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E502F0C7-BA57-405A-8C16-B5F001AAAA74}" xr6:coauthVersionLast="47" xr6:coauthVersionMax="47" xr10:uidLastSave="{00000000-0000-0000-0000-000000000000}"/>
  <bookViews>
    <workbookView xWindow="-120" yWindow="-120" windowWidth="29040" windowHeight="15840" tabRatio="779" activeTab="7" xr2:uid="{00000000-000D-0000-FFFF-FFFF00000000}"/>
  </bookViews>
  <sheets>
    <sheet name="节奏总纲" sheetId="7" r:id="rId1"/>
    <sheet name="信息索引" sheetId="17" r:id="rId2"/>
    <sheet name="城建时间" sheetId="14" r:id="rId3"/>
    <sheet name="升级建筑所需大殿等级" sheetId="11" r:id="rId4"/>
    <sheet name="相关资料" sheetId="12" r:id="rId5"/>
    <sheet name="城建经验" sheetId="5" r:id="rId6"/>
    <sheet name="城建经验计算中介" sheetId="18" r:id="rId7"/>
    <sheet name="城建资源消耗（木石铜粮）" sheetId="10" r:id="rId8"/>
    <sheet name="消耗汇总" sheetId="6" r:id="rId9"/>
    <sheet name="城建资源消耗（铁）" sheetId="4" r:id="rId10"/>
    <sheet name="城墙信息" sheetId="9" r:id="rId11"/>
    <sheet name="城防实力" sheetId="15" r:id="rId12"/>
    <sheet name="大殿属性" sheetId="16" r:id="rId13"/>
  </sheets>
  <functionGroups builtInGroupCount="19"/>
  <externalReferences>
    <externalReference r:id="rId14"/>
    <externalReference r:id="rId15"/>
    <externalReference r:id="rId16"/>
    <externalReference r:id="rId17"/>
    <externalReference r:id="rId1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6" i="5" l="1"/>
  <c r="AG17" i="16" l="1"/>
  <c r="AH17" i="16"/>
  <c r="AG18" i="16"/>
  <c r="AH18" i="16"/>
  <c r="AG19" i="16"/>
  <c r="AH19" i="16"/>
  <c r="AG20" i="16"/>
  <c r="AH20" i="16"/>
  <c r="AG21" i="16"/>
  <c r="AH21" i="16"/>
  <c r="AG22" i="16"/>
  <c r="AH22" i="16"/>
  <c r="BN1" i="10" l="1"/>
  <c r="BP1" i="10"/>
  <c r="BP7" i="10" s="1"/>
  <c r="BQ1" i="10"/>
  <c r="BR1" i="10"/>
  <c r="BS1" i="10"/>
  <c r="BT1" i="10"/>
  <c r="BV1" i="10"/>
  <c r="BW1" i="10"/>
  <c r="BX1" i="10"/>
  <c r="CC1" i="10"/>
  <c r="CD1" i="10"/>
  <c r="CD26" i="10" s="1"/>
  <c r="BM1" i="10"/>
  <c r="BP87" i="6"/>
  <c r="BP75" i="6"/>
  <c r="BP76" i="6"/>
  <c r="BP77" i="6"/>
  <c r="BP78" i="6"/>
  <c r="BP79" i="6"/>
  <c r="BP80" i="6"/>
  <c r="BP81" i="6"/>
  <c r="BP82" i="6"/>
  <c r="BP83" i="6"/>
  <c r="BP84" i="6"/>
  <c r="BP85" i="6"/>
  <c r="BP86" i="6"/>
  <c r="BP65" i="6"/>
  <c r="BP66" i="6"/>
  <c r="BP67" i="6"/>
  <c r="BP68" i="6"/>
  <c r="BP69" i="6"/>
  <c r="BP70" i="6"/>
  <c r="BP71" i="6"/>
  <c r="BP72" i="6"/>
  <c r="BP73" i="6"/>
  <c r="BP74" i="6"/>
  <c r="BP57" i="6"/>
  <c r="BP58" i="6"/>
  <c r="BP59" i="6"/>
  <c r="BP60" i="6"/>
  <c r="BP61" i="6"/>
  <c r="BP62" i="6"/>
  <c r="BP63" i="6"/>
  <c r="BP64" i="6"/>
  <c r="BP84" i="10" l="1"/>
  <c r="BP78" i="10"/>
  <c r="BP66" i="10"/>
  <c r="BP60" i="10"/>
  <c r="BP54" i="10"/>
  <c r="BX84" i="10"/>
  <c r="BX60" i="10"/>
  <c r="BX78" i="10"/>
  <c r="BX54" i="10"/>
  <c r="BX48" i="10"/>
  <c r="BX72" i="10"/>
  <c r="BP48" i="10"/>
  <c r="BP72" i="10"/>
  <c r="BX66" i="10"/>
  <c r="BP39" i="10"/>
  <c r="BX45" i="10"/>
  <c r="BP45" i="10"/>
  <c r="BP36" i="10"/>
  <c r="BP31" i="10"/>
  <c r="BX81" i="10"/>
  <c r="BX75" i="10"/>
  <c r="BX69" i="10"/>
  <c r="BX63" i="10"/>
  <c r="BX57" i="10"/>
  <c r="BX51" i="10"/>
  <c r="CD30" i="10"/>
  <c r="BP6" i="10"/>
  <c r="BP81" i="10"/>
  <c r="BP75" i="10"/>
  <c r="BP69" i="10"/>
  <c r="BP63" i="10"/>
  <c r="BP57" i="10"/>
  <c r="BP51" i="10"/>
  <c r="BX42" i="10"/>
  <c r="BP25" i="10"/>
  <c r="CD85" i="10"/>
  <c r="BP42" i="10"/>
  <c r="CD24" i="10"/>
  <c r="BP16" i="10"/>
  <c r="BP15" i="10"/>
  <c r="BP32" i="10"/>
  <c r="BP26" i="10"/>
  <c r="BP18" i="10"/>
  <c r="CD82" i="10"/>
  <c r="CD79" i="10"/>
  <c r="CD76" i="10"/>
  <c r="CD73" i="10"/>
  <c r="CD70" i="10"/>
  <c r="CD67" i="10"/>
  <c r="CD64" i="10"/>
  <c r="CD61" i="10"/>
  <c r="CD58" i="10"/>
  <c r="CD55" i="10"/>
  <c r="CD52" i="10"/>
  <c r="CD49" i="10"/>
  <c r="CD46" i="10"/>
  <c r="CD43" i="10"/>
  <c r="CD40" i="10"/>
  <c r="CD37" i="10"/>
  <c r="CD31" i="10"/>
  <c r="CD25" i="10"/>
  <c r="BP17" i="10"/>
  <c r="BP30" i="10"/>
  <c r="BP24" i="10"/>
  <c r="BP14" i="10"/>
  <c r="CD83" i="10"/>
  <c r="CD80" i="10"/>
  <c r="CD77" i="10"/>
  <c r="CD74" i="10"/>
  <c r="CD71" i="10"/>
  <c r="CD68" i="10"/>
  <c r="CD65" i="10"/>
  <c r="CD62" i="10"/>
  <c r="CD59" i="10"/>
  <c r="CD56" i="10"/>
  <c r="CD53" i="10"/>
  <c r="CD50" i="10"/>
  <c r="CD47" i="10"/>
  <c r="CD44" i="10"/>
  <c r="CD41" i="10"/>
  <c r="CD38" i="10"/>
  <c r="CD35" i="10"/>
  <c r="CD29" i="10"/>
  <c r="CD23" i="10"/>
  <c r="BP13" i="10"/>
  <c r="BX85" i="10"/>
  <c r="BX82" i="10"/>
  <c r="BX79" i="10"/>
  <c r="BX76" i="10"/>
  <c r="BX73" i="10"/>
  <c r="BX70" i="10"/>
  <c r="BX67" i="10"/>
  <c r="BX64" i="10"/>
  <c r="BX61" i="10"/>
  <c r="BX58" i="10"/>
  <c r="BX55" i="10"/>
  <c r="BX52" i="10"/>
  <c r="BX49" i="10"/>
  <c r="BX46" i="10"/>
  <c r="BX43" i="10"/>
  <c r="BP35" i="10"/>
  <c r="BP29" i="10"/>
  <c r="BP23" i="10"/>
  <c r="BP12" i="10"/>
  <c r="BP85" i="10"/>
  <c r="BP82" i="10"/>
  <c r="BP79" i="10"/>
  <c r="BP76" i="10"/>
  <c r="BP73" i="10"/>
  <c r="BP70" i="10"/>
  <c r="BP67" i="10"/>
  <c r="BP64" i="10"/>
  <c r="BP61" i="10"/>
  <c r="BP58" i="10"/>
  <c r="BP55" i="10"/>
  <c r="BP52" i="10"/>
  <c r="BP49" i="10"/>
  <c r="BP46" i="10"/>
  <c r="BP43" i="10"/>
  <c r="BP40" i="10"/>
  <c r="BP37" i="10"/>
  <c r="CD34" i="10"/>
  <c r="CD28" i="10"/>
  <c r="CD22" i="10"/>
  <c r="BP11" i="10"/>
  <c r="BP34" i="10"/>
  <c r="BP28" i="10"/>
  <c r="BP22" i="10"/>
  <c r="BP10" i="10"/>
  <c r="CD84" i="10"/>
  <c r="CD81" i="10"/>
  <c r="CD78" i="10"/>
  <c r="CD75" i="10"/>
  <c r="CD72" i="10"/>
  <c r="CD69" i="10"/>
  <c r="CD66" i="10"/>
  <c r="CD63" i="10"/>
  <c r="CD60" i="10"/>
  <c r="CD57" i="10"/>
  <c r="CD54" i="10"/>
  <c r="CD51" i="10"/>
  <c r="CD48" i="10"/>
  <c r="CD45" i="10"/>
  <c r="CD42" i="10"/>
  <c r="CD39" i="10"/>
  <c r="CD36" i="10"/>
  <c r="CD33" i="10"/>
  <c r="CD27" i="10"/>
  <c r="BP21" i="10"/>
  <c r="BP9" i="10"/>
  <c r="BX83" i="10"/>
  <c r="BX80" i="10"/>
  <c r="BX77" i="10"/>
  <c r="BX74" i="10"/>
  <c r="BX71" i="10"/>
  <c r="BX68" i="10"/>
  <c r="BX65" i="10"/>
  <c r="BX62" i="10"/>
  <c r="BX59" i="10"/>
  <c r="BX56" i="10"/>
  <c r="BX53" i="10"/>
  <c r="BX50" i="10"/>
  <c r="BX47" i="10"/>
  <c r="BX44" i="10"/>
  <c r="BP33" i="10"/>
  <c r="BP27" i="10"/>
  <c r="BP20" i="10"/>
  <c r="BP8" i="10"/>
  <c r="BP83" i="10"/>
  <c r="BP80" i="10"/>
  <c r="BP77" i="10"/>
  <c r="BP74" i="10"/>
  <c r="BP71" i="10"/>
  <c r="BP68" i="10"/>
  <c r="BP65" i="10"/>
  <c r="BP62" i="10"/>
  <c r="BP59" i="10"/>
  <c r="BP56" i="10"/>
  <c r="BP53" i="10"/>
  <c r="BP50" i="10"/>
  <c r="BP47" i="10"/>
  <c r="BP44" i="10"/>
  <c r="BP41" i="10"/>
  <c r="BP38" i="10"/>
  <c r="CD32" i="10"/>
  <c r="BP19" i="10"/>
  <c r="AN7" i="5"/>
  <c r="AN8" i="5"/>
  <c r="AN9" i="5"/>
  <c r="AN10" i="5"/>
  <c r="AN11" i="5"/>
  <c r="AN12" i="5"/>
  <c r="AN13" i="5"/>
  <c r="AN14" i="5"/>
  <c r="AN16" i="5"/>
  <c r="AN17" i="5"/>
  <c r="AN18" i="5"/>
  <c r="AN19" i="5"/>
  <c r="AN20" i="5"/>
  <c r="AN21" i="5"/>
  <c r="AN22" i="5"/>
  <c r="AN23" i="5"/>
  <c r="AN24" i="5"/>
  <c r="AN26" i="5"/>
  <c r="AN27" i="5"/>
  <c r="AN28" i="5"/>
  <c r="AN29" i="5"/>
  <c r="AN30" i="5"/>
  <c r="AN31" i="5"/>
  <c r="AN32" i="5"/>
  <c r="AN33" i="5"/>
  <c r="AN34" i="5"/>
  <c r="AN36" i="5"/>
  <c r="AN37" i="5"/>
  <c r="DX7" i="5"/>
  <c r="DZ7" i="5"/>
  <c r="DL6" i="5" l="1"/>
  <c r="BI7" i="5"/>
  <c r="BI8" i="5"/>
  <c r="BI9" i="5"/>
  <c r="BI10" i="5"/>
  <c r="BI11" i="5"/>
  <c r="BI12" i="5"/>
  <c r="BI13" i="5"/>
  <c r="BI14" i="5"/>
  <c r="BI16" i="5"/>
  <c r="BI17" i="5"/>
  <c r="BI18" i="5"/>
  <c r="BI19" i="5"/>
  <c r="BI20" i="5"/>
  <c r="BI21" i="5"/>
  <c r="BI22" i="5"/>
  <c r="BI23" i="5"/>
  <c r="BI24" i="5"/>
  <c r="BI26" i="5"/>
  <c r="BI27" i="5"/>
  <c r="BI28" i="5"/>
  <c r="BI29" i="5"/>
  <c r="BI30" i="5"/>
  <c r="BI31" i="5"/>
  <c r="BI32" i="5"/>
  <c r="BI33" i="5"/>
  <c r="BI34" i="5"/>
  <c r="BI36" i="5"/>
  <c r="BI37" i="5"/>
  <c r="L54" i="15" l="1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B59" i="9"/>
  <c r="H59" i="9"/>
  <c r="B60" i="9"/>
  <c r="H60" i="9"/>
  <c r="B61" i="9"/>
  <c r="H61" i="9"/>
  <c r="B62" i="9"/>
  <c r="H62" i="9"/>
  <c r="B63" i="9"/>
  <c r="H63" i="9"/>
  <c r="B64" i="9"/>
  <c r="H64" i="9"/>
  <c r="B65" i="9"/>
  <c r="H65" i="9"/>
  <c r="B66" i="9"/>
  <c r="H66" i="9"/>
  <c r="B67" i="9"/>
  <c r="H67" i="9"/>
  <c r="B68" i="9"/>
  <c r="H68" i="9"/>
  <c r="B69" i="9"/>
  <c r="H69" i="9"/>
  <c r="B70" i="9"/>
  <c r="H70" i="9"/>
  <c r="B71" i="9"/>
  <c r="H71" i="9"/>
  <c r="B72" i="9"/>
  <c r="H72" i="9"/>
  <c r="B73" i="9"/>
  <c r="H73" i="9"/>
  <c r="B74" i="9"/>
  <c r="H74" i="9"/>
  <c r="B75" i="9"/>
  <c r="H75" i="9"/>
  <c r="B76" i="9"/>
  <c r="H76" i="9"/>
  <c r="B77" i="9"/>
  <c r="H77" i="9"/>
  <c r="B78" i="9"/>
  <c r="H78" i="9"/>
  <c r="B79" i="9"/>
  <c r="H79" i="9"/>
  <c r="B80" i="9"/>
  <c r="H80" i="9"/>
  <c r="B81" i="9"/>
  <c r="H81" i="9"/>
  <c r="B82" i="9"/>
  <c r="H82" i="9"/>
  <c r="B83" i="9"/>
  <c r="H83" i="9"/>
  <c r="B84" i="9"/>
  <c r="H84" i="9"/>
  <c r="B85" i="9"/>
  <c r="H85" i="9"/>
  <c r="B86" i="9"/>
  <c r="H86" i="9"/>
  <c r="B87" i="9"/>
  <c r="H87" i="9"/>
  <c r="B88" i="9"/>
  <c r="H88" i="9"/>
  <c r="B89" i="9"/>
  <c r="H89" i="9"/>
  <c r="BF57" i="6"/>
  <c r="BE57" i="6" s="1"/>
  <c r="BG57" i="6" s="1"/>
  <c r="BM57" i="6"/>
  <c r="BN57" i="6"/>
  <c r="BO57" i="6"/>
  <c r="BF58" i="6"/>
  <c r="BM58" i="6"/>
  <c r="BN58" i="6"/>
  <c r="BO58" i="6"/>
  <c r="BF59" i="6"/>
  <c r="BE59" i="6" s="1"/>
  <c r="BG59" i="6" s="1"/>
  <c r="BM59" i="6"/>
  <c r="BN59" i="6"/>
  <c r="BO59" i="6"/>
  <c r="BF60" i="6"/>
  <c r="BM60" i="6"/>
  <c r="BN60" i="6"/>
  <c r="BO60" i="6"/>
  <c r="BF61" i="6"/>
  <c r="BE61" i="6" s="1"/>
  <c r="BM61" i="6"/>
  <c r="BN61" i="6"/>
  <c r="BO61" i="6"/>
  <c r="BF62" i="6"/>
  <c r="BM62" i="6"/>
  <c r="BN62" i="6"/>
  <c r="BO62" i="6"/>
  <c r="BF63" i="6"/>
  <c r="BE63" i="6" s="1"/>
  <c r="BG63" i="6" s="1"/>
  <c r="BM63" i="6"/>
  <c r="BN63" i="6"/>
  <c r="BO63" i="6"/>
  <c r="BF64" i="6"/>
  <c r="BM64" i="6"/>
  <c r="BN64" i="6"/>
  <c r="BO64" i="6"/>
  <c r="BF65" i="6"/>
  <c r="BM65" i="6"/>
  <c r="BN65" i="6"/>
  <c r="BF66" i="6"/>
  <c r="BE66" i="6" s="1"/>
  <c r="BM66" i="6"/>
  <c r="BN66" i="6"/>
  <c r="BO66" i="6"/>
  <c r="BF67" i="6"/>
  <c r="BN67" i="6"/>
  <c r="BF68" i="6"/>
  <c r="BM68" i="6"/>
  <c r="BN68" i="6"/>
  <c r="BO68" i="6"/>
  <c r="BF69" i="6"/>
  <c r="BN69" i="6"/>
  <c r="BO69" i="6"/>
  <c r="BF70" i="6"/>
  <c r="BN70" i="6"/>
  <c r="BO70" i="6"/>
  <c r="BM70" i="6"/>
  <c r="BF71" i="6"/>
  <c r="BN71" i="6"/>
  <c r="BO71" i="6"/>
  <c r="BF72" i="6"/>
  <c r="BN72" i="6"/>
  <c r="BO72" i="6"/>
  <c r="BM72" i="6"/>
  <c r="BF73" i="6"/>
  <c r="BN73" i="6"/>
  <c r="BO73" i="6"/>
  <c r="BF74" i="6"/>
  <c r="BN74" i="6"/>
  <c r="BO74" i="6"/>
  <c r="BM74" i="6"/>
  <c r="BF75" i="6"/>
  <c r="BN75" i="6"/>
  <c r="BO75" i="6"/>
  <c r="BF76" i="6"/>
  <c r="BE76" i="6" s="1"/>
  <c r="BM76" i="6"/>
  <c r="BN76" i="6"/>
  <c r="BO76" i="6"/>
  <c r="BF77" i="6"/>
  <c r="BE77" i="6" s="1"/>
  <c r="BN77" i="6"/>
  <c r="BF78" i="6"/>
  <c r="BE78" i="6" s="1"/>
  <c r="BM78" i="6"/>
  <c r="BN78" i="6"/>
  <c r="BO78" i="6"/>
  <c r="BF79" i="6"/>
  <c r="BE79" i="6" s="1"/>
  <c r="BM79" i="6"/>
  <c r="BN79" i="6"/>
  <c r="BO79" i="6"/>
  <c r="BF80" i="6"/>
  <c r="BN80" i="6"/>
  <c r="BO80" i="6"/>
  <c r="BF81" i="6"/>
  <c r="BE81" i="6" s="1"/>
  <c r="BG81" i="6" s="1"/>
  <c r="BM81" i="6"/>
  <c r="BN81" i="6"/>
  <c r="BO81" i="6"/>
  <c r="BF82" i="6"/>
  <c r="BN82" i="6"/>
  <c r="BO82" i="6"/>
  <c r="BF83" i="6"/>
  <c r="BE83" i="6" s="1"/>
  <c r="BG83" i="6" s="1"/>
  <c r="BM83" i="6"/>
  <c r="BN83" i="6"/>
  <c r="BO83" i="6"/>
  <c r="BF84" i="6"/>
  <c r="BN84" i="6"/>
  <c r="BO84" i="6"/>
  <c r="BF85" i="6"/>
  <c r="BE85" i="6" s="1"/>
  <c r="BG85" i="6" s="1"/>
  <c r="BM85" i="6"/>
  <c r="BN85" i="6"/>
  <c r="BO85" i="6"/>
  <c r="BF86" i="6"/>
  <c r="BN86" i="6"/>
  <c r="BO86" i="6"/>
  <c r="BF87" i="6"/>
  <c r="BE87" i="6" s="1"/>
  <c r="BG87" i="6" s="1"/>
  <c r="BM87" i="6"/>
  <c r="BN87" i="6"/>
  <c r="BO87" i="6"/>
  <c r="H107" i="6"/>
  <c r="R107" i="6"/>
  <c r="S107" i="6"/>
  <c r="T107" i="6"/>
  <c r="U107" i="6"/>
  <c r="V107" i="6"/>
  <c r="H108" i="6"/>
  <c r="R108" i="6"/>
  <c r="S108" i="6"/>
  <c r="T108" i="6"/>
  <c r="U108" i="6"/>
  <c r="V108" i="6"/>
  <c r="H109" i="6"/>
  <c r="R109" i="6"/>
  <c r="S109" i="6"/>
  <c r="T109" i="6"/>
  <c r="U109" i="6"/>
  <c r="V109" i="6"/>
  <c r="H110" i="6"/>
  <c r="R110" i="6"/>
  <c r="S110" i="6"/>
  <c r="T110" i="6"/>
  <c r="U110" i="6"/>
  <c r="V110" i="6"/>
  <c r="H111" i="6"/>
  <c r="R111" i="6"/>
  <c r="S111" i="6"/>
  <c r="T111" i="6"/>
  <c r="U111" i="6"/>
  <c r="V111" i="6"/>
  <c r="H112" i="6"/>
  <c r="R112" i="6"/>
  <c r="S112" i="6"/>
  <c r="T112" i="6"/>
  <c r="U112" i="6"/>
  <c r="V112" i="6"/>
  <c r="H113" i="6"/>
  <c r="R113" i="6"/>
  <c r="S113" i="6"/>
  <c r="T113" i="6"/>
  <c r="U113" i="6"/>
  <c r="V113" i="6"/>
  <c r="H114" i="6"/>
  <c r="R114" i="6"/>
  <c r="S114" i="6"/>
  <c r="T114" i="6"/>
  <c r="U114" i="6"/>
  <c r="V114" i="6"/>
  <c r="H115" i="6"/>
  <c r="R115" i="6"/>
  <c r="S115" i="6"/>
  <c r="T115" i="6"/>
  <c r="U115" i="6"/>
  <c r="V115" i="6"/>
  <c r="H116" i="6"/>
  <c r="R116" i="6"/>
  <c r="S116" i="6"/>
  <c r="T116" i="6"/>
  <c r="U116" i="6"/>
  <c r="V116" i="6"/>
  <c r="H117" i="6"/>
  <c r="R117" i="6"/>
  <c r="S117" i="6"/>
  <c r="T117" i="6"/>
  <c r="U117" i="6"/>
  <c r="V117" i="6"/>
  <c r="H118" i="6"/>
  <c r="R118" i="6"/>
  <c r="S118" i="6"/>
  <c r="T118" i="6"/>
  <c r="U118" i="6"/>
  <c r="V118" i="6"/>
  <c r="H119" i="6"/>
  <c r="R119" i="6"/>
  <c r="S119" i="6"/>
  <c r="T119" i="6"/>
  <c r="U119" i="6"/>
  <c r="V119" i="6"/>
  <c r="H120" i="6"/>
  <c r="R120" i="6"/>
  <c r="S120" i="6"/>
  <c r="T120" i="6"/>
  <c r="U120" i="6"/>
  <c r="V120" i="6"/>
  <c r="H121" i="6"/>
  <c r="R121" i="6"/>
  <c r="S121" i="6"/>
  <c r="T121" i="6"/>
  <c r="U121" i="6"/>
  <c r="V121" i="6"/>
  <c r="H122" i="6"/>
  <c r="R122" i="6"/>
  <c r="S122" i="6"/>
  <c r="T122" i="6"/>
  <c r="U122" i="6"/>
  <c r="V122" i="6"/>
  <c r="H123" i="6"/>
  <c r="R123" i="6"/>
  <c r="S123" i="6"/>
  <c r="T123" i="6"/>
  <c r="U123" i="6"/>
  <c r="V123" i="6"/>
  <c r="H124" i="6"/>
  <c r="R124" i="6"/>
  <c r="S124" i="6"/>
  <c r="T124" i="6"/>
  <c r="U124" i="6"/>
  <c r="V124" i="6"/>
  <c r="H125" i="6"/>
  <c r="R125" i="6"/>
  <c r="S125" i="6"/>
  <c r="T125" i="6"/>
  <c r="U125" i="6"/>
  <c r="V125" i="6"/>
  <c r="H126" i="6"/>
  <c r="R126" i="6"/>
  <c r="S126" i="6"/>
  <c r="T126" i="6"/>
  <c r="U126" i="6"/>
  <c r="V126" i="6"/>
  <c r="H127" i="6"/>
  <c r="R127" i="6"/>
  <c r="S127" i="6"/>
  <c r="T127" i="6"/>
  <c r="U127" i="6"/>
  <c r="V127" i="6"/>
  <c r="H128" i="6"/>
  <c r="R128" i="6"/>
  <c r="S128" i="6"/>
  <c r="T128" i="6"/>
  <c r="U128" i="6"/>
  <c r="V128" i="6"/>
  <c r="H129" i="6"/>
  <c r="R129" i="6"/>
  <c r="S129" i="6"/>
  <c r="T129" i="6"/>
  <c r="U129" i="6"/>
  <c r="V129" i="6"/>
  <c r="H130" i="6"/>
  <c r="R130" i="6"/>
  <c r="S130" i="6"/>
  <c r="T130" i="6"/>
  <c r="U130" i="6"/>
  <c r="V130" i="6"/>
  <c r="H131" i="6"/>
  <c r="R131" i="6"/>
  <c r="S131" i="6"/>
  <c r="T131" i="6"/>
  <c r="U131" i="6"/>
  <c r="V131" i="6"/>
  <c r="H132" i="6"/>
  <c r="R132" i="6"/>
  <c r="S132" i="6"/>
  <c r="T132" i="6"/>
  <c r="U132" i="6"/>
  <c r="V132" i="6"/>
  <c r="H133" i="6"/>
  <c r="R133" i="6"/>
  <c r="S133" i="6"/>
  <c r="T133" i="6"/>
  <c r="U133" i="6"/>
  <c r="V133" i="6"/>
  <c r="H134" i="6"/>
  <c r="R134" i="6"/>
  <c r="S134" i="6"/>
  <c r="T134" i="6"/>
  <c r="U134" i="6"/>
  <c r="V134" i="6"/>
  <c r="H135" i="6"/>
  <c r="R135" i="6"/>
  <c r="S135" i="6"/>
  <c r="T135" i="6"/>
  <c r="U135" i="6"/>
  <c r="V135" i="6"/>
  <c r="H136" i="6"/>
  <c r="R136" i="6"/>
  <c r="S136" i="6"/>
  <c r="T136" i="6"/>
  <c r="U136" i="6"/>
  <c r="V136" i="6"/>
  <c r="H137" i="6"/>
  <c r="R137" i="6"/>
  <c r="S137" i="6"/>
  <c r="T137" i="6"/>
  <c r="U137" i="6"/>
  <c r="V137" i="6"/>
  <c r="H138" i="6"/>
  <c r="R138" i="6"/>
  <c r="S138" i="6"/>
  <c r="T138" i="6"/>
  <c r="U138" i="6"/>
  <c r="V138" i="6"/>
  <c r="H139" i="6"/>
  <c r="R139" i="6"/>
  <c r="S139" i="6"/>
  <c r="T139" i="6"/>
  <c r="U139" i="6"/>
  <c r="V139" i="6"/>
  <c r="H140" i="6"/>
  <c r="R140" i="6"/>
  <c r="S140" i="6"/>
  <c r="T140" i="6"/>
  <c r="U140" i="6"/>
  <c r="V140" i="6"/>
  <c r="H141" i="6"/>
  <c r="R141" i="6"/>
  <c r="S141" i="6"/>
  <c r="T141" i="6"/>
  <c r="U141" i="6"/>
  <c r="V141" i="6"/>
  <c r="H142" i="6"/>
  <c r="R142" i="6"/>
  <c r="S142" i="6"/>
  <c r="T142" i="6"/>
  <c r="U142" i="6"/>
  <c r="V142" i="6"/>
  <c r="H143" i="6"/>
  <c r="R143" i="6"/>
  <c r="S143" i="6"/>
  <c r="T143" i="6"/>
  <c r="U143" i="6"/>
  <c r="V143" i="6"/>
  <c r="H144" i="6"/>
  <c r="R144" i="6"/>
  <c r="S144" i="6"/>
  <c r="T144" i="6"/>
  <c r="U144" i="6"/>
  <c r="V144" i="6"/>
  <c r="H145" i="6"/>
  <c r="R145" i="6"/>
  <c r="S145" i="6"/>
  <c r="T145" i="6"/>
  <c r="U145" i="6"/>
  <c r="V145" i="6"/>
  <c r="H146" i="6"/>
  <c r="R146" i="6"/>
  <c r="S146" i="6"/>
  <c r="T146" i="6"/>
  <c r="U146" i="6"/>
  <c r="V146" i="6"/>
  <c r="H147" i="6"/>
  <c r="R147" i="6"/>
  <c r="S147" i="6"/>
  <c r="T147" i="6"/>
  <c r="U147" i="6"/>
  <c r="V147" i="6"/>
  <c r="H148" i="6"/>
  <c r="R148" i="6"/>
  <c r="S148" i="6"/>
  <c r="T148" i="6"/>
  <c r="U148" i="6"/>
  <c r="V148" i="6"/>
  <c r="H149" i="6"/>
  <c r="R149" i="6"/>
  <c r="S149" i="6"/>
  <c r="T149" i="6"/>
  <c r="U149" i="6"/>
  <c r="V149" i="6"/>
  <c r="H150" i="6"/>
  <c r="R150" i="6"/>
  <c r="S150" i="6"/>
  <c r="T150" i="6"/>
  <c r="U150" i="6"/>
  <c r="V150" i="6"/>
  <c r="H151" i="6"/>
  <c r="R151" i="6"/>
  <c r="S151" i="6"/>
  <c r="T151" i="6"/>
  <c r="U151" i="6"/>
  <c r="V151" i="6"/>
  <c r="H152" i="6"/>
  <c r="R152" i="6"/>
  <c r="S152" i="6"/>
  <c r="T152" i="6"/>
  <c r="U152" i="6"/>
  <c r="V152" i="6"/>
  <c r="H153" i="6"/>
  <c r="R153" i="6"/>
  <c r="S153" i="6"/>
  <c r="T153" i="6"/>
  <c r="U153" i="6"/>
  <c r="V153" i="6"/>
  <c r="H154" i="6"/>
  <c r="R154" i="6"/>
  <c r="S154" i="6"/>
  <c r="T154" i="6"/>
  <c r="U154" i="6"/>
  <c r="V154" i="6"/>
  <c r="H155" i="6"/>
  <c r="R155" i="6"/>
  <c r="S155" i="6"/>
  <c r="T155" i="6"/>
  <c r="U155" i="6"/>
  <c r="V155" i="6"/>
  <c r="H156" i="6"/>
  <c r="R156" i="6"/>
  <c r="S156" i="6"/>
  <c r="T156" i="6"/>
  <c r="U156" i="6"/>
  <c r="V156" i="6"/>
  <c r="H157" i="6"/>
  <c r="R157" i="6"/>
  <c r="S157" i="6"/>
  <c r="T157" i="6"/>
  <c r="U157" i="6"/>
  <c r="V157" i="6"/>
  <c r="H158" i="6"/>
  <c r="R158" i="6"/>
  <c r="S158" i="6"/>
  <c r="T158" i="6"/>
  <c r="U158" i="6"/>
  <c r="V158" i="6"/>
  <c r="H159" i="6"/>
  <c r="R159" i="6"/>
  <c r="S159" i="6"/>
  <c r="T159" i="6"/>
  <c r="U159" i="6"/>
  <c r="V159" i="6"/>
  <c r="H160" i="6"/>
  <c r="R160" i="6"/>
  <c r="S160" i="6"/>
  <c r="T160" i="6"/>
  <c r="U160" i="6"/>
  <c r="V160" i="6"/>
  <c r="H161" i="6"/>
  <c r="R161" i="6"/>
  <c r="S161" i="6"/>
  <c r="T161" i="6"/>
  <c r="U161" i="6"/>
  <c r="V161" i="6"/>
  <c r="H162" i="6"/>
  <c r="R162" i="6"/>
  <c r="S162" i="6"/>
  <c r="T162" i="6"/>
  <c r="U162" i="6"/>
  <c r="V162" i="6"/>
  <c r="H163" i="6"/>
  <c r="R163" i="6"/>
  <c r="S163" i="6"/>
  <c r="T163" i="6"/>
  <c r="U163" i="6"/>
  <c r="V163" i="6"/>
  <c r="H164" i="6"/>
  <c r="R164" i="6"/>
  <c r="S164" i="6"/>
  <c r="T164" i="6"/>
  <c r="U164" i="6"/>
  <c r="V164" i="6"/>
  <c r="H165" i="6"/>
  <c r="R165" i="6"/>
  <c r="S165" i="6"/>
  <c r="T165" i="6"/>
  <c r="U165" i="6"/>
  <c r="V165" i="6"/>
  <c r="H166" i="6"/>
  <c r="R166" i="6"/>
  <c r="S166" i="6"/>
  <c r="T166" i="6"/>
  <c r="U166" i="6"/>
  <c r="V166" i="6"/>
  <c r="H167" i="6"/>
  <c r="R167" i="6"/>
  <c r="S167" i="6"/>
  <c r="T167" i="6"/>
  <c r="U167" i="6"/>
  <c r="V167" i="6"/>
  <c r="HD55" i="10"/>
  <c r="HD56" i="10"/>
  <c r="HD57" i="10"/>
  <c r="HD58" i="10"/>
  <c r="HD59" i="10"/>
  <c r="HD60" i="10"/>
  <c r="HD61" i="10"/>
  <c r="HD62" i="10"/>
  <c r="HD63" i="10"/>
  <c r="HD64" i="10"/>
  <c r="HD65" i="10"/>
  <c r="HD66" i="10"/>
  <c r="HD67" i="10"/>
  <c r="HD68" i="10"/>
  <c r="HD69" i="10"/>
  <c r="HD70" i="10"/>
  <c r="HD71" i="10"/>
  <c r="HD72" i="10"/>
  <c r="HD73" i="10"/>
  <c r="HD74" i="10"/>
  <c r="HD75" i="10"/>
  <c r="HD76" i="10"/>
  <c r="HD77" i="10"/>
  <c r="HD78" i="10"/>
  <c r="HD79" i="10"/>
  <c r="HD80" i="10"/>
  <c r="HD81" i="10"/>
  <c r="HD82" i="10"/>
  <c r="HD83" i="10"/>
  <c r="HD84" i="10"/>
  <c r="HD85" i="10"/>
  <c r="V55" i="5"/>
  <c r="W55" i="5"/>
  <c r="X55" i="5"/>
  <c r="Y55" i="5"/>
  <c r="Z55" i="5"/>
  <c r="AB55" i="5"/>
  <c r="V56" i="5"/>
  <c r="W56" i="5"/>
  <c r="X56" i="5"/>
  <c r="Y56" i="5"/>
  <c r="Z56" i="5"/>
  <c r="AB56" i="5"/>
  <c r="V57" i="5"/>
  <c r="W57" i="5"/>
  <c r="X57" i="5"/>
  <c r="Y57" i="5"/>
  <c r="Z57" i="5"/>
  <c r="AB57" i="5"/>
  <c r="V58" i="5"/>
  <c r="W58" i="5"/>
  <c r="X58" i="5"/>
  <c r="Y58" i="5"/>
  <c r="Z58" i="5"/>
  <c r="AB58" i="5"/>
  <c r="V59" i="5"/>
  <c r="W59" i="5"/>
  <c r="X59" i="5"/>
  <c r="Y59" i="5"/>
  <c r="Z59" i="5"/>
  <c r="AB59" i="5"/>
  <c r="V60" i="5"/>
  <c r="W60" i="5"/>
  <c r="X60" i="5"/>
  <c r="Y60" i="5"/>
  <c r="Z60" i="5"/>
  <c r="AB60" i="5"/>
  <c r="V61" i="5"/>
  <c r="W61" i="5"/>
  <c r="X61" i="5"/>
  <c r="Y61" i="5"/>
  <c r="Z61" i="5"/>
  <c r="AB61" i="5"/>
  <c r="V62" i="5"/>
  <c r="W62" i="5"/>
  <c r="X62" i="5"/>
  <c r="Y62" i="5"/>
  <c r="Z62" i="5"/>
  <c r="AB62" i="5"/>
  <c r="V63" i="5"/>
  <c r="W63" i="5"/>
  <c r="X63" i="5"/>
  <c r="Y63" i="5"/>
  <c r="Z63" i="5"/>
  <c r="AB63" i="5"/>
  <c r="V64" i="5"/>
  <c r="W64" i="5"/>
  <c r="X64" i="5"/>
  <c r="Y64" i="5"/>
  <c r="Z64" i="5"/>
  <c r="AB64" i="5"/>
  <c r="V65" i="5"/>
  <c r="W65" i="5"/>
  <c r="X65" i="5"/>
  <c r="Y65" i="5"/>
  <c r="Z65" i="5"/>
  <c r="AB65" i="5"/>
  <c r="V66" i="5"/>
  <c r="W66" i="5"/>
  <c r="X66" i="5"/>
  <c r="Y66" i="5"/>
  <c r="Z66" i="5"/>
  <c r="AB66" i="5"/>
  <c r="V67" i="5"/>
  <c r="W67" i="5"/>
  <c r="X67" i="5"/>
  <c r="Y67" i="5"/>
  <c r="Z67" i="5"/>
  <c r="AB67" i="5"/>
  <c r="V68" i="5"/>
  <c r="W68" i="5"/>
  <c r="X68" i="5"/>
  <c r="Y68" i="5"/>
  <c r="Z68" i="5"/>
  <c r="AB68" i="5"/>
  <c r="V69" i="5"/>
  <c r="W69" i="5"/>
  <c r="X69" i="5"/>
  <c r="Y69" i="5"/>
  <c r="Z69" i="5"/>
  <c r="AB69" i="5"/>
  <c r="V70" i="5"/>
  <c r="W70" i="5"/>
  <c r="X70" i="5"/>
  <c r="Y70" i="5"/>
  <c r="Z70" i="5"/>
  <c r="AB70" i="5"/>
  <c r="V71" i="5"/>
  <c r="W71" i="5"/>
  <c r="X71" i="5"/>
  <c r="Y71" i="5"/>
  <c r="Z71" i="5"/>
  <c r="AB71" i="5"/>
  <c r="V72" i="5"/>
  <c r="W72" i="5"/>
  <c r="X72" i="5"/>
  <c r="Y72" i="5"/>
  <c r="Z72" i="5"/>
  <c r="AB72" i="5"/>
  <c r="V73" i="5"/>
  <c r="W73" i="5"/>
  <c r="X73" i="5"/>
  <c r="Y73" i="5"/>
  <c r="Z73" i="5"/>
  <c r="AB73" i="5"/>
  <c r="V74" i="5"/>
  <c r="W74" i="5"/>
  <c r="X74" i="5"/>
  <c r="Y74" i="5"/>
  <c r="Z74" i="5"/>
  <c r="AB74" i="5"/>
  <c r="V75" i="5"/>
  <c r="W75" i="5"/>
  <c r="X75" i="5"/>
  <c r="Y75" i="5"/>
  <c r="Z75" i="5"/>
  <c r="AB75" i="5"/>
  <c r="V76" i="5"/>
  <c r="W76" i="5"/>
  <c r="X76" i="5"/>
  <c r="Y76" i="5"/>
  <c r="Z76" i="5"/>
  <c r="AB76" i="5"/>
  <c r="V77" i="5"/>
  <c r="W77" i="5"/>
  <c r="X77" i="5"/>
  <c r="Y77" i="5"/>
  <c r="Z77" i="5"/>
  <c r="AB77" i="5"/>
  <c r="V78" i="5"/>
  <c r="W78" i="5"/>
  <c r="X78" i="5"/>
  <c r="Y78" i="5"/>
  <c r="Z78" i="5"/>
  <c r="AB78" i="5"/>
  <c r="V79" i="5"/>
  <c r="W79" i="5"/>
  <c r="X79" i="5"/>
  <c r="Y79" i="5"/>
  <c r="Z79" i="5"/>
  <c r="AB79" i="5"/>
  <c r="V80" i="5"/>
  <c r="W80" i="5"/>
  <c r="X80" i="5"/>
  <c r="Y80" i="5"/>
  <c r="Z80" i="5"/>
  <c r="AB80" i="5"/>
  <c r="V81" i="5"/>
  <c r="W81" i="5"/>
  <c r="X81" i="5"/>
  <c r="Y81" i="5"/>
  <c r="Z81" i="5"/>
  <c r="AB81" i="5"/>
  <c r="V82" i="5"/>
  <c r="W82" i="5"/>
  <c r="X82" i="5"/>
  <c r="Y82" i="5"/>
  <c r="Z82" i="5"/>
  <c r="AB82" i="5"/>
  <c r="V83" i="5"/>
  <c r="W83" i="5"/>
  <c r="X83" i="5"/>
  <c r="Y83" i="5"/>
  <c r="Z83" i="5"/>
  <c r="AB83" i="5"/>
  <c r="V84" i="5"/>
  <c r="W84" i="5"/>
  <c r="X84" i="5"/>
  <c r="Y84" i="5"/>
  <c r="Z84" i="5"/>
  <c r="AB84" i="5"/>
  <c r="V85" i="5"/>
  <c r="W85" i="5"/>
  <c r="X85" i="5"/>
  <c r="Y85" i="5"/>
  <c r="Z85" i="5"/>
  <c r="AB85" i="5"/>
  <c r="AK55" i="12"/>
  <c r="AL55" i="12"/>
  <c r="AM55" i="12"/>
  <c r="AN55" i="12"/>
  <c r="AO55" i="12"/>
  <c r="AQ55" i="12"/>
  <c r="AR55" i="12"/>
  <c r="AK56" i="12"/>
  <c r="AL56" i="12"/>
  <c r="AM56" i="12"/>
  <c r="AN56" i="12"/>
  <c r="AO56" i="12"/>
  <c r="AQ56" i="12"/>
  <c r="AR56" i="12"/>
  <c r="AK57" i="12"/>
  <c r="AL57" i="12"/>
  <c r="AM57" i="12"/>
  <c r="AN57" i="12"/>
  <c r="AO57" i="12"/>
  <c r="AQ57" i="12"/>
  <c r="AR57" i="12"/>
  <c r="AK58" i="12"/>
  <c r="AL58" i="12"/>
  <c r="AM58" i="12"/>
  <c r="AN58" i="12"/>
  <c r="AO58" i="12"/>
  <c r="AQ58" i="12"/>
  <c r="AR58" i="12"/>
  <c r="AK59" i="12"/>
  <c r="AL59" i="12"/>
  <c r="AM59" i="12"/>
  <c r="AN59" i="12"/>
  <c r="AO59" i="12"/>
  <c r="AQ59" i="12"/>
  <c r="AR59" i="12"/>
  <c r="AK60" i="12"/>
  <c r="AL60" i="12"/>
  <c r="AM60" i="12"/>
  <c r="AN60" i="12"/>
  <c r="AO60" i="12"/>
  <c r="AQ60" i="12"/>
  <c r="AR60" i="12"/>
  <c r="AK61" i="12"/>
  <c r="AL61" i="12"/>
  <c r="AM61" i="12"/>
  <c r="AN61" i="12"/>
  <c r="AO61" i="12"/>
  <c r="AQ61" i="12"/>
  <c r="AR61" i="12"/>
  <c r="AK62" i="12"/>
  <c r="AL62" i="12"/>
  <c r="AM62" i="12"/>
  <c r="AN62" i="12"/>
  <c r="AO62" i="12"/>
  <c r="AQ62" i="12"/>
  <c r="AR62" i="12"/>
  <c r="AK63" i="12"/>
  <c r="AL63" i="12"/>
  <c r="AM63" i="12"/>
  <c r="AN63" i="12"/>
  <c r="AO63" i="12"/>
  <c r="AQ63" i="12"/>
  <c r="AR63" i="12"/>
  <c r="AK64" i="12"/>
  <c r="AL64" i="12"/>
  <c r="AM64" i="12"/>
  <c r="AN64" i="12"/>
  <c r="AO64" i="12"/>
  <c r="AQ64" i="12"/>
  <c r="AR64" i="12"/>
  <c r="AK65" i="12"/>
  <c r="AL65" i="12"/>
  <c r="AM65" i="12"/>
  <c r="AN65" i="12"/>
  <c r="AO65" i="12"/>
  <c r="AQ65" i="12"/>
  <c r="AR65" i="12"/>
  <c r="AK66" i="12"/>
  <c r="AL66" i="12"/>
  <c r="AM66" i="12"/>
  <c r="AN66" i="12"/>
  <c r="AO66" i="12"/>
  <c r="AQ66" i="12"/>
  <c r="AR66" i="12"/>
  <c r="AK67" i="12"/>
  <c r="AL67" i="12"/>
  <c r="AM67" i="12"/>
  <c r="AN67" i="12"/>
  <c r="AO67" i="12"/>
  <c r="AQ67" i="12"/>
  <c r="AR67" i="12"/>
  <c r="AK68" i="12"/>
  <c r="AL68" i="12"/>
  <c r="AM68" i="12"/>
  <c r="AN68" i="12"/>
  <c r="AO68" i="12"/>
  <c r="AQ68" i="12"/>
  <c r="AR68" i="12"/>
  <c r="AK69" i="12"/>
  <c r="AL69" i="12"/>
  <c r="AM69" i="12"/>
  <c r="AN69" i="12"/>
  <c r="AO69" i="12"/>
  <c r="AQ69" i="12"/>
  <c r="AR69" i="12"/>
  <c r="AK70" i="12"/>
  <c r="AL70" i="12"/>
  <c r="AM70" i="12"/>
  <c r="AN70" i="12"/>
  <c r="AO70" i="12"/>
  <c r="AQ70" i="12"/>
  <c r="AR70" i="12"/>
  <c r="AK71" i="12"/>
  <c r="AL71" i="12"/>
  <c r="AM71" i="12"/>
  <c r="AN71" i="12"/>
  <c r="AO71" i="12"/>
  <c r="AQ71" i="12"/>
  <c r="AR71" i="12"/>
  <c r="AK72" i="12"/>
  <c r="AL72" i="12"/>
  <c r="AM72" i="12"/>
  <c r="AN72" i="12"/>
  <c r="AO72" i="12"/>
  <c r="AQ72" i="12"/>
  <c r="AR72" i="12"/>
  <c r="AK73" i="12"/>
  <c r="AL73" i="12"/>
  <c r="AM73" i="12"/>
  <c r="AN73" i="12"/>
  <c r="AO73" i="12"/>
  <c r="AQ73" i="12"/>
  <c r="AR73" i="12"/>
  <c r="AK74" i="12"/>
  <c r="AL74" i="12"/>
  <c r="AM74" i="12"/>
  <c r="AN74" i="12"/>
  <c r="AO74" i="12"/>
  <c r="AQ74" i="12"/>
  <c r="AR74" i="12"/>
  <c r="AK75" i="12"/>
  <c r="AL75" i="12"/>
  <c r="AM75" i="12"/>
  <c r="AN75" i="12"/>
  <c r="AO75" i="12"/>
  <c r="AQ75" i="12"/>
  <c r="AR75" i="12"/>
  <c r="AK76" i="12"/>
  <c r="AL76" i="12"/>
  <c r="AM76" i="12"/>
  <c r="AN76" i="12"/>
  <c r="AO76" i="12"/>
  <c r="AQ76" i="12"/>
  <c r="AR76" i="12"/>
  <c r="AK77" i="12"/>
  <c r="AL77" i="12"/>
  <c r="AM77" i="12"/>
  <c r="AN77" i="12"/>
  <c r="AO77" i="12"/>
  <c r="AQ77" i="12"/>
  <c r="AR77" i="12"/>
  <c r="AK78" i="12"/>
  <c r="AL78" i="12"/>
  <c r="AM78" i="12"/>
  <c r="AN78" i="12"/>
  <c r="AO78" i="12"/>
  <c r="AQ78" i="12"/>
  <c r="AR78" i="12"/>
  <c r="AK79" i="12"/>
  <c r="AL79" i="12"/>
  <c r="AM79" i="12"/>
  <c r="AN79" i="12"/>
  <c r="AO79" i="12"/>
  <c r="AQ79" i="12"/>
  <c r="AR79" i="12"/>
  <c r="AK80" i="12"/>
  <c r="AL80" i="12"/>
  <c r="AM80" i="12"/>
  <c r="AN80" i="12"/>
  <c r="AO80" i="12"/>
  <c r="AQ80" i="12"/>
  <c r="AR80" i="12"/>
  <c r="AK81" i="12"/>
  <c r="AL81" i="12"/>
  <c r="AM81" i="12"/>
  <c r="AN81" i="12"/>
  <c r="AO81" i="12"/>
  <c r="AQ81" i="12"/>
  <c r="AR81" i="12"/>
  <c r="AK82" i="12"/>
  <c r="AL82" i="12"/>
  <c r="AM82" i="12"/>
  <c r="AN82" i="12"/>
  <c r="AO82" i="12"/>
  <c r="AQ82" i="12"/>
  <c r="AR82" i="12"/>
  <c r="AK83" i="12"/>
  <c r="AL83" i="12"/>
  <c r="AM83" i="12"/>
  <c r="AN83" i="12"/>
  <c r="AO83" i="12"/>
  <c r="AQ83" i="12"/>
  <c r="AR83" i="12"/>
  <c r="AK84" i="12"/>
  <c r="AL84" i="12"/>
  <c r="AM84" i="12"/>
  <c r="AN84" i="12"/>
  <c r="AO84" i="12"/>
  <c r="AQ84" i="12"/>
  <c r="AR84" i="12"/>
  <c r="AK85" i="12"/>
  <c r="AL85" i="12"/>
  <c r="AM85" i="12"/>
  <c r="AN85" i="12"/>
  <c r="AO85" i="12"/>
  <c r="AQ85" i="12"/>
  <c r="AR85" i="12"/>
  <c r="W55" i="11"/>
  <c r="AS55" i="11" s="1"/>
  <c r="W56" i="11"/>
  <c r="AS56" i="11" s="1"/>
  <c r="W57" i="11"/>
  <c r="AS57" i="11" s="1"/>
  <c r="W58" i="11"/>
  <c r="AS58" i="11" s="1"/>
  <c r="W59" i="11"/>
  <c r="AS59" i="11" s="1"/>
  <c r="W60" i="11"/>
  <c r="AS60" i="11" s="1"/>
  <c r="W61" i="11"/>
  <c r="AS61" i="11" s="1"/>
  <c r="W62" i="11"/>
  <c r="AS62" i="11" s="1"/>
  <c r="W63" i="11"/>
  <c r="AS63" i="11" s="1"/>
  <c r="W64" i="11"/>
  <c r="AS64" i="11" s="1"/>
  <c r="W65" i="11"/>
  <c r="AS65" i="11" s="1"/>
  <c r="W66" i="11"/>
  <c r="AS66" i="11" s="1"/>
  <c r="W67" i="11"/>
  <c r="AS67" i="11" s="1"/>
  <c r="W68" i="11"/>
  <c r="AS68" i="11" s="1"/>
  <c r="W69" i="11"/>
  <c r="AS69" i="11" s="1"/>
  <c r="W70" i="11"/>
  <c r="AS70" i="11" s="1"/>
  <c r="W71" i="11"/>
  <c r="AS71" i="11" s="1"/>
  <c r="W72" i="11"/>
  <c r="AS72" i="11" s="1"/>
  <c r="W73" i="11"/>
  <c r="AS73" i="11" s="1"/>
  <c r="W74" i="11"/>
  <c r="AS74" i="11" s="1"/>
  <c r="W75" i="11"/>
  <c r="AS75" i="11" s="1"/>
  <c r="W76" i="11"/>
  <c r="AS76" i="11" s="1"/>
  <c r="W77" i="11"/>
  <c r="AS77" i="11" s="1"/>
  <c r="W78" i="11"/>
  <c r="AS78" i="11" s="1"/>
  <c r="W79" i="11"/>
  <c r="AS79" i="11" s="1"/>
  <c r="W80" i="11"/>
  <c r="AS80" i="11" s="1"/>
  <c r="W81" i="11"/>
  <c r="AS81" i="11" s="1"/>
  <c r="W82" i="11"/>
  <c r="AS82" i="11" s="1"/>
  <c r="W83" i="11"/>
  <c r="AS83" i="11" s="1"/>
  <c r="W84" i="11"/>
  <c r="AS84" i="11" s="1"/>
  <c r="W85" i="11"/>
  <c r="AS85" i="11" s="1"/>
  <c r="L103" i="17"/>
  <c r="M103" i="17"/>
  <c r="N103" i="17"/>
  <c r="O103" i="17"/>
  <c r="P103" i="17"/>
  <c r="U103" i="17"/>
  <c r="V103" i="17"/>
  <c r="W103" i="17"/>
  <c r="X103" i="17"/>
  <c r="Y103" i="17"/>
  <c r="AB103" i="17"/>
  <c r="AC103" i="17"/>
  <c r="AD103" i="17"/>
  <c r="AE103" i="17"/>
  <c r="AF103" i="17"/>
  <c r="AK103" i="17"/>
  <c r="AL103" i="17"/>
  <c r="AM103" i="17"/>
  <c r="AN103" i="17"/>
  <c r="AO103" i="17"/>
  <c r="L104" i="17"/>
  <c r="M104" i="17"/>
  <c r="N104" i="17"/>
  <c r="O104" i="17"/>
  <c r="P104" i="17"/>
  <c r="U104" i="17"/>
  <c r="V104" i="17"/>
  <c r="W104" i="17"/>
  <c r="X104" i="17"/>
  <c r="Y104" i="17"/>
  <c r="AB104" i="17"/>
  <c r="AC104" i="17"/>
  <c r="AD104" i="17"/>
  <c r="AE104" i="17"/>
  <c r="AF104" i="17"/>
  <c r="AK104" i="17"/>
  <c r="AL104" i="17"/>
  <c r="AM104" i="17"/>
  <c r="AN104" i="17"/>
  <c r="AO104" i="17"/>
  <c r="L105" i="17"/>
  <c r="M105" i="17"/>
  <c r="N105" i="17"/>
  <c r="O105" i="17"/>
  <c r="P105" i="17"/>
  <c r="U105" i="17"/>
  <c r="V105" i="17"/>
  <c r="W105" i="17"/>
  <c r="X105" i="17"/>
  <c r="Y105" i="17"/>
  <c r="AB105" i="17"/>
  <c r="AC105" i="17"/>
  <c r="AD105" i="17"/>
  <c r="AE105" i="17"/>
  <c r="AF105" i="17"/>
  <c r="AK105" i="17"/>
  <c r="AL105" i="17"/>
  <c r="AM105" i="17"/>
  <c r="AN105" i="17"/>
  <c r="AO105" i="17"/>
  <c r="L106" i="17"/>
  <c r="M106" i="17"/>
  <c r="N106" i="17"/>
  <c r="O106" i="17"/>
  <c r="P106" i="17"/>
  <c r="U106" i="17"/>
  <c r="V106" i="17"/>
  <c r="W106" i="17"/>
  <c r="X106" i="17"/>
  <c r="Y106" i="17"/>
  <c r="AB106" i="17"/>
  <c r="AC106" i="17"/>
  <c r="AD106" i="17"/>
  <c r="AE106" i="17"/>
  <c r="AF106" i="17"/>
  <c r="AK106" i="17"/>
  <c r="AL106" i="17"/>
  <c r="AM106" i="17"/>
  <c r="AN106" i="17"/>
  <c r="AO106" i="17"/>
  <c r="L107" i="17"/>
  <c r="M107" i="17"/>
  <c r="N107" i="17"/>
  <c r="O107" i="17"/>
  <c r="P107" i="17"/>
  <c r="U107" i="17"/>
  <c r="V107" i="17"/>
  <c r="W107" i="17"/>
  <c r="X107" i="17"/>
  <c r="Y107" i="17"/>
  <c r="AB107" i="17"/>
  <c r="AC107" i="17"/>
  <c r="AD107" i="17"/>
  <c r="AE107" i="17"/>
  <c r="AF107" i="17"/>
  <c r="AK107" i="17"/>
  <c r="AL107" i="17"/>
  <c r="AM107" i="17"/>
  <c r="AN107" i="17"/>
  <c r="AO107" i="17"/>
  <c r="L108" i="17"/>
  <c r="M108" i="17"/>
  <c r="N108" i="17"/>
  <c r="O108" i="17"/>
  <c r="P108" i="17"/>
  <c r="U108" i="17"/>
  <c r="V108" i="17"/>
  <c r="W108" i="17"/>
  <c r="X108" i="17"/>
  <c r="Y108" i="17"/>
  <c r="AB108" i="17"/>
  <c r="AC108" i="17"/>
  <c r="AD108" i="17"/>
  <c r="AE108" i="17"/>
  <c r="AF108" i="17"/>
  <c r="AK108" i="17"/>
  <c r="AL108" i="17"/>
  <c r="AM108" i="17"/>
  <c r="AN108" i="17"/>
  <c r="AO108" i="17"/>
  <c r="L109" i="17"/>
  <c r="M109" i="17"/>
  <c r="N109" i="17"/>
  <c r="O109" i="17"/>
  <c r="P109" i="17"/>
  <c r="U109" i="17"/>
  <c r="V109" i="17"/>
  <c r="W109" i="17"/>
  <c r="X109" i="17"/>
  <c r="Y109" i="17"/>
  <c r="AB109" i="17"/>
  <c r="AC109" i="17"/>
  <c r="AD109" i="17"/>
  <c r="AE109" i="17"/>
  <c r="AF109" i="17"/>
  <c r="AK109" i="17"/>
  <c r="AL109" i="17"/>
  <c r="AM109" i="17"/>
  <c r="AN109" i="17"/>
  <c r="AO109" i="17"/>
  <c r="L110" i="17"/>
  <c r="M110" i="17"/>
  <c r="N110" i="17"/>
  <c r="O110" i="17"/>
  <c r="P110" i="17"/>
  <c r="U110" i="17"/>
  <c r="V110" i="17"/>
  <c r="W110" i="17"/>
  <c r="X110" i="17"/>
  <c r="Y110" i="17"/>
  <c r="AB110" i="17"/>
  <c r="AC110" i="17"/>
  <c r="AD110" i="17"/>
  <c r="AE110" i="17"/>
  <c r="AF110" i="17"/>
  <c r="AK110" i="17"/>
  <c r="AL110" i="17"/>
  <c r="AM110" i="17"/>
  <c r="AN110" i="17"/>
  <c r="AO110" i="17"/>
  <c r="L111" i="17"/>
  <c r="M111" i="17"/>
  <c r="N111" i="17"/>
  <c r="O111" i="17"/>
  <c r="P111" i="17"/>
  <c r="U111" i="17"/>
  <c r="V111" i="17"/>
  <c r="W111" i="17"/>
  <c r="X111" i="17"/>
  <c r="Y111" i="17"/>
  <c r="AB111" i="17"/>
  <c r="AC111" i="17"/>
  <c r="AD111" i="17"/>
  <c r="AE111" i="17"/>
  <c r="AF111" i="17"/>
  <c r="AK111" i="17"/>
  <c r="AL111" i="17"/>
  <c r="AM111" i="17"/>
  <c r="AN111" i="17"/>
  <c r="AO111" i="17"/>
  <c r="L112" i="17"/>
  <c r="M112" i="17"/>
  <c r="N112" i="17"/>
  <c r="O112" i="17"/>
  <c r="P112" i="17"/>
  <c r="U112" i="17"/>
  <c r="V112" i="17"/>
  <c r="W112" i="17"/>
  <c r="X112" i="17"/>
  <c r="Y112" i="17"/>
  <c r="AB112" i="17"/>
  <c r="AC112" i="17"/>
  <c r="AD112" i="17"/>
  <c r="AE112" i="17"/>
  <c r="AF112" i="17"/>
  <c r="AK112" i="17"/>
  <c r="AL112" i="17"/>
  <c r="AM112" i="17"/>
  <c r="AN112" i="17"/>
  <c r="AO112" i="17"/>
  <c r="L113" i="17"/>
  <c r="M113" i="17"/>
  <c r="N113" i="17"/>
  <c r="O113" i="17"/>
  <c r="P113" i="17"/>
  <c r="U113" i="17"/>
  <c r="V113" i="17"/>
  <c r="W113" i="17"/>
  <c r="X113" i="17"/>
  <c r="Y113" i="17"/>
  <c r="AB113" i="17"/>
  <c r="AC113" i="17"/>
  <c r="AD113" i="17"/>
  <c r="AE113" i="17"/>
  <c r="AF113" i="17"/>
  <c r="AK113" i="17"/>
  <c r="AL113" i="17"/>
  <c r="AM113" i="17"/>
  <c r="AN113" i="17"/>
  <c r="AO113" i="17"/>
  <c r="L114" i="17"/>
  <c r="M114" i="17"/>
  <c r="N114" i="17"/>
  <c r="O114" i="17"/>
  <c r="P114" i="17"/>
  <c r="U114" i="17"/>
  <c r="V114" i="17"/>
  <c r="W114" i="17"/>
  <c r="X114" i="17"/>
  <c r="Y114" i="17"/>
  <c r="AB114" i="17"/>
  <c r="AC114" i="17"/>
  <c r="AD114" i="17"/>
  <c r="AE114" i="17"/>
  <c r="AF114" i="17"/>
  <c r="AK114" i="17"/>
  <c r="AL114" i="17"/>
  <c r="AM114" i="17"/>
  <c r="AN114" i="17"/>
  <c r="AO114" i="17"/>
  <c r="L115" i="17"/>
  <c r="M115" i="17"/>
  <c r="N115" i="17"/>
  <c r="O115" i="17"/>
  <c r="P115" i="17"/>
  <c r="U115" i="17"/>
  <c r="V115" i="17"/>
  <c r="W115" i="17"/>
  <c r="X115" i="17"/>
  <c r="Y115" i="17"/>
  <c r="AB115" i="17"/>
  <c r="AC115" i="17"/>
  <c r="AD115" i="17"/>
  <c r="AE115" i="17"/>
  <c r="AF115" i="17"/>
  <c r="AK115" i="17"/>
  <c r="AL115" i="17"/>
  <c r="AM115" i="17"/>
  <c r="AN115" i="17"/>
  <c r="AO115" i="17"/>
  <c r="L116" i="17"/>
  <c r="M116" i="17"/>
  <c r="N116" i="17"/>
  <c r="O116" i="17"/>
  <c r="P116" i="17"/>
  <c r="U116" i="17"/>
  <c r="V116" i="17"/>
  <c r="W116" i="17"/>
  <c r="X116" i="17"/>
  <c r="Y116" i="17"/>
  <c r="AB116" i="17"/>
  <c r="AC116" i="17"/>
  <c r="AD116" i="17"/>
  <c r="AE116" i="17"/>
  <c r="AF116" i="17"/>
  <c r="AK116" i="17"/>
  <c r="AL116" i="17"/>
  <c r="AM116" i="17"/>
  <c r="AN116" i="17"/>
  <c r="AO116" i="17"/>
  <c r="L117" i="17"/>
  <c r="M117" i="17"/>
  <c r="N117" i="17"/>
  <c r="O117" i="17"/>
  <c r="P117" i="17"/>
  <c r="U117" i="17"/>
  <c r="V117" i="17"/>
  <c r="W117" i="17"/>
  <c r="X117" i="17"/>
  <c r="Y117" i="17"/>
  <c r="AB117" i="17"/>
  <c r="AC117" i="17"/>
  <c r="AD117" i="17"/>
  <c r="AE117" i="17"/>
  <c r="AF117" i="17"/>
  <c r="AK117" i="17"/>
  <c r="AL117" i="17"/>
  <c r="AM117" i="17"/>
  <c r="AN117" i="17"/>
  <c r="AO117" i="17"/>
  <c r="L118" i="17"/>
  <c r="M118" i="17"/>
  <c r="N118" i="17"/>
  <c r="O118" i="17"/>
  <c r="P118" i="17"/>
  <c r="U118" i="17"/>
  <c r="V118" i="17"/>
  <c r="W118" i="17"/>
  <c r="X118" i="17"/>
  <c r="Y118" i="17"/>
  <c r="AB118" i="17"/>
  <c r="AC118" i="17"/>
  <c r="AD118" i="17"/>
  <c r="AE118" i="17"/>
  <c r="AF118" i="17"/>
  <c r="AK118" i="17"/>
  <c r="AL118" i="17"/>
  <c r="AM118" i="17"/>
  <c r="AN118" i="17"/>
  <c r="AO118" i="17"/>
  <c r="L119" i="17"/>
  <c r="M119" i="17"/>
  <c r="N119" i="17"/>
  <c r="O119" i="17"/>
  <c r="P119" i="17"/>
  <c r="U119" i="17"/>
  <c r="V119" i="17"/>
  <c r="W119" i="17"/>
  <c r="X119" i="17"/>
  <c r="Y119" i="17"/>
  <c r="AB119" i="17"/>
  <c r="AC119" i="17"/>
  <c r="AD119" i="17"/>
  <c r="AE119" i="17"/>
  <c r="AF119" i="17"/>
  <c r="AK119" i="17"/>
  <c r="AL119" i="17"/>
  <c r="AM119" i="17"/>
  <c r="AN119" i="17"/>
  <c r="AO119" i="17"/>
  <c r="L120" i="17"/>
  <c r="M120" i="17"/>
  <c r="N120" i="17"/>
  <c r="O120" i="17"/>
  <c r="P120" i="17"/>
  <c r="U120" i="17"/>
  <c r="V120" i="17"/>
  <c r="W120" i="17"/>
  <c r="X120" i="17"/>
  <c r="Y120" i="17"/>
  <c r="AB120" i="17"/>
  <c r="AC120" i="17"/>
  <c r="AD120" i="17"/>
  <c r="AE120" i="17"/>
  <c r="AF120" i="17"/>
  <c r="AK120" i="17"/>
  <c r="AL120" i="17"/>
  <c r="AM120" i="17"/>
  <c r="AN120" i="17"/>
  <c r="AO120" i="17"/>
  <c r="L121" i="17"/>
  <c r="M121" i="17"/>
  <c r="N121" i="17"/>
  <c r="O121" i="17"/>
  <c r="P121" i="17"/>
  <c r="U121" i="17"/>
  <c r="V121" i="17"/>
  <c r="W121" i="17"/>
  <c r="X121" i="17"/>
  <c r="Y121" i="17"/>
  <c r="AB121" i="17"/>
  <c r="AC121" i="17"/>
  <c r="AD121" i="17"/>
  <c r="AE121" i="17"/>
  <c r="AF121" i="17"/>
  <c r="AK121" i="17"/>
  <c r="AL121" i="17"/>
  <c r="AM121" i="17"/>
  <c r="AN121" i="17"/>
  <c r="AO121" i="17"/>
  <c r="L122" i="17"/>
  <c r="M122" i="17"/>
  <c r="N122" i="17"/>
  <c r="O122" i="17"/>
  <c r="P122" i="17"/>
  <c r="U122" i="17"/>
  <c r="V122" i="17"/>
  <c r="W122" i="17"/>
  <c r="X122" i="17"/>
  <c r="Y122" i="17"/>
  <c r="AB122" i="17"/>
  <c r="AC122" i="17"/>
  <c r="AD122" i="17"/>
  <c r="AE122" i="17"/>
  <c r="AF122" i="17"/>
  <c r="AK122" i="17"/>
  <c r="AL122" i="17"/>
  <c r="AM122" i="17"/>
  <c r="AN122" i="17"/>
  <c r="AO122" i="17"/>
  <c r="L123" i="17"/>
  <c r="M123" i="17"/>
  <c r="N123" i="17"/>
  <c r="O123" i="17"/>
  <c r="P123" i="17"/>
  <c r="U123" i="17"/>
  <c r="V123" i="17"/>
  <c r="W123" i="17"/>
  <c r="X123" i="17"/>
  <c r="Y123" i="17"/>
  <c r="AB123" i="17"/>
  <c r="AC123" i="17"/>
  <c r="AD123" i="17"/>
  <c r="AE123" i="17"/>
  <c r="AF123" i="17"/>
  <c r="AK123" i="17"/>
  <c r="AL123" i="17"/>
  <c r="AM123" i="17"/>
  <c r="AN123" i="17"/>
  <c r="AO123" i="17"/>
  <c r="L124" i="17"/>
  <c r="M124" i="17"/>
  <c r="N124" i="17"/>
  <c r="O124" i="17"/>
  <c r="P124" i="17"/>
  <c r="U124" i="17"/>
  <c r="V124" i="17"/>
  <c r="W124" i="17"/>
  <c r="X124" i="17"/>
  <c r="Y124" i="17"/>
  <c r="AB124" i="17"/>
  <c r="AC124" i="17"/>
  <c r="AD124" i="17"/>
  <c r="AE124" i="17"/>
  <c r="AF124" i="17"/>
  <c r="AK124" i="17"/>
  <c r="AL124" i="17"/>
  <c r="AM124" i="17"/>
  <c r="AN124" i="17"/>
  <c r="AO124" i="17"/>
  <c r="L125" i="17"/>
  <c r="M125" i="17"/>
  <c r="N125" i="17"/>
  <c r="O125" i="17"/>
  <c r="P125" i="17"/>
  <c r="U125" i="17"/>
  <c r="V125" i="17"/>
  <c r="W125" i="17"/>
  <c r="X125" i="17"/>
  <c r="Y125" i="17"/>
  <c r="AB125" i="17"/>
  <c r="AC125" i="17"/>
  <c r="AD125" i="17"/>
  <c r="AE125" i="17"/>
  <c r="AF125" i="17"/>
  <c r="AK125" i="17"/>
  <c r="AL125" i="17"/>
  <c r="AM125" i="17"/>
  <c r="AN125" i="17"/>
  <c r="AO125" i="17"/>
  <c r="L126" i="17"/>
  <c r="M126" i="17"/>
  <c r="N126" i="17"/>
  <c r="O126" i="17"/>
  <c r="P126" i="17"/>
  <c r="U126" i="17"/>
  <c r="V126" i="17"/>
  <c r="W126" i="17"/>
  <c r="X126" i="17"/>
  <c r="Y126" i="17"/>
  <c r="AB126" i="17"/>
  <c r="AC126" i="17"/>
  <c r="AD126" i="17"/>
  <c r="AE126" i="17"/>
  <c r="AF126" i="17"/>
  <c r="AK126" i="17"/>
  <c r="AL126" i="17"/>
  <c r="AM126" i="17"/>
  <c r="AN126" i="17"/>
  <c r="AO126" i="17"/>
  <c r="L127" i="17"/>
  <c r="M127" i="17"/>
  <c r="N127" i="17"/>
  <c r="O127" i="17"/>
  <c r="P127" i="17"/>
  <c r="U127" i="17"/>
  <c r="V127" i="17"/>
  <c r="W127" i="17"/>
  <c r="X127" i="17"/>
  <c r="Y127" i="17"/>
  <c r="AB127" i="17"/>
  <c r="AC127" i="17"/>
  <c r="AD127" i="17"/>
  <c r="AE127" i="17"/>
  <c r="AF127" i="17"/>
  <c r="AK127" i="17"/>
  <c r="AL127" i="17"/>
  <c r="AM127" i="17"/>
  <c r="AN127" i="17"/>
  <c r="AO127" i="17"/>
  <c r="L128" i="17"/>
  <c r="M128" i="17"/>
  <c r="N128" i="17"/>
  <c r="O128" i="17"/>
  <c r="P128" i="17"/>
  <c r="U128" i="17"/>
  <c r="V128" i="17"/>
  <c r="W128" i="17"/>
  <c r="X128" i="17"/>
  <c r="Y128" i="17"/>
  <c r="AB128" i="17"/>
  <c r="AC128" i="17"/>
  <c r="AD128" i="17"/>
  <c r="AE128" i="17"/>
  <c r="AF128" i="17"/>
  <c r="AK128" i="17"/>
  <c r="AL128" i="17"/>
  <c r="AM128" i="17"/>
  <c r="AN128" i="17"/>
  <c r="AO128" i="17"/>
  <c r="L129" i="17"/>
  <c r="M129" i="17"/>
  <c r="N129" i="17"/>
  <c r="O129" i="17"/>
  <c r="P129" i="17"/>
  <c r="U129" i="17"/>
  <c r="V129" i="17"/>
  <c r="W129" i="17"/>
  <c r="X129" i="17"/>
  <c r="Y129" i="17"/>
  <c r="AB129" i="17"/>
  <c r="AC129" i="17"/>
  <c r="AD129" i="17"/>
  <c r="AE129" i="17"/>
  <c r="AF129" i="17"/>
  <c r="AK129" i="17"/>
  <c r="AL129" i="17"/>
  <c r="AM129" i="17"/>
  <c r="AN129" i="17"/>
  <c r="AO129" i="17"/>
  <c r="L130" i="17"/>
  <c r="M130" i="17"/>
  <c r="N130" i="17"/>
  <c r="O130" i="17"/>
  <c r="P130" i="17"/>
  <c r="U130" i="17"/>
  <c r="V130" i="17"/>
  <c r="W130" i="17"/>
  <c r="X130" i="17"/>
  <c r="Y130" i="17"/>
  <c r="AB130" i="17"/>
  <c r="AC130" i="17"/>
  <c r="AD130" i="17"/>
  <c r="AE130" i="17"/>
  <c r="AF130" i="17"/>
  <c r="AK130" i="17"/>
  <c r="AL130" i="17"/>
  <c r="AM130" i="17"/>
  <c r="AN130" i="17"/>
  <c r="AO130" i="17"/>
  <c r="L131" i="17"/>
  <c r="M131" i="17"/>
  <c r="N131" i="17"/>
  <c r="O131" i="17"/>
  <c r="P131" i="17"/>
  <c r="U131" i="17"/>
  <c r="V131" i="17"/>
  <c r="W131" i="17"/>
  <c r="X131" i="17"/>
  <c r="Y131" i="17"/>
  <c r="AB131" i="17"/>
  <c r="AC131" i="17"/>
  <c r="AD131" i="17"/>
  <c r="AE131" i="17"/>
  <c r="AF131" i="17"/>
  <c r="AK131" i="17"/>
  <c r="AL131" i="17"/>
  <c r="AM131" i="17"/>
  <c r="AN131" i="17"/>
  <c r="AO131" i="17"/>
  <c r="L132" i="17"/>
  <c r="M132" i="17"/>
  <c r="N132" i="17"/>
  <c r="O132" i="17"/>
  <c r="P132" i="17"/>
  <c r="U132" i="17"/>
  <c r="V132" i="17"/>
  <c r="W132" i="17"/>
  <c r="X132" i="17"/>
  <c r="Y132" i="17"/>
  <c r="AB132" i="17"/>
  <c r="AC132" i="17"/>
  <c r="AD132" i="17"/>
  <c r="AE132" i="17"/>
  <c r="AF132" i="17"/>
  <c r="AK132" i="17"/>
  <c r="AL132" i="17"/>
  <c r="AM132" i="17"/>
  <c r="AN132" i="17"/>
  <c r="AO132" i="17"/>
  <c r="L133" i="17"/>
  <c r="M133" i="17"/>
  <c r="N133" i="17"/>
  <c r="O133" i="17"/>
  <c r="P133" i="17"/>
  <c r="U133" i="17"/>
  <c r="V133" i="17"/>
  <c r="W133" i="17"/>
  <c r="X133" i="17"/>
  <c r="Y133" i="17"/>
  <c r="AB133" i="17"/>
  <c r="AC133" i="17"/>
  <c r="AD133" i="17"/>
  <c r="AE133" i="17"/>
  <c r="AF133" i="17"/>
  <c r="AK133" i="17"/>
  <c r="AL133" i="17"/>
  <c r="AM133" i="17"/>
  <c r="AN133" i="17"/>
  <c r="AO133" i="17"/>
  <c r="L134" i="17"/>
  <c r="M134" i="17"/>
  <c r="N134" i="17"/>
  <c r="O134" i="17"/>
  <c r="P134" i="17"/>
  <c r="U134" i="17"/>
  <c r="V134" i="17"/>
  <c r="W134" i="17"/>
  <c r="X134" i="17"/>
  <c r="Y134" i="17"/>
  <c r="AB134" i="17"/>
  <c r="AC134" i="17"/>
  <c r="AD134" i="17"/>
  <c r="AE134" i="17"/>
  <c r="AF134" i="17"/>
  <c r="AK134" i="17"/>
  <c r="AL134" i="17"/>
  <c r="AM134" i="17"/>
  <c r="AN134" i="17"/>
  <c r="AO134" i="17"/>
  <c r="L135" i="17"/>
  <c r="M135" i="17"/>
  <c r="N135" i="17"/>
  <c r="O135" i="17"/>
  <c r="P135" i="17"/>
  <c r="U135" i="17"/>
  <c r="V135" i="17"/>
  <c r="W135" i="17"/>
  <c r="X135" i="17"/>
  <c r="Y135" i="17"/>
  <c r="AB135" i="17"/>
  <c r="AC135" i="17"/>
  <c r="AD135" i="17"/>
  <c r="AE135" i="17"/>
  <c r="AF135" i="17"/>
  <c r="AK135" i="17"/>
  <c r="AL135" i="17"/>
  <c r="AM135" i="17"/>
  <c r="AN135" i="17"/>
  <c r="AO135" i="17"/>
  <c r="L136" i="17"/>
  <c r="M136" i="17"/>
  <c r="N136" i="17"/>
  <c r="O136" i="17"/>
  <c r="P136" i="17"/>
  <c r="U136" i="17"/>
  <c r="V136" i="17"/>
  <c r="W136" i="17"/>
  <c r="X136" i="17"/>
  <c r="Y136" i="17"/>
  <c r="AB136" i="17"/>
  <c r="AC136" i="17"/>
  <c r="AD136" i="17"/>
  <c r="AE136" i="17"/>
  <c r="AF136" i="17"/>
  <c r="AK136" i="17"/>
  <c r="AL136" i="17"/>
  <c r="AM136" i="17"/>
  <c r="AN136" i="17"/>
  <c r="AO136" i="17"/>
  <c r="L137" i="17"/>
  <c r="M137" i="17"/>
  <c r="N137" i="17"/>
  <c r="O137" i="17"/>
  <c r="P137" i="17"/>
  <c r="U137" i="17"/>
  <c r="V137" i="17"/>
  <c r="W137" i="17"/>
  <c r="X137" i="17"/>
  <c r="Y137" i="17"/>
  <c r="AB137" i="17"/>
  <c r="AC137" i="17"/>
  <c r="AD137" i="17"/>
  <c r="AE137" i="17"/>
  <c r="AF137" i="17"/>
  <c r="AK137" i="17"/>
  <c r="AL137" i="17"/>
  <c r="AM137" i="17"/>
  <c r="AN137" i="17"/>
  <c r="AO137" i="17"/>
  <c r="L138" i="17"/>
  <c r="M138" i="17"/>
  <c r="N138" i="17"/>
  <c r="O138" i="17"/>
  <c r="P138" i="17"/>
  <c r="U138" i="17"/>
  <c r="V138" i="17"/>
  <c r="W138" i="17"/>
  <c r="X138" i="17"/>
  <c r="Y138" i="17"/>
  <c r="AB138" i="17"/>
  <c r="AC138" i="17"/>
  <c r="AD138" i="17"/>
  <c r="AE138" i="17"/>
  <c r="AF138" i="17"/>
  <c r="AK138" i="17"/>
  <c r="AL138" i="17"/>
  <c r="AM138" i="17"/>
  <c r="AN138" i="17"/>
  <c r="AO138" i="17"/>
  <c r="L139" i="17"/>
  <c r="M139" i="17"/>
  <c r="N139" i="17"/>
  <c r="O139" i="17"/>
  <c r="P139" i="17"/>
  <c r="U139" i="17"/>
  <c r="V139" i="17"/>
  <c r="W139" i="17"/>
  <c r="X139" i="17"/>
  <c r="Y139" i="17"/>
  <c r="AB139" i="17"/>
  <c r="AC139" i="17"/>
  <c r="AD139" i="17"/>
  <c r="AE139" i="17"/>
  <c r="AF139" i="17"/>
  <c r="AK139" i="17"/>
  <c r="AL139" i="17"/>
  <c r="AM139" i="17"/>
  <c r="AN139" i="17"/>
  <c r="AO139" i="17"/>
  <c r="L140" i="17"/>
  <c r="M140" i="17"/>
  <c r="N140" i="17"/>
  <c r="O140" i="17"/>
  <c r="P140" i="17"/>
  <c r="U140" i="17"/>
  <c r="V140" i="17"/>
  <c r="W140" i="17"/>
  <c r="X140" i="17"/>
  <c r="Y140" i="17"/>
  <c r="AB140" i="17"/>
  <c r="AC140" i="17"/>
  <c r="AD140" i="17"/>
  <c r="AE140" i="17"/>
  <c r="AF140" i="17"/>
  <c r="AK140" i="17"/>
  <c r="AL140" i="17"/>
  <c r="AM140" i="17"/>
  <c r="AN140" i="17"/>
  <c r="AO140" i="17"/>
  <c r="L141" i="17"/>
  <c r="M141" i="17"/>
  <c r="N141" i="17"/>
  <c r="O141" i="17"/>
  <c r="P141" i="17"/>
  <c r="U141" i="17"/>
  <c r="V141" i="17"/>
  <c r="W141" i="17"/>
  <c r="X141" i="17"/>
  <c r="Y141" i="17"/>
  <c r="AB141" i="17"/>
  <c r="AC141" i="17"/>
  <c r="AD141" i="17"/>
  <c r="AE141" i="17"/>
  <c r="AF141" i="17"/>
  <c r="AK141" i="17"/>
  <c r="AL141" i="17"/>
  <c r="AM141" i="17"/>
  <c r="AN141" i="17"/>
  <c r="AO141" i="17"/>
  <c r="L142" i="17"/>
  <c r="M142" i="17"/>
  <c r="N142" i="17"/>
  <c r="O142" i="17"/>
  <c r="P142" i="17"/>
  <c r="U142" i="17"/>
  <c r="V142" i="17"/>
  <c r="W142" i="17"/>
  <c r="X142" i="17"/>
  <c r="Y142" i="17"/>
  <c r="AB142" i="17"/>
  <c r="AC142" i="17"/>
  <c r="AD142" i="17"/>
  <c r="AE142" i="17"/>
  <c r="AF142" i="17"/>
  <c r="AK142" i="17"/>
  <c r="AL142" i="17"/>
  <c r="AM142" i="17"/>
  <c r="AN142" i="17"/>
  <c r="AO142" i="17"/>
  <c r="L143" i="17"/>
  <c r="M143" i="17"/>
  <c r="N143" i="17"/>
  <c r="O143" i="17"/>
  <c r="P143" i="17"/>
  <c r="U143" i="17"/>
  <c r="V143" i="17"/>
  <c r="W143" i="17"/>
  <c r="X143" i="17"/>
  <c r="Y143" i="17"/>
  <c r="AB143" i="17"/>
  <c r="AC143" i="17"/>
  <c r="AD143" i="17"/>
  <c r="AE143" i="17"/>
  <c r="AF143" i="17"/>
  <c r="AK143" i="17"/>
  <c r="AL143" i="17"/>
  <c r="AM143" i="17"/>
  <c r="AN143" i="17"/>
  <c r="AO143" i="17"/>
  <c r="L144" i="17"/>
  <c r="M144" i="17"/>
  <c r="N144" i="17"/>
  <c r="O144" i="17"/>
  <c r="P144" i="17"/>
  <c r="U144" i="17"/>
  <c r="V144" i="17"/>
  <c r="W144" i="17"/>
  <c r="X144" i="17"/>
  <c r="Y144" i="17"/>
  <c r="AB144" i="17"/>
  <c r="AC144" i="17"/>
  <c r="AD144" i="17"/>
  <c r="AE144" i="17"/>
  <c r="AF144" i="17"/>
  <c r="AK144" i="17"/>
  <c r="AL144" i="17"/>
  <c r="AM144" i="17"/>
  <c r="AN144" i="17"/>
  <c r="AO144" i="17"/>
  <c r="L145" i="17"/>
  <c r="M145" i="17"/>
  <c r="N145" i="17"/>
  <c r="O145" i="17"/>
  <c r="P145" i="17"/>
  <c r="U145" i="17"/>
  <c r="V145" i="17"/>
  <c r="W145" i="17"/>
  <c r="X145" i="17"/>
  <c r="Y145" i="17"/>
  <c r="AB145" i="17"/>
  <c r="AC145" i="17"/>
  <c r="AD145" i="17"/>
  <c r="AE145" i="17"/>
  <c r="AF145" i="17"/>
  <c r="AK145" i="17"/>
  <c r="AL145" i="17"/>
  <c r="AM145" i="17"/>
  <c r="AN145" i="17"/>
  <c r="AO145" i="17"/>
  <c r="L146" i="17"/>
  <c r="M146" i="17"/>
  <c r="N146" i="17"/>
  <c r="O146" i="17"/>
  <c r="P146" i="17"/>
  <c r="U146" i="17"/>
  <c r="V146" i="17"/>
  <c r="W146" i="17"/>
  <c r="X146" i="17"/>
  <c r="Y146" i="17"/>
  <c r="AB146" i="17"/>
  <c r="AC146" i="17"/>
  <c r="AD146" i="17"/>
  <c r="AE146" i="17"/>
  <c r="AF146" i="17"/>
  <c r="AK146" i="17"/>
  <c r="AL146" i="17"/>
  <c r="AM146" i="17"/>
  <c r="AN146" i="17"/>
  <c r="AO146" i="17"/>
  <c r="L147" i="17"/>
  <c r="M147" i="17"/>
  <c r="N147" i="17"/>
  <c r="O147" i="17"/>
  <c r="P147" i="17"/>
  <c r="U147" i="17"/>
  <c r="V147" i="17"/>
  <c r="W147" i="17"/>
  <c r="X147" i="17"/>
  <c r="Y147" i="17"/>
  <c r="AB147" i="17"/>
  <c r="AC147" i="17"/>
  <c r="AD147" i="17"/>
  <c r="AE147" i="17"/>
  <c r="AF147" i="17"/>
  <c r="AK147" i="17"/>
  <c r="AL147" i="17"/>
  <c r="AM147" i="17"/>
  <c r="AN147" i="17"/>
  <c r="AO147" i="17"/>
  <c r="L148" i="17"/>
  <c r="M148" i="17"/>
  <c r="N148" i="17"/>
  <c r="O148" i="17"/>
  <c r="P148" i="17"/>
  <c r="U148" i="17"/>
  <c r="V148" i="17"/>
  <c r="W148" i="17"/>
  <c r="X148" i="17"/>
  <c r="Y148" i="17"/>
  <c r="AB148" i="17"/>
  <c r="AC148" i="17"/>
  <c r="AD148" i="17"/>
  <c r="AE148" i="17"/>
  <c r="AF148" i="17"/>
  <c r="AK148" i="17"/>
  <c r="AL148" i="17"/>
  <c r="AM148" i="17"/>
  <c r="AN148" i="17"/>
  <c r="AO148" i="17"/>
  <c r="L149" i="17"/>
  <c r="M149" i="17"/>
  <c r="N149" i="17"/>
  <c r="O149" i="17"/>
  <c r="P149" i="17"/>
  <c r="U149" i="17"/>
  <c r="V149" i="17"/>
  <c r="W149" i="17"/>
  <c r="X149" i="17"/>
  <c r="Y149" i="17"/>
  <c r="AB149" i="17"/>
  <c r="AC149" i="17"/>
  <c r="AD149" i="17"/>
  <c r="AE149" i="17"/>
  <c r="AF149" i="17"/>
  <c r="AK149" i="17"/>
  <c r="AL149" i="17"/>
  <c r="AM149" i="17"/>
  <c r="AN149" i="17"/>
  <c r="AO149" i="17"/>
  <c r="L150" i="17"/>
  <c r="M150" i="17"/>
  <c r="N150" i="17"/>
  <c r="O150" i="17"/>
  <c r="P150" i="17"/>
  <c r="U150" i="17"/>
  <c r="V150" i="17"/>
  <c r="W150" i="17"/>
  <c r="X150" i="17"/>
  <c r="Y150" i="17"/>
  <c r="AB150" i="17"/>
  <c r="AC150" i="17"/>
  <c r="AD150" i="17"/>
  <c r="AE150" i="17"/>
  <c r="AF150" i="17"/>
  <c r="AK150" i="17"/>
  <c r="AL150" i="17"/>
  <c r="AM150" i="17"/>
  <c r="AN150" i="17"/>
  <c r="AO150" i="17"/>
  <c r="L151" i="17"/>
  <c r="M151" i="17"/>
  <c r="N151" i="17"/>
  <c r="O151" i="17"/>
  <c r="P151" i="17"/>
  <c r="U151" i="17"/>
  <c r="V151" i="17"/>
  <c r="W151" i="17"/>
  <c r="X151" i="17"/>
  <c r="Y151" i="17"/>
  <c r="AB151" i="17"/>
  <c r="AC151" i="17"/>
  <c r="AD151" i="17"/>
  <c r="AE151" i="17"/>
  <c r="AF151" i="17"/>
  <c r="AK151" i="17"/>
  <c r="AL151" i="17"/>
  <c r="AM151" i="17"/>
  <c r="AN151" i="17"/>
  <c r="AO151" i="17"/>
  <c r="L152" i="17"/>
  <c r="M152" i="17"/>
  <c r="N152" i="17"/>
  <c r="O152" i="17"/>
  <c r="P152" i="17"/>
  <c r="U152" i="17"/>
  <c r="V152" i="17"/>
  <c r="W152" i="17"/>
  <c r="X152" i="17"/>
  <c r="Y152" i="17"/>
  <c r="AB152" i="17"/>
  <c r="AC152" i="17"/>
  <c r="AD152" i="17"/>
  <c r="AE152" i="17"/>
  <c r="AF152" i="17"/>
  <c r="AK152" i="17"/>
  <c r="AL152" i="17"/>
  <c r="AM152" i="17"/>
  <c r="AN152" i="17"/>
  <c r="AO152" i="17"/>
  <c r="L153" i="17"/>
  <c r="M153" i="17"/>
  <c r="N153" i="17"/>
  <c r="O153" i="17"/>
  <c r="P153" i="17"/>
  <c r="U153" i="17"/>
  <c r="V153" i="17"/>
  <c r="W153" i="17"/>
  <c r="X153" i="17"/>
  <c r="Y153" i="17"/>
  <c r="AB153" i="17"/>
  <c r="AC153" i="17"/>
  <c r="AD153" i="17"/>
  <c r="AE153" i="17"/>
  <c r="AF153" i="17"/>
  <c r="AK153" i="17"/>
  <c r="AL153" i="17"/>
  <c r="AM153" i="17"/>
  <c r="AN153" i="17"/>
  <c r="AO153" i="17"/>
  <c r="L154" i="17"/>
  <c r="M154" i="17"/>
  <c r="N154" i="17"/>
  <c r="O154" i="17"/>
  <c r="P154" i="17"/>
  <c r="U154" i="17"/>
  <c r="V154" i="17"/>
  <c r="W154" i="17"/>
  <c r="X154" i="17"/>
  <c r="Y154" i="17"/>
  <c r="AB154" i="17"/>
  <c r="AC154" i="17"/>
  <c r="AD154" i="17"/>
  <c r="AE154" i="17"/>
  <c r="AF154" i="17"/>
  <c r="AK154" i="17"/>
  <c r="AL154" i="17"/>
  <c r="AM154" i="17"/>
  <c r="AN154" i="17"/>
  <c r="AO154" i="17"/>
  <c r="L155" i="17"/>
  <c r="M155" i="17"/>
  <c r="N155" i="17"/>
  <c r="O155" i="17"/>
  <c r="P155" i="17"/>
  <c r="U155" i="17"/>
  <c r="V155" i="17"/>
  <c r="W155" i="17"/>
  <c r="X155" i="17"/>
  <c r="Y155" i="17"/>
  <c r="AB155" i="17"/>
  <c r="AC155" i="17"/>
  <c r="AD155" i="17"/>
  <c r="AE155" i="17"/>
  <c r="AF155" i="17"/>
  <c r="AK155" i="17"/>
  <c r="AL155" i="17"/>
  <c r="AM155" i="17"/>
  <c r="AN155" i="17"/>
  <c r="AO155" i="17"/>
  <c r="L156" i="17"/>
  <c r="M156" i="17"/>
  <c r="N156" i="17"/>
  <c r="O156" i="17"/>
  <c r="P156" i="17"/>
  <c r="U156" i="17"/>
  <c r="V156" i="17"/>
  <c r="W156" i="17"/>
  <c r="X156" i="17"/>
  <c r="Y156" i="17"/>
  <c r="AB156" i="17"/>
  <c r="AC156" i="17"/>
  <c r="AD156" i="17"/>
  <c r="AE156" i="17"/>
  <c r="AF156" i="17"/>
  <c r="AK156" i="17"/>
  <c r="AL156" i="17"/>
  <c r="AM156" i="17"/>
  <c r="AN156" i="17"/>
  <c r="AO156" i="17"/>
  <c r="L157" i="17"/>
  <c r="M157" i="17"/>
  <c r="N157" i="17"/>
  <c r="O157" i="17"/>
  <c r="P157" i="17"/>
  <c r="U157" i="17"/>
  <c r="V157" i="17"/>
  <c r="W157" i="17"/>
  <c r="X157" i="17"/>
  <c r="Y157" i="17"/>
  <c r="AB157" i="17"/>
  <c r="AC157" i="17"/>
  <c r="AD157" i="17"/>
  <c r="AE157" i="17"/>
  <c r="AF157" i="17"/>
  <c r="AK157" i="17"/>
  <c r="AL157" i="17"/>
  <c r="AM157" i="17"/>
  <c r="AN157" i="17"/>
  <c r="AO157" i="17"/>
  <c r="L158" i="17"/>
  <c r="M158" i="17"/>
  <c r="N158" i="17"/>
  <c r="O158" i="17"/>
  <c r="P158" i="17"/>
  <c r="U158" i="17"/>
  <c r="V158" i="17"/>
  <c r="W158" i="17"/>
  <c r="X158" i="17"/>
  <c r="Y158" i="17"/>
  <c r="AB158" i="17"/>
  <c r="AC158" i="17"/>
  <c r="AD158" i="17"/>
  <c r="AE158" i="17"/>
  <c r="AF158" i="17"/>
  <c r="AK158" i="17"/>
  <c r="AL158" i="17"/>
  <c r="AM158" i="17"/>
  <c r="AN158" i="17"/>
  <c r="AO158" i="17"/>
  <c r="L159" i="17"/>
  <c r="M159" i="17"/>
  <c r="N159" i="17"/>
  <c r="O159" i="17"/>
  <c r="P159" i="17"/>
  <c r="U159" i="17"/>
  <c r="V159" i="17"/>
  <c r="W159" i="17"/>
  <c r="X159" i="17"/>
  <c r="Y159" i="17"/>
  <c r="AB159" i="17"/>
  <c r="AC159" i="17"/>
  <c r="AD159" i="17"/>
  <c r="AE159" i="17"/>
  <c r="AF159" i="17"/>
  <c r="AK159" i="17"/>
  <c r="AL159" i="17"/>
  <c r="AM159" i="17"/>
  <c r="AN159" i="17"/>
  <c r="AO159" i="17"/>
  <c r="L160" i="17"/>
  <c r="M160" i="17"/>
  <c r="N160" i="17"/>
  <c r="O160" i="17"/>
  <c r="P160" i="17"/>
  <c r="U160" i="17"/>
  <c r="V160" i="17"/>
  <c r="W160" i="17"/>
  <c r="X160" i="17"/>
  <c r="Y160" i="17"/>
  <c r="AB160" i="17"/>
  <c r="AC160" i="17"/>
  <c r="AD160" i="17"/>
  <c r="AE160" i="17"/>
  <c r="AF160" i="17"/>
  <c r="AK160" i="17"/>
  <c r="AL160" i="17"/>
  <c r="AM160" i="17"/>
  <c r="AN160" i="17"/>
  <c r="AO160" i="17"/>
  <c r="L161" i="17"/>
  <c r="M161" i="17"/>
  <c r="N161" i="17"/>
  <c r="O161" i="17"/>
  <c r="P161" i="17"/>
  <c r="U161" i="17"/>
  <c r="V161" i="17"/>
  <c r="W161" i="17"/>
  <c r="X161" i="17"/>
  <c r="Y161" i="17"/>
  <c r="AB161" i="17"/>
  <c r="AC161" i="17"/>
  <c r="AD161" i="17"/>
  <c r="AE161" i="17"/>
  <c r="AF161" i="17"/>
  <c r="AK161" i="17"/>
  <c r="AL161" i="17"/>
  <c r="AM161" i="17"/>
  <c r="AN161" i="17"/>
  <c r="AO161" i="17"/>
  <c r="L162" i="17"/>
  <c r="M162" i="17"/>
  <c r="N162" i="17"/>
  <c r="O162" i="17"/>
  <c r="P162" i="17"/>
  <c r="U162" i="17"/>
  <c r="V162" i="17"/>
  <c r="W162" i="17"/>
  <c r="X162" i="17"/>
  <c r="Y162" i="17"/>
  <c r="AB162" i="17"/>
  <c r="AC162" i="17"/>
  <c r="AD162" i="17"/>
  <c r="AE162" i="17"/>
  <c r="AF162" i="17"/>
  <c r="AK162" i="17"/>
  <c r="AL162" i="17"/>
  <c r="AM162" i="17"/>
  <c r="AN162" i="17"/>
  <c r="AO162" i="17"/>
  <c r="L163" i="17"/>
  <c r="M163" i="17"/>
  <c r="N163" i="17"/>
  <c r="O163" i="17"/>
  <c r="P163" i="17"/>
  <c r="U163" i="17"/>
  <c r="V163" i="17"/>
  <c r="W163" i="17"/>
  <c r="X163" i="17"/>
  <c r="Y163" i="17"/>
  <c r="AB163" i="17"/>
  <c r="AC163" i="17"/>
  <c r="AD163" i="17"/>
  <c r="AE163" i="17"/>
  <c r="AF163" i="17"/>
  <c r="AK163" i="17"/>
  <c r="AL163" i="17"/>
  <c r="AM163" i="17"/>
  <c r="AN163" i="17"/>
  <c r="AO163" i="17"/>
  <c r="AO364" i="7"/>
  <c r="AP364" i="7"/>
  <c r="AQ364" i="7"/>
  <c r="AR364" i="7"/>
  <c r="AS364" i="7"/>
  <c r="AO365" i="7"/>
  <c r="AP365" i="7"/>
  <c r="AQ365" i="7"/>
  <c r="AR365" i="7"/>
  <c r="AS365" i="7"/>
  <c r="AO366" i="7"/>
  <c r="AP366" i="7"/>
  <c r="AQ366" i="7"/>
  <c r="AR366" i="7"/>
  <c r="AS366" i="7"/>
  <c r="AO367" i="7"/>
  <c r="AP367" i="7"/>
  <c r="AQ367" i="7"/>
  <c r="AR367" i="7"/>
  <c r="AS367" i="7"/>
  <c r="AO368" i="7"/>
  <c r="AP368" i="7"/>
  <c r="AQ368" i="7"/>
  <c r="AR368" i="7"/>
  <c r="AS368" i="7"/>
  <c r="AO369" i="7"/>
  <c r="AP369" i="7"/>
  <c r="AQ369" i="7"/>
  <c r="AR369" i="7"/>
  <c r="AS369" i="7"/>
  <c r="AO370" i="7"/>
  <c r="AP370" i="7"/>
  <c r="AQ370" i="7"/>
  <c r="AR370" i="7"/>
  <c r="AS370" i="7"/>
  <c r="AO371" i="7"/>
  <c r="AP371" i="7"/>
  <c r="AQ371" i="7"/>
  <c r="AR371" i="7"/>
  <c r="AS371" i="7"/>
  <c r="AO372" i="7"/>
  <c r="AP372" i="7"/>
  <c r="AQ372" i="7"/>
  <c r="AR372" i="7"/>
  <c r="AS372" i="7"/>
  <c r="AO373" i="7"/>
  <c r="AP373" i="7"/>
  <c r="AQ373" i="7"/>
  <c r="AR373" i="7"/>
  <c r="AS373" i="7"/>
  <c r="AO374" i="7"/>
  <c r="AP374" i="7"/>
  <c r="AQ374" i="7"/>
  <c r="AR374" i="7"/>
  <c r="AS374" i="7"/>
  <c r="AO375" i="7"/>
  <c r="AP375" i="7"/>
  <c r="AQ375" i="7"/>
  <c r="AR375" i="7"/>
  <c r="AS375" i="7"/>
  <c r="AO376" i="7"/>
  <c r="AP376" i="7"/>
  <c r="AQ376" i="7"/>
  <c r="AR376" i="7"/>
  <c r="AS376" i="7"/>
  <c r="AO377" i="7"/>
  <c r="AP377" i="7"/>
  <c r="AQ377" i="7"/>
  <c r="AR377" i="7"/>
  <c r="AS377" i="7"/>
  <c r="AO378" i="7"/>
  <c r="AP378" i="7"/>
  <c r="AQ378" i="7"/>
  <c r="AR378" i="7"/>
  <c r="AS378" i="7"/>
  <c r="AO379" i="7"/>
  <c r="AP379" i="7"/>
  <c r="AQ379" i="7"/>
  <c r="AR379" i="7"/>
  <c r="AS379" i="7"/>
  <c r="AO380" i="7"/>
  <c r="AP380" i="7"/>
  <c r="AQ380" i="7"/>
  <c r="AR380" i="7"/>
  <c r="AS380" i="7"/>
  <c r="AO381" i="7"/>
  <c r="AP381" i="7"/>
  <c r="AQ381" i="7"/>
  <c r="AR381" i="7"/>
  <c r="AS381" i="7"/>
  <c r="AO382" i="7"/>
  <c r="AP382" i="7"/>
  <c r="AQ382" i="7"/>
  <c r="AR382" i="7"/>
  <c r="AS382" i="7"/>
  <c r="AO383" i="7"/>
  <c r="AP383" i="7"/>
  <c r="AQ383" i="7"/>
  <c r="AR383" i="7"/>
  <c r="AS383" i="7"/>
  <c r="AO384" i="7"/>
  <c r="AP384" i="7"/>
  <c r="AQ384" i="7"/>
  <c r="AR384" i="7"/>
  <c r="AS384" i="7"/>
  <c r="AO385" i="7"/>
  <c r="AP385" i="7"/>
  <c r="AQ385" i="7"/>
  <c r="AR385" i="7"/>
  <c r="AS385" i="7"/>
  <c r="AO386" i="7"/>
  <c r="AP386" i="7"/>
  <c r="AQ386" i="7"/>
  <c r="AR386" i="7"/>
  <c r="AS386" i="7"/>
  <c r="AO387" i="7"/>
  <c r="AP387" i="7"/>
  <c r="AQ387" i="7"/>
  <c r="AR387" i="7"/>
  <c r="AS387" i="7"/>
  <c r="AO388" i="7"/>
  <c r="AP388" i="7"/>
  <c r="AQ388" i="7"/>
  <c r="AR388" i="7"/>
  <c r="AS388" i="7"/>
  <c r="AO389" i="7"/>
  <c r="AP389" i="7"/>
  <c r="AQ389" i="7"/>
  <c r="AR389" i="7"/>
  <c r="AS389" i="7"/>
  <c r="AO390" i="7"/>
  <c r="AP390" i="7"/>
  <c r="AQ390" i="7"/>
  <c r="AR390" i="7"/>
  <c r="AS390" i="7"/>
  <c r="AO391" i="7"/>
  <c r="AP391" i="7"/>
  <c r="AQ391" i="7"/>
  <c r="AR391" i="7"/>
  <c r="AS391" i="7"/>
  <c r="AO392" i="7"/>
  <c r="AP392" i="7"/>
  <c r="AQ392" i="7"/>
  <c r="AR392" i="7"/>
  <c r="AS392" i="7"/>
  <c r="AO393" i="7"/>
  <c r="AP393" i="7"/>
  <c r="AQ393" i="7"/>
  <c r="AR393" i="7"/>
  <c r="AS393" i="7"/>
  <c r="AO394" i="7"/>
  <c r="AP394" i="7"/>
  <c r="AQ394" i="7"/>
  <c r="AR394" i="7"/>
  <c r="AS394" i="7"/>
  <c r="AO395" i="7"/>
  <c r="AP395" i="7"/>
  <c r="AQ395" i="7"/>
  <c r="AR395" i="7"/>
  <c r="AS395" i="7"/>
  <c r="AO396" i="7"/>
  <c r="AP396" i="7"/>
  <c r="AQ396" i="7"/>
  <c r="AR396" i="7"/>
  <c r="AS396" i="7"/>
  <c r="AO397" i="7"/>
  <c r="AP397" i="7"/>
  <c r="AQ397" i="7"/>
  <c r="AR397" i="7"/>
  <c r="AS397" i="7"/>
  <c r="AO398" i="7"/>
  <c r="AP398" i="7"/>
  <c r="AQ398" i="7"/>
  <c r="AR398" i="7"/>
  <c r="AS398" i="7"/>
  <c r="AO399" i="7"/>
  <c r="AP399" i="7"/>
  <c r="AQ399" i="7"/>
  <c r="AR399" i="7"/>
  <c r="AS399" i="7"/>
  <c r="AO400" i="7"/>
  <c r="AP400" i="7"/>
  <c r="AQ400" i="7"/>
  <c r="AR400" i="7"/>
  <c r="AS400" i="7"/>
  <c r="AO401" i="7"/>
  <c r="AP401" i="7"/>
  <c r="AQ401" i="7"/>
  <c r="AR401" i="7"/>
  <c r="AS401" i="7"/>
  <c r="AO402" i="7"/>
  <c r="AP402" i="7"/>
  <c r="AQ402" i="7"/>
  <c r="AR402" i="7"/>
  <c r="AS402" i="7"/>
  <c r="AO403" i="7"/>
  <c r="AP403" i="7"/>
  <c r="AQ403" i="7"/>
  <c r="AR403" i="7"/>
  <c r="AS403" i="7"/>
  <c r="AO404" i="7"/>
  <c r="AP404" i="7"/>
  <c r="AQ404" i="7"/>
  <c r="AR404" i="7"/>
  <c r="AS404" i="7"/>
  <c r="AO405" i="7"/>
  <c r="AP405" i="7"/>
  <c r="AQ405" i="7"/>
  <c r="AR405" i="7"/>
  <c r="AS405" i="7"/>
  <c r="AO406" i="7"/>
  <c r="AP406" i="7"/>
  <c r="AQ406" i="7"/>
  <c r="AR406" i="7"/>
  <c r="AS406" i="7"/>
  <c r="AO407" i="7"/>
  <c r="AP407" i="7"/>
  <c r="AQ407" i="7"/>
  <c r="AR407" i="7"/>
  <c r="AS407" i="7"/>
  <c r="AO408" i="7"/>
  <c r="AP408" i="7"/>
  <c r="AQ408" i="7"/>
  <c r="AR408" i="7"/>
  <c r="AS408" i="7"/>
  <c r="AO409" i="7"/>
  <c r="AP409" i="7"/>
  <c r="AQ409" i="7"/>
  <c r="AR409" i="7"/>
  <c r="AS409" i="7"/>
  <c r="AO410" i="7"/>
  <c r="AP410" i="7"/>
  <c r="AQ410" i="7"/>
  <c r="AR410" i="7"/>
  <c r="AS410" i="7"/>
  <c r="AO411" i="7"/>
  <c r="AP411" i="7"/>
  <c r="AQ411" i="7"/>
  <c r="AR411" i="7"/>
  <c r="AS411" i="7"/>
  <c r="AO412" i="7"/>
  <c r="AP412" i="7"/>
  <c r="AQ412" i="7"/>
  <c r="AR412" i="7"/>
  <c r="AS412" i="7"/>
  <c r="AO413" i="7"/>
  <c r="AP413" i="7"/>
  <c r="AQ413" i="7"/>
  <c r="AR413" i="7"/>
  <c r="AS413" i="7"/>
  <c r="AO414" i="7"/>
  <c r="AP414" i="7"/>
  <c r="AQ414" i="7"/>
  <c r="AR414" i="7"/>
  <c r="AS414" i="7"/>
  <c r="AO415" i="7"/>
  <c r="AP415" i="7"/>
  <c r="AQ415" i="7"/>
  <c r="AR415" i="7"/>
  <c r="AS415" i="7"/>
  <c r="AO416" i="7"/>
  <c r="AP416" i="7"/>
  <c r="AQ416" i="7"/>
  <c r="AR416" i="7"/>
  <c r="AS416" i="7"/>
  <c r="AO417" i="7"/>
  <c r="AP417" i="7"/>
  <c r="AQ417" i="7"/>
  <c r="AR417" i="7"/>
  <c r="AS417" i="7"/>
  <c r="AO418" i="7"/>
  <c r="AP418" i="7"/>
  <c r="AQ418" i="7"/>
  <c r="AR418" i="7"/>
  <c r="AS418" i="7"/>
  <c r="AO419" i="7"/>
  <c r="AP419" i="7"/>
  <c r="AQ419" i="7"/>
  <c r="AR419" i="7"/>
  <c r="AS419" i="7"/>
  <c r="AO420" i="7"/>
  <c r="AP420" i="7"/>
  <c r="AQ420" i="7"/>
  <c r="AR420" i="7"/>
  <c r="AS420" i="7"/>
  <c r="AO421" i="7"/>
  <c r="AP421" i="7"/>
  <c r="AQ421" i="7"/>
  <c r="AR421" i="7"/>
  <c r="AS421" i="7"/>
  <c r="AO422" i="7"/>
  <c r="AP422" i="7"/>
  <c r="AQ422" i="7"/>
  <c r="AR422" i="7"/>
  <c r="AS422" i="7"/>
  <c r="AO423" i="7"/>
  <c r="AP423" i="7"/>
  <c r="AQ423" i="7"/>
  <c r="AR423" i="7"/>
  <c r="AS423" i="7"/>
  <c r="AO424" i="7"/>
  <c r="AP424" i="7"/>
  <c r="AQ424" i="7"/>
  <c r="AR424" i="7"/>
  <c r="AS424" i="7"/>
  <c r="AO425" i="7"/>
  <c r="AP425" i="7"/>
  <c r="AQ425" i="7"/>
  <c r="AR425" i="7"/>
  <c r="AS425" i="7"/>
  <c r="AO426" i="7"/>
  <c r="AP426" i="7"/>
  <c r="AQ426" i="7"/>
  <c r="AR426" i="7"/>
  <c r="AS426" i="7"/>
  <c r="AO427" i="7"/>
  <c r="AP427" i="7"/>
  <c r="AQ427" i="7"/>
  <c r="AR427" i="7"/>
  <c r="AS427" i="7"/>
  <c r="AO428" i="7"/>
  <c r="AP428" i="7"/>
  <c r="AQ428" i="7"/>
  <c r="AR428" i="7"/>
  <c r="AS428" i="7"/>
  <c r="AO429" i="7"/>
  <c r="AP429" i="7"/>
  <c r="AQ429" i="7"/>
  <c r="AR429" i="7"/>
  <c r="AS429" i="7"/>
  <c r="AO430" i="7"/>
  <c r="AP430" i="7"/>
  <c r="AQ430" i="7"/>
  <c r="AR430" i="7"/>
  <c r="AS430" i="7"/>
  <c r="AO431" i="7"/>
  <c r="AP431" i="7"/>
  <c r="AQ431" i="7"/>
  <c r="AR431" i="7"/>
  <c r="AS431" i="7"/>
  <c r="AO432" i="7"/>
  <c r="AP432" i="7"/>
  <c r="AQ432" i="7"/>
  <c r="AR432" i="7"/>
  <c r="AS432" i="7"/>
  <c r="AO433" i="7"/>
  <c r="AP433" i="7"/>
  <c r="AQ433" i="7"/>
  <c r="AR433" i="7"/>
  <c r="AS433" i="7"/>
  <c r="AO434" i="7"/>
  <c r="AP434" i="7"/>
  <c r="AQ434" i="7"/>
  <c r="AR434" i="7"/>
  <c r="AS434" i="7"/>
  <c r="AO435" i="7"/>
  <c r="AP435" i="7"/>
  <c r="AQ435" i="7"/>
  <c r="AR435" i="7"/>
  <c r="AS435" i="7"/>
  <c r="AO436" i="7"/>
  <c r="AP436" i="7"/>
  <c r="AQ436" i="7"/>
  <c r="AR436" i="7"/>
  <c r="AS436" i="7"/>
  <c r="AO437" i="7"/>
  <c r="AP437" i="7"/>
  <c r="AQ437" i="7"/>
  <c r="AR437" i="7"/>
  <c r="AS437" i="7"/>
  <c r="AO438" i="7"/>
  <c r="AP438" i="7"/>
  <c r="AQ438" i="7"/>
  <c r="AR438" i="7"/>
  <c r="AS438" i="7"/>
  <c r="AO439" i="7"/>
  <c r="AP439" i="7"/>
  <c r="AQ439" i="7"/>
  <c r="AR439" i="7"/>
  <c r="AS439" i="7"/>
  <c r="AO440" i="7"/>
  <c r="AP440" i="7"/>
  <c r="AQ440" i="7"/>
  <c r="AR440" i="7"/>
  <c r="AS440" i="7"/>
  <c r="AO441" i="7"/>
  <c r="AP441" i="7"/>
  <c r="AQ441" i="7"/>
  <c r="AR441" i="7"/>
  <c r="AS441" i="7"/>
  <c r="AO442" i="7"/>
  <c r="AP442" i="7"/>
  <c r="AQ442" i="7"/>
  <c r="AR442" i="7"/>
  <c r="AS442" i="7"/>
  <c r="AO443" i="7"/>
  <c r="AP443" i="7"/>
  <c r="AQ443" i="7"/>
  <c r="AR443" i="7"/>
  <c r="AS443" i="7"/>
  <c r="AO444" i="7"/>
  <c r="AP444" i="7"/>
  <c r="AQ444" i="7"/>
  <c r="AR444" i="7"/>
  <c r="AS444" i="7"/>
  <c r="AO445" i="7"/>
  <c r="AP445" i="7"/>
  <c r="AQ445" i="7"/>
  <c r="AR445" i="7"/>
  <c r="AS445" i="7"/>
  <c r="AO446" i="7"/>
  <c r="AP446" i="7"/>
  <c r="AQ446" i="7"/>
  <c r="AR446" i="7"/>
  <c r="AS446" i="7"/>
  <c r="AO447" i="7"/>
  <c r="AP447" i="7"/>
  <c r="AQ447" i="7"/>
  <c r="AR447" i="7"/>
  <c r="AS447" i="7"/>
  <c r="AO448" i="7"/>
  <c r="AP448" i="7"/>
  <c r="AQ448" i="7"/>
  <c r="AR448" i="7"/>
  <c r="AS448" i="7"/>
  <c r="AO449" i="7"/>
  <c r="AP449" i="7"/>
  <c r="AQ449" i="7"/>
  <c r="AR449" i="7"/>
  <c r="AS449" i="7"/>
  <c r="AO450" i="7"/>
  <c r="AP450" i="7"/>
  <c r="AQ450" i="7"/>
  <c r="AR450" i="7"/>
  <c r="AS450" i="7"/>
  <c r="AO451" i="7"/>
  <c r="AP451" i="7"/>
  <c r="AQ451" i="7"/>
  <c r="AR451" i="7"/>
  <c r="AS451" i="7"/>
  <c r="AO452" i="7"/>
  <c r="AP452" i="7"/>
  <c r="AQ452" i="7"/>
  <c r="AR452" i="7"/>
  <c r="AS452" i="7"/>
  <c r="AO453" i="7"/>
  <c r="AP453" i="7"/>
  <c r="AQ453" i="7"/>
  <c r="AR453" i="7"/>
  <c r="AS453" i="7"/>
  <c r="AO454" i="7"/>
  <c r="AP454" i="7"/>
  <c r="AQ454" i="7"/>
  <c r="AR454" i="7"/>
  <c r="AS454" i="7"/>
  <c r="AO455" i="7"/>
  <c r="AP455" i="7"/>
  <c r="AQ455" i="7"/>
  <c r="AR455" i="7"/>
  <c r="AS455" i="7"/>
  <c r="AO456" i="7"/>
  <c r="AP456" i="7"/>
  <c r="AQ456" i="7"/>
  <c r="AR456" i="7"/>
  <c r="AS456" i="7"/>
  <c r="AO457" i="7"/>
  <c r="AP457" i="7"/>
  <c r="AQ457" i="7"/>
  <c r="AR457" i="7"/>
  <c r="AS457" i="7"/>
  <c r="AO458" i="7"/>
  <c r="AP458" i="7"/>
  <c r="AQ458" i="7"/>
  <c r="AR458" i="7"/>
  <c r="AS458" i="7"/>
  <c r="AO459" i="7"/>
  <c r="AP459" i="7"/>
  <c r="AQ459" i="7"/>
  <c r="AR459" i="7"/>
  <c r="AS459" i="7"/>
  <c r="AO460" i="7"/>
  <c r="AP460" i="7"/>
  <c r="AQ460" i="7"/>
  <c r="AR460" i="7"/>
  <c r="AS460" i="7"/>
  <c r="AO461" i="7"/>
  <c r="AP461" i="7"/>
  <c r="AQ461" i="7"/>
  <c r="AR461" i="7"/>
  <c r="AS461" i="7"/>
  <c r="AO462" i="7"/>
  <c r="AP462" i="7"/>
  <c r="AQ462" i="7"/>
  <c r="AR462" i="7"/>
  <c r="AS462" i="7"/>
  <c r="AO463" i="7"/>
  <c r="AP463" i="7"/>
  <c r="AQ463" i="7"/>
  <c r="AR463" i="7"/>
  <c r="AS463" i="7"/>
  <c r="AO464" i="7"/>
  <c r="AP464" i="7"/>
  <c r="AQ464" i="7"/>
  <c r="AR464" i="7"/>
  <c r="AS464" i="7"/>
  <c r="AO465" i="7"/>
  <c r="AP465" i="7"/>
  <c r="AQ465" i="7"/>
  <c r="AR465" i="7"/>
  <c r="AS465" i="7"/>
  <c r="AO466" i="7"/>
  <c r="AP466" i="7"/>
  <c r="AQ466" i="7"/>
  <c r="AR466" i="7"/>
  <c r="AS466" i="7"/>
  <c r="AO467" i="7"/>
  <c r="AP467" i="7"/>
  <c r="AQ467" i="7"/>
  <c r="AR467" i="7"/>
  <c r="AS467" i="7"/>
  <c r="AO468" i="7"/>
  <c r="AP468" i="7"/>
  <c r="AQ468" i="7"/>
  <c r="AR468" i="7"/>
  <c r="AS468" i="7"/>
  <c r="AO469" i="7"/>
  <c r="AP469" i="7"/>
  <c r="AQ469" i="7"/>
  <c r="AR469" i="7"/>
  <c r="AS469" i="7"/>
  <c r="AO470" i="7"/>
  <c r="AP470" i="7"/>
  <c r="AQ470" i="7"/>
  <c r="AR470" i="7"/>
  <c r="AS470" i="7"/>
  <c r="AO471" i="7"/>
  <c r="AP471" i="7"/>
  <c r="AQ471" i="7"/>
  <c r="AR471" i="7"/>
  <c r="AS471" i="7"/>
  <c r="AO472" i="7"/>
  <c r="AP472" i="7"/>
  <c r="AQ472" i="7"/>
  <c r="AR472" i="7"/>
  <c r="AS472" i="7"/>
  <c r="AO473" i="7"/>
  <c r="AP473" i="7"/>
  <c r="AQ473" i="7"/>
  <c r="AR473" i="7"/>
  <c r="AS473" i="7"/>
  <c r="AO474" i="7"/>
  <c r="AP474" i="7"/>
  <c r="AQ474" i="7"/>
  <c r="AR474" i="7"/>
  <c r="AS474" i="7"/>
  <c r="AO475" i="7"/>
  <c r="AP475" i="7"/>
  <c r="AQ475" i="7"/>
  <c r="AR475" i="7"/>
  <c r="AS475" i="7"/>
  <c r="AO476" i="7"/>
  <c r="AP476" i="7"/>
  <c r="AQ476" i="7"/>
  <c r="AR476" i="7"/>
  <c r="AS476" i="7"/>
  <c r="AO477" i="7"/>
  <c r="AP477" i="7"/>
  <c r="AQ477" i="7"/>
  <c r="AR477" i="7"/>
  <c r="AS477" i="7"/>
  <c r="AO478" i="7"/>
  <c r="AP478" i="7"/>
  <c r="AQ478" i="7"/>
  <c r="AR478" i="7"/>
  <c r="AS478" i="7"/>
  <c r="AO479" i="7"/>
  <c r="AP479" i="7"/>
  <c r="AQ479" i="7"/>
  <c r="AR479" i="7"/>
  <c r="AS479" i="7"/>
  <c r="AO480" i="7"/>
  <c r="AP480" i="7"/>
  <c r="AQ480" i="7"/>
  <c r="AR480" i="7"/>
  <c r="AS480" i="7"/>
  <c r="AO481" i="7"/>
  <c r="AP481" i="7"/>
  <c r="AQ481" i="7"/>
  <c r="AR481" i="7"/>
  <c r="AS481" i="7"/>
  <c r="AO482" i="7"/>
  <c r="AP482" i="7"/>
  <c r="AQ482" i="7"/>
  <c r="AR482" i="7"/>
  <c r="AS482" i="7"/>
  <c r="AO483" i="7"/>
  <c r="AP483" i="7"/>
  <c r="AQ483" i="7"/>
  <c r="AR483" i="7"/>
  <c r="AS483" i="7"/>
  <c r="AO484" i="7"/>
  <c r="AP484" i="7"/>
  <c r="AQ484" i="7"/>
  <c r="AR484" i="7"/>
  <c r="AS484" i="7"/>
  <c r="AO485" i="7"/>
  <c r="AP485" i="7"/>
  <c r="AQ485" i="7"/>
  <c r="AR485" i="7"/>
  <c r="AS485" i="7"/>
  <c r="AO486" i="7"/>
  <c r="AP486" i="7"/>
  <c r="AQ486" i="7"/>
  <c r="AR486" i="7"/>
  <c r="AS486" i="7"/>
  <c r="AO487" i="7"/>
  <c r="AP487" i="7"/>
  <c r="AQ487" i="7"/>
  <c r="AR487" i="7"/>
  <c r="AS487" i="7"/>
  <c r="AO488" i="7"/>
  <c r="AP488" i="7"/>
  <c r="AQ488" i="7"/>
  <c r="AR488" i="7"/>
  <c r="AS488" i="7"/>
  <c r="AO489" i="7"/>
  <c r="AP489" i="7"/>
  <c r="AQ489" i="7"/>
  <c r="AR489" i="7"/>
  <c r="AS489" i="7"/>
  <c r="AO490" i="7"/>
  <c r="AP490" i="7"/>
  <c r="AQ490" i="7"/>
  <c r="AR490" i="7"/>
  <c r="AS490" i="7"/>
  <c r="AO491" i="7"/>
  <c r="AP491" i="7"/>
  <c r="AQ491" i="7"/>
  <c r="AR491" i="7"/>
  <c r="AS491" i="7"/>
  <c r="AO492" i="7"/>
  <c r="AP492" i="7"/>
  <c r="AQ492" i="7"/>
  <c r="AR492" i="7"/>
  <c r="AS492" i="7"/>
  <c r="AO493" i="7"/>
  <c r="AP493" i="7"/>
  <c r="AQ493" i="7"/>
  <c r="AR493" i="7"/>
  <c r="AS493" i="7"/>
  <c r="AO494" i="7"/>
  <c r="AP494" i="7"/>
  <c r="AQ494" i="7"/>
  <c r="AR494" i="7"/>
  <c r="AS494" i="7"/>
  <c r="AO495" i="7"/>
  <c r="AP495" i="7"/>
  <c r="AQ495" i="7"/>
  <c r="AR495" i="7"/>
  <c r="AS495" i="7"/>
  <c r="AO496" i="7"/>
  <c r="AP496" i="7"/>
  <c r="AQ496" i="7"/>
  <c r="AR496" i="7"/>
  <c r="AS496" i="7"/>
  <c r="AO497" i="7"/>
  <c r="AP497" i="7"/>
  <c r="AQ497" i="7"/>
  <c r="AR497" i="7"/>
  <c r="AS497" i="7"/>
  <c r="AO498" i="7"/>
  <c r="AP498" i="7"/>
  <c r="AQ498" i="7"/>
  <c r="AR498" i="7"/>
  <c r="AS498" i="7"/>
  <c r="AO499" i="7"/>
  <c r="AP499" i="7"/>
  <c r="AQ499" i="7"/>
  <c r="AR499" i="7"/>
  <c r="AS499" i="7"/>
  <c r="AO500" i="7"/>
  <c r="AP500" i="7"/>
  <c r="AQ500" i="7"/>
  <c r="AR500" i="7"/>
  <c r="AS500" i="7"/>
  <c r="AO501" i="7"/>
  <c r="AP501" i="7"/>
  <c r="AQ501" i="7"/>
  <c r="AR501" i="7"/>
  <c r="AS501" i="7"/>
  <c r="AO502" i="7"/>
  <c r="AP502" i="7"/>
  <c r="AQ502" i="7"/>
  <c r="AR502" i="7"/>
  <c r="AS502" i="7"/>
  <c r="AO503" i="7"/>
  <c r="AP503" i="7"/>
  <c r="AQ503" i="7"/>
  <c r="AR503" i="7"/>
  <c r="AS503" i="7"/>
  <c r="AO504" i="7"/>
  <c r="AP504" i="7"/>
  <c r="AQ504" i="7"/>
  <c r="AR504" i="7"/>
  <c r="AS504" i="7"/>
  <c r="AO505" i="7"/>
  <c r="AP505" i="7"/>
  <c r="AQ505" i="7"/>
  <c r="AR505" i="7"/>
  <c r="AS505" i="7"/>
  <c r="AO506" i="7"/>
  <c r="AP506" i="7"/>
  <c r="AQ506" i="7"/>
  <c r="AR506" i="7"/>
  <c r="AS506" i="7"/>
  <c r="AO507" i="7"/>
  <c r="AP507" i="7"/>
  <c r="AQ507" i="7"/>
  <c r="AR507" i="7"/>
  <c r="AS507" i="7"/>
  <c r="AO508" i="7"/>
  <c r="AP508" i="7"/>
  <c r="AQ508" i="7"/>
  <c r="AR508" i="7"/>
  <c r="AS508" i="7"/>
  <c r="AO509" i="7"/>
  <c r="AP509" i="7"/>
  <c r="AQ509" i="7"/>
  <c r="AR509" i="7"/>
  <c r="AS509" i="7"/>
  <c r="AO510" i="7"/>
  <c r="AP510" i="7"/>
  <c r="AQ510" i="7"/>
  <c r="AR510" i="7"/>
  <c r="AS510" i="7"/>
  <c r="AO511" i="7"/>
  <c r="AP511" i="7"/>
  <c r="AQ511" i="7"/>
  <c r="AR511" i="7"/>
  <c r="AS511" i="7"/>
  <c r="AO512" i="7"/>
  <c r="AP512" i="7"/>
  <c r="AQ512" i="7"/>
  <c r="AR512" i="7"/>
  <c r="AS512" i="7"/>
  <c r="AO513" i="7"/>
  <c r="AP513" i="7"/>
  <c r="AQ513" i="7"/>
  <c r="AR513" i="7"/>
  <c r="AS513" i="7"/>
  <c r="AO514" i="7"/>
  <c r="AP514" i="7"/>
  <c r="AQ514" i="7"/>
  <c r="AR514" i="7"/>
  <c r="AS514" i="7"/>
  <c r="AO515" i="7"/>
  <c r="AP515" i="7"/>
  <c r="AQ515" i="7"/>
  <c r="AR515" i="7"/>
  <c r="AS515" i="7"/>
  <c r="AO516" i="7"/>
  <c r="AP516" i="7"/>
  <c r="AQ516" i="7"/>
  <c r="AR516" i="7"/>
  <c r="AS516" i="7"/>
  <c r="AO517" i="7"/>
  <c r="AP517" i="7"/>
  <c r="AQ517" i="7"/>
  <c r="AR517" i="7"/>
  <c r="AS517" i="7"/>
  <c r="AO518" i="7"/>
  <c r="AP518" i="7"/>
  <c r="AQ518" i="7"/>
  <c r="AR518" i="7"/>
  <c r="AS518" i="7"/>
  <c r="AO519" i="7"/>
  <c r="AP519" i="7"/>
  <c r="AQ519" i="7"/>
  <c r="AR519" i="7"/>
  <c r="AS519" i="7"/>
  <c r="AO520" i="7"/>
  <c r="AP520" i="7"/>
  <c r="AQ520" i="7"/>
  <c r="AR520" i="7"/>
  <c r="AS520" i="7"/>
  <c r="AO521" i="7"/>
  <c r="AP521" i="7"/>
  <c r="AQ521" i="7"/>
  <c r="AR521" i="7"/>
  <c r="AS521" i="7"/>
  <c r="AO522" i="7"/>
  <c r="AP522" i="7"/>
  <c r="AQ522" i="7"/>
  <c r="AR522" i="7"/>
  <c r="AS522" i="7"/>
  <c r="AO523" i="7"/>
  <c r="AP523" i="7"/>
  <c r="AQ523" i="7"/>
  <c r="AR523" i="7"/>
  <c r="AS523" i="7"/>
  <c r="AO524" i="7"/>
  <c r="AP524" i="7"/>
  <c r="AQ524" i="7"/>
  <c r="AR524" i="7"/>
  <c r="AS524" i="7"/>
  <c r="AO525" i="7"/>
  <c r="AP525" i="7"/>
  <c r="AQ525" i="7"/>
  <c r="AR525" i="7"/>
  <c r="AS525" i="7"/>
  <c r="AO526" i="7"/>
  <c r="AP526" i="7"/>
  <c r="AQ526" i="7"/>
  <c r="AR526" i="7"/>
  <c r="AS526" i="7"/>
  <c r="AO527" i="7"/>
  <c r="AP527" i="7"/>
  <c r="AQ527" i="7"/>
  <c r="AR527" i="7"/>
  <c r="AS527" i="7"/>
  <c r="AO528" i="7"/>
  <c r="AP528" i="7"/>
  <c r="AQ528" i="7"/>
  <c r="AR528" i="7"/>
  <c r="AS528" i="7"/>
  <c r="AO529" i="7"/>
  <c r="AP529" i="7"/>
  <c r="AQ529" i="7"/>
  <c r="AR529" i="7"/>
  <c r="AS529" i="7"/>
  <c r="AO530" i="7"/>
  <c r="AP530" i="7"/>
  <c r="AQ530" i="7"/>
  <c r="AR530" i="7"/>
  <c r="AS530" i="7"/>
  <c r="AO531" i="7"/>
  <c r="AP531" i="7"/>
  <c r="AQ531" i="7"/>
  <c r="AR531" i="7"/>
  <c r="AS531" i="7"/>
  <c r="AO532" i="7"/>
  <c r="AP532" i="7"/>
  <c r="AQ532" i="7"/>
  <c r="AR532" i="7"/>
  <c r="AS532" i="7"/>
  <c r="AO533" i="7"/>
  <c r="AP533" i="7"/>
  <c r="AQ533" i="7"/>
  <c r="AR533" i="7"/>
  <c r="AS533" i="7"/>
  <c r="AO534" i="7"/>
  <c r="AP534" i="7"/>
  <c r="AQ534" i="7"/>
  <c r="AR534" i="7"/>
  <c r="AS534" i="7"/>
  <c r="AO535" i="7"/>
  <c r="AP535" i="7"/>
  <c r="AQ535" i="7"/>
  <c r="AR535" i="7"/>
  <c r="AS535" i="7"/>
  <c r="AO536" i="7"/>
  <c r="AP536" i="7"/>
  <c r="AQ536" i="7"/>
  <c r="AR536" i="7"/>
  <c r="AS536" i="7"/>
  <c r="AO537" i="7"/>
  <c r="AP537" i="7"/>
  <c r="AQ537" i="7"/>
  <c r="AR537" i="7"/>
  <c r="AS537" i="7"/>
  <c r="AO538" i="7"/>
  <c r="AP538" i="7"/>
  <c r="AQ538" i="7"/>
  <c r="AR538" i="7"/>
  <c r="AS538" i="7"/>
  <c r="AO539" i="7"/>
  <c r="AP539" i="7"/>
  <c r="AQ539" i="7"/>
  <c r="AR539" i="7"/>
  <c r="AS539" i="7"/>
  <c r="AO540" i="7"/>
  <c r="AP540" i="7"/>
  <c r="AQ540" i="7"/>
  <c r="AR540" i="7"/>
  <c r="AS540" i="7"/>
  <c r="AO541" i="7"/>
  <c r="AP541" i="7"/>
  <c r="AQ541" i="7"/>
  <c r="AR541" i="7"/>
  <c r="AS541" i="7"/>
  <c r="AO542" i="7"/>
  <c r="AP542" i="7"/>
  <c r="AQ542" i="7"/>
  <c r="AR542" i="7"/>
  <c r="AS542" i="7"/>
  <c r="AO543" i="7"/>
  <c r="AP543" i="7"/>
  <c r="AQ543" i="7"/>
  <c r="AR543" i="7"/>
  <c r="AS543" i="7"/>
  <c r="AO544" i="7"/>
  <c r="AP544" i="7"/>
  <c r="AQ544" i="7"/>
  <c r="AR544" i="7"/>
  <c r="AS544" i="7"/>
  <c r="AO545" i="7"/>
  <c r="AP545" i="7"/>
  <c r="AQ545" i="7"/>
  <c r="AR545" i="7"/>
  <c r="AS545" i="7"/>
  <c r="AO546" i="7"/>
  <c r="AP546" i="7"/>
  <c r="AQ546" i="7"/>
  <c r="AR546" i="7"/>
  <c r="AS546" i="7"/>
  <c r="AO547" i="7"/>
  <c r="AP547" i="7"/>
  <c r="AQ547" i="7"/>
  <c r="AR547" i="7"/>
  <c r="AS547" i="7"/>
  <c r="AO548" i="7"/>
  <c r="AP548" i="7"/>
  <c r="AQ548" i="7"/>
  <c r="AR548" i="7"/>
  <c r="AS548" i="7"/>
  <c r="AO549" i="7"/>
  <c r="AP549" i="7"/>
  <c r="AQ549" i="7"/>
  <c r="AR549" i="7"/>
  <c r="AS549" i="7"/>
  <c r="AO550" i="7"/>
  <c r="AP550" i="7"/>
  <c r="AQ550" i="7"/>
  <c r="AR550" i="7"/>
  <c r="AS550" i="7"/>
  <c r="AO551" i="7"/>
  <c r="AP551" i="7"/>
  <c r="AQ551" i="7"/>
  <c r="AR551" i="7"/>
  <c r="AS551" i="7"/>
  <c r="AO552" i="7"/>
  <c r="AP552" i="7"/>
  <c r="AQ552" i="7"/>
  <c r="AR552" i="7"/>
  <c r="AS552" i="7"/>
  <c r="AO553" i="7"/>
  <c r="AP553" i="7"/>
  <c r="AQ553" i="7"/>
  <c r="AR553" i="7"/>
  <c r="AS553" i="7"/>
  <c r="AO554" i="7"/>
  <c r="AP554" i="7"/>
  <c r="AQ554" i="7"/>
  <c r="AR554" i="7"/>
  <c r="AS554" i="7"/>
  <c r="AO555" i="7"/>
  <c r="AP555" i="7"/>
  <c r="AQ555" i="7"/>
  <c r="AR555" i="7"/>
  <c r="AS555" i="7"/>
  <c r="AO556" i="7"/>
  <c r="AP556" i="7"/>
  <c r="AQ556" i="7"/>
  <c r="AR556" i="7"/>
  <c r="AS556" i="7"/>
  <c r="AO557" i="7"/>
  <c r="AP557" i="7"/>
  <c r="AQ557" i="7"/>
  <c r="AR557" i="7"/>
  <c r="AS557" i="7"/>
  <c r="AO558" i="7"/>
  <c r="AP558" i="7"/>
  <c r="AQ558" i="7"/>
  <c r="AR558" i="7"/>
  <c r="AS558" i="7"/>
  <c r="AO559" i="7"/>
  <c r="AP559" i="7"/>
  <c r="AQ559" i="7"/>
  <c r="AR559" i="7"/>
  <c r="AS559" i="7"/>
  <c r="AO560" i="7"/>
  <c r="AP560" i="7"/>
  <c r="AQ560" i="7"/>
  <c r="AR560" i="7"/>
  <c r="AS560" i="7"/>
  <c r="AO561" i="7"/>
  <c r="AP561" i="7"/>
  <c r="AQ561" i="7"/>
  <c r="AR561" i="7"/>
  <c r="AS561" i="7"/>
  <c r="AO562" i="7"/>
  <c r="AP562" i="7"/>
  <c r="AQ562" i="7"/>
  <c r="AR562" i="7"/>
  <c r="AS562" i="7"/>
  <c r="AO563" i="7"/>
  <c r="AP563" i="7"/>
  <c r="AQ563" i="7"/>
  <c r="AR563" i="7"/>
  <c r="AS563" i="7"/>
  <c r="AO564" i="7"/>
  <c r="AP564" i="7"/>
  <c r="AQ564" i="7"/>
  <c r="AR564" i="7"/>
  <c r="AS564" i="7"/>
  <c r="AO565" i="7"/>
  <c r="AP565" i="7"/>
  <c r="AQ565" i="7"/>
  <c r="AR565" i="7"/>
  <c r="AS565" i="7"/>
  <c r="AO566" i="7"/>
  <c r="AP566" i="7"/>
  <c r="AQ566" i="7"/>
  <c r="AR566" i="7"/>
  <c r="AS566" i="7"/>
  <c r="AO567" i="7"/>
  <c r="AP567" i="7"/>
  <c r="AQ567" i="7"/>
  <c r="AR567" i="7"/>
  <c r="AS567" i="7"/>
  <c r="AO568" i="7"/>
  <c r="AP568" i="7"/>
  <c r="AQ568" i="7"/>
  <c r="AR568" i="7"/>
  <c r="AS568" i="7"/>
  <c r="AO569" i="7"/>
  <c r="AP569" i="7"/>
  <c r="AQ569" i="7"/>
  <c r="AR569" i="7"/>
  <c r="AS569" i="7"/>
  <c r="AO570" i="7"/>
  <c r="AP570" i="7"/>
  <c r="AQ570" i="7"/>
  <c r="AR570" i="7"/>
  <c r="AS570" i="7"/>
  <c r="AO571" i="7"/>
  <c r="AP571" i="7"/>
  <c r="AQ571" i="7"/>
  <c r="AR571" i="7"/>
  <c r="AS571" i="7"/>
  <c r="AO572" i="7"/>
  <c r="AP572" i="7"/>
  <c r="AQ572" i="7"/>
  <c r="AR572" i="7"/>
  <c r="AS572" i="7"/>
  <c r="AO573" i="7"/>
  <c r="AP573" i="7"/>
  <c r="AQ573" i="7"/>
  <c r="AR573" i="7"/>
  <c r="AS573" i="7"/>
  <c r="AO574" i="7"/>
  <c r="AP574" i="7"/>
  <c r="AQ574" i="7"/>
  <c r="AR574" i="7"/>
  <c r="AS574" i="7"/>
  <c r="AO575" i="7"/>
  <c r="AP575" i="7"/>
  <c r="AQ575" i="7"/>
  <c r="AR575" i="7"/>
  <c r="AS575" i="7"/>
  <c r="AO576" i="7"/>
  <c r="AP576" i="7"/>
  <c r="AQ576" i="7"/>
  <c r="AR576" i="7"/>
  <c r="AS576" i="7"/>
  <c r="AO577" i="7"/>
  <c r="AP577" i="7"/>
  <c r="AQ577" i="7"/>
  <c r="AR577" i="7"/>
  <c r="AS577" i="7"/>
  <c r="AO578" i="7"/>
  <c r="AP578" i="7"/>
  <c r="AQ578" i="7"/>
  <c r="AR578" i="7"/>
  <c r="AS578" i="7"/>
  <c r="AO579" i="7"/>
  <c r="AP579" i="7"/>
  <c r="AQ579" i="7"/>
  <c r="AR579" i="7"/>
  <c r="AS579" i="7"/>
  <c r="AO580" i="7"/>
  <c r="AP580" i="7"/>
  <c r="AQ580" i="7"/>
  <c r="AR580" i="7"/>
  <c r="AS580" i="7"/>
  <c r="AO581" i="7"/>
  <c r="AP581" i="7"/>
  <c r="AQ581" i="7"/>
  <c r="AR581" i="7"/>
  <c r="AS581" i="7"/>
  <c r="AO582" i="7"/>
  <c r="AP582" i="7"/>
  <c r="AQ582" i="7"/>
  <c r="AR582" i="7"/>
  <c r="AS582" i="7"/>
  <c r="AO583" i="7"/>
  <c r="AP583" i="7"/>
  <c r="AQ583" i="7"/>
  <c r="AR583" i="7"/>
  <c r="AS583" i="7"/>
  <c r="AO584" i="7"/>
  <c r="AP584" i="7"/>
  <c r="AQ584" i="7"/>
  <c r="AR584" i="7"/>
  <c r="AS584" i="7"/>
  <c r="AO585" i="7"/>
  <c r="AP585" i="7"/>
  <c r="AQ585" i="7"/>
  <c r="AR585" i="7"/>
  <c r="AS585" i="7"/>
  <c r="AO586" i="7"/>
  <c r="AP586" i="7"/>
  <c r="AQ586" i="7"/>
  <c r="AR586" i="7"/>
  <c r="AS586" i="7"/>
  <c r="AO587" i="7"/>
  <c r="AP587" i="7"/>
  <c r="AQ587" i="7"/>
  <c r="AR587" i="7"/>
  <c r="AS587" i="7"/>
  <c r="AO588" i="7"/>
  <c r="AP588" i="7"/>
  <c r="AQ588" i="7"/>
  <c r="AR588" i="7"/>
  <c r="AS588" i="7"/>
  <c r="AO589" i="7"/>
  <c r="AP589" i="7"/>
  <c r="AQ589" i="7"/>
  <c r="AR589" i="7"/>
  <c r="AS589" i="7"/>
  <c r="AO590" i="7"/>
  <c r="AP590" i="7"/>
  <c r="AQ590" i="7"/>
  <c r="AR590" i="7"/>
  <c r="AS590" i="7"/>
  <c r="AO591" i="7"/>
  <c r="AP591" i="7"/>
  <c r="AQ591" i="7"/>
  <c r="AR591" i="7"/>
  <c r="AS591" i="7"/>
  <c r="AO592" i="7"/>
  <c r="AP592" i="7"/>
  <c r="AQ592" i="7"/>
  <c r="AR592" i="7"/>
  <c r="AS592" i="7"/>
  <c r="AO593" i="7"/>
  <c r="AP593" i="7"/>
  <c r="AQ593" i="7"/>
  <c r="AR593" i="7"/>
  <c r="AS593" i="7"/>
  <c r="AO594" i="7"/>
  <c r="AP594" i="7"/>
  <c r="AQ594" i="7"/>
  <c r="AR594" i="7"/>
  <c r="AS594" i="7"/>
  <c r="AO595" i="7"/>
  <c r="AP595" i="7"/>
  <c r="AQ595" i="7"/>
  <c r="AR595" i="7"/>
  <c r="AS595" i="7"/>
  <c r="AO596" i="7"/>
  <c r="AP596" i="7"/>
  <c r="AQ596" i="7"/>
  <c r="AR596" i="7"/>
  <c r="AS596" i="7"/>
  <c r="AO597" i="7"/>
  <c r="AP597" i="7"/>
  <c r="AQ597" i="7"/>
  <c r="AR597" i="7"/>
  <c r="AS597" i="7"/>
  <c r="AO598" i="7"/>
  <c r="AP598" i="7"/>
  <c r="AQ598" i="7"/>
  <c r="AR598" i="7"/>
  <c r="AS598" i="7"/>
  <c r="AO599" i="7"/>
  <c r="AP599" i="7"/>
  <c r="AQ599" i="7"/>
  <c r="AR599" i="7"/>
  <c r="AS599" i="7"/>
  <c r="AO600" i="7"/>
  <c r="AP600" i="7"/>
  <c r="AQ600" i="7"/>
  <c r="AR600" i="7"/>
  <c r="AS600" i="7"/>
  <c r="AO601" i="7"/>
  <c r="AP601" i="7"/>
  <c r="AQ601" i="7"/>
  <c r="AR601" i="7"/>
  <c r="AS601" i="7"/>
  <c r="AO602" i="7"/>
  <c r="AP602" i="7"/>
  <c r="AQ602" i="7"/>
  <c r="AR602" i="7"/>
  <c r="AS602" i="7"/>
  <c r="AO603" i="7"/>
  <c r="AP603" i="7"/>
  <c r="AQ603" i="7"/>
  <c r="AR603" i="7"/>
  <c r="AS603" i="7"/>
  <c r="AO604" i="7"/>
  <c r="AP604" i="7"/>
  <c r="AQ604" i="7"/>
  <c r="AR604" i="7"/>
  <c r="AS604" i="7"/>
  <c r="AO605" i="7"/>
  <c r="AP605" i="7"/>
  <c r="AQ605" i="7"/>
  <c r="AR605" i="7"/>
  <c r="AS605" i="7"/>
  <c r="AO606" i="7"/>
  <c r="AP606" i="7"/>
  <c r="AQ606" i="7"/>
  <c r="AR606" i="7"/>
  <c r="AS606" i="7"/>
  <c r="AO607" i="7"/>
  <c r="AP607" i="7"/>
  <c r="AQ607" i="7"/>
  <c r="AR607" i="7"/>
  <c r="AS607" i="7"/>
  <c r="AO608" i="7"/>
  <c r="AP608" i="7"/>
  <c r="AQ608" i="7"/>
  <c r="AR608" i="7"/>
  <c r="AS608" i="7"/>
  <c r="AO609" i="7"/>
  <c r="AP609" i="7"/>
  <c r="AQ609" i="7"/>
  <c r="AR609" i="7"/>
  <c r="AS609" i="7"/>
  <c r="AO610" i="7"/>
  <c r="AP610" i="7"/>
  <c r="AQ610" i="7"/>
  <c r="AR610" i="7"/>
  <c r="AS610" i="7"/>
  <c r="AO611" i="7"/>
  <c r="AP611" i="7"/>
  <c r="AQ611" i="7"/>
  <c r="AR611" i="7"/>
  <c r="AS611" i="7"/>
  <c r="AO612" i="7"/>
  <c r="AP612" i="7"/>
  <c r="AQ612" i="7"/>
  <c r="AR612" i="7"/>
  <c r="AS612" i="7"/>
  <c r="AO613" i="7"/>
  <c r="AP613" i="7"/>
  <c r="AQ613" i="7"/>
  <c r="AR613" i="7"/>
  <c r="AS613" i="7"/>
  <c r="AO614" i="7"/>
  <c r="AP614" i="7"/>
  <c r="AQ614" i="7"/>
  <c r="AR614" i="7"/>
  <c r="AS614" i="7"/>
  <c r="AO615" i="7"/>
  <c r="AP615" i="7"/>
  <c r="AQ615" i="7"/>
  <c r="AR615" i="7"/>
  <c r="AS615" i="7"/>
  <c r="AO616" i="7"/>
  <c r="AP616" i="7"/>
  <c r="AQ616" i="7"/>
  <c r="AR616" i="7"/>
  <c r="AS616" i="7"/>
  <c r="AO617" i="7"/>
  <c r="AP617" i="7"/>
  <c r="AQ617" i="7"/>
  <c r="AR617" i="7"/>
  <c r="AS617" i="7"/>
  <c r="AO618" i="7"/>
  <c r="AP618" i="7"/>
  <c r="AQ618" i="7"/>
  <c r="AR618" i="7"/>
  <c r="AS618" i="7"/>
  <c r="AO619" i="7"/>
  <c r="AP619" i="7"/>
  <c r="AQ619" i="7"/>
  <c r="AR619" i="7"/>
  <c r="AS619" i="7"/>
  <c r="AO620" i="7"/>
  <c r="AP620" i="7"/>
  <c r="AQ620" i="7"/>
  <c r="AR620" i="7"/>
  <c r="AS620" i="7"/>
  <c r="AO621" i="7"/>
  <c r="AP621" i="7"/>
  <c r="AQ621" i="7"/>
  <c r="AR621" i="7"/>
  <c r="AS621" i="7"/>
  <c r="AO622" i="7"/>
  <c r="AP622" i="7"/>
  <c r="AQ622" i="7"/>
  <c r="AR622" i="7"/>
  <c r="AS622" i="7"/>
  <c r="AO623" i="7"/>
  <c r="AP623" i="7"/>
  <c r="AQ623" i="7"/>
  <c r="AR623" i="7"/>
  <c r="AS623" i="7"/>
  <c r="AO624" i="7"/>
  <c r="AP624" i="7"/>
  <c r="AQ624" i="7"/>
  <c r="AR624" i="7"/>
  <c r="AS624" i="7"/>
  <c r="AO625" i="7"/>
  <c r="AP625" i="7"/>
  <c r="AQ625" i="7"/>
  <c r="AR625" i="7"/>
  <c r="AS625" i="7"/>
  <c r="AO626" i="7"/>
  <c r="AP626" i="7"/>
  <c r="AQ626" i="7"/>
  <c r="AR626" i="7"/>
  <c r="AS626" i="7"/>
  <c r="AO627" i="7"/>
  <c r="AP627" i="7"/>
  <c r="AQ627" i="7"/>
  <c r="AR627" i="7"/>
  <c r="AS627" i="7"/>
  <c r="AO628" i="7"/>
  <c r="AP628" i="7"/>
  <c r="AQ628" i="7"/>
  <c r="AR628" i="7"/>
  <c r="AS628" i="7"/>
  <c r="AO629" i="7"/>
  <c r="AP629" i="7"/>
  <c r="AQ629" i="7"/>
  <c r="AR629" i="7"/>
  <c r="AS629" i="7"/>
  <c r="AO630" i="7"/>
  <c r="AP630" i="7"/>
  <c r="AQ630" i="7"/>
  <c r="AR630" i="7"/>
  <c r="AS630" i="7"/>
  <c r="AO631" i="7"/>
  <c r="AP631" i="7"/>
  <c r="AQ631" i="7"/>
  <c r="AR631" i="7"/>
  <c r="AS631" i="7"/>
  <c r="AO632" i="7"/>
  <c r="AP632" i="7"/>
  <c r="AQ632" i="7"/>
  <c r="AR632" i="7"/>
  <c r="AS632" i="7"/>
  <c r="AO633" i="7"/>
  <c r="AP633" i="7"/>
  <c r="AQ633" i="7"/>
  <c r="AR633" i="7"/>
  <c r="AS633" i="7"/>
  <c r="AO634" i="7"/>
  <c r="AP634" i="7"/>
  <c r="AQ634" i="7"/>
  <c r="AR634" i="7"/>
  <c r="AS634" i="7"/>
  <c r="AO635" i="7"/>
  <c r="AP635" i="7"/>
  <c r="AQ635" i="7"/>
  <c r="AR635" i="7"/>
  <c r="AS635" i="7"/>
  <c r="AO636" i="7"/>
  <c r="AP636" i="7"/>
  <c r="AQ636" i="7"/>
  <c r="AR636" i="7"/>
  <c r="AS636" i="7"/>
  <c r="AO637" i="7"/>
  <c r="AP637" i="7"/>
  <c r="AQ637" i="7"/>
  <c r="AR637" i="7"/>
  <c r="AS637" i="7"/>
  <c r="AO638" i="7"/>
  <c r="AP638" i="7"/>
  <c r="AQ638" i="7"/>
  <c r="AR638" i="7"/>
  <c r="AS638" i="7"/>
  <c r="AO639" i="7"/>
  <c r="AP639" i="7"/>
  <c r="AQ639" i="7"/>
  <c r="AR639" i="7"/>
  <c r="AS639" i="7"/>
  <c r="AO640" i="7"/>
  <c r="AP640" i="7"/>
  <c r="AQ640" i="7"/>
  <c r="AR640" i="7"/>
  <c r="AS640" i="7"/>
  <c r="AO641" i="7"/>
  <c r="AP641" i="7"/>
  <c r="AQ641" i="7"/>
  <c r="AR641" i="7"/>
  <c r="AS641" i="7"/>
  <c r="AO642" i="7"/>
  <c r="AP642" i="7"/>
  <c r="AQ642" i="7"/>
  <c r="AR642" i="7"/>
  <c r="AS642" i="7"/>
  <c r="AO643" i="7"/>
  <c r="AP643" i="7"/>
  <c r="AQ643" i="7"/>
  <c r="AR643" i="7"/>
  <c r="AS643" i="7"/>
  <c r="AO644" i="7"/>
  <c r="AP644" i="7"/>
  <c r="AQ644" i="7"/>
  <c r="AR644" i="7"/>
  <c r="AS644" i="7"/>
  <c r="AO645" i="7"/>
  <c r="AP645" i="7"/>
  <c r="AQ645" i="7"/>
  <c r="AR645" i="7"/>
  <c r="AS645" i="7"/>
  <c r="AO646" i="7"/>
  <c r="AP646" i="7"/>
  <c r="AQ646" i="7"/>
  <c r="AR646" i="7"/>
  <c r="AS646" i="7"/>
  <c r="AO647" i="7"/>
  <c r="AP647" i="7"/>
  <c r="AQ647" i="7"/>
  <c r="AR647" i="7"/>
  <c r="AS647" i="7"/>
  <c r="AO648" i="7"/>
  <c r="AP648" i="7"/>
  <c r="AQ648" i="7"/>
  <c r="AR648" i="7"/>
  <c r="AS648" i="7"/>
  <c r="AO649" i="7"/>
  <c r="AP649" i="7"/>
  <c r="AQ649" i="7"/>
  <c r="AR649" i="7"/>
  <c r="AS649" i="7"/>
  <c r="AO650" i="7"/>
  <c r="AP650" i="7"/>
  <c r="AQ650" i="7"/>
  <c r="AR650" i="7"/>
  <c r="AS650" i="7"/>
  <c r="AO651" i="7"/>
  <c r="AP651" i="7"/>
  <c r="AQ651" i="7"/>
  <c r="AR651" i="7"/>
  <c r="AS651" i="7"/>
  <c r="AO652" i="7"/>
  <c r="AP652" i="7"/>
  <c r="AQ652" i="7"/>
  <c r="AR652" i="7"/>
  <c r="AS652" i="7"/>
  <c r="AO653" i="7"/>
  <c r="AP653" i="7"/>
  <c r="AQ653" i="7"/>
  <c r="AR653" i="7"/>
  <c r="AS653" i="7"/>
  <c r="AO654" i="7"/>
  <c r="AP654" i="7"/>
  <c r="AQ654" i="7"/>
  <c r="AR654" i="7"/>
  <c r="AS654" i="7"/>
  <c r="AO655" i="7"/>
  <c r="AP655" i="7"/>
  <c r="AQ655" i="7"/>
  <c r="AR655" i="7"/>
  <c r="AS655" i="7"/>
  <c r="AO656" i="7"/>
  <c r="AP656" i="7"/>
  <c r="AQ656" i="7"/>
  <c r="AR656" i="7"/>
  <c r="AS656" i="7"/>
  <c r="AO657" i="7"/>
  <c r="AP657" i="7"/>
  <c r="AQ657" i="7"/>
  <c r="AR657" i="7"/>
  <c r="AS657" i="7"/>
  <c r="AO658" i="7"/>
  <c r="AP658" i="7"/>
  <c r="AQ658" i="7"/>
  <c r="AR658" i="7"/>
  <c r="AS658" i="7"/>
  <c r="AO659" i="7"/>
  <c r="AP659" i="7"/>
  <c r="AQ659" i="7"/>
  <c r="AR659" i="7"/>
  <c r="AS659" i="7"/>
  <c r="AO660" i="7"/>
  <c r="AP660" i="7"/>
  <c r="AQ660" i="7"/>
  <c r="AR660" i="7"/>
  <c r="AS660" i="7"/>
  <c r="AO661" i="7"/>
  <c r="AP661" i="7"/>
  <c r="AQ661" i="7"/>
  <c r="AR661" i="7"/>
  <c r="AS661" i="7"/>
  <c r="AO662" i="7"/>
  <c r="AP662" i="7"/>
  <c r="AQ662" i="7"/>
  <c r="AR662" i="7"/>
  <c r="AS662" i="7"/>
  <c r="AO663" i="7"/>
  <c r="AP663" i="7"/>
  <c r="AQ663" i="7"/>
  <c r="AR663" i="7"/>
  <c r="AS663" i="7"/>
  <c r="AO664" i="7"/>
  <c r="AP664" i="7"/>
  <c r="AQ664" i="7"/>
  <c r="AR664" i="7"/>
  <c r="AS664" i="7"/>
  <c r="AO665" i="7"/>
  <c r="AP665" i="7"/>
  <c r="AQ665" i="7"/>
  <c r="AR665" i="7"/>
  <c r="AS665" i="7"/>
  <c r="AO666" i="7"/>
  <c r="AP666" i="7"/>
  <c r="AQ666" i="7"/>
  <c r="AR666" i="7"/>
  <c r="AS666" i="7"/>
  <c r="AO667" i="7"/>
  <c r="AP667" i="7"/>
  <c r="AQ667" i="7"/>
  <c r="AR667" i="7"/>
  <c r="AS667" i="7"/>
  <c r="AO668" i="7"/>
  <c r="AP668" i="7"/>
  <c r="AQ668" i="7"/>
  <c r="AR668" i="7"/>
  <c r="AS668" i="7"/>
  <c r="AO669" i="7"/>
  <c r="AP669" i="7"/>
  <c r="AQ669" i="7"/>
  <c r="AR669" i="7"/>
  <c r="AS669" i="7"/>
  <c r="AO670" i="7"/>
  <c r="AP670" i="7"/>
  <c r="AQ670" i="7"/>
  <c r="AR670" i="7"/>
  <c r="AS670" i="7"/>
  <c r="AO671" i="7"/>
  <c r="AP671" i="7"/>
  <c r="AQ671" i="7"/>
  <c r="AR671" i="7"/>
  <c r="AS671" i="7"/>
  <c r="AO672" i="7"/>
  <c r="AP672" i="7"/>
  <c r="AQ672" i="7"/>
  <c r="AR672" i="7"/>
  <c r="AS672" i="7"/>
  <c r="AO673" i="7"/>
  <c r="AP673" i="7"/>
  <c r="AQ673" i="7"/>
  <c r="AR673" i="7"/>
  <c r="AS673" i="7"/>
  <c r="AO674" i="7"/>
  <c r="AP674" i="7"/>
  <c r="AQ674" i="7"/>
  <c r="AR674" i="7"/>
  <c r="AS674" i="7"/>
  <c r="AO675" i="7"/>
  <c r="AP675" i="7"/>
  <c r="AQ675" i="7"/>
  <c r="AR675" i="7"/>
  <c r="AS675" i="7"/>
  <c r="AO676" i="7"/>
  <c r="AP676" i="7"/>
  <c r="AQ676" i="7"/>
  <c r="AR676" i="7"/>
  <c r="AS676" i="7"/>
  <c r="AO677" i="7"/>
  <c r="AP677" i="7"/>
  <c r="AQ677" i="7"/>
  <c r="AR677" i="7"/>
  <c r="AS677" i="7"/>
  <c r="AO678" i="7"/>
  <c r="AP678" i="7"/>
  <c r="AQ678" i="7"/>
  <c r="AR678" i="7"/>
  <c r="AS678" i="7"/>
  <c r="AO679" i="7"/>
  <c r="AP679" i="7"/>
  <c r="AQ679" i="7"/>
  <c r="AR679" i="7"/>
  <c r="AS679" i="7"/>
  <c r="AO680" i="7"/>
  <c r="AP680" i="7"/>
  <c r="AQ680" i="7"/>
  <c r="AR680" i="7"/>
  <c r="AS680" i="7"/>
  <c r="AO681" i="7"/>
  <c r="AP681" i="7"/>
  <c r="AQ681" i="7"/>
  <c r="AR681" i="7"/>
  <c r="AS681" i="7"/>
  <c r="AO682" i="7"/>
  <c r="AP682" i="7"/>
  <c r="AQ682" i="7"/>
  <c r="AR682" i="7"/>
  <c r="AS682" i="7"/>
  <c r="AO683" i="7"/>
  <c r="AP683" i="7"/>
  <c r="AQ683" i="7"/>
  <c r="AR683" i="7"/>
  <c r="AS683" i="7"/>
  <c r="AO684" i="7"/>
  <c r="AP684" i="7"/>
  <c r="AQ684" i="7"/>
  <c r="AR684" i="7"/>
  <c r="AS684" i="7"/>
  <c r="AO685" i="7"/>
  <c r="AP685" i="7"/>
  <c r="AQ685" i="7"/>
  <c r="AR685" i="7"/>
  <c r="AS685" i="7"/>
  <c r="AO686" i="7"/>
  <c r="AP686" i="7"/>
  <c r="AQ686" i="7"/>
  <c r="AR686" i="7"/>
  <c r="AS686" i="7"/>
  <c r="AO687" i="7"/>
  <c r="AP687" i="7"/>
  <c r="AQ687" i="7"/>
  <c r="AR687" i="7"/>
  <c r="AS687" i="7"/>
  <c r="AO688" i="7"/>
  <c r="AP688" i="7"/>
  <c r="AQ688" i="7"/>
  <c r="AR688" i="7"/>
  <c r="AS688" i="7"/>
  <c r="AO689" i="7"/>
  <c r="AP689" i="7"/>
  <c r="AQ689" i="7"/>
  <c r="AR689" i="7"/>
  <c r="AS689" i="7"/>
  <c r="AO690" i="7"/>
  <c r="AP690" i="7"/>
  <c r="AQ690" i="7"/>
  <c r="AR690" i="7"/>
  <c r="AS690" i="7"/>
  <c r="AO691" i="7"/>
  <c r="AP691" i="7"/>
  <c r="AQ691" i="7"/>
  <c r="AR691" i="7"/>
  <c r="AS691" i="7"/>
  <c r="AO692" i="7"/>
  <c r="AP692" i="7"/>
  <c r="AQ692" i="7"/>
  <c r="AR692" i="7"/>
  <c r="AS692" i="7"/>
  <c r="AO693" i="7"/>
  <c r="AP693" i="7"/>
  <c r="AQ693" i="7"/>
  <c r="AR693" i="7"/>
  <c r="AS693" i="7"/>
  <c r="AO694" i="7"/>
  <c r="AP694" i="7"/>
  <c r="AQ694" i="7"/>
  <c r="AR694" i="7"/>
  <c r="AS694" i="7"/>
  <c r="AO695" i="7"/>
  <c r="AP695" i="7"/>
  <c r="AQ695" i="7"/>
  <c r="AR695" i="7"/>
  <c r="AS695" i="7"/>
  <c r="AO696" i="7"/>
  <c r="AP696" i="7"/>
  <c r="AQ696" i="7"/>
  <c r="AR696" i="7"/>
  <c r="AS696" i="7"/>
  <c r="AO697" i="7"/>
  <c r="AP697" i="7"/>
  <c r="AQ697" i="7"/>
  <c r="AR697" i="7"/>
  <c r="AS697" i="7"/>
  <c r="AO698" i="7"/>
  <c r="AP698" i="7"/>
  <c r="AQ698" i="7"/>
  <c r="AR698" i="7"/>
  <c r="AS698" i="7"/>
  <c r="AO699" i="7"/>
  <c r="AP699" i="7"/>
  <c r="AQ699" i="7"/>
  <c r="AR699" i="7"/>
  <c r="AS699" i="7"/>
  <c r="AO700" i="7"/>
  <c r="AP700" i="7"/>
  <c r="AQ700" i="7"/>
  <c r="AR700" i="7"/>
  <c r="AS700" i="7"/>
  <c r="AO701" i="7"/>
  <c r="AP701" i="7"/>
  <c r="AQ701" i="7"/>
  <c r="AR701" i="7"/>
  <c r="AS701" i="7"/>
  <c r="AO702" i="7"/>
  <c r="AP702" i="7"/>
  <c r="AQ702" i="7"/>
  <c r="AR702" i="7"/>
  <c r="AS702" i="7"/>
  <c r="AO703" i="7"/>
  <c r="AP703" i="7"/>
  <c r="AQ703" i="7"/>
  <c r="AR703" i="7"/>
  <c r="AS703" i="7"/>
  <c r="AO704" i="7"/>
  <c r="AP704" i="7"/>
  <c r="AQ704" i="7"/>
  <c r="AR704" i="7"/>
  <c r="AS704" i="7"/>
  <c r="AO705" i="7"/>
  <c r="AP705" i="7"/>
  <c r="AQ705" i="7"/>
  <c r="AR705" i="7"/>
  <c r="AS705" i="7"/>
  <c r="AO706" i="7"/>
  <c r="AP706" i="7"/>
  <c r="AQ706" i="7"/>
  <c r="AR706" i="7"/>
  <c r="AS706" i="7"/>
  <c r="AO707" i="7"/>
  <c r="AP707" i="7"/>
  <c r="AQ707" i="7"/>
  <c r="AR707" i="7"/>
  <c r="AS707" i="7"/>
  <c r="AO708" i="7"/>
  <c r="AP708" i="7"/>
  <c r="AQ708" i="7"/>
  <c r="AR708" i="7"/>
  <c r="AS708" i="7"/>
  <c r="AO709" i="7"/>
  <c r="AP709" i="7"/>
  <c r="AQ709" i="7"/>
  <c r="AR709" i="7"/>
  <c r="AS709" i="7"/>
  <c r="AO710" i="7"/>
  <c r="AP710" i="7"/>
  <c r="AQ710" i="7"/>
  <c r="AR710" i="7"/>
  <c r="AS710" i="7"/>
  <c r="AO711" i="7"/>
  <c r="AP711" i="7"/>
  <c r="AQ711" i="7"/>
  <c r="AR711" i="7"/>
  <c r="AS711" i="7"/>
  <c r="AO712" i="7"/>
  <c r="AP712" i="7"/>
  <c r="AQ712" i="7"/>
  <c r="AR712" i="7"/>
  <c r="AS712" i="7"/>
  <c r="AO713" i="7"/>
  <c r="AP713" i="7"/>
  <c r="AQ713" i="7"/>
  <c r="AR713" i="7"/>
  <c r="AS713" i="7"/>
  <c r="AO714" i="7"/>
  <c r="AP714" i="7"/>
  <c r="AQ714" i="7"/>
  <c r="AR714" i="7"/>
  <c r="AS714" i="7"/>
  <c r="AO715" i="7"/>
  <c r="AP715" i="7"/>
  <c r="AQ715" i="7"/>
  <c r="AR715" i="7"/>
  <c r="AS715" i="7"/>
  <c r="AO716" i="7"/>
  <c r="AP716" i="7"/>
  <c r="AQ716" i="7"/>
  <c r="AR716" i="7"/>
  <c r="AS716" i="7"/>
  <c r="AO717" i="7"/>
  <c r="AP717" i="7"/>
  <c r="AQ717" i="7"/>
  <c r="AR717" i="7"/>
  <c r="AS717" i="7"/>
  <c r="AO718" i="7"/>
  <c r="AP718" i="7"/>
  <c r="AQ718" i="7"/>
  <c r="AR718" i="7"/>
  <c r="AS718" i="7"/>
  <c r="AO719" i="7"/>
  <c r="AP719" i="7"/>
  <c r="AQ719" i="7"/>
  <c r="AR719" i="7"/>
  <c r="AS719" i="7"/>
  <c r="AO720" i="7"/>
  <c r="AP720" i="7"/>
  <c r="AQ720" i="7"/>
  <c r="AR720" i="7"/>
  <c r="AS720" i="7"/>
  <c r="AO721" i="7"/>
  <c r="AP721" i="7"/>
  <c r="AQ721" i="7"/>
  <c r="AR721" i="7"/>
  <c r="AS721" i="7"/>
  <c r="AO722" i="7"/>
  <c r="AP722" i="7"/>
  <c r="AQ722" i="7"/>
  <c r="AR722" i="7"/>
  <c r="AS722" i="7"/>
  <c r="AO723" i="7"/>
  <c r="AP723" i="7"/>
  <c r="AQ723" i="7"/>
  <c r="AR723" i="7"/>
  <c r="AS723" i="7"/>
  <c r="AO724" i="7"/>
  <c r="AP724" i="7"/>
  <c r="AQ724" i="7"/>
  <c r="AR724" i="7"/>
  <c r="AS724" i="7"/>
  <c r="AO725" i="7"/>
  <c r="AP725" i="7"/>
  <c r="AQ725" i="7"/>
  <c r="AR725" i="7"/>
  <c r="AS725" i="7"/>
  <c r="AO726" i="7"/>
  <c r="AP726" i="7"/>
  <c r="AQ726" i="7"/>
  <c r="AR726" i="7"/>
  <c r="AS726" i="7"/>
  <c r="AO727" i="7"/>
  <c r="AP727" i="7"/>
  <c r="AQ727" i="7"/>
  <c r="AR727" i="7"/>
  <c r="AS727" i="7"/>
  <c r="AO728" i="7"/>
  <c r="AP728" i="7"/>
  <c r="AQ728" i="7"/>
  <c r="AR728" i="7"/>
  <c r="AS728" i="7"/>
  <c r="AO729" i="7"/>
  <c r="AP729" i="7"/>
  <c r="AQ729" i="7"/>
  <c r="AR729" i="7"/>
  <c r="AS729" i="7"/>
  <c r="AO730" i="7"/>
  <c r="AP730" i="7"/>
  <c r="AQ730" i="7"/>
  <c r="AR730" i="7"/>
  <c r="AS730" i="7"/>
  <c r="AO731" i="7"/>
  <c r="AP731" i="7"/>
  <c r="AQ731" i="7"/>
  <c r="AR731" i="7"/>
  <c r="AS731" i="7"/>
  <c r="AO732" i="7"/>
  <c r="AP732" i="7"/>
  <c r="AQ732" i="7"/>
  <c r="AR732" i="7"/>
  <c r="AS732" i="7"/>
  <c r="AO733" i="7"/>
  <c r="AP733" i="7"/>
  <c r="AQ733" i="7"/>
  <c r="AR733" i="7"/>
  <c r="AS733" i="7"/>
  <c r="AO734" i="7"/>
  <c r="AP734" i="7"/>
  <c r="AQ734" i="7"/>
  <c r="AR734" i="7"/>
  <c r="AS734" i="7"/>
  <c r="AO735" i="7"/>
  <c r="AP735" i="7"/>
  <c r="AQ735" i="7"/>
  <c r="AR735" i="7"/>
  <c r="AS735" i="7"/>
  <c r="AO736" i="7"/>
  <c r="AP736" i="7"/>
  <c r="AQ736" i="7"/>
  <c r="AR736" i="7"/>
  <c r="AS736" i="7"/>
  <c r="AO737" i="7"/>
  <c r="AP737" i="7"/>
  <c r="AQ737" i="7"/>
  <c r="AR737" i="7"/>
  <c r="AS737" i="7"/>
  <c r="AO738" i="7"/>
  <c r="AP738" i="7"/>
  <c r="AQ738" i="7"/>
  <c r="AR738" i="7"/>
  <c r="AS738" i="7"/>
  <c r="AO739" i="7"/>
  <c r="AP739" i="7"/>
  <c r="AQ739" i="7"/>
  <c r="AR739" i="7"/>
  <c r="AS739" i="7"/>
  <c r="AO740" i="7"/>
  <c r="AP740" i="7"/>
  <c r="AQ740" i="7"/>
  <c r="AR740" i="7"/>
  <c r="AS740" i="7"/>
  <c r="AO741" i="7"/>
  <c r="AP741" i="7"/>
  <c r="AQ741" i="7"/>
  <c r="AR741" i="7"/>
  <c r="AS741" i="7"/>
  <c r="AO742" i="7"/>
  <c r="AP742" i="7"/>
  <c r="AQ742" i="7"/>
  <c r="AR742" i="7"/>
  <c r="AS742" i="7"/>
  <c r="AO743" i="7"/>
  <c r="AP743" i="7"/>
  <c r="AQ743" i="7"/>
  <c r="AR743" i="7"/>
  <c r="AS743" i="7"/>
  <c r="AO744" i="7"/>
  <c r="AP744" i="7"/>
  <c r="AQ744" i="7"/>
  <c r="AR744" i="7"/>
  <c r="AS744" i="7"/>
  <c r="AO745" i="7"/>
  <c r="AP745" i="7"/>
  <c r="AQ745" i="7"/>
  <c r="AR745" i="7"/>
  <c r="AS745" i="7"/>
  <c r="AO746" i="7"/>
  <c r="AP746" i="7"/>
  <c r="AQ746" i="7"/>
  <c r="AR746" i="7"/>
  <c r="AS746" i="7"/>
  <c r="AO747" i="7"/>
  <c r="AP747" i="7"/>
  <c r="AQ747" i="7"/>
  <c r="AR747" i="7"/>
  <c r="AS747" i="7"/>
  <c r="AO748" i="7"/>
  <c r="AP748" i="7"/>
  <c r="AQ748" i="7"/>
  <c r="AR748" i="7"/>
  <c r="AS748" i="7"/>
  <c r="AO749" i="7"/>
  <c r="AP749" i="7"/>
  <c r="AQ749" i="7"/>
  <c r="AR749" i="7"/>
  <c r="AS749" i="7"/>
  <c r="AO750" i="7"/>
  <c r="AP750" i="7"/>
  <c r="AQ750" i="7"/>
  <c r="AR750" i="7"/>
  <c r="AS750" i="7"/>
  <c r="AO751" i="7"/>
  <c r="AP751" i="7"/>
  <c r="AQ751" i="7"/>
  <c r="AR751" i="7"/>
  <c r="AS751" i="7"/>
  <c r="AO752" i="7"/>
  <c r="AP752" i="7"/>
  <c r="AQ752" i="7"/>
  <c r="AR752" i="7"/>
  <c r="AS752" i="7"/>
  <c r="AO753" i="7"/>
  <c r="AP753" i="7"/>
  <c r="AQ753" i="7"/>
  <c r="AR753" i="7"/>
  <c r="AS753" i="7"/>
  <c r="AO754" i="7"/>
  <c r="AP754" i="7"/>
  <c r="AQ754" i="7"/>
  <c r="AR754" i="7"/>
  <c r="AS754" i="7"/>
  <c r="AO755" i="7"/>
  <c r="AP755" i="7"/>
  <c r="AQ755" i="7"/>
  <c r="AR755" i="7"/>
  <c r="AS755" i="7"/>
  <c r="AO756" i="7"/>
  <c r="AP756" i="7"/>
  <c r="AQ756" i="7"/>
  <c r="AR756" i="7"/>
  <c r="AS756" i="7"/>
  <c r="AO757" i="7"/>
  <c r="AP757" i="7"/>
  <c r="AQ757" i="7"/>
  <c r="AR757" i="7"/>
  <c r="AS757" i="7"/>
  <c r="AO758" i="7"/>
  <c r="AP758" i="7"/>
  <c r="AQ758" i="7"/>
  <c r="AR758" i="7"/>
  <c r="AS758" i="7"/>
  <c r="AO759" i="7"/>
  <c r="AP759" i="7"/>
  <c r="AQ759" i="7"/>
  <c r="AR759" i="7"/>
  <c r="AS759" i="7"/>
  <c r="AO760" i="7"/>
  <c r="AP760" i="7"/>
  <c r="AQ760" i="7"/>
  <c r="AR760" i="7"/>
  <c r="AS760" i="7"/>
  <c r="AO761" i="7"/>
  <c r="AP761" i="7"/>
  <c r="AQ761" i="7"/>
  <c r="AR761" i="7"/>
  <c r="AS761" i="7"/>
  <c r="AO762" i="7"/>
  <c r="AP762" i="7"/>
  <c r="AQ762" i="7"/>
  <c r="AR762" i="7"/>
  <c r="AS762" i="7"/>
  <c r="AO763" i="7"/>
  <c r="AP763" i="7"/>
  <c r="AQ763" i="7"/>
  <c r="AR763" i="7"/>
  <c r="AS763" i="7"/>
  <c r="AO764" i="7"/>
  <c r="AP764" i="7"/>
  <c r="AQ764" i="7"/>
  <c r="AR764" i="7"/>
  <c r="AS764" i="7"/>
  <c r="AO765" i="7"/>
  <c r="AP765" i="7"/>
  <c r="AQ765" i="7"/>
  <c r="AR765" i="7"/>
  <c r="AS765" i="7"/>
  <c r="AO766" i="7"/>
  <c r="AP766" i="7"/>
  <c r="AQ766" i="7"/>
  <c r="AR766" i="7"/>
  <c r="AS766" i="7"/>
  <c r="AO767" i="7"/>
  <c r="AP767" i="7"/>
  <c r="AQ767" i="7"/>
  <c r="AR767" i="7"/>
  <c r="AS767" i="7"/>
  <c r="AO768" i="7"/>
  <c r="AP768" i="7"/>
  <c r="AQ768" i="7"/>
  <c r="AR768" i="7"/>
  <c r="AS768" i="7"/>
  <c r="AO769" i="7"/>
  <c r="AP769" i="7"/>
  <c r="AQ769" i="7"/>
  <c r="AR769" i="7"/>
  <c r="AS769" i="7"/>
  <c r="AO770" i="7"/>
  <c r="AP770" i="7"/>
  <c r="AQ770" i="7"/>
  <c r="AR770" i="7"/>
  <c r="AS770" i="7"/>
  <c r="AO771" i="7"/>
  <c r="AP771" i="7"/>
  <c r="AQ771" i="7"/>
  <c r="AR771" i="7"/>
  <c r="AS771" i="7"/>
  <c r="AO772" i="7"/>
  <c r="AP772" i="7"/>
  <c r="AQ772" i="7"/>
  <c r="AR772" i="7"/>
  <c r="AS772" i="7"/>
  <c r="AO773" i="7"/>
  <c r="AP773" i="7"/>
  <c r="AQ773" i="7"/>
  <c r="AR773" i="7"/>
  <c r="AS773" i="7"/>
  <c r="AO774" i="7"/>
  <c r="AP774" i="7"/>
  <c r="AQ774" i="7"/>
  <c r="AR774" i="7"/>
  <c r="AS774" i="7"/>
  <c r="AO775" i="7"/>
  <c r="AP775" i="7"/>
  <c r="AQ775" i="7"/>
  <c r="AR775" i="7"/>
  <c r="AS775" i="7"/>
  <c r="AO776" i="7"/>
  <c r="AP776" i="7"/>
  <c r="AQ776" i="7"/>
  <c r="AR776" i="7"/>
  <c r="AS776" i="7"/>
  <c r="AO777" i="7"/>
  <c r="AP777" i="7"/>
  <c r="AQ777" i="7"/>
  <c r="AR777" i="7"/>
  <c r="AS777" i="7"/>
  <c r="AO778" i="7"/>
  <c r="AP778" i="7"/>
  <c r="AQ778" i="7"/>
  <c r="AR778" i="7"/>
  <c r="AS778" i="7"/>
  <c r="AO779" i="7"/>
  <c r="AP779" i="7"/>
  <c r="AQ779" i="7"/>
  <c r="AR779" i="7"/>
  <c r="AS779" i="7"/>
  <c r="AO780" i="7"/>
  <c r="AP780" i="7"/>
  <c r="AQ780" i="7"/>
  <c r="AR780" i="7"/>
  <c r="AS780" i="7"/>
  <c r="AO781" i="7"/>
  <c r="AP781" i="7"/>
  <c r="AQ781" i="7"/>
  <c r="AR781" i="7"/>
  <c r="AS781" i="7"/>
  <c r="AO782" i="7"/>
  <c r="AP782" i="7"/>
  <c r="AQ782" i="7"/>
  <c r="AR782" i="7"/>
  <c r="AS782" i="7"/>
  <c r="AO783" i="7"/>
  <c r="AP783" i="7"/>
  <c r="AQ783" i="7"/>
  <c r="AR783" i="7"/>
  <c r="AS783" i="7"/>
  <c r="AO784" i="7"/>
  <c r="AP784" i="7"/>
  <c r="AQ784" i="7"/>
  <c r="AR784" i="7"/>
  <c r="AS784" i="7"/>
  <c r="AO785" i="7"/>
  <c r="AP785" i="7"/>
  <c r="AQ785" i="7"/>
  <c r="AR785" i="7"/>
  <c r="AS785" i="7"/>
  <c r="AO786" i="7"/>
  <c r="AP786" i="7"/>
  <c r="AQ786" i="7"/>
  <c r="AR786" i="7"/>
  <c r="AS786" i="7"/>
  <c r="AO787" i="7"/>
  <c r="AP787" i="7"/>
  <c r="AQ787" i="7"/>
  <c r="AR787" i="7"/>
  <c r="AS787" i="7"/>
  <c r="AO788" i="7"/>
  <c r="AP788" i="7"/>
  <c r="AQ788" i="7"/>
  <c r="AR788" i="7"/>
  <c r="AS788" i="7"/>
  <c r="AO789" i="7"/>
  <c r="AP789" i="7"/>
  <c r="AQ789" i="7"/>
  <c r="AR789" i="7"/>
  <c r="AS789" i="7"/>
  <c r="AO790" i="7"/>
  <c r="AP790" i="7"/>
  <c r="AQ790" i="7"/>
  <c r="AR790" i="7"/>
  <c r="AS790" i="7"/>
  <c r="AO791" i="7"/>
  <c r="AP791" i="7"/>
  <c r="AQ791" i="7"/>
  <c r="AR791" i="7"/>
  <c r="AS791" i="7"/>
  <c r="AO792" i="7"/>
  <c r="AP792" i="7"/>
  <c r="AQ792" i="7"/>
  <c r="AR792" i="7"/>
  <c r="AS792" i="7"/>
  <c r="AO793" i="7"/>
  <c r="AP793" i="7"/>
  <c r="AQ793" i="7"/>
  <c r="AR793" i="7"/>
  <c r="AS793" i="7"/>
  <c r="AO794" i="7"/>
  <c r="AP794" i="7"/>
  <c r="AQ794" i="7"/>
  <c r="AR794" i="7"/>
  <c r="AS794" i="7"/>
  <c r="AO795" i="7"/>
  <c r="AP795" i="7"/>
  <c r="AQ795" i="7"/>
  <c r="AR795" i="7"/>
  <c r="AS795" i="7"/>
  <c r="AO796" i="7"/>
  <c r="AP796" i="7"/>
  <c r="AQ796" i="7"/>
  <c r="AR796" i="7"/>
  <c r="AS796" i="7"/>
  <c r="AO797" i="7"/>
  <c r="AP797" i="7"/>
  <c r="AQ797" i="7"/>
  <c r="AR797" i="7"/>
  <c r="AS797" i="7"/>
  <c r="AO798" i="7"/>
  <c r="AP798" i="7"/>
  <c r="AQ798" i="7"/>
  <c r="AR798" i="7"/>
  <c r="AS798" i="7"/>
  <c r="AO799" i="7"/>
  <c r="AP799" i="7"/>
  <c r="AQ799" i="7"/>
  <c r="AR799" i="7"/>
  <c r="AS799" i="7"/>
  <c r="AO800" i="7"/>
  <c r="AP800" i="7"/>
  <c r="AQ800" i="7"/>
  <c r="AR800" i="7"/>
  <c r="AS800" i="7"/>
  <c r="AO801" i="7"/>
  <c r="AP801" i="7"/>
  <c r="AQ801" i="7"/>
  <c r="AR801" i="7"/>
  <c r="AS801" i="7"/>
  <c r="AO802" i="7"/>
  <c r="AP802" i="7"/>
  <c r="AQ802" i="7"/>
  <c r="AR802" i="7"/>
  <c r="AS802" i="7"/>
  <c r="AO803" i="7"/>
  <c r="AP803" i="7"/>
  <c r="AQ803" i="7"/>
  <c r="AR803" i="7"/>
  <c r="AS803" i="7"/>
  <c r="AO804" i="7"/>
  <c r="AP804" i="7"/>
  <c r="AQ804" i="7"/>
  <c r="AR804" i="7"/>
  <c r="AS804" i="7"/>
  <c r="AO805" i="7"/>
  <c r="AP805" i="7"/>
  <c r="AQ805" i="7"/>
  <c r="AR805" i="7"/>
  <c r="AS805" i="7"/>
  <c r="AO806" i="7"/>
  <c r="AP806" i="7"/>
  <c r="AQ806" i="7"/>
  <c r="AR806" i="7"/>
  <c r="AS806" i="7"/>
  <c r="AO807" i="7"/>
  <c r="AP807" i="7"/>
  <c r="AQ807" i="7"/>
  <c r="AR807" i="7"/>
  <c r="AS807" i="7"/>
  <c r="AO808" i="7"/>
  <c r="AP808" i="7"/>
  <c r="AQ808" i="7"/>
  <c r="AR808" i="7"/>
  <c r="AS808" i="7"/>
  <c r="AO809" i="7"/>
  <c r="AP809" i="7"/>
  <c r="AQ809" i="7"/>
  <c r="AR809" i="7"/>
  <c r="AS809" i="7"/>
  <c r="AO810" i="7"/>
  <c r="AP810" i="7"/>
  <c r="AQ810" i="7"/>
  <c r="AR810" i="7"/>
  <c r="AS810" i="7"/>
  <c r="AO811" i="7"/>
  <c r="AP811" i="7"/>
  <c r="AQ811" i="7"/>
  <c r="AR811" i="7"/>
  <c r="AS811" i="7"/>
  <c r="AO812" i="7"/>
  <c r="AP812" i="7"/>
  <c r="AQ812" i="7"/>
  <c r="AR812" i="7"/>
  <c r="AS812" i="7"/>
  <c r="AO813" i="7"/>
  <c r="AP813" i="7"/>
  <c r="AQ813" i="7"/>
  <c r="AR813" i="7"/>
  <c r="AS813" i="7"/>
  <c r="AO814" i="7"/>
  <c r="AP814" i="7"/>
  <c r="AQ814" i="7"/>
  <c r="AR814" i="7"/>
  <c r="AS814" i="7"/>
  <c r="AO815" i="7"/>
  <c r="AP815" i="7"/>
  <c r="AQ815" i="7"/>
  <c r="AR815" i="7"/>
  <c r="AS815" i="7"/>
  <c r="AO816" i="7"/>
  <c r="AP816" i="7"/>
  <c r="AQ816" i="7"/>
  <c r="AR816" i="7"/>
  <c r="AS816" i="7"/>
  <c r="AO817" i="7"/>
  <c r="AP817" i="7"/>
  <c r="AQ817" i="7"/>
  <c r="AR817" i="7"/>
  <c r="AS817" i="7"/>
  <c r="AO818" i="7"/>
  <c r="AP818" i="7"/>
  <c r="AQ818" i="7"/>
  <c r="AR818" i="7"/>
  <c r="AS818" i="7"/>
  <c r="AO819" i="7"/>
  <c r="AP819" i="7"/>
  <c r="AQ819" i="7"/>
  <c r="AR819" i="7"/>
  <c r="AS819" i="7"/>
  <c r="AO820" i="7"/>
  <c r="AP820" i="7"/>
  <c r="AQ820" i="7"/>
  <c r="AR820" i="7"/>
  <c r="AS820" i="7"/>
  <c r="AO821" i="7"/>
  <c r="AP821" i="7"/>
  <c r="AQ821" i="7"/>
  <c r="AR821" i="7"/>
  <c r="AS821" i="7"/>
  <c r="AO822" i="7"/>
  <c r="AP822" i="7"/>
  <c r="AQ822" i="7"/>
  <c r="AR822" i="7"/>
  <c r="AS822" i="7"/>
  <c r="AO823" i="7"/>
  <c r="AP823" i="7"/>
  <c r="AQ823" i="7"/>
  <c r="AR823" i="7"/>
  <c r="AS823" i="7"/>
  <c r="AO824" i="7"/>
  <c r="AP824" i="7"/>
  <c r="AQ824" i="7"/>
  <c r="AR824" i="7"/>
  <c r="AS824" i="7"/>
  <c r="AO825" i="7"/>
  <c r="AP825" i="7"/>
  <c r="AQ825" i="7"/>
  <c r="AR825" i="7"/>
  <c r="AS825" i="7"/>
  <c r="AO826" i="7"/>
  <c r="AP826" i="7"/>
  <c r="AQ826" i="7"/>
  <c r="AR826" i="7"/>
  <c r="AS826" i="7"/>
  <c r="AO827" i="7"/>
  <c r="AP827" i="7"/>
  <c r="AQ827" i="7"/>
  <c r="AR827" i="7"/>
  <c r="AS827" i="7"/>
  <c r="AO828" i="7"/>
  <c r="AP828" i="7"/>
  <c r="AQ828" i="7"/>
  <c r="AR828" i="7"/>
  <c r="AS828" i="7"/>
  <c r="AO829" i="7"/>
  <c r="AP829" i="7"/>
  <c r="AQ829" i="7"/>
  <c r="AR829" i="7"/>
  <c r="AS829" i="7"/>
  <c r="AO830" i="7"/>
  <c r="AP830" i="7"/>
  <c r="AQ830" i="7"/>
  <c r="AR830" i="7"/>
  <c r="AS830" i="7"/>
  <c r="AO831" i="7"/>
  <c r="AP831" i="7"/>
  <c r="AQ831" i="7"/>
  <c r="AR831" i="7"/>
  <c r="AS831" i="7"/>
  <c r="AO832" i="7"/>
  <c r="AP832" i="7"/>
  <c r="AQ832" i="7"/>
  <c r="AR832" i="7"/>
  <c r="AS832" i="7"/>
  <c r="AO833" i="7"/>
  <c r="AP833" i="7"/>
  <c r="AQ833" i="7"/>
  <c r="AR833" i="7"/>
  <c r="AS833" i="7"/>
  <c r="AO834" i="7"/>
  <c r="AP834" i="7"/>
  <c r="AQ834" i="7"/>
  <c r="AR834" i="7"/>
  <c r="AS834" i="7"/>
  <c r="AO835" i="7"/>
  <c r="AP835" i="7"/>
  <c r="AQ835" i="7"/>
  <c r="AR835" i="7"/>
  <c r="AS835" i="7"/>
  <c r="AO836" i="7"/>
  <c r="AP836" i="7"/>
  <c r="AQ836" i="7"/>
  <c r="AR836" i="7"/>
  <c r="AS836" i="7"/>
  <c r="AO837" i="7"/>
  <c r="AP837" i="7"/>
  <c r="AQ837" i="7"/>
  <c r="AR837" i="7"/>
  <c r="AS837" i="7"/>
  <c r="AO838" i="7"/>
  <c r="AP838" i="7"/>
  <c r="AQ838" i="7"/>
  <c r="AR838" i="7"/>
  <c r="AS838" i="7"/>
  <c r="AO839" i="7"/>
  <c r="AP839" i="7"/>
  <c r="AQ839" i="7"/>
  <c r="AR839" i="7"/>
  <c r="AS839" i="7"/>
  <c r="AO840" i="7"/>
  <c r="AP840" i="7"/>
  <c r="AQ840" i="7"/>
  <c r="AR840" i="7"/>
  <c r="AS840" i="7"/>
  <c r="AO841" i="7"/>
  <c r="AP841" i="7"/>
  <c r="AQ841" i="7"/>
  <c r="AR841" i="7"/>
  <c r="AS841" i="7"/>
  <c r="AO842" i="7"/>
  <c r="AP842" i="7"/>
  <c r="AQ842" i="7"/>
  <c r="AR842" i="7"/>
  <c r="AS842" i="7"/>
  <c r="AO843" i="7"/>
  <c r="AP843" i="7"/>
  <c r="AQ843" i="7"/>
  <c r="AR843" i="7"/>
  <c r="AS843" i="7"/>
  <c r="AO844" i="7"/>
  <c r="AP844" i="7"/>
  <c r="AQ844" i="7"/>
  <c r="AR844" i="7"/>
  <c r="AS844" i="7"/>
  <c r="AO845" i="7"/>
  <c r="AP845" i="7"/>
  <c r="AQ845" i="7"/>
  <c r="AR845" i="7"/>
  <c r="AS845" i="7"/>
  <c r="AO846" i="7"/>
  <c r="AP846" i="7"/>
  <c r="AQ846" i="7"/>
  <c r="AR846" i="7"/>
  <c r="AS846" i="7"/>
  <c r="AO847" i="7"/>
  <c r="AP847" i="7"/>
  <c r="AQ847" i="7"/>
  <c r="AR847" i="7"/>
  <c r="AS847" i="7"/>
  <c r="AO848" i="7"/>
  <c r="AP848" i="7"/>
  <c r="AQ848" i="7"/>
  <c r="AR848" i="7"/>
  <c r="AS848" i="7"/>
  <c r="AO849" i="7"/>
  <c r="AP849" i="7"/>
  <c r="AQ849" i="7"/>
  <c r="AR849" i="7"/>
  <c r="AS849" i="7"/>
  <c r="AO850" i="7"/>
  <c r="AP850" i="7"/>
  <c r="AQ850" i="7"/>
  <c r="AR850" i="7"/>
  <c r="AS850" i="7"/>
  <c r="AO851" i="7"/>
  <c r="AP851" i="7"/>
  <c r="AQ851" i="7"/>
  <c r="AR851" i="7"/>
  <c r="AS851" i="7"/>
  <c r="AO852" i="7"/>
  <c r="AP852" i="7"/>
  <c r="AQ852" i="7"/>
  <c r="AR852" i="7"/>
  <c r="AS852" i="7"/>
  <c r="AO853" i="7"/>
  <c r="AP853" i="7"/>
  <c r="AQ853" i="7"/>
  <c r="AR853" i="7"/>
  <c r="AS853" i="7"/>
  <c r="AO854" i="7"/>
  <c r="AP854" i="7"/>
  <c r="AQ854" i="7"/>
  <c r="AR854" i="7"/>
  <c r="AS854" i="7"/>
  <c r="AO855" i="7"/>
  <c r="AP855" i="7"/>
  <c r="AQ855" i="7"/>
  <c r="AR855" i="7"/>
  <c r="AS855" i="7"/>
  <c r="AO856" i="7"/>
  <c r="AP856" i="7"/>
  <c r="AQ856" i="7"/>
  <c r="AR856" i="7"/>
  <c r="AS856" i="7"/>
  <c r="AO857" i="7"/>
  <c r="AP857" i="7"/>
  <c r="AQ857" i="7"/>
  <c r="AR857" i="7"/>
  <c r="AS857" i="7"/>
  <c r="AO858" i="7"/>
  <c r="AP858" i="7"/>
  <c r="AQ858" i="7"/>
  <c r="AR858" i="7"/>
  <c r="AS858" i="7"/>
  <c r="AO859" i="7"/>
  <c r="AP859" i="7"/>
  <c r="AQ859" i="7"/>
  <c r="AR859" i="7"/>
  <c r="AS859" i="7"/>
  <c r="AO860" i="7"/>
  <c r="AP860" i="7"/>
  <c r="AQ860" i="7"/>
  <c r="AR860" i="7"/>
  <c r="AS860" i="7"/>
  <c r="AO861" i="7"/>
  <c r="AP861" i="7"/>
  <c r="AQ861" i="7"/>
  <c r="AR861" i="7"/>
  <c r="AS861" i="7"/>
  <c r="AO862" i="7"/>
  <c r="AP862" i="7"/>
  <c r="AQ862" i="7"/>
  <c r="AR862" i="7"/>
  <c r="AS862" i="7"/>
  <c r="AO863" i="7"/>
  <c r="AP863" i="7"/>
  <c r="AQ863" i="7"/>
  <c r="AR863" i="7"/>
  <c r="AS863" i="7"/>
  <c r="AO864" i="7"/>
  <c r="AP864" i="7"/>
  <c r="AQ864" i="7"/>
  <c r="AR864" i="7"/>
  <c r="AS864" i="7"/>
  <c r="AO865" i="7"/>
  <c r="AP865" i="7"/>
  <c r="AQ865" i="7"/>
  <c r="AR865" i="7"/>
  <c r="AS865" i="7"/>
  <c r="AO866" i="7"/>
  <c r="AP866" i="7"/>
  <c r="AQ866" i="7"/>
  <c r="AR866" i="7"/>
  <c r="AS866" i="7"/>
  <c r="AO867" i="7"/>
  <c r="AP867" i="7"/>
  <c r="AQ867" i="7"/>
  <c r="AR867" i="7"/>
  <c r="AS867" i="7"/>
  <c r="AO868" i="7"/>
  <c r="AP868" i="7"/>
  <c r="AQ868" i="7"/>
  <c r="AR868" i="7"/>
  <c r="AS868" i="7"/>
  <c r="AO869" i="7"/>
  <c r="AP869" i="7"/>
  <c r="AQ869" i="7"/>
  <c r="AR869" i="7"/>
  <c r="AS869" i="7"/>
  <c r="AO870" i="7"/>
  <c r="AP870" i="7"/>
  <c r="AQ870" i="7"/>
  <c r="AR870" i="7"/>
  <c r="AS870" i="7"/>
  <c r="AO871" i="7"/>
  <c r="AP871" i="7"/>
  <c r="AQ871" i="7"/>
  <c r="AR871" i="7"/>
  <c r="AS871" i="7"/>
  <c r="AO872" i="7"/>
  <c r="AP872" i="7"/>
  <c r="AQ872" i="7"/>
  <c r="AR872" i="7"/>
  <c r="AS872" i="7"/>
  <c r="AO873" i="7"/>
  <c r="AP873" i="7"/>
  <c r="AQ873" i="7"/>
  <c r="AR873" i="7"/>
  <c r="AS873" i="7"/>
  <c r="AO874" i="7"/>
  <c r="AP874" i="7"/>
  <c r="AQ874" i="7"/>
  <c r="AR874" i="7"/>
  <c r="AS874" i="7"/>
  <c r="AO875" i="7"/>
  <c r="AP875" i="7"/>
  <c r="AQ875" i="7"/>
  <c r="AR875" i="7"/>
  <c r="AS875" i="7"/>
  <c r="AO876" i="7"/>
  <c r="AP876" i="7"/>
  <c r="AQ876" i="7"/>
  <c r="AR876" i="7"/>
  <c r="AS876" i="7"/>
  <c r="AO877" i="7"/>
  <c r="AP877" i="7"/>
  <c r="AQ877" i="7"/>
  <c r="AR877" i="7"/>
  <c r="AS877" i="7"/>
  <c r="AO878" i="7"/>
  <c r="AP878" i="7"/>
  <c r="AQ878" i="7"/>
  <c r="AR878" i="7"/>
  <c r="AS878" i="7"/>
  <c r="AO879" i="7"/>
  <c r="AP879" i="7"/>
  <c r="AQ879" i="7"/>
  <c r="AR879" i="7"/>
  <c r="AS879" i="7"/>
  <c r="AO880" i="7"/>
  <c r="AP880" i="7"/>
  <c r="AQ880" i="7"/>
  <c r="AR880" i="7"/>
  <c r="AS880" i="7"/>
  <c r="AO881" i="7"/>
  <c r="AP881" i="7"/>
  <c r="AQ881" i="7"/>
  <c r="AR881" i="7"/>
  <c r="AS881" i="7"/>
  <c r="AO882" i="7"/>
  <c r="AP882" i="7"/>
  <c r="AQ882" i="7"/>
  <c r="AR882" i="7"/>
  <c r="AS882" i="7"/>
  <c r="AO883" i="7"/>
  <c r="AP883" i="7"/>
  <c r="AQ883" i="7"/>
  <c r="AR883" i="7"/>
  <c r="AS883" i="7"/>
  <c r="AO884" i="7"/>
  <c r="AP884" i="7"/>
  <c r="AQ884" i="7"/>
  <c r="AR884" i="7"/>
  <c r="AS884" i="7"/>
  <c r="AO885" i="7"/>
  <c r="AP885" i="7"/>
  <c r="AQ885" i="7"/>
  <c r="AR885" i="7"/>
  <c r="AS885" i="7"/>
  <c r="AO886" i="7"/>
  <c r="AP886" i="7"/>
  <c r="AQ886" i="7"/>
  <c r="AR886" i="7"/>
  <c r="AS886" i="7"/>
  <c r="AO887" i="7"/>
  <c r="AP887" i="7"/>
  <c r="AQ887" i="7"/>
  <c r="AR887" i="7"/>
  <c r="AS887" i="7"/>
  <c r="AO888" i="7"/>
  <c r="AP888" i="7"/>
  <c r="AQ888" i="7"/>
  <c r="AR888" i="7"/>
  <c r="AS888" i="7"/>
  <c r="AO889" i="7"/>
  <c r="AP889" i="7"/>
  <c r="AQ889" i="7"/>
  <c r="AR889" i="7"/>
  <c r="AS889" i="7"/>
  <c r="AO890" i="7"/>
  <c r="AP890" i="7"/>
  <c r="AQ890" i="7"/>
  <c r="AR890" i="7"/>
  <c r="AS890" i="7"/>
  <c r="AO891" i="7"/>
  <c r="AP891" i="7"/>
  <c r="AQ891" i="7"/>
  <c r="AR891" i="7"/>
  <c r="AS891" i="7"/>
  <c r="AO892" i="7"/>
  <c r="AP892" i="7"/>
  <c r="AQ892" i="7"/>
  <c r="AR892" i="7"/>
  <c r="AS892" i="7"/>
  <c r="AO893" i="7"/>
  <c r="AP893" i="7"/>
  <c r="AQ893" i="7"/>
  <c r="AR893" i="7"/>
  <c r="AS893" i="7"/>
  <c r="AO894" i="7"/>
  <c r="AP894" i="7"/>
  <c r="AQ894" i="7"/>
  <c r="AR894" i="7"/>
  <c r="AS894" i="7"/>
  <c r="AO895" i="7"/>
  <c r="AP895" i="7"/>
  <c r="AQ895" i="7"/>
  <c r="AR895" i="7"/>
  <c r="AS895" i="7"/>
  <c r="AO896" i="7"/>
  <c r="AP896" i="7"/>
  <c r="AQ896" i="7"/>
  <c r="AR896" i="7"/>
  <c r="AS896" i="7"/>
  <c r="AO897" i="7"/>
  <c r="AP897" i="7"/>
  <c r="AQ897" i="7"/>
  <c r="AR897" i="7"/>
  <c r="AS897" i="7"/>
  <c r="AO898" i="7"/>
  <c r="AP898" i="7"/>
  <c r="AQ898" i="7"/>
  <c r="AR898" i="7"/>
  <c r="AS898" i="7"/>
  <c r="AO899" i="7"/>
  <c r="AP899" i="7"/>
  <c r="AQ899" i="7"/>
  <c r="AR899" i="7"/>
  <c r="AS899" i="7"/>
  <c r="AO900" i="7"/>
  <c r="AP900" i="7"/>
  <c r="AQ900" i="7"/>
  <c r="AR900" i="7"/>
  <c r="AS900" i="7"/>
  <c r="AO901" i="7"/>
  <c r="AP901" i="7"/>
  <c r="AQ901" i="7"/>
  <c r="AR901" i="7"/>
  <c r="AS901" i="7"/>
  <c r="AO902" i="7"/>
  <c r="AP902" i="7"/>
  <c r="AQ902" i="7"/>
  <c r="AR902" i="7"/>
  <c r="AS902" i="7"/>
  <c r="AO903" i="7"/>
  <c r="AP903" i="7"/>
  <c r="AQ903" i="7"/>
  <c r="AR903" i="7"/>
  <c r="AS903" i="7"/>
  <c r="AO904" i="7"/>
  <c r="AP904" i="7"/>
  <c r="AQ904" i="7"/>
  <c r="AR904" i="7"/>
  <c r="AS904" i="7"/>
  <c r="AO905" i="7"/>
  <c r="AP905" i="7"/>
  <c r="AQ905" i="7"/>
  <c r="AR905" i="7"/>
  <c r="AS905" i="7"/>
  <c r="AO906" i="7"/>
  <c r="AP906" i="7"/>
  <c r="AQ906" i="7"/>
  <c r="AR906" i="7"/>
  <c r="AS906" i="7"/>
  <c r="AO907" i="7"/>
  <c r="AP907" i="7"/>
  <c r="AQ907" i="7"/>
  <c r="AR907" i="7"/>
  <c r="AS907" i="7"/>
  <c r="AO908" i="7"/>
  <c r="AP908" i="7"/>
  <c r="AQ908" i="7"/>
  <c r="AR908" i="7"/>
  <c r="AS908" i="7"/>
  <c r="AO909" i="7"/>
  <c r="AP909" i="7"/>
  <c r="AQ909" i="7"/>
  <c r="AR909" i="7"/>
  <c r="AS909" i="7"/>
  <c r="AO910" i="7"/>
  <c r="AP910" i="7"/>
  <c r="AQ910" i="7"/>
  <c r="AR910" i="7"/>
  <c r="AS910" i="7"/>
  <c r="AO911" i="7"/>
  <c r="AP911" i="7"/>
  <c r="AQ911" i="7"/>
  <c r="AR911" i="7"/>
  <c r="AS911" i="7"/>
  <c r="AO912" i="7"/>
  <c r="AP912" i="7"/>
  <c r="AQ912" i="7"/>
  <c r="AR912" i="7"/>
  <c r="AS912" i="7"/>
  <c r="AO913" i="7"/>
  <c r="AP913" i="7"/>
  <c r="AQ913" i="7"/>
  <c r="AR913" i="7"/>
  <c r="AS913" i="7"/>
  <c r="AO914" i="7"/>
  <c r="AP914" i="7"/>
  <c r="AQ914" i="7"/>
  <c r="AR914" i="7"/>
  <c r="AS914" i="7"/>
  <c r="AO915" i="7"/>
  <c r="AP915" i="7"/>
  <c r="AQ915" i="7"/>
  <c r="AR915" i="7"/>
  <c r="AS915" i="7"/>
  <c r="AO916" i="7"/>
  <c r="AP916" i="7"/>
  <c r="AQ916" i="7"/>
  <c r="AR916" i="7"/>
  <c r="AS916" i="7"/>
  <c r="AO917" i="7"/>
  <c r="AP917" i="7"/>
  <c r="AQ917" i="7"/>
  <c r="AR917" i="7"/>
  <c r="AS917" i="7"/>
  <c r="AO918" i="7"/>
  <c r="AP918" i="7"/>
  <c r="AQ918" i="7"/>
  <c r="AR918" i="7"/>
  <c r="AS918" i="7"/>
  <c r="AO919" i="7"/>
  <c r="AP919" i="7"/>
  <c r="AQ919" i="7"/>
  <c r="AR919" i="7"/>
  <c r="AS919" i="7"/>
  <c r="AO920" i="7"/>
  <c r="AP920" i="7"/>
  <c r="AQ920" i="7"/>
  <c r="AR920" i="7"/>
  <c r="AS920" i="7"/>
  <c r="AO921" i="7"/>
  <c r="AP921" i="7"/>
  <c r="AQ921" i="7"/>
  <c r="AR921" i="7"/>
  <c r="AS921" i="7"/>
  <c r="AO922" i="7"/>
  <c r="AP922" i="7"/>
  <c r="AQ922" i="7"/>
  <c r="AR922" i="7"/>
  <c r="AS922" i="7"/>
  <c r="AO923" i="7"/>
  <c r="AP923" i="7"/>
  <c r="AQ923" i="7"/>
  <c r="AR923" i="7"/>
  <c r="AS923" i="7"/>
  <c r="AO924" i="7"/>
  <c r="AP924" i="7"/>
  <c r="AQ924" i="7"/>
  <c r="AR924" i="7"/>
  <c r="AS924" i="7"/>
  <c r="AO925" i="7"/>
  <c r="AP925" i="7"/>
  <c r="AQ925" i="7"/>
  <c r="AR925" i="7"/>
  <c r="AS925" i="7"/>
  <c r="AO926" i="7"/>
  <c r="AP926" i="7"/>
  <c r="AQ926" i="7"/>
  <c r="AR926" i="7"/>
  <c r="AS926" i="7"/>
  <c r="AO927" i="7"/>
  <c r="AP927" i="7"/>
  <c r="AQ927" i="7"/>
  <c r="AR927" i="7"/>
  <c r="AS927" i="7"/>
  <c r="AO928" i="7"/>
  <c r="AP928" i="7"/>
  <c r="AQ928" i="7"/>
  <c r="AR928" i="7"/>
  <c r="AS928" i="7"/>
  <c r="AO929" i="7"/>
  <c r="AP929" i="7"/>
  <c r="AQ929" i="7"/>
  <c r="AR929" i="7"/>
  <c r="AS929" i="7"/>
  <c r="AO930" i="7"/>
  <c r="AP930" i="7"/>
  <c r="AQ930" i="7"/>
  <c r="AR930" i="7"/>
  <c r="AS930" i="7"/>
  <c r="AO931" i="7"/>
  <c r="AP931" i="7"/>
  <c r="AQ931" i="7"/>
  <c r="AR931" i="7"/>
  <c r="AS931" i="7"/>
  <c r="AO932" i="7"/>
  <c r="AP932" i="7"/>
  <c r="AQ932" i="7"/>
  <c r="AR932" i="7"/>
  <c r="AS932" i="7"/>
  <c r="AO933" i="7"/>
  <c r="AP933" i="7"/>
  <c r="AQ933" i="7"/>
  <c r="AR933" i="7"/>
  <c r="AS933" i="7"/>
  <c r="AO934" i="7"/>
  <c r="AP934" i="7"/>
  <c r="AQ934" i="7"/>
  <c r="AR934" i="7"/>
  <c r="AS934" i="7"/>
  <c r="AO935" i="7"/>
  <c r="AP935" i="7"/>
  <c r="AQ935" i="7"/>
  <c r="AR935" i="7"/>
  <c r="AS935" i="7"/>
  <c r="AO936" i="7"/>
  <c r="AP936" i="7"/>
  <c r="AQ936" i="7"/>
  <c r="AR936" i="7"/>
  <c r="AS936" i="7"/>
  <c r="AO937" i="7"/>
  <c r="AP937" i="7"/>
  <c r="AQ937" i="7"/>
  <c r="AR937" i="7"/>
  <c r="AS937" i="7"/>
  <c r="AO938" i="7"/>
  <c r="AP938" i="7"/>
  <c r="AQ938" i="7"/>
  <c r="AR938" i="7"/>
  <c r="AS938" i="7"/>
  <c r="AO939" i="7"/>
  <c r="AP939" i="7"/>
  <c r="AQ939" i="7"/>
  <c r="AR939" i="7"/>
  <c r="AS939" i="7"/>
  <c r="AO940" i="7"/>
  <c r="AP940" i="7"/>
  <c r="AQ940" i="7"/>
  <c r="AR940" i="7"/>
  <c r="AS940" i="7"/>
  <c r="AO941" i="7"/>
  <c r="AP941" i="7"/>
  <c r="AQ941" i="7"/>
  <c r="AR941" i="7"/>
  <c r="AS941" i="7"/>
  <c r="AO942" i="7"/>
  <c r="AP942" i="7"/>
  <c r="AQ942" i="7"/>
  <c r="AR942" i="7"/>
  <c r="AS942" i="7"/>
  <c r="AO943" i="7"/>
  <c r="AP943" i="7"/>
  <c r="AQ943" i="7"/>
  <c r="AR943" i="7"/>
  <c r="AS943" i="7"/>
  <c r="AO944" i="7"/>
  <c r="AP944" i="7"/>
  <c r="AQ944" i="7"/>
  <c r="AR944" i="7"/>
  <c r="AS944" i="7"/>
  <c r="AO945" i="7"/>
  <c r="AP945" i="7"/>
  <c r="AQ945" i="7"/>
  <c r="AR945" i="7"/>
  <c r="AS945" i="7"/>
  <c r="AO946" i="7"/>
  <c r="AP946" i="7"/>
  <c r="AQ946" i="7"/>
  <c r="AR946" i="7"/>
  <c r="AS946" i="7"/>
  <c r="AO947" i="7"/>
  <c r="AP947" i="7"/>
  <c r="AQ947" i="7"/>
  <c r="AR947" i="7"/>
  <c r="AS947" i="7"/>
  <c r="AO948" i="7"/>
  <c r="AP948" i="7"/>
  <c r="AQ948" i="7"/>
  <c r="AR948" i="7"/>
  <c r="AS948" i="7"/>
  <c r="AO949" i="7"/>
  <c r="AP949" i="7"/>
  <c r="AQ949" i="7"/>
  <c r="AR949" i="7"/>
  <c r="AS949" i="7"/>
  <c r="AO950" i="7"/>
  <c r="AP950" i="7"/>
  <c r="AQ950" i="7"/>
  <c r="AR950" i="7"/>
  <c r="AS950" i="7"/>
  <c r="AO951" i="7"/>
  <c r="AP951" i="7"/>
  <c r="AQ951" i="7"/>
  <c r="AR951" i="7"/>
  <c r="AS951" i="7"/>
  <c r="AO952" i="7"/>
  <c r="AP952" i="7"/>
  <c r="AQ952" i="7"/>
  <c r="AR952" i="7"/>
  <c r="AS952" i="7"/>
  <c r="AO953" i="7"/>
  <c r="AP953" i="7"/>
  <c r="AQ953" i="7"/>
  <c r="AR953" i="7"/>
  <c r="AS953" i="7"/>
  <c r="AO954" i="7"/>
  <c r="AP954" i="7"/>
  <c r="AQ954" i="7"/>
  <c r="AR954" i="7"/>
  <c r="AS954" i="7"/>
  <c r="AO955" i="7"/>
  <c r="AP955" i="7"/>
  <c r="AQ955" i="7"/>
  <c r="AR955" i="7"/>
  <c r="AS955" i="7"/>
  <c r="AO956" i="7"/>
  <c r="AP956" i="7"/>
  <c r="AQ956" i="7"/>
  <c r="AR956" i="7"/>
  <c r="AS956" i="7"/>
  <c r="AO957" i="7"/>
  <c r="AP957" i="7"/>
  <c r="AQ957" i="7"/>
  <c r="AR957" i="7"/>
  <c r="AS957" i="7"/>
  <c r="AO958" i="7"/>
  <c r="AP958" i="7"/>
  <c r="AQ958" i="7"/>
  <c r="AR958" i="7"/>
  <c r="AS958" i="7"/>
  <c r="AO959" i="7"/>
  <c r="AP959" i="7"/>
  <c r="AQ959" i="7"/>
  <c r="AR959" i="7"/>
  <c r="AS959" i="7"/>
  <c r="AO960" i="7"/>
  <c r="AP960" i="7"/>
  <c r="AQ960" i="7"/>
  <c r="AR960" i="7"/>
  <c r="AS960" i="7"/>
  <c r="AO961" i="7"/>
  <c r="AP961" i="7"/>
  <c r="AQ961" i="7"/>
  <c r="AR961" i="7"/>
  <c r="AS961" i="7"/>
  <c r="AO962" i="7"/>
  <c r="AP962" i="7"/>
  <c r="AQ962" i="7"/>
  <c r="AR962" i="7"/>
  <c r="AS962" i="7"/>
  <c r="AO963" i="7"/>
  <c r="AP963" i="7"/>
  <c r="AQ963" i="7"/>
  <c r="AR963" i="7"/>
  <c r="AS963" i="7"/>
  <c r="AO964" i="7"/>
  <c r="AP964" i="7"/>
  <c r="AQ964" i="7"/>
  <c r="AR964" i="7"/>
  <c r="AS964" i="7"/>
  <c r="AO965" i="7"/>
  <c r="AP965" i="7"/>
  <c r="AQ965" i="7"/>
  <c r="AR965" i="7"/>
  <c r="AS965" i="7"/>
  <c r="AO966" i="7"/>
  <c r="AP966" i="7"/>
  <c r="AQ966" i="7"/>
  <c r="AR966" i="7"/>
  <c r="AS966" i="7"/>
  <c r="AO967" i="7"/>
  <c r="AP967" i="7"/>
  <c r="AQ967" i="7"/>
  <c r="AR967" i="7"/>
  <c r="AS967" i="7"/>
  <c r="AO968" i="7"/>
  <c r="AP968" i="7"/>
  <c r="AQ968" i="7"/>
  <c r="AR968" i="7"/>
  <c r="AS968" i="7"/>
  <c r="AO969" i="7"/>
  <c r="AP969" i="7"/>
  <c r="AQ969" i="7"/>
  <c r="AR969" i="7"/>
  <c r="AS969" i="7"/>
  <c r="AO970" i="7"/>
  <c r="AP970" i="7"/>
  <c r="AQ970" i="7"/>
  <c r="AR970" i="7"/>
  <c r="AS970" i="7"/>
  <c r="AO971" i="7"/>
  <c r="AP971" i="7"/>
  <c r="AQ971" i="7"/>
  <c r="AR971" i="7"/>
  <c r="AS971" i="7"/>
  <c r="AO972" i="7"/>
  <c r="AP972" i="7"/>
  <c r="AQ972" i="7"/>
  <c r="AR972" i="7"/>
  <c r="AS972" i="7"/>
  <c r="AO973" i="7"/>
  <c r="AP973" i="7"/>
  <c r="AQ973" i="7"/>
  <c r="AR973" i="7"/>
  <c r="AS973" i="7"/>
  <c r="AO974" i="7"/>
  <c r="AP974" i="7"/>
  <c r="AQ974" i="7"/>
  <c r="AR974" i="7"/>
  <c r="AS974" i="7"/>
  <c r="AO975" i="7"/>
  <c r="AP975" i="7"/>
  <c r="AQ975" i="7"/>
  <c r="AR975" i="7"/>
  <c r="AS975" i="7"/>
  <c r="AO976" i="7"/>
  <c r="AP976" i="7"/>
  <c r="AQ976" i="7"/>
  <c r="AR976" i="7"/>
  <c r="AS976" i="7"/>
  <c r="AO977" i="7"/>
  <c r="AP977" i="7"/>
  <c r="AQ977" i="7"/>
  <c r="AR977" i="7"/>
  <c r="AS977" i="7"/>
  <c r="AO978" i="7"/>
  <c r="AP978" i="7"/>
  <c r="AQ978" i="7"/>
  <c r="AR978" i="7"/>
  <c r="AS978" i="7"/>
  <c r="AO979" i="7"/>
  <c r="AP979" i="7"/>
  <c r="AQ979" i="7"/>
  <c r="AR979" i="7"/>
  <c r="AS979" i="7"/>
  <c r="AO980" i="7"/>
  <c r="AP980" i="7"/>
  <c r="AQ980" i="7"/>
  <c r="AR980" i="7"/>
  <c r="AS980" i="7"/>
  <c r="AO981" i="7"/>
  <c r="AP981" i="7"/>
  <c r="AQ981" i="7"/>
  <c r="AR981" i="7"/>
  <c r="AS981" i="7"/>
  <c r="AO982" i="7"/>
  <c r="AP982" i="7"/>
  <c r="AQ982" i="7"/>
  <c r="AR982" i="7"/>
  <c r="AS982" i="7"/>
  <c r="AO983" i="7"/>
  <c r="AP983" i="7"/>
  <c r="AQ983" i="7"/>
  <c r="AR983" i="7"/>
  <c r="AS983" i="7"/>
  <c r="AO984" i="7"/>
  <c r="AP984" i="7"/>
  <c r="AQ984" i="7"/>
  <c r="AR984" i="7"/>
  <c r="AS984" i="7"/>
  <c r="AO985" i="7"/>
  <c r="AP985" i="7"/>
  <c r="AQ985" i="7"/>
  <c r="AR985" i="7"/>
  <c r="AS985" i="7"/>
  <c r="AO986" i="7"/>
  <c r="AP986" i="7"/>
  <c r="AQ986" i="7"/>
  <c r="AR986" i="7"/>
  <c r="AS986" i="7"/>
  <c r="AO987" i="7"/>
  <c r="AP987" i="7"/>
  <c r="AQ987" i="7"/>
  <c r="AR987" i="7"/>
  <c r="AS987" i="7"/>
  <c r="AO988" i="7"/>
  <c r="AP988" i="7"/>
  <c r="AQ988" i="7"/>
  <c r="AR988" i="7"/>
  <c r="AS988" i="7"/>
  <c r="AO989" i="7"/>
  <c r="AP989" i="7"/>
  <c r="AQ989" i="7"/>
  <c r="AR989" i="7"/>
  <c r="AS989" i="7"/>
  <c r="AO990" i="7"/>
  <c r="AP990" i="7"/>
  <c r="AQ990" i="7"/>
  <c r="AR990" i="7"/>
  <c r="AS990" i="7"/>
  <c r="AO991" i="7"/>
  <c r="AP991" i="7"/>
  <c r="AQ991" i="7"/>
  <c r="AR991" i="7"/>
  <c r="AS991" i="7"/>
  <c r="AO992" i="7"/>
  <c r="AP992" i="7"/>
  <c r="AQ992" i="7"/>
  <c r="AR992" i="7"/>
  <c r="AS992" i="7"/>
  <c r="AO993" i="7"/>
  <c r="AP993" i="7"/>
  <c r="AQ993" i="7"/>
  <c r="AR993" i="7"/>
  <c r="AS993" i="7"/>
  <c r="AO994" i="7"/>
  <c r="AP994" i="7"/>
  <c r="AQ994" i="7"/>
  <c r="AR994" i="7"/>
  <c r="AS994" i="7"/>
  <c r="AO995" i="7"/>
  <c r="AP995" i="7"/>
  <c r="AQ995" i="7"/>
  <c r="AR995" i="7"/>
  <c r="AS995" i="7"/>
  <c r="AO996" i="7"/>
  <c r="AP996" i="7"/>
  <c r="AQ996" i="7"/>
  <c r="AR996" i="7"/>
  <c r="AS996" i="7"/>
  <c r="AO997" i="7"/>
  <c r="AP997" i="7"/>
  <c r="AQ997" i="7"/>
  <c r="AR997" i="7"/>
  <c r="AS997" i="7"/>
  <c r="AO998" i="7"/>
  <c r="AP998" i="7"/>
  <c r="AQ998" i="7"/>
  <c r="AR998" i="7"/>
  <c r="AS998" i="7"/>
  <c r="AO999" i="7"/>
  <c r="AP999" i="7"/>
  <c r="AQ999" i="7"/>
  <c r="AR999" i="7"/>
  <c r="AS999" i="7"/>
  <c r="AO1000" i="7"/>
  <c r="AP1000" i="7"/>
  <c r="AQ1000" i="7"/>
  <c r="AR1000" i="7"/>
  <c r="AS1000" i="7"/>
  <c r="AO1001" i="7"/>
  <c r="AP1001" i="7"/>
  <c r="AQ1001" i="7"/>
  <c r="AR1001" i="7"/>
  <c r="AS1001" i="7"/>
  <c r="AO1002" i="7"/>
  <c r="AP1002" i="7"/>
  <c r="AQ1002" i="7"/>
  <c r="AR1002" i="7"/>
  <c r="AS1002" i="7"/>
  <c r="AO1003" i="7"/>
  <c r="AP1003" i="7"/>
  <c r="AQ1003" i="7"/>
  <c r="AR1003" i="7"/>
  <c r="AS1003" i="7"/>
  <c r="AO1004" i="7"/>
  <c r="AP1004" i="7"/>
  <c r="AQ1004" i="7"/>
  <c r="AR1004" i="7"/>
  <c r="AS1004" i="7"/>
  <c r="AO1005" i="7"/>
  <c r="AP1005" i="7"/>
  <c r="AQ1005" i="7"/>
  <c r="AR1005" i="7"/>
  <c r="AS1005" i="7"/>
  <c r="AO1006" i="7"/>
  <c r="AP1006" i="7"/>
  <c r="AQ1006" i="7"/>
  <c r="AR1006" i="7"/>
  <c r="AS1006" i="7"/>
  <c r="AO1007" i="7"/>
  <c r="AP1007" i="7"/>
  <c r="AQ1007" i="7"/>
  <c r="AR1007" i="7"/>
  <c r="AS1007" i="7"/>
  <c r="AO1008" i="7"/>
  <c r="AP1008" i="7"/>
  <c r="AQ1008" i="7"/>
  <c r="AR1008" i="7"/>
  <c r="AS1008" i="7"/>
  <c r="AO1009" i="7"/>
  <c r="AP1009" i="7"/>
  <c r="AQ1009" i="7"/>
  <c r="AR1009" i="7"/>
  <c r="AS1009" i="7"/>
  <c r="AO1010" i="7"/>
  <c r="AP1010" i="7"/>
  <c r="AQ1010" i="7"/>
  <c r="AR1010" i="7"/>
  <c r="AS1010" i="7"/>
  <c r="AO1011" i="7"/>
  <c r="AP1011" i="7"/>
  <c r="AQ1011" i="7"/>
  <c r="AR1011" i="7"/>
  <c r="AS1011" i="7"/>
  <c r="AO1012" i="7"/>
  <c r="AP1012" i="7"/>
  <c r="AQ1012" i="7"/>
  <c r="AR1012" i="7"/>
  <c r="AS1012" i="7"/>
  <c r="AO1013" i="7"/>
  <c r="AP1013" i="7"/>
  <c r="AQ1013" i="7"/>
  <c r="AR1013" i="7"/>
  <c r="AS1013" i="7"/>
  <c r="AO1014" i="7"/>
  <c r="AP1014" i="7"/>
  <c r="AQ1014" i="7"/>
  <c r="AR1014" i="7"/>
  <c r="AS1014" i="7"/>
  <c r="AO1015" i="7"/>
  <c r="AP1015" i="7"/>
  <c r="AQ1015" i="7"/>
  <c r="AR1015" i="7"/>
  <c r="AS1015" i="7"/>
  <c r="AO1016" i="7"/>
  <c r="AP1016" i="7"/>
  <c r="AQ1016" i="7"/>
  <c r="AR1016" i="7"/>
  <c r="AS1016" i="7"/>
  <c r="AO1017" i="7"/>
  <c r="AP1017" i="7"/>
  <c r="AQ1017" i="7"/>
  <c r="AR1017" i="7"/>
  <c r="AS1017" i="7"/>
  <c r="AO1018" i="7"/>
  <c r="AP1018" i="7"/>
  <c r="AQ1018" i="7"/>
  <c r="AR1018" i="7"/>
  <c r="AS1018" i="7"/>
  <c r="AO1019" i="7"/>
  <c r="AP1019" i="7"/>
  <c r="AQ1019" i="7"/>
  <c r="AR1019" i="7"/>
  <c r="AS1019" i="7"/>
  <c r="AO1020" i="7"/>
  <c r="AP1020" i="7"/>
  <c r="AQ1020" i="7"/>
  <c r="AR1020" i="7"/>
  <c r="AS1020" i="7"/>
  <c r="AO1021" i="7"/>
  <c r="AP1021" i="7"/>
  <c r="AQ1021" i="7"/>
  <c r="AR1021" i="7"/>
  <c r="AS1021" i="7"/>
  <c r="AO1022" i="7"/>
  <c r="AP1022" i="7"/>
  <c r="AQ1022" i="7"/>
  <c r="AR1022" i="7"/>
  <c r="AS1022" i="7"/>
  <c r="AO1023" i="7"/>
  <c r="AP1023" i="7"/>
  <c r="AQ1023" i="7"/>
  <c r="AR1023" i="7"/>
  <c r="AS1023" i="7"/>
  <c r="AO1024" i="7"/>
  <c r="AP1024" i="7"/>
  <c r="AQ1024" i="7"/>
  <c r="AR1024" i="7"/>
  <c r="AS1024" i="7"/>
  <c r="AO1025" i="7"/>
  <c r="AP1025" i="7"/>
  <c r="AQ1025" i="7"/>
  <c r="AR1025" i="7"/>
  <c r="AS1025" i="7"/>
  <c r="AO1026" i="7"/>
  <c r="AP1026" i="7"/>
  <c r="AQ1026" i="7"/>
  <c r="AR1026" i="7"/>
  <c r="AS1026" i="7"/>
  <c r="AO1027" i="7"/>
  <c r="AP1027" i="7"/>
  <c r="AQ1027" i="7"/>
  <c r="AR1027" i="7"/>
  <c r="AS1027" i="7"/>
  <c r="AO1028" i="7"/>
  <c r="AP1028" i="7"/>
  <c r="AQ1028" i="7"/>
  <c r="AR1028" i="7"/>
  <c r="AS1028" i="7"/>
  <c r="AO1029" i="7"/>
  <c r="AP1029" i="7"/>
  <c r="AQ1029" i="7"/>
  <c r="AR1029" i="7"/>
  <c r="AS1029" i="7"/>
  <c r="AO1030" i="7"/>
  <c r="AP1030" i="7"/>
  <c r="AQ1030" i="7"/>
  <c r="AR1030" i="7"/>
  <c r="AS1030" i="7"/>
  <c r="AO1031" i="7"/>
  <c r="AP1031" i="7"/>
  <c r="AQ1031" i="7"/>
  <c r="AR1031" i="7"/>
  <c r="AS1031" i="7"/>
  <c r="AO1032" i="7"/>
  <c r="AP1032" i="7"/>
  <c r="AQ1032" i="7"/>
  <c r="AR1032" i="7"/>
  <c r="AS1032" i="7"/>
  <c r="AO1033" i="7"/>
  <c r="AP1033" i="7"/>
  <c r="AQ1033" i="7"/>
  <c r="AR1033" i="7"/>
  <c r="AS1033" i="7"/>
  <c r="AO1034" i="7"/>
  <c r="AP1034" i="7"/>
  <c r="AQ1034" i="7"/>
  <c r="AR1034" i="7"/>
  <c r="AS1034" i="7"/>
  <c r="AO1035" i="7"/>
  <c r="AP1035" i="7"/>
  <c r="AQ1035" i="7"/>
  <c r="AR1035" i="7"/>
  <c r="AS1035" i="7"/>
  <c r="AO1036" i="7"/>
  <c r="AP1036" i="7"/>
  <c r="AQ1036" i="7"/>
  <c r="AR1036" i="7"/>
  <c r="AS1036" i="7"/>
  <c r="AO1037" i="7"/>
  <c r="AP1037" i="7"/>
  <c r="AQ1037" i="7"/>
  <c r="AR1037" i="7"/>
  <c r="AS1037" i="7"/>
  <c r="AO1038" i="7"/>
  <c r="AP1038" i="7"/>
  <c r="AQ1038" i="7"/>
  <c r="AR1038" i="7"/>
  <c r="AS1038" i="7"/>
  <c r="AO1039" i="7"/>
  <c r="AP1039" i="7"/>
  <c r="AQ1039" i="7"/>
  <c r="AR1039" i="7"/>
  <c r="AS1039" i="7"/>
  <c r="AO1040" i="7"/>
  <c r="AP1040" i="7"/>
  <c r="AQ1040" i="7"/>
  <c r="AR1040" i="7"/>
  <c r="AS1040" i="7"/>
  <c r="AO1041" i="7"/>
  <c r="AP1041" i="7"/>
  <c r="AQ1041" i="7"/>
  <c r="AR1041" i="7"/>
  <c r="AS1041" i="7"/>
  <c r="AO1042" i="7"/>
  <c r="AP1042" i="7"/>
  <c r="AQ1042" i="7"/>
  <c r="AR1042" i="7"/>
  <c r="AS1042" i="7"/>
  <c r="AO1043" i="7"/>
  <c r="AP1043" i="7"/>
  <c r="AQ1043" i="7"/>
  <c r="AR1043" i="7"/>
  <c r="AS1043" i="7"/>
  <c r="AO1044" i="7"/>
  <c r="AP1044" i="7"/>
  <c r="AQ1044" i="7"/>
  <c r="AR1044" i="7"/>
  <c r="AS1044" i="7"/>
  <c r="AO1045" i="7"/>
  <c r="AP1045" i="7"/>
  <c r="AQ1045" i="7"/>
  <c r="AR1045" i="7"/>
  <c r="AS1045" i="7"/>
  <c r="AO1046" i="7"/>
  <c r="AP1046" i="7"/>
  <c r="AQ1046" i="7"/>
  <c r="AR1046" i="7"/>
  <c r="AS1046" i="7"/>
  <c r="AO1047" i="7"/>
  <c r="AP1047" i="7"/>
  <c r="AQ1047" i="7"/>
  <c r="AR1047" i="7"/>
  <c r="AS1047" i="7"/>
  <c r="AO1048" i="7"/>
  <c r="AP1048" i="7"/>
  <c r="AQ1048" i="7"/>
  <c r="AR1048" i="7"/>
  <c r="AS1048" i="7"/>
  <c r="AO1049" i="7"/>
  <c r="AP1049" i="7"/>
  <c r="AQ1049" i="7"/>
  <c r="AR1049" i="7"/>
  <c r="AS1049" i="7"/>
  <c r="AO1050" i="7"/>
  <c r="AP1050" i="7"/>
  <c r="AQ1050" i="7"/>
  <c r="AR1050" i="7"/>
  <c r="AS1050" i="7"/>
  <c r="AO1051" i="7"/>
  <c r="AP1051" i="7"/>
  <c r="AQ1051" i="7"/>
  <c r="AR1051" i="7"/>
  <c r="AS1051" i="7"/>
  <c r="AO1052" i="7"/>
  <c r="AP1052" i="7"/>
  <c r="AQ1052" i="7"/>
  <c r="AR1052" i="7"/>
  <c r="AS1052" i="7"/>
  <c r="AO1053" i="7"/>
  <c r="AP1053" i="7"/>
  <c r="AQ1053" i="7"/>
  <c r="AR1053" i="7"/>
  <c r="AS1053" i="7"/>
  <c r="AO1054" i="7"/>
  <c r="AP1054" i="7"/>
  <c r="AQ1054" i="7"/>
  <c r="AR1054" i="7"/>
  <c r="AS1054" i="7"/>
  <c r="AO1055" i="7"/>
  <c r="AP1055" i="7"/>
  <c r="AQ1055" i="7"/>
  <c r="AR1055" i="7"/>
  <c r="AS1055" i="7"/>
  <c r="AO1056" i="7"/>
  <c r="AP1056" i="7"/>
  <c r="AQ1056" i="7"/>
  <c r="AR1056" i="7"/>
  <c r="AS1056" i="7"/>
  <c r="AO1057" i="7"/>
  <c r="AP1057" i="7"/>
  <c r="AQ1057" i="7"/>
  <c r="AR1057" i="7"/>
  <c r="AS1057" i="7"/>
  <c r="AO1058" i="7"/>
  <c r="AP1058" i="7"/>
  <c r="AQ1058" i="7"/>
  <c r="AR1058" i="7"/>
  <c r="AS1058" i="7"/>
  <c r="AO1059" i="7"/>
  <c r="AP1059" i="7"/>
  <c r="AQ1059" i="7"/>
  <c r="AR1059" i="7"/>
  <c r="AS1059" i="7"/>
  <c r="AO1060" i="7"/>
  <c r="AP1060" i="7"/>
  <c r="AQ1060" i="7"/>
  <c r="AR1060" i="7"/>
  <c r="AS1060" i="7"/>
  <c r="AO1061" i="7"/>
  <c r="AP1061" i="7"/>
  <c r="AQ1061" i="7"/>
  <c r="AR1061" i="7"/>
  <c r="AS1061" i="7"/>
  <c r="AO1062" i="7"/>
  <c r="AP1062" i="7"/>
  <c r="AQ1062" i="7"/>
  <c r="AR1062" i="7"/>
  <c r="AS1062" i="7"/>
  <c r="AO1063" i="7"/>
  <c r="AP1063" i="7"/>
  <c r="AQ1063" i="7"/>
  <c r="AR1063" i="7"/>
  <c r="AS1063" i="7"/>
  <c r="AO1064" i="7"/>
  <c r="AP1064" i="7"/>
  <c r="AQ1064" i="7"/>
  <c r="AR1064" i="7"/>
  <c r="AS1064" i="7"/>
  <c r="AO1065" i="7"/>
  <c r="AP1065" i="7"/>
  <c r="AQ1065" i="7"/>
  <c r="AR1065" i="7"/>
  <c r="AS1065" i="7"/>
  <c r="AO1066" i="7"/>
  <c r="AP1066" i="7"/>
  <c r="AQ1066" i="7"/>
  <c r="AR1066" i="7"/>
  <c r="AS1066" i="7"/>
  <c r="AO1067" i="7"/>
  <c r="AP1067" i="7"/>
  <c r="AQ1067" i="7"/>
  <c r="AR1067" i="7"/>
  <c r="AS1067" i="7"/>
  <c r="AO1068" i="7"/>
  <c r="AP1068" i="7"/>
  <c r="AQ1068" i="7"/>
  <c r="AR1068" i="7"/>
  <c r="AS1068" i="7"/>
  <c r="AO1069" i="7"/>
  <c r="AP1069" i="7"/>
  <c r="AQ1069" i="7"/>
  <c r="AR1069" i="7"/>
  <c r="AS1069" i="7"/>
  <c r="AO1070" i="7"/>
  <c r="AP1070" i="7"/>
  <c r="AQ1070" i="7"/>
  <c r="AR1070" i="7"/>
  <c r="AS1070" i="7"/>
  <c r="AO1071" i="7"/>
  <c r="AP1071" i="7"/>
  <c r="AQ1071" i="7"/>
  <c r="AR1071" i="7"/>
  <c r="AS1071" i="7"/>
  <c r="AO1072" i="7"/>
  <c r="AP1072" i="7"/>
  <c r="AQ1072" i="7"/>
  <c r="AR1072" i="7"/>
  <c r="AS1072" i="7"/>
  <c r="AO1073" i="7"/>
  <c r="AP1073" i="7"/>
  <c r="AQ1073" i="7"/>
  <c r="AR1073" i="7"/>
  <c r="AS1073" i="7"/>
  <c r="AO1074" i="7"/>
  <c r="AP1074" i="7"/>
  <c r="AQ1074" i="7"/>
  <c r="AR1074" i="7"/>
  <c r="AS1074" i="7"/>
  <c r="AO1075" i="7"/>
  <c r="AP1075" i="7"/>
  <c r="AQ1075" i="7"/>
  <c r="AR1075" i="7"/>
  <c r="AS1075" i="7"/>
  <c r="AO1076" i="7"/>
  <c r="AP1076" i="7"/>
  <c r="AQ1076" i="7"/>
  <c r="AR1076" i="7"/>
  <c r="AS1076" i="7"/>
  <c r="AO1077" i="7"/>
  <c r="AP1077" i="7"/>
  <c r="AQ1077" i="7"/>
  <c r="AR1077" i="7"/>
  <c r="AS1077" i="7"/>
  <c r="AO1078" i="7"/>
  <c r="AP1078" i="7"/>
  <c r="AQ1078" i="7"/>
  <c r="AR1078" i="7"/>
  <c r="AS1078" i="7"/>
  <c r="AO1079" i="7"/>
  <c r="AP1079" i="7"/>
  <c r="AQ1079" i="7"/>
  <c r="AR1079" i="7"/>
  <c r="AS1079" i="7"/>
  <c r="AO1080" i="7"/>
  <c r="AP1080" i="7"/>
  <c r="AQ1080" i="7"/>
  <c r="AR1080" i="7"/>
  <c r="AS1080" i="7"/>
  <c r="AO1081" i="7"/>
  <c r="AP1081" i="7"/>
  <c r="AQ1081" i="7"/>
  <c r="AR1081" i="7"/>
  <c r="AS1081" i="7"/>
  <c r="AO1082" i="7"/>
  <c r="AP1082" i="7"/>
  <c r="AQ1082" i="7"/>
  <c r="AR1082" i="7"/>
  <c r="AS1082" i="7"/>
  <c r="AO1083" i="7"/>
  <c r="AP1083" i="7"/>
  <c r="AQ1083" i="7"/>
  <c r="AR1083" i="7"/>
  <c r="AS1083" i="7"/>
  <c r="AO1084" i="7"/>
  <c r="AP1084" i="7"/>
  <c r="AQ1084" i="7"/>
  <c r="AR1084" i="7"/>
  <c r="AS1084" i="7"/>
  <c r="AO1085" i="7"/>
  <c r="AP1085" i="7"/>
  <c r="AQ1085" i="7"/>
  <c r="AR1085" i="7"/>
  <c r="AS1085" i="7"/>
  <c r="AO1086" i="7"/>
  <c r="AP1086" i="7"/>
  <c r="AQ1086" i="7"/>
  <c r="AR1086" i="7"/>
  <c r="AS1086" i="7"/>
  <c r="AO1087" i="7"/>
  <c r="AP1087" i="7"/>
  <c r="AQ1087" i="7"/>
  <c r="AR1087" i="7"/>
  <c r="AS1087" i="7"/>
  <c r="AO1088" i="7"/>
  <c r="AP1088" i="7"/>
  <c r="AQ1088" i="7"/>
  <c r="AR1088" i="7"/>
  <c r="AS1088" i="7"/>
  <c r="AO1089" i="7"/>
  <c r="AP1089" i="7"/>
  <c r="AQ1089" i="7"/>
  <c r="AR1089" i="7"/>
  <c r="AS1089" i="7"/>
  <c r="AO1090" i="7"/>
  <c r="AP1090" i="7"/>
  <c r="AQ1090" i="7"/>
  <c r="AR1090" i="7"/>
  <c r="AS1090" i="7"/>
  <c r="AO1091" i="7"/>
  <c r="AP1091" i="7"/>
  <c r="AQ1091" i="7"/>
  <c r="AR1091" i="7"/>
  <c r="AS1091" i="7"/>
  <c r="AO1092" i="7"/>
  <c r="AP1092" i="7"/>
  <c r="AQ1092" i="7"/>
  <c r="AR1092" i="7"/>
  <c r="AS1092" i="7"/>
  <c r="AO1093" i="7"/>
  <c r="AP1093" i="7"/>
  <c r="AQ1093" i="7"/>
  <c r="AR1093" i="7"/>
  <c r="AS1093" i="7"/>
  <c r="AO1094" i="7"/>
  <c r="AP1094" i="7"/>
  <c r="AQ1094" i="7"/>
  <c r="AR1094" i="7"/>
  <c r="AS1094" i="7"/>
  <c r="AO1095" i="7"/>
  <c r="AP1095" i="7"/>
  <c r="AQ1095" i="7"/>
  <c r="AR1095" i="7"/>
  <c r="AS1095" i="7"/>
  <c r="AO1096" i="7"/>
  <c r="AP1096" i="7"/>
  <c r="AQ1096" i="7"/>
  <c r="AR1096" i="7"/>
  <c r="AS1096" i="7"/>
  <c r="AO1097" i="7"/>
  <c r="AP1097" i="7"/>
  <c r="AQ1097" i="7"/>
  <c r="AR1097" i="7"/>
  <c r="AS1097" i="7"/>
  <c r="AO1098" i="7"/>
  <c r="AP1098" i="7"/>
  <c r="AQ1098" i="7"/>
  <c r="AR1098" i="7"/>
  <c r="AS1098" i="7"/>
  <c r="AO1099" i="7"/>
  <c r="AP1099" i="7"/>
  <c r="AQ1099" i="7"/>
  <c r="AR1099" i="7"/>
  <c r="AS1099" i="7"/>
  <c r="AO1100" i="7"/>
  <c r="AP1100" i="7"/>
  <c r="AQ1100" i="7"/>
  <c r="AR1100" i="7"/>
  <c r="AS1100" i="7"/>
  <c r="AO1101" i="7"/>
  <c r="AP1101" i="7"/>
  <c r="AQ1101" i="7"/>
  <c r="AR1101" i="7"/>
  <c r="AS1101" i="7"/>
  <c r="AO1102" i="7"/>
  <c r="AP1102" i="7"/>
  <c r="AQ1102" i="7"/>
  <c r="AR1102" i="7"/>
  <c r="AS1102" i="7"/>
  <c r="AO1103" i="7"/>
  <c r="AP1103" i="7"/>
  <c r="AQ1103" i="7"/>
  <c r="AR1103" i="7"/>
  <c r="AS1103" i="7"/>
  <c r="AO1104" i="7"/>
  <c r="AP1104" i="7"/>
  <c r="AQ1104" i="7"/>
  <c r="AR1104" i="7"/>
  <c r="AS1104" i="7"/>
  <c r="AO1105" i="7"/>
  <c r="AP1105" i="7"/>
  <c r="AQ1105" i="7"/>
  <c r="AR1105" i="7"/>
  <c r="AS1105" i="7"/>
  <c r="AO1106" i="7"/>
  <c r="AP1106" i="7"/>
  <c r="AQ1106" i="7"/>
  <c r="AR1106" i="7"/>
  <c r="AS1106" i="7"/>
  <c r="AO1107" i="7"/>
  <c r="AP1107" i="7"/>
  <c r="AQ1107" i="7"/>
  <c r="AR1107" i="7"/>
  <c r="AS1107" i="7"/>
  <c r="AO1108" i="7"/>
  <c r="AP1108" i="7"/>
  <c r="AQ1108" i="7"/>
  <c r="AR1108" i="7"/>
  <c r="AS1108" i="7"/>
  <c r="AO1109" i="7"/>
  <c r="AP1109" i="7"/>
  <c r="AQ1109" i="7"/>
  <c r="AR1109" i="7"/>
  <c r="AS1109" i="7"/>
  <c r="AO1110" i="7"/>
  <c r="AP1110" i="7"/>
  <c r="AQ1110" i="7"/>
  <c r="AR1110" i="7"/>
  <c r="AS1110" i="7"/>
  <c r="AO1111" i="7"/>
  <c r="AP1111" i="7"/>
  <c r="AQ1111" i="7"/>
  <c r="AR1111" i="7"/>
  <c r="AS1111" i="7"/>
  <c r="AO1112" i="7"/>
  <c r="AP1112" i="7"/>
  <c r="AQ1112" i="7"/>
  <c r="AR1112" i="7"/>
  <c r="AS1112" i="7"/>
  <c r="AO1113" i="7"/>
  <c r="AP1113" i="7"/>
  <c r="AQ1113" i="7"/>
  <c r="AR1113" i="7"/>
  <c r="AS1113" i="7"/>
  <c r="AO1114" i="7"/>
  <c r="AP1114" i="7"/>
  <c r="AQ1114" i="7"/>
  <c r="AR1114" i="7"/>
  <c r="AS1114" i="7"/>
  <c r="AO1115" i="7"/>
  <c r="AP1115" i="7"/>
  <c r="AQ1115" i="7"/>
  <c r="AR1115" i="7"/>
  <c r="AS1115" i="7"/>
  <c r="AO1116" i="7"/>
  <c r="AP1116" i="7"/>
  <c r="AQ1116" i="7"/>
  <c r="AR1116" i="7"/>
  <c r="AS1116" i="7"/>
  <c r="AO1117" i="7"/>
  <c r="AP1117" i="7"/>
  <c r="AQ1117" i="7"/>
  <c r="AR1117" i="7"/>
  <c r="AS1117" i="7"/>
  <c r="AO1118" i="7"/>
  <c r="AP1118" i="7"/>
  <c r="AQ1118" i="7"/>
  <c r="AR1118" i="7"/>
  <c r="AS1118" i="7"/>
  <c r="AO1119" i="7"/>
  <c r="AP1119" i="7"/>
  <c r="AQ1119" i="7"/>
  <c r="AR1119" i="7"/>
  <c r="AS1119" i="7"/>
  <c r="AO1120" i="7"/>
  <c r="AP1120" i="7"/>
  <c r="AQ1120" i="7"/>
  <c r="AR1120" i="7"/>
  <c r="AS1120" i="7"/>
  <c r="AO1121" i="7"/>
  <c r="AP1121" i="7"/>
  <c r="AQ1121" i="7"/>
  <c r="AR1121" i="7"/>
  <c r="AS1121" i="7"/>
  <c r="AO1122" i="7"/>
  <c r="AP1122" i="7"/>
  <c r="AQ1122" i="7"/>
  <c r="AR1122" i="7"/>
  <c r="AS1122" i="7"/>
  <c r="AO1123" i="7"/>
  <c r="AP1123" i="7"/>
  <c r="AQ1123" i="7"/>
  <c r="AR1123" i="7"/>
  <c r="AS1123" i="7"/>
  <c r="AO1124" i="7"/>
  <c r="AP1124" i="7"/>
  <c r="AQ1124" i="7"/>
  <c r="AR1124" i="7"/>
  <c r="AS1124" i="7"/>
  <c r="AO1125" i="7"/>
  <c r="AP1125" i="7"/>
  <c r="AQ1125" i="7"/>
  <c r="AR1125" i="7"/>
  <c r="AS1125" i="7"/>
  <c r="AO1126" i="7"/>
  <c r="AP1126" i="7"/>
  <c r="AQ1126" i="7"/>
  <c r="AR1126" i="7"/>
  <c r="AS1126" i="7"/>
  <c r="AO1127" i="7"/>
  <c r="AP1127" i="7"/>
  <c r="AQ1127" i="7"/>
  <c r="AR1127" i="7"/>
  <c r="AS1127" i="7"/>
  <c r="AO1128" i="7"/>
  <c r="AP1128" i="7"/>
  <c r="AQ1128" i="7"/>
  <c r="AR1128" i="7"/>
  <c r="AS1128" i="7"/>
  <c r="AO1129" i="7"/>
  <c r="AP1129" i="7"/>
  <c r="AQ1129" i="7"/>
  <c r="AR1129" i="7"/>
  <c r="AS1129" i="7"/>
  <c r="AO1130" i="7"/>
  <c r="AP1130" i="7"/>
  <c r="AQ1130" i="7"/>
  <c r="AR1130" i="7"/>
  <c r="AS1130" i="7"/>
  <c r="AO1131" i="7"/>
  <c r="AP1131" i="7"/>
  <c r="AQ1131" i="7"/>
  <c r="AR1131" i="7"/>
  <c r="AS1131" i="7"/>
  <c r="AO1132" i="7"/>
  <c r="AP1132" i="7"/>
  <c r="AQ1132" i="7"/>
  <c r="AR1132" i="7"/>
  <c r="AS1132" i="7"/>
  <c r="AO1133" i="7"/>
  <c r="AP1133" i="7"/>
  <c r="AQ1133" i="7"/>
  <c r="AR1133" i="7"/>
  <c r="AS1133" i="7"/>
  <c r="AO1134" i="7"/>
  <c r="AP1134" i="7"/>
  <c r="AQ1134" i="7"/>
  <c r="AR1134" i="7"/>
  <c r="AS1134" i="7"/>
  <c r="AO1135" i="7"/>
  <c r="AP1135" i="7"/>
  <c r="AQ1135" i="7"/>
  <c r="AR1135" i="7"/>
  <c r="AS1135" i="7"/>
  <c r="AO1136" i="7"/>
  <c r="AP1136" i="7"/>
  <c r="AQ1136" i="7"/>
  <c r="AR1136" i="7"/>
  <c r="AS1136" i="7"/>
  <c r="AO1137" i="7"/>
  <c r="AP1137" i="7"/>
  <c r="AQ1137" i="7"/>
  <c r="AR1137" i="7"/>
  <c r="AS1137" i="7"/>
  <c r="AO1138" i="7"/>
  <c r="AP1138" i="7"/>
  <c r="AQ1138" i="7"/>
  <c r="AR1138" i="7"/>
  <c r="AS1138" i="7"/>
  <c r="AO1139" i="7"/>
  <c r="AP1139" i="7"/>
  <c r="AQ1139" i="7"/>
  <c r="AR1139" i="7"/>
  <c r="AS1139" i="7"/>
  <c r="AO1140" i="7"/>
  <c r="AP1140" i="7"/>
  <c r="AQ1140" i="7"/>
  <c r="AR1140" i="7"/>
  <c r="AS1140" i="7"/>
  <c r="AO1141" i="7"/>
  <c r="AP1141" i="7"/>
  <c r="AQ1141" i="7"/>
  <c r="AR1141" i="7"/>
  <c r="AS1141" i="7"/>
  <c r="AO1142" i="7"/>
  <c r="AP1142" i="7"/>
  <c r="AQ1142" i="7"/>
  <c r="AR1142" i="7"/>
  <c r="AS1142" i="7"/>
  <c r="AO1143" i="7"/>
  <c r="AP1143" i="7"/>
  <c r="AQ1143" i="7"/>
  <c r="AR1143" i="7"/>
  <c r="AS1143" i="7"/>
  <c r="AO1144" i="7"/>
  <c r="AP1144" i="7"/>
  <c r="AQ1144" i="7"/>
  <c r="AR1144" i="7"/>
  <c r="AS1144" i="7"/>
  <c r="AO1145" i="7"/>
  <c r="AP1145" i="7"/>
  <c r="AQ1145" i="7"/>
  <c r="AR1145" i="7"/>
  <c r="AS1145" i="7"/>
  <c r="AO1146" i="7"/>
  <c r="AP1146" i="7"/>
  <c r="AQ1146" i="7"/>
  <c r="AR1146" i="7"/>
  <c r="AS1146" i="7"/>
  <c r="AO1147" i="7"/>
  <c r="AP1147" i="7"/>
  <c r="AQ1147" i="7"/>
  <c r="AR1147" i="7"/>
  <c r="AS1147" i="7"/>
  <c r="AO1148" i="7"/>
  <c r="AP1148" i="7"/>
  <c r="AQ1148" i="7"/>
  <c r="AR1148" i="7"/>
  <c r="AS1148" i="7"/>
  <c r="AO1149" i="7"/>
  <c r="AP1149" i="7"/>
  <c r="AQ1149" i="7"/>
  <c r="AR1149" i="7"/>
  <c r="AS1149" i="7"/>
  <c r="AO1150" i="7"/>
  <c r="AP1150" i="7"/>
  <c r="AQ1150" i="7"/>
  <c r="AR1150" i="7"/>
  <c r="AS1150" i="7"/>
  <c r="AO1151" i="7"/>
  <c r="AP1151" i="7"/>
  <c r="AQ1151" i="7"/>
  <c r="AR1151" i="7"/>
  <c r="AS1151" i="7"/>
  <c r="AO1152" i="7"/>
  <c r="AP1152" i="7"/>
  <c r="AQ1152" i="7"/>
  <c r="AR1152" i="7"/>
  <c r="AS1152" i="7"/>
  <c r="AO1153" i="7"/>
  <c r="AP1153" i="7"/>
  <c r="AQ1153" i="7"/>
  <c r="AR1153" i="7"/>
  <c r="AS1153" i="7"/>
  <c r="AO1154" i="7"/>
  <c r="AP1154" i="7"/>
  <c r="AQ1154" i="7"/>
  <c r="AR1154" i="7"/>
  <c r="AS1154" i="7"/>
  <c r="AO1155" i="7"/>
  <c r="AP1155" i="7"/>
  <c r="AQ1155" i="7"/>
  <c r="AR1155" i="7"/>
  <c r="AS1155" i="7"/>
  <c r="AO1156" i="7"/>
  <c r="AP1156" i="7"/>
  <c r="AQ1156" i="7"/>
  <c r="AR1156" i="7"/>
  <c r="AS1156" i="7"/>
  <c r="AO1157" i="7"/>
  <c r="AP1157" i="7"/>
  <c r="AQ1157" i="7"/>
  <c r="AR1157" i="7"/>
  <c r="AS1157" i="7"/>
  <c r="AO1158" i="7"/>
  <c r="AP1158" i="7"/>
  <c r="AQ1158" i="7"/>
  <c r="AR1158" i="7"/>
  <c r="AS1158" i="7"/>
  <c r="AO1159" i="7"/>
  <c r="AP1159" i="7"/>
  <c r="AQ1159" i="7"/>
  <c r="AR1159" i="7"/>
  <c r="AS1159" i="7"/>
  <c r="AO1160" i="7"/>
  <c r="AP1160" i="7"/>
  <c r="AQ1160" i="7"/>
  <c r="AR1160" i="7"/>
  <c r="AS1160" i="7"/>
  <c r="AO1161" i="7"/>
  <c r="AP1161" i="7"/>
  <c r="AQ1161" i="7"/>
  <c r="AR1161" i="7"/>
  <c r="AS1161" i="7"/>
  <c r="AO1162" i="7"/>
  <c r="AP1162" i="7"/>
  <c r="AQ1162" i="7"/>
  <c r="AR1162" i="7"/>
  <c r="AS1162" i="7"/>
  <c r="AO1163" i="7"/>
  <c r="AP1163" i="7"/>
  <c r="AQ1163" i="7"/>
  <c r="AR1163" i="7"/>
  <c r="AS1163" i="7"/>
  <c r="AO1164" i="7"/>
  <c r="AP1164" i="7"/>
  <c r="AQ1164" i="7"/>
  <c r="AR1164" i="7"/>
  <c r="AS1164" i="7"/>
  <c r="AO1165" i="7"/>
  <c r="AP1165" i="7"/>
  <c r="AQ1165" i="7"/>
  <c r="AR1165" i="7"/>
  <c r="AS1165" i="7"/>
  <c r="AO1166" i="7"/>
  <c r="AP1166" i="7"/>
  <c r="AQ1166" i="7"/>
  <c r="AR1166" i="7"/>
  <c r="AS1166" i="7"/>
  <c r="AO1167" i="7"/>
  <c r="AP1167" i="7"/>
  <c r="AQ1167" i="7"/>
  <c r="AR1167" i="7"/>
  <c r="AS1167" i="7"/>
  <c r="AO1168" i="7"/>
  <c r="AP1168" i="7"/>
  <c r="AQ1168" i="7"/>
  <c r="AR1168" i="7"/>
  <c r="AS1168" i="7"/>
  <c r="AO1169" i="7"/>
  <c r="AP1169" i="7"/>
  <c r="AQ1169" i="7"/>
  <c r="AR1169" i="7"/>
  <c r="AS1169" i="7"/>
  <c r="AO1170" i="7"/>
  <c r="AP1170" i="7"/>
  <c r="AQ1170" i="7"/>
  <c r="AR1170" i="7"/>
  <c r="AS1170" i="7"/>
  <c r="AO1171" i="7"/>
  <c r="AP1171" i="7"/>
  <c r="AQ1171" i="7"/>
  <c r="AR1171" i="7"/>
  <c r="AS1171" i="7"/>
  <c r="AO1172" i="7"/>
  <c r="AP1172" i="7"/>
  <c r="AQ1172" i="7"/>
  <c r="AR1172" i="7"/>
  <c r="AS1172" i="7"/>
  <c r="AO1173" i="7"/>
  <c r="AP1173" i="7"/>
  <c r="AQ1173" i="7"/>
  <c r="AR1173" i="7"/>
  <c r="AS1173" i="7"/>
  <c r="AO1174" i="7"/>
  <c r="AP1174" i="7"/>
  <c r="AQ1174" i="7"/>
  <c r="AR1174" i="7"/>
  <c r="AS1174" i="7"/>
  <c r="AO1175" i="7"/>
  <c r="AP1175" i="7"/>
  <c r="AQ1175" i="7"/>
  <c r="AR1175" i="7"/>
  <c r="AS1175" i="7"/>
  <c r="AO1176" i="7"/>
  <c r="AP1176" i="7"/>
  <c r="AQ1176" i="7"/>
  <c r="AR1176" i="7"/>
  <c r="AS1176" i="7"/>
  <c r="AO1177" i="7"/>
  <c r="AP1177" i="7"/>
  <c r="AQ1177" i="7"/>
  <c r="AR1177" i="7"/>
  <c r="AS1177" i="7"/>
  <c r="AO1178" i="7"/>
  <c r="AP1178" i="7"/>
  <c r="AQ1178" i="7"/>
  <c r="AR1178" i="7"/>
  <c r="AS1178" i="7"/>
  <c r="AO1179" i="7"/>
  <c r="AP1179" i="7"/>
  <c r="AQ1179" i="7"/>
  <c r="AR1179" i="7"/>
  <c r="AS1179" i="7"/>
  <c r="AO1180" i="7"/>
  <c r="AP1180" i="7"/>
  <c r="AQ1180" i="7"/>
  <c r="AR1180" i="7"/>
  <c r="AS1180" i="7"/>
  <c r="AO1181" i="7"/>
  <c r="AP1181" i="7"/>
  <c r="AQ1181" i="7"/>
  <c r="AR1181" i="7"/>
  <c r="AS1181" i="7"/>
  <c r="AO1182" i="7"/>
  <c r="AP1182" i="7"/>
  <c r="AQ1182" i="7"/>
  <c r="AR1182" i="7"/>
  <c r="AS1182" i="7"/>
  <c r="AO1183" i="7"/>
  <c r="AP1183" i="7"/>
  <c r="AQ1183" i="7"/>
  <c r="AR1183" i="7"/>
  <c r="AS1183" i="7"/>
  <c r="AO1184" i="7"/>
  <c r="AP1184" i="7"/>
  <c r="AQ1184" i="7"/>
  <c r="AR1184" i="7"/>
  <c r="AS1184" i="7"/>
  <c r="AO1185" i="7"/>
  <c r="AP1185" i="7"/>
  <c r="AQ1185" i="7"/>
  <c r="AR1185" i="7"/>
  <c r="AS1185" i="7"/>
  <c r="AO1186" i="7"/>
  <c r="AP1186" i="7"/>
  <c r="AQ1186" i="7"/>
  <c r="AR1186" i="7"/>
  <c r="AS1186" i="7"/>
  <c r="AO1187" i="7"/>
  <c r="AP1187" i="7"/>
  <c r="AQ1187" i="7"/>
  <c r="AR1187" i="7"/>
  <c r="AS1187" i="7"/>
  <c r="AO1188" i="7"/>
  <c r="AP1188" i="7"/>
  <c r="AQ1188" i="7"/>
  <c r="AR1188" i="7"/>
  <c r="AS1188" i="7"/>
  <c r="AO1189" i="7"/>
  <c r="AP1189" i="7"/>
  <c r="AQ1189" i="7"/>
  <c r="AR1189" i="7"/>
  <c r="AS1189" i="7"/>
  <c r="AO1190" i="7"/>
  <c r="AP1190" i="7"/>
  <c r="AQ1190" i="7"/>
  <c r="AR1190" i="7"/>
  <c r="AS1190" i="7"/>
  <c r="AO1191" i="7"/>
  <c r="AP1191" i="7"/>
  <c r="AQ1191" i="7"/>
  <c r="AR1191" i="7"/>
  <c r="AS1191" i="7"/>
  <c r="AO1192" i="7"/>
  <c r="AP1192" i="7"/>
  <c r="AQ1192" i="7"/>
  <c r="AR1192" i="7"/>
  <c r="AS1192" i="7"/>
  <c r="AO1193" i="7"/>
  <c r="AP1193" i="7"/>
  <c r="AQ1193" i="7"/>
  <c r="AR1193" i="7"/>
  <c r="AS1193" i="7"/>
  <c r="AO1194" i="7"/>
  <c r="AP1194" i="7"/>
  <c r="AQ1194" i="7"/>
  <c r="AR1194" i="7"/>
  <c r="AS1194" i="7"/>
  <c r="AO1195" i="7"/>
  <c r="AP1195" i="7"/>
  <c r="AQ1195" i="7"/>
  <c r="AR1195" i="7"/>
  <c r="AS1195" i="7"/>
  <c r="AO1196" i="7"/>
  <c r="AP1196" i="7"/>
  <c r="AQ1196" i="7"/>
  <c r="AR1196" i="7"/>
  <c r="AS1196" i="7"/>
  <c r="AO1197" i="7"/>
  <c r="AP1197" i="7"/>
  <c r="AQ1197" i="7"/>
  <c r="AR1197" i="7"/>
  <c r="AS1197" i="7"/>
  <c r="AO1198" i="7"/>
  <c r="AP1198" i="7"/>
  <c r="AQ1198" i="7"/>
  <c r="AR1198" i="7"/>
  <c r="AS1198" i="7"/>
  <c r="AO1199" i="7"/>
  <c r="AP1199" i="7"/>
  <c r="AQ1199" i="7"/>
  <c r="AR1199" i="7"/>
  <c r="AS1199" i="7"/>
  <c r="AO1200" i="7"/>
  <c r="AP1200" i="7"/>
  <c r="AQ1200" i="7"/>
  <c r="AR1200" i="7"/>
  <c r="AS1200" i="7"/>
  <c r="AO1201" i="7"/>
  <c r="AP1201" i="7"/>
  <c r="AQ1201" i="7"/>
  <c r="AR1201" i="7"/>
  <c r="AS1201" i="7"/>
  <c r="AO1202" i="7"/>
  <c r="AP1202" i="7"/>
  <c r="AQ1202" i="7"/>
  <c r="AR1202" i="7"/>
  <c r="AS1202" i="7"/>
  <c r="AO1203" i="7"/>
  <c r="AP1203" i="7"/>
  <c r="AQ1203" i="7"/>
  <c r="AR1203" i="7"/>
  <c r="AS1203" i="7"/>
  <c r="AO1204" i="7"/>
  <c r="AP1204" i="7"/>
  <c r="AQ1204" i="7"/>
  <c r="AR1204" i="7"/>
  <c r="AS1204" i="7"/>
  <c r="AO1205" i="7"/>
  <c r="AP1205" i="7"/>
  <c r="AQ1205" i="7"/>
  <c r="AR1205" i="7"/>
  <c r="AS1205" i="7"/>
  <c r="AO1206" i="7"/>
  <c r="AP1206" i="7"/>
  <c r="AQ1206" i="7"/>
  <c r="AR1206" i="7"/>
  <c r="AS1206" i="7"/>
  <c r="AO1207" i="7"/>
  <c r="AP1207" i="7"/>
  <c r="AQ1207" i="7"/>
  <c r="AR1207" i="7"/>
  <c r="AS1207" i="7"/>
  <c r="AO1208" i="7"/>
  <c r="AP1208" i="7"/>
  <c r="AQ1208" i="7"/>
  <c r="AR1208" i="7"/>
  <c r="AS1208" i="7"/>
  <c r="AO1209" i="7"/>
  <c r="AP1209" i="7"/>
  <c r="AQ1209" i="7"/>
  <c r="AR1209" i="7"/>
  <c r="AS1209" i="7"/>
  <c r="AO1210" i="7"/>
  <c r="AP1210" i="7"/>
  <c r="AQ1210" i="7"/>
  <c r="AR1210" i="7"/>
  <c r="AS1210" i="7"/>
  <c r="AO1211" i="7"/>
  <c r="AP1211" i="7"/>
  <c r="AQ1211" i="7"/>
  <c r="AR1211" i="7"/>
  <c r="AS1211" i="7"/>
  <c r="AO1212" i="7"/>
  <c r="AP1212" i="7"/>
  <c r="AQ1212" i="7"/>
  <c r="AR1212" i="7"/>
  <c r="AS1212" i="7"/>
  <c r="AO1213" i="7"/>
  <c r="AP1213" i="7"/>
  <c r="AQ1213" i="7"/>
  <c r="AR1213" i="7"/>
  <c r="AS1213" i="7"/>
  <c r="AO1214" i="7"/>
  <c r="AP1214" i="7"/>
  <c r="AQ1214" i="7"/>
  <c r="AR1214" i="7"/>
  <c r="AS1214" i="7"/>
  <c r="AO1215" i="7"/>
  <c r="AP1215" i="7"/>
  <c r="AQ1215" i="7"/>
  <c r="AR1215" i="7"/>
  <c r="AS1215" i="7"/>
  <c r="AO1216" i="7"/>
  <c r="AP1216" i="7"/>
  <c r="AQ1216" i="7"/>
  <c r="AR1216" i="7"/>
  <c r="AS1216" i="7"/>
  <c r="AO1217" i="7"/>
  <c r="AP1217" i="7"/>
  <c r="AQ1217" i="7"/>
  <c r="AR1217" i="7"/>
  <c r="AS1217" i="7"/>
  <c r="AO1218" i="7"/>
  <c r="AP1218" i="7"/>
  <c r="AQ1218" i="7"/>
  <c r="AR1218" i="7"/>
  <c r="AS1218" i="7"/>
  <c r="AO1219" i="7"/>
  <c r="AP1219" i="7"/>
  <c r="AQ1219" i="7"/>
  <c r="AR1219" i="7"/>
  <c r="AS1219" i="7"/>
  <c r="AO1220" i="7"/>
  <c r="AP1220" i="7"/>
  <c r="AQ1220" i="7"/>
  <c r="AR1220" i="7"/>
  <c r="AS1220" i="7"/>
  <c r="AO1221" i="7"/>
  <c r="AP1221" i="7"/>
  <c r="AQ1221" i="7"/>
  <c r="AR1221" i="7"/>
  <c r="AS1221" i="7"/>
  <c r="AO1222" i="7"/>
  <c r="AP1222" i="7"/>
  <c r="AQ1222" i="7"/>
  <c r="AR1222" i="7"/>
  <c r="AS1222" i="7"/>
  <c r="AO1223" i="7"/>
  <c r="AP1223" i="7"/>
  <c r="AQ1223" i="7"/>
  <c r="AR1223" i="7"/>
  <c r="AS1223" i="7"/>
  <c r="AO1224" i="7"/>
  <c r="AP1224" i="7"/>
  <c r="AQ1224" i="7"/>
  <c r="AR1224" i="7"/>
  <c r="AS1224" i="7"/>
  <c r="AO1225" i="7"/>
  <c r="AP1225" i="7"/>
  <c r="AQ1225" i="7"/>
  <c r="AR1225" i="7"/>
  <c r="AS1225" i="7"/>
  <c r="AO1226" i="7"/>
  <c r="AP1226" i="7"/>
  <c r="AQ1226" i="7"/>
  <c r="AR1226" i="7"/>
  <c r="AS1226" i="7"/>
  <c r="AO1227" i="7"/>
  <c r="AP1227" i="7"/>
  <c r="AQ1227" i="7"/>
  <c r="AR1227" i="7"/>
  <c r="AS1227" i="7"/>
  <c r="AO1228" i="7"/>
  <c r="AP1228" i="7"/>
  <c r="AQ1228" i="7"/>
  <c r="AR1228" i="7"/>
  <c r="AS1228" i="7"/>
  <c r="AO1229" i="7"/>
  <c r="AP1229" i="7"/>
  <c r="AQ1229" i="7"/>
  <c r="AR1229" i="7"/>
  <c r="AS1229" i="7"/>
  <c r="AO1230" i="7"/>
  <c r="AP1230" i="7"/>
  <c r="AQ1230" i="7"/>
  <c r="AR1230" i="7"/>
  <c r="AS1230" i="7"/>
  <c r="AO1231" i="7"/>
  <c r="AP1231" i="7"/>
  <c r="AQ1231" i="7"/>
  <c r="AR1231" i="7"/>
  <c r="AS1231" i="7"/>
  <c r="AO1232" i="7"/>
  <c r="AP1232" i="7"/>
  <c r="AQ1232" i="7"/>
  <c r="AR1232" i="7"/>
  <c r="AS1232" i="7"/>
  <c r="AO1233" i="7"/>
  <c r="AP1233" i="7"/>
  <c r="AQ1233" i="7"/>
  <c r="AR1233" i="7"/>
  <c r="AS1233" i="7"/>
  <c r="AO1234" i="7"/>
  <c r="AP1234" i="7"/>
  <c r="AQ1234" i="7"/>
  <c r="AR1234" i="7"/>
  <c r="AS1234" i="7"/>
  <c r="AO1235" i="7"/>
  <c r="AP1235" i="7"/>
  <c r="AQ1235" i="7"/>
  <c r="AR1235" i="7"/>
  <c r="AS1235" i="7"/>
  <c r="AO1236" i="7"/>
  <c r="AP1236" i="7"/>
  <c r="AQ1236" i="7"/>
  <c r="AR1236" i="7"/>
  <c r="AS1236" i="7"/>
  <c r="AO1237" i="7"/>
  <c r="AP1237" i="7"/>
  <c r="AQ1237" i="7"/>
  <c r="AR1237" i="7"/>
  <c r="AS1237" i="7"/>
  <c r="AO1238" i="7"/>
  <c r="AP1238" i="7"/>
  <c r="AQ1238" i="7"/>
  <c r="AR1238" i="7"/>
  <c r="AS1238" i="7"/>
  <c r="AO1239" i="7"/>
  <c r="AP1239" i="7"/>
  <c r="AQ1239" i="7"/>
  <c r="AR1239" i="7"/>
  <c r="AS1239" i="7"/>
  <c r="AO1240" i="7"/>
  <c r="AP1240" i="7"/>
  <c r="AQ1240" i="7"/>
  <c r="AR1240" i="7"/>
  <c r="AS1240" i="7"/>
  <c r="AO1241" i="7"/>
  <c r="AP1241" i="7"/>
  <c r="AQ1241" i="7"/>
  <c r="AR1241" i="7"/>
  <c r="AS1241" i="7"/>
  <c r="AO1242" i="7"/>
  <c r="AP1242" i="7"/>
  <c r="AQ1242" i="7"/>
  <c r="AR1242" i="7"/>
  <c r="AS1242" i="7"/>
  <c r="AO1243" i="7"/>
  <c r="AP1243" i="7"/>
  <c r="AQ1243" i="7"/>
  <c r="AR1243" i="7"/>
  <c r="AS1243" i="7"/>
  <c r="AO1244" i="7"/>
  <c r="AP1244" i="7"/>
  <c r="AQ1244" i="7"/>
  <c r="AR1244" i="7"/>
  <c r="AS1244" i="7"/>
  <c r="AO1245" i="7"/>
  <c r="AP1245" i="7"/>
  <c r="AQ1245" i="7"/>
  <c r="AR1245" i="7"/>
  <c r="AS1245" i="7"/>
  <c r="AO1246" i="7"/>
  <c r="AP1246" i="7"/>
  <c r="AQ1246" i="7"/>
  <c r="AR1246" i="7"/>
  <c r="AS1246" i="7"/>
  <c r="AO1247" i="7"/>
  <c r="AP1247" i="7"/>
  <c r="AQ1247" i="7"/>
  <c r="AR1247" i="7"/>
  <c r="AS1247" i="7"/>
  <c r="AO1248" i="7"/>
  <c r="AP1248" i="7"/>
  <c r="AQ1248" i="7"/>
  <c r="AR1248" i="7"/>
  <c r="AS1248" i="7"/>
  <c r="AO1249" i="7"/>
  <c r="AP1249" i="7"/>
  <c r="AQ1249" i="7"/>
  <c r="AR1249" i="7"/>
  <c r="AS1249" i="7"/>
  <c r="AO1250" i="7"/>
  <c r="AP1250" i="7"/>
  <c r="AQ1250" i="7"/>
  <c r="AR1250" i="7"/>
  <c r="AS1250" i="7"/>
  <c r="AO1251" i="7"/>
  <c r="AP1251" i="7"/>
  <c r="AQ1251" i="7"/>
  <c r="AR1251" i="7"/>
  <c r="AS1251" i="7"/>
  <c r="AO1252" i="7"/>
  <c r="AP1252" i="7"/>
  <c r="AQ1252" i="7"/>
  <c r="AR1252" i="7"/>
  <c r="AS1252" i="7"/>
  <c r="AO1253" i="7"/>
  <c r="AP1253" i="7"/>
  <c r="AQ1253" i="7"/>
  <c r="AR1253" i="7"/>
  <c r="AS1253" i="7"/>
  <c r="AO1254" i="7"/>
  <c r="AP1254" i="7"/>
  <c r="AQ1254" i="7"/>
  <c r="AR1254" i="7"/>
  <c r="AS1254" i="7"/>
  <c r="AO1255" i="7"/>
  <c r="AP1255" i="7"/>
  <c r="AQ1255" i="7"/>
  <c r="AR1255" i="7"/>
  <c r="AS1255" i="7"/>
  <c r="AO1256" i="7"/>
  <c r="AP1256" i="7"/>
  <c r="AQ1256" i="7"/>
  <c r="AR1256" i="7"/>
  <c r="AS1256" i="7"/>
  <c r="AO1257" i="7"/>
  <c r="AP1257" i="7"/>
  <c r="AQ1257" i="7"/>
  <c r="AR1257" i="7"/>
  <c r="AS1257" i="7"/>
  <c r="AO1258" i="7"/>
  <c r="AP1258" i="7"/>
  <c r="AQ1258" i="7"/>
  <c r="AR1258" i="7"/>
  <c r="AS1258" i="7"/>
  <c r="AO1259" i="7"/>
  <c r="AP1259" i="7"/>
  <c r="AQ1259" i="7"/>
  <c r="AR1259" i="7"/>
  <c r="AS1259" i="7"/>
  <c r="AO1260" i="7"/>
  <c r="AP1260" i="7"/>
  <c r="AQ1260" i="7"/>
  <c r="AR1260" i="7"/>
  <c r="AS1260" i="7"/>
  <c r="AO1261" i="7"/>
  <c r="AP1261" i="7"/>
  <c r="AQ1261" i="7"/>
  <c r="AR1261" i="7"/>
  <c r="AS1261" i="7"/>
  <c r="AO1262" i="7"/>
  <c r="AP1262" i="7"/>
  <c r="AQ1262" i="7"/>
  <c r="AR1262" i="7"/>
  <c r="AS1262" i="7"/>
  <c r="AO1263" i="7"/>
  <c r="AP1263" i="7"/>
  <c r="AQ1263" i="7"/>
  <c r="AR1263" i="7"/>
  <c r="AS1263" i="7"/>
  <c r="AO1264" i="7"/>
  <c r="AP1264" i="7"/>
  <c r="AQ1264" i="7"/>
  <c r="AR1264" i="7"/>
  <c r="AS1264" i="7"/>
  <c r="AO1265" i="7"/>
  <c r="AP1265" i="7"/>
  <c r="AQ1265" i="7"/>
  <c r="AR1265" i="7"/>
  <c r="AS1265" i="7"/>
  <c r="AO1266" i="7"/>
  <c r="AP1266" i="7"/>
  <c r="AQ1266" i="7"/>
  <c r="AR1266" i="7"/>
  <c r="AS1266" i="7"/>
  <c r="AO1267" i="7"/>
  <c r="AP1267" i="7"/>
  <c r="AQ1267" i="7"/>
  <c r="AR1267" i="7"/>
  <c r="AS1267" i="7"/>
  <c r="AO1268" i="7"/>
  <c r="AP1268" i="7"/>
  <c r="AQ1268" i="7"/>
  <c r="AR1268" i="7"/>
  <c r="AS1268" i="7"/>
  <c r="AO1269" i="7"/>
  <c r="AP1269" i="7"/>
  <c r="AQ1269" i="7"/>
  <c r="AR1269" i="7"/>
  <c r="AS1269" i="7"/>
  <c r="AO1270" i="7"/>
  <c r="AP1270" i="7"/>
  <c r="AQ1270" i="7"/>
  <c r="AR1270" i="7"/>
  <c r="AS1270" i="7"/>
  <c r="AO1271" i="7"/>
  <c r="AP1271" i="7"/>
  <c r="AQ1271" i="7"/>
  <c r="AR1271" i="7"/>
  <c r="AS1271" i="7"/>
  <c r="AO1272" i="7"/>
  <c r="AP1272" i="7"/>
  <c r="AQ1272" i="7"/>
  <c r="AR1272" i="7"/>
  <c r="AS1272" i="7"/>
  <c r="AO1273" i="7"/>
  <c r="AP1273" i="7"/>
  <c r="AQ1273" i="7"/>
  <c r="AR1273" i="7"/>
  <c r="AS1273" i="7"/>
  <c r="AO1274" i="7"/>
  <c r="AP1274" i="7"/>
  <c r="AQ1274" i="7"/>
  <c r="AR1274" i="7"/>
  <c r="AS1274" i="7"/>
  <c r="AO1275" i="7"/>
  <c r="AP1275" i="7"/>
  <c r="AQ1275" i="7"/>
  <c r="AR1275" i="7"/>
  <c r="AS1275" i="7"/>
  <c r="AO1276" i="7"/>
  <c r="AP1276" i="7"/>
  <c r="AQ1276" i="7"/>
  <c r="AR1276" i="7"/>
  <c r="AS1276" i="7"/>
  <c r="AO1277" i="7"/>
  <c r="AP1277" i="7"/>
  <c r="AQ1277" i="7"/>
  <c r="AR1277" i="7"/>
  <c r="AS1277" i="7"/>
  <c r="AO1278" i="7"/>
  <c r="AP1278" i="7"/>
  <c r="AQ1278" i="7"/>
  <c r="AR1278" i="7"/>
  <c r="AS1278" i="7"/>
  <c r="AO1279" i="7"/>
  <c r="AP1279" i="7"/>
  <c r="AQ1279" i="7"/>
  <c r="AR1279" i="7"/>
  <c r="AS1279" i="7"/>
  <c r="AO1280" i="7"/>
  <c r="AP1280" i="7"/>
  <c r="AQ1280" i="7"/>
  <c r="AR1280" i="7"/>
  <c r="AS1280" i="7"/>
  <c r="AO1281" i="7"/>
  <c r="AP1281" i="7"/>
  <c r="AQ1281" i="7"/>
  <c r="AR1281" i="7"/>
  <c r="AS1281" i="7"/>
  <c r="AO1282" i="7"/>
  <c r="AP1282" i="7"/>
  <c r="AQ1282" i="7"/>
  <c r="AR1282" i="7"/>
  <c r="AS1282" i="7"/>
  <c r="AO1283" i="7"/>
  <c r="AP1283" i="7"/>
  <c r="AQ1283" i="7"/>
  <c r="AR1283" i="7"/>
  <c r="AS1283" i="7"/>
  <c r="AO1284" i="7"/>
  <c r="AP1284" i="7"/>
  <c r="AQ1284" i="7"/>
  <c r="AR1284" i="7"/>
  <c r="AS1284" i="7"/>
  <c r="AO1285" i="7"/>
  <c r="AP1285" i="7"/>
  <c r="AQ1285" i="7"/>
  <c r="AR1285" i="7"/>
  <c r="AS1285" i="7"/>
  <c r="AO1286" i="7"/>
  <c r="AP1286" i="7"/>
  <c r="AQ1286" i="7"/>
  <c r="AR1286" i="7"/>
  <c r="AS1286" i="7"/>
  <c r="AO1287" i="7"/>
  <c r="AP1287" i="7"/>
  <c r="AQ1287" i="7"/>
  <c r="AR1287" i="7"/>
  <c r="AS1287" i="7"/>
  <c r="AO1288" i="7"/>
  <c r="AP1288" i="7"/>
  <c r="AQ1288" i="7"/>
  <c r="AR1288" i="7"/>
  <c r="AS1288" i="7"/>
  <c r="AO1289" i="7"/>
  <c r="AP1289" i="7"/>
  <c r="AQ1289" i="7"/>
  <c r="AR1289" i="7"/>
  <c r="AS1289" i="7"/>
  <c r="AO1290" i="7"/>
  <c r="AP1290" i="7"/>
  <c r="AQ1290" i="7"/>
  <c r="AR1290" i="7"/>
  <c r="AS1290" i="7"/>
  <c r="AO1291" i="7"/>
  <c r="AP1291" i="7"/>
  <c r="AQ1291" i="7"/>
  <c r="AR1291" i="7"/>
  <c r="AS1291" i="7"/>
  <c r="AO1292" i="7"/>
  <c r="AP1292" i="7"/>
  <c r="AQ1292" i="7"/>
  <c r="AR1292" i="7"/>
  <c r="AS1292" i="7"/>
  <c r="AO1293" i="7"/>
  <c r="AP1293" i="7"/>
  <c r="AQ1293" i="7"/>
  <c r="AR1293" i="7"/>
  <c r="AS1293" i="7"/>
  <c r="AO1294" i="7"/>
  <c r="AP1294" i="7"/>
  <c r="AQ1294" i="7"/>
  <c r="AR1294" i="7"/>
  <c r="AS1294" i="7"/>
  <c r="AO1295" i="7"/>
  <c r="AP1295" i="7"/>
  <c r="AQ1295" i="7"/>
  <c r="AR1295" i="7"/>
  <c r="AS1295" i="7"/>
  <c r="AO1296" i="7"/>
  <c r="AP1296" i="7"/>
  <c r="AQ1296" i="7"/>
  <c r="AR1296" i="7"/>
  <c r="AS1296" i="7"/>
  <c r="AO1297" i="7"/>
  <c r="AP1297" i="7"/>
  <c r="AQ1297" i="7"/>
  <c r="AR1297" i="7"/>
  <c r="AS1297" i="7"/>
  <c r="AO1298" i="7"/>
  <c r="AP1298" i="7"/>
  <c r="AQ1298" i="7"/>
  <c r="AR1298" i="7"/>
  <c r="AS1298" i="7"/>
  <c r="AO1299" i="7"/>
  <c r="AP1299" i="7"/>
  <c r="AQ1299" i="7"/>
  <c r="AR1299" i="7"/>
  <c r="AS1299" i="7"/>
  <c r="AO1300" i="7"/>
  <c r="AP1300" i="7"/>
  <c r="AQ1300" i="7"/>
  <c r="AR1300" i="7"/>
  <c r="AS1300" i="7"/>
  <c r="AO1301" i="7"/>
  <c r="AP1301" i="7"/>
  <c r="AQ1301" i="7"/>
  <c r="AR1301" i="7"/>
  <c r="AS1301" i="7"/>
  <c r="AO1302" i="7"/>
  <c r="AP1302" i="7"/>
  <c r="AQ1302" i="7"/>
  <c r="AR1302" i="7"/>
  <c r="AS1302" i="7"/>
  <c r="AO1303" i="7"/>
  <c r="AP1303" i="7"/>
  <c r="AQ1303" i="7"/>
  <c r="AR1303" i="7"/>
  <c r="AS1303" i="7"/>
  <c r="AO1304" i="7"/>
  <c r="AP1304" i="7"/>
  <c r="AQ1304" i="7"/>
  <c r="AR1304" i="7"/>
  <c r="AS1304" i="7"/>
  <c r="AO1305" i="7"/>
  <c r="AP1305" i="7"/>
  <c r="AQ1305" i="7"/>
  <c r="AR1305" i="7"/>
  <c r="AS1305" i="7"/>
  <c r="AO1306" i="7"/>
  <c r="AP1306" i="7"/>
  <c r="AQ1306" i="7"/>
  <c r="AR1306" i="7"/>
  <c r="AS1306" i="7"/>
  <c r="AO1307" i="7"/>
  <c r="AP1307" i="7"/>
  <c r="AQ1307" i="7"/>
  <c r="AR1307" i="7"/>
  <c r="AS1307" i="7"/>
  <c r="AO1308" i="7"/>
  <c r="AP1308" i="7"/>
  <c r="AQ1308" i="7"/>
  <c r="AR1308" i="7"/>
  <c r="AS1308" i="7"/>
  <c r="AO1309" i="7"/>
  <c r="AP1309" i="7"/>
  <c r="AQ1309" i="7"/>
  <c r="AR1309" i="7"/>
  <c r="AS1309" i="7"/>
  <c r="AO1310" i="7"/>
  <c r="AP1310" i="7"/>
  <c r="AQ1310" i="7"/>
  <c r="AR1310" i="7"/>
  <c r="AS1310" i="7"/>
  <c r="AO1311" i="7"/>
  <c r="AP1311" i="7"/>
  <c r="AQ1311" i="7"/>
  <c r="AR1311" i="7"/>
  <c r="AS1311" i="7"/>
  <c r="AO1312" i="7"/>
  <c r="AP1312" i="7"/>
  <c r="AQ1312" i="7"/>
  <c r="AR1312" i="7"/>
  <c r="AS1312" i="7"/>
  <c r="AO1313" i="7"/>
  <c r="AP1313" i="7"/>
  <c r="AQ1313" i="7"/>
  <c r="AR1313" i="7"/>
  <c r="AS1313" i="7"/>
  <c r="AO1314" i="7"/>
  <c r="AP1314" i="7"/>
  <c r="AQ1314" i="7"/>
  <c r="AR1314" i="7"/>
  <c r="AS1314" i="7"/>
  <c r="AO1315" i="7"/>
  <c r="AP1315" i="7"/>
  <c r="AQ1315" i="7"/>
  <c r="AR1315" i="7"/>
  <c r="AS1315" i="7"/>
  <c r="AO1316" i="7"/>
  <c r="AP1316" i="7"/>
  <c r="AQ1316" i="7"/>
  <c r="AR1316" i="7"/>
  <c r="AS1316" i="7"/>
  <c r="AO1317" i="7"/>
  <c r="AP1317" i="7"/>
  <c r="AQ1317" i="7"/>
  <c r="AR1317" i="7"/>
  <c r="AS1317" i="7"/>
  <c r="AO1318" i="7"/>
  <c r="AP1318" i="7"/>
  <c r="AQ1318" i="7"/>
  <c r="AR1318" i="7"/>
  <c r="AS1318" i="7"/>
  <c r="AO1319" i="7"/>
  <c r="AP1319" i="7"/>
  <c r="AQ1319" i="7"/>
  <c r="AR1319" i="7"/>
  <c r="AS1319" i="7"/>
  <c r="AO1320" i="7"/>
  <c r="AP1320" i="7"/>
  <c r="AQ1320" i="7"/>
  <c r="AR1320" i="7"/>
  <c r="AS1320" i="7"/>
  <c r="AO1321" i="7"/>
  <c r="AP1321" i="7"/>
  <c r="AQ1321" i="7"/>
  <c r="AR1321" i="7"/>
  <c r="AS1321" i="7"/>
  <c r="AO1322" i="7"/>
  <c r="AP1322" i="7"/>
  <c r="AQ1322" i="7"/>
  <c r="AR1322" i="7"/>
  <c r="AS1322" i="7"/>
  <c r="AO1323" i="7"/>
  <c r="AP1323" i="7"/>
  <c r="AQ1323" i="7"/>
  <c r="AR1323" i="7"/>
  <c r="AS1323" i="7"/>
  <c r="AO1324" i="7"/>
  <c r="AP1324" i="7"/>
  <c r="AQ1324" i="7"/>
  <c r="AR1324" i="7"/>
  <c r="AS1324" i="7"/>
  <c r="AO1325" i="7"/>
  <c r="AP1325" i="7"/>
  <c r="AQ1325" i="7"/>
  <c r="AR1325" i="7"/>
  <c r="AS1325" i="7"/>
  <c r="AO1326" i="7"/>
  <c r="AP1326" i="7"/>
  <c r="AQ1326" i="7"/>
  <c r="AR1326" i="7"/>
  <c r="AS1326" i="7"/>
  <c r="AO1327" i="7"/>
  <c r="AP1327" i="7"/>
  <c r="AQ1327" i="7"/>
  <c r="AR1327" i="7"/>
  <c r="AS1327" i="7"/>
  <c r="AO1328" i="7"/>
  <c r="AP1328" i="7"/>
  <c r="AQ1328" i="7"/>
  <c r="AR1328" i="7"/>
  <c r="AS1328" i="7"/>
  <c r="AO1329" i="7"/>
  <c r="AP1329" i="7"/>
  <c r="AQ1329" i="7"/>
  <c r="AR1329" i="7"/>
  <c r="AS1329" i="7"/>
  <c r="AO1330" i="7"/>
  <c r="AP1330" i="7"/>
  <c r="AQ1330" i="7"/>
  <c r="AR1330" i="7"/>
  <c r="AS1330" i="7"/>
  <c r="AO1331" i="7"/>
  <c r="AP1331" i="7"/>
  <c r="AQ1331" i="7"/>
  <c r="AR1331" i="7"/>
  <c r="AS1331" i="7"/>
  <c r="AO1332" i="7"/>
  <c r="AP1332" i="7"/>
  <c r="AQ1332" i="7"/>
  <c r="AR1332" i="7"/>
  <c r="AS1332" i="7"/>
  <c r="AO1333" i="7"/>
  <c r="AP1333" i="7"/>
  <c r="AQ1333" i="7"/>
  <c r="AR1333" i="7"/>
  <c r="AS1333" i="7"/>
  <c r="AO1334" i="7"/>
  <c r="AP1334" i="7"/>
  <c r="AQ1334" i="7"/>
  <c r="AR1334" i="7"/>
  <c r="AS1334" i="7"/>
  <c r="AO1335" i="7"/>
  <c r="AP1335" i="7"/>
  <c r="AQ1335" i="7"/>
  <c r="AR1335" i="7"/>
  <c r="AS1335" i="7"/>
  <c r="AO1336" i="7"/>
  <c r="AP1336" i="7"/>
  <c r="AQ1336" i="7"/>
  <c r="AR1336" i="7"/>
  <c r="AS1336" i="7"/>
  <c r="AO1337" i="7"/>
  <c r="AP1337" i="7"/>
  <c r="AQ1337" i="7"/>
  <c r="AR1337" i="7"/>
  <c r="AS1337" i="7"/>
  <c r="AO1338" i="7"/>
  <c r="AP1338" i="7"/>
  <c r="AQ1338" i="7"/>
  <c r="AR1338" i="7"/>
  <c r="AS1338" i="7"/>
  <c r="AO1339" i="7"/>
  <c r="AP1339" i="7"/>
  <c r="AQ1339" i="7"/>
  <c r="AR1339" i="7"/>
  <c r="AS1339" i="7"/>
  <c r="AO1340" i="7"/>
  <c r="AP1340" i="7"/>
  <c r="AQ1340" i="7"/>
  <c r="AR1340" i="7"/>
  <c r="AS1340" i="7"/>
  <c r="AO1341" i="7"/>
  <c r="AP1341" i="7"/>
  <c r="AQ1341" i="7"/>
  <c r="AR1341" i="7"/>
  <c r="AS1341" i="7"/>
  <c r="AO1342" i="7"/>
  <c r="AP1342" i="7"/>
  <c r="AQ1342" i="7"/>
  <c r="AR1342" i="7"/>
  <c r="AS1342" i="7"/>
  <c r="AO1343" i="7"/>
  <c r="AP1343" i="7"/>
  <c r="AQ1343" i="7"/>
  <c r="AR1343" i="7"/>
  <c r="AS1343" i="7"/>
  <c r="AO1344" i="7"/>
  <c r="AP1344" i="7"/>
  <c r="AQ1344" i="7"/>
  <c r="AR1344" i="7"/>
  <c r="AS1344" i="7"/>
  <c r="AO1345" i="7"/>
  <c r="AP1345" i="7"/>
  <c r="AQ1345" i="7"/>
  <c r="AR1345" i="7"/>
  <c r="AS1345" i="7"/>
  <c r="AO1346" i="7"/>
  <c r="AP1346" i="7"/>
  <c r="AQ1346" i="7"/>
  <c r="AR1346" i="7"/>
  <c r="AS1346" i="7"/>
  <c r="AO1347" i="7"/>
  <c r="AP1347" i="7"/>
  <c r="AQ1347" i="7"/>
  <c r="AR1347" i="7"/>
  <c r="AS1347" i="7"/>
  <c r="AO1348" i="7"/>
  <c r="AP1348" i="7"/>
  <c r="AQ1348" i="7"/>
  <c r="AR1348" i="7"/>
  <c r="AS1348" i="7"/>
  <c r="AO1349" i="7"/>
  <c r="AP1349" i="7"/>
  <c r="AQ1349" i="7"/>
  <c r="AR1349" i="7"/>
  <c r="AS1349" i="7"/>
  <c r="AO1350" i="7"/>
  <c r="AP1350" i="7"/>
  <c r="AQ1350" i="7"/>
  <c r="AR1350" i="7"/>
  <c r="AS1350" i="7"/>
  <c r="AO1351" i="7"/>
  <c r="AP1351" i="7"/>
  <c r="AQ1351" i="7"/>
  <c r="AR1351" i="7"/>
  <c r="AS1351" i="7"/>
  <c r="AO1352" i="7"/>
  <c r="AP1352" i="7"/>
  <c r="AQ1352" i="7"/>
  <c r="AR1352" i="7"/>
  <c r="AS1352" i="7"/>
  <c r="AO1353" i="7"/>
  <c r="AP1353" i="7"/>
  <c r="AQ1353" i="7"/>
  <c r="AR1353" i="7"/>
  <c r="AS1353" i="7"/>
  <c r="AO1354" i="7"/>
  <c r="AP1354" i="7"/>
  <c r="AQ1354" i="7"/>
  <c r="AR1354" i="7"/>
  <c r="AS1354" i="7"/>
  <c r="AO1355" i="7"/>
  <c r="AP1355" i="7"/>
  <c r="AQ1355" i="7"/>
  <c r="AR1355" i="7"/>
  <c r="AS1355" i="7"/>
  <c r="AO1356" i="7"/>
  <c r="AP1356" i="7"/>
  <c r="AQ1356" i="7"/>
  <c r="AR1356" i="7"/>
  <c r="AS1356" i="7"/>
  <c r="AO1357" i="7"/>
  <c r="AP1357" i="7"/>
  <c r="AQ1357" i="7"/>
  <c r="AR1357" i="7"/>
  <c r="AS1357" i="7"/>
  <c r="AO1358" i="7"/>
  <c r="AP1358" i="7"/>
  <c r="AQ1358" i="7"/>
  <c r="AR1358" i="7"/>
  <c r="AS1358" i="7"/>
  <c r="AO1359" i="7"/>
  <c r="AP1359" i="7"/>
  <c r="AQ1359" i="7"/>
  <c r="AR1359" i="7"/>
  <c r="AS1359" i="7"/>
  <c r="AO1360" i="7"/>
  <c r="AP1360" i="7"/>
  <c r="AQ1360" i="7"/>
  <c r="AR1360" i="7"/>
  <c r="AS1360" i="7"/>
  <c r="AO1361" i="7"/>
  <c r="AP1361" i="7"/>
  <c r="AQ1361" i="7"/>
  <c r="AR1361" i="7"/>
  <c r="AS1361" i="7"/>
  <c r="AO1362" i="7"/>
  <c r="AP1362" i="7"/>
  <c r="AQ1362" i="7"/>
  <c r="AR1362" i="7"/>
  <c r="AS1362" i="7"/>
  <c r="AO1363" i="7"/>
  <c r="AP1363" i="7"/>
  <c r="AQ1363" i="7"/>
  <c r="AR1363" i="7"/>
  <c r="AS1363" i="7"/>
  <c r="AO1364" i="7"/>
  <c r="AP1364" i="7"/>
  <c r="AQ1364" i="7"/>
  <c r="AR1364" i="7"/>
  <c r="AS1364" i="7"/>
  <c r="AO1365" i="7"/>
  <c r="AP1365" i="7"/>
  <c r="AQ1365" i="7"/>
  <c r="AR1365" i="7"/>
  <c r="AS1365" i="7"/>
  <c r="AO1366" i="7"/>
  <c r="AP1366" i="7"/>
  <c r="AQ1366" i="7"/>
  <c r="AR1366" i="7"/>
  <c r="AS1366" i="7"/>
  <c r="AO1367" i="7"/>
  <c r="AP1367" i="7"/>
  <c r="AQ1367" i="7"/>
  <c r="AR1367" i="7"/>
  <c r="AS1367" i="7"/>
  <c r="AO1368" i="7"/>
  <c r="AP1368" i="7"/>
  <c r="AQ1368" i="7"/>
  <c r="AR1368" i="7"/>
  <c r="AS1368" i="7"/>
  <c r="AO1369" i="7"/>
  <c r="AP1369" i="7"/>
  <c r="AQ1369" i="7"/>
  <c r="AR1369" i="7"/>
  <c r="AS1369" i="7"/>
  <c r="AO1370" i="7"/>
  <c r="AP1370" i="7"/>
  <c r="AQ1370" i="7"/>
  <c r="AR1370" i="7"/>
  <c r="AS1370" i="7"/>
  <c r="AO1371" i="7"/>
  <c r="AP1371" i="7"/>
  <c r="AQ1371" i="7"/>
  <c r="AR1371" i="7"/>
  <c r="AS1371" i="7"/>
  <c r="AO1372" i="7"/>
  <c r="AP1372" i="7"/>
  <c r="AQ1372" i="7"/>
  <c r="AR1372" i="7"/>
  <c r="AS1372" i="7"/>
  <c r="AO1373" i="7"/>
  <c r="AP1373" i="7"/>
  <c r="AQ1373" i="7"/>
  <c r="AR1373" i="7"/>
  <c r="AS1373" i="7"/>
  <c r="AO1374" i="7"/>
  <c r="AP1374" i="7"/>
  <c r="AQ1374" i="7"/>
  <c r="AR1374" i="7"/>
  <c r="AS1374" i="7"/>
  <c r="AO1375" i="7"/>
  <c r="AP1375" i="7"/>
  <c r="AQ1375" i="7"/>
  <c r="AR1375" i="7"/>
  <c r="AS1375" i="7"/>
  <c r="AO1376" i="7"/>
  <c r="AP1376" i="7"/>
  <c r="AQ1376" i="7"/>
  <c r="AR1376" i="7"/>
  <c r="AS1376" i="7"/>
  <c r="AO1377" i="7"/>
  <c r="AP1377" i="7"/>
  <c r="AQ1377" i="7"/>
  <c r="AR1377" i="7"/>
  <c r="AS1377" i="7"/>
  <c r="AO1378" i="7"/>
  <c r="AP1378" i="7"/>
  <c r="AQ1378" i="7"/>
  <c r="AR1378" i="7"/>
  <c r="AS1378" i="7"/>
  <c r="AO1379" i="7"/>
  <c r="AP1379" i="7"/>
  <c r="AQ1379" i="7"/>
  <c r="AR1379" i="7"/>
  <c r="AS1379" i="7"/>
  <c r="AO1380" i="7"/>
  <c r="AP1380" i="7"/>
  <c r="AQ1380" i="7"/>
  <c r="AR1380" i="7"/>
  <c r="AS1380" i="7"/>
  <c r="AO1381" i="7"/>
  <c r="AP1381" i="7"/>
  <c r="AQ1381" i="7"/>
  <c r="AR1381" i="7"/>
  <c r="AS1381" i="7"/>
  <c r="AO1382" i="7"/>
  <c r="AP1382" i="7"/>
  <c r="AQ1382" i="7"/>
  <c r="AR1382" i="7"/>
  <c r="AS1382" i="7"/>
  <c r="AO1383" i="7"/>
  <c r="AP1383" i="7"/>
  <c r="AQ1383" i="7"/>
  <c r="AR1383" i="7"/>
  <c r="AS1383" i="7"/>
  <c r="AO1384" i="7"/>
  <c r="AP1384" i="7"/>
  <c r="AQ1384" i="7"/>
  <c r="AR1384" i="7"/>
  <c r="AS1384" i="7"/>
  <c r="AO1385" i="7"/>
  <c r="AP1385" i="7"/>
  <c r="AQ1385" i="7"/>
  <c r="AR1385" i="7"/>
  <c r="AS1385" i="7"/>
  <c r="AO1386" i="7"/>
  <c r="AP1386" i="7"/>
  <c r="AQ1386" i="7"/>
  <c r="AR1386" i="7"/>
  <c r="AS1386" i="7"/>
  <c r="AO1387" i="7"/>
  <c r="AP1387" i="7"/>
  <c r="AQ1387" i="7"/>
  <c r="AR1387" i="7"/>
  <c r="AS1387" i="7"/>
  <c r="AO1388" i="7"/>
  <c r="AP1388" i="7"/>
  <c r="AQ1388" i="7"/>
  <c r="AR1388" i="7"/>
  <c r="AS1388" i="7"/>
  <c r="AO1389" i="7"/>
  <c r="AP1389" i="7"/>
  <c r="AQ1389" i="7"/>
  <c r="AR1389" i="7"/>
  <c r="AS1389" i="7"/>
  <c r="AO1390" i="7"/>
  <c r="AP1390" i="7"/>
  <c r="AQ1390" i="7"/>
  <c r="AR1390" i="7"/>
  <c r="AS1390" i="7"/>
  <c r="AO1391" i="7"/>
  <c r="AP1391" i="7"/>
  <c r="AQ1391" i="7"/>
  <c r="AR1391" i="7"/>
  <c r="AS1391" i="7"/>
  <c r="AO1392" i="7"/>
  <c r="AP1392" i="7"/>
  <c r="AQ1392" i="7"/>
  <c r="AR1392" i="7"/>
  <c r="AS1392" i="7"/>
  <c r="AO1393" i="7"/>
  <c r="AP1393" i="7"/>
  <c r="AQ1393" i="7"/>
  <c r="AR1393" i="7"/>
  <c r="AS1393" i="7"/>
  <c r="AO1394" i="7"/>
  <c r="AP1394" i="7"/>
  <c r="AQ1394" i="7"/>
  <c r="AR1394" i="7"/>
  <c r="AS1394" i="7"/>
  <c r="AO1395" i="7"/>
  <c r="AP1395" i="7"/>
  <c r="AQ1395" i="7"/>
  <c r="AR1395" i="7"/>
  <c r="AS1395" i="7"/>
  <c r="AO1396" i="7"/>
  <c r="AP1396" i="7"/>
  <c r="AQ1396" i="7"/>
  <c r="AR1396" i="7"/>
  <c r="AS1396" i="7"/>
  <c r="AO1397" i="7"/>
  <c r="AP1397" i="7"/>
  <c r="AQ1397" i="7"/>
  <c r="AR1397" i="7"/>
  <c r="AS1397" i="7"/>
  <c r="AO1398" i="7"/>
  <c r="AP1398" i="7"/>
  <c r="AQ1398" i="7"/>
  <c r="AR1398" i="7"/>
  <c r="AS1398" i="7"/>
  <c r="AO1399" i="7"/>
  <c r="AP1399" i="7"/>
  <c r="AQ1399" i="7"/>
  <c r="AR1399" i="7"/>
  <c r="AS1399" i="7"/>
  <c r="AO1400" i="7"/>
  <c r="AP1400" i="7"/>
  <c r="AQ1400" i="7"/>
  <c r="AR1400" i="7"/>
  <c r="AS1400" i="7"/>
  <c r="AO1401" i="7"/>
  <c r="AP1401" i="7"/>
  <c r="AQ1401" i="7"/>
  <c r="AR1401" i="7"/>
  <c r="AS1401" i="7"/>
  <c r="AO1402" i="7"/>
  <c r="AP1402" i="7"/>
  <c r="AQ1402" i="7"/>
  <c r="AR1402" i="7"/>
  <c r="AS1402" i="7"/>
  <c r="AO1403" i="7"/>
  <c r="AP1403" i="7"/>
  <c r="AQ1403" i="7"/>
  <c r="AR1403" i="7"/>
  <c r="AS1403" i="7"/>
  <c r="AO1404" i="7"/>
  <c r="AP1404" i="7"/>
  <c r="AQ1404" i="7"/>
  <c r="AR1404" i="7"/>
  <c r="AS1404" i="7"/>
  <c r="AO1405" i="7"/>
  <c r="AP1405" i="7"/>
  <c r="AQ1405" i="7"/>
  <c r="AR1405" i="7"/>
  <c r="AS1405" i="7"/>
  <c r="AO1406" i="7"/>
  <c r="AP1406" i="7"/>
  <c r="AQ1406" i="7"/>
  <c r="AR1406" i="7"/>
  <c r="AS1406" i="7"/>
  <c r="AO1407" i="7"/>
  <c r="AP1407" i="7"/>
  <c r="AQ1407" i="7"/>
  <c r="AR1407" i="7"/>
  <c r="AS1407" i="7"/>
  <c r="AO1408" i="7"/>
  <c r="AP1408" i="7"/>
  <c r="AQ1408" i="7"/>
  <c r="AR1408" i="7"/>
  <c r="AS1408" i="7"/>
  <c r="AO1409" i="7"/>
  <c r="AP1409" i="7"/>
  <c r="AQ1409" i="7"/>
  <c r="AR1409" i="7"/>
  <c r="AS1409" i="7"/>
  <c r="AO1410" i="7"/>
  <c r="AP1410" i="7"/>
  <c r="AQ1410" i="7"/>
  <c r="AR1410" i="7"/>
  <c r="AS1410" i="7"/>
  <c r="AO1411" i="7"/>
  <c r="AP1411" i="7"/>
  <c r="AQ1411" i="7"/>
  <c r="AR1411" i="7"/>
  <c r="AS1411" i="7"/>
  <c r="AO1412" i="7"/>
  <c r="AP1412" i="7"/>
  <c r="AQ1412" i="7"/>
  <c r="AR1412" i="7"/>
  <c r="AS1412" i="7"/>
  <c r="AO1413" i="7"/>
  <c r="AP1413" i="7"/>
  <c r="AQ1413" i="7"/>
  <c r="AR1413" i="7"/>
  <c r="AS1413" i="7"/>
  <c r="AO1414" i="7"/>
  <c r="AP1414" i="7"/>
  <c r="AQ1414" i="7"/>
  <c r="AR1414" i="7"/>
  <c r="AS1414" i="7"/>
  <c r="AO1415" i="7"/>
  <c r="AP1415" i="7"/>
  <c r="AQ1415" i="7"/>
  <c r="AR1415" i="7"/>
  <c r="AS1415" i="7"/>
  <c r="AO1416" i="7"/>
  <c r="AP1416" i="7"/>
  <c r="AQ1416" i="7"/>
  <c r="AR1416" i="7"/>
  <c r="AS1416" i="7"/>
  <c r="AO1417" i="7"/>
  <c r="AP1417" i="7"/>
  <c r="AQ1417" i="7"/>
  <c r="AR1417" i="7"/>
  <c r="AS1417" i="7"/>
  <c r="AO1418" i="7"/>
  <c r="AP1418" i="7"/>
  <c r="AQ1418" i="7"/>
  <c r="AR1418" i="7"/>
  <c r="AS1418" i="7"/>
  <c r="AO1419" i="7"/>
  <c r="AP1419" i="7"/>
  <c r="AQ1419" i="7"/>
  <c r="AR1419" i="7"/>
  <c r="AS1419" i="7"/>
  <c r="AO1420" i="7"/>
  <c r="AP1420" i="7"/>
  <c r="AQ1420" i="7"/>
  <c r="AR1420" i="7"/>
  <c r="AS1420" i="7"/>
  <c r="AO1421" i="7"/>
  <c r="AP1421" i="7"/>
  <c r="AQ1421" i="7"/>
  <c r="AR1421" i="7"/>
  <c r="AS1421" i="7"/>
  <c r="AO1422" i="7"/>
  <c r="AP1422" i="7"/>
  <c r="AQ1422" i="7"/>
  <c r="AR1422" i="7"/>
  <c r="AS1422" i="7"/>
  <c r="AO1423" i="7"/>
  <c r="AP1423" i="7"/>
  <c r="AQ1423" i="7"/>
  <c r="AR1423" i="7"/>
  <c r="AS1423" i="7"/>
  <c r="AO1424" i="7"/>
  <c r="AP1424" i="7"/>
  <c r="AQ1424" i="7"/>
  <c r="AR1424" i="7"/>
  <c r="AS1424" i="7"/>
  <c r="AO1425" i="7"/>
  <c r="AP1425" i="7"/>
  <c r="AQ1425" i="7"/>
  <c r="AR1425" i="7"/>
  <c r="AS1425" i="7"/>
  <c r="AO1426" i="7"/>
  <c r="AP1426" i="7"/>
  <c r="AQ1426" i="7"/>
  <c r="AR1426" i="7"/>
  <c r="AS1426" i="7"/>
  <c r="AO1427" i="7"/>
  <c r="AP1427" i="7"/>
  <c r="AQ1427" i="7"/>
  <c r="AR1427" i="7"/>
  <c r="AS1427" i="7"/>
  <c r="AO1428" i="7"/>
  <c r="AP1428" i="7"/>
  <c r="AQ1428" i="7"/>
  <c r="AR1428" i="7"/>
  <c r="AS1428" i="7"/>
  <c r="AO1429" i="7"/>
  <c r="AP1429" i="7"/>
  <c r="AQ1429" i="7"/>
  <c r="AR1429" i="7"/>
  <c r="AS1429" i="7"/>
  <c r="AO1430" i="7"/>
  <c r="AP1430" i="7"/>
  <c r="AQ1430" i="7"/>
  <c r="AR1430" i="7"/>
  <c r="AS1430" i="7"/>
  <c r="AO1431" i="7"/>
  <c r="AP1431" i="7"/>
  <c r="AQ1431" i="7"/>
  <c r="AR1431" i="7"/>
  <c r="AS1431" i="7"/>
  <c r="AO1432" i="7"/>
  <c r="AP1432" i="7"/>
  <c r="AQ1432" i="7"/>
  <c r="AR1432" i="7"/>
  <c r="AS1432" i="7"/>
  <c r="AO1433" i="7"/>
  <c r="AP1433" i="7"/>
  <c r="AQ1433" i="7"/>
  <c r="AR1433" i="7"/>
  <c r="AS1433" i="7"/>
  <c r="AO1434" i="7"/>
  <c r="AP1434" i="7"/>
  <c r="AQ1434" i="7"/>
  <c r="AR1434" i="7"/>
  <c r="AS1434" i="7"/>
  <c r="AO1435" i="7"/>
  <c r="AP1435" i="7"/>
  <c r="AQ1435" i="7"/>
  <c r="AR1435" i="7"/>
  <c r="AS1435" i="7"/>
  <c r="AO1436" i="7"/>
  <c r="AP1436" i="7"/>
  <c r="AQ1436" i="7"/>
  <c r="AR1436" i="7"/>
  <c r="AS1436" i="7"/>
  <c r="AO1437" i="7"/>
  <c r="AP1437" i="7"/>
  <c r="AQ1437" i="7"/>
  <c r="AR1437" i="7"/>
  <c r="AS1437" i="7"/>
  <c r="AO1438" i="7"/>
  <c r="AP1438" i="7"/>
  <c r="AQ1438" i="7"/>
  <c r="AR1438" i="7"/>
  <c r="AS1438" i="7"/>
  <c r="AO1439" i="7"/>
  <c r="AP1439" i="7"/>
  <c r="AQ1439" i="7"/>
  <c r="AR1439" i="7"/>
  <c r="AS1439" i="7"/>
  <c r="AO1440" i="7"/>
  <c r="AP1440" i="7"/>
  <c r="AQ1440" i="7"/>
  <c r="AR1440" i="7"/>
  <c r="AS1440" i="7"/>
  <c r="AO1441" i="7"/>
  <c r="AP1441" i="7"/>
  <c r="AQ1441" i="7"/>
  <c r="AR1441" i="7"/>
  <c r="AS1441" i="7"/>
  <c r="AO1442" i="7"/>
  <c r="AP1442" i="7"/>
  <c r="AQ1442" i="7"/>
  <c r="AR1442" i="7"/>
  <c r="AS1442" i="7"/>
  <c r="AO1443" i="7"/>
  <c r="AP1443" i="7"/>
  <c r="AQ1443" i="7"/>
  <c r="AR1443" i="7"/>
  <c r="AS1443" i="7"/>
  <c r="AO1444" i="7"/>
  <c r="AP1444" i="7"/>
  <c r="AQ1444" i="7"/>
  <c r="AR1444" i="7"/>
  <c r="AS1444" i="7"/>
  <c r="AO1445" i="7"/>
  <c r="AP1445" i="7"/>
  <c r="AQ1445" i="7"/>
  <c r="AR1445" i="7"/>
  <c r="AS1445" i="7"/>
  <c r="AO1446" i="7"/>
  <c r="AP1446" i="7"/>
  <c r="AQ1446" i="7"/>
  <c r="AR1446" i="7"/>
  <c r="AS1446" i="7"/>
  <c r="AO1447" i="7"/>
  <c r="AP1447" i="7"/>
  <c r="AQ1447" i="7"/>
  <c r="AR1447" i="7"/>
  <c r="AS1447" i="7"/>
  <c r="AO1448" i="7"/>
  <c r="AP1448" i="7"/>
  <c r="AQ1448" i="7"/>
  <c r="AR1448" i="7"/>
  <c r="AS1448" i="7"/>
  <c r="AO1449" i="7"/>
  <c r="AP1449" i="7"/>
  <c r="AQ1449" i="7"/>
  <c r="AR1449" i="7"/>
  <c r="AS1449" i="7"/>
  <c r="AO1450" i="7"/>
  <c r="AP1450" i="7"/>
  <c r="AQ1450" i="7"/>
  <c r="AR1450" i="7"/>
  <c r="AS1450" i="7"/>
  <c r="AO1451" i="7"/>
  <c r="AP1451" i="7"/>
  <c r="AQ1451" i="7"/>
  <c r="AR1451" i="7"/>
  <c r="AS1451" i="7"/>
  <c r="AO1452" i="7"/>
  <c r="AP1452" i="7"/>
  <c r="AQ1452" i="7"/>
  <c r="AR1452" i="7"/>
  <c r="AS1452" i="7"/>
  <c r="AO1453" i="7"/>
  <c r="AP1453" i="7"/>
  <c r="AQ1453" i="7"/>
  <c r="AR1453" i="7"/>
  <c r="AS1453" i="7"/>
  <c r="AO1454" i="7"/>
  <c r="AP1454" i="7"/>
  <c r="AQ1454" i="7"/>
  <c r="AR1454" i="7"/>
  <c r="AS1454" i="7"/>
  <c r="AO1455" i="7"/>
  <c r="AP1455" i="7"/>
  <c r="AQ1455" i="7"/>
  <c r="AR1455" i="7"/>
  <c r="AS1455" i="7"/>
  <c r="AO1456" i="7"/>
  <c r="AP1456" i="7"/>
  <c r="AQ1456" i="7"/>
  <c r="AR1456" i="7"/>
  <c r="AS1456" i="7"/>
  <c r="AO1457" i="7"/>
  <c r="AP1457" i="7"/>
  <c r="AQ1457" i="7"/>
  <c r="AR1457" i="7"/>
  <c r="AS1457" i="7"/>
  <c r="AO1458" i="7"/>
  <c r="AP1458" i="7"/>
  <c r="AQ1458" i="7"/>
  <c r="AR1458" i="7"/>
  <c r="AS1458" i="7"/>
  <c r="AO1459" i="7"/>
  <c r="AP1459" i="7"/>
  <c r="AQ1459" i="7"/>
  <c r="AR1459" i="7"/>
  <c r="AS1459" i="7"/>
  <c r="AO1460" i="7"/>
  <c r="AP1460" i="7"/>
  <c r="AQ1460" i="7"/>
  <c r="AR1460" i="7"/>
  <c r="AS1460" i="7"/>
  <c r="AO1461" i="7"/>
  <c r="AP1461" i="7"/>
  <c r="AQ1461" i="7"/>
  <c r="AR1461" i="7"/>
  <c r="AS1461" i="7"/>
  <c r="AO1462" i="7"/>
  <c r="AP1462" i="7"/>
  <c r="AQ1462" i="7"/>
  <c r="AR1462" i="7"/>
  <c r="AS1462" i="7"/>
  <c r="AO1463" i="7"/>
  <c r="AP1463" i="7"/>
  <c r="AQ1463" i="7"/>
  <c r="AR1463" i="7"/>
  <c r="AS1463" i="7"/>
  <c r="AO1464" i="7"/>
  <c r="AP1464" i="7"/>
  <c r="AQ1464" i="7"/>
  <c r="AR1464" i="7"/>
  <c r="AS1464" i="7"/>
  <c r="AO1465" i="7"/>
  <c r="AP1465" i="7"/>
  <c r="AQ1465" i="7"/>
  <c r="AR1465" i="7"/>
  <c r="AS1465" i="7"/>
  <c r="AO1466" i="7"/>
  <c r="AP1466" i="7"/>
  <c r="AQ1466" i="7"/>
  <c r="AR1466" i="7"/>
  <c r="AS1466" i="7"/>
  <c r="AO1467" i="7"/>
  <c r="AP1467" i="7"/>
  <c r="AQ1467" i="7"/>
  <c r="AR1467" i="7"/>
  <c r="AS1467" i="7"/>
  <c r="AO1468" i="7"/>
  <c r="AP1468" i="7"/>
  <c r="AQ1468" i="7"/>
  <c r="AR1468" i="7"/>
  <c r="AS1468" i="7"/>
  <c r="AO1469" i="7"/>
  <c r="AP1469" i="7"/>
  <c r="AQ1469" i="7"/>
  <c r="AR1469" i="7"/>
  <c r="AS1469" i="7"/>
  <c r="AO1470" i="7"/>
  <c r="AP1470" i="7"/>
  <c r="AQ1470" i="7"/>
  <c r="AR1470" i="7"/>
  <c r="AS1470" i="7"/>
  <c r="AO1471" i="7"/>
  <c r="AP1471" i="7"/>
  <c r="AQ1471" i="7"/>
  <c r="AR1471" i="7"/>
  <c r="AS1471" i="7"/>
  <c r="AO1472" i="7"/>
  <c r="AP1472" i="7"/>
  <c r="AQ1472" i="7"/>
  <c r="AR1472" i="7"/>
  <c r="AS1472" i="7"/>
  <c r="AO1473" i="7"/>
  <c r="AP1473" i="7"/>
  <c r="AQ1473" i="7"/>
  <c r="AR1473" i="7"/>
  <c r="AS1473" i="7"/>
  <c r="AO1474" i="7"/>
  <c r="AP1474" i="7"/>
  <c r="AQ1474" i="7"/>
  <c r="AR1474" i="7"/>
  <c r="AS1474" i="7"/>
  <c r="AO1475" i="7"/>
  <c r="AP1475" i="7"/>
  <c r="AQ1475" i="7"/>
  <c r="AR1475" i="7"/>
  <c r="AS1475" i="7"/>
  <c r="AO1476" i="7"/>
  <c r="AP1476" i="7"/>
  <c r="AQ1476" i="7"/>
  <c r="AR1476" i="7"/>
  <c r="AS1476" i="7"/>
  <c r="AO1477" i="7"/>
  <c r="AP1477" i="7"/>
  <c r="AQ1477" i="7"/>
  <c r="AR1477" i="7"/>
  <c r="AS1477" i="7"/>
  <c r="AO1478" i="7"/>
  <c r="AP1478" i="7"/>
  <c r="AQ1478" i="7"/>
  <c r="AR1478" i="7"/>
  <c r="AS1478" i="7"/>
  <c r="AO1479" i="7"/>
  <c r="AP1479" i="7"/>
  <c r="AQ1479" i="7"/>
  <c r="AR1479" i="7"/>
  <c r="AS1479" i="7"/>
  <c r="AO1480" i="7"/>
  <c r="AP1480" i="7"/>
  <c r="AQ1480" i="7"/>
  <c r="AR1480" i="7"/>
  <c r="AS1480" i="7"/>
  <c r="AO1481" i="7"/>
  <c r="AP1481" i="7"/>
  <c r="AQ1481" i="7"/>
  <c r="AR1481" i="7"/>
  <c r="AS1481" i="7"/>
  <c r="AO1482" i="7"/>
  <c r="AP1482" i="7"/>
  <c r="AQ1482" i="7"/>
  <c r="AR1482" i="7"/>
  <c r="AS1482" i="7"/>
  <c r="AO1483" i="7"/>
  <c r="AP1483" i="7"/>
  <c r="AQ1483" i="7"/>
  <c r="AR1483" i="7"/>
  <c r="AS1483" i="7"/>
  <c r="AO1484" i="7"/>
  <c r="AP1484" i="7"/>
  <c r="AQ1484" i="7"/>
  <c r="AR1484" i="7"/>
  <c r="AS1484" i="7"/>
  <c r="AO1485" i="7"/>
  <c r="AP1485" i="7"/>
  <c r="AQ1485" i="7"/>
  <c r="AR1485" i="7"/>
  <c r="AS1485" i="7"/>
  <c r="AO1486" i="7"/>
  <c r="AP1486" i="7"/>
  <c r="AQ1486" i="7"/>
  <c r="AR1486" i="7"/>
  <c r="AS1486" i="7"/>
  <c r="AO1487" i="7"/>
  <c r="AP1487" i="7"/>
  <c r="AQ1487" i="7"/>
  <c r="AR1487" i="7"/>
  <c r="AS1487" i="7"/>
  <c r="AO1488" i="7"/>
  <c r="AP1488" i="7"/>
  <c r="AQ1488" i="7"/>
  <c r="AR1488" i="7"/>
  <c r="AS1488" i="7"/>
  <c r="AO1489" i="7"/>
  <c r="AP1489" i="7"/>
  <c r="AQ1489" i="7"/>
  <c r="AR1489" i="7"/>
  <c r="AS1489" i="7"/>
  <c r="AO1490" i="7"/>
  <c r="AP1490" i="7"/>
  <c r="AQ1490" i="7"/>
  <c r="AR1490" i="7"/>
  <c r="AS1490" i="7"/>
  <c r="AO1491" i="7"/>
  <c r="AP1491" i="7"/>
  <c r="AQ1491" i="7"/>
  <c r="AR1491" i="7"/>
  <c r="AS1491" i="7"/>
  <c r="AO1492" i="7"/>
  <c r="AP1492" i="7"/>
  <c r="AQ1492" i="7"/>
  <c r="AR1492" i="7"/>
  <c r="AS1492" i="7"/>
  <c r="AO1493" i="7"/>
  <c r="AP1493" i="7"/>
  <c r="AQ1493" i="7"/>
  <c r="AR1493" i="7"/>
  <c r="AS1493" i="7"/>
  <c r="AO1494" i="7"/>
  <c r="AP1494" i="7"/>
  <c r="AQ1494" i="7"/>
  <c r="AR1494" i="7"/>
  <c r="AS1494" i="7"/>
  <c r="AO1495" i="7"/>
  <c r="AP1495" i="7"/>
  <c r="AQ1495" i="7"/>
  <c r="AR1495" i="7"/>
  <c r="AS1495" i="7"/>
  <c r="AO1496" i="7"/>
  <c r="AP1496" i="7"/>
  <c r="AQ1496" i="7"/>
  <c r="AR1496" i="7"/>
  <c r="AS1496" i="7"/>
  <c r="AO1497" i="7"/>
  <c r="AP1497" i="7"/>
  <c r="AQ1497" i="7"/>
  <c r="AR1497" i="7"/>
  <c r="AS1497" i="7"/>
  <c r="AO1498" i="7"/>
  <c r="AP1498" i="7"/>
  <c r="AQ1498" i="7"/>
  <c r="AR1498" i="7"/>
  <c r="AS1498" i="7"/>
  <c r="AO1499" i="7"/>
  <c r="AP1499" i="7"/>
  <c r="AQ1499" i="7"/>
  <c r="AR1499" i="7"/>
  <c r="AS1499" i="7"/>
  <c r="AO1500" i="7"/>
  <c r="AP1500" i="7"/>
  <c r="AQ1500" i="7"/>
  <c r="AR1500" i="7"/>
  <c r="AS1500" i="7"/>
  <c r="AO1501" i="7"/>
  <c r="AP1501" i="7"/>
  <c r="AQ1501" i="7"/>
  <c r="AR1501" i="7"/>
  <c r="AS1501" i="7"/>
  <c r="AO1502" i="7"/>
  <c r="AP1502" i="7"/>
  <c r="AQ1502" i="7"/>
  <c r="AR1502" i="7"/>
  <c r="AS1502" i="7"/>
  <c r="AO1503" i="7"/>
  <c r="AP1503" i="7"/>
  <c r="AQ1503" i="7"/>
  <c r="AR1503" i="7"/>
  <c r="AS1503" i="7"/>
  <c r="AO1504" i="7"/>
  <c r="AP1504" i="7"/>
  <c r="AQ1504" i="7"/>
  <c r="AR1504" i="7"/>
  <c r="AS1504" i="7"/>
  <c r="AO1505" i="7"/>
  <c r="AP1505" i="7"/>
  <c r="AQ1505" i="7"/>
  <c r="AR1505" i="7"/>
  <c r="AS1505" i="7"/>
  <c r="AO1506" i="7"/>
  <c r="AP1506" i="7"/>
  <c r="AQ1506" i="7"/>
  <c r="AR1506" i="7"/>
  <c r="AS1506" i="7"/>
  <c r="AO1507" i="7"/>
  <c r="AP1507" i="7"/>
  <c r="AQ1507" i="7"/>
  <c r="AR1507" i="7"/>
  <c r="AS1507" i="7"/>
  <c r="AO1508" i="7"/>
  <c r="AP1508" i="7"/>
  <c r="AQ1508" i="7"/>
  <c r="AR1508" i="7"/>
  <c r="AS1508" i="7"/>
  <c r="AO1509" i="7"/>
  <c r="AP1509" i="7"/>
  <c r="AQ1509" i="7"/>
  <c r="AR1509" i="7"/>
  <c r="AS1509" i="7"/>
  <c r="AO1510" i="7"/>
  <c r="AP1510" i="7"/>
  <c r="AQ1510" i="7"/>
  <c r="AR1510" i="7"/>
  <c r="AS1510" i="7"/>
  <c r="AO1511" i="7"/>
  <c r="AP1511" i="7"/>
  <c r="AQ1511" i="7"/>
  <c r="AR1511" i="7"/>
  <c r="AS1511" i="7"/>
  <c r="AO1512" i="7"/>
  <c r="AP1512" i="7"/>
  <c r="AQ1512" i="7"/>
  <c r="AR1512" i="7"/>
  <c r="AS1512" i="7"/>
  <c r="AO1513" i="7"/>
  <c r="AP1513" i="7"/>
  <c r="AQ1513" i="7"/>
  <c r="AR1513" i="7"/>
  <c r="AS1513" i="7"/>
  <c r="AO1514" i="7"/>
  <c r="AP1514" i="7"/>
  <c r="AQ1514" i="7"/>
  <c r="AR1514" i="7"/>
  <c r="AS1514" i="7"/>
  <c r="AO1515" i="7"/>
  <c r="AP1515" i="7"/>
  <c r="AQ1515" i="7"/>
  <c r="AR1515" i="7"/>
  <c r="AS1515" i="7"/>
  <c r="AO1516" i="7"/>
  <c r="AP1516" i="7"/>
  <c r="AQ1516" i="7"/>
  <c r="AR1516" i="7"/>
  <c r="AS1516" i="7"/>
  <c r="AO1517" i="7"/>
  <c r="AP1517" i="7"/>
  <c r="AQ1517" i="7"/>
  <c r="AR1517" i="7"/>
  <c r="AS1517" i="7"/>
  <c r="AO1518" i="7"/>
  <c r="AP1518" i="7"/>
  <c r="AQ1518" i="7"/>
  <c r="AR1518" i="7"/>
  <c r="AS1518" i="7"/>
  <c r="AO1519" i="7"/>
  <c r="AP1519" i="7"/>
  <c r="AQ1519" i="7"/>
  <c r="AR1519" i="7"/>
  <c r="AS1519" i="7"/>
  <c r="AO1520" i="7"/>
  <c r="AP1520" i="7"/>
  <c r="AQ1520" i="7"/>
  <c r="AR1520" i="7"/>
  <c r="AS1520" i="7"/>
  <c r="AO1521" i="7"/>
  <c r="AP1521" i="7"/>
  <c r="AQ1521" i="7"/>
  <c r="AR1521" i="7"/>
  <c r="AS1521" i="7"/>
  <c r="AO1522" i="7"/>
  <c r="AP1522" i="7"/>
  <c r="AQ1522" i="7"/>
  <c r="AR1522" i="7"/>
  <c r="AS1522" i="7"/>
  <c r="AO1523" i="7"/>
  <c r="AP1523" i="7"/>
  <c r="AQ1523" i="7"/>
  <c r="AR1523" i="7"/>
  <c r="AS1523" i="7"/>
  <c r="AO1524" i="7"/>
  <c r="AP1524" i="7"/>
  <c r="AQ1524" i="7"/>
  <c r="AR1524" i="7"/>
  <c r="AS1524" i="7"/>
  <c r="AO1525" i="7"/>
  <c r="AP1525" i="7"/>
  <c r="AQ1525" i="7"/>
  <c r="AR1525" i="7"/>
  <c r="AS1525" i="7"/>
  <c r="AO1526" i="7"/>
  <c r="AP1526" i="7"/>
  <c r="AQ1526" i="7"/>
  <c r="AR1526" i="7"/>
  <c r="AS1526" i="7"/>
  <c r="AO1527" i="7"/>
  <c r="AP1527" i="7"/>
  <c r="AQ1527" i="7"/>
  <c r="AR1527" i="7"/>
  <c r="AS1527" i="7"/>
  <c r="AO1528" i="7"/>
  <c r="AP1528" i="7"/>
  <c r="AQ1528" i="7"/>
  <c r="AR1528" i="7"/>
  <c r="AS1528" i="7"/>
  <c r="AO1529" i="7"/>
  <c r="AP1529" i="7"/>
  <c r="AQ1529" i="7"/>
  <c r="AR1529" i="7"/>
  <c r="AS1529" i="7"/>
  <c r="AO1530" i="7"/>
  <c r="AP1530" i="7"/>
  <c r="AQ1530" i="7"/>
  <c r="AR1530" i="7"/>
  <c r="AS1530" i="7"/>
  <c r="AO1531" i="7"/>
  <c r="AP1531" i="7"/>
  <c r="AQ1531" i="7"/>
  <c r="AR1531" i="7"/>
  <c r="AS1531" i="7"/>
  <c r="AO1532" i="7"/>
  <c r="AP1532" i="7"/>
  <c r="AQ1532" i="7"/>
  <c r="AR1532" i="7"/>
  <c r="AS1532" i="7"/>
  <c r="AO1533" i="7"/>
  <c r="AP1533" i="7"/>
  <c r="AQ1533" i="7"/>
  <c r="AR1533" i="7"/>
  <c r="AS1533" i="7"/>
  <c r="AO1534" i="7"/>
  <c r="AP1534" i="7"/>
  <c r="AQ1534" i="7"/>
  <c r="AR1534" i="7"/>
  <c r="AS1534" i="7"/>
  <c r="AO1535" i="7"/>
  <c r="AP1535" i="7"/>
  <c r="AQ1535" i="7"/>
  <c r="AR1535" i="7"/>
  <c r="AS1535" i="7"/>
  <c r="AO1536" i="7"/>
  <c r="AP1536" i="7"/>
  <c r="AQ1536" i="7"/>
  <c r="AR1536" i="7"/>
  <c r="AS1536" i="7"/>
  <c r="AO1537" i="7"/>
  <c r="AP1537" i="7"/>
  <c r="AQ1537" i="7"/>
  <c r="AR1537" i="7"/>
  <c r="AS1537" i="7"/>
  <c r="AO1538" i="7"/>
  <c r="AP1538" i="7"/>
  <c r="AQ1538" i="7"/>
  <c r="AR1538" i="7"/>
  <c r="AS1538" i="7"/>
  <c r="AO1539" i="7"/>
  <c r="AP1539" i="7"/>
  <c r="AQ1539" i="7"/>
  <c r="AR1539" i="7"/>
  <c r="AS1539" i="7"/>
  <c r="AO1540" i="7"/>
  <c r="AP1540" i="7"/>
  <c r="AQ1540" i="7"/>
  <c r="AR1540" i="7"/>
  <c r="AS1540" i="7"/>
  <c r="AO1541" i="7"/>
  <c r="AP1541" i="7"/>
  <c r="AQ1541" i="7"/>
  <c r="AR1541" i="7"/>
  <c r="AS1541" i="7"/>
  <c r="AO1542" i="7"/>
  <c r="AP1542" i="7"/>
  <c r="AQ1542" i="7"/>
  <c r="AR1542" i="7"/>
  <c r="AS1542" i="7"/>
  <c r="AO1543" i="7"/>
  <c r="AP1543" i="7"/>
  <c r="AQ1543" i="7"/>
  <c r="AR1543" i="7"/>
  <c r="AS1543" i="7"/>
  <c r="AO1544" i="7"/>
  <c r="AP1544" i="7"/>
  <c r="AQ1544" i="7"/>
  <c r="AR1544" i="7"/>
  <c r="AS1544" i="7"/>
  <c r="AO1545" i="7"/>
  <c r="AP1545" i="7"/>
  <c r="AQ1545" i="7"/>
  <c r="AR1545" i="7"/>
  <c r="AS1545" i="7"/>
  <c r="AO1546" i="7"/>
  <c r="AP1546" i="7"/>
  <c r="AQ1546" i="7"/>
  <c r="AR1546" i="7"/>
  <c r="AS1546" i="7"/>
  <c r="AO1547" i="7"/>
  <c r="AP1547" i="7"/>
  <c r="AQ1547" i="7"/>
  <c r="AR1547" i="7"/>
  <c r="AS1547" i="7"/>
  <c r="AO1548" i="7"/>
  <c r="AP1548" i="7"/>
  <c r="AQ1548" i="7"/>
  <c r="AR1548" i="7"/>
  <c r="AS1548" i="7"/>
  <c r="AO1549" i="7"/>
  <c r="AP1549" i="7"/>
  <c r="AQ1549" i="7"/>
  <c r="AR1549" i="7"/>
  <c r="AS1549" i="7"/>
  <c r="AO1550" i="7"/>
  <c r="AP1550" i="7"/>
  <c r="AQ1550" i="7"/>
  <c r="AR1550" i="7"/>
  <c r="AS1550" i="7"/>
  <c r="AO1551" i="7"/>
  <c r="AP1551" i="7"/>
  <c r="AQ1551" i="7"/>
  <c r="AR1551" i="7"/>
  <c r="AS1551" i="7"/>
  <c r="AO1552" i="7"/>
  <c r="AP1552" i="7"/>
  <c r="AQ1552" i="7"/>
  <c r="AR1552" i="7"/>
  <c r="AS1552" i="7"/>
  <c r="AO1553" i="7"/>
  <c r="AP1553" i="7"/>
  <c r="AQ1553" i="7"/>
  <c r="AR1553" i="7"/>
  <c r="AS1553" i="7"/>
  <c r="AO1554" i="7"/>
  <c r="AP1554" i="7"/>
  <c r="AQ1554" i="7"/>
  <c r="AR1554" i="7"/>
  <c r="AS1554" i="7"/>
  <c r="AO1555" i="7"/>
  <c r="AP1555" i="7"/>
  <c r="AQ1555" i="7"/>
  <c r="AR1555" i="7"/>
  <c r="AS1555" i="7"/>
  <c r="AO1556" i="7"/>
  <c r="AP1556" i="7"/>
  <c r="AQ1556" i="7"/>
  <c r="AR1556" i="7"/>
  <c r="AS1556" i="7"/>
  <c r="AO1557" i="7"/>
  <c r="AP1557" i="7"/>
  <c r="AQ1557" i="7"/>
  <c r="AR1557" i="7"/>
  <c r="AS1557" i="7"/>
  <c r="AO1558" i="7"/>
  <c r="AP1558" i="7"/>
  <c r="AQ1558" i="7"/>
  <c r="AR1558" i="7"/>
  <c r="AS1558" i="7"/>
  <c r="AO1559" i="7"/>
  <c r="AP1559" i="7"/>
  <c r="AQ1559" i="7"/>
  <c r="AR1559" i="7"/>
  <c r="AS1559" i="7"/>
  <c r="AO1560" i="7"/>
  <c r="AP1560" i="7"/>
  <c r="AQ1560" i="7"/>
  <c r="AR1560" i="7"/>
  <c r="AS1560" i="7"/>
  <c r="AO1561" i="7"/>
  <c r="AP1561" i="7"/>
  <c r="AQ1561" i="7"/>
  <c r="AR1561" i="7"/>
  <c r="AS1561" i="7"/>
  <c r="AO1562" i="7"/>
  <c r="AP1562" i="7"/>
  <c r="AQ1562" i="7"/>
  <c r="AR1562" i="7"/>
  <c r="AS1562" i="7"/>
  <c r="AO1563" i="7"/>
  <c r="AP1563" i="7"/>
  <c r="AQ1563" i="7"/>
  <c r="AR1563" i="7"/>
  <c r="AS1563" i="7"/>
  <c r="AO1564" i="7"/>
  <c r="AP1564" i="7"/>
  <c r="AQ1564" i="7"/>
  <c r="AR1564" i="7"/>
  <c r="AS1564" i="7"/>
  <c r="AO1565" i="7"/>
  <c r="AP1565" i="7"/>
  <c r="AQ1565" i="7"/>
  <c r="AR1565" i="7"/>
  <c r="AS1565" i="7"/>
  <c r="AO1566" i="7"/>
  <c r="AP1566" i="7"/>
  <c r="AQ1566" i="7"/>
  <c r="AR1566" i="7"/>
  <c r="AS1566" i="7"/>
  <c r="AO1567" i="7"/>
  <c r="AP1567" i="7"/>
  <c r="AQ1567" i="7"/>
  <c r="AR1567" i="7"/>
  <c r="AS1567" i="7"/>
  <c r="AO1568" i="7"/>
  <c r="AP1568" i="7"/>
  <c r="AQ1568" i="7"/>
  <c r="AR1568" i="7"/>
  <c r="AS1568" i="7"/>
  <c r="AO1569" i="7"/>
  <c r="AP1569" i="7"/>
  <c r="AQ1569" i="7"/>
  <c r="AR1569" i="7"/>
  <c r="AS1569" i="7"/>
  <c r="AO1570" i="7"/>
  <c r="AP1570" i="7"/>
  <c r="AQ1570" i="7"/>
  <c r="AR1570" i="7"/>
  <c r="AS1570" i="7"/>
  <c r="AO1571" i="7"/>
  <c r="AP1571" i="7"/>
  <c r="AQ1571" i="7"/>
  <c r="AR1571" i="7"/>
  <c r="AS1571" i="7"/>
  <c r="AO1572" i="7"/>
  <c r="AP1572" i="7"/>
  <c r="AQ1572" i="7"/>
  <c r="AR1572" i="7"/>
  <c r="AS1572" i="7"/>
  <c r="AO1573" i="7"/>
  <c r="AP1573" i="7"/>
  <c r="AQ1573" i="7"/>
  <c r="AR1573" i="7"/>
  <c r="AS1573" i="7"/>
  <c r="AO1574" i="7"/>
  <c r="AP1574" i="7"/>
  <c r="AQ1574" i="7"/>
  <c r="AR1574" i="7"/>
  <c r="AS1574" i="7"/>
  <c r="AO1575" i="7"/>
  <c r="AP1575" i="7"/>
  <c r="AQ1575" i="7"/>
  <c r="AR1575" i="7"/>
  <c r="AS1575" i="7"/>
  <c r="AO1576" i="7"/>
  <c r="AP1576" i="7"/>
  <c r="AQ1576" i="7"/>
  <c r="AR1576" i="7"/>
  <c r="AS1576" i="7"/>
  <c r="AO1577" i="7"/>
  <c r="AP1577" i="7"/>
  <c r="AQ1577" i="7"/>
  <c r="AR1577" i="7"/>
  <c r="AS1577" i="7"/>
  <c r="AO1578" i="7"/>
  <c r="AP1578" i="7"/>
  <c r="AQ1578" i="7"/>
  <c r="AR1578" i="7"/>
  <c r="AS1578" i="7"/>
  <c r="AO1579" i="7"/>
  <c r="AP1579" i="7"/>
  <c r="AQ1579" i="7"/>
  <c r="AR1579" i="7"/>
  <c r="AS1579" i="7"/>
  <c r="AO1580" i="7"/>
  <c r="AP1580" i="7"/>
  <c r="AQ1580" i="7"/>
  <c r="AR1580" i="7"/>
  <c r="AS1580" i="7"/>
  <c r="AO1581" i="7"/>
  <c r="AP1581" i="7"/>
  <c r="AQ1581" i="7"/>
  <c r="AR1581" i="7"/>
  <c r="AS1581" i="7"/>
  <c r="AO1582" i="7"/>
  <c r="AP1582" i="7"/>
  <c r="AQ1582" i="7"/>
  <c r="AR1582" i="7"/>
  <c r="AS1582" i="7"/>
  <c r="AO1583" i="7"/>
  <c r="AP1583" i="7"/>
  <c r="AQ1583" i="7"/>
  <c r="AR1583" i="7"/>
  <c r="AS1583" i="7"/>
  <c r="AO1584" i="7"/>
  <c r="AP1584" i="7"/>
  <c r="AQ1584" i="7"/>
  <c r="AR1584" i="7"/>
  <c r="AS1584" i="7"/>
  <c r="AO1585" i="7"/>
  <c r="AP1585" i="7"/>
  <c r="AQ1585" i="7"/>
  <c r="AR1585" i="7"/>
  <c r="AS1585" i="7"/>
  <c r="AO1586" i="7"/>
  <c r="AP1586" i="7"/>
  <c r="AQ1586" i="7"/>
  <c r="AR1586" i="7"/>
  <c r="AS1586" i="7"/>
  <c r="AO1587" i="7"/>
  <c r="AP1587" i="7"/>
  <c r="AQ1587" i="7"/>
  <c r="AR1587" i="7"/>
  <c r="AS1587" i="7"/>
  <c r="AO1588" i="7"/>
  <c r="AP1588" i="7"/>
  <c r="AQ1588" i="7"/>
  <c r="AR1588" i="7"/>
  <c r="AS1588" i="7"/>
  <c r="AO1589" i="7"/>
  <c r="AP1589" i="7"/>
  <c r="AQ1589" i="7"/>
  <c r="AR1589" i="7"/>
  <c r="AS1589" i="7"/>
  <c r="AO1590" i="7"/>
  <c r="AP1590" i="7"/>
  <c r="AQ1590" i="7"/>
  <c r="AR1590" i="7"/>
  <c r="AS1590" i="7"/>
  <c r="AO1591" i="7"/>
  <c r="AP1591" i="7"/>
  <c r="AQ1591" i="7"/>
  <c r="AR1591" i="7"/>
  <c r="AS1591" i="7"/>
  <c r="AO1592" i="7"/>
  <c r="AP1592" i="7"/>
  <c r="AQ1592" i="7"/>
  <c r="AR1592" i="7"/>
  <c r="AS1592" i="7"/>
  <c r="AO1593" i="7"/>
  <c r="AP1593" i="7"/>
  <c r="AQ1593" i="7"/>
  <c r="AR1593" i="7"/>
  <c r="AS1593" i="7"/>
  <c r="AO1594" i="7"/>
  <c r="AP1594" i="7"/>
  <c r="AQ1594" i="7"/>
  <c r="AR1594" i="7"/>
  <c r="AS1594" i="7"/>
  <c r="AO1595" i="7"/>
  <c r="AP1595" i="7"/>
  <c r="AQ1595" i="7"/>
  <c r="AR1595" i="7"/>
  <c r="AS1595" i="7"/>
  <c r="AO1596" i="7"/>
  <c r="AP1596" i="7"/>
  <c r="AQ1596" i="7"/>
  <c r="AR1596" i="7"/>
  <c r="AS1596" i="7"/>
  <c r="AO1597" i="7"/>
  <c r="AP1597" i="7"/>
  <c r="AQ1597" i="7"/>
  <c r="AR1597" i="7"/>
  <c r="AS1597" i="7"/>
  <c r="AO1598" i="7"/>
  <c r="AP1598" i="7"/>
  <c r="AQ1598" i="7"/>
  <c r="AR1598" i="7"/>
  <c r="AS1598" i="7"/>
  <c r="AO1599" i="7"/>
  <c r="AP1599" i="7"/>
  <c r="AQ1599" i="7"/>
  <c r="AR1599" i="7"/>
  <c r="AS1599" i="7"/>
  <c r="AO1600" i="7"/>
  <c r="AP1600" i="7"/>
  <c r="AQ1600" i="7"/>
  <c r="AR1600" i="7"/>
  <c r="AS1600" i="7"/>
  <c r="AO1601" i="7"/>
  <c r="AP1601" i="7"/>
  <c r="AQ1601" i="7"/>
  <c r="AR1601" i="7"/>
  <c r="AS1601" i="7"/>
  <c r="AO1602" i="7"/>
  <c r="AP1602" i="7"/>
  <c r="AQ1602" i="7"/>
  <c r="AR1602" i="7"/>
  <c r="AS1602" i="7"/>
  <c r="AO1603" i="7"/>
  <c r="AP1603" i="7"/>
  <c r="AQ1603" i="7"/>
  <c r="AR1603" i="7"/>
  <c r="AS1603" i="7"/>
  <c r="AO1604" i="7"/>
  <c r="AP1604" i="7"/>
  <c r="AQ1604" i="7"/>
  <c r="AR1604" i="7"/>
  <c r="AS1604" i="7"/>
  <c r="AO1605" i="7"/>
  <c r="AP1605" i="7"/>
  <c r="AQ1605" i="7"/>
  <c r="AR1605" i="7"/>
  <c r="AS1605" i="7"/>
  <c r="AO1606" i="7"/>
  <c r="AP1606" i="7"/>
  <c r="AQ1606" i="7"/>
  <c r="AR1606" i="7"/>
  <c r="AS1606" i="7"/>
  <c r="AO1607" i="7"/>
  <c r="AP1607" i="7"/>
  <c r="AQ1607" i="7"/>
  <c r="AR1607" i="7"/>
  <c r="AS1607" i="7"/>
  <c r="AO1608" i="7"/>
  <c r="AP1608" i="7"/>
  <c r="AQ1608" i="7"/>
  <c r="AR1608" i="7"/>
  <c r="AS1608" i="7"/>
  <c r="AO1609" i="7"/>
  <c r="AP1609" i="7"/>
  <c r="AQ1609" i="7"/>
  <c r="AR1609" i="7"/>
  <c r="AS1609" i="7"/>
  <c r="AO1610" i="7"/>
  <c r="AP1610" i="7"/>
  <c r="AQ1610" i="7"/>
  <c r="AR1610" i="7"/>
  <c r="AS1610" i="7"/>
  <c r="AO1611" i="7"/>
  <c r="AP1611" i="7"/>
  <c r="AQ1611" i="7"/>
  <c r="AR1611" i="7"/>
  <c r="AS1611" i="7"/>
  <c r="AO1612" i="7"/>
  <c r="AP1612" i="7"/>
  <c r="AQ1612" i="7"/>
  <c r="AR1612" i="7"/>
  <c r="AS1612" i="7"/>
  <c r="AO1613" i="7"/>
  <c r="AP1613" i="7"/>
  <c r="AQ1613" i="7"/>
  <c r="AR1613" i="7"/>
  <c r="AS1613" i="7"/>
  <c r="AO1614" i="7"/>
  <c r="AP1614" i="7"/>
  <c r="AQ1614" i="7"/>
  <c r="AR1614" i="7"/>
  <c r="AS1614" i="7"/>
  <c r="AO1615" i="7"/>
  <c r="AP1615" i="7"/>
  <c r="AQ1615" i="7"/>
  <c r="AR1615" i="7"/>
  <c r="AS1615" i="7"/>
  <c r="AO1616" i="7"/>
  <c r="AP1616" i="7"/>
  <c r="AQ1616" i="7"/>
  <c r="AR1616" i="7"/>
  <c r="AS1616" i="7"/>
  <c r="AO1617" i="7"/>
  <c r="AP1617" i="7"/>
  <c r="AQ1617" i="7"/>
  <c r="AR1617" i="7"/>
  <c r="AS1617" i="7"/>
  <c r="AO1618" i="7"/>
  <c r="AP1618" i="7"/>
  <c r="AQ1618" i="7"/>
  <c r="AR1618" i="7"/>
  <c r="AS1618" i="7"/>
  <c r="AO1619" i="7"/>
  <c r="AP1619" i="7"/>
  <c r="AQ1619" i="7"/>
  <c r="AR1619" i="7"/>
  <c r="AS1619" i="7"/>
  <c r="AO1620" i="7"/>
  <c r="AP1620" i="7"/>
  <c r="AQ1620" i="7"/>
  <c r="AR1620" i="7"/>
  <c r="AS1620" i="7"/>
  <c r="AO1621" i="7"/>
  <c r="AP1621" i="7"/>
  <c r="AQ1621" i="7"/>
  <c r="AR1621" i="7"/>
  <c r="AS1621" i="7"/>
  <c r="AO1622" i="7"/>
  <c r="AP1622" i="7"/>
  <c r="AQ1622" i="7"/>
  <c r="AR1622" i="7"/>
  <c r="AS1622" i="7"/>
  <c r="AO1623" i="7"/>
  <c r="AP1623" i="7"/>
  <c r="AQ1623" i="7"/>
  <c r="AR1623" i="7"/>
  <c r="AS1623" i="7"/>
  <c r="AO1624" i="7"/>
  <c r="AP1624" i="7"/>
  <c r="AQ1624" i="7"/>
  <c r="AR1624" i="7"/>
  <c r="AS1624" i="7"/>
  <c r="AO1625" i="7"/>
  <c r="AP1625" i="7"/>
  <c r="AQ1625" i="7"/>
  <c r="AR1625" i="7"/>
  <c r="AS1625" i="7"/>
  <c r="AO1626" i="7"/>
  <c r="AP1626" i="7"/>
  <c r="AQ1626" i="7"/>
  <c r="AR1626" i="7"/>
  <c r="AS1626" i="7"/>
  <c r="AO1627" i="7"/>
  <c r="AP1627" i="7"/>
  <c r="AQ1627" i="7"/>
  <c r="AR1627" i="7"/>
  <c r="AS1627" i="7"/>
  <c r="AO1628" i="7"/>
  <c r="AP1628" i="7"/>
  <c r="AQ1628" i="7"/>
  <c r="AR1628" i="7"/>
  <c r="AS1628" i="7"/>
  <c r="AO1629" i="7"/>
  <c r="AP1629" i="7"/>
  <c r="AQ1629" i="7"/>
  <c r="AR1629" i="7"/>
  <c r="AS1629" i="7"/>
  <c r="AO1630" i="7"/>
  <c r="AP1630" i="7"/>
  <c r="AQ1630" i="7"/>
  <c r="AR1630" i="7"/>
  <c r="AS1630" i="7"/>
  <c r="AO1631" i="7"/>
  <c r="AP1631" i="7"/>
  <c r="AQ1631" i="7"/>
  <c r="AR1631" i="7"/>
  <c r="AS1631" i="7"/>
  <c r="AO1632" i="7"/>
  <c r="AP1632" i="7"/>
  <c r="AQ1632" i="7"/>
  <c r="AR1632" i="7"/>
  <c r="AS1632" i="7"/>
  <c r="AO1633" i="7"/>
  <c r="AP1633" i="7"/>
  <c r="AQ1633" i="7"/>
  <c r="AR1633" i="7"/>
  <c r="AS1633" i="7"/>
  <c r="AO1634" i="7"/>
  <c r="AP1634" i="7"/>
  <c r="AQ1634" i="7"/>
  <c r="AR1634" i="7"/>
  <c r="AS1634" i="7"/>
  <c r="AO1635" i="7"/>
  <c r="AP1635" i="7"/>
  <c r="AQ1635" i="7"/>
  <c r="AR1635" i="7"/>
  <c r="AS1635" i="7"/>
  <c r="AO1636" i="7"/>
  <c r="AP1636" i="7"/>
  <c r="AQ1636" i="7"/>
  <c r="AR1636" i="7"/>
  <c r="AS1636" i="7"/>
  <c r="AO1637" i="7"/>
  <c r="AP1637" i="7"/>
  <c r="AQ1637" i="7"/>
  <c r="AR1637" i="7"/>
  <c r="AS1637" i="7"/>
  <c r="AO1638" i="7"/>
  <c r="AP1638" i="7"/>
  <c r="AQ1638" i="7"/>
  <c r="AR1638" i="7"/>
  <c r="AS1638" i="7"/>
  <c r="AO1639" i="7"/>
  <c r="AP1639" i="7"/>
  <c r="AQ1639" i="7"/>
  <c r="AR1639" i="7"/>
  <c r="AS1639" i="7"/>
  <c r="AO1640" i="7"/>
  <c r="AP1640" i="7"/>
  <c r="AQ1640" i="7"/>
  <c r="AR1640" i="7"/>
  <c r="AS1640" i="7"/>
  <c r="AO1641" i="7"/>
  <c r="AP1641" i="7"/>
  <c r="AQ1641" i="7"/>
  <c r="AR1641" i="7"/>
  <c r="AS1641" i="7"/>
  <c r="AO1642" i="7"/>
  <c r="AP1642" i="7"/>
  <c r="AQ1642" i="7"/>
  <c r="AR1642" i="7"/>
  <c r="AS1642" i="7"/>
  <c r="AO1643" i="7"/>
  <c r="AP1643" i="7"/>
  <c r="AQ1643" i="7"/>
  <c r="AR1643" i="7"/>
  <c r="AS1643" i="7"/>
  <c r="AO1644" i="7"/>
  <c r="AP1644" i="7"/>
  <c r="AQ1644" i="7"/>
  <c r="AR1644" i="7"/>
  <c r="AS1644" i="7"/>
  <c r="AO1645" i="7"/>
  <c r="AP1645" i="7"/>
  <c r="AQ1645" i="7"/>
  <c r="AR1645" i="7"/>
  <c r="AS1645" i="7"/>
  <c r="AO1646" i="7"/>
  <c r="AP1646" i="7"/>
  <c r="AQ1646" i="7"/>
  <c r="AR1646" i="7"/>
  <c r="AS1646" i="7"/>
  <c r="AO1647" i="7"/>
  <c r="AP1647" i="7"/>
  <c r="AQ1647" i="7"/>
  <c r="AR1647" i="7"/>
  <c r="AS1647" i="7"/>
  <c r="AO1648" i="7"/>
  <c r="AP1648" i="7"/>
  <c r="AQ1648" i="7"/>
  <c r="AR1648" i="7"/>
  <c r="AS1648" i="7"/>
  <c r="AO1649" i="7"/>
  <c r="AP1649" i="7"/>
  <c r="AQ1649" i="7"/>
  <c r="AR1649" i="7"/>
  <c r="AS1649" i="7"/>
  <c r="AO1650" i="7"/>
  <c r="AP1650" i="7"/>
  <c r="AQ1650" i="7"/>
  <c r="AR1650" i="7"/>
  <c r="AS1650" i="7"/>
  <c r="AO1651" i="7"/>
  <c r="AP1651" i="7"/>
  <c r="AQ1651" i="7"/>
  <c r="AR1651" i="7"/>
  <c r="AS1651" i="7"/>
  <c r="AO1652" i="7"/>
  <c r="AP1652" i="7"/>
  <c r="AQ1652" i="7"/>
  <c r="AR1652" i="7"/>
  <c r="AS1652" i="7"/>
  <c r="AO1653" i="7"/>
  <c r="AP1653" i="7"/>
  <c r="AQ1653" i="7"/>
  <c r="AR1653" i="7"/>
  <c r="AS1653" i="7"/>
  <c r="AO1654" i="7"/>
  <c r="AP1654" i="7"/>
  <c r="AQ1654" i="7"/>
  <c r="AR1654" i="7"/>
  <c r="AS1654" i="7"/>
  <c r="AO1655" i="7"/>
  <c r="AP1655" i="7"/>
  <c r="AQ1655" i="7"/>
  <c r="AR1655" i="7"/>
  <c r="AS1655" i="7"/>
  <c r="AO1656" i="7"/>
  <c r="AP1656" i="7"/>
  <c r="AQ1656" i="7"/>
  <c r="AR1656" i="7"/>
  <c r="AS1656" i="7"/>
  <c r="AO1657" i="7"/>
  <c r="AP1657" i="7"/>
  <c r="AQ1657" i="7"/>
  <c r="AR1657" i="7"/>
  <c r="AS1657" i="7"/>
  <c r="AO1658" i="7"/>
  <c r="AP1658" i="7"/>
  <c r="AQ1658" i="7"/>
  <c r="AR1658" i="7"/>
  <c r="AS1658" i="7"/>
  <c r="AO1659" i="7"/>
  <c r="AP1659" i="7"/>
  <c r="AQ1659" i="7"/>
  <c r="AR1659" i="7"/>
  <c r="AS1659" i="7"/>
  <c r="AO1660" i="7"/>
  <c r="AP1660" i="7"/>
  <c r="AQ1660" i="7"/>
  <c r="AR1660" i="7"/>
  <c r="AS1660" i="7"/>
  <c r="AO1661" i="7"/>
  <c r="AP1661" i="7"/>
  <c r="AQ1661" i="7"/>
  <c r="AR1661" i="7"/>
  <c r="AS1661" i="7"/>
  <c r="AO1662" i="7"/>
  <c r="AP1662" i="7"/>
  <c r="AQ1662" i="7"/>
  <c r="AR1662" i="7"/>
  <c r="AS1662" i="7"/>
  <c r="AO1663" i="7"/>
  <c r="AP1663" i="7"/>
  <c r="AQ1663" i="7"/>
  <c r="AR1663" i="7"/>
  <c r="AS1663" i="7"/>
  <c r="AO1664" i="7"/>
  <c r="AP1664" i="7"/>
  <c r="AQ1664" i="7"/>
  <c r="AR1664" i="7"/>
  <c r="AS1664" i="7"/>
  <c r="AO1665" i="7"/>
  <c r="AP1665" i="7"/>
  <c r="AQ1665" i="7"/>
  <c r="AR1665" i="7"/>
  <c r="AS1665" i="7"/>
  <c r="AO1666" i="7"/>
  <c r="AP1666" i="7"/>
  <c r="AQ1666" i="7"/>
  <c r="AR1666" i="7"/>
  <c r="AS1666" i="7"/>
  <c r="AO1667" i="7"/>
  <c r="AP1667" i="7"/>
  <c r="AQ1667" i="7"/>
  <c r="AR1667" i="7"/>
  <c r="AS1667" i="7"/>
  <c r="AO1668" i="7"/>
  <c r="AP1668" i="7"/>
  <c r="AQ1668" i="7"/>
  <c r="AR1668" i="7"/>
  <c r="AS1668" i="7"/>
  <c r="AO1669" i="7"/>
  <c r="AP1669" i="7"/>
  <c r="AQ1669" i="7"/>
  <c r="AR1669" i="7"/>
  <c r="AS1669" i="7"/>
  <c r="AO1670" i="7"/>
  <c r="AP1670" i="7"/>
  <c r="AQ1670" i="7"/>
  <c r="AR1670" i="7"/>
  <c r="AS1670" i="7"/>
  <c r="AO1671" i="7"/>
  <c r="AP1671" i="7"/>
  <c r="AQ1671" i="7"/>
  <c r="AR1671" i="7"/>
  <c r="AS1671" i="7"/>
  <c r="AO1672" i="7"/>
  <c r="AP1672" i="7"/>
  <c r="AQ1672" i="7"/>
  <c r="AR1672" i="7"/>
  <c r="AS1672" i="7"/>
  <c r="AO1673" i="7"/>
  <c r="AP1673" i="7"/>
  <c r="AQ1673" i="7"/>
  <c r="AR1673" i="7"/>
  <c r="AS1673" i="7"/>
  <c r="AO1674" i="7"/>
  <c r="AP1674" i="7"/>
  <c r="AQ1674" i="7"/>
  <c r="AR1674" i="7"/>
  <c r="AS1674" i="7"/>
  <c r="AO1675" i="7"/>
  <c r="AP1675" i="7"/>
  <c r="AQ1675" i="7"/>
  <c r="AR1675" i="7"/>
  <c r="AS1675" i="7"/>
  <c r="AO1676" i="7"/>
  <c r="AP1676" i="7"/>
  <c r="AQ1676" i="7"/>
  <c r="AR1676" i="7"/>
  <c r="AS1676" i="7"/>
  <c r="AO1677" i="7"/>
  <c r="AP1677" i="7"/>
  <c r="AQ1677" i="7"/>
  <c r="AR1677" i="7"/>
  <c r="AS1677" i="7"/>
  <c r="AO1678" i="7"/>
  <c r="AP1678" i="7"/>
  <c r="AQ1678" i="7"/>
  <c r="AR1678" i="7"/>
  <c r="AS1678" i="7"/>
  <c r="AO1679" i="7"/>
  <c r="AP1679" i="7"/>
  <c r="AQ1679" i="7"/>
  <c r="AR1679" i="7"/>
  <c r="AS1679" i="7"/>
  <c r="AO1680" i="7"/>
  <c r="AP1680" i="7"/>
  <c r="AQ1680" i="7"/>
  <c r="AR1680" i="7"/>
  <c r="AS1680" i="7"/>
  <c r="AO1681" i="7"/>
  <c r="AP1681" i="7"/>
  <c r="AQ1681" i="7"/>
  <c r="AR1681" i="7"/>
  <c r="AS1681" i="7"/>
  <c r="AO1682" i="7"/>
  <c r="AP1682" i="7"/>
  <c r="AQ1682" i="7"/>
  <c r="AR1682" i="7"/>
  <c r="AS1682" i="7"/>
  <c r="AO1683" i="7"/>
  <c r="AP1683" i="7"/>
  <c r="AQ1683" i="7"/>
  <c r="AR1683" i="7"/>
  <c r="AS1683" i="7"/>
  <c r="AO1684" i="7"/>
  <c r="AP1684" i="7"/>
  <c r="AQ1684" i="7"/>
  <c r="AR1684" i="7"/>
  <c r="AS1684" i="7"/>
  <c r="AO1685" i="7"/>
  <c r="AP1685" i="7"/>
  <c r="AQ1685" i="7"/>
  <c r="AR1685" i="7"/>
  <c r="AS1685" i="7"/>
  <c r="AO1686" i="7"/>
  <c r="AP1686" i="7"/>
  <c r="AQ1686" i="7"/>
  <c r="AR1686" i="7"/>
  <c r="AS1686" i="7"/>
  <c r="AO1687" i="7"/>
  <c r="AP1687" i="7"/>
  <c r="AQ1687" i="7"/>
  <c r="AR1687" i="7"/>
  <c r="AS1687" i="7"/>
  <c r="AO1688" i="7"/>
  <c r="AP1688" i="7"/>
  <c r="AQ1688" i="7"/>
  <c r="AR1688" i="7"/>
  <c r="AS1688" i="7"/>
  <c r="AO1689" i="7"/>
  <c r="AP1689" i="7"/>
  <c r="AQ1689" i="7"/>
  <c r="AR1689" i="7"/>
  <c r="AS1689" i="7"/>
  <c r="AO1690" i="7"/>
  <c r="AP1690" i="7"/>
  <c r="AQ1690" i="7"/>
  <c r="AR1690" i="7"/>
  <c r="AS1690" i="7"/>
  <c r="AO1691" i="7"/>
  <c r="AP1691" i="7"/>
  <c r="AQ1691" i="7"/>
  <c r="AR1691" i="7"/>
  <c r="AS1691" i="7"/>
  <c r="AO1692" i="7"/>
  <c r="AP1692" i="7"/>
  <c r="AQ1692" i="7"/>
  <c r="AR1692" i="7"/>
  <c r="AS1692" i="7"/>
  <c r="AO1693" i="7"/>
  <c r="AP1693" i="7"/>
  <c r="AQ1693" i="7"/>
  <c r="AR1693" i="7"/>
  <c r="AS1693" i="7"/>
  <c r="AO1694" i="7"/>
  <c r="AP1694" i="7"/>
  <c r="AQ1694" i="7"/>
  <c r="AR1694" i="7"/>
  <c r="AS1694" i="7"/>
  <c r="AO1695" i="7"/>
  <c r="AP1695" i="7"/>
  <c r="AQ1695" i="7"/>
  <c r="AR1695" i="7"/>
  <c r="AS1695" i="7"/>
  <c r="AO1696" i="7"/>
  <c r="AP1696" i="7"/>
  <c r="AQ1696" i="7"/>
  <c r="AR1696" i="7"/>
  <c r="AS1696" i="7"/>
  <c r="AO1697" i="7"/>
  <c r="AP1697" i="7"/>
  <c r="AQ1697" i="7"/>
  <c r="AR1697" i="7"/>
  <c r="AS1697" i="7"/>
  <c r="AO1698" i="7"/>
  <c r="AP1698" i="7"/>
  <c r="AQ1698" i="7"/>
  <c r="AR1698" i="7"/>
  <c r="AS1698" i="7"/>
  <c r="AO1699" i="7"/>
  <c r="AP1699" i="7"/>
  <c r="AQ1699" i="7"/>
  <c r="AR1699" i="7"/>
  <c r="AS1699" i="7"/>
  <c r="AO1700" i="7"/>
  <c r="AP1700" i="7"/>
  <c r="AQ1700" i="7"/>
  <c r="AR1700" i="7"/>
  <c r="AS1700" i="7"/>
  <c r="AO1701" i="7"/>
  <c r="AP1701" i="7"/>
  <c r="AQ1701" i="7"/>
  <c r="AR1701" i="7"/>
  <c r="AS1701" i="7"/>
  <c r="AO1702" i="7"/>
  <c r="AP1702" i="7"/>
  <c r="AQ1702" i="7"/>
  <c r="AR1702" i="7"/>
  <c r="AS1702" i="7"/>
  <c r="AO1703" i="7"/>
  <c r="AP1703" i="7"/>
  <c r="AQ1703" i="7"/>
  <c r="AR1703" i="7"/>
  <c r="AS1703" i="7"/>
  <c r="AO1704" i="7"/>
  <c r="AP1704" i="7"/>
  <c r="AQ1704" i="7"/>
  <c r="AR1704" i="7"/>
  <c r="AS1704" i="7"/>
  <c r="AO1705" i="7"/>
  <c r="AP1705" i="7"/>
  <c r="AQ1705" i="7"/>
  <c r="AR1705" i="7"/>
  <c r="AS1705" i="7"/>
  <c r="AO1706" i="7"/>
  <c r="AP1706" i="7"/>
  <c r="AQ1706" i="7"/>
  <c r="AR1706" i="7"/>
  <c r="AS1706" i="7"/>
  <c r="AO1707" i="7"/>
  <c r="AP1707" i="7"/>
  <c r="AQ1707" i="7"/>
  <c r="AR1707" i="7"/>
  <c r="AS1707" i="7"/>
  <c r="AO1708" i="7"/>
  <c r="AP1708" i="7"/>
  <c r="AQ1708" i="7"/>
  <c r="AR1708" i="7"/>
  <c r="AS1708" i="7"/>
  <c r="AO1709" i="7"/>
  <c r="AP1709" i="7"/>
  <c r="AQ1709" i="7"/>
  <c r="AR1709" i="7"/>
  <c r="AS1709" i="7"/>
  <c r="AO1710" i="7"/>
  <c r="AP1710" i="7"/>
  <c r="AQ1710" i="7"/>
  <c r="AR1710" i="7"/>
  <c r="AS1710" i="7"/>
  <c r="AO1711" i="7"/>
  <c r="AP1711" i="7"/>
  <c r="AQ1711" i="7"/>
  <c r="AR1711" i="7"/>
  <c r="AS1711" i="7"/>
  <c r="AO1712" i="7"/>
  <c r="AP1712" i="7"/>
  <c r="AQ1712" i="7"/>
  <c r="AR1712" i="7"/>
  <c r="AS1712" i="7"/>
  <c r="AO1713" i="7"/>
  <c r="AP1713" i="7"/>
  <c r="AQ1713" i="7"/>
  <c r="AR1713" i="7"/>
  <c r="AS1713" i="7"/>
  <c r="AO1714" i="7"/>
  <c r="AP1714" i="7"/>
  <c r="AQ1714" i="7"/>
  <c r="AR1714" i="7"/>
  <c r="AS1714" i="7"/>
  <c r="AO1715" i="7"/>
  <c r="AP1715" i="7"/>
  <c r="AQ1715" i="7"/>
  <c r="AR1715" i="7"/>
  <c r="AS1715" i="7"/>
  <c r="AO1716" i="7"/>
  <c r="AP1716" i="7"/>
  <c r="AQ1716" i="7"/>
  <c r="AR1716" i="7"/>
  <c r="AS1716" i="7"/>
  <c r="AO1717" i="7"/>
  <c r="AP1717" i="7"/>
  <c r="AQ1717" i="7"/>
  <c r="AR1717" i="7"/>
  <c r="AS1717" i="7"/>
  <c r="AO1718" i="7"/>
  <c r="AP1718" i="7"/>
  <c r="AQ1718" i="7"/>
  <c r="AR1718" i="7"/>
  <c r="AS1718" i="7"/>
  <c r="AO1719" i="7"/>
  <c r="AP1719" i="7"/>
  <c r="AQ1719" i="7"/>
  <c r="AR1719" i="7"/>
  <c r="AS1719" i="7"/>
  <c r="AO1720" i="7"/>
  <c r="AP1720" i="7"/>
  <c r="AQ1720" i="7"/>
  <c r="AR1720" i="7"/>
  <c r="AS1720" i="7"/>
  <c r="AO1721" i="7"/>
  <c r="AP1721" i="7"/>
  <c r="AQ1721" i="7"/>
  <c r="AR1721" i="7"/>
  <c r="AS1721" i="7"/>
  <c r="AO1722" i="7"/>
  <c r="AP1722" i="7"/>
  <c r="AQ1722" i="7"/>
  <c r="AR1722" i="7"/>
  <c r="AS1722" i="7"/>
  <c r="AO1723" i="7"/>
  <c r="AP1723" i="7"/>
  <c r="AQ1723" i="7"/>
  <c r="AR1723" i="7"/>
  <c r="AS1723" i="7"/>
  <c r="AO1724" i="7"/>
  <c r="AP1724" i="7"/>
  <c r="AQ1724" i="7"/>
  <c r="AR1724" i="7"/>
  <c r="AS1724" i="7"/>
  <c r="AO1725" i="7"/>
  <c r="AP1725" i="7"/>
  <c r="AQ1725" i="7"/>
  <c r="AR1725" i="7"/>
  <c r="AS1725" i="7"/>
  <c r="AO1726" i="7"/>
  <c r="AP1726" i="7"/>
  <c r="AQ1726" i="7"/>
  <c r="AR1726" i="7"/>
  <c r="AS1726" i="7"/>
  <c r="AO1727" i="7"/>
  <c r="AP1727" i="7"/>
  <c r="AQ1727" i="7"/>
  <c r="AR1727" i="7"/>
  <c r="AS1727" i="7"/>
  <c r="AO1728" i="7"/>
  <c r="AP1728" i="7"/>
  <c r="AQ1728" i="7"/>
  <c r="AR1728" i="7"/>
  <c r="AS1728" i="7"/>
  <c r="AO1729" i="7"/>
  <c r="AP1729" i="7"/>
  <c r="AQ1729" i="7"/>
  <c r="AR1729" i="7"/>
  <c r="AS1729" i="7"/>
  <c r="AO1730" i="7"/>
  <c r="AP1730" i="7"/>
  <c r="AQ1730" i="7"/>
  <c r="AR1730" i="7"/>
  <c r="AS1730" i="7"/>
  <c r="AO1731" i="7"/>
  <c r="AP1731" i="7"/>
  <c r="AQ1731" i="7"/>
  <c r="AR1731" i="7"/>
  <c r="AS1731" i="7"/>
  <c r="AO1732" i="7"/>
  <c r="AP1732" i="7"/>
  <c r="AQ1732" i="7"/>
  <c r="AR1732" i="7"/>
  <c r="AS1732" i="7"/>
  <c r="AO1733" i="7"/>
  <c r="AP1733" i="7"/>
  <c r="AQ1733" i="7"/>
  <c r="AR1733" i="7"/>
  <c r="AS1733" i="7"/>
  <c r="AO1734" i="7"/>
  <c r="AP1734" i="7"/>
  <c r="AQ1734" i="7"/>
  <c r="AR1734" i="7"/>
  <c r="AS1734" i="7"/>
  <c r="AO1735" i="7"/>
  <c r="AP1735" i="7"/>
  <c r="AQ1735" i="7"/>
  <c r="AR1735" i="7"/>
  <c r="AS1735" i="7"/>
  <c r="AO1736" i="7"/>
  <c r="AP1736" i="7"/>
  <c r="AQ1736" i="7"/>
  <c r="AR1736" i="7"/>
  <c r="AS1736" i="7"/>
  <c r="AO1737" i="7"/>
  <c r="AP1737" i="7"/>
  <c r="AQ1737" i="7"/>
  <c r="AR1737" i="7"/>
  <c r="AS1737" i="7"/>
  <c r="AO1738" i="7"/>
  <c r="AP1738" i="7"/>
  <c r="AQ1738" i="7"/>
  <c r="AR1738" i="7"/>
  <c r="AS1738" i="7"/>
  <c r="AO1739" i="7"/>
  <c r="AP1739" i="7"/>
  <c r="AQ1739" i="7"/>
  <c r="AR1739" i="7"/>
  <c r="AS1739" i="7"/>
  <c r="AO1740" i="7"/>
  <c r="AP1740" i="7"/>
  <c r="AQ1740" i="7"/>
  <c r="AR1740" i="7"/>
  <c r="AS1740" i="7"/>
  <c r="AO1741" i="7"/>
  <c r="AP1741" i="7"/>
  <c r="AQ1741" i="7"/>
  <c r="AR1741" i="7"/>
  <c r="AS1741" i="7"/>
  <c r="AO1742" i="7"/>
  <c r="AP1742" i="7"/>
  <c r="AQ1742" i="7"/>
  <c r="AR1742" i="7"/>
  <c r="AS1742" i="7"/>
  <c r="AO1743" i="7"/>
  <c r="AP1743" i="7"/>
  <c r="AQ1743" i="7"/>
  <c r="AR1743" i="7"/>
  <c r="AS1743" i="7"/>
  <c r="AO1744" i="7"/>
  <c r="AP1744" i="7"/>
  <c r="AQ1744" i="7"/>
  <c r="AR1744" i="7"/>
  <c r="AS1744" i="7"/>
  <c r="AO1745" i="7"/>
  <c r="AP1745" i="7"/>
  <c r="AQ1745" i="7"/>
  <c r="AR1745" i="7"/>
  <c r="AS1745" i="7"/>
  <c r="AO1746" i="7"/>
  <c r="AP1746" i="7"/>
  <c r="AQ1746" i="7"/>
  <c r="AR1746" i="7"/>
  <c r="AS1746" i="7"/>
  <c r="AO1747" i="7"/>
  <c r="AP1747" i="7"/>
  <c r="AQ1747" i="7"/>
  <c r="AR1747" i="7"/>
  <c r="AS1747" i="7"/>
  <c r="AO1748" i="7"/>
  <c r="AP1748" i="7"/>
  <c r="AQ1748" i="7"/>
  <c r="AR1748" i="7"/>
  <c r="AS1748" i="7"/>
  <c r="AO1749" i="7"/>
  <c r="AP1749" i="7"/>
  <c r="AQ1749" i="7"/>
  <c r="AR1749" i="7"/>
  <c r="AS1749" i="7"/>
  <c r="AO1750" i="7"/>
  <c r="AP1750" i="7"/>
  <c r="AQ1750" i="7"/>
  <c r="AR1750" i="7"/>
  <c r="AS1750" i="7"/>
  <c r="AO1751" i="7"/>
  <c r="AP1751" i="7"/>
  <c r="AQ1751" i="7"/>
  <c r="AR1751" i="7"/>
  <c r="AS1751" i="7"/>
  <c r="AO1752" i="7"/>
  <c r="AP1752" i="7"/>
  <c r="AQ1752" i="7"/>
  <c r="AR1752" i="7"/>
  <c r="AS1752" i="7"/>
  <c r="AO1753" i="7"/>
  <c r="AP1753" i="7"/>
  <c r="AQ1753" i="7"/>
  <c r="AR1753" i="7"/>
  <c r="AS1753" i="7"/>
  <c r="AO1754" i="7"/>
  <c r="AP1754" i="7"/>
  <c r="AQ1754" i="7"/>
  <c r="AR1754" i="7"/>
  <c r="AS1754" i="7"/>
  <c r="AO1755" i="7"/>
  <c r="AP1755" i="7"/>
  <c r="AQ1755" i="7"/>
  <c r="AR1755" i="7"/>
  <c r="AS1755" i="7"/>
  <c r="AO1756" i="7"/>
  <c r="AP1756" i="7"/>
  <c r="AQ1756" i="7"/>
  <c r="AR1756" i="7"/>
  <c r="AS1756" i="7"/>
  <c r="AO1757" i="7"/>
  <c r="AP1757" i="7"/>
  <c r="AQ1757" i="7"/>
  <c r="AR1757" i="7"/>
  <c r="AS1757" i="7"/>
  <c r="AO1758" i="7"/>
  <c r="AP1758" i="7"/>
  <c r="AQ1758" i="7"/>
  <c r="AR1758" i="7"/>
  <c r="AS1758" i="7"/>
  <c r="AO1759" i="7"/>
  <c r="AP1759" i="7"/>
  <c r="AQ1759" i="7"/>
  <c r="AR1759" i="7"/>
  <c r="AS1759" i="7"/>
  <c r="AO1760" i="7"/>
  <c r="AP1760" i="7"/>
  <c r="AQ1760" i="7"/>
  <c r="AR1760" i="7"/>
  <c r="AS1760" i="7"/>
  <c r="AO1761" i="7"/>
  <c r="AP1761" i="7"/>
  <c r="AQ1761" i="7"/>
  <c r="AR1761" i="7"/>
  <c r="AS1761" i="7"/>
  <c r="AO1762" i="7"/>
  <c r="AP1762" i="7"/>
  <c r="AQ1762" i="7"/>
  <c r="AR1762" i="7"/>
  <c r="AS1762" i="7"/>
  <c r="AO1763" i="7"/>
  <c r="AP1763" i="7"/>
  <c r="AQ1763" i="7"/>
  <c r="AR1763" i="7"/>
  <c r="AS1763" i="7"/>
  <c r="AO1764" i="7"/>
  <c r="AP1764" i="7"/>
  <c r="AQ1764" i="7"/>
  <c r="AR1764" i="7"/>
  <c r="AS1764" i="7"/>
  <c r="AO1765" i="7"/>
  <c r="AP1765" i="7"/>
  <c r="AQ1765" i="7"/>
  <c r="AR1765" i="7"/>
  <c r="AS1765" i="7"/>
  <c r="AO1766" i="7"/>
  <c r="AP1766" i="7"/>
  <c r="AQ1766" i="7"/>
  <c r="AR1766" i="7"/>
  <c r="AS1766" i="7"/>
  <c r="AO1767" i="7"/>
  <c r="AP1767" i="7"/>
  <c r="AQ1767" i="7"/>
  <c r="AR1767" i="7"/>
  <c r="AS1767" i="7"/>
  <c r="AO1768" i="7"/>
  <c r="AP1768" i="7"/>
  <c r="AQ1768" i="7"/>
  <c r="AR1768" i="7"/>
  <c r="AS1768" i="7"/>
  <c r="AO1769" i="7"/>
  <c r="AP1769" i="7"/>
  <c r="AQ1769" i="7"/>
  <c r="AR1769" i="7"/>
  <c r="AS1769" i="7"/>
  <c r="AO1770" i="7"/>
  <c r="AP1770" i="7"/>
  <c r="AQ1770" i="7"/>
  <c r="AR1770" i="7"/>
  <c r="AS1770" i="7"/>
  <c r="AO1771" i="7"/>
  <c r="AP1771" i="7"/>
  <c r="AQ1771" i="7"/>
  <c r="AR1771" i="7"/>
  <c r="AS1771" i="7"/>
  <c r="AO1772" i="7"/>
  <c r="AP1772" i="7"/>
  <c r="AQ1772" i="7"/>
  <c r="AR1772" i="7"/>
  <c r="AS1772" i="7"/>
  <c r="AO1773" i="7"/>
  <c r="AP1773" i="7"/>
  <c r="AQ1773" i="7"/>
  <c r="AR1773" i="7"/>
  <c r="AS1773" i="7"/>
  <c r="AO1774" i="7"/>
  <c r="AP1774" i="7"/>
  <c r="AQ1774" i="7"/>
  <c r="AR1774" i="7"/>
  <c r="AS1774" i="7"/>
  <c r="AO1775" i="7"/>
  <c r="AP1775" i="7"/>
  <c r="AQ1775" i="7"/>
  <c r="AR1775" i="7"/>
  <c r="AS1775" i="7"/>
  <c r="AO1776" i="7"/>
  <c r="AP1776" i="7"/>
  <c r="AQ1776" i="7"/>
  <c r="AR1776" i="7"/>
  <c r="AS1776" i="7"/>
  <c r="AO1777" i="7"/>
  <c r="AP1777" i="7"/>
  <c r="AQ1777" i="7"/>
  <c r="AR1777" i="7"/>
  <c r="AS1777" i="7"/>
  <c r="AO1778" i="7"/>
  <c r="AP1778" i="7"/>
  <c r="AQ1778" i="7"/>
  <c r="AR1778" i="7"/>
  <c r="AS1778" i="7"/>
  <c r="AO1779" i="7"/>
  <c r="AP1779" i="7"/>
  <c r="AQ1779" i="7"/>
  <c r="AR1779" i="7"/>
  <c r="AS1779" i="7"/>
  <c r="AO1780" i="7"/>
  <c r="AP1780" i="7"/>
  <c r="AQ1780" i="7"/>
  <c r="AR1780" i="7"/>
  <c r="AS1780" i="7"/>
  <c r="AO1781" i="7"/>
  <c r="AP1781" i="7"/>
  <c r="AQ1781" i="7"/>
  <c r="AR1781" i="7"/>
  <c r="AS1781" i="7"/>
  <c r="AO1782" i="7"/>
  <c r="AP1782" i="7"/>
  <c r="AQ1782" i="7"/>
  <c r="AR1782" i="7"/>
  <c r="AS1782" i="7"/>
  <c r="AO1783" i="7"/>
  <c r="AP1783" i="7"/>
  <c r="AQ1783" i="7"/>
  <c r="AR1783" i="7"/>
  <c r="AS1783" i="7"/>
  <c r="AO1784" i="7"/>
  <c r="AP1784" i="7"/>
  <c r="AQ1784" i="7"/>
  <c r="AR1784" i="7"/>
  <c r="AS1784" i="7"/>
  <c r="AO1785" i="7"/>
  <c r="AP1785" i="7"/>
  <c r="AQ1785" i="7"/>
  <c r="AR1785" i="7"/>
  <c r="AS1785" i="7"/>
  <c r="AO1786" i="7"/>
  <c r="AP1786" i="7"/>
  <c r="AQ1786" i="7"/>
  <c r="AR1786" i="7"/>
  <c r="AS1786" i="7"/>
  <c r="AO1787" i="7"/>
  <c r="AP1787" i="7"/>
  <c r="AQ1787" i="7"/>
  <c r="AR1787" i="7"/>
  <c r="AS1787" i="7"/>
  <c r="AO1788" i="7"/>
  <c r="AP1788" i="7"/>
  <c r="AQ1788" i="7"/>
  <c r="AR1788" i="7"/>
  <c r="AS1788" i="7"/>
  <c r="AO1789" i="7"/>
  <c r="AP1789" i="7"/>
  <c r="AQ1789" i="7"/>
  <c r="AR1789" i="7"/>
  <c r="AS1789" i="7"/>
  <c r="AO1790" i="7"/>
  <c r="AP1790" i="7"/>
  <c r="AQ1790" i="7"/>
  <c r="AR1790" i="7"/>
  <c r="AS1790" i="7"/>
  <c r="AO1791" i="7"/>
  <c r="AP1791" i="7"/>
  <c r="AQ1791" i="7"/>
  <c r="AR1791" i="7"/>
  <c r="AS1791" i="7"/>
  <c r="AO1792" i="7"/>
  <c r="AP1792" i="7"/>
  <c r="AQ1792" i="7"/>
  <c r="AR1792" i="7"/>
  <c r="AS1792" i="7"/>
  <c r="AO1793" i="7"/>
  <c r="AP1793" i="7"/>
  <c r="AQ1793" i="7"/>
  <c r="AR1793" i="7"/>
  <c r="AS1793" i="7"/>
  <c r="AO1794" i="7"/>
  <c r="AP1794" i="7"/>
  <c r="AQ1794" i="7"/>
  <c r="AR1794" i="7"/>
  <c r="AS1794" i="7"/>
  <c r="AO1795" i="7"/>
  <c r="AP1795" i="7"/>
  <c r="AQ1795" i="7"/>
  <c r="AR1795" i="7"/>
  <c r="AS1795" i="7"/>
  <c r="AO1796" i="7"/>
  <c r="AP1796" i="7"/>
  <c r="AQ1796" i="7"/>
  <c r="AR1796" i="7"/>
  <c r="AS1796" i="7"/>
  <c r="AO1797" i="7"/>
  <c r="AP1797" i="7"/>
  <c r="AQ1797" i="7"/>
  <c r="AR1797" i="7"/>
  <c r="AS1797" i="7"/>
  <c r="AO1798" i="7"/>
  <c r="AP1798" i="7"/>
  <c r="AQ1798" i="7"/>
  <c r="AR1798" i="7"/>
  <c r="AS1798" i="7"/>
  <c r="AO1799" i="7"/>
  <c r="AP1799" i="7"/>
  <c r="AQ1799" i="7"/>
  <c r="AR1799" i="7"/>
  <c r="AS1799" i="7"/>
  <c r="AO1800" i="7"/>
  <c r="AP1800" i="7"/>
  <c r="AQ1800" i="7"/>
  <c r="AR1800" i="7"/>
  <c r="AS1800" i="7"/>
  <c r="AO1801" i="7"/>
  <c r="AP1801" i="7"/>
  <c r="AQ1801" i="7"/>
  <c r="AR1801" i="7"/>
  <c r="AS1801" i="7"/>
  <c r="AO1802" i="7"/>
  <c r="AP1802" i="7"/>
  <c r="AQ1802" i="7"/>
  <c r="AR1802" i="7"/>
  <c r="AS1802" i="7"/>
  <c r="AO1803" i="7"/>
  <c r="AP1803" i="7"/>
  <c r="AQ1803" i="7"/>
  <c r="AR1803" i="7"/>
  <c r="AS1803" i="7"/>
  <c r="AO1804" i="7"/>
  <c r="AP1804" i="7"/>
  <c r="AQ1804" i="7"/>
  <c r="AR1804" i="7"/>
  <c r="AS1804" i="7"/>
  <c r="AO1805" i="7"/>
  <c r="AP1805" i="7"/>
  <c r="AQ1805" i="7"/>
  <c r="AR1805" i="7"/>
  <c r="AS1805" i="7"/>
  <c r="AO1806" i="7"/>
  <c r="AP1806" i="7"/>
  <c r="AQ1806" i="7"/>
  <c r="AR1806" i="7"/>
  <c r="AS1806" i="7"/>
  <c r="AO1807" i="7"/>
  <c r="AP1807" i="7"/>
  <c r="AQ1807" i="7"/>
  <c r="AR1807" i="7"/>
  <c r="AS1807" i="7"/>
  <c r="AO1808" i="7"/>
  <c r="AP1808" i="7"/>
  <c r="AQ1808" i="7"/>
  <c r="AR1808" i="7"/>
  <c r="AS1808" i="7"/>
  <c r="AO1809" i="7"/>
  <c r="AP1809" i="7"/>
  <c r="AQ1809" i="7"/>
  <c r="AR1809" i="7"/>
  <c r="AS1809" i="7"/>
  <c r="AO1810" i="7"/>
  <c r="AP1810" i="7"/>
  <c r="AQ1810" i="7"/>
  <c r="AR1810" i="7"/>
  <c r="AS1810" i="7"/>
  <c r="AO1811" i="7"/>
  <c r="AP1811" i="7"/>
  <c r="AQ1811" i="7"/>
  <c r="AR1811" i="7"/>
  <c r="AS1811" i="7"/>
  <c r="AO1812" i="7"/>
  <c r="AP1812" i="7"/>
  <c r="AQ1812" i="7"/>
  <c r="AR1812" i="7"/>
  <c r="AS1812" i="7"/>
  <c r="AO1813" i="7"/>
  <c r="AP1813" i="7"/>
  <c r="AQ1813" i="7"/>
  <c r="AR1813" i="7"/>
  <c r="AS1813" i="7"/>
  <c r="AO1814" i="7"/>
  <c r="AP1814" i="7"/>
  <c r="AQ1814" i="7"/>
  <c r="AR1814" i="7"/>
  <c r="AS1814" i="7"/>
  <c r="AO1815" i="7"/>
  <c r="AP1815" i="7"/>
  <c r="AQ1815" i="7"/>
  <c r="AR1815" i="7"/>
  <c r="AS1815" i="7"/>
  <c r="AO1816" i="7"/>
  <c r="AP1816" i="7"/>
  <c r="AQ1816" i="7"/>
  <c r="AR1816" i="7"/>
  <c r="AS1816" i="7"/>
  <c r="AO1817" i="7"/>
  <c r="AP1817" i="7"/>
  <c r="AQ1817" i="7"/>
  <c r="AR1817" i="7"/>
  <c r="AS1817" i="7"/>
  <c r="AO1818" i="7"/>
  <c r="AP1818" i="7"/>
  <c r="AQ1818" i="7"/>
  <c r="AR1818" i="7"/>
  <c r="AS1818" i="7"/>
  <c r="AO1819" i="7"/>
  <c r="AP1819" i="7"/>
  <c r="AQ1819" i="7"/>
  <c r="AR1819" i="7"/>
  <c r="AS1819" i="7"/>
  <c r="AO1820" i="7"/>
  <c r="AP1820" i="7"/>
  <c r="AQ1820" i="7"/>
  <c r="AR1820" i="7"/>
  <c r="AS1820" i="7"/>
  <c r="AO1821" i="7"/>
  <c r="AP1821" i="7"/>
  <c r="AQ1821" i="7"/>
  <c r="AR1821" i="7"/>
  <c r="AS1821" i="7"/>
  <c r="AO1822" i="7"/>
  <c r="AP1822" i="7"/>
  <c r="AQ1822" i="7"/>
  <c r="AR1822" i="7"/>
  <c r="AS1822" i="7"/>
  <c r="AO1823" i="7"/>
  <c r="AP1823" i="7"/>
  <c r="AQ1823" i="7"/>
  <c r="AR1823" i="7"/>
  <c r="AS1823" i="7"/>
  <c r="AO1824" i="7"/>
  <c r="AP1824" i="7"/>
  <c r="AQ1824" i="7"/>
  <c r="AR1824" i="7"/>
  <c r="AS1824" i="7"/>
  <c r="AO1825" i="7"/>
  <c r="AP1825" i="7"/>
  <c r="AQ1825" i="7"/>
  <c r="AR1825" i="7"/>
  <c r="AS1825" i="7"/>
  <c r="AO1826" i="7"/>
  <c r="AP1826" i="7"/>
  <c r="AQ1826" i="7"/>
  <c r="AR1826" i="7"/>
  <c r="AS1826" i="7"/>
  <c r="AO1827" i="7"/>
  <c r="AP1827" i="7"/>
  <c r="AQ1827" i="7"/>
  <c r="AR1827" i="7"/>
  <c r="AS1827" i="7"/>
  <c r="AO1828" i="7"/>
  <c r="AP1828" i="7"/>
  <c r="AQ1828" i="7"/>
  <c r="AR1828" i="7"/>
  <c r="AS1828" i="7"/>
  <c r="AO1829" i="7"/>
  <c r="AP1829" i="7"/>
  <c r="AQ1829" i="7"/>
  <c r="AR1829" i="7"/>
  <c r="AS1829" i="7"/>
  <c r="AO1830" i="7"/>
  <c r="AP1830" i="7"/>
  <c r="AQ1830" i="7"/>
  <c r="AR1830" i="7"/>
  <c r="AS1830" i="7"/>
  <c r="AO1831" i="7"/>
  <c r="AP1831" i="7"/>
  <c r="AQ1831" i="7"/>
  <c r="AR1831" i="7"/>
  <c r="AS1831" i="7"/>
  <c r="AO1832" i="7"/>
  <c r="AP1832" i="7"/>
  <c r="AQ1832" i="7"/>
  <c r="AR1832" i="7"/>
  <c r="AS1832" i="7"/>
  <c r="AO1833" i="7"/>
  <c r="AP1833" i="7"/>
  <c r="AQ1833" i="7"/>
  <c r="AR1833" i="7"/>
  <c r="AS1833" i="7"/>
  <c r="AO1834" i="7"/>
  <c r="AP1834" i="7"/>
  <c r="AQ1834" i="7"/>
  <c r="AR1834" i="7"/>
  <c r="AS1834" i="7"/>
  <c r="AO1835" i="7"/>
  <c r="AP1835" i="7"/>
  <c r="AQ1835" i="7"/>
  <c r="AR1835" i="7"/>
  <c r="AS1835" i="7"/>
  <c r="AO1836" i="7"/>
  <c r="AP1836" i="7"/>
  <c r="AQ1836" i="7"/>
  <c r="AR1836" i="7"/>
  <c r="AS1836" i="7"/>
  <c r="AO1837" i="7"/>
  <c r="AP1837" i="7"/>
  <c r="AQ1837" i="7"/>
  <c r="AR1837" i="7"/>
  <c r="AS1837" i="7"/>
  <c r="AO1838" i="7"/>
  <c r="AP1838" i="7"/>
  <c r="AQ1838" i="7"/>
  <c r="AR1838" i="7"/>
  <c r="AS1838" i="7"/>
  <c r="AO1839" i="7"/>
  <c r="AP1839" i="7"/>
  <c r="AQ1839" i="7"/>
  <c r="AR1839" i="7"/>
  <c r="AS1839" i="7"/>
  <c r="AO1840" i="7"/>
  <c r="AP1840" i="7"/>
  <c r="AQ1840" i="7"/>
  <c r="AR1840" i="7"/>
  <c r="AS1840" i="7"/>
  <c r="AO1841" i="7"/>
  <c r="AP1841" i="7"/>
  <c r="AQ1841" i="7"/>
  <c r="AR1841" i="7"/>
  <c r="AS1841" i="7"/>
  <c r="AO1842" i="7"/>
  <c r="AP1842" i="7"/>
  <c r="AQ1842" i="7"/>
  <c r="AR1842" i="7"/>
  <c r="AS1842" i="7"/>
  <c r="AO1843" i="7"/>
  <c r="AP1843" i="7"/>
  <c r="AQ1843" i="7"/>
  <c r="AR1843" i="7"/>
  <c r="AS1843" i="7"/>
  <c r="AO1844" i="7"/>
  <c r="AP1844" i="7"/>
  <c r="AQ1844" i="7"/>
  <c r="AR1844" i="7"/>
  <c r="AS1844" i="7"/>
  <c r="AO1845" i="7"/>
  <c r="AP1845" i="7"/>
  <c r="AQ1845" i="7"/>
  <c r="AR1845" i="7"/>
  <c r="AS1845" i="7"/>
  <c r="AO1846" i="7"/>
  <c r="AP1846" i="7"/>
  <c r="AQ1846" i="7"/>
  <c r="AR1846" i="7"/>
  <c r="AS1846" i="7"/>
  <c r="AO1847" i="7"/>
  <c r="AP1847" i="7"/>
  <c r="AQ1847" i="7"/>
  <c r="AR1847" i="7"/>
  <c r="AS1847" i="7"/>
  <c r="AO1848" i="7"/>
  <c r="AP1848" i="7"/>
  <c r="AQ1848" i="7"/>
  <c r="AR1848" i="7"/>
  <c r="AS1848" i="7"/>
  <c r="AO1849" i="7"/>
  <c r="AP1849" i="7"/>
  <c r="AQ1849" i="7"/>
  <c r="AR1849" i="7"/>
  <c r="AS1849" i="7"/>
  <c r="AO1850" i="7"/>
  <c r="AP1850" i="7"/>
  <c r="AQ1850" i="7"/>
  <c r="AR1850" i="7"/>
  <c r="AS1850" i="7"/>
  <c r="AO1851" i="7"/>
  <c r="AP1851" i="7"/>
  <c r="AQ1851" i="7"/>
  <c r="AR1851" i="7"/>
  <c r="AS1851" i="7"/>
  <c r="AO1852" i="7"/>
  <c r="AP1852" i="7"/>
  <c r="AQ1852" i="7"/>
  <c r="AR1852" i="7"/>
  <c r="AS1852" i="7"/>
  <c r="AO1853" i="7"/>
  <c r="AP1853" i="7"/>
  <c r="AQ1853" i="7"/>
  <c r="AR1853" i="7"/>
  <c r="AS1853" i="7"/>
  <c r="AO1854" i="7"/>
  <c r="AP1854" i="7"/>
  <c r="AQ1854" i="7"/>
  <c r="AR1854" i="7"/>
  <c r="AS1854" i="7"/>
  <c r="AO1855" i="7"/>
  <c r="AP1855" i="7"/>
  <c r="AQ1855" i="7"/>
  <c r="AR1855" i="7"/>
  <c r="AS1855" i="7"/>
  <c r="AO1856" i="7"/>
  <c r="AP1856" i="7"/>
  <c r="AQ1856" i="7"/>
  <c r="AR1856" i="7"/>
  <c r="AS1856" i="7"/>
  <c r="AO1857" i="7"/>
  <c r="AP1857" i="7"/>
  <c r="AQ1857" i="7"/>
  <c r="AR1857" i="7"/>
  <c r="AS1857" i="7"/>
  <c r="AO1858" i="7"/>
  <c r="AP1858" i="7"/>
  <c r="AQ1858" i="7"/>
  <c r="AR1858" i="7"/>
  <c r="AS1858" i="7"/>
  <c r="AO1859" i="7"/>
  <c r="AP1859" i="7"/>
  <c r="AQ1859" i="7"/>
  <c r="AR1859" i="7"/>
  <c r="AS1859" i="7"/>
  <c r="AO1860" i="7"/>
  <c r="AP1860" i="7"/>
  <c r="AQ1860" i="7"/>
  <c r="AR1860" i="7"/>
  <c r="AS1860" i="7"/>
  <c r="AO1861" i="7"/>
  <c r="AP1861" i="7"/>
  <c r="AQ1861" i="7"/>
  <c r="AR1861" i="7"/>
  <c r="AS1861" i="7"/>
  <c r="AO1862" i="7"/>
  <c r="AP1862" i="7"/>
  <c r="AQ1862" i="7"/>
  <c r="AR1862" i="7"/>
  <c r="AS1862" i="7"/>
  <c r="AO1863" i="7"/>
  <c r="AP1863" i="7"/>
  <c r="AQ1863" i="7"/>
  <c r="AR1863" i="7"/>
  <c r="AS1863" i="7"/>
  <c r="AO1864" i="7"/>
  <c r="AP1864" i="7"/>
  <c r="AQ1864" i="7"/>
  <c r="AR1864" i="7"/>
  <c r="AS1864" i="7"/>
  <c r="AO1865" i="7"/>
  <c r="AP1865" i="7"/>
  <c r="AQ1865" i="7"/>
  <c r="AR1865" i="7"/>
  <c r="AS1865" i="7"/>
  <c r="AO1866" i="7"/>
  <c r="AP1866" i="7"/>
  <c r="AQ1866" i="7"/>
  <c r="AR1866" i="7"/>
  <c r="AS1866" i="7"/>
  <c r="AO1867" i="7"/>
  <c r="AP1867" i="7"/>
  <c r="AQ1867" i="7"/>
  <c r="AR1867" i="7"/>
  <c r="AS1867" i="7"/>
  <c r="AO1868" i="7"/>
  <c r="AP1868" i="7"/>
  <c r="AQ1868" i="7"/>
  <c r="AR1868" i="7"/>
  <c r="AS1868" i="7"/>
  <c r="AO1869" i="7"/>
  <c r="AP1869" i="7"/>
  <c r="AQ1869" i="7"/>
  <c r="AR1869" i="7"/>
  <c r="AS1869" i="7"/>
  <c r="AO1870" i="7"/>
  <c r="AP1870" i="7"/>
  <c r="AQ1870" i="7"/>
  <c r="AR1870" i="7"/>
  <c r="AS1870" i="7"/>
  <c r="AO1871" i="7"/>
  <c r="AP1871" i="7"/>
  <c r="AQ1871" i="7"/>
  <c r="AR1871" i="7"/>
  <c r="AS1871" i="7"/>
  <c r="AO1872" i="7"/>
  <c r="AP1872" i="7"/>
  <c r="AQ1872" i="7"/>
  <c r="AR1872" i="7"/>
  <c r="AS1872" i="7"/>
  <c r="AO1873" i="7"/>
  <c r="AP1873" i="7"/>
  <c r="AQ1873" i="7"/>
  <c r="AR1873" i="7"/>
  <c r="AS1873" i="7"/>
  <c r="AO1874" i="7"/>
  <c r="AP1874" i="7"/>
  <c r="AQ1874" i="7"/>
  <c r="AR1874" i="7"/>
  <c r="AS1874" i="7"/>
  <c r="AO1875" i="7"/>
  <c r="AP1875" i="7"/>
  <c r="AQ1875" i="7"/>
  <c r="AR1875" i="7"/>
  <c r="AS1875" i="7"/>
  <c r="AO1876" i="7"/>
  <c r="AP1876" i="7"/>
  <c r="AQ1876" i="7"/>
  <c r="AR1876" i="7"/>
  <c r="AS1876" i="7"/>
  <c r="AO1877" i="7"/>
  <c r="AP1877" i="7"/>
  <c r="AQ1877" i="7"/>
  <c r="AR1877" i="7"/>
  <c r="AS1877" i="7"/>
  <c r="AO1878" i="7"/>
  <c r="AP1878" i="7"/>
  <c r="AQ1878" i="7"/>
  <c r="AR1878" i="7"/>
  <c r="AS1878" i="7"/>
  <c r="AO1879" i="7"/>
  <c r="AP1879" i="7"/>
  <c r="AQ1879" i="7"/>
  <c r="AR1879" i="7"/>
  <c r="AS1879" i="7"/>
  <c r="AO1880" i="7"/>
  <c r="AP1880" i="7"/>
  <c r="AQ1880" i="7"/>
  <c r="AR1880" i="7"/>
  <c r="AS1880" i="7"/>
  <c r="AO1881" i="7"/>
  <c r="AP1881" i="7"/>
  <c r="AQ1881" i="7"/>
  <c r="AR1881" i="7"/>
  <c r="AS1881" i="7"/>
  <c r="AO1882" i="7"/>
  <c r="AP1882" i="7"/>
  <c r="AQ1882" i="7"/>
  <c r="AR1882" i="7"/>
  <c r="AS1882" i="7"/>
  <c r="AO1883" i="7"/>
  <c r="AP1883" i="7"/>
  <c r="AQ1883" i="7"/>
  <c r="AR1883" i="7"/>
  <c r="AS1883" i="7"/>
  <c r="AO1884" i="7"/>
  <c r="AP1884" i="7"/>
  <c r="AQ1884" i="7"/>
  <c r="AR1884" i="7"/>
  <c r="AS1884" i="7"/>
  <c r="AO1885" i="7"/>
  <c r="AP1885" i="7"/>
  <c r="AQ1885" i="7"/>
  <c r="AR1885" i="7"/>
  <c r="AS1885" i="7"/>
  <c r="AO1886" i="7"/>
  <c r="AP1886" i="7"/>
  <c r="AQ1886" i="7"/>
  <c r="AR1886" i="7"/>
  <c r="AS1886" i="7"/>
  <c r="AO1887" i="7"/>
  <c r="AP1887" i="7"/>
  <c r="AQ1887" i="7"/>
  <c r="AR1887" i="7"/>
  <c r="AS1887" i="7"/>
  <c r="AO1888" i="7"/>
  <c r="AP1888" i="7"/>
  <c r="AQ1888" i="7"/>
  <c r="AR1888" i="7"/>
  <c r="AS1888" i="7"/>
  <c r="AO1889" i="7"/>
  <c r="AP1889" i="7"/>
  <c r="AQ1889" i="7"/>
  <c r="AR1889" i="7"/>
  <c r="AS1889" i="7"/>
  <c r="AO1890" i="7"/>
  <c r="AP1890" i="7"/>
  <c r="AQ1890" i="7"/>
  <c r="AR1890" i="7"/>
  <c r="AS1890" i="7"/>
  <c r="AO1891" i="7"/>
  <c r="AP1891" i="7"/>
  <c r="AQ1891" i="7"/>
  <c r="AR1891" i="7"/>
  <c r="AS1891" i="7"/>
  <c r="AO1892" i="7"/>
  <c r="AP1892" i="7"/>
  <c r="AQ1892" i="7"/>
  <c r="AR1892" i="7"/>
  <c r="AS1892" i="7"/>
  <c r="AO1893" i="7"/>
  <c r="AP1893" i="7"/>
  <c r="AQ1893" i="7"/>
  <c r="AR1893" i="7"/>
  <c r="AS1893" i="7"/>
  <c r="AO1894" i="7"/>
  <c r="AP1894" i="7"/>
  <c r="AQ1894" i="7"/>
  <c r="AR1894" i="7"/>
  <c r="AS1894" i="7"/>
  <c r="AO1895" i="7"/>
  <c r="AP1895" i="7"/>
  <c r="AQ1895" i="7"/>
  <c r="AR1895" i="7"/>
  <c r="AS1895" i="7"/>
  <c r="AO1896" i="7"/>
  <c r="AP1896" i="7"/>
  <c r="AQ1896" i="7"/>
  <c r="AR1896" i="7"/>
  <c r="AS1896" i="7"/>
  <c r="AO1897" i="7"/>
  <c r="AP1897" i="7"/>
  <c r="AQ1897" i="7"/>
  <c r="AR1897" i="7"/>
  <c r="AS1897" i="7"/>
  <c r="AO1898" i="7"/>
  <c r="AP1898" i="7"/>
  <c r="AQ1898" i="7"/>
  <c r="AR1898" i="7"/>
  <c r="AS1898" i="7"/>
  <c r="AO1899" i="7"/>
  <c r="AP1899" i="7"/>
  <c r="AQ1899" i="7"/>
  <c r="AR1899" i="7"/>
  <c r="AS1899" i="7"/>
  <c r="AO1900" i="7"/>
  <c r="AP1900" i="7"/>
  <c r="AQ1900" i="7"/>
  <c r="AR1900" i="7"/>
  <c r="AS1900" i="7"/>
  <c r="AO1901" i="7"/>
  <c r="AP1901" i="7"/>
  <c r="AQ1901" i="7"/>
  <c r="AR1901" i="7"/>
  <c r="AS1901" i="7"/>
  <c r="AO1902" i="7"/>
  <c r="AP1902" i="7"/>
  <c r="AQ1902" i="7"/>
  <c r="AR1902" i="7"/>
  <c r="AS1902" i="7"/>
  <c r="AO1903" i="7"/>
  <c r="AP1903" i="7"/>
  <c r="AQ1903" i="7"/>
  <c r="AR1903" i="7"/>
  <c r="AS1903" i="7"/>
  <c r="AO1904" i="7"/>
  <c r="AP1904" i="7"/>
  <c r="AQ1904" i="7"/>
  <c r="AR1904" i="7"/>
  <c r="AS1904" i="7"/>
  <c r="AO1905" i="7"/>
  <c r="AP1905" i="7"/>
  <c r="AQ1905" i="7"/>
  <c r="AR1905" i="7"/>
  <c r="AS1905" i="7"/>
  <c r="AO1906" i="7"/>
  <c r="AP1906" i="7"/>
  <c r="AQ1906" i="7"/>
  <c r="AR1906" i="7"/>
  <c r="AS1906" i="7"/>
  <c r="AO1907" i="7"/>
  <c r="AP1907" i="7"/>
  <c r="AQ1907" i="7"/>
  <c r="AR1907" i="7"/>
  <c r="AS1907" i="7"/>
  <c r="AO1908" i="7"/>
  <c r="AP1908" i="7"/>
  <c r="AQ1908" i="7"/>
  <c r="AR1908" i="7"/>
  <c r="AS1908" i="7"/>
  <c r="AO1909" i="7"/>
  <c r="AP1909" i="7"/>
  <c r="AQ1909" i="7"/>
  <c r="AR1909" i="7"/>
  <c r="AS1909" i="7"/>
  <c r="AO1910" i="7"/>
  <c r="AP1910" i="7"/>
  <c r="AQ1910" i="7"/>
  <c r="AR1910" i="7"/>
  <c r="AS1910" i="7"/>
  <c r="AO1911" i="7"/>
  <c r="AP1911" i="7"/>
  <c r="AQ1911" i="7"/>
  <c r="AR1911" i="7"/>
  <c r="AS1911" i="7"/>
  <c r="AO1912" i="7"/>
  <c r="AP1912" i="7"/>
  <c r="AQ1912" i="7"/>
  <c r="AR1912" i="7"/>
  <c r="AS1912" i="7"/>
  <c r="AO1913" i="7"/>
  <c r="AP1913" i="7"/>
  <c r="AQ1913" i="7"/>
  <c r="AR1913" i="7"/>
  <c r="AS1913" i="7"/>
  <c r="AO1914" i="7"/>
  <c r="AP1914" i="7"/>
  <c r="AQ1914" i="7"/>
  <c r="AR1914" i="7"/>
  <c r="AS1914" i="7"/>
  <c r="AO1915" i="7"/>
  <c r="AP1915" i="7"/>
  <c r="AQ1915" i="7"/>
  <c r="AR1915" i="7"/>
  <c r="AS1915" i="7"/>
  <c r="AO1916" i="7"/>
  <c r="AP1916" i="7"/>
  <c r="AQ1916" i="7"/>
  <c r="AR1916" i="7"/>
  <c r="AS1916" i="7"/>
  <c r="AO1917" i="7"/>
  <c r="AP1917" i="7"/>
  <c r="AQ1917" i="7"/>
  <c r="AR1917" i="7"/>
  <c r="AS1917" i="7"/>
  <c r="AO1918" i="7"/>
  <c r="AP1918" i="7"/>
  <c r="AQ1918" i="7"/>
  <c r="AR1918" i="7"/>
  <c r="AS1918" i="7"/>
  <c r="AO1919" i="7"/>
  <c r="AP1919" i="7"/>
  <c r="AQ1919" i="7"/>
  <c r="AR1919" i="7"/>
  <c r="AS1919" i="7"/>
  <c r="AO1920" i="7"/>
  <c r="AP1920" i="7"/>
  <c r="AQ1920" i="7"/>
  <c r="AR1920" i="7"/>
  <c r="AS1920" i="7"/>
  <c r="AO1921" i="7"/>
  <c r="AP1921" i="7"/>
  <c r="AQ1921" i="7"/>
  <c r="AR1921" i="7"/>
  <c r="AS1921" i="7"/>
  <c r="AO1922" i="7"/>
  <c r="AP1922" i="7"/>
  <c r="AQ1922" i="7"/>
  <c r="AR1922" i="7"/>
  <c r="AS1922" i="7"/>
  <c r="AO1923" i="7"/>
  <c r="AP1923" i="7"/>
  <c r="AQ1923" i="7"/>
  <c r="AR1923" i="7"/>
  <c r="AS1923" i="7"/>
  <c r="AO1924" i="7"/>
  <c r="AP1924" i="7"/>
  <c r="AQ1924" i="7"/>
  <c r="AR1924" i="7"/>
  <c r="AS1924" i="7"/>
  <c r="AO1925" i="7"/>
  <c r="AP1925" i="7"/>
  <c r="AQ1925" i="7"/>
  <c r="AR1925" i="7"/>
  <c r="AS1925" i="7"/>
  <c r="AO1926" i="7"/>
  <c r="AP1926" i="7"/>
  <c r="AQ1926" i="7"/>
  <c r="AR1926" i="7"/>
  <c r="AS1926" i="7"/>
  <c r="AO1927" i="7"/>
  <c r="AP1927" i="7"/>
  <c r="AQ1927" i="7"/>
  <c r="AR1927" i="7"/>
  <c r="AS1927" i="7"/>
  <c r="AO1928" i="7"/>
  <c r="AP1928" i="7"/>
  <c r="AQ1928" i="7"/>
  <c r="AR1928" i="7"/>
  <c r="AS1928" i="7"/>
  <c r="AO1929" i="7"/>
  <c r="AP1929" i="7"/>
  <c r="AQ1929" i="7"/>
  <c r="AR1929" i="7"/>
  <c r="AS1929" i="7"/>
  <c r="AO1930" i="7"/>
  <c r="AP1930" i="7"/>
  <c r="AQ1930" i="7"/>
  <c r="AR1930" i="7"/>
  <c r="AS1930" i="7"/>
  <c r="AO1931" i="7"/>
  <c r="AP1931" i="7"/>
  <c r="AQ1931" i="7"/>
  <c r="AR1931" i="7"/>
  <c r="AS1931" i="7"/>
  <c r="AO1932" i="7"/>
  <c r="AP1932" i="7"/>
  <c r="AQ1932" i="7"/>
  <c r="AR1932" i="7"/>
  <c r="AS1932" i="7"/>
  <c r="AO1933" i="7"/>
  <c r="AP1933" i="7"/>
  <c r="AQ1933" i="7"/>
  <c r="AR1933" i="7"/>
  <c r="AS1933" i="7"/>
  <c r="AO1934" i="7"/>
  <c r="AP1934" i="7"/>
  <c r="AQ1934" i="7"/>
  <c r="AR1934" i="7"/>
  <c r="AS1934" i="7"/>
  <c r="AO1935" i="7"/>
  <c r="AP1935" i="7"/>
  <c r="AQ1935" i="7"/>
  <c r="AR1935" i="7"/>
  <c r="AS1935" i="7"/>
  <c r="AO1936" i="7"/>
  <c r="AP1936" i="7"/>
  <c r="AQ1936" i="7"/>
  <c r="AR1936" i="7"/>
  <c r="AS1936" i="7"/>
  <c r="AO1937" i="7"/>
  <c r="AP1937" i="7"/>
  <c r="AQ1937" i="7"/>
  <c r="AR1937" i="7"/>
  <c r="AS1937" i="7"/>
  <c r="AO1938" i="7"/>
  <c r="AP1938" i="7"/>
  <c r="AQ1938" i="7"/>
  <c r="AR1938" i="7"/>
  <c r="AS1938" i="7"/>
  <c r="AO1939" i="7"/>
  <c r="AP1939" i="7"/>
  <c r="AQ1939" i="7"/>
  <c r="AR1939" i="7"/>
  <c r="AS1939" i="7"/>
  <c r="AO1940" i="7"/>
  <c r="AP1940" i="7"/>
  <c r="AQ1940" i="7"/>
  <c r="AR1940" i="7"/>
  <c r="AS1940" i="7"/>
  <c r="AO1941" i="7"/>
  <c r="AP1941" i="7"/>
  <c r="AQ1941" i="7"/>
  <c r="AR1941" i="7"/>
  <c r="AS1941" i="7"/>
  <c r="AO1942" i="7"/>
  <c r="AP1942" i="7"/>
  <c r="AQ1942" i="7"/>
  <c r="AR1942" i="7"/>
  <c r="AS1942" i="7"/>
  <c r="AO1943" i="7"/>
  <c r="AP1943" i="7"/>
  <c r="AQ1943" i="7"/>
  <c r="AR1943" i="7"/>
  <c r="AS1943" i="7"/>
  <c r="AO1944" i="7"/>
  <c r="AP1944" i="7"/>
  <c r="AQ1944" i="7"/>
  <c r="AR1944" i="7"/>
  <c r="AS1944" i="7"/>
  <c r="AO1945" i="7"/>
  <c r="AP1945" i="7"/>
  <c r="AQ1945" i="7"/>
  <c r="AR1945" i="7"/>
  <c r="AS1945" i="7"/>
  <c r="AO1946" i="7"/>
  <c r="AP1946" i="7"/>
  <c r="AQ1946" i="7"/>
  <c r="AR1946" i="7"/>
  <c r="AS1946" i="7"/>
  <c r="AO1947" i="7"/>
  <c r="AP1947" i="7"/>
  <c r="AQ1947" i="7"/>
  <c r="AR1947" i="7"/>
  <c r="AS1947" i="7"/>
  <c r="AO1948" i="7"/>
  <c r="AP1948" i="7"/>
  <c r="AQ1948" i="7"/>
  <c r="AR1948" i="7"/>
  <c r="AS1948" i="7"/>
  <c r="AO1949" i="7"/>
  <c r="AP1949" i="7"/>
  <c r="AQ1949" i="7"/>
  <c r="AR1949" i="7"/>
  <c r="AS1949" i="7"/>
  <c r="AO1950" i="7"/>
  <c r="AP1950" i="7"/>
  <c r="AQ1950" i="7"/>
  <c r="AR1950" i="7"/>
  <c r="AS1950" i="7"/>
  <c r="AO1951" i="7"/>
  <c r="AP1951" i="7"/>
  <c r="AQ1951" i="7"/>
  <c r="AR1951" i="7"/>
  <c r="AS1951" i="7"/>
  <c r="AO1952" i="7"/>
  <c r="AP1952" i="7"/>
  <c r="AQ1952" i="7"/>
  <c r="AR1952" i="7"/>
  <c r="AS1952" i="7"/>
  <c r="AO1953" i="7"/>
  <c r="AP1953" i="7"/>
  <c r="AQ1953" i="7"/>
  <c r="AR1953" i="7"/>
  <c r="AS1953" i="7"/>
  <c r="AO1954" i="7"/>
  <c r="AP1954" i="7"/>
  <c r="AQ1954" i="7"/>
  <c r="AR1954" i="7"/>
  <c r="AS1954" i="7"/>
  <c r="AO1955" i="7"/>
  <c r="AP1955" i="7"/>
  <c r="AQ1955" i="7"/>
  <c r="AR1955" i="7"/>
  <c r="AS1955" i="7"/>
  <c r="AO1956" i="7"/>
  <c r="AP1956" i="7"/>
  <c r="AQ1956" i="7"/>
  <c r="AR1956" i="7"/>
  <c r="AS1956" i="7"/>
  <c r="AO1957" i="7"/>
  <c r="AP1957" i="7"/>
  <c r="AQ1957" i="7"/>
  <c r="AR1957" i="7"/>
  <c r="AS1957" i="7"/>
  <c r="AO1958" i="7"/>
  <c r="AP1958" i="7"/>
  <c r="AQ1958" i="7"/>
  <c r="AR1958" i="7"/>
  <c r="AS1958" i="7"/>
  <c r="AO1959" i="7"/>
  <c r="AP1959" i="7"/>
  <c r="AQ1959" i="7"/>
  <c r="AR1959" i="7"/>
  <c r="AS1959" i="7"/>
  <c r="AO1960" i="7"/>
  <c r="AP1960" i="7"/>
  <c r="AQ1960" i="7"/>
  <c r="AR1960" i="7"/>
  <c r="AS1960" i="7"/>
  <c r="AO1961" i="7"/>
  <c r="AP1961" i="7"/>
  <c r="AQ1961" i="7"/>
  <c r="AR1961" i="7"/>
  <c r="AS1961" i="7"/>
  <c r="AO1962" i="7"/>
  <c r="AP1962" i="7"/>
  <c r="AQ1962" i="7"/>
  <c r="AR1962" i="7"/>
  <c r="AS1962" i="7"/>
  <c r="AO1963" i="7"/>
  <c r="AP1963" i="7"/>
  <c r="AQ1963" i="7"/>
  <c r="AR1963" i="7"/>
  <c r="AS1963" i="7"/>
  <c r="AO1964" i="7"/>
  <c r="AP1964" i="7"/>
  <c r="AQ1964" i="7"/>
  <c r="AR1964" i="7"/>
  <c r="AS1964" i="7"/>
  <c r="AO1965" i="7"/>
  <c r="AP1965" i="7"/>
  <c r="AQ1965" i="7"/>
  <c r="AR1965" i="7"/>
  <c r="AS1965" i="7"/>
  <c r="AO1966" i="7"/>
  <c r="AP1966" i="7"/>
  <c r="AQ1966" i="7"/>
  <c r="AR1966" i="7"/>
  <c r="AS1966" i="7"/>
  <c r="AO1967" i="7"/>
  <c r="AP1967" i="7"/>
  <c r="AQ1967" i="7"/>
  <c r="AR1967" i="7"/>
  <c r="AS1967" i="7"/>
  <c r="AO1968" i="7"/>
  <c r="AP1968" i="7"/>
  <c r="AQ1968" i="7"/>
  <c r="AR1968" i="7"/>
  <c r="AS1968" i="7"/>
  <c r="AO1969" i="7"/>
  <c r="AP1969" i="7"/>
  <c r="AQ1969" i="7"/>
  <c r="AR1969" i="7"/>
  <c r="AS1969" i="7"/>
  <c r="AO1970" i="7"/>
  <c r="AP1970" i="7"/>
  <c r="AQ1970" i="7"/>
  <c r="AR1970" i="7"/>
  <c r="AS1970" i="7"/>
  <c r="AO1971" i="7"/>
  <c r="AP1971" i="7"/>
  <c r="AQ1971" i="7"/>
  <c r="AR1971" i="7"/>
  <c r="AS1971" i="7"/>
  <c r="AO1972" i="7"/>
  <c r="AP1972" i="7"/>
  <c r="AQ1972" i="7"/>
  <c r="AR1972" i="7"/>
  <c r="AS1972" i="7"/>
  <c r="AO1973" i="7"/>
  <c r="AP1973" i="7"/>
  <c r="AQ1973" i="7"/>
  <c r="AR1973" i="7"/>
  <c r="AS1973" i="7"/>
  <c r="AO1974" i="7"/>
  <c r="AP1974" i="7"/>
  <c r="AQ1974" i="7"/>
  <c r="AR1974" i="7"/>
  <c r="AS1974" i="7"/>
  <c r="AO1975" i="7"/>
  <c r="AP1975" i="7"/>
  <c r="AQ1975" i="7"/>
  <c r="AR1975" i="7"/>
  <c r="AS1975" i="7"/>
  <c r="AO1976" i="7"/>
  <c r="AP1976" i="7"/>
  <c r="AQ1976" i="7"/>
  <c r="AR1976" i="7"/>
  <c r="AS1976" i="7"/>
  <c r="AO1977" i="7"/>
  <c r="AP1977" i="7"/>
  <c r="AQ1977" i="7"/>
  <c r="AR1977" i="7"/>
  <c r="AS1977" i="7"/>
  <c r="AO1978" i="7"/>
  <c r="AP1978" i="7"/>
  <c r="AQ1978" i="7"/>
  <c r="AR1978" i="7"/>
  <c r="AS1978" i="7"/>
  <c r="AO1979" i="7"/>
  <c r="AP1979" i="7"/>
  <c r="AQ1979" i="7"/>
  <c r="AR1979" i="7"/>
  <c r="AS1979" i="7"/>
  <c r="AO1980" i="7"/>
  <c r="AP1980" i="7"/>
  <c r="AQ1980" i="7"/>
  <c r="AR1980" i="7"/>
  <c r="AS1980" i="7"/>
  <c r="AO1981" i="7"/>
  <c r="AP1981" i="7"/>
  <c r="AQ1981" i="7"/>
  <c r="AR1981" i="7"/>
  <c r="AS1981" i="7"/>
  <c r="AO1982" i="7"/>
  <c r="AP1982" i="7"/>
  <c r="AQ1982" i="7"/>
  <c r="AR1982" i="7"/>
  <c r="AS1982" i="7"/>
  <c r="AO1983" i="7"/>
  <c r="AP1983" i="7"/>
  <c r="AQ1983" i="7"/>
  <c r="AR1983" i="7"/>
  <c r="AS1983" i="7"/>
  <c r="AO1984" i="7"/>
  <c r="AP1984" i="7"/>
  <c r="AQ1984" i="7"/>
  <c r="AR1984" i="7"/>
  <c r="AS1984" i="7"/>
  <c r="AO1985" i="7"/>
  <c r="AP1985" i="7"/>
  <c r="AQ1985" i="7"/>
  <c r="AR1985" i="7"/>
  <c r="AS1985" i="7"/>
  <c r="AO1986" i="7"/>
  <c r="AP1986" i="7"/>
  <c r="AQ1986" i="7"/>
  <c r="AR1986" i="7"/>
  <c r="AS1986" i="7"/>
  <c r="AO1987" i="7"/>
  <c r="AP1987" i="7"/>
  <c r="AQ1987" i="7"/>
  <c r="AR1987" i="7"/>
  <c r="AS1987" i="7"/>
  <c r="AO1988" i="7"/>
  <c r="AP1988" i="7"/>
  <c r="AQ1988" i="7"/>
  <c r="AR1988" i="7"/>
  <c r="AS1988" i="7"/>
  <c r="AO1989" i="7"/>
  <c r="AP1989" i="7"/>
  <c r="AQ1989" i="7"/>
  <c r="AR1989" i="7"/>
  <c r="AS1989" i="7"/>
  <c r="AO1990" i="7"/>
  <c r="AP1990" i="7"/>
  <c r="AQ1990" i="7"/>
  <c r="AR1990" i="7"/>
  <c r="AS1990" i="7"/>
  <c r="AO1991" i="7"/>
  <c r="AP1991" i="7"/>
  <c r="AQ1991" i="7"/>
  <c r="AR1991" i="7"/>
  <c r="AS1991" i="7"/>
  <c r="AO1992" i="7"/>
  <c r="AP1992" i="7"/>
  <c r="AQ1992" i="7"/>
  <c r="AR1992" i="7"/>
  <c r="AS1992" i="7"/>
  <c r="AO1993" i="7"/>
  <c r="AP1993" i="7"/>
  <c r="AQ1993" i="7"/>
  <c r="AR1993" i="7"/>
  <c r="AS1993" i="7"/>
  <c r="AO1994" i="7"/>
  <c r="AP1994" i="7"/>
  <c r="AQ1994" i="7"/>
  <c r="AR1994" i="7"/>
  <c r="AS1994" i="7"/>
  <c r="AO1995" i="7"/>
  <c r="AP1995" i="7"/>
  <c r="AQ1995" i="7"/>
  <c r="AR1995" i="7"/>
  <c r="AS1995" i="7"/>
  <c r="AO1996" i="7"/>
  <c r="AP1996" i="7"/>
  <c r="AQ1996" i="7"/>
  <c r="AR1996" i="7"/>
  <c r="AS1996" i="7"/>
  <c r="AO1997" i="7"/>
  <c r="AP1997" i="7"/>
  <c r="AQ1997" i="7"/>
  <c r="AR1997" i="7"/>
  <c r="AS1997" i="7"/>
  <c r="AO1998" i="7"/>
  <c r="AP1998" i="7"/>
  <c r="AQ1998" i="7"/>
  <c r="AR1998" i="7"/>
  <c r="AS1998" i="7"/>
  <c r="AO1999" i="7"/>
  <c r="AP1999" i="7"/>
  <c r="AQ1999" i="7"/>
  <c r="AR1999" i="7"/>
  <c r="AS1999" i="7"/>
  <c r="AO2000" i="7"/>
  <c r="AP2000" i="7"/>
  <c r="AQ2000" i="7"/>
  <c r="AR2000" i="7"/>
  <c r="AS2000" i="7"/>
  <c r="AO2001" i="7"/>
  <c r="AP2001" i="7"/>
  <c r="AQ2001" i="7"/>
  <c r="AR2001" i="7"/>
  <c r="AS2001" i="7"/>
  <c r="AO2002" i="7"/>
  <c r="AP2002" i="7"/>
  <c r="AQ2002" i="7"/>
  <c r="AR2002" i="7"/>
  <c r="AS2002" i="7"/>
  <c r="AO2003" i="7"/>
  <c r="AP2003" i="7"/>
  <c r="AQ2003" i="7"/>
  <c r="AR2003" i="7"/>
  <c r="AS2003" i="7"/>
  <c r="AA53" i="7"/>
  <c r="M143" i="9" s="1"/>
  <c r="AB53" i="7"/>
  <c r="AC53" i="7"/>
  <c r="AD53" i="7"/>
  <c r="AE53" i="7"/>
  <c r="AH53" i="7"/>
  <c r="AI53" i="7"/>
  <c r="AJ53" i="7"/>
  <c r="AK53" i="7"/>
  <c r="AL53" i="7"/>
  <c r="AA54" i="7"/>
  <c r="M144" i="9" s="1"/>
  <c r="AB54" i="7"/>
  <c r="AC54" i="7"/>
  <c r="AD54" i="7"/>
  <c r="AE54" i="7"/>
  <c r="AH54" i="7"/>
  <c r="AI54" i="7"/>
  <c r="AJ54" i="7"/>
  <c r="AK54" i="7"/>
  <c r="AL54" i="7"/>
  <c r="AA55" i="7"/>
  <c r="M145" i="9" s="1"/>
  <c r="AB55" i="7"/>
  <c r="AC55" i="7"/>
  <c r="AD55" i="7"/>
  <c r="AE55" i="7"/>
  <c r="AH55" i="7"/>
  <c r="AI55" i="7"/>
  <c r="AJ55" i="7"/>
  <c r="AK55" i="7"/>
  <c r="AL55" i="7"/>
  <c r="AA56" i="7"/>
  <c r="M146" i="9" s="1"/>
  <c r="AB56" i="7"/>
  <c r="AC56" i="7"/>
  <c r="AD56" i="7"/>
  <c r="AE56" i="7"/>
  <c r="AH56" i="7"/>
  <c r="AI56" i="7"/>
  <c r="AJ56" i="7"/>
  <c r="AK56" i="7"/>
  <c r="AL56" i="7"/>
  <c r="AA57" i="7"/>
  <c r="M147" i="9" s="1"/>
  <c r="AB57" i="7"/>
  <c r="AC57" i="7"/>
  <c r="AD57" i="7"/>
  <c r="AE57" i="7"/>
  <c r="AH57" i="7"/>
  <c r="AI57" i="7"/>
  <c r="AJ57" i="7"/>
  <c r="AK57" i="7"/>
  <c r="AL57" i="7"/>
  <c r="AA58" i="7"/>
  <c r="M148" i="9" s="1"/>
  <c r="AB58" i="7"/>
  <c r="AC58" i="7"/>
  <c r="AD58" i="7"/>
  <c r="AE58" i="7"/>
  <c r="AH58" i="7"/>
  <c r="AI58" i="7"/>
  <c r="AJ58" i="7"/>
  <c r="AK58" i="7"/>
  <c r="AL58" i="7"/>
  <c r="AA59" i="7"/>
  <c r="M149" i="9" s="1"/>
  <c r="AB59" i="7"/>
  <c r="AC59" i="7"/>
  <c r="AD59" i="7"/>
  <c r="AE59" i="7"/>
  <c r="AH59" i="7"/>
  <c r="AI59" i="7"/>
  <c r="AJ59" i="7"/>
  <c r="AK59" i="7"/>
  <c r="AL59" i="7"/>
  <c r="AA60" i="7"/>
  <c r="M150" i="9" s="1"/>
  <c r="AB60" i="7"/>
  <c r="AC60" i="7"/>
  <c r="AD60" i="7"/>
  <c r="AE60" i="7"/>
  <c r="AH60" i="7"/>
  <c r="AI60" i="7"/>
  <c r="AJ60" i="7"/>
  <c r="AK60" i="7"/>
  <c r="AL60" i="7"/>
  <c r="AA61" i="7"/>
  <c r="M151" i="9" s="1"/>
  <c r="AB61" i="7"/>
  <c r="AC61" i="7"/>
  <c r="AD61" i="7"/>
  <c r="AE61" i="7"/>
  <c r="AH61" i="7"/>
  <c r="AI61" i="7"/>
  <c r="AJ61" i="7"/>
  <c r="AK61" i="7"/>
  <c r="AL61" i="7"/>
  <c r="AA62" i="7"/>
  <c r="M152" i="9" s="1"/>
  <c r="AB62" i="7"/>
  <c r="AC62" i="7"/>
  <c r="AD62" i="7"/>
  <c r="AE62" i="7"/>
  <c r="AH62" i="7"/>
  <c r="AI62" i="7"/>
  <c r="AJ62" i="7"/>
  <c r="AK62" i="7"/>
  <c r="AL62" i="7"/>
  <c r="AA63" i="7"/>
  <c r="M153" i="9" s="1"/>
  <c r="AB63" i="7"/>
  <c r="AC63" i="7"/>
  <c r="AD63" i="7"/>
  <c r="AE63" i="7"/>
  <c r="AH63" i="7"/>
  <c r="AI63" i="7"/>
  <c r="AJ63" i="7"/>
  <c r="AK63" i="7"/>
  <c r="AL63" i="7"/>
  <c r="AA64" i="7"/>
  <c r="M154" i="9" s="1"/>
  <c r="AB64" i="7"/>
  <c r="AC64" i="7"/>
  <c r="AD64" i="7"/>
  <c r="AE64" i="7"/>
  <c r="AH64" i="7"/>
  <c r="AI64" i="7"/>
  <c r="AJ64" i="7"/>
  <c r="AK64" i="7"/>
  <c r="AL64" i="7"/>
  <c r="AA65" i="7"/>
  <c r="M155" i="9" s="1"/>
  <c r="AB65" i="7"/>
  <c r="AC65" i="7"/>
  <c r="AD65" i="7"/>
  <c r="AE65" i="7"/>
  <c r="AH65" i="7"/>
  <c r="AI65" i="7"/>
  <c r="AJ65" i="7"/>
  <c r="AK65" i="7"/>
  <c r="AL65" i="7"/>
  <c r="AA66" i="7"/>
  <c r="M156" i="9" s="1"/>
  <c r="AB66" i="7"/>
  <c r="AC66" i="7"/>
  <c r="AD66" i="7"/>
  <c r="AE66" i="7"/>
  <c r="AH66" i="7"/>
  <c r="AI66" i="7"/>
  <c r="AJ66" i="7"/>
  <c r="AK66" i="7"/>
  <c r="AL66" i="7"/>
  <c r="AA67" i="7"/>
  <c r="M157" i="9" s="1"/>
  <c r="AB67" i="7"/>
  <c r="AC67" i="7"/>
  <c r="AD67" i="7"/>
  <c r="AE67" i="7"/>
  <c r="AH67" i="7"/>
  <c r="AI67" i="7"/>
  <c r="AJ67" i="7"/>
  <c r="AK67" i="7"/>
  <c r="AL67" i="7"/>
  <c r="AA68" i="7"/>
  <c r="M158" i="9" s="1"/>
  <c r="AB68" i="7"/>
  <c r="AC68" i="7"/>
  <c r="AD68" i="7"/>
  <c r="AE68" i="7"/>
  <c r="AH68" i="7"/>
  <c r="AI68" i="7"/>
  <c r="AJ68" i="7"/>
  <c r="AK68" i="7"/>
  <c r="AL68" i="7"/>
  <c r="AA69" i="7"/>
  <c r="M159" i="9" s="1"/>
  <c r="AB69" i="7"/>
  <c r="AC69" i="7"/>
  <c r="AD69" i="7"/>
  <c r="AE69" i="7"/>
  <c r="AH69" i="7"/>
  <c r="AI69" i="7"/>
  <c r="AJ69" i="7"/>
  <c r="AK69" i="7"/>
  <c r="AL69" i="7"/>
  <c r="AA70" i="7"/>
  <c r="M160" i="9" s="1"/>
  <c r="AB70" i="7"/>
  <c r="AC70" i="7"/>
  <c r="AD70" i="7"/>
  <c r="AE70" i="7"/>
  <c r="AH70" i="7"/>
  <c r="AI70" i="7"/>
  <c r="AJ70" i="7"/>
  <c r="AK70" i="7"/>
  <c r="AL70" i="7"/>
  <c r="AA71" i="7"/>
  <c r="M161" i="9" s="1"/>
  <c r="AB71" i="7"/>
  <c r="AC71" i="7"/>
  <c r="AD71" i="7"/>
  <c r="AE71" i="7"/>
  <c r="AH71" i="7"/>
  <c r="AI71" i="7"/>
  <c r="AJ71" i="7"/>
  <c r="AK71" i="7"/>
  <c r="AL71" i="7"/>
  <c r="AA72" i="7"/>
  <c r="M162" i="9" s="1"/>
  <c r="AB72" i="7"/>
  <c r="AC72" i="7"/>
  <c r="AD72" i="7"/>
  <c r="AE72" i="7"/>
  <c r="AH72" i="7"/>
  <c r="AI72" i="7"/>
  <c r="AJ72" i="7"/>
  <c r="AK72" i="7"/>
  <c r="AL72" i="7"/>
  <c r="AA73" i="7"/>
  <c r="M163" i="9" s="1"/>
  <c r="AB73" i="7"/>
  <c r="AC73" i="7"/>
  <c r="AD73" i="7"/>
  <c r="AE73" i="7"/>
  <c r="AH73" i="7"/>
  <c r="AI73" i="7"/>
  <c r="AJ73" i="7"/>
  <c r="AK73" i="7"/>
  <c r="AL73" i="7"/>
  <c r="AA74" i="7"/>
  <c r="M164" i="9" s="1"/>
  <c r="AB74" i="7"/>
  <c r="AC74" i="7"/>
  <c r="AD74" i="7"/>
  <c r="AE74" i="7"/>
  <c r="AH74" i="7"/>
  <c r="AI74" i="7"/>
  <c r="AJ74" i="7"/>
  <c r="AK74" i="7"/>
  <c r="AL74" i="7"/>
  <c r="AA75" i="7"/>
  <c r="M165" i="9" s="1"/>
  <c r="AB75" i="7"/>
  <c r="AC75" i="7"/>
  <c r="AD75" i="7"/>
  <c r="AE75" i="7"/>
  <c r="AH75" i="7"/>
  <c r="AI75" i="7"/>
  <c r="AJ75" i="7"/>
  <c r="AK75" i="7"/>
  <c r="AL75" i="7"/>
  <c r="AA76" i="7"/>
  <c r="M166" i="9" s="1"/>
  <c r="AB76" i="7"/>
  <c r="AC76" i="7"/>
  <c r="AD76" i="7"/>
  <c r="AE76" i="7"/>
  <c r="AH76" i="7"/>
  <c r="AI76" i="7"/>
  <c r="AJ76" i="7"/>
  <c r="AK76" i="7"/>
  <c r="AL76" i="7"/>
  <c r="AA77" i="7"/>
  <c r="M167" i="9" s="1"/>
  <c r="AB77" i="7"/>
  <c r="AC77" i="7"/>
  <c r="AD77" i="7"/>
  <c r="AE77" i="7"/>
  <c r="AH77" i="7"/>
  <c r="AI77" i="7"/>
  <c r="AJ77" i="7"/>
  <c r="AK77" i="7"/>
  <c r="AL77" i="7"/>
  <c r="AA78" i="7"/>
  <c r="M168" i="9" s="1"/>
  <c r="AB78" i="7"/>
  <c r="AC78" i="7"/>
  <c r="AD78" i="7"/>
  <c r="AE78" i="7"/>
  <c r="AH78" i="7"/>
  <c r="AI78" i="7"/>
  <c r="AJ78" i="7"/>
  <c r="AK78" i="7"/>
  <c r="AL78" i="7"/>
  <c r="AA79" i="7"/>
  <c r="M169" i="9" s="1"/>
  <c r="AB79" i="7"/>
  <c r="AC79" i="7"/>
  <c r="AD79" i="7"/>
  <c r="AE79" i="7"/>
  <c r="AH79" i="7"/>
  <c r="AI79" i="7"/>
  <c r="AJ79" i="7"/>
  <c r="AK79" i="7"/>
  <c r="AL79" i="7"/>
  <c r="AA80" i="7"/>
  <c r="M170" i="9" s="1"/>
  <c r="AB80" i="7"/>
  <c r="AC80" i="7"/>
  <c r="AD80" i="7"/>
  <c r="AE80" i="7"/>
  <c r="AH80" i="7"/>
  <c r="AI80" i="7"/>
  <c r="AJ80" i="7"/>
  <c r="AK80" i="7"/>
  <c r="AL80" i="7"/>
  <c r="AA81" i="7"/>
  <c r="M171" i="9" s="1"/>
  <c r="AB81" i="7"/>
  <c r="AC81" i="7"/>
  <c r="AD81" i="7"/>
  <c r="AE81" i="7"/>
  <c r="AH81" i="7"/>
  <c r="AI81" i="7"/>
  <c r="AJ81" i="7"/>
  <c r="AK81" i="7"/>
  <c r="AL81" i="7"/>
  <c r="AA82" i="7"/>
  <c r="M172" i="9" s="1"/>
  <c r="AB82" i="7"/>
  <c r="AC82" i="7"/>
  <c r="AD82" i="7"/>
  <c r="AE82" i="7"/>
  <c r="AH82" i="7"/>
  <c r="AI82" i="7"/>
  <c r="AJ82" i="7"/>
  <c r="AK82" i="7"/>
  <c r="AL82" i="7"/>
  <c r="AA83" i="7"/>
  <c r="M173" i="9" s="1"/>
  <c r="AB83" i="7"/>
  <c r="AC83" i="7"/>
  <c r="AD83" i="7"/>
  <c r="AE83" i="7"/>
  <c r="AH83" i="7"/>
  <c r="AI83" i="7"/>
  <c r="AJ83" i="7"/>
  <c r="AK83" i="7"/>
  <c r="AL83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J11" i="9"/>
  <c r="AF5" i="17"/>
  <c r="AB6" i="17"/>
  <c r="AB7" i="17"/>
  <c r="AC7" i="17"/>
  <c r="AC8" i="17"/>
  <c r="AD8" i="17"/>
  <c r="AD9" i="17"/>
  <c r="AE9" i="17"/>
  <c r="AE10" i="17"/>
  <c r="AF10" i="17"/>
  <c r="AF11" i="17"/>
  <c r="AB13" i="17"/>
  <c r="AC14" i="17"/>
  <c r="AD14" i="17"/>
  <c r="AD15" i="17"/>
  <c r="AE15" i="17"/>
  <c r="AE16" i="17"/>
  <c r="AF16" i="17"/>
  <c r="AF17" i="17"/>
  <c r="AB18" i="17"/>
  <c r="AB19" i="17"/>
  <c r="AC20" i="17"/>
  <c r="AD21" i="17"/>
  <c r="AE21" i="17"/>
  <c r="AE22" i="17"/>
  <c r="AF22" i="17"/>
  <c r="AF23" i="17"/>
  <c r="AB24" i="17"/>
  <c r="AB25" i="17"/>
  <c r="AC25" i="17"/>
  <c r="AC26" i="17"/>
  <c r="AD27" i="17"/>
  <c r="AE28" i="17"/>
  <c r="AF28" i="17"/>
  <c r="AF29" i="17"/>
  <c r="AB30" i="17"/>
  <c r="AB31" i="17"/>
  <c r="AC31" i="17"/>
  <c r="AC32" i="17"/>
  <c r="AD32" i="17"/>
  <c r="AD33" i="17"/>
  <c r="AE34" i="17"/>
  <c r="AF35" i="17"/>
  <c r="AB36" i="17"/>
  <c r="AB37" i="17"/>
  <c r="AC37" i="17"/>
  <c r="AC38" i="17"/>
  <c r="AD38" i="17"/>
  <c r="AD39" i="17"/>
  <c r="AE39" i="17"/>
  <c r="AE40" i="17"/>
  <c r="AF41" i="17"/>
  <c r="AB43" i="17"/>
  <c r="AC43" i="17"/>
  <c r="AC44" i="17"/>
  <c r="AD44" i="17"/>
  <c r="AD45" i="17"/>
  <c r="AE45" i="17"/>
  <c r="AE46" i="17"/>
  <c r="AF46" i="17"/>
  <c r="AF47" i="17"/>
  <c r="AB49" i="17"/>
  <c r="AC50" i="17"/>
  <c r="AD50" i="17"/>
  <c r="AD51" i="17"/>
  <c r="AE51" i="17"/>
  <c r="AE52" i="17"/>
  <c r="AF52" i="17"/>
  <c r="AF53" i="17"/>
  <c r="AB54" i="17"/>
  <c r="AB55" i="17"/>
  <c r="AC56" i="17"/>
  <c r="AD57" i="17"/>
  <c r="AE57" i="17"/>
  <c r="AE58" i="17"/>
  <c r="AF58" i="17"/>
  <c r="AF59" i="17"/>
  <c r="AB60" i="17"/>
  <c r="AB61" i="17"/>
  <c r="AC61" i="17"/>
  <c r="AC62" i="17"/>
  <c r="AD63" i="17"/>
  <c r="AE64" i="17"/>
  <c r="AF64" i="17"/>
  <c r="AF65" i="17"/>
  <c r="AB66" i="17"/>
  <c r="AB67" i="17"/>
  <c r="AC67" i="17"/>
  <c r="AC68" i="17"/>
  <c r="AD68" i="17"/>
  <c r="AD69" i="17"/>
  <c r="AE70" i="17"/>
  <c r="AF71" i="17"/>
  <c r="AB72" i="17"/>
  <c r="AB73" i="17"/>
  <c r="AC73" i="17"/>
  <c r="AC74" i="17"/>
  <c r="AD74" i="17"/>
  <c r="AD75" i="17"/>
  <c r="AE75" i="17"/>
  <c r="AE76" i="17"/>
  <c r="AF77" i="17"/>
  <c r="AB79" i="17"/>
  <c r="AC79" i="17"/>
  <c r="AC80" i="17"/>
  <c r="AD80" i="17"/>
  <c r="AD81" i="17"/>
  <c r="AE81" i="17"/>
  <c r="AE82" i="17"/>
  <c r="AF82" i="17"/>
  <c r="AF83" i="17"/>
  <c r="AB85" i="17"/>
  <c r="AC86" i="17"/>
  <c r="AD86" i="17"/>
  <c r="AD87" i="17"/>
  <c r="AE87" i="17"/>
  <c r="AE88" i="17"/>
  <c r="AF88" i="17"/>
  <c r="AF89" i="17"/>
  <c r="AB90" i="17"/>
  <c r="AB91" i="17"/>
  <c r="AC92" i="17"/>
  <c r="AD93" i="17"/>
  <c r="AE93" i="17"/>
  <c r="AE94" i="17"/>
  <c r="AF94" i="17"/>
  <c r="AF95" i="17"/>
  <c r="AB96" i="17"/>
  <c r="AB97" i="17"/>
  <c r="AC97" i="17"/>
  <c r="AC98" i="17"/>
  <c r="AD99" i="17"/>
  <c r="AE100" i="17"/>
  <c r="AF100" i="17"/>
  <c r="AF101" i="17"/>
  <c r="AB102" i="17"/>
  <c r="AB5" i="17"/>
  <c r="AC5" i="17"/>
  <c r="AD5" i="17"/>
  <c r="AE5" i="17"/>
  <c r="AC6" i="17"/>
  <c r="AD6" i="17"/>
  <c r="AE6" i="17"/>
  <c r="AF6" i="17"/>
  <c r="AD7" i="17"/>
  <c r="AE7" i="17"/>
  <c r="AF7" i="17"/>
  <c r="AB8" i="17"/>
  <c r="AE8" i="17"/>
  <c r="AF8" i="17"/>
  <c r="AB9" i="17"/>
  <c r="AC9" i="17"/>
  <c r="AF9" i="17"/>
  <c r="AB10" i="17"/>
  <c r="AC10" i="17"/>
  <c r="AD10" i="17"/>
  <c r="AB11" i="17"/>
  <c r="AC11" i="17"/>
  <c r="AD11" i="17"/>
  <c r="AE11" i="17"/>
  <c r="AB12" i="17"/>
  <c r="AC12" i="17"/>
  <c r="AD12" i="17"/>
  <c r="AE12" i="17"/>
  <c r="AF12" i="17"/>
  <c r="AC13" i="17"/>
  <c r="AD13" i="17"/>
  <c r="AE13" i="17"/>
  <c r="AF13" i="17"/>
  <c r="AB14" i="17"/>
  <c r="AE14" i="17"/>
  <c r="AF14" i="17"/>
  <c r="AB15" i="17"/>
  <c r="AC15" i="17"/>
  <c r="AF15" i="17"/>
  <c r="AB16" i="17"/>
  <c r="AC16" i="17"/>
  <c r="AD16" i="17"/>
  <c r="AB17" i="17"/>
  <c r="AC17" i="17"/>
  <c r="AD17" i="17"/>
  <c r="AE17" i="17"/>
  <c r="AC18" i="17"/>
  <c r="AD18" i="17"/>
  <c r="AE18" i="17"/>
  <c r="AF18" i="17"/>
  <c r="AC19" i="17"/>
  <c r="AD19" i="17"/>
  <c r="AE19" i="17"/>
  <c r="AF19" i="17"/>
  <c r="AB20" i="17"/>
  <c r="AD20" i="17"/>
  <c r="AE20" i="17"/>
  <c r="AF20" i="17"/>
  <c r="AB21" i="17"/>
  <c r="AC21" i="17"/>
  <c r="AF21" i="17"/>
  <c r="AB22" i="17"/>
  <c r="AC22" i="17"/>
  <c r="AD22" i="17"/>
  <c r="AB23" i="17"/>
  <c r="AC23" i="17"/>
  <c r="AD23" i="17"/>
  <c r="AE23" i="17"/>
  <c r="AC24" i="17"/>
  <c r="AD24" i="17"/>
  <c r="AE24" i="17"/>
  <c r="AF24" i="17"/>
  <c r="AD25" i="17"/>
  <c r="AE25" i="17"/>
  <c r="AF25" i="17"/>
  <c r="AB26" i="17"/>
  <c r="AD26" i="17"/>
  <c r="AE26" i="17"/>
  <c r="AF26" i="17"/>
  <c r="AB27" i="17"/>
  <c r="AC27" i="17"/>
  <c r="AE27" i="17"/>
  <c r="AF27" i="17"/>
  <c r="AB28" i="17"/>
  <c r="AC28" i="17"/>
  <c r="AD28" i="17"/>
  <c r="AB29" i="17"/>
  <c r="AC29" i="17"/>
  <c r="AD29" i="17"/>
  <c r="AE29" i="17"/>
  <c r="AC30" i="17"/>
  <c r="AD30" i="17"/>
  <c r="AE30" i="17"/>
  <c r="AF30" i="17"/>
  <c r="AD31" i="17"/>
  <c r="AE31" i="17"/>
  <c r="AF31" i="17"/>
  <c r="AB32" i="17"/>
  <c r="AE32" i="17"/>
  <c r="AF32" i="17"/>
  <c r="AB33" i="17"/>
  <c r="AC33" i="17"/>
  <c r="AE33" i="17"/>
  <c r="AF33" i="17"/>
  <c r="AB34" i="17"/>
  <c r="AC34" i="17"/>
  <c r="AD34" i="17"/>
  <c r="AF34" i="17"/>
  <c r="AB35" i="17"/>
  <c r="AC35" i="17"/>
  <c r="AD35" i="17"/>
  <c r="AE35" i="17"/>
  <c r="AC36" i="17"/>
  <c r="AD36" i="17"/>
  <c r="AE36" i="17"/>
  <c r="AF36" i="17"/>
  <c r="AD37" i="17"/>
  <c r="AE37" i="17"/>
  <c r="AF37" i="17"/>
  <c r="AB38" i="17"/>
  <c r="AE38" i="17"/>
  <c r="AF38" i="17"/>
  <c r="AB39" i="17"/>
  <c r="AC39" i="17"/>
  <c r="AF39" i="17"/>
  <c r="AB40" i="17"/>
  <c r="AC40" i="17"/>
  <c r="AD40" i="17"/>
  <c r="AF40" i="17"/>
  <c r="AB41" i="17"/>
  <c r="AC41" i="17"/>
  <c r="AD41" i="17"/>
  <c r="AE41" i="17"/>
  <c r="AB42" i="17"/>
  <c r="AC42" i="17"/>
  <c r="AD42" i="17"/>
  <c r="AE42" i="17"/>
  <c r="AF42" i="17"/>
  <c r="AD43" i="17"/>
  <c r="AE43" i="17"/>
  <c r="AF43" i="17"/>
  <c r="AB44" i="17"/>
  <c r="AE44" i="17"/>
  <c r="AF44" i="17"/>
  <c r="AB45" i="17"/>
  <c r="AC45" i="17"/>
  <c r="AF45" i="17"/>
  <c r="AB46" i="17"/>
  <c r="AC46" i="17"/>
  <c r="AD46" i="17"/>
  <c r="AB47" i="17"/>
  <c r="AC47" i="17"/>
  <c r="AD47" i="17"/>
  <c r="AE47" i="17"/>
  <c r="AB48" i="17"/>
  <c r="AC48" i="17"/>
  <c r="AD48" i="17"/>
  <c r="AE48" i="17"/>
  <c r="AF48" i="17"/>
  <c r="AC49" i="17"/>
  <c r="AD49" i="17"/>
  <c r="AE49" i="17"/>
  <c r="AF49" i="17"/>
  <c r="AB50" i="17"/>
  <c r="AE50" i="17"/>
  <c r="AF50" i="17"/>
  <c r="AB51" i="17"/>
  <c r="AC51" i="17"/>
  <c r="AF51" i="17"/>
  <c r="AB52" i="17"/>
  <c r="AC52" i="17"/>
  <c r="AD52" i="17"/>
  <c r="AB53" i="17"/>
  <c r="AC53" i="17"/>
  <c r="AD53" i="17"/>
  <c r="AE53" i="17"/>
  <c r="AC54" i="17"/>
  <c r="AD54" i="17"/>
  <c r="AE54" i="17"/>
  <c r="AF54" i="17"/>
  <c r="AC55" i="17"/>
  <c r="AD55" i="17"/>
  <c r="AE55" i="17"/>
  <c r="AF55" i="17"/>
  <c r="AB56" i="17"/>
  <c r="AD56" i="17"/>
  <c r="AE56" i="17"/>
  <c r="AF56" i="17"/>
  <c r="AB57" i="17"/>
  <c r="AC57" i="17"/>
  <c r="AF57" i="17"/>
  <c r="AB58" i="17"/>
  <c r="AC58" i="17"/>
  <c r="AD58" i="17"/>
  <c r="AB59" i="17"/>
  <c r="AC59" i="17"/>
  <c r="AD59" i="17"/>
  <c r="AE59" i="17"/>
  <c r="AC60" i="17"/>
  <c r="AD60" i="17"/>
  <c r="AE60" i="17"/>
  <c r="AF60" i="17"/>
  <c r="AD61" i="17"/>
  <c r="AE61" i="17"/>
  <c r="AF61" i="17"/>
  <c r="AB62" i="17"/>
  <c r="AD62" i="17"/>
  <c r="AE62" i="17"/>
  <c r="AF62" i="17"/>
  <c r="AB63" i="17"/>
  <c r="AC63" i="17"/>
  <c r="AE63" i="17"/>
  <c r="AF63" i="17"/>
  <c r="AB64" i="17"/>
  <c r="AC64" i="17"/>
  <c r="AD64" i="17"/>
  <c r="AB65" i="17"/>
  <c r="AC65" i="17"/>
  <c r="AD65" i="17"/>
  <c r="AE65" i="17"/>
  <c r="AC66" i="17"/>
  <c r="AD66" i="17"/>
  <c r="AE66" i="17"/>
  <c r="AF66" i="17"/>
  <c r="AD67" i="17"/>
  <c r="AE67" i="17"/>
  <c r="AF67" i="17"/>
  <c r="AB68" i="17"/>
  <c r="AE68" i="17"/>
  <c r="AF68" i="17"/>
  <c r="AB69" i="17"/>
  <c r="AC69" i="17"/>
  <c r="AE69" i="17"/>
  <c r="AF69" i="17"/>
  <c r="AB70" i="17"/>
  <c r="AC70" i="17"/>
  <c r="AD70" i="17"/>
  <c r="AF70" i="17"/>
  <c r="AB71" i="17"/>
  <c r="AC71" i="17"/>
  <c r="AD71" i="17"/>
  <c r="AE71" i="17"/>
  <c r="AC72" i="17"/>
  <c r="AD72" i="17"/>
  <c r="AE72" i="17"/>
  <c r="AF72" i="17"/>
  <c r="AD73" i="17"/>
  <c r="AE73" i="17"/>
  <c r="AF73" i="17"/>
  <c r="AB74" i="17"/>
  <c r="AE74" i="17"/>
  <c r="AF74" i="17"/>
  <c r="AB75" i="17"/>
  <c r="AC75" i="17"/>
  <c r="AF75" i="17"/>
  <c r="AB76" i="17"/>
  <c r="AC76" i="17"/>
  <c r="AD76" i="17"/>
  <c r="AF76" i="17"/>
  <c r="AB77" i="17"/>
  <c r="AC77" i="17"/>
  <c r="AD77" i="17"/>
  <c r="AE77" i="17"/>
  <c r="AB78" i="17"/>
  <c r="AC78" i="17"/>
  <c r="AD78" i="17"/>
  <c r="AE78" i="17"/>
  <c r="AF78" i="17"/>
  <c r="AD79" i="17"/>
  <c r="AE79" i="17"/>
  <c r="AF79" i="17"/>
  <c r="AB80" i="17"/>
  <c r="AE80" i="17"/>
  <c r="AF80" i="17"/>
  <c r="AB81" i="17"/>
  <c r="AC81" i="17"/>
  <c r="AF81" i="17"/>
  <c r="AB82" i="17"/>
  <c r="AC82" i="17"/>
  <c r="AD82" i="17"/>
  <c r="AB83" i="17"/>
  <c r="AC83" i="17"/>
  <c r="AD83" i="17"/>
  <c r="AE83" i="17"/>
  <c r="AB84" i="17"/>
  <c r="AC84" i="17"/>
  <c r="AD84" i="17"/>
  <c r="AE84" i="17"/>
  <c r="AF84" i="17"/>
  <c r="AC85" i="17"/>
  <c r="AD85" i="17"/>
  <c r="AE85" i="17"/>
  <c r="AF85" i="17"/>
  <c r="AB86" i="17"/>
  <c r="AE86" i="17"/>
  <c r="AF86" i="17"/>
  <c r="AB87" i="17"/>
  <c r="AC87" i="17"/>
  <c r="AF87" i="17"/>
  <c r="AB88" i="17"/>
  <c r="AC88" i="17"/>
  <c r="AD88" i="17"/>
  <c r="AB89" i="17"/>
  <c r="AC89" i="17"/>
  <c r="AD89" i="17"/>
  <c r="AE89" i="17"/>
  <c r="AC90" i="17"/>
  <c r="AD90" i="17"/>
  <c r="AE90" i="17"/>
  <c r="AF90" i="17"/>
  <c r="AC91" i="17"/>
  <c r="AD91" i="17"/>
  <c r="AE91" i="17"/>
  <c r="AF91" i="17"/>
  <c r="AB92" i="17"/>
  <c r="AD92" i="17"/>
  <c r="AE92" i="17"/>
  <c r="AF92" i="17"/>
  <c r="AB93" i="17"/>
  <c r="AC93" i="17"/>
  <c r="AF93" i="17"/>
  <c r="AB94" i="17"/>
  <c r="AC94" i="17"/>
  <c r="AD94" i="17"/>
  <c r="AB95" i="17"/>
  <c r="AC95" i="17"/>
  <c r="AD95" i="17"/>
  <c r="AE95" i="17"/>
  <c r="AC96" i="17"/>
  <c r="AD96" i="17"/>
  <c r="AE96" i="17"/>
  <c r="AF96" i="17"/>
  <c r="AD97" i="17"/>
  <c r="AE97" i="17"/>
  <c r="AF97" i="17"/>
  <c r="AB98" i="17"/>
  <c r="AD98" i="17"/>
  <c r="AE98" i="17"/>
  <c r="AF98" i="17"/>
  <c r="AB99" i="17"/>
  <c r="AC99" i="17"/>
  <c r="AE99" i="17"/>
  <c r="AF99" i="17"/>
  <c r="AB100" i="17"/>
  <c r="AC100" i="17"/>
  <c r="AD100" i="17"/>
  <c r="AB101" i="17"/>
  <c r="AC101" i="17"/>
  <c r="AD101" i="17"/>
  <c r="AE101" i="17"/>
  <c r="AC102" i="17"/>
  <c r="AD102" i="17"/>
  <c r="AE102" i="17"/>
  <c r="AF102" i="17"/>
  <c r="AC4" i="17"/>
  <c r="AD4" i="17"/>
  <c r="AE4" i="17"/>
  <c r="AF4" i="17"/>
  <c r="AB4" i="17"/>
  <c r="U5" i="17"/>
  <c r="V5" i="17"/>
  <c r="W5" i="17"/>
  <c r="X5" i="17"/>
  <c r="Y5" i="17"/>
  <c r="U6" i="17"/>
  <c r="V6" i="17"/>
  <c r="W6" i="17"/>
  <c r="X6" i="17"/>
  <c r="Y6" i="17"/>
  <c r="U7" i="17"/>
  <c r="V7" i="17"/>
  <c r="W7" i="17"/>
  <c r="X7" i="17"/>
  <c r="Y7" i="17"/>
  <c r="U8" i="17"/>
  <c r="V8" i="17"/>
  <c r="W8" i="17"/>
  <c r="X8" i="17"/>
  <c r="Y8" i="17"/>
  <c r="U9" i="17"/>
  <c r="V9" i="17"/>
  <c r="W9" i="17"/>
  <c r="X9" i="17"/>
  <c r="Y9" i="17"/>
  <c r="U10" i="17"/>
  <c r="V10" i="17"/>
  <c r="W10" i="17"/>
  <c r="X10" i="17"/>
  <c r="Y10" i="17"/>
  <c r="U11" i="17"/>
  <c r="V11" i="17"/>
  <c r="W11" i="17"/>
  <c r="X11" i="17"/>
  <c r="Y11" i="17"/>
  <c r="U12" i="17"/>
  <c r="V12" i="17"/>
  <c r="W12" i="17"/>
  <c r="X12" i="17"/>
  <c r="Y12" i="17"/>
  <c r="U13" i="17"/>
  <c r="V13" i="17"/>
  <c r="W13" i="17"/>
  <c r="X13" i="17"/>
  <c r="Y13" i="17"/>
  <c r="U14" i="17"/>
  <c r="V14" i="17"/>
  <c r="W14" i="17"/>
  <c r="X14" i="17"/>
  <c r="Y14" i="17"/>
  <c r="U15" i="17"/>
  <c r="V15" i="17"/>
  <c r="W15" i="17"/>
  <c r="X15" i="17"/>
  <c r="Y15" i="17"/>
  <c r="U16" i="17"/>
  <c r="V16" i="17"/>
  <c r="W16" i="17"/>
  <c r="X16" i="17"/>
  <c r="Y16" i="17"/>
  <c r="U17" i="17"/>
  <c r="V17" i="17"/>
  <c r="W17" i="17"/>
  <c r="X17" i="17"/>
  <c r="Y17" i="17"/>
  <c r="U18" i="17"/>
  <c r="V18" i="17"/>
  <c r="W18" i="17"/>
  <c r="X18" i="17"/>
  <c r="Y18" i="17"/>
  <c r="U19" i="17"/>
  <c r="V19" i="17"/>
  <c r="W19" i="17"/>
  <c r="X19" i="17"/>
  <c r="Y19" i="17"/>
  <c r="U20" i="17"/>
  <c r="V20" i="17"/>
  <c r="W20" i="17"/>
  <c r="X20" i="17"/>
  <c r="Y20" i="17"/>
  <c r="U21" i="17"/>
  <c r="V21" i="17"/>
  <c r="W21" i="17"/>
  <c r="X21" i="17"/>
  <c r="Y21" i="17"/>
  <c r="U22" i="17"/>
  <c r="V22" i="17"/>
  <c r="W22" i="17"/>
  <c r="X22" i="17"/>
  <c r="Y22" i="17"/>
  <c r="U23" i="17"/>
  <c r="V23" i="17"/>
  <c r="W23" i="17"/>
  <c r="X23" i="17"/>
  <c r="Y23" i="17"/>
  <c r="U24" i="17"/>
  <c r="V24" i="17"/>
  <c r="W24" i="17"/>
  <c r="X24" i="17"/>
  <c r="Y24" i="17"/>
  <c r="U25" i="17"/>
  <c r="V25" i="17"/>
  <c r="W25" i="17"/>
  <c r="X25" i="17"/>
  <c r="Y25" i="17"/>
  <c r="U26" i="17"/>
  <c r="V26" i="17"/>
  <c r="W26" i="17"/>
  <c r="X26" i="17"/>
  <c r="Y26" i="17"/>
  <c r="U27" i="17"/>
  <c r="V27" i="17"/>
  <c r="W27" i="17"/>
  <c r="X27" i="17"/>
  <c r="Y27" i="17"/>
  <c r="U28" i="17"/>
  <c r="V28" i="17"/>
  <c r="W28" i="17"/>
  <c r="X28" i="17"/>
  <c r="Y28" i="17"/>
  <c r="U29" i="17"/>
  <c r="V29" i="17"/>
  <c r="W29" i="17"/>
  <c r="X29" i="17"/>
  <c r="Y29" i="17"/>
  <c r="U30" i="17"/>
  <c r="V30" i="17"/>
  <c r="W30" i="17"/>
  <c r="X30" i="17"/>
  <c r="Y30" i="17"/>
  <c r="U31" i="17"/>
  <c r="V31" i="17"/>
  <c r="W31" i="17"/>
  <c r="X31" i="17"/>
  <c r="Y31" i="17"/>
  <c r="U32" i="17"/>
  <c r="V32" i="17"/>
  <c r="W32" i="17"/>
  <c r="X32" i="17"/>
  <c r="Y32" i="17"/>
  <c r="U33" i="17"/>
  <c r="V33" i="17"/>
  <c r="W33" i="17"/>
  <c r="X33" i="17"/>
  <c r="Y33" i="17"/>
  <c r="U34" i="17"/>
  <c r="V34" i="17"/>
  <c r="W34" i="17"/>
  <c r="X34" i="17"/>
  <c r="Y34" i="17"/>
  <c r="U35" i="17"/>
  <c r="V35" i="17"/>
  <c r="W35" i="17"/>
  <c r="X35" i="17"/>
  <c r="Y35" i="17"/>
  <c r="U36" i="17"/>
  <c r="V36" i="17"/>
  <c r="W36" i="17"/>
  <c r="X36" i="17"/>
  <c r="Y36" i="17"/>
  <c r="U37" i="17"/>
  <c r="V37" i="17"/>
  <c r="W37" i="17"/>
  <c r="X37" i="17"/>
  <c r="Y37" i="17"/>
  <c r="U38" i="17"/>
  <c r="V38" i="17"/>
  <c r="W38" i="17"/>
  <c r="X38" i="17"/>
  <c r="Y38" i="17"/>
  <c r="U39" i="17"/>
  <c r="V39" i="17"/>
  <c r="W39" i="17"/>
  <c r="X39" i="17"/>
  <c r="Y39" i="17"/>
  <c r="U40" i="17"/>
  <c r="V40" i="17"/>
  <c r="W40" i="17"/>
  <c r="X40" i="17"/>
  <c r="Y40" i="17"/>
  <c r="U41" i="17"/>
  <c r="V41" i="17"/>
  <c r="W41" i="17"/>
  <c r="X41" i="17"/>
  <c r="Y41" i="17"/>
  <c r="U42" i="17"/>
  <c r="V42" i="17"/>
  <c r="W42" i="17"/>
  <c r="X42" i="17"/>
  <c r="Y42" i="17"/>
  <c r="U43" i="17"/>
  <c r="V43" i="17"/>
  <c r="W43" i="17"/>
  <c r="X43" i="17"/>
  <c r="Y43" i="17"/>
  <c r="U44" i="17"/>
  <c r="V44" i="17"/>
  <c r="W44" i="17"/>
  <c r="X44" i="17"/>
  <c r="Y44" i="17"/>
  <c r="U45" i="17"/>
  <c r="V45" i="17"/>
  <c r="W45" i="17"/>
  <c r="X45" i="17"/>
  <c r="Y45" i="17"/>
  <c r="U46" i="17"/>
  <c r="V46" i="17"/>
  <c r="W46" i="17"/>
  <c r="X46" i="17"/>
  <c r="Y46" i="17"/>
  <c r="U47" i="17"/>
  <c r="V47" i="17"/>
  <c r="W47" i="17"/>
  <c r="X47" i="17"/>
  <c r="Y47" i="17"/>
  <c r="U48" i="17"/>
  <c r="V48" i="17"/>
  <c r="W48" i="17"/>
  <c r="X48" i="17"/>
  <c r="Y48" i="17"/>
  <c r="U49" i="17"/>
  <c r="V49" i="17"/>
  <c r="W49" i="17"/>
  <c r="X49" i="17"/>
  <c r="Y49" i="17"/>
  <c r="U50" i="17"/>
  <c r="V50" i="17"/>
  <c r="W50" i="17"/>
  <c r="X50" i="17"/>
  <c r="Y50" i="17"/>
  <c r="U51" i="17"/>
  <c r="V51" i="17"/>
  <c r="W51" i="17"/>
  <c r="X51" i="17"/>
  <c r="Y51" i="17"/>
  <c r="U52" i="17"/>
  <c r="V52" i="17"/>
  <c r="W52" i="17"/>
  <c r="X52" i="17"/>
  <c r="Y52" i="17"/>
  <c r="U53" i="17"/>
  <c r="V53" i="17"/>
  <c r="W53" i="17"/>
  <c r="X53" i="17"/>
  <c r="Y53" i="17"/>
  <c r="U54" i="17"/>
  <c r="V54" i="17"/>
  <c r="W54" i="17"/>
  <c r="X54" i="17"/>
  <c r="Y54" i="17"/>
  <c r="U55" i="17"/>
  <c r="V55" i="17"/>
  <c r="W55" i="17"/>
  <c r="X55" i="17"/>
  <c r="Y55" i="17"/>
  <c r="U56" i="17"/>
  <c r="V56" i="17"/>
  <c r="W56" i="17"/>
  <c r="X56" i="17"/>
  <c r="Y56" i="17"/>
  <c r="U57" i="17"/>
  <c r="V57" i="17"/>
  <c r="W57" i="17"/>
  <c r="X57" i="17"/>
  <c r="Y57" i="17"/>
  <c r="U58" i="17"/>
  <c r="V58" i="17"/>
  <c r="W58" i="17"/>
  <c r="X58" i="17"/>
  <c r="Y58" i="17"/>
  <c r="U59" i="17"/>
  <c r="V59" i="17"/>
  <c r="W59" i="17"/>
  <c r="X59" i="17"/>
  <c r="Y59" i="17"/>
  <c r="U60" i="17"/>
  <c r="V60" i="17"/>
  <c r="W60" i="17"/>
  <c r="X60" i="17"/>
  <c r="Y60" i="17"/>
  <c r="U61" i="17"/>
  <c r="V61" i="17"/>
  <c r="W61" i="17"/>
  <c r="X61" i="17"/>
  <c r="Y61" i="17"/>
  <c r="U62" i="17"/>
  <c r="V62" i="17"/>
  <c r="W62" i="17"/>
  <c r="X62" i="17"/>
  <c r="Y62" i="17"/>
  <c r="U63" i="17"/>
  <c r="V63" i="17"/>
  <c r="W63" i="17"/>
  <c r="X63" i="17"/>
  <c r="Y63" i="17"/>
  <c r="U64" i="17"/>
  <c r="V64" i="17"/>
  <c r="W64" i="17"/>
  <c r="X64" i="17"/>
  <c r="Y64" i="17"/>
  <c r="U65" i="17"/>
  <c r="V65" i="17"/>
  <c r="W65" i="17"/>
  <c r="X65" i="17"/>
  <c r="Y65" i="17"/>
  <c r="U66" i="17"/>
  <c r="V66" i="17"/>
  <c r="W66" i="17"/>
  <c r="X66" i="17"/>
  <c r="Y66" i="17"/>
  <c r="U67" i="17"/>
  <c r="V67" i="17"/>
  <c r="W67" i="17"/>
  <c r="X67" i="17"/>
  <c r="Y67" i="17"/>
  <c r="U68" i="17"/>
  <c r="V68" i="17"/>
  <c r="W68" i="17"/>
  <c r="X68" i="17"/>
  <c r="Y68" i="17"/>
  <c r="U69" i="17"/>
  <c r="V69" i="17"/>
  <c r="W69" i="17"/>
  <c r="X69" i="17"/>
  <c r="Y69" i="17"/>
  <c r="U70" i="17"/>
  <c r="V70" i="17"/>
  <c r="W70" i="17"/>
  <c r="X70" i="17"/>
  <c r="Y70" i="17"/>
  <c r="U71" i="17"/>
  <c r="V71" i="17"/>
  <c r="W71" i="17"/>
  <c r="X71" i="17"/>
  <c r="Y71" i="17"/>
  <c r="U72" i="17"/>
  <c r="V72" i="17"/>
  <c r="W72" i="17"/>
  <c r="X72" i="17"/>
  <c r="Y72" i="17"/>
  <c r="U73" i="17"/>
  <c r="V73" i="17"/>
  <c r="W73" i="17"/>
  <c r="X73" i="17"/>
  <c r="Y73" i="17"/>
  <c r="U74" i="17"/>
  <c r="V74" i="17"/>
  <c r="W74" i="17"/>
  <c r="X74" i="17"/>
  <c r="Y74" i="17"/>
  <c r="U75" i="17"/>
  <c r="V75" i="17"/>
  <c r="W75" i="17"/>
  <c r="X75" i="17"/>
  <c r="Y75" i="17"/>
  <c r="U76" i="17"/>
  <c r="V76" i="17"/>
  <c r="W76" i="17"/>
  <c r="X76" i="17"/>
  <c r="Y76" i="17"/>
  <c r="U77" i="17"/>
  <c r="V77" i="17"/>
  <c r="W77" i="17"/>
  <c r="X77" i="17"/>
  <c r="Y77" i="17"/>
  <c r="U78" i="17"/>
  <c r="V78" i="17"/>
  <c r="W78" i="17"/>
  <c r="X78" i="17"/>
  <c r="Y78" i="17"/>
  <c r="U79" i="17"/>
  <c r="V79" i="17"/>
  <c r="W79" i="17"/>
  <c r="X79" i="17"/>
  <c r="Y79" i="17"/>
  <c r="U80" i="17"/>
  <c r="V80" i="17"/>
  <c r="W80" i="17"/>
  <c r="X80" i="17"/>
  <c r="Y80" i="17"/>
  <c r="U81" i="17"/>
  <c r="V81" i="17"/>
  <c r="W81" i="17"/>
  <c r="X81" i="17"/>
  <c r="Y81" i="17"/>
  <c r="U82" i="17"/>
  <c r="V82" i="17"/>
  <c r="W82" i="17"/>
  <c r="X82" i="17"/>
  <c r="Y82" i="17"/>
  <c r="U83" i="17"/>
  <c r="V83" i="17"/>
  <c r="W83" i="17"/>
  <c r="X83" i="17"/>
  <c r="Y83" i="17"/>
  <c r="U84" i="17"/>
  <c r="V84" i="17"/>
  <c r="W84" i="17"/>
  <c r="X84" i="17"/>
  <c r="Y84" i="17"/>
  <c r="U85" i="17"/>
  <c r="V85" i="17"/>
  <c r="W85" i="17"/>
  <c r="X85" i="17"/>
  <c r="Y85" i="17"/>
  <c r="U86" i="17"/>
  <c r="V86" i="17"/>
  <c r="W86" i="17"/>
  <c r="X86" i="17"/>
  <c r="Y86" i="17"/>
  <c r="U87" i="17"/>
  <c r="V87" i="17"/>
  <c r="W87" i="17"/>
  <c r="X87" i="17"/>
  <c r="Y87" i="17"/>
  <c r="U88" i="17"/>
  <c r="V88" i="17"/>
  <c r="W88" i="17"/>
  <c r="X88" i="17"/>
  <c r="Y88" i="17"/>
  <c r="U89" i="17"/>
  <c r="V89" i="17"/>
  <c r="W89" i="17"/>
  <c r="X89" i="17"/>
  <c r="Y89" i="17"/>
  <c r="U90" i="17"/>
  <c r="V90" i="17"/>
  <c r="W90" i="17"/>
  <c r="X90" i="17"/>
  <c r="Y90" i="17"/>
  <c r="U91" i="17"/>
  <c r="V91" i="17"/>
  <c r="W91" i="17"/>
  <c r="X91" i="17"/>
  <c r="Y91" i="17"/>
  <c r="U92" i="17"/>
  <c r="V92" i="17"/>
  <c r="W92" i="17"/>
  <c r="X92" i="17"/>
  <c r="Y92" i="17"/>
  <c r="U93" i="17"/>
  <c r="V93" i="17"/>
  <c r="W93" i="17"/>
  <c r="X93" i="17"/>
  <c r="Y93" i="17"/>
  <c r="U94" i="17"/>
  <c r="V94" i="17"/>
  <c r="W94" i="17"/>
  <c r="X94" i="17"/>
  <c r="Y94" i="17"/>
  <c r="U95" i="17"/>
  <c r="V95" i="17"/>
  <c r="W95" i="17"/>
  <c r="X95" i="17"/>
  <c r="Y95" i="17"/>
  <c r="U96" i="17"/>
  <c r="V96" i="17"/>
  <c r="W96" i="17"/>
  <c r="X96" i="17"/>
  <c r="Y96" i="17"/>
  <c r="U97" i="17"/>
  <c r="V97" i="17"/>
  <c r="W97" i="17"/>
  <c r="X97" i="17"/>
  <c r="Y97" i="17"/>
  <c r="U98" i="17"/>
  <c r="V98" i="17"/>
  <c r="W98" i="17"/>
  <c r="X98" i="17"/>
  <c r="Y98" i="17"/>
  <c r="U99" i="17"/>
  <c r="V99" i="17"/>
  <c r="W99" i="17"/>
  <c r="X99" i="17"/>
  <c r="Y99" i="17"/>
  <c r="U100" i="17"/>
  <c r="V100" i="17"/>
  <c r="W100" i="17"/>
  <c r="X100" i="17"/>
  <c r="Y100" i="17"/>
  <c r="U101" i="17"/>
  <c r="V101" i="17"/>
  <c r="W101" i="17"/>
  <c r="X101" i="17"/>
  <c r="Y101" i="17"/>
  <c r="U102" i="17"/>
  <c r="V102" i="17"/>
  <c r="W102" i="17"/>
  <c r="X102" i="17"/>
  <c r="Y102" i="17"/>
  <c r="V4" i="17"/>
  <c r="W4" i="17"/>
  <c r="X4" i="17"/>
  <c r="Y4" i="17"/>
  <c r="U4" i="17"/>
  <c r="K76" i="9"/>
  <c r="K66" i="9"/>
  <c r="K83" i="9"/>
  <c r="K80" i="9"/>
  <c r="K82" i="9"/>
  <c r="K72" i="9"/>
  <c r="K63" i="9"/>
  <c r="K89" i="9"/>
  <c r="K74" i="9"/>
  <c r="K88" i="9"/>
  <c r="K78" i="9"/>
  <c r="K69" i="9"/>
  <c r="K85" i="9"/>
  <c r="K70" i="9"/>
  <c r="K61" i="9"/>
  <c r="K84" i="9"/>
  <c r="K75" i="9"/>
  <c r="K86" i="9"/>
  <c r="K65" i="9"/>
  <c r="K77" i="9"/>
  <c r="K67" i="9"/>
  <c r="K59" i="9"/>
  <c r="K81" i="9"/>
  <c r="K87" i="9"/>
  <c r="K62" i="9"/>
  <c r="K73" i="9"/>
  <c r="K60" i="9"/>
  <c r="K64" i="9"/>
  <c r="K79" i="9"/>
  <c r="K71" i="9"/>
  <c r="K68" i="9"/>
  <c r="AT80" i="5" l="1"/>
  <c r="BO80" i="5" s="1"/>
  <c r="AS75" i="5"/>
  <c r="BN75" i="5" s="1"/>
  <c r="AQ71" i="5"/>
  <c r="BL71" i="5" s="1"/>
  <c r="AW65" i="5"/>
  <c r="BR65" i="5" s="1"/>
  <c r="AU61" i="5"/>
  <c r="BP61" i="5" s="1"/>
  <c r="AU55" i="5"/>
  <c r="BP55" i="5" s="1"/>
  <c r="AT85" i="5"/>
  <c r="BO85" i="5" s="1"/>
  <c r="AU84" i="5"/>
  <c r="BP84" i="5" s="1"/>
  <c r="AW82" i="5"/>
  <c r="BR82" i="5" s="1"/>
  <c r="AQ82" i="5"/>
  <c r="BL82" i="5" s="1"/>
  <c r="AR81" i="5"/>
  <c r="BM81" i="5" s="1"/>
  <c r="AS80" i="5"/>
  <c r="BN80" i="5" s="1"/>
  <c r="AT79" i="5"/>
  <c r="BO79" i="5" s="1"/>
  <c r="AU78" i="5"/>
  <c r="BP78" i="5" s="1"/>
  <c r="AW76" i="5"/>
  <c r="BR76" i="5" s="1"/>
  <c r="AQ76" i="5"/>
  <c r="BL76" i="5" s="1"/>
  <c r="AR75" i="5"/>
  <c r="BM75" i="5" s="1"/>
  <c r="AS74" i="5"/>
  <c r="BN74" i="5" s="1"/>
  <c r="AT73" i="5"/>
  <c r="BO73" i="5" s="1"/>
  <c r="AU72" i="5"/>
  <c r="BP72" i="5" s="1"/>
  <c r="AW70" i="5"/>
  <c r="BR70" i="5" s="1"/>
  <c r="AQ70" i="5"/>
  <c r="BL70" i="5" s="1"/>
  <c r="AR69" i="5"/>
  <c r="BM69" i="5" s="1"/>
  <c r="AS68" i="5"/>
  <c r="BN68" i="5" s="1"/>
  <c r="AT67" i="5"/>
  <c r="BO67" i="5" s="1"/>
  <c r="AU66" i="5"/>
  <c r="BP66" i="5" s="1"/>
  <c r="AW64" i="5"/>
  <c r="BR64" i="5" s="1"/>
  <c r="AQ64" i="5"/>
  <c r="BL64" i="5" s="1"/>
  <c r="AR63" i="5"/>
  <c r="BM63" i="5" s="1"/>
  <c r="AS62" i="5"/>
  <c r="BN62" i="5" s="1"/>
  <c r="AT61" i="5"/>
  <c r="BO61" i="5" s="1"/>
  <c r="AU60" i="5"/>
  <c r="BP60" i="5" s="1"/>
  <c r="AW58" i="5"/>
  <c r="BR58" i="5" s="1"/>
  <c r="AQ58" i="5"/>
  <c r="BL58" i="5" s="1"/>
  <c r="AR57" i="5"/>
  <c r="BM57" i="5" s="1"/>
  <c r="AS56" i="5"/>
  <c r="BN56" i="5" s="1"/>
  <c r="AT55" i="5"/>
  <c r="BO55" i="5" s="1"/>
  <c r="AW83" i="5"/>
  <c r="BR83" i="5" s="1"/>
  <c r="AU79" i="5"/>
  <c r="BP79" i="5" s="1"/>
  <c r="AR76" i="5"/>
  <c r="BM76" i="5" s="1"/>
  <c r="AS69" i="5"/>
  <c r="BN69" i="5" s="1"/>
  <c r="AT62" i="5"/>
  <c r="BO62" i="5" s="1"/>
  <c r="AQ59" i="5"/>
  <c r="BL59" i="5" s="1"/>
  <c r="AS85" i="5"/>
  <c r="BN85" i="5" s="1"/>
  <c r="AT84" i="5"/>
  <c r="BO84" i="5" s="1"/>
  <c r="AU83" i="5"/>
  <c r="BP83" i="5" s="1"/>
  <c r="AW81" i="5"/>
  <c r="BR81" i="5" s="1"/>
  <c r="AQ81" i="5"/>
  <c r="BL81" i="5" s="1"/>
  <c r="AR80" i="5"/>
  <c r="BM80" i="5" s="1"/>
  <c r="AS79" i="5"/>
  <c r="BN79" i="5" s="1"/>
  <c r="AT78" i="5"/>
  <c r="BO78" i="5" s="1"/>
  <c r="AU77" i="5"/>
  <c r="BP77" i="5" s="1"/>
  <c r="AW75" i="5"/>
  <c r="BR75" i="5" s="1"/>
  <c r="AQ75" i="5"/>
  <c r="BL75" i="5" s="1"/>
  <c r="AR74" i="5"/>
  <c r="BM74" i="5" s="1"/>
  <c r="AS73" i="5"/>
  <c r="BN73" i="5" s="1"/>
  <c r="AT72" i="5"/>
  <c r="BO72" i="5" s="1"/>
  <c r="AU71" i="5"/>
  <c r="BP71" i="5" s="1"/>
  <c r="AW69" i="5"/>
  <c r="BR69" i="5" s="1"/>
  <c r="AQ69" i="5"/>
  <c r="BL69" i="5" s="1"/>
  <c r="AR68" i="5"/>
  <c r="BM68" i="5" s="1"/>
  <c r="AS67" i="5"/>
  <c r="BN67" i="5" s="1"/>
  <c r="AT66" i="5"/>
  <c r="BO66" i="5" s="1"/>
  <c r="AU65" i="5"/>
  <c r="BP65" i="5" s="1"/>
  <c r="AW63" i="5"/>
  <c r="BR63" i="5" s="1"/>
  <c r="AQ63" i="5"/>
  <c r="BL63" i="5" s="1"/>
  <c r="AR62" i="5"/>
  <c r="BM62" i="5" s="1"/>
  <c r="AS61" i="5"/>
  <c r="BN61" i="5" s="1"/>
  <c r="AT60" i="5"/>
  <c r="BO60" i="5" s="1"/>
  <c r="AU59" i="5"/>
  <c r="BP59" i="5" s="1"/>
  <c r="AW57" i="5"/>
  <c r="BR57" i="5" s="1"/>
  <c r="AQ57" i="5"/>
  <c r="BL57" i="5" s="1"/>
  <c r="AR56" i="5"/>
  <c r="BM56" i="5" s="1"/>
  <c r="AS55" i="5"/>
  <c r="BN55" i="5" s="1"/>
  <c r="AU85" i="5"/>
  <c r="BP85" i="5" s="1"/>
  <c r="AS81" i="5"/>
  <c r="BN81" i="5" s="1"/>
  <c r="AT74" i="5"/>
  <c r="BO74" i="5" s="1"/>
  <c r="AR70" i="5"/>
  <c r="BM70" i="5" s="1"/>
  <c r="AQ65" i="5"/>
  <c r="BL65" i="5" s="1"/>
  <c r="AW59" i="5"/>
  <c r="BR59" i="5" s="1"/>
  <c r="AT56" i="5"/>
  <c r="BO56" i="5" s="1"/>
  <c r="AR85" i="5"/>
  <c r="BM85" i="5" s="1"/>
  <c r="AS84" i="5"/>
  <c r="BN84" i="5" s="1"/>
  <c r="AT83" i="5"/>
  <c r="BO83" i="5" s="1"/>
  <c r="AU82" i="5"/>
  <c r="BP82" i="5" s="1"/>
  <c r="AW80" i="5"/>
  <c r="BR80" i="5" s="1"/>
  <c r="AQ80" i="5"/>
  <c r="BL80" i="5" s="1"/>
  <c r="AR79" i="5"/>
  <c r="BM79" i="5" s="1"/>
  <c r="AS78" i="5"/>
  <c r="BN78" i="5" s="1"/>
  <c r="AT77" i="5"/>
  <c r="BO77" i="5" s="1"/>
  <c r="AU76" i="5"/>
  <c r="BP76" i="5" s="1"/>
  <c r="AW74" i="5"/>
  <c r="BR74" i="5" s="1"/>
  <c r="AQ74" i="5"/>
  <c r="BL74" i="5" s="1"/>
  <c r="AR73" i="5"/>
  <c r="BM73" i="5" s="1"/>
  <c r="AS72" i="5"/>
  <c r="BN72" i="5" s="1"/>
  <c r="AT71" i="5"/>
  <c r="BO71" i="5" s="1"/>
  <c r="AU70" i="5"/>
  <c r="BP70" i="5" s="1"/>
  <c r="AW68" i="5"/>
  <c r="BR68" i="5" s="1"/>
  <c r="AQ68" i="5"/>
  <c r="BL68" i="5" s="1"/>
  <c r="AR67" i="5"/>
  <c r="BM67" i="5" s="1"/>
  <c r="AS66" i="5"/>
  <c r="BN66" i="5" s="1"/>
  <c r="AT65" i="5"/>
  <c r="BO65" i="5" s="1"/>
  <c r="AU64" i="5"/>
  <c r="BP64" i="5" s="1"/>
  <c r="AW62" i="5"/>
  <c r="BR62" i="5" s="1"/>
  <c r="AQ62" i="5"/>
  <c r="BL62" i="5" s="1"/>
  <c r="AR61" i="5"/>
  <c r="BM61" i="5" s="1"/>
  <c r="AS60" i="5"/>
  <c r="BN60" i="5" s="1"/>
  <c r="AT59" i="5"/>
  <c r="BO59" i="5" s="1"/>
  <c r="AU58" i="5"/>
  <c r="BP58" i="5" s="1"/>
  <c r="AW56" i="5"/>
  <c r="BR56" i="5" s="1"/>
  <c r="AQ56" i="5"/>
  <c r="BL56" i="5" s="1"/>
  <c r="AR55" i="5"/>
  <c r="BM55" i="5" s="1"/>
  <c r="AR82" i="5"/>
  <c r="BM82" i="5" s="1"/>
  <c r="AQ77" i="5"/>
  <c r="BL77" i="5" s="1"/>
  <c r="AW71" i="5"/>
  <c r="BR71" i="5" s="1"/>
  <c r="AU67" i="5"/>
  <c r="BP67" i="5" s="1"/>
  <c r="AS63" i="5"/>
  <c r="BN63" i="5" s="1"/>
  <c r="AS57" i="5"/>
  <c r="BN57" i="5" s="1"/>
  <c r="AW85" i="5"/>
  <c r="BR85" i="5" s="1"/>
  <c r="AQ85" i="5"/>
  <c r="BL85" i="5" s="1"/>
  <c r="AR84" i="5"/>
  <c r="BM84" i="5" s="1"/>
  <c r="AS83" i="5"/>
  <c r="BN83" i="5" s="1"/>
  <c r="AT82" i="5"/>
  <c r="BO82" i="5" s="1"/>
  <c r="AU81" i="5"/>
  <c r="BP81" i="5" s="1"/>
  <c r="AW79" i="5"/>
  <c r="BR79" i="5" s="1"/>
  <c r="AQ79" i="5"/>
  <c r="BL79" i="5" s="1"/>
  <c r="AR78" i="5"/>
  <c r="BM78" i="5" s="1"/>
  <c r="AS77" i="5"/>
  <c r="BN77" i="5" s="1"/>
  <c r="AT76" i="5"/>
  <c r="BO76" i="5" s="1"/>
  <c r="AU75" i="5"/>
  <c r="BP75" i="5" s="1"/>
  <c r="AW73" i="5"/>
  <c r="BR73" i="5" s="1"/>
  <c r="AQ73" i="5"/>
  <c r="BL73" i="5" s="1"/>
  <c r="AR72" i="5"/>
  <c r="BM72" i="5" s="1"/>
  <c r="AS71" i="5"/>
  <c r="BN71" i="5" s="1"/>
  <c r="AT70" i="5"/>
  <c r="BO70" i="5" s="1"/>
  <c r="AU69" i="5"/>
  <c r="BP69" i="5" s="1"/>
  <c r="AW67" i="5"/>
  <c r="BR67" i="5" s="1"/>
  <c r="AQ67" i="5"/>
  <c r="BL67" i="5" s="1"/>
  <c r="AR66" i="5"/>
  <c r="BM66" i="5" s="1"/>
  <c r="AS65" i="5"/>
  <c r="BN65" i="5" s="1"/>
  <c r="AT64" i="5"/>
  <c r="BO64" i="5" s="1"/>
  <c r="AU63" i="5"/>
  <c r="BP63" i="5" s="1"/>
  <c r="AW61" i="5"/>
  <c r="BR61" i="5" s="1"/>
  <c r="AQ61" i="5"/>
  <c r="BL61" i="5" s="1"/>
  <c r="AR60" i="5"/>
  <c r="BM60" i="5" s="1"/>
  <c r="AS59" i="5"/>
  <c r="BN59" i="5" s="1"/>
  <c r="AT58" i="5"/>
  <c r="BO58" i="5" s="1"/>
  <c r="AU57" i="5"/>
  <c r="BP57" i="5" s="1"/>
  <c r="AW55" i="5"/>
  <c r="BR55" i="5" s="1"/>
  <c r="AQ55" i="5"/>
  <c r="BL55" i="5" s="1"/>
  <c r="AQ83" i="5"/>
  <c r="BL83" i="5" s="1"/>
  <c r="AW77" i="5"/>
  <c r="BR77" i="5" s="1"/>
  <c r="AU73" i="5"/>
  <c r="BP73" i="5" s="1"/>
  <c r="AT68" i="5"/>
  <c r="BO68" i="5" s="1"/>
  <c r="AR64" i="5"/>
  <c r="BM64" i="5" s="1"/>
  <c r="AR58" i="5"/>
  <c r="BM58" i="5" s="1"/>
  <c r="AW84" i="5"/>
  <c r="BR84" i="5" s="1"/>
  <c r="AQ84" i="5"/>
  <c r="BL84" i="5" s="1"/>
  <c r="AR83" i="5"/>
  <c r="BM83" i="5" s="1"/>
  <c r="AS82" i="5"/>
  <c r="BN82" i="5" s="1"/>
  <c r="AT81" i="5"/>
  <c r="BO81" i="5" s="1"/>
  <c r="AU80" i="5"/>
  <c r="BP80" i="5" s="1"/>
  <c r="AW78" i="5"/>
  <c r="BR78" i="5" s="1"/>
  <c r="AQ78" i="5"/>
  <c r="BL78" i="5" s="1"/>
  <c r="AR77" i="5"/>
  <c r="BM77" i="5" s="1"/>
  <c r="AS76" i="5"/>
  <c r="BN76" i="5" s="1"/>
  <c r="AT75" i="5"/>
  <c r="BO75" i="5" s="1"/>
  <c r="AU74" i="5"/>
  <c r="BP74" i="5" s="1"/>
  <c r="AW72" i="5"/>
  <c r="BR72" i="5" s="1"/>
  <c r="AQ72" i="5"/>
  <c r="BL72" i="5" s="1"/>
  <c r="AR71" i="5"/>
  <c r="BM71" i="5" s="1"/>
  <c r="AS70" i="5"/>
  <c r="BN70" i="5" s="1"/>
  <c r="AT69" i="5"/>
  <c r="BO69" i="5" s="1"/>
  <c r="AU68" i="5"/>
  <c r="BP68" i="5" s="1"/>
  <c r="AW66" i="5"/>
  <c r="BR66" i="5" s="1"/>
  <c r="AQ66" i="5"/>
  <c r="BL66" i="5" s="1"/>
  <c r="AR65" i="5"/>
  <c r="BM65" i="5" s="1"/>
  <c r="AS64" i="5"/>
  <c r="BN64" i="5" s="1"/>
  <c r="AT63" i="5"/>
  <c r="BO63" i="5" s="1"/>
  <c r="AU62" i="5"/>
  <c r="BP62" i="5" s="1"/>
  <c r="AW60" i="5"/>
  <c r="BR60" i="5" s="1"/>
  <c r="AQ60" i="5"/>
  <c r="BL60" i="5" s="1"/>
  <c r="AR59" i="5"/>
  <c r="BM59" i="5" s="1"/>
  <c r="AS58" i="5"/>
  <c r="BN58" i="5" s="1"/>
  <c r="AT57" i="5"/>
  <c r="BO57" i="5" s="1"/>
  <c r="AU56" i="5"/>
  <c r="BP56" i="5" s="1"/>
  <c r="L171" i="9"/>
  <c r="J82" i="15" s="1"/>
  <c r="L168" i="9"/>
  <c r="J79" i="15" s="1"/>
  <c r="L165" i="9"/>
  <c r="J76" i="15" s="1"/>
  <c r="L162" i="9"/>
  <c r="J73" i="15" s="1"/>
  <c r="L159" i="9"/>
  <c r="J70" i="15" s="1"/>
  <c r="L156" i="9"/>
  <c r="J67" i="15" s="1"/>
  <c r="L153" i="9"/>
  <c r="J64" i="15" s="1"/>
  <c r="L150" i="9"/>
  <c r="J61" i="15" s="1"/>
  <c r="L147" i="9"/>
  <c r="J58" i="15" s="1"/>
  <c r="L144" i="9"/>
  <c r="J55" i="15" s="1"/>
  <c r="L172" i="9"/>
  <c r="J83" i="15" s="1"/>
  <c r="L170" i="9"/>
  <c r="J81" i="15" s="1"/>
  <c r="L166" i="9"/>
  <c r="J77" i="15" s="1"/>
  <c r="L164" i="9"/>
  <c r="J75" i="15" s="1"/>
  <c r="L160" i="9"/>
  <c r="J71" i="15" s="1"/>
  <c r="L158" i="9"/>
  <c r="J69" i="15" s="1"/>
  <c r="L154" i="9"/>
  <c r="J65" i="15" s="1"/>
  <c r="L152" i="9"/>
  <c r="J63" i="15" s="1"/>
  <c r="L148" i="9"/>
  <c r="J59" i="15" s="1"/>
  <c r="L146" i="9"/>
  <c r="J57" i="15" s="1"/>
  <c r="L173" i="9"/>
  <c r="J84" i="15" s="1"/>
  <c r="L167" i="9"/>
  <c r="J78" i="15" s="1"/>
  <c r="L161" i="9"/>
  <c r="J72" i="15" s="1"/>
  <c r="L155" i="9"/>
  <c r="J66" i="15" s="1"/>
  <c r="L149" i="9"/>
  <c r="J60" i="15" s="1"/>
  <c r="L169" i="9"/>
  <c r="J80" i="15" s="1"/>
  <c r="L163" i="9"/>
  <c r="J74" i="15" s="1"/>
  <c r="L157" i="9"/>
  <c r="J68" i="15" s="1"/>
  <c r="L151" i="9"/>
  <c r="J62" i="15" s="1"/>
  <c r="L145" i="9"/>
  <c r="J56" i="15" s="1"/>
  <c r="BE84" i="6"/>
  <c r="BE86" i="6"/>
  <c r="BE80" i="6"/>
  <c r="BE82" i="6"/>
  <c r="BM86" i="6"/>
  <c r="BM84" i="6"/>
  <c r="BM82" i="6"/>
  <c r="BM80" i="6"/>
  <c r="BG79" i="6"/>
  <c r="BG78" i="6"/>
  <c r="BG76" i="6"/>
  <c r="BE70" i="6"/>
  <c r="BM77" i="6"/>
  <c r="BO77" i="6"/>
  <c r="BG77" i="6"/>
  <c r="BG66" i="6"/>
  <c r="BE75" i="6"/>
  <c r="BE73" i="6"/>
  <c r="BE71" i="6"/>
  <c r="BE72" i="6"/>
  <c r="BE74" i="6"/>
  <c r="BE69" i="6"/>
  <c r="BE68" i="6"/>
  <c r="BE58" i="6"/>
  <c r="BM75" i="6"/>
  <c r="BM73" i="6"/>
  <c r="BM71" i="6"/>
  <c r="BM69" i="6"/>
  <c r="BM67" i="6"/>
  <c r="BE67" i="6"/>
  <c r="BO67" i="6"/>
  <c r="BG61" i="6"/>
  <c r="BO65" i="6"/>
  <c r="BE65" i="6"/>
  <c r="BE62" i="6"/>
  <c r="BE64" i="6"/>
  <c r="BE60" i="6"/>
  <c r="L5" i="15"/>
  <c r="BG71" i="6" l="1"/>
  <c r="BG82" i="6"/>
  <c r="BG64" i="6"/>
  <c r="BG70" i="6"/>
  <c r="BG65" i="6"/>
  <c r="BG67" i="6"/>
  <c r="BG86" i="6"/>
  <c r="BG84" i="6"/>
  <c r="BG60" i="6"/>
  <c r="BG72" i="6"/>
  <c r="BG75" i="6"/>
  <c r="BG80" i="6"/>
  <c r="BG62" i="6"/>
  <c r="BG58" i="6"/>
  <c r="BG68" i="6"/>
  <c r="BG69" i="6"/>
  <c r="BG74" i="6"/>
  <c r="BG73" i="6"/>
  <c r="H10" i="9"/>
  <c r="L6" i="15" l="1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T11" i="9" l="1"/>
  <c r="CJ1" i="14" l="1"/>
  <c r="CK1" i="14"/>
  <c r="CL1" i="14"/>
  <c r="CM1" i="14"/>
  <c r="CN1" i="14"/>
  <c r="CO1" i="14"/>
  <c r="CP1" i="14"/>
  <c r="CQ1" i="14"/>
  <c r="CR1" i="14"/>
  <c r="CS1" i="14"/>
  <c r="CT1" i="14"/>
  <c r="CU1" i="14"/>
  <c r="CV1" i="14"/>
  <c r="CW1" i="14"/>
  <c r="CX1" i="14"/>
  <c r="CY1" i="14"/>
  <c r="CI1" i="14"/>
  <c r="H20" i="9" l="1"/>
  <c r="H21" i="9"/>
  <c r="H22" i="9"/>
  <c r="H11" i="9"/>
  <c r="H26" i="9" l="1"/>
  <c r="H12" i="9"/>
  <c r="H53" i="9"/>
  <c r="H54" i="9"/>
  <c r="H50" i="9"/>
  <c r="H23" i="9"/>
  <c r="H55" i="9"/>
  <c r="H45" i="9"/>
  <c r="H51" i="9"/>
  <c r="H46" i="9"/>
  <c r="H29" i="9"/>
  <c r="H47" i="9"/>
  <c r="H52" i="9"/>
  <c r="H48" i="9"/>
  <c r="H49" i="9"/>
  <c r="H56" i="9"/>
  <c r="H58" i="9"/>
  <c r="H57" i="9"/>
  <c r="H19" i="9"/>
  <c r="H15" i="9"/>
  <c r="H14" i="9"/>
  <c r="H18" i="9"/>
  <c r="H17" i="9"/>
  <c r="H13" i="9"/>
  <c r="H16" i="9"/>
  <c r="H24" i="9" l="1"/>
  <c r="H33" i="9"/>
  <c r="H31" i="9"/>
  <c r="H32" i="9"/>
  <c r="H35" i="9"/>
  <c r="H42" i="9"/>
  <c r="H43" i="9"/>
  <c r="H25" i="9"/>
  <c r="H44" i="9"/>
  <c r="H41" i="9"/>
  <c r="H40" i="9"/>
  <c r="H38" i="9"/>
  <c r="H36" i="9"/>
  <c r="H27" i="9"/>
  <c r="H28" i="9"/>
  <c r="H34" i="9"/>
  <c r="H37" i="9"/>
  <c r="H30" i="9"/>
  <c r="H39" i="9"/>
  <c r="T12" i="9" l="1"/>
  <c r="T13" i="9" l="1"/>
  <c r="I11" i="9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I60" i="9" l="1"/>
  <c r="T14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I61" i="9" l="1"/>
  <c r="T15" i="9"/>
  <c r="I62" i="9" l="1"/>
  <c r="T16" i="9"/>
  <c r="K26" i="9"/>
  <c r="K27" i="9"/>
  <c r="K16" i="9"/>
  <c r="I63" i="9" l="1"/>
  <c r="T17" i="9"/>
  <c r="K24" i="9"/>
  <c r="K30" i="9"/>
  <c r="K14" i="9"/>
  <c r="K22" i="9"/>
  <c r="K25" i="9"/>
  <c r="K19" i="9"/>
  <c r="K29" i="9"/>
  <c r="K23" i="9"/>
  <c r="K17" i="9"/>
  <c r="K28" i="9"/>
  <c r="K10" i="9"/>
  <c r="K13" i="9"/>
  <c r="K21" i="9"/>
  <c r="K12" i="9"/>
  <c r="K15" i="9"/>
  <c r="K20" i="9"/>
  <c r="K11" i="9"/>
  <c r="I64" i="9" l="1"/>
  <c r="T18" i="9"/>
  <c r="K34" i="9"/>
  <c r="K35" i="9"/>
  <c r="K18" i="9"/>
  <c r="K33" i="9"/>
  <c r="I65" i="9" l="1"/>
  <c r="T19" i="9"/>
  <c r="K31" i="9"/>
  <c r="K38" i="9"/>
  <c r="K37" i="9"/>
  <c r="K32" i="9"/>
  <c r="K36" i="9"/>
  <c r="K39" i="9"/>
  <c r="I66" i="9" l="1"/>
  <c r="T20" i="9"/>
  <c r="K41" i="9"/>
  <c r="K42" i="9"/>
  <c r="K40" i="9"/>
  <c r="K44" i="9"/>
  <c r="K43" i="9"/>
  <c r="I67" i="9" l="1"/>
  <c r="T21" i="9"/>
  <c r="K54" i="9"/>
  <c r="K51" i="9"/>
  <c r="K45" i="9"/>
  <c r="I68" i="9" l="1"/>
  <c r="T22" i="9"/>
  <c r="K52" i="9"/>
  <c r="K50" i="9"/>
  <c r="K46" i="9"/>
  <c r="K49" i="9"/>
  <c r="K47" i="9"/>
  <c r="K53" i="9"/>
  <c r="K58" i="9"/>
  <c r="K48" i="9"/>
  <c r="I69" i="9" l="1"/>
  <c r="T23" i="9"/>
  <c r="K56" i="9"/>
  <c r="K55" i="9"/>
  <c r="K57" i="9"/>
  <c r="I70" i="9" l="1"/>
  <c r="T24" i="9"/>
  <c r="I71" i="9" l="1"/>
  <c r="T25" i="9"/>
  <c r="I72" i="9" l="1"/>
  <c r="T26" i="9"/>
  <c r="W7" i="11"/>
  <c r="AS7" i="11" s="1"/>
  <c r="W8" i="11"/>
  <c r="AS8" i="11" s="1"/>
  <c r="W9" i="11"/>
  <c r="AS9" i="11" s="1"/>
  <c r="W10" i="11"/>
  <c r="AS10" i="11" s="1"/>
  <c r="W11" i="11"/>
  <c r="AS11" i="11" s="1"/>
  <c r="W12" i="11"/>
  <c r="AS12" i="11" s="1"/>
  <c r="W13" i="11"/>
  <c r="AS13" i="11" s="1"/>
  <c r="W14" i="11"/>
  <c r="AS14" i="11" s="1"/>
  <c r="W15" i="11"/>
  <c r="AS15" i="11" s="1"/>
  <c r="W16" i="11"/>
  <c r="AS16" i="11" s="1"/>
  <c r="W17" i="11"/>
  <c r="AS17" i="11" s="1"/>
  <c r="W18" i="11"/>
  <c r="AS18" i="11" s="1"/>
  <c r="W19" i="11"/>
  <c r="AS19" i="11" s="1"/>
  <c r="W20" i="11"/>
  <c r="AS20" i="11" s="1"/>
  <c r="W21" i="11"/>
  <c r="AS21" i="11" s="1"/>
  <c r="W22" i="11"/>
  <c r="AS22" i="11" s="1"/>
  <c r="W23" i="11"/>
  <c r="AS23" i="11" s="1"/>
  <c r="W24" i="11"/>
  <c r="AS24" i="11" s="1"/>
  <c r="W25" i="11"/>
  <c r="AS25" i="11" s="1"/>
  <c r="W26" i="11"/>
  <c r="AS26" i="11" s="1"/>
  <c r="W27" i="11"/>
  <c r="AS27" i="11" s="1"/>
  <c r="W28" i="11"/>
  <c r="AS28" i="11" s="1"/>
  <c r="W29" i="11"/>
  <c r="AS29" i="11" s="1"/>
  <c r="W30" i="11"/>
  <c r="AS30" i="11" s="1"/>
  <c r="W31" i="11"/>
  <c r="AS31" i="11" s="1"/>
  <c r="W32" i="11"/>
  <c r="AS32" i="11" s="1"/>
  <c r="W33" i="11"/>
  <c r="AS33" i="11" s="1"/>
  <c r="W34" i="11"/>
  <c r="AS34" i="11" s="1"/>
  <c r="W35" i="11"/>
  <c r="AS35" i="11" s="1"/>
  <c r="W36" i="11"/>
  <c r="AS36" i="11" s="1"/>
  <c r="W37" i="11"/>
  <c r="AS37" i="11" s="1"/>
  <c r="W38" i="11"/>
  <c r="AS38" i="11" s="1"/>
  <c r="W39" i="11"/>
  <c r="AS39" i="11" s="1"/>
  <c r="W40" i="11"/>
  <c r="AS40" i="11" s="1"/>
  <c r="W41" i="11"/>
  <c r="AS41" i="11" s="1"/>
  <c r="W42" i="11"/>
  <c r="AS42" i="11" s="1"/>
  <c r="W43" i="11"/>
  <c r="AS43" i="11" s="1"/>
  <c r="W44" i="11"/>
  <c r="AS44" i="11" s="1"/>
  <c r="W45" i="11"/>
  <c r="AS45" i="11" s="1"/>
  <c r="W46" i="11"/>
  <c r="AS46" i="11" s="1"/>
  <c r="W47" i="11"/>
  <c r="AS47" i="11" s="1"/>
  <c r="W48" i="11"/>
  <c r="AS48" i="11" s="1"/>
  <c r="W49" i="11"/>
  <c r="AS49" i="11" s="1"/>
  <c r="W50" i="11"/>
  <c r="AS50" i="11" s="1"/>
  <c r="W51" i="11"/>
  <c r="AS51" i="11" s="1"/>
  <c r="W52" i="11"/>
  <c r="AS52" i="11" s="1"/>
  <c r="W53" i="11"/>
  <c r="AS53" i="11" s="1"/>
  <c r="W54" i="11"/>
  <c r="AS54" i="11" s="1"/>
  <c r="W6" i="11"/>
  <c r="I73" i="9" l="1"/>
  <c r="AS6" i="11"/>
  <c r="BO6" i="11" s="1"/>
  <c r="BO7" i="11" s="1"/>
  <c r="BO8" i="11" s="1"/>
  <c r="BO9" i="11" s="1"/>
  <c r="BO10" i="11" s="1"/>
  <c r="BO11" i="11" s="1"/>
  <c r="BO12" i="11" s="1"/>
  <c r="BO13" i="11" s="1"/>
  <c r="BO14" i="11" s="1"/>
  <c r="BO15" i="11" s="1"/>
  <c r="BO16" i="11" s="1"/>
  <c r="T27" i="9"/>
  <c r="BO17" i="11" l="1"/>
  <c r="BO18" i="11" s="1"/>
  <c r="BO19" i="11" s="1"/>
  <c r="BO20" i="11" s="1"/>
  <c r="BO21" i="11" s="1"/>
  <c r="BO22" i="11" s="1"/>
  <c r="BO23" i="11" s="1"/>
  <c r="BO24" i="11" s="1"/>
  <c r="BO25" i="11" s="1"/>
  <c r="BO26" i="11" s="1"/>
  <c r="BO27" i="11" s="1"/>
  <c r="BO28" i="11" s="1"/>
  <c r="BO29" i="11" s="1"/>
  <c r="BO30" i="11" s="1"/>
  <c r="BO31" i="11" s="1"/>
  <c r="BO32" i="11" s="1"/>
  <c r="BO33" i="11" s="1"/>
  <c r="BO34" i="11" s="1"/>
  <c r="BO35" i="11" s="1"/>
  <c r="BO36" i="11" s="1"/>
  <c r="BO37" i="11" s="1"/>
  <c r="BO38" i="11" s="1"/>
  <c r="BO39" i="11" s="1"/>
  <c r="BO40" i="11" s="1"/>
  <c r="BO41" i="11" s="1"/>
  <c r="BO42" i="11" s="1"/>
  <c r="BO43" i="11" s="1"/>
  <c r="BO44" i="11" s="1"/>
  <c r="BO45" i="11" s="1"/>
  <c r="BO46" i="11" s="1"/>
  <c r="BO47" i="11" s="1"/>
  <c r="BO48" i="11" s="1"/>
  <c r="BO49" i="11" s="1"/>
  <c r="BO50" i="11" s="1"/>
  <c r="BO51" i="11" s="1"/>
  <c r="BO52" i="11" s="1"/>
  <c r="BO53" i="11" s="1"/>
  <c r="BO54" i="11" s="1"/>
  <c r="BO55" i="11" s="1"/>
  <c r="BO56" i="11" s="1"/>
  <c r="BO57" i="11" s="1"/>
  <c r="BO58" i="11" s="1"/>
  <c r="BO59" i="11" s="1"/>
  <c r="BO60" i="11" s="1"/>
  <c r="BO61" i="11" s="1"/>
  <c r="BO62" i="11" s="1"/>
  <c r="BO63" i="11" s="1"/>
  <c r="BO64" i="11" s="1"/>
  <c r="BO65" i="11" s="1"/>
  <c r="BO66" i="11" s="1"/>
  <c r="BO67" i="11" s="1"/>
  <c r="BO68" i="11" s="1"/>
  <c r="BO69" i="11" s="1"/>
  <c r="BO70" i="11" s="1"/>
  <c r="BO71" i="11" s="1"/>
  <c r="BO72" i="11" s="1"/>
  <c r="BO73" i="11" s="1"/>
  <c r="BO74" i="11" s="1"/>
  <c r="BO75" i="11" s="1"/>
  <c r="BO76" i="11" s="1"/>
  <c r="BO77" i="11" s="1"/>
  <c r="BO78" i="11" s="1"/>
  <c r="BO79" i="11" s="1"/>
  <c r="BO80" i="11" s="1"/>
  <c r="BO81" i="11" s="1"/>
  <c r="BO82" i="11" s="1"/>
  <c r="BO83" i="11" s="1"/>
  <c r="BO84" i="11" s="1"/>
  <c r="BO85" i="11" s="1"/>
  <c r="I74" i="9"/>
  <c r="T28" i="9"/>
  <c r="I75" i="9" l="1"/>
  <c r="T29" i="9"/>
  <c r="I76" i="9" l="1"/>
  <c r="T30" i="9"/>
  <c r="BP23" i="6"/>
  <c r="BM23" i="6" s="1"/>
  <c r="BP24" i="6"/>
  <c r="BO24" i="6" s="1"/>
  <c r="BP18" i="6"/>
  <c r="BO18" i="6" s="1"/>
  <c r="BP19" i="6"/>
  <c r="BO19" i="6" s="1"/>
  <c r="BP20" i="6"/>
  <c r="BO20" i="6" s="1"/>
  <c r="BP21" i="6"/>
  <c r="BO21" i="6" s="1"/>
  <c r="BP22" i="6"/>
  <c r="BO22" i="6" s="1"/>
  <c r="BP16" i="6"/>
  <c r="BO16" i="6" s="1"/>
  <c r="BP17" i="6"/>
  <c r="BO17" i="6" s="1"/>
  <c r="BP10" i="6"/>
  <c r="BO10" i="6" s="1"/>
  <c r="BP11" i="6"/>
  <c r="BO11" i="6" s="1"/>
  <c r="BP12" i="6"/>
  <c r="BM12" i="6" s="1"/>
  <c r="BP13" i="6"/>
  <c r="BO13" i="6" s="1"/>
  <c r="BP14" i="6"/>
  <c r="BO14" i="6" s="1"/>
  <c r="BP15" i="6"/>
  <c r="BM15" i="6" s="1"/>
  <c r="BP9" i="6"/>
  <c r="BO9" i="6" s="1"/>
  <c r="BP8" i="6"/>
  <c r="BO8" i="6" s="1"/>
  <c r="BO25" i="6"/>
  <c r="BO26" i="6"/>
  <c r="BO27" i="6"/>
  <c r="BO28" i="6"/>
  <c r="BO29" i="6"/>
  <c r="BO30" i="6"/>
  <c r="BO31" i="6"/>
  <c r="BO32" i="6"/>
  <c r="BO33" i="6"/>
  <c r="BM17" i="6"/>
  <c r="BM25" i="6"/>
  <c r="BM26" i="6"/>
  <c r="BM27" i="6"/>
  <c r="BM28" i="6"/>
  <c r="BM29" i="6"/>
  <c r="BM30" i="6"/>
  <c r="BM31" i="6"/>
  <c r="BM32" i="6"/>
  <c r="BM33" i="6"/>
  <c r="R9" i="6"/>
  <c r="S9" i="6"/>
  <c r="T9" i="6"/>
  <c r="U9" i="6"/>
  <c r="V9" i="6"/>
  <c r="R10" i="6"/>
  <c r="S10" i="6"/>
  <c r="T10" i="6"/>
  <c r="U10" i="6"/>
  <c r="V10" i="6"/>
  <c r="R11" i="6"/>
  <c r="S11" i="6"/>
  <c r="T11" i="6"/>
  <c r="U11" i="6"/>
  <c r="V11" i="6"/>
  <c r="R12" i="6"/>
  <c r="S12" i="6"/>
  <c r="T12" i="6"/>
  <c r="U12" i="6"/>
  <c r="V12" i="6"/>
  <c r="R13" i="6"/>
  <c r="S13" i="6"/>
  <c r="T13" i="6"/>
  <c r="U13" i="6"/>
  <c r="V13" i="6"/>
  <c r="R14" i="6"/>
  <c r="S14" i="6"/>
  <c r="T14" i="6"/>
  <c r="U14" i="6"/>
  <c r="V14" i="6"/>
  <c r="R15" i="6"/>
  <c r="S15" i="6"/>
  <c r="T15" i="6"/>
  <c r="U15" i="6"/>
  <c r="V15" i="6"/>
  <c r="R16" i="6"/>
  <c r="S16" i="6"/>
  <c r="T16" i="6"/>
  <c r="U16" i="6"/>
  <c r="V16" i="6"/>
  <c r="R17" i="6"/>
  <c r="S17" i="6"/>
  <c r="T17" i="6"/>
  <c r="U17" i="6"/>
  <c r="V17" i="6"/>
  <c r="R18" i="6"/>
  <c r="S18" i="6"/>
  <c r="T18" i="6"/>
  <c r="U18" i="6"/>
  <c r="V18" i="6"/>
  <c r="R19" i="6"/>
  <c r="S19" i="6"/>
  <c r="T19" i="6"/>
  <c r="U19" i="6"/>
  <c r="V19" i="6"/>
  <c r="R20" i="6"/>
  <c r="S20" i="6"/>
  <c r="T20" i="6"/>
  <c r="U20" i="6"/>
  <c r="V20" i="6"/>
  <c r="R21" i="6"/>
  <c r="S21" i="6"/>
  <c r="T21" i="6"/>
  <c r="U21" i="6"/>
  <c r="V21" i="6"/>
  <c r="R22" i="6"/>
  <c r="S22" i="6"/>
  <c r="T22" i="6"/>
  <c r="U22" i="6"/>
  <c r="V22" i="6"/>
  <c r="R23" i="6"/>
  <c r="S23" i="6"/>
  <c r="T23" i="6"/>
  <c r="U23" i="6"/>
  <c r="V23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0" i="6"/>
  <c r="S30" i="6"/>
  <c r="T30" i="6"/>
  <c r="U30" i="6"/>
  <c r="V30" i="6"/>
  <c r="R31" i="6"/>
  <c r="S31" i="6"/>
  <c r="T31" i="6"/>
  <c r="U31" i="6"/>
  <c r="V31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R36" i="6"/>
  <c r="S36" i="6"/>
  <c r="T36" i="6"/>
  <c r="U36" i="6"/>
  <c r="V36" i="6"/>
  <c r="R37" i="6"/>
  <c r="S37" i="6"/>
  <c r="T37" i="6"/>
  <c r="U37" i="6"/>
  <c r="V37" i="6"/>
  <c r="R38" i="6"/>
  <c r="S38" i="6"/>
  <c r="T38" i="6"/>
  <c r="U38" i="6"/>
  <c r="V38" i="6"/>
  <c r="R39" i="6"/>
  <c r="S39" i="6"/>
  <c r="T39" i="6"/>
  <c r="U39" i="6"/>
  <c r="V39" i="6"/>
  <c r="R40" i="6"/>
  <c r="S40" i="6"/>
  <c r="T40" i="6"/>
  <c r="U40" i="6"/>
  <c r="V40" i="6"/>
  <c r="R41" i="6"/>
  <c r="S41" i="6"/>
  <c r="T41" i="6"/>
  <c r="U41" i="6"/>
  <c r="V41" i="6"/>
  <c r="R42" i="6"/>
  <c r="S42" i="6"/>
  <c r="T42" i="6"/>
  <c r="U42" i="6"/>
  <c r="V42" i="6"/>
  <c r="R43" i="6"/>
  <c r="S43" i="6"/>
  <c r="T43" i="6"/>
  <c r="U43" i="6"/>
  <c r="V43" i="6"/>
  <c r="R44" i="6"/>
  <c r="S44" i="6"/>
  <c r="T44" i="6"/>
  <c r="U44" i="6"/>
  <c r="V44" i="6"/>
  <c r="R45" i="6"/>
  <c r="S45" i="6"/>
  <c r="T45" i="6"/>
  <c r="U45" i="6"/>
  <c r="V45" i="6"/>
  <c r="R46" i="6"/>
  <c r="S46" i="6"/>
  <c r="T46" i="6"/>
  <c r="U46" i="6"/>
  <c r="V46" i="6"/>
  <c r="R47" i="6"/>
  <c r="S47" i="6"/>
  <c r="T47" i="6"/>
  <c r="U47" i="6"/>
  <c r="V47" i="6"/>
  <c r="R48" i="6"/>
  <c r="S48" i="6"/>
  <c r="T48" i="6"/>
  <c r="U48" i="6"/>
  <c r="V48" i="6"/>
  <c r="R49" i="6"/>
  <c r="S49" i="6"/>
  <c r="T49" i="6"/>
  <c r="U49" i="6"/>
  <c r="V49" i="6"/>
  <c r="R50" i="6"/>
  <c r="S50" i="6"/>
  <c r="T50" i="6"/>
  <c r="U50" i="6"/>
  <c r="V50" i="6"/>
  <c r="R51" i="6"/>
  <c r="S51" i="6"/>
  <c r="T51" i="6"/>
  <c r="U51" i="6"/>
  <c r="V51" i="6"/>
  <c r="R52" i="6"/>
  <c r="S52" i="6"/>
  <c r="T52" i="6"/>
  <c r="U52" i="6"/>
  <c r="V52" i="6"/>
  <c r="R53" i="6"/>
  <c r="S53" i="6"/>
  <c r="T53" i="6"/>
  <c r="U53" i="6"/>
  <c r="V53" i="6"/>
  <c r="R54" i="6"/>
  <c r="S54" i="6"/>
  <c r="T54" i="6"/>
  <c r="U54" i="6"/>
  <c r="V54" i="6"/>
  <c r="R55" i="6"/>
  <c r="S55" i="6"/>
  <c r="T55" i="6"/>
  <c r="U55" i="6"/>
  <c r="V55" i="6"/>
  <c r="R56" i="6"/>
  <c r="S56" i="6"/>
  <c r="T56" i="6"/>
  <c r="U56" i="6"/>
  <c r="V56" i="6"/>
  <c r="R57" i="6"/>
  <c r="S57" i="6"/>
  <c r="T57" i="6"/>
  <c r="U57" i="6"/>
  <c r="V57" i="6"/>
  <c r="R58" i="6"/>
  <c r="S58" i="6"/>
  <c r="T58" i="6"/>
  <c r="U58" i="6"/>
  <c r="V58" i="6"/>
  <c r="R59" i="6"/>
  <c r="S59" i="6"/>
  <c r="T59" i="6"/>
  <c r="U59" i="6"/>
  <c r="V59" i="6"/>
  <c r="R60" i="6"/>
  <c r="S60" i="6"/>
  <c r="T60" i="6"/>
  <c r="U60" i="6"/>
  <c r="V60" i="6"/>
  <c r="R61" i="6"/>
  <c r="S61" i="6"/>
  <c r="T61" i="6"/>
  <c r="U61" i="6"/>
  <c r="V61" i="6"/>
  <c r="R62" i="6"/>
  <c r="S62" i="6"/>
  <c r="T62" i="6"/>
  <c r="U62" i="6"/>
  <c r="V62" i="6"/>
  <c r="R63" i="6"/>
  <c r="S63" i="6"/>
  <c r="T63" i="6"/>
  <c r="U63" i="6"/>
  <c r="V63" i="6"/>
  <c r="R64" i="6"/>
  <c r="S64" i="6"/>
  <c r="T64" i="6"/>
  <c r="U64" i="6"/>
  <c r="V64" i="6"/>
  <c r="R65" i="6"/>
  <c r="S65" i="6"/>
  <c r="T65" i="6"/>
  <c r="U65" i="6"/>
  <c r="V65" i="6"/>
  <c r="R66" i="6"/>
  <c r="S66" i="6"/>
  <c r="T66" i="6"/>
  <c r="U66" i="6"/>
  <c r="V66" i="6"/>
  <c r="R67" i="6"/>
  <c r="S67" i="6"/>
  <c r="T67" i="6"/>
  <c r="U67" i="6"/>
  <c r="V67" i="6"/>
  <c r="R68" i="6"/>
  <c r="S68" i="6"/>
  <c r="T68" i="6"/>
  <c r="U68" i="6"/>
  <c r="V68" i="6"/>
  <c r="R69" i="6"/>
  <c r="S69" i="6"/>
  <c r="T69" i="6"/>
  <c r="U69" i="6"/>
  <c r="V69" i="6"/>
  <c r="R70" i="6"/>
  <c r="S70" i="6"/>
  <c r="T70" i="6"/>
  <c r="U70" i="6"/>
  <c r="V70" i="6"/>
  <c r="R71" i="6"/>
  <c r="S71" i="6"/>
  <c r="T71" i="6"/>
  <c r="U71" i="6"/>
  <c r="V71" i="6"/>
  <c r="R72" i="6"/>
  <c r="S72" i="6"/>
  <c r="T72" i="6"/>
  <c r="U72" i="6"/>
  <c r="V72" i="6"/>
  <c r="R73" i="6"/>
  <c r="S73" i="6"/>
  <c r="T73" i="6"/>
  <c r="U73" i="6"/>
  <c r="V73" i="6"/>
  <c r="R74" i="6"/>
  <c r="S74" i="6"/>
  <c r="T74" i="6"/>
  <c r="U74" i="6"/>
  <c r="V74" i="6"/>
  <c r="R75" i="6"/>
  <c r="S75" i="6"/>
  <c r="T75" i="6"/>
  <c r="U75" i="6"/>
  <c r="V75" i="6"/>
  <c r="R76" i="6"/>
  <c r="S76" i="6"/>
  <c r="T76" i="6"/>
  <c r="U76" i="6"/>
  <c r="V76" i="6"/>
  <c r="R77" i="6"/>
  <c r="S77" i="6"/>
  <c r="T77" i="6"/>
  <c r="U77" i="6"/>
  <c r="V77" i="6"/>
  <c r="R78" i="6"/>
  <c r="S78" i="6"/>
  <c r="T78" i="6"/>
  <c r="U78" i="6"/>
  <c r="V78" i="6"/>
  <c r="R79" i="6"/>
  <c r="S79" i="6"/>
  <c r="T79" i="6"/>
  <c r="U79" i="6"/>
  <c r="V79" i="6"/>
  <c r="R80" i="6"/>
  <c r="S80" i="6"/>
  <c r="T80" i="6"/>
  <c r="U80" i="6"/>
  <c r="V80" i="6"/>
  <c r="R81" i="6"/>
  <c r="S81" i="6"/>
  <c r="T81" i="6"/>
  <c r="U81" i="6"/>
  <c r="V81" i="6"/>
  <c r="R82" i="6"/>
  <c r="S82" i="6"/>
  <c r="T82" i="6"/>
  <c r="U82" i="6"/>
  <c r="V82" i="6"/>
  <c r="R83" i="6"/>
  <c r="S83" i="6"/>
  <c r="T83" i="6"/>
  <c r="U83" i="6"/>
  <c r="V83" i="6"/>
  <c r="R84" i="6"/>
  <c r="S84" i="6"/>
  <c r="T84" i="6"/>
  <c r="U84" i="6"/>
  <c r="V84" i="6"/>
  <c r="R85" i="6"/>
  <c r="S85" i="6"/>
  <c r="T85" i="6"/>
  <c r="U85" i="6"/>
  <c r="V85" i="6"/>
  <c r="R86" i="6"/>
  <c r="S86" i="6"/>
  <c r="T86" i="6"/>
  <c r="U86" i="6"/>
  <c r="V86" i="6"/>
  <c r="R87" i="6"/>
  <c r="S87" i="6"/>
  <c r="T87" i="6"/>
  <c r="U87" i="6"/>
  <c r="V87" i="6"/>
  <c r="R88" i="6"/>
  <c r="S88" i="6"/>
  <c r="T88" i="6"/>
  <c r="U88" i="6"/>
  <c r="V88" i="6"/>
  <c r="R89" i="6"/>
  <c r="S89" i="6"/>
  <c r="T89" i="6"/>
  <c r="U89" i="6"/>
  <c r="V89" i="6"/>
  <c r="R90" i="6"/>
  <c r="S90" i="6"/>
  <c r="T90" i="6"/>
  <c r="U90" i="6"/>
  <c r="V90" i="6"/>
  <c r="R91" i="6"/>
  <c r="S91" i="6"/>
  <c r="T91" i="6"/>
  <c r="U91" i="6"/>
  <c r="V91" i="6"/>
  <c r="R92" i="6"/>
  <c r="S92" i="6"/>
  <c r="T92" i="6"/>
  <c r="U92" i="6"/>
  <c r="V92" i="6"/>
  <c r="R93" i="6"/>
  <c r="S93" i="6"/>
  <c r="T93" i="6"/>
  <c r="U93" i="6"/>
  <c r="V93" i="6"/>
  <c r="R94" i="6"/>
  <c r="S94" i="6"/>
  <c r="T94" i="6"/>
  <c r="U94" i="6"/>
  <c r="V94" i="6"/>
  <c r="R95" i="6"/>
  <c r="S95" i="6"/>
  <c r="T95" i="6"/>
  <c r="U95" i="6"/>
  <c r="V95" i="6"/>
  <c r="R96" i="6"/>
  <c r="S96" i="6"/>
  <c r="T96" i="6"/>
  <c r="U96" i="6"/>
  <c r="V96" i="6"/>
  <c r="R97" i="6"/>
  <c r="S97" i="6"/>
  <c r="T97" i="6"/>
  <c r="U97" i="6"/>
  <c r="V97" i="6"/>
  <c r="R98" i="6"/>
  <c r="S98" i="6"/>
  <c r="T98" i="6"/>
  <c r="U98" i="6"/>
  <c r="V98" i="6"/>
  <c r="R99" i="6"/>
  <c r="S99" i="6"/>
  <c r="T99" i="6"/>
  <c r="U99" i="6"/>
  <c r="V99" i="6"/>
  <c r="R100" i="6"/>
  <c r="S100" i="6"/>
  <c r="T100" i="6"/>
  <c r="U100" i="6"/>
  <c r="V100" i="6"/>
  <c r="R101" i="6"/>
  <c r="S101" i="6"/>
  <c r="T101" i="6"/>
  <c r="U101" i="6"/>
  <c r="V101" i="6"/>
  <c r="R102" i="6"/>
  <c r="S102" i="6"/>
  <c r="T102" i="6"/>
  <c r="U102" i="6"/>
  <c r="V102" i="6"/>
  <c r="R103" i="6"/>
  <c r="S103" i="6"/>
  <c r="T103" i="6"/>
  <c r="U103" i="6"/>
  <c r="V103" i="6"/>
  <c r="R104" i="6"/>
  <c r="S104" i="6"/>
  <c r="T104" i="6"/>
  <c r="U104" i="6"/>
  <c r="V104" i="6"/>
  <c r="R105" i="6"/>
  <c r="S105" i="6"/>
  <c r="T105" i="6"/>
  <c r="U105" i="6"/>
  <c r="V105" i="6"/>
  <c r="R106" i="6"/>
  <c r="S106" i="6"/>
  <c r="T106" i="6"/>
  <c r="U106" i="6"/>
  <c r="V106" i="6"/>
  <c r="S8" i="6"/>
  <c r="T8" i="6"/>
  <c r="U8" i="6"/>
  <c r="V8" i="6"/>
  <c r="R8" i="6"/>
  <c r="BO12" i="6" l="1"/>
  <c r="I77" i="9"/>
  <c r="BO23" i="6"/>
  <c r="BM16" i="6"/>
  <c r="BM24" i="6"/>
  <c r="BM21" i="6"/>
  <c r="BM18" i="6"/>
  <c r="T31" i="9"/>
  <c r="BM11" i="6"/>
  <c r="BM20" i="6"/>
  <c r="BM10" i="6"/>
  <c r="BM19" i="6"/>
  <c r="BM9" i="6"/>
  <c r="BM22" i="6"/>
  <c r="BM14" i="6"/>
  <c r="BO15" i="6"/>
  <c r="BM13" i="6"/>
  <c r="BM8" i="6"/>
  <c r="I78" i="9" l="1"/>
  <c r="T32" i="9"/>
  <c r="BN9" i="6"/>
  <c r="BN10" i="6"/>
  <c r="BN11" i="6"/>
  <c r="BN12" i="6"/>
  <c r="BN13" i="6"/>
  <c r="BN14" i="6"/>
  <c r="BN15" i="6"/>
  <c r="BN16" i="6"/>
  <c r="BN17" i="6"/>
  <c r="BN18" i="6"/>
  <c r="BN19" i="6"/>
  <c r="BN20" i="6"/>
  <c r="BN21" i="6"/>
  <c r="BN22" i="6"/>
  <c r="BN23" i="6"/>
  <c r="BN24" i="6"/>
  <c r="BN25" i="6"/>
  <c r="BN26" i="6"/>
  <c r="BN27" i="6"/>
  <c r="BN28" i="6"/>
  <c r="BN29" i="6"/>
  <c r="BN30" i="6"/>
  <c r="BN31" i="6"/>
  <c r="BN32" i="6"/>
  <c r="BN33" i="6"/>
  <c r="BN34" i="6"/>
  <c r="BP34" i="6"/>
  <c r="BN35" i="6"/>
  <c r="BP35" i="6"/>
  <c r="BN36" i="6"/>
  <c r="BP36" i="6"/>
  <c r="BN37" i="6"/>
  <c r="BP37" i="6"/>
  <c r="BN38" i="6"/>
  <c r="BP38" i="6"/>
  <c r="BN39" i="6"/>
  <c r="BP39" i="6"/>
  <c r="BN40" i="6"/>
  <c r="BP40" i="6"/>
  <c r="BN41" i="6"/>
  <c r="BP41" i="6"/>
  <c r="BN42" i="6"/>
  <c r="BP42" i="6"/>
  <c r="BN43" i="6"/>
  <c r="BP43" i="6"/>
  <c r="BN44" i="6"/>
  <c r="BP44" i="6"/>
  <c r="BN45" i="6"/>
  <c r="BP45" i="6"/>
  <c r="BN46" i="6"/>
  <c r="BP46" i="6"/>
  <c r="BN47" i="6"/>
  <c r="BP47" i="6"/>
  <c r="BN48" i="6"/>
  <c r="BP48" i="6"/>
  <c r="BN49" i="6"/>
  <c r="BP49" i="6"/>
  <c r="BN50" i="6"/>
  <c r="BP50" i="6"/>
  <c r="BN51" i="6"/>
  <c r="BP51" i="6"/>
  <c r="BN52" i="6"/>
  <c r="BP52" i="6"/>
  <c r="BN53" i="6"/>
  <c r="BP53" i="6"/>
  <c r="BN54" i="6"/>
  <c r="BP54" i="6"/>
  <c r="BN55" i="6"/>
  <c r="BP55" i="6"/>
  <c r="BN56" i="6"/>
  <c r="BP56" i="6"/>
  <c r="I79" i="9" l="1"/>
  <c r="T33" i="9"/>
  <c r="BO54" i="6"/>
  <c r="BM54" i="6"/>
  <c r="BO48" i="6"/>
  <c r="BM48" i="6"/>
  <c r="BO42" i="6"/>
  <c r="BM42" i="6"/>
  <c r="BO36" i="6"/>
  <c r="BM36" i="6"/>
  <c r="BM56" i="6"/>
  <c r="BO56" i="6"/>
  <c r="BO53" i="6"/>
  <c r="BM53" i="6"/>
  <c r="BM50" i="6"/>
  <c r="BO50" i="6"/>
  <c r="BM47" i="6"/>
  <c r="BO47" i="6"/>
  <c r="BM44" i="6"/>
  <c r="BO44" i="6"/>
  <c r="BO41" i="6"/>
  <c r="BM41" i="6"/>
  <c r="BM38" i="6"/>
  <c r="BO38" i="6"/>
  <c r="BO35" i="6"/>
  <c r="BM35" i="6"/>
  <c r="BO51" i="6"/>
  <c r="BM51" i="6"/>
  <c r="BO45" i="6"/>
  <c r="BM45" i="6"/>
  <c r="BO39" i="6"/>
  <c r="BM39" i="6"/>
  <c r="BO55" i="6"/>
  <c r="BM55" i="6"/>
  <c r="BO52" i="6"/>
  <c r="BM52" i="6"/>
  <c r="BO49" i="6"/>
  <c r="BM49" i="6"/>
  <c r="BO46" i="6"/>
  <c r="BM46" i="6"/>
  <c r="BO43" i="6"/>
  <c r="BM43" i="6"/>
  <c r="BO40" i="6"/>
  <c r="BM40" i="6"/>
  <c r="BO37" i="6"/>
  <c r="BM37" i="6"/>
  <c r="BO34" i="6"/>
  <c r="BM34" i="6"/>
  <c r="I80" i="9" l="1"/>
  <c r="T34" i="9"/>
  <c r="J12" i="9"/>
  <c r="I81" i="9" l="1"/>
  <c r="T35" i="9"/>
  <c r="J13" i="9"/>
  <c r="I82" i="9" l="1"/>
  <c r="T36" i="9"/>
  <c r="J14" i="9"/>
  <c r="AG8" i="16"/>
  <c r="AH8" i="16"/>
  <c r="AG9" i="16"/>
  <c r="AH9" i="16"/>
  <c r="AG10" i="16"/>
  <c r="AH10" i="16"/>
  <c r="AG11" i="16"/>
  <c r="AH11" i="16"/>
  <c r="AG12" i="16"/>
  <c r="AH12" i="16"/>
  <c r="AG13" i="16"/>
  <c r="AH13" i="16"/>
  <c r="AG14" i="16"/>
  <c r="AH14" i="16"/>
  <c r="AG15" i="16"/>
  <c r="AH15" i="16"/>
  <c r="AG16" i="16"/>
  <c r="AH16" i="16"/>
  <c r="AH7" i="16"/>
  <c r="AG7" i="16"/>
  <c r="I83" i="9" l="1"/>
  <c r="T37" i="9"/>
  <c r="J15" i="9"/>
  <c r="AN6" i="5"/>
  <c r="I84" i="9" l="1"/>
  <c r="T38" i="9"/>
  <c r="J16" i="9"/>
  <c r="BN8" i="6"/>
  <c r="I85" i="9" l="1"/>
  <c r="T39" i="9"/>
  <c r="J17" i="9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3" i="7"/>
  <c r="I86" i="9" l="1"/>
  <c r="T40" i="9"/>
  <c r="J18" i="9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8" i="6"/>
  <c r="I87" i="9" l="1"/>
  <c r="T41" i="9"/>
  <c r="J19" i="9"/>
  <c r="I88" i="9" l="1"/>
  <c r="T42" i="9"/>
  <c r="J20" i="9"/>
  <c r="I89" i="9" l="1"/>
  <c r="T43" i="9"/>
  <c r="J21" i="9"/>
  <c r="AK5" i="17"/>
  <c r="AL5" i="17"/>
  <c r="AM5" i="17"/>
  <c r="AN5" i="17"/>
  <c r="AO5" i="17"/>
  <c r="AK6" i="17"/>
  <c r="AL6" i="17"/>
  <c r="AM6" i="17"/>
  <c r="AN6" i="17"/>
  <c r="AO6" i="17"/>
  <c r="AK7" i="17"/>
  <c r="AL7" i="17"/>
  <c r="AM7" i="17"/>
  <c r="AN7" i="17"/>
  <c r="AO7" i="17"/>
  <c r="AK8" i="17"/>
  <c r="AL8" i="17"/>
  <c r="AM8" i="17"/>
  <c r="AN8" i="17"/>
  <c r="AO8" i="17"/>
  <c r="AK9" i="17"/>
  <c r="AL9" i="17"/>
  <c r="AM9" i="17"/>
  <c r="AN9" i="17"/>
  <c r="AO9" i="17"/>
  <c r="AK10" i="17"/>
  <c r="AL10" i="17"/>
  <c r="AM10" i="17"/>
  <c r="AN10" i="17"/>
  <c r="AO10" i="17"/>
  <c r="AK11" i="17"/>
  <c r="AL11" i="17"/>
  <c r="AM11" i="17"/>
  <c r="AN11" i="17"/>
  <c r="AO11" i="17"/>
  <c r="AK12" i="17"/>
  <c r="AL12" i="17"/>
  <c r="AM12" i="17"/>
  <c r="AN12" i="17"/>
  <c r="AO12" i="17"/>
  <c r="AK13" i="17"/>
  <c r="AL13" i="17"/>
  <c r="AM13" i="17"/>
  <c r="AN13" i="17"/>
  <c r="AO13" i="17"/>
  <c r="AK14" i="17"/>
  <c r="AL14" i="17"/>
  <c r="AM14" i="17"/>
  <c r="AN14" i="17"/>
  <c r="AO14" i="17"/>
  <c r="AK15" i="17"/>
  <c r="AL15" i="17"/>
  <c r="AM15" i="17"/>
  <c r="AN15" i="17"/>
  <c r="AO15" i="17"/>
  <c r="AK16" i="17"/>
  <c r="AL16" i="17"/>
  <c r="AM16" i="17"/>
  <c r="AN16" i="17"/>
  <c r="AO16" i="17"/>
  <c r="AK17" i="17"/>
  <c r="AL17" i="17"/>
  <c r="AM17" i="17"/>
  <c r="AN17" i="17"/>
  <c r="AO17" i="17"/>
  <c r="AK18" i="17"/>
  <c r="AL18" i="17"/>
  <c r="AM18" i="17"/>
  <c r="AN18" i="17"/>
  <c r="AO18" i="17"/>
  <c r="AK19" i="17"/>
  <c r="AL19" i="17"/>
  <c r="AM19" i="17"/>
  <c r="AN19" i="17"/>
  <c r="AO19" i="17"/>
  <c r="AK20" i="17"/>
  <c r="AL20" i="17"/>
  <c r="AM20" i="17"/>
  <c r="AN20" i="17"/>
  <c r="AO20" i="17"/>
  <c r="AK21" i="17"/>
  <c r="AL21" i="17"/>
  <c r="AM21" i="17"/>
  <c r="AN21" i="17"/>
  <c r="AO21" i="17"/>
  <c r="AK22" i="17"/>
  <c r="AL22" i="17"/>
  <c r="AM22" i="17"/>
  <c r="AN22" i="17"/>
  <c r="AO22" i="17"/>
  <c r="AK23" i="17"/>
  <c r="AL23" i="17"/>
  <c r="AM23" i="17"/>
  <c r="AN23" i="17"/>
  <c r="AO23" i="17"/>
  <c r="AK24" i="17"/>
  <c r="AL24" i="17"/>
  <c r="AM24" i="17"/>
  <c r="AN24" i="17"/>
  <c r="AO24" i="17"/>
  <c r="AK25" i="17"/>
  <c r="AL25" i="17"/>
  <c r="AM25" i="17"/>
  <c r="AN25" i="17"/>
  <c r="AO25" i="17"/>
  <c r="AK26" i="17"/>
  <c r="AL26" i="17"/>
  <c r="AM26" i="17"/>
  <c r="AN26" i="17"/>
  <c r="AO26" i="17"/>
  <c r="AK27" i="17"/>
  <c r="AL27" i="17"/>
  <c r="AM27" i="17"/>
  <c r="AN27" i="17"/>
  <c r="AO27" i="17"/>
  <c r="AK28" i="17"/>
  <c r="AL28" i="17"/>
  <c r="AM28" i="17"/>
  <c r="AN28" i="17"/>
  <c r="AO28" i="17"/>
  <c r="AK29" i="17"/>
  <c r="AL29" i="17"/>
  <c r="AM29" i="17"/>
  <c r="AN29" i="17"/>
  <c r="AO29" i="17"/>
  <c r="AK30" i="17"/>
  <c r="AL30" i="17"/>
  <c r="AM30" i="17"/>
  <c r="AN30" i="17"/>
  <c r="AO30" i="17"/>
  <c r="AK31" i="17"/>
  <c r="AL31" i="17"/>
  <c r="AM31" i="17"/>
  <c r="AN31" i="17"/>
  <c r="AO31" i="17"/>
  <c r="AK32" i="17"/>
  <c r="AL32" i="17"/>
  <c r="AM32" i="17"/>
  <c r="AN32" i="17"/>
  <c r="AO32" i="17"/>
  <c r="AK33" i="17"/>
  <c r="AL33" i="17"/>
  <c r="AM33" i="17"/>
  <c r="AN33" i="17"/>
  <c r="AO33" i="17"/>
  <c r="AK34" i="17"/>
  <c r="AL34" i="17"/>
  <c r="AM34" i="17"/>
  <c r="AN34" i="17"/>
  <c r="AO34" i="17"/>
  <c r="AK35" i="17"/>
  <c r="AL35" i="17"/>
  <c r="AM35" i="17"/>
  <c r="AN35" i="17"/>
  <c r="AO35" i="17"/>
  <c r="AK36" i="17"/>
  <c r="AL36" i="17"/>
  <c r="AM36" i="17"/>
  <c r="AN36" i="17"/>
  <c r="AO36" i="17"/>
  <c r="AK37" i="17"/>
  <c r="AL37" i="17"/>
  <c r="AM37" i="17"/>
  <c r="AN37" i="17"/>
  <c r="AO37" i="17"/>
  <c r="AK38" i="17"/>
  <c r="AL38" i="17"/>
  <c r="AM38" i="17"/>
  <c r="AN38" i="17"/>
  <c r="AO38" i="17"/>
  <c r="AK39" i="17"/>
  <c r="AL39" i="17"/>
  <c r="AM39" i="17"/>
  <c r="AN39" i="17"/>
  <c r="AO39" i="17"/>
  <c r="AK40" i="17"/>
  <c r="AL40" i="17"/>
  <c r="AM40" i="17"/>
  <c r="AN40" i="17"/>
  <c r="AO40" i="17"/>
  <c r="AK41" i="17"/>
  <c r="AL41" i="17"/>
  <c r="AM41" i="17"/>
  <c r="AN41" i="17"/>
  <c r="AO41" i="17"/>
  <c r="AK42" i="17"/>
  <c r="AL42" i="17"/>
  <c r="AM42" i="17"/>
  <c r="AN42" i="17"/>
  <c r="AO42" i="17"/>
  <c r="AK43" i="17"/>
  <c r="AL43" i="17"/>
  <c r="AM43" i="17"/>
  <c r="AN43" i="17"/>
  <c r="AO43" i="17"/>
  <c r="AK44" i="17"/>
  <c r="AL44" i="17"/>
  <c r="AM44" i="17"/>
  <c r="AN44" i="17"/>
  <c r="AO44" i="17"/>
  <c r="AK45" i="17"/>
  <c r="AL45" i="17"/>
  <c r="AM45" i="17"/>
  <c r="AN45" i="17"/>
  <c r="AO45" i="17"/>
  <c r="AK46" i="17"/>
  <c r="AL46" i="17"/>
  <c r="AM46" i="17"/>
  <c r="AN46" i="17"/>
  <c r="AO46" i="17"/>
  <c r="AK47" i="17"/>
  <c r="AL47" i="17"/>
  <c r="AM47" i="17"/>
  <c r="AN47" i="17"/>
  <c r="AO47" i="17"/>
  <c r="AK48" i="17"/>
  <c r="AL48" i="17"/>
  <c r="AM48" i="17"/>
  <c r="AN48" i="17"/>
  <c r="AO48" i="17"/>
  <c r="AK49" i="17"/>
  <c r="AL49" i="17"/>
  <c r="AM49" i="17"/>
  <c r="AN49" i="17"/>
  <c r="AO49" i="17"/>
  <c r="AK50" i="17"/>
  <c r="AL50" i="17"/>
  <c r="AM50" i="17"/>
  <c r="AN50" i="17"/>
  <c r="AO50" i="17"/>
  <c r="AK51" i="17"/>
  <c r="AL51" i="17"/>
  <c r="AM51" i="17"/>
  <c r="AN51" i="17"/>
  <c r="AO51" i="17"/>
  <c r="AK52" i="17"/>
  <c r="AL52" i="17"/>
  <c r="AM52" i="17"/>
  <c r="AN52" i="17"/>
  <c r="AO52" i="17"/>
  <c r="AK53" i="17"/>
  <c r="AL53" i="17"/>
  <c r="AM53" i="17"/>
  <c r="AN53" i="17"/>
  <c r="AO53" i="17"/>
  <c r="AK54" i="17"/>
  <c r="AL54" i="17"/>
  <c r="AM54" i="17"/>
  <c r="AN54" i="17"/>
  <c r="AO54" i="17"/>
  <c r="AK55" i="17"/>
  <c r="AL55" i="17"/>
  <c r="AM55" i="17"/>
  <c r="AN55" i="17"/>
  <c r="AO55" i="17"/>
  <c r="AK56" i="17"/>
  <c r="AL56" i="17"/>
  <c r="AM56" i="17"/>
  <c r="AN56" i="17"/>
  <c r="AO56" i="17"/>
  <c r="AK57" i="17"/>
  <c r="AL57" i="17"/>
  <c r="AM57" i="17"/>
  <c r="AN57" i="17"/>
  <c r="AO57" i="17"/>
  <c r="AK58" i="17"/>
  <c r="AL58" i="17"/>
  <c r="AM58" i="17"/>
  <c r="AN58" i="17"/>
  <c r="AO58" i="17"/>
  <c r="AK59" i="17"/>
  <c r="AL59" i="17"/>
  <c r="AM59" i="17"/>
  <c r="AN59" i="17"/>
  <c r="AO59" i="17"/>
  <c r="AK60" i="17"/>
  <c r="AL60" i="17"/>
  <c r="AM60" i="17"/>
  <c r="AN60" i="17"/>
  <c r="AO60" i="17"/>
  <c r="AK61" i="17"/>
  <c r="AL61" i="17"/>
  <c r="AM61" i="17"/>
  <c r="AN61" i="17"/>
  <c r="AO61" i="17"/>
  <c r="AK62" i="17"/>
  <c r="AL62" i="17"/>
  <c r="AM62" i="17"/>
  <c r="AN62" i="17"/>
  <c r="AO62" i="17"/>
  <c r="AK63" i="17"/>
  <c r="AL63" i="17"/>
  <c r="AM63" i="17"/>
  <c r="AN63" i="17"/>
  <c r="AO63" i="17"/>
  <c r="AK64" i="17"/>
  <c r="AL64" i="17"/>
  <c r="AM64" i="17"/>
  <c r="AN64" i="17"/>
  <c r="AO64" i="17"/>
  <c r="AK65" i="17"/>
  <c r="AL65" i="17"/>
  <c r="AM65" i="17"/>
  <c r="AN65" i="17"/>
  <c r="AO65" i="17"/>
  <c r="AK66" i="17"/>
  <c r="AL66" i="17"/>
  <c r="AM66" i="17"/>
  <c r="AN66" i="17"/>
  <c r="AO66" i="17"/>
  <c r="AK67" i="17"/>
  <c r="AL67" i="17"/>
  <c r="AM67" i="17"/>
  <c r="AN67" i="17"/>
  <c r="AO67" i="17"/>
  <c r="AK68" i="17"/>
  <c r="AL68" i="17"/>
  <c r="AM68" i="17"/>
  <c r="AN68" i="17"/>
  <c r="AO68" i="17"/>
  <c r="AK69" i="17"/>
  <c r="AL69" i="17"/>
  <c r="AM69" i="17"/>
  <c r="AN69" i="17"/>
  <c r="AO69" i="17"/>
  <c r="AK70" i="17"/>
  <c r="AL70" i="17"/>
  <c r="AM70" i="17"/>
  <c r="AN70" i="17"/>
  <c r="AO70" i="17"/>
  <c r="AK71" i="17"/>
  <c r="AL71" i="17"/>
  <c r="AM71" i="17"/>
  <c r="AN71" i="17"/>
  <c r="AO71" i="17"/>
  <c r="AK72" i="17"/>
  <c r="AL72" i="17"/>
  <c r="AM72" i="17"/>
  <c r="AN72" i="17"/>
  <c r="AO72" i="17"/>
  <c r="AK73" i="17"/>
  <c r="AL73" i="17"/>
  <c r="AM73" i="17"/>
  <c r="AN73" i="17"/>
  <c r="AO73" i="17"/>
  <c r="AK74" i="17"/>
  <c r="AL74" i="17"/>
  <c r="AM74" i="17"/>
  <c r="AN74" i="17"/>
  <c r="AO74" i="17"/>
  <c r="AK75" i="17"/>
  <c r="AL75" i="17"/>
  <c r="AM75" i="17"/>
  <c r="AN75" i="17"/>
  <c r="AO75" i="17"/>
  <c r="AK76" i="17"/>
  <c r="AL76" i="17"/>
  <c r="AM76" i="17"/>
  <c r="AN76" i="17"/>
  <c r="AO76" i="17"/>
  <c r="AK77" i="17"/>
  <c r="AL77" i="17"/>
  <c r="AM77" i="17"/>
  <c r="AN77" i="17"/>
  <c r="AO77" i="17"/>
  <c r="AK78" i="17"/>
  <c r="AL78" i="17"/>
  <c r="AM78" i="17"/>
  <c r="AN78" i="17"/>
  <c r="AO78" i="17"/>
  <c r="AK79" i="17"/>
  <c r="AL79" i="17"/>
  <c r="AM79" i="17"/>
  <c r="AN79" i="17"/>
  <c r="AO79" i="17"/>
  <c r="AK80" i="17"/>
  <c r="AL80" i="17"/>
  <c r="AM80" i="17"/>
  <c r="AN80" i="17"/>
  <c r="AO80" i="17"/>
  <c r="AK81" i="17"/>
  <c r="AL81" i="17"/>
  <c r="AM81" i="17"/>
  <c r="AN81" i="17"/>
  <c r="AO81" i="17"/>
  <c r="AK82" i="17"/>
  <c r="AL82" i="17"/>
  <c r="AM82" i="17"/>
  <c r="AN82" i="17"/>
  <c r="AO82" i="17"/>
  <c r="AK83" i="17"/>
  <c r="AL83" i="17"/>
  <c r="AM83" i="17"/>
  <c r="AN83" i="17"/>
  <c r="AO83" i="17"/>
  <c r="AK84" i="17"/>
  <c r="AL84" i="17"/>
  <c r="AM84" i="17"/>
  <c r="AN84" i="17"/>
  <c r="AO84" i="17"/>
  <c r="AK85" i="17"/>
  <c r="AL85" i="17"/>
  <c r="AM85" i="17"/>
  <c r="AN85" i="17"/>
  <c r="AO85" i="17"/>
  <c r="AK86" i="17"/>
  <c r="AL86" i="17"/>
  <c r="AM86" i="17"/>
  <c r="AN86" i="17"/>
  <c r="AO86" i="17"/>
  <c r="AK87" i="17"/>
  <c r="AL87" i="17"/>
  <c r="AM87" i="17"/>
  <c r="AN87" i="17"/>
  <c r="AO87" i="17"/>
  <c r="AK88" i="17"/>
  <c r="AL88" i="17"/>
  <c r="AM88" i="17"/>
  <c r="AN88" i="17"/>
  <c r="AO88" i="17"/>
  <c r="AK89" i="17"/>
  <c r="AL89" i="17"/>
  <c r="AM89" i="17"/>
  <c r="AN89" i="17"/>
  <c r="AO89" i="17"/>
  <c r="AK90" i="17"/>
  <c r="AL90" i="17"/>
  <c r="AM90" i="17"/>
  <c r="AN90" i="17"/>
  <c r="AO90" i="17"/>
  <c r="AK91" i="17"/>
  <c r="AL91" i="17"/>
  <c r="AM91" i="17"/>
  <c r="AN91" i="17"/>
  <c r="AO91" i="17"/>
  <c r="AK92" i="17"/>
  <c r="AL92" i="17"/>
  <c r="AM92" i="17"/>
  <c r="AN92" i="17"/>
  <c r="AO92" i="17"/>
  <c r="AK93" i="17"/>
  <c r="AL93" i="17"/>
  <c r="AM93" i="17"/>
  <c r="AN93" i="17"/>
  <c r="AO93" i="17"/>
  <c r="AK94" i="17"/>
  <c r="AL94" i="17"/>
  <c r="AM94" i="17"/>
  <c r="AN94" i="17"/>
  <c r="AO94" i="17"/>
  <c r="AK95" i="17"/>
  <c r="AL95" i="17"/>
  <c r="AM95" i="17"/>
  <c r="AN95" i="17"/>
  <c r="AO95" i="17"/>
  <c r="AK96" i="17"/>
  <c r="AL96" i="17"/>
  <c r="AM96" i="17"/>
  <c r="AN96" i="17"/>
  <c r="AO96" i="17"/>
  <c r="AK97" i="17"/>
  <c r="AL97" i="17"/>
  <c r="AM97" i="17"/>
  <c r="AN97" i="17"/>
  <c r="AO97" i="17"/>
  <c r="AK98" i="17"/>
  <c r="AL98" i="17"/>
  <c r="AM98" i="17"/>
  <c r="AN98" i="17"/>
  <c r="AO98" i="17"/>
  <c r="AK99" i="17"/>
  <c r="AL99" i="17"/>
  <c r="AM99" i="17"/>
  <c r="AN99" i="17"/>
  <c r="AO99" i="17"/>
  <c r="AK100" i="17"/>
  <c r="AL100" i="17"/>
  <c r="AM100" i="17"/>
  <c r="AN100" i="17"/>
  <c r="AO100" i="17"/>
  <c r="AK101" i="17"/>
  <c r="AL101" i="17"/>
  <c r="AM101" i="17"/>
  <c r="AN101" i="17"/>
  <c r="AO101" i="17"/>
  <c r="AK102" i="17"/>
  <c r="AL102" i="17"/>
  <c r="AM102" i="17"/>
  <c r="AN102" i="17"/>
  <c r="AO102" i="17"/>
  <c r="AL4" i="17"/>
  <c r="AM4" i="17"/>
  <c r="AN4" i="17"/>
  <c r="AO4" i="17"/>
  <c r="AK4" i="17"/>
  <c r="P4" i="17"/>
  <c r="O4" i="17"/>
  <c r="N4" i="17"/>
  <c r="M4" i="17"/>
  <c r="L4" i="17"/>
  <c r="T44" i="9" l="1"/>
  <c r="J22" i="9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T45" i="9" l="1"/>
  <c r="J23" i="9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T46" i="9" l="1"/>
  <c r="J24" i="9"/>
  <c r="T47" i="9" l="1"/>
  <c r="J25" i="9"/>
  <c r="Z1" i="6"/>
  <c r="T48" i="9" l="1"/>
  <c r="J26" i="9"/>
  <c r="B14" i="9"/>
  <c r="B15" i="9"/>
  <c r="B16" i="9"/>
  <c r="B17" i="9"/>
  <c r="B18" i="9"/>
  <c r="B19" i="9"/>
  <c r="T49" i="9" l="1"/>
  <c r="J27" i="9"/>
  <c r="B10" i="9"/>
  <c r="B13" i="9"/>
  <c r="B12" i="9"/>
  <c r="B11" i="9"/>
  <c r="I7" i="16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l="1"/>
  <c r="T50" i="9"/>
  <c r="J28" i="9"/>
  <c r="I61" i="16" l="1"/>
  <c r="T51" i="9"/>
  <c r="J29" i="9"/>
  <c r="I62" i="16" l="1"/>
  <c r="T52" i="9"/>
  <c r="J30" i="9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Q37" i="12"/>
  <c r="AQ38" i="12"/>
  <c r="AQ39" i="12"/>
  <c r="AQ40" i="12"/>
  <c r="AQ41" i="12"/>
  <c r="AK42" i="12"/>
  <c r="AQ42" i="12"/>
  <c r="AK43" i="12"/>
  <c r="AQ43" i="12"/>
  <c r="AK44" i="12"/>
  <c r="AQ44" i="12"/>
  <c r="AK45" i="12"/>
  <c r="AQ45" i="12"/>
  <c r="AK46" i="12"/>
  <c r="AQ46" i="12"/>
  <c r="AK47" i="12"/>
  <c r="AQ47" i="12"/>
  <c r="AK48" i="12"/>
  <c r="AQ48" i="12"/>
  <c r="AK49" i="12"/>
  <c r="AQ49" i="12"/>
  <c r="AK50" i="12"/>
  <c r="AQ50" i="12"/>
  <c r="AK51" i="12"/>
  <c r="AQ51" i="12"/>
  <c r="AK52" i="12"/>
  <c r="AQ52" i="12"/>
  <c r="AK53" i="12"/>
  <c r="AQ53" i="12"/>
  <c r="AK54" i="12"/>
  <c r="AQ54" i="12"/>
  <c r="HD7" i="10"/>
  <c r="HD8" i="10"/>
  <c r="HD9" i="10"/>
  <c r="HD10" i="10"/>
  <c r="HD11" i="10"/>
  <c r="HD12" i="10"/>
  <c r="HD13" i="10"/>
  <c r="HD14" i="10"/>
  <c r="HD15" i="10"/>
  <c r="HD16" i="10"/>
  <c r="HD17" i="10"/>
  <c r="HD18" i="10"/>
  <c r="HD19" i="10"/>
  <c r="HD20" i="10"/>
  <c r="HD21" i="10"/>
  <c r="HD22" i="10"/>
  <c r="HD23" i="10"/>
  <c r="HD24" i="10"/>
  <c r="HD25" i="10"/>
  <c r="HD26" i="10"/>
  <c r="HD27" i="10"/>
  <c r="HD28" i="10"/>
  <c r="HD29" i="10"/>
  <c r="HD30" i="10"/>
  <c r="HD31" i="10"/>
  <c r="HD32" i="10"/>
  <c r="HD33" i="10"/>
  <c r="HD34" i="10"/>
  <c r="HD35" i="10"/>
  <c r="HD36" i="10"/>
  <c r="HD37" i="10"/>
  <c r="HD38" i="10"/>
  <c r="HD39" i="10"/>
  <c r="HD40" i="10"/>
  <c r="HD41" i="10"/>
  <c r="HD42" i="10"/>
  <c r="HD43" i="10"/>
  <c r="HD44" i="10"/>
  <c r="HD45" i="10"/>
  <c r="HD46" i="10"/>
  <c r="HD47" i="10"/>
  <c r="HD48" i="10"/>
  <c r="HD49" i="10"/>
  <c r="HD50" i="10"/>
  <c r="HD51" i="10"/>
  <c r="HD52" i="10"/>
  <c r="HD53" i="10"/>
  <c r="HD54" i="10"/>
  <c r="HD6" i="10"/>
  <c r="I63" i="16" l="1"/>
  <c r="T53" i="9"/>
  <c r="J31" i="9"/>
  <c r="I64" i="16" l="1"/>
  <c r="T54" i="9"/>
  <c r="J32" i="9"/>
  <c r="I65" i="16" l="1"/>
  <c r="T55" i="9"/>
  <c r="J33" i="9"/>
  <c r="I66" i="16" l="1"/>
  <c r="T56" i="9"/>
  <c r="J34" i="9"/>
  <c r="I67" i="16" l="1"/>
  <c r="T57" i="9"/>
  <c r="J35" i="9"/>
  <c r="I68" i="16" l="1"/>
  <c r="T58" i="9"/>
  <c r="T59" i="9" s="1"/>
  <c r="J36" i="9"/>
  <c r="I69" i="16" l="1"/>
  <c r="T60" i="9"/>
  <c r="J37" i="9"/>
  <c r="N102" i="9"/>
  <c r="N104" i="9"/>
  <c r="N107" i="9"/>
  <c r="N108" i="9"/>
  <c r="N110" i="9"/>
  <c r="N112" i="9"/>
  <c r="N116" i="9"/>
  <c r="N118" i="9"/>
  <c r="N120" i="9"/>
  <c r="N123" i="9"/>
  <c r="N124" i="9"/>
  <c r="N126" i="9"/>
  <c r="N128" i="9"/>
  <c r="N131" i="9"/>
  <c r="N132" i="9"/>
  <c r="N134" i="9"/>
  <c r="N136" i="9"/>
  <c r="N139" i="9"/>
  <c r="N140" i="9"/>
  <c r="N142" i="9"/>
  <c r="N115" i="9"/>
  <c r="I70" i="16" l="1"/>
  <c r="T61" i="9"/>
  <c r="J38" i="9"/>
  <c r="N100" i="9"/>
  <c r="N141" i="9"/>
  <c r="N133" i="9"/>
  <c r="N129" i="9"/>
  <c r="N125" i="9"/>
  <c r="N117" i="9"/>
  <c r="N113" i="9"/>
  <c r="N109" i="9"/>
  <c r="N106" i="9"/>
  <c r="N101" i="9"/>
  <c r="N135" i="9"/>
  <c r="N127" i="9"/>
  <c r="N119" i="9"/>
  <c r="N111" i="9"/>
  <c r="N103" i="9"/>
  <c r="N138" i="9"/>
  <c r="N122" i="9"/>
  <c r="N137" i="9"/>
  <c r="N121" i="9"/>
  <c r="N105" i="9"/>
  <c r="N130" i="9"/>
  <c r="N114" i="9"/>
  <c r="I71" i="16" l="1"/>
  <c r="T62" i="9"/>
  <c r="J39" i="9"/>
  <c r="I72" i="16" l="1"/>
  <c r="T63" i="9"/>
  <c r="J40" i="9"/>
  <c r="N95" i="9"/>
  <c r="I73" i="16" l="1"/>
  <c r="T64" i="9"/>
  <c r="J41" i="9"/>
  <c r="N96" i="9"/>
  <c r="I74" i="16" l="1"/>
  <c r="T65" i="9"/>
  <c r="J42" i="9"/>
  <c r="N97" i="9"/>
  <c r="I75" i="16" l="1"/>
  <c r="T66" i="9"/>
  <c r="J43" i="9"/>
  <c r="I76" i="16" l="1"/>
  <c r="T67" i="9"/>
  <c r="J44" i="9"/>
  <c r="N98" i="9"/>
  <c r="N99" i="9"/>
  <c r="I77" i="16" l="1"/>
  <c r="T68" i="9"/>
  <c r="J45" i="9"/>
  <c r="I78" i="16" l="1"/>
  <c r="T69" i="9"/>
  <c r="J46" i="9"/>
  <c r="I79" i="16" l="1"/>
  <c r="T70" i="9"/>
  <c r="J47" i="9"/>
  <c r="I80" i="16" l="1"/>
  <c r="T71" i="9"/>
  <c r="J48" i="9"/>
  <c r="I81" i="16" l="1"/>
  <c r="T72" i="9"/>
  <c r="J49" i="9"/>
  <c r="I82" i="16" l="1"/>
  <c r="T73" i="9"/>
  <c r="J50" i="9"/>
  <c r="I83" i="16" l="1"/>
  <c r="T74" i="9"/>
  <c r="J51" i="9"/>
  <c r="I84" i="16" l="1"/>
  <c r="T75" i="9"/>
  <c r="J52" i="9"/>
  <c r="I85" i="16" l="1"/>
  <c r="T76" i="9"/>
  <c r="J53" i="9"/>
  <c r="I86" i="16" l="1"/>
  <c r="T77" i="9"/>
  <c r="J54" i="9"/>
  <c r="T78" i="9" l="1"/>
  <c r="J55" i="9"/>
  <c r="T79" i="9" l="1"/>
  <c r="J56" i="9"/>
  <c r="T80" i="9" l="1"/>
  <c r="J57" i="9"/>
  <c r="T81" i="9" l="1"/>
  <c r="J58" i="9"/>
  <c r="J59" i="9" s="1"/>
  <c r="J60" i="9" l="1"/>
  <c r="T82" i="9"/>
  <c r="J61" i="9" l="1"/>
  <c r="T83" i="9"/>
  <c r="T84" i="9" l="1"/>
  <c r="J62" i="9"/>
  <c r="J63" i="9" l="1"/>
  <c r="T85" i="9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V42" i="5"/>
  <c r="AB42" i="5"/>
  <c r="V43" i="5"/>
  <c r="AB43" i="5"/>
  <c r="V44" i="5"/>
  <c r="AB44" i="5"/>
  <c r="V45" i="5"/>
  <c r="AB45" i="5"/>
  <c r="V46" i="5"/>
  <c r="AB46" i="5"/>
  <c r="V47" i="5"/>
  <c r="AB47" i="5"/>
  <c r="V48" i="5"/>
  <c r="AB48" i="5"/>
  <c r="V49" i="5"/>
  <c r="AB49" i="5"/>
  <c r="V50" i="5"/>
  <c r="AB50" i="5"/>
  <c r="V51" i="5"/>
  <c r="AB51" i="5"/>
  <c r="V52" i="5"/>
  <c r="AB52" i="5"/>
  <c r="V53" i="5"/>
  <c r="AB53" i="5"/>
  <c r="V54" i="5"/>
  <c r="AB54" i="5"/>
  <c r="AW36" i="5" l="1"/>
  <c r="BR36" i="5" s="1"/>
  <c r="AW24" i="5"/>
  <c r="BR24" i="5" s="1"/>
  <c r="AW52" i="5"/>
  <c r="BR52" i="5" s="1"/>
  <c r="AW49" i="5"/>
  <c r="BR49" i="5" s="1"/>
  <c r="AW46" i="5"/>
  <c r="BR46" i="5" s="1"/>
  <c r="AW43" i="5"/>
  <c r="BR43" i="5" s="1"/>
  <c r="AW40" i="5"/>
  <c r="BR40" i="5" s="1"/>
  <c r="AW37" i="5"/>
  <c r="BR37" i="5" s="1"/>
  <c r="AW34" i="5"/>
  <c r="BR34" i="5" s="1"/>
  <c r="AW31" i="5"/>
  <c r="BR31" i="5" s="1"/>
  <c r="AW28" i="5"/>
  <c r="BR28" i="5" s="1"/>
  <c r="AW25" i="5"/>
  <c r="BR25" i="5" s="1"/>
  <c r="AW22" i="5"/>
  <c r="BR22" i="5" s="1"/>
  <c r="AW45" i="5"/>
  <c r="BR45" i="5" s="1"/>
  <c r="AW42" i="5"/>
  <c r="BR42" i="5" s="1"/>
  <c r="AW33" i="5"/>
  <c r="BR33" i="5" s="1"/>
  <c r="AQ54" i="5"/>
  <c r="BL54" i="5" s="1"/>
  <c r="AQ42" i="5"/>
  <c r="BL42" i="5" s="1"/>
  <c r="AQ49" i="5"/>
  <c r="BL49" i="5" s="1"/>
  <c r="AQ46" i="5"/>
  <c r="BL46" i="5" s="1"/>
  <c r="AQ43" i="5"/>
  <c r="BL43" i="5" s="1"/>
  <c r="AW54" i="5"/>
  <c r="BR54" i="5" s="1"/>
  <c r="AW51" i="5"/>
  <c r="BR51" i="5" s="1"/>
  <c r="AW39" i="5"/>
  <c r="BR39" i="5" s="1"/>
  <c r="AW30" i="5"/>
  <c r="BR30" i="5" s="1"/>
  <c r="AW53" i="5"/>
  <c r="BR53" i="5" s="1"/>
  <c r="AW50" i="5"/>
  <c r="BR50" i="5" s="1"/>
  <c r="AW47" i="5"/>
  <c r="BR47" i="5" s="1"/>
  <c r="AW44" i="5"/>
  <c r="BR44" i="5" s="1"/>
  <c r="AW41" i="5"/>
  <c r="BR41" i="5" s="1"/>
  <c r="AW38" i="5"/>
  <c r="BR38" i="5" s="1"/>
  <c r="AW35" i="5"/>
  <c r="BR35" i="5" s="1"/>
  <c r="AW32" i="5"/>
  <c r="BR32" i="5" s="1"/>
  <c r="AW29" i="5"/>
  <c r="BR29" i="5" s="1"/>
  <c r="AW26" i="5"/>
  <c r="BR26" i="5" s="1"/>
  <c r="AW23" i="5"/>
  <c r="BR23" i="5" s="1"/>
  <c r="AW48" i="5"/>
  <c r="BR48" i="5" s="1"/>
  <c r="AW27" i="5"/>
  <c r="BR27" i="5" s="1"/>
  <c r="AQ51" i="5"/>
  <c r="BL51" i="5" s="1"/>
  <c r="AQ48" i="5"/>
  <c r="BL48" i="5" s="1"/>
  <c r="AQ45" i="5"/>
  <c r="BL45" i="5" s="1"/>
  <c r="AQ52" i="5"/>
  <c r="BL52" i="5" s="1"/>
  <c r="AQ53" i="5"/>
  <c r="BL53" i="5" s="1"/>
  <c r="AQ50" i="5"/>
  <c r="BL50" i="5" s="1"/>
  <c r="AQ47" i="5"/>
  <c r="BL47" i="5" s="1"/>
  <c r="AQ44" i="5"/>
  <c r="BL44" i="5" s="1"/>
  <c r="T86" i="9"/>
  <c r="J64" i="9"/>
  <c r="BG8" i="6"/>
  <c r="J65" i="9" l="1"/>
  <c r="T87" i="9"/>
  <c r="AO5" i="7"/>
  <c r="AP5" i="7"/>
  <c r="AQ5" i="7"/>
  <c r="AR5" i="7"/>
  <c r="AS5" i="7"/>
  <c r="AO6" i="7"/>
  <c r="AP6" i="7"/>
  <c r="AQ6" i="7"/>
  <c r="AR6" i="7"/>
  <c r="AS6" i="7"/>
  <c r="AO7" i="7"/>
  <c r="AP7" i="7"/>
  <c r="AQ7" i="7"/>
  <c r="AR7" i="7"/>
  <c r="AS7" i="7"/>
  <c r="AO8" i="7"/>
  <c r="AP8" i="7"/>
  <c r="AQ8" i="7"/>
  <c r="AR8" i="7"/>
  <c r="AS8" i="7"/>
  <c r="AO9" i="7"/>
  <c r="AP9" i="7"/>
  <c r="AQ9" i="7"/>
  <c r="AR9" i="7"/>
  <c r="AS9" i="7"/>
  <c r="AO10" i="7"/>
  <c r="AP10" i="7"/>
  <c r="AQ10" i="7"/>
  <c r="AR10" i="7"/>
  <c r="AS10" i="7"/>
  <c r="AO11" i="7"/>
  <c r="AP11" i="7"/>
  <c r="AQ11" i="7"/>
  <c r="AR11" i="7"/>
  <c r="AS11" i="7"/>
  <c r="AO12" i="7"/>
  <c r="AP12" i="7"/>
  <c r="AQ12" i="7"/>
  <c r="AR12" i="7"/>
  <c r="AS12" i="7"/>
  <c r="AO13" i="7"/>
  <c r="AP13" i="7"/>
  <c r="AQ13" i="7"/>
  <c r="AR13" i="7"/>
  <c r="AS13" i="7"/>
  <c r="AO14" i="7"/>
  <c r="AP14" i="7"/>
  <c r="AQ14" i="7"/>
  <c r="AR14" i="7"/>
  <c r="AS14" i="7"/>
  <c r="AO15" i="7"/>
  <c r="AP15" i="7"/>
  <c r="AQ15" i="7"/>
  <c r="AR15" i="7"/>
  <c r="AS15" i="7"/>
  <c r="AO16" i="7"/>
  <c r="AP16" i="7"/>
  <c r="AQ16" i="7"/>
  <c r="AR16" i="7"/>
  <c r="AS16" i="7"/>
  <c r="AO17" i="7"/>
  <c r="AP17" i="7"/>
  <c r="AQ17" i="7"/>
  <c r="AR17" i="7"/>
  <c r="AS17" i="7"/>
  <c r="AO18" i="7"/>
  <c r="AP18" i="7"/>
  <c r="AQ18" i="7"/>
  <c r="AR18" i="7"/>
  <c r="AS18" i="7"/>
  <c r="AO19" i="7"/>
  <c r="AP19" i="7"/>
  <c r="AQ19" i="7"/>
  <c r="AR19" i="7"/>
  <c r="AS19" i="7"/>
  <c r="AO20" i="7"/>
  <c r="AP20" i="7"/>
  <c r="AQ20" i="7"/>
  <c r="AR20" i="7"/>
  <c r="AS20" i="7"/>
  <c r="AO21" i="7"/>
  <c r="AP21" i="7"/>
  <c r="AQ21" i="7"/>
  <c r="AR21" i="7"/>
  <c r="AS21" i="7"/>
  <c r="AO22" i="7"/>
  <c r="AP22" i="7"/>
  <c r="AQ22" i="7"/>
  <c r="AR22" i="7"/>
  <c r="AS22" i="7"/>
  <c r="AO23" i="7"/>
  <c r="AP23" i="7"/>
  <c r="AQ23" i="7"/>
  <c r="AR23" i="7"/>
  <c r="AS23" i="7"/>
  <c r="AO24" i="7"/>
  <c r="AP24" i="7"/>
  <c r="AQ24" i="7"/>
  <c r="AR24" i="7"/>
  <c r="AS24" i="7"/>
  <c r="AO25" i="7"/>
  <c r="AP25" i="7"/>
  <c r="AQ25" i="7"/>
  <c r="AR25" i="7"/>
  <c r="AS25" i="7"/>
  <c r="AO26" i="7"/>
  <c r="AP26" i="7"/>
  <c r="AQ26" i="7"/>
  <c r="AR26" i="7"/>
  <c r="AS26" i="7"/>
  <c r="AO27" i="7"/>
  <c r="AP27" i="7"/>
  <c r="AQ27" i="7"/>
  <c r="AR27" i="7"/>
  <c r="AS27" i="7"/>
  <c r="AO28" i="7"/>
  <c r="AP28" i="7"/>
  <c r="AQ28" i="7"/>
  <c r="AR28" i="7"/>
  <c r="AS28" i="7"/>
  <c r="AO29" i="7"/>
  <c r="AP29" i="7"/>
  <c r="AQ29" i="7"/>
  <c r="AR29" i="7"/>
  <c r="AS29" i="7"/>
  <c r="AO30" i="7"/>
  <c r="AP30" i="7"/>
  <c r="AQ30" i="7"/>
  <c r="AR30" i="7"/>
  <c r="AS30" i="7"/>
  <c r="AO31" i="7"/>
  <c r="AP31" i="7"/>
  <c r="AQ31" i="7"/>
  <c r="AR31" i="7"/>
  <c r="AS31" i="7"/>
  <c r="AO32" i="7"/>
  <c r="AP32" i="7"/>
  <c r="AQ32" i="7"/>
  <c r="AR32" i="7"/>
  <c r="AS32" i="7"/>
  <c r="AO33" i="7"/>
  <c r="AP33" i="7"/>
  <c r="AQ33" i="7"/>
  <c r="AR33" i="7"/>
  <c r="AS33" i="7"/>
  <c r="AO34" i="7"/>
  <c r="AP34" i="7"/>
  <c r="AQ34" i="7"/>
  <c r="AR34" i="7"/>
  <c r="AS34" i="7"/>
  <c r="AO35" i="7"/>
  <c r="AP35" i="7"/>
  <c r="AQ35" i="7"/>
  <c r="AR35" i="7"/>
  <c r="AS35" i="7"/>
  <c r="AO36" i="7"/>
  <c r="AP36" i="7"/>
  <c r="AQ36" i="7"/>
  <c r="AR36" i="7"/>
  <c r="AS36" i="7"/>
  <c r="AO37" i="7"/>
  <c r="AP37" i="7"/>
  <c r="AQ37" i="7"/>
  <c r="AR37" i="7"/>
  <c r="AS37" i="7"/>
  <c r="AO38" i="7"/>
  <c r="AP38" i="7"/>
  <c r="AQ38" i="7"/>
  <c r="AR38" i="7"/>
  <c r="AS38" i="7"/>
  <c r="AO39" i="7"/>
  <c r="AP39" i="7"/>
  <c r="AQ39" i="7"/>
  <c r="AR39" i="7"/>
  <c r="AS39" i="7"/>
  <c r="AO40" i="7"/>
  <c r="AP40" i="7"/>
  <c r="AQ40" i="7"/>
  <c r="AR40" i="7"/>
  <c r="AS40" i="7"/>
  <c r="AO41" i="7"/>
  <c r="AP41" i="7"/>
  <c r="AQ41" i="7"/>
  <c r="AR41" i="7"/>
  <c r="AS41" i="7"/>
  <c r="AO42" i="7"/>
  <c r="AP42" i="7"/>
  <c r="AQ42" i="7"/>
  <c r="AR42" i="7"/>
  <c r="AS42" i="7"/>
  <c r="AO43" i="7"/>
  <c r="AP43" i="7"/>
  <c r="AQ43" i="7"/>
  <c r="AR43" i="7"/>
  <c r="AS43" i="7"/>
  <c r="AO44" i="7"/>
  <c r="AP44" i="7"/>
  <c r="AQ44" i="7"/>
  <c r="AR44" i="7"/>
  <c r="AS44" i="7"/>
  <c r="AO45" i="7"/>
  <c r="AP45" i="7"/>
  <c r="AQ45" i="7"/>
  <c r="AR45" i="7"/>
  <c r="AS45" i="7"/>
  <c r="AO46" i="7"/>
  <c r="AP46" i="7"/>
  <c r="AQ46" i="7"/>
  <c r="AR46" i="7"/>
  <c r="AS46" i="7"/>
  <c r="AO47" i="7"/>
  <c r="AP47" i="7"/>
  <c r="AQ47" i="7"/>
  <c r="AR47" i="7"/>
  <c r="AS47" i="7"/>
  <c r="AO48" i="7"/>
  <c r="AP48" i="7"/>
  <c r="AQ48" i="7"/>
  <c r="AR48" i="7"/>
  <c r="AS48" i="7"/>
  <c r="AO49" i="7"/>
  <c r="AP49" i="7"/>
  <c r="AQ49" i="7"/>
  <c r="AR49" i="7"/>
  <c r="AS49" i="7"/>
  <c r="AO50" i="7"/>
  <c r="AP50" i="7"/>
  <c r="AQ50" i="7"/>
  <c r="AR50" i="7"/>
  <c r="AS50" i="7"/>
  <c r="AO51" i="7"/>
  <c r="AP51" i="7"/>
  <c r="AQ51" i="7"/>
  <c r="AR51" i="7"/>
  <c r="AS51" i="7"/>
  <c r="AO52" i="7"/>
  <c r="AP52" i="7"/>
  <c r="AQ52" i="7"/>
  <c r="AR52" i="7"/>
  <c r="AS52" i="7"/>
  <c r="AO53" i="7"/>
  <c r="AP53" i="7"/>
  <c r="AQ53" i="7"/>
  <c r="AR53" i="7"/>
  <c r="AS53" i="7"/>
  <c r="AO54" i="7"/>
  <c r="AP54" i="7"/>
  <c r="AQ54" i="7"/>
  <c r="AR54" i="7"/>
  <c r="AS54" i="7"/>
  <c r="AO55" i="7"/>
  <c r="AP55" i="7"/>
  <c r="AQ55" i="7"/>
  <c r="AR55" i="7"/>
  <c r="AS55" i="7"/>
  <c r="AO56" i="7"/>
  <c r="AP56" i="7"/>
  <c r="AQ56" i="7"/>
  <c r="AR56" i="7"/>
  <c r="AS56" i="7"/>
  <c r="AO57" i="7"/>
  <c r="AP57" i="7"/>
  <c r="AQ57" i="7"/>
  <c r="AR57" i="7"/>
  <c r="AS57" i="7"/>
  <c r="AO58" i="7"/>
  <c r="AP58" i="7"/>
  <c r="AQ58" i="7"/>
  <c r="AR58" i="7"/>
  <c r="AS58" i="7"/>
  <c r="AO59" i="7"/>
  <c r="AP59" i="7"/>
  <c r="AQ59" i="7"/>
  <c r="AR59" i="7"/>
  <c r="AS59" i="7"/>
  <c r="AO60" i="7"/>
  <c r="AP60" i="7"/>
  <c r="AQ60" i="7"/>
  <c r="AR60" i="7"/>
  <c r="AS60" i="7"/>
  <c r="AO61" i="7"/>
  <c r="AP61" i="7"/>
  <c r="AQ61" i="7"/>
  <c r="AR61" i="7"/>
  <c r="AS61" i="7"/>
  <c r="AO62" i="7"/>
  <c r="AP62" i="7"/>
  <c r="AQ62" i="7"/>
  <c r="AR62" i="7"/>
  <c r="AS62" i="7"/>
  <c r="AO63" i="7"/>
  <c r="AP63" i="7"/>
  <c r="AQ63" i="7"/>
  <c r="AR63" i="7"/>
  <c r="AS63" i="7"/>
  <c r="AO64" i="7"/>
  <c r="AP64" i="7"/>
  <c r="AQ64" i="7"/>
  <c r="AR64" i="7"/>
  <c r="AS64" i="7"/>
  <c r="AO65" i="7"/>
  <c r="AP65" i="7"/>
  <c r="AQ65" i="7"/>
  <c r="AR65" i="7"/>
  <c r="AS65" i="7"/>
  <c r="AO66" i="7"/>
  <c r="AP66" i="7"/>
  <c r="AQ66" i="7"/>
  <c r="AR66" i="7"/>
  <c r="AS66" i="7"/>
  <c r="AO67" i="7"/>
  <c r="AP67" i="7"/>
  <c r="AQ67" i="7"/>
  <c r="AR67" i="7"/>
  <c r="AS67" i="7"/>
  <c r="AO68" i="7"/>
  <c r="AP68" i="7"/>
  <c r="AQ68" i="7"/>
  <c r="AR68" i="7"/>
  <c r="AS68" i="7"/>
  <c r="AO69" i="7"/>
  <c r="AP69" i="7"/>
  <c r="AQ69" i="7"/>
  <c r="AR69" i="7"/>
  <c r="AS69" i="7"/>
  <c r="AO70" i="7"/>
  <c r="AP70" i="7"/>
  <c r="AQ70" i="7"/>
  <c r="AR70" i="7"/>
  <c r="AS70" i="7"/>
  <c r="AO71" i="7"/>
  <c r="AP71" i="7"/>
  <c r="AQ71" i="7"/>
  <c r="AR71" i="7"/>
  <c r="AS71" i="7"/>
  <c r="AO72" i="7"/>
  <c r="AP72" i="7"/>
  <c r="AQ72" i="7"/>
  <c r="AR72" i="7"/>
  <c r="AS72" i="7"/>
  <c r="AO73" i="7"/>
  <c r="AP73" i="7"/>
  <c r="AQ73" i="7"/>
  <c r="AR73" i="7"/>
  <c r="AS73" i="7"/>
  <c r="AO74" i="7"/>
  <c r="AP74" i="7"/>
  <c r="AQ74" i="7"/>
  <c r="AR74" i="7"/>
  <c r="AS74" i="7"/>
  <c r="AO75" i="7"/>
  <c r="AP75" i="7"/>
  <c r="AQ75" i="7"/>
  <c r="AR75" i="7"/>
  <c r="AS75" i="7"/>
  <c r="AO76" i="7"/>
  <c r="AP76" i="7"/>
  <c r="AQ76" i="7"/>
  <c r="AR76" i="7"/>
  <c r="AS76" i="7"/>
  <c r="AO77" i="7"/>
  <c r="AP77" i="7"/>
  <c r="AQ77" i="7"/>
  <c r="AR77" i="7"/>
  <c r="AS77" i="7"/>
  <c r="AO78" i="7"/>
  <c r="AP78" i="7"/>
  <c r="AQ78" i="7"/>
  <c r="AR78" i="7"/>
  <c r="AS78" i="7"/>
  <c r="AO79" i="7"/>
  <c r="AP79" i="7"/>
  <c r="AQ79" i="7"/>
  <c r="AR79" i="7"/>
  <c r="AS79" i="7"/>
  <c r="AO80" i="7"/>
  <c r="AP80" i="7"/>
  <c r="AQ80" i="7"/>
  <c r="AR80" i="7"/>
  <c r="AS80" i="7"/>
  <c r="AO81" i="7"/>
  <c r="AP81" i="7"/>
  <c r="AQ81" i="7"/>
  <c r="AR81" i="7"/>
  <c r="AS81" i="7"/>
  <c r="AO82" i="7"/>
  <c r="AP82" i="7"/>
  <c r="AQ82" i="7"/>
  <c r="AR82" i="7"/>
  <c r="AS82" i="7"/>
  <c r="AO83" i="7"/>
  <c r="AP83" i="7"/>
  <c r="AQ83" i="7"/>
  <c r="AR83" i="7"/>
  <c r="AS83" i="7"/>
  <c r="AO84" i="7"/>
  <c r="AP84" i="7"/>
  <c r="AQ84" i="7"/>
  <c r="AR84" i="7"/>
  <c r="AS84" i="7"/>
  <c r="AO85" i="7"/>
  <c r="AP85" i="7"/>
  <c r="AQ85" i="7"/>
  <c r="AR85" i="7"/>
  <c r="AS85" i="7"/>
  <c r="AO86" i="7"/>
  <c r="AP86" i="7"/>
  <c r="AQ86" i="7"/>
  <c r="AR86" i="7"/>
  <c r="AS86" i="7"/>
  <c r="AO87" i="7"/>
  <c r="AP87" i="7"/>
  <c r="AQ87" i="7"/>
  <c r="AR87" i="7"/>
  <c r="AS87" i="7"/>
  <c r="AO88" i="7"/>
  <c r="AP88" i="7"/>
  <c r="AQ88" i="7"/>
  <c r="AR88" i="7"/>
  <c r="AS88" i="7"/>
  <c r="AO89" i="7"/>
  <c r="AP89" i="7"/>
  <c r="AQ89" i="7"/>
  <c r="AR89" i="7"/>
  <c r="AS89" i="7"/>
  <c r="AO90" i="7"/>
  <c r="AP90" i="7"/>
  <c r="AQ90" i="7"/>
  <c r="AR90" i="7"/>
  <c r="AS90" i="7"/>
  <c r="AO91" i="7"/>
  <c r="AP91" i="7"/>
  <c r="AQ91" i="7"/>
  <c r="AR91" i="7"/>
  <c r="AS91" i="7"/>
  <c r="AO92" i="7"/>
  <c r="AP92" i="7"/>
  <c r="AQ92" i="7"/>
  <c r="AR92" i="7"/>
  <c r="AS92" i="7"/>
  <c r="AO93" i="7"/>
  <c r="AP93" i="7"/>
  <c r="AQ93" i="7"/>
  <c r="AR93" i="7"/>
  <c r="AS93" i="7"/>
  <c r="AO94" i="7"/>
  <c r="AP94" i="7"/>
  <c r="AQ94" i="7"/>
  <c r="AR94" i="7"/>
  <c r="AS94" i="7"/>
  <c r="AO95" i="7"/>
  <c r="AP95" i="7"/>
  <c r="AQ95" i="7"/>
  <c r="AR95" i="7"/>
  <c r="AS95" i="7"/>
  <c r="AO96" i="7"/>
  <c r="AP96" i="7"/>
  <c r="AQ96" i="7"/>
  <c r="AR96" i="7"/>
  <c r="AS96" i="7"/>
  <c r="AO97" i="7"/>
  <c r="AP97" i="7"/>
  <c r="AQ97" i="7"/>
  <c r="AR97" i="7"/>
  <c r="AS97" i="7"/>
  <c r="AO98" i="7"/>
  <c r="AP98" i="7"/>
  <c r="AQ98" i="7"/>
  <c r="AR98" i="7"/>
  <c r="AS98" i="7"/>
  <c r="AO99" i="7"/>
  <c r="AP99" i="7"/>
  <c r="AQ99" i="7"/>
  <c r="AR99" i="7"/>
  <c r="AS99" i="7"/>
  <c r="AO100" i="7"/>
  <c r="AP100" i="7"/>
  <c r="AQ100" i="7"/>
  <c r="AR100" i="7"/>
  <c r="AS100" i="7"/>
  <c r="AO101" i="7"/>
  <c r="AP101" i="7"/>
  <c r="AQ101" i="7"/>
  <c r="AR101" i="7"/>
  <c r="AS101" i="7"/>
  <c r="AO102" i="7"/>
  <c r="AP102" i="7"/>
  <c r="AQ102" i="7"/>
  <c r="AR102" i="7"/>
  <c r="AS102" i="7"/>
  <c r="AO103" i="7"/>
  <c r="AP103" i="7"/>
  <c r="AQ103" i="7"/>
  <c r="AR103" i="7"/>
  <c r="AS103" i="7"/>
  <c r="AO104" i="7"/>
  <c r="AP104" i="7"/>
  <c r="AQ104" i="7"/>
  <c r="AR104" i="7"/>
  <c r="AS104" i="7"/>
  <c r="AO105" i="7"/>
  <c r="AP105" i="7"/>
  <c r="AQ105" i="7"/>
  <c r="AR105" i="7"/>
  <c r="AS105" i="7"/>
  <c r="AO106" i="7"/>
  <c r="AP106" i="7"/>
  <c r="AQ106" i="7"/>
  <c r="AR106" i="7"/>
  <c r="AS106" i="7"/>
  <c r="AO107" i="7"/>
  <c r="AP107" i="7"/>
  <c r="AQ107" i="7"/>
  <c r="AR107" i="7"/>
  <c r="AS107" i="7"/>
  <c r="AO108" i="7"/>
  <c r="AP108" i="7"/>
  <c r="AQ108" i="7"/>
  <c r="AR108" i="7"/>
  <c r="AS108" i="7"/>
  <c r="AO109" i="7"/>
  <c r="AP109" i="7"/>
  <c r="AQ109" i="7"/>
  <c r="AR109" i="7"/>
  <c r="AS109" i="7"/>
  <c r="AO110" i="7"/>
  <c r="AP110" i="7"/>
  <c r="AQ110" i="7"/>
  <c r="AR110" i="7"/>
  <c r="AS110" i="7"/>
  <c r="AO111" i="7"/>
  <c r="AP111" i="7"/>
  <c r="AQ111" i="7"/>
  <c r="AR111" i="7"/>
  <c r="AS111" i="7"/>
  <c r="AO112" i="7"/>
  <c r="AP112" i="7"/>
  <c r="AQ112" i="7"/>
  <c r="AR112" i="7"/>
  <c r="AS112" i="7"/>
  <c r="AO113" i="7"/>
  <c r="AP113" i="7"/>
  <c r="AQ113" i="7"/>
  <c r="AR113" i="7"/>
  <c r="AS113" i="7"/>
  <c r="AO114" i="7"/>
  <c r="AP114" i="7"/>
  <c r="AQ114" i="7"/>
  <c r="AR114" i="7"/>
  <c r="AS114" i="7"/>
  <c r="AO115" i="7"/>
  <c r="AP115" i="7"/>
  <c r="AQ115" i="7"/>
  <c r="AR115" i="7"/>
  <c r="AS115" i="7"/>
  <c r="AO116" i="7"/>
  <c r="AP116" i="7"/>
  <c r="AQ116" i="7"/>
  <c r="AR116" i="7"/>
  <c r="AS116" i="7"/>
  <c r="AO117" i="7"/>
  <c r="AP117" i="7"/>
  <c r="AQ117" i="7"/>
  <c r="AR117" i="7"/>
  <c r="AS117" i="7"/>
  <c r="AO118" i="7"/>
  <c r="AP118" i="7"/>
  <c r="AQ118" i="7"/>
  <c r="AR118" i="7"/>
  <c r="AS118" i="7"/>
  <c r="AO119" i="7"/>
  <c r="AP119" i="7"/>
  <c r="AQ119" i="7"/>
  <c r="AR119" i="7"/>
  <c r="AS119" i="7"/>
  <c r="AO120" i="7"/>
  <c r="AP120" i="7"/>
  <c r="AQ120" i="7"/>
  <c r="AR120" i="7"/>
  <c r="AS120" i="7"/>
  <c r="AO121" i="7"/>
  <c r="AP121" i="7"/>
  <c r="AQ121" i="7"/>
  <c r="AR121" i="7"/>
  <c r="AS121" i="7"/>
  <c r="AO122" i="7"/>
  <c r="AP122" i="7"/>
  <c r="AQ122" i="7"/>
  <c r="AR122" i="7"/>
  <c r="AS122" i="7"/>
  <c r="AO123" i="7"/>
  <c r="AP123" i="7"/>
  <c r="AQ123" i="7"/>
  <c r="AR123" i="7"/>
  <c r="AS123" i="7"/>
  <c r="AO124" i="7"/>
  <c r="AP124" i="7"/>
  <c r="AQ124" i="7"/>
  <c r="AR124" i="7"/>
  <c r="AS124" i="7"/>
  <c r="AO125" i="7"/>
  <c r="AP125" i="7"/>
  <c r="AQ125" i="7"/>
  <c r="AR125" i="7"/>
  <c r="AS125" i="7"/>
  <c r="AO126" i="7"/>
  <c r="AP126" i="7"/>
  <c r="AQ126" i="7"/>
  <c r="AR126" i="7"/>
  <c r="AS126" i="7"/>
  <c r="AO127" i="7"/>
  <c r="AP127" i="7"/>
  <c r="AQ127" i="7"/>
  <c r="AR127" i="7"/>
  <c r="AS127" i="7"/>
  <c r="AO128" i="7"/>
  <c r="AP128" i="7"/>
  <c r="AQ128" i="7"/>
  <c r="AR128" i="7"/>
  <c r="AS128" i="7"/>
  <c r="AO129" i="7"/>
  <c r="AP129" i="7"/>
  <c r="AQ129" i="7"/>
  <c r="AR129" i="7"/>
  <c r="AS129" i="7"/>
  <c r="AO130" i="7"/>
  <c r="AP130" i="7"/>
  <c r="AQ130" i="7"/>
  <c r="AR130" i="7"/>
  <c r="AS130" i="7"/>
  <c r="AO131" i="7"/>
  <c r="AP131" i="7"/>
  <c r="AQ131" i="7"/>
  <c r="AR131" i="7"/>
  <c r="AS131" i="7"/>
  <c r="AO132" i="7"/>
  <c r="AP132" i="7"/>
  <c r="AQ132" i="7"/>
  <c r="AR132" i="7"/>
  <c r="AS132" i="7"/>
  <c r="AO133" i="7"/>
  <c r="AP133" i="7"/>
  <c r="AQ133" i="7"/>
  <c r="AR133" i="7"/>
  <c r="AS133" i="7"/>
  <c r="AO134" i="7"/>
  <c r="AP134" i="7"/>
  <c r="AQ134" i="7"/>
  <c r="AR134" i="7"/>
  <c r="AS134" i="7"/>
  <c r="AO135" i="7"/>
  <c r="AP135" i="7"/>
  <c r="AQ135" i="7"/>
  <c r="AR135" i="7"/>
  <c r="AS135" i="7"/>
  <c r="AO136" i="7"/>
  <c r="AP136" i="7"/>
  <c r="AQ136" i="7"/>
  <c r="AR136" i="7"/>
  <c r="AS136" i="7"/>
  <c r="AO137" i="7"/>
  <c r="AP137" i="7"/>
  <c r="AQ137" i="7"/>
  <c r="AR137" i="7"/>
  <c r="AS137" i="7"/>
  <c r="AO138" i="7"/>
  <c r="AP138" i="7"/>
  <c r="AQ138" i="7"/>
  <c r="AR138" i="7"/>
  <c r="AS138" i="7"/>
  <c r="AO139" i="7"/>
  <c r="AP139" i="7"/>
  <c r="AQ139" i="7"/>
  <c r="AR139" i="7"/>
  <c r="AS139" i="7"/>
  <c r="AO140" i="7"/>
  <c r="AP140" i="7"/>
  <c r="AQ140" i="7"/>
  <c r="AR140" i="7"/>
  <c r="AS140" i="7"/>
  <c r="AO141" i="7"/>
  <c r="AP141" i="7"/>
  <c r="AQ141" i="7"/>
  <c r="AR141" i="7"/>
  <c r="AS141" i="7"/>
  <c r="AO142" i="7"/>
  <c r="AP142" i="7"/>
  <c r="AQ142" i="7"/>
  <c r="AR142" i="7"/>
  <c r="AS142" i="7"/>
  <c r="AO143" i="7"/>
  <c r="AP143" i="7"/>
  <c r="AQ143" i="7"/>
  <c r="AR143" i="7"/>
  <c r="AS143" i="7"/>
  <c r="AO144" i="7"/>
  <c r="AP144" i="7"/>
  <c r="AQ144" i="7"/>
  <c r="AR144" i="7"/>
  <c r="AS144" i="7"/>
  <c r="AO145" i="7"/>
  <c r="AP145" i="7"/>
  <c r="AQ145" i="7"/>
  <c r="AR145" i="7"/>
  <c r="AS145" i="7"/>
  <c r="AO146" i="7"/>
  <c r="AP146" i="7"/>
  <c r="AQ146" i="7"/>
  <c r="AR146" i="7"/>
  <c r="AS146" i="7"/>
  <c r="AO147" i="7"/>
  <c r="AP147" i="7"/>
  <c r="AQ147" i="7"/>
  <c r="AR147" i="7"/>
  <c r="AS147" i="7"/>
  <c r="AO148" i="7"/>
  <c r="AP148" i="7"/>
  <c r="AQ148" i="7"/>
  <c r="AR148" i="7"/>
  <c r="AS148" i="7"/>
  <c r="AO149" i="7"/>
  <c r="AP149" i="7"/>
  <c r="AQ149" i="7"/>
  <c r="AR149" i="7"/>
  <c r="AS149" i="7"/>
  <c r="AO150" i="7"/>
  <c r="AP150" i="7"/>
  <c r="AQ150" i="7"/>
  <c r="AR150" i="7"/>
  <c r="AS150" i="7"/>
  <c r="AO151" i="7"/>
  <c r="AP151" i="7"/>
  <c r="AQ151" i="7"/>
  <c r="AR151" i="7"/>
  <c r="AS151" i="7"/>
  <c r="AO152" i="7"/>
  <c r="AP152" i="7"/>
  <c r="AQ152" i="7"/>
  <c r="AR152" i="7"/>
  <c r="AS152" i="7"/>
  <c r="AO153" i="7"/>
  <c r="AP153" i="7"/>
  <c r="AQ153" i="7"/>
  <c r="AR153" i="7"/>
  <c r="AS153" i="7"/>
  <c r="AO154" i="7"/>
  <c r="AP154" i="7"/>
  <c r="AQ154" i="7"/>
  <c r="AR154" i="7"/>
  <c r="AS154" i="7"/>
  <c r="AO155" i="7"/>
  <c r="AP155" i="7"/>
  <c r="AQ155" i="7"/>
  <c r="AR155" i="7"/>
  <c r="AS155" i="7"/>
  <c r="AO156" i="7"/>
  <c r="AP156" i="7"/>
  <c r="AQ156" i="7"/>
  <c r="AR156" i="7"/>
  <c r="AS156" i="7"/>
  <c r="AO157" i="7"/>
  <c r="AP157" i="7"/>
  <c r="AQ157" i="7"/>
  <c r="AR157" i="7"/>
  <c r="AS157" i="7"/>
  <c r="AO158" i="7"/>
  <c r="AP158" i="7"/>
  <c r="AQ158" i="7"/>
  <c r="AR158" i="7"/>
  <c r="AS158" i="7"/>
  <c r="AO159" i="7"/>
  <c r="AP159" i="7"/>
  <c r="AQ159" i="7"/>
  <c r="AR159" i="7"/>
  <c r="AS159" i="7"/>
  <c r="AO160" i="7"/>
  <c r="AP160" i="7"/>
  <c r="AQ160" i="7"/>
  <c r="AR160" i="7"/>
  <c r="AS160" i="7"/>
  <c r="AO161" i="7"/>
  <c r="AP161" i="7"/>
  <c r="AQ161" i="7"/>
  <c r="AR161" i="7"/>
  <c r="AS161" i="7"/>
  <c r="AO162" i="7"/>
  <c r="AP162" i="7"/>
  <c r="AQ162" i="7"/>
  <c r="AR162" i="7"/>
  <c r="AS162" i="7"/>
  <c r="AO163" i="7"/>
  <c r="AP163" i="7"/>
  <c r="AQ163" i="7"/>
  <c r="AR163" i="7"/>
  <c r="AS163" i="7"/>
  <c r="AO164" i="7"/>
  <c r="AP164" i="7"/>
  <c r="AQ164" i="7"/>
  <c r="AR164" i="7"/>
  <c r="AS164" i="7"/>
  <c r="AO165" i="7"/>
  <c r="AP165" i="7"/>
  <c r="AQ165" i="7"/>
  <c r="AR165" i="7"/>
  <c r="AS165" i="7"/>
  <c r="AO166" i="7"/>
  <c r="AP166" i="7"/>
  <c r="AQ166" i="7"/>
  <c r="AR166" i="7"/>
  <c r="AS166" i="7"/>
  <c r="AO167" i="7"/>
  <c r="AP167" i="7"/>
  <c r="AQ167" i="7"/>
  <c r="AR167" i="7"/>
  <c r="AS167" i="7"/>
  <c r="AO168" i="7"/>
  <c r="AP168" i="7"/>
  <c r="AQ168" i="7"/>
  <c r="AR168" i="7"/>
  <c r="AS168" i="7"/>
  <c r="AO169" i="7"/>
  <c r="AP169" i="7"/>
  <c r="AQ169" i="7"/>
  <c r="AR169" i="7"/>
  <c r="AS169" i="7"/>
  <c r="AO170" i="7"/>
  <c r="AP170" i="7"/>
  <c r="AQ170" i="7"/>
  <c r="AR170" i="7"/>
  <c r="AS170" i="7"/>
  <c r="AO171" i="7"/>
  <c r="AP171" i="7"/>
  <c r="AQ171" i="7"/>
  <c r="AR171" i="7"/>
  <c r="AS171" i="7"/>
  <c r="AO172" i="7"/>
  <c r="AP172" i="7"/>
  <c r="AQ172" i="7"/>
  <c r="AR172" i="7"/>
  <c r="AS172" i="7"/>
  <c r="AO173" i="7"/>
  <c r="AP173" i="7"/>
  <c r="AQ173" i="7"/>
  <c r="AR173" i="7"/>
  <c r="AS173" i="7"/>
  <c r="AO174" i="7"/>
  <c r="AP174" i="7"/>
  <c r="AQ174" i="7"/>
  <c r="AR174" i="7"/>
  <c r="AS174" i="7"/>
  <c r="AO175" i="7"/>
  <c r="AP175" i="7"/>
  <c r="AQ175" i="7"/>
  <c r="AR175" i="7"/>
  <c r="AS175" i="7"/>
  <c r="AO176" i="7"/>
  <c r="AP176" i="7"/>
  <c r="AQ176" i="7"/>
  <c r="AR176" i="7"/>
  <c r="AS176" i="7"/>
  <c r="AO177" i="7"/>
  <c r="AP177" i="7"/>
  <c r="AQ177" i="7"/>
  <c r="AR177" i="7"/>
  <c r="AS177" i="7"/>
  <c r="AO178" i="7"/>
  <c r="AP178" i="7"/>
  <c r="AQ178" i="7"/>
  <c r="AR178" i="7"/>
  <c r="AS178" i="7"/>
  <c r="AO179" i="7"/>
  <c r="AP179" i="7"/>
  <c r="AQ179" i="7"/>
  <c r="AR179" i="7"/>
  <c r="AS179" i="7"/>
  <c r="AO180" i="7"/>
  <c r="AP180" i="7"/>
  <c r="AQ180" i="7"/>
  <c r="AR180" i="7"/>
  <c r="AS180" i="7"/>
  <c r="AO181" i="7"/>
  <c r="AP181" i="7"/>
  <c r="AQ181" i="7"/>
  <c r="AR181" i="7"/>
  <c r="AS181" i="7"/>
  <c r="AO182" i="7"/>
  <c r="AP182" i="7"/>
  <c r="AQ182" i="7"/>
  <c r="AR182" i="7"/>
  <c r="AS182" i="7"/>
  <c r="AO183" i="7"/>
  <c r="AP183" i="7"/>
  <c r="AQ183" i="7"/>
  <c r="AR183" i="7"/>
  <c r="AS183" i="7"/>
  <c r="AO184" i="7"/>
  <c r="AP184" i="7"/>
  <c r="AQ184" i="7"/>
  <c r="AR184" i="7"/>
  <c r="AS184" i="7"/>
  <c r="AO185" i="7"/>
  <c r="AP185" i="7"/>
  <c r="AQ185" i="7"/>
  <c r="AR185" i="7"/>
  <c r="AS185" i="7"/>
  <c r="AO186" i="7"/>
  <c r="AP186" i="7"/>
  <c r="AQ186" i="7"/>
  <c r="AR186" i="7"/>
  <c r="AS186" i="7"/>
  <c r="AO187" i="7"/>
  <c r="AP187" i="7"/>
  <c r="AQ187" i="7"/>
  <c r="AR187" i="7"/>
  <c r="AS187" i="7"/>
  <c r="AO188" i="7"/>
  <c r="AP188" i="7"/>
  <c r="AQ188" i="7"/>
  <c r="AR188" i="7"/>
  <c r="AS188" i="7"/>
  <c r="AO189" i="7"/>
  <c r="AP189" i="7"/>
  <c r="AQ189" i="7"/>
  <c r="AR189" i="7"/>
  <c r="AS189" i="7"/>
  <c r="AO190" i="7"/>
  <c r="AP190" i="7"/>
  <c r="AQ190" i="7"/>
  <c r="AR190" i="7"/>
  <c r="AS190" i="7"/>
  <c r="AO191" i="7"/>
  <c r="AP191" i="7"/>
  <c r="AQ191" i="7"/>
  <c r="AR191" i="7"/>
  <c r="AS191" i="7"/>
  <c r="AO192" i="7"/>
  <c r="AP192" i="7"/>
  <c r="AQ192" i="7"/>
  <c r="AR192" i="7"/>
  <c r="AS192" i="7"/>
  <c r="AO193" i="7"/>
  <c r="AP193" i="7"/>
  <c r="AQ193" i="7"/>
  <c r="AR193" i="7"/>
  <c r="AS193" i="7"/>
  <c r="AO194" i="7"/>
  <c r="AP194" i="7"/>
  <c r="AQ194" i="7"/>
  <c r="AR194" i="7"/>
  <c r="AS194" i="7"/>
  <c r="AO195" i="7"/>
  <c r="AP195" i="7"/>
  <c r="AQ195" i="7"/>
  <c r="AR195" i="7"/>
  <c r="AS195" i="7"/>
  <c r="AO196" i="7"/>
  <c r="AP196" i="7"/>
  <c r="AQ196" i="7"/>
  <c r="AR196" i="7"/>
  <c r="AS196" i="7"/>
  <c r="AO197" i="7"/>
  <c r="AP197" i="7"/>
  <c r="AQ197" i="7"/>
  <c r="AR197" i="7"/>
  <c r="AS197" i="7"/>
  <c r="AO198" i="7"/>
  <c r="AP198" i="7"/>
  <c r="AQ198" i="7"/>
  <c r="AR198" i="7"/>
  <c r="AS198" i="7"/>
  <c r="AO199" i="7"/>
  <c r="AP199" i="7"/>
  <c r="AQ199" i="7"/>
  <c r="AR199" i="7"/>
  <c r="AS199" i="7"/>
  <c r="AO200" i="7"/>
  <c r="AP200" i="7"/>
  <c r="AQ200" i="7"/>
  <c r="AR200" i="7"/>
  <c r="AS200" i="7"/>
  <c r="AO201" i="7"/>
  <c r="AP201" i="7"/>
  <c r="AQ201" i="7"/>
  <c r="AR201" i="7"/>
  <c r="AS201" i="7"/>
  <c r="AO202" i="7"/>
  <c r="AP202" i="7"/>
  <c r="AQ202" i="7"/>
  <c r="AR202" i="7"/>
  <c r="AS202" i="7"/>
  <c r="AO203" i="7"/>
  <c r="AP203" i="7"/>
  <c r="AQ203" i="7"/>
  <c r="AR203" i="7"/>
  <c r="AS203" i="7"/>
  <c r="AO204" i="7"/>
  <c r="AP204" i="7"/>
  <c r="AQ204" i="7"/>
  <c r="AR204" i="7"/>
  <c r="AS204" i="7"/>
  <c r="AO205" i="7"/>
  <c r="AP205" i="7"/>
  <c r="AQ205" i="7"/>
  <c r="AR205" i="7"/>
  <c r="AS205" i="7"/>
  <c r="AO206" i="7"/>
  <c r="AP206" i="7"/>
  <c r="AQ206" i="7"/>
  <c r="AR206" i="7"/>
  <c r="AS206" i="7"/>
  <c r="AO207" i="7"/>
  <c r="AP207" i="7"/>
  <c r="AQ207" i="7"/>
  <c r="AR207" i="7"/>
  <c r="AS207" i="7"/>
  <c r="AO208" i="7"/>
  <c r="AP208" i="7"/>
  <c r="AQ208" i="7"/>
  <c r="AR208" i="7"/>
  <c r="AS208" i="7"/>
  <c r="AO209" i="7"/>
  <c r="AP209" i="7"/>
  <c r="AQ209" i="7"/>
  <c r="AR209" i="7"/>
  <c r="AS209" i="7"/>
  <c r="AO210" i="7"/>
  <c r="AP210" i="7"/>
  <c r="AQ210" i="7"/>
  <c r="AR210" i="7"/>
  <c r="AS210" i="7"/>
  <c r="AO211" i="7"/>
  <c r="AP211" i="7"/>
  <c r="AQ211" i="7"/>
  <c r="AR211" i="7"/>
  <c r="AS211" i="7"/>
  <c r="AO212" i="7"/>
  <c r="AP212" i="7"/>
  <c r="AQ212" i="7"/>
  <c r="AR212" i="7"/>
  <c r="AS212" i="7"/>
  <c r="AO213" i="7"/>
  <c r="AP213" i="7"/>
  <c r="AQ213" i="7"/>
  <c r="AR213" i="7"/>
  <c r="AS213" i="7"/>
  <c r="AO214" i="7"/>
  <c r="AP214" i="7"/>
  <c r="AQ214" i="7"/>
  <c r="AR214" i="7"/>
  <c r="AS214" i="7"/>
  <c r="AO215" i="7"/>
  <c r="AP215" i="7"/>
  <c r="AQ215" i="7"/>
  <c r="AR215" i="7"/>
  <c r="AS215" i="7"/>
  <c r="AO216" i="7"/>
  <c r="AP216" i="7"/>
  <c r="AQ216" i="7"/>
  <c r="AR216" i="7"/>
  <c r="AS216" i="7"/>
  <c r="AO217" i="7"/>
  <c r="AP217" i="7"/>
  <c r="AQ217" i="7"/>
  <c r="AR217" i="7"/>
  <c r="AS217" i="7"/>
  <c r="AO218" i="7"/>
  <c r="AP218" i="7"/>
  <c r="AQ218" i="7"/>
  <c r="AR218" i="7"/>
  <c r="AS218" i="7"/>
  <c r="AO219" i="7"/>
  <c r="AP219" i="7"/>
  <c r="AQ219" i="7"/>
  <c r="AR219" i="7"/>
  <c r="AS219" i="7"/>
  <c r="AO220" i="7"/>
  <c r="AP220" i="7"/>
  <c r="AQ220" i="7"/>
  <c r="AR220" i="7"/>
  <c r="AS220" i="7"/>
  <c r="AO221" i="7"/>
  <c r="AP221" i="7"/>
  <c r="AQ221" i="7"/>
  <c r="AR221" i="7"/>
  <c r="AS221" i="7"/>
  <c r="AO222" i="7"/>
  <c r="AP222" i="7"/>
  <c r="AQ222" i="7"/>
  <c r="AR222" i="7"/>
  <c r="AS222" i="7"/>
  <c r="AO223" i="7"/>
  <c r="AP223" i="7"/>
  <c r="AQ223" i="7"/>
  <c r="AR223" i="7"/>
  <c r="AS223" i="7"/>
  <c r="AO224" i="7"/>
  <c r="AP224" i="7"/>
  <c r="AQ224" i="7"/>
  <c r="AR224" i="7"/>
  <c r="AS224" i="7"/>
  <c r="AO225" i="7"/>
  <c r="AP225" i="7"/>
  <c r="AQ225" i="7"/>
  <c r="AR225" i="7"/>
  <c r="AS225" i="7"/>
  <c r="AO226" i="7"/>
  <c r="AP226" i="7"/>
  <c r="AQ226" i="7"/>
  <c r="AR226" i="7"/>
  <c r="AS226" i="7"/>
  <c r="AO227" i="7"/>
  <c r="AP227" i="7"/>
  <c r="AQ227" i="7"/>
  <c r="AR227" i="7"/>
  <c r="AS227" i="7"/>
  <c r="AO228" i="7"/>
  <c r="AP228" i="7"/>
  <c r="AQ228" i="7"/>
  <c r="AR228" i="7"/>
  <c r="AS228" i="7"/>
  <c r="AO229" i="7"/>
  <c r="AP229" i="7"/>
  <c r="AQ229" i="7"/>
  <c r="AR229" i="7"/>
  <c r="AS229" i="7"/>
  <c r="AO230" i="7"/>
  <c r="AP230" i="7"/>
  <c r="AQ230" i="7"/>
  <c r="AR230" i="7"/>
  <c r="AS230" i="7"/>
  <c r="AO231" i="7"/>
  <c r="AP231" i="7"/>
  <c r="AQ231" i="7"/>
  <c r="AR231" i="7"/>
  <c r="AS231" i="7"/>
  <c r="AO232" i="7"/>
  <c r="AP232" i="7"/>
  <c r="AQ232" i="7"/>
  <c r="AR232" i="7"/>
  <c r="AS232" i="7"/>
  <c r="AO233" i="7"/>
  <c r="AP233" i="7"/>
  <c r="AQ233" i="7"/>
  <c r="AR233" i="7"/>
  <c r="AS233" i="7"/>
  <c r="AO234" i="7"/>
  <c r="AP234" i="7"/>
  <c r="AQ234" i="7"/>
  <c r="AR234" i="7"/>
  <c r="AS234" i="7"/>
  <c r="AO235" i="7"/>
  <c r="AP235" i="7"/>
  <c r="AQ235" i="7"/>
  <c r="AR235" i="7"/>
  <c r="AS235" i="7"/>
  <c r="AO236" i="7"/>
  <c r="AP236" i="7"/>
  <c r="AQ236" i="7"/>
  <c r="AR236" i="7"/>
  <c r="AS236" i="7"/>
  <c r="AO237" i="7"/>
  <c r="AP237" i="7"/>
  <c r="AQ237" i="7"/>
  <c r="AR237" i="7"/>
  <c r="AS237" i="7"/>
  <c r="AO238" i="7"/>
  <c r="AP238" i="7"/>
  <c r="AQ238" i="7"/>
  <c r="AR238" i="7"/>
  <c r="AS238" i="7"/>
  <c r="AO239" i="7"/>
  <c r="AP239" i="7"/>
  <c r="AQ239" i="7"/>
  <c r="AR239" i="7"/>
  <c r="AS239" i="7"/>
  <c r="AO240" i="7"/>
  <c r="AP240" i="7"/>
  <c r="AQ240" i="7"/>
  <c r="AR240" i="7"/>
  <c r="AS240" i="7"/>
  <c r="AO241" i="7"/>
  <c r="AP241" i="7"/>
  <c r="AQ241" i="7"/>
  <c r="AR241" i="7"/>
  <c r="AS241" i="7"/>
  <c r="AO242" i="7"/>
  <c r="AP242" i="7"/>
  <c r="AQ242" i="7"/>
  <c r="AR242" i="7"/>
  <c r="AS242" i="7"/>
  <c r="AO243" i="7"/>
  <c r="AP243" i="7"/>
  <c r="AQ243" i="7"/>
  <c r="AR243" i="7"/>
  <c r="AS243" i="7"/>
  <c r="AO244" i="7"/>
  <c r="AP244" i="7"/>
  <c r="AQ244" i="7"/>
  <c r="AR244" i="7"/>
  <c r="AS244" i="7"/>
  <c r="AO245" i="7"/>
  <c r="AP245" i="7"/>
  <c r="AQ245" i="7"/>
  <c r="AR245" i="7"/>
  <c r="AS245" i="7"/>
  <c r="AO246" i="7"/>
  <c r="AP246" i="7"/>
  <c r="AQ246" i="7"/>
  <c r="AR246" i="7"/>
  <c r="AS246" i="7"/>
  <c r="AO247" i="7"/>
  <c r="AP247" i="7"/>
  <c r="AQ247" i="7"/>
  <c r="AR247" i="7"/>
  <c r="AS247" i="7"/>
  <c r="AO248" i="7"/>
  <c r="AP248" i="7"/>
  <c r="AQ248" i="7"/>
  <c r="AR248" i="7"/>
  <c r="AS248" i="7"/>
  <c r="AO249" i="7"/>
  <c r="AP249" i="7"/>
  <c r="AQ249" i="7"/>
  <c r="AR249" i="7"/>
  <c r="AS249" i="7"/>
  <c r="AO250" i="7"/>
  <c r="AP250" i="7"/>
  <c r="AQ250" i="7"/>
  <c r="AR250" i="7"/>
  <c r="AS250" i="7"/>
  <c r="AO251" i="7"/>
  <c r="AP251" i="7"/>
  <c r="AQ251" i="7"/>
  <c r="AR251" i="7"/>
  <c r="AS251" i="7"/>
  <c r="AO252" i="7"/>
  <c r="AP252" i="7"/>
  <c r="AQ252" i="7"/>
  <c r="AR252" i="7"/>
  <c r="AS252" i="7"/>
  <c r="AO253" i="7"/>
  <c r="AP253" i="7"/>
  <c r="AQ253" i="7"/>
  <c r="AR253" i="7"/>
  <c r="AS253" i="7"/>
  <c r="AO254" i="7"/>
  <c r="AP254" i="7"/>
  <c r="AQ254" i="7"/>
  <c r="AR254" i="7"/>
  <c r="AS254" i="7"/>
  <c r="AO255" i="7"/>
  <c r="AP255" i="7"/>
  <c r="AQ255" i="7"/>
  <c r="AR255" i="7"/>
  <c r="AS255" i="7"/>
  <c r="AO256" i="7"/>
  <c r="AP256" i="7"/>
  <c r="AQ256" i="7"/>
  <c r="AR256" i="7"/>
  <c r="AS256" i="7"/>
  <c r="AO257" i="7"/>
  <c r="AP257" i="7"/>
  <c r="AQ257" i="7"/>
  <c r="AR257" i="7"/>
  <c r="AS257" i="7"/>
  <c r="AO258" i="7"/>
  <c r="AP258" i="7"/>
  <c r="AQ258" i="7"/>
  <c r="AR258" i="7"/>
  <c r="AS258" i="7"/>
  <c r="AO259" i="7"/>
  <c r="AP259" i="7"/>
  <c r="AQ259" i="7"/>
  <c r="AR259" i="7"/>
  <c r="AS259" i="7"/>
  <c r="AO260" i="7"/>
  <c r="AP260" i="7"/>
  <c r="AQ260" i="7"/>
  <c r="AR260" i="7"/>
  <c r="AS260" i="7"/>
  <c r="AO261" i="7"/>
  <c r="AP261" i="7"/>
  <c r="AQ261" i="7"/>
  <c r="AR261" i="7"/>
  <c r="AS261" i="7"/>
  <c r="AO262" i="7"/>
  <c r="AP262" i="7"/>
  <c r="AQ262" i="7"/>
  <c r="AR262" i="7"/>
  <c r="AS262" i="7"/>
  <c r="AO263" i="7"/>
  <c r="AP263" i="7"/>
  <c r="AQ263" i="7"/>
  <c r="AR263" i="7"/>
  <c r="AS263" i="7"/>
  <c r="AO264" i="7"/>
  <c r="AP264" i="7"/>
  <c r="AQ264" i="7"/>
  <c r="AR264" i="7"/>
  <c r="AS264" i="7"/>
  <c r="AO265" i="7"/>
  <c r="AP265" i="7"/>
  <c r="AQ265" i="7"/>
  <c r="AR265" i="7"/>
  <c r="AS265" i="7"/>
  <c r="AO266" i="7"/>
  <c r="AP266" i="7"/>
  <c r="AQ266" i="7"/>
  <c r="AR266" i="7"/>
  <c r="AS266" i="7"/>
  <c r="AO267" i="7"/>
  <c r="AP267" i="7"/>
  <c r="AQ267" i="7"/>
  <c r="AR267" i="7"/>
  <c r="AS267" i="7"/>
  <c r="AO268" i="7"/>
  <c r="AP268" i="7"/>
  <c r="AQ268" i="7"/>
  <c r="AR268" i="7"/>
  <c r="AS268" i="7"/>
  <c r="AO269" i="7"/>
  <c r="AP269" i="7"/>
  <c r="AQ269" i="7"/>
  <c r="AR269" i="7"/>
  <c r="AS269" i="7"/>
  <c r="AO270" i="7"/>
  <c r="AP270" i="7"/>
  <c r="AQ270" i="7"/>
  <c r="AR270" i="7"/>
  <c r="AS270" i="7"/>
  <c r="AO271" i="7"/>
  <c r="AP271" i="7"/>
  <c r="AQ271" i="7"/>
  <c r="AR271" i="7"/>
  <c r="AS271" i="7"/>
  <c r="AO272" i="7"/>
  <c r="AP272" i="7"/>
  <c r="AQ272" i="7"/>
  <c r="AR272" i="7"/>
  <c r="AS272" i="7"/>
  <c r="AO273" i="7"/>
  <c r="AP273" i="7"/>
  <c r="AQ273" i="7"/>
  <c r="AR273" i="7"/>
  <c r="AS273" i="7"/>
  <c r="AO274" i="7"/>
  <c r="AP274" i="7"/>
  <c r="AQ274" i="7"/>
  <c r="AR274" i="7"/>
  <c r="AS274" i="7"/>
  <c r="AO275" i="7"/>
  <c r="AP275" i="7"/>
  <c r="AQ275" i="7"/>
  <c r="AR275" i="7"/>
  <c r="AS275" i="7"/>
  <c r="AO276" i="7"/>
  <c r="AP276" i="7"/>
  <c r="AQ276" i="7"/>
  <c r="AR276" i="7"/>
  <c r="AS276" i="7"/>
  <c r="AO277" i="7"/>
  <c r="AP277" i="7"/>
  <c r="AQ277" i="7"/>
  <c r="AR277" i="7"/>
  <c r="AS277" i="7"/>
  <c r="AO278" i="7"/>
  <c r="AP278" i="7"/>
  <c r="AQ278" i="7"/>
  <c r="AR278" i="7"/>
  <c r="AS278" i="7"/>
  <c r="AO279" i="7"/>
  <c r="AP279" i="7"/>
  <c r="AQ279" i="7"/>
  <c r="AR279" i="7"/>
  <c r="AS279" i="7"/>
  <c r="AO280" i="7"/>
  <c r="AP280" i="7"/>
  <c r="AQ280" i="7"/>
  <c r="AR280" i="7"/>
  <c r="AS280" i="7"/>
  <c r="AO281" i="7"/>
  <c r="AP281" i="7"/>
  <c r="AQ281" i="7"/>
  <c r="AR281" i="7"/>
  <c r="AS281" i="7"/>
  <c r="AO282" i="7"/>
  <c r="AP282" i="7"/>
  <c r="AQ282" i="7"/>
  <c r="AR282" i="7"/>
  <c r="AS282" i="7"/>
  <c r="AO283" i="7"/>
  <c r="AP283" i="7"/>
  <c r="AQ283" i="7"/>
  <c r="AR283" i="7"/>
  <c r="AS283" i="7"/>
  <c r="AO284" i="7"/>
  <c r="AP284" i="7"/>
  <c r="AQ284" i="7"/>
  <c r="AR284" i="7"/>
  <c r="AS284" i="7"/>
  <c r="AO285" i="7"/>
  <c r="AP285" i="7"/>
  <c r="AQ285" i="7"/>
  <c r="AR285" i="7"/>
  <c r="AS285" i="7"/>
  <c r="AO286" i="7"/>
  <c r="AP286" i="7"/>
  <c r="AQ286" i="7"/>
  <c r="AR286" i="7"/>
  <c r="AS286" i="7"/>
  <c r="AO287" i="7"/>
  <c r="AP287" i="7"/>
  <c r="AQ287" i="7"/>
  <c r="AR287" i="7"/>
  <c r="AS287" i="7"/>
  <c r="AO288" i="7"/>
  <c r="AP288" i="7"/>
  <c r="AQ288" i="7"/>
  <c r="AR288" i="7"/>
  <c r="AS288" i="7"/>
  <c r="AO289" i="7"/>
  <c r="AP289" i="7"/>
  <c r="AQ289" i="7"/>
  <c r="AR289" i="7"/>
  <c r="AS289" i="7"/>
  <c r="AO290" i="7"/>
  <c r="AP290" i="7"/>
  <c r="AQ290" i="7"/>
  <c r="AR290" i="7"/>
  <c r="AS290" i="7"/>
  <c r="AO291" i="7"/>
  <c r="AP291" i="7"/>
  <c r="AQ291" i="7"/>
  <c r="AR291" i="7"/>
  <c r="AS291" i="7"/>
  <c r="AO292" i="7"/>
  <c r="AP292" i="7"/>
  <c r="AQ292" i="7"/>
  <c r="AR292" i="7"/>
  <c r="AS292" i="7"/>
  <c r="AO293" i="7"/>
  <c r="AP293" i="7"/>
  <c r="AQ293" i="7"/>
  <c r="AR293" i="7"/>
  <c r="AS293" i="7"/>
  <c r="AO294" i="7"/>
  <c r="AP294" i="7"/>
  <c r="AQ294" i="7"/>
  <c r="AR294" i="7"/>
  <c r="AS294" i="7"/>
  <c r="AO295" i="7"/>
  <c r="AP295" i="7"/>
  <c r="AQ295" i="7"/>
  <c r="AR295" i="7"/>
  <c r="AS295" i="7"/>
  <c r="AO296" i="7"/>
  <c r="AP296" i="7"/>
  <c r="AQ296" i="7"/>
  <c r="AR296" i="7"/>
  <c r="AS296" i="7"/>
  <c r="AO297" i="7"/>
  <c r="AP297" i="7"/>
  <c r="AQ297" i="7"/>
  <c r="AR297" i="7"/>
  <c r="AS297" i="7"/>
  <c r="AO298" i="7"/>
  <c r="AP298" i="7"/>
  <c r="AQ298" i="7"/>
  <c r="AR298" i="7"/>
  <c r="AS298" i="7"/>
  <c r="AO299" i="7"/>
  <c r="AP299" i="7"/>
  <c r="AQ299" i="7"/>
  <c r="AR299" i="7"/>
  <c r="AS299" i="7"/>
  <c r="AO300" i="7"/>
  <c r="AP300" i="7"/>
  <c r="AQ300" i="7"/>
  <c r="AR300" i="7"/>
  <c r="AS300" i="7"/>
  <c r="AO301" i="7"/>
  <c r="AP301" i="7"/>
  <c r="AQ301" i="7"/>
  <c r="AR301" i="7"/>
  <c r="AS301" i="7"/>
  <c r="AO302" i="7"/>
  <c r="AP302" i="7"/>
  <c r="AQ302" i="7"/>
  <c r="AR302" i="7"/>
  <c r="AS302" i="7"/>
  <c r="AO303" i="7"/>
  <c r="AP303" i="7"/>
  <c r="AQ303" i="7"/>
  <c r="AR303" i="7"/>
  <c r="AS303" i="7"/>
  <c r="AO304" i="7"/>
  <c r="AP304" i="7"/>
  <c r="AQ304" i="7"/>
  <c r="AR304" i="7"/>
  <c r="AS304" i="7"/>
  <c r="AO305" i="7"/>
  <c r="AP305" i="7"/>
  <c r="AQ305" i="7"/>
  <c r="AR305" i="7"/>
  <c r="AS305" i="7"/>
  <c r="AO306" i="7"/>
  <c r="AP306" i="7"/>
  <c r="AQ306" i="7"/>
  <c r="AR306" i="7"/>
  <c r="AS306" i="7"/>
  <c r="AO307" i="7"/>
  <c r="AP307" i="7"/>
  <c r="AQ307" i="7"/>
  <c r="AR307" i="7"/>
  <c r="AS307" i="7"/>
  <c r="AO308" i="7"/>
  <c r="AP308" i="7"/>
  <c r="AQ308" i="7"/>
  <c r="AR308" i="7"/>
  <c r="AS308" i="7"/>
  <c r="AO309" i="7"/>
  <c r="AP309" i="7"/>
  <c r="AQ309" i="7"/>
  <c r="AR309" i="7"/>
  <c r="AS309" i="7"/>
  <c r="AO310" i="7"/>
  <c r="AP310" i="7"/>
  <c r="AQ310" i="7"/>
  <c r="AR310" i="7"/>
  <c r="AS310" i="7"/>
  <c r="AO311" i="7"/>
  <c r="AP311" i="7"/>
  <c r="AQ311" i="7"/>
  <c r="AR311" i="7"/>
  <c r="AS311" i="7"/>
  <c r="AO312" i="7"/>
  <c r="AP312" i="7"/>
  <c r="AQ312" i="7"/>
  <c r="AR312" i="7"/>
  <c r="AS312" i="7"/>
  <c r="AO313" i="7"/>
  <c r="AP313" i="7"/>
  <c r="AQ313" i="7"/>
  <c r="AR313" i="7"/>
  <c r="AS313" i="7"/>
  <c r="AO314" i="7"/>
  <c r="AP314" i="7"/>
  <c r="AQ314" i="7"/>
  <c r="AR314" i="7"/>
  <c r="AS314" i="7"/>
  <c r="AO315" i="7"/>
  <c r="AP315" i="7"/>
  <c r="AQ315" i="7"/>
  <c r="AR315" i="7"/>
  <c r="AS315" i="7"/>
  <c r="AO316" i="7"/>
  <c r="AP316" i="7"/>
  <c r="AQ316" i="7"/>
  <c r="AR316" i="7"/>
  <c r="AS316" i="7"/>
  <c r="AO317" i="7"/>
  <c r="AP317" i="7"/>
  <c r="AQ317" i="7"/>
  <c r="AR317" i="7"/>
  <c r="AS317" i="7"/>
  <c r="AO318" i="7"/>
  <c r="AP318" i="7"/>
  <c r="AQ318" i="7"/>
  <c r="AR318" i="7"/>
  <c r="AS318" i="7"/>
  <c r="AO319" i="7"/>
  <c r="AP319" i="7"/>
  <c r="AQ319" i="7"/>
  <c r="AR319" i="7"/>
  <c r="AS319" i="7"/>
  <c r="AO320" i="7"/>
  <c r="AP320" i="7"/>
  <c r="AQ320" i="7"/>
  <c r="AR320" i="7"/>
  <c r="AS320" i="7"/>
  <c r="AO321" i="7"/>
  <c r="AP321" i="7"/>
  <c r="AQ321" i="7"/>
  <c r="AR321" i="7"/>
  <c r="AS321" i="7"/>
  <c r="AO322" i="7"/>
  <c r="AP322" i="7"/>
  <c r="AQ322" i="7"/>
  <c r="AR322" i="7"/>
  <c r="AS322" i="7"/>
  <c r="AO323" i="7"/>
  <c r="AP323" i="7"/>
  <c r="AQ323" i="7"/>
  <c r="AR323" i="7"/>
  <c r="AS323" i="7"/>
  <c r="AO324" i="7"/>
  <c r="AP324" i="7"/>
  <c r="AQ324" i="7"/>
  <c r="AR324" i="7"/>
  <c r="AS324" i="7"/>
  <c r="AO325" i="7"/>
  <c r="AP325" i="7"/>
  <c r="AQ325" i="7"/>
  <c r="AR325" i="7"/>
  <c r="AS325" i="7"/>
  <c r="AO326" i="7"/>
  <c r="AP326" i="7"/>
  <c r="AQ326" i="7"/>
  <c r="AR326" i="7"/>
  <c r="AS326" i="7"/>
  <c r="AO327" i="7"/>
  <c r="AP327" i="7"/>
  <c r="AQ327" i="7"/>
  <c r="AR327" i="7"/>
  <c r="AS327" i="7"/>
  <c r="AO328" i="7"/>
  <c r="AP328" i="7"/>
  <c r="AQ328" i="7"/>
  <c r="AR328" i="7"/>
  <c r="AS328" i="7"/>
  <c r="AO329" i="7"/>
  <c r="AP329" i="7"/>
  <c r="AQ329" i="7"/>
  <c r="AR329" i="7"/>
  <c r="AS329" i="7"/>
  <c r="AO330" i="7"/>
  <c r="AP330" i="7"/>
  <c r="AQ330" i="7"/>
  <c r="AR330" i="7"/>
  <c r="AS330" i="7"/>
  <c r="AO331" i="7"/>
  <c r="AP331" i="7"/>
  <c r="AQ331" i="7"/>
  <c r="AR331" i="7"/>
  <c r="AS331" i="7"/>
  <c r="AO332" i="7"/>
  <c r="AP332" i="7"/>
  <c r="AQ332" i="7"/>
  <c r="AR332" i="7"/>
  <c r="AS332" i="7"/>
  <c r="AO333" i="7"/>
  <c r="AP333" i="7"/>
  <c r="AQ333" i="7"/>
  <c r="AR333" i="7"/>
  <c r="AS333" i="7"/>
  <c r="AO334" i="7"/>
  <c r="AP334" i="7"/>
  <c r="AQ334" i="7"/>
  <c r="AR334" i="7"/>
  <c r="AS334" i="7"/>
  <c r="AO335" i="7"/>
  <c r="AP335" i="7"/>
  <c r="AQ335" i="7"/>
  <c r="AR335" i="7"/>
  <c r="AS335" i="7"/>
  <c r="AO336" i="7"/>
  <c r="AP336" i="7"/>
  <c r="AQ336" i="7"/>
  <c r="AR336" i="7"/>
  <c r="AS336" i="7"/>
  <c r="AO337" i="7"/>
  <c r="AP337" i="7"/>
  <c r="AQ337" i="7"/>
  <c r="AR337" i="7"/>
  <c r="AS337" i="7"/>
  <c r="AO338" i="7"/>
  <c r="AP338" i="7"/>
  <c r="AQ338" i="7"/>
  <c r="AR338" i="7"/>
  <c r="AS338" i="7"/>
  <c r="AO339" i="7"/>
  <c r="AP339" i="7"/>
  <c r="AQ339" i="7"/>
  <c r="AR339" i="7"/>
  <c r="AS339" i="7"/>
  <c r="AO340" i="7"/>
  <c r="AP340" i="7"/>
  <c r="AQ340" i="7"/>
  <c r="AR340" i="7"/>
  <c r="AS340" i="7"/>
  <c r="AO341" i="7"/>
  <c r="AP341" i="7"/>
  <c r="AQ341" i="7"/>
  <c r="AR341" i="7"/>
  <c r="AS341" i="7"/>
  <c r="AO342" i="7"/>
  <c r="AP342" i="7"/>
  <c r="AQ342" i="7"/>
  <c r="AR342" i="7"/>
  <c r="AS342" i="7"/>
  <c r="AO343" i="7"/>
  <c r="AP343" i="7"/>
  <c r="AQ343" i="7"/>
  <c r="AR343" i="7"/>
  <c r="AS343" i="7"/>
  <c r="AO344" i="7"/>
  <c r="AP344" i="7"/>
  <c r="AQ344" i="7"/>
  <c r="AR344" i="7"/>
  <c r="AS344" i="7"/>
  <c r="AO345" i="7"/>
  <c r="AP345" i="7"/>
  <c r="AQ345" i="7"/>
  <c r="AR345" i="7"/>
  <c r="AS345" i="7"/>
  <c r="AO346" i="7"/>
  <c r="AP346" i="7"/>
  <c r="AQ346" i="7"/>
  <c r="AR346" i="7"/>
  <c r="AS346" i="7"/>
  <c r="AO347" i="7"/>
  <c r="AP347" i="7"/>
  <c r="AQ347" i="7"/>
  <c r="AR347" i="7"/>
  <c r="AS347" i="7"/>
  <c r="AO348" i="7"/>
  <c r="AP348" i="7"/>
  <c r="AQ348" i="7"/>
  <c r="AR348" i="7"/>
  <c r="AS348" i="7"/>
  <c r="AO349" i="7"/>
  <c r="AP349" i="7"/>
  <c r="AQ349" i="7"/>
  <c r="AR349" i="7"/>
  <c r="AS349" i="7"/>
  <c r="AO350" i="7"/>
  <c r="AP350" i="7"/>
  <c r="AQ350" i="7"/>
  <c r="AR350" i="7"/>
  <c r="AS350" i="7"/>
  <c r="AO351" i="7"/>
  <c r="AP351" i="7"/>
  <c r="AQ351" i="7"/>
  <c r="AR351" i="7"/>
  <c r="AS351" i="7"/>
  <c r="AO352" i="7"/>
  <c r="AP352" i="7"/>
  <c r="AQ352" i="7"/>
  <c r="AR352" i="7"/>
  <c r="AS352" i="7"/>
  <c r="AO353" i="7"/>
  <c r="AP353" i="7"/>
  <c r="AQ353" i="7"/>
  <c r="AR353" i="7"/>
  <c r="AS353" i="7"/>
  <c r="AO354" i="7"/>
  <c r="AP354" i="7"/>
  <c r="AQ354" i="7"/>
  <c r="AR354" i="7"/>
  <c r="AS354" i="7"/>
  <c r="AO355" i="7"/>
  <c r="AP355" i="7"/>
  <c r="AQ355" i="7"/>
  <c r="AR355" i="7"/>
  <c r="AS355" i="7"/>
  <c r="AO356" i="7"/>
  <c r="AP356" i="7"/>
  <c r="AQ356" i="7"/>
  <c r="AR356" i="7"/>
  <c r="AS356" i="7"/>
  <c r="AO357" i="7"/>
  <c r="AP357" i="7"/>
  <c r="AQ357" i="7"/>
  <c r="AR357" i="7"/>
  <c r="AS357" i="7"/>
  <c r="AO358" i="7"/>
  <c r="AP358" i="7"/>
  <c r="AQ358" i="7"/>
  <c r="AR358" i="7"/>
  <c r="AS358" i="7"/>
  <c r="AO359" i="7"/>
  <c r="AP359" i="7"/>
  <c r="AQ359" i="7"/>
  <c r="AR359" i="7"/>
  <c r="AS359" i="7"/>
  <c r="AO360" i="7"/>
  <c r="AP360" i="7"/>
  <c r="AQ360" i="7"/>
  <c r="AR360" i="7"/>
  <c r="AS360" i="7"/>
  <c r="AO361" i="7"/>
  <c r="AP361" i="7"/>
  <c r="AQ361" i="7"/>
  <c r="AR361" i="7"/>
  <c r="AS361" i="7"/>
  <c r="AO362" i="7"/>
  <c r="AP362" i="7"/>
  <c r="AQ362" i="7"/>
  <c r="AR362" i="7"/>
  <c r="AS362" i="7"/>
  <c r="AO363" i="7"/>
  <c r="AP363" i="7"/>
  <c r="AQ363" i="7"/>
  <c r="AR363" i="7"/>
  <c r="AS363" i="7"/>
  <c r="AH5" i="7"/>
  <c r="AI5" i="7"/>
  <c r="AJ5" i="7"/>
  <c r="AK5" i="7"/>
  <c r="AL5" i="7"/>
  <c r="AH6" i="7"/>
  <c r="AI6" i="7"/>
  <c r="AJ6" i="7"/>
  <c r="AK6" i="7"/>
  <c r="AL6" i="7"/>
  <c r="AH7" i="7"/>
  <c r="AI7" i="7"/>
  <c r="AJ7" i="7"/>
  <c r="AK7" i="7"/>
  <c r="AL7" i="7"/>
  <c r="AH8" i="7"/>
  <c r="AI8" i="7"/>
  <c r="AJ8" i="7"/>
  <c r="AK8" i="7"/>
  <c r="AL8" i="7"/>
  <c r="AH9" i="7"/>
  <c r="AI9" i="7"/>
  <c r="AJ9" i="7"/>
  <c r="AK9" i="7"/>
  <c r="AL9" i="7"/>
  <c r="AH10" i="7"/>
  <c r="AI10" i="7"/>
  <c r="AJ10" i="7"/>
  <c r="AK10" i="7"/>
  <c r="AL10" i="7"/>
  <c r="AH11" i="7"/>
  <c r="AI11" i="7"/>
  <c r="AJ11" i="7"/>
  <c r="AK11" i="7"/>
  <c r="AL11" i="7"/>
  <c r="AH12" i="7"/>
  <c r="AI12" i="7"/>
  <c r="AJ12" i="7"/>
  <c r="AK12" i="7"/>
  <c r="AL12" i="7"/>
  <c r="AH13" i="7"/>
  <c r="AI13" i="7"/>
  <c r="AJ13" i="7"/>
  <c r="AK13" i="7"/>
  <c r="AL13" i="7"/>
  <c r="AH14" i="7"/>
  <c r="AI14" i="7"/>
  <c r="AJ14" i="7"/>
  <c r="AK14" i="7"/>
  <c r="AL14" i="7"/>
  <c r="AH15" i="7"/>
  <c r="AI15" i="7"/>
  <c r="AJ15" i="7"/>
  <c r="AK15" i="7"/>
  <c r="AL15" i="7"/>
  <c r="AH16" i="7"/>
  <c r="AI16" i="7"/>
  <c r="AJ16" i="7"/>
  <c r="AK16" i="7"/>
  <c r="AL16" i="7"/>
  <c r="AH17" i="7"/>
  <c r="AI17" i="7"/>
  <c r="AJ17" i="7"/>
  <c r="AK17" i="7"/>
  <c r="AL17" i="7"/>
  <c r="AH18" i="7"/>
  <c r="AI18" i="7"/>
  <c r="AJ18" i="7"/>
  <c r="AK18" i="7"/>
  <c r="AL18" i="7"/>
  <c r="AH19" i="7"/>
  <c r="AI19" i="7"/>
  <c r="AJ19" i="7"/>
  <c r="AK19" i="7"/>
  <c r="AL19" i="7"/>
  <c r="AH20" i="7"/>
  <c r="AI20" i="7"/>
  <c r="AJ20" i="7"/>
  <c r="AK20" i="7"/>
  <c r="AL20" i="7"/>
  <c r="AH21" i="7"/>
  <c r="AI21" i="7"/>
  <c r="AJ21" i="7"/>
  <c r="AK21" i="7"/>
  <c r="AL21" i="7"/>
  <c r="AH22" i="7"/>
  <c r="AI22" i="7"/>
  <c r="AJ22" i="7"/>
  <c r="AK22" i="7"/>
  <c r="AL22" i="7"/>
  <c r="AH23" i="7"/>
  <c r="AI23" i="7"/>
  <c r="AJ23" i="7"/>
  <c r="AK23" i="7"/>
  <c r="AL23" i="7"/>
  <c r="AH24" i="7"/>
  <c r="AI24" i="7"/>
  <c r="AJ24" i="7"/>
  <c r="AK24" i="7"/>
  <c r="AL24" i="7"/>
  <c r="AH25" i="7"/>
  <c r="AI25" i="7"/>
  <c r="AJ25" i="7"/>
  <c r="AK25" i="7"/>
  <c r="AL25" i="7"/>
  <c r="AH26" i="7"/>
  <c r="AI26" i="7"/>
  <c r="AJ26" i="7"/>
  <c r="AK26" i="7"/>
  <c r="AL26" i="7"/>
  <c r="AH27" i="7"/>
  <c r="AI27" i="7"/>
  <c r="AJ27" i="7"/>
  <c r="AK27" i="7"/>
  <c r="AL27" i="7"/>
  <c r="AH28" i="7"/>
  <c r="AI28" i="7"/>
  <c r="AJ28" i="7"/>
  <c r="AK28" i="7"/>
  <c r="AL28" i="7"/>
  <c r="AH29" i="7"/>
  <c r="AI29" i="7"/>
  <c r="AJ29" i="7"/>
  <c r="AK29" i="7"/>
  <c r="AL29" i="7"/>
  <c r="AH30" i="7"/>
  <c r="AI30" i="7"/>
  <c r="AJ30" i="7"/>
  <c r="AK30" i="7"/>
  <c r="AL30" i="7"/>
  <c r="AH31" i="7"/>
  <c r="AI31" i="7"/>
  <c r="AJ31" i="7"/>
  <c r="AK31" i="7"/>
  <c r="AL31" i="7"/>
  <c r="AH32" i="7"/>
  <c r="AI32" i="7"/>
  <c r="AJ32" i="7"/>
  <c r="AK32" i="7"/>
  <c r="AL32" i="7"/>
  <c r="AH33" i="7"/>
  <c r="AI33" i="7"/>
  <c r="AJ33" i="7"/>
  <c r="AK33" i="7"/>
  <c r="AL33" i="7"/>
  <c r="AH34" i="7"/>
  <c r="AI34" i="7"/>
  <c r="AJ34" i="7"/>
  <c r="AK34" i="7"/>
  <c r="AL34" i="7"/>
  <c r="AH35" i="7"/>
  <c r="AI35" i="7"/>
  <c r="AJ35" i="7"/>
  <c r="AK35" i="7"/>
  <c r="AL35" i="7"/>
  <c r="AH36" i="7"/>
  <c r="AI36" i="7"/>
  <c r="AJ36" i="7"/>
  <c r="AK36" i="7"/>
  <c r="AL36" i="7"/>
  <c r="AH37" i="7"/>
  <c r="AI37" i="7"/>
  <c r="AJ37" i="7"/>
  <c r="AK37" i="7"/>
  <c r="AL37" i="7"/>
  <c r="AH38" i="7"/>
  <c r="AI38" i="7"/>
  <c r="AJ38" i="7"/>
  <c r="AK38" i="7"/>
  <c r="AL38" i="7"/>
  <c r="AH39" i="7"/>
  <c r="AI39" i="7"/>
  <c r="AJ39" i="7"/>
  <c r="AK39" i="7"/>
  <c r="AL39" i="7"/>
  <c r="AH40" i="7"/>
  <c r="AI40" i="7"/>
  <c r="AJ40" i="7"/>
  <c r="AK40" i="7"/>
  <c r="AL40" i="7"/>
  <c r="AH41" i="7"/>
  <c r="AI41" i="7"/>
  <c r="AJ41" i="7"/>
  <c r="AK41" i="7"/>
  <c r="AL41" i="7"/>
  <c r="AH42" i="7"/>
  <c r="AI42" i="7"/>
  <c r="AJ42" i="7"/>
  <c r="AK42" i="7"/>
  <c r="AL42" i="7"/>
  <c r="AH43" i="7"/>
  <c r="AI43" i="7"/>
  <c r="AJ43" i="7"/>
  <c r="AK43" i="7"/>
  <c r="AL43" i="7"/>
  <c r="AH44" i="7"/>
  <c r="AI44" i="7"/>
  <c r="AJ44" i="7"/>
  <c r="AK44" i="7"/>
  <c r="AL44" i="7"/>
  <c r="AH45" i="7"/>
  <c r="AI45" i="7"/>
  <c r="AJ45" i="7"/>
  <c r="AK45" i="7"/>
  <c r="AL45" i="7"/>
  <c r="AH46" i="7"/>
  <c r="AI46" i="7"/>
  <c r="AJ46" i="7"/>
  <c r="AK46" i="7"/>
  <c r="AL46" i="7"/>
  <c r="AH47" i="7"/>
  <c r="AI47" i="7"/>
  <c r="AJ47" i="7"/>
  <c r="AK47" i="7"/>
  <c r="AL47" i="7"/>
  <c r="AH48" i="7"/>
  <c r="AI48" i="7"/>
  <c r="AJ48" i="7"/>
  <c r="AK48" i="7"/>
  <c r="AL48" i="7"/>
  <c r="AH49" i="7"/>
  <c r="AI49" i="7"/>
  <c r="AJ49" i="7"/>
  <c r="AK49" i="7"/>
  <c r="AL49" i="7"/>
  <c r="AH50" i="7"/>
  <c r="AI50" i="7"/>
  <c r="AJ50" i="7"/>
  <c r="AK50" i="7"/>
  <c r="AL50" i="7"/>
  <c r="AH51" i="7"/>
  <c r="AI51" i="7"/>
  <c r="AJ51" i="7"/>
  <c r="AK51" i="7"/>
  <c r="AL51" i="7"/>
  <c r="AH52" i="7"/>
  <c r="AI52" i="7"/>
  <c r="AJ52" i="7"/>
  <c r="AK52" i="7"/>
  <c r="AL52" i="7"/>
  <c r="AA5" i="7"/>
  <c r="M95" i="9" s="1"/>
  <c r="AB5" i="7"/>
  <c r="AC5" i="7"/>
  <c r="AD5" i="7"/>
  <c r="AE5" i="7"/>
  <c r="AA6" i="7"/>
  <c r="M96" i="9" s="1"/>
  <c r="AB6" i="7"/>
  <c r="AC6" i="7"/>
  <c r="AD6" i="7"/>
  <c r="AE6" i="7"/>
  <c r="AA7" i="7"/>
  <c r="M97" i="9" s="1"/>
  <c r="AB7" i="7"/>
  <c r="AC7" i="7"/>
  <c r="AD7" i="7"/>
  <c r="AE7" i="7"/>
  <c r="AA8" i="7"/>
  <c r="M98" i="9" s="1"/>
  <c r="AB8" i="7"/>
  <c r="AC8" i="7"/>
  <c r="AD8" i="7"/>
  <c r="AE8" i="7"/>
  <c r="AA9" i="7"/>
  <c r="M99" i="9" s="1"/>
  <c r="AB9" i="7"/>
  <c r="AC9" i="7"/>
  <c r="AD9" i="7"/>
  <c r="AE9" i="7"/>
  <c r="AA10" i="7"/>
  <c r="M100" i="9" s="1"/>
  <c r="AB10" i="7"/>
  <c r="AC10" i="7"/>
  <c r="AD10" i="7"/>
  <c r="AE10" i="7"/>
  <c r="AA11" i="7"/>
  <c r="M101" i="9" s="1"/>
  <c r="AB11" i="7"/>
  <c r="AC11" i="7"/>
  <c r="AD11" i="7"/>
  <c r="AE11" i="7"/>
  <c r="AA12" i="7"/>
  <c r="M102" i="9" s="1"/>
  <c r="AB12" i="7"/>
  <c r="AC12" i="7"/>
  <c r="AD12" i="7"/>
  <c r="AE12" i="7"/>
  <c r="AA13" i="7"/>
  <c r="M103" i="9" s="1"/>
  <c r="AB13" i="7"/>
  <c r="AC13" i="7"/>
  <c r="AD13" i="7"/>
  <c r="AE13" i="7"/>
  <c r="AA14" i="7"/>
  <c r="M104" i="9" s="1"/>
  <c r="AB14" i="7"/>
  <c r="AC14" i="7"/>
  <c r="AD14" i="7"/>
  <c r="AE14" i="7"/>
  <c r="AA15" i="7"/>
  <c r="M105" i="9" s="1"/>
  <c r="AB15" i="7"/>
  <c r="AC15" i="7"/>
  <c r="AD15" i="7"/>
  <c r="AE15" i="7"/>
  <c r="AA16" i="7"/>
  <c r="M106" i="9" s="1"/>
  <c r="AB16" i="7"/>
  <c r="AC16" i="7"/>
  <c r="AD16" i="7"/>
  <c r="AE16" i="7"/>
  <c r="AA17" i="7"/>
  <c r="M107" i="9" s="1"/>
  <c r="AB17" i="7"/>
  <c r="AC17" i="7"/>
  <c r="AD17" i="7"/>
  <c r="AE17" i="7"/>
  <c r="AA18" i="7"/>
  <c r="M108" i="9" s="1"/>
  <c r="AB18" i="7"/>
  <c r="AC18" i="7"/>
  <c r="AD18" i="7"/>
  <c r="AE18" i="7"/>
  <c r="AA19" i="7"/>
  <c r="M109" i="9" s="1"/>
  <c r="AB19" i="7"/>
  <c r="AC19" i="7"/>
  <c r="AD19" i="7"/>
  <c r="AE19" i="7"/>
  <c r="AA20" i="7"/>
  <c r="M110" i="9" s="1"/>
  <c r="AB20" i="7"/>
  <c r="AC20" i="7"/>
  <c r="AD20" i="7"/>
  <c r="AE20" i="7"/>
  <c r="AA21" i="7"/>
  <c r="M111" i="9" s="1"/>
  <c r="AB21" i="7"/>
  <c r="AC21" i="7"/>
  <c r="AD21" i="7"/>
  <c r="AE21" i="7"/>
  <c r="AA22" i="7"/>
  <c r="M112" i="9" s="1"/>
  <c r="AB22" i="7"/>
  <c r="AC22" i="7"/>
  <c r="AD22" i="7"/>
  <c r="AE22" i="7"/>
  <c r="AA23" i="7"/>
  <c r="M113" i="9" s="1"/>
  <c r="AB23" i="7"/>
  <c r="AC23" i="7"/>
  <c r="AD23" i="7"/>
  <c r="AE23" i="7"/>
  <c r="AA24" i="7"/>
  <c r="M114" i="9" s="1"/>
  <c r="AB24" i="7"/>
  <c r="AC24" i="7"/>
  <c r="AD24" i="7"/>
  <c r="AE24" i="7"/>
  <c r="AA25" i="7"/>
  <c r="M115" i="9" s="1"/>
  <c r="AB25" i="7"/>
  <c r="AC25" i="7"/>
  <c r="AD25" i="7"/>
  <c r="AE25" i="7"/>
  <c r="AA26" i="7"/>
  <c r="M116" i="9" s="1"/>
  <c r="AB26" i="7"/>
  <c r="AC26" i="7"/>
  <c r="AD26" i="7"/>
  <c r="AE26" i="7"/>
  <c r="AA27" i="7"/>
  <c r="M117" i="9" s="1"/>
  <c r="AB27" i="7"/>
  <c r="AC27" i="7"/>
  <c r="AD27" i="7"/>
  <c r="AE27" i="7"/>
  <c r="AA28" i="7"/>
  <c r="M118" i="9" s="1"/>
  <c r="AB28" i="7"/>
  <c r="AC28" i="7"/>
  <c r="AD28" i="7"/>
  <c r="AE28" i="7"/>
  <c r="AA29" i="7"/>
  <c r="M119" i="9" s="1"/>
  <c r="AB29" i="7"/>
  <c r="AC29" i="7"/>
  <c r="AD29" i="7"/>
  <c r="AE29" i="7"/>
  <c r="AA30" i="7"/>
  <c r="M120" i="9" s="1"/>
  <c r="AB30" i="7"/>
  <c r="AC30" i="7"/>
  <c r="AD30" i="7"/>
  <c r="AE30" i="7"/>
  <c r="AA31" i="7"/>
  <c r="M121" i="9" s="1"/>
  <c r="AB31" i="7"/>
  <c r="AC31" i="7"/>
  <c r="AD31" i="7"/>
  <c r="AE31" i="7"/>
  <c r="AA32" i="7"/>
  <c r="M122" i="9" s="1"/>
  <c r="AB32" i="7"/>
  <c r="AC32" i="7"/>
  <c r="AD32" i="7"/>
  <c r="AE32" i="7"/>
  <c r="AA33" i="7"/>
  <c r="M123" i="9" s="1"/>
  <c r="AB33" i="7"/>
  <c r="AC33" i="7"/>
  <c r="AD33" i="7"/>
  <c r="AE33" i="7"/>
  <c r="AA34" i="7"/>
  <c r="M124" i="9" s="1"/>
  <c r="AB34" i="7"/>
  <c r="AC34" i="7"/>
  <c r="AD34" i="7"/>
  <c r="AE34" i="7"/>
  <c r="AA35" i="7"/>
  <c r="M125" i="9" s="1"/>
  <c r="AB35" i="7"/>
  <c r="AC35" i="7"/>
  <c r="AD35" i="7"/>
  <c r="AE35" i="7"/>
  <c r="AA36" i="7"/>
  <c r="M126" i="9" s="1"/>
  <c r="AB36" i="7"/>
  <c r="AC36" i="7"/>
  <c r="AD36" i="7"/>
  <c r="AE36" i="7"/>
  <c r="AA37" i="7"/>
  <c r="M127" i="9" s="1"/>
  <c r="AB37" i="7"/>
  <c r="AC37" i="7"/>
  <c r="AD37" i="7"/>
  <c r="AE37" i="7"/>
  <c r="AA38" i="7"/>
  <c r="M128" i="9" s="1"/>
  <c r="AB38" i="7"/>
  <c r="AC38" i="7"/>
  <c r="AD38" i="7"/>
  <c r="AE38" i="7"/>
  <c r="AA39" i="7"/>
  <c r="M129" i="9" s="1"/>
  <c r="AB39" i="7"/>
  <c r="AC39" i="7"/>
  <c r="AD39" i="7"/>
  <c r="AE39" i="7"/>
  <c r="AA40" i="7"/>
  <c r="M130" i="9" s="1"/>
  <c r="AB40" i="7"/>
  <c r="AC40" i="7"/>
  <c r="AD40" i="7"/>
  <c r="AE40" i="7"/>
  <c r="AA41" i="7"/>
  <c r="M131" i="9" s="1"/>
  <c r="AB41" i="7"/>
  <c r="AC41" i="7"/>
  <c r="AD41" i="7"/>
  <c r="AE41" i="7"/>
  <c r="AA42" i="7"/>
  <c r="M132" i="9" s="1"/>
  <c r="AB42" i="7"/>
  <c r="AC42" i="7"/>
  <c r="AD42" i="7"/>
  <c r="AE42" i="7"/>
  <c r="AA43" i="7"/>
  <c r="M133" i="9" s="1"/>
  <c r="AB43" i="7"/>
  <c r="AC43" i="7"/>
  <c r="AD43" i="7"/>
  <c r="AE43" i="7"/>
  <c r="AA44" i="7"/>
  <c r="M134" i="9" s="1"/>
  <c r="AB44" i="7"/>
  <c r="AC44" i="7"/>
  <c r="AD44" i="7"/>
  <c r="AE44" i="7"/>
  <c r="AA45" i="7"/>
  <c r="M135" i="9" s="1"/>
  <c r="AB45" i="7"/>
  <c r="AC45" i="7"/>
  <c r="AD45" i="7"/>
  <c r="AE45" i="7"/>
  <c r="AA46" i="7"/>
  <c r="M136" i="9" s="1"/>
  <c r="AB46" i="7"/>
  <c r="AC46" i="7"/>
  <c r="AD46" i="7"/>
  <c r="AE46" i="7"/>
  <c r="AA47" i="7"/>
  <c r="M137" i="9" s="1"/>
  <c r="AB47" i="7"/>
  <c r="AC47" i="7"/>
  <c r="AD47" i="7"/>
  <c r="AE47" i="7"/>
  <c r="AA48" i="7"/>
  <c r="M138" i="9" s="1"/>
  <c r="AB48" i="7"/>
  <c r="AC48" i="7"/>
  <c r="AD48" i="7"/>
  <c r="AE48" i="7"/>
  <c r="AA49" i="7"/>
  <c r="M139" i="9" s="1"/>
  <c r="AB49" i="7"/>
  <c r="AC49" i="7"/>
  <c r="AD49" i="7"/>
  <c r="AE49" i="7"/>
  <c r="AA50" i="7"/>
  <c r="M140" i="9" s="1"/>
  <c r="AB50" i="7"/>
  <c r="AC50" i="7"/>
  <c r="AD50" i="7"/>
  <c r="AE50" i="7"/>
  <c r="AA51" i="7"/>
  <c r="M141" i="9" s="1"/>
  <c r="AB51" i="7"/>
  <c r="AC51" i="7"/>
  <c r="AD51" i="7"/>
  <c r="AE51" i="7"/>
  <c r="AA52" i="7"/>
  <c r="M142" i="9" s="1"/>
  <c r="L143" i="9" s="1"/>
  <c r="J54" i="15" s="1"/>
  <c r="AB52" i="7"/>
  <c r="AC52" i="7"/>
  <c r="AD52" i="7"/>
  <c r="AE52" i="7"/>
  <c r="AS4" i="7"/>
  <c r="AR4" i="7"/>
  <c r="AQ4" i="7"/>
  <c r="AP4" i="7"/>
  <c r="AO4" i="7"/>
  <c r="AL4" i="7"/>
  <c r="AK4" i="7"/>
  <c r="AJ4" i="7"/>
  <c r="AI4" i="7"/>
  <c r="AH4" i="7"/>
  <c r="AE4" i="7"/>
  <c r="AD4" i="7"/>
  <c r="AC4" i="7"/>
  <c r="AB4" i="7"/>
  <c r="AA4" i="7"/>
  <c r="M94" i="9" l="1"/>
  <c r="L94" i="9" s="1"/>
  <c r="J5" i="15" s="1"/>
  <c r="J66" i="9"/>
  <c r="T88" i="9"/>
  <c r="L96" i="9"/>
  <c r="J7" i="15" s="1"/>
  <c r="L137" i="9"/>
  <c r="J48" i="15" s="1"/>
  <c r="L125" i="9"/>
  <c r="J36" i="15" s="1"/>
  <c r="L119" i="9"/>
  <c r="J30" i="15" s="1"/>
  <c r="L113" i="9"/>
  <c r="J24" i="15" s="1"/>
  <c r="L101" i="9"/>
  <c r="J12" i="15" s="1"/>
  <c r="L138" i="9"/>
  <c r="J49" i="15" s="1"/>
  <c r="L132" i="9"/>
  <c r="J43" i="15" s="1"/>
  <c r="L120" i="9"/>
  <c r="J31" i="15" s="1"/>
  <c r="L114" i="9"/>
  <c r="J25" i="15" s="1"/>
  <c r="L108" i="9"/>
  <c r="J19" i="15" s="1"/>
  <c r="L140" i="9"/>
  <c r="J51" i="15" s="1"/>
  <c r="L128" i="9"/>
  <c r="J39" i="15" s="1"/>
  <c r="L122" i="9"/>
  <c r="J33" i="15" s="1"/>
  <c r="L116" i="9"/>
  <c r="J27" i="15" s="1"/>
  <c r="L104" i="9"/>
  <c r="J15" i="15" s="1"/>
  <c r="L98" i="9"/>
  <c r="J9" i="15" s="1"/>
  <c r="L136" i="9"/>
  <c r="J47" i="15" s="1"/>
  <c r="L130" i="9"/>
  <c r="J41" i="15" s="1"/>
  <c r="L124" i="9"/>
  <c r="J35" i="15" s="1"/>
  <c r="L112" i="9"/>
  <c r="J23" i="15" s="1"/>
  <c r="L106" i="9"/>
  <c r="J17" i="15" s="1"/>
  <c r="L100" i="9"/>
  <c r="J11" i="15" s="1"/>
  <c r="L133" i="9"/>
  <c r="J44" i="15" s="1"/>
  <c r="L127" i="9"/>
  <c r="J38" i="15" s="1"/>
  <c r="L121" i="9"/>
  <c r="J32" i="15" s="1"/>
  <c r="L109" i="9"/>
  <c r="J20" i="15" s="1"/>
  <c r="L103" i="9"/>
  <c r="J14" i="15" s="1"/>
  <c r="L97" i="9"/>
  <c r="J8" i="15" s="1"/>
  <c r="L141" i="9"/>
  <c r="J52" i="15" s="1"/>
  <c r="L135" i="9"/>
  <c r="J46" i="15" s="1"/>
  <c r="L129" i="9"/>
  <c r="J40" i="15" s="1"/>
  <c r="L117" i="9"/>
  <c r="J28" i="15" s="1"/>
  <c r="L111" i="9"/>
  <c r="J22" i="15" s="1"/>
  <c r="L105" i="9"/>
  <c r="J16" i="15" s="1"/>
  <c r="L139" i="9"/>
  <c r="J50" i="15" s="1"/>
  <c r="L131" i="9"/>
  <c r="J42" i="15" s="1"/>
  <c r="L123" i="9"/>
  <c r="J34" i="15" s="1"/>
  <c r="L115" i="9"/>
  <c r="J26" i="15" s="1"/>
  <c r="L107" i="9"/>
  <c r="J18" i="15" s="1"/>
  <c r="L99" i="9"/>
  <c r="J10" i="15" s="1"/>
  <c r="L142" i="9"/>
  <c r="J53" i="15" s="1"/>
  <c r="L134" i="9"/>
  <c r="J45" i="15" s="1"/>
  <c r="L126" i="9"/>
  <c r="J37" i="15" s="1"/>
  <c r="L118" i="9"/>
  <c r="J29" i="15" s="1"/>
  <c r="L110" i="9"/>
  <c r="J21" i="15" s="1"/>
  <c r="L102" i="9"/>
  <c r="J13" i="15" s="1"/>
  <c r="U95" i="9"/>
  <c r="L95" i="9" l="1"/>
  <c r="J6" i="15" s="1"/>
  <c r="K54" i="15" s="1"/>
  <c r="O10" i="9"/>
  <c r="K74" i="15"/>
  <c r="K83" i="15"/>
  <c r="K80" i="15"/>
  <c r="K76" i="15"/>
  <c r="O79" i="9"/>
  <c r="O72" i="9"/>
  <c r="O68" i="9"/>
  <c r="O78" i="9"/>
  <c r="O62" i="9"/>
  <c r="O59" i="9"/>
  <c r="O81" i="9"/>
  <c r="T89" i="9"/>
  <c r="O75" i="9"/>
  <c r="O70" i="9"/>
  <c r="O71" i="9"/>
  <c r="J67" i="9"/>
  <c r="O43" i="9"/>
  <c r="O28" i="9"/>
  <c r="O37" i="9"/>
  <c r="O42" i="9"/>
  <c r="O46" i="9"/>
  <c r="K32" i="15"/>
  <c r="O31" i="9"/>
  <c r="O32" i="9"/>
  <c r="O12" i="9"/>
  <c r="O14" i="9"/>
  <c r="O40" i="9"/>
  <c r="O27" i="9"/>
  <c r="O25" i="9"/>
  <c r="K6" i="15"/>
  <c r="K5" i="15"/>
  <c r="K7" i="15"/>
  <c r="K19" i="15"/>
  <c r="K18" i="15"/>
  <c r="K24" i="15"/>
  <c r="K27" i="15"/>
  <c r="K30" i="15"/>
  <c r="K39" i="15"/>
  <c r="K38" i="15"/>
  <c r="K44" i="15"/>
  <c r="K48" i="15"/>
  <c r="K49" i="15"/>
  <c r="O26" i="9"/>
  <c r="O52" i="9"/>
  <c r="O39" i="9"/>
  <c r="K10" i="15"/>
  <c r="K31" i="15"/>
  <c r="O16" i="9"/>
  <c r="O58" i="9"/>
  <c r="O30" i="9"/>
  <c r="O21" i="9"/>
  <c r="O29" i="9"/>
  <c r="O20" i="9"/>
  <c r="K26" i="15"/>
  <c r="K15" i="15"/>
  <c r="O45" i="9"/>
  <c r="O54" i="9"/>
  <c r="O35" i="9"/>
  <c r="K52" i="15"/>
  <c r="U96" i="9"/>
  <c r="K82" i="15" l="1"/>
  <c r="K63" i="15"/>
  <c r="O36" i="9"/>
  <c r="K43" i="15"/>
  <c r="K25" i="15"/>
  <c r="K8" i="15"/>
  <c r="O53" i="9"/>
  <c r="O55" i="9"/>
  <c r="O74" i="9"/>
  <c r="O88" i="9"/>
  <c r="K65" i="15"/>
  <c r="K77" i="15"/>
  <c r="K59" i="15"/>
  <c r="O15" i="9"/>
  <c r="K37" i="15"/>
  <c r="O44" i="9"/>
  <c r="K47" i="15"/>
  <c r="O50" i="9"/>
  <c r="K45" i="15"/>
  <c r="K23" i="15"/>
  <c r="O19" i="9"/>
  <c r="O56" i="9"/>
  <c r="O18" i="9"/>
  <c r="O61" i="9"/>
  <c r="K84" i="15"/>
  <c r="O24" i="9"/>
  <c r="O33" i="9"/>
  <c r="K40" i="15"/>
  <c r="K20" i="15"/>
  <c r="O47" i="9"/>
  <c r="O22" i="9"/>
  <c r="K51" i="15"/>
  <c r="O76" i="9"/>
  <c r="O67" i="9"/>
  <c r="K68" i="15"/>
  <c r="O23" i="9"/>
  <c r="K41" i="15"/>
  <c r="K34" i="15"/>
  <c r="K13" i="15"/>
  <c r="O51" i="9"/>
  <c r="O11" i="9"/>
  <c r="O34" i="9"/>
  <c r="O83" i="9"/>
  <c r="K61" i="15"/>
  <c r="K72" i="15"/>
  <c r="K42" i="15"/>
  <c r="O84" i="9"/>
  <c r="K67" i="15"/>
  <c r="K71" i="15"/>
  <c r="O41" i="9"/>
  <c r="O57" i="9"/>
  <c r="K53" i="15"/>
  <c r="K35" i="15"/>
  <c r="K14" i="15"/>
  <c r="K46" i="15"/>
  <c r="O38" i="9"/>
  <c r="K16" i="15"/>
  <c r="O82" i="9"/>
  <c r="K64" i="15"/>
  <c r="K62" i="15"/>
  <c r="K36" i="15"/>
  <c r="K33" i="15"/>
  <c r="K21" i="15"/>
  <c r="O17" i="9"/>
  <c r="O13" i="9"/>
  <c r="O48" i="9"/>
  <c r="K11" i="15"/>
  <c r="K50" i="15"/>
  <c r="K29" i="15"/>
  <c r="K12" i="15"/>
  <c r="K28" i="15"/>
  <c r="O49" i="9"/>
  <c r="O87" i="9"/>
  <c r="K70" i="15"/>
  <c r="K69" i="15"/>
  <c r="K17" i="15"/>
  <c r="O85" i="9"/>
  <c r="O86" i="9"/>
  <c r="O63" i="9"/>
  <c r="K73" i="15"/>
  <c r="K66" i="15"/>
  <c r="O66" i="9"/>
  <c r="O73" i="9"/>
  <c r="K55" i="15"/>
  <c r="K56" i="15"/>
  <c r="K22" i="15"/>
  <c r="O77" i="9"/>
  <c r="O60" i="9"/>
  <c r="O64" i="9"/>
  <c r="K57" i="15"/>
  <c r="K81" i="15"/>
  <c r="K9" i="15"/>
  <c r="O80" i="9"/>
  <c r="O69" i="9"/>
  <c r="K79" i="15"/>
  <c r="K60" i="15"/>
  <c r="K78" i="15"/>
  <c r="O65" i="9"/>
  <c r="O89" i="9"/>
  <c r="K58" i="15"/>
  <c r="K75" i="15"/>
  <c r="J68" i="9"/>
  <c r="U97" i="9"/>
  <c r="J69" i="9" l="1"/>
  <c r="U98" i="9"/>
  <c r="J70" i="9" l="1"/>
  <c r="U99" i="9"/>
  <c r="J71" i="9" l="1"/>
  <c r="U100" i="9"/>
  <c r="J72" i="9" l="1"/>
  <c r="U11" i="9"/>
  <c r="U101" i="9"/>
  <c r="U14" i="9"/>
  <c r="U12" i="9"/>
  <c r="U10" i="9"/>
  <c r="U13" i="9"/>
  <c r="J73" i="9" l="1"/>
  <c r="U102" i="9"/>
  <c r="J74" i="9" l="1"/>
  <c r="U103" i="9"/>
  <c r="J75" i="9" l="1"/>
  <c r="U104" i="9"/>
  <c r="J76" i="9" l="1"/>
  <c r="U105" i="9"/>
  <c r="J77" i="9" l="1"/>
  <c r="U106" i="9"/>
  <c r="J78" i="9" l="1"/>
  <c r="U107" i="9"/>
  <c r="J79" i="9" l="1"/>
  <c r="U18" i="9"/>
  <c r="U19" i="9"/>
  <c r="U108" i="9"/>
  <c r="U15" i="9"/>
  <c r="U16" i="9"/>
  <c r="U17" i="9"/>
  <c r="J80" i="9" l="1"/>
  <c r="U109" i="9"/>
  <c r="J81" i="9" l="1"/>
  <c r="U110" i="9"/>
  <c r="J82" i="9" l="1"/>
  <c r="U111" i="9"/>
  <c r="J83" i="9" l="1"/>
  <c r="U112" i="9"/>
  <c r="J84" i="9" l="1"/>
  <c r="U113" i="9"/>
  <c r="J85" i="9" l="1"/>
  <c r="U114" i="9"/>
  <c r="J86" i="9" l="1"/>
  <c r="U24" i="9"/>
  <c r="U23" i="9"/>
  <c r="U115" i="9"/>
  <c r="U21" i="9"/>
  <c r="U20" i="9"/>
  <c r="U22" i="9"/>
  <c r="J87" i="9" l="1"/>
  <c r="U116" i="9"/>
  <c r="AR51" i="12"/>
  <c r="AR43" i="12"/>
  <c r="AR35" i="12"/>
  <c r="AR28" i="12"/>
  <c r="AR21" i="12"/>
  <c r="AR14" i="12"/>
  <c r="AR50" i="12"/>
  <c r="AR42" i="12"/>
  <c r="AR27" i="12"/>
  <c r="AR20" i="12"/>
  <c r="AR13" i="12"/>
  <c r="AR49" i="12"/>
  <c r="AR41" i="12"/>
  <c r="AR34" i="12"/>
  <c r="AR26" i="12"/>
  <c r="AR12" i="12"/>
  <c r="AR48" i="12"/>
  <c r="AR40" i="12"/>
  <c r="AR33" i="12"/>
  <c r="AR25" i="12"/>
  <c r="AR18" i="12"/>
  <c r="AR11" i="12"/>
  <c r="AR6" i="12"/>
  <c r="U6" i="12" s="1"/>
  <c r="AR47" i="12"/>
  <c r="AR39" i="12"/>
  <c r="AR32" i="12"/>
  <c r="AR17" i="12"/>
  <c r="AR10" i="12"/>
  <c r="AR54" i="12"/>
  <c r="AR46" i="12"/>
  <c r="AR38" i="12"/>
  <c r="AR31" i="12"/>
  <c r="AR24" i="12"/>
  <c r="AR16" i="12"/>
  <c r="AR9" i="12"/>
  <c r="AR53" i="12"/>
  <c r="AR45" i="12"/>
  <c r="AR37" i="12"/>
  <c r="AR30" i="12"/>
  <c r="AR23" i="12"/>
  <c r="AR15" i="12"/>
  <c r="AR8" i="12"/>
  <c r="AR52" i="12"/>
  <c r="AR44" i="12"/>
  <c r="AR36" i="12"/>
  <c r="AR29" i="12"/>
  <c r="AR22" i="12"/>
  <c r="AR7" i="12"/>
  <c r="AR19" i="12"/>
  <c r="AO6" i="10"/>
  <c r="J88" i="9" l="1"/>
  <c r="U117" i="9"/>
  <c r="U7" i="12"/>
  <c r="U8" i="12" s="1"/>
  <c r="AO8" i="10"/>
  <c r="J89" i="9" l="1"/>
  <c r="U118" i="9"/>
  <c r="U9" i="12"/>
  <c r="AO9" i="10"/>
  <c r="U119" i="9" l="1"/>
  <c r="U10" i="12"/>
  <c r="AO10" i="10"/>
  <c r="U120" i="9" l="1"/>
  <c r="U11" i="12"/>
  <c r="AO11" i="10"/>
  <c r="U121" i="9" l="1"/>
  <c r="U12" i="12"/>
  <c r="AO12" i="10"/>
  <c r="U27" i="9" l="1"/>
  <c r="U28" i="9"/>
  <c r="U29" i="9"/>
  <c r="U25" i="9"/>
  <c r="U122" i="9"/>
  <c r="U26" i="9"/>
  <c r="U13" i="12"/>
  <c r="U123" i="9" l="1"/>
  <c r="U14" i="12"/>
  <c r="U124" i="9" l="1"/>
  <c r="U15" i="12"/>
  <c r="U125" i="9" l="1"/>
  <c r="U16" i="12"/>
  <c r="U126" i="9" l="1"/>
  <c r="U17" i="12"/>
  <c r="U127" i="9" l="1"/>
  <c r="U18" i="12"/>
  <c r="U128" i="9" l="1"/>
  <c r="U19" i="12"/>
  <c r="U32" i="9" l="1"/>
  <c r="U34" i="9"/>
  <c r="U33" i="9"/>
  <c r="U30" i="9"/>
  <c r="U31" i="9"/>
  <c r="U129" i="9"/>
  <c r="U20" i="12"/>
  <c r="U130" i="9" l="1"/>
  <c r="U21" i="12"/>
  <c r="U131" i="9" l="1"/>
  <c r="U22" i="12"/>
  <c r="U132" i="9" l="1"/>
  <c r="U23" i="12"/>
  <c r="U133" i="9" l="1"/>
  <c r="U24" i="12"/>
  <c r="U134" i="9" l="1"/>
  <c r="U25" i="12"/>
  <c r="U135" i="9" l="1"/>
  <c r="U26" i="12"/>
  <c r="U35" i="9" l="1"/>
  <c r="U37" i="9"/>
  <c r="U39" i="9"/>
  <c r="U136" i="9"/>
  <c r="U38" i="9"/>
  <c r="U36" i="9"/>
  <c r="U27" i="12"/>
  <c r="U137" i="9" l="1"/>
  <c r="U28" i="12"/>
  <c r="U138" i="9" l="1"/>
  <c r="U29" i="12"/>
  <c r="U139" i="9" l="1"/>
  <c r="U30" i="12"/>
  <c r="U140" i="9" l="1"/>
  <c r="U31" i="12"/>
  <c r="U141" i="9" l="1"/>
  <c r="U32" i="12"/>
  <c r="U142" i="9" l="1"/>
  <c r="U33" i="12"/>
  <c r="U143" i="9" l="1"/>
  <c r="U43" i="9"/>
  <c r="U40" i="9"/>
  <c r="U44" i="9"/>
  <c r="U42" i="9"/>
  <c r="U41" i="9"/>
  <c r="U34" i="12"/>
  <c r="U144" i="9" l="1"/>
  <c r="U59" i="9"/>
  <c r="U35" i="12"/>
  <c r="U145" i="9" l="1"/>
  <c r="U60" i="9"/>
  <c r="U36" i="12"/>
  <c r="U146" i="9" l="1"/>
  <c r="U61" i="9"/>
  <c r="U37" i="12"/>
  <c r="U147" i="9" l="1"/>
  <c r="U62" i="9"/>
  <c r="U38" i="12"/>
  <c r="U148" i="9" l="1"/>
  <c r="U63" i="9"/>
  <c r="U39" i="12"/>
  <c r="U149" i="9" l="1"/>
  <c r="U64" i="9"/>
  <c r="U40" i="12"/>
  <c r="U65" i="9" l="1"/>
  <c r="U150" i="9"/>
  <c r="U48" i="9"/>
  <c r="U47" i="9"/>
  <c r="U49" i="9"/>
  <c r="U46" i="9"/>
  <c r="U45" i="9"/>
  <c r="U41" i="12"/>
  <c r="U66" i="9" l="1"/>
  <c r="U151" i="9"/>
  <c r="U42" i="12"/>
  <c r="U67" i="9" l="1"/>
  <c r="U152" i="9"/>
  <c r="U43" i="12"/>
  <c r="U68" i="9" l="1"/>
  <c r="U153" i="9"/>
  <c r="U44" i="12"/>
  <c r="U154" i="9" l="1"/>
  <c r="U69" i="9"/>
  <c r="U45" i="12"/>
  <c r="U155" i="9" l="1"/>
  <c r="U70" i="9"/>
  <c r="U46" i="12"/>
  <c r="U71" i="9" l="1"/>
  <c r="U156" i="9"/>
  <c r="U47" i="12"/>
  <c r="U72" i="9" l="1"/>
  <c r="U157" i="9"/>
  <c r="U50" i="9"/>
  <c r="U51" i="9"/>
  <c r="U53" i="9"/>
  <c r="U52" i="9"/>
  <c r="U54" i="9"/>
  <c r="U48" i="12"/>
  <c r="U73" i="9" l="1"/>
  <c r="U158" i="9"/>
  <c r="U49" i="12"/>
  <c r="U159" i="9" l="1"/>
  <c r="U74" i="9"/>
  <c r="U50" i="12"/>
  <c r="U75" i="9" l="1"/>
  <c r="U160" i="9"/>
  <c r="U51" i="12"/>
  <c r="U161" i="9" l="1"/>
  <c r="U76" i="9"/>
  <c r="U52" i="12"/>
  <c r="U162" i="9" l="1"/>
  <c r="U77" i="9"/>
  <c r="U53" i="12"/>
  <c r="U163" i="9" l="1"/>
  <c r="U78" i="9"/>
  <c r="U54" i="12"/>
  <c r="U55" i="12" s="1"/>
  <c r="U56" i="12" s="1"/>
  <c r="U57" i="12" s="1"/>
  <c r="U58" i="12" s="1"/>
  <c r="U59" i="12" s="1"/>
  <c r="U60" i="12" s="1"/>
  <c r="U61" i="12" s="1"/>
  <c r="U62" i="12" s="1"/>
  <c r="U63" i="12" s="1"/>
  <c r="U64" i="12" s="1"/>
  <c r="U65" i="12" s="1"/>
  <c r="U66" i="12" s="1"/>
  <c r="U67" i="12" s="1"/>
  <c r="U68" i="12" s="1"/>
  <c r="U69" i="12" s="1"/>
  <c r="U70" i="12" s="1"/>
  <c r="U71" i="12" s="1"/>
  <c r="U72" i="12" s="1"/>
  <c r="U73" i="12" s="1"/>
  <c r="U74" i="12" s="1"/>
  <c r="U75" i="12" s="1"/>
  <c r="U76" i="12" s="1"/>
  <c r="U77" i="12" s="1"/>
  <c r="U78" i="12" s="1"/>
  <c r="U79" i="12" s="1"/>
  <c r="U80" i="12" s="1"/>
  <c r="U81" i="12" s="1"/>
  <c r="U82" i="12" s="1"/>
  <c r="U83" i="12" s="1"/>
  <c r="U84" i="12" s="1"/>
  <c r="U85" i="12" s="1"/>
  <c r="U79" i="9" l="1"/>
  <c r="U164" i="9"/>
  <c r="U58" i="9"/>
  <c r="U55" i="9"/>
  <c r="U57" i="9"/>
  <c r="U56" i="9"/>
  <c r="AO52" i="10"/>
  <c r="AO39" i="10"/>
  <c r="AO30" i="10"/>
  <c r="AO36" i="10"/>
  <c r="AO25" i="10"/>
  <c r="AO54" i="10"/>
  <c r="AO7" i="10"/>
  <c r="AO51" i="10"/>
  <c r="AO50" i="10"/>
  <c r="AO18" i="10"/>
  <c r="AO40" i="10"/>
  <c r="AO53" i="10"/>
  <c r="AO28" i="10"/>
  <c r="AO20" i="10"/>
  <c r="AO24" i="10"/>
  <c r="AO31" i="10"/>
  <c r="AO38" i="10"/>
  <c r="AO43" i="10"/>
  <c r="AO34" i="10"/>
  <c r="AO44" i="10"/>
  <c r="AO21" i="10"/>
  <c r="AO33" i="10"/>
  <c r="AO15" i="10"/>
  <c r="AO32" i="10"/>
  <c r="AO13" i="10"/>
  <c r="AO41" i="10"/>
  <c r="AO29" i="10"/>
  <c r="AO16" i="10"/>
  <c r="AO23" i="10"/>
  <c r="AO37" i="10"/>
  <c r="AO46" i="10"/>
  <c r="AO19" i="10"/>
  <c r="AO27" i="10"/>
  <c r="AO47" i="10"/>
  <c r="AO26" i="10"/>
  <c r="AO48" i="10"/>
  <c r="AO22" i="10"/>
  <c r="AO17" i="10"/>
  <c r="AO42" i="10"/>
  <c r="AO45" i="10"/>
  <c r="AO49" i="10"/>
  <c r="AO14" i="10"/>
  <c r="AO35" i="10"/>
  <c r="U165" i="9" l="1"/>
  <c r="U80" i="9"/>
  <c r="DZ6" i="5"/>
  <c r="DY6" i="5"/>
  <c r="DX6" i="5"/>
  <c r="U166" i="9" l="1"/>
  <c r="U81" i="9"/>
  <c r="Y33" i="4"/>
  <c r="U82" i="9" l="1"/>
  <c r="U167" i="9"/>
  <c r="BI6" i="5"/>
  <c r="U83" i="9" l="1"/>
  <c r="U168" i="9"/>
  <c r="U84" i="9" l="1"/>
  <c r="U169" i="9"/>
  <c r="U170" i="9" l="1"/>
  <c r="U85" i="9"/>
  <c r="U171" i="9" l="1"/>
  <c r="U86" i="9"/>
  <c r="U87" i="9" l="1"/>
  <c r="U172" i="9"/>
  <c r="U173" i="9" l="1"/>
  <c r="U89" i="9" s="1"/>
  <c r="U88" i="9"/>
  <c r="H14" i="6"/>
  <c r="H80" i="6"/>
  <c r="H70" i="6"/>
  <c r="H101" i="6"/>
  <c r="H92" i="6"/>
  <c r="H83" i="6"/>
  <c r="H93" i="6"/>
  <c r="H67" i="6"/>
  <c r="H28" i="6"/>
  <c r="H43" i="6"/>
  <c r="H50" i="6"/>
  <c r="H104" i="6"/>
  <c r="H10" i="6"/>
  <c r="H59" i="6"/>
  <c r="H91" i="6"/>
  <c r="H56" i="6"/>
  <c r="H82" i="6"/>
  <c r="H53" i="6"/>
  <c r="H9" i="6"/>
  <c r="H72" i="6"/>
  <c r="H8" i="6"/>
  <c r="H97" i="6"/>
  <c r="H76" i="6"/>
  <c r="H13" i="6"/>
  <c r="H55" i="6"/>
  <c r="H21" i="6"/>
  <c r="H29" i="6"/>
  <c r="H68" i="6"/>
  <c r="H86" i="6"/>
  <c r="H34" i="6"/>
  <c r="H32" i="6"/>
  <c r="H103" i="6"/>
  <c r="H90" i="6"/>
  <c r="H71" i="6"/>
  <c r="H64" i="6"/>
  <c r="H15" i="6"/>
  <c r="H49" i="6"/>
  <c r="H40" i="6"/>
  <c r="H12" i="6"/>
  <c r="H39" i="6"/>
  <c r="H23" i="6"/>
  <c r="H58" i="6"/>
  <c r="H20" i="6"/>
  <c r="H52" i="6"/>
  <c r="H19" i="6"/>
  <c r="H46" i="6"/>
  <c r="H78" i="6"/>
  <c r="H95" i="6"/>
  <c r="H18" i="6"/>
  <c r="H100" i="6"/>
  <c r="H85" i="6"/>
  <c r="H74" i="6"/>
  <c r="H36" i="6"/>
  <c r="H45" i="6"/>
  <c r="H102" i="6"/>
  <c r="H89" i="6"/>
  <c r="H81" i="6"/>
  <c r="H98" i="6"/>
  <c r="H105" i="6"/>
  <c r="H33" i="6"/>
  <c r="H25" i="6"/>
  <c r="H84" i="6"/>
  <c r="H73" i="6"/>
  <c r="H48" i="6"/>
  <c r="H31" i="6"/>
  <c r="H106" i="6"/>
  <c r="H37" i="6"/>
  <c r="H62" i="6"/>
  <c r="H66" i="6"/>
  <c r="H65" i="6"/>
  <c r="H75" i="6"/>
  <c r="H17" i="6"/>
  <c r="H26" i="6"/>
  <c r="H77" i="6"/>
  <c r="H54" i="6"/>
  <c r="H30" i="6"/>
  <c r="H47" i="6"/>
  <c r="H79" i="6"/>
  <c r="H41" i="6"/>
  <c r="H24" i="6"/>
  <c r="H51" i="6"/>
  <c r="H57" i="6"/>
  <c r="H22" i="6"/>
  <c r="H96" i="6"/>
  <c r="H99" i="6"/>
  <c r="H61" i="6"/>
  <c r="H35" i="6"/>
  <c r="H11" i="6" l="1"/>
  <c r="H88" i="6"/>
  <c r="H27" i="6"/>
  <c r="H63" i="6"/>
  <c r="H94" i="6"/>
  <c r="H87" i="6"/>
  <c r="H42" i="6"/>
  <c r="H60" i="6"/>
  <c r="H38" i="6"/>
  <c r="H69" i="6"/>
  <c r="H44" i="6"/>
  <c r="H16" i="6"/>
  <c r="M29" i="17" l="1"/>
  <c r="M17" i="17"/>
  <c r="L14" i="17"/>
  <c r="L20" i="17"/>
  <c r="M15" i="17"/>
  <c r="L17" i="17"/>
  <c r="M22" i="17"/>
  <c r="L21" i="17"/>
  <c r="L15" i="17"/>
  <c r="M25" i="17"/>
  <c r="M19" i="17"/>
  <c r="M21" i="17"/>
  <c r="M18" i="17"/>
  <c r="M14" i="17"/>
  <c r="M23" i="17"/>
  <c r="M27" i="17"/>
  <c r="M20" i="17"/>
  <c r="L19" i="17"/>
  <c r="L22" i="17"/>
  <c r="M30" i="17"/>
  <c r="M24" i="17"/>
  <c r="M26" i="17"/>
  <c r="L18" i="17"/>
  <c r="M16" i="17"/>
  <c r="L16" i="17"/>
  <c r="M28" i="17"/>
  <c r="L6" i="17" l="1"/>
  <c r="M6" i="17"/>
  <c r="M37" i="17"/>
  <c r="M33" i="17"/>
  <c r="L25" i="17"/>
  <c r="M34" i="17"/>
  <c r="O18" i="17"/>
  <c r="O22" i="17"/>
  <c r="N22" i="17"/>
  <c r="L29" i="17"/>
  <c r="N15" i="17"/>
  <c r="N16" i="17"/>
  <c r="M31" i="17"/>
  <c r="L30" i="17"/>
  <c r="L28" i="17"/>
  <c r="N18" i="17"/>
  <c r="L5" i="17"/>
  <c r="M36" i="17"/>
  <c r="L24" i="17"/>
  <c r="O21" i="17"/>
  <c r="L23" i="17"/>
  <c r="N14" i="17"/>
  <c r="N20" i="17"/>
  <c r="N17" i="17"/>
  <c r="O20" i="17"/>
  <c r="O17" i="17"/>
  <c r="O19" i="17"/>
  <c r="L26" i="17"/>
  <c r="N19" i="17"/>
  <c r="L31" i="17"/>
  <c r="O16" i="17"/>
  <c r="M32" i="17"/>
  <c r="N21" i="17"/>
  <c r="O14" i="17"/>
  <c r="L27" i="17"/>
  <c r="O15" i="17"/>
  <c r="M5" i="17"/>
  <c r="M35" i="17"/>
  <c r="O23" i="17" l="1"/>
  <c r="O28" i="17"/>
  <c r="O29" i="17"/>
  <c r="O27" i="17"/>
  <c r="O24" i="17"/>
  <c r="O26" i="17"/>
  <c r="P36" i="17"/>
  <c r="N26" i="17"/>
  <c r="O7" i="17"/>
  <c r="N5" i="17"/>
  <c r="M38" i="17"/>
  <c r="P18" i="17"/>
  <c r="L7" i="17"/>
  <c r="L33" i="17"/>
  <c r="M42" i="17"/>
  <c r="O6" i="17"/>
  <c r="L32" i="17"/>
  <c r="L35" i="17"/>
  <c r="N27" i="17"/>
  <c r="P34" i="17"/>
  <c r="P33" i="17"/>
  <c r="P35" i="17"/>
  <c r="O5" i="17"/>
  <c r="P29" i="17"/>
  <c r="P25" i="17"/>
  <c r="M39" i="17"/>
  <c r="M40" i="17"/>
  <c r="N31" i="17"/>
  <c r="P24" i="17"/>
  <c r="M41" i="17"/>
  <c r="P20" i="17"/>
  <c r="P15" i="17"/>
  <c r="L34" i="17"/>
  <c r="P28" i="17"/>
  <c r="P17" i="17"/>
  <c r="P26" i="17"/>
  <c r="P27" i="17"/>
  <c r="N28" i="17"/>
  <c r="P30" i="17"/>
  <c r="M7" i="17"/>
  <c r="N30" i="17"/>
  <c r="L36" i="17"/>
  <c r="P32" i="17"/>
  <c r="P23" i="17"/>
  <c r="P14" i="17"/>
  <c r="P21" i="17"/>
  <c r="N29" i="17"/>
  <c r="P16" i="17"/>
  <c r="P19" i="17"/>
  <c r="L37" i="17"/>
  <c r="P22" i="17"/>
  <c r="N25" i="17"/>
  <c r="P37" i="17"/>
  <c r="P31" i="17"/>
  <c r="N24" i="17"/>
  <c r="N23" i="17"/>
  <c r="O35" i="17" l="1"/>
  <c r="O25" i="17"/>
  <c r="O36" i="17"/>
  <c r="O33" i="17"/>
  <c r="O32" i="17"/>
  <c r="O30" i="17"/>
  <c r="P7" i="17"/>
  <c r="N33" i="17"/>
  <c r="L41" i="17"/>
  <c r="M8" i="17"/>
  <c r="N37" i="17"/>
  <c r="N35" i="17"/>
  <c r="M45" i="17"/>
  <c r="M44" i="17"/>
  <c r="N32" i="17"/>
  <c r="N34" i="17"/>
  <c r="P41" i="17"/>
  <c r="N6" i="17"/>
  <c r="L40" i="17"/>
  <c r="P39" i="17"/>
  <c r="M46" i="17"/>
  <c r="L42" i="17"/>
  <c r="P38" i="17"/>
  <c r="P40" i="17"/>
  <c r="P42" i="17"/>
  <c r="L39" i="17"/>
  <c r="M43" i="17"/>
  <c r="L8" i="17"/>
  <c r="O8" i="17"/>
  <c r="P6" i="17"/>
  <c r="L38" i="17"/>
  <c r="P5" i="17"/>
  <c r="N36" i="17"/>
  <c r="O34" i="17" l="1"/>
  <c r="O42" i="17"/>
  <c r="O37" i="17"/>
  <c r="O40" i="17"/>
  <c r="O31" i="17"/>
  <c r="L45" i="17"/>
  <c r="O9" i="17"/>
  <c r="L46" i="17"/>
  <c r="M49" i="17"/>
  <c r="M51" i="17"/>
  <c r="N39" i="17"/>
  <c r="L44" i="17"/>
  <c r="P43" i="17"/>
  <c r="M9" i="17"/>
  <c r="N7" i="17"/>
  <c r="P46" i="17"/>
  <c r="N38" i="17"/>
  <c r="L43" i="17"/>
  <c r="P8" i="17"/>
  <c r="N40" i="17"/>
  <c r="P45" i="17"/>
  <c r="N42" i="17"/>
  <c r="P44" i="17"/>
  <c r="N41" i="17"/>
  <c r="M48" i="17"/>
  <c r="L9" i="17"/>
  <c r="M52" i="17"/>
  <c r="M50" i="17"/>
  <c r="M47" i="17"/>
  <c r="O41" i="17" l="1"/>
  <c r="O39" i="17"/>
  <c r="O38" i="17"/>
  <c r="O44" i="17"/>
  <c r="L10" i="17"/>
  <c r="L52" i="17"/>
  <c r="P51" i="17"/>
  <c r="P9" i="17"/>
  <c r="M10" i="17"/>
  <c r="M56" i="17"/>
  <c r="N45" i="17"/>
  <c r="M59" i="17"/>
  <c r="P48" i="17"/>
  <c r="M57" i="17"/>
  <c r="N8" i="17"/>
  <c r="M54" i="17"/>
  <c r="L51" i="17"/>
  <c r="P50" i="17"/>
  <c r="L47" i="17"/>
  <c r="M58" i="17"/>
  <c r="P49" i="17"/>
  <c r="O10" i="17"/>
  <c r="N44" i="17"/>
  <c r="M55" i="17"/>
  <c r="L50" i="17"/>
  <c r="N46" i="17"/>
  <c r="M53" i="17"/>
  <c r="P47" i="17"/>
  <c r="L48" i="17"/>
  <c r="L49" i="17"/>
  <c r="N43" i="17"/>
  <c r="O46" i="17" l="1"/>
  <c r="O43" i="17"/>
  <c r="O45" i="17"/>
  <c r="L54" i="17"/>
  <c r="L56" i="17"/>
  <c r="L59" i="17"/>
  <c r="M63" i="17"/>
  <c r="P52" i="17"/>
  <c r="P54" i="17"/>
  <c r="N50" i="17"/>
  <c r="P58" i="17"/>
  <c r="L57" i="17"/>
  <c r="M64" i="17"/>
  <c r="N49" i="17"/>
  <c r="N51" i="17"/>
  <c r="N47" i="17"/>
  <c r="O11" i="17"/>
  <c r="N52" i="17"/>
  <c r="M61" i="17"/>
  <c r="N9" i="17"/>
  <c r="M62" i="17"/>
  <c r="P10" i="17"/>
  <c r="L11" i="17"/>
  <c r="L53" i="17"/>
  <c r="L55" i="17"/>
  <c r="P55" i="17"/>
  <c r="L58" i="17"/>
  <c r="M65" i="17"/>
  <c r="M60" i="17"/>
  <c r="M11" i="17"/>
  <c r="N48" i="17"/>
  <c r="P53" i="17"/>
  <c r="P59" i="17"/>
  <c r="P56" i="17"/>
  <c r="P57" i="17"/>
  <c r="O51" i="17" l="1"/>
  <c r="O50" i="17"/>
  <c r="O47" i="17"/>
  <c r="O48" i="17"/>
  <c r="O52" i="17"/>
  <c r="O49" i="17"/>
  <c r="M66" i="17"/>
  <c r="L64" i="17"/>
  <c r="P11" i="17"/>
  <c r="M68" i="17"/>
  <c r="P64" i="17"/>
  <c r="N10" i="17"/>
  <c r="M72" i="17"/>
  <c r="L66" i="17"/>
  <c r="M67" i="17"/>
  <c r="L12" i="17"/>
  <c r="M69" i="17"/>
  <c r="M70" i="17"/>
  <c r="M71" i="17"/>
  <c r="L61" i="17"/>
  <c r="N55" i="17"/>
  <c r="O12" i="17"/>
  <c r="N59" i="17"/>
  <c r="L60" i="17"/>
  <c r="L63" i="17"/>
  <c r="N53" i="17"/>
  <c r="P61" i="17"/>
  <c r="N57" i="17"/>
  <c r="N56" i="17"/>
  <c r="P65" i="17"/>
  <c r="N58" i="17"/>
  <c r="L62" i="17"/>
  <c r="M12" i="17"/>
  <c r="P62" i="17"/>
  <c r="P60" i="17"/>
  <c r="L65" i="17"/>
  <c r="P63" i="17"/>
  <c r="P66" i="17"/>
  <c r="N54" i="17"/>
  <c r="O59" i="17" l="1"/>
  <c r="O55" i="17"/>
  <c r="O58" i="17"/>
  <c r="O57" i="17"/>
  <c r="O56" i="17"/>
  <c r="O54" i="17"/>
  <c r="O53" i="17"/>
  <c r="N66" i="17"/>
  <c r="N60" i="17"/>
  <c r="N63" i="17"/>
  <c r="L71" i="17"/>
  <c r="P72" i="17"/>
  <c r="P67" i="17"/>
  <c r="L70" i="17"/>
  <c r="L72" i="17"/>
  <c r="L68" i="17"/>
  <c r="P69" i="17"/>
  <c r="L69" i="17"/>
  <c r="M73" i="17"/>
  <c r="N62" i="17"/>
  <c r="M13" i="17"/>
  <c r="P68" i="17"/>
  <c r="P70" i="17"/>
  <c r="N11" i="17"/>
  <c r="M74" i="17"/>
  <c r="O13" i="17"/>
  <c r="L13" i="17"/>
  <c r="N61" i="17"/>
  <c r="M75" i="17"/>
  <c r="N65" i="17"/>
  <c r="L67" i="17"/>
  <c r="P71" i="17"/>
  <c r="N64" i="17"/>
  <c r="P12" i="17"/>
  <c r="O65" i="17" l="1"/>
  <c r="O66" i="17"/>
  <c r="O64" i="17"/>
  <c r="O63" i="17"/>
  <c r="O61" i="17"/>
  <c r="O60" i="17"/>
  <c r="O62" i="17"/>
  <c r="P13" i="17"/>
  <c r="M76" i="17"/>
  <c r="N69" i="17"/>
  <c r="P74" i="17"/>
  <c r="P75" i="17"/>
  <c r="N68" i="17"/>
  <c r="N70" i="17"/>
  <c r="P73" i="17"/>
  <c r="L73" i="17"/>
  <c r="M77" i="17"/>
  <c r="N12" i="17"/>
  <c r="L75" i="17"/>
  <c r="N71" i="17"/>
  <c r="N72" i="17"/>
  <c r="N67" i="17"/>
  <c r="L74" i="17"/>
  <c r="O68" i="17" l="1"/>
  <c r="O72" i="17"/>
  <c r="O71" i="17"/>
  <c r="O67" i="17"/>
  <c r="O69" i="17"/>
  <c r="O70" i="17"/>
  <c r="L77" i="17"/>
  <c r="P76" i="17"/>
  <c r="N75" i="17"/>
  <c r="M79" i="17"/>
  <c r="L76" i="17"/>
  <c r="N73" i="17"/>
  <c r="P77" i="17"/>
  <c r="M80" i="17"/>
  <c r="M78" i="17"/>
  <c r="N13" i="17"/>
  <c r="N74" i="17"/>
  <c r="O74" i="17" l="1"/>
  <c r="O73" i="17"/>
  <c r="O75" i="17"/>
  <c r="L80" i="17"/>
  <c r="P80" i="17"/>
  <c r="N77" i="17"/>
  <c r="N76" i="17"/>
  <c r="L78" i="17"/>
  <c r="M81" i="17"/>
  <c r="L79" i="17"/>
  <c r="P79" i="17"/>
  <c r="P78" i="17"/>
  <c r="O76" i="17" l="1"/>
  <c r="O77" i="17"/>
  <c r="M82" i="17"/>
  <c r="N79" i="17"/>
  <c r="L81" i="17"/>
  <c r="N78" i="17"/>
  <c r="P81" i="17"/>
  <c r="M83" i="17"/>
  <c r="L82" i="17"/>
  <c r="N80" i="17"/>
  <c r="O80" i="17" l="1"/>
  <c r="O79" i="17"/>
  <c r="O78" i="17"/>
  <c r="M84" i="17"/>
  <c r="N82" i="17"/>
  <c r="L83" i="17"/>
  <c r="P83" i="17"/>
  <c r="N81" i="17"/>
  <c r="P82" i="17"/>
  <c r="M85" i="17"/>
  <c r="O81" i="17" l="1"/>
  <c r="P85" i="17"/>
  <c r="M89" i="17"/>
  <c r="M99" i="17"/>
  <c r="M93" i="17"/>
  <c r="M94" i="17"/>
  <c r="M90" i="17"/>
  <c r="M96" i="17"/>
  <c r="M97" i="17"/>
  <c r="M87" i="17"/>
  <c r="L85" i="17"/>
  <c r="M92" i="17"/>
  <c r="N83" i="17"/>
  <c r="M101" i="17"/>
  <c r="M86" i="17"/>
  <c r="M98" i="17"/>
  <c r="M91" i="17"/>
  <c r="M95" i="17"/>
  <c r="L84" i="17"/>
  <c r="P86" i="17"/>
  <c r="M88" i="17"/>
  <c r="M100" i="17"/>
  <c r="M102" i="17"/>
  <c r="P84" i="17"/>
  <c r="O83" i="17" l="1"/>
  <c r="O82" i="17"/>
  <c r="P93" i="17"/>
  <c r="L88" i="17"/>
  <c r="N84" i="17"/>
  <c r="L95" i="17"/>
  <c r="P98" i="17"/>
  <c r="L93" i="17"/>
  <c r="L90" i="17"/>
  <c r="N85" i="17"/>
  <c r="P95" i="17"/>
  <c r="L89" i="17"/>
  <c r="P94" i="17"/>
  <c r="L101" i="17"/>
  <c r="P96" i="17"/>
  <c r="L91" i="17"/>
  <c r="P90" i="17"/>
  <c r="L94" i="17"/>
  <c r="P101" i="17"/>
  <c r="P88" i="17"/>
  <c r="L86" i="17"/>
  <c r="P102" i="17"/>
  <c r="L100" i="17"/>
  <c r="L92" i="17"/>
  <c r="P91" i="17"/>
  <c r="P92" i="17"/>
  <c r="P99" i="17"/>
  <c r="L102" i="17"/>
  <c r="L97" i="17"/>
  <c r="P97" i="17"/>
  <c r="P87" i="17"/>
  <c r="L99" i="17"/>
  <c r="P89" i="17"/>
  <c r="P100" i="17"/>
  <c r="L98" i="17"/>
  <c r="L87" i="17"/>
  <c r="L96" i="17"/>
  <c r="O84" i="17" l="1"/>
  <c r="O85" i="17"/>
  <c r="N99" i="17"/>
  <c r="N97" i="17"/>
  <c r="N98" i="17"/>
  <c r="N87" i="17"/>
  <c r="N94" i="17"/>
  <c r="N92" i="17"/>
  <c r="N100" i="17"/>
  <c r="N89" i="17"/>
  <c r="N93" i="17"/>
  <c r="N102" i="17"/>
  <c r="N88" i="17"/>
  <c r="N91" i="17"/>
  <c r="N95" i="17"/>
  <c r="N86" i="17"/>
  <c r="N101" i="17"/>
  <c r="N96" i="17"/>
  <c r="N90" i="17"/>
  <c r="O97" i="17" l="1"/>
  <c r="O100" i="17"/>
  <c r="O88" i="17"/>
  <c r="O99" i="17"/>
  <c r="O90" i="17"/>
  <c r="O95" i="17"/>
  <c r="O92" i="17"/>
  <c r="O94" i="17"/>
  <c r="O87" i="17"/>
  <c r="O96" i="17"/>
  <c r="O89" i="17"/>
  <c r="O98" i="17"/>
  <c r="O93" i="17"/>
  <c r="O86" i="17"/>
  <c r="O101" i="17"/>
  <c r="O102" i="17"/>
  <c r="O91" i="17"/>
  <c r="Y39" i="5" l="1"/>
  <c r="AN39" i="12"/>
  <c r="AN46" i="12"/>
  <c r="Y46" i="5"/>
  <c r="AT46" i="5" l="1"/>
  <c r="BO46" i="5" s="1"/>
  <c r="AT39" i="5"/>
  <c r="BO39" i="5" s="1"/>
  <c r="Y53" i="5"/>
  <c r="AN53" i="12"/>
  <c r="AO42" i="12"/>
  <c r="Z42" i="5"/>
  <c r="Y49" i="5"/>
  <c r="AN49" i="12"/>
  <c r="AN54" i="12"/>
  <c r="Y54" i="5"/>
  <c r="AO36" i="12"/>
  <c r="Z36" i="5"/>
  <c r="AO45" i="12"/>
  <c r="Z45" i="5"/>
  <c r="AO41" i="12"/>
  <c r="Z41" i="5"/>
  <c r="AO44" i="12"/>
  <c r="Z44" i="5"/>
  <c r="AO39" i="12"/>
  <c r="Z39" i="5"/>
  <c r="AN37" i="12"/>
  <c r="Y37" i="5"/>
  <c r="Y48" i="5"/>
  <c r="AN48" i="12"/>
  <c r="AN52" i="12"/>
  <c r="Y52" i="5"/>
  <c r="Y42" i="5"/>
  <c r="AN42" i="12"/>
  <c r="AN47" i="12"/>
  <c r="Y47" i="5"/>
  <c r="AO38" i="12"/>
  <c r="Z38" i="5"/>
  <c r="Z52" i="5"/>
  <c r="AO52" i="12"/>
  <c r="AO53" i="12"/>
  <c r="Z53" i="5"/>
  <c r="Y36" i="5"/>
  <c r="AN36" i="12"/>
  <c r="AO49" i="12"/>
  <c r="Z49" i="5"/>
  <c r="AO51" i="12"/>
  <c r="Z51" i="5"/>
  <c r="AO48" i="12"/>
  <c r="Z48" i="5"/>
  <c r="AN41" i="12"/>
  <c r="Y41" i="5"/>
  <c r="AN44" i="12"/>
  <c r="Y44" i="5"/>
  <c r="Y45" i="5"/>
  <c r="AN45" i="12"/>
  <c r="Z54" i="5"/>
  <c r="AO54" i="12"/>
  <c r="AO37" i="12"/>
  <c r="Z37" i="5"/>
  <c r="AO40" i="12"/>
  <c r="Z40" i="5"/>
  <c r="AO46" i="12"/>
  <c r="Z46" i="5"/>
  <c r="AO47" i="12"/>
  <c r="Z47" i="5"/>
  <c r="Y50" i="5"/>
  <c r="AN50" i="12"/>
  <c r="AN43" i="12"/>
  <c r="Y43" i="5"/>
  <c r="Y38" i="5"/>
  <c r="AN38" i="12"/>
  <c r="AN40" i="12"/>
  <c r="Y40" i="5"/>
  <c r="Y51" i="5"/>
  <c r="AN51" i="12"/>
  <c r="Z50" i="5"/>
  <c r="AO50" i="12"/>
  <c r="Z43" i="5"/>
  <c r="AO43" i="12"/>
  <c r="AU50" i="5" l="1"/>
  <c r="BP50" i="5" s="1"/>
  <c r="AT42" i="5"/>
  <c r="BO42" i="5" s="1"/>
  <c r="AU45" i="5"/>
  <c r="BP45" i="5" s="1"/>
  <c r="AT43" i="5"/>
  <c r="BO43" i="5" s="1"/>
  <c r="AU47" i="5"/>
  <c r="BP47" i="5" s="1"/>
  <c r="AU51" i="5"/>
  <c r="BP51" i="5" s="1"/>
  <c r="AU52" i="5"/>
  <c r="BP52" i="5" s="1"/>
  <c r="AT52" i="5"/>
  <c r="BO52" i="5" s="1"/>
  <c r="AU44" i="5"/>
  <c r="BP44" i="5" s="1"/>
  <c r="AT50" i="5"/>
  <c r="BO50" i="5" s="1"/>
  <c r="AT40" i="5"/>
  <c r="BO40" i="5" s="1"/>
  <c r="AU38" i="5"/>
  <c r="BP38" i="5" s="1"/>
  <c r="AU36" i="5"/>
  <c r="BP36" i="5" s="1"/>
  <c r="AT54" i="5"/>
  <c r="BO54" i="5" s="1"/>
  <c r="AT41" i="5"/>
  <c r="BO41" i="5" s="1"/>
  <c r="AT47" i="5"/>
  <c r="BO47" i="5" s="1"/>
  <c r="AT53" i="5"/>
  <c r="BO53" i="5" s="1"/>
  <c r="AU42" i="5"/>
  <c r="BP42" i="5" s="1"/>
  <c r="AU40" i="5"/>
  <c r="BP40" i="5" s="1"/>
  <c r="AU46" i="5"/>
  <c r="BP46" i="5" s="1"/>
  <c r="AT44" i="5"/>
  <c r="BO44" i="5" s="1"/>
  <c r="AU49" i="5"/>
  <c r="BP49" i="5" s="1"/>
  <c r="AU43" i="5"/>
  <c r="BP43" i="5" s="1"/>
  <c r="AT51" i="5"/>
  <c r="BO51" i="5" s="1"/>
  <c r="AT38" i="5"/>
  <c r="BO38" i="5" s="1"/>
  <c r="AU37" i="5"/>
  <c r="BP37" i="5" s="1"/>
  <c r="AT48" i="5"/>
  <c r="BO48" i="5" s="1"/>
  <c r="AT45" i="5"/>
  <c r="BO45" i="5" s="1"/>
  <c r="AT36" i="5"/>
  <c r="BO36" i="5" s="1"/>
  <c r="AU41" i="5"/>
  <c r="BP41" i="5" s="1"/>
  <c r="AU54" i="5"/>
  <c r="BP54" i="5" s="1"/>
  <c r="AU53" i="5"/>
  <c r="BP53" i="5" s="1"/>
  <c r="AU48" i="5"/>
  <c r="BP48" i="5" s="1"/>
  <c r="AT37" i="5"/>
  <c r="BO37" i="5" s="1"/>
  <c r="AU39" i="5"/>
  <c r="BP39" i="5" s="1"/>
  <c r="AT49" i="5"/>
  <c r="BO49" i="5" s="1"/>
  <c r="AL50" i="12" l="1"/>
  <c r="W50" i="5"/>
  <c r="AL48" i="12"/>
  <c r="W48" i="5"/>
  <c r="W46" i="5"/>
  <c r="AL46" i="12"/>
  <c r="W49" i="5"/>
  <c r="AL49" i="12"/>
  <c r="AL41" i="12"/>
  <c r="W41" i="5"/>
  <c r="AL53" i="12"/>
  <c r="W53" i="5"/>
  <c r="AL36" i="12"/>
  <c r="W36" i="5"/>
  <c r="W38" i="5"/>
  <c r="AL38" i="12"/>
  <c r="AL37" i="12"/>
  <c r="W37" i="5"/>
  <c r="AL39" i="12"/>
  <c r="W39" i="5"/>
  <c r="W47" i="5"/>
  <c r="AL47" i="12"/>
  <c r="AL40" i="12"/>
  <c r="W40" i="5"/>
  <c r="AL54" i="12"/>
  <c r="W54" i="5"/>
  <c r="AL44" i="12"/>
  <c r="W44" i="5"/>
  <c r="W42" i="5"/>
  <c r="AL42" i="12"/>
  <c r="AL51" i="12"/>
  <c r="W51" i="5"/>
  <c r="W45" i="5"/>
  <c r="AL45" i="12"/>
  <c r="AL43" i="12"/>
  <c r="W43" i="5"/>
  <c r="W52" i="5"/>
  <c r="AL52" i="12"/>
  <c r="AR48" i="5" l="1"/>
  <c r="BM48" i="5" s="1"/>
  <c r="AR47" i="5"/>
  <c r="BM47" i="5" s="1"/>
  <c r="AR42" i="5"/>
  <c r="BM42" i="5" s="1"/>
  <c r="AR45" i="5"/>
  <c r="BM45" i="5" s="1"/>
  <c r="AR51" i="5"/>
  <c r="BM51" i="5" s="1"/>
  <c r="AR39" i="5"/>
  <c r="BM39" i="5" s="1"/>
  <c r="AR49" i="5"/>
  <c r="BM49" i="5" s="1"/>
  <c r="AR50" i="5"/>
  <c r="BM50" i="5" s="1"/>
  <c r="AR44" i="5"/>
  <c r="BM44" i="5" s="1"/>
  <c r="AR52" i="5"/>
  <c r="BM52" i="5" s="1"/>
  <c r="AR38" i="5"/>
  <c r="BM38" i="5" s="1"/>
  <c r="AR54" i="5"/>
  <c r="BM54" i="5" s="1"/>
  <c r="AR43" i="5"/>
  <c r="BM43" i="5" s="1"/>
  <c r="AR40" i="5"/>
  <c r="BM40" i="5" s="1"/>
  <c r="AR37" i="5"/>
  <c r="BM37" i="5" s="1"/>
  <c r="AR36" i="5"/>
  <c r="BM36" i="5" s="1"/>
  <c r="AR53" i="5"/>
  <c r="BM53" i="5" s="1"/>
  <c r="AR41" i="5"/>
  <c r="BM41" i="5" s="1"/>
  <c r="AR46" i="5"/>
  <c r="BM46" i="5" s="1"/>
  <c r="X44" i="5"/>
  <c r="AM44" i="12"/>
  <c r="X41" i="5"/>
  <c r="AM41" i="12"/>
  <c r="AM36" i="12"/>
  <c r="X36" i="5"/>
  <c r="AM40" i="12"/>
  <c r="X40" i="5"/>
  <c r="AM47" i="12"/>
  <c r="X47" i="5"/>
  <c r="AM48" i="12"/>
  <c r="X48" i="5"/>
  <c r="AM49" i="12"/>
  <c r="X49" i="5"/>
  <c r="X46" i="5"/>
  <c r="AM46" i="12"/>
  <c r="X37" i="5"/>
  <c r="AM37" i="12"/>
  <c r="AM39" i="12"/>
  <c r="X39" i="5"/>
  <c r="X42" i="5"/>
  <c r="AM42" i="12"/>
  <c r="AM54" i="12"/>
  <c r="X54" i="5"/>
  <c r="X43" i="5"/>
  <c r="AM43" i="12"/>
  <c r="AM38" i="12"/>
  <c r="X38" i="5"/>
  <c r="AM51" i="12"/>
  <c r="X51" i="5"/>
  <c r="X50" i="5"/>
  <c r="AM50" i="12"/>
  <c r="AM53" i="12"/>
  <c r="X53" i="5"/>
  <c r="AM45" i="12"/>
  <c r="X45" i="5"/>
  <c r="AM52" i="12"/>
  <c r="X52" i="5"/>
  <c r="AS52" i="5" l="1"/>
  <c r="BN52" i="5" s="1"/>
  <c r="AS38" i="5"/>
  <c r="BN38" i="5" s="1"/>
  <c r="AS41" i="5"/>
  <c r="BN41" i="5" s="1"/>
  <c r="AS53" i="5"/>
  <c r="BN53" i="5" s="1"/>
  <c r="AS48" i="5"/>
  <c r="BN48" i="5" s="1"/>
  <c r="AS42" i="5"/>
  <c r="BN42" i="5" s="1"/>
  <c r="AS37" i="5"/>
  <c r="BN37" i="5" s="1"/>
  <c r="AS49" i="5"/>
  <c r="BN49" i="5" s="1"/>
  <c r="AS45" i="5"/>
  <c r="BN45" i="5" s="1"/>
  <c r="AS50" i="5"/>
  <c r="BN50" i="5" s="1"/>
  <c r="AS40" i="5"/>
  <c r="BN40" i="5" s="1"/>
  <c r="AS44" i="5"/>
  <c r="BN44" i="5" s="1"/>
  <c r="AS47" i="5"/>
  <c r="BN47" i="5" s="1"/>
  <c r="AS51" i="5"/>
  <c r="BN51" i="5" s="1"/>
  <c r="AS43" i="5"/>
  <c r="BN43" i="5" s="1"/>
  <c r="AS46" i="5"/>
  <c r="BN46" i="5" s="1"/>
  <c r="AS36" i="5"/>
  <c r="BN36" i="5" s="1"/>
  <c r="AS54" i="5"/>
  <c r="BN54" i="5" s="1"/>
  <c r="AS39" i="5"/>
  <c r="BN39" i="5" s="1"/>
  <c r="AO59" i="10"/>
  <c r="AO61" i="10"/>
  <c r="AO67" i="10"/>
  <c r="AO55" i="10"/>
  <c r="AO58" i="10"/>
  <c r="AO64" i="10"/>
  <c r="AO57" i="10"/>
  <c r="AO75" i="10"/>
  <c r="AO74" i="10"/>
  <c r="AO71" i="10"/>
  <c r="AO62" i="10"/>
  <c r="AO56" i="10"/>
  <c r="AO66" i="10"/>
  <c r="AO65" i="10"/>
  <c r="AO70" i="10"/>
  <c r="AO63" i="10"/>
  <c r="AO82" i="10"/>
  <c r="AO77" i="10"/>
  <c r="AO84" i="10"/>
  <c r="AO80" i="10"/>
  <c r="AO79" i="10"/>
  <c r="AO69" i="10"/>
  <c r="AO72" i="10"/>
  <c r="AO76" i="10"/>
  <c r="AO83" i="10"/>
  <c r="AO68" i="10"/>
  <c r="AO60" i="10"/>
  <c r="AO73" i="10"/>
  <c r="AO78" i="10"/>
  <c r="AO81" i="10"/>
  <c r="AO85" i="10"/>
  <c r="F160" i="7" l="1"/>
  <c r="E159" i="7"/>
  <c r="D158" i="7"/>
  <c r="E163" i="7"/>
  <c r="D157" i="7"/>
  <c r="D159" i="7"/>
  <c r="D162" i="7"/>
  <c r="G162" i="7"/>
  <c r="G161" i="7"/>
  <c r="Q164" i="16"/>
  <c r="P163" i="16"/>
  <c r="N161" i="16"/>
  <c r="O166" i="16"/>
  <c r="N162" i="16"/>
  <c r="O162" i="16"/>
  <c r="Q165" i="16"/>
  <c r="N160" i="16"/>
  <c r="N165" i="16"/>
  <c r="E160" i="7" l="1"/>
  <c r="H162" i="7"/>
  <c r="E162" i="7"/>
  <c r="F159" i="7"/>
  <c r="D154" i="7"/>
  <c r="D163" i="7"/>
  <c r="D155" i="7"/>
  <c r="H163" i="7"/>
  <c r="K159" i="7"/>
  <c r="N162" i="7"/>
  <c r="G160" i="7"/>
  <c r="D161" i="7"/>
  <c r="F162" i="7"/>
  <c r="D156" i="7"/>
  <c r="D160" i="7"/>
  <c r="H159" i="7"/>
  <c r="E161" i="7"/>
  <c r="H161" i="7"/>
  <c r="G163" i="7"/>
  <c r="G159" i="7"/>
  <c r="K158" i="7"/>
  <c r="H160" i="7"/>
  <c r="F161" i="7"/>
  <c r="F163" i="7"/>
  <c r="Q166" i="16"/>
  <c r="R162" i="16"/>
  <c r="P162" i="16"/>
  <c r="Q163" i="16"/>
  <c r="O164" i="16"/>
  <c r="P166" i="16"/>
  <c r="N157" i="16"/>
  <c r="P164" i="16"/>
  <c r="N159" i="16"/>
  <c r="N163" i="16"/>
  <c r="R166" i="16"/>
  <c r="O165" i="16"/>
  <c r="R164" i="16"/>
  <c r="Q162" i="16"/>
  <c r="O163" i="16"/>
  <c r="N164" i="16"/>
  <c r="R163" i="16"/>
  <c r="N166" i="16"/>
  <c r="N158" i="16"/>
  <c r="P165" i="16"/>
  <c r="R165" i="16"/>
  <c r="K156" i="7" l="1"/>
  <c r="L161" i="7"/>
  <c r="K162" i="7"/>
  <c r="M163" i="7"/>
  <c r="O161" i="7"/>
  <c r="K163" i="7"/>
  <c r="K155" i="7"/>
  <c r="O162" i="7"/>
  <c r="K161" i="7"/>
  <c r="N160" i="7"/>
  <c r="L162" i="7"/>
  <c r="M162" i="7"/>
  <c r="N161" i="7"/>
  <c r="O160" i="7"/>
  <c r="K160" i="7"/>
  <c r="K157" i="7"/>
  <c r="L160" i="7"/>
  <c r="M160" i="7"/>
  <c r="O163" i="7"/>
  <c r="M161" i="7"/>
  <c r="L163" i="7"/>
  <c r="N163" i="7"/>
  <c r="H83" i="7" l="1"/>
  <c r="G9" i="7"/>
  <c r="H92" i="7"/>
  <c r="D33" i="7"/>
  <c r="E79" i="7"/>
  <c r="D54" i="7"/>
  <c r="D30" i="7"/>
  <c r="D61" i="7"/>
  <c r="H90" i="7"/>
  <c r="E29" i="7"/>
  <c r="E44" i="7"/>
  <c r="E77" i="7"/>
  <c r="E65" i="7"/>
  <c r="E39" i="7"/>
  <c r="F11" i="7"/>
  <c r="G69" i="7"/>
  <c r="D87" i="7"/>
  <c r="F15" i="7"/>
  <c r="F18" i="7"/>
  <c r="H88" i="7"/>
  <c r="H48" i="7"/>
  <c r="E60" i="7"/>
  <c r="F17" i="7"/>
  <c r="D22" i="7"/>
  <c r="G67" i="7"/>
  <c r="D74" i="7"/>
  <c r="F6" i="7"/>
  <c r="H5" i="7"/>
  <c r="F51" i="7"/>
  <c r="E7" i="7"/>
  <c r="D108" i="7"/>
  <c r="D96" i="7"/>
  <c r="F52" i="7"/>
  <c r="E78" i="7"/>
  <c r="H32" i="7"/>
  <c r="E68" i="7"/>
  <c r="H43" i="7"/>
  <c r="F45" i="7"/>
  <c r="H37" i="7"/>
  <c r="G55" i="7"/>
  <c r="H9" i="7"/>
  <c r="E25" i="7"/>
  <c r="E92" i="7"/>
  <c r="G8" i="7"/>
  <c r="G29" i="7"/>
  <c r="H79" i="7"/>
  <c r="E54" i="7"/>
  <c r="H81" i="7"/>
  <c r="D83" i="7"/>
  <c r="D109" i="7"/>
  <c r="D51" i="7"/>
  <c r="D28" i="7"/>
  <c r="H78" i="7"/>
  <c r="G32" i="7"/>
  <c r="D36" i="7"/>
  <c r="F34" i="7"/>
  <c r="E35" i="7"/>
  <c r="G82" i="7"/>
  <c r="N45" i="7"/>
  <c r="H54" i="7"/>
  <c r="H44" i="7"/>
  <c r="D7" i="7"/>
  <c r="H45" i="7"/>
  <c r="G84" i="7"/>
  <c r="F37" i="7"/>
  <c r="F39" i="7"/>
  <c r="H55" i="7"/>
  <c r="D27" i="7"/>
  <c r="H70" i="7"/>
  <c r="G68" i="7"/>
  <c r="F12" i="7"/>
  <c r="D102" i="7"/>
  <c r="D98" i="7"/>
  <c r="G19" i="7"/>
  <c r="D31" i="7"/>
  <c r="G38" i="7"/>
  <c r="E76" i="7"/>
  <c r="G45" i="7"/>
  <c r="G51" i="7"/>
  <c r="F9" i="7"/>
  <c r="D25" i="7"/>
  <c r="F47" i="7"/>
  <c r="F92" i="7"/>
  <c r="G30" i="7"/>
  <c r="D76" i="7"/>
  <c r="D57" i="7"/>
  <c r="E85" i="7"/>
  <c r="D89" i="7"/>
  <c r="F65" i="7"/>
  <c r="G52" i="7"/>
  <c r="D81" i="7"/>
  <c r="E83" i="7"/>
  <c r="F35" i="7"/>
  <c r="E90" i="7"/>
  <c r="G46" i="7"/>
  <c r="E9" i="7"/>
  <c r="H36" i="7"/>
  <c r="G35" i="7"/>
  <c r="H64" i="7"/>
  <c r="G23" i="7"/>
  <c r="D63" i="7"/>
  <c r="D99" i="7"/>
  <c r="E93" i="7"/>
  <c r="F63" i="7"/>
  <c r="F32" i="7"/>
  <c r="H33" i="7"/>
  <c r="E45" i="7"/>
  <c r="D84" i="7"/>
  <c r="E37" i="7"/>
  <c r="D39" i="7"/>
  <c r="E82" i="7"/>
  <c r="G25" i="7"/>
  <c r="E43" i="7"/>
  <c r="D29" i="7"/>
  <c r="D23" i="7"/>
  <c r="D32" i="7"/>
  <c r="G39" i="7"/>
  <c r="H24" i="7"/>
  <c r="E10" i="7"/>
  <c r="K98" i="7"/>
  <c r="H76" i="7"/>
  <c r="F29" i="7"/>
  <c r="H25" i="7"/>
  <c r="D103" i="7"/>
  <c r="F30" i="7"/>
  <c r="G61" i="7"/>
  <c r="G76" i="7"/>
  <c r="D85" i="7"/>
  <c r="F79" i="7"/>
  <c r="G65" i="7"/>
  <c r="E52" i="7"/>
  <c r="G81" i="7"/>
  <c r="F83" i="7"/>
  <c r="E28" i="7"/>
  <c r="F90" i="7"/>
  <c r="D46" i="7"/>
  <c r="D9" i="7"/>
  <c r="E36" i="7"/>
  <c r="F57" i="7"/>
  <c r="D64" i="7"/>
  <c r="D13" i="7"/>
  <c r="G42" i="7"/>
  <c r="F81" i="7"/>
  <c r="E63" i="7"/>
  <c r="E33" i="7"/>
  <c r="G7" i="7"/>
  <c r="F80" i="7"/>
  <c r="H84" i="7"/>
  <c r="E23" i="7"/>
  <c r="H39" i="7"/>
  <c r="F82" i="7"/>
  <c r="M85" i="7"/>
  <c r="E55" i="7"/>
  <c r="D42" i="7"/>
  <c r="G44" i="7"/>
  <c r="H28" i="7"/>
  <c r="D82" i="7"/>
  <c r="D77" i="7"/>
  <c r="F84" i="7"/>
  <c r="H63" i="7"/>
  <c r="K83" i="7"/>
  <c r="F76" i="7"/>
  <c r="F61" i="7"/>
  <c r="H29" i="7"/>
  <c r="D100" i="7"/>
  <c r="D92" i="7"/>
  <c r="E30" i="7"/>
  <c r="F77" i="7"/>
  <c r="G80" i="7"/>
  <c r="H85" i="7"/>
  <c r="G79" i="7"/>
  <c r="F54" i="7"/>
  <c r="H52" i="7"/>
  <c r="E81" i="7"/>
  <c r="G77" i="7"/>
  <c r="D78" i="7"/>
  <c r="G90" i="7"/>
  <c r="H46" i="7"/>
  <c r="G36" i="7"/>
  <c r="G63" i="7"/>
  <c r="D97" i="7"/>
  <c r="E46" i="7"/>
  <c r="H13" i="7"/>
  <c r="F42" i="7"/>
  <c r="H7" i="7"/>
  <c r="F40" i="7"/>
  <c r="F25" i="7"/>
  <c r="H80" i="7"/>
  <c r="E84" i="7"/>
  <c r="H23" i="7"/>
  <c r="D55" i="7"/>
  <c r="H82" i="7"/>
  <c r="D8" i="7"/>
  <c r="F33" i="7"/>
  <c r="E34" i="7"/>
  <c r="D35" i="7"/>
  <c r="G57" i="7"/>
  <c r="E8" i="7"/>
  <c r="H61" i="7"/>
  <c r="D37" i="7"/>
  <c r="G78" i="7"/>
  <c r="F85" i="7"/>
  <c r="E64" i="7"/>
  <c r="G83" i="7"/>
  <c r="E51" i="7"/>
  <c r="E61" i="7"/>
  <c r="F7" i="7"/>
  <c r="G92" i="7"/>
  <c r="H35" i="7"/>
  <c r="D80" i="7"/>
  <c r="G85" i="7"/>
  <c r="D79" i="7"/>
  <c r="G54" i="7"/>
  <c r="D52" i="7"/>
  <c r="H30" i="7"/>
  <c r="F28" i="7"/>
  <c r="F78" i="7"/>
  <c r="D90" i="7"/>
  <c r="E32" i="7"/>
  <c r="F36" i="7"/>
  <c r="F8" i="7"/>
  <c r="H8" i="7"/>
  <c r="H34" i="7"/>
  <c r="H10" i="7"/>
  <c r="D10" i="7"/>
  <c r="F46" i="7"/>
  <c r="F13" i="7"/>
  <c r="E42" i="7"/>
  <c r="D50" i="7"/>
  <c r="H51" i="7"/>
  <c r="D45" i="7"/>
  <c r="E80" i="7"/>
  <c r="G37" i="7"/>
  <c r="F23" i="7"/>
  <c r="F55" i="7"/>
  <c r="E72" i="7"/>
  <c r="G41" i="7"/>
  <c r="H86" i="7"/>
  <c r="D58" i="7"/>
  <c r="F14" i="7"/>
  <c r="E49" i="7"/>
  <c r="G62" i="7"/>
  <c r="D47" i="7"/>
  <c r="G59" i="7"/>
  <c r="D94" i="7"/>
  <c r="F91" i="7"/>
  <c r="H66" i="7"/>
  <c r="E4" i="7"/>
  <c r="G4" i="7"/>
  <c r="F4" i="7"/>
  <c r="H4" i="7"/>
  <c r="K4" i="7"/>
  <c r="P58" i="16"/>
  <c r="Q86" i="16"/>
  <c r="N112" i="16"/>
  <c r="N105" i="16"/>
  <c r="O47" i="16"/>
  <c r="N95" i="16"/>
  <c r="N58" i="16"/>
  <c r="AT9" i="6"/>
  <c r="P49" i="16"/>
  <c r="P10" i="16"/>
  <c r="R33" i="16"/>
  <c r="Q28" i="16"/>
  <c r="P42" i="16"/>
  <c r="N36" i="16"/>
  <c r="Q38" i="16"/>
  <c r="P57" i="16"/>
  <c r="N66" i="16"/>
  <c r="P80" i="16"/>
  <c r="O37" i="16"/>
  <c r="O55" i="16"/>
  <c r="R10" i="16"/>
  <c r="O58" i="16"/>
  <c r="O81" i="16"/>
  <c r="P18" i="16"/>
  <c r="O10" i="16"/>
  <c r="R46" i="16"/>
  <c r="Q32" i="16"/>
  <c r="P87" i="16"/>
  <c r="Q95" i="16"/>
  <c r="Q82" i="16"/>
  <c r="P84" i="16"/>
  <c r="O52" i="16"/>
  <c r="O46" i="16"/>
  <c r="P60" i="16"/>
  <c r="O93" i="16"/>
  <c r="O28" i="16"/>
  <c r="Q71" i="16"/>
  <c r="R88" i="16"/>
  <c r="R82" i="16"/>
  <c r="Q64" i="16"/>
  <c r="P64" i="16"/>
  <c r="O38" i="16"/>
  <c r="N106" i="16"/>
  <c r="O87" i="16"/>
  <c r="Q88" i="16"/>
  <c r="Q49" i="16"/>
  <c r="N103" i="16"/>
  <c r="Q58" i="16"/>
  <c r="N86" i="16"/>
  <c r="P94" i="16"/>
  <c r="N35" i="16"/>
  <c r="N33" i="16"/>
  <c r="Q7" i="16"/>
  <c r="R16" i="16"/>
  <c r="R48" i="16"/>
  <c r="R93" i="16"/>
  <c r="O68" i="16"/>
  <c r="R36" i="16"/>
  <c r="P37" i="16"/>
  <c r="R27" i="16"/>
  <c r="O49" i="16"/>
  <c r="Q72" i="16"/>
  <c r="Q45" i="16"/>
  <c r="R32" i="16"/>
  <c r="N53" i="16"/>
  <c r="N81" i="16"/>
  <c r="P93" i="16"/>
  <c r="N83" i="16"/>
  <c r="AD8" i="16"/>
  <c r="P9" i="16"/>
  <c r="R47" i="16"/>
  <c r="P48" i="16"/>
  <c r="R26" i="16"/>
  <c r="P81" i="16"/>
  <c r="O40" i="16"/>
  <c r="Q42" i="16"/>
  <c r="O54" i="16"/>
  <c r="O39" i="16"/>
  <c r="R73" i="16"/>
  <c r="Q57" i="16"/>
  <c r="N84" i="16"/>
  <c r="Q62" i="16"/>
  <c r="P15" i="16"/>
  <c r="R11" i="16"/>
  <c r="N97" i="16"/>
  <c r="R42" i="16"/>
  <c r="N16" i="16"/>
  <c r="P85" i="16"/>
  <c r="R51" i="16"/>
  <c r="Q22" i="16"/>
  <c r="AT12" i="6"/>
  <c r="N93" i="16"/>
  <c r="N77" i="16"/>
  <c r="P66" i="16"/>
  <c r="N55" i="16"/>
  <c r="P54" i="16"/>
  <c r="AD7" i="16"/>
  <c r="N99" i="16"/>
  <c r="N25" i="16"/>
  <c r="Q84" i="16"/>
  <c r="N49" i="16"/>
  <c r="P11" i="16"/>
  <c r="O12" i="16"/>
  <c r="R35" i="16"/>
  <c r="N42" i="16"/>
  <c r="P43" i="16"/>
  <c r="P68" i="16"/>
  <c r="Q40" i="16"/>
  <c r="Q60" i="16"/>
  <c r="R54" i="16"/>
  <c r="Q66" i="16"/>
  <c r="R55" i="16"/>
  <c r="P95" i="16"/>
  <c r="N31" i="16"/>
  <c r="R8" i="16"/>
  <c r="N12" i="16"/>
  <c r="N11" i="16"/>
  <c r="O85" i="16"/>
  <c r="O95" i="16"/>
  <c r="O80" i="16"/>
  <c r="Q83" i="16"/>
  <c r="P16" i="16"/>
  <c r="R91" i="16"/>
  <c r="R39" i="16"/>
  <c r="N111" i="16"/>
  <c r="P50" i="16"/>
  <c r="O11" i="16"/>
  <c r="N79" i="16"/>
  <c r="R13" i="16"/>
  <c r="N80" i="16"/>
  <c r="N87" i="16"/>
  <c r="R86" i="16"/>
  <c r="O64" i="16"/>
  <c r="P83" i="16"/>
  <c r="N30" i="16"/>
  <c r="N54" i="16"/>
  <c r="N10" i="16"/>
  <c r="Q44" i="16"/>
  <c r="Q87" i="16"/>
  <c r="R66" i="16"/>
  <c r="R12" i="16"/>
  <c r="P17" i="16"/>
  <c r="R79" i="16"/>
  <c r="P28" i="16"/>
  <c r="Q48" i="16"/>
  <c r="P35" i="16"/>
  <c r="R84" i="16"/>
  <c r="R87" i="16"/>
  <c r="Q81" i="16"/>
  <c r="P82" i="16"/>
  <c r="N67" i="16"/>
  <c r="N100" i="16"/>
  <c r="P39" i="16"/>
  <c r="N88" i="16"/>
  <c r="N102" i="16"/>
  <c r="O48" i="16"/>
  <c r="O7" i="16"/>
  <c r="N92" i="16"/>
  <c r="N28" i="16"/>
  <c r="O75" i="16"/>
  <c r="O32" i="16"/>
  <c r="Q85" i="16"/>
  <c r="Q26" i="16"/>
  <c r="P40" i="16"/>
  <c r="Q11" i="16"/>
  <c r="Q54" i="16"/>
  <c r="P21" i="16"/>
  <c r="P88" i="16"/>
  <c r="AT8" i="6"/>
  <c r="O67" i="16"/>
  <c r="O35" i="16"/>
  <c r="O42" i="16"/>
  <c r="Q47" i="16"/>
  <c r="O83" i="16"/>
  <c r="P33" i="16"/>
  <c r="P36" i="16"/>
  <c r="N57" i="16"/>
  <c r="N39" i="16"/>
  <c r="R37" i="16"/>
  <c r="O57" i="16"/>
  <c r="Q93" i="16"/>
  <c r="R28" i="16"/>
  <c r="N60" i="16"/>
  <c r="P55" i="16"/>
  <c r="N26" i="16"/>
  <c r="AD10" i="16"/>
  <c r="O26" i="16"/>
  <c r="N90" i="16"/>
  <c r="Q39" i="16"/>
  <c r="O13" i="16"/>
  <c r="O33" i="16"/>
  <c r="N61" i="16"/>
  <c r="Q79" i="16"/>
  <c r="Q35" i="16"/>
  <c r="Q65" i="16"/>
  <c r="N101" i="16"/>
  <c r="R85" i="16"/>
  <c r="R81" i="16"/>
  <c r="N13" i="16"/>
  <c r="P79" i="16"/>
  <c r="R95" i="16"/>
  <c r="Q55" i="16"/>
  <c r="N45" i="16"/>
  <c r="Q68" i="16"/>
  <c r="O82" i="16"/>
  <c r="AT11" i="6"/>
  <c r="O71" i="16"/>
  <c r="R38" i="16"/>
  <c r="R40" i="16"/>
  <c r="R58" i="16"/>
  <c r="P14" i="16"/>
  <c r="O36" i="16"/>
  <c r="R31" i="16"/>
  <c r="AT10" i="6"/>
  <c r="Q70" i="16"/>
  <c r="N50" i="16"/>
  <c r="R49" i="16"/>
  <c r="R7" i="16"/>
  <c r="N64" i="16"/>
  <c r="P38" i="16"/>
  <c r="R67" i="16"/>
  <c r="O86" i="16"/>
  <c r="P31" i="16"/>
  <c r="N40" i="16"/>
  <c r="O63" i="16"/>
  <c r="R64" i="16"/>
  <c r="P45" i="16"/>
  <c r="O31" i="16"/>
  <c r="R57" i="16"/>
  <c r="Q41" i="16"/>
  <c r="R83" i="16"/>
  <c r="AT17" i="6"/>
  <c r="P86" i="16"/>
  <c r="AA10" i="16"/>
  <c r="N85" i="16"/>
  <c r="N38" i="16"/>
  <c r="O96" i="16"/>
  <c r="O84" i="16"/>
  <c r="O88" i="16"/>
  <c r="Q12" i="16"/>
  <c r="O79" i="16"/>
  <c r="N32" i="16"/>
  <c r="R89" i="16"/>
  <c r="N48" i="16"/>
  <c r="P7" i="16"/>
  <c r="Q33" i="16"/>
  <c r="N82" i="16"/>
  <c r="O45" i="16"/>
  <c r="P12" i="16"/>
  <c r="R69" i="16"/>
  <c r="P20" i="16"/>
  <c r="N34" i="16"/>
  <c r="Q80" i="16"/>
  <c r="Q10" i="16"/>
  <c r="O66" i="16"/>
  <c r="P32" i="16"/>
  <c r="P26" i="16"/>
  <c r="AX53" i="7" l="1"/>
  <c r="D53" i="17" s="1"/>
  <c r="BE141" i="7"/>
  <c r="BE149" i="7"/>
  <c r="BE119" i="7"/>
  <c r="BH161" i="7"/>
  <c r="BE163" i="7"/>
  <c r="BE158" i="7"/>
  <c r="BE124" i="7"/>
  <c r="BE120" i="7"/>
  <c r="BE133" i="7"/>
  <c r="BE104" i="7"/>
  <c r="BE162" i="7"/>
  <c r="BE139" i="7"/>
  <c r="BE136" i="7"/>
  <c r="BE132" i="7"/>
  <c r="BG160" i="7"/>
  <c r="BF161" i="7"/>
  <c r="AX57" i="7"/>
  <c r="D57" i="17" s="1"/>
  <c r="AX60" i="7"/>
  <c r="D60" i="17" s="1"/>
  <c r="AX67" i="7"/>
  <c r="D67" i="17" s="1"/>
  <c r="AX69" i="7"/>
  <c r="D69" i="17" s="1"/>
  <c r="R1864" i="7"/>
  <c r="R1480" i="7"/>
  <c r="R1739" i="7"/>
  <c r="R1378" i="7"/>
  <c r="R1610" i="7"/>
  <c r="R1653" i="7"/>
  <c r="R1687" i="7"/>
  <c r="R1868" i="7"/>
  <c r="R1648" i="7"/>
  <c r="R1983" i="7"/>
  <c r="R1767" i="7"/>
  <c r="R1503" i="7"/>
  <c r="R1560" i="7"/>
  <c r="R1830" i="7"/>
  <c r="R1602" i="7"/>
  <c r="R1209" i="7"/>
  <c r="R930" i="7"/>
  <c r="R1482" i="7"/>
  <c r="R1645" i="7"/>
  <c r="R1429" i="7"/>
  <c r="R1206" i="7"/>
  <c r="R564" i="7"/>
  <c r="R379" i="7"/>
  <c r="BH159" i="7"/>
  <c r="BE115" i="7"/>
  <c r="BE142" i="7"/>
  <c r="BE148" i="7"/>
  <c r="BE107" i="7"/>
  <c r="BE151" i="7"/>
  <c r="BE106" i="7"/>
  <c r="BE121" i="7"/>
  <c r="BE128" i="7"/>
  <c r="BE155" i="7"/>
  <c r="BE160" i="7"/>
  <c r="BE156" i="7"/>
  <c r="BI160" i="7"/>
  <c r="BE129" i="7"/>
  <c r="BE134" i="7"/>
  <c r="AX71" i="7"/>
  <c r="D71" i="17" s="1"/>
  <c r="AX73" i="7"/>
  <c r="D73" i="17" s="1"/>
  <c r="AX75" i="7"/>
  <c r="D75" i="17" s="1"/>
  <c r="AX66" i="7"/>
  <c r="D66" i="17" s="1"/>
  <c r="AX76" i="7"/>
  <c r="D76" i="17" s="1"/>
  <c r="AX80" i="7"/>
  <c r="D80" i="17" s="1"/>
  <c r="AX81" i="7"/>
  <c r="D81" i="17" s="1"/>
  <c r="R1732" i="7"/>
  <c r="R1960" i="7"/>
  <c r="R1945" i="7"/>
  <c r="R1954" i="7"/>
  <c r="R1094" i="7"/>
  <c r="R1528" i="7"/>
  <c r="R1613" i="7"/>
  <c r="R1832" i="7"/>
  <c r="R1596" i="7"/>
  <c r="R1947" i="7"/>
  <c r="R1731" i="7"/>
  <c r="R1413" i="7"/>
  <c r="R1488" i="7"/>
  <c r="R1794" i="7"/>
  <c r="R1545" i="7"/>
  <c r="R1041" i="7"/>
  <c r="R1408" i="7"/>
  <c r="R1410" i="7"/>
  <c r="R1609" i="7"/>
  <c r="R1393" i="7"/>
  <c r="R1167" i="7"/>
  <c r="R527" i="7"/>
  <c r="R507" i="7"/>
  <c r="BE140" i="7"/>
  <c r="BH162" i="7"/>
  <c r="BE138" i="7"/>
  <c r="BG162" i="7"/>
  <c r="BE135" i="7"/>
  <c r="BE105" i="7"/>
  <c r="BH160" i="7"/>
  <c r="BE108" i="7"/>
  <c r="BE157" i="7"/>
  <c r="BE118" i="7"/>
  <c r="BE117" i="7"/>
  <c r="BE123" i="7"/>
  <c r="BE131" i="7"/>
  <c r="BE116" i="7"/>
  <c r="BE110" i="7"/>
  <c r="BG161" i="7"/>
  <c r="BI161" i="7"/>
  <c r="BF159" i="7"/>
  <c r="BF160" i="7"/>
  <c r="AX56" i="7"/>
  <c r="D56" i="17" s="1"/>
  <c r="AX68" i="7"/>
  <c r="D68" i="17" s="1"/>
  <c r="AX82" i="7"/>
  <c r="D82" i="17" s="1"/>
  <c r="AX77" i="7"/>
  <c r="D77" i="17" s="1"/>
  <c r="R1587" i="7"/>
  <c r="R1804" i="7"/>
  <c r="R1873" i="7"/>
  <c r="R1810" i="7"/>
  <c r="R1937" i="7"/>
  <c r="R1975" i="7"/>
  <c r="R1419" i="7"/>
  <c r="R1796" i="7"/>
  <c r="R1530" i="7"/>
  <c r="R1911" i="7"/>
  <c r="R1695" i="7"/>
  <c r="R1251" i="7"/>
  <c r="R1974" i="7"/>
  <c r="R1758" i="7"/>
  <c r="R1443" i="7"/>
  <c r="R1353" i="7"/>
  <c r="R1336" i="7"/>
  <c r="R1338" i="7"/>
  <c r="R1573" i="7"/>
  <c r="R1357" i="7"/>
  <c r="R502" i="7"/>
  <c r="R451" i="7"/>
  <c r="R461" i="7"/>
  <c r="BG163" i="7"/>
  <c r="BE144" i="7"/>
  <c r="BE111" i="7"/>
  <c r="BE154" i="7"/>
  <c r="BH163" i="7"/>
  <c r="BE114" i="7"/>
  <c r="BE153" i="7"/>
  <c r="BE125" i="7"/>
  <c r="BE159" i="7"/>
  <c r="BE152" i="7"/>
  <c r="BF163" i="7"/>
  <c r="BF162" i="7"/>
  <c r="AX65" i="7"/>
  <c r="D65" i="17" s="1"/>
  <c r="AX58" i="7"/>
  <c r="D58" i="17" s="1"/>
  <c r="AX72" i="7"/>
  <c r="D72" i="17" s="1"/>
  <c r="AX79" i="7"/>
  <c r="D79" i="17" s="1"/>
  <c r="R1943" i="7"/>
  <c r="R1649" i="7"/>
  <c r="R1801" i="7"/>
  <c r="R1966" i="7"/>
  <c r="R1865" i="7"/>
  <c r="R1903" i="7"/>
  <c r="R1976" i="7"/>
  <c r="R1760" i="7"/>
  <c r="R1431" i="7"/>
  <c r="R1875" i="7"/>
  <c r="R1655" i="7"/>
  <c r="R1473" i="7"/>
  <c r="R1938" i="7"/>
  <c r="R1722" i="7"/>
  <c r="R1306" i="7"/>
  <c r="R1281" i="7"/>
  <c r="R1264" i="7"/>
  <c r="R1266" i="7"/>
  <c r="R1537" i="7"/>
  <c r="R1321" i="7"/>
  <c r="R469" i="7"/>
  <c r="R375" i="7"/>
  <c r="R422" i="7"/>
  <c r="BE112" i="7"/>
  <c r="BE146" i="7"/>
  <c r="BE145" i="7"/>
  <c r="BE143" i="7"/>
  <c r="BE147" i="7"/>
  <c r="BE150" i="7"/>
  <c r="BE161" i="7"/>
  <c r="BE122" i="7"/>
  <c r="BI163" i="7"/>
  <c r="BE137" i="7"/>
  <c r="BI162" i="7"/>
  <c r="BG159" i="7"/>
  <c r="AX54" i="7"/>
  <c r="D54" i="17" s="1"/>
  <c r="AX78" i="7"/>
  <c r="D78" i="17" s="1"/>
  <c r="AX63" i="7"/>
  <c r="D63" i="17" s="1"/>
  <c r="AX62" i="7"/>
  <c r="D62" i="17" s="1"/>
  <c r="R1775" i="7"/>
  <c r="R1118" i="7"/>
  <c r="R1729" i="7"/>
  <c r="R1834" i="7"/>
  <c r="R1793" i="7"/>
  <c r="R1831" i="7"/>
  <c r="R1940" i="7"/>
  <c r="R1724" i="7"/>
  <c r="R1318" i="7"/>
  <c r="R1839" i="7"/>
  <c r="R1616" i="7"/>
  <c r="R1335" i="7"/>
  <c r="R1902" i="7"/>
  <c r="R1686" i="7"/>
  <c r="R1356" i="7"/>
  <c r="R1214" i="7"/>
  <c r="R1188" i="7"/>
  <c r="R1196" i="7"/>
  <c r="R1501" i="7"/>
  <c r="R1285" i="7"/>
  <c r="R419" i="7"/>
  <c r="R417" i="7"/>
  <c r="R376" i="7"/>
  <c r="BE109" i="7"/>
  <c r="BE113" i="7"/>
  <c r="BE127" i="7"/>
  <c r="BE130" i="7"/>
  <c r="BE126" i="7"/>
  <c r="BE103" i="7"/>
  <c r="BI159" i="7"/>
  <c r="AX83" i="7"/>
  <c r="D83" i="17" s="1"/>
  <c r="AX74" i="7"/>
  <c r="D74" i="17" s="1"/>
  <c r="AX61" i="7"/>
  <c r="D61" i="17" s="1"/>
  <c r="AX55" i="7"/>
  <c r="D55" i="17" s="1"/>
  <c r="AX64" i="7"/>
  <c r="D64" i="17" s="1"/>
  <c r="AX59" i="7"/>
  <c r="D59" i="17" s="1"/>
  <c r="AX70" i="7"/>
  <c r="D70" i="17" s="1"/>
  <c r="R1996" i="7"/>
  <c r="R1666" i="7"/>
  <c r="R1859" i="7"/>
  <c r="R1631" i="7"/>
  <c r="R1702" i="7"/>
  <c r="R1721" i="7"/>
  <c r="R1759" i="7"/>
  <c r="R1904" i="7"/>
  <c r="R1688" i="7"/>
  <c r="R1161" i="7"/>
  <c r="R1803" i="7"/>
  <c r="R1575" i="7"/>
  <c r="R922" i="7"/>
  <c r="R1866" i="7"/>
  <c r="R1647" i="7"/>
  <c r="R1284" i="7"/>
  <c r="R1106" i="7"/>
  <c r="R1005" i="7"/>
  <c r="R1014" i="7"/>
  <c r="R1465" i="7"/>
  <c r="R1249" i="7"/>
  <c r="R600" i="7"/>
  <c r="R371" i="7"/>
  <c r="R492" i="7"/>
  <c r="R456" i="7"/>
  <c r="R420" i="7"/>
  <c r="R384" i="7"/>
  <c r="R1025" i="7"/>
  <c r="R1153" i="7"/>
  <c r="R919" i="7"/>
  <c r="R886" i="7"/>
  <c r="R400" i="7"/>
  <c r="R465" i="7"/>
  <c r="R941" i="7"/>
  <c r="R415" i="7"/>
  <c r="R496" i="7"/>
  <c r="R629" i="7"/>
  <c r="R741" i="7"/>
  <c r="R818" i="7"/>
  <c r="R521" i="7"/>
  <c r="R637" i="7"/>
  <c r="R1083" i="7"/>
  <c r="R1478" i="7"/>
  <c r="R1262" i="7"/>
  <c r="R1053" i="7"/>
  <c r="R1439" i="7"/>
  <c r="R1218" i="7"/>
  <c r="R1114" i="7"/>
  <c r="R867" i="7"/>
  <c r="R1972" i="7"/>
  <c r="R1840" i="7"/>
  <c r="R1696" i="7"/>
  <c r="R1540" i="7"/>
  <c r="R1919" i="7"/>
  <c r="R1751" i="7"/>
  <c r="R1643" i="7"/>
  <c r="R1416" i="7"/>
  <c r="R1924" i="7"/>
  <c r="R1780" i="7"/>
  <c r="R1626" i="7"/>
  <c r="R1991" i="7"/>
  <c r="R1847" i="7"/>
  <c r="R1715" i="7"/>
  <c r="R1933" i="7"/>
  <c r="R1861" i="7"/>
  <c r="R1789" i="7"/>
  <c r="R1717" i="7"/>
  <c r="R1628" i="7"/>
  <c r="R1275" i="7"/>
  <c r="R1930" i="7"/>
  <c r="R1786" i="7"/>
  <c r="R1942" i="7"/>
  <c r="R1798" i="7"/>
  <c r="R1690" i="7"/>
  <c r="R1590" i="7"/>
  <c r="R1997" i="7"/>
  <c r="R1925" i="7"/>
  <c r="R1853" i="7"/>
  <c r="R1781" i="7"/>
  <c r="R1709" i="7"/>
  <c r="R1630" i="7"/>
  <c r="R1492" i="7"/>
  <c r="R1963" i="7"/>
  <c r="R1891" i="7"/>
  <c r="R1819" i="7"/>
  <c r="R1747" i="7"/>
  <c r="R1675" i="7"/>
  <c r="R1588" i="7"/>
  <c r="R1330" i="7"/>
  <c r="R1970" i="7"/>
  <c r="R1934" i="7"/>
  <c r="R1898" i="7"/>
  <c r="R1862" i="7"/>
  <c r="R1826" i="7"/>
  <c r="R1790" i="7"/>
  <c r="R1754" i="7"/>
  <c r="R1718" i="7"/>
  <c r="R1682" i="7"/>
  <c r="R1638" i="7"/>
  <c r="R1594" i="7"/>
  <c r="R1518" i="7"/>
  <c r="R1428" i="7"/>
  <c r="R1282" i="7"/>
  <c r="R903" i="7"/>
  <c r="R1977" i="7"/>
  <c r="R1941" i="7"/>
  <c r="R1905" i="7"/>
  <c r="R1869" i="7"/>
  <c r="R1833" i="7"/>
  <c r="R1797" i="7"/>
  <c r="R1761" i="7"/>
  <c r="R1725" i="7"/>
  <c r="R1689" i="7"/>
  <c r="R1652" i="7"/>
  <c r="R1606" i="7"/>
  <c r="R1563" i="7"/>
  <c r="R1491" i="7"/>
  <c r="R1402" i="7"/>
  <c r="R1204" i="7"/>
  <c r="R1462" i="7"/>
  <c r="R1299" i="7"/>
  <c r="R1617" i="7"/>
  <c r="R1548" i="7"/>
  <c r="R1485" i="7"/>
  <c r="R1968" i="7"/>
  <c r="R1932" i="7"/>
  <c r="R1896" i="7"/>
  <c r="R1860" i="7"/>
  <c r="R1824" i="7"/>
  <c r="R1788" i="7"/>
  <c r="R1752" i="7"/>
  <c r="R1716" i="7"/>
  <c r="R1680" i="7"/>
  <c r="R1637" i="7"/>
  <c r="R1600" i="7"/>
  <c r="R1533" i="7"/>
  <c r="R1440" i="7"/>
  <c r="R1270" i="7"/>
  <c r="R1344" i="7"/>
  <c r="R1272" i="7"/>
  <c r="R1186" i="7"/>
  <c r="R987" i="7"/>
  <c r="R1341" i="7"/>
  <c r="R1269" i="7"/>
  <c r="R1194" i="7"/>
  <c r="R1070" i="7"/>
  <c r="R1468" i="7"/>
  <c r="R1396" i="7"/>
  <c r="R1324" i="7"/>
  <c r="R1252" i="7"/>
  <c r="R1185" i="7"/>
  <c r="R970" i="7"/>
  <c r="R1470" i="7"/>
  <c r="R1398" i="7"/>
  <c r="R1326" i="7"/>
  <c r="R1254" i="7"/>
  <c r="R1176" i="7"/>
  <c r="R891" i="7"/>
  <c r="R1639" i="7"/>
  <c r="R1603" i="7"/>
  <c r="R1567" i="7"/>
  <c r="R1531" i="7"/>
  <c r="R1495" i="7"/>
  <c r="R1459" i="7"/>
  <c r="R1423" i="7"/>
  <c r="R1387" i="7"/>
  <c r="R1351" i="7"/>
  <c r="R1315" i="7"/>
  <c r="R1279" i="7"/>
  <c r="R1243" i="7"/>
  <c r="R1203" i="7"/>
  <c r="R533" i="7"/>
  <c r="R495" i="7"/>
  <c r="R464" i="7"/>
  <c r="R410" i="7"/>
  <c r="R594" i="7"/>
  <c r="R558" i="7"/>
  <c r="R517" i="7"/>
  <c r="R449" i="7"/>
  <c r="R453" i="7"/>
  <c r="R407" i="7"/>
  <c r="R368" i="7"/>
  <c r="R369" i="7"/>
  <c r="R497" i="7"/>
  <c r="R458" i="7"/>
  <c r="R412" i="7"/>
  <c r="R373" i="7"/>
  <c r="R486" i="7"/>
  <c r="R450" i="7"/>
  <c r="R414" i="7"/>
  <c r="R378" i="7"/>
  <c r="R989" i="7"/>
  <c r="R1117" i="7"/>
  <c r="R784" i="7"/>
  <c r="R616" i="7"/>
  <c r="R914" i="7"/>
  <c r="R858" i="7"/>
  <c r="R905" i="7"/>
  <c r="R792" i="7"/>
  <c r="R374" i="7"/>
  <c r="R526" i="7"/>
  <c r="R665" i="7"/>
  <c r="R782" i="7"/>
  <c r="R393" i="7"/>
  <c r="R602" i="7"/>
  <c r="R990" i="7"/>
  <c r="R1442" i="7"/>
  <c r="R1223" i="7"/>
  <c r="R954" i="7"/>
  <c r="R1403" i="7"/>
  <c r="R1179" i="7"/>
  <c r="R1078" i="7"/>
  <c r="R758" i="7"/>
  <c r="R1948" i="7"/>
  <c r="R1816" i="7"/>
  <c r="R1684" i="7"/>
  <c r="R1450" i="7"/>
  <c r="R1895" i="7"/>
  <c r="R1727" i="7"/>
  <c r="R1640" i="7"/>
  <c r="R1366" i="7"/>
  <c r="R1900" i="7"/>
  <c r="R1756" i="7"/>
  <c r="R1576" i="7"/>
  <c r="R1955" i="7"/>
  <c r="R1835" i="7"/>
  <c r="R1993" i="7"/>
  <c r="R1921" i="7"/>
  <c r="R1849" i="7"/>
  <c r="R1777" i="7"/>
  <c r="R1705" i="7"/>
  <c r="R1552" i="7"/>
  <c r="R1181" i="7"/>
  <c r="R1906" i="7"/>
  <c r="R1762" i="7"/>
  <c r="R1918" i="7"/>
  <c r="R1774" i="7"/>
  <c r="R1678" i="7"/>
  <c r="R1558" i="7"/>
  <c r="R1985" i="7"/>
  <c r="R1913" i="7"/>
  <c r="R1841" i="7"/>
  <c r="R1769" i="7"/>
  <c r="R1697" i="7"/>
  <c r="R1618" i="7"/>
  <c r="R1311" i="7"/>
  <c r="R1951" i="7"/>
  <c r="R1879" i="7"/>
  <c r="R1807" i="7"/>
  <c r="R1735" i="7"/>
  <c r="R1667" i="7"/>
  <c r="R1570" i="7"/>
  <c r="R1221" i="7"/>
  <c r="R1964" i="7"/>
  <c r="R1928" i="7"/>
  <c r="R1892" i="7"/>
  <c r="R1856" i="7"/>
  <c r="R1820" i="7"/>
  <c r="R1784" i="7"/>
  <c r="R1748" i="7"/>
  <c r="R1712" i="7"/>
  <c r="R1676" i="7"/>
  <c r="R1635" i="7"/>
  <c r="R1578" i="7"/>
  <c r="R1506" i="7"/>
  <c r="R1395" i="7"/>
  <c r="R1246" i="7"/>
  <c r="R2000" i="7"/>
  <c r="R1971" i="7"/>
  <c r="R1935" i="7"/>
  <c r="R1899" i="7"/>
  <c r="R1863" i="7"/>
  <c r="R1827" i="7"/>
  <c r="R1791" i="7"/>
  <c r="R1755" i="7"/>
  <c r="R1719" i="7"/>
  <c r="R1683" i="7"/>
  <c r="R1642" i="7"/>
  <c r="R1601" i="7"/>
  <c r="R1551" i="7"/>
  <c r="R1486" i="7"/>
  <c r="R1371" i="7"/>
  <c r="R1178" i="7"/>
  <c r="R1437" i="7"/>
  <c r="R1263" i="7"/>
  <c r="R1607" i="7"/>
  <c r="R1536" i="7"/>
  <c r="R1998" i="7"/>
  <c r="R1962" i="7"/>
  <c r="R1926" i="7"/>
  <c r="R1890" i="7"/>
  <c r="R1854" i="7"/>
  <c r="R1818" i="7"/>
  <c r="R1782" i="7"/>
  <c r="R1746" i="7"/>
  <c r="R1710" i="7"/>
  <c r="R1674" i="7"/>
  <c r="R1634" i="7"/>
  <c r="R1584" i="7"/>
  <c r="R1521" i="7"/>
  <c r="R1407" i="7"/>
  <c r="R1234" i="7"/>
  <c r="R1332" i="7"/>
  <c r="R1260" i="7"/>
  <c r="R1160" i="7"/>
  <c r="R525" i="7"/>
  <c r="R1329" i="7"/>
  <c r="R1257" i="7"/>
  <c r="R1191" i="7"/>
  <c r="R1050" i="7"/>
  <c r="R1456" i="7"/>
  <c r="R1384" i="7"/>
  <c r="R1312" i="7"/>
  <c r="R1240" i="7"/>
  <c r="R1149" i="7"/>
  <c r="R957" i="7"/>
  <c r="R1458" i="7"/>
  <c r="R1386" i="7"/>
  <c r="R1314" i="7"/>
  <c r="R1242" i="7"/>
  <c r="R1173" i="7"/>
  <c r="R1669" i="7"/>
  <c r="R1633" i="7"/>
  <c r="R1597" i="7"/>
  <c r="R1561" i="7"/>
  <c r="R1525" i="7"/>
  <c r="R1489" i="7"/>
  <c r="R1453" i="7"/>
  <c r="R1417" i="7"/>
  <c r="R1381" i="7"/>
  <c r="R1345" i="7"/>
  <c r="R1309" i="7"/>
  <c r="R1273" i="7"/>
  <c r="R1237" i="7"/>
  <c r="R1193" i="7"/>
  <c r="R523" i="7"/>
  <c r="R490" i="7"/>
  <c r="R460" i="7"/>
  <c r="R387" i="7"/>
  <c r="R588" i="7"/>
  <c r="R552" i="7"/>
  <c r="R512" i="7"/>
  <c r="R436" i="7"/>
  <c r="R443" i="7"/>
  <c r="R404" i="7"/>
  <c r="R405" i="7"/>
  <c r="R536" i="7"/>
  <c r="R494" i="7"/>
  <c r="R448" i="7"/>
  <c r="R409" i="7"/>
  <c r="R363" i="7"/>
  <c r="R480" i="7"/>
  <c r="R444" i="7"/>
  <c r="R408" i="7"/>
  <c r="R372" i="7"/>
  <c r="R943" i="7"/>
  <c r="R1081" i="7"/>
  <c r="R1064" i="7"/>
  <c r="R857" i="7"/>
  <c r="R880" i="7"/>
  <c r="R730" i="7"/>
  <c r="R863" i="7"/>
  <c r="R754" i="7"/>
  <c r="R853" i="7"/>
  <c r="R896" i="7"/>
  <c r="R634" i="7"/>
  <c r="R736" i="7"/>
  <c r="R781" i="7"/>
  <c r="R559" i="7"/>
  <c r="R765" i="7"/>
  <c r="R1406" i="7"/>
  <c r="R1184" i="7"/>
  <c r="R656" i="7"/>
  <c r="R1367" i="7"/>
  <c r="R1110" i="7"/>
  <c r="R1042" i="7"/>
  <c r="R1157" i="7"/>
  <c r="R1936" i="7"/>
  <c r="R1792" i="7"/>
  <c r="R1646" i="7"/>
  <c r="R1239" i="7"/>
  <c r="R1871" i="7"/>
  <c r="R1703" i="7"/>
  <c r="R1620" i="7"/>
  <c r="R1258" i="7"/>
  <c r="R1876" i="7"/>
  <c r="R1720" i="7"/>
  <c r="R1504" i="7"/>
  <c r="R1931" i="7"/>
  <c r="R1811" i="7"/>
  <c r="R1981" i="7"/>
  <c r="R1909" i="7"/>
  <c r="R1837" i="7"/>
  <c r="R1765" i="7"/>
  <c r="R1693" i="7"/>
  <c r="R1516" i="7"/>
  <c r="R1023" i="7"/>
  <c r="R1882" i="7"/>
  <c r="R1738" i="7"/>
  <c r="R1894" i="7"/>
  <c r="R1750" i="7"/>
  <c r="R1662" i="7"/>
  <c r="R1455" i="7"/>
  <c r="R1973" i="7"/>
  <c r="R1901" i="7"/>
  <c r="R1829" i="7"/>
  <c r="R1757" i="7"/>
  <c r="R1685" i="7"/>
  <c r="R1605" i="7"/>
  <c r="R770" i="7"/>
  <c r="R1939" i="7"/>
  <c r="R1867" i="7"/>
  <c r="R1795" i="7"/>
  <c r="R1723" i="7"/>
  <c r="R1664" i="7"/>
  <c r="R1534" i="7"/>
  <c r="R1994" i="7"/>
  <c r="R1958" i="7"/>
  <c r="R1922" i="7"/>
  <c r="R1886" i="7"/>
  <c r="R1850" i="7"/>
  <c r="R1814" i="7"/>
  <c r="R1778" i="7"/>
  <c r="R1742" i="7"/>
  <c r="R1706" i="7"/>
  <c r="R1671" i="7"/>
  <c r="R1625" i="7"/>
  <c r="R1566" i="7"/>
  <c r="R1494" i="7"/>
  <c r="R1392" i="7"/>
  <c r="R1224" i="7"/>
  <c r="R2001" i="7"/>
  <c r="R1965" i="7"/>
  <c r="R1929" i="7"/>
  <c r="R1893" i="7"/>
  <c r="R1857" i="7"/>
  <c r="R1821" i="7"/>
  <c r="R1785" i="7"/>
  <c r="R1749" i="7"/>
  <c r="R1713" i="7"/>
  <c r="R1677" i="7"/>
  <c r="R1632" i="7"/>
  <c r="R1599" i="7"/>
  <c r="R1539" i="7"/>
  <c r="R1474" i="7"/>
  <c r="R1359" i="7"/>
  <c r="R1142" i="7"/>
  <c r="R1426" i="7"/>
  <c r="R1227" i="7"/>
  <c r="R1595" i="7"/>
  <c r="R1524" i="7"/>
  <c r="R1992" i="7"/>
  <c r="R1956" i="7"/>
  <c r="R1920" i="7"/>
  <c r="R1884" i="7"/>
  <c r="R1848" i="7"/>
  <c r="R1812" i="7"/>
  <c r="R1776" i="7"/>
  <c r="R1740" i="7"/>
  <c r="R1704" i="7"/>
  <c r="R1670" i="7"/>
  <c r="R1624" i="7"/>
  <c r="R1582" i="7"/>
  <c r="R1509" i="7"/>
  <c r="R1404" i="7"/>
  <c r="R1175" i="7"/>
  <c r="R1320" i="7"/>
  <c r="R1248" i="7"/>
  <c r="R1136" i="7"/>
  <c r="R1389" i="7"/>
  <c r="R1317" i="7"/>
  <c r="R1245" i="7"/>
  <c r="R1168" i="7"/>
  <c r="R996" i="7"/>
  <c r="R1444" i="7"/>
  <c r="R1372" i="7"/>
  <c r="R1300" i="7"/>
  <c r="R1228" i="7"/>
  <c r="R1125" i="7"/>
  <c r="R708" i="7"/>
  <c r="R1446" i="7"/>
  <c r="R1374" i="7"/>
  <c r="R1302" i="7"/>
  <c r="R1230" i="7"/>
  <c r="R1148" i="7"/>
  <c r="R1663" i="7"/>
  <c r="R1627" i="7"/>
  <c r="R1591" i="7"/>
  <c r="R1555" i="7"/>
  <c r="R1519" i="7"/>
  <c r="R1483" i="7"/>
  <c r="R1447" i="7"/>
  <c r="R1411" i="7"/>
  <c r="R1375" i="7"/>
  <c r="R1339" i="7"/>
  <c r="R1303" i="7"/>
  <c r="R1267" i="7"/>
  <c r="R1231" i="7"/>
  <c r="R1190" i="7"/>
  <c r="R520" i="7"/>
  <c r="R488" i="7"/>
  <c r="R447" i="7"/>
  <c r="R364" i="7"/>
  <c r="R582" i="7"/>
  <c r="R546" i="7"/>
  <c r="R505" i="7"/>
  <c r="R423" i="7"/>
  <c r="R440" i="7"/>
  <c r="R394" i="7"/>
  <c r="R395" i="7"/>
  <c r="R530" i="7"/>
  <c r="R484" i="7"/>
  <c r="R445" i="7"/>
  <c r="R399" i="7"/>
  <c r="R510" i="7"/>
  <c r="R474" i="7"/>
  <c r="R438" i="7"/>
  <c r="R402" i="7"/>
  <c r="R366" i="7"/>
  <c r="R850" i="7"/>
  <c r="R1045" i="7"/>
  <c r="R1028" i="7"/>
  <c r="R803" i="7"/>
  <c r="R814" i="7"/>
  <c r="R595" i="7"/>
  <c r="R771" i="7"/>
  <c r="R716" i="7"/>
  <c r="R811" i="7"/>
  <c r="R860" i="7"/>
  <c r="R580" i="7"/>
  <c r="R690" i="7"/>
  <c r="R745" i="7"/>
  <c r="R487" i="7"/>
  <c r="R1586" i="7"/>
  <c r="R1370" i="7"/>
  <c r="R1116" i="7"/>
  <c r="R1547" i="7"/>
  <c r="R1331" i="7"/>
  <c r="R1020" i="7"/>
  <c r="R1006" i="7"/>
  <c r="R1121" i="7"/>
  <c r="R1912" i="7"/>
  <c r="R1768" i="7"/>
  <c r="R1623" i="7"/>
  <c r="R1979" i="7"/>
  <c r="R1823" i="7"/>
  <c r="R1691" i="7"/>
  <c r="R1546" i="7"/>
  <c r="R1113" i="7"/>
  <c r="R1852" i="7"/>
  <c r="R1708" i="7"/>
  <c r="R1461" i="7"/>
  <c r="R1907" i="7"/>
  <c r="R1787" i="7"/>
  <c r="R1969" i="7"/>
  <c r="R1897" i="7"/>
  <c r="R1825" i="7"/>
  <c r="R1753" i="7"/>
  <c r="R1681" i="7"/>
  <c r="R1425" i="7"/>
  <c r="R2002" i="7"/>
  <c r="R1846" i="7"/>
  <c r="R1522" i="7"/>
  <c r="R1870" i="7"/>
  <c r="R1726" i="7"/>
  <c r="R1659" i="7"/>
  <c r="R1390" i="7"/>
  <c r="R1961" i="7"/>
  <c r="R1889" i="7"/>
  <c r="R1817" i="7"/>
  <c r="R1745" i="7"/>
  <c r="R1673" i="7"/>
  <c r="R1589" i="7"/>
  <c r="R1999" i="7"/>
  <c r="R1927" i="7"/>
  <c r="R1855" i="7"/>
  <c r="R1783" i="7"/>
  <c r="R1711" i="7"/>
  <c r="R1644" i="7"/>
  <c r="R1498" i="7"/>
  <c r="R1988" i="7"/>
  <c r="R1952" i="7"/>
  <c r="R1916" i="7"/>
  <c r="R1880" i="7"/>
  <c r="R1844" i="7"/>
  <c r="R1808" i="7"/>
  <c r="R1772" i="7"/>
  <c r="R1736" i="7"/>
  <c r="R1700" i="7"/>
  <c r="R1661" i="7"/>
  <c r="R1622" i="7"/>
  <c r="R1554" i="7"/>
  <c r="R1467" i="7"/>
  <c r="R1368" i="7"/>
  <c r="R1198" i="7"/>
  <c r="R1995" i="7"/>
  <c r="R1959" i="7"/>
  <c r="R1923" i="7"/>
  <c r="R1887" i="7"/>
  <c r="R1851" i="7"/>
  <c r="R1815" i="7"/>
  <c r="R1779" i="7"/>
  <c r="R1743" i="7"/>
  <c r="R1707" i="7"/>
  <c r="R1668" i="7"/>
  <c r="R1629" i="7"/>
  <c r="R1583" i="7"/>
  <c r="R1527" i="7"/>
  <c r="R1449" i="7"/>
  <c r="R1323" i="7"/>
  <c r="R888" i="7"/>
  <c r="R1401" i="7"/>
  <c r="R1166" i="7"/>
  <c r="R1593" i="7"/>
  <c r="R1512" i="7"/>
  <c r="R1986" i="7"/>
  <c r="R1950" i="7"/>
  <c r="R1914" i="7"/>
  <c r="R1878" i="7"/>
  <c r="R1842" i="7"/>
  <c r="R1806" i="7"/>
  <c r="R1770" i="7"/>
  <c r="R1734" i="7"/>
  <c r="R1698" i="7"/>
  <c r="R1660" i="7"/>
  <c r="R1614" i="7"/>
  <c r="R1569" i="7"/>
  <c r="R1497" i="7"/>
  <c r="R1383" i="7"/>
  <c r="R1137" i="7"/>
  <c r="R1308" i="7"/>
  <c r="R1236" i="7"/>
  <c r="R1112" i="7"/>
  <c r="R1377" i="7"/>
  <c r="R1305" i="7"/>
  <c r="R1233" i="7"/>
  <c r="R1154" i="7"/>
  <c r="R985" i="7"/>
  <c r="R1432" i="7"/>
  <c r="R1360" i="7"/>
  <c r="R1288" i="7"/>
  <c r="R1211" i="7"/>
  <c r="R1076" i="7"/>
  <c r="R614" i="7"/>
  <c r="R1434" i="7"/>
  <c r="R1362" i="7"/>
  <c r="R1290" i="7"/>
  <c r="R1222" i="7"/>
  <c r="R1124" i="7"/>
  <c r="R1657" i="7"/>
  <c r="R1621" i="7"/>
  <c r="R1585" i="7"/>
  <c r="R1549" i="7"/>
  <c r="R1513" i="7"/>
  <c r="R1477" i="7"/>
  <c r="R1441" i="7"/>
  <c r="R1405" i="7"/>
  <c r="R1369" i="7"/>
  <c r="R1333" i="7"/>
  <c r="R1297" i="7"/>
  <c r="R1261" i="7"/>
  <c r="R1226" i="7"/>
  <c r="R1180" i="7"/>
  <c r="R514" i="7"/>
  <c r="R483" i="7"/>
  <c r="R434" i="7"/>
  <c r="R612" i="7"/>
  <c r="R576" i="7"/>
  <c r="R540" i="7"/>
  <c r="R500" i="7"/>
  <c r="R401" i="7"/>
  <c r="R430" i="7"/>
  <c r="R391" i="7"/>
  <c r="R392" i="7"/>
  <c r="R524" i="7"/>
  <c r="R481" i="7"/>
  <c r="R435" i="7"/>
  <c r="R389" i="7"/>
  <c r="R504" i="7"/>
  <c r="R468" i="7"/>
  <c r="R432" i="7"/>
  <c r="R396" i="7"/>
  <c r="R2003" i="7"/>
  <c r="R1225" i="7"/>
  <c r="R1009" i="7"/>
  <c r="R992" i="7"/>
  <c r="R711" i="7"/>
  <c r="R707" i="7"/>
  <c r="R508" i="7"/>
  <c r="R657" i="7"/>
  <c r="R647" i="7"/>
  <c r="R738" i="7"/>
  <c r="R825" i="7"/>
  <c r="R532" i="7"/>
  <c r="R651" i="7"/>
  <c r="R709" i="7"/>
  <c r="R575" i="7"/>
  <c r="R1550" i="7"/>
  <c r="R1334" i="7"/>
  <c r="R1047" i="7"/>
  <c r="R1511" i="7"/>
  <c r="R1295" i="7"/>
  <c r="R912" i="7"/>
  <c r="R964" i="7"/>
  <c r="R1888" i="7"/>
  <c r="R1744" i="7"/>
  <c r="R1608" i="7"/>
  <c r="R1967" i="7"/>
  <c r="R1799" i="7"/>
  <c r="R1679" i="7"/>
  <c r="R1510" i="7"/>
  <c r="R1984" i="7"/>
  <c r="R1828" i="7"/>
  <c r="R1672" i="7"/>
  <c r="R1347" i="7"/>
  <c r="R1883" i="7"/>
  <c r="R1763" i="7"/>
  <c r="R1957" i="7"/>
  <c r="R1885" i="7"/>
  <c r="R1813" i="7"/>
  <c r="R1741" i="7"/>
  <c r="R1654" i="7"/>
  <c r="R1414" i="7"/>
  <c r="R1978" i="7"/>
  <c r="R1822" i="7"/>
  <c r="R1990" i="7"/>
  <c r="R1858" i="7"/>
  <c r="R1714" i="7"/>
  <c r="R1636" i="7"/>
  <c r="R1294" i="7"/>
  <c r="R1949" i="7"/>
  <c r="R1877" i="7"/>
  <c r="R1805" i="7"/>
  <c r="R1733" i="7"/>
  <c r="R1656" i="7"/>
  <c r="R1564" i="7"/>
  <c r="R1987" i="7"/>
  <c r="R1915" i="7"/>
  <c r="R1843" i="7"/>
  <c r="R1771" i="7"/>
  <c r="R1699" i="7"/>
  <c r="R1641" i="7"/>
  <c r="R1452" i="7"/>
  <c r="R1982" i="7"/>
  <c r="R1946" i="7"/>
  <c r="R1910" i="7"/>
  <c r="R1874" i="7"/>
  <c r="R1838" i="7"/>
  <c r="R1802" i="7"/>
  <c r="R1766" i="7"/>
  <c r="R1730" i="7"/>
  <c r="R1694" i="7"/>
  <c r="R1658" i="7"/>
  <c r="R1612" i="7"/>
  <c r="R1542" i="7"/>
  <c r="R1464" i="7"/>
  <c r="R1354" i="7"/>
  <c r="R1172" i="7"/>
  <c r="R1989" i="7"/>
  <c r="R1953" i="7"/>
  <c r="R1917" i="7"/>
  <c r="R1881" i="7"/>
  <c r="R1845" i="7"/>
  <c r="R1809" i="7"/>
  <c r="R1773" i="7"/>
  <c r="R1737" i="7"/>
  <c r="R1701" i="7"/>
  <c r="R1665" i="7"/>
  <c r="R1619" i="7"/>
  <c r="R1581" i="7"/>
  <c r="R1515" i="7"/>
  <c r="R1438" i="7"/>
  <c r="R1287" i="7"/>
  <c r="R1479" i="7"/>
  <c r="R1380" i="7"/>
  <c r="R1088" i="7"/>
  <c r="R1572" i="7"/>
  <c r="R1500" i="7"/>
  <c r="R1980" i="7"/>
  <c r="R1944" i="7"/>
  <c r="R1908" i="7"/>
  <c r="R1872" i="7"/>
  <c r="R1836" i="7"/>
  <c r="R1800" i="7"/>
  <c r="R1764" i="7"/>
  <c r="R1728" i="7"/>
  <c r="R1692" i="7"/>
  <c r="R1650" i="7"/>
  <c r="R1611" i="7"/>
  <c r="R1557" i="7"/>
  <c r="R1476" i="7"/>
  <c r="R1342" i="7"/>
  <c r="R1032" i="7"/>
  <c r="R1296" i="7"/>
  <c r="R1212" i="7"/>
  <c r="R1100" i="7"/>
  <c r="R1365" i="7"/>
  <c r="R1293" i="7"/>
  <c r="R1217" i="7"/>
  <c r="R1130" i="7"/>
  <c r="R972" i="7"/>
  <c r="R1420" i="7"/>
  <c r="R1348" i="7"/>
  <c r="R1276" i="7"/>
  <c r="R1208" i="7"/>
  <c r="R1059" i="7"/>
  <c r="R459" i="7"/>
  <c r="R1422" i="7"/>
  <c r="R1350" i="7"/>
  <c r="R1278" i="7"/>
  <c r="R1199" i="7"/>
  <c r="R1082" i="7"/>
  <c r="R1651" i="7"/>
  <c r="R1615" i="7"/>
  <c r="R1579" i="7"/>
  <c r="R1543" i="7"/>
  <c r="R1507" i="7"/>
  <c r="R1471" i="7"/>
  <c r="R1435" i="7"/>
  <c r="R1399" i="7"/>
  <c r="R1363" i="7"/>
  <c r="R1327" i="7"/>
  <c r="R1291" i="7"/>
  <c r="R1255" i="7"/>
  <c r="R1216" i="7"/>
  <c r="R1170" i="7"/>
  <c r="R509" i="7"/>
  <c r="R476" i="7"/>
  <c r="R421" i="7"/>
  <c r="R606" i="7"/>
  <c r="R570" i="7"/>
  <c r="R537" i="7"/>
  <c r="R493" i="7"/>
  <c r="R398" i="7"/>
  <c r="R427" i="7"/>
  <c r="R381" i="7"/>
  <c r="R382" i="7"/>
  <c r="R518" i="7"/>
  <c r="R471" i="7"/>
  <c r="R425" i="7"/>
  <c r="R386" i="7"/>
  <c r="R498" i="7"/>
  <c r="R462" i="7"/>
  <c r="R426" i="7"/>
  <c r="R390" i="7"/>
  <c r="R1061" i="7"/>
  <c r="R1189" i="7"/>
  <c r="R969" i="7"/>
  <c r="R950" i="7"/>
  <c r="R593" i="7"/>
  <c r="R578" i="7"/>
  <c r="R977" i="7"/>
  <c r="R560" i="7"/>
  <c r="R609" i="7"/>
  <c r="R705" i="7"/>
  <c r="R774" i="7"/>
  <c r="R418" i="7"/>
  <c r="R587" i="7"/>
  <c r="R673" i="7"/>
  <c r="R1155" i="7"/>
  <c r="R1514" i="7"/>
  <c r="R1298" i="7"/>
  <c r="R840" i="7"/>
  <c r="R1475" i="7"/>
  <c r="R1259" i="7"/>
  <c r="R1150" i="7"/>
  <c r="R927" i="7"/>
  <c r="R1091" i="7"/>
  <c r="R1055" i="7"/>
  <c r="R1019" i="7"/>
  <c r="R981" i="7"/>
  <c r="R934" i="7"/>
  <c r="R777" i="7"/>
  <c r="R1219" i="7"/>
  <c r="R1183" i="7"/>
  <c r="R1147" i="7"/>
  <c r="R1111" i="7"/>
  <c r="R1075" i="7"/>
  <c r="R1039" i="7"/>
  <c r="R1003" i="7"/>
  <c r="R966" i="7"/>
  <c r="R910" i="7"/>
  <c r="R701" i="7"/>
  <c r="R1058" i="7"/>
  <c r="R1022" i="7"/>
  <c r="R986" i="7"/>
  <c r="R942" i="7"/>
  <c r="R869" i="7"/>
  <c r="R528" i="7"/>
  <c r="R855" i="7"/>
  <c r="R794" i="7"/>
  <c r="R704" i="7"/>
  <c r="R584" i="7"/>
  <c r="R944" i="7"/>
  <c r="R908" i="7"/>
  <c r="R864" i="7"/>
  <c r="R790" i="7"/>
  <c r="R683" i="7"/>
  <c r="R573" i="7"/>
  <c r="R429" i="7"/>
  <c r="R856" i="7"/>
  <c r="R706" i="7"/>
  <c r="R591" i="7"/>
  <c r="R478" i="7"/>
  <c r="R971" i="7"/>
  <c r="R935" i="7"/>
  <c r="R899" i="7"/>
  <c r="R861" i="7"/>
  <c r="R764" i="7"/>
  <c r="R650" i="7"/>
  <c r="R555" i="7"/>
  <c r="R823" i="7"/>
  <c r="R780" i="7"/>
  <c r="R747" i="7"/>
  <c r="R678" i="7"/>
  <c r="R645" i="7"/>
  <c r="R607" i="7"/>
  <c r="R485" i="7"/>
  <c r="R883" i="7"/>
  <c r="R847" i="7"/>
  <c r="R808" i="7"/>
  <c r="R731" i="7"/>
  <c r="R698" i="7"/>
  <c r="R624" i="7"/>
  <c r="R506" i="7"/>
  <c r="R890" i="7"/>
  <c r="R854" i="7"/>
  <c r="R815" i="7"/>
  <c r="R767" i="7"/>
  <c r="R734" i="7"/>
  <c r="R660" i="7"/>
  <c r="R632" i="7"/>
  <c r="R567" i="7"/>
  <c r="R529" i="7"/>
  <c r="R383" i="7"/>
  <c r="R812" i="7"/>
  <c r="R772" i="7"/>
  <c r="R726" i="7"/>
  <c r="R687" i="7"/>
  <c r="R641" i="7"/>
  <c r="R585" i="7"/>
  <c r="R491" i="7"/>
  <c r="R388" i="7"/>
  <c r="R775" i="7"/>
  <c r="R739" i="7"/>
  <c r="R703" i="7"/>
  <c r="R667" i="7"/>
  <c r="R631" i="7"/>
  <c r="R592" i="7"/>
  <c r="R543" i="7"/>
  <c r="R479" i="7"/>
  <c r="R569" i="7"/>
  <c r="R1143" i="7"/>
  <c r="R1071" i="7"/>
  <c r="R952" i="7"/>
  <c r="R608" i="7"/>
  <c r="R1580" i="7"/>
  <c r="R1544" i="7"/>
  <c r="R1508" i="7"/>
  <c r="R1472" i="7"/>
  <c r="R1436" i="7"/>
  <c r="R1400" i="7"/>
  <c r="R1364" i="7"/>
  <c r="R1328" i="7"/>
  <c r="R1292" i="7"/>
  <c r="R1256" i="7"/>
  <c r="R1220" i="7"/>
  <c r="R1174" i="7"/>
  <c r="R1104" i="7"/>
  <c r="R1029" i="7"/>
  <c r="R791" i="7"/>
  <c r="R1035" i="7"/>
  <c r="R940" i="7"/>
  <c r="R1577" i="7"/>
  <c r="R1541" i="7"/>
  <c r="R1505" i="7"/>
  <c r="R1469" i="7"/>
  <c r="R1433" i="7"/>
  <c r="R1397" i="7"/>
  <c r="R1361" i="7"/>
  <c r="R1325" i="7"/>
  <c r="R1289" i="7"/>
  <c r="R1253" i="7"/>
  <c r="R1215" i="7"/>
  <c r="R1169" i="7"/>
  <c r="R1098" i="7"/>
  <c r="R1002" i="7"/>
  <c r="R889" i="7"/>
  <c r="R1144" i="7"/>
  <c r="R1108" i="7"/>
  <c r="R1072" i="7"/>
  <c r="R1036" i="7"/>
  <c r="R1000" i="7"/>
  <c r="R961" i="7"/>
  <c r="R918" i="7"/>
  <c r="R851" i="7"/>
  <c r="R696" i="7"/>
  <c r="R1151" i="7"/>
  <c r="R1115" i="7"/>
  <c r="R1085" i="7"/>
  <c r="R1049" i="7"/>
  <c r="R1013" i="7"/>
  <c r="R978" i="7"/>
  <c r="R925" i="7"/>
  <c r="R694" i="7"/>
  <c r="R1213" i="7"/>
  <c r="R1177" i="7"/>
  <c r="R1141" i="7"/>
  <c r="R1105" i="7"/>
  <c r="R1069" i="7"/>
  <c r="R1033" i="7"/>
  <c r="R997" i="7"/>
  <c r="R956" i="7"/>
  <c r="R901" i="7"/>
  <c r="R670" i="7"/>
  <c r="R1052" i="7"/>
  <c r="R1016" i="7"/>
  <c r="R976" i="7"/>
  <c r="R933" i="7"/>
  <c r="R819" i="7"/>
  <c r="R406" i="7"/>
  <c r="R846" i="7"/>
  <c r="R756" i="7"/>
  <c r="R680" i="7"/>
  <c r="R574" i="7"/>
  <c r="R938" i="7"/>
  <c r="R902" i="7"/>
  <c r="R862" i="7"/>
  <c r="R783" i="7"/>
  <c r="R676" i="7"/>
  <c r="R568" i="7"/>
  <c r="R397" i="7"/>
  <c r="R816" i="7"/>
  <c r="R699" i="7"/>
  <c r="R571" i="7"/>
  <c r="R454" i="7"/>
  <c r="R965" i="7"/>
  <c r="R929" i="7"/>
  <c r="R895" i="7"/>
  <c r="R827" i="7"/>
  <c r="R702" i="7"/>
  <c r="R611" i="7"/>
  <c r="R539" i="7"/>
  <c r="R820" i="7"/>
  <c r="R773" i="7"/>
  <c r="R742" i="7"/>
  <c r="R671" i="7"/>
  <c r="R640" i="7"/>
  <c r="R603" i="7"/>
  <c r="R470" i="7"/>
  <c r="R877" i="7"/>
  <c r="R844" i="7"/>
  <c r="R798" i="7"/>
  <c r="R724" i="7"/>
  <c r="R693" i="7"/>
  <c r="R622" i="7"/>
  <c r="R472" i="7"/>
  <c r="R884" i="7"/>
  <c r="R848" i="7"/>
  <c r="R805" i="7"/>
  <c r="R760" i="7"/>
  <c r="R729" i="7"/>
  <c r="R658" i="7"/>
  <c r="R627" i="7"/>
  <c r="R562" i="7"/>
  <c r="R475" i="7"/>
  <c r="R842" i="7"/>
  <c r="R806" i="7"/>
  <c r="R762" i="7"/>
  <c r="R723" i="7"/>
  <c r="R677" i="7"/>
  <c r="R638" i="7"/>
  <c r="R572" i="7"/>
  <c r="R482" i="7"/>
  <c r="R377" i="7"/>
  <c r="R769" i="7"/>
  <c r="R733" i="7"/>
  <c r="R697" i="7"/>
  <c r="R661" i="7"/>
  <c r="R625" i="7"/>
  <c r="R589" i="7"/>
  <c r="R541" i="7"/>
  <c r="R457" i="7"/>
  <c r="R563" i="7"/>
  <c r="R1131" i="7"/>
  <c r="R1062" i="7"/>
  <c r="R921" i="7"/>
  <c r="R516" i="7"/>
  <c r="R1574" i="7"/>
  <c r="R1538" i="7"/>
  <c r="R1502" i="7"/>
  <c r="R1466" i="7"/>
  <c r="R1430" i="7"/>
  <c r="R1394" i="7"/>
  <c r="R1358" i="7"/>
  <c r="R1322" i="7"/>
  <c r="R1286" i="7"/>
  <c r="R1250" i="7"/>
  <c r="R1210" i="7"/>
  <c r="R1164" i="7"/>
  <c r="R1092" i="7"/>
  <c r="R1011" i="7"/>
  <c r="R431" i="7"/>
  <c r="R1017" i="7"/>
  <c r="R913" i="7"/>
  <c r="R1571" i="7"/>
  <c r="R1535" i="7"/>
  <c r="R1499" i="7"/>
  <c r="R1463" i="7"/>
  <c r="R1427" i="7"/>
  <c r="R1391" i="7"/>
  <c r="R1355" i="7"/>
  <c r="R1319" i="7"/>
  <c r="R1283" i="7"/>
  <c r="R1247" i="7"/>
  <c r="R1205" i="7"/>
  <c r="R1158" i="7"/>
  <c r="R1086" i="7"/>
  <c r="R975" i="7"/>
  <c r="R849" i="7"/>
  <c r="R1138" i="7"/>
  <c r="R1102" i="7"/>
  <c r="R1066" i="7"/>
  <c r="R1030" i="7"/>
  <c r="R994" i="7"/>
  <c r="R951" i="7"/>
  <c r="R909" i="7"/>
  <c r="R845" i="7"/>
  <c r="R675" i="7"/>
  <c r="R1145" i="7"/>
  <c r="R1109" i="7"/>
  <c r="R1079" i="7"/>
  <c r="R1043" i="7"/>
  <c r="R1007" i="7"/>
  <c r="R968" i="7"/>
  <c r="R916" i="7"/>
  <c r="R663" i="7"/>
  <c r="R1207" i="7"/>
  <c r="R1171" i="7"/>
  <c r="R1135" i="7"/>
  <c r="R1099" i="7"/>
  <c r="R1063" i="7"/>
  <c r="R1027" i="7"/>
  <c r="R991" i="7"/>
  <c r="R946" i="7"/>
  <c r="R893" i="7"/>
  <c r="R531" i="7"/>
  <c r="R1046" i="7"/>
  <c r="R1010" i="7"/>
  <c r="R973" i="7"/>
  <c r="R924" i="7"/>
  <c r="R720" i="7"/>
  <c r="R370" i="7"/>
  <c r="R835" i="7"/>
  <c r="R732" i="7"/>
  <c r="R642" i="7"/>
  <c r="R553" i="7"/>
  <c r="R932" i="7"/>
  <c r="R897" i="7"/>
  <c r="R839" i="7"/>
  <c r="R776" i="7"/>
  <c r="R669" i="7"/>
  <c r="R547" i="7"/>
  <c r="R385" i="7"/>
  <c r="R813" i="7"/>
  <c r="R692" i="7"/>
  <c r="R566" i="7"/>
  <c r="R416" i="7"/>
  <c r="R959" i="7"/>
  <c r="R923" i="7"/>
  <c r="R892" i="7"/>
  <c r="R804" i="7"/>
  <c r="R695" i="7"/>
  <c r="R590" i="7"/>
  <c r="R499" i="7"/>
  <c r="R810" i="7"/>
  <c r="R768" i="7"/>
  <c r="R740" i="7"/>
  <c r="R666" i="7"/>
  <c r="R633" i="7"/>
  <c r="R601" i="7"/>
  <c r="R466" i="7"/>
  <c r="R871" i="7"/>
  <c r="R834" i="7"/>
  <c r="R788" i="7"/>
  <c r="R719" i="7"/>
  <c r="R686" i="7"/>
  <c r="R617" i="7"/>
  <c r="R442" i="7"/>
  <c r="R878" i="7"/>
  <c r="R841" i="7"/>
  <c r="R802" i="7"/>
  <c r="R755" i="7"/>
  <c r="R722" i="7"/>
  <c r="R653" i="7"/>
  <c r="R620" i="7"/>
  <c r="R554" i="7"/>
  <c r="R455" i="7"/>
  <c r="R836" i="7"/>
  <c r="R800" i="7"/>
  <c r="R759" i="7"/>
  <c r="R713" i="7"/>
  <c r="R674" i="7"/>
  <c r="R628" i="7"/>
  <c r="R548" i="7"/>
  <c r="R473" i="7"/>
  <c r="R367" i="7"/>
  <c r="R763" i="7"/>
  <c r="R727" i="7"/>
  <c r="R691" i="7"/>
  <c r="R655" i="7"/>
  <c r="R619" i="7"/>
  <c r="R579" i="7"/>
  <c r="R535" i="7"/>
  <c r="R403" i="7"/>
  <c r="R557" i="7"/>
  <c r="R1119" i="7"/>
  <c r="R1044" i="7"/>
  <c r="R843" i="7"/>
  <c r="R1604" i="7"/>
  <c r="R1568" i="7"/>
  <c r="R1532" i="7"/>
  <c r="R1496" i="7"/>
  <c r="R1460" i="7"/>
  <c r="R1424" i="7"/>
  <c r="R1388" i="7"/>
  <c r="R1352" i="7"/>
  <c r="R1316" i="7"/>
  <c r="R1280" i="7"/>
  <c r="R1244" i="7"/>
  <c r="R1200" i="7"/>
  <c r="R1152" i="7"/>
  <c r="R1080" i="7"/>
  <c r="R993" i="7"/>
  <c r="R1101" i="7"/>
  <c r="R999" i="7"/>
  <c r="R868" i="7"/>
  <c r="R1565" i="7"/>
  <c r="R1529" i="7"/>
  <c r="R1493" i="7"/>
  <c r="R1457" i="7"/>
  <c r="R1421" i="7"/>
  <c r="R1385" i="7"/>
  <c r="R1349" i="7"/>
  <c r="R1313" i="7"/>
  <c r="R1277" i="7"/>
  <c r="R1241" i="7"/>
  <c r="R1202" i="7"/>
  <c r="R1146" i="7"/>
  <c r="R1074" i="7"/>
  <c r="R962" i="7"/>
  <c r="R682" i="7"/>
  <c r="R1132" i="7"/>
  <c r="R1096" i="7"/>
  <c r="R1060" i="7"/>
  <c r="R1024" i="7"/>
  <c r="R988" i="7"/>
  <c r="R948" i="7"/>
  <c r="R900" i="7"/>
  <c r="R832" i="7"/>
  <c r="R644" i="7"/>
  <c r="R1139" i="7"/>
  <c r="R1103" i="7"/>
  <c r="R1073" i="7"/>
  <c r="R1037" i="7"/>
  <c r="R1001" i="7"/>
  <c r="R958" i="7"/>
  <c r="R907" i="7"/>
  <c r="R610" i="7"/>
  <c r="R1201" i="7"/>
  <c r="R1165" i="7"/>
  <c r="R1129" i="7"/>
  <c r="R1093" i="7"/>
  <c r="R1057" i="7"/>
  <c r="R1021" i="7"/>
  <c r="R982" i="7"/>
  <c r="R937" i="7"/>
  <c r="R870" i="7"/>
  <c r="R441" i="7"/>
  <c r="R1040" i="7"/>
  <c r="R1004" i="7"/>
  <c r="R963" i="7"/>
  <c r="R915" i="7"/>
  <c r="R689" i="7"/>
  <c r="R875" i="7"/>
  <c r="R833" i="7"/>
  <c r="R725" i="7"/>
  <c r="R635" i="7"/>
  <c r="R489" i="7"/>
  <c r="R926" i="7"/>
  <c r="R887" i="7"/>
  <c r="R837" i="7"/>
  <c r="R752" i="7"/>
  <c r="R662" i="7"/>
  <c r="R542" i="7"/>
  <c r="R876" i="7"/>
  <c r="R744" i="7"/>
  <c r="R630" i="7"/>
  <c r="R556" i="7"/>
  <c r="R380" i="7"/>
  <c r="R953" i="7"/>
  <c r="R917" i="7"/>
  <c r="R881" i="7"/>
  <c r="R801" i="7"/>
  <c r="R688" i="7"/>
  <c r="R586" i="7"/>
  <c r="R477" i="7"/>
  <c r="R807" i="7"/>
  <c r="R766" i="7"/>
  <c r="R735" i="7"/>
  <c r="R659" i="7"/>
  <c r="R626" i="7"/>
  <c r="R550" i="7"/>
  <c r="R439" i="7"/>
  <c r="R865" i="7"/>
  <c r="R831" i="7"/>
  <c r="R750" i="7"/>
  <c r="R717" i="7"/>
  <c r="R648" i="7"/>
  <c r="R596" i="7"/>
  <c r="R433" i="7"/>
  <c r="R872" i="7"/>
  <c r="R838" i="7"/>
  <c r="R786" i="7"/>
  <c r="R753" i="7"/>
  <c r="R684" i="7"/>
  <c r="R646" i="7"/>
  <c r="R604" i="7"/>
  <c r="R549" i="7"/>
  <c r="R446" i="7"/>
  <c r="R830" i="7"/>
  <c r="R795" i="7"/>
  <c r="R749" i="7"/>
  <c r="R710" i="7"/>
  <c r="R664" i="7"/>
  <c r="R618" i="7"/>
  <c r="R544" i="7"/>
  <c r="R463" i="7"/>
  <c r="R793" i="7"/>
  <c r="R757" i="7"/>
  <c r="R721" i="7"/>
  <c r="R685" i="7"/>
  <c r="R649" i="7"/>
  <c r="R615" i="7"/>
  <c r="R577" i="7"/>
  <c r="R522" i="7"/>
  <c r="R365" i="7"/>
  <c r="R551" i="7"/>
  <c r="R1107" i="7"/>
  <c r="R1026" i="7"/>
  <c r="R822" i="7"/>
  <c r="R1598" i="7"/>
  <c r="R1562" i="7"/>
  <c r="R1526" i="7"/>
  <c r="R1490" i="7"/>
  <c r="R1454" i="7"/>
  <c r="R1418" i="7"/>
  <c r="R1382" i="7"/>
  <c r="R1346" i="7"/>
  <c r="R1310" i="7"/>
  <c r="R1274" i="7"/>
  <c r="R1238" i="7"/>
  <c r="R1197" i="7"/>
  <c r="R1140" i="7"/>
  <c r="R1068" i="7"/>
  <c r="R931" i="7"/>
  <c r="R1089" i="7"/>
  <c r="R980" i="7"/>
  <c r="R852" i="7"/>
  <c r="R1559" i="7"/>
  <c r="R1523" i="7"/>
  <c r="R1487" i="7"/>
  <c r="R1451" i="7"/>
  <c r="R1415" i="7"/>
  <c r="R1379" i="7"/>
  <c r="R1343" i="7"/>
  <c r="R1307" i="7"/>
  <c r="R1271" i="7"/>
  <c r="R1235" i="7"/>
  <c r="R1192" i="7"/>
  <c r="R1134" i="7"/>
  <c r="R1056" i="7"/>
  <c r="R949" i="7"/>
  <c r="R1162" i="7"/>
  <c r="R1126" i="7"/>
  <c r="R1090" i="7"/>
  <c r="R1054" i="7"/>
  <c r="R1018" i="7"/>
  <c r="R984" i="7"/>
  <c r="R945" i="7"/>
  <c r="R894" i="7"/>
  <c r="R799" i="7"/>
  <c r="R501" i="7"/>
  <c r="R1133" i="7"/>
  <c r="R1097" i="7"/>
  <c r="FF10" i="6"/>
  <c r="FH10" i="6"/>
  <c r="FG10" i="6"/>
  <c r="FI10" i="6"/>
  <c r="FF8" i="6"/>
  <c r="FG8" i="6"/>
  <c r="FI8" i="6"/>
  <c r="FH8" i="6"/>
  <c r="FF9" i="6"/>
  <c r="FG9" i="6"/>
  <c r="FH9" i="6"/>
  <c r="FI9" i="6"/>
  <c r="FF17" i="6"/>
  <c r="FG17" i="6"/>
  <c r="FI17" i="6"/>
  <c r="FH17" i="6"/>
  <c r="FF12" i="6"/>
  <c r="FG12" i="6"/>
  <c r="FI12" i="6"/>
  <c r="FH12" i="6"/>
  <c r="FI11" i="6"/>
  <c r="FG11" i="6"/>
  <c r="FH11" i="6"/>
  <c r="FF11" i="6"/>
  <c r="R1067" i="7"/>
  <c r="R1031" i="7"/>
  <c r="R995" i="7"/>
  <c r="R955" i="7"/>
  <c r="R898" i="7"/>
  <c r="R519" i="7"/>
  <c r="R1195" i="7"/>
  <c r="R1159" i="7"/>
  <c r="R1123" i="7"/>
  <c r="R1087" i="7"/>
  <c r="R1051" i="7"/>
  <c r="R1015" i="7"/>
  <c r="R979" i="7"/>
  <c r="R928" i="7"/>
  <c r="R829" i="7"/>
  <c r="R413" i="7"/>
  <c r="R1034" i="7"/>
  <c r="R998" i="7"/>
  <c r="R960" i="7"/>
  <c r="R906" i="7"/>
  <c r="R668" i="7"/>
  <c r="R873" i="7"/>
  <c r="R826" i="7"/>
  <c r="R718" i="7"/>
  <c r="R597" i="7"/>
  <c r="R467" i="7"/>
  <c r="R920" i="7"/>
  <c r="R882" i="7"/>
  <c r="R817" i="7"/>
  <c r="R714" i="7"/>
  <c r="R613" i="7"/>
  <c r="R503" i="7"/>
  <c r="R874" i="7"/>
  <c r="R737" i="7"/>
  <c r="R623" i="7"/>
  <c r="R515" i="7"/>
  <c r="R983" i="7"/>
  <c r="R947" i="7"/>
  <c r="R911" i="7"/>
  <c r="R879" i="7"/>
  <c r="R778" i="7"/>
  <c r="R681" i="7"/>
  <c r="R565" i="7"/>
  <c r="R424" i="7"/>
  <c r="R797" i="7"/>
  <c r="R761" i="7"/>
  <c r="R728" i="7"/>
  <c r="R652" i="7"/>
  <c r="R621" i="7"/>
  <c r="R511" i="7"/>
  <c r="R411" i="7"/>
  <c r="R859" i="7"/>
  <c r="R821" i="7"/>
  <c r="R743" i="7"/>
  <c r="R712" i="7"/>
  <c r="R636" i="7"/>
  <c r="R583" i="7"/>
  <c r="R428" i="7"/>
  <c r="R866" i="7"/>
  <c r="R828" i="7"/>
  <c r="R779" i="7"/>
  <c r="R748" i="7"/>
  <c r="R672" i="7"/>
  <c r="R639" i="7"/>
  <c r="R598" i="7"/>
  <c r="R538" i="7"/>
  <c r="R437" i="7"/>
  <c r="R824" i="7"/>
  <c r="R785" i="7"/>
  <c r="R746" i="7"/>
  <c r="R700" i="7"/>
  <c r="R654" i="7"/>
  <c r="R599" i="7"/>
  <c r="R534" i="7"/>
  <c r="R452" i="7"/>
  <c r="R787" i="7"/>
  <c r="R751" i="7"/>
  <c r="R715" i="7"/>
  <c r="R679" i="7"/>
  <c r="R643" i="7"/>
  <c r="R605" i="7"/>
  <c r="R561" i="7"/>
  <c r="R513" i="7"/>
  <c r="R581" i="7"/>
  <c r="R545" i="7"/>
  <c r="R1095" i="7"/>
  <c r="R1008" i="7"/>
  <c r="R796" i="7"/>
  <c r="R1592" i="7"/>
  <c r="R1556" i="7"/>
  <c r="R1520" i="7"/>
  <c r="R1484" i="7"/>
  <c r="R1448" i="7"/>
  <c r="R1412" i="7"/>
  <c r="R1376" i="7"/>
  <c r="R1340" i="7"/>
  <c r="R1304" i="7"/>
  <c r="R1268" i="7"/>
  <c r="R1232" i="7"/>
  <c r="R1187" i="7"/>
  <c r="R1128" i="7"/>
  <c r="R1065" i="7"/>
  <c r="R904" i="7"/>
  <c r="R1077" i="7"/>
  <c r="R967" i="7"/>
  <c r="R809" i="7"/>
  <c r="R1553" i="7"/>
  <c r="R1517" i="7"/>
  <c r="R1481" i="7"/>
  <c r="R1445" i="7"/>
  <c r="R1409" i="7"/>
  <c r="R1373" i="7"/>
  <c r="R1337" i="7"/>
  <c r="R1301" i="7"/>
  <c r="R1265" i="7"/>
  <c r="R1229" i="7"/>
  <c r="R1182" i="7"/>
  <c r="R1122" i="7"/>
  <c r="R1038" i="7"/>
  <c r="R939" i="7"/>
  <c r="R1156" i="7"/>
  <c r="R1120" i="7"/>
  <c r="R1084" i="7"/>
  <c r="R1048" i="7"/>
  <c r="R1012" i="7"/>
  <c r="R974" i="7"/>
  <c r="R936" i="7"/>
  <c r="R885" i="7"/>
  <c r="R789" i="7"/>
  <c r="R1163" i="7"/>
  <c r="R1127" i="7"/>
  <c r="K79" i="7"/>
  <c r="O36" i="7"/>
  <c r="H67" i="7"/>
  <c r="D68" i="7"/>
  <c r="L64" i="7"/>
  <c r="M57" i="7"/>
  <c r="M47" i="7"/>
  <c r="L79" i="7"/>
  <c r="M52" i="7"/>
  <c r="O87" i="7"/>
  <c r="M83" i="7"/>
  <c r="O23" i="7"/>
  <c r="M15" i="7"/>
  <c r="O24" i="7"/>
  <c r="L35" i="7"/>
  <c r="E24" i="7"/>
  <c r="F24" i="7"/>
  <c r="D105" i="7"/>
  <c r="K63" i="7"/>
  <c r="L30" i="7"/>
  <c r="K74" i="7"/>
  <c r="F44" i="7"/>
  <c r="E13" i="7"/>
  <c r="D88" i="7"/>
  <c r="D21" i="7"/>
  <c r="D40" i="7"/>
  <c r="G53" i="7"/>
  <c r="D111" i="7"/>
  <c r="M35" i="7"/>
  <c r="M34" i="7"/>
  <c r="N37" i="7"/>
  <c r="L68" i="7"/>
  <c r="M88" i="7"/>
  <c r="O45" i="7"/>
  <c r="M5" i="7"/>
  <c r="K77" i="7"/>
  <c r="O86" i="7"/>
  <c r="O9" i="7"/>
  <c r="N82" i="7"/>
  <c r="O14" i="7"/>
  <c r="N62" i="7"/>
  <c r="N48" i="7"/>
  <c r="M40" i="7"/>
  <c r="O27" i="7"/>
  <c r="M64" i="7"/>
  <c r="N30" i="7"/>
  <c r="M20" i="7"/>
  <c r="O37" i="7"/>
  <c r="O71" i="7"/>
  <c r="N92" i="7"/>
  <c r="M92" i="7"/>
  <c r="O48" i="7"/>
  <c r="L10" i="7"/>
  <c r="M36" i="7"/>
  <c r="O30" i="7"/>
  <c r="M75" i="7"/>
  <c r="M76" i="7"/>
  <c r="N63" i="7"/>
  <c r="K14" i="7"/>
  <c r="K78" i="7"/>
  <c r="D69" i="7"/>
  <c r="F56" i="7"/>
  <c r="G50" i="7"/>
  <c r="E17" i="7"/>
  <c r="D38" i="7"/>
  <c r="G31" i="7"/>
  <c r="H19" i="7"/>
  <c r="G12" i="7"/>
  <c r="G66" i="7"/>
  <c r="D120" i="7"/>
  <c r="D5" i="7"/>
  <c r="G27" i="7"/>
  <c r="D139" i="7"/>
  <c r="D6" i="7"/>
  <c r="E74" i="7"/>
  <c r="D117" i="7"/>
  <c r="D153" i="7"/>
  <c r="D11" i="7"/>
  <c r="G60" i="7"/>
  <c r="H87" i="7"/>
  <c r="D119" i="7"/>
  <c r="E15" i="7"/>
  <c r="D15" i="7"/>
  <c r="D124" i="7"/>
  <c r="D136" i="7"/>
  <c r="F75" i="7"/>
  <c r="D101" i="7"/>
  <c r="K109" i="7"/>
  <c r="G17" i="7"/>
  <c r="K82" i="7"/>
  <c r="H72" i="7"/>
  <c r="F86" i="7"/>
  <c r="D14" i="7"/>
  <c r="H41" i="7"/>
  <c r="D44" i="7"/>
  <c r="G13" i="7"/>
  <c r="G88" i="7"/>
  <c r="H21" i="7"/>
  <c r="D18" i="7"/>
  <c r="E53" i="7"/>
  <c r="O35" i="7"/>
  <c r="G24" i="7"/>
  <c r="E57" i="7"/>
  <c r="K96" i="7"/>
  <c r="N43" i="7"/>
  <c r="K76" i="7"/>
  <c r="O85" i="7"/>
  <c r="O8" i="7"/>
  <c r="G64" i="7"/>
  <c r="F60" i="7"/>
  <c r="H77" i="7"/>
  <c r="M72" i="7"/>
  <c r="O28" i="7"/>
  <c r="L72" i="7"/>
  <c r="L37" i="7"/>
  <c r="O82" i="7"/>
  <c r="M82" i="7"/>
  <c r="O15" i="7"/>
  <c r="N69" i="7"/>
  <c r="O84" i="7"/>
  <c r="L92" i="7"/>
  <c r="L8" i="7"/>
  <c r="N55" i="7"/>
  <c r="O64" i="7"/>
  <c r="O60" i="7"/>
  <c r="M30" i="7"/>
  <c r="N8" i="7"/>
  <c r="N77" i="7"/>
  <c r="L32" i="7"/>
  <c r="O47" i="7"/>
  <c r="L33" i="7"/>
  <c r="N46" i="7"/>
  <c r="L82" i="7"/>
  <c r="O10" i="7"/>
  <c r="O51" i="7"/>
  <c r="N44" i="7"/>
  <c r="G56" i="7"/>
  <c r="H26" i="7"/>
  <c r="H17" i="7"/>
  <c r="F38" i="7"/>
  <c r="E89" i="7"/>
  <c r="F19" i="7"/>
  <c r="D73" i="7"/>
  <c r="D91" i="7"/>
  <c r="D150" i="7"/>
  <c r="F22" i="7"/>
  <c r="D133" i="7"/>
  <c r="H27" i="7"/>
  <c r="D116" i="7"/>
  <c r="D122" i="7"/>
  <c r="D146" i="7"/>
  <c r="E5" i="7"/>
  <c r="E70" i="7"/>
  <c r="D147" i="7"/>
  <c r="D60" i="7"/>
  <c r="G87" i="7"/>
  <c r="G15" i="7"/>
  <c r="D106" i="7"/>
  <c r="G16" i="7"/>
  <c r="H75" i="7"/>
  <c r="F67" i="7"/>
  <c r="H22" i="7"/>
  <c r="K32" i="7"/>
  <c r="G47" i="7"/>
  <c r="G72" i="7"/>
  <c r="H49" i="7"/>
  <c r="E41" i="7"/>
  <c r="E62" i="7"/>
  <c r="E86" i="7"/>
  <c r="F74" i="7"/>
  <c r="K58" i="7"/>
  <c r="E14" i="7"/>
  <c r="K30" i="7"/>
  <c r="K97" i="7"/>
  <c r="G73" i="7"/>
  <c r="H69" i="7"/>
  <c r="E88" i="7"/>
  <c r="D93" i="7"/>
  <c r="H18" i="7"/>
  <c r="H53" i="7"/>
  <c r="G22" i="7"/>
  <c r="G34" i="7"/>
  <c r="D43" i="7"/>
  <c r="O55" i="7"/>
  <c r="O56" i="7"/>
  <c r="K60" i="7"/>
  <c r="O44" i="7"/>
  <c r="O79" i="7"/>
  <c r="L34" i="7"/>
  <c r="H20" i="7"/>
  <c r="H42" i="7"/>
  <c r="L45" i="7"/>
  <c r="O50" i="7"/>
  <c r="M13" i="7"/>
  <c r="M81" i="7"/>
  <c r="N83" i="7"/>
  <c r="M37" i="7"/>
  <c r="N19" i="7"/>
  <c r="N78" i="7"/>
  <c r="L29" i="7"/>
  <c r="M29" i="7"/>
  <c r="N36" i="7"/>
  <c r="O33" i="7"/>
  <c r="N9" i="7"/>
  <c r="M7" i="7"/>
  <c r="N56" i="7"/>
  <c r="L78" i="7"/>
  <c r="M62" i="7"/>
  <c r="L9" i="7"/>
  <c r="M91" i="7"/>
  <c r="M33" i="7"/>
  <c r="L55" i="7"/>
  <c r="L42" i="7"/>
  <c r="K95" i="7"/>
  <c r="E56" i="7"/>
  <c r="G26" i="7"/>
  <c r="E38" i="7"/>
  <c r="G89" i="7"/>
  <c r="E19" i="7"/>
  <c r="F73" i="7"/>
  <c r="E91" i="7"/>
  <c r="D114" i="7"/>
  <c r="D144" i="7"/>
  <c r="D127" i="7"/>
  <c r="F5" i="7"/>
  <c r="D152" i="7"/>
  <c r="E6" i="7"/>
  <c r="D141" i="7"/>
  <c r="H60" i="7"/>
  <c r="F87" i="7"/>
  <c r="G11" i="7"/>
  <c r="D71" i="7"/>
  <c r="D112" i="7"/>
  <c r="D118" i="7"/>
  <c r="D148" i="7"/>
  <c r="G20" i="7"/>
  <c r="D16" i="7"/>
  <c r="D20" i="7"/>
  <c r="K81" i="7"/>
  <c r="F27" i="7"/>
  <c r="G74" i="7"/>
  <c r="G43" i="7"/>
  <c r="G86" i="7"/>
  <c r="D62" i="7"/>
  <c r="H47" i="7"/>
  <c r="H14" i="7"/>
  <c r="E47" i="7"/>
  <c r="D49" i="7"/>
  <c r="K47" i="7"/>
  <c r="F10" i="7"/>
  <c r="E73" i="7"/>
  <c r="F69" i="7"/>
  <c r="H93" i="7"/>
  <c r="E40" i="7"/>
  <c r="D53" i="7"/>
  <c r="K29" i="7"/>
  <c r="K9" i="7"/>
  <c r="K80" i="7"/>
  <c r="O59" i="7"/>
  <c r="K8" i="7"/>
  <c r="L77" i="7"/>
  <c r="K42" i="7"/>
  <c r="N59" i="7"/>
  <c r="N87" i="7"/>
  <c r="O5" i="7"/>
  <c r="O25" i="7"/>
  <c r="L44" i="7"/>
  <c r="D24" i="7"/>
  <c r="H57" i="7"/>
  <c r="N84" i="7"/>
  <c r="M55" i="7"/>
  <c r="O16" i="7"/>
  <c r="M78" i="7"/>
  <c r="M9" i="7"/>
  <c r="N42" i="7"/>
  <c r="M39" i="7"/>
  <c r="O80" i="7"/>
  <c r="L80" i="7"/>
  <c r="N47" i="7"/>
  <c r="M18" i="7"/>
  <c r="L31" i="7"/>
  <c r="L85" i="7"/>
  <c r="O29" i="7"/>
  <c r="N80" i="7"/>
  <c r="O81" i="7"/>
  <c r="N39" i="7"/>
  <c r="O46" i="7"/>
  <c r="K28" i="7"/>
  <c r="K85" i="7"/>
  <c r="K90" i="7"/>
  <c r="H50" i="7"/>
  <c r="E26" i="7"/>
  <c r="H38" i="7"/>
  <c r="F89" i="7"/>
  <c r="D12" i="7"/>
  <c r="H73" i="7"/>
  <c r="H91" i="7"/>
  <c r="D121" i="7"/>
  <c r="D67" i="7"/>
  <c r="G70" i="7"/>
  <c r="D135" i="7"/>
  <c r="D70" i="7"/>
  <c r="G18" i="7"/>
  <c r="D143" i="7"/>
  <c r="F88" i="7"/>
  <c r="H11" i="7"/>
  <c r="D149" i="7"/>
  <c r="K10" i="7"/>
  <c r="E69" i="7"/>
  <c r="F71" i="7"/>
  <c r="D142" i="7"/>
  <c r="H16" i="7"/>
  <c r="F20" i="7"/>
  <c r="D137" i="7"/>
  <c r="K52" i="7"/>
  <c r="K99" i="7"/>
  <c r="K103" i="7"/>
  <c r="H58" i="7"/>
  <c r="F49" i="7"/>
  <c r="F59" i="7"/>
  <c r="F58" i="7"/>
  <c r="F62" i="7"/>
  <c r="F72" i="7"/>
  <c r="H68" i="7"/>
  <c r="D66" i="7"/>
  <c r="G93" i="7"/>
  <c r="G40" i="7"/>
  <c r="D65" i="7"/>
  <c r="N7" i="7"/>
  <c r="N58" i="7"/>
  <c r="G10" i="7"/>
  <c r="G28" i="7"/>
  <c r="M8" i="7"/>
  <c r="M12" i="7"/>
  <c r="L36" i="7"/>
  <c r="L61" i="7"/>
  <c r="O11" i="7"/>
  <c r="L48" i="7"/>
  <c r="O52" i="7"/>
  <c r="L52" i="7"/>
  <c r="N79" i="7"/>
  <c r="O61" i="7"/>
  <c r="M80" i="7"/>
  <c r="N57" i="7"/>
  <c r="N86" i="7"/>
  <c r="O26" i="7"/>
  <c r="L81" i="7"/>
  <c r="M14" i="7"/>
  <c r="D48" i="7"/>
  <c r="F43" i="7"/>
  <c r="K100" i="7"/>
  <c r="D104" i="7"/>
  <c r="F26" i="7"/>
  <c r="K84" i="7"/>
  <c r="E22" i="7"/>
  <c r="K33" i="7"/>
  <c r="E50" i="7"/>
  <c r="D26" i="7"/>
  <c r="F31" i="7"/>
  <c r="H89" i="7"/>
  <c r="H12" i="7"/>
  <c r="E66" i="7"/>
  <c r="G91" i="7"/>
  <c r="D107" i="7"/>
  <c r="D132" i="7"/>
  <c r="D138" i="7"/>
  <c r="F70" i="7"/>
  <c r="D115" i="7"/>
  <c r="D151" i="7"/>
  <c r="G5" i="7"/>
  <c r="D140" i="7"/>
  <c r="K23" i="7"/>
  <c r="D129" i="7"/>
  <c r="H71" i="7"/>
  <c r="F21" i="7"/>
  <c r="E18" i="7"/>
  <c r="E75" i="7"/>
  <c r="E11" i="7"/>
  <c r="D131" i="7"/>
  <c r="F16" i="7"/>
  <c r="K36" i="7"/>
  <c r="E71" i="7"/>
  <c r="G75" i="7"/>
  <c r="E20" i="7"/>
  <c r="D125" i="7"/>
  <c r="H31" i="7"/>
  <c r="K51" i="7"/>
  <c r="H59" i="7"/>
  <c r="D86" i="7"/>
  <c r="D72" i="7"/>
  <c r="E58" i="7"/>
  <c r="E16" i="7"/>
  <c r="F68" i="7"/>
  <c r="G21" i="7"/>
  <c r="H40" i="7"/>
  <c r="F53" i="7"/>
  <c r="H65" i="7"/>
  <c r="K37" i="7"/>
  <c r="D34" i="7"/>
  <c r="G33" i="7"/>
  <c r="M6" i="7"/>
  <c r="O6" i="7"/>
  <c r="L43" i="7"/>
  <c r="O34" i="7"/>
  <c r="L6" i="7"/>
  <c r="M79" i="7"/>
  <c r="N85" i="7"/>
  <c r="L90" i="7"/>
  <c r="N38" i="7"/>
  <c r="M46" i="7"/>
  <c r="N68" i="7"/>
  <c r="O83" i="7"/>
  <c r="L50" i="7"/>
  <c r="M38" i="7"/>
  <c r="N81" i="7"/>
  <c r="M77" i="7"/>
  <c r="L26" i="7"/>
  <c r="N52" i="7"/>
  <c r="L59" i="7"/>
  <c r="L65" i="7"/>
  <c r="L84" i="7"/>
  <c r="O17" i="7"/>
  <c r="L91" i="7"/>
  <c r="M63" i="7"/>
  <c r="L83" i="7"/>
  <c r="L60" i="7"/>
  <c r="L7" i="7"/>
  <c r="L47" i="7"/>
  <c r="L93" i="7"/>
  <c r="M84" i="7"/>
  <c r="L46" i="7"/>
  <c r="D110" i="7"/>
  <c r="K64" i="7"/>
  <c r="F64" i="7"/>
  <c r="H56" i="7"/>
  <c r="K55" i="7"/>
  <c r="D56" i="7"/>
  <c r="F50" i="7"/>
  <c r="D17" i="7"/>
  <c r="E31" i="7"/>
  <c r="D19" i="7"/>
  <c r="E12" i="7"/>
  <c r="D4" i="7"/>
  <c r="F66" i="7"/>
  <c r="D126" i="7"/>
  <c r="E27" i="7"/>
  <c r="H74" i="7"/>
  <c r="D145" i="7"/>
  <c r="H6" i="7"/>
  <c r="D128" i="7"/>
  <c r="D134" i="7"/>
  <c r="G6" i="7"/>
  <c r="D123" i="7"/>
  <c r="F48" i="7"/>
  <c r="E21" i="7"/>
  <c r="E87" i="7"/>
  <c r="G48" i="7"/>
  <c r="K46" i="7"/>
  <c r="H15" i="7"/>
  <c r="G71" i="7"/>
  <c r="D130" i="7"/>
  <c r="D75" i="7"/>
  <c r="D113" i="7"/>
  <c r="K31" i="7"/>
  <c r="E48" i="7"/>
  <c r="E67" i="7"/>
  <c r="D95" i="7"/>
  <c r="G58" i="7"/>
  <c r="E59" i="7"/>
  <c r="G49" i="7"/>
  <c r="D41" i="7"/>
  <c r="H62" i="7"/>
  <c r="D59" i="7"/>
  <c r="G14" i="7"/>
  <c r="F41" i="7"/>
  <c r="M4" i="7"/>
  <c r="K65" i="7" l="1"/>
  <c r="K66" i="7"/>
  <c r="K67" i="7"/>
  <c r="K53" i="7"/>
  <c r="K54" i="7"/>
  <c r="M70" i="7"/>
  <c r="M69" i="7"/>
  <c r="L73" i="7"/>
  <c r="L74" i="7"/>
  <c r="O53" i="7"/>
  <c r="O54" i="7"/>
  <c r="O70" i="7"/>
  <c r="O69" i="7"/>
  <c r="N74" i="7"/>
  <c r="N73" i="7"/>
  <c r="L54" i="7"/>
  <c r="L53" i="7"/>
  <c r="K41" i="7"/>
  <c r="K40" i="7"/>
  <c r="N14" i="7"/>
  <c r="N13" i="7"/>
  <c r="N53" i="7"/>
  <c r="N54" i="7"/>
  <c r="O41" i="7"/>
  <c r="O40" i="7"/>
  <c r="L14" i="7"/>
  <c r="L13" i="7"/>
  <c r="M54" i="7"/>
  <c r="M53" i="7"/>
  <c r="N41" i="7"/>
  <c r="N40" i="7"/>
  <c r="O93" i="7"/>
  <c r="N93" i="7"/>
  <c r="M68" i="7"/>
  <c r="K112" i="7"/>
  <c r="K111" i="7"/>
  <c r="L41" i="7"/>
  <c r="L40" i="7"/>
  <c r="O18" i="7"/>
  <c r="O19" i="7"/>
  <c r="K93" i="7"/>
  <c r="O68" i="7"/>
  <c r="K19" i="7"/>
  <c r="K18" i="7"/>
  <c r="O22" i="7"/>
  <c r="O21" i="7"/>
  <c r="L17" i="7"/>
  <c r="L16" i="7"/>
  <c r="K21" i="7"/>
  <c r="K22" i="7"/>
  <c r="L88" i="7"/>
  <c r="L89" i="7"/>
  <c r="N21" i="7"/>
  <c r="N22" i="7"/>
  <c r="N88" i="7"/>
  <c r="N89" i="7"/>
  <c r="K45" i="7"/>
  <c r="K44" i="7"/>
  <c r="M10" i="7"/>
  <c r="M11" i="7"/>
  <c r="K88" i="7"/>
  <c r="K89" i="7"/>
  <c r="M45" i="7"/>
  <c r="M44" i="7"/>
  <c r="O66" i="7"/>
  <c r="O65" i="7"/>
  <c r="N33" i="7"/>
  <c r="N24" i="7"/>
  <c r="N25" i="7"/>
  <c r="O67" i="7"/>
  <c r="N23" i="7"/>
  <c r="K34" i="7"/>
  <c r="K35" i="7"/>
  <c r="K43" i="7"/>
  <c r="N34" i="7"/>
  <c r="L58" i="7"/>
  <c r="L57" i="7"/>
  <c r="O77" i="7"/>
  <c r="O78" i="7"/>
  <c r="O42" i="7"/>
  <c r="O43" i="7"/>
  <c r="M60" i="7"/>
  <c r="M61" i="7"/>
  <c r="K106" i="7"/>
  <c r="K105" i="7"/>
  <c r="M25" i="7"/>
  <c r="M24" i="7"/>
  <c r="N64" i="7"/>
  <c r="N65" i="7"/>
  <c r="N11" i="7"/>
  <c r="N10" i="7"/>
  <c r="N29" i="7"/>
  <c r="N28" i="7"/>
  <c r="L25" i="7"/>
  <c r="L24" i="7"/>
  <c r="K25" i="7"/>
  <c r="K24" i="7"/>
  <c r="O58" i="7"/>
  <c r="O57" i="7"/>
  <c r="O20" i="7"/>
  <c r="N35" i="7"/>
  <c r="K69" i="7"/>
  <c r="K48" i="7"/>
  <c r="K49" i="7"/>
  <c r="K104" i="7"/>
  <c r="K94" i="7"/>
  <c r="N4" i="7"/>
  <c r="K38" i="7"/>
  <c r="K39" i="7"/>
  <c r="K68" i="7"/>
  <c r="K20" i="7"/>
  <c r="K26" i="7"/>
  <c r="K27" i="7"/>
  <c r="K107" i="7"/>
  <c r="K108" i="7"/>
  <c r="K17" i="7"/>
  <c r="K16" i="7"/>
  <c r="K71" i="7"/>
  <c r="K61" i="7"/>
  <c r="K56" i="7"/>
  <c r="L23" i="7"/>
  <c r="K101" i="7"/>
  <c r="L21" i="7"/>
  <c r="K57" i="7"/>
  <c r="K75" i="7"/>
  <c r="N72" i="7"/>
  <c r="L12" i="7"/>
  <c r="M90" i="7"/>
  <c r="O39" i="7"/>
  <c r="O38" i="7"/>
  <c r="N66" i="7"/>
  <c r="N67" i="7"/>
  <c r="L4" i="7"/>
  <c r="O91" i="7"/>
  <c r="O92" i="7"/>
  <c r="L15" i="7"/>
  <c r="M16" i="7"/>
  <c r="L75" i="7"/>
  <c r="L76" i="7"/>
  <c r="L87" i="7"/>
  <c r="L22" i="7"/>
  <c r="K12" i="7"/>
  <c r="K11" i="7"/>
  <c r="N70" i="7"/>
  <c r="N71" i="7"/>
  <c r="O7" i="7"/>
  <c r="O74" i="7"/>
  <c r="K5" i="7"/>
  <c r="M51" i="7"/>
  <c r="M50" i="7"/>
  <c r="O76" i="7"/>
  <c r="O75" i="7"/>
  <c r="N16" i="7"/>
  <c r="N15" i="7"/>
  <c r="K125" i="7"/>
  <c r="K136" i="7"/>
  <c r="K124" i="7"/>
  <c r="K149" i="7"/>
  <c r="K143" i="7"/>
  <c r="K135" i="7"/>
  <c r="K146" i="7"/>
  <c r="K122" i="7"/>
  <c r="K116" i="7"/>
  <c r="K121" i="7"/>
  <c r="K132" i="7"/>
  <c r="K137" i="7"/>
  <c r="K130" i="7"/>
  <c r="K141" i="7"/>
  <c r="K127" i="7"/>
  <c r="K6" i="7"/>
  <c r="K147" i="7"/>
  <c r="K134" i="7"/>
  <c r="K128" i="7"/>
  <c r="K133" i="7"/>
  <c r="K114" i="7"/>
  <c r="K119" i="7"/>
  <c r="K154" i="7"/>
  <c r="K153" i="7"/>
  <c r="K140" i="7"/>
  <c r="L11" i="7"/>
  <c r="K92" i="7"/>
  <c r="O4" i="7"/>
  <c r="N17" i="7"/>
  <c r="K152" i="7"/>
  <c r="M89" i="7"/>
  <c r="K144" i="7"/>
  <c r="O12" i="7"/>
  <c r="K142" i="7"/>
  <c r="K123" i="7"/>
  <c r="K145" i="7"/>
  <c r="K113" i="7"/>
  <c r="M26" i="7"/>
  <c r="L71" i="7"/>
  <c r="N60" i="7"/>
  <c r="K7" i="7"/>
  <c r="N27" i="7"/>
  <c r="M23" i="7"/>
  <c r="M27" i="7"/>
  <c r="N75" i="7"/>
  <c r="K118" i="7"/>
  <c r="K72" i="7"/>
  <c r="M48" i="7"/>
  <c r="N5" i="7"/>
  <c r="N26" i="7"/>
  <c r="O31" i="7"/>
  <c r="O73" i="7"/>
  <c r="M56" i="7"/>
  <c r="M28" i="7"/>
  <c r="M67" i="7"/>
  <c r="K138" i="7"/>
  <c r="N91" i="7"/>
  <c r="N49" i="7"/>
  <c r="K13" i="7"/>
  <c r="M19" i="7"/>
  <c r="N76" i="7"/>
  <c r="N20" i="7"/>
  <c r="L56" i="7"/>
  <c r="L67" i="7"/>
  <c r="L66" i="7"/>
  <c r="N31" i="7"/>
  <c r="N32" i="7"/>
  <c r="L18" i="7"/>
  <c r="L19" i="7"/>
  <c r="M21" i="7"/>
  <c r="M22" i="7"/>
  <c r="M49" i="7"/>
  <c r="M71" i="7"/>
  <c r="L27" i="7"/>
  <c r="L28" i="7"/>
  <c r="K131" i="7"/>
  <c r="K86" i="7"/>
  <c r="O49" i="7"/>
  <c r="L20" i="7"/>
  <c r="K148" i="7"/>
  <c r="K62" i="7"/>
  <c r="K87" i="7"/>
  <c r="O32" i="7"/>
  <c r="O90" i="7"/>
  <c r="O89" i="7"/>
  <c r="M31" i="7"/>
  <c r="M32" i="7"/>
  <c r="L51" i="7"/>
  <c r="L49" i="7"/>
  <c r="L69" i="7"/>
  <c r="L70" i="7"/>
  <c r="K59" i="7"/>
  <c r="L86" i="7"/>
  <c r="M74" i="7"/>
  <c r="M73" i="7"/>
  <c r="K50" i="7"/>
  <c r="N90" i="7"/>
  <c r="L39" i="7"/>
  <c r="M59" i="7"/>
  <c r="O13" i="7"/>
  <c r="M86" i="7"/>
  <c r="L62" i="7"/>
  <c r="M41" i="7"/>
  <c r="O62" i="7"/>
  <c r="M58" i="7"/>
  <c r="L63" i="7"/>
  <c r="O63" i="7"/>
  <c r="K73" i="7"/>
  <c r="L38" i="7"/>
  <c r="K15" i="7"/>
  <c r="M42" i="7"/>
  <c r="M66" i="7"/>
  <c r="K117" i="7"/>
  <c r="K139" i="7"/>
  <c r="K120" i="7"/>
  <c r="N6" i="7"/>
  <c r="K151" i="7"/>
  <c r="K129" i="7"/>
  <c r="K126" i="7"/>
  <c r="M65" i="7"/>
  <c r="K110" i="7"/>
  <c r="N61" i="7"/>
  <c r="N51" i="7"/>
  <c r="O88" i="7"/>
  <c r="M17" i="7"/>
  <c r="K115" i="7"/>
  <c r="M43" i="7"/>
  <c r="N18" i="7"/>
  <c r="M87" i="7"/>
  <c r="N50" i="7"/>
  <c r="O72" i="7"/>
  <c r="K70" i="7"/>
  <c r="K150" i="7"/>
  <c r="K91" i="7"/>
  <c r="K102" i="7"/>
  <c r="L5" i="7"/>
  <c r="N12" i="7"/>
  <c r="BF87" i="7" l="1"/>
  <c r="AX44" i="7"/>
  <c r="D44" i="17" s="1"/>
  <c r="BH85" i="7"/>
  <c r="BF86" i="7"/>
  <c r="AX51" i="7"/>
  <c r="D51" i="17" s="1"/>
  <c r="BG58" i="7"/>
  <c r="BF32" i="7"/>
  <c r="BE93" i="7"/>
  <c r="BF90" i="7"/>
  <c r="AX40" i="7"/>
  <c r="D40" i="17" s="1"/>
  <c r="BH88" i="7"/>
  <c r="BG16" i="7"/>
  <c r="BF19" i="7"/>
  <c r="BH43" i="7"/>
  <c r="BG6" i="7"/>
  <c r="BH41" i="7"/>
  <c r="BH81" i="7"/>
  <c r="BH5" i="7"/>
  <c r="BI42" i="7"/>
  <c r="BI27" i="7"/>
  <c r="AX25" i="7"/>
  <c r="D25" i="17" s="1"/>
  <c r="BF28" i="7"/>
  <c r="BG86" i="7"/>
  <c r="AX39" i="7"/>
  <c r="D39" i="17" s="1"/>
  <c r="BE89" i="7"/>
  <c r="BG31" i="7"/>
  <c r="BH87" i="7"/>
  <c r="AX50" i="7"/>
  <c r="D50" i="17" s="1"/>
  <c r="BG87" i="7"/>
  <c r="BE91" i="7"/>
  <c r="BH86" i="7"/>
  <c r="BF35" i="7"/>
  <c r="BH23" i="7"/>
  <c r="BI55" i="7"/>
  <c r="BH26" i="7"/>
  <c r="BG53" i="7"/>
  <c r="BI46" i="7"/>
  <c r="BG25" i="7"/>
  <c r="BG14" i="7"/>
  <c r="BE26" i="7"/>
  <c r="BE81" i="7"/>
  <c r="BE19" i="7"/>
  <c r="AX34" i="7"/>
  <c r="D34" i="17" s="1"/>
  <c r="BE86" i="7"/>
  <c r="BE92" i="7"/>
  <c r="BG92" i="7"/>
  <c r="BF84" i="7"/>
  <c r="AX42" i="7"/>
  <c r="D42" i="17" s="1"/>
  <c r="BI31" i="7"/>
  <c r="BG89" i="7"/>
  <c r="BH61" i="7"/>
  <c r="BE84" i="7"/>
  <c r="BF92" i="7"/>
  <c r="BI59" i="7"/>
  <c r="BH27" i="7"/>
  <c r="BI91" i="7"/>
  <c r="BH37" i="7"/>
  <c r="BF38" i="7"/>
  <c r="BF20" i="7"/>
  <c r="BI12" i="7"/>
  <c r="BF77" i="7"/>
  <c r="BF75" i="7"/>
  <c r="BG32" i="7"/>
  <c r="BF9" i="7"/>
  <c r="BI65" i="7"/>
  <c r="BF16" i="7"/>
  <c r="BE72" i="7"/>
  <c r="AX6" i="7"/>
  <c r="AX9" i="7"/>
  <c r="BH89" i="7"/>
  <c r="BF88" i="7"/>
  <c r="AX48" i="7"/>
  <c r="D48" i="17" s="1"/>
  <c r="BG84" i="7"/>
  <c r="AX46" i="7"/>
  <c r="D46" i="17" s="1"/>
  <c r="AX45" i="7"/>
  <c r="D45" i="17" s="1"/>
  <c r="BH84" i="7"/>
  <c r="BI85" i="7"/>
  <c r="BG10" i="7"/>
  <c r="BH8" i="7"/>
  <c r="BG88" i="7"/>
  <c r="BF89" i="7"/>
  <c r="BE85" i="7"/>
  <c r="BG47" i="7"/>
  <c r="BE99" i="7"/>
  <c r="BG30" i="7"/>
  <c r="BI23" i="7"/>
  <c r="BF14" i="7"/>
  <c r="BG65" i="7"/>
  <c r="BG55" i="7"/>
  <c r="BI19" i="7"/>
  <c r="BF52" i="7"/>
  <c r="BH82" i="7"/>
  <c r="BE71" i="7"/>
  <c r="BE9" i="7"/>
  <c r="BE83" i="7"/>
  <c r="AX5" i="7"/>
  <c r="BE36" i="7"/>
  <c r="R34" i="7"/>
  <c r="AX43" i="7"/>
  <c r="D43" i="17" s="1"/>
  <c r="BI58" i="7"/>
  <c r="BH90" i="7"/>
  <c r="BG91" i="7"/>
  <c r="BE88" i="7"/>
  <c r="BI92" i="7"/>
  <c r="BI38" i="7"/>
  <c r="BH47" i="7"/>
  <c r="AX47" i="7"/>
  <c r="D47" i="17" s="1"/>
  <c r="BI87" i="7"/>
  <c r="BF36" i="7"/>
  <c r="BG34" i="7"/>
  <c r="BG51" i="7"/>
  <c r="BH76" i="7"/>
  <c r="BI86" i="7"/>
  <c r="BH80" i="7"/>
  <c r="BH38" i="7"/>
  <c r="BG71" i="7"/>
  <c r="BH74" i="7"/>
  <c r="BE65" i="7"/>
  <c r="BF48" i="7"/>
  <c r="BE82" i="7"/>
  <c r="BE74" i="7"/>
  <c r="BE64" i="7"/>
  <c r="R232" i="7"/>
  <c r="R255" i="7"/>
  <c r="BE94" i="7"/>
  <c r="BH92" i="7"/>
  <c r="BH91" i="7"/>
  <c r="BG85" i="7"/>
  <c r="BE87" i="7"/>
  <c r="AX41" i="7"/>
  <c r="D41" i="17" s="1"/>
  <c r="BF93" i="7"/>
  <c r="AX52" i="7"/>
  <c r="D52" i="17" s="1"/>
  <c r="AX49" i="7"/>
  <c r="D49" i="17" s="1"/>
  <c r="BI29" i="7"/>
  <c r="BE100" i="7"/>
  <c r="BF82" i="7"/>
  <c r="BI90" i="7"/>
  <c r="BG77" i="7"/>
  <c r="BF7" i="7"/>
  <c r="BH4" i="7"/>
  <c r="BH71" i="7"/>
  <c r="BI25" i="7"/>
  <c r="BF66" i="7"/>
  <c r="BH52" i="7"/>
  <c r="BE50" i="7"/>
  <c r="AX31" i="7"/>
  <c r="D31" i="17" s="1"/>
  <c r="BG72" i="7"/>
  <c r="BF60" i="7"/>
  <c r="BI76" i="7"/>
  <c r="BF29" i="7"/>
  <c r="BI57" i="7"/>
  <c r="BI61" i="7"/>
  <c r="BG61" i="7"/>
  <c r="BI70" i="7"/>
  <c r="BH57" i="7"/>
  <c r="BH17" i="7"/>
  <c r="BI39" i="7"/>
  <c r="BH7" i="7"/>
  <c r="BF23" i="7"/>
  <c r="BH12" i="7"/>
  <c r="BE16" i="7"/>
  <c r="BF85" i="7"/>
  <c r="BI62" i="7"/>
  <c r="BH55" i="7"/>
  <c r="BI8" i="7"/>
  <c r="BG21" i="7"/>
  <c r="BG44" i="7"/>
  <c r="BH14" i="7"/>
  <c r="BF50" i="7"/>
  <c r="BI89" i="7"/>
  <c r="BI68" i="7"/>
  <c r="BI17" i="7"/>
  <c r="BG46" i="7"/>
  <c r="BF73" i="7"/>
  <c r="BH68" i="7"/>
  <c r="BF15" i="7"/>
  <c r="BE52" i="7"/>
  <c r="BF6" i="7"/>
  <c r="BG76" i="7"/>
  <c r="BH19" i="7"/>
  <c r="BE17" i="7"/>
  <c r="BH29" i="7"/>
  <c r="BF55" i="7"/>
  <c r="BF42" i="7"/>
  <c r="BH28" i="7"/>
  <c r="BG43" i="7"/>
  <c r="BE8" i="7"/>
  <c r="BG11" i="7"/>
  <c r="BF41" i="7"/>
  <c r="BG52" i="7"/>
  <c r="BI78" i="7"/>
  <c r="BE44" i="7"/>
  <c r="BI81" i="7"/>
  <c r="BF24" i="7"/>
  <c r="BI22" i="7"/>
  <c r="BE38" i="7"/>
  <c r="BE73" i="7"/>
  <c r="BE23" i="7"/>
  <c r="BE46" i="7"/>
  <c r="BE76" i="7"/>
  <c r="AX7" i="7"/>
  <c r="BE13" i="7"/>
  <c r="BE61" i="7"/>
  <c r="AX37" i="7"/>
  <c r="D37" i="17" s="1"/>
  <c r="AX19" i="7"/>
  <c r="R340" i="7"/>
  <c r="R18" i="7"/>
  <c r="R329" i="7"/>
  <c r="BE6" i="7"/>
  <c r="BH32" i="7"/>
  <c r="BH21" i="7"/>
  <c r="BH62" i="7"/>
  <c r="BG20" i="7"/>
  <c r="BI47" i="7"/>
  <c r="BF65" i="7"/>
  <c r="BF34" i="7"/>
  <c r="BI14" i="7"/>
  <c r="BI51" i="7"/>
  <c r="BG81" i="7"/>
  <c r="BI64" i="7"/>
  <c r="BF76" i="7"/>
  <c r="BI41" i="7"/>
  <c r="BH50" i="7"/>
  <c r="BG64" i="7"/>
  <c r="BG27" i="7"/>
  <c r="BE98" i="7"/>
  <c r="BI50" i="7"/>
  <c r="BG59" i="7"/>
  <c r="BH60" i="7"/>
  <c r="BF31" i="7"/>
  <c r="BF25" i="7"/>
  <c r="BF69" i="7"/>
  <c r="BF91" i="7"/>
  <c r="BG90" i="7"/>
  <c r="BI40" i="7"/>
  <c r="BI45" i="7"/>
  <c r="BG26" i="7"/>
  <c r="BF78" i="7"/>
  <c r="BF57" i="7"/>
  <c r="BF61" i="7"/>
  <c r="BH53" i="7"/>
  <c r="BG24" i="7"/>
  <c r="BH51" i="7"/>
  <c r="BI15" i="7"/>
  <c r="BG13" i="7"/>
  <c r="BG18" i="7"/>
  <c r="BG8" i="7"/>
  <c r="BG73" i="7"/>
  <c r="BG33" i="7"/>
  <c r="BG36" i="7"/>
  <c r="BH15" i="7"/>
  <c r="BH75" i="7"/>
  <c r="BI53" i="7"/>
  <c r="BI32" i="7"/>
  <c r="BH79" i="7"/>
  <c r="BI74" i="7"/>
  <c r="BG7" i="7"/>
  <c r="BH22" i="7"/>
  <c r="BH42" i="7"/>
  <c r="BE21" i="7"/>
  <c r="BH36" i="7"/>
  <c r="BE25" i="7"/>
  <c r="BE66" i="7"/>
  <c r="BH48" i="7"/>
  <c r="BF56" i="7"/>
  <c r="BF39" i="7"/>
  <c r="BF53" i="7"/>
  <c r="BF54" i="7"/>
  <c r="BE41" i="7"/>
  <c r="BE79" i="7"/>
  <c r="BE5" i="7"/>
  <c r="BE49" i="7"/>
  <c r="BE48" i="7"/>
  <c r="BE12" i="7"/>
  <c r="BE62" i="7"/>
  <c r="BE67" i="7"/>
  <c r="AX30" i="7"/>
  <c r="D30" i="17" s="1"/>
  <c r="BE45" i="7"/>
  <c r="AX35" i="7"/>
  <c r="D35" i="17" s="1"/>
  <c r="AX20" i="7"/>
  <c r="BE28" i="7"/>
  <c r="BE32" i="7"/>
  <c r="AX8" i="7"/>
  <c r="AX18" i="7"/>
  <c r="AX29" i="7"/>
  <c r="D29" i="17" s="1"/>
  <c r="AX21" i="7"/>
  <c r="D21" i="17" s="1"/>
  <c r="AX28" i="7"/>
  <c r="D28" i="17" s="1"/>
  <c r="AX22" i="7"/>
  <c r="D22" i="17" s="1"/>
  <c r="AX15" i="7"/>
  <c r="R64" i="7"/>
  <c r="R194" i="7"/>
  <c r="R295" i="7"/>
  <c r="BE95" i="7"/>
  <c r="BH59" i="7"/>
  <c r="BE102" i="7"/>
  <c r="BF8" i="7"/>
  <c r="BI44" i="7"/>
  <c r="BG78" i="7"/>
  <c r="BF13" i="7"/>
  <c r="BF37" i="7"/>
  <c r="BI21" i="7"/>
  <c r="BF10" i="7"/>
  <c r="BI67" i="7"/>
  <c r="BI6" i="7"/>
  <c r="BF46" i="7"/>
  <c r="BF11" i="7"/>
  <c r="BI72" i="7"/>
  <c r="BG41" i="7"/>
  <c r="BI18" i="7"/>
  <c r="BH93" i="7"/>
  <c r="BF5" i="7"/>
  <c r="BI63" i="7"/>
  <c r="BG4" i="7"/>
  <c r="BH72" i="7"/>
  <c r="BI20" i="7"/>
  <c r="BH40" i="7"/>
  <c r="BE90" i="7"/>
  <c r="BG68" i="7"/>
  <c r="BG66" i="7"/>
  <c r="BI10" i="7"/>
  <c r="BI34" i="7"/>
  <c r="BG54" i="7"/>
  <c r="BH49" i="7"/>
  <c r="BF21" i="7"/>
  <c r="BI4" i="7"/>
  <c r="BF51" i="7"/>
  <c r="BF27" i="7"/>
  <c r="BG35" i="7"/>
  <c r="BI33" i="7"/>
  <c r="BI49" i="7"/>
  <c r="BH11" i="7"/>
  <c r="BI48" i="7"/>
  <c r="BH34" i="7"/>
  <c r="BI24" i="7"/>
  <c r="BH58" i="7"/>
  <c r="BH39" i="7"/>
  <c r="BG23" i="7"/>
  <c r="BE96" i="7"/>
  <c r="BI54" i="7"/>
  <c r="BI30" i="7"/>
  <c r="BI43" i="7"/>
  <c r="BG15" i="7"/>
  <c r="BH6" i="7"/>
  <c r="BI52" i="7"/>
  <c r="BI37" i="7"/>
  <c r="BH65" i="7"/>
  <c r="BH24" i="7"/>
  <c r="BH10" i="7"/>
  <c r="BE10" i="7"/>
  <c r="BE54" i="7"/>
  <c r="BE33" i="7"/>
  <c r="BE56" i="7"/>
  <c r="BE34" i="7"/>
  <c r="BE47" i="7"/>
  <c r="BE60" i="7"/>
  <c r="BE53" i="7"/>
  <c r="BE4" i="7"/>
  <c r="BE43" i="7"/>
  <c r="AX4" i="7"/>
  <c r="AX23" i="7"/>
  <c r="D23" i="17" s="1"/>
  <c r="BE77" i="7"/>
  <c r="BE20" i="7"/>
  <c r="AX12" i="7"/>
  <c r="AX24" i="7"/>
  <c r="D24" i="17" s="1"/>
  <c r="AX33" i="7"/>
  <c r="D33" i="17" s="1"/>
  <c r="BE24" i="7"/>
  <c r="BE11" i="7"/>
  <c r="BE31" i="7"/>
  <c r="AX32" i="7"/>
  <c r="D32" i="17" s="1"/>
  <c r="R236" i="7"/>
  <c r="R215" i="7"/>
  <c r="R235" i="7"/>
  <c r="R243" i="7"/>
  <c r="BI93" i="7"/>
  <c r="BG9" i="7"/>
  <c r="BF4" i="7"/>
  <c r="BI77" i="7"/>
  <c r="BG74" i="7"/>
  <c r="BI75" i="7"/>
  <c r="BG62" i="7"/>
  <c r="BH31" i="7"/>
  <c r="BG48" i="7"/>
  <c r="BF80" i="7"/>
  <c r="BH78" i="7"/>
  <c r="BI83" i="7"/>
  <c r="BH56" i="7"/>
  <c r="BF17" i="7"/>
  <c r="BG49" i="7"/>
  <c r="BI69" i="7"/>
  <c r="BG37" i="7"/>
  <c r="BG83" i="7"/>
  <c r="BG60" i="7"/>
  <c r="BG56" i="7"/>
  <c r="BI11" i="7"/>
  <c r="BG28" i="7"/>
  <c r="BF44" i="7"/>
  <c r="BG82" i="7"/>
  <c r="BI60" i="7"/>
  <c r="BH16" i="7"/>
  <c r="BH13" i="7"/>
  <c r="BH83" i="7"/>
  <c r="BI84" i="7"/>
  <c r="BH9" i="7"/>
  <c r="BF49" i="7"/>
  <c r="BH64" i="7"/>
  <c r="BI71" i="7"/>
  <c r="BG75" i="7"/>
  <c r="BF40" i="7"/>
  <c r="BH70" i="7"/>
  <c r="BI16" i="7"/>
  <c r="BF81" i="7"/>
  <c r="BH77" i="7"/>
  <c r="BH46" i="7"/>
  <c r="BG70" i="7"/>
  <c r="BG42" i="7"/>
  <c r="BG5" i="7"/>
  <c r="BF47" i="7"/>
  <c r="BE97" i="7"/>
  <c r="BH54" i="7"/>
  <c r="BI56" i="7"/>
  <c r="BG45" i="7"/>
  <c r="BG80" i="7"/>
  <c r="BG79" i="7"/>
  <c r="BF33" i="7"/>
  <c r="BF59" i="7"/>
  <c r="BF26" i="7"/>
  <c r="BI66" i="7"/>
  <c r="BH67" i="7"/>
  <c r="BH63" i="7"/>
  <c r="BH25" i="7"/>
  <c r="BH44" i="7"/>
  <c r="BF45" i="7"/>
  <c r="BE69" i="7"/>
  <c r="BE78" i="7"/>
  <c r="BE42" i="7"/>
  <c r="BH33" i="7"/>
  <c r="BE57" i="7"/>
  <c r="BE18" i="7"/>
  <c r="BE40" i="7"/>
  <c r="BE29" i="7"/>
  <c r="AX11" i="7"/>
  <c r="BE39" i="7"/>
  <c r="AX13" i="7"/>
  <c r="AX16" i="7"/>
  <c r="AX10" i="7"/>
  <c r="BE58" i="7"/>
  <c r="BE70" i="7"/>
  <c r="AX17" i="7"/>
  <c r="AX26" i="7"/>
  <c r="D26" i="17" s="1"/>
  <c r="AX27" i="7"/>
  <c r="D27" i="17" s="1"/>
  <c r="R27" i="7"/>
  <c r="R241" i="7"/>
  <c r="R123" i="7"/>
  <c r="BG39" i="7"/>
  <c r="BF79" i="7"/>
  <c r="BI80" i="7"/>
  <c r="BF43" i="7"/>
  <c r="BH18" i="7"/>
  <c r="BI9" i="7"/>
  <c r="BG50" i="7"/>
  <c r="BE101" i="7"/>
  <c r="BF58" i="7"/>
  <c r="BI26" i="7"/>
  <c r="BF74" i="7"/>
  <c r="BF83" i="7"/>
  <c r="BF62" i="7"/>
  <c r="BI88" i="7"/>
  <c r="BI79" i="7"/>
  <c r="BH45" i="7"/>
  <c r="BF30" i="7"/>
  <c r="BF12" i="7"/>
  <c r="BI73" i="7"/>
  <c r="BF22" i="7"/>
  <c r="BG63" i="7"/>
  <c r="BF72" i="7"/>
  <c r="BF18" i="7"/>
  <c r="BI13" i="7"/>
  <c r="BG19" i="7"/>
  <c r="BE59" i="7"/>
  <c r="BI35" i="7"/>
  <c r="BH69" i="7"/>
  <c r="BE35" i="7"/>
  <c r="BG40" i="7"/>
  <c r="BH73" i="7"/>
  <c r="BG12" i="7"/>
  <c r="BI7" i="7"/>
  <c r="BF63" i="7"/>
  <c r="BG67" i="7"/>
  <c r="BG17" i="7"/>
  <c r="BH35" i="7"/>
  <c r="BF67" i="7"/>
  <c r="BG38" i="7"/>
  <c r="BI28" i="7"/>
  <c r="BG57" i="7"/>
  <c r="BI82" i="7"/>
  <c r="BF68" i="7"/>
  <c r="BI36" i="7"/>
  <c r="BG29" i="7"/>
  <c r="BI5" i="7"/>
  <c r="BH30" i="7"/>
  <c r="BF70" i="7"/>
  <c r="BF71" i="7"/>
  <c r="BG22" i="7"/>
  <c r="BH66" i="7"/>
  <c r="BF64" i="7"/>
  <c r="BG69" i="7"/>
  <c r="BH20" i="7"/>
  <c r="BE37" i="7"/>
  <c r="BE51" i="7"/>
  <c r="BE63" i="7"/>
  <c r="BE15" i="7"/>
  <c r="BE7" i="7"/>
  <c r="BE68" i="7"/>
  <c r="BE14" i="7"/>
  <c r="BE27" i="7"/>
  <c r="BE22" i="7"/>
  <c r="BE75" i="7"/>
  <c r="BE80" i="7"/>
  <c r="AX14" i="7"/>
  <c r="AX36" i="7"/>
  <c r="D36" i="17" s="1"/>
  <c r="BE30" i="7"/>
  <c r="BE55" i="7"/>
  <c r="AX38" i="7"/>
  <c r="D38" i="17" s="1"/>
  <c r="R141" i="7"/>
  <c r="R188" i="7"/>
  <c r="R167" i="7"/>
  <c r="R131" i="7"/>
  <c r="R116" i="7"/>
  <c r="R56" i="7"/>
  <c r="R205" i="7"/>
  <c r="R213" i="7"/>
  <c r="R244" i="7"/>
  <c r="R132" i="7"/>
  <c r="R76" i="7"/>
  <c r="R331" i="7"/>
  <c r="R112" i="7"/>
  <c r="R285" i="7"/>
  <c r="R113" i="7"/>
  <c r="R55" i="7"/>
  <c r="R293" i="7"/>
  <c r="R143" i="7"/>
  <c r="R250" i="7"/>
  <c r="R185" i="7"/>
  <c r="R288" i="7"/>
  <c r="R268" i="7"/>
  <c r="R67" i="7"/>
  <c r="R360" i="7"/>
  <c r="R36" i="7"/>
  <c r="R163" i="7"/>
  <c r="R22" i="7"/>
  <c r="R19" i="7"/>
  <c r="R101" i="7"/>
  <c r="R335" i="7"/>
  <c r="R109" i="7"/>
  <c r="R191" i="7"/>
  <c r="R179" i="7"/>
  <c r="R322" i="7"/>
  <c r="R153" i="7"/>
  <c r="R273" i="7"/>
  <c r="R70" i="7"/>
  <c r="R252" i="7"/>
  <c r="R127" i="7"/>
  <c r="R249" i="7"/>
  <c r="R257" i="7"/>
  <c r="R103" i="7"/>
  <c r="R218" i="7"/>
  <c r="R220" i="7"/>
  <c r="R357" i="7"/>
  <c r="R23" i="7"/>
  <c r="R237" i="7"/>
  <c r="R321" i="7"/>
  <c r="R122" i="7"/>
  <c r="R302" i="7"/>
  <c r="R156" i="7"/>
  <c r="R195" i="7"/>
  <c r="R33" i="7"/>
  <c r="R77" i="7"/>
  <c r="R275" i="7"/>
  <c r="R324" i="7"/>
  <c r="R108" i="7"/>
  <c r="R107" i="7"/>
  <c r="R11" i="7"/>
  <c r="R134" i="7"/>
  <c r="R60" i="7"/>
  <c r="R7" i="7"/>
  <c r="R24" i="7"/>
  <c r="R178" i="7"/>
  <c r="R306" i="7"/>
  <c r="R316" i="7"/>
  <c r="R162" i="7"/>
  <c r="R189" i="7"/>
  <c r="R347" i="7"/>
  <c r="R278" i="7"/>
  <c r="R341" i="7"/>
  <c r="R115" i="7"/>
  <c r="R37" i="7"/>
  <c r="R251" i="7"/>
  <c r="R38" i="7"/>
  <c r="R291" i="7"/>
  <c r="R105" i="7"/>
  <c r="R75" i="7"/>
  <c r="R304" i="7"/>
  <c r="R231" i="7"/>
  <c r="R289" i="7"/>
  <c r="R309" i="7"/>
  <c r="R95" i="7"/>
  <c r="R348" i="7"/>
  <c r="R14" i="7"/>
  <c r="R88" i="7"/>
  <c r="R44" i="7"/>
  <c r="R144" i="7"/>
  <c r="R180" i="7"/>
  <c r="R85" i="7"/>
  <c r="R334" i="7"/>
  <c r="R147" i="7"/>
  <c r="R192" i="7"/>
  <c r="R114" i="7"/>
  <c r="R313" i="7"/>
  <c r="R318" i="7"/>
  <c r="R254" i="7"/>
  <c r="R245" i="7"/>
  <c r="R230" i="7"/>
  <c r="R82" i="7"/>
  <c r="R338" i="7"/>
  <c r="R30" i="7"/>
  <c r="R146" i="7"/>
  <c r="R343" i="7"/>
  <c r="R84" i="7"/>
  <c r="R225" i="7"/>
  <c r="R54" i="7"/>
  <c r="R72" i="7"/>
  <c r="R240" i="7"/>
  <c r="R136" i="7"/>
  <c r="R339" i="7"/>
  <c r="R201" i="7"/>
  <c r="R62" i="7"/>
  <c r="R32" i="7"/>
  <c r="R45" i="7"/>
  <c r="R282" i="7"/>
  <c r="R290" i="7"/>
  <c r="R61" i="7"/>
  <c r="R182" i="7"/>
  <c r="R248" i="7"/>
  <c r="R239" i="7"/>
  <c r="R202" i="7"/>
  <c r="R298" i="7"/>
  <c r="R286" i="7"/>
  <c r="R93" i="7"/>
  <c r="R247" i="7"/>
  <c r="R284" i="7"/>
  <c r="R49" i="7"/>
  <c r="R152" i="7"/>
  <c r="R140" i="7"/>
  <c r="R47" i="7"/>
  <c r="R124" i="7"/>
  <c r="R13" i="7"/>
  <c r="R73" i="7"/>
  <c r="R125" i="7"/>
  <c r="R90" i="7"/>
  <c r="R26" i="7"/>
  <c r="R89" i="7"/>
  <c r="R281" i="7"/>
  <c r="R12" i="7"/>
  <c r="R267" i="7"/>
  <c r="R78" i="7"/>
  <c r="R342" i="7"/>
  <c r="R307" i="7"/>
  <c r="R208" i="7"/>
  <c r="R5" i="7"/>
  <c r="R263" i="7"/>
  <c r="R187" i="7"/>
  <c r="R129" i="7"/>
  <c r="R50" i="7"/>
  <c r="R314" i="7"/>
  <c r="R217" i="7"/>
  <c r="R159" i="7"/>
  <c r="R160" i="7"/>
  <c r="R170" i="7"/>
  <c r="R223" i="7"/>
  <c r="R157" i="7"/>
  <c r="R133" i="7"/>
  <c r="R190" i="7"/>
  <c r="R310" i="7"/>
  <c r="R145" i="7"/>
  <c r="R53" i="7"/>
  <c r="R79" i="7"/>
  <c r="R262" i="7"/>
  <c r="R265" i="7"/>
  <c r="R117" i="7"/>
  <c r="R301" i="7"/>
  <c r="R325" i="7"/>
  <c r="R46" i="7"/>
  <c r="R63" i="7"/>
  <c r="R110" i="7"/>
  <c r="R242" i="7"/>
  <c r="R17" i="7"/>
  <c r="R336" i="7"/>
  <c r="R305" i="7"/>
  <c r="R118" i="7"/>
  <c r="R358" i="7"/>
  <c r="R311" i="7"/>
  <c r="R229" i="7"/>
  <c r="R102" i="7"/>
  <c r="R175" i="7"/>
  <c r="R74" i="7"/>
  <c r="R161" i="7"/>
  <c r="R20" i="7"/>
  <c r="R16" i="7"/>
  <c r="R361" i="7"/>
  <c r="R209" i="7"/>
  <c r="R10" i="7"/>
  <c r="R52" i="7"/>
  <c r="R142" i="7"/>
  <c r="R137" i="7"/>
  <c r="R149" i="7"/>
  <c r="R356" i="7"/>
  <c r="R350" i="7"/>
  <c r="R154" i="7"/>
  <c r="R206" i="7"/>
  <c r="R219" i="7"/>
  <c r="R196" i="7"/>
  <c r="R299" i="7"/>
  <c r="R211" i="7"/>
  <c r="R274" i="7"/>
  <c r="R126" i="7"/>
  <c r="R328" i="7"/>
  <c r="R68" i="7"/>
  <c r="R171" i="7"/>
  <c r="R119" i="7"/>
  <c r="R294" i="7"/>
  <c r="R337" i="7"/>
  <c r="R158" i="7"/>
  <c r="R25" i="7"/>
  <c r="R203" i="7"/>
  <c r="R184" i="7"/>
  <c r="R228" i="7"/>
  <c r="R186" i="7"/>
  <c r="R319" i="7"/>
  <c r="R207" i="7"/>
  <c r="R283" i="7"/>
  <c r="R174" i="7"/>
  <c r="R65" i="7"/>
  <c r="R210" i="7"/>
  <c r="R164" i="7"/>
  <c r="R259" i="7"/>
  <c r="R69" i="7"/>
  <c r="R139" i="7"/>
  <c r="R352" i="7"/>
  <c r="R238" i="7"/>
  <c r="R92" i="7"/>
  <c r="R260" i="7"/>
  <c r="R86" i="7"/>
  <c r="R168" i="7"/>
  <c r="R120" i="7"/>
  <c r="R177" i="7"/>
  <c r="R57" i="7"/>
  <c r="R172" i="7"/>
  <c r="R87" i="7"/>
  <c r="R200" i="7"/>
  <c r="R128" i="7"/>
  <c r="R227" i="7"/>
  <c r="R193" i="7"/>
  <c r="R91" i="7"/>
  <c r="R183" i="7"/>
  <c r="R39" i="7"/>
  <c r="R166" i="7"/>
  <c r="R234" i="7"/>
  <c r="R31" i="7"/>
  <c r="R96" i="7"/>
  <c r="R332" i="7"/>
  <c r="R130" i="7"/>
  <c r="R197" i="7"/>
  <c r="R315" i="7"/>
  <c r="R99" i="7"/>
  <c r="R165" i="7"/>
  <c r="R270" i="7"/>
  <c r="R83" i="7"/>
  <c r="R148" i="7"/>
  <c r="R344" i="7"/>
  <c r="R15" i="7"/>
  <c r="R312" i="7"/>
  <c r="R277" i="7"/>
  <c r="R320" i="7"/>
  <c r="R333" i="7"/>
  <c r="R106" i="7"/>
  <c r="R169" i="7"/>
  <c r="R258" i="7"/>
  <c r="R216" i="7"/>
  <c r="R155" i="7"/>
  <c r="R58" i="7"/>
  <c r="R51" i="7"/>
  <c r="R355" i="7"/>
  <c r="R300" i="7"/>
  <c r="R266" i="7"/>
  <c r="R233" i="7"/>
  <c r="R222" i="7"/>
  <c r="R71" i="7"/>
  <c r="R43" i="7"/>
  <c r="R345" i="7"/>
  <c r="R327" i="7"/>
  <c r="R272" i="7"/>
  <c r="R40" i="7"/>
  <c r="R297" i="7"/>
  <c r="R29" i="7"/>
  <c r="R349" i="7"/>
  <c r="R353" i="7"/>
  <c r="R9" i="7"/>
  <c r="R269" i="7"/>
  <c r="R351" i="7"/>
  <c r="R264" i="7"/>
  <c r="R4" i="7"/>
  <c r="R150" i="7"/>
  <c r="R8" i="7"/>
  <c r="R224" i="7"/>
  <c r="R173" i="7"/>
  <c r="R303" i="7"/>
  <c r="R111" i="7"/>
  <c r="R21" i="7"/>
  <c r="R280" i="7"/>
  <c r="R276" i="7"/>
  <c r="R100" i="7"/>
  <c r="R296" i="7"/>
  <c r="R226" i="7"/>
  <c r="R212" i="7"/>
  <c r="R98" i="7"/>
  <c r="R80" i="7"/>
  <c r="R256" i="7"/>
  <c r="R94" i="7"/>
  <c r="R151" i="7"/>
  <c r="R214" i="7"/>
  <c r="R97" i="7"/>
  <c r="R308" i="7"/>
  <c r="R138" i="7"/>
  <c r="R48" i="7"/>
  <c r="R261" i="7"/>
  <c r="R35" i="7"/>
  <c r="R66" i="7"/>
  <c r="R221" i="7"/>
  <c r="R135" i="7"/>
  <c r="R121" i="7"/>
  <c r="R330" i="7"/>
  <c r="R28" i="7"/>
  <c r="R246" i="7"/>
  <c r="R42" i="7"/>
  <c r="R198" i="7"/>
  <c r="R6" i="7"/>
  <c r="R199" i="7"/>
  <c r="R279" i="7"/>
  <c r="R287" i="7"/>
  <c r="R317" i="7"/>
  <c r="R81" i="7"/>
  <c r="R253" i="7"/>
  <c r="R104" i="7"/>
  <c r="R323" i="7"/>
  <c r="R326" i="7"/>
  <c r="R271" i="7"/>
  <c r="R176" i="7"/>
  <c r="R354" i="7"/>
  <c r="R59" i="7"/>
  <c r="R346" i="7"/>
  <c r="R359" i="7"/>
  <c r="R204" i="7"/>
  <c r="R41" i="7"/>
  <c r="R292" i="7"/>
  <c r="R181" i="7"/>
  <c r="R362" i="7"/>
  <c r="D7" i="17" l="1"/>
  <c r="D8" i="17"/>
  <c r="D14" i="17"/>
  <c r="D13" i="17"/>
  <c r="D19" i="17"/>
  <c r="D20" i="17"/>
  <c r="D18" i="17"/>
  <c r="D17" i="17"/>
  <c r="D11" i="17"/>
  <c r="D12" i="17"/>
  <c r="D15" i="17"/>
  <c r="D16" i="17"/>
  <c r="D6" i="17"/>
  <c r="D5" i="17"/>
  <c r="D4" i="17" s="1"/>
  <c r="D10" i="17"/>
  <c r="D9" i="17"/>
  <c r="CF42" i="14" l="1"/>
  <c r="DD42" i="14"/>
  <c r="CF36" i="14"/>
  <c r="DD36" i="14"/>
  <c r="DD6" i="14"/>
  <c r="CF53" i="14"/>
  <c r="DD53" i="14"/>
  <c r="CF29" i="14"/>
  <c r="DD29" i="14"/>
  <c r="CF10" i="14"/>
  <c r="DD10" i="14"/>
  <c r="DD48" i="14"/>
  <c r="CF48" i="14"/>
  <c r="DD51" i="14"/>
  <c r="CF51" i="14"/>
  <c r="DH47" i="14"/>
  <c r="DH23" i="14"/>
  <c r="DH22" i="14"/>
  <c r="DH13" i="14"/>
  <c r="DH7" i="14"/>
  <c r="DH20" i="14"/>
  <c r="CF39" i="14"/>
  <c r="DD39" i="14"/>
  <c r="DD54" i="14"/>
  <c r="CF54" i="14"/>
  <c r="DD8" i="14"/>
  <c r="CF8" i="14"/>
  <c r="DD44" i="14"/>
  <c r="CF44" i="14"/>
  <c r="CF34" i="14"/>
  <c r="DD34" i="14"/>
  <c r="CF23" i="14"/>
  <c r="DD23" i="14"/>
  <c r="DD55" i="14"/>
  <c r="CF55" i="14"/>
  <c r="CF41" i="14"/>
  <c r="DD41" i="14"/>
  <c r="DD30" i="14"/>
  <c r="CF30" i="14"/>
  <c r="CF43" i="14"/>
  <c r="DD43" i="14"/>
  <c r="DD21" i="14"/>
  <c r="CF21" i="14"/>
  <c r="DD49" i="14"/>
  <c r="CF49" i="14"/>
  <c r="DH27" i="14"/>
  <c r="DH24" i="14"/>
  <c r="DH44" i="14"/>
  <c r="DH21" i="14"/>
  <c r="DH35" i="14"/>
  <c r="DH30" i="14"/>
  <c r="DH34" i="14"/>
  <c r="DH14" i="14"/>
  <c r="DH18" i="14"/>
  <c r="DH11" i="14"/>
  <c r="DH51" i="14"/>
  <c r="DU6" i="14"/>
  <c r="DH45" i="14"/>
  <c r="CF16" i="14"/>
  <c r="DD16" i="14"/>
  <c r="DD19" i="14"/>
  <c r="CF19" i="14"/>
  <c r="CF27" i="14"/>
  <c r="DD27" i="14"/>
  <c r="DD18" i="14"/>
  <c r="CF18" i="14"/>
  <c r="DD24" i="14"/>
  <c r="CF24" i="14"/>
  <c r="DH39" i="14"/>
  <c r="DH16" i="14"/>
  <c r="DH6" i="14"/>
  <c r="DH53" i="14"/>
  <c r="CF52" i="14"/>
  <c r="DD52" i="14"/>
  <c r="DD46" i="14"/>
  <c r="CF46" i="14"/>
  <c r="CF15" i="14"/>
  <c r="DD15" i="14"/>
  <c r="DD17" i="14"/>
  <c r="CF17" i="14"/>
  <c r="DD25" i="14"/>
  <c r="CF25" i="14"/>
  <c r="CF26" i="14"/>
  <c r="DD26" i="14"/>
  <c r="DD33" i="14"/>
  <c r="CF33" i="14"/>
  <c r="CF38" i="14"/>
  <c r="DD38" i="14"/>
  <c r="DD20" i="14"/>
  <c r="CF20" i="14"/>
  <c r="DD13" i="14"/>
  <c r="CF13" i="14"/>
  <c r="CF12" i="14"/>
  <c r="DD12" i="14"/>
  <c r="CF22" i="14"/>
  <c r="DD22" i="14"/>
  <c r="CF32" i="14"/>
  <c r="DD32" i="14"/>
  <c r="DF6" i="14"/>
  <c r="DH9" i="14"/>
  <c r="DH41" i="14"/>
  <c r="DH15" i="14"/>
  <c r="DH38" i="14"/>
  <c r="DH43" i="14"/>
  <c r="DH31" i="14"/>
  <c r="DH10" i="14"/>
  <c r="DH48" i="14"/>
  <c r="DH17" i="14"/>
  <c r="DH55" i="14"/>
  <c r="DH29" i="14"/>
  <c r="CF50" i="14"/>
  <c r="DD50" i="14"/>
  <c r="DD47" i="14"/>
  <c r="CF47" i="14"/>
  <c r="DD40" i="14"/>
  <c r="CF40" i="14"/>
  <c r="DD35" i="14"/>
  <c r="CF35" i="14"/>
  <c r="CF37" i="14"/>
  <c r="DD37" i="14"/>
  <c r="DD11" i="14"/>
  <c r="CF11" i="14"/>
  <c r="DD45" i="14"/>
  <c r="CF45" i="14"/>
  <c r="CF14" i="14"/>
  <c r="DD14" i="14"/>
  <c r="CF31" i="14"/>
  <c r="DD31" i="14"/>
  <c r="CF9" i="14"/>
  <c r="DD9" i="14"/>
  <c r="DH19" i="14"/>
  <c r="DH33" i="14"/>
  <c r="DH50" i="14"/>
  <c r="DH52" i="14"/>
  <c r="DH8" i="14"/>
  <c r="DH54" i="14"/>
  <c r="DH42" i="14"/>
  <c r="DH40" i="14"/>
  <c r="DH46" i="14"/>
  <c r="DD28" i="14"/>
  <c r="CF28" i="14"/>
  <c r="DH12" i="14"/>
  <c r="DH36" i="14"/>
  <c r="DH37" i="14"/>
  <c r="DH32" i="14"/>
  <c r="DH25" i="14"/>
  <c r="DH28" i="14"/>
  <c r="DH49" i="14"/>
  <c r="DH26" i="14"/>
  <c r="DI37" i="14" l="1"/>
  <c r="DI48" i="14"/>
  <c r="DI33" i="14"/>
  <c r="DI17" i="14"/>
  <c r="DI38" i="14"/>
  <c r="EC28" i="14"/>
  <c r="EC34" i="14"/>
  <c r="EC18" i="14"/>
  <c r="EC39" i="14"/>
  <c r="EC31" i="14"/>
  <c r="EC21" i="14"/>
  <c r="EC6" i="14"/>
  <c r="EC35" i="14"/>
  <c r="EC41" i="14"/>
  <c r="EC54" i="14"/>
  <c r="EC53" i="14"/>
  <c r="EC49" i="14"/>
  <c r="EC38" i="14"/>
  <c r="EC11" i="14"/>
  <c r="EC42" i="14"/>
  <c r="EC44" i="14"/>
  <c r="EC36" i="14"/>
  <c r="EC12" i="14"/>
  <c r="EC50" i="14"/>
  <c r="EC8" i="14"/>
  <c r="EC30" i="14"/>
  <c r="EC14" i="14"/>
  <c r="EC16" i="14"/>
  <c r="EC37" i="14"/>
  <c r="EC10" i="14"/>
  <c r="EC43" i="14"/>
  <c r="EC52" i="14"/>
  <c r="EC27" i="14"/>
  <c r="EC13" i="14"/>
  <c r="EC40" i="14"/>
  <c r="EC33" i="14"/>
  <c r="EC26" i="14"/>
  <c r="EC25" i="14"/>
  <c r="EC55" i="14"/>
  <c r="EC47" i="14"/>
  <c r="EC15" i="14"/>
  <c r="EC22" i="14"/>
  <c r="EC29" i="14"/>
  <c r="EC48" i="14"/>
  <c r="EC19" i="14"/>
  <c r="EC46" i="14"/>
  <c r="EC17" i="14"/>
  <c r="EC45" i="14"/>
  <c r="EC32" i="14"/>
  <c r="EC20" i="14"/>
  <c r="EC9" i="14"/>
  <c r="EC51" i="14"/>
  <c r="EC7" i="14"/>
  <c r="EC23" i="14"/>
  <c r="EC24" i="14"/>
  <c r="DI24" i="14"/>
  <c r="DI13" i="14"/>
  <c r="DI23" i="14"/>
  <c r="DI43" i="14"/>
  <c r="DI32" i="14"/>
  <c r="DI40" i="14"/>
  <c r="DI54" i="14"/>
  <c r="DI50" i="14"/>
  <c r="DI10" i="14"/>
  <c r="DI41" i="14"/>
  <c r="EP6" i="14"/>
  <c r="DI14" i="14"/>
  <c r="DI35" i="14"/>
  <c r="DI47" i="14"/>
  <c r="DY6" i="14"/>
  <c r="DI55" i="14"/>
  <c r="DI36" i="14"/>
  <c r="DI49" i="14"/>
  <c r="DI29" i="14"/>
  <c r="DI31" i="14"/>
  <c r="DI39" i="14"/>
  <c r="DI45" i="14"/>
  <c r="DI51" i="14"/>
  <c r="DI11" i="14"/>
  <c r="DI21" i="14"/>
  <c r="DI42" i="14"/>
  <c r="DI44" i="14"/>
  <c r="DI8" i="14"/>
  <c r="DI15" i="14"/>
  <c r="DI9" i="14"/>
  <c r="DI16" i="14"/>
  <c r="DI34" i="14"/>
  <c r="DI27" i="14"/>
  <c r="DI20" i="14"/>
  <c r="DI7" i="14"/>
  <c r="DI53" i="14"/>
  <c r="DI18" i="14"/>
  <c r="DI30" i="14"/>
  <c r="DI22" i="14"/>
  <c r="DI26" i="14"/>
  <c r="DI28" i="14"/>
  <c r="DI25" i="14"/>
  <c r="DI12" i="14"/>
  <c r="DI46" i="14"/>
  <c r="DI52" i="14"/>
  <c r="DI19" i="14"/>
  <c r="EA6" i="14"/>
  <c r="DI6" i="14"/>
  <c r="ED8" i="14" l="1"/>
  <c r="ED30" i="14"/>
  <c r="ED25" i="14"/>
  <c r="ED9" i="14"/>
  <c r="ED47" i="14"/>
  <c r="ED40" i="14"/>
  <c r="ED29" i="14"/>
  <c r="ED50" i="14"/>
  <c r="ED46" i="14"/>
  <c r="ED10" i="14"/>
  <c r="ED48" i="14"/>
  <c r="ED16" i="14"/>
  <c r="ED55" i="14"/>
  <c r="ED18" i="14"/>
  <c r="ED32" i="14"/>
  <c r="ED54" i="14"/>
  <c r="ED52" i="14"/>
  <c r="ED42" i="14"/>
  <c r="ED26" i="14"/>
  <c r="ED31" i="14"/>
  <c r="ED45" i="14"/>
  <c r="ED7" i="14"/>
  <c r="ED27" i="14"/>
  <c r="ED24" i="14"/>
  <c r="ED34" i="14"/>
  <c r="ED36" i="14"/>
  <c r="ED49" i="14"/>
  <c r="ED15" i="14"/>
  <c r="ED28" i="14"/>
  <c r="ED6" i="14"/>
  <c r="ED43" i="14"/>
  <c r="ED53" i="14"/>
  <c r="ED37" i="14"/>
  <c r="ED51" i="14"/>
  <c r="ED23" i="14"/>
  <c r="ED41" i="14"/>
  <c r="ED44" i="14"/>
  <c r="ED35" i="14"/>
  <c r="ED21" i="14"/>
  <c r="ED39" i="14"/>
  <c r="ED12" i="14"/>
  <c r="ED17" i="14"/>
  <c r="ED33" i="14"/>
  <c r="ED11" i="14"/>
  <c r="ED22" i="14"/>
  <c r="ED13" i="14"/>
  <c r="ED38" i="14"/>
  <c r="ED20" i="14"/>
  <c r="ED14" i="14"/>
  <c r="ED19" i="14"/>
  <c r="DJ7" i="14"/>
  <c r="DK7" i="14"/>
  <c r="DK49" i="14"/>
  <c r="DJ49" i="14"/>
  <c r="DK54" i="14"/>
  <c r="DJ54" i="14"/>
  <c r="DJ25" i="14"/>
  <c r="DK25" i="14"/>
  <c r="DK16" i="14"/>
  <c r="DJ16" i="14"/>
  <c r="DJ9" i="14"/>
  <c r="DK9" i="14"/>
  <c r="DJ51" i="14"/>
  <c r="DK51" i="14"/>
  <c r="DK40" i="14"/>
  <c r="DJ40" i="14"/>
  <c r="DK43" i="14"/>
  <c r="DJ43" i="14"/>
  <c r="DJ24" i="14"/>
  <c r="DK24" i="14"/>
  <c r="DJ48" i="14"/>
  <c r="DK48" i="14"/>
  <c r="DK22" i="14"/>
  <c r="DJ22" i="14"/>
  <c r="DK53" i="14"/>
  <c r="DJ53" i="14"/>
  <c r="DJ20" i="14"/>
  <c r="DK20" i="14"/>
  <c r="DJ36" i="14"/>
  <c r="DK36" i="14"/>
  <c r="DJ10" i="14"/>
  <c r="DK10" i="14"/>
  <c r="DJ13" i="14"/>
  <c r="DK13" i="14"/>
  <c r="DJ38" i="14"/>
  <c r="DK38" i="14"/>
  <c r="DJ32" i="14"/>
  <c r="DK32" i="14"/>
  <c r="DJ19" i="14"/>
  <c r="DK19" i="14"/>
  <c r="DJ46" i="14"/>
  <c r="DK46" i="14"/>
  <c r="DK28" i="14"/>
  <c r="DJ28" i="14"/>
  <c r="DK30" i="14"/>
  <c r="DJ30" i="14"/>
  <c r="DJ15" i="14"/>
  <c r="DK15" i="14"/>
  <c r="DK55" i="14"/>
  <c r="DJ55" i="14"/>
  <c r="DJ35" i="14"/>
  <c r="DK35" i="14"/>
  <c r="DK18" i="14"/>
  <c r="DJ18" i="14"/>
  <c r="DK27" i="14"/>
  <c r="DJ27" i="14"/>
  <c r="DJ44" i="14"/>
  <c r="DK44" i="14"/>
  <c r="DK21" i="14"/>
  <c r="DJ21" i="14"/>
  <c r="DJ45" i="14"/>
  <c r="DK45" i="14"/>
  <c r="DK31" i="14"/>
  <c r="DJ31" i="14"/>
  <c r="DK47" i="14"/>
  <c r="DJ47" i="14"/>
  <c r="DK50" i="14"/>
  <c r="DJ50" i="14"/>
  <c r="DJ17" i="14"/>
  <c r="DK17" i="14"/>
  <c r="DK12" i="14"/>
  <c r="DJ12" i="14"/>
  <c r="DJ6" i="14"/>
  <c r="DK6" i="14"/>
  <c r="DK52" i="14"/>
  <c r="DJ52" i="14"/>
  <c r="DJ26" i="14"/>
  <c r="DK26" i="14"/>
  <c r="DJ34" i="14"/>
  <c r="DK34" i="14"/>
  <c r="DJ8" i="14"/>
  <c r="DK8" i="14"/>
  <c r="DJ42" i="14"/>
  <c r="DK42" i="14"/>
  <c r="DJ11" i="14"/>
  <c r="DK11" i="14"/>
  <c r="DJ39" i="14"/>
  <c r="DK39" i="14"/>
  <c r="DK29" i="14"/>
  <c r="DJ29" i="14"/>
  <c r="DK14" i="14"/>
  <c r="DJ14" i="14"/>
  <c r="DJ41" i="14"/>
  <c r="DK41" i="14"/>
  <c r="DJ23" i="14"/>
  <c r="DK23" i="14"/>
  <c r="DJ33" i="14"/>
  <c r="DK33" i="14"/>
  <c r="DJ37" i="14"/>
  <c r="DK37" i="14"/>
  <c r="N118" i="16"/>
  <c r="P23" i="16"/>
  <c r="AI109" i="9"/>
  <c r="AI96" i="9"/>
  <c r="N22" i="16"/>
  <c r="AP81" i="6"/>
  <c r="L32" i="9"/>
  <c r="O18" i="16"/>
  <c r="L33" i="9"/>
  <c r="AF30" i="6"/>
  <c r="N41" i="16"/>
  <c r="P56" i="16"/>
  <c r="Q89" i="16"/>
  <c r="AR18" i="6"/>
  <c r="AC15" i="16"/>
  <c r="Q92" i="16"/>
  <c r="AJ10" i="9"/>
  <c r="AF29" i="6"/>
  <c r="R72" i="16"/>
  <c r="AT27" i="6"/>
  <c r="R30" i="16"/>
  <c r="AS31" i="6"/>
  <c r="AJ34" i="9"/>
  <c r="AI95" i="9"/>
  <c r="AT44" i="6"/>
  <c r="AC10" i="16"/>
  <c r="AR36" i="6"/>
  <c r="AL98" i="9"/>
  <c r="AF81" i="6"/>
  <c r="N133" i="16"/>
  <c r="N73" i="16"/>
  <c r="AK32" i="9"/>
  <c r="AP64" i="6"/>
  <c r="Q23" i="16"/>
  <c r="V30" i="9"/>
  <c r="AF76" i="6"/>
  <c r="AJ92" i="9"/>
  <c r="AP59" i="6"/>
  <c r="AS48" i="6"/>
  <c r="Y72" i="9"/>
  <c r="N104" i="16"/>
  <c r="AI62" i="9"/>
  <c r="AJ36" i="9"/>
  <c r="Y74" i="9"/>
  <c r="Y52" i="9"/>
  <c r="AT14" i="6"/>
  <c r="AQ14" i="6"/>
  <c r="AJ61" i="9"/>
  <c r="V73" i="9"/>
  <c r="R44" i="16"/>
  <c r="N142" i="16"/>
  <c r="AF72" i="6"/>
  <c r="AI10" i="9"/>
  <c r="L64" i="9"/>
  <c r="AH26" i="9"/>
  <c r="AJ31" i="9"/>
  <c r="AL44" i="9"/>
  <c r="AR52" i="6"/>
  <c r="V18" i="9"/>
  <c r="R59" i="16"/>
  <c r="L54" i="9"/>
  <c r="AC8" i="16"/>
  <c r="AP42" i="6"/>
  <c r="P59" i="16"/>
  <c r="N109" i="16"/>
  <c r="L61" i="9"/>
  <c r="AP41" i="6"/>
  <c r="AQ9" i="6"/>
  <c r="AS26" i="6"/>
  <c r="N132" i="16"/>
  <c r="V57" i="9"/>
  <c r="AI26" i="9"/>
  <c r="V87" i="9"/>
  <c r="AH76" i="9"/>
  <c r="AD15" i="16"/>
  <c r="P89" i="16"/>
  <c r="O17" i="16"/>
  <c r="AF16" i="6"/>
  <c r="AK27" i="9"/>
  <c r="AS27" i="6"/>
  <c r="AL64" i="9"/>
  <c r="N128" i="16"/>
  <c r="O77" i="16"/>
  <c r="AI40" i="9"/>
  <c r="L47" i="9"/>
  <c r="AH36" i="9"/>
  <c r="AR48" i="6"/>
  <c r="AR26" i="6"/>
  <c r="AJ51" i="9"/>
  <c r="Z19" i="16"/>
  <c r="AI25" i="9"/>
  <c r="AK96" i="9"/>
  <c r="AF32" i="6"/>
  <c r="Y56" i="9"/>
  <c r="R21" i="16"/>
  <c r="AQ10" i="6"/>
  <c r="AH46" i="9"/>
  <c r="AL77" i="9"/>
  <c r="AJ20" i="9"/>
  <c r="AL86" i="9"/>
  <c r="V45" i="9"/>
  <c r="AT38" i="6"/>
  <c r="AI93" i="9"/>
  <c r="Y64" i="9"/>
  <c r="AJ59" i="9"/>
  <c r="L55" i="9"/>
  <c r="N37" i="16"/>
  <c r="AT25" i="6"/>
  <c r="Y20" i="9"/>
  <c r="AH84" i="9"/>
  <c r="AJ89" i="9"/>
  <c r="AH54" i="9"/>
  <c r="AL63" i="9"/>
  <c r="AJ12" i="9"/>
  <c r="AP56" i="6"/>
  <c r="AH87" i="9"/>
  <c r="AJ53" i="9"/>
  <c r="R90" i="16"/>
  <c r="AB15" i="16"/>
  <c r="AT42" i="6"/>
  <c r="AI86" i="9"/>
  <c r="AI68" i="9"/>
  <c r="AL91" i="9"/>
  <c r="AL82" i="9"/>
  <c r="AK60" i="9"/>
  <c r="AK70" i="9"/>
  <c r="AS50" i="6"/>
  <c r="V42" i="9"/>
  <c r="Y30" i="9"/>
  <c r="AF8" i="6"/>
  <c r="Q46" i="16"/>
  <c r="N44" i="16"/>
  <c r="V12" i="9"/>
  <c r="R43" i="16"/>
  <c r="AL61" i="9"/>
  <c r="Z10" i="16"/>
  <c r="Y61" i="9"/>
  <c r="AI85" i="9"/>
  <c r="P24" i="16"/>
  <c r="AS47" i="6"/>
  <c r="AJ42" i="9"/>
  <c r="AP68" i="6"/>
  <c r="V51" i="9"/>
  <c r="Y89" i="9"/>
  <c r="AJ73" i="9"/>
  <c r="AQ15" i="6"/>
  <c r="N43" i="16"/>
  <c r="AK26" i="9"/>
  <c r="AI11" i="9"/>
  <c r="AJ13" i="9"/>
  <c r="AS23" i="6"/>
  <c r="AL45" i="9"/>
  <c r="P8" i="16"/>
  <c r="L30" i="9"/>
  <c r="AF27" i="6"/>
  <c r="R24" i="16"/>
  <c r="R75" i="16"/>
  <c r="Y84" i="9"/>
  <c r="AP67" i="6"/>
  <c r="AF79" i="6"/>
  <c r="AJ83" i="9"/>
  <c r="AB12" i="16"/>
  <c r="AR43" i="6"/>
  <c r="O60" i="16"/>
  <c r="AP37" i="6"/>
  <c r="AP80" i="6"/>
  <c r="V23" i="9"/>
  <c r="L53" i="9"/>
  <c r="AT16" i="6"/>
  <c r="AT24" i="6"/>
  <c r="AR15" i="6"/>
  <c r="AH75" i="9"/>
  <c r="Q34" i="16"/>
  <c r="AS53" i="6"/>
  <c r="Y79" i="9"/>
  <c r="V82" i="9"/>
  <c r="AI57" i="9"/>
  <c r="N89" i="16"/>
  <c r="AL58" i="9"/>
  <c r="Y69" i="9"/>
  <c r="AF68" i="6"/>
  <c r="AK95" i="9"/>
  <c r="AK52" i="9"/>
  <c r="AR9" i="6"/>
  <c r="AI37" i="9"/>
  <c r="Y63" i="9"/>
  <c r="Y41" i="9"/>
  <c r="AF84" i="6"/>
  <c r="N156" i="16"/>
  <c r="N47" i="16"/>
  <c r="N74" i="16"/>
  <c r="N138" i="16"/>
  <c r="AQ32" i="6"/>
  <c r="N143" i="16"/>
  <c r="L88" i="9"/>
  <c r="AF58" i="6"/>
  <c r="AH31" i="9"/>
  <c r="AK87" i="9"/>
  <c r="R23" i="16"/>
  <c r="Y83" i="9"/>
  <c r="AR32" i="6"/>
  <c r="P27" i="16"/>
  <c r="Y37" i="9"/>
  <c r="L62" i="9"/>
  <c r="V35" i="9"/>
  <c r="AF86" i="6"/>
  <c r="N21" i="16"/>
  <c r="Q63" i="16"/>
  <c r="N20" i="16"/>
  <c r="AK69" i="9"/>
  <c r="AH69" i="9"/>
  <c r="AK75" i="9"/>
  <c r="R80" i="16"/>
  <c r="AH28" i="9"/>
  <c r="N75" i="16"/>
  <c r="AQ29" i="6"/>
  <c r="AL72" i="9"/>
  <c r="AL14" i="9"/>
  <c r="AL52" i="9"/>
  <c r="AP10" i="6"/>
  <c r="P71" i="16"/>
  <c r="AT35" i="6"/>
  <c r="AL48" i="9"/>
  <c r="L48" i="9"/>
  <c r="AJ80" i="9"/>
  <c r="AJ23" i="9"/>
  <c r="AL96" i="9"/>
  <c r="Y22" i="9"/>
  <c r="Y43" i="9"/>
  <c r="L10" i="9"/>
  <c r="AQ21" i="6"/>
  <c r="Q94" i="16"/>
  <c r="AR30" i="6"/>
  <c r="AF26" i="6"/>
  <c r="AL76" i="9"/>
  <c r="V11" i="9"/>
  <c r="AR8" i="6"/>
  <c r="N62" i="16"/>
  <c r="Q13" i="16"/>
  <c r="Y23" i="9"/>
  <c r="AL19" i="9"/>
  <c r="AH45" i="9"/>
  <c r="AI88" i="9"/>
  <c r="AP40" i="6"/>
  <c r="Y73" i="9"/>
  <c r="AH91" i="9"/>
  <c r="N152" i="16"/>
  <c r="AP84" i="6"/>
  <c r="Y10" i="9"/>
  <c r="AK61" i="9"/>
  <c r="AH12" i="9"/>
  <c r="AI45" i="9"/>
  <c r="AB14" i="16"/>
  <c r="V43" i="9"/>
  <c r="AQ46" i="6"/>
  <c r="AQ40" i="6"/>
  <c r="P29" i="16"/>
  <c r="O19" i="16"/>
  <c r="AK41" i="9"/>
  <c r="AB9" i="16"/>
  <c r="P34" i="16"/>
  <c r="AJ62" i="9"/>
  <c r="AQ34" i="6"/>
  <c r="AP23" i="6"/>
  <c r="N78" i="16"/>
  <c r="N107" i="16"/>
  <c r="AI82" i="9"/>
  <c r="AF66" i="6"/>
  <c r="V70" i="9"/>
  <c r="N76" i="16"/>
  <c r="AR11" i="6"/>
  <c r="AT32" i="6"/>
  <c r="P25" i="16"/>
  <c r="V20" i="9"/>
  <c r="AI24" i="9"/>
  <c r="AL42" i="9"/>
  <c r="N147" i="16"/>
  <c r="AI20" i="9"/>
  <c r="AF64" i="6"/>
  <c r="AI59" i="9"/>
  <c r="P52" i="16"/>
  <c r="Y67" i="9"/>
  <c r="Y77" i="9"/>
  <c r="AA11" i="16"/>
  <c r="Y70" i="9"/>
  <c r="AR21" i="6"/>
  <c r="AP53" i="6"/>
  <c r="N68" i="16"/>
  <c r="L75" i="9"/>
  <c r="AQ16" i="6"/>
  <c r="N153" i="16"/>
  <c r="P41" i="16"/>
  <c r="AL26" i="9"/>
  <c r="AR41" i="6"/>
  <c r="N136" i="16"/>
  <c r="AQ22" i="6"/>
  <c r="Q96" i="16"/>
  <c r="O34" i="16"/>
  <c r="V59" i="9"/>
  <c r="AI63" i="9"/>
  <c r="AS51" i="6"/>
  <c r="L81" i="9"/>
  <c r="L15" i="9"/>
  <c r="AQ36" i="6"/>
  <c r="Y12" i="9"/>
  <c r="AR37" i="6"/>
  <c r="Y50" i="9"/>
  <c r="AK78" i="9"/>
  <c r="AI61" i="9"/>
  <c r="AS20" i="6"/>
  <c r="AJ65" i="9"/>
  <c r="AP35" i="6"/>
  <c r="L28" i="9"/>
  <c r="AS37" i="6"/>
  <c r="AP13" i="6"/>
  <c r="AQ17" i="6"/>
  <c r="AQ43" i="6"/>
  <c r="AP72" i="6"/>
  <c r="AF14" i="6"/>
  <c r="V32" i="9"/>
  <c r="AP44" i="6"/>
  <c r="AI58" i="9"/>
  <c r="V14" i="9"/>
  <c r="AF50" i="6"/>
  <c r="V63" i="9"/>
  <c r="AQ51" i="6"/>
  <c r="AP50" i="6"/>
  <c r="Z11" i="16"/>
  <c r="AF73" i="6"/>
  <c r="AH86" i="9"/>
  <c r="AS30" i="6"/>
  <c r="AT37" i="6"/>
  <c r="AH41" i="9"/>
  <c r="AP78" i="6"/>
  <c r="AP58" i="6"/>
  <c r="P51" i="16"/>
  <c r="AK20" i="9"/>
  <c r="Y49" i="9"/>
  <c r="AR44" i="6"/>
  <c r="R74" i="16"/>
  <c r="Y55" i="9"/>
  <c r="AJ78" i="9"/>
  <c r="AL38" i="9"/>
  <c r="AK81" i="9"/>
  <c r="AK28" i="9"/>
  <c r="Z16" i="16"/>
  <c r="L74" i="9"/>
  <c r="AI44" i="9"/>
  <c r="AJ70" i="9"/>
  <c r="O29" i="16"/>
  <c r="V17" i="9"/>
  <c r="N29" i="16"/>
  <c r="AP12" i="6"/>
  <c r="AL73" i="9"/>
  <c r="AK58" i="9"/>
  <c r="R20" i="16"/>
  <c r="V62" i="9"/>
  <c r="O69" i="16"/>
  <c r="N140" i="16"/>
  <c r="V77" i="9"/>
  <c r="L51" i="9"/>
  <c r="AI91" i="9"/>
  <c r="AL10" i="9"/>
  <c r="Q16" i="16"/>
  <c r="N14" i="16"/>
  <c r="AI78" i="9"/>
  <c r="Z17" i="16"/>
  <c r="AT43" i="6"/>
  <c r="AB11" i="16"/>
  <c r="AL27" i="9"/>
  <c r="AJ68" i="9"/>
  <c r="AK84" i="9"/>
  <c r="AJ95" i="9"/>
  <c r="AH85" i="9"/>
  <c r="AH80" i="9"/>
  <c r="V25" i="9"/>
  <c r="V16" i="9"/>
  <c r="V33" i="9"/>
  <c r="N130" i="16"/>
  <c r="AJ55" i="9"/>
  <c r="N59" i="16"/>
  <c r="Q14" i="16"/>
  <c r="AL24" i="9"/>
  <c r="AT15" i="6"/>
  <c r="V78" i="9"/>
  <c r="AS46" i="6"/>
  <c r="AQ8" i="6"/>
  <c r="AF18" i="6"/>
  <c r="AS11" i="6"/>
  <c r="L67" i="9"/>
  <c r="R25" i="16"/>
  <c r="AF57" i="6"/>
  <c r="AL54" i="9"/>
  <c r="O30" i="16"/>
  <c r="AT22" i="6"/>
  <c r="V39" i="9"/>
  <c r="AF12" i="6"/>
  <c r="L69" i="9"/>
  <c r="P67" i="16"/>
  <c r="AL49" i="9"/>
  <c r="AJ85" i="9"/>
  <c r="AK35" i="9"/>
  <c r="P91" i="16"/>
  <c r="AK72" i="9"/>
  <c r="L83" i="9"/>
  <c r="AH64" i="9"/>
  <c r="AP33" i="6"/>
  <c r="AQ47" i="6"/>
  <c r="R45" i="16"/>
  <c r="AQ48" i="6"/>
  <c r="AJ76" i="9"/>
  <c r="AF67" i="6"/>
  <c r="AH73" i="9"/>
  <c r="Y65" i="9"/>
  <c r="V84" i="9"/>
  <c r="R76" i="16"/>
  <c r="O8" i="16"/>
  <c r="AF25" i="6"/>
  <c r="AJ22" i="9"/>
  <c r="AH66" i="9"/>
  <c r="O9" i="16"/>
  <c r="V65" i="9"/>
  <c r="AF77" i="6"/>
  <c r="AH74" i="9"/>
  <c r="AR28" i="6"/>
  <c r="R34" i="16"/>
  <c r="P62" i="16"/>
  <c r="AP79" i="6"/>
  <c r="AP63" i="6"/>
  <c r="O44" i="16"/>
  <c r="O89" i="16"/>
  <c r="R92" i="16"/>
  <c r="L76" i="9"/>
  <c r="L16" i="9"/>
  <c r="AJ97" i="9"/>
  <c r="N52" i="16"/>
  <c r="AP32" i="6"/>
  <c r="AS24" i="6"/>
  <c r="AP57" i="6"/>
  <c r="L65" i="9"/>
  <c r="AT28" i="6"/>
  <c r="Z9" i="16"/>
  <c r="V80" i="9"/>
  <c r="AR12" i="6"/>
  <c r="AQ31" i="6"/>
  <c r="AJ109" i="9"/>
  <c r="V88" i="9"/>
  <c r="AL70" i="9"/>
  <c r="AP54" i="6"/>
  <c r="AP74" i="6"/>
  <c r="L85" i="9"/>
  <c r="AP14" i="6"/>
  <c r="AP21" i="6"/>
  <c r="N24" i="16"/>
  <c r="L14" i="9"/>
  <c r="P72" i="16"/>
  <c r="AF24" i="6"/>
  <c r="O56" i="16"/>
  <c r="AR47" i="6"/>
  <c r="AK43" i="9"/>
  <c r="AK62" i="9"/>
  <c r="AC7" i="16"/>
  <c r="AK86" i="9"/>
  <c r="L63" i="9"/>
  <c r="AF37" i="6"/>
  <c r="R94" i="16"/>
  <c r="AL50" i="9"/>
  <c r="L29" i="9"/>
  <c r="AK29" i="9"/>
  <c r="AH102" i="9"/>
  <c r="AL88" i="9"/>
  <c r="AS32" i="6"/>
  <c r="N17" i="16"/>
  <c r="Q37" i="16"/>
  <c r="AJ21" i="9"/>
  <c r="L58" i="9"/>
  <c r="AR16" i="6"/>
  <c r="AL47" i="9"/>
  <c r="AJ48" i="9"/>
  <c r="AH25" i="9"/>
  <c r="AI83" i="9"/>
  <c r="AL71" i="9"/>
  <c r="L60" i="9"/>
  <c r="Q77" i="16"/>
  <c r="AP76" i="6"/>
  <c r="AP47" i="6"/>
  <c r="AR19" i="6"/>
  <c r="V37" i="9"/>
  <c r="AR42" i="6"/>
  <c r="AC9" i="16"/>
  <c r="AP25" i="6"/>
  <c r="N70" i="16"/>
  <c r="AI71" i="9"/>
  <c r="N148" i="16"/>
  <c r="O43" i="16"/>
  <c r="AK51" i="9"/>
  <c r="AS9" i="6"/>
  <c r="AI31" i="9"/>
  <c r="AF23" i="6"/>
  <c r="Z21" i="16"/>
  <c r="Q73" i="16"/>
  <c r="AR33" i="6"/>
  <c r="AL80" i="9"/>
  <c r="R62" i="16"/>
  <c r="AF9" i="6"/>
  <c r="AL55" i="9"/>
  <c r="AI43" i="9"/>
  <c r="AS13" i="6"/>
  <c r="AL43" i="9"/>
  <c r="V85" i="9"/>
  <c r="AR23" i="6"/>
  <c r="AR25" i="6"/>
  <c r="Y60" i="9"/>
  <c r="Q29" i="16"/>
  <c r="AR49" i="6"/>
  <c r="AJ38" i="9"/>
  <c r="N144" i="16"/>
  <c r="O78" i="16"/>
  <c r="Q43" i="16"/>
  <c r="AD12" i="16"/>
  <c r="AT31" i="6"/>
  <c r="V60" i="9"/>
  <c r="Y24" i="9"/>
  <c r="AI41" i="9"/>
  <c r="AI76" i="9"/>
  <c r="AP87" i="6"/>
  <c r="L50" i="9"/>
  <c r="AF55" i="6"/>
  <c r="AH98" i="9"/>
  <c r="V72" i="9"/>
  <c r="AK109" i="9"/>
  <c r="AH33" i="9"/>
  <c r="AQ49" i="6"/>
  <c r="AI77" i="9"/>
  <c r="V67" i="9"/>
  <c r="AS29" i="6"/>
  <c r="V61" i="9"/>
  <c r="AI47" i="9"/>
  <c r="AF61" i="6"/>
  <c r="AH96" i="9"/>
  <c r="O72" i="16"/>
  <c r="AQ11" i="6"/>
  <c r="AS10" i="6"/>
  <c r="P63" i="16"/>
  <c r="AF53" i="6"/>
  <c r="N65" i="16"/>
  <c r="AF82" i="6"/>
  <c r="AS35" i="6"/>
  <c r="V10" i="9"/>
  <c r="AT20" i="6"/>
  <c r="AL66" i="9"/>
  <c r="AJ49" i="9"/>
  <c r="AK45" i="9"/>
  <c r="AL57" i="9"/>
  <c r="AR22" i="6"/>
  <c r="AP8" i="6"/>
  <c r="Z7" i="16"/>
  <c r="R78" i="16"/>
  <c r="Q19" i="16"/>
  <c r="AR51" i="6"/>
  <c r="R77" i="16"/>
  <c r="Q78" i="16"/>
  <c r="N115" i="16"/>
  <c r="AF33" i="6"/>
  <c r="AJ29" i="9"/>
  <c r="AD11" i="16"/>
  <c r="AJ24" i="9"/>
  <c r="AH19" i="9"/>
  <c r="AT13" i="6"/>
  <c r="AH109" i="9"/>
  <c r="AF19" i="6"/>
  <c r="Y31" i="9"/>
  <c r="AI48" i="9"/>
  <c r="O53" i="16"/>
  <c r="AI23" i="9"/>
  <c r="AF78" i="6"/>
  <c r="AP60" i="6"/>
  <c r="AP38" i="6"/>
  <c r="AH39" i="9"/>
  <c r="AP24" i="6"/>
  <c r="P73" i="16"/>
  <c r="L41" i="9"/>
  <c r="AK82" i="9"/>
  <c r="V54" i="9"/>
  <c r="AI28" i="9"/>
  <c r="AH22" i="9"/>
  <c r="AF35" i="6"/>
  <c r="AF42" i="6"/>
  <c r="AT46" i="6"/>
  <c r="AF43" i="6"/>
  <c r="AK13" i="9"/>
  <c r="AR20" i="6"/>
  <c r="Z13" i="16"/>
  <c r="AK33" i="9"/>
  <c r="AI32" i="9"/>
  <c r="O25" i="16"/>
  <c r="Y27" i="9"/>
  <c r="Y68" i="9"/>
  <c r="R70" i="16"/>
  <c r="AC11" i="16"/>
  <c r="N124" i="16"/>
  <c r="Y46" i="9"/>
  <c r="AJ14" i="9"/>
  <c r="Q30" i="16"/>
  <c r="O62" i="16"/>
  <c r="Y15" i="9"/>
  <c r="AI84" i="9"/>
  <c r="AJ64" i="9"/>
  <c r="L70" i="9"/>
  <c r="O16" i="16"/>
  <c r="V74" i="9"/>
  <c r="AT30" i="6"/>
  <c r="AJ66" i="9"/>
  <c r="AQ27" i="6"/>
  <c r="AS34" i="6"/>
  <c r="N9" i="16"/>
  <c r="AP9" i="6"/>
  <c r="AS38" i="6"/>
  <c r="AT18" i="6"/>
  <c r="P65" i="16"/>
  <c r="AT47" i="6"/>
  <c r="AQ45" i="6"/>
  <c r="N135" i="16"/>
  <c r="AR27" i="6"/>
  <c r="AR45" i="6"/>
  <c r="N120" i="16"/>
  <c r="V86" i="9"/>
  <c r="AI12" i="9"/>
  <c r="AT41" i="6"/>
  <c r="AS39" i="6"/>
  <c r="AF74" i="6"/>
  <c r="AF38" i="6"/>
  <c r="AP71" i="6"/>
  <c r="AQ26" i="6"/>
  <c r="AQ19" i="6"/>
  <c r="O61" i="16"/>
  <c r="AS15" i="6"/>
  <c r="AH24" i="9"/>
  <c r="AS43" i="6"/>
  <c r="AH78" i="9"/>
  <c r="AQ38" i="6"/>
  <c r="V69" i="9"/>
  <c r="AQ18" i="6"/>
  <c r="AT48" i="6"/>
  <c r="P92" i="16"/>
  <c r="N98" i="16"/>
  <c r="AJ86" i="9"/>
  <c r="AH16" i="9"/>
  <c r="AK11" i="9"/>
  <c r="O51" i="16"/>
  <c r="AL81" i="9"/>
  <c r="P74" i="16"/>
  <c r="AR40" i="6"/>
  <c r="N110" i="16"/>
  <c r="AF63" i="6"/>
  <c r="AJ74" i="9"/>
  <c r="V71" i="9"/>
  <c r="R56" i="16"/>
  <c r="AQ13" i="6"/>
  <c r="AP29" i="6"/>
  <c r="AR34" i="6"/>
  <c r="AL79" i="9"/>
  <c r="AP65" i="6"/>
  <c r="AH52" i="9"/>
  <c r="Q24" i="16"/>
  <c r="AJ75" i="9"/>
  <c r="AF15" i="6"/>
  <c r="N56" i="16"/>
  <c r="AQ33" i="6"/>
  <c r="P75" i="16"/>
  <c r="AS28" i="6"/>
  <c r="N150" i="16"/>
  <c r="AK50" i="9"/>
  <c r="R19" i="16"/>
  <c r="AR31" i="6"/>
  <c r="AL21" i="9"/>
  <c r="AK63" i="9"/>
  <c r="AT45" i="6"/>
  <c r="O65" i="16"/>
  <c r="AI98" i="9"/>
  <c r="AF47" i="6"/>
  <c r="AK67" i="9"/>
  <c r="O59" i="16"/>
  <c r="Y80" i="9"/>
  <c r="P46" i="16"/>
  <c r="AF80" i="6"/>
  <c r="L44" i="9"/>
  <c r="AP31" i="6"/>
  <c r="V29" i="9"/>
  <c r="AA8" i="16"/>
  <c r="AH63" i="9"/>
  <c r="N155" i="16"/>
  <c r="Y86" i="9"/>
  <c r="P47" i="16"/>
  <c r="AP34" i="6"/>
  <c r="AK49" i="9"/>
  <c r="AH35" i="9"/>
  <c r="Q74" i="16"/>
  <c r="AA9" i="16"/>
  <c r="AK54" i="9"/>
  <c r="AP20" i="6"/>
  <c r="AH82" i="9"/>
  <c r="O23" i="16"/>
  <c r="Q17" i="16"/>
  <c r="AI22" i="9"/>
  <c r="V68" i="9"/>
  <c r="AF75" i="6"/>
  <c r="Q90" i="16"/>
  <c r="O90" i="16"/>
  <c r="N129" i="16"/>
  <c r="AP17" i="6"/>
  <c r="N114" i="16"/>
  <c r="AI74" i="9"/>
  <c r="AF52" i="6"/>
  <c r="Z22" i="16"/>
  <c r="Y82" i="9"/>
  <c r="AT50" i="6"/>
  <c r="Z20" i="16"/>
  <c r="N19" i="16"/>
  <c r="AB7" i="16"/>
  <c r="AT52" i="6"/>
  <c r="AF62" i="6"/>
  <c r="AR10" i="6"/>
  <c r="AP49" i="6"/>
  <c r="Y18" i="9"/>
  <c r="P78" i="16"/>
  <c r="AL37" i="9"/>
  <c r="L82" i="9"/>
  <c r="AP43" i="6"/>
  <c r="AT53" i="6"/>
  <c r="L78" i="9"/>
  <c r="O74" i="16"/>
  <c r="AQ30" i="6"/>
  <c r="AD9" i="16"/>
  <c r="R14" i="16"/>
  <c r="AI19" i="9"/>
  <c r="N96" i="16"/>
  <c r="N141" i="16"/>
  <c r="AB8" i="16"/>
  <c r="AF85" i="6"/>
  <c r="AQ24" i="6"/>
  <c r="AQ25" i="6"/>
  <c r="AL74" i="9"/>
  <c r="AF17" i="6"/>
  <c r="Y21" i="9"/>
  <c r="L40" i="9"/>
  <c r="AL28" i="9"/>
  <c r="AF34" i="6"/>
  <c r="AL89" i="9"/>
  <c r="L80" i="9"/>
  <c r="AT19" i="6"/>
  <c r="AA12" i="16"/>
  <c r="P30" i="16"/>
  <c r="AL23" i="9"/>
  <c r="N8" i="16"/>
  <c r="R22" i="16"/>
  <c r="AP11" i="6"/>
  <c r="Z18" i="16"/>
  <c r="AC13" i="16"/>
  <c r="N137" i="16"/>
  <c r="AL16" i="9"/>
  <c r="N139" i="16"/>
  <c r="Y78" i="9"/>
  <c r="N23" i="16"/>
  <c r="O27" i="16"/>
  <c r="R15" i="16"/>
  <c r="AK23" i="9"/>
  <c r="O73" i="16"/>
  <c r="AJ40" i="9"/>
  <c r="AF41" i="6"/>
  <c r="R96" i="16"/>
  <c r="O92" i="16"/>
  <c r="N18" i="16"/>
  <c r="AL29" i="9"/>
  <c r="P69" i="16"/>
  <c r="AH83" i="9"/>
  <c r="AP30" i="6"/>
  <c r="Y29" i="9"/>
  <c r="AD14" i="16"/>
  <c r="N121" i="16"/>
  <c r="Q69" i="16"/>
  <c r="AF54" i="6"/>
  <c r="AQ41" i="6"/>
  <c r="AP39" i="6"/>
  <c r="AT33" i="6"/>
  <c r="AP16" i="6"/>
  <c r="O41" i="16"/>
  <c r="AS45" i="6"/>
  <c r="AL31" i="9"/>
  <c r="V55" i="9"/>
  <c r="AR46" i="6"/>
  <c r="Y59" i="9"/>
  <c r="Y66" i="9"/>
  <c r="L13" i="9"/>
  <c r="Q8" i="16"/>
  <c r="AJ91" i="9"/>
  <c r="AP19" i="6"/>
  <c r="L27" i="9"/>
  <c r="Y71" i="9"/>
  <c r="N91" i="16"/>
  <c r="AF10" i="6"/>
  <c r="AH21" i="9"/>
  <c r="AJ96" i="9"/>
  <c r="AJ28" i="9"/>
  <c r="O50" i="16"/>
  <c r="L23" i="9"/>
  <c r="AH93" i="9"/>
  <c r="AH11" i="9"/>
  <c r="L57" i="9"/>
  <c r="AJ43" i="9"/>
  <c r="AT34" i="6"/>
  <c r="N7" i="16"/>
  <c r="P76" i="16"/>
  <c r="AK163" i="16"/>
  <c r="AK99" i="9"/>
  <c r="O15" i="16"/>
  <c r="V28" i="9"/>
  <c r="AK57" i="9"/>
  <c r="V13" i="9"/>
  <c r="AL15" i="9"/>
  <c r="AL13" i="9"/>
  <c r="N69" i="16"/>
  <c r="V47" i="9"/>
  <c r="Q56" i="16"/>
  <c r="AH14" i="9"/>
  <c r="Y54" i="9"/>
  <c r="AK66" i="9"/>
  <c r="AT36" i="6"/>
  <c r="AF13" i="6"/>
  <c r="AH44" i="9"/>
  <c r="AK38" i="9"/>
  <c r="AJ15" i="9"/>
  <c r="N46" i="16"/>
  <c r="AL56" i="9"/>
  <c r="AF36" i="6"/>
  <c r="P53" i="16"/>
  <c r="Q9" i="16"/>
  <c r="AP69" i="6"/>
  <c r="O20" i="16"/>
  <c r="AH67" i="9"/>
  <c r="L18" i="9"/>
  <c r="AF69" i="6"/>
  <c r="AH42" i="9"/>
  <c r="L77" i="9"/>
  <c r="AL109" i="9"/>
  <c r="AJ27" i="9"/>
  <c r="AQ23" i="6"/>
  <c r="AP83" i="6"/>
  <c r="V24" i="9"/>
  <c r="AJ94" i="9"/>
  <c r="AI49" i="9"/>
  <c r="Z8" i="16"/>
  <c r="AK92" i="9"/>
  <c r="Y81" i="9"/>
  <c r="AK30" i="9"/>
  <c r="AP28" i="6"/>
  <c r="AR29" i="6"/>
  <c r="Y26" i="9"/>
  <c r="Y53" i="9"/>
  <c r="R71" i="16"/>
  <c r="AH18" i="9"/>
  <c r="AH32" i="9"/>
  <c r="AK10" i="9"/>
  <c r="V56" i="9"/>
  <c r="AK93" i="9"/>
  <c r="AT23" i="6"/>
  <c r="AK24" i="9"/>
  <c r="V83" i="9"/>
  <c r="AL99" i="9"/>
  <c r="AH60" i="9"/>
  <c r="AK31" i="9"/>
  <c r="AI81" i="9"/>
  <c r="L38" i="9"/>
  <c r="AL94" i="9"/>
  <c r="L42" i="9"/>
  <c r="L17" i="9"/>
  <c r="AL41" i="9"/>
  <c r="AK37" i="9"/>
  <c r="AL67" i="9"/>
  <c r="AI16" i="9"/>
  <c r="AK40" i="9"/>
  <c r="AI79" i="9"/>
  <c r="AJ60" i="9"/>
  <c r="AL46" i="9"/>
  <c r="Y48" i="9"/>
  <c r="AK97" i="9"/>
  <c r="AH13" i="9"/>
  <c r="AI80" i="9"/>
  <c r="P70" i="16"/>
  <c r="AL30" i="9"/>
  <c r="AS18" i="6"/>
  <c r="AT40" i="6"/>
  <c r="AH95" i="9"/>
  <c r="AL12" i="9"/>
  <c r="AJ45" i="9"/>
  <c r="AI60" i="9"/>
  <c r="AI87" i="9"/>
  <c r="N117" i="16"/>
  <c r="AF22" i="6"/>
  <c r="AP77" i="6"/>
  <c r="AT26" i="6"/>
  <c r="AS22" i="6"/>
  <c r="AJ44" i="9"/>
  <c r="AL87" i="9"/>
  <c r="AQ35" i="6"/>
  <c r="Q27" i="16"/>
  <c r="AP52" i="6"/>
  <c r="AR17" i="6"/>
  <c r="V34" i="9"/>
  <c r="AK34" i="9"/>
  <c r="AH23" i="9"/>
  <c r="N127" i="16"/>
  <c r="Q31" i="16"/>
  <c r="AK17" i="9"/>
  <c r="AH77" i="9"/>
  <c r="AI42" i="9"/>
  <c r="AP36" i="6"/>
  <c r="AI17" i="9"/>
  <c r="O22" i="16"/>
  <c r="L36" i="9"/>
  <c r="Y85" i="9"/>
  <c r="AP61" i="6"/>
  <c r="AQ50" i="6"/>
  <c r="Y28" i="9"/>
  <c r="AK90" i="9"/>
  <c r="AH92" i="9"/>
  <c r="V52" i="9"/>
  <c r="Y25" i="9"/>
  <c r="AA7" i="16"/>
  <c r="AJ93" i="9"/>
  <c r="AH50" i="9"/>
  <c r="AK88" i="9"/>
  <c r="L20" i="9"/>
  <c r="AK94" i="9"/>
  <c r="AK44" i="9"/>
  <c r="AL34" i="9"/>
  <c r="AF44" i="6"/>
  <c r="AH100" i="9"/>
  <c r="N134" i="16"/>
  <c r="AP75" i="6"/>
  <c r="AI69" i="9"/>
  <c r="AH97" i="9"/>
  <c r="N113" i="16"/>
  <c r="V48" i="9"/>
  <c r="L24" i="9"/>
  <c r="AJ11" i="9"/>
  <c r="AL25" i="9"/>
  <c r="AP165" i="16"/>
  <c r="AJ17" i="9"/>
  <c r="Y17" i="9"/>
  <c r="Y40" i="9"/>
  <c r="AH94" i="9"/>
  <c r="N123" i="16"/>
  <c r="AL83" i="9"/>
  <c r="AI65" i="9"/>
  <c r="V22" i="9"/>
  <c r="AH72" i="9"/>
  <c r="AK39" i="9"/>
  <c r="AH108" i="9"/>
  <c r="AH106" i="9"/>
  <c r="AL17" i="9"/>
  <c r="AJ18" i="9"/>
  <c r="Y76" i="9"/>
  <c r="R41" i="16"/>
  <c r="AK16" i="9"/>
  <c r="P61" i="16"/>
  <c r="Q21" i="16"/>
  <c r="AL95" i="9"/>
  <c r="AP18" i="6"/>
  <c r="P90" i="16"/>
  <c r="AP51" i="6"/>
  <c r="Y87" i="9"/>
  <c r="AQ20" i="6"/>
  <c r="L19" i="9"/>
  <c r="AL65" i="9"/>
  <c r="AI55" i="9"/>
  <c r="N145" i="16"/>
  <c r="AJ16" i="9"/>
  <c r="L45" i="9"/>
  <c r="V36" i="9"/>
  <c r="AI46" i="9"/>
  <c r="AP26" i="6"/>
  <c r="AL36" i="9"/>
  <c r="AK53" i="9"/>
  <c r="AF51" i="6"/>
  <c r="AP45" i="6"/>
  <c r="AH27" i="9"/>
  <c r="AL35" i="9"/>
  <c r="AK85" i="9"/>
  <c r="N131" i="16"/>
  <c r="L71" i="9"/>
  <c r="AH104" i="9"/>
  <c r="Y33" i="9"/>
  <c r="AI64" i="9"/>
  <c r="AJ90" i="9"/>
  <c r="AI97" i="9"/>
  <c r="AH68" i="9"/>
  <c r="AL20" i="9"/>
  <c r="AJ32" i="9"/>
  <c r="AJ81" i="9"/>
  <c r="AH49" i="9"/>
  <c r="AH37" i="9"/>
  <c r="AI15" i="9"/>
  <c r="L11" i="9"/>
  <c r="AI34" i="9"/>
  <c r="AK15" i="9"/>
  <c r="AH103" i="9"/>
  <c r="AJ63" i="9"/>
  <c r="N63" i="16"/>
  <c r="AJ39" i="9"/>
  <c r="AK68" i="9"/>
  <c r="AH40" i="9"/>
  <c r="Y45" i="9"/>
  <c r="O24" i="16"/>
  <c r="AR50" i="6"/>
  <c r="Y51" i="9"/>
  <c r="V21" i="9"/>
  <c r="AK18" i="9"/>
  <c r="V58" i="9"/>
  <c r="AH55" i="9"/>
  <c r="AK77" i="9"/>
  <c r="O76" i="16"/>
  <c r="AK14" i="9"/>
  <c r="AH30" i="9"/>
  <c r="L22" i="9"/>
  <c r="Y57" i="9"/>
  <c r="AT49" i="6"/>
  <c r="V15" i="9"/>
  <c r="AJ72" i="9"/>
  <c r="Y32" i="9"/>
  <c r="AJ41" i="9"/>
  <c r="AJ46" i="9"/>
  <c r="AL97" i="9"/>
  <c r="AF87" i="6"/>
  <c r="AL22" i="9"/>
  <c r="O91" i="16"/>
  <c r="N15" i="16"/>
  <c r="N72" i="16"/>
  <c r="N149" i="16"/>
  <c r="AA14" i="16"/>
  <c r="AI51" i="9"/>
  <c r="N154" i="16"/>
  <c r="V64" i="9"/>
  <c r="AF40" i="6"/>
  <c r="N146" i="16"/>
  <c r="AS25" i="6"/>
  <c r="L59" i="9"/>
  <c r="Z15" i="16"/>
  <c r="AJ33" i="9"/>
  <c r="L68" i="9"/>
  <c r="AK36" i="9"/>
  <c r="AI33" i="9"/>
  <c r="V46" i="9"/>
  <c r="N51" i="16"/>
  <c r="L79" i="9"/>
  <c r="AJ30" i="9"/>
  <c r="L12" i="9"/>
  <c r="AI30" i="9"/>
  <c r="AP85" i="6"/>
  <c r="AH65" i="9"/>
  <c r="AF20" i="6"/>
  <c r="AH29" i="9"/>
  <c r="AH105" i="9"/>
  <c r="R29" i="16"/>
  <c r="R53" i="16"/>
  <c r="AK76" i="9"/>
  <c r="Y13" i="9"/>
  <c r="AJ47" i="9"/>
  <c r="Y58" i="9"/>
  <c r="AS42" i="6"/>
  <c r="L31" i="9"/>
  <c r="AI67" i="9"/>
  <c r="AS21" i="6"/>
  <c r="AS44" i="6"/>
  <c r="V89" i="9"/>
  <c r="AJ25" i="9"/>
  <c r="Y88" i="9"/>
  <c r="Y47" i="9"/>
  <c r="AP82" i="6"/>
  <c r="R63" i="16"/>
  <c r="AF59" i="6"/>
  <c r="AR13" i="6"/>
  <c r="AS14" i="6"/>
  <c r="AK55" i="9"/>
  <c r="AJ71" i="9"/>
  <c r="Y44" i="9"/>
  <c r="AF65" i="6"/>
  <c r="Y34" i="9"/>
  <c r="AF60" i="6"/>
  <c r="AJ87" i="9"/>
  <c r="AF70" i="6"/>
  <c r="AL40" i="9"/>
  <c r="AT29" i="6"/>
  <c r="P13" i="16"/>
  <c r="AR24" i="6"/>
  <c r="AH38" i="9"/>
  <c r="AL51" i="9"/>
  <c r="Y42" i="9"/>
  <c r="AH70" i="9"/>
  <c r="AJ56" i="9"/>
  <c r="N151" i="16"/>
  <c r="L46" i="9"/>
  <c r="AL85" i="9"/>
  <c r="P44" i="16"/>
  <c r="AH20" i="9"/>
  <c r="AJ84" i="9"/>
  <c r="AP55" i="6"/>
  <c r="AR38" i="6"/>
  <c r="AL11" i="9"/>
  <c r="N27" i="16"/>
  <c r="Y75" i="9"/>
  <c r="Y35" i="9"/>
  <c r="R50" i="16"/>
  <c r="Q61" i="16"/>
  <c r="L66" i="9"/>
  <c r="AF56" i="6"/>
  <c r="AF71" i="6"/>
  <c r="AI99" i="9"/>
  <c r="Y62" i="9"/>
  <c r="AR39" i="6"/>
  <c r="AS52" i="6"/>
  <c r="AS19" i="6"/>
  <c r="AI89" i="9"/>
  <c r="AJ77" i="9"/>
  <c r="AH61" i="9"/>
  <c r="AH88" i="9"/>
  <c r="AQ37" i="6"/>
  <c r="Q52" i="16"/>
  <c r="AP162" i="16"/>
  <c r="N119" i="16"/>
  <c r="AJ58" i="9"/>
  <c r="AH90" i="9"/>
  <c r="AH53" i="9"/>
  <c r="N116" i="16"/>
  <c r="AK22" i="9"/>
  <c r="AK25" i="9"/>
  <c r="AS49" i="6"/>
  <c r="AH10" i="9"/>
  <c r="AH15" i="9"/>
  <c r="V41" i="9"/>
  <c r="AT39" i="6"/>
  <c r="AI54" i="9"/>
  <c r="AP62" i="6"/>
  <c r="AH71" i="9"/>
  <c r="AI94" i="9"/>
  <c r="AH81" i="9"/>
  <c r="V40" i="9"/>
  <c r="Q76" i="16"/>
  <c r="AH79" i="9"/>
  <c r="Y14" i="9"/>
  <c r="Q51" i="16"/>
  <c r="L56" i="9"/>
  <c r="AH47" i="9"/>
  <c r="AQ12" i="6"/>
  <c r="AH51" i="9"/>
  <c r="AI29" i="9"/>
  <c r="AS40" i="6"/>
  <c r="AH62" i="9"/>
  <c r="AQ28" i="6"/>
  <c r="L35" i="9"/>
  <c r="AJ57" i="9"/>
  <c r="P22" i="16"/>
  <c r="L87" i="9"/>
  <c r="AS16" i="6"/>
  <c r="AT51" i="6"/>
  <c r="L26" i="9"/>
  <c r="O70" i="16"/>
  <c r="R52" i="16"/>
  <c r="AK73" i="9"/>
  <c r="AJ79" i="9"/>
  <c r="Q20" i="16"/>
  <c r="AJ98" i="9"/>
  <c r="V76" i="9"/>
  <c r="AK80" i="9"/>
  <c r="AC14" i="16"/>
  <c r="AK56" i="9"/>
  <c r="V50" i="9"/>
  <c r="L86" i="9"/>
  <c r="N122" i="16"/>
  <c r="Y38" i="9"/>
  <c r="L21" i="9"/>
  <c r="AH34" i="9"/>
  <c r="AI18" i="9"/>
  <c r="AK98" i="9"/>
  <c r="AJ37" i="9"/>
  <c r="AJ67" i="9"/>
  <c r="AF49" i="6"/>
  <c r="AK65" i="9"/>
  <c r="AF83" i="6"/>
  <c r="Q75" i="16"/>
  <c r="AQ42" i="6"/>
  <c r="AF45" i="6"/>
  <c r="Z12" i="16"/>
  <c r="R17" i="16"/>
  <c r="O21" i="16"/>
  <c r="L89" i="9"/>
  <c r="V81" i="9"/>
  <c r="AI36" i="9"/>
  <c r="AS41" i="6"/>
  <c r="N71" i="16"/>
  <c r="AH57" i="9"/>
  <c r="AL69" i="9"/>
  <c r="AK89" i="9"/>
  <c r="N125" i="16"/>
  <c r="V66" i="9"/>
  <c r="AI38" i="9"/>
  <c r="AH107" i="9"/>
  <c r="P77" i="16"/>
  <c r="AJ82" i="9"/>
  <c r="Q59" i="16"/>
  <c r="AL53" i="9"/>
  <c r="AH59" i="9"/>
  <c r="V79" i="9"/>
  <c r="AS33" i="6"/>
  <c r="N108" i="16"/>
  <c r="AJ19" i="9"/>
  <c r="AL60" i="9"/>
  <c r="Y11" i="9"/>
  <c r="AP46" i="6"/>
  <c r="Y19" i="9"/>
  <c r="Q67" i="16"/>
  <c r="AF28" i="6"/>
  <c r="Y36" i="9"/>
  <c r="O94" i="16"/>
  <c r="AK71" i="9"/>
  <c r="AK83" i="9"/>
  <c r="AL93" i="9"/>
  <c r="AS12" i="6"/>
  <c r="AJ88" i="9"/>
  <c r="N94" i="16"/>
  <c r="AP15" i="6"/>
  <c r="AI53" i="9"/>
  <c r="AJ52" i="9"/>
  <c r="AP48" i="6"/>
  <c r="AI35" i="9"/>
  <c r="AJ35" i="9"/>
  <c r="AI52" i="9"/>
  <c r="AH101" i="9"/>
  <c r="AK91" i="9"/>
  <c r="AI50" i="9"/>
  <c r="R60" i="16"/>
  <c r="R9" i="16"/>
  <c r="AF39" i="6"/>
  <c r="AH43" i="9"/>
  <c r="AK42" i="9"/>
  <c r="AL75" i="9"/>
  <c r="AI92" i="9"/>
  <c r="Q25" i="16"/>
  <c r="Y16" i="9"/>
  <c r="L34" i="9"/>
  <c r="AP22" i="6"/>
  <c r="AD13" i="16"/>
  <c r="V31" i="9"/>
  <c r="AA13" i="16"/>
  <c r="AJ69" i="9"/>
  <c r="AK64" i="9"/>
  <c r="AL90" i="9"/>
  <c r="AC12" i="16"/>
  <c r="AL62" i="9"/>
  <c r="AJ54" i="9"/>
  <c r="AK48" i="9"/>
  <c r="AH89" i="9"/>
  <c r="AJ50" i="9"/>
  <c r="Q15" i="16"/>
  <c r="R65" i="16"/>
  <c r="AI70" i="9"/>
  <c r="AF21" i="6"/>
  <c r="N126" i="16"/>
  <c r="AH99" i="9"/>
  <c r="AS17" i="6"/>
  <c r="AI56" i="9"/>
  <c r="AP86" i="6"/>
  <c r="AI13" i="9"/>
  <c r="L43" i="9"/>
  <c r="AJ26" i="9"/>
  <c r="Q53" i="16"/>
  <c r="R61" i="16"/>
  <c r="O14" i="16"/>
  <c r="AS36" i="6"/>
  <c r="L49" i="9"/>
  <c r="AI72" i="9"/>
  <c r="AB13" i="16"/>
  <c r="AI27" i="9"/>
  <c r="AL39" i="9"/>
  <c r="R18" i="16"/>
  <c r="V27" i="9"/>
  <c r="V53" i="9"/>
  <c r="AL32" i="9"/>
  <c r="Q36" i="16"/>
  <c r="L73" i="9"/>
  <c r="AP66" i="6"/>
  <c r="AP70" i="6"/>
  <c r="AK21" i="9"/>
  <c r="L39" i="9"/>
  <c r="AK164" i="16"/>
  <c r="AK47" i="9"/>
  <c r="P19" i="16"/>
  <c r="AT21" i="6"/>
  <c r="AK46" i="9"/>
  <c r="AL33" i="9"/>
  <c r="V49" i="9"/>
  <c r="V38" i="9"/>
  <c r="Q91" i="16"/>
  <c r="AK59" i="9"/>
  <c r="AL68" i="9"/>
  <c r="AL84" i="9"/>
  <c r="AF31" i="6"/>
  <c r="L25" i="9"/>
  <c r="V26" i="9"/>
  <c r="AK12" i="9"/>
  <c r="AR35" i="6"/>
  <c r="V44" i="9"/>
  <c r="V75" i="9"/>
  <c r="V19" i="9"/>
  <c r="AI66" i="9"/>
  <c r="Y39" i="9"/>
  <c r="AK79" i="9"/>
  <c r="AR14" i="6"/>
  <c r="AH48" i="9"/>
  <c r="Q50" i="16"/>
  <c r="AF46" i="6"/>
  <c r="AH58" i="9"/>
  <c r="AL78" i="9"/>
  <c r="AL18" i="9"/>
  <c r="AK19" i="9"/>
  <c r="AP27" i="6"/>
  <c r="AF48" i="6"/>
  <c r="L72" i="9"/>
  <c r="L37" i="9"/>
  <c r="AI21" i="9"/>
  <c r="AH56" i="9"/>
  <c r="L52" i="9"/>
  <c r="Z14" i="16"/>
  <c r="AK97" i="16"/>
  <c r="L84" i="9"/>
  <c r="AK147" i="16"/>
  <c r="AK130" i="16"/>
  <c r="R68" i="16"/>
  <c r="AK74" i="9"/>
  <c r="AP36" i="16"/>
  <c r="AB10" i="16"/>
  <c r="AI14" i="9"/>
  <c r="AK50" i="16"/>
  <c r="AP74" i="16"/>
  <c r="AP28" i="16"/>
  <c r="AI73" i="9"/>
  <c r="AP127" i="16"/>
  <c r="AQ44" i="6"/>
  <c r="AL59" i="9"/>
  <c r="AQ39" i="6"/>
  <c r="AK18" i="16"/>
  <c r="AF11" i="6"/>
  <c r="AP23" i="16"/>
  <c r="AK21" i="16"/>
  <c r="AK111" i="16"/>
  <c r="AK80" i="16"/>
  <c r="AK10" i="16"/>
  <c r="AI90" i="9"/>
  <c r="AI39" i="9"/>
  <c r="AL92" i="9"/>
  <c r="AI75" i="9"/>
  <c r="AP73" i="6"/>
  <c r="AK49" i="16"/>
  <c r="AK141" i="16"/>
  <c r="AS8" i="6"/>
  <c r="AP120" i="16"/>
  <c r="AK16" i="16"/>
  <c r="AH17" i="9"/>
  <c r="AK127" i="16"/>
  <c r="AK148" i="16"/>
  <c r="Q18" i="16"/>
  <c r="AP56" i="16"/>
  <c r="AK165" i="16"/>
  <c r="AK166" i="16"/>
  <c r="AP166" i="16"/>
  <c r="AP163" i="16"/>
  <c r="AP164" i="16"/>
  <c r="AK162" i="16"/>
  <c r="AK102" i="16"/>
  <c r="AP29" i="16"/>
  <c r="AP158" i="16"/>
  <c r="AK73" i="16"/>
  <c r="AK58" i="16"/>
  <c r="AK29" i="16"/>
  <c r="AP34" i="16"/>
  <c r="AK113" i="16"/>
  <c r="AP31" i="16"/>
  <c r="AP64" i="16"/>
  <c r="AP54" i="16"/>
  <c r="AP87" i="16"/>
  <c r="AK70" i="16"/>
  <c r="AK159" i="16"/>
  <c r="AP52" i="16"/>
  <c r="AK138" i="16"/>
  <c r="AK62" i="16"/>
  <c r="AP109" i="16"/>
  <c r="AP30" i="16"/>
  <c r="AK11" i="16"/>
  <c r="AP161" i="16"/>
  <c r="AP110" i="16"/>
  <c r="AK7" i="16"/>
  <c r="AP107" i="16"/>
  <c r="AP24" i="16"/>
  <c r="AK47" i="16"/>
  <c r="AP142" i="16"/>
  <c r="AK158" i="16"/>
  <c r="AK9" i="16"/>
  <c r="AK41" i="16"/>
  <c r="AP83" i="16"/>
  <c r="AK78" i="16"/>
  <c r="AP57" i="16"/>
  <c r="AP13" i="16"/>
  <c r="AK106" i="16"/>
  <c r="AK160" i="16"/>
  <c r="AK36" i="16"/>
  <c r="AP122" i="16"/>
  <c r="AP18" i="16"/>
  <c r="AK20" i="16"/>
  <c r="AK152" i="16"/>
  <c r="AK96" i="16"/>
  <c r="AP12" i="16"/>
  <c r="AP58" i="16"/>
  <c r="AK53" i="16"/>
  <c r="AK68" i="16"/>
  <c r="AK135" i="16"/>
  <c r="AK132" i="16"/>
  <c r="AK112" i="16"/>
  <c r="AK155" i="16"/>
  <c r="AP47" i="16"/>
  <c r="AK151" i="16"/>
  <c r="AK129" i="16"/>
  <c r="AP136" i="16"/>
  <c r="AP102" i="16"/>
  <c r="AK119" i="16"/>
  <c r="AK37" i="16"/>
  <c r="AK145" i="16"/>
  <c r="AP116" i="16"/>
  <c r="AP160" i="16"/>
  <c r="AP86" i="16"/>
  <c r="AK98" i="16"/>
  <c r="AK46" i="16"/>
  <c r="AP155" i="16"/>
  <c r="AP35" i="16"/>
  <c r="AK26" i="16"/>
  <c r="AK91" i="16"/>
  <c r="AK107" i="16"/>
  <c r="AP51" i="16"/>
  <c r="AK116" i="16"/>
  <c r="AK154" i="16"/>
  <c r="AP11" i="16"/>
  <c r="AK69" i="16"/>
  <c r="AP140" i="16"/>
  <c r="AP125" i="16"/>
  <c r="AP94" i="16"/>
  <c r="AP10" i="16"/>
  <c r="AK55" i="16"/>
  <c r="AK88" i="16"/>
  <c r="AP141" i="16"/>
  <c r="AK43" i="16"/>
  <c r="AP128" i="16"/>
  <c r="AP68" i="16"/>
  <c r="AK139" i="16"/>
  <c r="AK72" i="16"/>
  <c r="AK100" i="16"/>
  <c r="AP76" i="16"/>
  <c r="AK32" i="16"/>
  <c r="AP101" i="16"/>
  <c r="AP44" i="16"/>
  <c r="AP33" i="16"/>
  <c r="AK84" i="16"/>
  <c r="AP139" i="16"/>
  <c r="AP97" i="16"/>
  <c r="AK44" i="16"/>
  <c r="AK121" i="16"/>
  <c r="AK123" i="16"/>
  <c r="AK28" i="16"/>
  <c r="AK144" i="16"/>
  <c r="AK64" i="16"/>
  <c r="AP115" i="16"/>
  <c r="AP72" i="16"/>
  <c r="AP65" i="16"/>
  <c r="AK101" i="16"/>
  <c r="AP46" i="16"/>
  <c r="AK65" i="16"/>
  <c r="AP108" i="16"/>
  <c r="AK52" i="16"/>
  <c r="AP73" i="16"/>
  <c r="AK48" i="16"/>
  <c r="AK157" i="16"/>
  <c r="AK74" i="16"/>
  <c r="AP14" i="16"/>
  <c r="AP138" i="16"/>
  <c r="AK19" i="16"/>
  <c r="AK86" i="16"/>
  <c r="AP60" i="16"/>
  <c r="AP149" i="16"/>
  <c r="AK40" i="16"/>
  <c r="AK17" i="16"/>
  <c r="AP137" i="16"/>
  <c r="AP90" i="16"/>
  <c r="AP144" i="16"/>
  <c r="AK24" i="16"/>
  <c r="AK92" i="16"/>
  <c r="AK33" i="16"/>
  <c r="AP62" i="16"/>
  <c r="AK22" i="16"/>
  <c r="AP111" i="16"/>
  <c r="AK12" i="16"/>
  <c r="AP130" i="16"/>
  <c r="AK94" i="16"/>
  <c r="AP150" i="16"/>
  <c r="AK71" i="16"/>
  <c r="AK149" i="16"/>
  <c r="AK114" i="16"/>
  <c r="AP27" i="16"/>
  <c r="AK8" i="16"/>
  <c r="AK156" i="16"/>
  <c r="AP32" i="16"/>
  <c r="AP48" i="16"/>
  <c r="AP106" i="16"/>
  <c r="AK153" i="16"/>
  <c r="AP75" i="16"/>
  <c r="AP159" i="16"/>
  <c r="AK124" i="16"/>
  <c r="AK125" i="16"/>
  <c r="AP7" i="16"/>
  <c r="AK77" i="16"/>
  <c r="AK14" i="16"/>
  <c r="AP45" i="16"/>
  <c r="AP145" i="16"/>
  <c r="AK104" i="16"/>
  <c r="AP70" i="16"/>
  <c r="AP123" i="16"/>
  <c r="AK27" i="16"/>
  <c r="AP81" i="16"/>
  <c r="AK103" i="16"/>
  <c r="AK35" i="16"/>
  <c r="AP59" i="16"/>
  <c r="AP50" i="16"/>
  <c r="AK82" i="16"/>
  <c r="AK57" i="16"/>
  <c r="AP37" i="16"/>
  <c r="AP156" i="16"/>
  <c r="AK161" i="16"/>
  <c r="AP16" i="16"/>
  <c r="AP129" i="16"/>
  <c r="AP66" i="16"/>
  <c r="AK79" i="16"/>
  <c r="AK56" i="16"/>
  <c r="AK76" i="16"/>
  <c r="AP15" i="16"/>
  <c r="AP43" i="16"/>
  <c r="AP105" i="16"/>
  <c r="AP99" i="16"/>
  <c r="AK117" i="16"/>
  <c r="AK134" i="16"/>
  <c r="AK90" i="16"/>
  <c r="AK146" i="16"/>
  <c r="AK136" i="16"/>
  <c r="AP124" i="16"/>
  <c r="AP131" i="16"/>
  <c r="AK63" i="16"/>
  <c r="AK120" i="16"/>
  <c r="AP82" i="16"/>
  <c r="AP126" i="16"/>
  <c r="AP25" i="16"/>
  <c r="AP53" i="16"/>
  <c r="AP42" i="16"/>
  <c r="AK34" i="16"/>
  <c r="AP17" i="16"/>
  <c r="AP78" i="16"/>
  <c r="AP61" i="16"/>
  <c r="AP69" i="16"/>
  <c r="AP88" i="16"/>
  <c r="AP151" i="16"/>
  <c r="AK143" i="16"/>
  <c r="AK126" i="16"/>
  <c r="AP22" i="16"/>
  <c r="AK89" i="16"/>
  <c r="AP77" i="16"/>
  <c r="AK83" i="16"/>
  <c r="AK128" i="16"/>
  <c r="AP114" i="16"/>
  <c r="AP121" i="16"/>
  <c r="AP71" i="16"/>
  <c r="AP92" i="16"/>
  <c r="AP21" i="16"/>
  <c r="AP84" i="16"/>
  <c r="AP154" i="16"/>
  <c r="AK93" i="16"/>
  <c r="AP119" i="16"/>
  <c r="AK150" i="16"/>
  <c r="AK137" i="16"/>
  <c r="AP20" i="16"/>
  <c r="AP104" i="16"/>
  <c r="AP8" i="16"/>
  <c r="AP132" i="16"/>
  <c r="AK42" i="16"/>
  <c r="AP100" i="16"/>
  <c r="AK109" i="16"/>
  <c r="AK66" i="16"/>
  <c r="AP26" i="16"/>
  <c r="AK140" i="16"/>
  <c r="AP41" i="16"/>
  <c r="AK110" i="16"/>
  <c r="AP91" i="16"/>
  <c r="AK59" i="16"/>
  <c r="AP93" i="16"/>
  <c r="AP40" i="16"/>
  <c r="AP133" i="16"/>
  <c r="AP80" i="16"/>
  <c r="AK13" i="16"/>
  <c r="AK45" i="16"/>
  <c r="AK25" i="16"/>
  <c r="AP152" i="16"/>
  <c r="AP49" i="16"/>
  <c r="AP95" i="16"/>
  <c r="AK118" i="16"/>
  <c r="AP67" i="16"/>
  <c r="AP112" i="16"/>
  <c r="AP148" i="16"/>
  <c r="AP85" i="16"/>
  <c r="AP89" i="16"/>
  <c r="AP147" i="16"/>
  <c r="AP118" i="16"/>
  <c r="AK75" i="16"/>
  <c r="AK131" i="16"/>
  <c r="AP143" i="16"/>
  <c r="AP135" i="16"/>
  <c r="AK99" i="16"/>
  <c r="AP103" i="16"/>
  <c r="AK81" i="16"/>
  <c r="AK115" i="16"/>
  <c r="AP9" i="16"/>
  <c r="AK60" i="16"/>
  <c r="AK61" i="16"/>
  <c r="AK15" i="16"/>
  <c r="AP96" i="16"/>
  <c r="AK31" i="16"/>
  <c r="AP117" i="16"/>
  <c r="AK85" i="16"/>
  <c r="AP113" i="16"/>
  <c r="AP55" i="16"/>
  <c r="AK142" i="16"/>
  <c r="AP146" i="16"/>
  <c r="AP134" i="16"/>
  <c r="AK105" i="16"/>
  <c r="AP19" i="16"/>
  <c r="AK87" i="16"/>
  <c r="AK54" i="16"/>
  <c r="AP98" i="16"/>
  <c r="AK23" i="16"/>
  <c r="AK67" i="16"/>
  <c r="AP79" i="16"/>
  <c r="AP157" i="16"/>
  <c r="AK39" i="16"/>
  <c r="AK30" i="16"/>
  <c r="AK133" i="16"/>
  <c r="AK51" i="16"/>
  <c r="AP63" i="16"/>
  <c r="AK122" i="16"/>
  <c r="AK95" i="16"/>
  <c r="AK108" i="16"/>
  <c r="AK38" i="16"/>
  <c r="AP39" i="16"/>
  <c r="AP153" i="16"/>
  <c r="AP38" i="16"/>
  <c r="AP17" i="9" l="1"/>
  <c r="EL8" i="6"/>
  <c r="EM8" i="6"/>
  <c r="EK8" i="6"/>
  <c r="EN8" i="6"/>
  <c r="CC73" i="6"/>
  <c r="BZ73" i="6"/>
  <c r="CA73" i="6"/>
  <c r="CB73" i="6"/>
  <c r="AQ75" i="9"/>
  <c r="AT92" i="9"/>
  <c r="AQ39" i="9"/>
  <c r="AQ90" i="9"/>
  <c r="BR11" i="6"/>
  <c r="BS11" i="6"/>
  <c r="BU11" i="6"/>
  <c r="BT11" i="6"/>
  <c r="CW39" i="6"/>
  <c r="CX39" i="6"/>
  <c r="CU39" i="6"/>
  <c r="CV39" i="6"/>
  <c r="AT59" i="9"/>
  <c r="CW44" i="6"/>
  <c r="CX44" i="6"/>
  <c r="CU44" i="6"/>
  <c r="CV44" i="6"/>
  <c r="AQ73" i="9"/>
  <c r="AQ14" i="9"/>
  <c r="AS74" i="9"/>
  <c r="M84" i="9"/>
  <c r="R84" i="9" s="1"/>
  <c r="M52" i="9"/>
  <c r="R52" i="9" s="1"/>
  <c r="AP56" i="9"/>
  <c r="AQ21" i="9"/>
  <c r="M37" i="9"/>
  <c r="M72" i="9"/>
  <c r="BR48" i="6"/>
  <c r="BS48" i="6"/>
  <c r="BT48" i="6"/>
  <c r="BU48" i="6"/>
  <c r="BZ27" i="6"/>
  <c r="CB27" i="6"/>
  <c r="CC27" i="6"/>
  <c r="CA27" i="6"/>
  <c r="AS19" i="9"/>
  <c r="AT18" i="9"/>
  <c r="AT78" i="9"/>
  <c r="AP58" i="9"/>
  <c r="BU46" i="6"/>
  <c r="BS46" i="6"/>
  <c r="BR46" i="6"/>
  <c r="BT46" i="6"/>
  <c r="AP48" i="9"/>
  <c r="DR14" i="6"/>
  <c r="DS14" i="6"/>
  <c r="DQ14" i="6"/>
  <c r="DP14" i="6"/>
  <c r="AS79" i="9"/>
  <c r="AQ66" i="9"/>
  <c r="W19" i="9"/>
  <c r="W75" i="9"/>
  <c r="W44" i="9"/>
  <c r="DP35" i="6"/>
  <c r="DS35" i="6"/>
  <c r="DR35" i="6"/>
  <c r="DQ35" i="6"/>
  <c r="AS12" i="9"/>
  <c r="W26" i="9"/>
  <c r="M25" i="9"/>
  <c r="BT31" i="6"/>
  <c r="BS31" i="6"/>
  <c r="BU31" i="6"/>
  <c r="BR31" i="6"/>
  <c r="AT84" i="9"/>
  <c r="AT68" i="9"/>
  <c r="AS59" i="9"/>
  <c r="W38" i="9"/>
  <c r="W49" i="9"/>
  <c r="X49" i="9" s="1"/>
  <c r="Z49" i="9" s="1"/>
  <c r="AB49" i="9" s="1"/>
  <c r="AT33" i="9"/>
  <c r="AS46" i="9"/>
  <c r="FF21" i="6"/>
  <c r="FH21" i="6"/>
  <c r="FG21" i="6"/>
  <c r="FI21" i="6"/>
  <c r="AS47" i="9"/>
  <c r="M39" i="9"/>
  <c r="AS21" i="9"/>
  <c r="BZ70" i="6"/>
  <c r="CA70" i="6"/>
  <c r="CB70" i="6"/>
  <c r="CC70" i="6"/>
  <c r="CA66" i="6"/>
  <c r="BZ66" i="6"/>
  <c r="CC66" i="6"/>
  <c r="CB66" i="6"/>
  <c r="M73" i="9"/>
  <c r="AT32" i="9"/>
  <c r="W53" i="9"/>
  <c r="W27" i="9"/>
  <c r="AT39" i="9"/>
  <c r="AQ27" i="9"/>
  <c r="AQ72" i="9"/>
  <c r="M49" i="9"/>
  <c r="EN36" i="6"/>
  <c r="EK36" i="6"/>
  <c r="EL36" i="6"/>
  <c r="EM36" i="6"/>
  <c r="AR26" i="9"/>
  <c r="M43" i="9"/>
  <c r="R43" i="9" s="1"/>
  <c r="AQ13" i="9"/>
  <c r="CA86" i="6"/>
  <c r="CC86" i="6"/>
  <c r="CB86" i="6"/>
  <c r="BZ86" i="6"/>
  <c r="AQ56" i="9"/>
  <c r="EL17" i="6"/>
  <c r="EM17" i="6"/>
  <c r="EN17" i="6"/>
  <c r="EK17" i="6"/>
  <c r="AP99" i="9"/>
  <c r="BT21" i="6"/>
  <c r="BR21" i="6"/>
  <c r="BS21" i="6"/>
  <c r="BU21" i="6"/>
  <c r="AQ70" i="9"/>
  <c r="AR50" i="9"/>
  <c r="AP89" i="9"/>
  <c r="AS48" i="9"/>
  <c r="AR54" i="9"/>
  <c r="AT62" i="9"/>
  <c r="AT90" i="9"/>
  <c r="AS64" i="9"/>
  <c r="AR69" i="9"/>
  <c r="W31" i="9"/>
  <c r="CA22" i="6"/>
  <c r="CB22" i="6"/>
  <c r="CC22" i="6"/>
  <c r="BZ22" i="6"/>
  <c r="M34" i="9"/>
  <c r="AQ92" i="9"/>
  <c r="AT75" i="9"/>
  <c r="AS42" i="9"/>
  <c r="AP43" i="9"/>
  <c r="BT39" i="6"/>
  <c r="BR39" i="6"/>
  <c r="BU39" i="6"/>
  <c r="BS39" i="6"/>
  <c r="AQ50" i="9"/>
  <c r="AS91" i="9"/>
  <c r="AP101" i="9"/>
  <c r="AQ52" i="9"/>
  <c r="AR35" i="9"/>
  <c r="AQ35" i="9"/>
  <c r="BZ48" i="6"/>
  <c r="CB48" i="6"/>
  <c r="CA48" i="6"/>
  <c r="CC48" i="6"/>
  <c r="AR52" i="9"/>
  <c r="AQ53" i="9"/>
  <c r="BZ15" i="6"/>
  <c r="CB15" i="6"/>
  <c r="CA15" i="6"/>
  <c r="CC15" i="6"/>
  <c r="AR88" i="9"/>
  <c r="EN12" i="6"/>
  <c r="EM12" i="6"/>
  <c r="EK12" i="6"/>
  <c r="EL12" i="6"/>
  <c r="AT93" i="9"/>
  <c r="AS83" i="9"/>
  <c r="AS71" i="9"/>
  <c r="BU28" i="6"/>
  <c r="BS28" i="6"/>
  <c r="BT28" i="6"/>
  <c r="BR28" i="6"/>
  <c r="CB46" i="6"/>
  <c r="CA46" i="6"/>
  <c r="BZ46" i="6"/>
  <c r="CC46" i="6"/>
  <c r="AT60" i="9"/>
  <c r="AR19" i="9"/>
  <c r="EN33" i="6"/>
  <c r="EK33" i="6"/>
  <c r="EL33" i="6"/>
  <c r="EM33" i="6"/>
  <c r="W79" i="9"/>
  <c r="AP59" i="9"/>
  <c r="AT53" i="9"/>
  <c r="AR82" i="9"/>
  <c r="AP107" i="9"/>
  <c r="AQ38" i="9"/>
  <c r="W66" i="9"/>
  <c r="AS89" i="9"/>
  <c r="AT69" i="9"/>
  <c r="AP57" i="9"/>
  <c r="EK41" i="6"/>
  <c r="EN41" i="6"/>
  <c r="EM41" i="6"/>
  <c r="EL41" i="6"/>
  <c r="AQ36" i="9"/>
  <c r="W81" i="9"/>
  <c r="M89" i="9"/>
  <c r="BT45" i="6"/>
  <c r="BR45" i="6"/>
  <c r="BS45" i="6"/>
  <c r="BU45" i="6"/>
  <c r="CX42" i="6"/>
  <c r="CU42" i="6"/>
  <c r="CV42" i="6"/>
  <c r="CW42" i="6"/>
  <c r="BS83" i="6"/>
  <c r="BT83" i="6"/>
  <c r="BR83" i="6"/>
  <c r="BU83" i="6"/>
  <c r="AS65" i="9"/>
  <c r="BR49" i="6"/>
  <c r="BU49" i="6"/>
  <c r="BS49" i="6"/>
  <c r="BT49" i="6"/>
  <c r="AR67" i="9"/>
  <c r="AR37" i="9"/>
  <c r="AS98" i="9"/>
  <c r="AQ18" i="9"/>
  <c r="AP34" i="9"/>
  <c r="M21" i="9"/>
  <c r="R21" i="9" s="1"/>
  <c r="M86" i="9"/>
  <c r="W50" i="9"/>
  <c r="AS56" i="9"/>
  <c r="AS80" i="9"/>
  <c r="W76" i="9"/>
  <c r="AR98" i="9"/>
  <c r="AR79" i="9"/>
  <c r="AS73" i="9"/>
  <c r="M26" i="9"/>
  <c r="FH51" i="6"/>
  <c r="FG51" i="6"/>
  <c r="FF51" i="6"/>
  <c r="FI51" i="6"/>
  <c r="EN16" i="6"/>
  <c r="EK16" i="6"/>
  <c r="EL16" i="6"/>
  <c r="EM16" i="6"/>
  <c r="M87" i="9"/>
  <c r="AR57" i="9"/>
  <c r="M35" i="9"/>
  <c r="CU28" i="6"/>
  <c r="CX28" i="6"/>
  <c r="CW28" i="6"/>
  <c r="CV28" i="6"/>
  <c r="AP62" i="9"/>
  <c r="EN40" i="6"/>
  <c r="EK40" i="6"/>
  <c r="EL40" i="6"/>
  <c r="EM40" i="6"/>
  <c r="AQ29" i="9"/>
  <c r="AP51" i="9"/>
  <c r="CV12" i="6"/>
  <c r="CU12" i="6"/>
  <c r="CW12" i="6"/>
  <c r="CX12" i="6"/>
  <c r="AP47" i="9"/>
  <c r="M56" i="9"/>
  <c r="AP79" i="9"/>
  <c r="W40" i="9"/>
  <c r="AP81" i="9"/>
  <c r="AQ94" i="9"/>
  <c r="AP71" i="9"/>
  <c r="CA62" i="6"/>
  <c r="CB62" i="6"/>
  <c r="BZ62" i="6"/>
  <c r="CC62" i="6"/>
  <c r="AQ54" i="9"/>
  <c r="FF39" i="6"/>
  <c r="FI39" i="6"/>
  <c r="FH39" i="6"/>
  <c r="FG39" i="6"/>
  <c r="W41" i="9"/>
  <c r="AP15" i="9"/>
  <c r="AP10" i="9"/>
  <c r="EN49" i="6"/>
  <c r="EL49" i="6"/>
  <c r="EM49" i="6"/>
  <c r="EK49" i="6"/>
  <c r="AS25" i="9"/>
  <c r="AS22" i="9"/>
  <c r="AP53" i="9"/>
  <c r="AP90" i="9"/>
  <c r="AR58" i="9"/>
  <c r="CV37" i="6"/>
  <c r="CW37" i="6"/>
  <c r="CX37" i="6"/>
  <c r="CU37" i="6"/>
  <c r="AP88" i="9"/>
  <c r="AP61" i="9"/>
  <c r="AR77" i="9"/>
  <c r="AQ89" i="9"/>
  <c r="EN19" i="6"/>
  <c r="EL19" i="6"/>
  <c r="EM19" i="6"/>
  <c r="EK19" i="6"/>
  <c r="EN52" i="6"/>
  <c r="EL52" i="6"/>
  <c r="EM52" i="6"/>
  <c r="EK52" i="6"/>
  <c r="DQ39" i="6"/>
  <c r="DR39" i="6"/>
  <c r="DS39" i="6"/>
  <c r="DP39" i="6"/>
  <c r="AQ99" i="9"/>
  <c r="BT71" i="6"/>
  <c r="BR71" i="6"/>
  <c r="BS71" i="6"/>
  <c r="BU71" i="6"/>
  <c r="BU56" i="6"/>
  <c r="BT56" i="6"/>
  <c r="BR56" i="6"/>
  <c r="BS56" i="6"/>
  <c r="M66" i="9"/>
  <c r="AT11" i="9"/>
  <c r="DS38" i="6"/>
  <c r="DR38" i="6"/>
  <c r="DQ38" i="6"/>
  <c r="DP38" i="6"/>
  <c r="CB55" i="6"/>
  <c r="BZ55" i="6"/>
  <c r="CC55" i="6"/>
  <c r="CA55" i="6"/>
  <c r="AR84" i="9"/>
  <c r="AP20" i="9"/>
  <c r="AT85" i="9"/>
  <c r="M46" i="9"/>
  <c r="AR56" i="9"/>
  <c r="AP70" i="9"/>
  <c r="AT51" i="9"/>
  <c r="AP38" i="9"/>
  <c r="DR24" i="6"/>
  <c r="DS24" i="6"/>
  <c r="DP24" i="6"/>
  <c r="DQ24" i="6"/>
  <c r="FF29" i="6"/>
  <c r="FG29" i="6"/>
  <c r="FI29" i="6"/>
  <c r="FH29" i="6"/>
  <c r="AT40" i="9"/>
  <c r="BR70" i="6"/>
  <c r="BT70" i="6"/>
  <c r="BS70" i="6"/>
  <c r="BU70" i="6"/>
  <c r="AR87" i="9"/>
  <c r="BU60" i="6"/>
  <c r="BR60" i="6"/>
  <c r="BT60" i="6"/>
  <c r="BS60" i="6"/>
  <c r="BS65" i="6"/>
  <c r="BT65" i="6"/>
  <c r="BR65" i="6"/>
  <c r="BU65" i="6"/>
  <c r="AR71" i="9"/>
  <c r="AS55" i="9"/>
  <c r="EL14" i="6"/>
  <c r="EM14" i="6"/>
  <c r="EK14" i="6"/>
  <c r="EN14" i="6"/>
  <c r="DS13" i="6"/>
  <c r="DQ13" i="6"/>
  <c r="DP13" i="6"/>
  <c r="DR13" i="6"/>
  <c r="BU59" i="6"/>
  <c r="BR59" i="6"/>
  <c r="BT59" i="6"/>
  <c r="BS59" i="6"/>
  <c r="CB82" i="6"/>
  <c r="BZ82" i="6"/>
  <c r="CC82" i="6"/>
  <c r="CA82" i="6"/>
  <c r="AR25" i="9"/>
  <c r="W89" i="9"/>
  <c r="EK44" i="6"/>
  <c r="EN44" i="6"/>
  <c r="EM44" i="6"/>
  <c r="EL44" i="6"/>
  <c r="EL21" i="6"/>
  <c r="EM21" i="6"/>
  <c r="EK21" i="6"/>
  <c r="EN21" i="6"/>
  <c r="AQ67" i="9"/>
  <c r="M31" i="9"/>
  <c r="EK42" i="6"/>
  <c r="EN42" i="6"/>
  <c r="EM42" i="6"/>
  <c r="EL42" i="6"/>
  <c r="AR47" i="9"/>
  <c r="AS76" i="9"/>
  <c r="AP105" i="9"/>
  <c r="AP29" i="9"/>
  <c r="BR20" i="6"/>
  <c r="BU20" i="6"/>
  <c r="BT20" i="6"/>
  <c r="BS20" i="6"/>
  <c r="AP65" i="9"/>
  <c r="BZ85" i="6"/>
  <c r="CB85" i="6"/>
  <c r="CA85" i="6"/>
  <c r="CC85" i="6"/>
  <c r="AQ30" i="9"/>
  <c r="M12" i="9"/>
  <c r="R12" i="9" s="1"/>
  <c r="AR30" i="9"/>
  <c r="M79" i="9"/>
  <c r="W46" i="9"/>
  <c r="AQ33" i="9"/>
  <c r="AS36" i="9"/>
  <c r="M68" i="9"/>
  <c r="AR33" i="9"/>
  <c r="M59" i="9"/>
  <c r="EK25" i="6"/>
  <c r="EL25" i="6"/>
  <c r="EM25" i="6"/>
  <c r="EN25" i="6"/>
  <c r="BU40" i="6"/>
  <c r="BS40" i="6"/>
  <c r="BR40" i="6"/>
  <c r="BT40" i="6"/>
  <c r="W64" i="9"/>
  <c r="AQ51" i="9"/>
  <c r="AT22" i="9"/>
  <c r="BU87" i="6"/>
  <c r="BT87" i="6"/>
  <c r="BS87" i="6"/>
  <c r="BR87" i="6"/>
  <c r="AT97" i="9"/>
  <c r="AR46" i="9"/>
  <c r="AR41" i="9"/>
  <c r="AR72" i="9"/>
  <c r="W15" i="9"/>
  <c r="FG49" i="6"/>
  <c r="FI49" i="6"/>
  <c r="FF49" i="6"/>
  <c r="FH49" i="6"/>
  <c r="M22" i="9"/>
  <c r="R22" i="9" s="1"/>
  <c r="AP30" i="9"/>
  <c r="AS14" i="9"/>
  <c r="AS77" i="9"/>
  <c r="AP55" i="9"/>
  <c r="W58" i="9"/>
  <c r="AS18" i="9"/>
  <c r="W21" i="9"/>
  <c r="DS50" i="6"/>
  <c r="DQ50" i="6"/>
  <c r="DR50" i="6"/>
  <c r="DP50" i="6"/>
  <c r="AP40" i="9"/>
  <c r="AS68" i="9"/>
  <c r="AR39" i="9"/>
  <c r="AR63" i="9"/>
  <c r="AP103" i="9"/>
  <c r="AS15" i="9"/>
  <c r="AQ34" i="9"/>
  <c r="M11" i="9"/>
  <c r="R11" i="9" s="1"/>
  <c r="AQ15" i="9"/>
  <c r="AP37" i="9"/>
  <c r="AP49" i="9"/>
  <c r="AR81" i="9"/>
  <c r="AR32" i="9"/>
  <c r="AT20" i="9"/>
  <c r="AP68" i="9"/>
  <c r="AQ97" i="9"/>
  <c r="AR90" i="9"/>
  <c r="AQ64" i="9"/>
  <c r="AP104" i="9"/>
  <c r="M71" i="9"/>
  <c r="R71" i="9" s="1"/>
  <c r="AS85" i="9"/>
  <c r="AT35" i="9"/>
  <c r="AP27" i="9"/>
  <c r="BZ45" i="6"/>
  <c r="CB45" i="6"/>
  <c r="CA45" i="6"/>
  <c r="CC45" i="6"/>
  <c r="BT51" i="6"/>
  <c r="BR51" i="6"/>
  <c r="BS51" i="6"/>
  <c r="BU51" i="6"/>
  <c r="AS53" i="9"/>
  <c r="AT36" i="9"/>
  <c r="CA26" i="6"/>
  <c r="CB26" i="6"/>
  <c r="CC26" i="6"/>
  <c r="BZ26" i="6"/>
  <c r="AQ46" i="9"/>
  <c r="W36" i="9"/>
  <c r="M45" i="9"/>
  <c r="AR16" i="9"/>
  <c r="AQ55" i="9"/>
  <c r="AT65" i="9"/>
  <c r="M19" i="9"/>
  <c r="R19" i="9" s="1"/>
  <c r="CU20" i="6"/>
  <c r="CX20" i="6"/>
  <c r="CW20" i="6"/>
  <c r="CV20" i="6"/>
  <c r="CA51" i="6"/>
  <c r="CB51" i="6"/>
  <c r="BZ51" i="6"/>
  <c r="CC51" i="6"/>
  <c r="CB18" i="6"/>
  <c r="CA18" i="6"/>
  <c r="BZ18" i="6"/>
  <c r="CC18" i="6"/>
  <c r="AT95" i="9"/>
  <c r="AS16" i="9"/>
  <c r="AR18" i="9"/>
  <c r="AT17" i="9"/>
  <c r="AP106" i="9"/>
  <c r="AP108" i="9"/>
  <c r="AS39" i="9"/>
  <c r="AP72" i="9"/>
  <c r="W22" i="9"/>
  <c r="AQ65" i="9"/>
  <c r="AT83" i="9"/>
  <c r="AP94" i="9"/>
  <c r="AR17" i="9"/>
  <c r="AT25" i="9"/>
  <c r="AR11" i="9"/>
  <c r="M24" i="9"/>
  <c r="R24" i="9" s="1"/>
  <c r="W48" i="9"/>
  <c r="AP97" i="9"/>
  <c r="AQ69" i="9"/>
  <c r="CB75" i="6"/>
  <c r="BZ75" i="6"/>
  <c r="CA75" i="6"/>
  <c r="CC75" i="6"/>
  <c r="AP100" i="9"/>
  <c r="BR44" i="6"/>
  <c r="BS44" i="6"/>
  <c r="BT44" i="6"/>
  <c r="BU44" i="6"/>
  <c r="AT34" i="9"/>
  <c r="AS44" i="9"/>
  <c r="AS94" i="9"/>
  <c r="M20" i="9"/>
  <c r="R20" i="9" s="1"/>
  <c r="AS88" i="9"/>
  <c r="AP50" i="9"/>
  <c r="AR93" i="9"/>
  <c r="W52" i="9"/>
  <c r="AP92" i="9"/>
  <c r="AS90" i="9"/>
  <c r="CW50" i="6"/>
  <c r="CV50" i="6"/>
  <c r="CU50" i="6"/>
  <c r="CX50" i="6"/>
  <c r="CA61" i="6"/>
  <c r="CB61" i="6"/>
  <c r="BZ61" i="6"/>
  <c r="CC61" i="6"/>
  <c r="M36" i="9"/>
  <c r="AQ17" i="9"/>
  <c r="CC36" i="6"/>
  <c r="CA36" i="6"/>
  <c r="CB36" i="6"/>
  <c r="BZ36" i="6"/>
  <c r="AQ42" i="9"/>
  <c r="AP77" i="9"/>
  <c r="AS17" i="9"/>
  <c r="AP23" i="9"/>
  <c r="AS34" i="9"/>
  <c r="W34" i="9"/>
  <c r="DP17" i="6"/>
  <c r="DR17" i="6"/>
  <c r="DQ17" i="6"/>
  <c r="DS17" i="6"/>
  <c r="CA52" i="6"/>
  <c r="CC52" i="6"/>
  <c r="BZ52" i="6"/>
  <c r="CB52" i="6"/>
  <c r="CX35" i="6"/>
  <c r="CW35" i="6"/>
  <c r="CU35" i="6"/>
  <c r="CV35" i="6"/>
  <c r="AT87" i="9"/>
  <c r="AR44" i="9"/>
  <c r="EM22" i="6"/>
  <c r="EN22" i="6"/>
  <c r="EL22" i="6"/>
  <c r="EK22" i="6"/>
  <c r="FI26" i="6"/>
  <c r="FH26" i="6"/>
  <c r="FG26" i="6"/>
  <c r="FF26" i="6"/>
  <c r="BZ77" i="6"/>
  <c r="CC77" i="6"/>
  <c r="CA77" i="6"/>
  <c r="CB77" i="6"/>
  <c r="BU22" i="6"/>
  <c r="BT22" i="6"/>
  <c r="BR22" i="6"/>
  <c r="BS22" i="6"/>
  <c r="AQ87" i="9"/>
  <c r="AQ60" i="9"/>
  <c r="AR45" i="9"/>
  <c r="AT12" i="9"/>
  <c r="AP95" i="9"/>
  <c r="FH40" i="6"/>
  <c r="FF40" i="6"/>
  <c r="FI40" i="6"/>
  <c r="FG40" i="6"/>
  <c r="EL18" i="6"/>
  <c r="EM18" i="6"/>
  <c r="EK18" i="6"/>
  <c r="EN18" i="6"/>
  <c r="AT30" i="9"/>
  <c r="AQ80" i="9"/>
  <c r="AP13" i="9"/>
  <c r="AS97" i="9"/>
  <c r="AT46" i="9"/>
  <c r="AR60" i="9"/>
  <c r="AQ79" i="9"/>
  <c r="AS40" i="9"/>
  <c r="AQ16" i="9"/>
  <c r="AT67" i="9"/>
  <c r="AS37" i="9"/>
  <c r="AT41" i="9"/>
  <c r="M17" i="9"/>
  <c r="R17" i="9"/>
  <c r="M42" i="9"/>
  <c r="AT94" i="9"/>
  <c r="M38" i="9"/>
  <c r="AQ81" i="9"/>
  <c r="AS31" i="9"/>
  <c r="AP60" i="9"/>
  <c r="AT99" i="9"/>
  <c r="W83" i="9"/>
  <c r="AS24" i="9"/>
  <c r="FF23" i="6"/>
  <c r="FG23" i="6"/>
  <c r="FI23" i="6"/>
  <c r="FH23" i="6"/>
  <c r="AS93" i="9"/>
  <c r="W56" i="9"/>
  <c r="AS10" i="9"/>
  <c r="AP32" i="9"/>
  <c r="AP18" i="9"/>
  <c r="DP29" i="6"/>
  <c r="DQ29" i="6"/>
  <c r="DR29" i="6"/>
  <c r="DS29" i="6"/>
  <c r="CC28" i="6"/>
  <c r="BZ28" i="6"/>
  <c r="CB28" i="6"/>
  <c r="CA28" i="6"/>
  <c r="AS30" i="9"/>
  <c r="AS92" i="9"/>
  <c r="AQ49" i="9"/>
  <c r="AR94" i="9"/>
  <c r="W24" i="9"/>
  <c r="CC83" i="6"/>
  <c r="CB83" i="6"/>
  <c r="BZ83" i="6"/>
  <c r="CA83" i="6"/>
  <c r="CW23" i="6"/>
  <c r="CX23" i="6"/>
  <c r="CV23" i="6"/>
  <c r="CU23" i="6"/>
  <c r="AR27" i="9"/>
  <c r="M77" i="9"/>
  <c r="AP42" i="9"/>
  <c r="BU69" i="6"/>
  <c r="BS69" i="6"/>
  <c r="BR69" i="6"/>
  <c r="BT69" i="6"/>
  <c r="M18" i="9"/>
  <c r="R18" i="9" s="1"/>
  <c r="AP67" i="9"/>
  <c r="CB69" i="6"/>
  <c r="BZ69" i="6"/>
  <c r="CA69" i="6"/>
  <c r="CC69" i="6"/>
  <c r="BR36" i="6"/>
  <c r="BT36" i="6"/>
  <c r="BU36" i="6"/>
  <c r="BS36" i="6"/>
  <c r="AT56" i="9"/>
  <c r="AR15" i="9"/>
  <c r="AS38" i="9"/>
  <c r="AP44" i="9"/>
  <c r="BU13" i="6"/>
  <c r="BR13" i="6"/>
  <c r="BT13" i="6"/>
  <c r="BS13" i="6"/>
  <c r="FG36" i="6"/>
  <c r="FH36" i="6"/>
  <c r="FF36" i="6"/>
  <c r="FI36" i="6"/>
  <c r="AS66" i="9"/>
  <c r="AP14" i="9"/>
  <c r="W47" i="9"/>
  <c r="AT13" i="9"/>
  <c r="AT15" i="9"/>
  <c r="W13" i="9"/>
  <c r="AS57" i="9"/>
  <c r="W28" i="9"/>
  <c r="AS99" i="9"/>
  <c r="FF34" i="6"/>
  <c r="FI34" i="6"/>
  <c r="FG34" i="6"/>
  <c r="FH34" i="6"/>
  <c r="AR43" i="9"/>
  <c r="M57" i="9"/>
  <c r="AP11" i="9"/>
  <c r="AP93" i="9"/>
  <c r="M23" i="9"/>
  <c r="R23" i="9"/>
  <c r="AR28" i="9"/>
  <c r="AR96" i="9"/>
  <c r="AP21" i="9"/>
  <c r="BT10" i="6"/>
  <c r="BU10" i="6"/>
  <c r="BS10" i="6"/>
  <c r="BR10" i="6"/>
  <c r="M27" i="9"/>
  <c r="R27" i="9" s="1"/>
  <c r="BZ19" i="6"/>
  <c r="CA19" i="6"/>
  <c r="CB19" i="6"/>
  <c r="CC19" i="6"/>
  <c r="AR91" i="9"/>
  <c r="M13" i="9"/>
  <c r="R13" i="9" s="1"/>
  <c r="DR46" i="6"/>
  <c r="DS46" i="6"/>
  <c r="DQ46" i="6"/>
  <c r="DP46" i="6"/>
  <c r="W55" i="9"/>
  <c r="AT31" i="9"/>
  <c r="EM45" i="6"/>
  <c r="EK45" i="6"/>
  <c r="EN45" i="6"/>
  <c r="EL45" i="6"/>
  <c r="BZ16" i="6"/>
  <c r="CC16" i="6"/>
  <c r="CB16" i="6"/>
  <c r="CA16" i="6"/>
  <c r="FH33" i="6"/>
  <c r="FG33" i="6"/>
  <c r="FF33" i="6"/>
  <c r="FI33" i="6"/>
  <c r="BZ39" i="6"/>
  <c r="CB39" i="6"/>
  <c r="CA39" i="6"/>
  <c r="CC39" i="6"/>
  <c r="CW41" i="6"/>
  <c r="CV41" i="6"/>
  <c r="CU41" i="6"/>
  <c r="CX41" i="6"/>
  <c r="BS54" i="6"/>
  <c r="BR54" i="6"/>
  <c r="BT54" i="6"/>
  <c r="BU54" i="6"/>
  <c r="BZ30" i="6"/>
  <c r="CA30" i="6"/>
  <c r="CB30" i="6"/>
  <c r="CC30" i="6"/>
  <c r="AP83" i="9"/>
  <c r="AT29" i="9"/>
  <c r="BT41" i="6"/>
  <c r="BR41" i="6"/>
  <c r="BU41" i="6"/>
  <c r="BS41" i="6"/>
  <c r="AR40" i="9"/>
  <c r="AS23" i="9"/>
  <c r="AT16" i="9"/>
  <c r="BZ11" i="6"/>
  <c r="CB11" i="6"/>
  <c r="CA11" i="6"/>
  <c r="CC11" i="6"/>
  <c r="AT23" i="9"/>
  <c r="FH19" i="6"/>
  <c r="FI19" i="6"/>
  <c r="FG19" i="6"/>
  <c r="FF19" i="6"/>
  <c r="M80" i="9"/>
  <c r="AT89" i="9"/>
  <c r="BR34" i="6"/>
  <c r="BU34" i="6"/>
  <c r="BT34" i="6"/>
  <c r="BS34" i="6"/>
  <c r="AT28" i="9"/>
  <c r="M40" i="9"/>
  <c r="BR17" i="6"/>
  <c r="BT17" i="6"/>
  <c r="BU17" i="6"/>
  <c r="BS17" i="6"/>
  <c r="AT74" i="9"/>
  <c r="CW25" i="6"/>
  <c r="CV25" i="6"/>
  <c r="CU25" i="6"/>
  <c r="CX25" i="6"/>
  <c r="CU24" i="6"/>
  <c r="CV24" i="6"/>
  <c r="CX24" i="6"/>
  <c r="CW24" i="6"/>
  <c r="BT85" i="6"/>
  <c r="BU85" i="6"/>
  <c r="BS85" i="6"/>
  <c r="BR85" i="6"/>
  <c r="AQ19" i="9"/>
  <c r="CX30" i="6"/>
  <c r="CV30" i="6"/>
  <c r="CW30" i="6"/>
  <c r="CU30" i="6"/>
  <c r="M78" i="9"/>
  <c r="FG53" i="6"/>
  <c r="FH53" i="6"/>
  <c r="FI53" i="6"/>
  <c r="FF53" i="6"/>
  <c r="CC43" i="6"/>
  <c r="CB43" i="6"/>
  <c r="CA43" i="6"/>
  <c r="BZ43" i="6"/>
  <c r="M82" i="9"/>
  <c r="AT37" i="9"/>
  <c r="CA49" i="6"/>
  <c r="CC49" i="6"/>
  <c r="BZ49" i="6"/>
  <c r="CB49" i="6"/>
  <c r="DR10" i="6"/>
  <c r="DQ10" i="6"/>
  <c r="DS10" i="6"/>
  <c r="DP10" i="6"/>
  <c r="BR62" i="6"/>
  <c r="BT62" i="6"/>
  <c r="BU62" i="6"/>
  <c r="BS62" i="6"/>
  <c r="FF52" i="6"/>
  <c r="FG52" i="6"/>
  <c r="FI52" i="6"/>
  <c r="FH52" i="6"/>
  <c r="FH50" i="6"/>
  <c r="FI50" i="6"/>
  <c r="FG50" i="6"/>
  <c r="FF50" i="6"/>
  <c r="BT52" i="6"/>
  <c r="BU52" i="6"/>
  <c r="BR52" i="6"/>
  <c r="BS52" i="6"/>
  <c r="AQ74" i="9"/>
  <c r="CB17" i="6"/>
  <c r="CC17" i="6"/>
  <c r="BZ17" i="6"/>
  <c r="CA17" i="6"/>
  <c r="BS75" i="6"/>
  <c r="BU75" i="6"/>
  <c r="BT75" i="6"/>
  <c r="BR75" i="6"/>
  <c r="W68" i="9"/>
  <c r="AQ22" i="9"/>
  <c r="AP82" i="9"/>
  <c r="CA20" i="6"/>
  <c r="CB20" i="6"/>
  <c r="BZ20" i="6"/>
  <c r="CC20" i="6"/>
  <c r="AS54" i="9"/>
  <c r="AP35" i="9"/>
  <c r="AS49" i="9"/>
  <c r="CA34" i="6"/>
  <c r="CC34" i="6"/>
  <c r="BZ34" i="6"/>
  <c r="CB34" i="6"/>
  <c r="AP63" i="9"/>
  <c r="W29" i="9"/>
  <c r="CB31" i="6"/>
  <c r="BZ31" i="6"/>
  <c r="CC31" i="6"/>
  <c r="CA31" i="6"/>
  <c r="M44" i="9"/>
  <c r="BR80" i="6"/>
  <c r="BT80" i="6"/>
  <c r="BU80" i="6"/>
  <c r="BS80" i="6"/>
  <c r="AS67" i="9"/>
  <c r="BT47" i="6"/>
  <c r="BR47" i="6"/>
  <c r="BS47" i="6"/>
  <c r="BU47" i="6"/>
  <c r="AQ98" i="9"/>
  <c r="FG45" i="6"/>
  <c r="FH45" i="6"/>
  <c r="FI45" i="6"/>
  <c r="FF45" i="6"/>
  <c r="AS63" i="9"/>
  <c r="AT21" i="9"/>
  <c r="DR31" i="6"/>
  <c r="DQ31" i="6"/>
  <c r="DS31" i="6"/>
  <c r="DP31" i="6"/>
  <c r="AS50" i="9"/>
  <c r="EK28" i="6"/>
  <c r="EN28" i="6"/>
  <c r="EM28" i="6"/>
  <c r="EL28" i="6"/>
  <c r="CV33" i="6"/>
  <c r="CW33" i="6"/>
  <c r="CU33" i="6"/>
  <c r="CX33" i="6"/>
  <c r="BS15" i="6"/>
  <c r="BR15" i="6"/>
  <c r="BT15" i="6"/>
  <c r="BU15" i="6"/>
  <c r="AR75" i="9"/>
  <c r="AP52" i="9"/>
  <c r="CB65" i="6"/>
  <c r="CC65" i="6"/>
  <c r="BZ65" i="6"/>
  <c r="CA65" i="6"/>
  <c r="AT79" i="9"/>
  <c r="DQ34" i="6"/>
  <c r="DP34" i="6"/>
  <c r="DR34" i="6"/>
  <c r="DS34" i="6"/>
  <c r="CA29" i="6"/>
  <c r="BZ29" i="6"/>
  <c r="CC29" i="6"/>
  <c r="CB29" i="6"/>
  <c r="CX13" i="6"/>
  <c r="CU13" i="6"/>
  <c r="CW13" i="6"/>
  <c r="CV13" i="6"/>
  <c r="W71" i="9"/>
  <c r="AR74" i="9"/>
  <c r="BT63" i="6"/>
  <c r="BU63" i="6"/>
  <c r="BS63" i="6"/>
  <c r="BR63" i="6"/>
  <c r="DR40" i="6"/>
  <c r="DS40" i="6"/>
  <c r="DQ40" i="6"/>
  <c r="DP40" i="6"/>
  <c r="AT81" i="9"/>
  <c r="AS11" i="9"/>
  <c r="AP16" i="9"/>
  <c r="AR86" i="9"/>
  <c r="FG48" i="6"/>
  <c r="FF48" i="6"/>
  <c r="FI48" i="6"/>
  <c r="FH48" i="6"/>
  <c r="CV18" i="6"/>
  <c r="CX18" i="6"/>
  <c r="CW18" i="6"/>
  <c r="CU18" i="6"/>
  <c r="W69" i="9"/>
  <c r="CU38" i="6"/>
  <c r="CW38" i="6"/>
  <c r="CX38" i="6"/>
  <c r="CV38" i="6"/>
  <c r="AP78" i="9"/>
  <c r="EK43" i="6"/>
  <c r="EN43" i="6"/>
  <c r="EL43" i="6"/>
  <c r="EM43" i="6"/>
  <c r="AP24" i="9"/>
  <c r="EN15" i="6"/>
  <c r="EM15" i="6"/>
  <c r="EL15" i="6"/>
  <c r="EK15" i="6"/>
  <c r="CW19" i="6"/>
  <c r="CV19" i="6"/>
  <c r="CU19" i="6"/>
  <c r="CX19" i="6"/>
  <c r="CU26" i="6"/>
  <c r="CW26" i="6"/>
  <c r="CV26" i="6"/>
  <c r="CX26" i="6"/>
  <c r="CA71" i="6"/>
  <c r="CC71" i="6"/>
  <c r="CB71" i="6"/>
  <c r="BZ71" i="6"/>
  <c r="BS38" i="6"/>
  <c r="BT38" i="6"/>
  <c r="BU38" i="6"/>
  <c r="BR38" i="6"/>
  <c r="BS74" i="6"/>
  <c r="BR74" i="6"/>
  <c r="BU74" i="6"/>
  <c r="BT74" i="6"/>
  <c r="EL39" i="6"/>
  <c r="EN39" i="6"/>
  <c r="EM39" i="6"/>
  <c r="EK39" i="6"/>
  <c r="FI41" i="6"/>
  <c r="FH41" i="6"/>
  <c r="FF41" i="6"/>
  <c r="FG41" i="6"/>
  <c r="AQ12" i="9"/>
  <c r="W86" i="9"/>
  <c r="DQ45" i="6"/>
  <c r="DP45" i="6"/>
  <c r="DS45" i="6"/>
  <c r="DR45" i="6"/>
  <c r="DR27" i="6"/>
  <c r="DP27" i="6"/>
  <c r="DQ27" i="6"/>
  <c r="DS27" i="6"/>
  <c r="CV45" i="6"/>
  <c r="CW45" i="6"/>
  <c r="CU45" i="6"/>
  <c r="CX45" i="6"/>
  <c r="FI47" i="6"/>
  <c r="FF47" i="6"/>
  <c r="FH47" i="6"/>
  <c r="FG47" i="6"/>
  <c r="FI18" i="6"/>
  <c r="FG18" i="6"/>
  <c r="FH18" i="6"/>
  <c r="FF18" i="6"/>
  <c r="EN38" i="6"/>
  <c r="EK38" i="6"/>
  <c r="EL38" i="6"/>
  <c r="EM38" i="6"/>
  <c r="CA9" i="6"/>
  <c r="CB9" i="6"/>
  <c r="BZ9" i="6"/>
  <c r="CC9" i="6"/>
  <c r="EM34" i="6"/>
  <c r="EL34" i="6"/>
  <c r="EK34" i="6"/>
  <c r="EN34" i="6"/>
  <c r="CW27" i="6"/>
  <c r="CU27" i="6"/>
  <c r="CX27" i="6"/>
  <c r="CV27" i="6"/>
  <c r="AR66" i="9"/>
  <c r="FG30" i="6"/>
  <c r="FI30" i="6"/>
  <c r="FF30" i="6"/>
  <c r="FH30" i="6"/>
  <c r="W74" i="9"/>
  <c r="M70" i="9"/>
  <c r="AR64" i="9"/>
  <c r="AQ84" i="9"/>
  <c r="AR14" i="9"/>
  <c r="AQ32" i="9"/>
  <c r="AS33" i="9"/>
  <c r="DP20" i="6"/>
  <c r="DS20" i="6"/>
  <c r="DR20" i="6"/>
  <c r="DQ20" i="6"/>
  <c r="AS13" i="9"/>
  <c r="BS43" i="6"/>
  <c r="BT43" i="6"/>
  <c r="BU43" i="6"/>
  <c r="BR43" i="6"/>
  <c r="FI46" i="6"/>
  <c r="FH46" i="6"/>
  <c r="FG46" i="6"/>
  <c r="FF46" i="6"/>
  <c r="BR42" i="6"/>
  <c r="BS42" i="6"/>
  <c r="BU42" i="6"/>
  <c r="BT42" i="6"/>
  <c r="BS35" i="6"/>
  <c r="BU35" i="6"/>
  <c r="BR35" i="6"/>
  <c r="BT35" i="6"/>
  <c r="AP22" i="9"/>
  <c r="AQ28" i="9"/>
  <c r="W54" i="9"/>
  <c r="AS82" i="9"/>
  <c r="M41" i="9"/>
  <c r="CA24" i="6"/>
  <c r="CB24" i="6"/>
  <c r="BZ24" i="6"/>
  <c r="CC24" i="6"/>
  <c r="AP39" i="9"/>
  <c r="CA38" i="6"/>
  <c r="CB38" i="6"/>
  <c r="CC38" i="6"/>
  <c r="BZ38" i="6"/>
  <c r="CC60" i="6"/>
  <c r="CB60" i="6"/>
  <c r="CA60" i="6"/>
  <c r="BZ60" i="6"/>
  <c r="BT78" i="6"/>
  <c r="BU78" i="6"/>
  <c r="BS78" i="6"/>
  <c r="BR78" i="6"/>
  <c r="AQ23" i="9"/>
  <c r="AQ48" i="9"/>
  <c r="BS19" i="6"/>
  <c r="BR19" i="6"/>
  <c r="BT19" i="6"/>
  <c r="BU19" i="6"/>
  <c r="AP109" i="9"/>
  <c r="FF13" i="6"/>
  <c r="FG13" i="6"/>
  <c r="FH13" i="6"/>
  <c r="FI13" i="6"/>
  <c r="AP19" i="9"/>
  <c r="AR24" i="9"/>
  <c r="AR29" i="9"/>
  <c r="BS33" i="6"/>
  <c r="BT33" i="6"/>
  <c r="BR33" i="6"/>
  <c r="BU33" i="6"/>
  <c r="DS51" i="6"/>
  <c r="DP51" i="6"/>
  <c r="DR51" i="6"/>
  <c r="DQ51" i="6"/>
  <c r="CC8" i="6"/>
  <c r="BZ8" i="6"/>
  <c r="CB8" i="6"/>
  <c r="CA8" i="6"/>
  <c r="DS22" i="6"/>
  <c r="DQ22" i="6"/>
  <c r="DP22" i="6"/>
  <c r="DR22" i="6"/>
  <c r="AT57" i="9"/>
  <c r="AS45" i="9"/>
  <c r="AR49" i="9"/>
  <c r="AT66" i="9"/>
  <c r="FI20" i="6"/>
  <c r="FH20" i="6"/>
  <c r="FG20" i="6"/>
  <c r="FF20" i="6"/>
  <c r="W10" i="9"/>
  <c r="EN35" i="6"/>
  <c r="EL35" i="6"/>
  <c r="EM35" i="6"/>
  <c r="EK35" i="6"/>
  <c r="BT82" i="6"/>
  <c r="BS82" i="6"/>
  <c r="BU82" i="6"/>
  <c r="BR82" i="6"/>
  <c r="BT53" i="6"/>
  <c r="BS53" i="6"/>
  <c r="BU53" i="6"/>
  <c r="BR53" i="6"/>
  <c r="EN10" i="6"/>
  <c r="EM10" i="6"/>
  <c r="EK10" i="6"/>
  <c r="EL10" i="6"/>
  <c r="CX11" i="6"/>
  <c r="CV11" i="6"/>
  <c r="CU11" i="6"/>
  <c r="CW11" i="6"/>
  <c r="AP96" i="9"/>
  <c r="BT61" i="6"/>
  <c r="BU61" i="6"/>
  <c r="BS61" i="6"/>
  <c r="BR61" i="6"/>
  <c r="AQ47" i="9"/>
  <c r="W61" i="9"/>
  <c r="EL29" i="6"/>
  <c r="EN29" i="6"/>
  <c r="EM29" i="6"/>
  <c r="EK29" i="6"/>
  <c r="W67" i="9"/>
  <c r="AQ77" i="9"/>
  <c r="CV49" i="6"/>
  <c r="CX49" i="6"/>
  <c r="CU49" i="6"/>
  <c r="CW49" i="6"/>
  <c r="AP33" i="9"/>
  <c r="W72" i="9"/>
  <c r="AP98" i="9"/>
  <c r="BT55" i="6"/>
  <c r="BU55" i="6"/>
  <c r="BS55" i="6"/>
  <c r="BR55" i="6"/>
  <c r="M50" i="9"/>
  <c r="CA87" i="6"/>
  <c r="CC87" i="6"/>
  <c r="BZ87" i="6"/>
  <c r="CB87" i="6"/>
  <c r="AQ76" i="9"/>
  <c r="AQ41" i="9"/>
  <c r="W60" i="9"/>
  <c r="FG31" i="6"/>
  <c r="FF31" i="6"/>
  <c r="FH31" i="6"/>
  <c r="FI31" i="6"/>
  <c r="AR38" i="9"/>
  <c r="DP49" i="6"/>
  <c r="DS49" i="6"/>
  <c r="DQ49" i="6"/>
  <c r="DR49" i="6"/>
  <c r="DS25" i="6"/>
  <c r="DP25" i="6"/>
  <c r="DR25" i="6"/>
  <c r="DQ25" i="6"/>
  <c r="DP23" i="6"/>
  <c r="DS23" i="6"/>
  <c r="DR23" i="6"/>
  <c r="DQ23" i="6"/>
  <c r="W85" i="9"/>
  <c r="AT43" i="9"/>
  <c r="EL13" i="6"/>
  <c r="EM13" i="6"/>
  <c r="EN13" i="6"/>
  <c r="EK13" i="6"/>
  <c r="AQ43" i="9"/>
  <c r="AT55" i="9"/>
  <c r="BR9" i="6"/>
  <c r="BU9" i="6"/>
  <c r="BS9" i="6"/>
  <c r="BT9" i="6"/>
  <c r="AT80" i="9"/>
  <c r="DS33" i="6"/>
  <c r="DQ33" i="6"/>
  <c r="DR33" i="6"/>
  <c r="DP33" i="6"/>
  <c r="BU23" i="6"/>
  <c r="BT23" i="6"/>
  <c r="BR23" i="6"/>
  <c r="BS23" i="6"/>
  <c r="AQ31" i="9"/>
  <c r="EN9" i="6"/>
  <c r="EM9" i="6"/>
  <c r="EL9" i="6"/>
  <c r="EK9" i="6"/>
  <c r="AS51" i="9"/>
  <c r="AQ71" i="9"/>
  <c r="BZ25" i="6"/>
  <c r="CC25" i="6"/>
  <c r="CA25" i="6"/>
  <c r="CB25" i="6"/>
  <c r="DP42" i="6"/>
  <c r="DR42" i="6"/>
  <c r="DS42" i="6"/>
  <c r="DQ42" i="6"/>
  <c r="W37" i="9"/>
  <c r="DP19" i="6"/>
  <c r="DR19" i="6"/>
  <c r="DS19" i="6"/>
  <c r="DQ19" i="6"/>
  <c r="CB47" i="6"/>
  <c r="CC47" i="6"/>
  <c r="CA47" i="6"/>
  <c r="BZ47" i="6"/>
  <c r="BZ76" i="6"/>
  <c r="CC76" i="6"/>
  <c r="CB76" i="6"/>
  <c r="CA76" i="6"/>
  <c r="M60" i="9"/>
  <c r="R60" i="9" s="1"/>
  <c r="AT71" i="9"/>
  <c r="AQ83" i="9"/>
  <c r="AP25" i="9"/>
  <c r="AR48" i="9"/>
  <c r="AT47" i="9"/>
  <c r="DS16" i="6"/>
  <c r="DP16" i="6"/>
  <c r="DR16" i="6"/>
  <c r="DQ16" i="6"/>
  <c r="M58" i="9"/>
  <c r="R58" i="9" s="1"/>
  <c r="AR21" i="9"/>
  <c r="EN32" i="6"/>
  <c r="EK32" i="6"/>
  <c r="EL32" i="6"/>
  <c r="EM32" i="6"/>
  <c r="AT88" i="9"/>
  <c r="AP102" i="9"/>
  <c r="AS29" i="9"/>
  <c r="M29" i="9"/>
  <c r="AT50" i="9"/>
  <c r="BT37" i="6"/>
  <c r="BU37" i="6"/>
  <c r="BS37" i="6"/>
  <c r="BR37" i="6"/>
  <c r="M63" i="9"/>
  <c r="AS86" i="9"/>
  <c r="AS62" i="9"/>
  <c r="AS43" i="9"/>
  <c r="DQ47" i="6"/>
  <c r="DP47" i="6"/>
  <c r="DS47" i="6"/>
  <c r="DR47" i="6"/>
  <c r="BS24" i="6"/>
  <c r="BT24" i="6"/>
  <c r="BU24" i="6"/>
  <c r="BR24" i="6"/>
  <c r="M14" i="9"/>
  <c r="R14" i="9" s="1"/>
  <c r="CB21" i="6"/>
  <c r="BZ21" i="6"/>
  <c r="CA21" i="6"/>
  <c r="CC21" i="6"/>
  <c r="CC14" i="6"/>
  <c r="CB14" i="6"/>
  <c r="BZ14" i="6"/>
  <c r="CA14" i="6"/>
  <c r="M85" i="9"/>
  <c r="BZ74" i="6"/>
  <c r="CB74" i="6"/>
  <c r="CC74" i="6"/>
  <c r="CA74" i="6"/>
  <c r="CB54" i="6"/>
  <c r="CC54" i="6"/>
  <c r="BZ54" i="6"/>
  <c r="CA54" i="6"/>
  <c r="AT70" i="9"/>
  <c r="W88" i="9"/>
  <c r="CV31" i="6"/>
  <c r="CW31" i="6"/>
  <c r="CX31" i="6"/>
  <c r="CU31" i="6"/>
  <c r="DQ12" i="6"/>
  <c r="DR12" i="6"/>
  <c r="DP12" i="6"/>
  <c r="DS12" i="6"/>
  <c r="W80" i="9"/>
  <c r="FG28" i="6"/>
  <c r="FH28" i="6"/>
  <c r="FI28" i="6"/>
  <c r="FF28" i="6"/>
  <c r="M65" i="9"/>
  <c r="CC57" i="6"/>
  <c r="CB57" i="6"/>
  <c r="CA57" i="6"/>
  <c r="BZ57" i="6"/>
  <c r="EL24" i="6"/>
  <c r="EK24" i="6"/>
  <c r="EN24" i="6"/>
  <c r="EM24" i="6"/>
  <c r="BZ32" i="6"/>
  <c r="CC32" i="6"/>
  <c r="CB32" i="6"/>
  <c r="CA32" i="6"/>
  <c r="AR97" i="9"/>
  <c r="M16" i="9"/>
  <c r="R16" i="9" s="1"/>
  <c r="M76" i="9"/>
  <c r="BZ63" i="6"/>
  <c r="CC63" i="6"/>
  <c r="CA63" i="6"/>
  <c r="CB63" i="6"/>
  <c r="CC79" i="6"/>
  <c r="CB79" i="6"/>
  <c r="BZ79" i="6"/>
  <c r="CA79" i="6"/>
  <c r="DQ28" i="6"/>
  <c r="DS28" i="6"/>
  <c r="DR28" i="6"/>
  <c r="DP28" i="6"/>
  <c r="AP74" i="9"/>
  <c r="BR77" i="6"/>
  <c r="BT77" i="6"/>
  <c r="BU77" i="6"/>
  <c r="BS77" i="6"/>
  <c r="W65" i="9"/>
  <c r="AP66" i="9"/>
  <c r="AR22" i="9"/>
  <c r="BT25" i="6"/>
  <c r="BR25" i="6"/>
  <c r="BS25" i="6"/>
  <c r="BU25" i="6"/>
  <c r="W84" i="9"/>
  <c r="X84" i="9" s="1"/>
  <c r="Z84" i="9" s="1"/>
  <c r="AB84" i="9" s="1"/>
  <c r="AP73" i="9"/>
  <c r="BR67" i="6"/>
  <c r="BT67" i="6"/>
  <c r="BU67" i="6"/>
  <c r="BS67" i="6"/>
  <c r="AR76" i="9"/>
  <c r="CW48" i="6"/>
  <c r="CX48" i="6"/>
  <c r="CV48" i="6"/>
  <c r="CU48" i="6"/>
  <c r="CU47" i="6"/>
  <c r="CW47" i="6"/>
  <c r="CV47" i="6"/>
  <c r="CX47" i="6"/>
  <c r="CC33" i="6"/>
  <c r="CA33" i="6"/>
  <c r="BZ33" i="6"/>
  <c r="CB33" i="6"/>
  <c r="AP64" i="9"/>
  <c r="M83" i="9"/>
  <c r="AS72" i="9"/>
  <c r="AS35" i="9"/>
  <c r="AR85" i="9"/>
  <c r="AT49" i="9"/>
  <c r="M69" i="9"/>
  <c r="BT12" i="6"/>
  <c r="BU12" i="6"/>
  <c r="BS12" i="6"/>
  <c r="BR12" i="6"/>
  <c r="W39" i="9"/>
  <c r="FI22" i="6"/>
  <c r="FF22" i="6"/>
  <c r="FH22" i="6"/>
  <c r="FG22" i="6"/>
  <c r="AT54" i="9"/>
  <c r="BR57" i="6"/>
  <c r="BU57" i="6"/>
  <c r="BT57" i="6"/>
  <c r="BS57" i="6"/>
  <c r="M67" i="9"/>
  <c r="EK11" i="6"/>
  <c r="EL11" i="6"/>
  <c r="EN11" i="6"/>
  <c r="EM11" i="6"/>
  <c r="BU18" i="6"/>
  <c r="BS18" i="6"/>
  <c r="BR18" i="6"/>
  <c r="BT18" i="6"/>
  <c r="CV8" i="6"/>
  <c r="CX8" i="6"/>
  <c r="CU8" i="6"/>
  <c r="CW8" i="6"/>
  <c r="EN46" i="6"/>
  <c r="EK46" i="6"/>
  <c r="EM46" i="6"/>
  <c r="EL46" i="6"/>
  <c r="W78" i="9"/>
  <c r="FF15" i="6"/>
  <c r="FG15" i="6"/>
  <c r="FH15" i="6"/>
  <c r="FI15" i="6"/>
  <c r="AT24" i="9"/>
  <c r="AR55" i="9"/>
  <c r="W33" i="9"/>
  <c r="W16" i="9"/>
  <c r="W25" i="9"/>
  <c r="AP80" i="9"/>
  <c r="AP85" i="9"/>
  <c r="AR95" i="9"/>
  <c r="AS84" i="9"/>
  <c r="AR68" i="9"/>
  <c r="AT27" i="9"/>
  <c r="FF43" i="6"/>
  <c r="FH43" i="6"/>
  <c r="FI43" i="6"/>
  <c r="FG43" i="6"/>
  <c r="AQ78" i="9"/>
  <c r="AT10" i="9"/>
  <c r="AQ91" i="9"/>
  <c r="M51" i="9"/>
  <c r="R51" i="9" s="1"/>
  <c r="W77" i="9"/>
  <c r="W62" i="9"/>
  <c r="AS58" i="9"/>
  <c r="AT73" i="9"/>
  <c r="CB12" i="6"/>
  <c r="CC12" i="6"/>
  <c r="CA12" i="6"/>
  <c r="BZ12" i="6"/>
  <c r="W17" i="9"/>
  <c r="AR70" i="9"/>
  <c r="AQ44" i="9"/>
  <c r="M74" i="9"/>
  <c r="AS28" i="9"/>
  <c r="AS81" i="9"/>
  <c r="AT38" i="9"/>
  <c r="AR78" i="9"/>
  <c r="DQ44" i="6"/>
  <c r="DS44" i="6"/>
  <c r="DR44" i="6"/>
  <c r="DP44" i="6"/>
  <c r="AS20" i="9"/>
  <c r="BZ58" i="6"/>
  <c r="CC58" i="6"/>
  <c r="CB58" i="6"/>
  <c r="CA58" i="6"/>
  <c r="CC78" i="6"/>
  <c r="BZ78" i="6"/>
  <c r="CA78" i="6"/>
  <c r="CB78" i="6"/>
  <c r="AP41" i="9"/>
  <c r="FF37" i="6"/>
  <c r="FI37" i="6"/>
  <c r="FG37" i="6"/>
  <c r="FH37" i="6"/>
  <c r="EL30" i="6"/>
  <c r="EM30" i="6"/>
  <c r="EN30" i="6"/>
  <c r="EK30" i="6"/>
  <c r="AP86" i="9"/>
  <c r="BS73" i="6"/>
  <c r="BT73" i="6"/>
  <c r="BU73" i="6"/>
  <c r="BR73" i="6"/>
  <c r="CC50" i="6"/>
  <c r="BZ50" i="6"/>
  <c r="CA50" i="6"/>
  <c r="CB50" i="6"/>
  <c r="CW51" i="6"/>
  <c r="CV51" i="6"/>
  <c r="CU51" i="6"/>
  <c r="CX51" i="6"/>
  <c r="W63" i="9"/>
  <c r="BU50" i="6"/>
  <c r="BT50" i="6"/>
  <c r="BR50" i="6"/>
  <c r="BS50" i="6"/>
  <c r="W14" i="9"/>
  <c r="AQ58" i="9"/>
  <c r="CA44" i="6"/>
  <c r="CB44" i="6"/>
  <c r="BZ44" i="6"/>
  <c r="CC44" i="6"/>
  <c r="W32" i="9"/>
  <c r="BT14" i="6"/>
  <c r="BU14" i="6"/>
  <c r="BR14" i="6"/>
  <c r="BS14" i="6"/>
  <c r="BZ72" i="6"/>
  <c r="CA72" i="6"/>
  <c r="CC72" i="6"/>
  <c r="CB72" i="6"/>
  <c r="CW43" i="6"/>
  <c r="CU43" i="6"/>
  <c r="CX43" i="6"/>
  <c r="CV43" i="6"/>
  <c r="CV17" i="6"/>
  <c r="CX17" i="6"/>
  <c r="CU17" i="6"/>
  <c r="CW17" i="6"/>
  <c r="BZ13" i="6"/>
  <c r="CA13" i="6"/>
  <c r="CB13" i="6"/>
  <c r="CC13" i="6"/>
  <c r="EK37" i="6"/>
  <c r="EN37" i="6"/>
  <c r="EM37" i="6"/>
  <c r="EL37" i="6"/>
  <c r="M28" i="9"/>
  <c r="R28" i="9" s="1"/>
  <c r="CB35" i="6"/>
  <c r="CA35" i="6"/>
  <c r="BZ35" i="6"/>
  <c r="CC35" i="6"/>
  <c r="AR65" i="9"/>
  <c r="EL20" i="6"/>
  <c r="EK20" i="6"/>
  <c r="EM20" i="6"/>
  <c r="EN20" i="6"/>
  <c r="AQ61" i="9"/>
  <c r="AS78" i="9"/>
  <c r="DP37" i="6"/>
  <c r="DS37" i="6"/>
  <c r="DR37" i="6"/>
  <c r="DQ37" i="6"/>
  <c r="CX36" i="6"/>
  <c r="CU36" i="6"/>
  <c r="CW36" i="6"/>
  <c r="CV36" i="6"/>
  <c r="M15" i="9"/>
  <c r="M81" i="9"/>
  <c r="EM51" i="6"/>
  <c r="EN51" i="6"/>
  <c r="EL51" i="6"/>
  <c r="EK51" i="6"/>
  <c r="AQ63" i="9"/>
  <c r="W59" i="9"/>
  <c r="CV22" i="6"/>
  <c r="CW22" i="6"/>
  <c r="CU22" i="6"/>
  <c r="CX22" i="6"/>
  <c r="DP41" i="6"/>
  <c r="DS41" i="6"/>
  <c r="DQ41" i="6"/>
  <c r="DR41" i="6"/>
  <c r="AT26" i="9"/>
  <c r="CU16" i="6"/>
  <c r="CX16" i="6"/>
  <c r="CV16" i="6"/>
  <c r="CW16" i="6"/>
  <c r="M75" i="9"/>
  <c r="CB53" i="6"/>
  <c r="CC53" i="6"/>
  <c r="BZ53" i="6"/>
  <c r="CA53" i="6"/>
  <c r="DP21" i="6"/>
  <c r="DS21" i="6"/>
  <c r="DR21" i="6"/>
  <c r="DQ21" i="6"/>
  <c r="AQ59" i="9"/>
  <c r="BS64" i="6"/>
  <c r="BR64" i="6"/>
  <c r="BT64" i="6"/>
  <c r="BU64" i="6"/>
  <c r="AQ20" i="9"/>
  <c r="AT42" i="9"/>
  <c r="AQ24" i="9"/>
  <c r="W20" i="9"/>
  <c r="FF32" i="6"/>
  <c r="FI32" i="6"/>
  <c r="FH32" i="6"/>
  <c r="FG32" i="6"/>
  <c r="DP11" i="6"/>
  <c r="DQ11" i="6"/>
  <c r="DR11" i="6"/>
  <c r="DS11" i="6"/>
  <c r="W70" i="9"/>
  <c r="BT66" i="6"/>
  <c r="BU66" i="6"/>
  <c r="BS66" i="6"/>
  <c r="BR66" i="6"/>
  <c r="AQ82" i="9"/>
  <c r="CA23" i="6"/>
  <c r="BZ23" i="6"/>
  <c r="CC23" i="6"/>
  <c r="CB23" i="6"/>
  <c r="CW34" i="6"/>
  <c r="CU34" i="6"/>
  <c r="CX34" i="6"/>
  <c r="CV34" i="6"/>
  <c r="AR62" i="9"/>
  <c r="AS41" i="9"/>
  <c r="CV40" i="6"/>
  <c r="CW40" i="6"/>
  <c r="CU40" i="6"/>
  <c r="CX40" i="6"/>
  <c r="CX46" i="6"/>
  <c r="CU46" i="6"/>
  <c r="CW46" i="6"/>
  <c r="CV46" i="6"/>
  <c r="W43" i="9"/>
  <c r="AQ45" i="9"/>
  <c r="AP12" i="9"/>
  <c r="AS61" i="9"/>
  <c r="CC84" i="6"/>
  <c r="CB84" i="6"/>
  <c r="CA84" i="6"/>
  <c r="BZ84" i="6"/>
  <c r="AP91" i="9"/>
  <c r="CB40" i="6"/>
  <c r="CA40" i="6"/>
  <c r="BZ40" i="6"/>
  <c r="CC40" i="6"/>
  <c r="AQ88" i="9"/>
  <c r="AP45" i="9"/>
  <c r="AT19" i="9"/>
  <c r="DS8" i="6"/>
  <c r="DQ8" i="6"/>
  <c r="DP8" i="6"/>
  <c r="DR8" i="6"/>
  <c r="W11" i="9"/>
  <c r="AT76" i="9"/>
  <c r="BS26" i="6"/>
  <c r="BU26" i="6"/>
  <c r="BR26" i="6"/>
  <c r="BT26" i="6"/>
  <c r="DP30" i="6"/>
  <c r="DQ30" i="6"/>
  <c r="DS30" i="6"/>
  <c r="DR30" i="6"/>
  <c r="CX21" i="6"/>
  <c r="CU21" i="6"/>
  <c r="CV21" i="6"/>
  <c r="CW21" i="6"/>
  <c r="M10" i="9"/>
  <c r="R10" i="9" s="1"/>
  <c r="AT96" i="9"/>
  <c r="AR23" i="9"/>
  <c r="AR80" i="9"/>
  <c r="M48" i="9"/>
  <c r="R48" i="9" s="1"/>
  <c r="AT48" i="9"/>
  <c r="FG35" i="6"/>
  <c r="FF35" i="6"/>
  <c r="FI35" i="6"/>
  <c r="FH35" i="6"/>
  <c r="CB10" i="6"/>
  <c r="BZ10" i="6"/>
  <c r="CA10" i="6"/>
  <c r="CC10" i="6"/>
  <c r="AT52" i="9"/>
  <c r="AT14" i="9"/>
  <c r="AT72" i="9"/>
  <c r="CV29" i="6"/>
  <c r="CW29" i="6"/>
  <c r="CX29" i="6"/>
  <c r="CU29" i="6"/>
  <c r="AP28" i="9"/>
  <c r="AS75" i="9"/>
  <c r="AP69" i="9"/>
  <c r="AS69" i="9"/>
  <c r="BU86" i="6"/>
  <c r="BT86" i="6"/>
  <c r="BS86" i="6"/>
  <c r="BR86" i="6"/>
  <c r="W35" i="9"/>
  <c r="M62" i="9"/>
  <c r="Q62" i="9" s="1"/>
  <c r="DR32" i="6"/>
  <c r="DP32" i="6"/>
  <c r="DQ32" i="6"/>
  <c r="DS32" i="6"/>
  <c r="AS87" i="9"/>
  <c r="AP31" i="9"/>
  <c r="BU58" i="6"/>
  <c r="BS58" i="6"/>
  <c r="BR58" i="6"/>
  <c r="BT58" i="6"/>
  <c r="M88" i="9"/>
  <c r="R88" i="9" s="1"/>
  <c r="CW32" i="6"/>
  <c r="CV32" i="6"/>
  <c r="CU32" i="6"/>
  <c r="CX32" i="6"/>
  <c r="BR84" i="6"/>
  <c r="BT84" i="6"/>
  <c r="BS84" i="6"/>
  <c r="BU84" i="6"/>
  <c r="AQ37" i="9"/>
  <c r="DR9" i="6"/>
  <c r="DS9" i="6"/>
  <c r="DQ9" i="6"/>
  <c r="DP9" i="6"/>
  <c r="AS52" i="9"/>
  <c r="AS95" i="9"/>
  <c r="BT68" i="6"/>
  <c r="BS68" i="6"/>
  <c r="BU68" i="6"/>
  <c r="BR68" i="6"/>
  <c r="AT58" i="9"/>
  <c r="AQ57" i="9"/>
  <c r="W82" i="9"/>
  <c r="EN53" i="6"/>
  <c r="EM53" i="6"/>
  <c r="EK53" i="6"/>
  <c r="EL53" i="6"/>
  <c r="AP75" i="9"/>
  <c r="DS15" i="6"/>
  <c r="DP15" i="6"/>
  <c r="DQ15" i="6"/>
  <c r="DR15" i="6"/>
  <c r="FG24" i="6"/>
  <c r="FF24" i="6"/>
  <c r="FI24" i="6"/>
  <c r="FH24" i="6"/>
  <c r="FF16" i="6"/>
  <c r="FI16" i="6"/>
  <c r="FH16" i="6"/>
  <c r="FG16" i="6"/>
  <c r="M53" i="9"/>
  <c r="R53" i="9" s="1"/>
  <c r="W23" i="9"/>
  <c r="CA80" i="6"/>
  <c r="BZ80" i="6"/>
  <c r="CC80" i="6"/>
  <c r="CB80" i="6"/>
  <c r="CA37" i="6"/>
  <c r="CB37" i="6"/>
  <c r="BZ37" i="6"/>
  <c r="CC37" i="6"/>
  <c r="DS43" i="6"/>
  <c r="DP43" i="6"/>
  <c r="DQ43" i="6"/>
  <c r="DR43" i="6"/>
  <c r="AR83" i="9"/>
  <c r="BS79" i="6"/>
  <c r="BT79" i="6"/>
  <c r="BR79" i="6"/>
  <c r="BU79" i="6"/>
  <c r="CA67" i="6"/>
  <c r="CC67" i="6"/>
  <c r="CB67" i="6"/>
  <c r="BZ67" i="6"/>
  <c r="BS27" i="6"/>
  <c r="BR27" i="6"/>
  <c r="BT27" i="6"/>
  <c r="BU27" i="6"/>
  <c r="M30" i="9"/>
  <c r="AT45" i="9"/>
  <c r="EK23" i="6"/>
  <c r="EM23" i="6"/>
  <c r="EN23" i="6"/>
  <c r="EL23" i="6"/>
  <c r="AR13" i="9"/>
  <c r="AQ11" i="9"/>
  <c r="AS26" i="9"/>
  <c r="CX15" i="6"/>
  <c r="CU15" i="6"/>
  <c r="CW15" i="6"/>
  <c r="CV15" i="6"/>
  <c r="AR73" i="9"/>
  <c r="W51" i="9"/>
  <c r="CB68" i="6"/>
  <c r="CC68" i="6"/>
  <c r="CA68" i="6"/>
  <c r="BZ68" i="6"/>
  <c r="AR42" i="9"/>
  <c r="EL47" i="6"/>
  <c r="EN47" i="6"/>
  <c r="EM47" i="6"/>
  <c r="EK47" i="6"/>
  <c r="AQ85" i="9"/>
  <c r="AT61" i="9"/>
  <c r="W12" i="9"/>
  <c r="X12" i="9" s="1"/>
  <c r="Z12" i="9" s="1"/>
  <c r="AB12" i="9" s="1"/>
  <c r="BS8" i="6"/>
  <c r="BT8" i="6"/>
  <c r="BR8" i="6"/>
  <c r="BU8" i="6"/>
  <c r="W42" i="9"/>
  <c r="EN50" i="6"/>
  <c r="EL50" i="6"/>
  <c r="EK50" i="6"/>
  <c r="EM50" i="6"/>
  <c r="AS70" i="9"/>
  <c r="AS60" i="9"/>
  <c r="AT82" i="9"/>
  <c r="AT91" i="9"/>
  <c r="AQ68" i="9"/>
  <c r="AQ86" i="9"/>
  <c r="FI42" i="6"/>
  <c r="FF42" i="6"/>
  <c r="FH42" i="6"/>
  <c r="FG42" i="6"/>
  <c r="AR53" i="9"/>
  <c r="AP87" i="9"/>
  <c r="BZ56" i="6"/>
  <c r="CA56" i="6"/>
  <c r="CB56" i="6"/>
  <c r="CC56" i="6"/>
  <c r="AR12" i="9"/>
  <c r="AT63" i="9"/>
  <c r="AP54" i="9"/>
  <c r="AR89" i="9"/>
  <c r="AP84" i="9"/>
  <c r="FH25" i="6"/>
  <c r="FI25" i="6"/>
  <c r="FF25" i="6"/>
  <c r="FG25" i="6"/>
  <c r="M55" i="9"/>
  <c r="AR59" i="9"/>
  <c r="AQ93" i="9"/>
  <c r="FH38" i="6"/>
  <c r="FF38" i="6"/>
  <c r="FI38" i="6"/>
  <c r="FG38" i="6"/>
  <c r="W45" i="9"/>
  <c r="AT86" i="9"/>
  <c r="AR20" i="9"/>
  <c r="AT77" i="9"/>
  <c r="AP46" i="9"/>
  <c r="CV10" i="6"/>
  <c r="CX10" i="6"/>
  <c r="CW10" i="6"/>
  <c r="CU10" i="6"/>
  <c r="BR32" i="6"/>
  <c r="BT32" i="6"/>
  <c r="BS32" i="6"/>
  <c r="BU32" i="6"/>
  <c r="AS96" i="9"/>
  <c r="AQ25" i="9"/>
  <c r="AR51" i="9"/>
  <c r="DS26" i="6"/>
  <c r="DP26" i="6"/>
  <c r="DQ26" i="6"/>
  <c r="DR26" i="6"/>
  <c r="DR48" i="6"/>
  <c r="DS48" i="6"/>
  <c r="DP48" i="6"/>
  <c r="DQ48" i="6"/>
  <c r="AP36" i="9"/>
  <c r="M47" i="9"/>
  <c r="R47" i="9" s="1"/>
  <c r="AQ40" i="9"/>
  <c r="AT64" i="9"/>
  <c r="EL27" i="6"/>
  <c r="EM27" i="6"/>
  <c r="EN27" i="6"/>
  <c r="EK27" i="6"/>
  <c r="AS27" i="9"/>
  <c r="BR16" i="6"/>
  <c r="BU16" i="6"/>
  <c r="BS16" i="6"/>
  <c r="BT16" i="6"/>
  <c r="AP76" i="9"/>
  <c r="W87" i="9"/>
  <c r="AQ26" i="9"/>
  <c r="W57" i="9"/>
  <c r="EK26" i="6"/>
  <c r="EL26" i="6"/>
  <c r="EN26" i="6"/>
  <c r="EM26" i="6"/>
  <c r="CU9" i="6"/>
  <c r="CX9" i="6"/>
  <c r="CW9" i="6"/>
  <c r="CV9" i="6"/>
  <c r="CB41" i="6"/>
  <c r="CC41" i="6"/>
  <c r="BZ41" i="6"/>
  <c r="CA41" i="6"/>
  <c r="M61" i="9"/>
  <c r="N61" i="9" s="1"/>
  <c r="CC42" i="6"/>
  <c r="CB42" i="6"/>
  <c r="BZ42" i="6"/>
  <c r="CA42" i="6"/>
  <c r="M54" i="9"/>
  <c r="W18" i="9"/>
  <c r="DP52" i="6"/>
  <c r="DS52" i="6"/>
  <c r="DR52" i="6"/>
  <c r="DQ52" i="6"/>
  <c r="AT44" i="9"/>
  <c r="AR31" i="9"/>
  <c r="AP26" i="9"/>
  <c r="M64" i="9"/>
  <c r="AQ10" i="9"/>
  <c r="BU72" i="6"/>
  <c r="BT72" i="6"/>
  <c r="BS72" i="6"/>
  <c r="BR72" i="6"/>
  <c r="W73" i="9"/>
  <c r="AR61" i="9"/>
  <c r="CU14" i="6"/>
  <c r="CW14" i="6"/>
  <c r="CV14" i="6"/>
  <c r="CX14" i="6"/>
  <c r="FI14" i="6"/>
  <c r="FF14" i="6"/>
  <c r="FG14" i="6"/>
  <c r="FH14" i="6"/>
  <c r="AR36" i="9"/>
  <c r="AQ62" i="9"/>
  <c r="EM48" i="6"/>
  <c r="EN48" i="6"/>
  <c r="EL48" i="6"/>
  <c r="EK48" i="6"/>
  <c r="CA59" i="6"/>
  <c r="BZ59" i="6"/>
  <c r="CC59" i="6"/>
  <c r="CB59" i="6"/>
  <c r="AR92" i="9"/>
  <c r="BU76" i="6"/>
  <c r="BR76" i="6"/>
  <c r="BT76" i="6"/>
  <c r="BS76" i="6"/>
  <c r="W30" i="9"/>
  <c r="BZ64" i="6"/>
  <c r="CA64" i="6"/>
  <c r="CB64" i="6"/>
  <c r="CC64" i="6"/>
  <c r="AS32" i="9"/>
  <c r="BS81" i="6"/>
  <c r="BU81" i="6"/>
  <c r="BR81" i="6"/>
  <c r="BT81" i="6"/>
  <c r="AT98" i="9"/>
  <c r="DQ36" i="6"/>
  <c r="DP36" i="6"/>
  <c r="DS36" i="6"/>
  <c r="DR36" i="6"/>
  <c r="FG44" i="6"/>
  <c r="FI44" i="6"/>
  <c r="FF44" i="6"/>
  <c r="FH44" i="6"/>
  <c r="AQ95" i="9"/>
  <c r="AR34" i="9"/>
  <c r="EM31" i="6"/>
  <c r="EL31" i="6"/>
  <c r="EN31" i="6"/>
  <c r="EK31" i="6"/>
  <c r="FG27" i="6"/>
  <c r="FF27" i="6"/>
  <c r="FI27" i="6"/>
  <c r="FH27" i="6"/>
  <c r="BT29" i="6"/>
  <c r="BU29" i="6"/>
  <c r="BS29" i="6"/>
  <c r="BR29" i="6"/>
  <c r="AR10" i="9"/>
  <c r="DP18" i="6"/>
  <c r="DQ18" i="6"/>
  <c r="DS18" i="6"/>
  <c r="DR18" i="6"/>
  <c r="BT30" i="6"/>
  <c r="BR30" i="6"/>
  <c r="BS30" i="6"/>
  <c r="BU30" i="6"/>
  <c r="M33" i="9"/>
  <c r="M32" i="9"/>
  <c r="BZ81" i="6"/>
  <c r="CB81" i="6"/>
  <c r="CA81" i="6"/>
  <c r="CC81" i="6"/>
  <c r="AQ96" i="9"/>
  <c r="X58" i="9"/>
  <c r="Z58" i="9" s="1"/>
  <c r="AB58" i="9" s="1"/>
  <c r="Q58" i="9"/>
  <c r="N58" i="9"/>
  <c r="P58" i="9"/>
  <c r="X86" i="9"/>
  <c r="Z86" i="9" s="1"/>
  <c r="AB86" i="9" s="1"/>
  <c r="AA142" i="9"/>
  <c r="S58" i="9"/>
  <c r="Q26" i="9"/>
  <c r="X26" i="9"/>
  <c r="Z26" i="9" s="1"/>
  <c r="AB26" i="9" s="1"/>
  <c r="X43" i="9"/>
  <c r="Z43" i="9" s="1"/>
  <c r="AB43" i="9" s="1"/>
  <c r="N26" i="9"/>
  <c r="X71" i="9"/>
  <c r="Z71" i="9" s="1"/>
  <c r="AB71" i="9" s="1"/>
  <c r="X36" i="9"/>
  <c r="Z36" i="9" s="1"/>
  <c r="AB36" i="9" s="1"/>
  <c r="X79" i="9"/>
  <c r="Z79" i="9" s="1"/>
  <c r="AB79" i="9" s="1"/>
  <c r="R64" i="9"/>
  <c r="S64" i="9"/>
  <c r="X64" i="9"/>
  <c r="Z64" i="9" s="1"/>
  <c r="AB64" i="9" s="1"/>
  <c r="P64" i="9"/>
  <c r="Q64" i="9"/>
  <c r="N64" i="9"/>
  <c r="AA148" i="9"/>
  <c r="AA132" i="9"/>
  <c r="Q48" i="9"/>
  <c r="X48" i="9"/>
  <c r="Z48" i="9" s="1"/>
  <c r="AB48" i="9" s="1"/>
  <c r="S48" i="9"/>
  <c r="N48" i="9"/>
  <c r="P48" i="9"/>
  <c r="R82" i="9"/>
  <c r="N82" i="9"/>
  <c r="X82" i="9"/>
  <c r="Z82" i="9" s="1"/>
  <c r="AB82" i="9" s="1"/>
  <c r="Q82" i="9"/>
  <c r="AA166" i="9"/>
  <c r="S82" i="9"/>
  <c r="P82" i="9"/>
  <c r="S52" i="9"/>
  <c r="P52" i="9"/>
  <c r="X52" i="9"/>
  <c r="Z52" i="9" s="1"/>
  <c r="AB52" i="9" s="1"/>
  <c r="Q52" i="9"/>
  <c r="AA136" i="9"/>
  <c r="N52" i="9"/>
  <c r="N17" i="9"/>
  <c r="AA101" i="9"/>
  <c r="N12" i="9"/>
  <c r="S12" i="9"/>
  <c r="AA96" i="9"/>
  <c r="Q12" i="9"/>
  <c r="P12" i="9"/>
  <c r="X16" i="9"/>
  <c r="Z16" i="9" s="1"/>
  <c r="AB16" i="9" s="1"/>
  <c r="R40" i="9"/>
  <c r="P40" i="9"/>
  <c r="AA124" i="9"/>
  <c r="S40" i="9"/>
  <c r="N40" i="9"/>
  <c r="X40" i="9"/>
  <c r="Z40" i="9" s="1"/>
  <c r="AB40" i="9" s="1"/>
  <c r="Q40" i="9"/>
  <c r="R81" i="9"/>
  <c r="Q81" i="9"/>
  <c r="S81" i="9"/>
  <c r="N81" i="9"/>
  <c r="X81" i="9"/>
  <c r="Z81" i="9" s="1"/>
  <c r="AB81" i="9" s="1"/>
  <c r="AA165" i="9"/>
  <c r="P81" i="9"/>
  <c r="R62" i="9"/>
  <c r="N62" i="9"/>
  <c r="AA146" i="9"/>
  <c r="S62" i="9"/>
  <c r="N79" i="9"/>
  <c r="R72" i="9"/>
  <c r="AA145" i="9"/>
  <c r="Q61" i="9"/>
  <c r="S61" i="9"/>
  <c r="R30" i="9"/>
  <c r="P30" i="9"/>
  <c r="AA104" i="9"/>
  <c r="X20" i="9"/>
  <c r="Z20" i="9" s="1"/>
  <c r="AB20" i="9" s="1"/>
  <c r="S20" i="9"/>
  <c r="P20" i="9"/>
  <c r="Q20" i="9"/>
  <c r="N20" i="9"/>
  <c r="R41" i="9"/>
  <c r="P41" i="9"/>
  <c r="N41" i="9"/>
  <c r="AA125" i="9"/>
  <c r="S41" i="9"/>
  <c r="Q41" i="9"/>
  <c r="X41" i="9"/>
  <c r="Z41" i="9" s="1"/>
  <c r="AB41" i="9" s="1"/>
  <c r="P14" i="9"/>
  <c r="N14" i="9"/>
  <c r="X14" i="9"/>
  <c r="Z14" i="9" s="1"/>
  <c r="AB14" i="9" s="1"/>
  <c r="S14" i="9"/>
  <c r="Q14" i="9"/>
  <c r="AA98" i="9"/>
  <c r="R36" i="9"/>
  <c r="AA120" i="9"/>
  <c r="P36" i="9"/>
  <c r="N36" i="9"/>
  <c r="Q36" i="9"/>
  <c r="S36" i="9"/>
  <c r="P24" i="9"/>
  <c r="N24" i="9"/>
  <c r="S24" i="9"/>
  <c r="AA108" i="9"/>
  <c r="Q24" i="9"/>
  <c r="X24" i="9"/>
  <c r="Z24" i="9" s="1"/>
  <c r="AB24" i="9" s="1"/>
  <c r="R68" i="9"/>
  <c r="X68" i="9"/>
  <c r="Z68" i="9" s="1"/>
  <c r="AB68" i="9" s="1"/>
  <c r="Q68" i="9"/>
  <c r="P68" i="9"/>
  <c r="N68" i="9"/>
  <c r="AA152" i="9"/>
  <c r="S68" i="9"/>
  <c r="R89" i="9"/>
  <c r="S89" i="9"/>
  <c r="AA173" i="9"/>
  <c r="N89" i="9"/>
  <c r="P89" i="9"/>
  <c r="X89" i="9"/>
  <c r="Z89" i="9" s="1"/>
  <c r="AB89" i="9" s="1"/>
  <c r="Q89" i="9"/>
  <c r="R83" i="9"/>
  <c r="X83" i="9"/>
  <c r="Z83" i="9" s="1"/>
  <c r="AB83" i="9" s="1"/>
  <c r="AA167" i="9"/>
  <c r="S83" i="9"/>
  <c r="N83" i="9"/>
  <c r="P83" i="9"/>
  <c r="Q83" i="9"/>
  <c r="R70" i="9"/>
  <c r="Q70" i="9"/>
  <c r="P70" i="9"/>
  <c r="X70" i="9"/>
  <c r="Z70" i="9" s="1"/>
  <c r="AB70" i="9" s="1"/>
  <c r="S70" i="9"/>
  <c r="N70" i="9"/>
  <c r="AA154" i="9"/>
  <c r="R42" i="9"/>
  <c r="N42" i="9"/>
  <c r="S42" i="9"/>
  <c r="AA126" i="9"/>
  <c r="X42" i="9"/>
  <c r="Z42" i="9" s="1"/>
  <c r="AB42" i="9" s="1"/>
  <c r="P42" i="9"/>
  <c r="Q42" i="9"/>
  <c r="N19" i="9"/>
  <c r="AA103" i="9"/>
  <c r="Q19" i="9"/>
  <c r="S19" i="9"/>
  <c r="P19" i="9"/>
  <c r="X19" i="9"/>
  <c r="Z19" i="9" s="1"/>
  <c r="AB19" i="9" s="1"/>
  <c r="N27" i="9"/>
  <c r="AA111" i="9"/>
  <c r="X27" i="9"/>
  <c r="Z27" i="9" s="1"/>
  <c r="AB27" i="9" s="1"/>
  <c r="Q27" i="9"/>
  <c r="P27" i="9"/>
  <c r="S27" i="9"/>
  <c r="S23" i="9"/>
  <c r="P23" i="9"/>
  <c r="R57" i="9"/>
  <c r="S57" i="9"/>
  <c r="X57" i="9"/>
  <c r="Z57" i="9" s="1"/>
  <c r="AB57" i="9" s="1"/>
  <c r="N57" i="9"/>
  <c r="AA141" i="9"/>
  <c r="P57" i="9"/>
  <c r="Q57" i="9"/>
  <c r="P79" i="9"/>
  <c r="Q79" i="9"/>
  <c r="R78" i="9"/>
  <c r="AA162" i="9"/>
  <c r="X78" i="9"/>
  <c r="Z78" i="9" s="1"/>
  <c r="AB78" i="9" s="1"/>
  <c r="S78" i="9"/>
  <c r="N78" i="9"/>
  <c r="P78" i="9"/>
  <c r="Q78" i="9"/>
  <c r="R87" i="9"/>
  <c r="Q87" i="9"/>
  <c r="X87" i="9"/>
  <c r="Z87" i="9" s="1"/>
  <c r="AB87" i="9" s="1"/>
  <c r="S87" i="9"/>
  <c r="P87" i="9"/>
  <c r="N87" i="9"/>
  <c r="AA171" i="9"/>
  <c r="R80" i="9"/>
  <c r="S80" i="9"/>
  <c r="Q80" i="9"/>
  <c r="N80" i="9"/>
  <c r="P80" i="9"/>
  <c r="AA164" i="9"/>
  <c r="R85" i="9"/>
  <c r="N85" i="9"/>
  <c r="P85" i="9"/>
  <c r="Q85" i="9"/>
  <c r="AA169" i="9"/>
  <c r="S85" i="9"/>
  <c r="X85" i="9"/>
  <c r="Z85" i="9" s="1"/>
  <c r="AB85" i="9" s="1"/>
  <c r="R50" i="9"/>
  <c r="P50" i="9"/>
  <c r="Q43" i="9"/>
  <c r="P43" i="9"/>
  <c r="S43" i="9"/>
  <c r="N43" i="9"/>
  <c r="AA127" i="9"/>
  <c r="N53" i="9"/>
  <c r="S53" i="9"/>
  <c r="X53" i="9"/>
  <c r="Z53" i="9" s="1"/>
  <c r="AB53" i="9" s="1"/>
  <c r="AA137" i="9"/>
  <c r="Q53" i="9"/>
  <c r="P53" i="9"/>
  <c r="S25" i="9"/>
  <c r="AA109" i="9"/>
  <c r="N25" i="9"/>
  <c r="P25" i="9"/>
  <c r="Q25" i="9"/>
  <c r="R46" i="9"/>
  <c r="N46" i="9"/>
  <c r="AA130" i="9"/>
  <c r="X46" i="9"/>
  <c r="Z46" i="9" s="1"/>
  <c r="AB46" i="9" s="1"/>
  <c r="S46" i="9"/>
  <c r="Q46" i="9"/>
  <c r="P46" i="9"/>
  <c r="AA105" i="9"/>
  <c r="Q21" i="9"/>
  <c r="S21" i="9"/>
  <c r="N21" i="9"/>
  <c r="X21" i="9"/>
  <c r="Z21" i="9" s="1"/>
  <c r="AB21" i="9" s="1"/>
  <c r="P21" i="9"/>
  <c r="R65" i="9"/>
  <c r="S65" i="9"/>
  <c r="P65" i="9"/>
  <c r="N65" i="9"/>
  <c r="X65" i="9"/>
  <c r="Z65" i="9" s="1"/>
  <c r="AB65" i="9" s="1"/>
  <c r="AA149" i="9"/>
  <c r="Q65" i="9"/>
  <c r="R77" i="9"/>
  <c r="Q77" i="9"/>
  <c r="S77" i="9"/>
  <c r="AA161" i="9"/>
  <c r="N77" i="9"/>
  <c r="X77" i="9"/>
  <c r="Z77" i="9" s="1"/>
  <c r="AB77" i="9" s="1"/>
  <c r="P77" i="9"/>
  <c r="X74" i="9"/>
  <c r="Z74" i="9" s="1"/>
  <c r="AB74" i="9" s="1"/>
  <c r="R67" i="9"/>
  <c r="X67" i="9"/>
  <c r="Z67" i="9" s="1"/>
  <c r="AB67" i="9" s="1"/>
  <c r="S67" i="9"/>
  <c r="P67" i="9"/>
  <c r="N67" i="9"/>
  <c r="AA151" i="9"/>
  <c r="Q67" i="9"/>
  <c r="N28" i="9"/>
  <c r="P28" i="9"/>
  <c r="Q28" i="9"/>
  <c r="S28" i="9"/>
  <c r="X28" i="9"/>
  <c r="Z28" i="9" s="1"/>
  <c r="AB28" i="9" s="1"/>
  <c r="AA112" i="9"/>
  <c r="R56" i="9"/>
  <c r="P56" i="9"/>
  <c r="Q56" i="9"/>
  <c r="N56" i="9"/>
  <c r="X56" i="9"/>
  <c r="Z56" i="9" s="1"/>
  <c r="AB56" i="9" s="1"/>
  <c r="S56" i="9"/>
  <c r="AA140" i="9"/>
  <c r="AA95" i="9"/>
  <c r="X11" i="9"/>
  <c r="Z11" i="9" s="1"/>
  <c r="AB11" i="9" s="1"/>
  <c r="N11" i="9"/>
  <c r="S11" i="9"/>
  <c r="Q11" i="9"/>
  <c r="P11" i="9"/>
  <c r="N22" i="9"/>
  <c r="P22" i="9"/>
  <c r="X22" i="9"/>
  <c r="Z22" i="9" s="1"/>
  <c r="AB22" i="9" s="1"/>
  <c r="S22" i="9"/>
  <c r="Q22" i="9"/>
  <c r="AA106" i="9"/>
  <c r="S79" i="9"/>
  <c r="R75" i="9"/>
  <c r="Q75" i="9"/>
  <c r="N75" i="9"/>
  <c r="P75" i="9"/>
  <c r="X75" i="9"/>
  <c r="Z75" i="9" s="1"/>
  <c r="AB75" i="9" s="1"/>
  <c r="AA159" i="9"/>
  <c r="S75" i="9"/>
  <c r="P55" i="9"/>
  <c r="S55" i="9"/>
  <c r="Q55" i="9"/>
  <c r="N55" i="9"/>
  <c r="AA139" i="9"/>
  <c r="R59" i="9"/>
  <c r="S59" i="9"/>
  <c r="P59" i="9"/>
  <c r="Q59" i="9"/>
  <c r="X59" i="9"/>
  <c r="Z59" i="9" s="1"/>
  <c r="AB59" i="9" s="1"/>
  <c r="AA143" i="9"/>
  <c r="N59" i="9"/>
  <c r="R73" i="9"/>
  <c r="S73" i="9"/>
  <c r="N73" i="9"/>
  <c r="X73" i="9"/>
  <c r="Z73" i="9" s="1"/>
  <c r="AB73" i="9" s="1"/>
  <c r="AA157" i="9"/>
  <c r="Q73" i="9"/>
  <c r="P73" i="9"/>
  <c r="R66" i="9"/>
  <c r="X66" i="9"/>
  <c r="Z66" i="9" s="1"/>
  <c r="AB66" i="9" s="1"/>
  <c r="S66" i="9"/>
  <c r="N66" i="9"/>
  <c r="P66" i="9"/>
  <c r="AA150" i="9"/>
  <c r="Q66" i="9"/>
  <c r="R86" i="9"/>
  <c r="P86" i="9"/>
  <c r="Q86" i="9"/>
  <c r="N86" i="9"/>
  <c r="S86" i="9"/>
  <c r="AA170" i="9"/>
  <c r="R74" i="9"/>
  <c r="N74" i="9"/>
  <c r="P74" i="9"/>
  <c r="S74" i="9"/>
  <c r="Q74" i="9"/>
  <c r="AA158" i="9"/>
  <c r="P15" i="9"/>
  <c r="Q15" i="9"/>
  <c r="AA99" i="9"/>
  <c r="S15" i="9"/>
  <c r="N15" i="9"/>
  <c r="R33" i="9"/>
  <c r="X33" i="9"/>
  <c r="Z33" i="9" s="1"/>
  <c r="AB33" i="9" s="1"/>
  <c r="N33" i="9"/>
  <c r="S33" i="9"/>
  <c r="P33" i="9"/>
  <c r="AA117" i="9"/>
  <c r="Q33" i="9"/>
  <c r="R54" i="9"/>
  <c r="N54" i="9"/>
  <c r="X54" i="9"/>
  <c r="Z54" i="9" s="1"/>
  <c r="AB54" i="9" s="1"/>
  <c r="AA138" i="9"/>
  <c r="Q54" i="9"/>
  <c r="P54" i="9"/>
  <c r="S54" i="9"/>
  <c r="R35" i="9"/>
  <c r="AA119" i="9"/>
  <c r="S35" i="9"/>
  <c r="N35" i="9"/>
  <c r="X35" i="9"/>
  <c r="Z35" i="9" s="1"/>
  <c r="AB35" i="9" s="1"/>
  <c r="Q35" i="9"/>
  <c r="P35" i="9"/>
  <c r="R37" i="9"/>
  <c r="S37" i="9"/>
  <c r="AA121" i="9"/>
  <c r="N37" i="9"/>
  <c r="X37" i="9"/>
  <c r="Z37" i="9" s="1"/>
  <c r="AB37" i="9" s="1"/>
  <c r="Q37" i="9"/>
  <c r="P37" i="9"/>
  <c r="N13" i="9"/>
  <c r="P13" i="9"/>
  <c r="X13" i="9"/>
  <c r="Z13" i="9" s="1"/>
  <c r="AB13" i="9" s="1"/>
  <c r="S13" i="9"/>
  <c r="Q13" i="9"/>
  <c r="AA97" i="9"/>
  <c r="R49" i="9"/>
  <c r="S49" i="9"/>
  <c r="P49" i="9"/>
  <c r="Q49" i="9"/>
  <c r="N49" i="9"/>
  <c r="AA133" i="9"/>
  <c r="R39" i="9"/>
  <c r="Q39" i="9"/>
  <c r="X10" i="9"/>
  <c r="Z10" i="9" s="1"/>
  <c r="AB10" i="9" s="1"/>
  <c r="S10" i="9"/>
  <c r="N10" i="9"/>
  <c r="Q10" i="9"/>
  <c r="AA94" i="9"/>
  <c r="P10" i="9"/>
  <c r="R38" i="9"/>
  <c r="S38" i="9"/>
  <c r="AA122" i="9"/>
  <c r="N38" i="9"/>
  <c r="X38" i="9"/>
  <c r="Z38" i="9" s="1"/>
  <c r="AB38" i="9" s="1"/>
  <c r="P38" i="9"/>
  <c r="Q38" i="9"/>
  <c r="P16" i="9"/>
  <c r="Q16" i="9"/>
  <c r="AA100" i="9"/>
  <c r="S16" i="9"/>
  <c r="N16" i="9"/>
  <c r="N76" i="9"/>
  <c r="Q76" i="9"/>
  <c r="S76" i="9"/>
  <c r="X76" i="9"/>
  <c r="Z76" i="9" s="1"/>
  <c r="AB76" i="9" s="1"/>
  <c r="AA160" i="9"/>
  <c r="P76" i="9"/>
  <c r="X88" i="9"/>
  <c r="Z88" i="9" s="1"/>
  <c r="AB88" i="9" s="1"/>
  <c r="AA172" i="9"/>
  <c r="S88" i="9"/>
  <c r="Q88" i="9"/>
  <c r="N88" i="9"/>
  <c r="P88" i="9"/>
  <c r="R63" i="9"/>
  <c r="X63" i="9"/>
  <c r="Z63" i="9" s="1"/>
  <c r="AB63" i="9" s="1"/>
  <c r="S63" i="9"/>
  <c r="Q63" i="9"/>
  <c r="N63" i="9"/>
  <c r="P63" i="9"/>
  <c r="AA147" i="9"/>
  <c r="R69" i="9"/>
  <c r="N69" i="9"/>
  <c r="S69" i="9"/>
  <c r="AA153" i="9"/>
  <c r="P69" i="9"/>
  <c r="X69" i="9"/>
  <c r="Z69" i="9" s="1"/>
  <c r="AB69" i="9" s="1"/>
  <c r="Q69" i="9"/>
  <c r="R32" i="9"/>
  <c r="X32" i="9"/>
  <c r="Z32" i="9" s="1"/>
  <c r="AB32" i="9" s="1"/>
  <c r="AA116" i="9"/>
  <c r="P32" i="9"/>
  <c r="N32" i="9"/>
  <c r="S32" i="9"/>
  <c r="Q32" i="9"/>
  <c r="P45" i="9"/>
  <c r="Q45" i="9"/>
  <c r="S45" i="9"/>
  <c r="N45" i="9"/>
  <c r="AA129" i="9"/>
  <c r="X18" i="9"/>
  <c r="Z18" i="9" s="1"/>
  <c r="AB18" i="9" s="1"/>
  <c r="AA102" i="9"/>
  <c r="Q18" i="9"/>
  <c r="N18" i="9"/>
  <c r="S18" i="9"/>
  <c r="P18" i="9"/>
  <c r="R29" i="9"/>
  <c r="S29" i="9"/>
  <c r="Q29" i="9"/>
  <c r="X29" i="9"/>
  <c r="Z29" i="9" s="1"/>
  <c r="AB29" i="9" s="1"/>
  <c r="AA113" i="9"/>
  <c r="P29" i="9"/>
  <c r="N29" i="9"/>
  <c r="R34" i="9"/>
  <c r="S34" i="9"/>
  <c r="R76" i="9"/>
  <c r="AA144" i="9"/>
  <c r="P60" i="9"/>
  <c r="X60" i="9"/>
  <c r="Z60" i="9" s="1"/>
  <c r="AB60" i="9" s="1"/>
  <c r="N60" i="9"/>
  <c r="S60" i="9"/>
  <c r="Q60" i="9"/>
  <c r="S51" i="9"/>
  <c r="X51" i="9"/>
  <c r="Z51" i="9" s="1"/>
  <c r="AB51" i="9" s="1"/>
  <c r="P51" i="9"/>
  <c r="AA135" i="9"/>
  <c r="N51" i="9"/>
  <c r="Q51" i="9"/>
  <c r="AA110" i="9"/>
  <c r="S26" i="9"/>
  <c r="N71" i="9"/>
  <c r="P71" i="9"/>
  <c r="Q71" i="9"/>
  <c r="AA155" i="9"/>
  <c r="S71" i="9"/>
  <c r="P47" i="9"/>
  <c r="X47" i="9"/>
  <c r="Z47" i="9" s="1"/>
  <c r="AB47" i="9" s="1"/>
  <c r="S47" i="9"/>
  <c r="Q47" i="9"/>
  <c r="N47" i="9"/>
  <c r="AA131" i="9"/>
  <c r="R31" i="9"/>
  <c r="N31" i="9"/>
  <c r="X31" i="9"/>
  <c r="Z31" i="9" s="1"/>
  <c r="AB31" i="9" s="1"/>
  <c r="Q31" i="9"/>
  <c r="S31" i="9"/>
  <c r="P31" i="9"/>
  <c r="AA115" i="9"/>
  <c r="EO7" i="14"/>
  <c r="EO10" i="14"/>
  <c r="EO6" i="14"/>
  <c r="EM17" i="14"/>
  <c r="EM7" i="14"/>
  <c r="EM11" i="14"/>
  <c r="EM8" i="14"/>
  <c r="EM10" i="14"/>
  <c r="EM15" i="14"/>
  <c r="EM13" i="14"/>
  <c r="EM9" i="14"/>
  <c r="EM12" i="14"/>
  <c r="EM16" i="14"/>
  <c r="EM6" i="14"/>
  <c r="EM18" i="14"/>
  <c r="EM21" i="14"/>
  <c r="EM19" i="14"/>
  <c r="EM20" i="14"/>
  <c r="EM14" i="14"/>
  <c r="EI49" i="14"/>
  <c r="EI45" i="14"/>
  <c r="EI37" i="14"/>
  <c r="EI43" i="14"/>
  <c r="EI32" i="14"/>
  <c r="EI34" i="14"/>
  <c r="EI52" i="14"/>
  <c r="EI10" i="14"/>
  <c r="EI6" i="14"/>
  <c r="EI50" i="14"/>
  <c r="EI30" i="14"/>
  <c r="EI40" i="14"/>
  <c r="EI54" i="14"/>
  <c r="EI16" i="14"/>
  <c r="EI7" i="14"/>
  <c r="EI38" i="14"/>
  <c r="EI19" i="14"/>
  <c r="EI42" i="14"/>
  <c r="EI46" i="14"/>
  <c r="EI14" i="14"/>
  <c r="EI9" i="14"/>
  <c r="EI44" i="14"/>
  <c r="EI18" i="14"/>
  <c r="EI47" i="14"/>
  <c r="EI53" i="14"/>
  <c r="EI36" i="14"/>
  <c r="EI8" i="14"/>
  <c r="EI28" i="14"/>
  <c r="EI15" i="14"/>
  <c r="EI24" i="14"/>
  <c r="EI33" i="14"/>
  <c r="EI29" i="14"/>
  <c r="EI13" i="14"/>
  <c r="EI55" i="14"/>
  <c r="EI22" i="14"/>
  <c r="EI21" i="14"/>
  <c r="EI39" i="14"/>
  <c r="EI27" i="14"/>
  <c r="EI11" i="14"/>
  <c r="EI23" i="14"/>
  <c r="EI17" i="14"/>
  <c r="EI31" i="14"/>
  <c r="EI26" i="14"/>
  <c r="EI51" i="14"/>
  <c r="EI12" i="14"/>
  <c r="EI25" i="14"/>
  <c r="EI41" i="14"/>
  <c r="EI48" i="14"/>
  <c r="EI20" i="14"/>
  <c r="EI35" i="14"/>
  <c r="EG31" i="14"/>
  <c r="EG48" i="14"/>
  <c r="EG9" i="14"/>
  <c r="EG34" i="14"/>
  <c r="EG55" i="14"/>
  <c r="EG25" i="14"/>
  <c r="EG17" i="14"/>
  <c r="EG13" i="14"/>
  <c r="EG40" i="14"/>
  <c r="EG10" i="14"/>
  <c r="EG18" i="14"/>
  <c r="EG21" i="14"/>
  <c r="EG11" i="14"/>
  <c r="EG37" i="14"/>
  <c r="EG51" i="14"/>
  <c r="EG30" i="14"/>
  <c r="EG41" i="14"/>
  <c r="EG50" i="14"/>
  <c r="EG23" i="14"/>
  <c r="EG20" i="14"/>
  <c r="EG38" i="14"/>
  <c r="EG35" i="14"/>
  <c r="EG32" i="14"/>
  <c r="EG47" i="14"/>
  <c r="EG22" i="14"/>
  <c r="EG8" i="14"/>
  <c r="EG7" i="14"/>
  <c r="EG46" i="14"/>
  <c r="EG28" i="14"/>
  <c r="EG24" i="14"/>
  <c r="EG19" i="14"/>
  <c r="EG29" i="14"/>
  <c r="EG45" i="14"/>
  <c r="EG52" i="14"/>
  <c r="EG44" i="14"/>
  <c r="EG53" i="14"/>
  <c r="EG12" i="14"/>
  <c r="EG43" i="14"/>
  <c r="EG15" i="14"/>
  <c r="EG54" i="14"/>
  <c r="EG49" i="14"/>
  <c r="EG36" i="14"/>
  <c r="EG39" i="14"/>
  <c r="EG16" i="14"/>
  <c r="EG26" i="14"/>
  <c r="EG27" i="14"/>
  <c r="EG33" i="14"/>
  <c r="EG14" i="14"/>
  <c r="EG6" i="14"/>
  <c r="EG42" i="14"/>
  <c r="EH6" i="14"/>
  <c r="EH42" i="14"/>
  <c r="EH10" i="14"/>
  <c r="EH19" i="14"/>
  <c r="EH11" i="14"/>
  <c r="EH37" i="14"/>
  <c r="EH17" i="14"/>
  <c r="EH15" i="14"/>
  <c r="EH7" i="14"/>
  <c r="EH49" i="14"/>
  <c r="EH16" i="14"/>
  <c r="EH33" i="14"/>
  <c r="EH28" i="14"/>
  <c r="EH25" i="14"/>
  <c r="EH23" i="14"/>
  <c r="EH8" i="14"/>
  <c r="EH29" i="14"/>
  <c r="EH32" i="14"/>
  <c r="EH14" i="14"/>
  <c r="EH51" i="14"/>
  <c r="EH24" i="14"/>
  <c r="EH30" i="14"/>
  <c r="EH18" i="14"/>
  <c r="EH27" i="14"/>
  <c r="EH48" i="14"/>
  <c r="EH35" i="14"/>
  <c r="EH39" i="14"/>
  <c r="EH26" i="14"/>
  <c r="EH9" i="14"/>
  <c r="EH36" i="14"/>
  <c r="EH47" i="14"/>
  <c r="EH12" i="14"/>
  <c r="EH45" i="14"/>
  <c r="EH22" i="14"/>
  <c r="EH34" i="14"/>
  <c r="EH55" i="14"/>
  <c r="EH54" i="14"/>
  <c r="EH50" i="14"/>
  <c r="EH53" i="14"/>
  <c r="EH20" i="14"/>
  <c r="EH52" i="14"/>
  <c r="EH43" i="14"/>
  <c r="EH31" i="14"/>
  <c r="EH44" i="14"/>
  <c r="EH41" i="14"/>
  <c r="EH13" i="14"/>
  <c r="EH46" i="14"/>
  <c r="EH21" i="14"/>
  <c r="EH40" i="14"/>
  <c r="EH38" i="14"/>
  <c r="EN20" i="14"/>
  <c r="EN19" i="14"/>
  <c r="EN13" i="14"/>
  <c r="EN7" i="14"/>
  <c r="EN9" i="14"/>
  <c r="EN12" i="14"/>
  <c r="EN8" i="14"/>
  <c r="EN21" i="14"/>
  <c r="EN16" i="14"/>
  <c r="EN6" i="14"/>
  <c r="EN11" i="14"/>
  <c r="EN17" i="14"/>
  <c r="EN10" i="14"/>
  <c r="EN18" i="14"/>
  <c r="EN15" i="14"/>
  <c r="EN14" i="14"/>
  <c r="EK12" i="14"/>
  <c r="EK18" i="14"/>
  <c r="EK14" i="14"/>
  <c r="EK21" i="14"/>
  <c r="EK17" i="14"/>
  <c r="EK20" i="14"/>
  <c r="EK16" i="14"/>
  <c r="EK13" i="14"/>
  <c r="EK9" i="14"/>
  <c r="EK10" i="14"/>
  <c r="EK19" i="14"/>
  <c r="EK15" i="14"/>
  <c r="EK11" i="14"/>
  <c r="EK8" i="14"/>
  <c r="EK7" i="14"/>
  <c r="EK6" i="14"/>
  <c r="EP14" i="14"/>
  <c r="EP9" i="14"/>
  <c r="EP7" i="14"/>
  <c r="EP15" i="14"/>
  <c r="EP13" i="14"/>
  <c r="EP8" i="14"/>
  <c r="EP10" i="14"/>
  <c r="EP11" i="14"/>
  <c r="EP12" i="14"/>
  <c r="DZ9" i="14"/>
  <c r="DZ12" i="14"/>
  <c r="DZ33" i="14"/>
  <c r="DZ21" i="14"/>
  <c r="DZ10" i="14"/>
  <c r="DZ24" i="14"/>
  <c r="DZ15" i="14"/>
  <c r="DZ28" i="14"/>
  <c r="DZ34" i="14"/>
  <c r="DZ13" i="14"/>
  <c r="DZ27" i="14"/>
  <c r="DZ17" i="14"/>
  <c r="DZ16" i="14"/>
  <c r="DZ31" i="14"/>
  <c r="DZ26" i="14"/>
  <c r="DZ23" i="14"/>
  <c r="DZ7" i="14"/>
  <c r="DZ32" i="14"/>
  <c r="DZ19" i="14"/>
  <c r="DZ11" i="14"/>
  <c r="DZ30" i="14"/>
  <c r="DZ29" i="14"/>
  <c r="DZ25" i="14"/>
  <c r="DZ18" i="14"/>
  <c r="DZ20" i="14"/>
  <c r="DZ6" i="14"/>
  <c r="DZ22" i="14"/>
  <c r="DZ14" i="14"/>
  <c r="DZ8" i="14"/>
  <c r="EJ18" i="14"/>
  <c r="EJ20" i="14"/>
  <c r="EJ6" i="14"/>
  <c r="EJ11" i="14"/>
  <c r="EJ14" i="14"/>
  <c r="EJ16" i="14"/>
  <c r="EJ21" i="14"/>
  <c r="EJ15" i="14"/>
  <c r="EJ8" i="14"/>
  <c r="EJ9" i="14"/>
  <c r="EJ17" i="14"/>
  <c r="EJ12" i="14"/>
  <c r="EJ19" i="14"/>
  <c r="EJ13" i="14"/>
  <c r="EJ7" i="14"/>
  <c r="EJ10" i="14"/>
  <c r="EA12" i="14"/>
  <c r="EA7" i="14"/>
  <c r="EA11" i="14"/>
  <c r="EA10" i="14"/>
  <c r="EA8" i="14"/>
  <c r="EA9" i="14"/>
  <c r="EL20" i="14"/>
  <c r="EL11" i="14"/>
  <c r="EL16" i="14"/>
  <c r="EL18" i="14"/>
  <c r="EL8" i="14"/>
  <c r="EL19" i="14"/>
  <c r="EL21" i="14"/>
  <c r="EL15" i="14"/>
  <c r="EL9" i="14"/>
  <c r="EL7" i="14"/>
  <c r="EL13" i="14"/>
  <c r="EL10" i="14"/>
  <c r="EL14" i="14"/>
  <c r="EL12" i="14"/>
  <c r="EL17" i="14"/>
  <c r="EL6" i="14"/>
  <c r="DY14" i="14"/>
  <c r="DY20" i="14"/>
  <c r="DY22" i="14"/>
  <c r="DY52" i="14"/>
  <c r="DY48" i="14"/>
  <c r="DY19" i="14"/>
  <c r="DY29" i="14"/>
  <c r="DY15" i="14"/>
  <c r="DY13" i="14"/>
  <c r="DY36" i="14"/>
  <c r="DY33" i="14"/>
  <c r="DY39" i="14"/>
  <c r="DY42" i="14"/>
  <c r="DY24" i="14"/>
  <c r="DY54" i="14"/>
  <c r="DY10" i="14"/>
  <c r="DY53" i="14"/>
  <c r="DY11" i="14"/>
  <c r="DY9" i="14"/>
  <c r="DY17" i="14"/>
  <c r="DY25" i="14"/>
  <c r="DY45" i="14"/>
  <c r="DY47" i="14"/>
  <c r="DY30" i="14"/>
  <c r="DY51" i="14"/>
  <c r="DY27" i="14"/>
  <c r="DY23" i="14"/>
  <c r="DY41" i="14"/>
  <c r="DY37" i="14"/>
  <c r="DY21" i="14"/>
  <c r="DY28" i="14"/>
  <c r="DY26" i="14"/>
  <c r="DY46" i="14"/>
  <c r="DY55" i="14"/>
  <c r="DY12" i="14"/>
  <c r="DY7" i="14"/>
  <c r="DY35" i="14"/>
  <c r="DY34" i="14"/>
  <c r="DY38" i="14"/>
  <c r="DY44" i="14"/>
  <c r="DY49" i="14"/>
  <c r="DY18" i="14"/>
  <c r="DY31" i="14"/>
  <c r="DY32" i="14"/>
  <c r="DY16" i="14"/>
  <c r="DY50" i="14"/>
  <c r="DY43" i="14"/>
  <c r="DY40" i="14"/>
  <c r="DY8" i="14"/>
  <c r="EM22" i="14"/>
  <c r="EM23" i="14"/>
  <c r="EL23" i="14"/>
  <c r="EL22" i="14"/>
  <c r="EN23" i="14"/>
  <c r="EN22" i="14"/>
  <c r="EK22" i="14"/>
  <c r="EK23" i="14"/>
  <c r="EJ22" i="14"/>
  <c r="EJ23" i="14"/>
  <c r="EK24" i="14"/>
  <c r="EK25" i="14"/>
  <c r="EL25" i="14"/>
  <c r="EL24" i="14"/>
  <c r="EM24" i="14"/>
  <c r="EM25" i="14"/>
  <c r="EN24" i="14"/>
  <c r="EN25" i="14"/>
  <c r="EJ24" i="14"/>
  <c r="EJ25" i="14"/>
  <c r="EE22" i="14"/>
  <c r="EE13" i="14"/>
  <c r="EE27" i="14"/>
  <c r="EE46" i="14"/>
  <c r="EE31" i="14"/>
  <c r="EE37" i="14"/>
  <c r="EE50" i="14"/>
  <c r="EE48" i="14"/>
  <c r="EE25" i="14"/>
  <c r="EE14" i="14"/>
  <c r="EE34" i="14"/>
  <c r="EE38" i="14"/>
  <c r="EE26" i="14"/>
  <c r="EE39" i="14"/>
  <c r="EE35" i="14"/>
  <c r="EE21" i="14"/>
  <c r="EE28" i="14"/>
  <c r="EE40" i="14"/>
  <c r="EE32" i="14"/>
  <c r="EE36" i="14"/>
  <c r="EE49" i="14"/>
  <c r="EE12" i="14"/>
  <c r="EE44" i="14"/>
  <c r="EE29" i="14"/>
  <c r="EE9" i="14"/>
  <c r="EE11" i="14"/>
  <c r="EE24" i="14"/>
  <c r="EE18" i="14"/>
  <c r="EE20" i="14"/>
  <c r="EE45" i="14"/>
  <c r="EE43" i="14"/>
  <c r="EE23" i="14"/>
  <c r="EE41" i="14"/>
  <c r="EE16" i="14"/>
  <c r="EE30" i="14"/>
  <c r="EE7" i="14"/>
  <c r="EE55" i="14"/>
  <c r="EE51" i="14"/>
  <c r="EE19" i="14"/>
  <c r="EE52" i="14"/>
  <c r="EE10" i="14"/>
  <c r="EE6" i="14"/>
  <c r="EE54" i="14"/>
  <c r="EE8" i="14"/>
  <c r="EE47" i="14"/>
  <c r="EE15" i="14"/>
  <c r="EE33" i="14"/>
  <c r="EE53" i="14"/>
  <c r="EE17" i="14"/>
  <c r="EE42" i="14"/>
  <c r="EF23" i="14"/>
  <c r="EF20" i="14"/>
  <c r="EF32" i="14"/>
  <c r="EF14" i="14"/>
  <c r="EF25" i="14"/>
  <c r="EF51" i="14"/>
  <c r="EF27" i="14"/>
  <c r="EF42" i="14"/>
  <c r="EF43" i="14"/>
  <c r="EF54" i="14"/>
  <c r="EF47" i="14"/>
  <c r="EF36" i="14"/>
  <c r="EF16" i="14"/>
  <c r="EF37" i="14"/>
  <c r="EF40" i="14"/>
  <c r="EF31" i="14"/>
  <c r="EF26" i="14"/>
  <c r="EF55" i="14"/>
  <c r="EF15" i="14"/>
  <c r="EF17" i="14"/>
  <c r="EF19" i="14"/>
  <c r="EF28" i="14"/>
  <c r="EF9" i="14"/>
  <c r="EF6" i="14"/>
  <c r="EF34" i="14"/>
  <c r="EF46" i="14"/>
  <c r="EF29" i="14"/>
  <c r="EF50" i="14"/>
  <c r="EF44" i="14"/>
  <c r="EF38" i="14"/>
  <c r="EF52" i="14"/>
  <c r="EF7" i="14"/>
  <c r="EF10" i="14"/>
  <c r="EF13" i="14"/>
  <c r="EF11" i="14"/>
  <c r="EF12" i="14"/>
  <c r="EF48" i="14"/>
  <c r="EF30" i="14"/>
  <c r="EF53" i="14"/>
  <c r="EF33" i="14"/>
  <c r="EF39" i="14"/>
  <c r="EF18" i="14"/>
  <c r="EF24" i="14"/>
  <c r="EF41" i="14"/>
  <c r="EF8" i="14"/>
  <c r="EF21" i="14"/>
  <c r="EF35" i="14"/>
  <c r="EF49" i="14"/>
  <c r="EF45" i="14"/>
  <c r="EF22" i="14"/>
  <c r="P61" i="9" l="1"/>
  <c r="X62" i="9"/>
  <c r="Z62" i="9" s="1"/>
  <c r="AB62" i="9" s="1"/>
  <c r="R79" i="9"/>
  <c r="AA163" i="9"/>
  <c r="X61" i="9"/>
  <c r="Z61" i="9" s="1"/>
  <c r="AB61" i="9" s="1"/>
  <c r="P62" i="9"/>
  <c r="R15" i="9"/>
  <c r="X15" i="9"/>
  <c r="Z15" i="9" s="1"/>
  <c r="AB15" i="9" s="1"/>
  <c r="X80" i="9"/>
  <c r="Z80" i="9" s="1"/>
  <c r="AB80" i="9" s="1"/>
  <c r="S39" i="9"/>
  <c r="N39" i="9"/>
  <c r="X39" i="9"/>
  <c r="Z39" i="9" s="1"/>
  <c r="AB39" i="9" s="1"/>
  <c r="AA123" i="9"/>
  <c r="P39" i="9"/>
  <c r="Q84" i="9"/>
  <c r="N84" i="9"/>
  <c r="S84" i="9"/>
  <c r="AA168" i="9"/>
  <c r="P84" i="9"/>
  <c r="R44" i="9"/>
  <c r="P44" i="9"/>
  <c r="S44" i="9"/>
  <c r="AA128" i="9"/>
  <c r="X44" i="9"/>
  <c r="Z44" i="9" s="1"/>
  <c r="AB44" i="9" s="1"/>
  <c r="Q44" i="9"/>
  <c r="N44" i="9"/>
  <c r="R25" i="9"/>
  <c r="X25" i="9"/>
  <c r="Z25" i="9" s="1"/>
  <c r="AB25" i="9" s="1"/>
  <c r="X30" i="9"/>
  <c r="Z30" i="9" s="1"/>
  <c r="AB30" i="9" s="1"/>
  <c r="Q30" i="9"/>
  <c r="AA114" i="9"/>
  <c r="S30" i="9"/>
  <c r="N30" i="9"/>
  <c r="P17" i="9"/>
  <c r="X17" i="9"/>
  <c r="Z17" i="9" s="1"/>
  <c r="AB17" i="9" s="1"/>
  <c r="Q17" i="9"/>
  <c r="S17" i="9"/>
  <c r="N72" i="9"/>
  <c r="P72" i="9"/>
  <c r="AA156" i="9"/>
  <c r="Q72" i="9"/>
  <c r="X72" i="9"/>
  <c r="Z72" i="9" s="1"/>
  <c r="AB72" i="9" s="1"/>
  <c r="S72" i="9"/>
  <c r="R61" i="9"/>
  <c r="Q50" i="9"/>
  <c r="X50" i="9"/>
  <c r="Z50" i="9" s="1"/>
  <c r="AB50" i="9" s="1"/>
  <c r="AA134" i="9"/>
  <c r="N50" i="9"/>
  <c r="S50" i="9"/>
  <c r="Q23" i="9"/>
  <c r="X23" i="9"/>
  <c r="Z23" i="9" s="1"/>
  <c r="AB23" i="9" s="1"/>
  <c r="N23" i="9"/>
  <c r="AA107" i="9"/>
  <c r="N34" i="9"/>
  <c r="P34" i="9"/>
  <c r="AA118" i="9"/>
  <c r="Q34" i="9"/>
  <c r="X34" i="9"/>
  <c r="Z34" i="9" s="1"/>
  <c r="AB34" i="9" s="1"/>
  <c r="R45" i="9"/>
  <c r="X45" i="9"/>
  <c r="Z45" i="9" s="1"/>
  <c r="AB45" i="9" s="1"/>
  <c r="R26" i="9"/>
  <c r="P26" i="9"/>
  <c r="R55" i="9"/>
  <c r="X55" i="9"/>
  <c r="Z55" i="9" s="1"/>
  <c r="AB55" i="9" s="1"/>
  <c r="AC71" i="9"/>
  <c r="AC87" i="9"/>
  <c r="AC84" i="9"/>
  <c r="AC66" i="9"/>
  <c r="AC13" i="9"/>
  <c r="AC60" i="9"/>
  <c r="AC73" i="9"/>
  <c r="AC29" i="9"/>
  <c r="AC79" i="9"/>
  <c r="AC39" i="9"/>
  <c r="AC38" i="9"/>
  <c r="AC70" i="9"/>
  <c r="AC63" i="9"/>
  <c r="AC12" i="9"/>
  <c r="AC27" i="9"/>
  <c r="AC89" i="9"/>
  <c r="AC77" i="9"/>
  <c r="AC54" i="9"/>
  <c r="AC49" i="9"/>
  <c r="AC62" i="9"/>
  <c r="AC33" i="9"/>
  <c r="AC42" i="9"/>
  <c r="AC48" i="9"/>
  <c r="AC22" i="9"/>
  <c r="AC51" i="9"/>
  <c r="AC58" i="9"/>
  <c r="AC72" i="9"/>
  <c r="AC85" i="9"/>
  <c r="AC69" i="9"/>
  <c r="AC34" i="9"/>
  <c r="AC68" i="9"/>
  <c r="AC15" i="9"/>
  <c r="AC46" i="9"/>
  <c r="AC64" i="9"/>
  <c r="AC53" i="9"/>
  <c r="AC78" i="9"/>
  <c r="AC47" i="9"/>
  <c r="AC28" i="9"/>
  <c r="AC30" i="9"/>
  <c r="AC40" i="9"/>
  <c r="AC21" i="9"/>
  <c r="AC45" i="9"/>
  <c r="AC31" i="9"/>
  <c r="AC57" i="9"/>
  <c r="AC50" i="9"/>
  <c r="AC86" i="9"/>
  <c r="AC80" i="9"/>
  <c r="AC43" i="9"/>
  <c r="AC74" i="9"/>
  <c r="AC32" i="9"/>
  <c r="AC19" i="9"/>
  <c r="AC25" i="9"/>
  <c r="AC67" i="9"/>
  <c r="AC17" i="9"/>
  <c r="AC35" i="9"/>
  <c r="AC61" i="9"/>
  <c r="AC26" i="9"/>
  <c r="AC24" i="9"/>
  <c r="AC37" i="9"/>
  <c r="AC75" i="9"/>
  <c r="AC65" i="9"/>
  <c r="AC76" i="9"/>
  <c r="AC82" i="9"/>
  <c r="AC36" i="9"/>
  <c r="AC44" i="9"/>
  <c r="AC52" i="9"/>
  <c r="AC41" i="9"/>
  <c r="AC81" i="9"/>
  <c r="AC16" i="9"/>
  <c r="AC88" i="9"/>
  <c r="AC20" i="9"/>
  <c r="AC18" i="9"/>
  <c r="AC56" i="9"/>
  <c r="AC14" i="9"/>
  <c r="AC55" i="9"/>
  <c r="AC10" i="9"/>
  <c r="AC11" i="9"/>
  <c r="AC59" i="9"/>
  <c r="AC23" i="9"/>
  <c r="AC83" i="9"/>
  <c r="EO16" i="14"/>
  <c r="EO28" i="14"/>
  <c r="EO29" i="14"/>
  <c r="EO15" i="14"/>
  <c r="EO26" i="14"/>
  <c r="EO48" i="14"/>
  <c r="EO47" i="14"/>
  <c r="EO17" i="14"/>
  <c r="EO41" i="14"/>
  <c r="EO54" i="14"/>
  <c r="EO19" i="14"/>
  <c r="EO8" i="14"/>
  <c r="EO36" i="14"/>
  <c r="EO46" i="14"/>
  <c r="EO40" i="14"/>
  <c r="EO27" i="14"/>
  <c r="EO42" i="14"/>
  <c r="EO20" i="14"/>
  <c r="EO23" i="14"/>
  <c r="EO25" i="14"/>
  <c r="EO52" i="14"/>
  <c r="EO32" i="14"/>
  <c r="EO11" i="14"/>
  <c r="EO22" i="14"/>
  <c r="EO34" i="14"/>
  <c r="EO35" i="14"/>
  <c r="EO14" i="14"/>
  <c r="EO12" i="14"/>
  <c r="EO13" i="14"/>
  <c r="EO43" i="14"/>
  <c r="EO33" i="14"/>
  <c r="EO30" i="14"/>
  <c r="EO9" i="14"/>
  <c r="EO51" i="14"/>
  <c r="EO55" i="14"/>
  <c r="EO39" i="14"/>
  <c r="EO45" i="14"/>
  <c r="EO18" i="14"/>
  <c r="EO44" i="14"/>
  <c r="EO49" i="14"/>
  <c r="EO53" i="14"/>
  <c r="EO38" i="14"/>
  <c r="EO31" i="14"/>
  <c r="EO37" i="14"/>
  <c r="EO21" i="14"/>
  <c r="GE6" i="10" l="1"/>
  <c r="GZ6" i="10"/>
  <c r="GE11" i="10" l="1"/>
  <c r="GE53" i="10"/>
  <c r="GE27" i="10"/>
  <c r="GE10" i="10"/>
  <c r="GE34" i="10"/>
  <c r="GE21" i="10"/>
  <c r="GE30" i="10"/>
  <c r="GE18" i="10"/>
  <c r="GE7" i="10"/>
  <c r="GZ7" i="10" s="1"/>
  <c r="GE45" i="10"/>
  <c r="GE41" i="10"/>
  <c r="GE15" i="10"/>
  <c r="GE38" i="10"/>
  <c r="GE55" i="10"/>
  <c r="GE17" i="10"/>
  <c r="GE54" i="10"/>
  <c r="GE14" i="10"/>
  <c r="GE25" i="10"/>
  <c r="GE28" i="10"/>
  <c r="GE19" i="10"/>
  <c r="GE46" i="10"/>
  <c r="GE43" i="10"/>
  <c r="GE23" i="10"/>
  <c r="GE40" i="10"/>
  <c r="GE36" i="10"/>
  <c r="GE35" i="10"/>
  <c r="GE49" i="10"/>
  <c r="GE22" i="10"/>
  <c r="GE37" i="10"/>
  <c r="GE51" i="10"/>
  <c r="GE48" i="10"/>
  <c r="GE20" i="10"/>
  <c r="GE9" i="10"/>
  <c r="GE47" i="10"/>
  <c r="GE31" i="10"/>
  <c r="GE29" i="10"/>
  <c r="GE52" i="10"/>
  <c r="GE42" i="10"/>
  <c r="GE13" i="10"/>
  <c r="GE24" i="10"/>
  <c r="GE16" i="10"/>
  <c r="GE44" i="10"/>
  <c r="GE26" i="10"/>
  <c r="GE50" i="10"/>
  <c r="GE8" i="10"/>
  <c r="GE12" i="10"/>
  <c r="GE33" i="10"/>
  <c r="GE32" i="10"/>
  <c r="GE39" i="10"/>
  <c r="GZ11" i="10" l="1"/>
  <c r="GZ39" i="10"/>
  <c r="GZ55" i="10"/>
  <c r="GZ30" i="10"/>
  <c r="GZ29" i="10"/>
  <c r="GZ43" i="10"/>
  <c r="GZ25" i="10"/>
  <c r="GZ24" i="10"/>
  <c r="GZ15" i="10"/>
  <c r="GZ52" i="10"/>
  <c r="GZ36" i="10"/>
  <c r="GZ16" i="10"/>
  <c r="GZ19" i="10"/>
  <c r="GZ35" i="10"/>
  <c r="GZ50" i="10"/>
  <c r="GZ23" i="10"/>
  <c r="GZ10" i="10"/>
  <c r="GZ21" i="10"/>
  <c r="GZ47" i="10"/>
  <c r="GZ12" i="10"/>
  <c r="GZ49" i="10"/>
  <c r="GZ26" i="10"/>
  <c r="GZ14" i="10"/>
  <c r="GZ40" i="10"/>
  <c r="GZ46" i="10"/>
  <c r="GZ54" i="10"/>
  <c r="GZ33" i="10"/>
  <c r="GZ13" i="10"/>
  <c r="GZ44" i="10"/>
  <c r="GZ28" i="10"/>
  <c r="GZ45" i="10"/>
  <c r="GZ9" i="10"/>
  <c r="GZ34" i="10"/>
  <c r="GZ32" i="10"/>
  <c r="GZ31" i="10"/>
  <c r="GZ53" i="10"/>
  <c r="GZ27" i="10"/>
  <c r="GZ41" i="10"/>
  <c r="GZ48" i="10"/>
  <c r="GZ22" i="10"/>
  <c r="GZ20" i="10"/>
  <c r="GZ42" i="10"/>
  <c r="GZ51" i="10"/>
  <c r="GZ8" i="10"/>
  <c r="GZ38" i="10"/>
  <c r="GZ37" i="10"/>
  <c r="GZ17" i="10"/>
  <c r="GZ18" i="10"/>
  <c r="GC29" i="10" l="1"/>
  <c r="GC15" i="10"/>
  <c r="GC43" i="10"/>
  <c r="GC53" i="10"/>
  <c r="GC46" i="10"/>
  <c r="GC8" i="10"/>
  <c r="GC34" i="10"/>
  <c r="GC54" i="10"/>
  <c r="GC11" i="10"/>
  <c r="GC28" i="10"/>
  <c r="GC27" i="10"/>
  <c r="GC35" i="10"/>
  <c r="GC14" i="10"/>
  <c r="GC36" i="10"/>
  <c r="GC38" i="10"/>
  <c r="GC18" i="10"/>
  <c r="GC51" i="10"/>
  <c r="GC30" i="10"/>
  <c r="GC50" i="10"/>
  <c r="GC41" i="10"/>
  <c r="GC44" i="10"/>
  <c r="GC9" i="10"/>
  <c r="GC40" i="10"/>
  <c r="GC24" i="10"/>
  <c r="GC49" i="10"/>
  <c r="GC16" i="10"/>
  <c r="GC17" i="10"/>
  <c r="GC10" i="10"/>
  <c r="GC19" i="10"/>
  <c r="GC52" i="10"/>
  <c r="GC21" i="10"/>
  <c r="GC39" i="10"/>
  <c r="GC47" i="10"/>
  <c r="GC33" i="10"/>
  <c r="GC20" i="10"/>
  <c r="GC37" i="10"/>
  <c r="GC12" i="10"/>
  <c r="GC23" i="10"/>
  <c r="GC13" i="10"/>
  <c r="GC31" i="10"/>
  <c r="GC32" i="10"/>
  <c r="GC45" i="10"/>
  <c r="GC42" i="10"/>
  <c r="GC48" i="10"/>
  <c r="GC22" i="10"/>
  <c r="GC25" i="10"/>
  <c r="GC26" i="10"/>
  <c r="GC55" i="10"/>
  <c r="GC7" i="10"/>
  <c r="GC6" i="10"/>
  <c r="GD6" i="10" l="1"/>
  <c r="GY6" i="10" s="1"/>
  <c r="GD7" i="10"/>
  <c r="GD25" i="10"/>
  <c r="GD12" i="10"/>
  <c r="GD47" i="10"/>
  <c r="GD27" i="10"/>
  <c r="GD8" i="10"/>
  <c r="GD31" i="10"/>
  <c r="GD36" i="10"/>
  <c r="GD17" i="10"/>
  <c r="GD55" i="10"/>
  <c r="GD51" i="10"/>
  <c r="GD48" i="10"/>
  <c r="GD42" i="10"/>
  <c r="GD33" i="10"/>
  <c r="GD20" i="10"/>
  <c r="GD35" i="10"/>
  <c r="GD21" i="10"/>
  <c r="GD52" i="10"/>
  <c r="GD29" i="10"/>
  <c r="GD40" i="10"/>
  <c r="GD16" i="10"/>
  <c r="GD26" i="10"/>
  <c r="GD13" i="10"/>
  <c r="GD50" i="10"/>
  <c r="GD23" i="10"/>
  <c r="GD15" i="10"/>
  <c r="GD44" i="10"/>
  <c r="GD18" i="10"/>
  <c r="GD9" i="10"/>
  <c r="GD30" i="10"/>
  <c r="GD28" i="10"/>
  <c r="GD14" i="10"/>
  <c r="GD43" i="10"/>
  <c r="GD53" i="10"/>
  <c r="GD37" i="10"/>
  <c r="GD45" i="10"/>
  <c r="GD32" i="10"/>
  <c r="GD54" i="10"/>
  <c r="GD46" i="10"/>
  <c r="GD49" i="10"/>
  <c r="GD38" i="10"/>
  <c r="GD41" i="10"/>
  <c r="GD22" i="10"/>
  <c r="GD19" i="10"/>
  <c r="GD10" i="10"/>
  <c r="GD39" i="10"/>
  <c r="GD34" i="10"/>
  <c r="GD24" i="10"/>
  <c r="GD11" i="10"/>
  <c r="GX47" i="10"/>
  <c r="GX45" i="10"/>
  <c r="GX37" i="10"/>
  <c r="GX27" i="10"/>
  <c r="GX43" i="10"/>
  <c r="GX9" i="10"/>
  <c r="GX29" i="10"/>
  <c r="GX46" i="10"/>
  <c r="GX25" i="10"/>
  <c r="GX19" i="10"/>
  <c r="GX23" i="10"/>
  <c r="GX42" i="10"/>
  <c r="GX44" i="10"/>
  <c r="GX6" i="10"/>
  <c r="GX48" i="10"/>
  <c r="GX24" i="10"/>
  <c r="GX12" i="10"/>
  <c r="GX31" i="10"/>
  <c r="GX13" i="10"/>
  <c r="GX17" i="10"/>
  <c r="GX7" i="10"/>
  <c r="GX20" i="10"/>
  <c r="GX40" i="10"/>
  <c r="GX55" i="10"/>
  <c r="GX50" i="10"/>
  <c r="GX36" i="10"/>
  <c r="GX14" i="10"/>
  <c r="GX39" i="10"/>
  <c r="GX10" i="10"/>
  <c r="GX16" i="10"/>
  <c r="GX28" i="10"/>
  <c r="GX26" i="10"/>
  <c r="GX11" i="10"/>
  <c r="GX35" i="10"/>
  <c r="GX30" i="10"/>
  <c r="GX41" i="10"/>
  <c r="GX38" i="10"/>
  <c r="GX21" i="10"/>
  <c r="GX49" i="10"/>
  <c r="GX34" i="10"/>
  <c r="GX8" i="10"/>
  <c r="GX32" i="10"/>
  <c r="GX18" i="10"/>
  <c r="GX54" i="10"/>
  <c r="GX53" i="10"/>
  <c r="GX52" i="10"/>
  <c r="GX15" i="10"/>
  <c r="GX51" i="10"/>
  <c r="GX33" i="10"/>
  <c r="GX22" i="10"/>
  <c r="GY15" i="10" l="1"/>
  <c r="GY16" i="10"/>
  <c r="GY45" i="10"/>
  <c r="GY20" i="10"/>
  <c r="GY42" i="10"/>
  <c r="GY32" i="10"/>
  <c r="GY31" i="10"/>
  <c r="GY35" i="10"/>
  <c r="GY29" i="10"/>
  <c r="GY44" i="10"/>
  <c r="GY17" i="10"/>
  <c r="GY55" i="10"/>
  <c r="GY38" i="10"/>
  <c r="GY23" i="10"/>
  <c r="GY33" i="10"/>
  <c r="GY30" i="10"/>
  <c r="GY52" i="10"/>
  <c r="GY34" i="10"/>
  <c r="GY27" i="10"/>
  <c r="GY18" i="10"/>
  <c r="GY48" i="10"/>
  <c r="GY22" i="10"/>
  <c r="GY13" i="10"/>
  <c r="GY25" i="10"/>
  <c r="GY14" i="10"/>
  <c r="GY26" i="10"/>
  <c r="GY41" i="10"/>
  <c r="GY9" i="10"/>
  <c r="GY39" i="10"/>
  <c r="GY19" i="10"/>
  <c r="GY43" i="10"/>
  <c r="GY47" i="10"/>
  <c r="GY46" i="10"/>
  <c r="GY53" i="10"/>
  <c r="GY10" i="10"/>
  <c r="GY7" i="10"/>
  <c r="GY8" i="10"/>
  <c r="GY11" i="10"/>
  <c r="GY40" i="10"/>
  <c r="GY51" i="10"/>
  <c r="GY49" i="10"/>
  <c r="GY50" i="10"/>
  <c r="GY37" i="10"/>
  <c r="GY21" i="10"/>
  <c r="GY28" i="10"/>
  <c r="GY54" i="10"/>
  <c r="GY24" i="10"/>
  <c r="GY12" i="10"/>
  <c r="GY36" i="10"/>
  <c r="AB8" i="6" l="1"/>
  <c r="AB28" i="6" l="1"/>
  <c r="AA29" i="6"/>
  <c r="AC25" i="6"/>
  <c r="Y16" i="6"/>
  <c r="Y89" i="6"/>
  <c r="AB96" i="6"/>
  <c r="AC55" i="6"/>
  <c r="AA76" i="6"/>
  <c r="AB61" i="6"/>
  <c r="Z23" i="6"/>
  <c r="Z36" i="6"/>
  <c r="AB90" i="6"/>
  <c r="AB19" i="6"/>
  <c r="AB73" i="6"/>
  <c r="AC66" i="6"/>
  <c r="AA62" i="6"/>
  <c r="Y93" i="6"/>
  <c r="Y25" i="6"/>
  <c r="Y105" i="6"/>
  <c r="AC91" i="6"/>
  <c r="AC51" i="6"/>
  <c r="AC61" i="6"/>
  <c r="AA85" i="6"/>
  <c r="AA23" i="6"/>
  <c r="AA84" i="6"/>
  <c r="AA50" i="6"/>
  <c r="AC47" i="6"/>
  <c r="AB94" i="6"/>
  <c r="Z26" i="6"/>
  <c r="Z56" i="6"/>
  <c r="AB74" i="6"/>
  <c r="Y40" i="6"/>
  <c r="Y28" i="6"/>
  <c r="Y18" i="6"/>
  <c r="Y104" i="6"/>
  <c r="Z54" i="6"/>
  <c r="Y83" i="6"/>
  <c r="Y34" i="6"/>
  <c r="AA56" i="6"/>
  <c r="AA86" i="6"/>
  <c r="AA92" i="6"/>
  <c r="Z42" i="6"/>
  <c r="AC40" i="6"/>
  <c r="AA74" i="6"/>
  <c r="AA20" i="6"/>
  <c r="AA79" i="6"/>
  <c r="AB29" i="6"/>
  <c r="AC64" i="6"/>
  <c r="AB34" i="6"/>
  <c r="Z48" i="6"/>
  <c r="AA27" i="6"/>
  <c r="Y92" i="6"/>
  <c r="AB18" i="6"/>
  <c r="Y45" i="6"/>
  <c r="AA8" i="6"/>
  <c r="AB80" i="6"/>
  <c r="Y84" i="6"/>
  <c r="Y17" i="6"/>
  <c r="AC94" i="6"/>
  <c r="AA78" i="6"/>
  <c r="AC39" i="6"/>
  <c r="Z31" i="6"/>
  <c r="Y102" i="6"/>
  <c r="Y30" i="6"/>
  <c r="AB50" i="6"/>
  <c r="AB86" i="6"/>
  <c r="AB78" i="6"/>
  <c r="AB22" i="6"/>
  <c r="AB38" i="6"/>
  <c r="AB66" i="6"/>
  <c r="AB75" i="6"/>
  <c r="AB97" i="6"/>
  <c r="AB9" i="6"/>
  <c r="AB36" i="6"/>
  <c r="AB95" i="6"/>
  <c r="AB48" i="6"/>
  <c r="AB31" i="6"/>
  <c r="AB57" i="6"/>
  <c r="AB30" i="6"/>
  <c r="AB26" i="6"/>
  <c r="AB62" i="6"/>
  <c r="AB71" i="6"/>
  <c r="AB42" i="6"/>
  <c r="AB44" i="6"/>
  <c r="AB82" i="6"/>
  <c r="AB59" i="6"/>
  <c r="AB93" i="6"/>
  <c r="AB79" i="6"/>
  <c r="AB43" i="6"/>
  <c r="AB27" i="6"/>
  <c r="AB13" i="6"/>
  <c r="AB54" i="6"/>
  <c r="AB65" i="6"/>
  <c r="AB91" i="6"/>
  <c r="AB40" i="6"/>
  <c r="AB25" i="6"/>
  <c r="AB70" i="6"/>
  <c r="AB33" i="6"/>
  <c r="AB46" i="6"/>
  <c r="AB39" i="6"/>
  <c r="AB47" i="6"/>
  <c r="AB23" i="6"/>
  <c r="AB58" i="6"/>
  <c r="AB69" i="6"/>
  <c r="AB72" i="6"/>
  <c r="AB17" i="6"/>
  <c r="AB92" i="6"/>
  <c r="AB37" i="6"/>
  <c r="AB87" i="6"/>
  <c r="Y95" i="6"/>
  <c r="Y100" i="6"/>
  <c r="Y61" i="6"/>
  <c r="Y87" i="6"/>
  <c r="Y21" i="6"/>
  <c r="Y66" i="6"/>
  <c r="Y81" i="6"/>
  <c r="Y44" i="6"/>
  <c r="Y42" i="6"/>
  <c r="Y22" i="6"/>
  <c r="Y52" i="6"/>
  <c r="Y96" i="6"/>
  <c r="Y70" i="6"/>
  <c r="Y32" i="6"/>
  <c r="Y77" i="6"/>
  <c r="Y19" i="6"/>
  <c r="Y12" i="6"/>
  <c r="Y20" i="6"/>
  <c r="Y53" i="6"/>
  <c r="Y75" i="6"/>
  <c r="Y101" i="6"/>
  <c r="Y69" i="6"/>
  <c r="Y46" i="6"/>
  <c r="Y36" i="6"/>
  <c r="Y72" i="6"/>
  <c r="Y67" i="6"/>
  <c r="Y76" i="6"/>
  <c r="Y11" i="6"/>
  <c r="Y78" i="6"/>
  <c r="Y103" i="6"/>
  <c r="Y97" i="6"/>
  <c r="Y62" i="6"/>
  <c r="Y35" i="6"/>
  <c r="Y71" i="6"/>
  <c r="Y63" i="6"/>
  <c r="Y68" i="6"/>
  <c r="Y27" i="6"/>
  <c r="Y33" i="6"/>
  <c r="Y49" i="6"/>
  <c r="Y29" i="6"/>
  <c r="Y98" i="6"/>
  <c r="Y99" i="6"/>
  <c r="Y79" i="6"/>
  <c r="Y23" i="6"/>
  <c r="Y85" i="6"/>
  <c r="AA42" i="6"/>
  <c r="Z20" i="6"/>
  <c r="Z52" i="6"/>
  <c r="Z15" i="6"/>
  <c r="Z45" i="6"/>
  <c r="Z9" i="6"/>
  <c r="Z44" i="6"/>
  <c r="Z61" i="6"/>
  <c r="Z59" i="6"/>
  <c r="Z60" i="6"/>
  <c r="Z50" i="6"/>
  <c r="Z67" i="6"/>
  <c r="Z14" i="6"/>
  <c r="Z55" i="6"/>
  <c r="Z35" i="6"/>
  <c r="Z43" i="6"/>
  <c r="Z11" i="6"/>
  <c r="Z28" i="6"/>
  <c r="Z34" i="6"/>
  <c r="Z24" i="6"/>
  <c r="Z21" i="6"/>
  <c r="Z33" i="6"/>
  <c r="Z29" i="6"/>
  <c r="Z57" i="6"/>
  <c r="Z51" i="6"/>
  <c r="Z27" i="6"/>
  <c r="Z17" i="6"/>
  <c r="Z37" i="6"/>
  <c r="Z65" i="6"/>
  <c r="AC14" i="6"/>
  <c r="Y50" i="6"/>
  <c r="AA68" i="6"/>
  <c r="AC81" i="6"/>
  <c r="AC59" i="6"/>
  <c r="AC78" i="6"/>
  <c r="AA24" i="6"/>
  <c r="Y94" i="6"/>
  <c r="Z66" i="6"/>
  <c r="AC63" i="6"/>
  <c r="AB63" i="6"/>
  <c r="Y48" i="6"/>
  <c r="AB81" i="6"/>
  <c r="AB55" i="6"/>
  <c r="AB83" i="6"/>
  <c r="Y106" i="6"/>
  <c r="Y88" i="6"/>
  <c r="AB49" i="6"/>
  <c r="AA26" i="6"/>
  <c r="AA37" i="6"/>
  <c r="AA38" i="6"/>
  <c r="AA87" i="6"/>
  <c r="AA32" i="6"/>
  <c r="AA30" i="6"/>
  <c r="AA89" i="6"/>
  <c r="AA51" i="6"/>
  <c r="AA96" i="6"/>
  <c r="AA93" i="6"/>
  <c r="AA19" i="6"/>
  <c r="AA88" i="6"/>
  <c r="AA53" i="6"/>
  <c r="AA16" i="6"/>
  <c r="AA63" i="6"/>
  <c r="AA41" i="6"/>
  <c r="AA46" i="6"/>
  <c r="AA47" i="6"/>
  <c r="AA31" i="6"/>
  <c r="AA82" i="6"/>
  <c r="AA22" i="6"/>
  <c r="AA43" i="6"/>
  <c r="AA66" i="6"/>
  <c r="AA73" i="6"/>
  <c r="AA67" i="6"/>
  <c r="AA17" i="6"/>
  <c r="AA64" i="6"/>
  <c r="AA35" i="6"/>
  <c r="AA45" i="6"/>
  <c r="AA83" i="6"/>
  <c r="AA94" i="6"/>
  <c r="AA57" i="6"/>
  <c r="AA95" i="6"/>
  <c r="AA58" i="6"/>
  <c r="AA18" i="6"/>
  <c r="AA28" i="6"/>
  <c r="AA9" i="6"/>
  <c r="AA55" i="6"/>
  <c r="AA49" i="6"/>
  <c r="AA81" i="6"/>
  <c r="AA14" i="6"/>
  <c r="AA34" i="6"/>
  <c r="AA15" i="6"/>
  <c r="AA71" i="6"/>
  <c r="AA44" i="6"/>
  <c r="AA10" i="6"/>
  <c r="AA65" i="6"/>
  <c r="AC32" i="6"/>
  <c r="AC22" i="6"/>
  <c r="AC29" i="6"/>
  <c r="AC79" i="6"/>
  <c r="AC18" i="6"/>
  <c r="AC31" i="6"/>
  <c r="AC74" i="6"/>
  <c r="AC50" i="6"/>
  <c r="AC46" i="6"/>
  <c r="AC38" i="6"/>
  <c r="AC48" i="6"/>
  <c r="AC92" i="6"/>
  <c r="AC73" i="6"/>
  <c r="AC83" i="6"/>
  <c r="AC95" i="6"/>
  <c r="AC54" i="6"/>
  <c r="AC23" i="6"/>
  <c r="AC44" i="6"/>
  <c r="AC33" i="6"/>
  <c r="AC68" i="6"/>
  <c r="AC21" i="6"/>
  <c r="AC45" i="6"/>
  <c r="AC10" i="6"/>
  <c r="AC75" i="6"/>
  <c r="AC80" i="6"/>
  <c r="AC65" i="6"/>
  <c r="AC49" i="6"/>
  <c r="AC71" i="6"/>
  <c r="AC96" i="6"/>
  <c r="AC77" i="6"/>
  <c r="AC70" i="6"/>
  <c r="AC43" i="6"/>
  <c r="AC9" i="6"/>
  <c r="AC62" i="6"/>
  <c r="AC19" i="6"/>
  <c r="AC69" i="6"/>
  <c r="AA90" i="6"/>
  <c r="Y8" i="6"/>
  <c r="Y13" i="6"/>
  <c r="AA40" i="6"/>
  <c r="Y24" i="6"/>
  <c r="Y65" i="6"/>
  <c r="Y47" i="6"/>
  <c r="Y41" i="6"/>
  <c r="Z19" i="6"/>
  <c r="Y31" i="6"/>
  <c r="Y15" i="6"/>
  <c r="Z39" i="6"/>
  <c r="Z63" i="6"/>
  <c r="Y54" i="6"/>
  <c r="Z22" i="6"/>
  <c r="Y10" i="6"/>
  <c r="Y55" i="6"/>
  <c r="AC90" i="6"/>
  <c r="AA75" i="6"/>
  <c r="AB32" i="6"/>
  <c r="AC36" i="6"/>
  <c r="AA12" i="6"/>
  <c r="AC89" i="6"/>
  <c r="AA60" i="6"/>
  <c r="AC57" i="6"/>
  <c r="AC84" i="6"/>
  <c r="AB89" i="6"/>
  <c r="Z10" i="6"/>
  <c r="Z13" i="6"/>
  <c r="Y9" i="6"/>
  <c r="Y108" i="6"/>
  <c r="AW8" i="6"/>
  <c r="AW57" i="6"/>
  <c r="AW28" i="6"/>
  <c r="AW55" i="6"/>
  <c r="AW56" i="6"/>
  <c r="AW13" i="6"/>
  <c r="AW33" i="6"/>
  <c r="AW59" i="6"/>
  <c r="AW12" i="6"/>
  <c r="AW27" i="6"/>
  <c r="AW15" i="6"/>
  <c r="AW47" i="6"/>
  <c r="AW20" i="6"/>
  <c r="AW43" i="6"/>
  <c r="AW14" i="6"/>
  <c r="AW11" i="6"/>
  <c r="AW60" i="6"/>
  <c r="AW21" i="6"/>
  <c r="AW26" i="6"/>
  <c r="AW25" i="6"/>
  <c r="AW44" i="6"/>
  <c r="AW22" i="6"/>
  <c r="AW9" i="6"/>
  <c r="AW58" i="6"/>
  <c r="AW18" i="6"/>
  <c r="AW10" i="6"/>
  <c r="AW34" i="6"/>
  <c r="AW19" i="6"/>
  <c r="AA70" i="6" l="1"/>
  <c r="AA25" i="6"/>
  <c r="AA69" i="6"/>
  <c r="Y37" i="6"/>
  <c r="Y74" i="6"/>
  <c r="AB68" i="6"/>
  <c r="AB67" i="6"/>
  <c r="AB76" i="6"/>
  <c r="AC85" i="6"/>
  <c r="Y86" i="6"/>
  <c r="AC13" i="6"/>
  <c r="AC88" i="6"/>
  <c r="AC56" i="6"/>
  <c r="Y51" i="6"/>
  <c r="AB16" i="6"/>
  <c r="AC34" i="6"/>
  <c r="Z62" i="6"/>
  <c r="Y38" i="6"/>
  <c r="AB21" i="6"/>
  <c r="Y14" i="6"/>
  <c r="AC11" i="6"/>
  <c r="AA91" i="6"/>
  <c r="AA61" i="6"/>
  <c r="Y80" i="6"/>
  <c r="Y73" i="6"/>
  <c r="Y56" i="6"/>
  <c r="AB51" i="6"/>
  <c r="AB52" i="6"/>
  <c r="AB15" i="6"/>
  <c r="AB35" i="6"/>
  <c r="Y43" i="6"/>
  <c r="AA21" i="6"/>
  <c r="AC37" i="6"/>
  <c r="Y58" i="6"/>
  <c r="AA39" i="6"/>
  <c r="AB56" i="6"/>
  <c r="Z47" i="6"/>
  <c r="AC26" i="6"/>
  <c r="AA33" i="6"/>
  <c r="AB14" i="6"/>
  <c r="AC93" i="6"/>
  <c r="AC52" i="6"/>
  <c r="AC58" i="6"/>
  <c r="AC28" i="6"/>
  <c r="AC30" i="6"/>
  <c r="AC35" i="6"/>
  <c r="Y60" i="6"/>
  <c r="AB64" i="6"/>
  <c r="AB10" i="6"/>
  <c r="AA48" i="6"/>
  <c r="AB77" i="6"/>
  <c r="AA52" i="6"/>
  <c r="Y26" i="6"/>
  <c r="AC42" i="6"/>
  <c r="AC27" i="6"/>
  <c r="AC72" i="6"/>
  <c r="Z16" i="6"/>
  <c r="AA13" i="6"/>
  <c r="Z25" i="6"/>
  <c r="AC60" i="6"/>
  <c r="Y57" i="6"/>
  <c r="Y59" i="6"/>
  <c r="AC87" i="6"/>
  <c r="AC86" i="6"/>
  <c r="AC41" i="6"/>
  <c r="AC97" i="6"/>
  <c r="AA72" i="6"/>
  <c r="AC53" i="6"/>
  <c r="Z41" i="6"/>
  <c r="Z46" i="6"/>
  <c r="Y39" i="6"/>
  <c r="Y90" i="6"/>
  <c r="AB11" i="6"/>
  <c r="AA54" i="6"/>
  <c r="AC12" i="6"/>
  <c r="AC76" i="6"/>
  <c r="AC15" i="6"/>
  <c r="AB20" i="6"/>
  <c r="AB41" i="6"/>
  <c r="AC17" i="6"/>
  <c r="AB88" i="6"/>
  <c r="AA36" i="6"/>
  <c r="AA77" i="6"/>
  <c r="AC67" i="6"/>
  <c r="AB53" i="6"/>
  <c r="AC20" i="6"/>
  <c r="AC16" i="6"/>
  <c r="Z49" i="6"/>
  <c r="Z32" i="6"/>
  <c r="AB24" i="6"/>
  <c r="Y64" i="6"/>
  <c r="Z38" i="6"/>
  <c r="Y82" i="6"/>
  <c r="AA80" i="6"/>
  <c r="AA59" i="6"/>
  <c r="Z97" i="6"/>
  <c r="Z80" i="6"/>
  <c r="Z12" i="6"/>
  <c r="Z93" i="6"/>
  <c r="AB60" i="6"/>
  <c r="AA11" i="6"/>
  <c r="AB12" i="6"/>
  <c r="Z53" i="6"/>
  <c r="Y91" i="6"/>
  <c r="Z88" i="6"/>
  <c r="Z73" i="6"/>
  <c r="Z69" i="6"/>
  <c r="Z72" i="6"/>
  <c r="Z86" i="6"/>
  <c r="Z64" i="6"/>
  <c r="Z89" i="6"/>
  <c r="Z82" i="6"/>
  <c r="AC24" i="6"/>
  <c r="Z30" i="6"/>
  <c r="Z83" i="6"/>
  <c r="Z70" i="6"/>
  <c r="Z96" i="6"/>
  <c r="Z92" i="6"/>
  <c r="Z76" i="6"/>
  <c r="Z87" i="6"/>
  <c r="Z77" i="6"/>
  <c r="Z79" i="6"/>
  <c r="Z81" i="6"/>
  <c r="Z78" i="6"/>
  <c r="Z58" i="6"/>
  <c r="Y107" i="6"/>
  <c r="Z84" i="6"/>
  <c r="AC82" i="6"/>
  <c r="Z18" i="6"/>
  <c r="Z94" i="6"/>
  <c r="Z90" i="6"/>
  <c r="Z68" i="6"/>
  <c r="AB85" i="6"/>
  <c r="Z8" i="6"/>
  <c r="Y112" i="6"/>
  <c r="Y161" i="6"/>
  <c r="Y122" i="6"/>
  <c r="Y142" i="6"/>
  <c r="Y121" i="6"/>
  <c r="Y147" i="6"/>
  <c r="Y125" i="6"/>
  <c r="Y120" i="6"/>
  <c r="Y134" i="6"/>
  <c r="Y151" i="6"/>
  <c r="Y163" i="6"/>
  <c r="Y116" i="6"/>
  <c r="Y127" i="6"/>
  <c r="Y159" i="6"/>
  <c r="Y158" i="6"/>
  <c r="Y165" i="6"/>
  <c r="Y166" i="6"/>
  <c r="Y131" i="6"/>
  <c r="Y117" i="6"/>
  <c r="Y111" i="6"/>
  <c r="Y115" i="6"/>
  <c r="Y155" i="6"/>
  <c r="Y160" i="6"/>
  <c r="Y109" i="6"/>
  <c r="Y130" i="6"/>
  <c r="Y145" i="6"/>
  <c r="Y149" i="6"/>
  <c r="Y132" i="6"/>
  <c r="Y138" i="6"/>
  <c r="Y141" i="6"/>
  <c r="Y154" i="6"/>
  <c r="Y124" i="6"/>
  <c r="Y135" i="6"/>
  <c r="Y128" i="6"/>
  <c r="Y167" i="6"/>
  <c r="Y123" i="6"/>
  <c r="Y126" i="6"/>
  <c r="Y152" i="6"/>
  <c r="Y133" i="6"/>
  <c r="Y157" i="6"/>
  <c r="Y146" i="6"/>
  <c r="Y153" i="6"/>
  <c r="Y164" i="6"/>
  <c r="Y137" i="6"/>
  <c r="Y156" i="6"/>
  <c r="Y150" i="6"/>
  <c r="Y113" i="6"/>
  <c r="Y140" i="6"/>
  <c r="Y139" i="6"/>
  <c r="Y136" i="6"/>
  <c r="Y144" i="6"/>
  <c r="Y110" i="6"/>
  <c r="Y119" i="6"/>
  <c r="Y143" i="6"/>
  <c r="Y129" i="6"/>
  <c r="Y118" i="6"/>
  <c r="Y114" i="6"/>
  <c r="Y148" i="6"/>
  <c r="Y162" i="6"/>
  <c r="AB45" i="6"/>
  <c r="AB84" i="6"/>
  <c r="Z40" i="6"/>
  <c r="AC8" i="6"/>
  <c r="AW85" i="6"/>
  <c r="AW41" i="6"/>
  <c r="AW16" i="6"/>
  <c r="AW32" i="6"/>
  <c r="AW50" i="6"/>
  <c r="AW40" i="6"/>
  <c r="AW38" i="6"/>
  <c r="AW17" i="6"/>
  <c r="AW52" i="6"/>
  <c r="AW48" i="6"/>
  <c r="AW74" i="6"/>
  <c r="AW87" i="6"/>
  <c r="AW82" i="6"/>
  <c r="AW42" i="6"/>
  <c r="AW86" i="6"/>
  <c r="AW62" i="6"/>
  <c r="AW70" i="6"/>
  <c r="AW39" i="6"/>
  <c r="AW36" i="6"/>
  <c r="AW51" i="6"/>
  <c r="AW45" i="6"/>
  <c r="AW23" i="6"/>
  <c r="AW77" i="6"/>
  <c r="AW83" i="6"/>
  <c r="AW65" i="6"/>
  <c r="AW81" i="6"/>
  <c r="AW31" i="6"/>
  <c r="AW75" i="6"/>
  <c r="AW73" i="6"/>
  <c r="AW79" i="6"/>
  <c r="AW67" i="6"/>
  <c r="AW49" i="6"/>
  <c r="AW64" i="6"/>
  <c r="AW84" i="6"/>
  <c r="AW63" i="6"/>
  <c r="AW37" i="6"/>
  <c r="AW24" i="6"/>
  <c r="AW71" i="6"/>
  <c r="AW66" i="6"/>
  <c r="AW46" i="6"/>
  <c r="AW54" i="6"/>
  <c r="AW68" i="6"/>
  <c r="AW29" i="6"/>
  <c r="AW61" i="6"/>
  <c r="AW72" i="6"/>
  <c r="AW35" i="6"/>
  <c r="AW76" i="6"/>
  <c r="AW78" i="6"/>
  <c r="AW69" i="6"/>
  <c r="AW30" i="6"/>
  <c r="AW80" i="6"/>
  <c r="AW53" i="6"/>
  <c r="Z95" i="6" l="1"/>
  <c r="Z85" i="6"/>
  <c r="Z75" i="6"/>
  <c r="Z74" i="6"/>
  <c r="Z71" i="6"/>
  <c r="Z91" i="6"/>
  <c r="BL37" i="6"/>
  <c r="BL60" i="6"/>
  <c r="BL53" i="6"/>
  <c r="BL77" i="6"/>
  <c r="BL61" i="6"/>
  <c r="BL21" i="6"/>
  <c r="BL56" i="6"/>
  <c r="BL18" i="6"/>
  <c r="BL35" i="6"/>
  <c r="BL79" i="6"/>
  <c r="BL16" i="6"/>
  <c r="BL57" i="6"/>
  <c r="BL20" i="6"/>
  <c r="BL30" i="6"/>
  <c r="BL69" i="6"/>
  <c r="BL28" i="6"/>
  <c r="BL75" i="6"/>
  <c r="BL78" i="6"/>
  <c r="BL43" i="6"/>
  <c r="BL54" i="6"/>
  <c r="BL87" i="6"/>
  <c r="BL19" i="6"/>
  <c r="BL68" i="6"/>
  <c r="BL47" i="6"/>
  <c r="BL74" i="6"/>
  <c r="BL62" i="6"/>
  <c r="BL48" i="6"/>
  <c r="BL11" i="6"/>
  <c r="BL70" i="6"/>
  <c r="BL26" i="6"/>
  <c r="BL29" i="6"/>
  <c r="BL27" i="6"/>
  <c r="BL36" i="6"/>
  <c r="BL52" i="6"/>
  <c r="BL41" i="6"/>
  <c r="BL15" i="6"/>
  <c r="BL49" i="6"/>
  <c r="BL22" i="6"/>
  <c r="BL80" i="6"/>
  <c r="BL23" i="6"/>
  <c r="BL45" i="6"/>
  <c r="BL12" i="6"/>
  <c r="BL76" i="6"/>
  <c r="BL34" i="6"/>
  <c r="BL55" i="6"/>
  <c r="BL58" i="6"/>
  <c r="BL46" i="6"/>
  <c r="BL13" i="6"/>
  <c r="BL86" i="6"/>
  <c r="BL72" i="6"/>
  <c r="BL14" i="6"/>
  <c r="BL44" i="6"/>
  <c r="BL71" i="6"/>
  <c r="BL40" i="6"/>
  <c r="BL32" i="6"/>
  <c r="BL67" i="6"/>
  <c r="BL64" i="6"/>
  <c r="BL24" i="6"/>
  <c r="BL33" i="6"/>
  <c r="BL82" i="6"/>
  <c r="BL39" i="6"/>
  <c r="BL51" i="6"/>
  <c r="BL85" i="6"/>
  <c r="BL83" i="6"/>
  <c r="BL73" i="6"/>
  <c r="BL17" i="6"/>
  <c r="BL81" i="6"/>
  <c r="BL66" i="6"/>
  <c r="BL42" i="6"/>
  <c r="BL84" i="6"/>
  <c r="BL50" i="6"/>
  <c r="BL59" i="6"/>
  <c r="BL63" i="6"/>
  <c r="BL38" i="6"/>
  <c r="BL65" i="6"/>
  <c r="BL31" i="6"/>
  <c r="BL25" i="6"/>
  <c r="BI12" i="6" l="1"/>
  <c r="BI82" i="6"/>
  <c r="BK82" i="6" s="1"/>
  <c r="BI80" i="6"/>
  <c r="BK80" i="6" s="1"/>
  <c r="BI50" i="6"/>
  <c r="BK50" i="6" s="1"/>
  <c r="BI65" i="6"/>
  <c r="BK65" i="6" s="1"/>
  <c r="BI30" i="6"/>
  <c r="BK30" i="6" s="1"/>
  <c r="BI20" i="6"/>
  <c r="BK20" i="6" s="1"/>
  <c r="BI21" i="6"/>
  <c r="BK21" i="6" s="1"/>
  <c r="BI76" i="6"/>
  <c r="BI24" i="6"/>
  <c r="BK24" i="6" s="1"/>
  <c r="BI32" i="6"/>
  <c r="BK32" i="6" s="1"/>
  <c r="BI56" i="6"/>
  <c r="BI42" i="6"/>
  <c r="BK42" i="6" s="1"/>
  <c r="BI40" i="6"/>
  <c r="BK40" i="6" s="1"/>
  <c r="BI44" i="6"/>
  <c r="BK44" i="6" s="1"/>
  <c r="BI57" i="6"/>
  <c r="BK57" i="6" s="1"/>
  <c r="BI46" i="6"/>
  <c r="BK46" i="6" s="1"/>
  <c r="BI38" i="6"/>
  <c r="BK38" i="6" s="1"/>
  <c r="BI54" i="6"/>
  <c r="BK54" i="6" s="1"/>
  <c r="BI33" i="6"/>
  <c r="BK33" i="6" s="1"/>
  <c r="BI18" i="6"/>
  <c r="BK18" i="6" s="1"/>
  <c r="BI66" i="6"/>
  <c r="BK66" i="6" s="1"/>
  <c r="BI35" i="6"/>
  <c r="BK35" i="6" s="1"/>
  <c r="BI34" i="6"/>
  <c r="BK34" i="6" s="1"/>
  <c r="BI45" i="6"/>
  <c r="BI84" i="6"/>
  <c r="BK84" i="6" s="1"/>
  <c r="BI77" i="6"/>
  <c r="BK77" i="6" s="1"/>
  <c r="BL10" i="6"/>
  <c r="BI10" i="6" s="1"/>
  <c r="BI11" i="6"/>
  <c r="BK11" i="6" s="1"/>
  <c r="BI83" i="6"/>
  <c r="BK83" i="6" s="1"/>
  <c r="BI51" i="6"/>
  <c r="BK51" i="6" s="1"/>
  <c r="BI27" i="6"/>
  <c r="BK27" i="6" s="1"/>
  <c r="BI49" i="6"/>
  <c r="BK49" i="6" s="1"/>
  <c r="BI39" i="6"/>
  <c r="BK39" i="6" s="1"/>
  <c r="BI70" i="6"/>
  <c r="BK70" i="6" s="1"/>
  <c r="BI79" i="6"/>
  <c r="BK79" i="6" s="1"/>
  <c r="BI62" i="6"/>
  <c r="BK62" i="6" s="1"/>
  <c r="BI61" i="6"/>
  <c r="BK61" i="6" s="1"/>
  <c r="BI68" i="6"/>
  <c r="BK68" i="6" s="1"/>
  <c r="BI81" i="6"/>
  <c r="BK81" i="6" s="1"/>
  <c r="BI72" i="6"/>
  <c r="BK72" i="6" s="1"/>
  <c r="BI85" i="6"/>
  <c r="BK85" i="6" s="1"/>
  <c r="BI31" i="6"/>
  <c r="BI14" i="6"/>
  <c r="BK14" i="6" s="1"/>
  <c r="BI19" i="6"/>
  <c r="BK19" i="6" s="1"/>
  <c r="BI48" i="6"/>
  <c r="BK48" i="6" s="1"/>
  <c r="BI53" i="6"/>
  <c r="BK53" i="6" s="1"/>
  <c r="BI37" i="6"/>
  <c r="BK37" i="6" s="1"/>
  <c r="BI17" i="6"/>
  <c r="BK17" i="6" s="1"/>
  <c r="BI71" i="6"/>
  <c r="BK71" i="6" s="1"/>
  <c r="BI60" i="6"/>
  <c r="BK60" i="6" s="1"/>
  <c r="BI41" i="6"/>
  <c r="BK41" i="6" s="1"/>
  <c r="BI67" i="6"/>
  <c r="BK67" i="6" s="1"/>
  <c r="BI75" i="6"/>
  <c r="BK75" i="6" s="1"/>
  <c r="BI16" i="6"/>
  <c r="BK16" i="6" s="1"/>
  <c r="BI73" i="6"/>
  <c r="BK73" i="6" s="1"/>
  <c r="BI43" i="6"/>
  <c r="BK43" i="6" s="1"/>
  <c r="BI28" i="6"/>
  <c r="BK28" i="6" s="1"/>
  <c r="BI87" i="6"/>
  <c r="BK87" i="6" s="1"/>
  <c r="BI13" i="6"/>
  <c r="BK13" i="6" s="1"/>
  <c r="BI23" i="6"/>
  <c r="BK23" i="6" s="1"/>
  <c r="BI15" i="6"/>
  <c r="BK15" i="6" s="1"/>
  <c r="BI25" i="6"/>
  <c r="BK25" i="6" s="1"/>
  <c r="BI74" i="6"/>
  <c r="BK74" i="6" s="1"/>
  <c r="BI63" i="6"/>
  <c r="BK63" i="6" s="1"/>
  <c r="BI47" i="6"/>
  <c r="BK47" i="6" s="1"/>
  <c r="BI69" i="6"/>
  <c r="BK69" i="6" s="1"/>
  <c r="BI52" i="6"/>
  <c r="BK52" i="6" s="1"/>
  <c r="BI55" i="6"/>
  <c r="BK55" i="6" s="1"/>
  <c r="BI86" i="6"/>
  <c r="BK86" i="6" s="1"/>
  <c r="BI36" i="6"/>
  <c r="BK36" i="6" s="1"/>
  <c r="BI29" i="6"/>
  <c r="BK29" i="6" s="1"/>
  <c r="BI58" i="6"/>
  <c r="BK58" i="6" s="1"/>
  <c r="BI22" i="6"/>
  <c r="BK22" i="6" s="1"/>
  <c r="BI59" i="6"/>
  <c r="BK59" i="6" s="1"/>
  <c r="BI78" i="6"/>
  <c r="BK78" i="6" s="1"/>
  <c r="BI64" i="6"/>
  <c r="BK64" i="6" s="1"/>
  <c r="BI26" i="6"/>
  <c r="BK26" i="6" s="1"/>
  <c r="BK76" i="6"/>
  <c r="BK45" i="6"/>
  <c r="BK56" i="6"/>
  <c r="BK31" i="6"/>
  <c r="BK12" i="6"/>
  <c r="BL9" i="6" l="1"/>
  <c r="BI9" i="6" s="1"/>
  <c r="BQ29" i="6"/>
  <c r="BQ80" i="6"/>
  <c r="BQ12" i="6"/>
  <c r="BQ14" i="6"/>
  <c r="BQ37" i="6"/>
  <c r="BQ26" i="6"/>
  <c r="BQ68" i="6"/>
  <c r="BQ72" i="6"/>
  <c r="BQ41" i="6"/>
  <c r="BQ33" i="6"/>
  <c r="BQ85" i="6"/>
  <c r="BQ30" i="6"/>
  <c r="BQ61" i="6"/>
  <c r="BQ34" i="6"/>
  <c r="BQ39" i="6"/>
  <c r="BQ23" i="6"/>
  <c r="BQ57" i="6"/>
  <c r="BQ43" i="6"/>
  <c r="BQ24" i="6"/>
  <c r="BQ54" i="6"/>
  <c r="BQ11" i="6"/>
  <c r="BQ50" i="6"/>
  <c r="BQ20" i="6"/>
  <c r="BQ64" i="6"/>
  <c r="BQ82" i="6"/>
  <c r="BQ47" i="6"/>
  <c r="BQ60" i="6"/>
  <c r="BQ69" i="6"/>
  <c r="BQ77" i="6"/>
  <c r="BQ32" i="6"/>
  <c r="BQ35" i="6"/>
  <c r="BQ73" i="6"/>
  <c r="BQ70" i="6"/>
  <c r="BQ44" i="6"/>
  <c r="BQ65" i="6"/>
  <c r="BQ79" i="6"/>
  <c r="BQ86" i="6"/>
  <c r="BQ22" i="6"/>
  <c r="BQ83" i="6"/>
  <c r="BQ87" i="6"/>
  <c r="BQ48" i="6"/>
  <c r="BQ78" i="6"/>
  <c r="BQ67" i="6"/>
  <c r="BQ81" i="6"/>
  <c r="BQ71" i="6"/>
  <c r="BQ38" i="6"/>
  <c r="BQ66" i="6"/>
  <c r="BQ31" i="6"/>
  <c r="BQ25" i="6"/>
  <c r="BQ56" i="6"/>
  <c r="BQ84" i="6"/>
  <c r="BQ21" i="6"/>
  <c r="BQ40" i="6"/>
  <c r="BQ51" i="6"/>
  <c r="BQ76" i="6"/>
  <c r="BQ36" i="6"/>
  <c r="BQ53" i="6"/>
  <c r="BK10" i="6"/>
  <c r="BQ55" i="6"/>
  <c r="BQ58" i="6"/>
  <c r="BQ16" i="6"/>
  <c r="BQ75" i="6"/>
  <c r="BQ19" i="6"/>
  <c r="BQ59" i="6"/>
  <c r="BQ15" i="6"/>
  <c r="BQ63" i="6"/>
  <c r="BQ17" i="6"/>
  <c r="BQ28" i="6"/>
  <c r="BQ18" i="6"/>
  <c r="BQ52" i="6"/>
  <c r="BQ49" i="6"/>
  <c r="BQ74" i="6"/>
  <c r="BQ45" i="6"/>
  <c r="BQ13" i="6"/>
  <c r="BQ42" i="6"/>
  <c r="BQ46" i="6"/>
  <c r="BQ27" i="6"/>
  <c r="BQ62" i="6"/>
  <c r="BL8" i="6" l="1"/>
  <c r="BI8" i="6"/>
  <c r="BQ10" i="6"/>
  <c r="BK9" i="6"/>
  <c r="BK8" i="6" l="1"/>
  <c r="BQ9" i="6"/>
  <c r="BQ8" i="6" l="1"/>
  <c r="H156" i="7" l="1"/>
  <c r="G155" i="7"/>
  <c r="R159" i="16"/>
  <c r="Q158" i="16"/>
  <c r="H154" i="7" l="1"/>
  <c r="G154" i="7"/>
  <c r="G157" i="7"/>
  <c r="G156" i="7"/>
  <c r="H158" i="7"/>
  <c r="H155" i="7"/>
  <c r="G158" i="7"/>
  <c r="H157" i="7"/>
  <c r="Q160" i="16"/>
  <c r="Q159" i="16"/>
  <c r="Q157" i="16"/>
  <c r="R158" i="16"/>
  <c r="R160" i="16"/>
  <c r="R161" i="16"/>
  <c r="Q161" i="16"/>
  <c r="R157" i="16"/>
  <c r="O155" i="7" l="1"/>
  <c r="N155" i="7"/>
  <c r="N156" i="7"/>
  <c r="O158" i="7"/>
  <c r="N157" i="7"/>
  <c r="N158" i="7"/>
  <c r="O159" i="7"/>
  <c r="N159" i="7"/>
  <c r="O156" i="7"/>
  <c r="O157" i="7"/>
  <c r="F99" i="7" l="1"/>
  <c r="G100" i="7"/>
  <c r="F109" i="7"/>
  <c r="G95" i="7"/>
  <c r="G99" i="7"/>
  <c r="H99" i="7"/>
  <c r="E100" i="7"/>
  <c r="F98" i="7"/>
  <c r="G108" i="7"/>
  <c r="F100" i="7"/>
  <c r="H102" i="7"/>
  <c r="E99" i="7"/>
  <c r="H100" i="7"/>
  <c r="G103" i="7"/>
  <c r="F96" i="7"/>
  <c r="G107" i="7"/>
  <c r="G96" i="7"/>
  <c r="E111" i="7"/>
  <c r="E103" i="7"/>
  <c r="E96" i="7"/>
  <c r="H96" i="7"/>
  <c r="H97" i="7"/>
  <c r="H103" i="7"/>
  <c r="G109" i="7"/>
  <c r="E108" i="7"/>
  <c r="F97" i="7"/>
  <c r="F103" i="7"/>
  <c r="E98" i="7"/>
  <c r="F93" i="7"/>
  <c r="AZ27" i="6"/>
  <c r="AX35" i="6"/>
  <c r="AY46" i="6"/>
  <c r="AZ39" i="6"/>
  <c r="AX29" i="6"/>
  <c r="AY34" i="6"/>
  <c r="AY23" i="6"/>
  <c r="AX8" i="6"/>
  <c r="AZ10" i="6"/>
  <c r="AX22" i="6"/>
  <c r="AX44" i="6"/>
  <c r="AX45" i="6"/>
  <c r="Q99" i="16"/>
  <c r="AX37" i="6"/>
  <c r="AY22" i="6"/>
  <c r="AX41" i="6"/>
  <c r="AX16" i="6"/>
  <c r="AY45" i="6"/>
  <c r="BA44" i="6"/>
  <c r="AX40" i="6"/>
  <c r="AZ16" i="6"/>
  <c r="O106" i="16"/>
  <c r="BA11" i="6"/>
  <c r="AX46" i="6"/>
  <c r="AX38" i="6"/>
  <c r="AY42" i="6"/>
  <c r="O102" i="16"/>
  <c r="AZ44" i="6"/>
  <c r="AX49" i="6"/>
  <c r="AY39" i="6"/>
  <c r="AY47" i="6"/>
  <c r="R103" i="16"/>
  <c r="AZ22" i="6"/>
  <c r="AX50" i="6"/>
  <c r="AX42" i="6"/>
  <c r="AY48" i="6"/>
  <c r="BA23" i="6"/>
  <c r="O103" i="16"/>
  <c r="AZ19" i="6"/>
  <c r="BA26" i="6"/>
  <c r="AZ11" i="6"/>
  <c r="BA17" i="6"/>
  <c r="AZ41" i="6"/>
  <c r="BA12" i="6"/>
  <c r="BA36" i="6"/>
  <c r="AY43" i="6"/>
  <c r="AX51" i="6"/>
  <c r="AY35" i="6"/>
  <c r="R105" i="16"/>
  <c r="AZ52" i="6"/>
  <c r="AX14" i="6"/>
  <c r="BA34" i="6"/>
  <c r="AX48" i="6"/>
  <c r="AX33" i="6"/>
  <c r="AX17" i="6"/>
  <c r="AY9" i="6"/>
  <c r="AZ12" i="6"/>
  <c r="AZ26" i="6"/>
  <c r="AX36" i="6"/>
  <c r="AX18" i="6"/>
  <c r="AZ49" i="6"/>
  <c r="Q98" i="16"/>
  <c r="AZ13" i="6"/>
  <c r="Q106" i="16"/>
  <c r="AZ21" i="6"/>
  <c r="BA51" i="6"/>
  <c r="BA19" i="6"/>
  <c r="BA53" i="6"/>
  <c r="R102" i="16"/>
  <c r="AZ33" i="6"/>
  <c r="AY10" i="6"/>
  <c r="AY33" i="6"/>
  <c r="BA46" i="6"/>
  <c r="BA13" i="6"/>
  <c r="P103" i="16"/>
  <c r="AZ18" i="6"/>
  <c r="AY14" i="6"/>
  <c r="BA39" i="6"/>
  <c r="P100" i="16"/>
  <c r="AY25" i="6"/>
  <c r="BA35" i="6"/>
  <c r="BA24" i="6"/>
  <c r="AX12" i="6"/>
  <c r="AX25" i="6"/>
  <c r="AX9" i="6"/>
  <c r="BA25" i="6"/>
  <c r="AY17" i="6"/>
  <c r="AZ15" i="6"/>
  <c r="BA15" i="6"/>
  <c r="AZ32" i="6"/>
  <c r="BA50" i="6"/>
  <c r="AX13" i="6"/>
  <c r="AX30" i="6"/>
  <c r="BA30" i="6"/>
  <c r="AY16" i="6"/>
  <c r="BA33" i="6"/>
  <c r="AZ40" i="6"/>
  <c r="O111" i="16"/>
  <c r="BA32" i="6"/>
  <c r="BA8" i="6"/>
  <c r="AY8" i="6"/>
  <c r="AZ53" i="6"/>
  <c r="AX15" i="6"/>
  <c r="AY30" i="6"/>
  <c r="AY27" i="6"/>
  <c r="Q111" i="16"/>
  <c r="AZ29" i="6"/>
  <c r="AZ20" i="6"/>
  <c r="AY18" i="6"/>
  <c r="O99" i="16"/>
  <c r="AY28" i="6"/>
  <c r="AZ28" i="6"/>
  <c r="Q102" i="16"/>
  <c r="BA9" i="6"/>
  <c r="AZ9" i="6"/>
  <c r="BA10" i="6"/>
  <c r="AZ51" i="6"/>
  <c r="R106" i="16"/>
  <c r="BA37" i="6"/>
  <c r="BA28" i="6"/>
  <c r="AY52" i="6"/>
  <c r="AZ37" i="6"/>
  <c r="Q110" i="16"/>
  <c r="AX19" i="6"/>
  <c r="AY38" i="6"/>
  <c r="BA45" i="6"/>
  <c r="AZ36" i="6"/>
  <c r="P112" i="16"/>
  <c r="AX24" i="6"/>
  <c r="AZ24" i="6"/>
  <c r="AY24" i="6"/>
  <c r="AZ45" i="6"/>
  <c r="AZ35" i="6"/>
  <c r="BA21" i="6"/>
  <c r="AY29" i="6"/>
  <c r="AX10" i="6"/>
  <c r="AZ23" i="6"/>
  <c r="Q103" i="16"/>
  <c r="R100" i="16"/>
  <c r="BA16" i="6"/>
  <c r="P102" i="16"/>
  <c r="AZ46" i="6"/>
  <c r="Q112" i="16"/>
  <c r="AY44" i="6"/>
  <c r="BA27" i="6"/>
  <c r="P96" i="16"/>
  <c r="P106" i="16"/>
  <c r="AX43" i="6"/>
  <c r="BA52" i="6"/>
  <c r="AX21" i="6"/>
  <c r="AX26" i="6"/>
  <c r="O114" i="16"/>
  <c r="AZ17" i="6"/>
  <c r="AX47" i="6"/>
  <c r="AX28" i="6"/>
  <c r="AY51" i="6"/>
  <c r="BA14" i="6"/>
  <c r="P101" i="16"/>
  <c r="AX11" i="6"/>
  <c r="AZ25" i="6"/>
  <c r="AY37" i="6"/>
  <c r="AY15" i="6"/>
  <c r="AY31" i="6"/>
  <c r="BA40" i="6"/>
  <c r="R99" i="16"/>
  <c r="AZ50" i="6"/>
  <c r="AX34" i="6"/>
  <c r="AX31" i="6"/>
  <c r="AZ42" i="6"/>
  <c r="AZ30" i="6"/>
  <c r="AX20" i="6"/>
  <c r="AZ48" i="6"/>
  <c r="AY21" i="6"/>
  <c r="AX23" i="6"/>
  <c r="BA29" i="6"/>
  <c r="AY36" i="6"/>
  <c r="AZ38" i="6"/>
  <c r="AY40" i="6"/>
  <c r="AZ14" i="6"/>
  <c r="O101" i="16"/>
  <c r="AY26" i="6"/>
  <c r="AZ8" i="6"/>
  <c r="BA49" i="6"/>
  <c r="BA47" i="6"/>
  <c r="BA42" i="6"/>
  <c r="AY41" i="6"/>
  <c r="AZ47" i="6"/>
  <c r="AY13" i="6"/>
  <c r="AX27" i="6"/>
  <c r="BA41" i="6"/>
  <c r="BA18" i="6"/>
  <c r="AZ34" i="6"/>
  <c r="AY50" i="6"/>
  <c r="AZ43" i="6"/>
  <c r="AY12" i="6"/>
  <c r="AY19" i="6"/>
  <c r="AX39" i="6"/>
  <c r="BA48" i="6"/>
  <c r="BA38" i="6"/>
  <c r="AY20" i="6"/>
  <c r="AY11" i="6"/>
  <c r="BA31" i="6"/>
  <c r="AY49" i="6"/>
  <c r="AY32" i="6"/>
  <c r="AX32" i="6"/>
  <c r="BA43" i="6"/>
  <c r="BA20" i="6"/>
  <c r="P99" i="16"/>
  <c r="BA22" i="6"/>
  <c r="AZ31" i="6"/>
  <c r="AS109" i="9" l="1"/>
  <c r="AR109" i="9"/>
  <c r="AT109" i="9"/>
  <c r="AQ109" i="9"/>
  <c r="N101" i="7" l="1"/>
  <c r="G104" i="7"/>
  <c r="F107" i="7"/>
  <c r="H114" i="7"/>
  <c r="H126" i="7"/>
  <c r="E115" i="7"/>
  <c r="G127" i="7"/>
  <c r="H139" i="7"/>
  <c r="H122" i="7"/>
  <c r="G152" i="7"/>
  <c r="E117" i="7"/>
  <c r="G129" i="7"/>
  <c r="H147" i="7"/>
  <c r="G131" i="7"/>
  <c r="G118" i="7"/>
  <c r="H130" i="7"/>
  <c r="G125" i="7"/>
  <c r="F108" i="7"/>
  <c r="F94" i="7"/>
  <c r="H111" i="7"/>
  <c r="F110" i="7"/>
  <c r="N109" i="7"/>
  <c r="O100" i="7"/>
  <c r="G106" i="7"/>
  <c r="F102" i="7"/>
  <c r="G114" i="7"/>
  <c r="G126" i="7"/>
  <c r="H144" i="7"/>
  <c r="G145" i="7"/>
  <c r="H116" i="7"/>
  <c r="E122" i="7"/>
  <c r="G140" i="7"/>
  <c r="G147" i="7"/>
  <c r="E119" i="7"/>
  <c r="E112" i="7"/>
  <c r="E118" i="7"/>
  <c r="G130" i="7"/>
  <c r="H148" i="7"/>
  <c r="H125" i="7"/>
  <c r="E94" i="7"/>
  <c r="N100" i="7"/>
  <c r="H106" i="7"/>
  <c r="G102" i="7"/>
  <c r="E120" i="7"/>
  <c r="G144" i="7"/>
  <c r="H127" i="7"/>
  <c r="G116" i="7"/>
  <c r="H140" i="7"/>
  <c r="H123" i="7"/>
  <c r="H135" i="7"/>
  <c r="H149" i="7"/>
  <c r="G112" i="7"/>
  <c r="G148" i="7"/>
  <c r="F101" i="7"/>
  <c r="E113" i="7"/>
  <c r="F125" i="7"/>
  <c r="E95" i="7"/>
  <c r="E102" i="7"/>
  <c r="H115" i="7"/>
  <c r="L100" i="7"/>
  <c r="H110" i="7"/>
  <c r="H132" i="7"/>
  <c r="G121" i="7"/>
  <c r="G133" i="7"/>
  <c r="H145" i="7"/>
  <c r="F116" i="7"/>
  <c r="G128" i="7"/>
  <c r="G123" i="7"/>
  <c r="G135" i="7"/>
  <c r="H153" i="7"/>
  <c r="H98" i="7"/>
  <c r="H119" i="7"/>
  <c r="G149" i="7"/>
  <c r="H112" i="7"/>
  <c r="H124" i="7"/>
  <c r="H101" i="7"/>
  <c r="G101" i="7"/>
  <c r="H113" i="7"/>
  <c r="G94" i="7"/>
  <c r="H95" i="7"/>
  <c r="O97" i="7"/>
  <c r="O103" i="7"/>
  <c r="E104" i="7"/>
  <c r="E105" i="7"/>
  <c r="G105" i="7"/>
  <c r="N96" i="7"/>
  <c r="L99" i="7"/>
  <c r="N108" i="7"/>
  <c r="E110" i="7"/>
  <c r="H120" i="7"/>
  <c r="G132" i="7"/>
  <c r="H150" i="7"/>
  <c r="F121" i="7"/>
  <c r="G151" i="7"/>
  <c r="H128" i="7"/>
  <c r="G146" i="7"/>
  <c r="E123" i="7"/>
  <c r="G153" i="7"/>
  <c r="G119" i="7"/>
  <c r="F112" i="7"/>
  <c r="G124" i="7"/>
  <c r="G136" i="7"/>
  <c r="G113" i="7"/>
  <c r="H137" i="7"/>
  <c r="F104" i="7"/>
  <c r="H105" i="7"/>
  <c r="M98" i="7"/>
  <c r="F114" i="7"/>
  <c r="F120" i="7"/>
  <c r="G150" i="7"/>
  <c r="E121" i="7"/>
  <c r="H133" i="7"/>
  <c r="E116" i="7"/>
  <c r="H117" i="7"/>
  <c r="F123" i="7"/>
  <c r="H141" i="7"/>
  <c r="F119" i="7"/>
  <c r="F106" i="7"/>
  <c r="H118" i="7"/>
  <c r="F124" i="7"/>
  <c r="E101" i="7"/>
  <c r="F113" i="7"/>
  <c r="G137" i="7"/>
  <c r="E107" i="7"/>
  <c r="E109" i="7"/>
  <c r="G97" i="7"/>
  <c r="H107" i="7"/>
  <c r="F105" i="7"/>
  <c r="M99" i="7"/>
  <c r="E114" i="7"/>
  <c r="G120" i="7"/>
  <c r="H138" i="7"/>
  <c r="G115" i="7"/>
  <c r="G139" i="7"/>
  <c r="H151" i="7"/>
  <c r="G122" i="7"/>
  <c r="H134" i="7"/>
  <c r="H146" i="7"/>
  <c r="G117" i="7"/>
  <c r="G141" i="7"/>
  <c r="G143" i="7"/>
  <c r="E106" i="7"/>
  <c r="E124" i="7"/>
  <c r="H142" i="7"/>
  <c r="H94" i="7"/>
  <c r="G111" i="7"/>
  <c r="G110" i="7"/>
  <c r="H136" i="7"/>
  <c r="E97" i="7"/>
  <c r="F111" i="7"/>
  <c r="G98" i="7"/>
  <c r="M100" i="7"/>
  <c r="M97" i="7"/>
  <c r="H104" i="7"/>
  <c r="G138" i="7"/>
  <c r="F115" i="7"/>
  <c r="H121" i="7"/>
  <c r="F122" i="7"/>
  <c r="G134" i="7"/>
  <c r="H152" i="7"/>
  <c r="F117" i="7"/>
  <c r="H129" i="7"/>
  <c r="H143" i="7"/>
  <c r="H131" i="7"/>
  <c r="F118" i="7"/>
  <c r="G142" i="7"/>
  <c r="E125" i="7"/>
  <c r="H109" i="7"/>
  <c r="H108" i="7"/>
  <c r="F95" i="7"/>
  <c r="M93" i="7"/>
  <c r="N106" i="7" l="1"/>
  <c r="N113" i="7"/>
  <c r="O141" i="7"/>
  <c r="O111" i="7"/>
  <c r="N97" i="7"/>
  <c r="L106" i="7"/>
  <c r="N107" i="7"/>
  <c r="O134" i="7"/>
  <c r="O154" i="7"/>
  <c r="O133" i="7"/>
  <c r="O142" i="7"/>
  <c r="O123" i="7"/>
  <c r="M118" i="7"/>
  <c r="O116" i="7"/>
  <c r="O113" i="7"/>
  <c r="O99" i="7"/>
  <c r="L119" i="7"/>
  <c r="M107" i="7"/>
  <c r="L107" i="7"/>
  <c r="O145" i="7"/>
  <c r="O146" i="7"/>
  <c r="L94" i="7"/>
  <c r="N105" i="7"/>
  <c r="O101" i="7"/>
  <c r="M116" i="7"/>
  <c r="M124" i="7"/>
  <c r="O151" i="7"/>
  <c r="L113" i="7"/>
  <c r="L108" i="7"/>
  <c r="N112" i="7"/>
  <c r="M104" i="7"/>
  <c r="L103" i="7"/>
  <c r="N154" i="7"/>
  <c r="O153" i="7"/>
  <c r="O136" i="7"/>
  <c r="N152" i="7"/>
  <c r="M121" i="7"/>
  <c r="N133" i="7"/>
  <c r="N145" i="7"/>
  <c r="O138" i="7"/>
  <c r="O148" i="7"/>
  <c r="N127" i="7"/>
  <c r="N136" i="7"/>
  <c r="M120" i="7"/>
  <c r="O126" i="7"/>
  <c r="O140" i="7"/>
  <c r="M117" i="7"/>
  <c r="M95" i="7"/>
  <c r="O96" i="7"/>
  <c r="M103" i="7"/>
  <c r="L101" i="7"/>
  <c r="N153" i="7"/>
  <c r="M113" i="7"/>
  <c r="L121" i="7"/>
  <c r="L124" i="7"/>
  <c r="N146" i="7"/>
  <c r="N115" i="7"/>
  <c r="L114" i="7"/>
  <c r="O115" i="7"/>
  <c r="N114" i="7"/>
  <c r="M101" i="7"/>
  <c r="N121" i="7"/>
  <c r="N134" i="7"/>
  <c r="L110" i="7"/>
  <c r="N103" i="7"/>
  <c r="M109" i="7"/>
  <c r="M119" i="7"/>
  <c r="O139" i="7"/>
  <c r="O95" i="7"/>
  <c r="N120" i="7"/>
  <c r="L95" i="7"/>
  <c r="N111" i="7"/>
  <c r="M105" i="7"/>
  <c r="N110" i="7"/>
  <c r="M106" i="7"/>
  <c r="O105" i="7"/>
  <c r="O106" i="7"/>
  <c r="O110" i="7"/>
  <c r="O147" i="7"/>
  <c r="N151" i="7"/>
  <c r="N148" i="7"/>
  <c r="N123" i="7"/>
  <c r="M115" i="7"/>
  <c r="N118" i="7"/>
  <c r="O150" i="7"/>
  <c r="N141" i="7"/>
  <c r="N138" i="7"/>
  <c r="L112" i="7"/>
  <c r="N130" i="7"/>
  <c r="O98" i="7"/>
  <c r="M114" i="7"/>
  <c r="N128" i="7"/>
  <c r="N132" i="7"/>
  <c r="L120" i="7"/>
  <c r="N102" i="7"/>
  <c r="M96" i="7"/>
  <c r="L111" i="7"/>
  <c r="O112" i="7"/>
  <c r="N147" i="7"/>
  <c r="M111" i="7"/>
  <c r="N94" i="7"/>
  <c r="O130" i="7"/>
  <c r="O127" i="7"/>
  <c r="N142" i="7"/>
  <c r="O117" i="7"/>
  <c r="O144" i="7"/>
  <c r="N131" i="7"/>
  <c r="N126" i="7"/>
  <c r="N135" i="7"/>
  <c r="N119" i="7"/>
  <c r="O135" i="7"/>
  <c r="N124" i="7"/>
  <c r="L96" i="7"/>
  <c r="L109" i="7"/>
  <c r="O131" i="7"/>
  <c r="L116" i="7"/>
  <c r="O120" i="7"/>
  <c r="O149" i="7"/>
  <c r="O143" i="7"/>
  <c r="O102" i="7"/>
  <c r="O107" i="7"/>
  <c r="N150" i="7"/>
  <c r="L125" i="7"/>
  <c r="L104" i="7"/>
  <c r="L98" i="7"/>
  <c r="M112" i="7"/>
  <c r="N99" i="7"/>
  <c r="L123" i="7"/>
  <c r="N140" i="7"/>
  <c r="O114" i="7"/>
  <c r="O119" i="7"/>
  <c r="O122" i="7"/>
  <c r="O129" i="7"/>
  <c r="N137" i="7"/>
  <c r="L117" i="7"/>
  <c r="N149" i="7"/>
  <c r="N144" i="7"/>
  <c r="O109" i="7"/>
  <c r="N95" i="7"/>
  <c r="L97" i="7"/>
  <c r="N98" i="7"/>
  <c r="N129" i="7"/>
  <c r="M123" i="7"/>
  <c r="O118" i="7"/>
  <c r="M122" i="7"/>
  <c r="L105" i="7"/>
  <c r="O94" i="7"/>
  <c r="L102" i="7"/>
  <c r="M110" i="7"/>
  <c r="O108" i="7"/>
  <c r="N104" i="7"/>
  <c r="N117" i="7"/>
  <c r="L115" i="7"/>
  <c r="L118" i="7"/>
  <c r="L122" i="7"/>
  <c r="M125" i="7"/>
  <c r="N116" i="7"/>
  <c r="O125" i="7"/>
  <c r="O152" i="7"/>
  <c r="N125" i="7"/>
  <c r="N139" i="7"/>
  <c r="N122" i="7"/>
  <c r="O137" i="7"/>
  <c r="M102" i="7"/>
  <c r="O124" i="7"/>
  <c r="N143" i="7"/>
  <c r="M108" i="7"/>
  <c r="O104" i="7"/>
  <c r="O128" i="7"/>
  <c r="O121" i="7"/>
  <c r="O132" i="7"/>
  <c r="M94" i="7"/>
  <c r="AT58" i="6"/>
  <c r="O100" i="16"/>
  <c r="O117" i="16"/>
  <c r="AS80" i="6"/>
  <c r="Q146" i="16"/>
  <c r="AT61" i="6"/>
  <c r="AZ54" i="6"/>
  <c r="AQ67" i="6"/>
  <c r="AX55" i="6"/>
  <c r="Q125" i="16"/>
  <c r="AS73" i="6"/>
  <c r="P118" i="16"/>
  <c r="R130" i="16"/>
  <c r="R132" i="16"/>
  <c r="Q121" i="16"/>
  <c r="O120" i="16"/>
  <c r="Q115" i="16"/>
  <c r="AT84" i="6"/>
  <c r="AS65" i="6"/>
  <c r="P115" i="16"/>
  <c r="AS64" i="6"/>
  <c r="R131" i="16"/>
  <c r="P98" i="16"/>
  <c r="Q134" i="16"/>
  <c r="AD20" i="16"/>
  <c r="Q138" i="16"/>
  <c r="AS74" i="6"/>
  <c r="R108" i="16"/>
  <c r="AT71" i="6"/>
  <c r="AC19" i="16"/>
  <c r="Q109" i="16"/>
  <c r="AA17" i="16"/>
  <c r="AR53" i="6"/>
  <c r="R145" i="16"/>
  <c r="AR66" i="6"/>
  <c r="AY55" i="6"/>
  <c r="R152" i="16"/>
  <c r="P117" i="16"/>
  <c r="AC20" i="16"/>
  <c r="O113" i="16"/>
  <c r="P111" i="16"/>
  <c r="R150" i="16"/>
  <c r="R109" i="16"/>
  <c r="AT75" i="6"/>
  <c r="AS68" i="6"/>
  <c r="R104" i="16"/>
  <c r="AS67" i="6"/>
  <c r="R149" i="16"/>
  <c r="AT69" i="6"/>
  <c r="Q113" i="16"/>
  <c r="AT62" i="6"/>
  <c r="R97" i="16"/>
  <c r="AD19" i="16"/>
  <c r="AB16" i="16"/>
  <c r="AZ57" i="6"/>
  <c r="AT85" i="6"/>
  <c r="AS79" i="6"/>
  <c r="R138" i="16"/>
  <c r="AQ65" i="6"/>
  <c r="P123" i="16"/>
  <c r="O128" i="16"/>
  <c r="AT83" i="6"/>
  <c r="AR54" i="6"/>
  <c r="O109" i="16"/>
  <c r="R141" i="16"/>
  <c r="R124" i="16"/>
  <c r="O122" i="16"/>
  <c r="Q136" i="16"/>
  <c r="AX52" i="6"/>
  <c r="AS82" i="6"/>
  <c r="AT65" i="6"/>
  <c r="Q128" i="16"/>
  <c r="AC22" i="16"/>
  <c r="AD18" i="16"/>
  <c r="AT76" i="6"/>
  <c r="AS70" i="16"/>
  <c r="AN165" i="16"/>
  <c r="AN18" i="16"/>
  <c r="R117" i="16"/>
  <c r="AN30" i="16"/>
  <c r="AN7" i="16"/>
  <c r="AS160" i="16"/>
  <c r="AN67" i="16"/>
  <c r="AN31" i="16"/>
  <c r="AS23" i="16"/>
  <c r="AN20" i="16"/>
  <c r="AS61" i="16"/>
  <c r="AN27" i="16"/>
  <c r="AN66" i="16"/>
  <c r="AS15" i="16"/>
  <c r="AS163" i="16"/>
  <c r="AN17" i="16"/>
  <c r="AN15" i="16"/>
  <c r="AN57" i="16"/>
  <c r="AN68" i="16"/>
  <c r="AS50" i="16"/>
  <c r="R151" i="16"/>
  <c r="R135" i="16"/>
  <c r="Q131" i="16"/>
  <c r="AS72" i="6"/>
  <c r="O98" i="16"/>
  <c r="O110" i="16"/>
  <c r="Q135" i="16"/>
  <c r="R142" i="16"/>
  <c r="Q140" i="16"/>
  <c r="AB18" i="16"/>
  <c r="AQ53" i="6"/>
  <c r="Q108" i="16"/>
  <c r="AX54" i="6"/>
  <c r="AR67" i="6"/>
  <c r="P124" i="16"/>
  <c r="AY54" i="6"/>
  <c r="Q116" i="16"/>
  <c r="O105" i="16"/>
  <c r="AS54" i="6"/>
  <c r="R107" i="16"/>
  <c r="Q155" i="16"/>
  <c r="O97" i="16"/>
  <c r="O127" i="16"/>
  <c r="P119" i="16"/>
  <c r="R125" i="16"/>
  <c r="AT67" i="6"/>
  <c r="AQ61" i="6"/>
  <c r="R115" i="16"/>
  <c r="AD16" i="16"/>
  <c r="AA18" i="16"/>
  <c r="AR58" i="6"/>
  <c r="AN14" i="16"/>
  <c r="R137" i="16"/>
  <c r="P109" i="16"/>
  <c r="AN32" i="16"/>
  <c r="AB17" i="16"/>
  <c r="O126" i="16"/>
  <c r="AN61" i="16"/>
  <c r="Q130" i="16"/>
  <c r="AS43" i="16"/>
  <c r="AT86" i="6"/>
  <c r="Q142" i="16"/>
  <c r="AN164" i="16"/>
  <c r="AS8" i="16"/>
  <c r="AS13" i="16"/>
  <c r="AN70" i="16"/>
  <c r="AS164" i="16"/>
  <c r="AN28" i="16"/>
  <c r="AR71" i="6"/>
  <c r="Q141" i="16"/>
  <c r="AT72" i="6"/>
  <c r="Q119" i="16"/>
  <c r="O116" i="16"/>
  <c r="Q107" i="16"/>
  <c r="Q126" i="16"/>
  <c r="AY53" i="6"/>
  <c r="R156" i="16"/>
  <c r="AQ63" i="6"/>
  <c r="AD17" i="16"/>
  <c r="R126" i="16"/>
  <c r="R136" i="16"/>
  <c r="R129" i="16"/>
  <c r="Q145" i="16"/>
  <c r="AR63" i="6"/>
  <c r="AQ60" i="6"/>
  <c r="Q148" i="16"/>
  <c r="AR65" i="6"/>
  <c r="R143" i="16"/>
  <c r="AT78" i="6"/>
  <c r="P128" i="16"/>
  <c r="O115" i="16"/>
  <c r="P110" i="16"/>
  <c r="Q137" i="16"/>
  <c r="AC21" i="16"/>
  <c r="AT81" i="6"/>
  <c r="O125" i="16"/>
  <c r="P122" i="16"/>
  <c r="AR64" i="6"/>
  <c r="AT68" i="6"/>
  <c r="AT77" i="6"/>
  <c r="Q147" i="16"/>
  <c r="Q97" i="16"/>
  <c r="Q152" i="16"/>
  <c r="AN160" i="16"/>
  <c r="O104" i="16"/>
  <c r="Q127" i="16"/>
  <c r="AS60" i="16"/>
  <c r="AS17" i="16"/>
  <c r="AS72" i="16"/>
  <c r="AT56" i="6"/>
  <c r="AS24" i="16"/>
  <c r="AS52" i="16"/>
  <c r="AS59" i="16"/>
  <c r="AS31" i="16"/>
  <c r="AS53" i="16"/>
  <c r="AN48" i="16"/>
  <c r="AS22" i="16"/>
  <c r="AN64" i="16"/>
  <c r="AN38" i="16"/>
  <c r="AS38" i="16"/>
  <c r="AS162" i="16"/>
  <c r="AS64" i="16"/>
  <c r="AS11" i="16"/>
  <c r="AS39" i="16"/>
  <c r="AN10" i="16"/>
  <c r="AN69" i="16"/>
  <c r="AS67" i="16"/>
  <c r="AN46" i="16"/>
  <c r="AS62" i="16"/>
  <c r="AN8" i="16"/>
  <c r="AS28" i="16"/>
  <c r="AS49" i="16"/>
  <c r="AN40" i="16"/>
  <c r="AS69" i="16"/>
  <c r="AS47" i="16"/>
  <c r="AN24" i="16"/>
  <c r="AQ70" i="6"/>
  <c r="O123" i="16"/>
  <c r="AS61" i="6"/>
  <c r="AR55" i="6"/>
  <c r="AT63" i="6"/>
  <c r="R155" i="16"/>
  <c r="AT54" i="6"/>
  <c r="BA54" i="6"/>
  <c r="Q100" i="16"/>
  <c r="AR68" i="6"/>
  <c r="BA56" i="6"/>
  <c r="AS60" i="6"/>
  <c r="AS83" i="6"/>
  <c r="R116" i="16"/>
  <c r="AQ64" i="6"/>
  <c r="R134" i="16"/>
  <c r="AQ58" i="6"/>
  <c r="AT57" i="6"/>
  <c r="AT87" i="6"/>
  <c r="BA55" i="6"/>
  <c r="AT59" i="6"/>
  <c r="R122" i="16"/>
  <c r="AY56" i="6"/>
  <c r="R112" i="16"/>
  <c r="AT70" i="6"/>
  <c r="AT64" i="6"/>
  <c r="R98" i="16"/>
  <c r="AS69" i="6"/>
  <c r="AT79" i="6"/>
  <c r="Q114" i="16"/>
  <c r="R111" i="16"/>
  <c r="Q153" i="16"/>
  <c r="R127" i="16"/>
  <c r="AS58" i="6"/>
  <c r="AS71" i="6"/>
  <c r="AR69" i="6"/>
  <c r="O118" i="16"/>
  <c r="AS71" i="16"/>
  <c r="AN23" i="16"/>
  <c r="AS32" i="16"/>
  <c r="AQ55" i="6"/>
  <c r="AN50" i="16"/>
  <c r="AN25" i="16"/>
  <c r="AN42" i="16"/>
  <c r="AN59" i="16"/>
  <c r="AS18" i="16"/>
  <c r="AN29" i="16"/>
  <c r="AS166" i="16"/>
  <c r="AN52" i="16"/>
  <c r="AS65" i="16"/>
  <c r="AN43" i="16"/>
  <c r="AS14" i="16"/>
  <c r="AS58" i="16"/>
  <c r="AN161" i="16"/>
  <c r="AS12" i="16"/>
  <c r="AS26" i="16"/>
  <c r="AS36" i="16"/>
  <c r="AN36" i="16"/>
  <c r="AN162" i="16"/>
  <c r="AS63" i="16"/>
  <c r="AN159" i="16"/>
  <c r="P97" i="16"/>
  <c r="AT55" i="6"/>
  <c r="R118" i="16"/>
  <c r="AS87" i="6"/>
  <c r="AS75" i="6"/>
  <c r="AC16" i="16"/>
  <c r="AR61" i="6"/>
  <c r="BA57" i="6"/>
  <c r="Q105" i="16"/>
  <c r="AZ56" i="6"/>
  <c r="AS70" i="6"/>
  <c r="R148" i="16"/>
  <c r="Q104" i="16"/>
  <c r="P105" i="16"/>
  <c r="AS57" i="6"/>
  <c r="AT80" i="6"/>
  <c r="AT73" i="6"/>
  <c r="AS85" i="6"/>
  <c r="Q122" i="16"/>
  <c r="O119" i="16"/>
  <c r="AR59" i="6"/>
  <c r="AS76" i="6"/>
  <c r="AD21" i="16"/>
  <c r="P120" i="16"/>
  <c r="AR62" i="6"/>
  <c r="AR60" i="6"/>
  <c r="AS56" i="6"/>
  <c r="P104" i="16"/>
  <c r="R147" i="16"/>
  <c r="P126" i="16"/>
  <c r="P108" i="16"/>
  <c r="R121" i="16"/>
  <c r="O124" i="16"/>
  <c r="AS78" i="6"/>
  <c r="R144" i="16"/>
  <c r="AS84" i="6"/>
  <c r="AZ55" i="6"/>
  <c r="R110" i="16"/>
  <c r="AA16" i="16"/>
  <c r="P116" i="16"/>
  <c r="AS25" i="16"/>
  <c r="AN55" i="16"/>
  <c r="AN16" i="16"/>
  <c r="AS54" i="16"/>
  <c r="AR70" i="6"/>
  <c r="AS62" i="6"/>
  <c r="Q144" i="16"/>
  <c r="R133" i="16"/>
  <c r="AR56" i="6"/>
  <c r="R153" i="16"/>
  <c r="P127" i="16"/>
  <c r="AA15" i="16"/>
  <c r="BA58" i="6"/>
  <c r="AS86" i="6"/>
  <c r="Q129" i="16"/>
  <c r="Q132" i="16"/>
  <c r="R120" i="16"/>
  <c r="AT66" i="6"/>
  <c r="Q117" i="16"/>
  <c r="AR57" i="6"/>
  <c r="P114" i="16"/>
  <c r="R128" i="16"/>
  <c r="P113" i="16"/>
  <c r="P107" i="16"/>
  <c r="O121" i="16"/>
  <c r="Q139" i="16"/>
  <c r="AS81" i="6"/>
  <c r="AT74" i="6"/>
  <c r="Q101" i="16"/>
  <c r="R119" i="16"/>
  <c r="Q123" i="16"/>
  <c r="Q118" i="16"/>
  <c r="R123" i="16"/>
  <c r="AS59" i="6"/>
  <c r="O112" i="16"/>
  <c r="AQ62" i="6"/>
  <c r="Q120" i="16"/>
  <c r="AS30" i="16"/>
  <c r="AS44" i="16"/>
  <c r="AN13" i="16"/>
  <c r="AN22" i="16"/>
  <c r="AS34" i="16"/>
  <c r="AS165" i="16"/>
  <c r="O108" i="16"/>
  <c r="AQ69" i="6"/>
  <c r="AS20" i="16"/>
  <c r="AN47" i="16"/>
  <c r="AS68" i="16"/>
  <c r="AS35" i="16"/>
  <c r="AS10" i="16"/>
  <c r="AN166" i="16"/>
  <c r="AS19" i="16"/>
  <c r="AN19" i="16"/>
  <c r="AS66" i="16"/>
  <c r="AN58" i="16"/>
  <c r="AN72" i="16"/>
  <c r="AN44" i="16"/>
  <c r="AS159" i="16"/>
  <c r="AS29" i="16"/>
  <c r="AN21" i="16"/>
  <c r="AN9" i="16"/>
  <c r="R101" i="16"/>
  <c r="AQ54" i="6"/>
  <c r="AS7" i="16"/>
  <c r="AN34" i="16"/>
  <c r="AN35" i="16"/>
  <c r="AN41" i="16"/>
  <c r="AN12" i="16"/>
  <c r="AN54" i="16"/>
  <c r="AS41" i="16"/>
  <c r="AQ56" i="6"/>
  <c r="R154" i="16"/>
  <c r="AQ66" i="6"/>
  <c r="AQ59" i="6"/>
  <c r="AS55" i="6"/>
  <c r="R139" i="16"/>
  <c r="Q154" i="16"/>
  <c r="R146" i="16"/>
  <c r="R113" i="16"/>
  <c r="P121" i="16"/>
  <c r="AQ57" i="6"/>
  <c r="P125" i="16"/>
  <c r="Q133" i="16"/>
  <c r="AS63" i="6"/>
  <c r="AT82" i="6"/>
  <c r="AX56" i="6"/>
  <c r="Q149" i="16"/>
  <c r="Q150" i="16"/>
  <c r="AQ52" i="6"/>
  <c r="AC17" i="16"/>
  <c r="O107" i="16"/>
  <c r="Q151" i="16"/>
  <c r="R114" i="16"/>
  <c r="AC18" i="16"/>
  <c r="Q156" i="16"/>
  <c r="AQ68" i="6"/>
  <c r="AD22" i="16"/>
  <c r="AX53" i="6"/>
  <c r="Q143" i="16"/>
  <c r="AT60" i="6"/>
  <c r="Q124" i="16"/>
  <c r="AO50" i="16"/>
  <c r="AS66" i="6"/>
  <c r="AS77" i="6"/>
  <c r="AO57" i="16"/>
  <c r="R140" i="16"/>
  <c r="AT39" i="16"/>
  <c r="AN63" i="16"/>
  <c r="AT38" i="16"/>
  <c r="AN112" i="16"/>
  <c r="AT138" i="16"/>
  <c r="AT164" i="16"/>
  <c r="AS85" i="16"/>
  <c r="AT124" i="16"/>
  <c r="AN45" i="16"/>
  <c r="AO127" i="16"/>
  <c r="AT92" i="16"/>
  <c r="AT62" i="16"/>
  <c r="AT50" i="16"/>
  <c r="AT47" i="16"/>
  <c r="AO135" i="16"/>
  <c r="AO119" i="16"/>
  <c r="AS102" i="16"/>
  <c r="AN65" i="16"/>
  <c r="AS57" i="16"/>
  <c r="AN114" i="16"/>
  <c r="AO112" i="16"/>
  <c r="AS111" i="16"/>
  <c r="AN88" i="16"/>
  <c r="AS123" i="16"/>
  <c r="AN39" i="16"/>
  <c r="AS141" i="16"/>
  <c r="AN26" i="16"/>
  <c r="AN51" i="16"/>
  <c r="AS27" i="16"/>
  <c r="AN117" i="16"/>
  <c r="AS46" i="16"/>
  <c r="AN53" i="16"/>
  <c r="AS9" i="16"/>
  <c r="AN146" i="16"/>
  <c r="AS120" i="16"/>
  <c r="AN141" i="16"/>
  <c r="AN127" i="16"/>
  <c r="AS48" i="16"/>
  <c r="AS96" i="16"/>
  <c r="AN33" i="16"/>
  <c r="AS83" i="16"/>
  <c r="AN56" i="16"/>
  <c r="AN71" i="16"/>
  <c r="AN158" i="16"/>
  <c r="AN163" i="16"/>
  <c r="AN116" i="16"/>
  <c r="AS56" i="16"/>
  <c r="AN49" i="16"/>
  <c r="AS21" i="16"/>
  <c r="AS42" i="16"/>
  <c r="AS118" i="16"/>
  <c r="AN154" i="16"/>
  <c r="AS55" i="16"/>
  <c r="AS51" i="16"/>
  <c r="AS133" i="16"/>
  <c r="AN84" i="16"/>
  <c r="AS37" i="16"/>
  <c r="AS150" i="16"/>
  <c r="AS122" i="16"/>
  <c r="AN37" i="16"/>
  <c r="AN124" i="16"/>
  <c r="AN137" i="16"/>
  <c r="AS33" i="16"/>
  <c r="AN62" i="16"/>
  <c r="AS40" i="16"/>
  <c r="AN107" i="16"/>
  <c r="AS45" i="16"/>
  <c r="AS161" i="16"/>
  <c r="AS94" i="16"/>
  <c r="AS81" i="16"/>
  <c r="AN77" i="16"/>
  <c r="AS80" i="16"/>
  <c r="AS16" i="16"/>
  <c r="AN60" i="16"/>
  <c r="AN11" i="16"/>
  <c r="AN134" i="16"/>
  <c r="AS75" i="16"/>
  <c r="AN105" i="16"/>
  <c r="AN136" i="16"/>
  <c r="AS91" i="16"/>
  <c r="AN123" i="16"/>
  <c r="AS77" i="16"/>
  <c r="AN85" i="16"/>
  <c r="AN155" i="16"/>
  <c r="AS156" i="16"/>
  <c r="AS157" i="16"/>
  <c r="AN98" i="16"/>
  <c r="AN150" i="16"/>
  <c r="AS134" i="16"/>
  <c r="AN81" i="16"/>
  <c r="AS128" i="16"/>
  <c r="AN145" i="16"/>
  <c r="AN147" i="16"/>
  <c r="AS131" i="16"/>
  <c r="AN110" i="16"/>
  <c r="AN131" i="16"/>
  <c r="AN93" i="16"/>
  <c r="AS76" i="16"/>
  <c r="AN76" i="16"/>
  <c r="AS93" i="16"/>
  <c r="AN144" i="16"/>
  <c r="AS148" i="16"/>
  <c r="AN157" i="16"/>
  <c r="AS88" i="16"/>
  <c r="AS117" i="16"/>
  <c r="AS105" i="16"/>
  <c r="AN101" i="16"/>
  <c r="AS107" i="16"/>
  <c r="AN106" i="16"/>
  <c r="AS82" i="16"/>
  <c r="AN82" i="16"/>
  <c r="AN102" i="16"/>
  <c r="AN111" i="16"/>
  <c r="AN104" i="16"/>
  <c r="AN113" i="16"/>
  <c r="AS121" i="16"/>
  <c r="AS125" i="16"/>
  <c r="AS79" i="16"/>
  <c r="AS158" i="16"/>
  <c r="AS101" i="16"/>
  <c r="AN128" i="16"/>
  <c r="AS100" i="16"/>
  <c r="AS98" i="16"/>
  <c r="AN142" i="16"/>
  <c r="AS116" i="16"/>
  <c r="AN129" i="16"/>
  <c r="AN97" i="16"/>
  <c r="AN86" i="16"/>
  <c r="AN149" i="16"/>
  <c r="AN152" i="16"/>
  <c r="AN83" i="16"/>
  <c r="AN109" i="16"/>
  <c r="AS74" i="16"/>
  <c r="AS108" i="16"/>
  <c r="AS109" i="16"/>
  <c r="AN89" i="16"/>
  <c r="AN130" i="16"/>
  <c r="AS152" i="16"/>
  <c r="AS119" i="16"/>
  <c r="AN156" i="16"/>
  <c r="AS135" i="16"/>
  <c r="AN143" i="16"/>
  <c r="AS89" i="16"/>
  <c r="AS124" i="16"/>
  <c r="AS129" i="16"/>
  <c r="AN138" i="16"/>
  <c r="AN135" i="16"/>
  <c r="AS153" i="16"/>
  <c r="AN122" i="16"/>
  <c r="AN126" i="16"/>
  <c r="AN125" i="16"/>
  <c r="AS106" i="16"/>
  <c r="AN80" i="16"/>
  <c r="AS99" i="16"/>
  <c r="AN133" i="16"/>
  <c r="AS147" i="16"/>
  <c r="AS115" i="16"/>
  <c r="AS145" i="16"/>
  <c r="AN132" i="16"/>
  <c r="AS151" i="16"/>
  <c r="AN75" i="16"/>
  <c r="AS86" i="16"/>
  <c r="AS143" i="16"/>
  <c r="AN79" i="16"/>
  <c r="AS87" i="16"/>
  <c r="AS78" i="16"/>
  <c r="AN103" i="16"/>
  <c r="AN87" i="16"/>
  <c r="AS149" i="16"/>
  <c r="AS154" i="16"/>
  <c r="AS92" i="16"/>
  <c r="AS155" i="16"/>
  <c r="AN153" i="16"/>
  <c r="AN121" i="16"/>
  <c r="AS144" i="16"/>
  <c r="AN73" i="16"/>
  <c r="AS103" i="16"/>
  <c r="AS132" i="16"/>
  <c r="AS130" i="16"/>
  <c r="AN96" i="16"/>
  <c r="AN78" i="16"/>
  <c r="AS90" i="16"/>
  <c r="AS110" i="16"/>
  <c r="AS146" i="16"/>
  <c r="AS140" i="16"/>
  <c r="AN99" i="16"/>
  <c r="AS142" i="16"/>
  <c r="AN118" i="16"/>
  <c r="AN140" i="16"/>
  <c r="AN95" i="16"/>
  <c r="AN119" i="16"/>
  <c r="AN148" i="16"/>
  <c r="AS139" i="16"/>
  <c r="AN92" i="16"/>
  <c r="AN120" i="16"/>
  <c r="AS127" i="16"/>
  <c r="AN151" i="16"/>
  <c r="AN115" i="16"/>
  <c r="AN74" i="16"/>
  <c r="AN139" i="16"/>
  <c r="AN91" i="16"/>
  <c r="AS97" i="16"/>
  <c r="AS95" i="16"/>
  <c r="AS137" i="16"/>
  <c r="AS138" i="16"/>
  <c r="AS136" i="16"/>
  <c r="AN90" i="16"/>
  <c r="AS114" i="16"/>
  <c r="AS113" i="16"/>
  <c r="AN100" i="16"/>
  <c r="AS126" i="16"/>
  <c r="AS104" i="16"/>
  <c r="AS84" i="16"/>
  <c r="AS112" i="16"/>
  <c r="AS73" i="16"/>
  <c r="AN94" i="16"/>
  <c r="AN108" i="16"/>
  <c r="AT158" i="16"/>
  <c r="AO160" i="16"/>
  <c r="AO20" i="16"/>
  <c r="AT107" i="16"/>
  <c r="AO17" i="16"/>
  <c r="AT11" i="16"/>
  <c r="AO163" i="16"/>
  <c r="AT82" i="16"/>
  <c r="AT148" i="16"/>
  <c r="AO88" i="16"/>
  <c r="AT83" i="16"/>
  <c r="AT129" i="16"/>
  <c r="AO161" i="16"/>
  <c r="AT75" i="16"/>
  <c r="AT120" i="16"/>
  <c r="AO137" i="16"/>
  <c r="AT105" i="16"/>
  <c r="AT108" i="16"/>
  <c r="AO157" i="16"/>
  <c r="AT96" i="16"/>
  <c r="AO117" i="16"/>
  <c r="AO76" i="16"/>
  <c r="AT111" i="16"/>
  <c r="AO60" i="16"/>
  <c r="AT126" i="16"/>
  <c r="AT15" i="16"/>
  <c r="AO125" i="16"/>
  <c r="AO106" i="16"/>
  <c r="AT13" i="16"/>
  <c r="AT9" i="16"/>
  <c r="AO8" i="16"/>
  <c r="AO12" i="16"/>
  <c r="AT144" i="16"/>
  <c r="AO32" i="16"/>
  <c r="AO43" i="16"/>
  <c r="AO91" i="16"/>
  <c r="AT85" i="16"/>
  <c r="AO35" i="16"/>
  <c r="AO149" i="16"/>
  <c r="AO42" i="16"/>
  <c r="AT43" i="16"/>
  <c r="AO107" i="16"/>
  <c r="AT56" i="16"/>
  <c r="AT72" i="16"/>
  <c r="AO139" i="16"/>
  <c r="AT79" i="16"/>
  <c r="AT134" i="16"/>
  <c r="AO31" i="16"/>
  <c r="AO38" i="16"/>
  <c r="AO116" i="16"/>
  <c r="AT102" i="16"/>
  <c r="AO100" i="16"/>
  <c r="AT28" i="16"/>
  <c r="AO46" i="16"/>
  <c r="AO165" i="16"/>
  <c r="AT24" i="16"/>
  <c r="AO15" i="16"/>
  <c r="AO48" i="16"/>
  <c r="AO44" i="16"/>
  <c r="AT139" i="16"/>
  <c r="AT114" i="16"/>
  <c r="AO140" i="16"/>
  <c r="AO75" i="16"/>
  <c r="AT99" i="16"/>
  <c r="AO73" i="16"/>
  <c r="AO156" i="16"/>
  <c r="AT19" i="16"/>
  <c r="AT149" i="16"/>
  <c r="AO150" i="16"/>
  <c r="AO59" i="16"/>
  <c r="AO164" i="16"/>
  <c r="AO84" i="16"/>
  <c r="AT71" i="16"/>
  <c r="AT165" i="16"/>
  <c r="AT63" i="16"/>
  <c r="AT110" i="16"/>
  <c r="AO166" i="16"/>
  <c r="AO109" i="16"/>
  <c r="AT8" i="16"/>
  <c r="AT130" i="16"/>
  <c r="AO118" i="16"/>
  <c r="AT41" i="16"/>
  <c r="AT161" i="16"/>
  <c r="AO101" i="16"/>
  <c r="AO89" i="16"/>
  <c r="AO34" i="16"/>
  <c r="AT23" i="16"/>
  <c r="AO25" i="16"/>
  <c r="AO29" i="16"/>
  <c r="AT35" i="16"/>
  <c r="AT14" i="16"/>
  <c r="AO153" i="16"/>
  <c r="AT132" i="16"/>
  <c r="AO151" i="16"/>
  <c r="AT91" i="16"/>
  <c r="AT94" i="16"/>
  <c r="AO95" i="16"/>
  <c r="AO55" i="16"/>
  <c r="AO102" i="16"/>
  <c r="AO96" i="16"/>
  <c r="AO111" i="16"/>
  <c r="AO64" i="16"/>
  <c r="AO145" i="16"/>
  <c r="AO86" i="16"/>
  <c r="AT143" i="16"/>
  <c r="AO134" i="16"/>
  <c r="AO37" i="16"/>
  <c r="AT118" i="16"/>
  <c r="AT44" i="16"/>
  <c r="AO16" i="16"/>
  <c r="AO146" i="16"/>
  <c r="AT27" i="16"/>
  <c r="AO7" i="16"/>
  <c r="AT36" i="16"/>
  <c r="AT54" i="16"/>
  <c r="AO69" i="16"/>
  <c r="AT157" i="16"/>
  <c r="AT59" i="16"/>
  <c r="AT80" i="16"/>
  <c r="AT98" i="16"/>
  <c r="AT87" i="16"/>
  <c r="AO105" i="16"/>
  <c r="AO70" i="16"/>
  <c r="AT30" i="16"/>
  <c r="AT55" i="16"/>
  <c r="AT153" i="16"/>
  <c r="AO63" i="16"/>
  <c r="AO144" i="16"/>
  <c r="AT26" i="16"/>
  <c r="AO122" i="16"/>
  <c r="AO21" i="16"/>
  <c r="AO162" i="16"/>
  <c r="AO53" i="16"/>
  <c r="AO18" i="16"/>
  <c r="AO41" i="16"/>
  <c r="AO36" i="16"/>
  <c r="AT128" i="16"/>
  <c r="AT147" i="16"/>
  <c r="AT68" i="16"/>
  <c r="AO103" i="16"/>
  <c r="AT116" i="16"/>
  <c r="AO11" i="16"/>
  <c r="AO33" i="16"/>
  <c r="AT37" i="16"/>
  <c r="AT104" i="16"/>
  <c r="AO83" i="16"/>
  <c r="AO128" i="16"/>
  <c r="AT109" i="16"/>
  <c r="AT155" i="16"/>
  <c r="AO110" i="16"/>
  <c r="AT137" i="16"/>
  <c r="AO99" i="16"/>
  <c r="AO113" i="16"/>
  <c r="AO155" i="16"/>
  <c r="AO80" i="16"/>
  <c r="AT145" i="16"/>
  <c r="AT133" i="16"/>
  <c r="AO66" i="16"/>
  <c r="AT152" i="16"/>
  <c r="AT122" i="16"/>
  <c r="AO14" i="16"/>
  <c r="AT90" i="16"/>
  <c r="AO67" i="16"/>
  <c r="AO82" i="16"/>
  <c r="AO93" i="16"/>
  <c r="AO79" i="16"/>
  <c r="AT135" i="16"/>
  <c r="AT45" i="16"/>
  <c r="AT156" i="16"/>
  <c r="AO77" i="16"/>
  <c r="AT22" i="16"/>
  <c r="AT64" i="16"/>
  <c r="AT93" i="16"/>
  <c r="AO129" i="16"/>
  <c r="AT115" i="16"/>
  <c r="AT160" i="16"/>
  <c r="AT100" i="16"/>
  <c r="AT32" i="16"/>
  <c r="AO40" i="16"/>
  <c r="AT49" i="16"/>
  <c r="AT95" i="16"/>
  <c r="AO159" i="16"/>
  <c r="AO58" i="16"/>
  <c r="AT42" i="16"/>
  <c r="AT12" i="16"/>
  <c r="AT53" i="16"/>
  <c r="AO22" i="16"/>
  <c r="AT25" i="16"/>
  <c r="AT18" i="16"/>
  <c r="AO138" i="16"/>
  <c r="AT97" i="16"/>
  <c r="AO148" i="16"/>
  <c r="AT121" i="16"/>
  <c r="AO49" i="16"/>
  <c r="AT88" i="16"/>
  <c r="AO24" i="16"/>
  <c r="AO87" i="16"/>
  <c r="AT17" i="16"/>
  <c r="AO56" i="16"/>
  <c r="AO61" i="16"/>
  <c r="AT151" i="16"/>
  <c r="AT163" i="16"/>
  <c r="AO9" i="16"/>
  <c r="AO142" i="16"/>
  <c r="AT65" i="16"/>
  <c r="AT119" i="16"/>
  <c r="AO132" i="16"/>
  <c r="AT113" i="16"/>
  <c r="AO52" i="16"/>
  <c r="AT136" i="16"/>
  <c r="AO65" i="16"/>
  <c r="AT60" i="16"/>
  <c r="AT57" i="16"/>
  <c r="AO71" i="16"/>
  <c r="AO23" i="16"/>
  <c r="AT48" i="16"/>
  <c r="AO30" i="16"/>
  <c r="AT40" i="16"/>
  <c r="AO13" i="16"/>
  <c r="AT81" i="16"/>
  <c r="AT142" i="16"/>
  <c r="AO143" i="16"/>
  <c r="AO123" i="16"/>
  <c r="AO158" i="16"/>
  <c r="AT73" i="16"/>
  <c r="AO133" i="16"/>
  <c r="AT146" i="16"/>
  <c r="AO114" i="16"/>
  <c r="AO104" i="16"/>
  <c r="AO92" i="16"/>
  <c r="AO136" i="16"/>
  <c r="AT76" i="16"/>
  <c r="AT66" i="16"/>
  <c r="AT10" i="16"/>
  <c r="AO147" i="16"/>
  <c r="AT150" i="16"/>
  <c r="AT112" i="16"/>
  <c r="AT69" i="16"/>
  <c r="AT46" i="16"/>
  <c r="AO124" i="16"/>
  <c r="AO90" i="16"/>
  <c r="AT77" i="16"/>
  <c r="AT29" i="16"/>
  <c r="AT166" i="16"/>
  <c r="AT61" i="16"/>
  <c r="AO68" i="16"/>
  <c r="AO85" i="16"/>
  <c r="AO97" i="16"/>
  <c r="AO120" i="16"/>
  <c r="AO152" i="16"/>
  <c r="AT52" i="16"/>
  <c r="AT159" i="16"/>
  <c r="AO78" i="16"/>
  <c r="AO94" i="16"/>
  <c r="AT34" i="16"/>
  <c r="AT103" i="16"/>
  <c r="AO154" i="16"/>
  <c r="AO54" i="16"/>
  <c r="AO26" i="16"/>
  <c r="AT51" i="16"/>
  <c r="AT31" i="16"/>
  <c r="AO10" i="16"/>
  <c r="AO28" i="16"/>
  <c r="AO51" i="16"/>
  <c r="AO72" i="16"/>
  <c r="AT127" i="16"/>
  <c r="AT78" i="16"/>
  <c r="AO130" i="16"/>
  <c r="AO121" i="16"/>
  <c r="AT117" i="16"/>
  <c r="AT89" i="16"/>
  <c r="AT131" i="16"/>
  <c r="AT86" i="16"/>
  <c r="AT74" i="16"/>
  <c r="AT141" i="16"/>
  <c r="AO27" i="16"/>
  <c r="AO126" i="16"/>
  <c r="AT84" i="16"/>
  <c r="AO108" i="16"/>
  <c r="AT101" i="16"/>
  <c r="AO39" i="16"/>
  <c r="AT67" i="16"/>
  <c r="AO115" i="16"/>
  <c r="AT58" i="16"/>
  <c r="AO74" i="16"/>
  <c r="AT21" i="16"/>
  <c r="AT125" i="16"/>
  <c r="AT106" i="16"/>
  <c r="AO45" i="16"/>
  <c r="AT123" i="16"/>
  <c r="AT154" i="16"/>
  <c r="AT162" i="16"/>
  <c r="AT140" i="16"/>
  <c r="AO131" i="16"/>
  <c r="AT70" i="16"/>
  <c r="AO81" i="16"/>
  <c r="AO141" i="16"/>
  <c r="AT20" i="16"/>
  <c r="AT7" i="16"/>
  <c r="AO98" i="16"/>
  <c r="AT16" i="16"/>
  <c r="AT33" i="16"/>
  <c r="AO47" i="16"/>
  <c r="AO19" i="16"/>
  <c r="AO62" i="16"/>
  <c r="CW55" i="6" l="1"/>
  <c r="CX55" i="6"/>
  <c r="CV55" i="6"/>
  <c r="CU55" i="6"/>
  <c r="FF56" i="6"/>
  <c r="FG56" i="6"/>
  <c r="FI56" i="6"/>
  <c r="FH56" i="6"/>
  <c r="FG86" i="6"/>
  <c r="FF86" i="6"/>
  <c r="FH86" i="6"/>
  <c r="FI86" i="6"/>
  <c r="CU69" i="6"/>
  <c r="CW69" i="6"/>
  <c r="CX69" i="6"/>
  <c r="CV69" i="6"/>
  <c r="FF76" i="6"/>
  <c r="FG76" i="6"/>
  <c r="FI76" i="6"/>
  <c r="FH76" i="6"/>
  <c r="DP69" i="6"/>
  <c r="DQ69" i="6"/>
  <c r="DR69" i="6"/>
  <c r="DS69" i="6"/>
  <c r="DP66" i="6"/>
  <c r="DQ66" i="6"/>
  <c r="DS66" i="6"/>
  <c r="DR66" i="6"/>
  <c r="EM84" i="6"/>
  <c r="EN84" i="6"/>
  <c r="EK84" i="6"/>
  <c r="EL84" i="6"/>
  <c r="EN71" i="6"/>
  <c r="EL71" i="6"/>
  <c r="EK71" i="6"/>
  <c r="EM71" i="6"/>
  <c r="DS58" i="6"/>
  <c r="DR58" i="6"/>
  <c r="DP58" i="6"/>
  <c r="DQ58" i="6"/>
  <c r="EL58" i="6"/>
  <c r="EK58" i="6"/>
  <c r="EN58" i="6"/>
  <c r="EM58" i="6"/>
  <c r="CU62" i="6"/>
  <c r="CX62" i="6"/>
  <c r="CV62" i="6"/>
  <c r="CW62" i="6"/>
  <c r="EL78" i="6"/>
  <c r="EK78" i="6"/>
  <c r="EM78" i="6"/>
  <c r="EN78" i="6"/>
  <c r="CX54" i="6"/>
  <c r="CW54" i="6"/>
  <c r="CU54" i="6"/>
  <c r="CV54" i="6"/>
  <c r="FF77" i="6"/>
  <c r="FI77" i="6"/>
  <c r="FH77" i="6"/>
  <c r="FG77" i="6"/>
  <c r="EM59" i="6"/>
  <c r="EK59" i="6"/>
  <c r="EL59" i="6"/>
  <c r="EN59" i="6"/>
  <c r="FF68" i="6"/>
  <c r="FH68" i="6"/>
  <c r="FG68" i="6"/>
  <c r="FI68" i="6"/>
  <c r="DP53" i="6"/>
  <c r="DS53" i="6"/>
  <c r="DR53" i="6"/>
  <c r="DQ53" i="6"/>
  <c r="EM77" i="6"/>
  <c r="EL77" i="6"/>
  <c r="EN77" i="6"/>
  <c r="EK77" i="6"/>
  <c r="FI65" i="6"/>
  <c r="FH65" i="6"/>
  <c r="FG65" i="6"/>
  <c r="FF65" i="6"/>
  <c r="EL66" i="6"/>
  <c r="EN66" i="6"/>
  <c r="EM66" i="6"/>
  <c r="EK66" i="6"/>
  <c r="DQ64" i="6"/>
  <c r="DS64" i="6"/>
  <c r="DP64" i="6"/>
  <c r="DR64" i="6"/>
  <c r="EK82" i="6"/>
  <c r="EM82" i="6"/>
  <c r="EN82" i="6"/>
  <c r="EL82" i="6"/>
  <c r="FH60" i="6"/>
  <c r="FI60" i="6"/>
  <c r="FF60" i="6"/>
  <c r="FG60" i="6"/>
  <c r="FF71" i="6"/>
  <c r="FH71" i="6"/>
  <c r="FI71" i="6"/>
  <c r="FG71" i="6"/>
  <c r="FF79" i="6"/>
  <c r="FH79" i="6"/>
  <c r="FG79" i="6"/>
  <c r="FI79" i="6"/>
  <c r="EN69" i="6"/>
  <c r="EK69" i="6"/>
  <c r="EM69" i="6"/>
  <c r="EL69" i="6"/>
  <c r="FH81" i="6"/>
  <c r="FG81" i="6"/>
  <c r="FF81" i="6"/>
  <c r="FI81" i="6"/>
  <c r="CX61" i="6"/>
  <c r="CV61" i="6"/>
  <c r="CU61" i="6"/>
  <c r="CW61" i="6"/>
  <c r="EL74" i="6"/>
  <c r="EM74" i="6"/>
  <c r="EN74" i="6"/>
  <c r="EK74" i="6"/>
  <c r="CV68" i="6"/>
  <c r="CX68" i="6"/>
  <c r="CW68" i="6"/>
  <c r="CU68" i="6"/>
  <c r="EK56" i="6"/>
  <c r="EN56" i="6"/>
  <c r="EM56" i="6"/>
  <c r="EL56" i="6"/>
  <c r="FF67" i="6"/>
  <c r="FI67" i="6"/>
  <c r="FG67" i="6"/>
  <c r="FH67" i="6"/>
  <c r="DP60" i="6"/>
  <c r="DR60" i="6"/>
  <c r="DQ60" i="6"/>
  <c r="DS60" i="6"/>
  <c r="FH64" i="6"/>
  <c r="FG64" i="6"/>
  <c r="FF64" i="6"/>
  <c r="FI64" i="6"/>
  <c r="DS62" i="6"/>
  <c r="DR62" i="6"/>
  <c r="DP62" i="6"/>
  <c r="DQ62" i="6"/>
  <c r="FH70" i="6"/>
  <c r="FF70" i="6"/>
  <c r="FI70" i="6"/>
  <c r="FG70" i="6"/>
  <c r="DP54" i="6"/>
  <c r="DQ54" i="6"/>
  <c r="DR54" i="6"/>
  <c r="DS54" i="6"/>
  <c r="FH74" i="6"/>
  <c r="FI74" i="6"/>
  <c r="FG74" i="6"/>
  <c r="FF74" i="6"/>
  <c r="FF83" i="6"/>
  <c r="FG83" i="6"/>
  <c r="FH83" i="6"/>
  <c r="FI83" i="6"/>
  <c r="EM81" i="6"/>
  <c r="EK81" i="6"/>
  <c r="EL81" i="6"/>
  <c r="EN81" i="6"/>
  <c r="EL76" i="6"/>
  <c r="EM76" i="6"/>
  <c r="EK76" i="6"/>
  <c r="EN76" i="6"/>
  <c r="FG78" i="6"/>
  <c r="FI78" i="6"/>
  <c r="FF78" i="6"/>
  <c r="FH78" i="6"/>
  <c r="EM64" i="6"/>
  <c r="EK64" i="6"/>
  <c r="EL64" i="6"/>
  <c r="EN64" i="6"/>
  <c r="DS59" i="6"/>
  <c r="DQ59" i="6"/>
  <c r="DP59" i="6"/>
  <c r="DR59" i="6"/>
  <c r="FG59" i="6"/>
  <c r="FH59" i="6"/>
  <c r="FI59" i="6"/>
  <c r="FF59" i="6"/>
  <c r="CW65" i="6"/>
  <c r="CV65" i="6"/>
  <c r="CX65" i="6"/>
  <c r="CU65" i="6"/>
  <c r="DR65" i="6"/>
  <c r="DQ65" i="6"/>
  <c r="DP65" i="6"/>
  <c r="DS65" i="6"/>
  <c r="EN54" i="6"/>
  <c r="EL54" i="6"/>
  <c r="EM54" i="6"/>
  <c r="EK54" i="6"/>
  <c r="EM65" i="6"/>
  <c r="EL65" i="6"/>
  <c r="EN65" i="6"/>
  <c r="EK65" i="6"/>
  <c r="CV52" i="6"/>
  <c r="CX52" i="6"/>
  <c r="CW52" i="6"/>
  <c r="CU52" i="6"/>
  <c r="FI87" i="6"/>
  <c r="FH87" i="6"/>
  <c r="FG87" i="6"/>
  <c r="FF87" i="6"/>
  <c r="EM79" i="6"/>
  <c r="EK79" i="6"/>
  <c r="EN79" i="6"/>
  <c r="EL79" i="6"/>
  <c r="FG84" i="6"/>
  <c r="FH84" i="6"/>
  <c r="FI84" i="6"/>
  <c r="FF84" i="6"/>
  <c r="EK85" i="6"/>
  <c r="EN85" i="6"/>
  <c r="EL85" i="6"/>
  <c r="EM85" i="6"/>
  <c r="FI57" i="6"/>
  <c r="FH57" i="6"/>
  <c r="FF57" i="6"/>
  <c r="FG57" i="6"/>
  <c r="CW60" i="6"/>
  <c r="CV60" i="6"/>
  <c r="CU60" i="6"/>
  <c r="CX60" i="6"/>
  <c r="FF85" i="6"/>
  <c r="FH85" i="6"/>
  <c r="FI85" i="6"/>
  <c r="FG85" i="6"/>
  <c r="FG73" i="6"/>
  <c r="FF73" i="6"/>
  <c r="FI73" i="6"/>
  <c r="FH73" i="6"/>
  <c r="CU58" i="6"/>
  <c r="CX58" i="6"/>
  <c r="CW58" i="6"/>
  <c r="CV58" i="6"/>
  <c r="DR63" i="6"/>
  <c r="DS63" i="6"/>
  <c r="DP63" i="6"/>
  <c r="DQ63" i="6"/>
  <c r="DQ57" i="6"/>
  <c r="DR57" i="6"/>
  <c r="DS57" i="6"/>
  <c r="DP57" i="6"/>
  <c r="FF80" i="6"/>
  <c r="FH80" i="6"/>
  <c r="FI80" i="6"/>
  <c r="FG80" i="6"/>
  <c r="FI82" i="6"/>
  <c r="FH82" i="6"/>
  <c r="FF82" i="6"/>
  <c r="FG82" i="6"/>
  <c r="EK57" i="6"/>
  <c r="EM57" i="6"/>
  <c r="EN57" i="6"/>
  <c r="EL57" i="6"/>
  <c r="CX64" i="6"/>
  <c r="CU64" i="6"/>
  <c r="CV64" i="6"/>
  <c r="CW64" i="6"/>
  <c r="DP67" i="6"/>
  <c r="DS67" i="6"/>
  <c r="DR67" i="6"/>
  <c r="DQ67" i="6"/>
  <c r="EN63" i="6"/>
  <c r="EL63" i="6"/>
  <c r="EK63" i="6"/>
  <c r="EM63" i="6"/>
  <c r="FG66" i="6"/>
  <c r="FH66" i="6"/>
  <c r="FF66" i="6"/>
  <c r="FI66" i="6"/>
  <c r="EN83" i="6"/>
  <c r="EM83" i="6"/>
  <c r="EK83" i="6"/>
  <c r="EL83" i="6"/>
  <c r="FG62" i="6"/>
  <c r="FI62" i="6"/>
  <c r="FH62" i="6"/>
  <c r="FF62" i="6"/>
  <c r="EN60" i="6"/>
  <c r="EK60" i="6"/>
  <c r="EL60" i="6"/>
  <c r="EM60" i="6"/>
  <c r="CU53" i="6"/>
  <c r="CW53" i="6"/>
  <c r="CX53" i="6"/>
  <c r="CV53" i="6"/>
  <c r="EK73" i="6"/>
  <c r="EN73" i="6"/>
  <c r="EM73" i="6"/>
  <c r="EL73" i="6"/>
  <c r="CU57" i="6"/>
  <c r="CV57" i="6"/>
  <c r="CX57" i="6"/>
  <c r="CW57" i="6"/>
  <c r="EM70" i="6"/>
  <c r="EK70" i="6"/>
  <c r="EN70" i="6"/>
  <c r="EL70" i="6"/>
  <c r="CV63" i="6"/>
  <c r="CX63" i="6"/>
  <c r="CU63" i="6"/>
  <c r="CW63" i="6"/>
  <c r="FG69" i="6"/>
  <c r="FH69" i="6"/>
  <c r="FI69" i="6"/>
  <c r="FF69" i="6"/>
  <c r="EL86" i="6"/>
  <c r="EN86" i="6"/>
  <c r="EK86" i="6"/>
  <c r="EM86" i="6"/>
  <c r="DP68" i="6"/>
  <c r="DS68" i="6"/>
  <c r="DQ68" i="6"/>
  <c r="DR68" i="6"/>
  <c r="EN67" i="6"/>
  <c r="EL67" i="6"/>
  <c r="EM67" i="6"/>
  <c r="EK67" i="6"/>
  <c r="CU67" i="6"/>
  <c r="CV67" i="6"/>
  <c r="CX67" i="6"/>
  <c r="CW67" i="6"/>
  <c r="DR61" i="6"/>
  <c r="DS61" i="6"/>
  <c r="DQ61" i="6"/>
  <c r="DP61" i="6"/>
  <c r="FH54" i="6"/>
  <c r="FG54" i="6"/>
  <c r="FI54" i="6"/>
  <c r="FF54" i="6"/>
  <c r="EK68" i="6"/>
  <c r="EM68" i="6"/>
  <c r="EN68" i="6"/>
  <c r="EL68" i="6"/>
  <c r="FH61" i="6"/>
  <c r="FI61" i="6"/>
  <c r="FG61" i="6"/>
  <c r="FF61" i="6"/>
  <c r="FG75" i="6"/>
  <c r="FI75" i="6"/>
  <c r="FH75" i="6"/>
  <c r="FF75" i="6"/>
  <c r="EK55" i="6"/>
  <c r="EL55" i="6"/>
  <c r="EM55" i="6"/>
  <c r="EN55" i="6"/>
  <c r="DQ56" i="6"/>
  <c r="DS56" i="6"/>
  <c r="DR56" i="6"/>
  <c r="DP56" i="6"/>
  <c r="EL75" i="6"/>
  <c r="EN75" i="6"/>
  <c r="EK75" i="6"/>
  <c r="EM75" i="6"/>
  <c r="FG63" i="6"/>
  <c r="FH63" i="6"/>
  <c r="FF63" i="6"/>
  <c r="FI63" i="6"/>
  <c r="EM72" i="6"/>
  <c r="EN72" i="6"/>
  <c r="EL72" i="6"/>
  <c r="EK72" i="6"/>
  <c r="EL80" i="6"/>
  <c r="EK80" i="6"/>
  <c r="EN80" i="6"/>
  <c r="EM80" i="6"/>
  <c r="CU59" i="6"/>
  <c r="CW59" i="6"/>
  <c r="CX59" i="6"/>
  <c r="CV59" i="6"/>
  <c r="EK87" i="6"/>
  <c r="EN87" i="6"/>
  <c r="EM87" i="6"/>
  <c r="EL87" i="6"/>
  <c r="DQ55" i="6"/>
  <c r="DS55" i="6"/>
  <c r="DP55" i="6"/>
  <c r="DR55" i="6"/>
  <c r="FF72" i="6"/>
  <c r="FH72" i="6"/>
  <c r="FG72" i="6"/>
  <c r="FI72" i="6"/>
  <c r="CW66" i="6"/>
  <c r="CU66" i="6"/>
  <c r="CX66" i="6"/>
  <c r="CV66" i="6"/>
  <c r="EN61" i="6"/>
  <c r="EK61" i="6"/>
  <c r="EL61" i="6"/>
  <c r="EM61" i="6"/>
  <c r="EN62" i="6"/>
  <c r="EK62" i="6"/>
  <c r="EL62" i="6"/>
  <c r="EM62" i="6"/>
  <c r="FF55" i="6"/>
  <c r="FH55" i="6"/>
  <c r="FG55" i="6"/>
  <c r="FI55" i="6"/>
  <c r="DS71" i="6"/>
  <c r="DR71" i="6"/>
  <c r="DP71" i="6"/>
  <c r="DQ71" i="6"/>
  <c r="FG58" i="6"/>
  <c r="FH58" i="6"/>
  <c r="FI58" i="6"/>
  <c r="FF58" i="6"/>
  <c r="CX56" i="6"/>
  <c r="CU56" i="6"/>
  <c r="CW56" i="6"/>
  <c r="CV56" i="6"/>
  <c r="DP70" i="6"/>
  <c r="DR70" i="6"/>
  <c r="DQ70" i="6"/>
  <c r="DS70" i="6"/>
  <c r="CW70" i="6"/>
  <c r="CX70" i="6"/>
  <c r="CU70" i="6"/>
  <c r="CV70" i="6"/>
  <c r="BH109" i="7"/>
  <c r="V454" i="7"/>
  <c r="U1259" i="7"/>
  <c r="U461" i="7"/>
  <c r="U811" i="7"/>
  <c r="U771" i="7"/>
  <c r="U1690" i="7"/>
  <c r="U791" i="7"/>
  <c r="U840" i="7"/>
  <c r="V1195" i="7"/>
  <c r="V1315" i="7"/>
  <c r="V534" i="7"/>
  <c r="V1993" i="7"/>
  <c r="U1734" i="7"/>
  <c r="U1938" i="7"/>
  <c r="U443" i="7"/>
  <c r="V1237" i="7"/>
  <c r="U1191" i="7"/>
  <c r="U543" i="7"/>
  <c r="U1950" i="7"/>
  <c r="U1750" i="7"/>
  <c r="U572" i="7"/>
  <c r="U1189" i="7"/>
  <c r="BA60" i="7"/>
  <c r="G60" i="17" s="1"/>
  <c r="U602" i="7"/>
  <c r="U815" i="7"/>
  <c r="V503" i="7"/>
  <c r="V1868" i="7"/>
  <c r="V942" i="7"/>
  <c r="U1403" i="7"/>
  <c r="U617" i="7"/>
  <c r="V1828" i="7"/>
  <c r="V1703" i="7"/>
  <c r="U1641" i="7"/>
  <c r="U832" i="7"/>
  <c r="V1668" i="7"/>
  <c r="U567" i="7"/>
  <c r="U1113" i="7"/>
  <c r="V1996" i="7"/>
  <c r="U1550" i="7"/>
  <c r="U1516" i="7"/>
  <c r="U1033" i="7"/>
  <c r="U1534" i="7"/>
  <c r="V700" i="7"/>
  <c r="V809" i="7"/>
  <c r="U1563" i="7"/>
  <c r="U409" i="7"/>
  <c r="V1519" i="7"/>
  <c r="U1139" i="7"/>
  <c r="U1958" i="7"/>
  <c r="V776" i="7"/>
  <c r="U1519" i="7"/>
  <c r="U1536" i="7"/>
  <c r="V1408" i="7"/>
  <c r="U1903" i="7"/>
  <c r="U1771" i="7"/>
  <c r="V1198" i="7"/>
  <c r="U1030" i="7"/>
  <c r="U855" i="7"/>
  <c r="U538" i="7"/>
  <c r="V1493" i="7"/>
  <c r="U1742" i="7"/>
  <c r="U922" i="7"/>
  <c r="U615" i="7"/>
  <c r="U1484" i="7"/>
  <c r="V1784" i="7"/>
  <c r="U552" i="7"/>
  <c r="U1587" i="7"/>
  <c r="U1635" i="7"/>
  <c r="V895" i="7"/>
  <c r="U1863" i="7"/>
  <c r="U1047" i="7"/>
  <c r="V1800" i="7"/>
  <c r="U1428" i="7"/>
  <c r="U404" i="7"/>
  <c r="V1816" i="7"/>
  <c r="V1870" i="7"/>
  <c r="V1325" i="7"/>
  <c r="U1014" i="7"/>
  <c r="U440" i="7"/>
  <c r="U1729" i="7"/>
  <c r="U1326" i="7"/>
  <c r="U856" i="7"/>
  <c r="U580" i="7"/>
  <c r="V1736" i="7"/>
  <c r="U1741" i="7"/>
  <c r="U801" i="7"/>
  <c r="U1945" i="7"/>
  <c r="V1353" i="7"/>
  <c r="U1481" i="7"/>
  <c r="U984" i="7"/>
  <c r="U1411" i="7"/>
  <c r="V441" i="7"/>
  <c r="V1879" i="7"/>
  <c r="V1459" i="7"/>
  <c r="V1991" i="7"/>
  <c r="U1567" i="7"/>
  <c r="U1522" i="7"/>
  <c r="U709" i="7"/>
  <c r="U398" i="7"/>
  <c r="U490" i="7"/>
  <c r="V545" i="7"/>
  <c r="U450" i="7"/>
  <c r="U1059" i="7"/>
  <c r="V1243" i="7"/>
  <c r="BH112" i="7"/>
  <c r="U1754" i="7"/>
  <c r="U888" i="7"/>
  <c r="U695" i="7"/>
  <c r="V1630" i="7"/>
  <c r="V1694" i="7"/>
  <c r="U1723" i="7"/>
  <c r="V1136" i="7"/>
  <c r="V1529" i="7"/>
  <c r="U1655" i="7"/>
  <c r="BB57" i="7"/>
  <c r="H57" i="17" s="1"/>
  <c r="U690" i="7"/>
  <c r="BI119" i="7"/>
  <c r="U735" i="7"/>
  <c r="U1508" i="7"/>
  <c r="U378" i="7"/>
  <c r="U638" i="7"/>
  <c r="V1859" i="7"/>
  <c r="U1699" i="7"/>
  <c r="V1997" i="7"/>
  <c r="V1251" i="7"/>
  <c r="V1418" i="7"/>
  <c r="BA77" i="7"/>
  <c r="G77" i="17" s="1"/>
  <c r="U680" i="7"/>
  <c r="U1031" i="7"/>
  <c r="U1658" i="7"/>
  <c r="U845" i="7"/>
  <c r="U1494" i="7"/>
  <c r="U1313" i="7"/>
  <c r="U1472" i="7"/>
  <c r="U1453" i="7"/>
  <c r="U1708" i="7"/>
  <c r="U1394" i="7"/>
  <c r="V1129" i="7"/>
  <c r="V1337" i="7"/>
  <c r="V1865" i="7"/>
  <c r="U1618" i="7"/>
  <c r="V445" i="7"/>
  <c r="U544" i="7"/>
  <c r="V1118" i="7"/>
  <c r="V798" i="7"/>
  <c r="V1097" i="7"/>
  <c r="U1482" i="7"/>
  <c r="V1512" i="7"/>
  <c r="U1934" i="7"/>
  <c r="U1464" i="7"/>
  <c r="U1349" i="7"/>
  <c r="U389" i="7"/>
  <c r="V1225" i="7"/>
  <c r="U1501" i="7"/>
  <c r="U1735" i="7"/>
  <c r="U1122" i="7"/>
  <c r="U1896" i="7"/>
  <c r="V950" i="7"/>
  <c r="U1247" i="7"/>
  <c r="U829" i="7"/>
  <c r="U725" i="7"/>
  <c r="V1783" i="7"/>
  <c r="U951" i="7"/>
  <c r="U614" i="7"/>
  <c r="BF123" i="7"/>
  <c r="V648" i="7"/>
  <c r="V935" i="7"/>
  <c r="V660" i="7"/>
  <c r="V1478" i="7"/>
  <c r="V1333" i="7"/>
  <c r="BF104" i="7"/>
  <c r="V1551" i="7"/>
  <c r="U1378" i="7"/>
  <c r="U1765" i="7"/>
  <c r="U1947" i="7"/>
  <c r="U1142" i="7"/>
  <c r="V1609" i="7"/>
  <c r="V789" i="7"/>
  <c r="V892" i="7"/>
  <c r="U545" i="7"/>
  <c r="U1194" i="7"/>
  <c r="U700" i="7"/>
  <c r="BH111" i="7"/>
  <c r="U393" i="7"/>
  <c r="U1079" i="7"/>
  <c r="U1299" i="7"/>
  <c r="U569" i="7"/>
  <c r="U2003" i="7"/>
  <c r="U1966" i="7"/>
  <c r="U1293" i="7"/>
  <c r="V1849" i="7"/>
  <c r="V546" i="7"/>
  <c r="V584" i="7"/>
  <c r="V1622" i="7"/>
  <c r="V1835" i="7"/>
  <c r="U501" i="7"/>
  <c r="U1957" i="7"/>
  <c r="U1088" i="7"/>
  <c r="V447" i="7"/>
  <c r="U528" i="7"/>
  <c r="U825" i="7"/>
  <c r="U1892" i="7"/>
  <c r="U1691" i="7"/>
  <c r="V1336" i="7"/>
  <c r="V524" i="7"/>
  <c r="U1487" i="7"/>
  <c r="U1637" i="7"/>
  <c r="U1255" i="7"/>
  <c r="BB60" i="7"/>
  <c r="H60" i="17" s="1"/>
  <c r="U1591" i="7"/>
  <c r="V822" i="7"/>
  <c r="U1309" i="7"/>
  <c r="U1417" i="7"/>
  <c r="V1362" i="7"/>
  <c r="V1814" i="7"/>
  <c r="V1770" i="7"/>
  <c r="V1451" i="7"/>
  <c r="U767" i="7"/>
  <c r="U1197" i="7"/>
  <c r="U648" i="7"/>
  <c r="U1601" i="7"/>
  <c r="U1398" i="7"/>
  <c r="U814" i="7"/>
  <c r="U1209" i="7"/>
  <c r="V1387" i="7"/>
  <c r="U1156" i="7"/>
  <c r="U1939" i="7"/>
  <c r="U704" i="7"/>
  <c r="U1452" i="7"/>
  <c r="U911" i="7"/>
  <c r="V1008" i="7"/>
  <c r="U589" i="7"/>
  <c r="V704" i="7"/>
  <c r="U1766" i="7"/>
  <c r="U1332" i="7"/>
  <c r="V1810" i="7"/>
  <c r="V1499" i="7"/>
  <c r="U447" i="7"/>
  <c r="V1449" i="7"/>
  <c r="U1333" i="7"/>
  <c r="U1929" i="7"/>
  <c r="V508" i="7"/>
  <c r="BA83" i="7"/>
  <c r="G83" i="17" s="1"/>
  <c r="U947" i="7"/>
  <c r="U693" i="7"/>
  <c r="U1849" i="7"/>
  <c r="U822" i="7"/>
  <c r="U930" i="7"/>
  <c r="V837" i="7"/>
  <c r="V1955" i="7"/>
  <c r="V531" i="7"/>
  <c r="U1301" i="7"/>
  <c r="U517" i="7"/>
  <c r="U1542" i="7"/>
  <c r="U937" i="7"/>
  <c r="U1878" i="7"/>
  <c r="U1315" i="7"/>
  <c r="U596" i="7"/>
  <c r="V1561" i="7"/>
  <c r="U1779" i="7"/>
  <c r="U1902" i="7"/>
  <c r="U1667" i="7"/>
  <c r="U1749" i="7"/>
  <c r="U993" i="7"/>
  <c r="U431" i="7"/>
  <c r="U886" i="7"/>
  <c r="U427" i="7"/>
  <c r="U1718" i="7"/>
  <c r="U1521" i="7"/>
  <c r="V1762" i="7"/>
  <c r="V930" i="7"/>
  <c r="V628" i="7"/>
  <c r="V1247" i="7"/>
  <c r="V1500" i="7"/>
  <c r="V1262" i="7"/>
  <c r="U1513" i="7"/>
  <c r="U508" i="7"/>
  <c r="V1384" i="7"/>
  <c r="U1044" i="7"/>
  <c r="V1047" i="7"/>
  <c r="V487" i="7"/>
  <c r="U1577" i="7"/>
  <c r="U1684" i="7"/>
  <c r="U774" i="7"/>
  <c r="U1149" i="7"/>
  <c r="V1046" i="7"/>
  <c r="U558" i="7"/>
  <c r="U1249" i="7"/>
  <c r="U430" i="7"/>
  <c r="V1902" i="7"/>
  <c r="U857" i="7"/>
  <c r="U1797" i="7"/>
  <c r="U1277" i="7"/>
  <c r="V1967" i="7"/>
  <c r="V846" i="7"/>
  <c r="V1822" i="7"/>
  <c r="V1510" i="7"/>
  <c r="V956" i="7"/>
  <c r="U1363" i="7"/>
  <c r="U1133" i="7"/>
  <c r="U1233" i="7"/>
  <c r="BH119" i="7"/>
  <c r="U376" i="7"/>
  <c r="U512" i="7"/>
  <c r="U1085" i="7"/>
  <c r="U384" i="7"/>
  <c r="V1250" i="7"/>
  <c r="U676" i="7"/>
  <c r="V1714" i="7"/>
  <c r="V459" i="7"/>
  <c r="V461" i="7"/>
  <c r="U1217" i="7"/>
  <c r="U1686" i="7"/>
  <c r="U1413" i="7"/>
  <c r="V681" i="7"/>
  <c r="U429" i="7"/>
  <c r="V740" i="7"/>
  <c r="U1526" i="7"/>
  <c r="U531" i="7"/>
  <c r="V1192" i="7"/>
  <c r="V674" i="7"/>
  <c r="BH116" i="7"/>
  <c r="V1092" i="7"/>
  <c r="V1085" i="7"/>
  <c r="U1657" i="7"/>
  <c r="U1829" i="7"/>
  <c r="V1143" i="7"/>
  <c r="U1707" i="7"/>
  <c r="U1539" i="7"/>
  <c r="U727" i="7"/>
  <c r="V1511" i="7"/>
  <c r="U428" i="7"/>
  <c r="U1898" i="7"/>
  <c r="U756" i="7"/>
  <c r="U1103" i="7"/>
  <c r="U1168" i="7"/>
  <c r="U1080" i="7"/>
  <c r="V1916" i="7"/>
  <c r="U452" i="7"/>
  <c r="U1682" i="7"/>
  <c r="V1723" i="7"/>
  <c r="U957" i="7"/>
  <c r="U536" i="7"/>
  <c r="V1295" i="7"/>
  <c r="V1171" i="7"/>
  <c r="U1171" i="7"/>
  <c r="V1275" i="7"/>
  <c r="V1062" i="7"/>
  <c r="V1490" i="7"/>
  <c r="U706" i="7"/>
  <c r="U1611" i="7"/>
  <c r="U511" i="7"/>
  <c r="V639" i="7"/>
  <c r="U418" i="7"/>
  <c r="U1732" i="7"/>
  <c r="U647" i="7"/>
  <c r="U585" i="7"/>
  <c r="U590" i="7"/>
  <c r="U862" i="7"/>
  <c r="BA69" i="7"/>
  <c r="G69" i="17" s="1"/>
  <c r="V714" i="7"/>
  <c r="V693" i="7"/>
  <c r="U1568" i="7"/>
  <c r="U413" i="7"/>
  <c r="V1769" i="7"/>
  <c r="V728" i="7"/>
  <c r="U880" i="7"/>
  <c r="U782" i="7"/>
  <c r="U1319" i="7"/>
  <c r="V1448" i="7"/>
  <c r="BA57" i="7"/>
  <c r="G57" i="17" s="1"/>
  <c r="U1364" i="7"/>
  <c r="U675" i="7"/>
  <c r="U1370" i="7"/>
  <c r="U1931" i="7"/>
  <c r="V1366" i="7"/>
  <c r="V992" i="7"/>
  <c r="U1221" i="7"/>
  <c r="U1674" i="7"/>
  <c r="U1644" i="7"/>
  <c r="U1505" i="7"/>
  <c r="U387" i="7"/>
  <c r="V559" i="7"/>
  <c r="V672" i="7"/>
  <c r="U1759" i="7"/>
  <c r="U1733" i="7"/>
  <c r="U1798" i="7"/>
  <c r="U624" i="7"/>
  <c r="BB58" i="7"/>
  <c r="H58" i="17" s="1"/>
  <c r="U442" i="7"/>
  <c r="U1188" i="7"/>
  <c r="U1114" i="7"/>
  <c r="U1761" i="7"/>
  <c r="U1070" i="7"/>
  <c r="U625" i="7"/>
  <c r="V1719" i="7"/>
  <c r="V1517" i="7"/>
  <c r="V987" i="7"/>
  <c r="V1300" i="7"/>
  <c r="U1173" i="7"/>
  <c r="U488" i="7"/>
  <c r="U1698" i="7"/>
  <c r="U485" i="7"/>
  <c r="U1391" i="7"/>
  <c r="U1094" i="7"/>
  <c r="U979" i="7"/>
  <c r="U1900" i="7"/>
  <c r="U884" i="7"/>
  <c r="U1875" i="7"/>
  <c r="V426" i="7"/>
  <c r="V482" i="7"/>
  <c r="U1621" i="7"/>
  <c r="U623" i="7"/>
  <c r="U1717" i="7"/>
  <c r="V948" i="7"/>
  <c r="U816" i="7"/>
  <c r="V1167" i="7"/>
  <c r="U798" i="7"/>
  <c r="U960" i="7"/>
  <c r="V1740" i="7"/>
  <c r="V462" i="7"/>
  <c r="BG106" i="7"/>
  <c r="V1269" i="7"/>
  <c r="V1947" i="7"/>
  <c r="V735" i="7"/>
  <c r="U1347" i="7"/>
  <c r="U1963" i="7"/>
  <c r="V1581" i="7"/>
  <c r="BG121" i="7"/>
  <c r="U415" i="7"/>
  <c r="BA71" i="7"/>
  <c r="G71" i="17" s="1"/>
  <c r="U1422" i="7"/>
  <c r="U1744" i="7"/>
  <c r="U1818" i="7"/>
  <c r="U875" i="7"/>
  <c r="U366" i="7"/>
  <c r="V533" i="7"/>
  <c r="U603" i="7"/>
  <c r="V924" i="7"/>
  <c r="U1978" i="7"/>
  <c r="U1603" i="7"/>
  <c r="V826" i="7"/>
  <c r="U689" i="7"/>
  <c r="U1358" i="7"/>
  <c r="V1758" i="7"/>
  <c r="V1698" i="7"/>
  <c r="U1520" i="7"/>
  <c r="V1520" i="7"/>
  <c r="V685" i="7"/>
  <c r="U1825" i="7"/>
  <c r="U1706" i="7"/>
  <c r="U1651" i="7"/>
  <c r="U1041" i="7"/>
  <c r="V1720" i="7"/>
  <c r="U1245" i="7"/>
  <c r="U469" i="7"/>
  <c r="U849" i="7"/>
  <c r="U751" i="7"/>
  <c r="U1278" i="7"/>
  <c r="U1967" i="7"/>
  <c r="V1205" i="7"/>
  <c r="V692" i="7"/>
  <c r="U408" i="7"/>
  <c r="U1374" i="7"/>
  <c r="V1386" i="7"/>
  <c r="V1314" i="7"/>
  <c r="V536" i="7"/>
  <c r="U1253" i="7"/>
  <c r="U626" i="7"/>
  <c r="U1615" i="7"/>
  <c r="U546" i="7"/>
  <c r="U708" i="7"/>
  <c r="V478" i="7"/>
  <c r="U1683" i="7"/>
  <c r="V653" i="7"/>
  <c r="U1321" i="7"/>
  <c r="BG118" i="7"/>
  <c r="U1013" i="7"/>
  <c r="U1614" i="7"/>
  <c r="U1036" i="7"/>
  <c r="V1833" i="7"/>
  <c r="V593" i="7"/>
  <c r="U1054" i="7"/>
  <c r="U646" i="7"/>
  <c r="V1896" i="7"/>
  <c r="V1781" i="7"/>
  <c r="V528" i="7"/>
  <c r="V933" i="7"/>
  <c r="U559" i="7"/>
  <c r="U865" i="7"/>
  <c r="V1095" i="7"/>
  <c r="U1994" i="7"/>
  <c r="U1266" i="7"/>
  <c r="V1415" i="7"/>
  <c r="U644" i="7"/>
  <c r="V1674" i="7"/>
  <c r="U766" i="7"/>
  <c r="V1782" i="7"/>
  <c r="V1363" i="7"/>
  <c r="U473" i="7"/>
  <c r="V594" i="7"/>
  <c r="U1524" i="7"/>
  <c r="V1040" i="7"/>
  <c r="U1625" i="7"/>
  <c r="U605" i="7"/>
  <c r="U1692" i="7"/>
  <c r="U437" i="7"/>
  <c r="U1970" i="7"/>
  <c r="U1490" i="7"/>
  <c r="U990" i="7"/>
  <c r="U524" i="7"/>
  <c r="U1282" i="7"/>
  <c r="U687" i="7"/>
  <c r="V501" i="7"/>
  <c r="U850" i="7"/>
  <c r="U1450" i="7"/>
  <c r="U1432" i="7"/>
  <c r="U1720" i="7"/>
  <c r="V395" i="7"/>
  <c r="U1091" i="7"/>
  <c r="U1854" i="7"/>
  <c r="U1877" i="7"/>
  <c r="BI148" i="7"/>
  <c r="V645" i="7"/>
  <c r="V1282" i="7"/>
  <c r="V1998" i="7"/>
  <c r="V1566" i="7"/>
  <c r="V659" i="7"/>
  <c r="U1225" i="7"/>
  <c r="U1937" i="7"/>
  <c r="V561" i="7"/>
  <c r="V1627" i="7"/>
  <c r="U1777" i="7"/>
  <c r="U834" i="7"/>
  <c r="U1627" i="7"/>
  <c r="U492" i="7"/>
  <c r="U1809" i="7"/>
  <c r="U1509" i="7"/>
  <c r="U752" i="7"/>
  <c r="BA67" i="7"/>
  <c r="G67" i="17" s="1"/>
  <c r="U1942" i="7"/>
  <c r="U893" i="7"/>
  <c r="BH154" i="7"/>
  <c r="U1267" i="7"/>
  <c r="U608" i="7"/>
  <c r="V1217" i="7"/>
  <c r="U705" i="7"/>
  <c r="U1507" i="7"/>
  <c r="U913" i="7"/>
  <c r="V669" i="7"/>
  <c r="V1309" i="7"/>
  <c r="U685" i="7"/>
  <c r="V493" i="7"/>
  <c r="U905" i="7"/>
  <c r="U561" i="7"/>
  <c r="U939" i="7"/>
  <c r="U859" i="7"/>
  <c r="V1539" i="7"/>
  <c r="V1846" i="7"/>
  <c r="U2000" i="7"/>
  <c r="U1345" i="7"/>
  <c r="U417" i="7"/>
  <c r="V1181" i="7"/>
  <c r="U1355" i="7"/>
  <c r="U1997" i="7"/>
  <c r="V1036" i="7"/>
  <c r="U1954" i="7"/>
  <c r="V1165" i="7"/>
  <c r="V961" i="7"/>
  <c r="U1392" i="7"/>
  <c r="U510" i="7"/>
  <c r="V1102" i="7"/>
  <c r="V1585" i="7"/>
  <c r="V1429" i="7"/>
  <c r="U877" i="7"/>
  <c r="U666" i="7"/>
  <c r="U500" i="7"/>
  <c r="U1977" i="7"/>
  <c r="U702" i="7"/>
  <c r="U907" i="7"/>
  <c r="U1887" i="7"/>
  <c r="V530" i="7"/>
  <c r="U1801" i="7"/>
  <c r="U673" i="7"/>
  <c r="U1469" i="7"/>
  <c r="U495" i="7"/>
  <c r="U1688" i="7"/>
  <c r="V1992" i="7"/>
  <c r="V801" i="7"/>
  <c r="V872" i="7"/>
  <c r="U900" i="7"/>
  <c r="V849" i="7"/>
  <c r="V784" i="7"/>
  <c r="V745" i="7"/>
  <c r="V780" i="7"/>
  <c r="U549" i="7"/>
  <c r="U1211" i="7"/>
  <c r="V1757" i="7"/>
  <c r="V1845" i="7"/>
  <c r="U745" i="7"/>
  <c r="U421" i="7"/>
  <c r="U1097" i="7"/>
  <c r="U610" i="7"/>
  <c r="U1845" i="7"/>
  <c r="U1633" i="7"/>
  <c r="U630" i="7"/>
  <c r="U1647" i="7"/>
  <c r="U696" i="7"/>
  <c r="U1930" i="7"/>
  <c r="V868" i="7"/>
  <c r="U1605" i="7"/>
  <c r="U661" i="7"/>
  <c r="U365" i="7"/>
  <c r="U1504" i="7"/>
  <c r="V1123" i="7"/>
  <c r="V500" i="7"/>
  <c r="V485" i="7"/>
  <c r="U1827" i="7"/>
  <c r="V1263" i="7"/>
  <c r="BF115" i="7"/>
  <c r="BH105" i="7"/>
  <c r="U489" i="7"/>
  <c r="U1470" i="7"/>
  <c r="V621" i="7"/>
  <c r="V1131" i="7"/>
  <c r="U956" i="7"/>
  <c r="U820" i="7"/>
  <c r="V989" i="7"/>
  <c r="V1658" i="7"/>
  <c r="U889" i="7"/>
  <c r="V983" i="7"/>
  <c r="V1946" i="7"/>
  <c r="BH153" i="7"/>
  <c r="U1287" i="7"/>
  <c r="BA53" i="7"/>
  <c r="G53" i="17" s="1"/>
  <c r="V398" i="7"/>
  <c r="V529" i="7"/>
  <c r="U1066" i="7"/>
  <c r="U1848" i="7"/>
  <c r="V916" i="7"/>
  <c r="V1847" i="7"/>
  <c r="U1109" i="7"/>
  <c r="V927" i="7"/>
  <c r="U1965" i="7"/>
  <c r="U1752" i="7"/>
  <c r="U1475" i="7"/>
  <c r="U1852" i="7"/>
  <c r="U579" i="7"/>
  <c r="U1016" i="7"/>
  <c r="U375" i="7"/>
  <c r="U557" i="7"/>
  <c r="U1051" i="7"/>
  <c r="U999" i="7"/>
  <c r="U656" i="7"/>
  <c r="U1157" i="7"/>
  <c r="U1350" i="7"/>
  <c r="V635" i="7"/>
  <c r="V1182" i="7"/>
  <c r="U1150" i="7"/>
  <c r="V814" i="7"/>
  <c r="U1317" i="7"/>
  <c r="U1671" i="7"/>
  <c r="U1664" i="7"/>
  <c r="U1575" i="7"/>
  <c r="U1986" i="7"/>
  <c r="V689" i="7"/>
  <c r="V1420" i="7"/>
  <c r="U1102" i="7"/>
  <c r="U1362" i="7"/>
  <c r="U909" i="7"/>
  <c r="U1597" i="7"/>
  <c r="U981" i="7"/>
  <c r="V1558" i="7"/>
  <c r="U1081" i="7"/>
  <c r="V494" i="7"/>
  <c r="V793" i="7"/>
  <c r="U1086" i="7"/>
  <c r="U1523" i="7"/>
  <c r="V1230" i="7"/>
  <c r="V1335" i="7"/>
  <c r="V1541" i="7"/>
  <c r="U726" i="7"/>
  <c r="U422" i="7"/>
  <c r="U573" i="7"/>
  <c r="U1367" i="7"/>
  <c r="U1925" i="7"/>
  <c r="U1229" i="7"/>
  <c r="U601" i="7"/>
  <c r="U1169" i="7"/>
  <c r="BG117" i="7"/>
  <c r="U1040" i="7"/>
  <c r="U1941" i="7"/>
  <c r="U1035" i="7"/>
  <c r="U1778" i="7"/>
  <c r="U1979" i="7"/>
  <c r="V538" i="7"/>
  <c r="V827" i="7"/>
  <c r="V626" i="7"/>
  <c r="U995" i="7"/>
  <c r="V374" i="7"/>
  <c r="V517" i="7"/>
  <c r="V1279" i="7"/>
  <c r="V519" i="7"/>
  <c r="U1166" i="7"/>
  <c r="U1387" i="7"/>
  <c r="V1045" i="7"/>
  <c r="V1929" i="7"/>
  <c r="V1759" i="7"/>
  <c r="U1436" i="7"/>
  <c r="U959" i="7"/>
  <c r="U1210" i="7"/>
  <c r="U438" i="7"/>
  <c r="V1697" i="7"/>
  <c r="U1303" i="7"/>
  <c r="U1275" i="7"/>
  <c r="U1300" i="7"/>
  <c r="U1372" i="7"/>
  <c r="V936" i="7"/>
  <c r="U582" i="7"/>
  <c r="U1288" i="7"/>
  <c r="U953" i="7"/>
  <c r="U847" i="7"/>
  <c r="U1198" i="7"/>
  <c r="V1407" i="7"/>
  <c r="V1908" i="7"/>
  <c r="V899" i="7"/>
  <c r="U1908" i="7"/>
  <c r="V1264" i="7"/>
  <c r="V1288" i="7"/>
  <c r="U807" i="7"/>
  <c r="U1351" i="7"/>
  <c r="U1983" i="7"/>
  <c r="U783" i="7"/>
  <c r="V1454" i="7"/>
  <c r="V1839" i="7"/>
  <c r="V1031" i="7"/>
  <c r="U871" i="7"/>
  <c r="U574" i="7"/>
  <c r="U915" i="7"/>
  <c r="U1418" i="7"/>
  <c r="BA72" i="7"/>
  <c r="G72" i="17" s="1"/>
  <c r="U1553" i="7"/>
  <c r="U1840" i="7"/>
  <c r="U1650" i="7"/>
  <c r="V1881" i="7"/>
  <c r="V1864" i="7"/>
  <c r="V790" i="7"/>
  <c r="U1466" i="7"/>
  <c r="V1895" i="7"/>
  <c r="U1972" i="7"/>
  <c r="U1128" i="7"/>
  <c r="U1471" i="7"/>
  <c r="U1268" i="7"/>
  <c r="V505" i="7"/>
  <c r="V1980" i="7"/>
  <c r="V1568" i="7"/>
  <c r="BB69" i="7"/>
  <c r="H69" i="17" s="1"/>
  <c r="U1822" i="7"/>
  <c r="U1431" i="7"/>
  <c r="V783" i="7"/>
  <c r="V421" i="7"/>
  <c r="U1709" i="7"/>
  <c r="BI124" i="7"/>
  <c r="U1297" i="7"/>
  <c r="V1982" i="7"/>
  <c r="U1497" i="7"/>
  <c r="U368" i="7"/>
  <c r="U1409" i="7"/>
  <c r="U1913" i="7"/>
  <c r="U1205" i="7"/>
  <c r="U1996" i="7"/>
  <c r="V1794" i="7"/>
  <c r="V1706" i="7"/>
  <c r="U1060" i="7"/>
  <c r="U1569" i="7"/>
  <c r="U534" i="7"/>
  <c r="V480" i="7"/>
  <c r="U1916" i="7"/>
  <c r="V1089" i="7"/>
  <c r="V583" i="7"/>
  <c r="U1106" i="7"/>
  <c r="U1646" i="7"/>
  <c r="V1414" i="7"/>
  <c r="V1696" i="7"/>
  <c r="V1287" i="7"/>
  <c r="U1703" i="7"/>
  <c r="U607" i="7"/>
  <c r="U1224" i="7"/>
  <c r="BA70" i="7"/>
  <c r="G70" i="17" s="1"/>
  <c r="U1089" i="7"/>
  <c r="U1710" i="7"/>
  <c r="U1833" i="7"/>
  <c r="U1714" i="7"/>
  <c r="U1338" i="7"/>
  <c r="BA79" i="7"/>
  <c r="G79" i="17" s="1"/>
  <c r="U1328" i="7"/>
  <c r="V370" i="7"/>
  <c r="V919" i="7"/>
  <c r="U757" i="7"/>
  <c r="U584" i="7"/>
  <c r="V1426" i="7"/>
  <c r="V787" i="7"/>
  <c r="V577" i="7"/>
  <c r="U1167" i="7"/>
  <c r="U828" i="7"/>
  <c r="BI105" i="7"/>
  <c r="V1768" i="7"/>
  <c r="V1361" i="7"/>
  <c r="V1301" i="7"/>
  <c r="U853" i="7"/>
  <c r="V1312" i="7"/>
  <c r="U1626" i="7"/>
  <c r="U1834" i="7"/>
  <c r="U1831" i="7"/>
  <c r="V1861" i="7"/>
  <c r="U1527" i="7"/>
  <c r="U1843" i="7"/>
  <c r="U1836" i="7"/>
  <c r="U797" i="7"/>
  <c r="U1514" i="7"/>
  <c r="U1264" i="7"/>
  <c r="U788" i="7"/>
  <c r="U649" i="7"/>
  <c r="BA82" i="7"/>
  <c r="G82" i="17" s="1"/>
  <c r="V1094" i="7"/>
  <c r="V770" i="7"/>
  <c r="V419" i="7"/>
  <c r="U670" i="7"/>
  <c r="V1988" i="7"/>
  <c r="BH137" i="7"/>
  <c r="V1193" i="7"/>
  <c r="U650" i="7"/>
  <c r="U1342" i="7"/>
  <c r="U1025" i="7"/>
  <c r="U1673" i="7"/>
  <c r="BH146" i="7"/>
  <c r="V1687" i="7"/>
  <c r="V1711" i="7"/>
  <c r="U800" i="7"/>
  <c r="U883" i="7"/>
  <c r="U978" i="7"/>
  <c r="V991" i="7"/>
  <c r="U1227" i="7"/>
  <c r="U1773" i="7"/>
  <c r="V1111" i="7"/>
  <c r="BA74" i="7"/>
  <c r="G74" i="17" s="1"/>
  <c r="V1700" i="7"/>
  <c r="BB81" i="7"/>
  <c r="H81" i="17" s="1"/>
  <c r="V1074" i="7"/>
  <c r="U411" i="7"/>
  <c r="V1070" i="7"/>
  <c r="U532" i="7"/>
  <c r="U1574" i="7"/>
  <c r="U852" i="7"/>
  <c r="U1493" i="7"/>
  <c r="U1995" i="7"/>
  <c r="U562" i="7"/>
  <c r="U1384" i="7"/>
  <c r="U1389" i="7"/>
  <c r="V1091" i="7"/>
  <c r="V560" i="7"/>
  <c r="V1053" i="7"/>
  <c r="U1314" i="7"/>
  <c r="BA81" i="7"/>
  <c r="G81" i="17" s="1"/>
  <c r="U1018" i="7"/>
  <c r="U868" i="7"/>
  <c r="U401" i="7"/>
  <c r="U1770" i="7"/>
  <c r="BI131" i="7"/>
  <c r="V1588" i="7"/>
  <c r="V1235" i="7"/>
  <c r="V1223" i="7"/>
  <c r="BG114" i="7"/>
  <c r="V1329" i="7"/>
  <c r="V1138" i="7"/>
  <c r="V525" i="7"/>
  <c r="U989" i="7"/>
  <c r="U732" i="7"/>
  <c r="V873" i="7"/>
  <c r="U688" i="7"/>
  <c r="U1842" i="7"/>
  <c r="U448" i="7"/>
  <c r="V582" i="7"/>
  <c r="V1682" i="7"/>
  <c r="V1202" i="7"/>
  <c r="U691" i="7"/>
  <c r="U1110" i="7"/>
  <c r="U1158" i="7"/>
  <c r="U902" i="7"/>
  <c r="U1774" i="7"/>
  <c r="U1868" i="7"/>
  <c r="U1859" i="7"/>
  <c r="U1201" i="7"/>
  <c r="U521" i="7"/>
  <c r="U1177" i="7"/>
  <c r="U1936" i="7"/>
  <c r="V509" i="7"/>
  <c r="U1181" i="7"/>
  <c r="U712" i="7"/>
  <c r="V1175" i="7"/>
  <c r="V1787" i="7"/>
  <c r="V557" i="7"/>
  <c r="U1819" i="7"/>
  <c r="U1318" i="7"/>
  <c r="V1469" i="7"/>
  <c r="V1593" i="7"/>
  <c r="V758" i="7"/>
  <c r="V1214" i="7"/>
  <c r="V760" i="7"/>
  <c r="U600" i="7"/>
  <c r="U1697" i="7"/>
  <c r="U1869" i="7"/>
  <c r="V1663" i="7"/>
  <c r="V550" i="7"/>
  <c r="U1368" i="7"/>
  <c r="U921" i="7"/>
  <c r="U723" i="7"/>
  <c r="U494" i="7"/>
  <c r="U962" i="7"/>
  <c r="U1915" i="7"/>
  <c r="U1604" i="7"/>
  <c r="U568" i="7"/>
  <c r="U542" i="7"/>
  <c r="V1922" i="7"/>
  <c r="V1468" i="7"/>
  <c r="V424" i="7"/>
  <c r="U1161" i="7"/>
  <c r="U1739" i="7"/>
  <c r="V1584" i="7"/>
  <c r="BI117" i="7"/>
  <c r="V1404" i="7"/>
  <c r="V1339" i="7"/>
  <c r="U746" i="7"/>
  <c r="U479" i="7"/>
  <c r="BA59" i="7"/>
  <c r="G59" i="17" s="1"/>
  <c r="U741" i="7"/>
  <c r="U555" i="7"/>
  <c r="V828" i="7"/>
  <c r="U1990" i="7"/>
  <c r="V606" i="7"/>
  <c r="U1602" i="7"/>
  <c r="U1492" i="7"/>
  <c r="U1146" i="7"/>
  <c r="V1191" i="7"/>
  <c r="U1870" i="7"/>
  <c r="V1827" i="7"/>
  <c r="U1510" i="7"/>
  <c r="V1877" i="7"/>
  <c r="V399" i="7"/>
  <c r="V752" i="7"/>
  <c r="U671" i="7"/>
  <c r="V733" i="7"/>
  <c r="U1285" i="7"/>
  <c r="U672" i="7"/>
  <c r="U1968" i="7"/>
  <c r="U908" i="7"/>
  <c r="U1336" i="7"/>
  <c r="U1048" i="7"/>
  <c r="U1566" i="7"/>
  <c r="U620" i="7"/>
  <c r="U457" i="7"/>
  <c r="V705" i="7"/>
  <c r="U1721" i="7"/>
  <c r="U1590" i="7"/>
  <c r="V842" i="7"/>
  <c r="U754" i="7"/>
  <c r="U1186" i="7"/>
  <c r="U934" i="7"/>
  <c r="V1633" i="7"/>
  <c r="V563" i="7"/>
  <c r="V549" i="7"/>
  <c r="V1875" i="7"/>
  <c r="BH142" i="7"/>
  <c r="U1290" i="7"/>
  <c r="U1532" i="7"/>
  <c r="U1242" i="7"/>
  <c r="V390" i="7"/>
  <c r="U1639" i="7"/>
  <c r="U1400" i="7"/>
  <c r="U1543" i="7"/>
  <c r="U435" i="7"/>
  <c r="U975" i="7"/>
  <c r="U1989" i="7"/>
  <c r="U1115" i="7"/>
  <c r="U713" i="7"/>
  <c r="U1359" i="7"/>
  <c r="U733" i="7"/>
  <c r="U498" i="7"/>
  <c r="U1576" i="7"/>
  <c r="U823" i="7"/>
  <c r="V777" i="7"/>
  <c r="V427" i="7"/>
  <c r="V1882" i="7"/>
  <c r="U1000" i="7"/>
  <c r="V691" i="7"/>
  <c r="U1397" i="7"/>
  <c r="U1768" i="7"/>
  <c r="U1366" i="7"/>
  <c r="U1923" i="7"/>
  <c r="U1444" i="7"/>
  <c r="U1420" i="7"/>
  <c r="V1860" i="7"/>
  <c r="U1585" i="7"/>
  <c r="V1623" i="7"/>
  <c r="V1183" i="7"/>
  <c r="V1002" i="7"/>
  <c r="U410" i="7"/>
  <c r="U377" i="7"/>
  <c r="U812" i="7"/>
  <c r="U1395" i="7"/>
  <c r="BI141" i="7"/>
  <c r="U1083" i="7"/>
  <c r="V465" i="7"/>
  <c r="U1454" i="7"/>
  <c r="V403" i="7"/>
  <c r="U1446" i="7"/>
  <c r="U1434" i="7"/>
  <c r="U1855" i="7"/>
  <c r="V731" i="7"/>
  <c r="V1413" i="7"/>
  <c r="U986" i="7"/>
  <c r="U570" i="7"/>
  <c r="V1974" i="7"/>
  <c r="V1159" i="7"/>
  <c r="V1273" i="7"/>
  <c r="V1939" i="7"/>
  <c r="U736" i="7"/>
  <c r="U1663" i="7"/>
  <c r="BH123" i="7"/>
  <c r="V1119" i="7"/>
  <c r="U1894" i="7"/>
  <c r="U1648" i="7"/>
  <c r="U474" i="7"/>
  <c r="U1243" i="7"/>
  <c r="U778" i="7"/>
  <c r="U1580" i="7"/>
  <c r="U1883" i="7"/>
  <c r="U785" i="7"/>
  <c r="U819" i="7"/>
  <c r="U780" i="7"/>
  <c r="U931" i="7"/>
  <c r="U878" i="7"/>
  <c r="U1594" i="7"/>
  <c r="V643" i="7"/>
  <c r="V708" i="7"/>
  <c r="U434" i="7"/>
  <c r="U1850" i="7"/>
  <c r="V932" i="7"/>
  <c r="U1486" i="7"/>
  <c r="V684" i="7"/>
  <c r="V592" i="7"/>
  <c r="V588" i="7"/>
  <c r="U1445" i="7"/>
  <c r="V1571" i="7"/>
  <c r="V861" i="7"/>
  <c r="V1600" i="7"/>
  <c r="U1147" i="7"/>
  <c r="U1474" i="7"/>
  <c r="U1365" i="7"/>
  <c r="V1564" i="7"/>
  <c r="V1948" i="7"/>
  <c r="U1038" i="7"/>
  <c r="U813" i="7"/>
  <c r="U618" i="7"/>
  <c r="U1600" i="7"/>
  <c r="U681" i="7"/>
  <c r="U1388" i="7"/>
  <c r="U1104" i="7"/>
  <c r="U747" i="7"/>
  <c r="U1888" i="7"/>
  <c r="U1348" i="7"/>
  <c r="U1440" i="7"/>
  <c r="V1488" i="7"/>
  <c r="V1265" i="7"/>
  <c r="BB54" i="7"/>
  <c r="H54" i="17" s="1"/>
  <c r="V1640" i="7"/>
  <c r="BI133" i="7"/>
  <c r="V1259" i="7"/>
  <c r="V666" i="7"/>
  <c r="V1485" i="7"/>
  <c r="V1489" i="7"/>
  <c r="U1093" i="7"/>
  <c r="U1876" i="7"/>
  <c r="V1380" i="7"/>
  <c r="V1472" i="7"/>
  <c r="V815" i="7"/>
  <c r="U381" i="7"/>
  <c r="V418" i="7"/>
  <c r="U739" i="7"/>
  <c r="BI126" i="7"/>
  <c r="V1900" i="7"/>
  <c r="V511" i="7"/>
  <c r="V1725" i="7"/>
  <c r="V1018" i="7"/>
  <c r="BI132" i="7"/>
  <c r="BG111" i="7"/>
  <c r="V1152" i="7"/>
  <c r="U1407" i="7"/>
  <c r="V1208" i="7"/>
  <c r="BH104" i="7"/>
  <c r="U1376" i="7"/>
  <c r="U1373" i="7"/>
  <c r="U1215" i="7"/>
  <c r="U1478" i="7"/>
  <c r="U1914" i="7"/>
  <c r="V1883" i="7"/>
  <c r="V1216" i="7"/>
  <c r="U597" i="7"/>
  <c r="U769" i="7"/>
  <c r="V631" i="7"/>
  <c r="V749" i="7"/>
  <c r="V1374" i="7"/>
  <c r="U1546" i="7"/>
  <c r="V1583" i="7"/>
  <c r="U684" i="7"/>
  <c r="BG124" i="7"/>
  <c r="U1756" i="7"/>
  <c r="BH133" i="7"/>
  <c r="U1465" i="7"/>
  <c r="U1148" i="7"/>
  <c r="U827" i="7"/>
  <c r="V633" i="7"/>
  <c r="U454" i="7"/>
  <c r="U1357" i="7"/>
  <c r="U1802" i="7"/>
  <c r="U1329" i="7"/>
  <c r="BB59" i="7"/>
  <c r="H59" i="17" s="1"/>
  <c r="U1316" i="7"/>
  <c r="V1029" i="7"/>
  <c r="U699" i="7"/>
  <c r="BA63" i="7"/>
  <c r="G63" i="17" s="1"/>
  <c r="V472" i="7"/>
  <c r="U1296" i="7"/>
  <c r="V1978" i="7"/>
  <c r="V673" i="7"/>
  <c r="V475" i="7"/>
  <c r="U659" i="7"/>
  <c r="V1907" i="7"/>
  <c r="V1147" i="7"/>
  <c r="V383" i="7"/>
  <c r="U1065" i="7"/>
  <c r="U1839" i="7"/>
  <c r="U821" i="7"/>
  <c r="V1553" i="7"/>
  <c r="V1470" i="7"/>
  <c r="U1959" i="7"/>
  <c r="U1099" i="7"/>
  <c r="U897" i="7"/>
  <c r="V1446" i="7"/>
  <c r="U456" i="7"/>
  <c r="U1837" i="7"/>
  <c r="U1379" i="7"/>
  <c r="U879" i="7"/>
  <c r="U1921" i="7"/>
  <c r="U1178" i="7"/>
  <c r="U1004" i="7"/>
  <c r="U1502" i="7"/>
  <c r="V1184" i="7"/>
  <c r="V548" i="7"/>
  <c r="V834" i="7"/>
  <c r="V1272" i="7"/>
  <c r="U1738" i="7"/>
  <c r="BA68" i="7"/>
  <c r="G68" i="17" s="1"/>
  <c r="V1066" i="7"/>
  <c r="U547" i="7"/>
  <c r="V720" i="7"/>
  <c r="U1034" i="7"/>
  <c r="U1586" i="7"/>
  <c r="U1477" i="7"/>
  <c r="U1623" i="7"/>
  <c r="U1192" i="7"/>
  <c r="V806" i="7"/>
  <c r="U1001" i="7"/>
  <c r="V1436" i="7"/>
  <c r="U830" i="7"/>
  <c r="U1137" i="7"/>
  <c r="V1745" i="7"/>
  <c r="U1971" i="7"/>
  <c r="U505" i="7"/>
  <c r="V940" i="7"/>
  <c r="V841" i="7"/>
  <c r="BB64" i="7"/>
  <c r="H64" i="17" s="1"/>
  <c r="V1212" i="7"/>
  <c r="BF109" i="7"/>
  <c r="V903" i="7"/>
  <c r="V1914" i="7"/>
  <c r="U976" i="7"/>
  <c r="U660" i="7"/>
  <c r="U541" i="7"/>
  <c r="V1641" i="7"/>
  <c r="V1134" i="7"/>
  <c r="U1218" i="7"/>
  <c r="V1440" i="7"/>
  <c r="V1961" i="7"/>
  <c r="V1395" i="7"/>
  <c r="U1948" i="7"/>
  <c r="V1824" i="7"/>
  <c r="U1430" i="7"/>
  <c r="U711" i="7"/>
  <c r="U1975" i="7"/>
  <c r="BG122" i="7"/>
  <c r="U1252" i="7"/>
  <c r="U720" i="7"/>
  <c r="U576" i="7"/>
  <c r="V1549" i="7"/>
  <c r="V1115" i="7"/>
  <c r="U1917" i="7"/>
  <c r="V1525" i="7"/>
  <c r="V966" i="7"/>
  <c r="U463" i="7"/>
  <c r="U1545" i="7"/>
  <c r="V385" i="7"/>
  <c r="V838" i="7"/>
  <c r="V970" i="7"/>
  <c r="V1255" i="7"/>
  <c r="V753" i="7"/>
  <c r="V904" i="7"/>
  <c r="U1643" i="7"/>
  <c r="V1718" i="7"/>
  <c r="U728" i="7"/>
  <c r="U1907" i="7"/>
  <c r="U1361" i="7"/>
  <c r="U679" i="7"/>
  <c r="V1032" i="7"/>
  <c r="V640" i="7"/>
  <c r="U1196" i="7"/>
  <c r="U1214" i="7"/>
  <c r="V675" i="7"/>
  <c r="U1866" i="7"/>
  <c r="U1616" i="7"/>
  <c r="U1872" i="7"/>
  <c r="U719" i="7"/>
  <c r="U1795" i="7"/>
  <c r="V726" i="7"/>
  <c r="V655" i="7"/>
  <c r="V880" i="7"/>
  <c r="V1565" i="7"/>
  <c r="U1724" i="7"/>
  <c r="U1032" i="7"/>
  <c r="V438" i="7"/>
  <c r="U1337" i="7"/>
  <c r="BB76" i="7"/>
  <c r="H76" i="17" s="1"/>
  <c r="U917" i="7"/>
  <c r="U477" i="7"/>
  <c r="U1234" i="7"/>
  <c r="BA76" i="7"/>
  <c r="G76" i="17" s="1"/>
  <c r="U652" i="7"/>
  <c r="V766" i="7"/>
  <c r="V1113" i="7"/>
  <c r="U1238" i="7"/>
  <c r="V750" i="7"/>
  <c r="U1911" i="7"/>
  <c r="U1909" i="7"/>
  <c r="V818" i="7"/>
  <c r="U1701" i="7"/>
  <c r="U1071" i="7"/>
  <c r="V1578" i="7"/>
  <c r="V734" i="7"/>
  <c r="V889" i="7"/>
  <c r="V1713" i="7"/>
  <c r="U1665" i="7"/>
  <c r="U1082" i="7"/>
  <c r="V1151" i="7"/>
  <c r="U1235" i="7"/>
  <c r="U1764" i="7"/>
  <c r="U1356" i="7"/>
  <c r="U755" i="7"/>
  <c r="U972" i="7"/>
  <c r="V455" i="7"/>
  <c r="U1213" i="7"/>
  <c r="U1077" i="7"/>
  <c r="U1371" i="7"/>
  <c r="U1067" i="7"/>
  <c r="U1248" i="7"/>
  <c r="U1126" i="7"/>
  <c r="U1919" i="7"/>
  <c r="U1406" i="7"/>
  <c r="U1063" i="7"/>
  <c r="U406" i="7"/>
  <c r="V1821" i="7"/>
  <c r="V920" i="7"/>
  <c r="V1116" i="7"/>
  <c r="V605" i="7"/>
  <c r="V1370" i="7"/>
  <c r="U1258" i="7"/>
  <c r="U1728" i="7"/>
  <c r="U867" i="7"/>
  <c r="V1940" i="7"/>
  <c r="V802" i="7"/>
  <c r="V1741" i="7"/>
  <c r="V1072" i="7"/>
  <c r="U1498" i="7"/>
  <c r="V1678" i="7"/>
  <c r="V965" i="7"/>
  <c r="U1755" i="7"/>
  <c r="U482" i="7"/>
  <c r="U923" i="7"/>
  <c r="V1051" i="7"/>
  <c r="V860" i="7"/>
  <c r="U967" i="7"/>
  <c r="U1129" i="7"/>
  <c r="V474" i="7"/>
  <c r="V717" i="7"/>
  <c r="V843" i="7"/>
  <c r="V1926" i="7"/>
  <c r="V1441" i="7"/>
  <c r="U837" i="7"/>
  <c r="V366" i="7"/>
  <c r="V1829" i="7"/>
  <c r="V1616" i="7"/>
  <c r="U1926" i="7"/>
  <c r="U1762" i="7"/>
  <c r="V836" i="7"/>
  <c r="BH136" i="7"/>
  <c r="U1820" i="7"/>
  <c r="U730" i="7"/>
  <c r="V401" i="7"/>
  <c r="V678" i="7"/>
  <c r="U1140" i="7"/>
  <c r="U1973" i="7"/>
  <c r="V423" i="7"/>
  <c r="U1560" i="7"/>
  <c r="U920" i="7"/>
  <c r="U872" i="7"/>
  <c r="U1184" i="7"/>
  <c r="V513" i="7"/>
  <c r="U637" i="7"/>
  <c r="U1897" i="7"/>
  <c r="U1162" i="7"/>
  <c r="U1216" i="7"/>
  <c r="U1668" i="7"/>
  <c r="V469" i="7"/>
  <c r="U1816" i="7"/>
  <c r="BA66" i="7"/>
  <c r="G66" i="17" s="1"/>
  <c r="U1557" i="7"/>
  <c r="U1190" i="7"/>
  <c r="U629" i="7"/>
  <c r="V1755" i="7"/>
  <c r="V1786" i="7"/>
  <c r="V975" i="7"/>
  <c r="V1888" i="7"/>
  <c r="U1017" i="7"/>
  <c r="U1775" i="7"/>
  <c r="U1451" i="7"/>
  <c r="U1920" i="7"/>
  <c r="U1791" i="7"/>
  <c r="U677" i="7"/>
  <c r="U1705" i="7"/>
  <c r="V1388" i="7"/>
  <c r="U518" i="7"/>
  <c r="U1943" i="7"/>
  <c r="U1675" i="7"/>
  <c r="U1598" i="7"/>
  <c r="U1571" i="7"/>
  <c r="U1858" i="7"/>
  <c r="U400" i="7"/>
  <c r="U1419" i="7"/>
  <c r="U1108" i="7"/>
  <c r="U468" i="7"/>
  <c r="V1975" i="7"/>
  <c r="V832" i="7"/>
  <c r="V1410" i="7"/>
  <c r="U1960" i="7"/>
  <c r="U1670" i="7"/>
  <c r="V1507" i="7"/>
  <c r="V600" i="7"/>
  <c r="V1666" i="7"/>
  <c r="V535" i="7"/>
  <c r="U870" i="7"/>
  <c r="U611" i="7"/>
  <c r="U533" i="7"/>
  <c r="BA64" i="7"/>
  <c r="G64" i="17" s="1"/>
  <c r="U1130" i="7"/>
  <c r="U1455" i="7"/>
  <c r="U1144" i="7"/>
  <c r="U1231" i="7"/>
  <c r="U1134" i="7"/>
  <c r="U1689" i="7"/>
  <c r="V1712" i="7"/>
  <c r="U1236" i="7"/>
  <c r="U424" i="7"/>
  <c r="V1710" i="7"/>
  <c r="BB72" i="7"/>
  <c r="H72" i="17" s="1"/>
  <c r="BI116" i="7"/>
  <c r="V1494" i="7"/>
  <c r="V1421" i="7"/>
  <c r="V1343" i="7"/>
  <c r="V1688" i="7"/>
  <c r="U1538" i="7"/>
  <c r="V585" i="7"/>
  <c r="V483" i="7"/>
  <c r="U1944" i="7"/>
  <c r="U1582" i="7"/>
  <c r="V1987" i="7"/>
  <c r="V1659" i="7"/>
  <c r="U892" i="7"/>
  <c r="U564" i="7"/>
  <c r="V1910" i="7"/>
  <c r="V1015" i="7"/>
  <c r="U1743" i="7"/>
  <c r="V1969" i="7"/>
  <c r="V706" i="7"/>
  <c r="V647" i="7"/>
  <c r="V1483" i="7"/>
  <c r="V657" i="7"/>
  <c r="V756" i="7"/>
  <c r="V962" i="7"/>
  <c r="V1098" i="7"/>
  <c r="V771" i="7"/>
  <c r="V1734" i="7"/>
  <c r="V1345" i="7"/>
  <c r="U1271" i="7"/>
  <c r="V1005" i="7"/>
  <c r="V498" i="7"/>
  <c r="V786" i="7"/>
  <c r="V1691" i="7"/>
  <c r="BF105" i="7"/>
  <c r="U1491" i="7"/>
  <c r="V514" i="7"/>
  <c r="U1874" i="7"/>
  <c r="U1340" i="7"/>
  <c r="U1757" i="7"/>
  <c r="U1935" i="7"/>
  <c r="U1043" i="7"/>
  <c r="V1779" i="7"/>
  <c r="V1844" i="7"/>
  <c r="V1615" i="7"/>
  <c r="V623" i="7"/>
  <c r="U391" i="7"/>
  <c r="U678" i="7"/>
  <c r="U1806" i="7"/>
  <c r="V1856" i="7"/>
  <c r="U1988" i="7"/>
  <c r="U1007" i="7"/>
  <c r="U1457" i="7"/>
  <c r="U764" i="7"/>
  <c r="U1402" i="7"/>
  <c r="U1179" i="7"/>
  <c r="U480" i="7"/>
  <c r="U1740" i="7"/>
  <c r="U1421" i="7"/>
  <c r="U1270" i="7"/>
  <c r="U928" i="7"/>
  <c r="U1928" i="7"/>
  <c r="U1239" i="7"/>
  <c r="V840" i="7"/>
  <c r="V1636" i="7"/>
  <c r="V1701" i="7"/>
  <c r="U1645" i="7"/>
  <c r="U414" i="7"/>
  <c r="U1789" i="7"/>
  <c r="V947" i="7"/>
  <c r="V603" i="7"/>
  <c r="V724" i="7"/>
  <c r="U441" i="7"/>
  <c r="U1408" i="7"/>
  <c r="U806" i="7"/>
  <c r="U1322" i="7"/>
  <c r="V1099" i="7"/>
  <c r="U841" i="7"/>
  <c r="U763" i="7"/>
  <c r="U1386" i="7"/>
  <c r="U1745" i="7"/>
  <c r="U632" i="7"/>
  <c r="V1462" i="7"/>
  <c r="U874" i="7"/>
  <c r="U1583" i="7"/>
  <c r="V1812" i="7"/>
  <c r="V1531" i="7"/>
  <c r="BI130" i="7"/>
  <c r="V1516" i="7"/>
  <c r="V1285" i="7"/>
  <c r="U703" i="7"/>
  <c r="V725" i="7"/>
  <c r="U1746" i="7"/>
  <c r="U382" i="7"/>
  <c r="U1073" i="7"/>
  <c r="U1895" i="7"/>
  <c r="U861" i="7"/>
  <c r="U1074" i="7"/>
  <c r="V1513" i="7"/>
  <c r="V381" i="7"/>
  <c r="V939" i="7"/>
  <c r="U1515" i="7"/>
  <c r="U1588" i="7"/>
  <c r="U497" i="7"/>
  <c r="V1518" i="7"/>
  <c r="V575" i="7"/>
  <c r="U1525" i="7"/>
  <c r="V1614" i="7"/>
  <c r="V816" i="7"/>
  <c r="U1715" i="7"/>
  <c r="U1396" i="7"/>
  <c r="V1069" i="7"/>
  <c r="V1172" i="7"/>
  <c r="U423" i="7"/>
  <c r="V1433" i="7"/>
  <c r="V1027" i="7"/>
  <c r="V1444" i="7"/>
  <c r="BH131" i="7"/>
  <c r="V884" i="7"/>
  <c r="V473" i="7"/>
  <c r="U838" i="7"/>
  <c r="U371" i="7"/>
  <c r="V1785" i="7"/>
  <c r="V1244" i="7"/>
  <c r="V416" i="7"/>
  <c r="U606" i="7"/>
  <c r="V1854" i="7"/>
  <c r="V1905" i="7"/>
  <c r="V1248" i="7"/>
  <c r="V1523" i="7"/>
  <c r="V1562" i="7"/>
  <c r="V1241" i="7"/>
  <c r="V1081" i="7"/>
  <c r="V661" i="7"/>
  <c r="V1799" i="7"/>
  <c r="V463" i="7"/>
  <c r="BH122" i="7"/>
  <c r="V1930" i="7"/>
  <c r="V1382" i="7"/>
  <c r="V1737" i="7"/>
  <c r="V1579" i="7"/>
  <c r="V1394" i="7"/>
  <c r="V896" i="7"/>
  <c r="BG110" i="7"/>
  <c r="BH128" i="7"/>
  <c r="V1528" i="7"/>
  <c r="U809" i="7"/>
  <c r="U916" i="7"/>
  <c r="V1971" i="7"/>
  <c r="BA62" i="7"/>
  <c r="G62" i="17" s="1"/>
  <c r="V1383" i="7"/>
  <c r="V856" i="7"/>
  <c r="U1810" i="7"/>
  <c r="U1304" i="7"/>
  <c r="U966" i="7"/>
  <c r="V1061" i="7"/>
  <c r="V384" i="7"/>
  <c r="U1026" i="7"/>
  <c r="U1955" i="7"/>
  <c r="BH106" i="7"/>
  <c r="V831" i="7"/>
  <c r="U1306" i="7"/>
  <c r="U1998" i="7"/>
  <c r="U1679" i="7"/>
  <c r="BA55" i="7"/>
  <c r="G55" i="17" s="1"/>
  <c r="U698" i="7"/>
  <c r="V1880" i="7"/>
  <c r="U1187" i="7"/>
  <c r="U1886" i="7"/>
  <c r="U721" i="7"/>
  <c r="U1151" i="7"/>
  <c r="V1911" i="7"/>
  <c r="U616" i="7"/>
  <c r="V1491" i="7"/>
  <c r="U992" i="7"/>
  <c r="U1551" i="7"/>
  <c r="V1146" i="7"/>
  <c r="V701" i="7"/>
  <c r="V1505" i="7"/>
  <c r="V723" i="7"/>
  <c r="U1049" i="7"/>
  <c r="U1160" i="7"/>
  <c r="U1199" i="7"/>
  <c r="U1447" i="7"/>
  <c r="U1636" i="7"/>
  <c r="U1680" i="7"/>
  <c r="U1573" i="7"/>
  <c r="V431" i="7"/>
  <c r="U1662" i="7"/>
  <c r="U1599" i="7"/>
  <c r="U1090" i="7"/>
  <c r="U1116" i="7"/>
  <c r="V404" i="7"/>
  <c r="V392" i="7"/>
  <c r="U1246" i="7"/>
  <c r="V578" i="7"/>
  <c r="V1037" i="7"/>
  <c r="U982" i="7"/>
  <c r="U890" i="7"/>
  <c r="V1990" i="7"/>
  <c r="V1000" i="7"/>
  <c r="U1015" i="7"/>
  <c r="V1424" i="7"/>
  <c r="U1058" i="7"/>
  <c r="U1712" i="7"/>
  <c r="U1087" i="7"/>
  <c r="U563" i="7"/>
  <c r="V998" i="7"/>
  <c r="BA58" i="7"/>
  <c r="G58" i="17" s="1"/>
  <c r="U1772" i="7"/>
  <c r="U1533" i="7"/>
  <c r="U906" i="7"/>
  <c r="U973" i="7"/>
  <c r="U729" i="7"/>
  <c r="U955" i="7"/>
  <c r="V596" i="7"/>
  <c r="V751" i="7"/>
  <c r="BH115" i="7"/>
  <c r="U1325" i="7"/>
  <c r="U653" i="7"/>
  <c r="V1210" i="7"/>
  <c r="V1203" i="7"/>
  <c r="U1274" i="7"/>
  <c r="BH156" i="7"/>
  <c r="V1378" i="7"/>
  <c r="U374" i="7"/>
  <c r="V1726" i="7"/>
  <c r="V411" i="7"/>
  <c r="V1936" i="7"/>
  <c r="U1991" i="7"/>
  <c r="U697" i="7"/>
  <c r="V1112" i="7"/>
  <c r="V1906" i="7"/>
  <c r="V854" i="7"/>
  <c r="BB83" i="7"/>
  <c r="H83" i="17" s="1"/>
  <c r="V368" i="7"/>
  <c r="V1024" i="7"/>
  <c r="V1702" i="7"/>
  <c r="U1660" i="7"/>
  <c r="BI110" i="7"/>
  <c r="U1155" i="7"/>
  <c r="BI136" i="7"/>
  <c r="U1700" i="7"/>
  <c r="U1280" i="7"/>
  <c r="U651" i="7"/>
  <c r="V913" i="7"/>
  <c r="U817" i="7"/>
  <c r="U1295" i="7"/>
  <c r="U1799" i="7"/>
  <c r="V1749" i="7"/>
  <c r="V373" i="7"/>
  <c r="V1598" i="7"/>
  <c r="V611" i="7"/>
  <c r="V1917" i="7"/>
  <c r="U1443" i="7"/>
  <c r="U1496" i="7"/>
  <c r="V997" i="7"/>
  <c r="BI158" i="7"/>
  <c r="V1080" i="7"/>
  <c r="BI127" i="7"/>
  <c r="V996" i="7"/>
  <c r="U1045" i="7"/>
  <c r="U1369" i="7"/>
  <c r="U1881" i="7"/>
  <c r="U786" i="7"/>
  <c r="U1630" i="7"/>
  <c r="U540" i="7"/>
  <c r="U1193" i="7"/>
  <c r="V697" i="7"/>
  <c r="U583" i="7"/>
  <c r="U1152" i="7"/>
  <c r="U1565" i="7"/>
  <c r="U1785" i="7"/>
  <c r="U1064" i="7"/>
  <c r="V589" i="7"/>
  <c r="V552" i="7"/>
  <c r="U433" i="7"/>
  <c r="V510" i="7"/>
  <c r="BH138" i="7"/>
  <c r="U776" i="7"/>
  <c r="U1901" i="7"/>
  <c r="V1526" i="7"/>
  <c r="V1504" i="7"/>
  <c r="U1002" i="7"/>
  <c r="U795" i="7"/>
  <c r="BI121" i="7"/>
  <c r="V544" i="7"/>
  <c r="BA56" i="7"/>
  <c r="G56" i="17" s="1"/>
  <c r="BA54" i="7"/>
  <c r="G54" i="17" s="1"/>
  <c r="U692" i="7"/>
  <c r="U743" i="7"/>
  <c r="V1806" i="7"/>
  <c r="U385" i="7"/>
  <c r="U904" i="7"/>
  <c r="U891" i="7"/>
  <c r="U1435" i="7"/>
  <c r="U592" i="7"/>
  <c r="U1037" i="7"/>
  <c r="U453" i="7"/>
  <c r="U974" i="7"/>
  <c r="V1750" i="7"/>
  <c r="V1756" i="7"/>
  <c r="U810" i="7"/>
  <c r="U519" i="7"/>
  <c r="BI107" i="7"/>
  <c r="V1837" i="7"/>
  <c r="V881" i="7"/>
  <c r="V1224" i="7"/>
  <c r="U1760" i="7"/>
  <c r="U1433" i="7"/>
  <c r="U402" i="7"/>
  <c r="U1528" i="7"/>
  <c r="U1256" i="7"/>
  <c r="V1595" i="7"/>
  <c r="V547" i="7"/>
  <c r="U1832" i="7"/>
  <c r="U1105" i="7"/>
  <c r="BA80" i="7"/>
  <c r="G80" i="17" s="1"/>
  <c r="U1687" i="7"/>
  <c r="U1380" i="7"/>
  <c r="U1124" i="7"/>
  <c r="BF122" i="7"/>
  <c r="V1820" i="7"/>
  <c r="V1049" i="7"/>
  <c r="V804" i="7"/>
  <c r="U1656" i="7"/>
  <c r="U1541" i="7"/>
  <c r="V1068" i="7"/>
  <c r="U1912" i="7"/>
  <c r="V979" i="7"/>
  <c r="V1101" i="7"/>
  <c r="V748" i="7"/>
  <c r="U1260" i="7"/>
  <c r="V1342" i="7"/>
  <c r="V722" i="7"/>
  <c r="V1789" i="7"/>
  <c r="U1531" i="7"/>
  <c r="V1619" i="7"/>
  <c r="V1260" i="7"/>
  <c r="U1889" i="7"/>
  <c r="U550" i="7"/>
  <c r="V894" i="7"/>
  <c r="V1606" i="7"/>
  <c r="U894" i="7"/>
  <c r="U1985" i="7"/>
  <c r="V387" i="7"/>
  <c r="U772" i="7"/>
  <c r="U367" i="7"/>
  <c r="V601" i="7"/>
  <c r="U537" i="7"/>
  <c r="V1209" i="7"/>
  <c r="V1213" i="7"/>
  <c r="U742" i="7"/>
  <c r="V1543" i="7"/>
  <c r="V1461" i="7"/>
  <c r="V1677" i="7"/>
  <c r="V1498" i="7"/>
  <c r="U1669" i="7"/>
  <c r="U1812" i="7"/>
  <c r="V1554" i="7"/>
  <c r="U1143" i="7"/>
  <c r="BB74" i="7"/>
  <c r="H74" i="17" s="1"/>
  <c r="V990" i="7"/>
  <c r="U491" i="7"/>
  <c r="V1848" i="7"/>
  <c r="BI118" i="7"/>
  <c r="V484" i="7"/>
  <c r="U760" i="7"/>
  <c r="V1586" i="7"/>
  <c r="V825" i="7"/>
  <c r="U948" i="7"/>
  <c r="U1555" i="7"/>
  <c r="V1308" i="7"/>
  <c r="U887" i="7"/>
  <c r="V1840" i="7"/>
  <c r="V1612" i="7"/>
  <c r="V437" i="7"/>
  <c r="U1098" i="7"/>
  <c r="U1885" i="7"/>
  <c r="V1475" i="7"/>
  <c r="V502" i="7"/>
  <c r="V1327" i="7"/>
  <c r="V650" i="7"/>
  <c r="V1952" i="7"/>
  <c r="V994" i="7"/>
  <c r="V1831" i="7"/>
  <c r="V1690" i="7"/>
  <c r="U876" i="7"/>
  <c r="V911" i="7"/>
  <c r="U658" i="7"/>
  <c r="U1305" i="7"/>
  <c r="U1121" i="7"/>
  <c r="BH144" i="7"/>
  <c r="V1689" i="7"/>
  <c r="V1699" i="7"/>
  <c r="V537" i="7"/>
  <c r="V1850" i="7"/>
  <c r="V1802" i="7"/>
  <c r="V851" i="7"/>
  <c r="V1628" i="7"/>
  <c r="V1178" i="7"/>
  <c r="U445" i="7"/>
  <c r="U980" i="7"/>
  <c r="U1593" i="7"/>
  <c r="V1695" i="7"/>
  <c r="V1656" i="7"/>
  <c r="V887" i="7"/>
  <c r="BH108" i="7"/>
  <c r="V1162" i="7"/>
  <c r="U1456" i="7"/>
  <c r="U1262" i="7"/>
  <c r="U460" i="7"/>
  <c r="V1204" i="7"/>
  <c r="V364" i="7"/>
  <c r="V1605" i="7"/>
  <c r="U392" i="7"/>
  <c r="U1222" i="7"/>
  <c r="U1170" i="7"/>
  <c r="V1825" i="7"/>
  <c r="BB66" i="7"/>
  <c r="H66" i="17" s="1"/>
  <c r="V807" i="7"/>
  <c r="V1106" i="7"/>
  <c r="U1136" i="7"/>
  <c r="U1292" i="7"/>
  <c r="V1017" i="7"/>
  <c r="V1324" i="7"/>
  <c r="V468" i="7"/>
  <c r="U881" i="7"/>
  <c r="V1618" i="7"/>
  <c r="U403" i="7"/>
  <c r="V1318" i="7"/>
  <c r="V1958" i="7"/>
  <c r="V712" i="7"/>
  <c r="U529" i="7"/>
  <c r="V1765" i="7"/>
  <c r="V619" i="7"/>
  <c r="BG112" i="7"/>
  <c r="U1269" i="7"/>
  <c r="V1515" i="7"/>
  <c r="U1559" i="7"/>
  <c r="U1736" i="7"/>
  <c r="V1103" i="7"/>
  <c r="U1980" i="7"/>
  <c r="U1595" i="7"/>
  <c r="BG113" i="7"/>
  <c r="V1817" i="7"/>
  <c r="V532" i="7"/>
  <c r="U716" i="7"/>
  <c r="V1179" i="7"/>
  <c r="V968" i="7"/>
  <c r="V574" i="7"/>
  <c r="U779" i="7"/>
  <c r="V1771" i="7"/>
  <c r="U1608" i="7"/>
  <c r="V443" i="7"/>
  <c r="U1208" i="7"/>
  <c r="V1533" i="7"/>
  <c r="BH103" i="7"/>
  <c r="V984" i="7"/>
  <c r="V402" i="7"/>
  <c r="U1320" i="7"/>
  <c r="U1506" i="7"/>
  <c r="BI155" i="7"/>
  <c r="V1670" i="7"/>
  <c r="U1327" i="7"/>
  <c r="U1681" i="7"/>
  <c r="U1175" i="7"/>
  <c r="U1483" i="7"/>
  <c r="U627" i="7"/>
  <c r="U1354" i="7"/>
  <c r="V1651" i="7"/>
  <c r="BB82" i="7"/>
  <c r="H82" i="17" s="1"/>
  <c r="V915" i="7"/>
  <c r="V1270" i="7"/>
  <c r="U971" i="7"/>
  <c r="V1894" i="7"/>
  <c r="U1793" i="7"/>
  <c r="U1334" i="7"/>
  <c r="V1239" i="7"/>
  <c r="V1334" i="7"/>
  <c r="BI111" i="7"/>
  <c r="BI123" i="7"/>
  <c r="V941" i="7"/>
  <c r="U1882" i="7"/>
  <c r="V773" i="7"/>
  <c r="V1624" i="7"/>
  <c r="V1506" i="7"/>
  <c r="U471" i="7"/>
  <c r="V1019" i="7"/>
  <c r="V654" i="7"/>
  <c r="U1118" i="7"/>
  <c r="U835" i="7"/>
  <c r="U898" i="7"/>
  <c r="V1671" i="7"/>
  <c r="V909" i="7"/>
  <c r="U1458" i="7"/>
  <c r="V1313" i="7"/>
  <c r="U1904" i="7"/>
  <c r="V491" i="7"/>
  <c r="U1844" i="7"/>
  <c r="U509" i="7"/>
  <c r="V698" i="7"/>
  <c r="U1120" i="7"/>
  <c r="V817" i="7"/>
  <c r="U1535" i="7"/>
  <c r="U1861" i="7"/>
  <c r="U1244" i="7"/>
  <c r="U1578" i="7"/>
  <c r="BI106" i="7"/>
  <c r="U1343" i="7"/>
  <c r="V1891" i="7"/>
  <c r="V489" i="7"/>
  <c r="BH124" i="7"/>
  <c r="V1705" i="7"/>
  <c r="U701" i="7"/>
  <c r="V1647" i="7"/>
  <c r="U969" i="7"/>
  <c r="V1435" i="7"/>
  <c r="V1931" i="7"/>
  <c r="V558" i="7"/>
  <c r="V1466" i="7"/>
  <c r="U621" i="7"/>
  <c r="U503" i="7"/>
  <c r="U1100" i="7"/>
  <c r="V1730" i="7"/>
  <c r="V1573" i="7"/>
  <c r="V853" i="7"/>
  <c r="V1754" i="7"/>
  <c r="U1558" i="7"/>
  <c r="U1826" i="7"/>
  <c r="U657" i="7"/>
  <c r="V833" i="7"/>
  <c r="V1007" i="7"/>
  <c r="V886" i="7"/>
  <c r="U515" i="7"/>
  <c r="U1730" i="7"/>
  <c r="U1612" i="7"/>
  <c r="V1577" i="7"/>
  <c r="V1291" i="7"/>
  <c r="V1154" i="7"/>
  <c r="BI157" i="7"/>
  <c r="V1809" i="7"/>
  <c r="BI153" i="7"/>
  <c r="U942" i="7"/>
  <c r="V1434" i="7"/>
  <c r="V638" i="7"/>
  <c r="V1747" i="7"/>
  <c r="V1026" i="7"/>
  <c r="V702" i="7"/>
  <c r="U484" i="7"/>
  <c r="V1428" i="7"/>
  <c r="U1807" i="7"/>
  <c r="V1923" i="7"/>
  <c r="V396" i="7"/>
  <c r="V1928" i="7"/>
  <c r="V1022" i="7"/>
  <c r="V1979" i="7"/>
  <c r="U1653" i="7"/>
  <c r="U527" i="7"/>
  <c r="V1941" i="7"/>
  <c r="U470" i="7"/>
  <c r="V1359" i="7"/>
  <c r="V1427" i="7"/>
  <c r="V586" i="7"/>
  <c r="V736" i="7"/>
  <c r="U1399" i="7"/>
  <c r="U1617" i="7"/>
  <c r="V910" i="7"/>
  <c r="BH134" i="7"/>
  <c r="V688" i="7"/>
  <c r="U1857" i="7"/>
  <c r="U843" i="7"/>
  <c r="BA61" i="7"/>
  <c r="G61" i="17" s="1"/>
  <c r="V960" i="7"/>
  <c r="U1987" i="7"/>
  <c r="U1570" i="7"/>
  <c r="V1634" i="7"/>
  <c r="V671" i="7"/>
  <c r="V1372" i="7"/>
  <c r="U553" i="7"/>
  <c r="V481" i="7"/>
  <c r="V539" i="7"/>
  <c r="U1851" i="7"/>
  <c r="U1488" i="7"/>
  <c r="V1302" i="7"/>
  <c r="V1724" i="7"/>
  <c r="U682" i="7"/>
  <c r="V1176" i="7"/>
  <c r="U1027" i="7"/>
  <c r="V644" i="7"/>
  <c r="V1715" i="7"/>
  <c r="V1667" i="7"/>
  <c r="V716" i="7"/>
  <c r="U1727" i="7"/>
  <c r="U1375" i="7"/>
  <c r="V1226" i="7"/>
  <c r="U1117" i="7"/>
  <c r="V1310" i="7"/>
  <c r="V436" i="7"/>
  <c r="V1509" i="7"/>
  <c r="V863" i="7"/>
  <c r="U586" i="7"/>
  <c r="V1729" i="7"/>
  <c r="V767" i="7"/>
  <c r="U1298" i="7"/>
  <c r="U1737" i="7"/>
  <c r="U940" i="7"/>
  <c r="U560" i="7"/>
  <c r="U1401" i="7"/>
  <c r="U996" i="7"/>
  <c r="V1001" i="7"/>
  <c r="U895" i="7"/>
  <c r="U1702" i="7"/>
  <c r="V2002" i="7"/>
  <c r="V521" i="7"/>
  <c r="U1257" i="7"/>
  <c r="V1976" i="7"/>
  <c r="U1579" i="7"/>
  <c r="U1695" i="7"/>
  <c r="V1569" i="7"/>
  <c r="V371" i="7"/>
  <c r="V651" i="7"/>
  <c r="V1144" i="7"/>
  <c r="V1021" i="7"/>
  <c r="U481" i="7"/>
  <c r="U420" i="7"/>
  <c r="V1371" i="7"/>
  <c r="U1613" i="7"/>
  <c r="U1046" i="7"/>
  <c r="V1323" i="7"/>
  <c r="V1596" i="7"/>
  <c r="U1460" i="7"/>
  <c r="V400" i="7"/>
  <c r="V890" i="7"/>
  <c r="BB62" i="7"/>
  <c r="H62" i="17" s="1"/>
  <c r="U516" i="7"/>
  <c r="U802" i="7"/>
  <c r="V1348" i="7"/>
  <c r="U1360" i="7"/>
  <c r="U1552" i="7"/>
  <c r="U1495" i="7"/>
  <c r="V791" i="7"/>
  <c r="V1132" i="7"/>
  <c r="V1199" i="7"/>
  <c r="V1497" i="7"/>
  <c r="U1879" i="7"/>
  <c r="BB68" i="7"/>
  <c r="H68" i="17" s="1"/>
  <c r="BH107" i="7"/>
  <c r="U945" i="7"/>
  <c r="U1101" i="7"/>
  <c r="V1683" i="7"/>
  <c r="V931" i="7"/>
  <c r="V382" i="7"/>
  <c r="BG123" i="7"/>
  <c r="V460" i="7"/>
  <c r="V719" i="7"/>
  <c r="V1107" i="7"/>
  <c r="U758" i="7"/>
  <c r="V823" i="7"/>
  <c r="U455" i="7"/>
  <c r="U1005" i="7"/>
  <c r="V928" i="7"/>
  <c r="V1196" i="7"/>
  <c r="V1733" i="7"/>
  <c r="V616" i="7"/>
  <c r="U1940" i="7"/>
  <c r="V1956" i="7"/>
  <c r="V852" i="7"/>
  <c r="V929" i="7"/>
  <c r="V1135" i="7"/>
  <c r="U1794" i="7"/>
  <c r="U522" i="7"/>
  <c r="U1195" i="7"/>
  <c r="V372" i="7"/>
  <c r="V921" i="7"/>
  <c r="V1234" i="7"/>
  <c r="U1308" i="7"/>
  <c r="BH150" i="7"/>
  <c r="V839" i="7"/>
  <c r="BB67" i="7"/>
  <c r="H67" i="17" s="1"/>
  <c r="V1501" i="7"/>
  <c r="V824" i="7"/>
  <c r="U1331" i="7"/>
  <c r="U613" i="7"/>
  <c r="U1311" i="7"/>
  <c r="V1876" i="7"/>
  <c r="V363" i="7"/>
  <c r="V476" i="7"/>
  <c r="V1319" i="7"/>
  <c r="V658" i="7"/>
  <c r="U1725" i="7"/>
  <c r="V1034" i="7"/>
  <c r="V829" i="7"/>
  <c r="V1536" i="7"/>
  <c r="V446" i="7"/>
  <c r="U566" i="7"/>
  <c r="V1322" i="7"/>
  <c r="V782" i="7"/>
  <c r="V943" i="7"/>
  <c r="U1127" i="7"/>
  <c r="V1125" i="7"/>
  <c r="U1808" i="7"/>
  <c r="V1025" i="7"/>
  <c r="U1377" i="7"/>
  <c r="U1631" i="7"/>
  <c r="V774" i="7"/>
  <c r="U919" i="7"/>
  <c r="U1835" i="7"/>
  <c r="BF110" i="7"/>
  <c r="V1843" i="7"/>
  <c r="V1514" i="7"/>
  <c r="U952" i="7"/>
  <c r="V1904" i="7"/>
  <c r="V1686" i="7"/>
  <c r="U1069" i="7"/>
  <c r="U1554" i="7"/>
  <c r="BI144" i="7"/>
  <c r="BF125" i="7"/>
  <c r="V1560" i="7"/>
  <c r="V1721" i="7"/>
  <c r="U1678" i="7"/>
  <c r="U1823" i="7"/>
  <c r="V1496" i="7"/>
  <c r="V642" i="7"/>
  <c r="V686" i="7"/>
  <c r="U639" i="7"/>
  <c r="V1901" i="7"/>
  <c r="U818" i="7"/>
  <c r="U1610" i="7"/>
  <c r="V1934" i="7"/>
  <c r="V1108" i="7"/>
  <c r="U369" i="7"/>
  <c r="V1935" i="7"/>
  <c r="V1760" i="7"/>
  <c r="V562" i="7"/>
  <c r="V1964" i="7"/>
  <c r="V1411" i="7"/>
  <c r="V995" i="7"/>
  <c r="V1887" i="7"/>
  <c r="V1320" i="7"/>
  <c r="V1527" i="7"/>
  <c r="U1310" i="7"/>
  <c r="U2002" i="7"/>
  <c r="U1622" i="7"/>
  <c r="U1788" i="7"/>
  <c r="V954" i="7"/>
  <c r="V830" i="7"/>
  <c r="V1041" i="7"/>
  <c r="V1157" i="7"/>
  <c r="V1986" i="7"/>
  <c r="U668" i="7"/>
  <c r="U885" i="7"/>
  <c r="U753" i="7"/>
  <c r="V1096" i="7"/>
  <c r="V1717" i="7"/>
  <c r="V379" i="7"/>
  <c r="V1862" i="7"/>
  <c r="U645" i="7"/>
  <c r="V952" i="7"/>
  <c r="U1385" i="7"/>
  <c r="U1747" i="7"/>
  <c r="BI122" i="7"/>
  <c r="V1423" i="7"/>
  <c r="U1042" i="7"/>
  <c r="U1062" i="7"/>
  <c r="V1352" i="7"/>
  <c r="V978" i="7"/>
  <c r="V365" i="7"/>
  <c r="U462" i="7"/>
  <c r="U1050" i="7"/>
  <c r="V1774" i="7"/>
  <c r="V649" i="7"/>
  <c r="V433" i="7"/>
  <c r="V1476" i="7"/>
  <c r="BA78" i="7"/>
  <c r="G78" i="17" s="1"/>
  <c r="V1643" i="7"/>
  <c r="V2001" i="7"/>
  <c r="U1439" i="7"/>
  <c r="V1550" i="7"/>
  <c r="BB77" i="7"/>
  <c r="H77" i="17" s="1"/>
  <c r="U1339" i="7"/>
  <c r="U1180" i="7"/>
  <c r="V1402" i="7"/>
  <c r="BH126" i="7"/>
  <c r="BI129" i="7"/>
  <c r="V1360" i="7"/>
  <c r="U1694" i="7"/>
  <c r="V1056" i="7"/>
  <c r="V1294" i="7"/>
  <c r="V964" i="7"/>
  <c r="V376" i="7"/>
  <c r="V1141" i="7"/>
  <c r="U1272" i="7"/>
  <c r="V587" i="7"/>
  <c r="BG119" i="7"/>
  <c r="U1212" i="7"/>
  <c r="U1183" i="7"/>
  <c r="V1186" i="7"/>
  <c r="V1547" i="7"/>
  <c r="V982" i="7"/>
  <c r="U1346" i="7"/>
  <c r="V432" i="7"/>
  <c r="V599" i="7"/>
  <c r="V1397" i="7"/>
  <c r="U1072" i="7"/>
  <c r="V595" i="7"/>
  <c r="U1530" i="7"/>
  <c r="U860" i="7"/>
  <c r="V1057" i="7"/>
  <c r="V632" i="7"/>
  <c r="BI150" i="7"/>
  <c r="V581" i="7"/>
  <c r="V772" i="7"/>
  <c r="V542" i="7"/>
  <c r="U1283" i="7"/>
  <c r="V1416" i="7"/>
  <c r="V479" i="7"/>
  <c r="V1145" i="7"/>
  <c r="V1403" i="7"/>
  <c r="U1974" i="7"/>
  <c r="U591" i="7"/>
  <c r="U1596" i="7"/>
  <c r="U654" i="7"/>
  <c r="V808" i="7"/>
  <c r="V1059" i="7"/>
  <c r="V1236" i="7"/>
  <c r="V1114" i="7"/>
  <c r="U483" i="7"/>
  <c r="BB63" i="7"/>
  <c r="H63" i="17" s="1"/>
  <c r="V1637" i="7"/>
  <c r="U1022" i="7"/>
  <c r="U740" i="7"/>
  <c r="V1869" i="7"/>
  <c r="V1400" i="7"/>
  <c r="V821" i="7"/>
  <c r="V1613" i="7"/>
  <c r="V1607" i="7"/>
  <c r="U1010" i="7"/>
  <c r="V541" i="7"/>
  <c r="V1966" i="7"/>
  <c r="U1164" i="7"/>
  <c r="V1753" i="7"/>
  <c r="V820" i="7"/>
  <c r="U1163" i="7"/>
  <c r="U565" i="7"/>
  <c r="U1107" i="7"/>
  <c r="BF108" i="7"/>
  <c r="V1278" i="7"/>
  <c r="U1685" i="7"/>
  <c r="V1375" i="7"/>
  <c r="V1364" i="7"/>
  <c r="V775" i="7"/>
  <c r="V434" i="7"/>
  <c r="U896" i="7"/>
  <c r="U846" i="7"/>
  <c r="BI137" i="7"/>
  <c r="V1823" i="7"/>
  <c r="U775" i="7"/>
  <c r="V516" i="7"/>
  <c r="V1761" i="7"/>
  <c r="U1713" i="7"/>
  <c r="V1188" i="7"/>
  <c r="V1933" i="7"/>
  <c r="BB55" i="7"/>
  <c r="H55" i="17" s="1"/>
  <c r="V1311" i="7"/>
  <c r="V1431" i="7"/>
  <c r="V591" i="7"/>
  <c r="U1956" i="7"/>
  <c r="V922" i="7"/>
  <c r="U1095" i="7"/>
  <c r="U523" i="7"/>
  <c r="V414" i="7"/>
  <c r="V1582" i="7"/>
  <c r="V1680" i="7"/>
  <c r="V1100" i="7"/>
  <c r="V551" i="7"/>
  <c r="V430" i="7"/>
  <c r="V471" i="7"/>
  <c r="V1274" i="7"/>
  <c r="V1014" i="7"/>
  <c r="BH158" i="7"/>
  <c r="U793" i="7"/>
  <c r="U1220" i="7"/>
  <c r="U1390" i="7"/>
  <c r="BF114" i="7"/>
  <c r="V1456" i="7"/>
  <c r="U858" i="7"/>
  <c r="V391" i="7"/>
  <c r="V974" i="7"/>
  <c r="BB56" i="7"/>
  <c r="H56" i="17" s="1"/>
  <c r="V464" i="7"/>
  <c r="U1232" i="7"/>
  <c r="U1028" i="7"/>
  <c r="V1878" i="7"/>
  <c r="U1092" i="7"/>
  <c r="U1811" i="7"/>
  <c r="V795" i="7"/>
  <c r="V646" i="7"/>
  <c r="U1416" i="7"/>
  <c r="U379" i="7"/>
  <c r="BI108" i="7"/>
  <c r="V1942" i="7"/>
  <c r="V1356" i="7"/>
  <c r="U386" i="7"/>
  <c r="V677" i="7"/>
  <c r="V488" i="7"/>
  <c r="U1206" i="7"/>
  <c r="U640" i="7"/>
  <c r="V1884" i="7"/>
  <c r="U2001" i="7"/>
  <c r="V988" i="7"/>
  <c r="V1088" i="7"/>
  <c r="V1385" i="7"/>
  <c r="V1153" i="7"/>
  <c r="V1450" i="7"/>
  <c r="U1562" i="7"/>
  <c r="V444" i="7"/>
  <c r="U1449" i="7"/>
  <c r="U1251" i="7"/>
  <c r="V1874" i="7"/>
  <c r="V1567" i="7"/>
  <c r="V855" i="7"/>
  <c r="U622" i="7"/>
  <c r="U664" i="7"/>
  <c r="V1164" i="7"/>
  <c r="V452" i="7"/>
  <c r="V1912" i="7"/>
  <c r="U1172" i="7"/>
  <c r="V1011" i="7"/>
  <c r="U929" i="7"/>
  <c r="U1790" i="7"/>
  <c r="V566" i="7"/>
  <c r="V757" i="7"/>
  <c r="V1603" i="7"/>
  <c r="V386" i="7"/>
  <c r="V1445" i="7"/>
  <c r="BI109" i="7"/>
  <c r="V879" i="7"/>
  <c r="U851" i="7"/>
  <c r="U554" i="7"/>
  <c r="V1317" i="7"/>
  <c r="V435" i="7"/>
  <c r="V613" i="7"/>
  <c r="V1834" i="7"/>
  <c r="V451" i="7"/>
  <c r="U1805" i="7"/>
  <c r="BF103" i="7"/>
  <c r="V1722" i="7"/>
  <c r="V1977" i="7"/>
  <c r="V565" i="7"/>
  <c r="V893" i="7"/>
  <c r="V1664" i="7"/>
  <c r="U1867" i="7"/>
  <c r="U1632" i="7"/>
  <c r="V1994" i="7"/>
  <c r="V415" i="7"/>
  <c r="U467" i="7"/>
  <c r="V1792" i="7"/>
  <c r="V1055" i="7"/>
  <c r="V779" i="7"/>
  <c r="U744" i="7"/>
  <c r="V1731" i="7"/>
  <c r="V1177" i="7"/>
  <c r="V512" i="7"/>
  <c r="U987" i="7"/>
  <c r="U854" i="7"/>
  <c r="U539" i="7"/>
  <c r="V1638" i="7"/>
  <c r="V567" i="7"/>
  <c r="V900" i="7"/>
  <c r="V1293" i="7"/>
  <c r="U1976" i="7"/>
  <c r="V1621" i="7"/>
  <c r="V670" i="7"/>
  <c r="U961" i="7"/>
  <c r="V687" i="7"/>
  <c r="V1194" i="7"/>
  <c r="U1873" i="7"/>
  <c r="V1267" i="7"/>
  <c r="U1544" i="7"/>
  <c r="V1076" i="7"/>
  <c r="V1808" i="7"/>
  <c r="V1240" i="7"/>
  <c r="V969" i="7"/>
  <c r="V1211" i="7"/>
  <c r="V388" i="7"/>
  <c r="V449" i="7"/>
  <c r="BI114" i="7"/>
  <c r="U869" i="7"/>
  <c r="U933" i="7"/>
  <c r="BG104" i="7"/>
  <c r="V1557" i="7"/>
  <c r="V1521" i="7"/>
  <c r="V1471" i="7"/>
  <c r="BI104" i="7"/>
  <c r="V1662" i="7"/>
  <c r="V679" i="7"/>
  <c r="BI142" i="7"/>
  <c r="V1391" i="7"/>
  <c r="U436" i="7"/>
  <c r="U1132" i="7"/>
  <c r="U426" i="7"/>
  <c r="V625" i="7"/>
  <c r="V1060" i="7"/>
  <c r="V425" i="7"/>
  <c r="V870" i="7"/>
  <c r="V769" i="7"/>
  <c r="V869" i="7"/>
  <c r="U1649" i="7"/>
  <c r="V1257" i="7"/>
  <c r="U738" i="7"/>
  <c r="U1182" i="7"/>
  <c r="U1009" i="7"/>
  <c r="V610" i="7"/>
  <c r="V1307" i="7"/>
  <c r="V993" i="7"/>
  <c r="V1886" i="7"/>
  <c r="U936" i="7"/>
  <c r="U848" i="7"/>
  <c r="V694" i="7"/>
  <c r="U1052" i="7"/>
  <c r="U1131" i="7"/>
  <c r="V1447" i="7"/>
  <c r="U1119" i="7"/>
  <c r="U364" i="7"/>
  <c r="V1253" i="7"/>
  <c r="V1079" i="7"/>
  <c r="V1592" i="7"/>
  <c r="U1499" i="7"/>
  <c r="V1943" i="7"/>
  <c r="V1277" i="7"/>
  <c r="V1185" i="7"/>
  <c r="U1803" i="7"/>
  <c r="U439" i="7"/>
  <c r="U1057" i="7"/>
  <c r="U1592" i="7"/>
  <c r="BH135" i="7"/>
  <c r="V1502" i="7"/>
  <c r="U1871" i="7"/>
  <c r="V1316" i="7"/>
  <c r="V1772" i="7"/>
  <c r="V743" i="7"/>
  <c r="V1546" i="7"/>
  <c r="U824" i="7"/>
  <c r="U1075" i="7"/>
  <c r="V1575" i="7"/>
  <c r="U1159" i="7"/>
  <c r="U1076" i="7"/>
  <c r="V761" i="7"/>
  <c r="V1379" i="7"/>
  <c r="U1786" i="7"/>
  <c r="V1704" i="7"/>
  <c r="V1052" i="7"/>
  <c r="U444" i="7"/>
  <c r="V737" i="7"/>
  <c r="V907" i="7"/>
  <c r="U718" i="7"/>
  <c r="U551" i="7"/>
  <c r="U535" i="7"/>
  <c r="BI154" i="7"/>
  <c r="V1377" i="7"/>
  <c r="U1763" i="7"/>
  <c r="V1679" i="7"/>
  <c r="V1544" i="7"/>
  <c r="V1133" i="7"/>
  <c r="BI113" i="7"/>
  <c r="V778" i="7"/>
  <c r="U1330" i="7"/>
  <c r="V1073" i="7"/>
  <c r="U578" i="7"/>
  <c r="U789" i="7"/>
  <c r="V1233" i="7"/>
  <c r="V1358" i="7"/>
  <c r="V885" i="7"/>
  <c r="V1790" i="7"/>
  <c r="U1961" i="7"/>
  <c r="U1410" i="7"/>
  <c r="U1165" i="7"/>
  <c r="U748" i="7"/>
  <c r="U722" i="7"/>
  <c r="U714" i="7"/>
  <c r="V1229" i="7"/>
  <c r="V453" i="7"/>
  <c r="V1924" i="7"/>
  <c r="U1437" i="7"/>
  <c r="V1169" i="7"/>
  <c r="V1804" i="7"/>
  <c r="V1540" i="7"/>
  <c r="V1137" i="7"/>
  <c r="U1237" i="7"/>
  <c r="V1280" i="7"/>
  <c r="V1965" i="7"/>
  <c r="V668" i="7"/>
  <c r="U1441" i="7"/>
  <c r="V1332" i="7"/>
  <c r="U1281" i="7"/>
  <c r="V1306" i="7"/>
  <c r="V1692" i="7"/>
  <c r="V634" i="7"/>
  <c r="V1304" i="7"/>
  <c r="V862" i="7"/>
  <c r="V1276" i="7"/>
  <c r="U1624" i="7"/>
  <c r="U927" i="7"/>
  <c r="U1307" i="7"/>
  <c r="U1517" i="7"/>
  <c r="BG125" i="7"/>
  <c r="V810" i="7"/>
  <c r="V615" i="7"/>
  <c r="V1813" i="7"/>
  <c r="V1187" i="7"/>
  <c r="V448" i="7"/>
  <c r="U864" i="7"/>
  <c r="V1913" i="7"/>
  <c r="U724" i="7"/>
  <c r="V1405" i="7"/>
  <c r="U768" i="7"/>
  <c r="V1960" i="7"/>
  <c r="BI152" i="7"/>
  <c r="BH149" i="7"/>
  <c r="V973" i="7"/>
  <c r="V1452" i="7"/>
  <c r="U525" i="7"/>
  <c r="V555" i="7"/>
  <c r="V918" i="7"/>
  <c r="V526" i="7"/>
  <c r="U1999" i="7"/>
  <c r="U1111" i="7"/>
  <c r="V682" i="7"/>
  <c r="V848" i="7"/>
  <c r="U1677" i="7"/>
  <c r="U634" i="7"/>
  <c r="V1918" i="7"/>
  <c r="V1805" i="7"/>
  <c r="U1003" i="7"/>
  <c r="V1873" i="7"/>
  <c r="V811" i="7"/>
  <c r="V1653" i="7"/>
  <c r="V882" i="7"/>
  <c r="V898" i="7"/>
  <c r="V1467" i="7"/>
  <c r="U1953" i="7"/>
  <c r="U844" i="7"/>
  <c r="U1123" i="7"/>
  <c r="V1601" i="7"/>
  <c r="V727" i="7"/>
  <c r="V765" i="7"/>
  <c r="V1572" i="7"/>
  <c r="U1020" i="7"/>
  <c r="U458" i="7"/>
  <c r="U912" i="7"/>
  <c r="V785" i="7"/>
  <c r="U1176" i="7"/>
  <c r="V1545" i="7"/>
  <c r="V1751" i="7"/>
  <c r="U416" i="7"/>
  <c r="V1396" i="7"/>
  <c r="V876" i="7"/>
  <c r="V865" i="7"/>
  <c r="U493" i="7"/>
  <c r="V1009" i="7"/>
  <c r="U1638" i="7"/>
  <c r="V1744" i="7"/>
  <c r="V1921" i="7"/>
  <c r="U530" i="7"/>
  <c r="V1231" i="7"/>
  <c r="V1065" i="7"/>
  <c r="V394" i="7"/>
  <c r="U1068" i="7"/>
  <c r="U1548" i="7"/>
  <c r="BI128" i="7"/>
  <c r="V1220" i="7"/>
  <c r="U575" i="7"/>
  <c r="U394" i="7"/>
  <c r="V1898" i="7"/>
  <c r="V1481" i="7"/>
  <c r="V857" i="7"/>
  <c r="U1716" i="7"/>
  <c r="V946" i="7"/>
  <c r="BF119" i="7"/>
  <c r="V1646" i="7"/>
  <c r="V908" i="7"/>
  <c r="V951" i="7"/>
  <c r="U1758" i="7"/>
  <c r="U715" i="7"/>
  <c r="V1219" i="7"/>
  <c r="U1393" i="7"/>
  <c r="V1795" i="7"/>
  <c r="V1086" i="7"/>
  <c r="V742" i="7"/>
  <c r="V738" i="7"/>
  <c r="U1719" i="7"/>
  <c r="U985" i="7"/>
  <c r="V1082" i="7"/>
  <c r="U1899" i="7"/>
  <c r="V1597" i="7"/>
  <c r="V980" i="7"/>
  <c r="U1962" i="7"/>
  <c r="U970" i="7"/>
  <c r="V1738" i="7"/>
  <c r="V1797" i="7"/>
  <c r="V1357" i="7"/>
  <c r="U1228" i="7"/>
  <c r="V1608" i="7"/>
  <c r="V515" i="7"/>
  <c r="U1817" i="7"/>
  <c r="U842" i="7"/>
  <c r="BF113" i="7"/>
  <c r="V914" i="7"/>
  <c r="U1659" i="7"/>
  <c r="U938" i="7"/>
  <c r="U496" i="7"/>
  <c r="V1920" i="7"/>
  <c r="U487" i="7"/>
  <c r="U994" i="7"/>
  <c r="V1305" i="7"/>
  <c r="V1853" i="7"/>
  <c r="V1669" i="7"/>
  <c r="V1344" i="7"/>
  <c r="V955" i="7"/>
  <c r="U1480" i="7"/>
  <c r="V1657" i="7"/>
  <c r="V569" i="7"/>
  <c r="V620" i="7"/>
  <c r="U765" i="7"/>
  <c r="V1889" i="7"/>
  <c r="V602" i="7"/>
  <c r="U642" i="7"/>
  <c r="U1202" i="7"/>
  <c r="V1635" i="7"/>
  <c r="V413" i="7"/>
  <c r="V1354" i="7"/>
  <c r="BH147" i="7"/>
  <c r="V1093" i="7"/>
  <c r="U935" i="7"/>
  <c r="U1952" i="7"/>
  <c r="V656" i="7"/>
  <c r="U1489" i="7"/>
  <c r="U958" i="7"/>
  <c r="V1124" i="7"/>
  <c r="V715" i="7"/>
  <c r="U1932" i="7"/>
  <c r="U594" i="7"/>
  <c r="V1764" i="7"/>
  <c r="V1945" i="7"/>
  <c r="U944" i="7"/>
  <c r="V518" i="7"/>
  <c r="U1412" i="7"/>
  <c r="U1556" i="7"/>
  <c r="BF107" i="7"/>
  <c r="V1020" i="7"/>
  <c r="V1122" i="7"/>
  <c r="V1268" i="7"/>
  <c r="U674" i="7"/>
  <c r="V1464" i="7"/>
  <c r="U1273" i="7"/>
  <c r="V1369" i="7"/>
  <c r="V812" i="7"/>
  <c r="V1915" i="7"/>
  <c r="U1561" i="7"/>
  <c r="BG108" i="7"/>
  <c r="V1927" i="7"/>
  <c r="V1376" i="7"/>
  <c r="U1828" i="7"/>
  <c r="U1830" i="7"/>
  <c r="V1629" i="7"/>
  <c r="U1423" i="7"/>
  <c r="U777" i="7"/>
  <c r="V1064" i="7"/>
  <c r="V1163" i="7"/>
  <c r="BI120" i="7"/>
  <c r="V1742" i="7"/>
  <c r="U388" i="7"/>
  <c r="BB80" i="7"/>
  <c r="H80" i="17" s="1"/>
  <c r="V1885" i="7"/>
  <c r="U502" i="7"/>
  <c r="V412" i="7"/>
  <c r="V477" i="7"/>
  <c r="BG115" i="7"/>
  <c r="U1581" i="7"/>
  <c r="U1265" i="7"/>
  <c r="V1215" i="7"/>
  <c r="U1512" i="7"/>
  <c r="BI149" i="7"/>
  <c r="V1166" i="7"/>
  <c r="V1925" i="7"/>
  <c r="V755" i="7"/>
  <c r="U1241" i="7"/>
  <c r="U1078" i="7"/>
  <c r="V624" i="7"/>
  <c r="V1401" i="7"/>
  <c r="BA75" i="7"/>
  <c r="G75" i="17" s="1"/>
  <c r="V522" i="7"/>
  <c r="V1890" i="7"/>
  <c r="U599" i="7"/>
  <c r="BI151" i="7"/>
  <c r="V1872" i="7"/>
  <c r="BB65" i="7"/>
  <c r="H65" i="17" s="1"/>
  <c r="BB73" i="7"/>
  <c r="H73" i="17" s="1"/>
  <c r="U882" i="7"/>
  <c r="V1227" i="7"/>
  <c r="U784" i="7"/>
  <c r="U1607" i="7"/>
  <c r="U1949" i="7"/>
  <c r="V800" i="7"/>
  <c r="V497" i="7"/>
  <c r="BB70" i="7"/>
  <c r="H70" i="17" s="1"/>
  <c r="V1149" i="7"/>
  <c r="V1807" i="7"/>
  <c r="V1537" i="7"/>
  <c r="U997" i="7"/>
  <c r="V1650" i="7"/>
  <c r="U1008" i="7"/>
  <c r="U397" i="7"/>
  <c r="V1160" i="7"/>
  <c r="V1959" i="7"/>
  <c r="V367" i="7"/>
  <c r="BF120" i="7"/>
  <c r="V1156" i="7"/>
  <c r="U1021" i="7"/>
  <c r="V1367" i="7"/>
  <c r="U663" i="7"/>
  <c r="U1993" i="7"/>
  <c r="V1863" i="7"/>
  <c r="V709" i="7"/>
  <c r="V901" i="7"/>
  <c r="V499" i="7"/>
  <c r="V1373" i="7"/>
  <c r="V844" i="7"/>
  <c r="V1574" i="7"/>
  <c r="V1589" i="7"/>
  <c r="V1197" i="7"/>
  <c r="U1769" i="7"/>
  <c r="V797" i="7"/>
  <c r="U1984" i="7"/>
  <c r="U1039" i="7"/>
  <c r="V1818" i="7"/>
  <c r="V1620" i="7"/>
  <c r="V1752" i="7"/>
  <c r="V1937" i="7"/>
  <c r="V1775" i="7"/>
  <c r="V1508" i="7"/>
  <c r="V1989" i="7"/>
  <c r="V912" i="7"/>
  <c r="V1417" i="7"/>
  <c r="U1661" i="7"/>
  <c r="V1791" i="7"/>
  <c r="U1462" i="7"/>
  <c r="U924" i="7"/>
  <c r="BH113" i="7"/>
  <c r="V1222" i="7"/>
  <c r="V1437" i="7"/>
  <c r="U459" i="7"/>
  <c r="V1548" i="7"/>
  <c r="U641" i="7"/>
  <c r="U831" i="7"/>
  <c r="V877" i="7"/>
  <c r="V1604" i="7"/>
  <c r="V963" i="7"/>
  <c r="U1200" i="7"/>
  <c r="U954" i="7"/>
  <c r="V1338" i="7"/>
  <c r="V1120" i="7"/>
  <c r="U1884" i="7"/>
  <c r="V375" i="7"/>
  <c r="U612" i="7"/>
  <c r="V875" i="7"/>
  <c r="V891" i="7"/>
  <c r="U1748" i="7"/>
  <c r="V467" i="7"/>
  <c r="U1853" i="7"/>
  <c r="V971" i="7"/>
  <c r="BI125" i="7"/>
  <c r="U836" i="7"/>
  <c r="V1950" i="7"/>
  <c r="V1048" i="7"/>
  <c r="V492" i="7"/>
  <c r="U412" i="7"/>
  <c r="V1330" i="7"/>
  <c r="V1326" i="7"/>
  <c r="V695" i="7"/>
  <c r="U873" i="7"/>
  <c r="V1819" i="7"/>
  <c r="V917" i="7"/>
  <c r="V1909" i="7"/>
  <c r="U619" i="7"/>
  <c r="V1832" i="7"/>
  <c r="V1815" i="7"/>
  <c r="V598" i="7"/>
  <c r="V1685" i="7"/>
  <c r="V1393" i="7"/>
  <c r="U419" i="7"/>
  <c r="U1011" i="7"/>
  <c r="U372" i="7"/>
  <c r="V959" i="7"/>
  <c r="V380" i="7"/>
  <c r="V486" i="7"/>
  <c r="BH151" i="7"/>
  <c r="V1458" i="7"/>
  <c r="U383" i="7"/>
  <c r="U1467" i="7"/>
  <c r="U504" i="7"/>
  <c r="U968" i="7"/>
  <c r="U988" i="7"/>
  <c r="V1201" i="7"/>
  <c r="V1892" i="7"/>
  <c r="V1555" i="7"/>
  <c r="U1537" i="7"/>
  <c r="V389" i="7"/>
  <c r="U464" i="7"/>
  <c r="U571" i="7"/>
  <c r="V1858" i="7"/>
  <c r="V1746" i="7"/>
  <c r="U1404" i="7"/>
  <c r="V1043" i="7"/>
  <c r="V1495" i="7"/>
  <c r="V739" i="7"/>
  <c r="BF124" i="7"/>
  <c r="V1530" i="7"/>
  <c r="U1780" i="7"/>
  <c r="V764" i="7"/>
  <c r="U1918" i="7"/>
  <c r="U1804" i="7"/>
  <c r="V1538" i="7"/>
  <c r="V1796" i="7"/>
  <c r="U1862" i="7"/>
  <c r="V1228" i="7"/>
  <c r="U1856" i="7"/>
  <c r="V1938" i="7"/>
  <c r="BF112" i="7"/>
  <c r="V1398" i="7"/>
  <c r="U486" i="7"/>
  <c r="V622" i="7"/>
  <c r="V458" i="7"/>
  <c r="U932" i="7"/>
  <c r="U998" i="7"/>
  <c r="U1459" i="7"/>
  <c r="V1453" i="7"/>
  <c r="U1821" i="7"/>
  <c r="U965" i="7"/>
  <c r="U669" i="7"/>
  <c r="V1438" i="7"/>
  <c r="U796" i="7"/>
  <c r="V1610" i="7"/>
  <c r="V1748" i="7"/>
  <c r="V1972" i="7"/>
  <c r="U665" i="7"/>
  <c r="V1419" i="7"/>
  <c r="U1125" i="7"/>
  <c r="V938" i="7"/>
  <c r="V1532" i="7"/>
  <c r="V1347" i="7"/>
  <c r="BH152" i="7"/>
  <c r="U1112" i="7"/>
  <c r="V652" i="7"/>
  <c r="V878" i="7"/>
  <c r="V1962" i="7"/>
  <c r="V422" i="7"/>
  <c r="V1170" i="7"/>
  <c r="V1350" i="7"/>
  <c r="BB78" i="7"/>
  <c r="H78" i="17" s="1"/>
  <c r="V788" i="7"/>
  <c r="U792" i="7"/>
  <c r="U395" i="7"/>
  <c r="BI103" i="7"/>
  <c r="V1932" i="7"/>
  <c r="V1249" i="7"/>
  <c r="U787" i="7"/>
  <c r="V1121" i="7"/>
  <c r="U808" i="7"/>
  <c r="V1648" i="7"/>
  <c r="V699" i="7"/>
  <c r="V1256" i="7"/>
  <c r="V805" i="7"/>
  <c r="U662" i="7"/>
  <c r="V1078" i="7"/>
  <c r="U1485" i="7"/>
  <c r="U1223" i="7"/>
  <c r="V792" i="7"/>
  <c r="V835" i="7"/>
  <c r="V1949" i="7"/>
  <c r="V1292" i="7"/>
  <c r="V1841" i="7"/>
  <c r="U1012" i="7"/>
  <c r="BH143" i="7"/>
  <c r="BH132" i="7"/>
  <c r="U526" i="7"/>
  <c r="U790" i="7"/>
  <c r="V1522" i="7"/>
  <c r="V847" i="7"/>
  <c r="V617" i="7"/>
  <c r="V1632" i="7"/>
  <c r="U1906" i="7"/>
  <c r="V456" i="7"/>
  <c r="U1893" i="7"/>
  <c r="U598" i="7"/>
  <c r="V1693" i="7"/>
  <c r="V707" i="7"/>
  <c r="V1158" i="7"/>
  <c r="BH157" i="7"/>
  <c r="V1642" i="7"/>
  <c r="BG103" i="7"/>
  <c r="U1846" i="7"/>
  <c r="V1954" i="7"/>
  <c r="U1344" i="7"/>
  <c r="U949" i="7"/>
  <c r="V985" i="7"/>
  <c r="V665" i="7"/>
  <c r="V1242" i="7"/>
  <c r="U370" i="7"/>
  <c r="V1793" i="7"/>
  <c r="V897" i="7"/>
  <c r="U635" i="7"/>
  <c r="U1204" i="7"/>
  <c r="V1660" i="7"/>
  <c r="BH140" i="7"/>
  <c r="V1200" i="7"/>
  <c r="U465" i="7"/>
  <c r="U595" i="7"/>
  <c r="V1599" i="7"/>
  <c r="V1430" i="7"/>
  <c r="BH145" i="7"/>
  <c r="V1303" i="7"/>
  <c r="U1141" i="7"/>
  <c r="V1763" i="7"/>
  <c r="V1903" i="7"/>
  <c r="U1353" i="7"/>
  <c r="U731" i="7"/>
  <c r="V1281" i="7"/>
  <c r="U577" i="7"/>
  <c r="U633" i="7"/>
  <c r="U1549" i="7"/>
  <c r="U1414" i="7"/>
  <c r="V1626" i="7"/>
  <c r="V1289" i="7"/>
  <c r="U1696" i="7"/>
  <c r="V819" i="7"/>
  <c r="V1492" i="7"/>
  <c r="V1970" i="7"/>
  <c r="V711" i="7"/>
  <c r="U1473" i="7"/>
  <c r="U609" i="7"/>
  <c r="V1084" i="7"/>
  <c r="U1731" i="7"/>
  <c r="BG116" i="7"/>
  <c r="V1684" i="7"/>
  <c r="U1767" i="7"/>
  <c r="U1425" i="7"/>
  <c r="V407" i="7"/>
  <c r="V944" i="7"/>
  <c r="V1071" i="7"/>
  <c r="V1617" i="7"/>
  <c r="V1973" i="7"/>
  <c r="U1609" i="7"/>
  <c r="V759" i="7"/>
  <c r="U380" i="7"/>
  <c r="V409" i="7"/>
  <c r="V1155" i="7"/>
  <c r="BH139" i="7"/>
  <c r="U1312" i="7"/>
  <c r="V1801" i="7"/>
  <c r="U1448" i="7"/>
  <c r="V429" i="7"/>
  <c r="V1150" i="7"/>
  <c r="U977" i="7"/>
  <c r="U451" i="7"/>
  <c r="V1246" i="7"/>
  <c r="V762" i="7"/>
  <c r="V1580" i="7"/>
  <c r="V1389" i="7"/>
  <c r="V1365" i="7"/>
  <c r="U1383" i="7"/>
  <c r="U396" i="7"/>
  <c r="V1245" i="7"/>
  <c r="V496" i="7"/>
  <c r="V590" i="7"/>
  <c r="V1351" i="7"/>
  <c r="U667" i="7"/>
  <c r="U507" i="7"/>
  <c r="U804" i="7"/>
  <c r="U1933" i="7"/>
  <c r="U1981" i="7"/>
  <c r="U1442" i="7"/>
  <c r="V1919" i="7"/>
  <c r="V1654" i="7"/>
  <c r="V1590" i="7"/>
  <c r="V1258" i="7"/>
  <c r="U1286" i="7"/>
  <c r="U520" i="7"/>
  <c r="U1145" i="7"/>
  <c r="U1427" i="7"/>
  <c r="V1110" i="7"/>
  <c r="V1524" i="7"/>
  <c r="V1767" i="7"/>
  <c r="U556" i="7"/>
  <c r="V614" i="7"/>
  <c r="V981" i="7"/>
  <c r="U1722" i="7"/>
  <c r="U1352" i="7"/>
  <c r="V1951" i="7"/>
  <c r="V1480" i="7"/>
  <c r="U655" i="7"/>
  <c r="V618" i="7"/>
  <c r="BB71" i="7"/>
  <c r="H71" i="17" s="1"/>
  <c r="V627" i="7"/>
  <c r="V641" i="7"/>
  <c r="U941" i="7"/>
  <c r="U1951" i="7"/>
  <c r="V1425" i="7"/>
  <c r="U1796" i="7"/>
  <c r="U446" i="7"/>
  <c r="V663" i="7"/>
  <c r="V1732" i="7"/>
  <c r="V1130" i="7"/>
  <c r="U1927" i="7"/>
  <c r="V369" i="7"/>
  <c r="BB75" i="7"/>
  <c r="H75" i="17" s="1"/>
  <c r="V871" i="7"/>
  <c r="V763" i="7"/>
  <c r="U1814" i="7"/>
  <c r="U991" i="7"/>
  <c r="V1442" i="7"/>
  <c r="U1061" i="7"/>
  <c r="U950" i="7"/>
  <c r="V417" i="7"/>
  <c r="U1302" i="7"/>
  <c r="U1540" i="7"/>
  <c r="BH141" i="7"/>
  <c r="V1798" i="7"/>
  <c r="U1964" i="7"/>
  <c r="V1340" i="7"/>
  <c r="V506" i="7"/>
  <c r="V741" i="7"/>
  <c r="U1628" i="7"/>
  <c r="V1261" i="7"/>
  <c r="BF118" i="7"/>
  <c r="BH118" i="7"/>
  <c r="V1944" i="7"/>
  <c r="BH114" i="7"/>
  <c r="U910" i="7"/>
  <c r="U1890" i="7"/>
  <c r="U794" i="7"/>
  <c r="V1716" i="7"/>
  <c r="V637" i="7"/>
  <c r="V1836" i="7"/>
  <c r="V1010" i="7"/>
  <c r="U1019" i="7"/>
  <c r="U1891" i="7"/>
  <c r="V794" i="7"/>
  <c r="V576" i="7"/>
  <c r="V1254" i="7"/>
  <c r="U1824" i="7"/>
  <c r="U581" i="7"/>
  <c r="V564" i="7"/>
  <c r="V1983" i="7"/>
  <c r="V1180" i="7"/>
  <c r="V1474" i="7"/>
  <c r="V1866" i="7"/>
  <c r="V1128" i="7"/>
  <c r="V662" i="7"/>
  <c r="V1826" i="7"/>
  <c r="V1591" i="7"/>
  <c r="U1751" i="7"/>
  <c r="U1711" i="7"/>
  <c r="U1865" i="7"/>
  <c r="V1006" i="7"/>
  <c r="V612" i="7"/>
  <c r="V986" i="7"/>
  <c r="V1206" i="7"/>
  <c r="U449" i="7"/>
  <c r="V378" i="7"/>
  <c r="U1135" i="7"/>
  <c r="V1559" i="7"/>
  <c r="U1276" i="7"/>
  <c r="U363" i="7"/>
  <c r="V747" i="7"/>
  <c r="V597" i="7"/>
  <c r="V1984" i="7"/>
  <c r="U643" i="7"/>
  <c r="V781" i="7"/>
  <c r="V1035" i="7"/>
  <c r="U1056" i="7"/>
  <c r="U1784" i="7"/>
  <c r="V1981" i="7"/>
  <c r="BH117" i="7"/>
  <c r="V2000" i="7"/>
  <c r="U1006" i="7"/>
  <c r="U781" i="7"/>
  <c r="V1852" i="7"/>
  <c r="V570" i="7"/>
  <c r="V690" i="7"/>
  <c r="U710" i="7"/>
  <c r="U636" i="7"/>
  <c r="BI145" i="7"/>
  <c r="V1058" i="7"/>
  <c r="U1652" i="7"/>
  <c r="U1813" i="7"/>
  <c r="V1611" i="7"/>
  <c r="V504" i="7"/>
  <c r="V553" i="7"/>
  <c r="U863" i="7"/>
  <c r="V1673" i="7"/>
  <c r="U1023" i="7"/>
  <c r="V888" i="7"/>
  <c r="V1482" i="7"/>
  <c r="U1226" i="7"/>
  <c r="BF116" i="7"/>
  <c r="V1283" i="7"/>
  <c r="U1084" i="7"/>
  <c r="U1704" i="7"/>
  <c r="V1484" i="7"/>
  <c r="V1681" i="7"/>
  <c r="V1487" i="7"/>
  <c r="U1207" i="7"/>
  <c r="V1075" i="7"/>
  <c r="BI134" i="7"/>
  <c r="U478" i="7"/>
  <c r="V866" i="7"/>
  <c r="U926" i="7"/>
  <c r="U761" i="7"/>
  <c r="V1390" i="7"/>
  <c r="U475" i="7"/>
  <c r="V1033" i="7"/>
  <c r="V1455" i="7"/>
  <c r="V520" i="7"/>
  <c r="U373" i="7"/>
  <c r="V1570" i="7"/>
  <c r="V1830" i="7"/>
  <c r="BG107" i="7"/>
  <c r="V1218" i="7"/>
  <c r="U1922" i="7"/>
  <c r="V420" i="7"/>
  <c r="U899" i="7"/>
  <c r="U1289" i="7"/>
  <c r="V1995" i="7"/>
  <c r="V1023" i="7"/>
  <c r="V1090" i="7"/>
  <c r="V1957" i="7"/>
  <c r="V902" i="7"/>
  <c r="U1753" i="7"/>
  <c r="V406" i="7"/>
  <c r="BH110" i="7"/>
  <c r="V1012" i="7"/>
  <c r="BI143" i="7"/>
  <c r="BF106" i="7"/>
  <c r="V1409" i="7"/>
  <c r="U1324" i="7"/>
  <c r="V636" i="7"/>
  <c r="V999" i="7"/>
  <c r="V1661" i="7"/>
  <c r="U1479" i="7"/>
  <c r="U749" i="7"/>
  <c r="V1463" i="7"/>
  <c r="V607" i="7"/>
  <c r="V440" i="7"/>
  <c r="V1238" i="7"/>
  <c r="V1039" i="7"/>
  <c r="V1743" i="7"/>
  <c r="U1782" i="7"/>
  <c r="U1463" i="7"/>
  <c r="U1815" i="7"/>
  <c r="U866" i="7"/>
  <c r="BH130" i="7"/>
  <c r="V408" i="7"/>
  <c r="V874" i="7"/>
  <c r="V905" i="7"/>
  <c r="V1503" i="7"/>
  <c r="U707" i="7"/>
  <c r="U914" i="7"/>
  <c r="U943" i="7"/>
  <c r="V1077" i="7"/>
  <c r="BH148" i="7"/>
  <c r="V1412" i="7"/>
  <c r="V729" i="7"/>
  <c r="V428" i="7"/>
  <c r="BF117" i="7"/>
  <c r="V1148" i="7"/>
  <c r="U1055" i="7"/>
  <c r="V710" i="7"/>
  <c r="V958" i="7"/>
  <c r="BA73" i="7"/>
  <c r="G73" i="17" s="1"/>
  <c r="U1800" i="7"/>
  <c r="V1871" i="7"/>
  <c r="BI156" i="7"/>
  <c r="V859" i="7"/>
  <c r="V977" i="7"/>
  <c r="U1203" i="7"/>
  <c r="V554" i="7"/>
  <c r="V1897" i="7"/>
  <c r="V439" i="7"/>
  <c r="V1038" i="7"/>
  <c r="U1500" i="7"/>
  <c r="U1584" i="7"/>
  <c r="V1252" i="7"/>
  <c r="U466" i="7"/>
  <c r="U805" i="7"/>
  <c r="V703" i="7"/>
  <c r="V1602" i="7"/>
  <c r="V1857" i="7"/>
  <c r="V926" i="7"/>
  <c r="V1552" i="7"/>
  <c r="U1640" i="7"/>
  <c r="U405" i="7"/>
  <c r="V1299" i="7"/>
  <c r="V957" i="7"/>
  <c r="U1438" i="7"/>
  <c r="V937" i="7"/>
  <c r="V1050" i="7"/>
  <c r="BB79" i="7"/>
  <c r="H79" i="17" s="1"/>
  <c r="U963" i="7"/>
  <c r="V1392" i="7"/>
  <c r="V713" i="7"/>
  <c r="V1174" i="7"/>
  <c r="V1432" i="7"/>
  <c r="U499" i="7"/>
  <c r="U1024" i="7"/>
  <c r="V1953" i="7"/>
  <c r="BI115" i="7"/>
  <c r="BH121" i="7"/>
  <c r="V1298" i="7"/>
  <c r="U1841" i="7"/>
  <c r="V1479" i="7"/>
  <c r="V1707" i="7"/>
  <c r="V442" i="7"/>
  <c r="U399" i="7"/>
  <c r="V664" i="7"/>
  <c r="V573" i="7"/>
  <c r="BI138" i="7"/>
  <c r="V1266" i="7"/>
  <c r="V556" i="7"/>
  <c r="V609" i="7"/>
  <c r="U901" i="7"/>
  <c r="V1576" i="7"/>
  <c r="U1518" i="7"/>
  <c r="U1589" i="7"/>
  <c r="U1335" i="7"/>
  <c r="V1777" i="7"/>
  <c r="V1042" i="7"/>
  <c r="V1139" i="7"/>
  <c r="V1381" i="7"/>
  <c r="U472" i="7"/>
  <c r="U1424" i="7"/>
  <c r="U506" i="7"/>
  <c r="U1261" i="7"/>
  <c r="V667" i="7"/>
  <c r="V1851" i="7"/>
  <c r="U762" i="7"/>
  <c r="V1328" i="7"/>
  <c r="U1847" i="7"/>
  <c r="U1564" i="7"/>
  <c r="V1644" i="7"/>
  <c r="U1468" i="7"/>
  <c r="V696" i="7"/>
  <c r="V405" i="7"/>
  <c r="U1381" i="7"/>
  <c r="U1726" i="7"/>
  <c r="V1855" i="7"/>
  <c r="V1728" i="7"/>
  <c r="V1067" i="7"/>
  <c r="BI135" i="7"/>
  <c r="V1104" i="7"/>
  <c r="U1053" i="7"/>
  <c r="U686" i="7"/>
  <c r="U1620" i="7"/>
  <c r="V1346" i="7"/>
  <c r="U1547" i="7"/>
  <c r="U1294" i="7"/>
  <c r="V1473" i="7"/>
  <c r="V1534" i="7"/>
  <c r="V967" i="7"/>
  <c r="U918" i="7"/>
  <c r="V746" i="7"/>
  <c r="V572" i="7"/>
  <c r="U587" i="7"/>
  <c r="U514" i="7"/>
  <c r="V1773" i="7"/>
  <c r="V1016" i="7"/>
  <c r="V1788" i="7"/>
  <c r="U628" i="7"/>
  <c r="U1503" i="7"/>
  <c r="V1028" i="7"/>
  <c r="U1429" i="7"/>
  <c r="V1003" i="7"/>
  <c r="V680" i="7"/>
  <c r="U1230" i="7"/>
  <c r="U1838" i="7"/>
  <c r="V1117" i="7"/>
  <c r="U773" i="7"/>
  <c r="V972" i="7"/>
  <c r="V580" i="7"/>
  <c r="V1625" i="7"/>
  <c r="U1291" i="7"/>
  <c r="V1675" i="7"/>
  <c r="BG105" i="7"/>
  <c r="U1676" i="7"/>
  <c r="V377" i="7"/>
  <c r="V1321" i="7"/>
  <c r="U1672" i="7"/>
  <c r="V1709" i="7"/>
  <c r="V507" i="7"/>
  <c r="V858" i="7"/>
  <c r="U983" i="7"/>
  <c r="V1778" i="7"/>
  <c r="U1864" i="7"/>
  <c r="U694" i="7"/>
  <c r="U770" i="7"/>
  <c r="V1893" i="7"/>
  <c r="V813" i="7"/>
  <c r="V1542" i="7"/>
  <c r="BI147" i="7"/>
  <c r="V1161" i="7"/>
  <c r="U1606" i="7"/>
  <c r="V571" i="7"/>
  <c r="U734" i="7"/>
  <c r="V1535" i="7"/>
  <c r="U1924" i="7"/>
  <c r="U1138" i="7"/>
  <c r="U425" i="7"/>
  <c r="V1232" i="7"/>
  <c r="V945" i="7"/>
  <c r="V1127" i="7"/>
  <c r="BG120" i="7"/>
  <c r="V1803" i="7"/>
  <c r="BH155" i="7"/>
  <c r="U826" i="7"/>
  <c r="V1044" i="7"/>
  <c r="V1460" i="7"/>
  <c r="V1271" i="7"/>
  <c r="V1290" i="7"/>
  <c r="BF121" i="7"/>
  <c r="U1174" i="7"/>
  <c r="U925" i="7"/>
  <c r="U1029" i="7"/>
  <c r="U1629" i="7"/>
  <c r="V490" i="7"/>
  <c r="V527" i="7"/>
  <c r="V1126" i="7"/>
  <c r="U631" i="7"/>
  <c r="V850" i="7"/>
  <c r="V1368" i="7"/>
  <c r="U1461" i="7"/>
  <c r="V718" i="7"/>
  <c r="V799" i="7"/>
  <c r="U593" i="7"/>
  <c r="U1415" i="7"/>
  <c r="V1004" i="7"/>
  <c r="V1708" i="7"/>
  <c r="U903" i="7"/>
  <c r="V630" i="7"/>
  <c r="V1207" i="7"/>
  <c r="U1776" i="7"/>
  <c r="V1341" i="7"/>
  <c r="U1263" i="7"/>
  <c r="V579" i="7"/>
  <c r="V1140" i="7"/>
  <c r="U839" i="7"/>
  <c r="V1665" i="7"/>
  <c r="V1968" i="7"/>
  <c r="U1910" i="7"/>
  <c r="V1355" i="7"/>
  <c r="V1331" i="7"/>
  <c r="V629" i="7"/>
  <c r="U1880" i="7"/>
  <c r="V495" i="7"/>
  <c r="U1693" i="7"/>
  <c r="U1905" i="7"/>
  <c r="BG109" i="7"/>
  <c r="V976" i="7"/>
  <c r="V1083" i="7"/>
  <c r="BI140" i="7"/>
  <c r="V1676" i="7"/>
  <c r="U588" i="7"/>
  <c r="V906" i="7"/>
  <c r="U717" i="7"/>
  <c r="U750" i="7"/>
  <c r="V1457" i="7"/>
  <c r="V1631" i="7"/>
  <c r="V1030" i="7"/>
  <c r="BI139" i="7"/>
  <c r="V1349" i="7"/>
  <c r="U1666" i="7"/>
  <c r="U604" i="7"/>
  <c r="U1781" i="7"/>
  <c r="U407" i="7"/>
  <c r="V608" i="7"/>
  <c r="V1556" i="7"/>
  <c r="V1105" i="7"/>
  <c r="U1787" i="7"/>
  <c r="U946" i="7"/>
  <c r="V1168" i="7"/>
  <c r="V1594" i="7"/>
  <c r="V721" i="7"/>
  <c r="V1985" i="7"/>
  <c r="BH127" i="7"/>
  <c r="V1672" i="7"/>
  <c r="U1096" i="7"/>
  <c r="V450" i="7"/>
  <c r="U513" i="7"/>
  <c r="U390" i="7"/>
  <c r="V1286" i="7"/>
  <c r="V732" i="7"/>
  <c r="V1739" i="7"/>
  <c r="V393" i="7"/>
  <c r="U1254" i="7"/>
  <c r="U1323" i="7"/>
  <c r="V1645" i="7"/>
  <c r="V470" i="7"/>
  <c r="V568" i="7"/>
  <c r="V1296" i="7"/>
  <c r="U1529" i="7"/>
  <c r="V1477" i="7"/>
  <c r="BB61" i="7"/>
  <c r="H61" i="17" s="1"/>
  <c r="U1219" i="7"/>
  <c r="U1634" i="7"/>
  <c r="V923" i="7"/>
  <c r="V1811" i="7"/>
  <c r="U1154" i="7"/>
  <c r="V683" i="7"/>
  <c r="V2003" i="7"/>
  <c r="U1185" i="7"/>
  <c r="U799" i="7"/>
  <c r="V1842" i="7"/>
  <c r="V1063" i="7"/>
  <c r="V1727" i="7"/>
  <c r="U803" i="7"/>
  <c r="V925" i="7"/>
  <c r="U1946" i="7"/>
  <c r="U1426" i="7"/>
  <c r="BI146" i="7"/>
  <c r="V1406" i="7"/>
  <c r="V1189" i="7"/>
  <c r="V1652" i="7"/>
  <c r="U1240" i="7"/>
  <c r="U476" i="7"/>
  <c r="U1153" i="7"/>
  <c r="U683" i="7"/>
  <c r="V1999" i="7"/>
  <c r="V543" i="7"/>
  <c r="V1899" i="7"/>
  <c r="V1284" i="7"/>
  <c r="V1486" i="7"/>
  <c r="U432" i="7"/>
  <c r="V754" i="7"/>
  <c r="V867" i="7"/>
  <c r="U833" i="7"/>
  <c r="U1279" i="7"/>
  <c r="U1642" i="7"/>
  <c r="BF111" i="7"/>
  <c r="BI112" i="7"/>
  <c r="V676" i="7"/>
  <c r="V1963" i="7"/>
  <c r="U1284" i="7"/>
  <c r="V1649" i="7"/>
  <c r="U1476" i="7"/>
  <c r="U1992" i="7"/>
  <c r="V1780" i="7"/>
  <c r="V730" i="7"/>
  <c r="V1173" i="7"/>
  <c r="V1465" i="7"/>
  <c r="U737" i="7"/>
  <c r="V540" i="7"/>
  <c r="V1639" i="7"/>
  <c r="V1867" i="7"/>
  <c r="V864" i="7"/>
  <c r="U759" i="7"/>
  <c r="U1619" i="7"/>
  <c r="V1422" i="7"/>
  <c r="V949" i="7"/>
  <c r="U1860" i="7"/>
  <c r="V768" i="7"/>
  <c r="V466" i="7"/>
  <c r="U964" i="7"/>
  <c r="U1969" i="7"/>
  <c r="V1439" i="7"/>
  <c r="V1776" i="7"/>
  <c r="V796" i="7"/>
  <c r="U1250" i="7"/>
  <c r="V1190" i="7"/>
  <c r="V744" i="7"/>
  <c r="V457" i="7"/>
  <c r="U1654" i="7"/>
  <c r="V1735" i="7"/>
  <c r="V1655" i="7"/>
  <c r="BA65" i="7"/>
  <c r="G65" i="17" s="1"/>
  <c r="V1766" i="7"/>
  <c r="V803" i="7"/>
  <c r="V397" i="7"/>
  <c r="U1792" i="7"/>
  <c r="V1054" i="7"/>
  <c r="BH120" i="7"/>
  <c r="V604" i="7"/>
  <c r="U1405" i="7"/>
  <c r="V1297" i="7"/>
  <c r="V934" i="7"/>
  <c r="V845" i="7"/>
  <c r="U1572" i="7"/>
  <c r="V1221" i="7"/>
  <c r="BH129" i="7"/>
  <c r="V1087" i="7"/>
  <c r="V1013" i="7"/>
  <c r="V1109" i="7"/>
  <c r="U1511" i="7"/>
  <c r="U1341" i="7"/>
  <c r="V953" i="7"/>
  <c r="V1142" i="7"/>
  <c r="U1783" i="7"/>
  <c r="V1443" i="7"/>
  <c r="V410" i="7"/>
  <c r="V883" i="7"/>
  <c r="V1399" i="7"/>
  <c r="V1838" i="7"/>
  <c r="U548" i="7"/>
  <c r="V1563" i="7"/>
  <c r="BB53" i="7"/>
  <c r="H53" i="17" s="1"/>
  <c r="V523" i="7"/>
  <c r="U1982" i="7"/>
  <c r="U1382" i="7"/>
  <c r="BH125" i="7"/>
  <c r="V1587" i="7"/>
  <c r="V189" i="7" l="1"/>
  <c r="BA36" i="7"/>
  <c r="G36" i="17" s="1"/>
  <c r="U252" i="7"/>
  <c r="U241" i="7"/>
  <c r="BA27" i="7"/>
  <c r="G27" i="17" s="1"/>
  <c r="U293" i="7"/>
  <c r="V175" i="7"/>
  <c r="V242" i="7"/>
  <c r="V229" i="7"/>
  <c r="U12" i="7"/>
  <c r="V199" i="7"/>
  <c r="U255" i="7"/>
  <c r="U126" i="7"/>
  <c r="V249" i="7"/>
  <c r="U237" i="7"/>
  <c r="U240" i="7"/>
  <c r="V143" i="7"/>
  <c r="U268" i="7"/>
  <c r="BA43" i="7"/>
  <c r="G43" i="17" s="1"/>
  <c r="V234" i="7"/>
  <c r="U181" i="7"/>
  <c r="V69" i="7"/>
  <c r="V71" i="7"/>
  <c r="U288" i="7"/>
  <c r="V318" i="7"/>
  <c r="V327" i="7"/>
  <c r="U145" i="7"/>
  <c r="V227" i="7"/>
  <c r="V200" i="7"/>
  <c r="U223" i="7"/>
  <c r="V196" i="7"/>
  <c r="V96" i="7"/>
  <c r="U336" i="7"/>
  <c r="BB21" i="7"/>
  <c r="H21" i="17" s="1"/>
  <c r="U72" i="7"/>
  <c r="V287" i="7"/>
  <c r="U111" i="7"/>
  <c r="V112" i="7"/>
  <c r="U196" i="7"/>
  <c r="BA51" i="7"/>
  <c r="G51" i="17" s="1"/>
  <c r="V48" i="7"/>
  <c r="V167" i="7"/>
  <c r="U245" i="7"/>
  <c r="BA13" i="7"/>
  <c r="V344" i="7"/>
  <c r="V56" i="7"/>
  <c r="U227" i="7"/>
  <c r="V351" i="7"/>
  <c r="U134" i="7"/>
  <c r="V303" i="7"/>
  <c r="BI95" i="7"/>
  <c r="U65" i="7"/>
  <c r="V50" i="7"/>
  <c r="U146" i="7"/>
  <c r="U221" i="7"/>
  <c r="BB51" i="7"/>
  <c r="H51" i="17" s="1"/>
  <c r="U107" i="7"/>
  <c r="BA5" i="7"/>
  <c r="U67" i="7"/>
  <c r="U48" i="7"/>
  <c r="BB22" i="7"/>
  <c r="H22" i="17" s="1"/>
  <c r="U119" i="7"/>
  <c r="V194" i="7"/>
  <c r="BA12" i="7"/>
  <c r="U339" i="7"/>
  <c r="V267" i="7"/>
  <c r="V209" i="7"/>
  <c r="U116" i="7"/>
  <c r="U49" i="7"/>
  <c r="V54" i="7"/>
  <c r="V328" i="7"/>
  <c r="V40" i="7"/>
  <c r="U109" i="7"/>
  <c r="U92" i="7"/>
  <c r="U8" i="7"/>
  <c r="BA4" i="7"/>
  <c r="V358" i="7"/>
  <c r="BH95" i="7"/>
  <c r="V182" i="7"/>
  <c r="U214" i="7"/>
  <c r="V221" i="7"/>
  <c r="U22" i="7"/>
  <c r="V334" i="7"/>
  <c r="U206" i="7"/>
  <c r="V274" i="7"/>
  <c r="BI100" i="7"/>
  <c r="U164" i="7"/>
  <c r="U28" i="7"/>
  <c r="V305" i="7"/>
  <c r="U131" i="7"/>
  <c r="V147" i="7"/>
  <c r="U69" i="7"/>
  <c r="U319" i="7"/>
  <c r="V343" i="7"/>
  <c r="U232" i="7"/>
  <c r="V192" i="7"/>
  <c r="BA42" i="7"/>
  <c r="G42" i="17" s="1"/>
  <c r="V77" i="7"/>
  <c r="U324" i="7"/>
  <c r="U334" i="7"/>
  <c r="V144" i="7"/>
  <c r="V276" i="7"/>
  <c r="U298" i="7"/>
  <c r="BB7" i="7"/>
  <c r="U294" i="7"/>
  <c r="V128" i="7"/>
  <c r="BA33" i="7"/>
  <c r="G33" i="17" s="1"/>
  <c r="V123" i="7"/>
  <c r="U174" i="7"/>
  <c r="V224" i="7"/>
  <c r="U340" i="7"/>
  <c r="V183" i="7"/>
  <c r="U218" i="7"/>
  <c r="BA10" i="7"/>
  <c r="U207" i="7"/>
  <c r="V146" i="7"/>
  <c r="V81" i="7"/>
  <c r="U242" i="7"/>
  <c r="BB32" i="7"/>
  <c r="H32" i="17" s="1"/>
  <c r="V163" i="7"/>
  <c r="V90" i="7"/>
  <c r="U285" i="7"/>
  <c r="U308" i="7"/>
  <c r="U335" i="7"/>
  <c r="V226" i="7"/>
  <c r="V44" i="7"/>
  <c r="V65" i="7"/>
  <c r="U332" i="7"/>
  <c r="U186" i="7"/>
  <c r="V245" i="7"/>
  <c r="U230" i="7"/>
  <c r="U73" i="7"/>
  <c r="V246" i="7"/>
  <c r="V353" i="7"/>
  <c r="V270" i="7"/>
  <c r="V170" i="7"/>
  <c r="V162" i="7"/>
  <c r="U161" i="7"/>
  <c r="V10" i="7"/>
  <c r="V212" i="7"/>
  <c r="V336" i="7"/>
  <c r="V186" i="7"/>
  <c r="U264" i="7"/>
  <c r="U275" i="7"/>
  <c r="U272" i="7"/>
  <c r="U114" i="7"/>
  <c r="U41" i="7"/>
  <c r="BH99" i="7"/>
  <c r="U89" i="7"/>
  <c r="U42" i="7"/>
  <c r="V247" i="7"/>
  <c r="U153" i="7"/>
  <c r="U95" i="7"/>
  <c r="BA44" i="7"/>
  <c r="G44" i="17" s="1"/>
  <c r="BB39" i="7"/>
  <c r="H39" i="17" s="1"/>
  <c r="V250" i="7"/>
  <c r="U247" i="7"/>
  <c r="U79" i="7"/>
  <c r="V142" i="7"/>
  <c r="V76" i="7"/>
  <c r="U144" i="7"/>
  <c r="V94" i="7"/>
  <c r="V88" i="7"/>
  <c r="V6" i="7"/>
  <c r="BB13" i="7"/>
  <c r="U46" i="7"/>
  <c r="U23" i="7"/>
  <c r="V111" i="7"/>
  <c r="U246" i="7"/>
  <c r="BA18" i="7"/>
  <c r="U88" i="7"/>
  <c r="U169" i="7"/>
  <c r="V133" i="7"/>
  <c r="V99" i="7"/>
  <c r="BB31" i="7"/>
  <c r="H31" i="17" s="1"/>
  <c r="BA38" i="7"/>
  <c r="G38" i="17" s="1"/>
  <c r="BB41" i="7"/>
  <c r="H41" i="17" s="1"/>
  <c r="BA23" i="7"/>
  <c r="G23" i="17" s="1"/>
  <c r="U287" i="7"/>
  <c r="U26" i="7"/>
  <c r="U304" i="7"/>
  <c r="U318" i="7"/>
  <c r="U300" i="7"/>
  <c r="V213" i="7"/>
  <c r="U160" i="7"/>
  <c r="U108" i="7"/>
  <c r="V306" i="7"/>
  <c r="U280" i="7"/>
  <c r="V261" i="7"/>
  <c r="U297" i="7"/>
  <c r="V232" i="7"/>
  <c r="V85" i="7"/>
  <c r="U158" i="7"/>
  <c r="V58" i="7"/>
  <c r="V63" i="7"/>
  <c r="V131" i="7"/>
  <c r="U105" i="7"/>
  <c r="U24" i="7"/>
  <c r="V320" i="7"/>
  <c r="BA39" i="7"/>
  <c r="G39" i="17" s="1"/>
  <c r="U106" i="7"/>
  <c r="U254" i="7"/>
  <c r="U27" i="7"/>
  <c r="U59" i="7"/>
  <c r="V208" i="7"/>
  <c r="U357" i="7"/>
  <c r="U270" i="7"/>
  <c r="V294" i="7"/>
  <c r="V107" i="7"/>
  <c r="U236" i="7"/>
  <c r="U76" i="7"/>
  <c r="V302" i="7"/>
  <c r="U85" i="7"/>
  <c r="V115" i="7"/>
  <c r="U187" i="7"/>
  <c r="V331" i="7"/>
  <c r="U292" i="7"/>
  <c r="U217" i="7"/>
  <c r="BB11" i="7"/>
  <c r="U269" i="7"/>
  <c r="V244" i="7"/>
  <c r="U235" i="7"/>
  <c r="U259" i="7"/>
  <c r="U167" i="7"/>
  <c r="V210" i="7"/>
  <c r="V92" i="7"/>
  <c r="U135" i="7"/>
  <c r="V150" i="7"/>
  <c r="U353" i="7"/>
  <c r="V110" i="7"/>
  <c r="U39" i="7"/>
  <c r="BG99" i="7"/>
  <c r="U152" i="7"/>
  <c r="V34" i="7"/>
  <c r="V266" i="7"/>
  <c r="U203" i="7"/>
  <c r="BB17" i="7"/>
  <c r="V243" i="7"/>
  <c r="U273" i="7"/>
  <c r="V228" i="7"/>
  <c r="BA46" i="7"/>
  <c r="G46" i="17" s="1"/>
  <c r="U197" i="7"/>
  <c r="V122" i="7"/>
  <c r="V9" i="7"/>
  <c r="U150" i="7"/>
  <c r="V103" i="7"/>
  <c r="U226" i="7"/>
  <c r="BB16" i="7"/>
  <c r="BF99" i="7"/>
  <c r="U188" i="7"/>
  <c r="BA11" i="7"/>
  <c r="V259" i="7"/>
  <c r="BB49" i="7"/>
  <c r="H49" i="17" s="1"/>
  <c r="U149" i="7"/>
  <c r="V264" i="7"/>
  <c r="V117" i="7"/>
  <c r="V135" i="7"/>
  <c r="U360" i="7"/>
  <c r="V286" i="7"/>
  <c r="V118" i="7"/>
  <c r="V341" i="7"/>
  <c r="BA20" i="7"/>
  <c r="U29" i="7"/>
  <c r="V138" i="7"/>
  <c r="U307" i="7"/>
  <c r="U256" i="7"/>
  <c r="BB19" i="7"/>
  <c r="V160" i="7"/>
  <c r="BA22" i="7"/>
  <c r="G22" i="17" s="1"/>
  <c r="BB9" i="7"/>
  <c r="U321" i="7"/>
  <c r="U193" i="7"/>
  <c r="V46" i="7"/>
  <c r="V354" i="7"/>
  <c r="U208" i="7"/>
  <c r="V25" i="7"/>
  <c r="V350" i="7"/>
  <c r="U326" i="7"/>
  <c r="BA35" i="7"/>
  <c r="G35" i="17" s="1"/>
  <c r="BB35" i="7"/>
  <c r="H35" i="17" s="1"/>
  <c r="V116" i="7"/>
  <c r="U58" i="7"/>
  <c r="V255" i="7"/>
  <c r="V36" i="7"/>
  <c r="U249" i="7"/>
  <c r="U121" i="7"/>
  <c r="U192" i="7"/>
  <c r="U14" i="7"/>
  <c r="U248" i="7"/>
  <c r="V307" i="7"/>
  <c r="BA7" i="7"/>
  <c r="V14" i="7"/>
  <c r="V159" i="7"/>
  <c r="U338" i="7"/>
  <c r="V27" i="7"/>
  <c r="U325" i="7"/>
  <c r="U18" i="7"/>
  <c r="U312" i="7"/>
  <c r="U122" i="7"/>
  <c r="V154" i="7"/>
  <c r="U45" i="7"/>
  <c r="U361" i="7"/>
  <c r="V335" i="7"/>
  <c r="U333" i="7"/>
  <c r="V220" i="7"/>
  <c r="U6" i="7"/>
  <c r="V292" i="7"/>
  <c r="U271" i="7"/>
  <c r="U260" i="7"/>
  <c r="BH96" i="7"/>
  <c r="V359" i="7"/>
  <c r="V342" i="7"/>
  <c r="U354" i="7"/>
  <c r="V233" i="7"/>
  <c r="BA25" i="7"/>
  <c r="G25" i="17" s="1"/>
  <c r="U7" i="7"/>
  <c r="V321" i="7"/>
  <c r="BA26" i="7"/>
  <c r="G26" i="17" s="1"/>
  <c r="V357" i="7"/>
  <c r="U310" i="7"/>
  <c r="V64" i="7"/>
  <c r="U115" i="7"/>
  <c r="U337" i="7"/>
  <c r="BB50" i="7"/>
  <c r="H50" i="17" s="1"/>
  <c r="V268" i="7"/>
  <c r="U47" i="7"/>
  <c r="V148" i="7"/>
  <c r="U37" i="7"/>
  <c r="V325" i="7"/>
  <c r="U53" i="7"/>
  <c r="V17" i="7"/>
  <c r="V20" i="7"/>
  <c r="BF96" i="7"/>
  <c r="U162" i="7"/>
  <c r="U317" i="7"/>
  <c r="U52" i="7"/>
  <c r="V240" i="7"/>
  <c r="U309" i="7"/>
  <c r="U102" i="7"/>
  <c r="V87" i="7"/>
  <c r="BB37" i="7"/>
  <c r="H37" i="17" s="1"/>
  <c r="U189" i="7"/>
  <c r="BA8" i="7"/>
  <c r="V269" i="7"/>
  <c r="V237" i="7"/>
  <c r="U261" i="7"/>
  <c r="V330" i="7"/>
  <c r="BA29" i="7"/>
  <c r="G29" i="17" s="1"/>
  <c r="BB40" i="7"/>
  <c r="H40" i="17" s="1"/>
  <c r="U356" i="7"/>
  <c r="V329" i="7"/>
  <c r="V260" i="7"/>
  <c r="U215" i="7"/>
  <c r="V215" i="7"/>
  <c r="U201" i="7"/>
  <c r="V262" i="7"/>
  <c r="V348" i="7"/>
  <c r="U157" i="7"/>
  <c r="U81" i="7"/>
  <c r="U216" i="7"/>
  <c r="U156" i="7"/>
  <c r="V347" i="7"/>
  <c r="BB20" i="7"/>
  <c r="U276" i="7"/>
  <c r="U180" i="7"/>
  <c r="V149" i="7"/>
  <c r="V43" i="7"/>
  <c r="BA45" i="7"/>
  <c r="G45" i="17" s="1"/>
  <c r="V89" i="7"/>
  <c r="U4" i="7"/>
  <c r="V79" i="7"/>
  <c r="U124" i="7"/>
  <c r="V45" i="7"/>
  <c r="V21" i="7"/>
  <c r="U344" i="7"/>
  <c r="V257" i="7"/>
  <c r="U211" i="7"/>
  <c r="V360" i="7"/>
  <c r="U5" i="7"/>
  <c r="BF102" i="7"/>
  <c r="U71" i="7"/>
  <c r="V309" i="7"/>
  <c r="BB48" i="7"/>
  <c r="H48" i="17" s="1"/>
  <c r="V235" i="7"/>
  <c r="U176" i="7"/>
  <c r="U301" i="7"/>
  <c r="V248" i="7"/>
  <c r="U86" i="7"/>
  <c r="V346" i="7"/>
  <c r="U289" i="7"/>
  <c r="V139" i="7"/>
  <c r="U82" i="7"/>
  <c r="U141" i="7"/>
  <c r="V231" i="7"/>
  <c r="BA19" i="7"/>
  <c r="V205" i="7"/>
  <c r="V83" i="7"/>
  <c r="U19" i="7"/>
  <c r="U257" i="7"/>
  <c r="V157" i="7"/>
  <c r="V289" i="7"/>
  <c r="V193" i="7"/>
  <c r="U94" i="7"/>
  <c r="V37" i="7"/>
  <c r="BB43" i="7"/>
  <c r="H43" i="17" s="1"/>
  <c r="U251" i="7"/>
  <c r="U209" i="7"/>
  <c r="BB33" i="7"/>
  <c r="H33" i="17" s="1"/>
  <c r="V33" i="7"/>
  <c r="BA47" i="7"/>
  <c r="G47" i="17" s="1"/>
  <c r="V95" i="7"/>
  <c r="U299" i="7"/>
  <c r="V38" i="7"/>
  <c r="U231" i="7"/>
  <c r="U182" i="7"/>
  <c r="V78" i="7"/>
  <c r="U21" i="7"/>
  <c r="BB24" i="7"/>
  <c r="H24" i="17" s="1"/>
  <c r="V86" i="7"/>
  <c r="U168" i="7"/>
  <c r="V173" i="7"/>
  <c r="V168" i="7"/>
  <c r="U30" i="7"/>
  <c r="U78" i="7"/>
  <c r="BB25" i="7"/>
  <c r="H25" i="17" s="1"/>
  <c r="U120" i="7"/>
  <c r="V41" i="7"/>
  <c r="V293" i="7"/>
  <c r="BA24" i="7"/>
  <c r="G24" i="17" s="1"/>
  <c r="V311" i="7"/>
  <c r="U97" i="7"/>
  <c r="V277" i="7"/>
  <c r="V105" i="7"/>
  <c r="U151" i="7"/>
  <c r="V136" i="7"/>
  <c r="BB52" i="7"/>
  <c r="H52" i="17" s="1"/>
  <c r="U129" i="7"/>
  <c r="V74" i="7"/>
  <c r="BA28" i="7"/>
  <c r="G28" i="17" s="1"/>
  <c r="V42" i="7"/>
  <c r="V12" i="7"/>
  <c r="U185" i="7"/>
  <c r="V256" i="7"/>
  <c r="V339" i="7"/>
  <c r="U55" i="7"/>
  <c r="V185" i="7"/>
  <c r="U313" i="7"/>
  <c r="V153" i="7"/>
  <c r="U234" i="7"/>
  <c r="U250" i="7"/>
  <c r="V211" i="7"/>
  <c r="V217" i="7"/>
  <c r="U70" i="7"/>
  <c r="V16" i="7"/>
  <c r="U228" i="7"/>
  <c r="BB27" i="7"/>
  <c r="H27" i="17" s="1"/>
  <c r="U210" i="7"/>
  <c r="V174" i="7"/>
  <c r="U306" i="7"/>
  <c r="U267" i="7"/>
  <c r="V119" i="7"/>
  <c r="U172" i="7"/>
  <c r="U262" i="7"/>
  <c r="V315" i="7"/>
  <c r="U222" i="7"/>
  <c r="U43" i="7"/>
  <c r="U38" i="7"/>
  <c r="U61" i="7"/>
  <c r="U36" i="7"/>
  <c r="BA16" i="7"/>
  <c r="V171" i="7"/>
  <c r="V265" i="7"/>
  <c r="U281" i="7"/>
  <c r="V35" i="7"/>
  <c r="U179" i="7"/>
  <c r="U329" i="7"/>
  <c r="U266" i="7"/>
  <c r="V114" i="7"/>
  <c r="V299" i="7"/>
  <c r="U314" i="7"/>
  <c r="V18" i="7"/>
  <c r="V204" i="7"/>
  <c r="U349" i="7"/>
  <c r="V140" i="7"/>
  <c r="U282" i="7"/>
  <c r="V216" i="7"/>
  <c r="V198" i="7"/>
  <c r="U17" i="7"/>
  <c r="U87" i="7"/>
  <c r="V349" i="7"/>
  <c r="V284" i="7"/>
  <c r="BB18" i="7"/>
  <c r="U101" i="7"/>
  <c r="V102" i="7"/>
  <c r="V296" i="7"/>
  <c r="U77" i="7"/>
  <c r="V206" i="7"/>
  <c r="U68" i="7"/>
  <c r="U362" i="7"/>
  <c r="V23" i="7"/>
  <c r="U341" i="7"/>
  <c r="V108" i="7"/>
  <c r="V178" i="7"/>
  <c r="U170" i="7"/>
  <c r="BB26" i="7"/>
  <c r="H26" i="17" s="1"/>
  <c r="U127" i="7"/>
  <c r="V271" i="7"/>
  <c r="U148" i="7"/>
  <c r="V218" i="7"/>
  <c r="U125" i="7"/>
  <c r="U352" i="7"/>
  <c r="V187" i="7"/>
  <c r="U290" i="7"/>
  <c r="BB14" i="7"/>
  <c r="U138" i="7"/>
  <c r="V7" i="7"/>
  <c r="V280" i="7"/>
  <c r="V28" i="7"/>
  <c r="V362" i="7"/>
  <c r="U243" i="7"/>
  <c r="U159" i="7"/>
  <c r="U194" i="7"/>
  <c r="BB6" i="7"/>
  <c r="V120" i="7"/>
  <c r="V238" i="7"/>
  <c r="V225" i="7"/>
  <c r="V127" i="7"/>
  <c r="U60" i="7"/>
  <c r="V126" i="7"/>
  <c r="V68" i="7"/>
  <c r="V252" i="7"/>
  <c r="U238" i="7"/>
  <c r="BA15" i="7"/>
  <c r="V19" i="7"/>
  <c r="U202" i="7"/>
  <c r="U34" i="7"/>
  <c r="V176" i="7"/>
  <c r="U140" i="7"/>
  <c r="BA40" i="7"/>
  <c r="G40" i="17" s="1"/>
  <c r="V310" i="7"/>
  <c r="U219" i="7"/>
  <c r="V332" i="7"/>
  <c r="U302" i="7"/>
  <c r="BI96" i="7"/>
  <c r="U93" i="7"/>
  <c r="V26" i="7"/>
  <c r="BB45" i="7"/>
  <c r="H45" i="17" s="1"/>
  <c r="BA37" i="7"/>
  <c r="G37" i="17" s="1"/>
  <c r="BB29" i="7"/>
  <c r="H29" i="17" s="1"/>
  <c r="U20" i="7"/>
  <c r="U62" i="7"/>
  <c r="V152" i="7"/>
  <c r="V304" i="7"/>
  <c r="BA14" i="7"/>
  <c r="U130" i="7"/>
  <c r="U359" i="7"/>
  <c r="V134" i="7"/>
  <c r="V129" i="7"/>
  <c r="U199" i="7"/>
  <c r="U132" i="7"/>
  <c r="BI99" i="7"/>
  <c r="U84" i="7"/>
  <c r="V73" i="7"/>
  <c r="U177" i="7"/>
  <c r="V75" i="7"/>
  <c r="BG96" i="7"/>
  <c r="U305" i="7"/>
  <c r="V180" i="7"/>
  <c r="U173" i="7"/>
  <c r="V191" i="7"/>
  <c r="V5" i="7"/>
  <c r="U244" i="7"/>
  <c r="BB4" i="7"/>
  <c r="U142" i="7"/>
  <c r="BB44" i="7"/>
  <c r="H44" i="17" s="1"/>
  <c r="U327" i="7"/>
  <c r="V273" i="7"/>
  <c r="V297" i="7"/>
  <c r="V100" i="7"/>
  <c r="U284" i="7"/>
  <c r="BB38" i="7"/>
  <c r="H38" i="17" s="1"/>
  <c r="U323" i="7"/>
  <c r="BF94" i="7"/>
  <c r="U15" i="7"/>
  <c r="V51" i="7"/>
  <c r="U198" i="7"/>
  <c r="BG101" i="7"/>
  <c r="U178" i="7"/>
  <c r="V356" i="7"/>
  <c r="V132" i="7"/>
  <c r="V91" i="7"/>
  <c r="U183" i="7"/>
  <c r="U66" i="7"/>
  <c r="V8" i="7"/>
  <c r="U190" i="7"/>
  <c r="BA6" i="7"/>
  <c r="V29" i="7"/>
  <c r="U100" i="7"/>
  <c r="V30" i="7"/>
  <c r="V165" i="7"/>
  <c r="U346" i="7"/>
  <c r="V254" i="7"/>
  <c r="V4" i="7"/>
  <c r="U330" i="7"/>
  <c r="BB8" i="7"/>
  <c r="BI97" i="7"/>
  <c r="U166" i="7"/>
  <c r="V239" i="7"/>
  <c r="V219" i="7"/>
  <c r="V62" i="7"/>
  <c r="U204" i="7"/>
  <c r="BB10" i="7"/>
  <c r="V251" i="7"/>
  <c r="U258" i="7"/>
  <c r="U104" i="7"/>
  <c r="BB34" i="7"/>
  <c r="H34" i="17" s="1"/>
  <c r="U205" i="7"/>
  <c r="V53" i="7"/>
  <c r="U35" i="7"/>
  <c r="V324" i="7"/>
  <c r="U291" i="7"/>
  <c r="U233" i="7"/>
  <c r="V279" i="7"/>
  <c r="BF98" i="7"/>
  <c r="V214" i="7"/>
  <c r="U136" i="7"/>
  <c r="U31" i="7"/>
  <c r="V72" i="7"/>
  <c r="V223" i="7"/>
  <c r="V184" i="7"/>
  <c r="U320" i="7"/>
  <c r="U56" i="7"/>
  <c r="BF97" i="7"/>
  <c r="U303" i="7"/>
  <c r="V283" i="7"/>
  <c r="U9" i="7"/>
  <c r="BB46" i="7"/>
  <c r="H46" i="17" s="1"/>
  <c r="BA34" i="7"/>
  <c r="G34" i="17" s="1"/>
  <c r="V156" i="7"/>
  <c r="U171" i="7"/>
  <c r="V295" i="7"/>
  <c r="U11" i="7"/>
  <c r="V322" i="7"/>
  <c r="V197" i="7"/>
  <c r="V24" i="7"/>
  <c r="V298" i="7"/>
  <c r="U165" i="7"/>
  <c r="V49" i="7"/>
  <c r="BG94" i="7"/>
  <c r="BA17" i="7"/>
  <c r="V39" i="7"/>
  <c r="V22" i="7"/>
  <c r="U286" i="7"/>
  <c r="BA50" i="7"/>
  <c r="G50" i="17" s="1"/>
  <c r="U315" i="7"/>
  <c r="V93" i="7"/>
  <c r="V326" i="7"/>
  <c r="V121" i="7"/>
  <c r="U358" i="7"/>
  <c r="V141" i="7"/>
  <c r="U279" i="7"/>
  <c r="BB5" i="7"/>
  <c r="BA41" i="7"/>
  <c r="G41" i="17" s="1"/>
  <c r="V188" i="7"/>
  <c r="V288" i="7"/>
  <c r="U345" i="7"/>
  <c r="U195" i="7"/>
  <c r="U200" i="7"/>
  <c r="V15" i="7"/>
  <c r="U331" i="7"/>
  <c r="V181" i="7"/>
  <c r="V113" i="7"/>
  <c r="U118" i="7"/>
  <c r="BB47" i="7"/>
  <c r="H47" i="17" s="1"/>
  <c r="U155" i="7"/>
  <c r="V124" i="7"/>
  <c r="U83" i="7"/>
  <c r="V104" i="7"/>
  <c r="U143" i="7"/>
  <c r="V179" i="7"/>
  <c r="U147" i="7"/>
  <c r="V201" i="7"/>
  <c r="V300" i="7"/>
  <c r="BA30" i="7"/>
  <c r="G30" i="17" s="1"/>
  <c r="V172" i="7"/>
  <c r="V241" i="7"/>
  <c r="V52" i="7"/>
  <c r="U128" i="7"/>
  <c r="V130" i="7"/>
  <c r="U99" i="7"/>
  <c r="U239" i="7"/>
  <c r="V13" i="7"/>
  <c r="U225" i="7"/>
  <c r="V355" i="7"/>
  <c r="U54" i="7"/>
  <c r="V137" i="7"/>
  <c r="U322" i="7"/>
  <c r="U274" i="7"/>
  <c r="V352" i="7"/>
  <c r="V319" i="7"/>
  <c r="V47" i="7"/>
  <c r="U154" i="7"/>
  <c r="U139" i="7"/>
  <c r="V125" i="7"/>
  <c r="BA32" i="7"/>
  <c r="G32" i="17" s="1"/>
  <c r="BB12" i="7"/>
  <c r="BA49" i="7"/>
  <c r="G49" i="17" s="1"/>
  <c r="V97" i="7"/>
  <c r="BG100" i="7"/>
  <c r="V361" i="7"/>
  <c r="U103" i="7"/>
  <c r="BB30" i="7"/>
  <c r="H30" i="17" s="1"/>
  <c r="BA31" i="7"/>
  <c r="G31" i="17" s="1"/>
  <c r="BI101" i="7"/>
  <c r="V333" i="7"/>
  <c r="V55" i="7"/>
  <c r="U316" i="7"/>
  <c r="V106" i="7"/>
  <c r="U16" i="7"/>
  <c r="U40" i="7"/>
  <c r="V60" i="7"/>
  <c r="BF95" i="7"/>
  <c r="U117" i="7"/>
  <c r="U295" i="7"/>
  <c r="V177" i="7"/>
  <c r="U220" i="7"/>
  <c r="V11" i="7"/>
  <c r="V317" i="7"/>
  <c r="U98" i="7"/>
  <c r="V301" i="7"/>
  <c r="U112" i="7"/>
  <c r="V285" i="7"/>
  <c r="U347" i="7"/>
  <c r="U137" i="7"/>
  <c r="V101" i="7"/>
  <c r="BA52" i="7"/>
  <c r="G52" i="17" s="1"/>
  <c r="V345" i="7"/>
  <c r="U263" i="7"/>
  <c r="V67" i="7"/>
  <c r="U350" i="7"/>
  <c r="V323" i="7"/>
  <c r="U343" i="7"/>
  <c r="V290" i="7"/>
  <c r="U110" i="7"/>
  <c r="U355" i="7"/>
  <c r="U311" i="7"/>
  <c r="U342" i="7"/>
  <c r="U277" i="7"/>
  <c r="V308" i="7"/>
  <c r="U191" i="7"/>
  <c r="U283" i="7"/>
  <c r="V155" i="7"/>
  <c r="V57" i="7"/>
  <c r="U44" i="7"/>
  <c r="V275" i="7"/>
  <c r="U133" i="7"/>
  <c r="V281" i="7"/>
  <c r="U33" i="7"/>
  <c r="V258" i="7"/>
  <c r="BB42" i="7"/>
  <c r="H42" i="17" s="1"/>
  <c r="U96" i="7"/>
  <c r="BH94" i="7"/>
  <c r="U175" i="7"/>
  <c r="V169" i="7"/>
  <c r="V84" i="7"/>
  <c r="U64" i="7"/>
  <c r="V166" i="7"/>
  <c r="V314" i="7"/>
  <c r="V291" i="7"/>
  <c r="BA48" i="7"/>
  <c r="G48" i="17" s="1"/>
  <c r="V316" i="7"/>
  <c r="U163" i="7"/>
  <c r="V158" i="7"/>
  <c r="U113" i="7"/>
  <c r="V31" i="7"/>
  <c r="U212" i="7"/>
  <c r="U123" i="7"/>
  <c r="BB15" i="7"/>
  <c r="BB36" i="7"/>
  <c r="H36" i="17" s="1"/>
  <c r="U63" i="7"/>
  <c r="U184" i="7"/>
  <c r="U224" i="7"/>
  <c r="BB23" i="7"/>
  <c r="H23" i="17" s="1"/>
  <c r="BG97" i="7"/>
  <c r="U278" i="7"/>
  <c r="V32" i="7"/>
  <c r="V340" i="7"/>
  <c r="V164" i="7"/>
  <c r="V61" i="7"/>
  <c r="V338" i="7"/>
  <c r="U328" i="7"/>
  <c r="V272" i="7"/>
  <c r="U253" i="7"/>
  <c r="V66" i="7"/>
  <c r="U90" i="7"/>
  <c r="V59" i="7"/>
  <c r="V263" i="7"/>
  <c r="BH98" i="7"/>
  <c r="BI98" i="7"/>
  <c r="V278" i="7"/>
  <c r="V70" i="7"/>
  <c r="U75" i="7"/>
  <c r="BH101" i="7"/>
  <c r="V80" i="7"/>
  <c r="U265" i="7"/>
  <c r="V161" i="7"/>
  <c r="BF101" i="7"/>
  <c r="V312" i="7"/>
  <c r="U32" i="7"/>
  <c r="U51" i="7"/>
  <c r="V230" i="7"/>
  <c r="U25" i="7"/>
  <c r="V253" i="7"/>
  <c r="U296" i="7"/>
  <c r="U91" i="7"/>
  <c r="V145" i="7"/>
  <c r="V82" i="7"/>
  <c r="BA21" i="7"/>
  <c r="G21" i="17" s="1"/>
  <c r="V190" i="7"/>
  <c r="V337" i="7"/>
  <c r="U74" i="7"/>
  <c r="V109" i="7"/>
  <c r="U50" i="7"/>
  <c r="U351" i="7"/>
  <c r="V98" i="7"/>
  <c r="BA9" i="7"/>
  <c r="V207" i="7"/>
  <c r="U348" i="7"/>
  <c r="V202" i="7"/>
  <c r="U229" i="7"/>
  <c r="BG95" i="7"/>
  <c r="U13" i="7"/>
  <c r="V195" i="7"/>
  <c r="U213" i="7"/>
  <c r="V222" i="7"/>
  <c r="BB28" i="7"/>
  <c r="H28" i="17" s="1"/>
  <c r="U57" i="7"/>
  <c r="V313" i="7"/>
  <c r="V236" i="7"/>
  <c r="V203" i="7"/>
  <c r="U80" i="7"/>
  <c r="V151" i="7"/>
  <c r="V282" i="7"/>
  <c r="U10" i="7"/>
  <c r="BH100" i="7"/>
  <c r="BG98" i="7"/>
  <c r="BF100" i="7"/>
  <c r="BH97" i="7"/>
  <c r="BG102" i="7"/>
  <c r="BH102" i="7"/>
  <c r="BI94" i="7"/>
  <c r="BI102" i="7"/>
  <c r="BG93" i="7"/>
  <c r="AL104" i="9"/>
  <c r="AK101" i="9"/>
  <c r="AL107" i="9"/>
  <c r="AK100" i="9"/>
  <c r="AI105" i="9"/>
  <c r="AL100" i="9"/>
  <c r="AJ108" i="9"/>
  <c r="AK106" i="9"/>
  <c r="AJ103" i="9"/>
  <c r="AL103" i="9"/>
  <c r="AJ104" i="9"/>
  <c r="AJ107" i="9"/>
  <c r="AK103" i="9"/>
  <c r="AL102" i="9"/>
  <c r="AJ106" i="9"/>
  <c r="AJ105" i="9"/>
  <c r="AI103" i="9"/>
  <c r="AI106" i="9"/>
  <c r="AI104" i="9"/>
  <c r="AI100" i="9"/>
  <c r="AL101" i="9"/>
  <c r="AI101" i="9"/>
  <c r="AJ99" i="9"/>
  <c r="AL105" i="9"/>
  <c r="AI102" i="9"/>
  <c r="AI108" i="9"/>
  <c r="AJ101" i="9"/>
  <c r="AI107" i="9"/>
  <c r="AK102" i="9"/>
  <c r="AK105" i="9"/>
  <c r="AL108" i="9"/>
  <c r="AJ100" i="9"/>
  <c r="AK108" i="9"/>
  <c r="AJ102" i="9"/>
  <c r="AK107" i="9"/>
  <c r="AK104" i="9"/>
  <c r="AL106" i="9"/>
  <c r="H11" i="17" l="1"/>
  <c r="H12" i="17"/>
  <c r="G12" i="17"/>
  <c r="G11" i="17"/>
  <c r="G20" i="17"/>
  <c r="G19" i="17"/>
  <c r="G9" i="17"/>
  <c r="G10" i="17"/>
  <c r="H14" i="17"/>
  <c r="H13" i="17"/>
  <c r="H5" i="17"/>
  <c r="H6" i="17"/>
  <c r="H15" i="17"/>
  <c r="H16" i="17"/>
  <c r="G5" i="17"/>
  <c r="G6" i="17"/>
  <c r="G18" i="17"/>
  <c r="G17" i="17"/>
  <c r="H19" i="17"/>
  <c r="H20" i="17"/>
  <c r="H18" i="17"/>
  <c r="H17" i="17"/>
  <c r="H10" i="17"/>
  <c r="H9" i="17"/>
  <c r="G14" i="17"/>
  <c r="G13" i="17"/>
  <c r="G7" i="17"/>
  <c r="G8" i="17"/>
  <c r="H7" i="17"/>
  <c r="H8" i="17"/>
  <c r="G15" i="17"/>
  <c r="G16" i="17"/>
  <c r="AS108" i="9"/>
  <c r="AR106" i="9"/>
  <c r="AR107" i="9"/>
  <c r="AQ108" i="9"/>
  <c r="AR108" i="9"/>
  <c r="AT107" i="9"/>
  <c r="AS102" i="9"/>
  <c r="AQ105" i="9"/>
  <c r="AS101" i="9"/>
  <c r="AT101" i="9"/>
  <c r="AS103" i="9"/>
  <c r="AT104" i="9"/>
  <c r="AQ101" i="9"/>
  <c r="AT106" i="9"/>
  <c r="AQ106" i="9"/>
  <c r="AS107" i="9"/>
  <c r="AS104" i="9"/>
  <c r="AQ103" i="9"/>
  <c r="AT102" i="9"/>
  <c r="AR104" i="9"/>
  <c r="AQ107" i="9"/>
  <c r="AQ104" i="9"/>
  <c r="AS105" i="9"/>
  <c r="AS106" i="9"/>
  <c r="AS100" i="9"/>
  <c r="AT103" i="9"/>
  <c r="AR102" i="9"/>
  <c r="AT108" i="9"/>
  <c r="AR103" i="9"/>
  <c r="AR100" i="9"/>
  <c r="AT105" i="9"/>
  <c r="AT100" i="9"/>
  <c r="AR101" i="9"/>
  <c r="AQ100" i="9"/>
  <c r="AQ102" i="9"/>
  <c r="AR105" i="9"/>
  <c r="H4" i="17"/>
  <c r="G4" i="17"/>
  <c r="AR99" i="9"/>
  <c r="E155" i="7" l="1"/>
  <c r="E136" i="7"/>
  <c r="E150" i="7"/>
  <c r="E158" i="7"/>
  <c r="E132" i="7"/>
  <c r="E145" i="7"/>
  <c r="E131" i="7"/>
  <c r="E140" i="7"/>
  <c r="E146" i="7"/>
  <c r="E133" i="7"/>
  <c r="E127" i="7"/>
  <c r="E149" i="7"/>
  <c r="E144" i="7"/>
  <c r="E130" i="7"/>
  <c r="E142" i="7"/>
  <c r="E147" i="7"/>
  <c r="E148" i="7"/>
  <c r="E157" i="7"/>
  <c r="E156" i="7"/>
  <c r="E153" i="7"/>
  <c r="E143" i="7"/>
  <c r="E141" i="7"/>
  <c r="E135" i="7"/>
  <c r="E134" i="7"/>
  <c r="E137" i="7"/>
  <c r="E129" i="7"/>
  <c r="E138" i="7"/>
  <c r="E151" i="7"/>
  <c r="E126" i="7"/>
  <c r="E139" i="7"/>
  <c r="E152" i="7"/>
  <c r="E128" i="7"/>
  <c r="E154" i="7"/>
  <c r="AQ82" i="6"/>
  <c r="AA20" i="16"/>
  <c r="AQ74" i="6"/>
  <c r="O138" i="16"/>
  <c r="O151" i="16"/>
  <c r="AQ81" i="6"/>
  <c r="O141" i="16"/>
  <c r="O136" i="16"/>
  <c r="O161" i="16"/>
  <c r="O143" i="16"/>
  <c r="O133" i="16"/>
  <c r="O139" i="16"/>
  <c r="O145" i="16"/>
  <c r="AQ75" i="6"/>
  <c r="O146" i="16"/>
  <c r="AQ87" i="6"/>
  <c r="AQ79" i="6"/>
  <c r="O132" i="16"/>
  <c r="AQ83" i="6"/>
  <c r="O156" i="16"/>
  <c r="O137" i="16"/>
  <c r="AQ73" i="6"/>
  <c r="AQ80" i="6"/>
  <c r="O149" i="16"/>
  <c r="O130" i="16"/>
  <c r="AQ85" i="6"/>
  <c r="O154" i="16"/>
  <c r="O157" i="16"/>
  <c r="AQ72" i="6"/>
  <c r="O155" i="16"/>
  <c r="AA21" i="16"/>
  <c r="O150" i="16"/>
  <c r="AA19" i="16"/>
  <c r="AQ78" i="6"/>
  <c r="O135" i="16"/>
  <c r="O148" i="16"/>
  <c r="O158" i="16"/>
  <c r="O140" i="16"/>
  <c r="O159" i="16"/>
  <c r="AA22" i="16"/>
  <c r="O147" i="16"/>
  <c r="AQ86" i="16"/>
  <c r="O152" i="16"/>
  <c r="AL65" i="16"/>
  <c r="AQ84" i="6"/>
  <c r="AQ19" i="16"/>
  <c r="AL90" i="16"/>
  <c r="AL48" i="16"/>
  <c r="AQ102" i="16"/>
  <c r="O160" i="16"/>
  <c r="AQ81" i="16"/>
  <c r="O129" i="16"/>
  <c r="AQ20" i="16"/>
  <c r="AL7" i="16"/>
  <c r="AQ118" i="16"/>
  <c r="AL163" i="16"/>
  <c r="AL77" i="16"/>
  <c r="AL72" i="16"/>
  <c r="AQ22" i="16"/>
  <c r="AL59" i="16"/>
  <c r="AQ136" i="16"/>
  <c r="AQ151" i="16"/>
  <c r="AL64" i="16"/>
  <c r="AL15" i="16"/>
  <c r="AL145" i="16"/>
  <c r="AL52" i="16"/>
  <c r="AQ67" i="16"/>
  <c r="AL124" i="16"/>
  <c r="AL114" i="16"/>
  <c r="AQ132" i="16"/>
  <c r="AL164" i="16"/>
  <c r="AQ92" i="16"/>
  <c r="AQ162" i="16"/>
  <c r="AL100" i="16"/>
  <c r="AQ53" i="16"/>
  <c r="AQ71" i="16"/>
  <c r="AL134" i="16"/>
  <c r="AQ158" i="16"/>
  <c r="AL44" i="16"/>
  <c r="AL81" i="16"/>
  <c r="AL61" i="16"/>
  <c r="AL110" i="16"/>
  <c r="AQ76" i="6"/>
  <c r="AQ71" i="6"/>
  <c r="AQ77" i="6"/>
  <c r="AQ86" i="6"/>
  <c r="AL111" i="16"/>
  <c r="AQ32" i="16"/>
  <c r="AL91" i="16"/>
  <c r="AL129" i="16"/>
  <c r="AL32" i="16"/>
  <c r="AL103" i="16"/>
  <c r="AQ156" i="16"/>
  <c r="AQ14" i="16"/>
  <c r="AQ73" i="16"/>
  <c r="AL155" i="16"/>
  <c r="AQ116" i="16"/>
  <c r="AQ157" i="16"/>
  <c r="AL109" i="16"/>
  <c r="AQ43" i="16"/>
  <c r="AQ106" i="16"/>
  <c r="AL58" i="16"/>
  <c r="O144" i="16"/>
  <c r="O142" i="16"/>
  <c r="O153" i="16"/>
  <c r="O131" i="16"/>
  <c r="AL43" i="16"/>
  <c r="AQ75" i="16"/>
  <c r="AQ96" i="16"/>
  <c r="AL118" i="16"/>
  <c r="AQ126" i="16"/>
  <c r="AQ54" i="16"/>
  <c r="AQ63" i="16"/>
  <c r="AQ17" i="16"/>
  <c r="O134" i="16"/>
  <c r="AQ11" i="16"/>
  <c r="AL87" i="16"/>
  <c r="AL127" i="16"/>
  <c r="AQ28" i="16"/>
  <c r="AQ80" i="16"/>
  <c r="AL123" i="16"/>
  <c r="AL86" i="16"/>
  <c r="AQ100" i="16"/>
  <c r="AL57" i="16"/>
  <c r="AL150" i="16"/>
  <c r="AQ60" i="16"/>
  <c r="AQ10" i="16"/>
  <c r="AL125" i="16"/>
  <c r="AQ84" i="16"/>
  <c r="AL122" i="16"/>
  <c r="AQ74" i="16"/>
  <c r="AL25" i="16"/>
  <c r="AQ55" i="16"/>
  <c r="AL121" i="16"/>
  <c r="AQ152" i="16"/>
  <c r="AL47" i="16"/>
  <c r="AQ110" i="16"/>
  <c r="AL84" i="16"/>
  <c r="AL18" i="16"/>
  <c r="AQ140" i="16"/>
  <c r="AQ25" i="16"/>
  <c r="AQ12" i="16"/>
  <c r="AQ49" i="16"/>
  <c r="AL136" i="16"/>
  <c r="AL116" i="16"/>
  <c r="AQ7" i="16"/>
  <c r="AQ148" i="16"/>
  <c r="AQ123" i="16"/>
  <c r="AL158" i="16"/>
  <c r="AL93" i="16"/>
  <c r="AL140" i="16"/>
  <c r="AQ44" i="16"/>
  <c r="AQ135" i="16"/>
  <c r="AQ77" i="16"/>
  <c r="AQ163" i="16"/>
  <c r="AQ127" i="16"/>
  <c r="AQ143" i="16"/>
  <c r="AL98" i="16"/>
  <c r="AL108" i="16"/>
  <c r="AL160" i="16"/>
  <c r="AQ104" i="16"/>
  <c r="AL151" i="16"/>
  <c r="AQ35" i="16"/>
  <c r="AL46" i="16"/>
  <c r="AQ112" i="16"/>
  <c r="AQ159" i="16"/>
  <c r="AQ30" i="16"/>
  <c r="AL26" i="16"/>
  <c r="AQ134" i="16"/>
  <c r="AQ61" i="16"/>
  <c r="AL95" i="16"/>
  <c r="AL96" i="16"/>
  <c r="AQ64" i="16"/>
  <c r="AL133" i="16"/>
  <c r="AQ51" i="16"/>
  <c r="AQ119" i="16"/>
  <c r="AQ24" i="16"/>
  <c r="AQ29" i="16"/>
  <c r="AQ161" i="16"/>
  <c r="AL147" i="16"/>
  <c r="AQ33" i="16"/>
  <c r="AQ125" i="16"/>
  <c r="AQ47" i="16"/>
  <c r="AL162" i="16"/>
  <c r="AL68" i="16"/>
  <c r="AQ147" i="16"/>
  <c r="AQ42" i="16"/>
  <c r="AQ122" i="16"/>
  <c r="AL27" i="16"/>
  <c r="AQ52" i="16"/>
  <c r="AL104" i="16"/>
  <c r="AQ70" i="16"/>
  <c r="AQ153" i="16"/>
  <c r="AL11" i="16"/>
  <c r="AQ115" i="16"/>
  <c r="AQ154" i="16"/>
  <c r="AQ50" i="16"/>
  <c r="AQ37" i="16"/>
  <c r="AQ90" i="16"/>
  <c r="AQ103" i="16"/>
  <c r="AL33" i="16"/>
  <c r="AL128" i="16"/>
  <c r="AQ39" i="16"/>
  <c r="AL143" i="16"/>
  <c r="AQ48" i="16"/>
  <c r="AL132" i="16"/>
  <c r="AL9" i="16"/>
  <c r="AL28" i="16"/>
  <c r="AQ101" i="16"/>
  <c r="AQ165" i="16"/>
  <c r="AL63" i="16"/>
  <c r="AL29" i="16"/>
  <c r="AL138" i="16"/>
  <c r="AL69" i="16"/>
  <c r="AQ79" i="16"/>
  <c r="AL20" i="16"/>
  <c r="AQ137" i="16"/>
  <c r="AL166" i="16"/>
  <c r="AL89" i="16"/>
  <c r="AQ72" i="16"/>
  <c r="AQ121" i="16"/>
  <c r="AL66" i="16"/>
  <c r="AL149" i="16"/>
  <c r="AQ155" i="16"/>
  <c r="AQ133" i="16"/>
  <c r="AL126" i="16"/>
  <c r="AL88" i="16"/>
  <c r="AL10" i="16"/>
  <c r="AQ8" i="16"/>
  <c r="AQ99" i="16"/>
  <c r="AL142" i="16"/>
  <c r="AQ160" i="16"/>
  <c r="AL139" i="16"/>
  <c r="AL137" i="16"/>
  <c r="AQ66" i="16"/>
  <c r="AQ23" i="16"/>
  <c r="AL153" i="16"/>
  <c r="AQ41" i="16"/>
  <c r="AL80" i="16"/>
  <c r="AQ45" i="16"/>
  <c r="AQ36" i="16"/>
  <c r="AL148" i="16"/>
  <c r="AL82" i="16"/>
  <c r="AQ68" i="16"/>
  <c r="AQ46" i="16"/>
  <c r="AL55" i="16"/>
  <c r="AQ130" i="16"/>
  <c r="AQ85" i="16"/>
  <c r="AQ150" i="16"/>
  <c r="AL102" i="16"/>
  <c r="AQ69" i="16"/>
  <c r="AL21" i="16"/>
  <c r="AL156" i="16"/>
  <c r="AL22" i="16"/>
  <c r="AQ21" i="16"/>
  <c r="AL112" i="16"/>
  <c r="AQ83" i="16"/>
  <c r="AL49" i="16"/>
  <c r="AQ144" i="16"/>
  <c r="AL39" i="16"/>
  <c r="AL85" i="16"/>
  <c r="AQ31" i="16"/>
  <c r="AQ95" i="16"/>
  <c r="AQ105" i="16"/>
  <c r="AL99" i="16"/>
  <c r="AL115" i="16"/>
  <c r="AQ117" i="16"/>
  <c r="AQ40" i="16"/>
  <c r="AL113" i="16"/>
  <c r="AL106" i="16"/>
  <c r="AQ164" i="16"/>
  <c r="AL79" i="16"/>
  <c r="AL146" i="16"/>
  <c r="AL73" i="16"/>
  <c r="AQ58" i="16"/>
  <c r="AL161" i="16"/>
  <c r="AQ89" i="16"/>
  <c r="AQ138" i="16"/>
  <c r="AQ139" i="16"/>
  <c r="AL76" i="16"/>
  <c r="AL51" i="16"/>
  <c r="AL107" i="16"/>
  <c r="AQ109" i="16"/>
  <c r="AL14" i="16"/>
  <c r="AL16" i="16"/>
  <c r="AQ129" i="16"/>
  <c r="AQ57" i="16"/>
  <c r="AQ65" i="16"/>
  <c r="AQ76" i="16"/>
  <c r="AL119" i="16"/>
  <c r="AQ113" i="16"/>
  <c r="AQ149" i="16"/>
  <c r="AL78" i="16"/>
  <c r="AL41" i="16"/>
  <c r="AQ120" i="16"/>
  <c r="AQ94" i="16"/>
  <c r="AL23" i="16"/>
  <c r="AL83" i="16"/>
  <c r="AQ146" i="16"/>
  <c r="AQ131" i="16"/>
  <c r="AL135" i="16"/>
  <c r="AL97" i="16"/>
  <c r="AQ9" i="16"/>
  <c r="AL141" i="16"/>
  <c r="AL19" i="16"/>
  <c r="AQ62" i="16"/>
  <c r="AL67" i="16"/>
  <c r="AQ166" i="16"/>
  <c r="AL144" i="16"/>
  <c r="AL24" i="16"/>
  <c r="AL45" i="16"/>
  <c r="AQ59" i="16"/>
  <c r="AL38" i="16"/>
  <c r="AQ15" i="16"/>
  <c r="AL62" i="16"/>
  <c r="AL17" i="16"/>
  <c r="AL74" i="16"/>
  <c r="AL70" i="16"/>
  <c r="AL36" i="16"/>
  <c r="AQ16" i="16"/>
  <c r="AQ78" i="16"/>
  <c r="AL40" i="16"/>
  <c r="AL31" i="16"/>
  <c r="AQ141" i="16"/>
  <c r="AL8" i="16"/>
  <c r="AL154" i="16"/>
  <c r="AL117" i="16"/>
  <c r="AL54" i="16"/>
  <c r="AQ38" i="16"/>
  <c r="AQ87" i="16"/>
  <c r="AL101" i="16"/>
  <c r="AL105" i="16"/>
  <c r="AQ26" i="16"/>
  <c r="AQ88" i="16"/>
  <c r="AL130" i="16"/>
  <c r="AL159" i="16"/>
  <c r="AQ145" i="16"/>
  <c r="AL152" i="16"/>
  <c r="AL71" i="16"/>
  <c r="AL53" i="16"/>
  <c r="AQ93" i="16"/>
  <c r="AL60" i="16"/>
  <c r="AL34" i="16"/>
  <c r="AL165" i="16"/>
  <c r="AQ142" i="16"/>
  <c r="AL157" i="16"/>
  <c r="AQ82" i="16"/>
  <c r="AL12" i="16"/>
  <c r="AQ91" i="16"/>
  <c r="AQ34" i="16"/>
  <c r="AL50" i="16"/>
  <c r="AL131" i="16"/>
  <c r="AL56" i="16"/>
  <c r="AL120" i="16"/>
  <c r="AQ97" i="16"/>
  <c r="AQ13" i="16"/>
  <c r="AQ18" i="16"/>
  <c r="AQ108" i="16"/>
  <c r="AQ114" i="16"/>
  <c r="AL13" i="16"/>
  <c r="AQ27" i="16"/>
  <c r="AQ124" i="16"/>
  <c r="AL94" i="16"/>
  <c r="AQ107" i="16"/>
  <c r="AL37" i="16"/>
  <c r="AL42" i="16"/>
  <c r="AL75" i="16"/>
  <c r="AL30" i="16"/>
  <c r="AL35" i="16"/>
  <c r="AL92" i="16"/>
  <c r="AQ56" i="16"/>
  <c r="AQ98" i="16"/>
  <c r="AQ128" i="16"/>
  <c r="AQ111" i="16"/>
  <c r="S1273" i="7" l="1"/>
  <c r="S1012" i="7"/>
  <c r="S1059" i="7"/>
  <c r="S1923" i="7"/>
  <c r="BG155" i="7"/>
  <c r="S31" i="7"/>
  <c r="S1937" i="7"/>
  <c r="S419" i="7"/>
  <c r="S418" i="7"/>
  <c r="S1500" i="7"/>
  <c r="S586" i="7"/>
  <c r="S1727" i="7"/>
  <c r="S1329" i="7"/>
  <c r="S224" i="7"/>
  <c r="S1085" i="7"/>
  <c r="S207" i="7"/>
  <c r="S1843" i="7"/>
  <c r="S1449" i="7"/>
  <c r="S1508" i="7"/>
  <c r="S1090" i="7"/>
  <c r="S187" i="7"/>
  <c r="S1941" i="7"/>
  <c r="S1715" i="7"/>
  <c r="S1969" i="7"/>
  <c r="S5" i="7"/>
  <c r="S597" i="7"/>
  <c r="S805" i="7"/>
  <c r="S1744" i="7"/>
  <c r="S44" i="7"/>
  <c r="S170" i="7"/>
  <c r="S1596" i="7"/>
  <c r="S1811" i="7"/>
  <c r="S1566" i="7"/>
  <c r="S687" i="7"/>
  <c r="S837" i="7"/>
  <c r="BF142" i="7"/>
  <c r="S287" i="7"/>
  <c r="S1247" i="7"/>
  <c r="S1464" i="7"/>
  <c r="S1911" i="7"/>
  <c r="S1236" i="7"/>
  <c r="S757" i="7"/>
  <c r="S199" i="7"/>
  <c r="AY66" i="7"/>
  <c r="E66" i="17" s="1"/>
  <c r="S914" i="7"/>
  <c r="S1478" i="7"/>
  <c r="S562" i="7"/>
  <c r="S962" i="7"/>
  <c r="S225" i="7"/>
  <c r="S2000" i="7"/>
  <c r="S883" i="7"/>
  <c r="S131" i="7"/>
  <c r="S1056" i="7"/>
  <c r="S1787" i="7"/>
  <c r="S1082" i="7"/>
  <c r="BF145" i="7"/>
  <c r="S731" i="7"/>
  <c r="S825" i="7"/>
  <c r="S1947" i="7"/>
  <c r="S952" i="7"/>
  <c r="S1211" i="7"/>
  <c r="S198" i="7"/>
  <c r="S1029" i="7"/>
  <c r="S1475" i="7"/>
  <c r="S1411" i="7"/>
  <c r="S1406" i="7"/>
  <c r="S262" i="7"/>
  <c r="S28" i="7"/>
  <c r="S1785" i="7"/>
  <c r="S1237" i="7"/>
  <c r="S1119" i="7"/>
  <c r="S848" i="7"/>
  <c r="S1852" i="7"/>
  <c r="S376" i="7"/>
  <c r="S351" i="7"/>
  <c r="S978" i="7"/>
  <c r="S976" i="7"/>
  <c r="S956" i="7"/>
  <c r="S1560" i="7"/>
  <c r="S789" i="7"/>
  <c r="S993" i="7"/>
  <c r="S1872" i="7"/>
  <c r="BF138" i="7"/>
  <c r="S116" i="7"/>
  <c r="S1365" i="7"/>
  <c r="S1832" i="7"/>
  <c r="S720" i="7"/>
  <c r="S644" i="7"/>
  <c r="S1311" i="7"/>
  <c r="S1955" i="7"/>
  <c r="S820" i="7"/>
  <c r="S594" i="7"/>
  <c r="S621" i="7"/>
  <c r="S67" i="7"/>
  <c r="S1579" i="7"/>
  <c r="S1490" i="7"/>
  <c r="S1238" i="7"/>
  <c r="S1204" i="7"/>
  <c r="S627" i="7"/>
  <c r="S1842" i="7"/>
  <c r="S1147" i="7"/>
  <c r="AY64" i="7"/>
  <c r="E64" i="17" s="1"/>
  <c r="S652" i="7"/>
  <c r="S325" i="7"/>
  <c r="S470" i="7"/>
  <c r="S761" i="7"/>
  <c r="S196" i="7"/>
  <c r="S1865" i="7"/>
  <c r="S1318" i="7"/>
  <c r="S1544" i="7"/>
  <c r="S55" i="7"/>
  <c r="S1669" i="7"/>
  <c r="BG132" i="7"/>
  <c r="S824" i="7"/>
  <c r="S1410" i="7"/>
  <c r="S302" i="7"/>
  <c r="S416" i="7"/>
  <c r="S443" i="7"/>
  <c r="S701" i="7"/>
  <c r="S1292" i="7"/>
  <c r="S1339" i="7"/>
  <c r="S608" i="7"/>
  <c r="S1392" i="7"/>
  <c r="S613" i="7"/>
  <c r="S619" i="7"/>
  <c r="S1661" i="7"/>
  <c r="S1251" i="7"/>
  <c r="AY14" i="7"/>
  <c r="S60" i="7"/>
  <c r="S1498" i="7"/>
  <c r="S1445" i="7"/>
  <c r="S1894" i="7"/>
  <c r="S839" i="7"/>
  <c r="S695" i="7"/>
  <c r="S1361" i="7"/>
  <c r="AY56" i="7"/>
  <c r="E56" i="17" s="1"/>
  <c r="S1581" i="7"/>
  <c r="S282" i="7"/>
  <c r="S1935" i="7"/>
  <c r="S103" i="7"/>
  <c r="S1745" i="7"/>
  <c r="S1742" i="7"/>
  <c r="S1118" i="7"/>
  <c r="S1764" i="7"/>
  <c r="S1924" i="7"/>
  <c r="S42" i="7"/>
  <c r="S686" i="7"/>
  <c r="S771" i="7"/>
  <c r="S1847" i="7"/>
  <c r="S756" i="7"/>
  <c r="S929" i="7"/>
  <c r="S625" i="7"/>
  <c r="BF132" i="7"/>
  <c r="S1761" i="7"/>
  <c r="S370" i="7"/>
  <c r="S1429" i="7"/>
  <c r="S415" i="7"/>
  <c r="S518" i="7"/>
  <c r="S745" i="7"/>
  <c r="S1928" i="7"/>
  <c r="S1319" i="7"/>
  <c r="S1954" i="7"/>
  <c r="S1984" i="7"/>
  <c r="S1627" i="7"/>
  <c r="S1250" i="7"/>
  <c r="S1154" i="7"/>
  <c r="S308" i="7"/>
  <c r="S211" i="7"/>
  <c r="S1674" i="7"/>
  <c r="S1505" i="7"/>
  <c r="BG128" i="7"/>
  <c r="S1982" i="7"/>
  <c r="AY58" i="7"/>
  <c r="E58" i="17" s="1"/>
  <c r="S1989" i="7"/>
  <c r="S1240" i="7"/>
  <c r="S217" i="7"/>
  <c r="S1404" i="7"/>
  <c r="S568" i="7"/>
  <c r="S451" i="7"/>
  <c r="S649" i="7"/>
  <c r="S210" i="7"/>
  <c r="S1628" i="7"/>
  <c r="S183" i="7"/>
  <c r="S637" i="7"/>
  <c r="S1477" i="7"/>
  <c r="S1317" i="7"/>
  <c r="S1300" i="7"/>
  <c r="S1447" i="7"/>
  <c r="S1701" i="7"/>
  <c r="S536" i="7"/>
  <c r="S1971" i="7"/>
  <c r="S819" i="7"/>
  <c r="S1824" i="7"/>
  <c r="S598" i="7"/>
  <c r="S1614" i="7"/>
  <c r="S1469" i="7"/>
  <c r="S292" i="7"/>
  <c r="S955" i="7"/>
  <c r="S751" i="7"/>
  <c r="S1108" i="7"/>
  <c r="S606" i="7"/>
  <c r="S1481" i="7"/>
  <c r="S1285" i="7"/>
  <c r="S1522" i="7"/>
  <c r="S1027" i="7"/>
  <c r="S1076" i="7"/>
  <c r="S88" i="7"/>
  <c r="S17" i="7"/>
  <c r="AY5" i="7"/>
  <c r="S600" i="7"/>
  <c r="S1388" i="7"/>
  <c r="S718" i="7"/>
  <c r="S63" i="7"/>
  <c r="S1400" i="7"/>
  <c r="S943" i="7"/>
  <c r="S1853" i="7"/>
  <c r="S1474" i="7"/>
  <c r="S772" i="7"/>
  <c r="S919" i="7"/>
  <c r="AY31" i="7"/>
  <c r="E31" i="17" s="1"/>
  <c r="S270" i="7"/>
  <c r="S890" i="7"/>
  <c r="S1253" i="7"/>
  <c r="S1092" i="7"/>
  <c r="S215" i="7"/>
  <c r="S297" i="7"/>
  <c r="S1641" i="7"/>
  <c r="S811" i="7"/>
  <c r="S1526" i="7"/>
  <c r="S1575" i="7"/>
  <c r="S435" i="7"/>
  <c r="S252" i="7"/>
  <c r="S318" i="7"/>
  <c r="S100" i="7"/>
  <c r="S1607" i="7"/>
  <c r="S450" i="7"/>
  <c r="S1041" i="7"/>
  <c r="S1008" i="7"/>
  <c r="AY35" i="7"/>
  <c r="E35" i="17" s="1"/>
  <c r="S1547" i="7"/>
  <c r="S994" i="7"/>
  <c r="S1540" i="7"/>
  <c r="S1142" i="7"/>
  <c r="S1528" i="7"/>
  <c r="S343" i="7"/>
  <c r="S1341" i="7"/>
  <c r="S1952" i="7"/>
  <c r="S534" i="7"/>
  <c r="S1612" i="7"/>
  <c r="S940" i="7"/>
  <c r="S486" i="7"/>
  <c r="S1646" i="7"/>
  <c r="S483" i="7"/>
  <c r="S18" i="7"/>
  <c r="S700" i="7"/>
  <c r="S992" i="7"/>
  <c r="S794" i="7"/>
  <c r="S1871" i="7"/>
  <c r="S511" i="7"/>
  <c r="S556" i="7"/>
  <c r="S1763" i="7"/>
  <c r="S1403" i="7"/>
  <c r="S1421" i="7"/>
  <c r="AY74" i="7"/>
  <c r="E74" i="17" s="1"/>
  <c r="BG131" i="7"/>
  <c r="BG150" i="7"/>
  <c r="S1568" i="7"/>
  <c r="S553" i="7"/>
  <c r="S1248" i="7"/>
  <c r="S85" i="7"/>
  <c r="BF126" i="7"/>
  <c r="S1617" i="7"/>
  <c r="S304" i="7"/>
  <c r="S727" i="7"/>
  <c r="S155" i="7"/>
  <c r="S45" i="7"/>
  <c r="S400" i="7"/>
  <c r="BG127" i="7"/>
  <c r="S1315" i="7"/>
  <c r="S1502" i="7"/>
  <c r="S721" i="7"/>
  <c r="S902" i="7"/>
  <c r="S96" i="7"/>
  <c r="S1698" i="7"/>
  <c r="S1234" i="7"/>
  <c r="S1515" i="7"/>
  <c r="S298" i="7"/>
  <c r="S1254" i="7"/>
  <c r="S1855" i="7"/>
  <c r="S973" i="7"/>
  <c r="S713" i="7"/>
  <c r="AY46" i="7"/>
  <c r="E46" i="17" s="1"/>
  <c r="S1289" i="7"/>
  <c r="S1535" i="7"/>
  <c r="S223" i="7"/>
  <c r="S1580" i="7"/>
  <c r="S1070" i="7"/>
  <c r="S396" i="7"/>
  <c r="BF152" i="7"/>
  <c r="S481" i="7"/>
  <c r="S1985" i="7"/>
  <c r="S1976" i="7"/>
  <c r="S913" i="7"/>
  <c r="S492" i="7"/>
  <c r="AY38" i="7"/>
  <c r="E38" i="17" s="1"/>
  <c r="S336" i="7"/>
  <c r="S1308" i="7"/>
  <c r="S1815" i="7"/>
  <c r="S897" i="7"/>
  <c r="S847" i="7"/>
  <c r="S1013" i="7"/>
  <c r="S1438" i="7"/>
  <c r="S129" i="7"/>
  <c r="S1723" i="7"/>
  <c r="S1366" i="7"/>
  <c r="S181" i="7"/>
  <c r="S1309" i="7"/>
  <c r="S876" i="7"/>
  <c r="S1642" i="7"/>
  <c r="S828" i="7"/>
  <c r="S267" i="7"/>
  <c r="S1929" i="7"/>
  <c r="BG149" i="7"/>
  <c r="S785" i="7"/>
  <c r="S1786" i="7"/>
  <c r="S205" i="7"/>
  <c r="S575" i="7"/>
  <c r="S1087" i="7"/>
  <c r="S1162" i="7"/>
  <c r="S1167" i="7"/>
  <c r="AY69" i="7"/>
  <c r="E69" i="17" s="1"/>
  <c r="AY6" i="7"/>
  <c r="S1599" i="7"/>
  <c r="S1187" i="7"/>
  <c r="S1906" i="7"/>
  <c r="S1838" i="7"/>
  <c r="S342" i="7"/>
  <c r="S1197" i="7"/>
  <c r="S642" i="7"/>
  <c r="S512" i="7"/>
  <c r="S1427" i="7"/>
  <c r="S309" i="7"/>
  <c r="S97" i="7"/>
  <c r="S582" i="7"/>
  <c r="S1015" i="7"/>
  <c r="S558" i="7"/>
  <c r="S1182" i="7"/>
  <c r="S810" i="7"/>
  <c r="S802" i="7"/>
  <c r="S1774" i="7"/>
  <c r="S139" i="7"/>
  <c r="S1866" i="7"/>
  <c r="S1233" i="7"/>
  <c r="S1696" i="7"/>
  <c r="S1647" i="7"/>
  <c r="S266" i="7"/>
  <c r="S1283" i="7"/>
  <c r="S1531" i="7"/>
  <c r="S849" i="7"/>
  <c r="S527" i="7"/>
  <c r="S409" i="7"/>
  <c r="S329" i="7"/>
  <c r="S1137" i="7"/>
  <c r="S1703" i="7"/>
  <c r="S1020" i="7"/>
  <c r="S1532" i="7"/>
  <c r="S1296" i="7"/>
  <c r="S1381" i="7"/>
  <c r="S725" i="7"/>
  <c r="S303" i="7"/>
  <c r="S1065" i="7"/>
  <c r="BG145" i="7"/>
  <c r="S440" i="7"/>
  <c r="S179" i="7"/>
  <c r="S1484" i="7"/>
  <c r="S1882" i="7"/>
  <c r="S331" i="7"/>
  <c r="S1921" i="7"/>
  <c r="S1303" i="7"/>
  <c r="S432" i="7"/>
  <c r="AY26" i="7"/>
  <c r="E26" i="17" s="1"/>
  <c r="S330" i="7"/>
  <c r="S1378" i="7"/>
  <c r="S375" i="7"/>
  <c r="S405" i="7"/>
  <c r="S94" i="7"/>
  <c r="S1981" i="7"/>
  <c r="S1662" i="7"/>
  <c r="S1231" i="7"/>
  <c r="S1037" i="7"/>
  <c r="S430" i="7"/>
  <c r="S1025" i="7"/>
  <c r="S618" i="7"/>
  <c r="S561" i="7"/>
  <c r="S1369" i="7"/>
  <c r="S888" i="7"/>
  <c r="S1897" i="7"/>
  <c r="S965" i="7"/>
  <c r="S862" i="7"/>
  <c r="S78" i="7"/>
  <c r="S1267" i="7"/>
  <c r="S1405" i="7"/>
  <c r="S257" i="7"/>
  <c r="S1185" i="7"/>
  <c r="S489" i="7"/>
  <c r="S1414" i="7"/>
  <c r="S1120" i="7"/>
  <c r="S930" i="7"/>
  <c r="S144" i="7"/>
  <c r="BG138" i="7"/>
  <c r="S1113" i="7"/>
  <c r="S1069" i="7"/>
  <c r="S412" i="7"/>
  <c r="S1417" i="7"/>
  <c r="S182" i="7"/>
  <c r="S40" i="7"/>
  <c r="S1802" i="7"/>
  <c r="S1061" i="7"/>
  <c r="S1485" i="7"/>
  <c r="S521" i="7"/>
  <c r="S1331" i="7"/>
  <c r="S141" i="7"/>
  <c r="S975" i="7"/>
  <c r="S770" i="7"/>
  <c r="S71" i="7"/>
  <c r="S1504" i="7"/>
  <c r="S1034" i="7"/>
  <c r="S378" i="7"/>
  <c r="S1582" i="7"/>
  <c r="S535" i="7"/>
  <c r="S135" i="7"/>
  <c r="S1338" i="7"/>
  <c r="S26" i="7"/>
  <c r="S502" i="7"/>
  <c r="S1688" i="7"/>
  <c r="S659" i="7"/>
  <c r="S423" i="7"/>
  <c r="S1039" i="7"/>
  <c r="S280" i="7"/>
  <c r="S1077" i="7"/>
  <c r="S1900" i="7"/>
  <c r="S1613" i="7"/>
  <c r="S1327" i="7"/>
  <c r="S901" i="7"/>
  <c r="S688" i="7"/>
  <c r="AY76" i="7"/>
  <c r="E76" i="17" s="1"/>
  <c r="AY7" i="7"/>
  <c r="S1608" i="7"/>
  <c r="S691" i="7"/>
  <c r="S1083" i="7"/>
  <c r="S1425" i="7"/>
  <c r="AY54" i="7"/>
  <c r="E54" i="17" s="1"/>
  <c r="S1667" i="7"/>
  <c r="S937" i="7"/>
  <c r="S83" i="7"/>
  <c r="S428" i="7"/>
  <c r="S1619" i="7"/>
  <c r="S390" i="7"/>
  <c r="S360" i="7"/>
  <c r="S1600" i="7"/>
  <c r="S1306" i="7"/>
  <c r="S1099" i="7"/>
  <c r="S1419" i="7"/>
  <c r="S226" i="7"/>
  <c r="S1217" i="7"/>
  <c r="S1942" i="7"/>
  <c r="S1711" i="7"/>
  <c r="S846" i="7"/>
  <c r="S1965" i="7"/>
  <c r="S1790" i="7"/>
  <c r="S327" i="7"/>
  <c r="S1155" i="7"/>
  <c r="S733" i="7"/>
  <c r="S950" i="7"/>
  <c r="S1769" i="7"/>
  <c r="S1655" i="7"/>
  <c r="S926" i="7"/>
  <c r="S385" i="7"/>
  <c r="S1799" i="7"/>
  <c r="S749" i="7"/>
  <c r="S714" i="7"/>
  <c r="S29" i="7"/>
  <c r="S35" i="7"/>
  <c r="AY82" i="7"/>
  <c r="E82" i="17" s="1"/>
  <c r="BG151" i="7"/>
  <c r="S503" i="7"/>
  <c r="S1858" i="7"/>
  <c r="S1710" i="7"/>
  <c r="S1347" i="7"/>
  <c r="S1671" i="7"/>
  <c r="S817" i="7"/>
  <c r="S1957" i="7"/>
  <c r="S551" i="7"/>
  <c r="AY57" i="7"/>
  <c r="E57" i="17" s="1"/>
  <c r="S1909" i="7"/>
  <c r="S15" i="7"/>
  <c r="S1370" i="7"/>
  <c r="S1907" i="7"/>
  <c r="S859" i="7"/>
  <c r="AY70" i="7"/>
  <c r="E70" i="17" s="1"/>
  <c r="S570" i="7"/>
  <c r="S16" i="7"/>
  <c r="S1634" i="7"/>
  <c r="S1138" i="7"/>
  <c r="S1779" i="7"/>
  <c r="BF139" i="7"/>
  <c r="S281" i="7"/>
  <c r="S254" i="7"/>
  <c r="S235" i="7"/>
  <c r="S1177" i="7"/>
  <c r="S1679" i="7"/>
  <c r="S381" i="7"/>
  <c r="S106" i="7"/>
  <c r="S236" i="7"/>
  <c r="S480" i="7"/>
  <c r="S964" i="7"/>
  <c r="S1455" i="7"/>
  <c r="S709" i="7"/>
  <c r="S997" i="7"/>
  <c r="S166" i="7"/>
  <c r="S484" i="7"/>
  <c r="S1243" i="7"/>
  <c r="S1169" i="7"/>
  <c r="S1191" i="7"/>
  <c r="S1887" i="7"/>
  <c r="S857" i="7"/>
  <c r="S1885" i="7"/>
  <c r="S19" i="7"/>
  <c r="S792" i="7"/>
  <c r="S702" i="7"/>
  <c r="S1656" i="7"/>
  <c r="S898" i="7"/>
  <c r="S838" i="7"/>
  <c r="S1876" i="7"/>
  <c r="BF141" i="7"/>
  <c r="S471" i="7"/>
  <c r="S1972" i="7"/>
  <c r="S75" i="7"/>
  <c r="S912" i="7"/>
  <c r="S1653" i="7"/>
  <c r="S845" i="7"/>
  <c r="S599" i="7"/>
  <c r="S132" i="7"/>
  <c r="S47" i="7"/>
  <c r="S1334" i="7"/>
  <c r="S1272" i="7"/>
  <c r="S467" i="7"/>
  <c r="S860" i="7"/>
  <c r="S557" i="7"/>
  <c r="S967" i="7"/>
  <c r="S1685" i="7"/>
  <c r="S525" i="7"/>
  <c r="S1695" i="7"/>
  <c r="S1950" i="7"/>
  <c r="S827" i="7"/>
  <c r="AY19" i="7"/>
  <c r="S540" i="7"/>
  <c r="S995" i="7"/>
  <c r="S1125" i="7"/>
  <c r="S1771" i="7"/>
  <c r="S522" i="7"/>
  <c r="S346" i="7"/>
  <c r="S401" i="7"/>
  <c r="S1997" i="7"/>
  <c r="S1437" i="7"/>
  <c r="S1432" i="7"/>
  <c r="S1224" i="7"/>
  <c r="S1461" i="7"/>
  <c r="S1848" i="7"/>
  <c r="S734" i="7"/>
  <c r="S1360" i="7"/>
  <c r="S895" i="7"/>
  <c r="S951" i="7"/>
  <c r="S549" i="7"/>
  <c r="S1571" i="7"/>
  <c r="S305" i="7"/>
  <c r="S220" i="7"/>
  <c r="S966" i="7"/>
  <c r="S1807" i="7"/>
  <c r="S1380" i="7"/>
  <c r="S655" i="7"/>
  <c r="S260" i="7"/>
  <c r="S1239" i="7"/>
  <c r="AY49" i="7"/>
  <c r="E49" i="17" s="1"/>
  <c r="S206" i="7"/>
  <c r="S1828" i="7"/>
  <c r="S453" i="7"/>
  <c r="S1195" i="7"/>
  <c r="BF140" i="7"/>
  <c r="S130" i="7"/>
  <c r="S39" i="7"/>
  <c r="S117" i="7"/>
  <c r="S137" i="7"/>
  <c r="S1736" i="7"/>
  <c r="S1340" i="7"/>
  <c r="S436" i="7"/>
  <c r="S988" i="7"/>
  <c r="S1578" i="7"/>
  <c r="S1115" i="7"/>
  <c r="BF149" i="7"/>
  <c r="S146" i="7"/>
  <c r="AY53" i="7"/>
  <c r="E53" i="17" s="1"/>
  <c r="S979" i="7"/>
  <c r="S1891" i="7"/>
  <c r="S99" i="7"/>
  <c r="S1198" i="7"/>
  <c r="S1210" i="7"/>
  <c r="S1867" i="7"/>
  <c r="S1112" i="7"/>
  <c r="S32" i="7"/>
  <c r="S190" i="7"/>
  <c r="S487" i="7"/>
  <c r="S576" i="7"/>
  <c r="S1495" i="7"/>
  <c r="S704" i="7"/>
  <c r="S563" i="7"/>
  <c r="S1537" i="7"/>
  <c r="S151" i="7"/>
  <c r="S1135" i="7"/>
  <c r="S1561" i="7"/>
  <c r="S1371" i="7"/>
  <c r="S1806" i="7"/>
  <c r="S1567" i="7"/>
  <c r="S1136" i="7"/>
  <c r="S463" i="7"/>
  <c r="S246" i="7"/>
  <c r="S1926" i="7"/>
  <c r="S1562" i="7"/>
  <c r="S658" i="7"/>
  <c r="S1831" i="7"/>
  <c r="S1302" i="7"/>
  <c r="S673" i="7"/>
  <c r="S829" i="7"/>
  <c r="S38" i="7"/>
  <c r="S1767" i="7"/>
  <c r="S112" i="7"/>
  <c r="BF151" i="7"/>
  <c r="S1886" i="7"/>
  <c r="S138" i="7"/>
  <c r="S1940" i="7"/>
  <c r="S1527" i="7"/>
  <c r="S1132" i="7"/>
  <c r="S780" i="7"/>
  <c r="S212" i="7"/>
  <c r="S1313" i="7"/>
  <c r="S1759" i="7"/>
  <c r="S289" i="7"/>
  <c r="S524" i="7"/>
  <c r="S2002" i="7"/>
  <c r="S545" i="7"/>
  <c r="S696" i="7"/>
  <c r="S958" i="7"/>
  <c r="S615" i="7"/>
  <c r="S406" i="7"/>
  <c r="S108" i="7"/>
  <c r="S1983" i="7"/>
  <c r="S1734" i="7"/>
  <c r="S1821" i="7"/>
  <c r="S960" i="7"/>
  <c r="S907" i="7"/>
  <c r="S1436" i="7"/>
  <c r="S676" i="7"/>
  <c r="S1225" i="7"/>
  <c r="S22" i="7"/>
  <c r="S705" i="7"/>
  <c r="S1536" i="7"/>
  <c r="S177" i="7"/>
  <c r="S1702" i="7"/>
  <c r="S711" i="7"/>
  <c r="S893" i="7"/>
  <c r="S1666" i="7"/>
  <c r="S1690" i="7"/>
  <c r="S1376" i="7"/>
  <c r="S1677" i="7"/>
  <c r="S581" i="7"/>
  <c r="S1851" i="7"/>
  <c r="S1024" i="7"/>
  <c r="AY40" i="7"/>
  <c r="E40" i="17" s="1"/>
  <c r="S1801" i="7"/>
  <c r="S889" i="7"/>
  <c r="S815" i="7"/>
  <c r="S1643" i="7"/>
  <c r="S793" i="7"/>
  <c r="S1840" i="7"/>
  <c r="S14" i="7"/>
  <c r="BG141" i="7"/>
  <c r="S494" i="7"/>
  <c r="S1846" i="7"/>
  <c r="S1850" i="7"/>
  <c r="S1719" i="7"/>
  <c r="S104" i="7"/>
  <c r="S798" i="7"/>
  <c r="S1908" i="7"/>
  <c r="S1354" i="7"/>
  <c r="S1520" i="7"/>
  <c r="S1725" i="7"/>
  <c r="S1956" i="7"/>
  <c r="S355" i="7"/>
  <c r="S991" i="7"/>
  <c r="S1817" i="7"/>
  <c r="S1203" i="7"/>
  <c r="S399" i="7"/>
  <c r="S1416" i="7"/>
  <c r="S426" i="7"/>
  <c r="S1714" i="7"/>
  <c r="S41" i="7"/>
  <c r="S1862" i="7"/>
  <c r="S1684" i="7"/>
  <c r="S777" i="7"/>
  <c r="S1140" i="7"/>
  <c r="S1054" i="7"/>
  <c r="S877" i="7"/>
  <c r="S312" i="7"/>
  <c r="S1730" i="7"/>
  <c r="S1589" i="7"/>
  <c r="S438" i="7"/>
  <c r="S253" i="7"/>
  <c r="AY12" i="7"/>
  <c r="S255" i="7"/>
  <c r="S942" i="7"/>
  <c r="S395" i="7"/>
  <c r="S422" i="7"/>
  <c r="S1497" i="7"/>
  <c r="AY28" i="7"/>
  <c r="E28" i="17" s="1"/>
  <c r="AY11" i="7"/>
  <c r="S998" i="7"/>
  <c r="S1904" i="7"/>
  <c r="S1328" i="7"/>
  <c r="S935" i="7"/>
  <c r="S1903" i="7"/>
  <c r="S708" i="7"/>
  <c r="S283" i="7"/>
  <c r="S1202" i="7"/>
  <c r="S620" i="7"/>
  <c r="S775" i="7"/>
  <c r="S1111" i="7"/>
  <c r="S826" i="7"/>
  <c r="S221" i="7"/>
  <c r="S1987" i="7"/>
  <c r="S1920" i="7"/>
  <c r="S1709" i="7"/>
  <c r="S1864" i="7"/>
  <c r="S809" i="7"/>
  <c r="S566" i="7"/>
  <c r="S57" i="7"/>
  <c r="S34" i="7"/>
  <c r="S1878" i="7"/>
  <c r="S1991" i="7"/>
  <c r="S1143" i="7"/>
  <c r="S394" i="7"/>
  <c r="S1401" i="7"/>
  <c r="BG126" i="7"/>
  <c r="S1621" i="7"/>
  <c r="S352" i="7"/>
  <c r="S1602" i="7"/>
  <c r="S1576" i="7"/>
  <c r="S414" i="7"/>
  <c r="S526" i="7"/>
  <c r="S533" i="7"/>
  <c r="S232" i="7"/>
  <c r="S498" i="7"/>
  <c r="S1444" i="7"/>
  <c r="S748" i="7"/>
  <c r="S365" i="7"/>
  <c r="S1998" i="7"/>
  <c r="S867" i="7"/>
  <c r="S1159" i="7"/>
  <c r="S925" i="7"/>
  <c r="S891" i="7"/>
  <c r="BG153" i="7"/>
  <c r="S1091" i="7"/>
  <c r="S1368" i="7"/>
  <c r="S680" i="7"/>
  <c r="S769" i="7"/>
  <c r="S610" i="7"/>
  <c r="S437" i="7"/>
  <c r="S636" i="7"/>
  <c r="S918" i="7"/>
  <c r="S382" i="7"/>
  <c r="S1164" i="7"/>
  <c r="S245" i="7"/>
  <c r="S497" i="7"/>
  <c r="S1030" i="7"/>
  <c r="S1939" i="7"/>
  <c r="S1545" i="7"/>
  <c r="S607" i="7"/>
  <c r="S1933" i="7"/>
  <c r="S1160" i="7"/>
  <c r="S791" i="7"/>
  <c r="AY27" i="7"/>
  <c r="E27" i="17" s="1"/>
  <c r="S1691" i="7"/>
  <c r="S596" i="7"/>
  <c r="S1301" i="7"/>
  <c r="S1389" i="7"/>
  <c r="S539" i="7"/>
  <c r="S1107" i="7"/>
  <c r="S617" i="7"/>
  <c r="S985" i="7"/>
  <c r="S1086" i="7"/>
  <c r="S1963" i="7"/>
  <c r="S1116" i="7"/>
  <c r="S531" i="7"/>
  <c r="S1373" i="7"/>
  <c r="S339" i="7"/>
  <c r="S311" i="7"/>
  <c r="S1335" i="7"/>
  <c r="S162" i="7"/>
  <c r="S1168" i="7"/>
  <c r="AY61" i="7"/>
  <c r="E61" i="17" s="1"/>
  <c r="S1892" i="7"/>
  <c r="S948" i="7"/>
  <c r="S335" i="7"/>
  <c r="S1486" i="7"/>
  <c r="S896" i="7"/>
  <c r="S550" i="7"/>
  <c r="S1557" i="7"/>
  <c r="S386" i="7"/>
  <c r="S1755" i="7"/>
  <c r="S1889" i="7"/>
  <c r="S469" i="7"/>
  <c r="S1925" i="7"/>
  <c r="S1192" i="7"/>
  <c r="S1222" i="7"/>
  <c r="S715" i="7"/>
  <c r="S1874" i="7"/>
  <c r="S1286" i="7"/>
  <c r="S980" i="7"/>
  <c r="S1938" i="7"/>
  <c r="S272" i="7"/>
  <c r="S513" i="7"/>
  <c r="S528" i="7"/>
  <c r="S1631" i="7"/>
  <c r="S1284" i="7"/>
  <c r="S1451" i="7"/>
  <c r="S175" i="7"/>
  <c r="S972" i="7"/>
  <c r="S635" i="7"/>
  <c r="S1023" i="7"/>
  <c r="S490" i="7"/>
  <c r="S592" i="7"/>
  <c r="S25" i="7"/>
  <c r="S1625" i="7"/>
  <c r="S90" i="7"/>
  <c r="S1457" i="7"/>
  <c r="S1139" i="7"/>
  <c r="S1747" i="7"/>
  <c r="S323" i="7"/>
  <c r="AY67" i="7"/>
  <c r="E67" i="17" s="1"/>
  <c r="S679" i="7"/>
  <c r="S1129" i="7"/>
  <c r="S1033" i="7"/>
  <c r="S710" i="7"/>
  <c r="S529" i="7"/>
  <c r="BF157" i="7"/>
  <c r="S313" i="7"/>
  <c r="S1737" i="7"/>
  <c r="S783" i="7"/>
  <c r="S723" i="7"/>
  <c r="S74" i="7"/>
  <c r="S1959" i="7"/>
  <c r="S1424" i="7"/>
  <c r="S854" i="7"/>
  <c r="S1332" i="7"/>
  <c r="S128" i="7"/>
  <c r="S1021" i="7"/>
  <c r="S1499" i="7"/>
  <c r="S1165" i="7"/>
  <c r="S1893" i="7"/>
  <c r="S1227" i="7"/>
  <c r="S445" i="7"/>
  <c r="S1383" i="7"/>
  <c r="S1919" i="7"/>
  <c r="S455" i="7"/>
  <c r="S744" i="7"/>
  <c r="S1880" i="7"/>
  <c r="S1450" i="7"/>
  <c r="S569" i="7"/>
  <c r="S425" i="7"/>
  <c r="S1958" i="7"/>
  <c r="S58" i="7"/>
  <c r="S1782" i="7"/>
  <c r="S1359" i="7"/>
  <c r="S95" i="7"/>
  <c r="S1731" i="7"/>
  <c r="S544" i="7"/>
  <c r="S752" i="7"/>
  <c r="S23" i="7"/>
  <c r="S981" i="7"/>
  <c r="S1697" i="7"/>
  <c r="S87" i="7"/>
  <c r="S143" i="7"/>
  <c r="BG148" i="7"/>
  <c r="S449" i="7"/>
  <c r="S1775" i="7"/>
  <c r="S1180" i="7"/>
  <c r="S1043" i="7"/>
  <c r="S1605" i="7"/>
  <c r="S795" i="7"/>
  <c r="S89" i="7"/>
  <c r="S716" i="7"/>
  <c r="S1805" i="7"/>
  <c r="S125" i="7"/>
  <c r="S192" i="7"/>
  <c r="S1074" i="7"/>
  <c r="S1777" i="7"/>
  <c r="S571" i="7"/>
  <c r="S1912" i="7"/>
  <c r="S881" i="7"/>
  <c r="S1342" i="7"/>
  <c r="S459" i="7"/>
  <c r="S851" i="7"/>
  <c r="S274" i="7"/>
  <c r="S856" i="7"/>
  <c r="S1226" i="7"/>
  <c r="S1121" i="7"/>
  <c r="S1962" i="7"/>
  <c r="S728" i="7"/>
  <c r="S362" i="7"/>
  <c r="S1601" i="7"/>
  <c r="S1783" i="7"/>
  <c r="S667" i="7"/>
  <c r="S258" i="7"/>
  <c r="S622" i="7"/>
  <c r="S552" i="7"/>
  <c r="S1106" i="7"/>
  <c r="S2001" i="7"/>
  <c r="S1509" i="7"/>
  <c r="S1128" i="7"/>
  <c r="AY55" i="7"/>
  <c r="E55" i="17" s="1"/>
  <c r="S1883" i="7"/>
  <c r="S1344" i="7"/>
  <c r="S626" i="7"/>
  <c r="S1681" i="7"/>
  <c r="S1124" i="7"/>
  <c r="S1276" i="7"/>
  <c r="S341" i="7"/>
  <c r="S987" i="7"/>
  <c r="S1199" i="7"/>
  <c r="S1426" i="7"/>
  <c r="S601" i="7"/>
  <c r="S739" i="7"/>
  <c r="S1482" i="7"/>
  <c r="S1680" i="7"/>
  <c r="S54" i="7"/>
  <c r="S173" i="7"/>
  <c r="S1931" i="7"/>
  <c r="S468" i="7"/>
  <c r="S880" i="7"/>
  <c r="S264" i="7"/>
  <c r="S583" i="7"/>
  <c r="S460" i="7"/>
  <c r="S1048" i="7"/>
  <c r="S363" i="7"/>
  <c r="S1708" i="7"/>
  <c r="AY42" i="7"/>
  <c r="E42" i="17" s="1"/>
  <c r="S1660" i="7"/>
  <c r="S1587" i="7"/>
  <c r="S750" i="7"/>
  <c r="S1035" i="7"/>
  <c r="S801" i="7"/>
  <c r="S1157" i="7"/>
  <c r="S1518" i="7"/>
  <c r="AY4" i="7"/>
  <c r="S1740" i="7"/>
  <c r="S1553" i="7"/>
  <c r="S52" i="7"/>
  <c r="S1014" i="7"/>
  <c r="S971" i="7"/>
  <c r="S1516" i="7"/>
  <c r="S1590" i="7"/>
  <c r="S348" i="7"/>
  <c r="S865" i="7"/>
  <c r="S465" i="7"/>
  <c r="S167" i="7"/>
  <c r="S1664" i="7"/>
  <c r="S1569" i="7"/>
  <c r="S1827" i="7"/>
  <c r="AY24" i="7"/>
  <c r="E24" i="17" s="1"/>
  <c r="S316" i="7"/>
  <c r="S1501" i="7"/>
  <c r="BF155" i="7"/>
  <c r="S595" i="7"/>
  <c r="S1773" i="7"/>
  <c r="S884" i="7"/>
  <c r="S816" i="7"/>
  <c r="S154" i="7"/>
  <c r="S61" i="7"/>
  <c r="S1980" i="7"/>
  <c r="S1269" i="7"/>
  <c r="S1073" i="7"/>
  <c r="S1001" i="7"/>
  <c r="S1675" i="7"/>
  <c r="S65" i="7"/>
  <c r="S1573" i="7"/>
  <c r="S1408" i="7"/>
  <c r="S954" i="7"/>
  <c r="S1104" i="7"/>
  <c r="S1922" i="7"/>
  <c r="S1194" i="7"/>
  <c r="S159" i="7"/>
  <c r="S1412" i="7"/>
  <c r="S477" i="7"/>
  <c r="S1749" i="7"/>
  <c r="S1861" i="7"/>
  <c r="S1833" i="7"/>
  <c r="S265" i="7"/>
  <c r="S1598" i="7"/>
  <c r="S1036" i="7"/>
  <c r="S832" i="7"/>
  <c r="S957" i="7"/>
  <c r="S640" i="7"/>
  <c r="S1382" i="7"/>
  <c r="BG143" i="7"/>
  <c r="S933" i="7"/>
  <c r="S247" i="7"/>
  <c r="S1868" i="7"/>
  <c r="S1150" i="7"/>
  <c r="S1857" i="7"/>
  <c r="S359" i="7"/>
  <c r="S1241" i="7"/>
  <c r="S1110" i="7"/>
  <c r="S1977" i="7"/>
  <c r="S506" i="7"/>
  <c r="S774" i="7"/>
  <c r="S662" i="7"/>
  <c r="S1511" i="7"/>
  <c r="S806" i="7"/>
  <c r="S836" i="7"/>
  <c r="S1184" i="7"/>
  <c r="S916" i="7"/>
  <c r="S30" i="7"/>
  <c r="S344" i="7"/>
  <c r="AY65" i="7"/>
  <c r="E65" i="17" s="1"/>
  <c r="S1189" i="7"/>
  <c r="S1358" i="7"/>
  <c r="S1280" i="7"/>
  <c r="BG142" i="7"/>
  <c r="S367" i="7"/>
  <c r="S13" i="7"/>
  <c r="AY17" i="7"/>
  <c r="S932" i="7"/>
  <c r="S814" i="7"/>
  <c r="S858" i="7"/>
  <c r="S1611" i="7"/>
  <c r="S766" i="7"/>
  <c r="S70" i="7"/>
  <c r="S79" i="7"/>
  <c r="S759" i="7"/>
  <c r="S1133" i="7"/>
  <c r="S1212" i="7"/>
  <c r="S392" i="7"/>
  <c r="S1472" i="7"/>
  <c r="S1479" i="7"/>
  <c r="S118" i="7"/>
  <c r="S1837" i="7"/>
  <c r="S1826" i="7"/>
  <c r="S1305" i="7"/>
  <c r="S1170" i="7"/>
  <c r="S1094" i="7"/>
  <c r="S1431" i="7"/>
  <c r="S249" i="7"/>
  <c r="S1459" i="7"/>
  <c r="S719" i="7"/>
  <c r="S1166" i="7"/>
  <c r="S1979" i="7"/>
  <c r="S664" i="7"/>
  <c r="S1668" i="7"/>
  <c r="S1999" i="7"/>
  <c r="S1304" i="7"/>
  <c r="S209" i="7"/>
  <c r="S1776" i="7"/>
  <c r="S301" i="7"/>
  <c r="BG139" i="7"/>
  <c r="BG130" i="7"/>
  <c r="S1064" i="7"/>
  <c r="S567" i="7"/>
  <c r="S681" i="7"/>
  <c r="BF143" i="7"/>
  <c r="S1058" i="7"/>
  <c r="S402" i="7"/>
  <c r="S189" i="7"/>
  <c r="S1905" i="7"/>
  <c r="S1145" i="7"/>
  <c r="S1825" i="7"/>
  <c r="S279" i="7"/>
  <c r="BG154" i="7"/>
  <c r="S1796" i="7"/>
  <c r="S977" i="7"/>
  <c r="S1179" i="7"/>
  <c r="S1768" i="7"/>
  <c r="S1794" i="7"/>
  <c r="BF133" i="7"/>
  <c r="S1088" i="7"/>
  <c r="S185" i="7"/>
  <c r="S1214" i="7"/>
  <c r="S541" i="7"/>
  <c r="S509" i="7"/>
  <c r="S1992" i="7"/>
  <c r="BG137" i="7"/>
  <c r="S1312" i="7"/>
  <c r="S850" i="7"/>
  <c r="S924" i="7"/>
  <c r="S1765" i="7"/>
  <c r="S1379" i="7"/>
  <c r="S1245" i="7"/>
  <c r="AY29" i="7"/>
  <c r="E29" i="17" s="1"/>
  <c r="S831" i="7"/>
  <c r="S1693" i="7"/>
  <c r="S1875" i="7"/>
  <c r="S1462" i="7"/>
  <c r="S1259" i="7"/>
  <c r="S1835" i="7"/>
  <c r="S1323" i="7"/>
  <c r="S1758" i="7"/>
  <c r="S256" i="7"/>
  <c r="S1488" i="7"/>
  <c r="S945" i="7"/>
  <c r="S1394" i="7"/>
  <c r="BF146" i="7"/>
  <c r="S84" i="7"/>
  <c r="S970" i="7"/>
  <c r="S1686" i="7"/>
  <c r="S779" i="7"/>
  <c r="S1752" i="7"/>
  <c r="S403" i="7"/>
  <c r="S251" i="7"/>
  <c r="S4" i="7"/>
  <c r="S671" i="7"/>
  <c r="S347" i="7"/>
  <c r="S1385" i="7"/>
  <c r="S786" i="7"/>
  <c r="S800" i="7"/>
  <c r="S1367" i="7"/>
  <c r="S871" i="7"/>
  <c r="S243" i="7"/>
  <c r="S855" i="7"/>
  <c r="S1297" i="7"/>
  <c r="S1093" i="7"/>
  <c r="S51" i="7"/>
  <c r="S1816" i="7"/>
  <c r="S1294" i="7"/>
  <c r="S737" i="7"/>
  <c r="BF148" i="7"/>
  <c r="S1839" i="7"/>
  <c r="S413" i="7"/>
  <c r="S628" i="7"/>
  <c r="S900" i="7"/>
  <c r="S844" i="7"/>
  <c r="S1473" i="7"/>
  <c r="S1644" i="7"/>
  <c r="S1357" i="7"/>
  <c r="S259" i="7"/>
  <c r="S194" i="7"/>
  <c r="S1654" i="7"/>
  <c r="S712" i="7"/>
  <c r="AY16" i="7"/>
  <c r="S875" i="7"/>
  <c r="S1618" i="7"/>
  <c r="S729" i="7"/>
  <c r="S364" i="7"/>
  <c r="S614" i="7"/>
  <c r="S233" i="7"/>
  <c r="S1103" i="7"/>
  <c r="S903" i="7"/>
  <c r="S1051" i="7"/>
  <c r="S1443" i="7"/>
  <c r="S899" i="7"/>
  <c r="S738" i="7"/>
  <c r="S677" i="7"/>
  <c r="AY20" i="7"/>
  <c r="S1507" i="7"/>
  <c r="S124" i="7"/>
  <c r="S1810" i="7"/>
  <c r="S27" i="7"/>
  <c r="S10" i="7"/>
  <c r="S1080" i="7"/>
  <c r="S1651" i="7"/>
  <c r="S1541" i="7"/>
  <c r="S638" i="7"/>
  <c r="S475" i="7"/>
  <c r="S1172" i="7"/>
  <c r="S153" i="7"/>
  <c r="S1869" i="7"/>
  <c r="S790" i="7"/>
  <c r="S927" i="7"/>
  <c r="S1321" i="7"/>
  <c r="S1692" i="7"/>
  <c r="S299" i="7"/>
  <c r="S921" i="7"/>
  <c r="S92" i="7"/>
  <c r="S928" i="7"/>
  <c r="S1435" i="7"/>
  <c r="S1538" i="7"/>
  <c r="S222" i="7"/>
  <c r="S580" i="7"/>
  <c r="S1583" i="7"/>
  <c r="S1156" i="7"/>
  <c r="S1961" i="7"/>
  <c r="S241" i="7"/>
  <c r="AY68" i="7"/>
  <c r="E68" i="17" s="1"/>
  <c r="S821" i="7"/>
  <c r="S2003" i="7"/>
  <c r="S1974" i="7"/>
  <c r="S894" i="7"/>
  <c r="S1213" i="7"/>
  <c r="S767" i="7"/>
  <c r="S866" i="7"/>
  <c r="S354" i="7"/>
  <c r="S1798" i="7"/>
  <c r="S473" i="7"/>
  <c r="S457" i="7"/>
  <c r="S755" i="7"/>
  <c r="S1395" i="7"/>
  <c r="AY63" i="7"/>
  <c r="E63" i="17" s="1"/>
  <c r="S1927" i="7"/>
  <c r="AY59" i="7"/>
  <c r="E59" i="17" s="1"/>
  <c r="S37" i="7"/>
  <c r="S458" i="7"/>
  <c r="S1629" i="7"/>
  <c r="S554" i="7"/>
  <c r="AY21" i="7"/>
  <c r="E21" i="17" s="1"/>
  <c r="S93" i="7"/>
  <c r="S1948" i="7"/>
  <c r="BF127" i="7"/>
  <c r="S1784" i="7"/>
  <c r="S538" i="7"/>
  <c r="S1530" i="7"/>
  <c r="S593" i="7"/>
  <c r="S317" i="7"/>
  <c r="S1402" i="7"/>
  <c r="S505" i="7"/>
  <c r="S496" i="7"/>
  <c r="S1146" i="7"/>
  <c r="S290" i="7"/>
  <c r="S1433" i="7"/>
  <c r="S293" i="7"/>
  <c r="S7" i="7"/>
  <c r="S1407" i="7"/>
  <c r="S699" i="7"/>
  <c r="S1574" i="7"/>
  <c r="AY48" i="7"/>
  <c r="E48" i="17" s="1"/>
  <c r="S1603" i="7"/>
  <c r="S142" i="7"/>
  <c r="S1349" i="7"/>
  <c r="S501" i="7"/>
  <c r="S1910" i="7"/>
  <c r="S1615" i="7"/>
  <c r="S1735" i="7"/>
  <c r="S1232" i="7"/>
  <c r="S510" i="7"/>
  <c r="BG136" i="7"/>
  <c r="S754" i="7"/>
  <c r="S1678" i="7"/>
  <c r="S36" i="7"/>
  <c r="S559" i="7"/>
  <c r="S1178" i="7"/>
  <c r="S853" i="7"/>
  <c r="S1514" i="7"/>
  <c r="S1322" i="7"/>
  <c r="S1255" i="7"/>
  <c r="S1854" i="7"/>
  <c r="S1089" i="7"/>
  <c r="S1978" i="7"/>
  <c r="S1324" i="7"/>
  <c r="S1638" i="7"/>
  <c r="S1281" i="7"/>
  <c r="AY32" i="7"/>
  <c r="E32" i="17" s="1"/>
  <c r="S169" i="7"/>
  <c r="S1902" i="7"/>
  <c r="S1559" i="7"/>
  <c r="S73" i="7"/>
  <c r="S1584" i="7"/>
  <c r="S1548" i="7"/>
  <c r="S1687" i="7"/>
  <c r="S1616" i="7"/>
  <c r="S1031" i="7"/>
  <c r="S11" i="7"/>
  <c r="S1009" i="7"/>
  <c r="S1793" i="7"/>
  <c r="S1772" i="7"/>
  <c r="S1063" i="7"/>
  <c r="S1800" i="7"/>
  <c r="S726" i="7"/>
  <c r="S682" i="7"/>
  <c r="AY34" i="7"/>
  <c r="E34" i="17" s="1"/>
  <c r="S1915" i="7"/>
  <c r="S1007" i="7"/>
  <c r="S1795" i="7"/>
  <c r="S238" i="7"/>
  <c r="S1207" i="7"/>
  <c r="S1637" i="7"/>
  <c r="S1741" i="7"/>
  <c r="S377" i="7"/>
  <c r="BF147" i="7"/>
  <c r="S491" i="7"/>
  <c r="S730" i="7"/>
  <c r="S1844" i="7"/>
  <c r="S195" i="7"/>
  <c r="S1257" i="7"/>
  <c r="S1208" i="7"/>
  <c r="S508" i="7"/>
  <c r="S834" i="7"/>
  <c r="S228" i="7"/>
  <c r="S1524" i="7"/>
  <c r="S1609" i="7"/>
  <c r="S1176" i="7"/>
  <c r="S1062" i="7"/>
  <c r="S1244" i="7"/>
  <c r="S300" i="7"/>
  <c r="S1870" i="7"/>
  <c r="S1766" i="7"/>
  <c r="S1720" i="7"/>
  <c r="BG146" i="7"/>
  <c r="S446" i="7"/>
  <c r="BF129" i="7"/>
  <c r="AY62" i="7"/>
  <c r="E62" i="17" s="1"/>
  <c r="S1446" i="7"/>
  <c r="S1572" i="7"/>
  <c r="S1932" i="7"/>
  <c r="BG147" i="7"/>
  <c r="S742" i="7"/>
  <c r="S186" i="7"/>
  <c r="S648" i="7"/>
  <c r="S1640" i="7"/>
  <c r="S1442" i="7"/>
  <c r="S482" i="7"/>
  <c r="S949" i="7"/>
  <c r="S237" i="7"/>
  <c r="S1700" i="7"/>
  <c r="S1114" i="7"/>
  <c r="S1949" i="7"/>
  <c r="S753" i="7"/>
  <c r="S431" i="7"/>
  <c r="S1717" i="7"/>
  <c r="S1430" i="7"/>
  <c r="S1396" i="7"/>
  <c r="S82" i="7"/>
  <c r="S1050" i="7"/>
  <c r="S666" i="7"/>
  <c r="S1830" i="7"/>
  <c r="S407" i="7"/>
  <c r="S1829" i="7"/>
  <c r="S1757" i="7"/>
  <c r="S961" i="7"/>
  <c r="AY22" i="7"/>
  <c r="E22" i="17" s="1"/>
  <c r="S1818" i="7"/>
  <c r="S374" i="7"/>
  <c r="S1364" i="7"/>
  <c r="S66" i="7"/>
  <c r="S86" i="7"/>
  <c r="S590" i="7"/>
  <c r="S1310" i="7"/>
  <c r="S1814" i="7"/>
  <c r="S373" i="7"/>
  <c r="S164" i="7"/>
  <c r="S408" i="7"/>
  <c r="S1554" i="7"/>
  <c r="S874" i="7"/>
  <c r="S1144" i="7"/>
  <c r="S326" i="7"/>
  <c r="S240" i="7"/>
  <c r="S201" i="7"/>
  <c r="S1512" i="7"/>
  <c r="S1263" i="7"/>
  <c r="S1264" i="7"/>
  <c r="S107" i="7"/>
  <c r="S1953" i="7"/>
  <c r="S1279" i="7"/>
  <c r="S433" i="7"/>
  <c r="S1859" i="7"/>
  <c r="S284" i="7"/>
  <c r="S1042" i="7"/>
  <c r="S1491" i="7"/>
  <c r="S122" i="7"/>
  <c r="S404" i="7"/>
  <c r="S1215" i="7"/>
  <c r="S689" i="7"/>
  <c r="S227" i="7"/>
  <c r="S204" i="7"/>
  <c r="S778" i="7"/>
  <c r="S1345" i="7"/>
  <c r="BF131" i="7"/>
  <c r="S646" i="7"/>
  <c r="S1153" i="7"/>
  <c r="S1201" i="7"/>
  <c r="AY79" i="7"/>
  <c r="E79" i="17" s="1"/>
  <c r="S1346" i="7"/>
  <c r="S397" i="7"/>
  <c r="S81" i="7"/>
  <c r="S119" i="7"/>
  <c r="S1879" i="7"/>
  <c r="S656" i="7"/>
  <c r="S520" i="7"/>
  <c r="S1699" i="7"/>
  <c r="S1017" i="7"/>
  <c r="S321" i="7"/>
  <c r="S1550" i="7"/>
  <c r="S1494" i="7"/>
  <c r="S379" i="7"/>
  <c r="S1682" i="7"/>
  <c r="S1326" i="7"/>
  <c r="BF153" i="7"/>
  <c r="AY25" i="7"/>
  <c r="E25" i="17" s="1"/>
  <c r="S1377" i="7"/>
  <c r="S1652" i="7"/>
  <c r="S1750" i="7"/>
  <c r="S1645" i="7"/>
  <c r="S650" i="7"/>
  <c r="S1200" i="7"/>
  <c r="S1422" i="7"/>
  <c r="S920" i="7"/>
  <c r="S202" i="7"/>
  <c r="S1130" i="7"/>
  <c r="S589" i="7"/>
  <c r="S307" i="7"/>
  <c r="S909" i="7"/>
  <c r="S1797" i="7"/>
  <c r="S1706" i="7"/>
  <c r="S1918" i="7"/>
  <c r="S145" i="7"/>
  <c r="S1252" i="7"/>
  <c r="S1689" i="7"/>
  <c r="AY52" i="7"/>
  <c r="E52" i="17" s="1"/>
  <c r="S1028" i="7"/>
  <c r="S588" i="7"/>
  <c r="S1316" i="7"/>
  <c r="S230" i="7"/>
  <c r="BF134" i="7"/>
  <c r="S782" i="7"/>
  <c r="S1010" i="7"/>
  <c r="S1171" i="7"/>
  <c r="S278" i="7"/>
  <c r="S1639" i="7"/>
  <c r="S1126" i="7"/>
  <c r="S1975" i="7"/>
  <c r="AY9" i="7"/>
  <c r="S1493" i="7"/>
  <c r="S629" i="7"/>
  <c r="S1262" i="7"/>
  <c r="S1934" i="7"/>
  <c r="S1705" i="7"/>
  <c r="S632" i="7"/>
  <c r="S717" i="7"/>
  <c r="S1994" i="7"/>
  <c r="S1260" i="7"/>
  <c r="S76" i="7"/>
  <c r="S670" i="7"/>
  <c r="S216" i="7"/>
  <c r="S1722" i="7"/>
  <c r="S623" i="7"/>
  <c r="S1362" i="7"/>
  <c r="S332" i="7"/>
  <c r="S200" i="7"/>
  <c r="S1356" i="7"/>
  <c r="S609" i="7"/>
  <c r="S1163" i="7"/>
  <c r="S113" i="7"/>
  <c r="S989" i="7"/>
  <c r="S1456" i="7"/>
  <c r="S1291" i="7"/>
  <c r="S763" i="7"/>
  <c r="S1483" i="7"/>
  <c r="S1863" i="7"/>
  <c r="S1265" i="7"/>
  <c r="S879" i="7"/>
  <c r="AY36" i="7"/>
  <c r="E36" i="17" s="1"/>
  <c r="S941" i="7"/>
  <c r="S1610" i="7"/>
  <c r="S1487" i="7"/>
  <c r="S1476" i="7"/>
  <c r="S887" i="7"/>
  <c r="S1230" i="7"/>
  <c r="S1533" i="7"/>
  <c r="S1986" i="7"/>
  <c r="S191" i="7"/>
  <c r="S546" i="7"/>
  <c r="S1363" i="7"/>
  <c r="S372" i="7"/>
  <c r="S277" i="7"/>
  <c r="S69" i="7"/>
  <c r="S1988" i="7"/>
  <c r="S411" i="7"/>
  <c r="S1004" i="7"/>
  <c r="S1206" i="7"/>
  <c r="S21" i="7"/>
  <c r="S315" i="7"/>
  <c r="S1597" i="7"/>
  <c r="S1463" i="7"/>
  <c r="S969" i="7"/>
  <c r="S62" i="7"/>
  <c r="S149" i="7"/>
  <c r="S1223" i="7"/>
  <c r="S1636" i="7"/>
  <c r="S1398" i="7"/>
  <c r="S350" i="7"/>
  <c r="S1081" i="7"/>
  <c r="S1534" i="7"/>
  <c r="S1149" i="7"/>
  <c r="S1650" i="7"/>
  <c r="S1873" i="7"/>
  <c r="S101" i="7"/>
  <c r="S1551" i="7"/>
  <c r="S674" i="7"/>
  <c r="S452" i="7"/>
  <c r="S776" i="7"/>
  <c r="S1834" i="7"/>
  <c r="S244" i="7"/>
  <c r="S1881" i="7"/>
  <c r="S868" i="7"/>
  <c r="S765" i="7"/>
  <c r="S1040" i="7"/>
  <c r="S1117" i="7"/>
  <c r="S1161" i="7"/>
  <c r="S1413" i="7"/>
  <c r="S1314" i="7"/>
  <c r="S1434" i="7"/>
  <c r="S1397" i="7"/>
  <c r="S1555" i="7"/>
  <c r="S1002" i="7"/>
  <c r="S314" i="7"/>
  <c r="S197" i="7"/>
  <c r="S758" i="7"/>
  <c r="S910" i="7"/>
  <c r="S587" i="7"/>
  <c r="S1728" i="7"/>
  <c r="S584" i="7"/>
  <c r="S1351" i="7"/>
  <c r="S126" i="7"/>
  <c r="S698" i="7"/>
  <c r="S732" i="7"/>
  <c r="S441" i="7"/>
  <c r="S1175" i="7"/>
  <c r="S1489" i="7"/>
  <c r="S1738" i="7"/>
  <c r="S184" i="7"/>
  <c r="S1220" i="7"/>
  <c r="S168" i="7"/>
  <c r="S660" i="7"/>
  <c r="S813" i="7"/>
  <c r="S968" i="7"/>
  <c r="S1721" i="7"/>
  <c r="S180" i="7"/>
  <c r="S366" i="7"/>
  <c r="S1523" i="7"/>
  <c r="S1970" i="7"/>
  <c r="BG144" i="7"/>
  <c r="S1944" i="7"/>
  <c r="S1186" i="7"/>
  <c r="S239" i="7"/>
  <c r="S1594" i="7"/>
  <c r="S852" i="7"/>
  <c r="S651" i="7"/>
  <c r="S787" i="7"/>
  <c r="S464" i="7"/>
  <c r="S1751" i="7"/>
  <c r="S1635" i="7"/>
  <c r="S1542" i="7"/>
  <c r="S1173" i="7"/>
  <c r="S161" i="7"/>
  <c r="S1097" i="7"/>
  <c r="S1193" i="7"/>
  <c r="BG135" i="7"/>
  <c r="S1006" i="7"/>
  <c r="S1543" i="7"/>
  <c r="S905" i="7"/>
  <c r="S219" i="7"/>
  <c r="S1916" i="7"/>
  <c r="S1788" i="7"/>
  <c r="S746" i="7"/>
  <c r="S917" i="7"/>
  <c r="S1968" i="7"/>
  <c r="S102" i="7"/>
  <c r="S33" i="7"/>
  <c r="S1724" i="7"/>
  <c r="S1026" i="7"/>
  <c r="S764" i="7"/>
  <c r="S1633" i="7"/>
  <c r="S1458" i="7"/>
  <c r="S456" i="7"/>
  <c r="S6" i="7"/>
  <c r="S1712" i="7"/>
  <c r="S1726" i="7"/>
  <c r="S1038" i="7"/>
  <c r="S368" i="7"/>
  <c r="S591" i="7"/>
  <c r="S1256" i="7"/>
  <c r="S1470" i="7"/>
  <c r="S1044" i="7"/>
  <c r="S123" i="7"/>
  <c r="S906" i="7"/>
  <c r="S229" i="7"/>
  <c r="S516" i="7"/>
  <c r="AY72" i="7"/>
  <c r="E72" i="17" s="1"/>
  <c r="S657" i="7"/>
  <c r="S1659" i="7"/>
  <c r="S1510" i="7"/>
  <c r="S863" i="7"/>
  <c r="S268" i="7"/>
  <c r="S760" i="7"/>
  <c r="S843" i="7"/>
  <c r="S1109" i="7"/>
  <c r="S285" i="7"/>
  <c r="S295" i="7"/>
  <c r="AY44" i="7"/>
  <c r="E44" i="17" s="1"/>
  <c r="S560" i="7"/>
  <c r="S1066" i="7"/>
  <c r="S1095" i="7"/>
  <c r="S1732" i="7"/>
  <c r="AY75" i="7"/>
  <c r="E75" i="17" s="1"/>
  <c r="S214" i="7"/>
  <c r="S892" i="7"/>
  <c r="S417" i="7"/>
  <c r="S461" i="7"/>
  <c r="S864" i="7"/>
  <c r="S841" i="7"/>
  <c r="S1235" i="7"/>
  <c r="S1591" i="7"/>
  <c r="S1888" i="7"/>
  <c r="S1606" i="7"/>
  <c r="S1899" i="7"/>
  <c r="S421" i="7"/>
  <c r="S1525" i="7"/>
  <c r="S1218" i="7"/>
  <c r="S1333" i="7"/>
  <c r="S872" i="7"/>
  <c r="AY51" i="7"/>
  <c r="E51" i="17" s="1"/>
  <c r="S1856" i="7"/>
  <c r="S1809" i="7"/>
  <c r="S665" i="7"/>
  <c r="BG134" i="7"/>
  <c r="S1277" i="7"/>
  <c r="S822" i="7"/>
  <c r="S234" i="7"/>
  <c r="S1792" i="7"/>
  <c r="S504" i="7"/>
  <c r="S1052" i="7"/>
  <c r="S1713" i="7"/>
  <c r="AY83" i="7"/>
  <c r="E83" i="17" s="1"/>
  <c r="BG152" i="7"/>
  <c r="S1960" i="7"/>
  <c r="S334" i="7"/>
  <c r="S109" i="7"/>
  <c r="S944" i="7"/>
  <c r="S1229" i="7"/>
  <c r="S434" i="7"/>
  <c r="S904" i="7"/>
  <c r="S1620" i="7"/>
  <c r="S835" i="7"/>
  <c r="S1756" i="7"/>
  <c r="S703" i="7"/>
  <c r="S963" i="7"/>
  <c r="S1762" i="7"/>
  <c r="S830" i="7"/>
  <c r="S1452" i="7"/>
  <c r="S740" i="7"/>
  <c r="S357" i="7"/>
  <c r="S1951" i="7"/>
  <c r="S1391" i="7"/>
  <c r="S444" i="7"/>
  <c r="S1672" i="7"/>
  <c r="S947" i="7"/>
  <c r="S647" i="7"/>
  <c r="S120" i="7"/>
  <c r="S1295" i="7"/>
  <c r="S1622" i="7"/>
  <c r="S462" i="7"/>
  <c r="S1068" i="7"/>
  <c r="S1266" i="7"/>
  <c r="S1993" i="7"/>
  <c r="S1336" i="7"/>
  <c r="BF137" i="7"/>
  <c r="S1718" i="7"/>
  <c r="S1343" i="7"/>
  <c r="S176" i="7"/>
  <c r="S808" i="7"/>
  <c r="S310" i="7"/>
  <c r="S1440" i="7"/>
  <c r="S478" i="7"/>
  <c r="S931" i="7"/>
  <c r="S337" i="7"/>
  <c r="S479" i="7"/>
  <c r="S1898" i="7"/>
  <c r="S1453" i="7"/>
  <c r="S1592" i="7"/>
  <c r="S1626" i="7"/>
  <c r="S1996" i="7"/>
  <c r="S1278" i="7"/>
  <c r="S1820" i="7"/>
  <c r="S735" i="7"/>
  <c r="S555" i="7"/>
  <c r="S1973" i="7"/>
  <c r="S1812" i="7"/>
  <c r="S1630" i="7"/>
  <c r="S602" i="7"/>
  <c r="S1274" i="7"/>
  <c r="S1141" i="7"/>
  <c r="S1913" i="7"/>
  <c r="S286" i="7"/>
  <c r="S1917" i="7"/>
  <c r="S685" i="7"/>
  <c r="S1053" i="7"/>
  <c r="S98" i="7"/>
  <c r="S1047" i="7"/>
  <c r="BF158" i="7"/>
  <c r="S493" i="7"/>
  <c r="S77" i="7"/>
  <c r="S1733" i="7"/>
  <c r="S1057" i="7"/>
  <c r="S1174" i="7"/>
  <c r="S796" i="7"/>
  <c r="S1884" i="7"/>
  <c r="S1663" i="7"/>
  <c r="S747" i="7"/>
  <c r="S1181" i="7"/>
  <c r="S1860" i="7"/>
  <c r="S389" i="7"/>
  <c r="S707" i="7"/>
  <c r="AY60" i="7"/>
  <c r="E60" i="17" s="1"/>
  <c r="S485" i="7"/>
  <c r="S1353" i="7"/>
  <c r="S611" i="7"/>
  <c r="S1964" i="7"/>
  <c r="S1896" i="7"/>
  <c r="S127" i="7"/>
  <c r="S1936" i="7"/>
  <c r="S114" i="7"/>
  <c r="S1748" i="7"/>
  <c r="S68" i="7"/>
  <c r="S675" i="7"/>
  <c r="S1539" i="7"/>
  <c r="S1585" i="7"/>
  <c r="S1943" i="7"/>
  <c r="S269" i="7"/>
  <c r="AY73" i="7"/>
  <c r="E73" i="17" s="1"/>
  <c r="S1325" i="7"/>
  <c r="S384" i="7"/>
  <c r="S605" i="7"/>
  <c r="BF154" i="7"/>
  <c r="S1467" i="7"/>
  <c r="S203" i="7"/>
  <c r="S59" i="7"/>
  <c r="S653" i="7"/>
  <c r="S1275" i="7"/>
  <c r="S1151" i="7"/>
  <c r="S1707" i="7"/>
  <c r="S693" i="7"/>
  <c r="S1945" i="7"/>
  <c r="S1270" i="7"/>
  <c r="S442" i="7"/>
  <c r="S1586" i="7"/>
  <c r="S263" i="7"/>
  <c r="S797" i="7"/>
  <c r="S1271" i="7"/>
  <c r="S1503" i="7"/>
  <c r="BG140" i="7"/>
  <c r="S1549" i="7"/>
  <c r="S333" i="7"/>
  <c r="S1676" i="7"/>
  <c r="S1781" i="7"/>
  <c r="S1743" i="7"/>
  <c r="S110" i="7"/>
  <c r="S572" i="7"/>
  <c r="S24" i="7"/>
  <c r="S1307" i="7"/>
  <c r="S532" i="7"/>
  <c r="S741" i="7"/>
  <c r="S517" i="7"/>
  <c r="S823" i="7"/>
  <c r="BF135" i="7"/>
  <c r="S1836" i="7"/>
  <c r="S1658" i="7"/>
  <c r="S1005" i="7"/>
  <c r="S1552" i="7"/>
  <c r="S1577" i="7"/>
  <c r="S1466" i="7"/>
  <c r="S840" i="7"/>
  <c r="S193" i="7"/>
  <c r="S361" i="7"/>
  <c r="S1823" i="7"/>
  <c r="S1393" i="7"/>
  <c r="S1100" i="7"/>
  <c r="S515" i="7"/>
  <c r="S1946" i="7"/>
  <c r="S982" i="7"/>
  <c r="S1228" i="7"/>
  <c r="S1841" i="7"/>
  <c r="S762" i="7"/>
  <c r="S690" i="7"/>
  <c r="S1845" i="7"/>
  <c r="S1261" i="7"/>
  <c r="S148" i="7"/>
  <c r="AY80" i="7"/>
  <c r="E80" i="17" s="1"/>
  <c r="S631" i="7"/>
  <c r="S1386" i="7"/>
  <c r="S276" i="7"/>
  <c r="S1019" i="7"/>
  <c r="S427" i="7"/>
  <c r="S410" i="7"/>
  <c r="S514" i="7"/>
  <c r="S156" i="7"/>
  <c r="S91" i="7"/>
  <c r="AY77" i="7"/>
  <c r="E77" i="17" s="1"/>
  <c r="S579" i="7"/>
  <c r="S1496" i="7"/>
  <c r="AY10" i="7"/>
  <c r="S1546" i="7"/>
  <c r="S1665" i="7"/>
  <c r="S8" i="7"/>
  <c r="S1849" i="7"/>
  <c r="S448" i="7"/>
  <c r="S488" i="7"/>
  <c r="S150" i="7"/>
  <c r="BG156" i="7"/>
  <c r="S885" i="7"/>
  <c r="BF144" i="7"/>
  <c r="S1716" i="7"/>
  <c r="S1158" i="7"/>
  <c r="S1016" i="7"/>
  <c r="S152" i="7"/>
  <c r="S1895" i="7"/>
  <c r="S1320" i="7"/>
  <c r="S788" i="7"/>
  <c r="S140" i="7"/>
  <c r="S275" i="7"/>
  <c r="S1448" i="7"/>
  <c r="S1604" i="7"/>
  <c r="S870" i="7"/>
  <c r="S160" i="7"/>
  <c r="S466" i="7"/>
  <c r="S391" i="7"/>
  <c r="S574" i="7"/>
  <c r="S1563" i="7"/>
  <c r="S273" i="7"/>
  <c r="S633" i="7"/>
  <c r="S1556" i="7"/>
  <c r="S1778" i="7"/>
  <c r="S663" i="7"/>
  <c r="S20" i="7"/>
  <c r="S1649" i="7"/>
  <c r="S1565" i="7"/>
  <c r="S1209" i="7"/>
  <c r="S1249" i="7"/>
  <c r="S624" i="7"/>
  <c r="S353" i="7"/>
  <c r="S804" i="7"/>
  <c r="S133" i="7"/>
  <c r="S643" i="7"/>
  <c r="S1729" i="7"/>
  <c r="S1055" i="7"/>
  <c r="S1415" i="7"/>
  <c r="S543" i="7"/>
  <c r="S1098" i="7"/>
  <c r="S213" i="7"/>
  <c r="S565" i="7"/>
  <c r="S439" i="7"/>
  <c r="S915" i="7"/>
  <c r="S111" i="7"/>
  <c r="S158" i="7"/>
  <c r="S105" i="7"/>
  <c r="S1648" i="7"/>
  <c r="S1877" i="7"/>
  <c r="S1216" i="7"/>
  <c r="BF128" i="7"/>
  <c r="S911" i="7"/>
  <c r="S861" i="7"/>
  <c r="AY41" i="7"/>
  <c r="E41" i="17" s="1"/>
  <c r="S1418" i="7"/>
  <c r="S1337" i="7"/>
  <c r="S393" i="7"/>
  <c r="S1901" i="7"/>
  <c r="S388" i="7"/>
  <c r="S380" i="7"/>
  <c r="S768" i="7"/>
  <c r="S1046" i="7"/>
  <c r="S358" i="7"/>
  <c r="S1390" i="7"/>
  <c r="S1683" i="7"/>
  <c r="S1123" i="7"/>
  <c r="S1890" i="7"/>
  <c r="AY33" i="7"/>
  <c r="E33" i="17" s="1"/>
  <c r="S50" i="7"/>
  <c r="S953" i="7"/>
  <c r="S296" i="7"/>
  <c r="S1409" i="7"/>
  <c r="S1127" i="7"/>
  <c r="S886" i="7"/>
  <c r="AY50" i="7"/>
  <c r="E50" i="17" s="1"/>
  <c r="S447" i="7"/>
  <c r="S1196" i="7"/>
  <c r="S706" i="7"/>
  <c r="S678" i="7"/>
  <c r="S1190" i="7"/>
  <c r="S1593" i="7"/>
  <c r="S136" i="7"/>
  <c r="S1966" i="7"/>
  <c r="S1000" i="7"/>
  <c r="S1102" i="7"/>
  <c r="S1480" i="7"/>
  <c r="S134" i="7"/>
  <c r="S424" i="7"/>
  <c r="S842" i="7"/>
  <c r="S743" i="7"/>
  <c r="S542" i="7"/>
  <c r="S1003" i="7"/>
  <c r="S429" i="7"/>
  <c r="S908" i="7"/>
  <c r="S1423" i="7"/>
  <c r="S250" i="7"/>
  <c r="S147" i="7"/>
  <c r="S1570" i="7"/>
  <c r="S398" i="7"/>
  <c r="S1791" i="7"/>
  <c r="S1134" i="7"/>
  <c r="S1760" i="7"/>
  <c r="S773" i="7"/>
  <c r="BF130" i="7"/>
  <c r="S80" i="7"/>
  <c r="S959" i="7"/>
  <c r="S936" i="7"/>
  <c r="S1492" i="7"/>
  <c r="S1045" i="7"/>
  <c r="S818" i="7"/>
  <c r="S939" i="7"/>
  <c r="S121" i="7"/>
  <c r="S1808" i="7"/>
  <c r="S1183" i="7"/>
  <c r="S157" i="7"/>
  <c r="S1529" i="7"/>
  <c r="S1387" i="7"/>
  <c r="S523" i="7"/>
  <c r="S294" i="7"/>
  <c r="S306" i="7"/>
  <c r="S322" i="7"/>
  <c r="S1694" i="7"/>
  <c r="S672" i="7"/>
  <c r="S1018" i="7"/>
  <c r="S371" i="7"/>
  <c r="S833" i="7"/>
  <c r="S547" i="7"/>
  <c r="S1221" i="7"/>
  <c r="S1282" i="7"/>
  <c r="S1131" i="7"/>
  <c r="S9" i="7"/>
  <c r="S165" i="7"/>
  <c r="S1770" i="7"/>
  <c r="S812" i="7"/>
  <c r="S369" i="7"/>
  <c r="BG133" i="7"/>
  <c r="S882" i="7"/>
  <c r="S288" i="7"/>
  <c r="S1990" i="7"/>
  <c r="AY39" i="7"/>
  <c r="E39" i="17" s="1"/>
  <c r="S178" i="7"/>
  <c r="S1746" i="7"/>
  <c r="S1205" i="7"/>
  <c r="S873" i="7"/>
  <c r="AY71" i="7"/>
  <c r="E71" i="17" s="1"/>
  <c r="S271" i="7"/>
  <c r="S641" i="7"/>
  <c r="S53" i="7"/>
  <c r="S1122" i="7"/>
  <c r="S1506" i="7"/>
  <c r="S1519" i="7"/>
  <c r="S612" i="7"/>
  <c r="S1352" i="7"/>
  <c r="S1564" i="7"/>
  <c r="S684" i="7"/>
  <c r="BF136" i="7"/>
  <c r="S261" i="7"/>
  <c r="AY81" i="7"/>
  <c r="E81" i="17" s="1"/>
  <c r="S1588" i="7"/>
  <c r="S984" i="7"/>
  <c r="S1219" i="7"/>
  <c r="S722" i="7"/>
  <c r="S1060" i="7"/>
  <c r="S1375" i="7"/>
  <c r="S1105" i="7"/>
  <c r="S803" i="7"/>
  <c r="S1152" i="7"/>
  <c r="S242" i="7"/>
  <c r="S616" i="7"/>
  <c r="S1293" i="7"/>
  <c r="S319" i="7"/>
  <c r="S338" i="7"/>
  <c r="S1595" i="7"/>
  <c r="S208" i="7"/>
  <c r="S1930" i="7"/>
  <c r="S585" i="7"/>
  <c r="S1067" i="7"/>
  <c r="S72" i="7"/>
  <c r="S1298" i="7"/>
  <c r="S1022" i="7"/>
  <c r="S934" i="7"/>
  <c r="S454" i="7"/>
  <c r="S218" i="7"/>
  <c r="S990" i="7"/>
  <c r="S1624" i="7"/>
  <c r="S291" i="7"/>
  <c r="S472" i="7"/>
  <c r="S996" i="7"/>
  <c r="S387" i="7"/>
  <c r="BG157" i="7"/>
  <c r="S1753" i="7"/>
  <c r="S1468" i="7"/>
  <c r="S1372" i="7"/>
  <c r="S1460" i="7"/>
  <c r="S1780" i="7"/>
  <c r="S668" i="7"/>
  <c r="S507" i="7"/>
  <c r="S630" i="7"/>
  <c r="S349" i="7"/>
  <c r="S356" i="7"/>
  <c r="S1032" i="7"/>
  <c r="S537" i="7"/>
  <c r="S1384" i="7"/>
  <c r="S64" i="7"/>
  <c r="S1374" i="7"/>
  <c r="S1803" i="7"/>
  <c r="S1789" i="7"/>
  <c r="S383" i="7"/>
  <c r="S577" i="7"/>
  <c r="S1513" i="7"/>
  <c r="S231" i="7"/>
  <c r="S697" i="7"/>
  <c r="S564" i="7"/>
  <c r="S946" i="7"/>
  <c r="S983" i="7"/>
  <c r="S1754" i="7"/>
  <c r="S878" i="7"/>
  <c r="S163" i="7"/>
  <c r="S1188" i="7"/>
  <c r="S1148" i="7"/>
  <c r="S474" i="7"/>
  <c r="S1290" i="7"/>
  <c r="S548" i="7"/>
  <c r="S974" i="7"/>
  <c r="S48" i="7"/>
  <c r="S1521" i="7"/>
  <c r="S1084" i="7"/>
  <c r="S669" i="7"/>
  <c r="S799" i="7"/>
  <c r="S1657" i="7"/>
  <c r="S1049" i="7"/>
  <c r="BF150" i="7"/>
  <c r="S1967" i="7"/>
  <c r="S1348" i="7"/>
  <c r="S519" i="7"/>
  <c r="S1704" i="7"/>
  <c r="S692" i="7"/>
  <c r="S1819" i="7"/>
  <c r="S1096" i="7"/>
  <c r="S115" i="7"/>
  <c r="AY45" i="7"/>
  <c r="E45" i="17" s="1"/>
  <c r="S986" i="7"/>
  <c r="S645" i="7"/>
  <c r="S1995" i="7"/>
  <c r="S500" i="7"/>
  <c r="S1399" i="7"/>
  <c r="AY15" i="7"/>
  <c r="S1078" i="7"/>
  <c r="S49" i="7"/>
  <c r="S46" i="7"/>
  <c r="S1670" i="7"/>
  <c r="S495" i="7"/>
  <c r="S1428" i="7"/>
  <c r="AY43" i="7"/>
  <c r="E43" i="17" s="1"/>
  <c r="AY23" i="7"/>
  <c r="E23" i="17" s="1"/>
  <c r="S1288" i="7"/>
  <c r="S1558" i="7"/>
  <c r="S1071" i="7"/>
  <c r="S1454" i="7"/>
  <c r="BG129" i="7"/>
  <c r="S499" i="7"/>
  <c r="AY18" i="7"/>
  <c r="S654" i="7"/>
  <c r="S603" i="7"/>
  <c r="S634" i="7"/>
  <c r="S1914" i="7"/>
  <c r="S1804" i="7"/>
  <c r="S1011" i="7"/>
  <c r="S1246" i="7"/>
  <c r="AY37" i="7"/>
  <c r="E37" i="17" s="1"/>
  <c r="S320" i="7"/>
  <c r="S530" i="7"/>
  <c r="S683" i="7"/>
  <c r="S1517" i="7"/>
  <c r="S869" i="7"/>
  <c r="S694" i="7"/>
  <c r="AY13" i="7"/>
  <c r="S604" i="7"/>
  <c r="S938" i="7"/>
  <c r="S1079" i="7"/>
  <c r="S340" i="7"/>
  <c r="BG158" i="7"/>
  <c r="S781" i="7"/>
  <c r="S1439" i="7"/>
  <c r="S1813" i="7"/>
  <c r="S1355" i="7"/>
  <c r="S174" i="7"/>
  <c r="S328" i="7"/>
  <c r="AY8" i="7"/>
  <c r="S578" i="7"/>
  <c r="S1465" i="7"/>
  <c r="S922" i="7"/>
  <c r="S573" i="7"/>
  <c r="S324" i="7"/>
  <c r="S172" i="7"/>
  <c r="S999" i="7"/>
  <c r="S345" i="7"/>
  <c r="S1441" i="7"/>
  <c r="S1242" i="7"/>
  <c r="S923" i="7"/>
  <c r="S248" i="7"/>
  <c r="S1299" i="7"/>
  <c r="S1075" i="7"/>
  <c r="S188" i="7"/>
  <c r="S476" i="7"/>
  <c r="S1101" i="7"/>
  <c r="S807" i="7"/>
  <c r="S1673" i="7"/>
  <c r="S56" i="7"/>
  <c r="AY30" i="7"/>
  <c r="E30" i="17" s="1"/>
  <c r="AY78" i="7"/>
  <c r="E78" i="17" s="1"/>
  <c r="S784" i="7"/>
  <c r="S1350" i="7"/>
  <c r="BF156" i="7"/>
  <c r="S1287" i="7"/>
  <c r="S724" i="7"/>
  <c r="S171" i="7"/>
  <c r="S1822" i="7"/>
  <c r="S1623" i="7"/>
  <c r="S1632" i="7"/>
  <c r="S1072" i="7"/>
  <c r="S1471" i="7"/>
  <c r="AY47" i="7"/>
  <c r="E47" i="17" s="1"/>
  <c r="S1739" i="7"/>
  <c r="S661" i="7"/>
  <c r="S420" i="7"/>
  <c r="S1258" i="7"/>
  <c r="S736" i="7"/>
  <c r="S639" i="7"/>
  <c r="S1330" i="7"/>
  <c r="S12" i="7"/>
  <c r="S43" i="7"/>
  <c r="S1268" i="7"/>
  <c r="S1420" i="7"/>
  <c r="CW80" i="6"/>
  <c r="CX80" i="6"/>
  <c r="CU80" i="6"/>
  <c r="CV80" i="6"/>
  <c r="CV78" i="6"/>
  <c r="CX78" i="6"/>
  <c r="CU78" i="6"/>
  <c r="CW78" i="6"/>
  <c r="CX81" i="6"/>
  <c r="CV81" i="6"/>
  <c r="CU81" i="6"/>
  <c r="CW81" i="6"/>
  <c r="CW75" i="6"/>
  <c r="CX75" i="6"/>
  <c r="CU75" i="6"/>
  <c r="CV75" i="6"/>
  <c r="CU73" i="6"/>
  <c r="CX73" i="6"/>
  <c r="CW73" i="6"/>
  <c r="CV73" i="6"/>
  <c r="CW71" i="6"/>
  <c r="CX71" i="6"/>
  <c r="CU71" i="6"/>
  <c r="CV71" i="6"/>
  <c r="CX82" i="6"/>
  <c r="CU82" i="6"/>
  <c r="CW82" i="6"/>
  <c r="CV82" i="6"/>
  <c r="CU85" i="6"/>
  <c r="CX85" i="6"/>
  <c r="CW85" i="6"/>
  <c r="CV85" i="6"/>
  <c r="CX76" i="6"/>
  <c r="CW76" i="6"/>
  <c r="CU76" i="6"/>
  <c r="CV76" i="6"/>
  <c r="CV77" i="6"/>
  <c r="CX77" i="6"/>
  <c r="CW77" i="6"/>
  <c r="CU77" i="6"/>
  <c r="CU74" i="6"/>
  <c r="CW74" i="6"/>
  <c r="CV74" i="6"/>
  <c r="CX74" i="6"/>
  <c r="CV83" i="6"/>
  <c r="CX83" i="6"/>
  <c r="CU83" i="6"/>
  <c r="CW83" i="6"/>
  <c r="CU86" i="6"/>
  <c r="CV86" i="6"/>
  <c r="CW86" i="6"/>
  <c r="CX86" i="6"/>
  <c r="CW79" i="6"/>
  <c r="CX79" i="6"/>
  <c r="CU79" i="6"/>
  <c r="CV79" i="6"/>
  <c r="CW72" i="6"/>
  <c r="CU72" i="6"/>
  <c r="CV72" i="6"/>
  <c r="CX72" i="6"/>
  <c r="CU87" i="6"/>
  <c r="CW87" i="6"/>
  <c r="CX87" i="6"/>
  <c r="CV87" i="6"/>
  <c r="CV84" i="6"/>
  <c r="CX84" i="6"/>
  <c r="CW84" i="6"/>
  <c r="CU84" i="6"/>
  <c r="F126" i="7"/>
  <c r="F129" i="7"/>
  <c r="F151" i="7"/>
  <c r="L154" i="7"/>
  <c r="F145" i="7"/>
  <c r="F148" i="7"/>
  <c r="F143" i="7"/>
  <c r="L156" i="7"/>
  <c r="F157" i="7"/>
  <c r="F155" i="7"/>
  <c r="L152" i="7"/>
  <c r="L148" i="7"/>
  <c r="F131" i="7"/>
  <c r="L139" i="7"/>
  <c r="L142" i="7"/>
  <c r="L150" i="7"/>
  <c r="F150" i="7"/>
  <c r="F130" i="7"/>
  <c r="L130" i="7"/>
  <c r="F156" i="7"/>
  <c r="L147" i="7"/>
  <c r="L128" i="7"/>
  <c r="F133" i="7"/>
  <c r="F134" i="7"/>
  <c r="F152" i="7"/>
  <c r="F132" i="7"/>
  <c r="L127" i="7"/>
  <c r="L140" i="7"/>
  <c r="F136" i="7"/>
  <c r="L135" i="7"/>
  <c r="F144" i="7"/>
  <c r="L157" i="7"/>
  <c r="L144" i="7"/>
  <c r="L136" i="7"/>
  <c r="F140" i="7"/>
  <c r="F154" i="7"/>
  <c r="F138" i="7"/>
  <c r="L137" i="7"/>
  <c r="L158" i="7"/>
  <c r="L132" i="7"/>
  <c r="L149" i="7"/>
  <c r="F147" i="7"/>
  <c r="F153" i="7"/>
  <c r="L133" i="7"/>
  <c r="F127" i="7"/>
  <c r="L151" i="7"/>
  <c r="F149" i="7"/>
  <c r="L143" i="7"/>
  <c r="F142" i="7"/>
  <c r="F135" i="7"/>
  <c r="L129" i="7"/>
  <c r="L131" i="7"/>
  <c r="F139" i="7"/>
  <c r="F137" i="7"/>
  <c r="L138" i="7"/>
  <c r="F141" i="7"/>
  <c r="L153" i="7"/>
  <c r="L155" i="7"/>
  <c r="L159" i="7"/>
  <c r="L141" i="7"/>
  <c r="F158" i="7"/>
  <c r="L134" i="7"/>
  <c r="L145" i="7"/>
  <c r="L126" i="7"/>
  <c r="F146" i="7"/>
  <c r="L146" i="7"/>
  <c r="F128" i="7"/>
  <c r="T408" i="7"/>
  <c r="T1757" i="7"/>
  <c r="T1777" i="7"/>
  <c r="AZ26" i="7"/>
  <c r="F26" i="17" s="1"/>
  <c r="T1786" i="7"/>
  <c r="T435" i="7"/>
  <c r="T1166" i="7"/>
  <c r="T443" i="7"/>
  <c r="T1970" i="7"/>
  <c r="T1292" i="7"/>
  <c r="T552" i="7"/>
  <c r="T527" i="7"/>
  <c r="T644" i="7"/>
  <c r="T1693" i="7"/>
  <c r="AZ29" i="7"/>
  <c r="F29" i="17" s="1"/>
  <c r="T1745" i="7"/>
  <c r="T1019" i="7"/>
  <c r="T1029" i="7"/>
  <c r="T1325" i="7"/>
  <c r="T1365" i="7"/>
  <c r="T1226" i="7"/>
  <c r="T1991" i="7"/>
  <c r="T890" i="7"/>
  <c r="T1327" i="7"/>
  <c r="T973" i="7"/>
  <c r="T867" i="7"/>
  <c r="T1227" i="7"/>
  <c r="T455" i="7"/>
  <c r="T1916" i="7"/>
  <c r="T1421" i="7"/>
  <c r="T630" i="7"/>
  <c r="T1438" i="7"/>
  <c r="T652" i="7"/>
  <c r="T2002" i="7"/>
  <c r="T1025" i="7"/>
  <c r="T1301" i="7"/>
  <c r="T1159" i="7"/>
  <c r="T749" i="7"/>
  <c r="T1561" i="7"/>
  <c r="T780" i="7"/>
  <c r="T1532" i="7"/>
  <c r="T813" i="7"/>
  <c r="T480" i="7"/>
  <c r="T1287" i="7"/>
  <c r="T611" i="7"/>
  <c r="T1075" i="7"/>
  <c r="T584" i="7"/>
  <c r="T1080" i="7"/>
  <c r="T1690" i="7"/>
  <c r="T373" i="7"/>
  <c r="T1877" i="7"/>
  <c r="T1830" i="7"/>
  <c r="T885" i="7"/>
  <c r="T759" i="7"/>
  <c r="T965" i="7"/>
  <c r="T1160" i="7"/>
  <c r="T1390" i="7"/>
  <c r="T821" i="7"/>
  <c r="T1392" i="7"/>
  <c r="T1507" i="7"/>
  <c r="T1837" i="7"/>
  <c r="T1341" i="7"/>
  <c r="T1193" i="7"/>
  <c r="T1596" i="7"/>
  <c r="T1032" i="7"/>
  <c r="T492" i="7"/>
  <c r="T982" i="7"/>
  <c r="T1343" i="7"/>
  <c r="T671" i="7"/>
  <c r="T1092" i="7"/>
  <c r="T1505" i="7"/>
  <c r="T1451" i="7"/>
  <c r="T1241" i="7"/>
  <c r="AZ21" i="7"/>
  <c r="F21" i="17" s="1"/>
  <c r="T1184" i="7"/>
  <c r="T1903" i="7"/>
  <c r="T1895" i="7"/>
  <c r="T1814" i="7"/>
  <c r="T719" i="7"/>
  <c r="T1952" i="7"/>
  <c r="AZ37" i="7"/>
  <c r="F37" i="17" s="1"/>
  <c r="T1536" i="7"/>
  <c r="T1222" i="7"/>
  <c r="T1881" i="7"/>
  <c r="T1716" i="7"/>
  <c r="T1755" i="7"/>
  <c r="AZ15" i="7"/>
  <c r="T957" i="7"/>
  <c r="T628" i="7"/>
  <c r="T1334" i="7"/>
  <c r="T1534" i="7"/>
  <c r="T1074" i="7"/>
  <c r="T580" i="7"/>
  <c r="T702" i="7"/>
  <c r="T781" i="7"/>
  <c r="T1367" i="7"/>
  <c r="AZ67" i="7"/>
  <c r="F67" i="17" s="1"/>
  <c r="T1845" i="7"/>
  <c r="T559" i="7"/>
  <c r="T1474" i="7"/>
  <c r="T1555" i="7"/>
  <c r="T1023" i="7"/>
  <c r="T1926" i="7"/>
  <c r="T1126" i="7"/>
  <c r="AZ61" i="7"/>
  <c r="F61" i="17" s="1"/>
  <c r="T734" i="7"/>
  <c r="T1925" i="7"/>
  <c r="T1076" i="7"/>
  <c r="T1468" i="7"/>
  <c r="T820" i="7"/>
  <c r="T489" i="7"/>
  <c r="T1799" i="7"/>
  <c r="T1625" i="7"/>
  <c r="T1985" i="7"/>
  <c r="T1588" i="7"/>
  <c r="T462" i="7"/>
  <c r="T1377" i="7"/>
  <c r="T1880" i="7"/>
  <c r="T827" i="7"/>
  <c r="T1321" i="7"/>
  <c r="T765" i="7"/>
  <c r="T1689" i="7"/>
  <c r="T1597" i="7"/>
  <c r="T1212" i="7"/>
  <c r="T845" i="7"/>
  <c r="T497" i="7"/>
  <c r="T966" i="7"/>
  <c r="T832" i="7"/>
  <c r="T1652" i="7"/>
  <c r="T1635" i="7"/>
  <c r="T1566" i="7"/>
  <c r="T1121" i="7"/>
  <c r="T978" i="7"/>
  <c r="T1601" i="7"/>
  <c r="T1255" i="7"/>
  <c r="T999" i="7"/>
  <c r="T1821" i="7"/>
  <c r="T1878" i="7"/>
  <c r="T1728" i="7"/>
  <c r="T1893" i="7"/>
  <c r="T368" i="7"/>
  <c r="T1158" i="7"/>
  <c r="T380" i="7"/>
  <c r="T635" i="7"/>
  <c r="T572" i="7"/>
  <c r="T1472" i="7"/>
  <c r="T1751" i="7"/>
  <c r="T1908" i="7"/>
  <c r="T461" i="7"/>
  <c r="T450" i="7"/>
  <c r="T1147" i="7"/>
  <c r="T1862" i="7"/>
  <c r="T1707" i="7"/>
  <c r="T1021" i="7"/>
  <c r="T394" i="7"/>
  <c r="T895" i="7"/>
  <c r="T1354" i="7"/>
  <c r="T1149" i="7"/>
  <c r="AZ74" i="7"/>
  <c r="F74" i="17" s="1"/>
  <c r="T891" i="7"/>
  <c r="T924" i="7"/>
  <c r="T1764" i="7"/>
  <c r="T1608" i="7"/>
  <c r="T1330" i="7"/>
  <c r="T1053" i="7"/>
  <c r="T449" i="7"/>
  <c r="T1376" i="7"/>
  <c r="T1527" i="7"/>
  <c r="T1317" i="7"/>
  <c r="T903" i="7"/>
  <c r="T1644" i="7"/>
  <c r="T1819" i="7"/>
  <c r="T1358" i="7"/>
  <c r="T1953" i="7"/>
  <c r="T979" i="7"/>
  <c r="T757" i="7"/>
  <c r="T992" i="7"/>
  <c r="T1062" i="7"/>
  <c r="T1612" i="7"/>
  <c r="T748" i="7"/>
  <c r="T551" i="7"/>
  <c r="T836" i="7"/>
  <c r="T550" i="7"/>
  <c r="T1585" i="7"/>
  <c r="T699" i="7"/>
  <c r="T631" i="7"/>
  <c r="T554" i="7"/>
  <c r="T1965" i="7"/>
  <c r="T1048" i="7"/>
  <c r="T1944" i="7"/>
  <c r="T1790" i="7"/>
  <c r="T1889" i="7"/>
  <c r="T431" i="7"/>
  <c r="T843" i="7"/>
  <c r="T1477" i="7"/>
  <c r="T801" i="7"/>
  <c r="T1142" i="7"/>
  <c r="T658" i="7"/>
  <c r="T1824" i="7"/>
  <c r="T1110" i="7"/>
  <c r="T1228" i="7"/>
  <c r="T1387" i="7"/>
  <c r="T1675" i="7"/>
  <c r="T1319" i="7"/>
  <c r="T1357" i="7"/>
  <c r="T807" i="7"/>
  <c r="T1036" i="7"/>
  <c r="T859" i="7"/>
  <c r="T1492" i="7"/>
  <c r="T459" i="7"/>
  <c r="T1858" i="7"/>
  <c r="T503" i="7"/>
  <c r="T1057" i="7"/>
  <c r="T1007" i="7"/>
  <c r="T1859" i="7"/>
  <c r="T1852" i="7"/>
  <c r="T1432" i="7"/>
  <c r="AZ47" i="7"/>
  <c r="F47" i="17" s="1"/>
  <c r="T981" i="7"/>
  <c r="T1276" i="7"/>
  <c r="T906" i="7"/>
  <c r="T826" i="7"/>
  <c r="T1714" i="7"/>
  <c r="T1167" i="7"/>
  <c r="T1573" i="7"/>
  <c r="T723" i="7"/>
  <c r="T504" i="7"/>
  <c r="T1095" i="7"/>
  <c r="T1630" i="7"/>
  <c r="T577" i="7"/>
  <c r="T1253" i="7"/>
  <c r="T1307" i="7"/>
  <c r="AZ82" i="7"/>
  <c r="F82" i="17" s="1"/>
  <c r="T423" i="7"/>
  <c r="T1211" i="7"/>
  <c r="T960" i="7"/>
  <c r="T1695" i="7"/>
  <c r="AZ50" i="7"/>
  <c r="F50" i="17" s="1"/>
  <c r="T1681" i="7"/>
  <c r="T1720" i="7"/>
  <c r="T456" i="7"/>
  <c r="T1186" i="7"/>
  <c r="T667" i="7"/>
  <c r="T445" i="7"/>
  <c r="AZ64" i="7"/>
  <c r="F64" i="17" s="1"/>
  <c r="T1842" i="7"/>
  <c r="T693" i="7"/>
  <c r="T810" i="7"/>
  <c r="T1069" i="7"/>
  <c r="T1524" i="7"/>
  <c r="T1368" i="7"/>
  <c r="T1884" i="7"/>
  <c r="T1653" i="7"/>
  <c r="T509" i="7"/>
  <c r="AZ36" i="7"/>
  <c r="F36" i="17" s="1"/>
  <c r="T1520" i="7"/>
  <c r="T1917" i="7"/>
  <c r="T1954" i="7"/>
  <c r="T1873" i="7"/>
  <c r="T1949" i="7"/>
  <c r="T1430" i="7"/>
  <c r="T725" i="7"/>
  <c r="T880" i="7"/>
  <c r="T469" i="7"/>
  <c r="T1577" i="7"/>
  <c r="T822" i="7"/>
  <c r="T440" i="7"/>
  <c r="T1540" i="7"/>
  <c r="T681" i="7"/>
  <c r="T674" i="7"/>
  <c r="T1177" i="7"/>
  <c r="T1621" i="7"/>
  <c r="AZ48" i="7"/>
  <c r="F48" i="17" s="1"/>
  <c r="T1557" i="7"/>
  <c r="AZ9" i="7"/>
  <c r="AZ78" i="7"/>
  <c r="F78" i="17" s="1"/>
  <c r="T1776" i="7"/>
  <c r="T1315" i="7"/>
  <c r="T483" i="7"/>
  <c r="T521" i="7"/>
  <c r="T917" i="7"/>
  <c r="T1093" i="7"/>
  <c r="T433" i="7"/>
  <c r="T1552" i="7"/>
  <c r="T1355" i="7"/>
  <c r="T1282" i="7"/>
  <c r="T1490" i="7"/>
  <c r="T575" i="7"/>
  <c r="T1033" i="7"/>
  <c r="T364" i="7"/>
  <c r="T776" i="7"/>
  <c r="T1673" i="7"/>
  <c r="T1509" i="7"/>
  <c r="T1136" i="7"/>
  <c r="T1011" i="7"/>
  <c r="T704" i="7"/>
  <c r="AZ4" i="7"/>
  <c r="T549" i="7"/>
  <c r="T1379" i="7"/>
  <c r="AZ68" i="7"/>
  <c r="F68" i="17" s="1"/>
  <c r="T1984" i="7"/>
  <c r="AZ31" i="7"/>
  <c r="F31" i="17" s="1"/>
  <c r="T1275" i="7"/>
  <c r="T1346" i="7"/>
  <c r="T1463" i="7"/>
  <c r="T884" i="7"/>
  <c r="T1268" i="7"/>
  <c r="T1050" i="7"/>
  <c r="T1165" i="7"/>
  <c r="T721" i="7"/>
  <c r="T660" i="7"/>
  <c r="T411" i="7"/>
  <c r="T499" i="7"/>
  <c r="T420" i="7"/>
  <c r="T586" i="7"/>
  <c r="T619" i="7"/>
  <c r="T1902" i="7"/>
  <c r="T1901" i="7"/>
  <c r="T1481" i="7"/>
  <c r="T1649" i="7"/>
  <c r="T1482" i="7"/>
  <c r="T1333" i="7"/>
  <c r="T419" i="7"/>
  <c r="T1179" i="7"/>
  <c r="T1846" i="7"/>
  <c r="T1629" i="7"/>
  <c r="AZ13" i="7"/>
  <c r="T1088" i="7"/>
  <c r="T1857" i="7"/>
  <c r="T1265" i="7"/>
  <c r="T1679" i="7"/>
  <c r="T1983" i="7"/>
  <c r="T795" i="7"/>
  <c r="T715" i="7"/>
  <c r="T872" i="7"/>
  <c r="T1339" i="7"/>
  <c r="T1784" i="7"/>
  <c r="T1605" i="7"/>
  <c r="T1958" i="7"/>
  <c r="T1932" i="7"/>
  <c r="T712" i="7"/>
  <c r="T804" i="7"/>
  <c r="T1297" i="7"/>
  <c r="T1485" i="7"/>
  <c r="AZ77" i="7"/>
  <c r="F77" i="17" s="1"/>
  <c r="T1137" i="7"/>
  <c r="AZ53" i="7"/>
  <c r="F53" i="17" s="1"/>
  <c r="T481" i="7"/>
  <c r="T1251" i="7"/>
  <c r="AZ59" i="7"/>
  <c r="F59" i="17" s="1"/>
  <c r="T488" i="7"/>
  <c r="T756" i="7"/>
  <c r="T732" i="7"/>
  <c r="T800" i="7"/>
  <c r="T711" i="7"/>
  <c r="T1153" i="7"/>
  <c r="T1820" i="7"/>
  <c r="T425" i="7"/>
  <c r="T1959" i="7"/>
  <c r="T1290" i="7"/>
  <c r="T1780" i="7"/>
  <c r="T746" i="7"/>
  <c r="T1666" i="7"/>
  <c r="T949" i="7"/>
  <c r="AZ52" i="7"/>
  <c r="F52" i="17" s="1"/>
  <c r="T1578" i="7"/>
  <c r="T1004" i="7"/>
  <c r="T1955" i="7"/>
  <c r="T598" i="7"/>
  <c r="T379" i="7"/>
  <c r="T615" i="7"/>
  <c r="T1210" i="7"/>
  <c r="T1735" i="7"/>
  <c r="T605" i="7"/>
  <c r="T1996" i="7"/>
  <c r="T1221" i="7"/>
  <c r="T384" i="7"/>
  <c r="T1042" i="7"/>
  <c r="T980" i="7"/>
  <c r="T1533" i="7"/>
  <c r="T535" i="7"/>
  <c r="T1872" i="7"/>
  <c r="T1427" i="7"/>
  <c r="T1662" i="7"/>
  <c r="T1437" i="7"/>
  <c r="T1326" i="7"/>
  <c r="T945" i="7"/>
  <c r="T1454" i="7"/>
  <c r="T1061" i="7"/>
  <c r="T1699" i="7"/>
  <c r="T1489" i="7"/>
  <c r="T1162" i="7"/>
  <c r="T1235" i="7"/>
  <c r="T1624" i="7"/>
  <c r="T782" i="7"/>
  <c r="T806" i="7"/>
  <c r="T540" i="7"/>
  <c r="T1832" i="7"/>
  <c r="T1422" i="7"/>
  <c r="T794" i="7"/>
  <c r="T383" i="7"/>
  <c r="T1245" i="7"/>
  <c r="T854" i="7"/>
  <c r="T593" i="7"/>
  <c r="T1778" i="7"/>
  <c r="T1727" i="7"/>
  <c r="T989" i="7"/>
  <c r="T502" i="7"/>
  <c r="T597" i="7"/>
  <c r="T848" i="7"/>
  <c r="T1670" i="7"/>
  <c r="AZ58" i="7"/>
  <c r="F58" i="17" s="1"/>
  <c r="T1139" i="7"/>
  <c r="T371" i="7"/>
  <c r="T907" i="7"/>
  <c r="T1604" i="7"/>
  <c r="T1559" i="7"/>
  <c r="T1239" i="7"/>
  <c r="T783" i="7"/>
  <c r="T1261" i="7"/>
  <c r="T424" i="7"/>
  <c r="T1781" i="7"/>
  <c r="AZ42" i="7"/>
  <c r="F42" i="17" s="1"/>
  <c r="T899" i="7"/>
  <c r="T790" i="7"/>
  <c r="T708" i="7"/>
  <c r="T791" i="7"/>
  <c r="T1145" i="7"/>
  <c r="T1336" i="7"/>
  <c r="T1154" i="7"/>
  <c r="AZ18" i="7"/>
  <c r="T705" i="7"/>
  <c r="T402" i="7"/>
  <c r="T430" i="7"/>
  <c r="T874" i="7"/>
  <c r="T1506" i="7"/>
  <c r="T1243" i="7"/>
  <c r="T1312" i="7"/>
  <c r="T1248" i="7"/>
  <c r="T501" i="7"/>
  <c r="T1680" i="7"/>
  <c r="T432" i="7"/>
  <c r="T701" i="7"/>
  <c r="T1488" i="7"/>
  <c r="T1801" i="7"/>
  <c r="T1982" i="7"/>
  <c r="T1851" i="7"/>
  <c r="T1978" i="7"/>
  <c r="T526" i="7"/>
  <c r="T728" i="7"/>
  <c r="T961" i="7"/>
  <c r="T442" i="7"/>
  <c r="T1762" i="7"/>
  <c r="T1052" i="7"/>
  <c r="T1242" i="7"/>
  <c r="T409" i="7"/>
  <c r="T863" i="7"/>
  <c r="T1293" i="7"/>
  <c r="T1231" i="7"/>
  <c r="T851" i="7"/>
  <c r="T612" i="7"/>
  <c r="T1174" i="7"/>
  <c r="T1329" i="7"/>
  <c r="T1641" i="7"/>
  <c r="T1934" i="7"/>
  <c r="T1775" i="7"/>
  <c r="T1306" i="7"/>
  <c r="T672" i="7"/>
  <c r="T919" i="7"/>
  <c r="T1200" i="7"/>
  <c r="T963" i="7"/>
  <c r="T1027" i="7"/>
  <c r="T1589" i="7"/>
  <c r="T1497" i="7"/>
  <c r="T1426" i="7"/>
  <c r="T538" i="7"/>
  <c r="T1750" i="7"/>
  <c r="T1964" i="7"/>
  <c r="T1502" i="7"/>
  <c r="T1123" i="7"/>
  <c r="T1508" i="7"/>
  <c r="T733" i="7"/>
  <c r="T574" i="7"/>
  <c r="T1529" i="7"/>
  <c r="T1345" i="7"/>
  <c r="AZ5" i="7"/>
  <c r="T1678" i="7"/>
  <c r="T968" i="7"/>
  <c r="T1131" i="7"/>
  <c r="T1962" i="7"/>
  <c r="T1206" i="7"/>
  <c r="T1771" i="7"/>
  <c r="T1378" i="7"/>
  <c r="T1754" i="7"/>
  <c r="T404" i="7"/>
  <c r="T976" i="7"/>
  <c r="T1759" i="7"/>
  <c r="T707" i="7"/>
  <c r="T1370" i="7"/>
  <c r="T908" i="7"/>
  <c r="T1797" i="7"/>
  <c r="T1992" i="7"/>
  <c r="T1866" i="7"/>
  <c r="AZ8" i="7"/>
  <c r="T911" i="7"/>
  <c r="T1441" i="7"/>
  <c r="T760" i="7"/>
  <c r="T649" i="7"/>
  <c r="T441" i="7"/>
  <c r="AZ81" i="7"/>
  <c r="F81" i="17" s="1"/>
  <c r="T897" i="7"/>
  <c r="T799" i="7"/>
  <c r="T1305" i="7"/>
  <c r="T1442" i="7"/>
  <c r="T1853" i="7"/>
  <c r="T1706" i="7"/>
  <c r="T1122" i="7"/>
  <c r="AZ20" i="7"/>
  <c r="AZ27" i="7"/>
  <c r="F27" i="17" s="1"/>
  <c r="T534" i="7"/>
  <c r="T1058" i="7"/>
  <c r="T1930" i="7"/>
  <c r="T847" i="7"/>
  <c r="T1647" i="7"/>
  <c r="AZ38" i="7"/>
  <c r="F38" i="17" s="1"/>
  <c r="T1715" i="7"/>
  <c r="T1285" i="7"/>
  <c r="T1308" i="7"/>
  <c r="T1381" i="7"/>
  <c r="T1614" i="7"/>
  <c r="T962" i="7"/>
  <c r="T654" i="7"/>
  <c r="T1453" i="7"/>
  <c r="T1795" i="7"/>
  <c r="T1756" i="7"/>
  <c r="T1669" i="7"/>
  <c r="T1827" i="7"/>
  <c r="T1869" i="7"/>
  <c r="T1460" i="7"/>
  <c r="T1101" i="7"/>
  <c r="T1135" i="7"/>
  <c r="T511" i="7"/>
  <c r="T1280" i="7"/>
  <c r="T1861" i="7"/>
  <c r="T506" i="7"/>
  <c r="T1531" i="7"/>
  <c r="T1436" i="7"/>
  <c r="T657" i="7"/>
  <c r="T1787" i="7"/>
  <c r="T392" i="7"/>
  <c r="T692" i="7"/>
  <c r="T1105" i="7"/>
  <c r="T1833" i="7"/>
  <c r="T1931" i="7"/>
  <c r="T1084" i="7"/>
  <c r="T1785" i="7"/>
  <c r="T1413" i="7"/>
  <c r="T927" i="7"/>
  <c r="T680" i="7"/>
  <c r="T646" i="7"/>
  <c r="T512" i="7"/>
  <c r="T494" i="7"/>
  <c r="T1108" i="7"/>
  <c r="T883" i="7"/>
  <c r="T1195" i="7"/>
  <c r="T1318" i="7"/>
  <c r="T1055" i="7"/>
  <c r="T1835" i="7"/>
  <c r="T694" i="7"/>
  <c r="T828" i="7"/>
  <c r="T1789" i="7"/>
  <c r="T677" i="7"/>
  <c r="T1311" i="7"/>
  <c r="T1864" i="7"/>
  <c r="T412" i="7"/>
  <c r="T1793" i="7"/>
  <c r="T985" i="7"/>
  <c r="T849" i="7"/>
  <c r="T1078" i="7"/>
  <c r="T1059" i="7"/>
  <c r="T679" i="7"/>
  <c r="T706" i="7"/>
  <c r="T915" i="7"/>
  <c r="T1905" i="7"/>
  <c r="T1876" i="7"/>
  <c r="T1713" i="7"/>
  <c r="T1729" i="7"/>
  <c r="T1366" i="7"/>
  <c r="T1283" i="7"/>
  <c r="T1100" i="7"/>
  <c r="T1803" i="7"/>
  <c r="T713" i="7"/>
  <c r="T1486" i="7"/>
  <c r="T398" i="7"/>
  <c r="T1133" i="7"/>
  <c r="T901" i="7"/>
  <c r="T900" i="7"/>
  <c r="T1495" i="7"/>
  <c r="T934" i="7"/>
  <c r="T1518" i="7"/>
  <c r="T1839" i="7"/>
  <c r="T1247" i="7"/>
  <c r="T871" i="7"/>
  <c r="T1281" i="7"/>
  <c r="T482" i="7"/>
  <c r="T633" i="7"/>
  <c r="AZ39" i="7"/>
  <c r="F39" i="17" s="1"/>
  <c r="T427" i="7"/>
  <c r="T1009" i="7"/>
  <c r="T1665" i="7"/>
  <c r="T1010" i="7"/>
  <c r="T1627" i="7"/>
  <c r="T523" i="7"/>
  <c r="T905" i="7"/>
  <c r="T1564" i="7"/>
  <c r="T974" i="7"/>
  <c r="T670" i="7"/>
  <c r="T869" i="7"/>
  <c r="T1209" i="7"/>
  <c r="T560" i="7"/>
  <c r="T386" i="7"/>
  <c r="T1106" i="7"/>
  <c r="T1266" i="7"/>
  <c r="T1942" i="7"/>
  <c r="T1980" i="7"/>
  <c r="T472" i="7"/>
  <c r="T727" i="7"/>
  <c r="T933" i="7"/>
  <c r="T944" i="7"/>
  <c r="T381" i="7"/>
  <c r="T1428" i="7"/>
  <c r="T416" i="7"/>
  <c r="T1875" i="7"/>
  <c r="T399" i="7"/>
  <c r="T862" i="7"/>
  <c r="T557" i="7"/>
  <c r="T1089" i="7"/>
  <c r="T1054" i="7"/>
  <c r="T1342" i="7"/>
  <c r="T815" i="7"/>
  <c r="T1216" i="7"/>
  <c r="T1886" i="7"/>
  <c r="T529" i="7"/>
  <c r="T622" i="7"/>
  <c r="T1768" i="7"/>
  <c r="T1424" i="7"/>
  <c r="T1164" i="7"/>
  <c r="T769" i="7"/>
  <c r="T562" i="7"/>
  <c r="T1423" i="7"/>
  <c r="T914" i="7"/>
  <c r="T1194" i="7"/>
  <c r="T1389" i="7"/>
  <c r="T1950" i="7"/>
  <c r="T1178" i="7"/>
  <c r="T1810" i="7"/>
  <c r="T1440" i="7"/>
  <c r="T653" i="7"/>
  <c r="AZ12" i="7"/>
  <c r="T1748" i="7"/>
  <c r="T1547" i="7"/>
  <c r="T581" i="7"/>
  <c r="T1817" i="7"/>
  <c r="T1606" i="7"/>
  <c r="T996" i="7"/>
  <c r="T833" i="7"/>
  <c r="T1802" i="7"/>
  <c r="T421" i="7"/>
  <c r="T1694" i="7"/>
  <c r="T1960" i="7"/>
  <c r="T618" i="7"/>
  <c r="T1483" i="7"/>
  <c r="T977" i="7"/>
  <c r="T1724" i="7"/>
  <c r="AZ24" i="7"/>
  <c r="F24" i="17" s="1"/>
  <c r="T1738" i="7"/>
  <c r="T569" i="7"/>
  <c r="AZ10" i="7"/>
  <c r="T1834" i="7"/>
  <c r="T1262" i="7"/>
  <c r="T922" i="7"/>
  <c r="T710" i="7"/>
  <c r="T643" i="7"/>
  <c r="T1521" i="7"/>
  <c r="T1723" i="7"/>
  <c r="T516" i="7"/>
  <c r="T1170" i="7"/>
  <c r="T434" i="7"/>
  <c r="T1103" i="7"/>
  <c r="T484" i="7"/>
  <c r="T1719" i="7"/>
  <c r="T1968" i="7"/>
  <c r="T1659" i="7"/>
  <c r="T1386" i="7"/>
  <c r="T393" i="7"/>
  <c r="T507" i="7"/>
  <c r="T519" i="7"/>
  <c r="T1923" i="7"/>
  <c r="T697" i="7"/>
  <c r="T685" i="7"/>
  <c r="T921" i="7"/>
  <c r="T1609" i="7"/>
  <c r="T951" i="7"/>
  <c r="T1763" i="7"/>
  <c r="T1725" i="7"/>
  <c r="T1883" i="7"/>
  <c r="T941" i="7"/>
  <c r="T1320" i="7"/>
  <c r="T1646" i="7"/>
  <c r="T829" i="7"/>
  <c r="T474" i="7"/>
  <c r="T1314" i="7"/>
  <c r="T1999" i="7"/>
  <c r="T1462" i="7"/>
  <c r="T841" i="7"/>
  <c r="T1961" i="7"/>
  <c r="T514" i="7"/>
  <c r="T745" i="7"/>
  <c r="T1542" i="7"/>
  <c r="T1685" i="7"/>
  <c r="T1732" i="7"/>
  <c r="T1045" i="7"/>
  <c r="T1419" i="7"/>
  <c r="T1207" i="7"/>
  <c r="T1813" i="7"/>
  <c r="T1994" i="7"/>
  <c r="T1125" i="7"/>
  <c r="T1900" i="7"/>
  <c r="T1471" i="7"/>
  <c r="T1850" i="7"/>
  <c r="T1927" i="7"/>
  <c r="AZ83" i="7"/>
  <c r="F83" i="17" s="1"/>
  <c r="T1697" i="7"/>
  <c r="AZ70" i="7"/>
  <c r="F70" i="17" s="1"/>
  <c r="T663" i="7"/>
  <c r="T743" i="7"/>
  <c r="T495" i="7"/>
  <c r="T788" i="7"/>
  <c r="T1571" i="7"/>
  <c r="T624" i="7"/>
  <c r="T1119" i="7"/>
  <c r="T1704" i="7"/>
  <c r="T1476" i="7"/>
  <c r="T1550" i="7"/>
  <c r="T724" i="7"/>
  <c r="T1415" i="7"/>
  <c r="T1761" i="7"/>
  <c r="T703" i="7"/>
  <c r="T943" i="7"/>
  <c r="T650" i="7"/>
  <c r="T634" i="7"/>
  <c r="T1619" i="7"/>
  <c r="T1448" i="7"/>
  <c r="T1351" i="7"/>
  <c r="T626" i="7"/>
  <c r="T1774" i="7"/>
  <c r="T1359" i="7"/>
  <c r="T1024" i="7"/>
  <c r="T904" i="7"/>
  <c r="T889" i="7"/>
  <c r="AZ22" i="7"/>
  <c r="F22" i="17" s="1"/>
  <c r="T802" i="7"/>
  <c r="AZ41" i="7"/>
  <c r="F41" i="17" s="1"/>
  <c r="T1181" i="7"/>
  <c r="T1986" i="7"/>
  <c r="T1112" i="7"/>
  <c r="AZ51" i="7"/>
  <c r="F51" i="17" s="1"/>
  <c r="T1554" i="7"/>
  <c r="T1513" i="7"/>
  <c r="AZ35" i="7"/>
  <c r="F35" i="17" s="1"/>
  <c r="T1656" i="7"/>
  <c r="T774" i="7"/>
  <c r="T524" i="7"/>
  <c r="T2000" i="7"/>
  <c r="AZ63" i="7"/>
  <c r="F63" i="17" s="1"/>
  <c r="T937" i="7"/>
  <c r="T1560" i="7"/>
  <c r="T1274" i="7"/>
  <c r="T950" i="7"/>
  <c r="T623" i="7"/>
  <c r="T1324" i="7"/>
  <c r="T1398" i="7"/>
  <c r="T928" i="7"/>
  <c r="T936" i="7"/>
  <c r="T1758" i="7"/>
  <c r="T1217" i="7"/>
  <c r="T470" i="7"/>
  <c r="T1138" i="7"/>
  <c r="T1449" i="7"/>
  <c r="T1936" i="7"/>
  <c r="T786" i="7"/>
  <c r="T773" i="7"/>
  <c r="T477" i="7"/>
  <c r="T1894" i="7"/>
  <c r="T1401" i="7"/>
  <c r="T437" i="7"/>
  <c r="T613" i="7"/>
  <c r="T1015" i="7"/>
  <c r="T603" i="7"/>
  <c r="T1910" i="7"/>
  <c r="T1070" i="7"/>
  <c r="T1310" i="7"/>
  <c r="T1302" i="7"/>
  <c r="T1190" i="7"/>
  <c r="T1742" i="7"/>
  <c r="T1664" i="7"/>
  <c r="T1593" i="7"/>
  <c r="T1736" i="7"/>
  <c r="T1515" i="7"/>
  <c r="T1169" i="7"/>
  <c r="T1180" i="7"/>
  <c r="T592" i="7"/>
  <c r="T864" i="7"/>
  <c r="T1219" i="7"/>
  <c r="T565" i="7"/>
  <c r="AZ17" i="7"/>
  <c r="T1503" i="7"/>
  <c r="T533" i="7"/>
  <c r="T1684" i="7"/>
  <c r="T902" i="7"/>
  <c r="T1288" i="7"/>
  <c r="T607" i="7"/>
  <c r="T415" i="7"/>
  <c r="T1504" i="7"/>
  <c r="T1519" i="7"/>
  <c r="AZ28" i="7"/>
  <c r="F28" i="17" s="1"/>
  <c r="T617" i="7"/>
  <c r="T582" i="7"/>
  <c r="T426" i="7"/>
  <c r="T1626" i="7"/>
  <c r="T473" i="7"/>
  <c r="T1337" i="7"/>
  <c r="T1804" i="7"/>
  <c r="T1838" i="7"/>
  <c r="T1332" i="7"/>
  <c r="T1185" i="7"/>
  <c r="T1022" i="7"/>
  <c r="T1439" i="7"/>
  <c r="T1046" i="7"/>
  <c r="T1414" i="7"/>
  <c r="T1363" i="7"/>
  <c r="T834" i="7"/>
  <c r="T1140" i="7"/>
  <c r="T1989" i="7"/>
  <c r="T1484" i="7"/>
  <c r="T1975" i="7"/>
  <c r="T621" i="7"/>
  <c r="T1447" i="7"/>
  <c r="T879" i="7"/>
  <c r="T471" i="7"/>
  <c r="T490" i="7"/>
  <c r="T1244" i="7"/>
  <c r="T1809" i="7"/>
  <c r="T894" i="7"/>
  <c r="T570" i="7"/>
  <c r="T375" i="7"/>
  <c r="T1446" i="7"/>
  <c r="T1840" i="7"/>
  <c r="T818" i="7"/>
  <c r="T530" i="7"/>
  <c r="T1868" i="7"/>
  <c r="T1668" i="7"/>
  <c r="T878" i="7"/>
  <c r="T576" i="7"/>
  <c r="T464" i="7"/>
  <c r="T463" i="7"/>
  <c r="T1865" i="7"/>
  <c r="T1879" i="7"/>
  <c r="T1267" i="7"/>
  <c r="T1661" i="7"/>
  <c r="T1172" i="7"/>
  <c r="T1098" i="7"/>
  <c r="T1841" i="7"/>
  <c r="T785" i="7"/>
  <c r="T651" i="7"/>
  <c r="T1405" i="7"/>
  <c r="T1263" i="7"/>
  <c r="T466" i="7"/>
  <c r="T496" i="7"/>
  <c r="T1556" i="7"/>
  <c r="T1648" i="7"/>
  <c r="T1741" i="7"/>
  <c r="T1671" i="7"/>
  <c r="T1411" i="7"/>
  <c r="T436" i="7"/>
  <c r="T1116" i="7"/>
  <c r="AZ33" i="7"/>
  <c r="F33" i="17" s="1"/>
  <c r="T1933" i="7"/>
  <c r="T860" i="7"/>
  <c r="T1435" i="7"/>
  <c r="T755" i="7"/>
  <c r="T1977" i="7"/>
  <c r="T1410" i="7"/>
  <c r="T1328" i="7"/>
  <c r="T531" i="7"/>
  <c r="T1623" i="7"/>
  <c r="T1258" i="7"/>
  <c r="T1313" i="7"/>
  <c r="T1642" i="7"/>
  <c r="T678" i="7"/>
  <c r="T763" i="7"/>
  <c r="T1753" i="7"/>
  <c r="T784" i="7"/>
  <c r="T857" i="7"/>
  <c r="T959" i="7"/>
  <c r="T1090" i="7"/>
  <c r="T1963" i="7"/>
  <c r="T1340" i="7"/>
  <c r="T1590" i="7"/>
  <c r="T1458" i="7"/>
  <c r="T793" i="7"/>
  <c r="T988" i="7"/>
  <c r="T1599" i="7"/>
  <c r="T920" i="7"/>
  <c r="T825" i="7"/>
  <c r="T987" i="7"/>
  <c r="T1808" i="7"/>
  <c r="T1013" i="7"/>
  <c r="T1124" i="7"/>
  <c r="T1393" i="7"/>
  <c r="T892" i="7"/>
  <c r="T639" i="7"/>
  <c r="T688" i="7"/>
  <c r="T729" i="7"/>
  <c r="T1072" i="7"/>
  <c r="T1545" i="7"/>
  <c r="T1794" i="7"/>
  <c r="T1232" i="7"/>
  <c r="T1455" i="7"/>
  <c r="T520" i="7"/>
  <c r="T1770" i="7"/>
  <c r="T1899" i="7"/>
  <c r="T1860" i="7"/>
  <c r="T405" i="7"/>
  <c r="T661" i="7"/>
  <c r="T1173" i="7"/>
  <c r="T465" i="7"/>
  <c r="T1002" i="7"/>
  <c r="T1783" i="7"/>
  <c r="T369" i="7"/>
  <c r="T855" i="7"/>
  <c r="T590" i="7"/>
  <c r="T1196" i="7"/>
  <c r="T508" i="7"/>
  <c r="T1225" i="7"/>
  <c r="T1708" i="7"/>
  <c r="AZ43" i="7"/>
  <c r="F43" i="17" s="1"/>
  <c r="T1071" i="7"/>
  <c r="T1854" i="7"/>
  <c r="T1443" i="7"/>
  <c r="T1298" i="7"/>
  <c r="T1182" i="7"/>
  <c r="T1855" i="7"/>
  <c r="AZ75" i="7"/>
  <c r="F75" i="17" s="1"/>
  <c r="T1035" i="7"/>
  <c r="T1473" i="7"/>
  <c r="T620" i="7"/>
  <c r="AZ56" i="7"/>
  <c r="F56" i="17" s="1"/>
  <c r="T1572" i="7"/>
  <c r="T1744" i="7"/>
  <c r="T768" i="7"/>
  <c r="T1976" i="7"/>
  <c r="T1452" i="7"/>
  <c r="T1500" i="7"/>
  <c r="T1171" i="7"/>
  <c r="T1731" i="7"/>
  <c r="T627" i="7"/>
  <c r="T558" i="7"/>
  <c r="AZ11" i="7"/>
  <c r="T1912" i="7"/>
  <c r="T1039" i="7"/>
  <c r="T1526" i="7"/>
  <c r="T1823" i="7"/>
  <c r="T1632" i="7"/>
  <c r="T1296" i="7"/>
  <c r="T452" i="7"/>
  <c r="T505" i="7"/>
  <c r="T1425" i="7"/>
  <c r="T1065" i="7"/>
  <c r="T767" i="7"/>
  <c r="T797" i="7"/>
  <c r="T1433" i="7"/>
  <c r="T1911" i="7"/>
  <c r="T1068" i="7"/>
  <c r="T1388" i="7"/>
  <c r="T753" i="7"/>
  <c r="T1921" i="7"/>
  <c r="T1028" i="7"/>
  <c r="T366" i="7"/>
  <c r="T1947" i="7"/>
  <c r="T1134" i="7"/>
  <c r="T1478" i="7"/>
  <c r="T556" i="7"/>
  <c r="T1400" i="7"/>
  <c r="T608" i="7"/>
  <c r="T1064" i="7"/>
  <c r="T1295" i="7"/>
  <c r="T1792" i="7"/>
  <c r="T647" i="7"/>
  <c r="T1399" i="7"/>
  <c r="T1157" i="7"/>
  <c r="T1687" i="7"/>
  <c r="T744" i="7"/>
  <c r="T1018" i="7"/>
  <c r="T1051" i="7"/>
  <c r="T909" i="7"/>
  <c r="AZ65" i="7"/>
  <c r="F65" i="17" s="1"/>
  <c r="T686" i="7"/>
  <c r="T1734" i="7"/>
  <c r="T1639" i="7"/>
  <c r="T541" i="7"/>
  <c r="T887" i="7"/>
  <c r="T1220" i="7"/>
  <c r="T1914" i="7"/>
  <c r="T410" i="7"/>
  <c r="T1094" i="7"/>
  <c r="T898" i="7"/>
  <c r="T457" i="7"/>
  <c r="T881" i="7"/>
  <c r="T1848" i="7"/>
  <c r="T1825" i="7"/>
  <c r="T792" i="7"/>
  <c r="T1168" i="7"/>
  <c r="T513" i="7"/>
  <c r="T695" i="7"/>
  <c r="T413" i="7"/>
  <c r="T385" i="7"/>
  <c r="T1043" i="7"/>
  <c r="T1938" i="7"/>
  <c r="T573" i="7"/>
  <c r="T1006" i="7"/>
  <c r="T809" i="7"/>
  <c r="AZ44" i="7"/>
  <c r="F44" i="17" s="1"/>
  <c r="AZ25" i="7"/>
  <c r="F25" i="17" s="1"/>
  <c r="T1769" i="7"/>
  <c r="T684" i="7"/>
  <c r="T954" i="7"/>
  <c r="T596" i="7"/>
  <c r="T1640" i="7"/>
  <c r="T387" i="7"/>
  <c r="T805" i="7"/>
  <c r="T1016" i="7"/>
  <c r="T930" i="7"/>
  <c r="T1940" i="7"/>
  <c r="T1682" i="7"/>
  <c r="T837" i="7"/>
  <c r="T789" i="7"/>
  <c r="T1657" i="7"/>
  <c r="T1617" i="7"/>
  <c r="T1234" i="7"/>
  <c r="T1909" i="7"/>
  <c r="T1201" i="7"/>
  <c r="T668" i="7"/>
  <c r="T709" i="7"/>
  <c r="T493" i="7"/>
  <c r="T1444" i="7"/>
  <c r="T939" i="7"/>
  <c r="T498" i="7"/>
  <c r="T1686" i="7"/>
  <c r="T852" i="7"/>
  <c r="T1913" i="7"/>
  <c r="T370" i="7"/>
  <c r="T1229" i="7"/>
  <c r="T1384" i="7"/>
  <c r="T1702" i="7"/>
  <c r="T1563" i="7"/>
  <c r="T838" i="7"/>
  <c r="T956" i="7"/>
  <c r="T1073" i="7"/>
  <c r="T1941" i="7"/>
  <c r="T771" i="7"/>
  <c r="T812" i="7"/>
  <c r="T518" i="7"/>
  <c r="T1347" i="7"/>
  <c r="AZ69" i="7"/>
  <c r="F69" i="17" s="1"/>
  <c r="T964" i="7"/>
  <c r="T564" i="7"/>
  <c r="T1067" i="7"/>
  <c r="T1890" i="7"/>
  <c r="T983" i="7"/>
  <c r="T396" i="7"/>
  <c r="T1543" i="7"/>
  <c r="T1005" i="7"/>
  <c r="T429" i="7"/>
  <c r="T1712" i="7"/>
  <c r="T1144" i="7"/>
  <c r="T758" i="7"/>
  <c r="T616" i="7"/>
  <c r="T485" i="7"/>
  <c r="T1867" i="7"/>
  <c r="T656" i="7"/>
  <c r="T850" i="7"/>
  <c r="T1240" i="7"/>
  <c r="T491" i="7"/>
  <c r="T1972" i="7"/>
  <c r="T720" i="7"/>
  <c r="T665" i="7"/>
  <c r="T1538" i="7"/>
  <c r="T1928" i="7"/>
  <c r="T478" i="7"/>
  <c r="T1525" i="7"/>
  <c r="T1445" i="7"/>
  <c r="T422" i="7"/>
  <c r="AZ30" i="7"/>
  <c r="F30" i="17" s="1"/>
  <c r="AZ80" i="7"/>
  <c r="F80" i="17" s="1"/>
  <c r="T638" i="7"/>
  <c r="T722" i="7"/>
  <c r="T1348" i="7"/>
  <c r="T1397" i="7"/>
  <c r="T1849" i="7"/>
  <c r="T1620" i="7"/>
  <c r="T893" i="7"/>
  <c r="T1826" i="7"/>
  <c r="T1737" i="7"/>
  <c r="T1457" i="7"/>
  <c r="T1304" i="7"/>
  <c r="T1303" i="7"/>
  <c r="T1655" i="7"/>
  <c r="T400" i="7"/>
  <c r="T994" i="7"/>
  <c r="T1765" i="7"/>
  <c r="AZ71" i="7"/>
  <c r="F71" i="17" s="1"/>
  <c r="T1847" i="7"/>
  <c r="T738" i="7"/>
  <c r="T587" i="7"/>
  <c r="T1353" i="7"/>
  <c r="T1919" i="7"/>
  <c r="T1779" i="7"/>
  <c r="T1523" i="7"/>
  <c r="T940" i="7"/>
  <c r="AZ73" i="7"/>
  <c r="F73" i="17" s="1"/>
  <c r="T1127" i="7"/>
  <c r="T1350" i="7"/>
  <c r="T1416" i="7"/>
  <c r="T1412" i="7"/>
  <c r="T986" i="7"/>
  <c r="AZ34" i="7"/>
  <c r="F34" i="17" s="1"/>
  <c r="T1891" i="7"/>
  <c r="T1749" i="7"/>
  <c r="T476" i="7"/>
  <c r="T1711" i="7"/>
  <c r="T579" i="7"/>
  <c r="T1997" i="7"/>
  <c r="T1464" i="7"/>
  <c r="T1705" i="7"/>
  <c r="T479" i="7"/>
  <c r="T844" i="7"/>
  <c r="T1369" i="7"/>
  <c r="T1130" i="7"/>
  <c r="T407" i="7"/>
  <c r="T1309" i="7"/>
  <c r="T868" i="7"/>
  <c r="T673" i="7"/>
  <c r="T365" i="7"/>
  <c r="T1037" i="7"/>
  <c r="T1470" i="7"/>
  <c r="T1214" i="7"/>
  <c r="T1579" i="7"/>
  <c r="T428" i="7"/>
  <c r="T1034" i="7"/>
  <c r="T1163" i="7"/>
  <c r="T1223" i="7"/>
  <c r="T1395" i="7"/>
  <c r="T1622" i="7"/>
  <c r="T1271" i="7"/>
  <c r="T1289" i="7"/>
  <c r="T1703" i="7"/>
  <c r="T1418" i="7"/>
  <c r="T858" i="7"/>
  <c r="T1373" i="7"/>
  <c r="T1199" i="7"/>
  <c r="T1277" i="7"/>
  <c r="T1316" i="7"/>
  <c r="T1031" i="7"/>
  <c r="T1815" i="7"/>
  <c r="T1077" i="7"/>
  <c r="T539" i="7"/>
  <c r="AZ7" i="7"/>
  <c r="T1726" i="7"/>
  <c r="T1628" i="7"/>
  <c r="T1284" i="7"/>
  <c r="T1017" i="7"/>
  <c r="T1213" i="7"/>
  <c r="T1183" i="7"/>
  <c r="T1501" i="7"/>
  <c r="T1973" i="7"/>
  <c r="T563" i="7"/>
  <c r="T942" i="7"/>
  <c r="T1205" i="7"/>
  <c r="T1117" i="7"/>
  <c r="T1672" i="7"/>
  <c r="T1871" i="7"/>
  <c r="T601" i="7"/>
  <c r="T817" i="7"/>
  <c r="T1156" i="7"/>
  <c r="T1598" i="7"/>
  <c r="T935" i="7"/>
  <c r="T547" i="7"/>
  <c r="T896" i="7"/>
  <c r="T798" i="7"/>
  <c r="T376" i="7"/>
  <c r="AZ55" i="7"/>
  <c r="F55" i="17" s="1"/>
  <c r="T1633" i="7"/>
  <c r="T700" i="7"/>
  <c r="T1567" i="7"/>
  <c r="T1691" i="7"/>
  <c r="T536" i="7"/>
  <c r="T811" i="7"/>
  <c r="T1461" i="7"/>
  <c r="T510" i="7"/>
  <c r="T1843" i="7"/>
  <c r="T1948" i="7"/>
  <c r="T1676" i="7"/>
  <c r="T1273" i="7"/>
  <c r="T1896" i="7"/>
  <c r="T918" i="7"/>
  <c r="T926" i="7"/>
  <c r="T1459" i="7"/>
  <c r="T1391" i="7"/>
  <c r="T610" i="7"/>
  <c r="T1260" i="7"/>
  <c r="T1161" i="7"/>
  <c r="T625" i="7"/>
  <c r="T814" i="7"/>
  <c r="T1030" i="7"/>
  <c r="T571" i="7"/>
  <c r="T1132" i="7"/>
  <c r="T1611" i="7"/>
  <c r="T1491" i="7"/>
  <c r="T1747" i="7"/>
  <c r="T842" i="7"/>
  <c r="T1951" i="7"/>
  <c r="T689" i="7"/>
  <c r="T1192" i="7"/>
  <c r="T1966" i="7"/>
  <c r="T1254" i="7"/>
  <c r="T525" i="7"/>
  <c r="T1499" i="7"/>
  <c r="T669" i="7"/>
  <c r="T602" i="7"/>
  <c r="T585" i="7"/>
  <c r="T1008" i="7"/>
  <c r="T553" i="7"/>
  <c r="T912" i="7"/>
  <c r="T1191" i="7"/>
  <c r="T875" i="7"/>
  <c r="T1698" i="7"/>
  <c r="T1791" i="7"/>
  <c r="T632" i="7"/>
  <c r="T1083" i="7"/>
  <c r="T1537" i="7"/>
  <c r="T1898" i="7"/>
  <c r="T1544" i="7"/>
  <c r="T932" i="7"/>
  <c r="T1480" i="7"/>
  <c r="T1981" i="7"/>
  <c r="T517" i="7"/>
  <c r="T475" i="7"/>
  <c r="T1049" i="7"/>
  <c r="T1404" i="7"/>
  <c r="T770" i="7"/>
  <c r="T1710" i="7"/>
  <c r="T1575" i="7"/>
  <c r="T1987" i="7"/>
  <c r="AZ45" i="7"/>
  <c r="F45" i="17" s="1"/>
  <c r="T1907" i="7"/>
  <c r="T1674" i="7"/>
  <c r="T645" i="7"/>
  <c r="T1583" i="7"/>
  <c r="T1767" i="7"/>
  <c r="AZ57" i="7"/>
  <c r="F57" i="17" s="1"/>
  <c r="T1924" i="7"/>
  <c r="T1189" i="7"/>
  <c r="T1081" i="7"/>
  <c r="T1796" i="7"/>
  <c r="T993" i="7"/>
  <c r="T1218" i="7"/>
  <c r="AZ60" i="7"/>
  <c r="F60" i="17" s="1"/>
  <c r="T406" i="7"/>
  <c r="T448" i="7"/>
  <c r="T819" i="7"/>
  <c r="T1063" i="7"/>
  <c r="T1450" i="7"/>
  <c r="T913" i="7"/>
  <c r="T2001" i="7"/>
  <c r="T1539" i="7"/>
  <c r="T542" i="7"/>
  <c r="T1615" i="7"/>
  <c r="T969" i="7"/>
  <c r="T1360" i="7"/>
  <c r="T1176" i="7"/>
  <c r="T1352" i="7"/>
  <c r="T1118" i="7"/>
  <c r="T588" i="7"/>
  <c r="T1582" i="7"/>
  <c r="T739" i="7"/>
  <c r="T1581" i="7"/>
  <c r="T1215" i="7"/>
  <c r="T1143" i="7"/>
  <c r="T532" i="7"/>
  <c r="T1595" i="7"/>
  <c r="T1516" i="7"/>
  <c r="T1613" i="7"/>
  <c r="T1844" i="7"/>
  <c r="AZ23" i="7"/>
  <c r="F23" i="17" s="1"/>
  <c r="T1256" i="7"/>
  <c r="T666" i="7"/>
  <c r="T1584" i="7"/>
  <c r="T1856" i="7"/>
  <c r="AZ16" i="7"/>
  <c r="T1383" i="7"/>
  <c r="T1299" i="7"/>
  <c r="AZ40" i="7"/>
  <c r="F40" i="17" s="1"/>
  <c r="AZ19" i="7"/>
  <c r="T714" i="7"/>
  <c r="T1250" i="7"/>
  <c r="T1246" i="7"/>
  <c r="T1417" i="7"/>
  <c r="T853" i="7"/>
  <c r="T367" i="7"/>
  <c r="T1935" i="7"/>
  <c r="T1806" i="7"/>
  <c r="T787" i="7"/>
  <c r="T946" i="7"/>
  <c r="T1085" i="7"/>
  <c r="T1643" i="7"/>
  <c r="T1721" i="7"/>
  <c r="T1570" i="7"/>
  <c r="T1772" i="7"/>
  <c r="T1618" i="7"/>
  <c r="T1730" i="7"/>
  <c r="T522" i="7"/>
  <c r="T1150" i="7"/>
  <c r="T1882" i="7"/>
  <c r="T1236" i="7"/>
  <c r="T766" i="7"/>
  <c r="T1230" i="7"/>
  <c r="T1888" i="7"/>
  <c r="T1811" i="7"/>
  <c r="T866" i="7"/>
  <c r="T1528" i="7"/>
  <c r="T882" i="7"/>
  <c r="T1610" i="7"/>
  <c r="AZ49" i="7"/>
  <c r="F49" i="17" s="1"/>
  <c r="T808" i="7"/>
  <c r="T401" i="7"/>
  <c r="T444" i="7"/>
  <c r="T1816" i="7"/>
  <c r="T1374" i="7"/>
  <c r="T1396" i="7"/>
  <c r="T1331" i="7"/>
  <c r="T1701" i="7"/>
  <c r="T1349" i="7"/>
  <c r="T984" i="7"/>
  <c r="T1939" i="7"/>
  <c r="T1141" i="7"/>
  <c r="T1616" i="7"/>
  <c r="T438" i="7"/>
  <c r="T1407" i="7"/>
  <c r="T691" i="7"/>
  <c r="T568" i="7"/>
  <c r="T1957" i="7"/>
  <c r="T1650" i="7"/>
  <c r="T1906" i="7"/>
  <c r="T972" i="7"/>
  <c r="T1335" i="7"/>
  <c r="T395" i="7"/>
  <c r="T764" i="7"/>
  <c r="T1535" i="7"/>
  <c r="T377" i="7"/>
  <c r="T1700" i="7"/>
  <c r="T750" i="7"/>
  <c r="T1322" i="7"/>
  <c r="T1836" i="7"/>
  <c r="T1607" i="7"/>
  <c r="T718" i="7"/>
  <c r="T1603" i="7"/>
  <c r="T1001" i="7"/>
  <c r="T1800" i="7"/>
  <c r="T390" i="7"/>
  <c r="T1429" i="7"/>
  <c r="T736" i="7"/>
  <c r="T717" i="7"/>
  <c r="T772" i="7"/>
  <c r="T1969" i="7"/>
  <c r="T737" i="7"/>
  <c r="T1291" i="7"/>
  <c r="T938" i="7"/>
  <c r="T1040" i="7"/>
  <c r="T998" i="7"/>
  <c r="T1286" i="7"/>
  <c r="T1082" i="7"/>
  <c r="T659" i="7"/>
  <c r="T439" i="7"/>
  <c r="T1887" i="7"/>
  <c r="T1109" i="7"/>
  <c r="T1249" i="7"/>
  <c r="T1097" i="7"/>
  <c r="T1111" i="7"/>
  <c r="T1660" i="7"/>
  <c r="T1188" i="7"/>
  <c r="T1494" i="7"/>
  <c r="T594" i="7"/>
  <c r="T1688" i="7"/>
  <c r="T1420" i="7"/>
  <c r="T600" i="7"/>
  <c r="T1408" i="7"/>
  <c r="T1431" i="7"/>
  <c r="T751" i="7"/>
  <c r="T1874" i="7"/>
  <c r="T1692" i="7"/>
  <c r="T528" i="7"/>
  <c r="T1197" i="7"/>
  <c r="T1323" i="7"/>
  <c r="T1204" i="7"/>
  <c r="T1041" i="7"/>
  <c r="T460" i="7"/>
  <c r="T779" i="7"/>
  <c r="T1568" i="7"/>
  <c r="T1591" i="7"/>
  <c r="T1915" i="7"/>
  <c r="AZ66" i="7"/>
  <c r="F66" i="17" s="1"/>
  <c r="T741" i="7"/>
  <c r="T1522" i="7"/>
  <c r="T929" i="7"/>
  <c r="T1113" i="7"/>
  <c r="T397" i="7"/>
  <c r="T614" i="7"/>
  <c r="T1541" i="7"/>
  <c r="T947" i="7"/>
  <c r="T1988" i="7"/>
  <c r="T925" i="7"/>
  <c r="T555" i="7"/>
  <c r="T1733" i="7"/>
  <c r="T583" i="7"/>
  <c r="T1993" i="7"/>
  <c r="T629" i="7"/>
  <c r="T1099" i="7"/>
  <c r="T636" i="7"/>
  <c r="T1479" i="7"/>
  <c r="T1151" i="7"/>
  <c r="T655" i="7"/>
  <c r="T1465" i="7"/>
  <c r="T1102" i="7"/>
  <c r="T1937" i="7"/>
  <c r="T1003" i="7"/>
  <c r="T1469" i="7"/>
  <c r="T1026" i="7"/>
  <c r="T451" i="7"/>
  <c r="T846" i="7"/>
  <c r="T1998" i="7"/>
  <c r="T1739" i="7"/>
  <c r="T958" i="7"/>
  <c r="T1091" i="7"/>
  <c r="T682" i="7"/>
  <c r="T500" i="7"/>
  <c r="AZ14" i="7"/>
  <c r="T1044" i="7"/>
  <c r="T1562" i="7"/>
  <c r="T1718" i="7"/>
  <c r="T1663" i="7"/>
  <c r="AZ79" i="7"/>
  <c r="F79" i="17" s="1"/>
  <c r="AZ76" i="7"/>
  <c r="F76" i="17" s="1"/>
  <c r="T1870" i="7"/>
  <c r="T1511" i="7"/>
  <c r="T458" i="7"/>
  <c r="T546" i="7"/>
  <c r="T1208" i="7"/>
  <c r="T676" i="7"/>
  <c r="T1382" i="7"/>
  <c r="T1409" i="7"/>
  <c r="T1128" i="7"/>
  <c r="T975" i="7"/>
  <c r="T1475" i="7"/>
  <c r="T955" i="7"/>
  <c r="T486" i="7"/>
  <c r="T1403" i="7"/>
  <c r="T1487" i="7"/>
  <c r="T1798" i="7"/>
  <c r="T1592" i="7"/>
  <c r="T997" i="7"/>
  <c r="T1979" i="7"/>
  <c r="T861" i="7"/>
  <c r="T910" i="7"/>
  <c r="T803" i="7"/>
  <c r="T971" i="7"/>
  <c r="T1394" i="7"/>
  <c r="T1634" i="7"/>
  <c r="T1863" i="7"/>
  <c r="T1114" i="7"/>
  <c r="T953" i="7"/>
  <c r="T641" i="7"/>
  <c r="AZ46" i="7"/>
  <c r="F46" i="17" s="1"/>
  <c r="T1512" i="7"/>
  <c r="AZ54" i="7"/>
  <c r="F54" i="17" s="1"/>
  <c r="T1740" i="7"/>
  <c r="T970" i="7"/>
  <c r="T726" i="7"/>
  <c r="T1683" i="7"/>
  <c r="T1517" i="7"/>
  <c r="T856" i="7"/>
  <c r="T1264" i="7"/>
  <c r="T1722" i="7"/>
  <c r="T752" i="7"/>
  <c r="T1456" i="7"/>
  <c r="T1362" i="7"/>
  <c r="T548" i="7"/>
  <c r="T1580" i="7"/>
  <c r="T1922" i="7"/>
  <c r="T606" i="7"/>
  <c r="T567" i="7"/>
  <c r="T1574" i="7"/>
  <c r="T1586" i="7"/>
  <c r="T1576" i="7"/>
  <c r="T1818" i="7"/>
  <c r="T1788" i="7"/>
  <c r="T1831" i="7"/>
  <c r="T1087" i="7"/>
  <c r="T1829" i="7"/>
  <c r="T1238" i="7"/>
  <c r="T1385" i="7"/>
  <c r="T418" i="7"/>
  <c r="T873" i="7"/>
  <c r="T1493" i="7"/>
  <c r="T876" i="7"/>
  <c r="T995" i="7"/>
  <c r="T1782" i="7"/>
  <c r="T609" i="7"/>
  <c r="T1967" i="7"/>
  <c r="T382" i="7"/>
  <c r="T391" i="7"/>
  <c r="T1812" i="7"/>
  <c r="T831" i="7"/>
  <c r="T735" i="7"/>
  <c r="T777" i="7"/>
  <c r="T599" i="7"/>
  <c r="T747" i="7"/>
  <c r="T740" i="7"/>
  <c r="T378" i="7"/>
  <c r="T1885" i="7"/>
  <c r="T1892" i="7"/>
  <c r="T1530" i="7"/>
  <c r="T389" i="7"/>
  <c r="T589" i="7"/>
  <c r="T1252" i="7"/>
  <c r="T1565" i="7"/>
  <c r="T2003" i="7"/>
  <c r="T1638" i="7"/>
  <c r="T642" i="7"/>
  <c r="T1272" i="7"/>
  <c r="T931" i="7"/>
  <c r="T1822" i="7"/>
  <c r="T1402" i="7"/>
  <c r="T952" i="7"/>
  <c r="T1233" i="7"/>
  <c r="T824" i="7"/>
  <c r="T1995" i="7"/>
  <c r="T886" i="7"/>
  <c r="T537" i="7"/>
  <c r="T1120" i="7"/>
  <c r="T595" i="7"/>
  <c r="T1279" i="7"/>
  <c r="T1361" i="7"/>
  <c r="T604" i="7"/>
  <c r="T1000" i="7"/>
  <c r="T1945" i="7"/>
  <c r="T1115" i="7"/>
  <c r="T1943" i="7"/>
  <c r="T1498" i="7"/>
  <c r="T1203" i="7"/>
  <c r="T1594" i="7"/>
  <c r="T1344" i="7"/>
  <c r="T1651" i="7"/>
  <c r="T1743" i="7"/>
  <c r="T1760" i="7"/>
  <c r="T1038" i="7"/>
  <c r="T1364" i="7"/>
  <c r="T388" i="7"/>
  <c r="T698" i="7"/>
  <c r="T1636" i="7"/>
  <c r="T830" i="7"/>
  <c r="T888" i="7"/>
  <c r="T762" i="7"/>
  <c r="T1600" i="7"/>
  <c r="T467" i="7"/>
  <c r="T1066" i="7"/>
  <c r="T1014" i="7"/>
  <c r="T1257" i="7"/>
  <c r="T453" i="7"/>
  <c r="T1079" i="7"/>
  <c r="T1434" i="7"/>
  <c r="T1587" i="7"/>
  <c r="T1146" i="7"/>
  <c r="T1107" i="7"/>
  <c r="T683" i="7"/>
  <c r="T454" i="7"/>
  <c r="T1269" i="7"/>
  <c r="T1380" i="7"/>
  <c r="T1155" i="7"/>
  <c r="T1553" i="7"/>
  <c r="T648" i="7"/>
  <c r="T1510" i="7"/>
  <c r="T675" i="7"/>
  <c r="T687" i="7"/>
  <c r="T1717" i="7"/>
  <c r="T544" i="7"/>
  <c r="T1974" i="7"/>
  <c r="T1086" i="7"/>
  <c r="T662" i="7"/>
  <c r="T1658" i="7"/>
  <c r="T1752" i="7"/>
  <c r="T1696" i="7"/>
  <c r="T991" i="7"/>
  <c r="T1224" i="7"/>
  <c r="T1773" i="7"/>
  <c r="T1549" i="7"/>
  <c r="T1012" i="7"/>
  <c r="T1956" i="7"/>
  <c r="T778" i="7"/>
  <c r="T446" i="7"/>
  <c r="T403" i="7"/>
  <c r="T835" i="7"/>
  <c r="T1148" i="7"/>
  <c r="T796" i="7"/>
  <c r="T1971" i="7"/>
  <c r="T923" i="7"/>
  <c r="T637" i="7"/>
  <c r="T1175" i="7"/>
  <c r="T561" i="7"/>
  <c r="T1920" i="7"/>
  <c r="T664" i="7"/>
  <c r="T877" i="7"/>
  <c r="T1746" i="7"/>
  <c r="T1805" i="7"/>
  <c r="T1946" i="7"/>
  <c r="T742" i="7"/>
  <c r="T1558" i="7"/>
  <c r="T578" i="7"/>
  <c r="T1104" i="7"/>
  <c r="T1202" i="7"/>
  <c r="T1338" i="7"/>
  <c r="T1096" i="7"/>
  <c r="T696" i="7"/>
  <c r="T839" i="7"/>
  <c r="T690" i="7"/>
  <c r="T468" i="7"/>
  <c r="T761" i="7"/>
  <c r="T591" i="7"/>
  <c r="AZ72" i="7"/>
  <c r="F72" i="17" s="1"/>
  <c r="T1654" i="7"/>
  <c r="T545" i="7"/>
  <c r="T1294" i="7"/>
  <c r="T990" i="7"/>
  <c r="T730" i="7"/>
  <c r="T1631" i="7"/>
  <c r="T1918" i="7"/>
  <c r="T716" i="7"/>
  <c r="T1602" i="7"/>
  <c r="AZ32" i="7"/>
  <c r="F32" i="17" s="1"/>
  <c r="T1375" i="7"/>
  <c r="T1677" i="7"/>
  <c r="T1466" i="7"/>
  <c r="T1645" i="7"/>
  <c r="T1467" i="7"/>
  <c r="T823" i="7"/>
  <c r="T1020" i="7"/>
  <c r="T1990" i="7"/>
  <c r="T417" i="7"/>
  <c r="T414" i="7"/>
  <c r="T1270" i="7"/>
  <c r="T487" i="7"/>
  <c r="AZ6" i="7"/>
  <c r="T1356" i="7"/>
  <c r="T1406" i="7"/>
  <c r="T1187" i="7"/>
  <c r="T1060" i="7"/>
  <c r="T1667" i="7"/>
  <c r="T372" i="7"/>
  <c r="T1807" i="7"/>
  <c r="T1897" i="7"/>
  <c r="T1056" i="7"/>
  <c r="T1828" i="7"/>
  <c r="T1548" i="7"/>
  <c r="T1766" i="7"/>
  <c r="T754" i="7"/>
  <c r="T1198" i="7"/>
  <c r="T566" i="7"/>
  <c r="T1496" i="7"/>
  <c r="T374" i="7"/>
  <c r="T1259" i="7"/>
  <c r="T1514" i="7"/>
  <c r="T1637" i="7"/>
  <c r="T840" i="7"/>
  <c r="T1372" i="7"/>
  <c r="T543" i="7"/>
  <c r="T1047" i="7"/>
  <c r="T1237" i="7"/>
  <c r="T870" i="7"/>
  <c r="T1904" i="7"/>
  <c r="T447" i="7"/>
  <c r="T1300" i="7"/>
  <c r="T731" i="7"/>
  <c r="T916" i="7"/>
  <c r="AZ62" i="7"/>
  <c r="F62" i="17" s="1"/>
  <c r="T1278" i="7"/>
  <c r="T1371" i="7"/>
  <c r="T967" i="7"/>
  <c r="T1546" i="7"/>
  <c r="T865" i="7"/>
  <c r="T515" i="7"/>
  <c r="T640" i="7"/>
  <c r="T1129" i="7"/>
  <c r="T1152" i="7"/>
  <c r="T775" i="7"/>
  <c r="T816" i="7"/>
  <c r="T1551" i="7"/>
  <c r="T1709" i="7"/>
  <c r="T1929" i="7"/>
  <c r="T1569" i="7"/>
  <c r="T948" i="7"/>
  <c r="T292" i="7"/>
  <c r="T158" i="7"/>
  <c r="T288" i="7"/>
  <c r="T181" i="7"/>
  <c r="T21" i="7"/>
  <c r="T248" i="7"/>
  <c r="T348" i="7"/>
  <c r="T81" i="7"/>
  <c r="T171" i="7"/>
  <c r="T89" i="7"/>
  <c r="T224" i="7"/>
  <c r="T221" i="7"/>
  <c r="T275" i="7"/>
  <c r="T110" i="7"/>
  <c r="T105" i="7"/>
  <c r="T4" i="7"/>
  <c r="T142" i="7"/>
  <c r="T218" i="7"/>
  <c r="T25" i="7"/>
  <c r="T64" i="7"/>
  <c r="T162" i="7"/>
  <c r="T343" i="7"/>
  <c r="T53" i="7"/>
  <c r="T23" i="7"/>
  <c r="T35" i="7"/>
  <c r="T87" i="7"/>
  <c r="T305" i="7"/>
  <c r="T342" i="7"/>
  <c r="T44" i="7"/>
  <c r="T321" i="7"/>
  <c r="T362" i="7"/>
  <c r="T153" i="7"/>
  <c r="T293" i="7"/>
  <c r="T48" i="7"/>
  <c r="T233" i="7"/>
  <c r="T285" i="7"/>
  <c r="T184" i="7"/>
  <c r="T131" i="7"/>
  <c r="T51" i="7"/>
  <c r="T319" i="7"/>
  <c r="T106" i="7"/>
  <c r="T212" i="7"/>
  <c r="T121" i="7"/>
  <c r="T8" i="7"/>
  <c r="T210" i="7"/>
  <c r="T69" i="7"/>
  <c r="T294" i="7"/>
  <c r="T213" i="7"/>
  <c r="T72" i="7"/>
  <c r="T185" i="7"/>
  <c r="T28" i="7"/>
  <c r="T120" i="7"/>
  <c r="T133" i="7"/>
  <c r="T302" i="7"/>
  <c r="T196" i="7"/>
  <c r="T357" i="7"/>
  <c r="T175" i="7"/>
  <c r="T219" i="7"/>
  <c r="T206" i="7"/>
  <c r="T27" i="7"/>
  <c r="T174" i="7"/>
  <c r="T15" i="7"/>
  <c r="T262" i="7"/>
  <c r="T67" i="7"/>
  <c r="T178" i="7"/>
  <c r="T122" i="7"/>
  <c r="T40" i="7"/>
  <c r="T279" i="7"/>
  <c r="T11" i="7"/>
  <c r="T26" i="7"/>
  <c r="T144" i="7"/>
  <c r="T9" i="7"/>
  <c r="T226" i="7"/>
  <c r="T128" i="7"/>
  <c r="T168" i="7"/>
  <c r="T220" i="7"/>
  <c r="T165" i="7"/>
  <c r="T341" i="7"/>
  <c r="T68" i="7"/>
  <c r="T200" i="7"/>
  <c r="T164" i="7"/>
  <c r="T238" i="7"/>
  <c r="T77" i="7"/>
  <c r="T204" i="7"/>
  <c r="T80" i="7"/>
  <c r="T307" i="7"/>
  <c r="T232" i="7"/>
  <c r="T355" i="7"/>
  <c r="T71" i="7"/>
  <c r="T225" i="7"/>
  <c r="T256" i="7"/>
  <c r="T217" i="7"/>
  <c r="T39" i="7"/>
  <c r="T193" i="7"/>
  <c r="T61" i="7"/>
  <c r="T16" i="7"/>
  <c r="T46" i="7"/>
  <c r="T261" i="7"/>
  <c r="T250" i="7"/>
  <c r="T83" i="7"/>
  <c r="T327" i="7"/>
  <c r="T277" i="7"/>
  <c r="T84" i="7"/>
  <c r="T314" i="7"/>
  <c r="T38" i="7"/>
  <c r="T301" i="7"/>
  <c r="T195" i="7"/>
  <c r="T264" i="7"/>
  <c r="T103" i="7"/>
  <c r="T257" i="7"/>
  <c r="T246" i="7"/>
  <c r="T347" i="7"/>
  <c r="T119" i="7"/>
  <c r="T284" i="7"/>
  <c r="T143" i="7"/>
  <c r="T227" i="7"/>
  <c r="T215" i="7"/>
  <c r="T191" i="7"/>
  <c r="T166" i="7"/>
  <c r="T132" i="7"/>
  <c r="T167" i="7"/>
  <c r="T187" i="7"/>
  <c r="T52" i="7"/>
  <c r="T331" i="7"/>
  <c r="T286" i="7"/>
  <c r="T37" i="7"/>
  <c r="T326" i="7"/>
  <c r="T271" i="7"/>
  <c r="T236" i="7"/>
  <c r="T313" i="7"/>
  <c r="T18" i="7"/>
  <c r="T177" i="7"/>
  <c r="T129" i="7"/>
  <c r="T209" i="7"/>
  <c r="T230" i="7"/>
  <c r="T55" i="7"/>
  <c r="T300" i="7"/>
  <c r="T127" i="7"/>
  <c r="T289" i="7"/>
  <c r="T109" i="7"/>
  <c r="T272" i="7"/>
  <c r="T235" i="7"/>
  <c r="T12" i="7"/>
  <c r="T45" i="7"/>
  <c r="T333" i="7"/>
  <c r="T115" i="7"/>
  <c r="T297" i="7"/>
  <c r="T205" i="7"/>
  <c r="T276" i="7"/>
  <c r="T148" i="7"/>
  <c r="T65" i="7"/>
  <c r="T332" i="7"/>
  <c r="T237" i="7"/>
  <c r="T304" i="7"/>
  <c r="T161" i="7"/>
  <c r="T24" i="7"/>
  <c r="T31" i="7"/>
  <c r="T223" i="7"/>
  <c r="T90" i="7"/>
  <c r="T159" i="7"/>
  <c r="T296" i="7"/>
  <c r="T58" i="7"/>
  <c r="T241" i="7"/>
  <c r="T354" i="7"/>
  <c r="T320" i="7"/>
  <c r="T344" i="7"/>
  <c r="T147" i="7"/>
  <c r="T207" i="7"/>
  <c r="T253" i="7"/>
  <c r="T318" i="7"/>
  <c r="T338" i="7"/>
  <c r="T239" i="7"/>
  <c r="T82" i="7"/>
  <c r="T268" i="7"/>
  <c r="T14" i="7"/>
  <c r="T98" i="7"/>
  <c r="T263" i="7"/>
  <c r="T299" i="7"/>
  <c r="T85" i="7"/>
  <c r="T259" i="7"/>
  <c r="T208" i="7"/>
  <c r="T359" i="7"/>
  <c r="T92" i="7"/>
  <c r="T56" i="7"/>
  <c r="T260" i="7"/>
  <c r="T194" i="7"/>
  <c r="T243" i="7"/>
  <c r="T287" i="7"/>
  <c r="T186" i="7"/>
  <c r="T139" i="7"/>
  <c r="T270" i="7"/>
  <c r="T335" i="7"/>
  <c r="T214" i="7"/>
  <c r="T278" i="7"/>
  <c r="T138" i="7"/>
  <c r="T78" i="7"/>
  <c r="T303" i="7"/>
  <c r="T198" i="7"/>
  <c r="T96" i="7"/>
  <c r="T329" i="7"/>
  <c r="T353" i="7"/>
  <c r="T140" i="7"/>
  <c r="T176" i="7"/>
  <c r="T134" i="7"/>
  <c r="T149" i="7"/>
  <c r="T316" i="7"/>
  <c r="T358" i="7"/>
  <c r="T188" i="7"/>
  <c r="T91" i="7"/>
  <c r="T34" i="7"/>
  <c r="T290" i="7"/>
  <c r="T20" i="7"/>
  <c r="T252" i="7"/>
  <c r="T265" i="7"/>
  <c r="T145" i="7"/>
  <c r="T306" i="7"/>
  <c r="T309" i="7"/>
  <c r="T266" i="7"/>
  <c r="T126" i="7"/>
  <c r="T108" i="7"/>
  <c r="T100" i="7"/>
  <c r="T311" i="7"/>
  <c r="T94" i="7"/>
  <c r="T99" i="7"/>
  <c r="T29" i="7"/>
  <c r="T340" i="7"/>
  <c r="T295" i="7"/>
  <c r="T179" i="7"/>
  <c r="T30" i="7"/>
  <c r="T79" i="7"/>
  <c r="T267" i="7"/>
  <c r="T350" i="7"/>
  <c r="T88" i="7"/>
  <c r="T107" i="7"/>
  <c r="T189" i="7"/>
  <c r="T336" i="7"/>
  <c r="T114" i="7"/>
  <c r="T60" i="7"/>
  <c r="T43" i="7"/>
  <c r="T169" i="7"/>
  <c r="T269" i="7"/>
  <c r="T315" i="7"/>
  <c r="T197" i="7"/>
  <c r="T231" i="7"/>
  <c r="T274" i="7"/>
  <c r="T154" i="7"/>
  <c r="T124" i="7"/>
  <c r="T93" i="7"/>
  <c r="T54" i="7"/>
  <c r="T49" i="7"/>
  <c r="T151" i="7"/>
  <c r="T13" i="7"/>
  <c r="T222" i="7"/>
  <c r="T346" i="7"/>
  <c r="T75" i="7"/>
  <c r="T86" i="7"/>
  <c r="T10" i="7"/>
  <c r="T351" i="7"/>
  <c r="T361" i="7"/>
  <c r="T203" i="7"/>
  <c r="T123" i="7"/>
  <c r="T216" i="7"/>
  <c r="T190" i="7"/>
  <c r="T182" i="7"/>
  <c r="T199" i="7"/>
  <c r="T211" i="7"/>
  <c r="T36" i="7"/>
  <c r="T258" i="7"/>
  <c r="T146" i="7"/>
  <c r="T42" i="7"/>
  <c r="T325" i="7"/>
  <c r="T283" i="7"/>
  <c r="T202" i="7"/>
  <c r="T101" i="7"/>
  <c r="T70" i="7"/>
  <c r="T102" i="7"/>
  <c r="T244" i="7"/>
  <c r="T130" i="7"/>
  <c r="T273" i="7"/>
  <c r="T50" i="7"/>
  <c r="T298" i="7"/>
  <c r="T192" i="7"/>
  <c r="T73" i="7"/>
  <c r="T136" i="7"/>
  <c r="T317" i="7"/>
  <c r="T240" i="7"/>
  <c r="T322" i="7"/>
  <c r="T242" i="7"/>
  <c r="T157" i="7"/>
  <c r="T155" i="7"/>
  <c r="T97" i="7"/>
  <c r="T201" i="7"/>
  <c r="T183" i="7"/>
  <c r="T150" i="7"/>
  <c r="T113" i="7"/>
  <c r="T324" i="7"/>
  <c r="T6" i="7"/>
  <c r="T281" i="7"/>
  <c r="T135" i="7"/>
  <c r="T172" i="7"/>
  <c r="T249" i="7"/>
  <c r="T360" i="7"/>
  <c r="T255" i="7"/>
  <c r="T141" i="7"/>
  <c r="T352" i="7"/>
  <c r="T104" i="7"/>
  <c r="T111" i="7"/>
  <c r="T356" i="7"/>
  <c r="T323" i="7"/>
  <c r="T76" i="7"/>
  <c r="T32" i="7"/>
  <c r="T254" i="7"/>
  <c r="T137" i="7"/>
  <c r="T7" i="7"/>
  <c r="T95" i="7"/>
  <c r="T17" i="7"/>
  <c r="T125" i="7"/>
  <c r="T41" i="7"/>
  <c r="T19" i="7"/>
  <c r="T339" i="7"/>
  <c r="T74" i="7"/>
  <c r="T62" i="7"/>
  <c r="T330" i="7"/>
  <c r="T228" i="7"/>
  <c r="T291" i="7"/>
  <c r="T47" i="7"/>
  <c r="T310" i="7"/>
  <c r="T247" i="7"/>
  <c r="T363" i="7"/>
  <c r="T334" i="7"/>
  <c r="T63" i="7"/>
  <c r="T116" i="7"/>
  <c r="T66" i="7"/>
  <c r="T349" i="7"/>
  <c r="T156" i="7"/>
  <c r="T282" i="7"/>
  <c r="T245" i="7"/>
  <c r="T163" i="7"/>
  <c r="T5" i="7"/>
  <c r="T173" i="7"/>
  <c r="T312" i="7"/>
  <c r="T251" i="7"/>
  <c r="T118" i="7"/>
  <c r="T229" i="7"/>
  <c r="T59" i="7"/>
  <c r="T117" i="7"/>
  <c r="T180" i="7"/>
  <c r="T112" i="7"/>
  <c r="T328" i="7"/>
  <c r="T160" i="7"/>
  <c r="T345" i="7"/>
  <c r="T152" i="7"/>
  <c r="T22" i="7"/>
  <c r="T234" i="7"/>
  <c r="T57" i="7"/>
  <c r="T308" i="7"/>
  <c r="T33" i="7"/>
  <c r="T337" i="7"/>
  <c r="T280" i="7"/>
  <c r="T170" i="7"/>
  <c r="P136" i="16"/>
  <c r="P143" i="16"/>
  <c r="AR72" i="6"/>
  <c r="P139" i="16"/>
  <c r="P129" i="16"/>
  <c r="P152" i="16"/>
  <c r="AR85" i="6"/>
  <c r="P142" i="16"/>
  <c r="P134" i="16"/>
  <c r="AR79" i="6"/>
  <c r="P130" i="16"/>
  <c r="P148" i="16"/>
  <c r="AR77" i="6"/>
  <c r="P137" i="16"/>
  <c r="AR76" i="6"/>
  <c r="AR84" i="6"/>
  <c r="P145" i="16"/>
  <c r="P147" i="16"/>
  <c r="P146" i="16"/>
  <c r="P144" i="16"/>
  <c r="AR86" i="6"/>
  <c r="P160" i="16"/>
  <c r="P155" i="16"/>
  <c r="P138" i="16"/>
  <c r="AR80" i="6"/>
  <c r="AR87" i="6"/>
  <c r="P157" i="16"/>
  <c r="P154" i="16"/>
  <c r="AB21" i="16"/>
  <c r="AR81" i="6"/>
  <c r="AR73" i="6"/>
  <c r="P131" i="16"/>
  <c r="AR74" i="6"/>
  <c r="P159" i="16"/>
  <c r="P133" i="16"/>
  <c r="P158" i="16"/>
  <c r="P140" i="16"/>
  <c r="AR75" i="6"/>
  <c r="P149" i="16"/>
  <c r="P156" i="16"/>
  <c r="P132" i="16"/>
  <c r="P141" i="16"/>
  <c r="P161" i="16"/>
  <c r="P151" i="16"/>
  <c r="P153" i="16"/>
  <c r="AR78" i="6"/>
  <c r="AB22" i="16"/>
  <c r="AR14" i="16"/>
  <c r="AB20" i="16"/>
  <c r="AM25" i="16"/>
  <c r="AM84" i="16"/>
  <c r="AM160" i="16"/>
  <c r="AR7" i="16"/>
  <c r="AM15" i="16"/>
  <c r="AM159" i="16"/>
  <c r="AR83" i="16"/>
  <c r="AM148" i="16"/>
  <c r="AR95" i="16"/>
  <c r="AM73" i="16"/>
  <c r="AM97" i="16"/>
  <c r="AR39" i="16"/>
  <c r="AM32" i="16"/>
  <c r="AR46" i="16"/>
  <c r="AR97" i="16"/>
  <c r="AR26" i="16"/>
  <c r="AR19" i="16"/>
  <c r="AM44" i="16"/>
  <c r="AR157" i="16"/>
  <c r="AM115" i="16"/>
  <c r="AR29" i="16"/>
  <c r="AM140" i="16"/>
  <c r="AM71" i="16"/>
  <c r="AR89" i="16"/>
  <c r="AR12" i="16"/>
  <c r="AR47" i="16"/>
  <c r="AR21" i="16"/>
  <c r="AR58" i="16"/>
  <c r="AM58" i="16"/>
  <c r="AR68" i="16"/>
  <c r="AR117" i="16"/>
  <c r="AR60" i="16"/>
  <c r="AM141" i="16"/>
  <c r="AR85" i="16"/>
  <c r="AR35" i="16"/>
  <c r="AM112" i="16"/>
  <c r="AR82" i="16"/>
  <c r="AR143" i="16"/>
  <c r="AM33" i="16"/>
  <c r="AM75" i="16"/>
  <c r="AR41" i="16"/>
  <c r="P135" i="16"/>
  <c r="AR83" i="6"/>
  <c r="AR82" i="6"/>
  <c r="AR101" i="16"/>
  <c r="AM95" i="16"/>
  <c r="AR37" i="16"/>
  <c r="AM94" i="16"/>
  <c r="AM81" i="16"/>
  <c r="AR34" i="16"/>
  <c r="AB19" i="16"/>
  <c r="AM89" i="16"/>
  <c r="AM149" i="16"/>
  <c r="AM10" i="16"/>
  <c r="AR122" i="16"/>
  <c r="AM34" i="16"/>
  <c r="AM60" i="16"/>
  <c r="AM104" i="16"/>
  <c r="AM54" i="16"/>
  <c r="AR96" i="16"/>
  <c r="AR119" i="16"/>
  <c r="AR125" i="16"/>
  <c r="AM47" i="16"/>
  <c r="P150" i="16"/>
  <c r="AR75" i="16"/>
  <c r="AR64" i="16"/>
  <c r="AM103" i="16"/>
  <c r="AM127" i="16"/>
  <c r="AM151" i="16"/>
  <c r="AR31" i="16"/>
  <c r="AM109" i="16"/>
  <c r="AR94" i="16"/>
  <c r="AM133" i="16"/>
  <c r="AR57" i="16"/>
  <c r="AR43" i="16"/>
  <c r="AM69" i="16"/>
  <c r="AR61" i="16"/>
  <c r="AR118" i="16"/>
  <c r="AR107" i="16"/>
  <c r="AR25" i="16"/>
  <c r="AR72" i="16"/>
  <c r="AR22" i="16"/>
  <c r="AM46" i="16"/>
  <c r="AR102" i="16"/>
  <c r="AM21" i="16"/>
  <c r="AM121" i="16"/>
  <c r="AM82" i="16"/>
  <c r="AR161" i="16"/>
  <c r="AM77" i="16"/>
  <c r="AM143" i="16"/>
  <c r="AM145" i="16"/>
  <c r="AM108" i="16"/>
  <c r="AM155" i="16"/>
  <c r="AR139" i="16"/>
  <c r="AM50" i="16"/>
  <c r="AM144" i="16"/>
  <c r="AR24" i="16"/>
  <c r="AR138" i="16"/>
  <c r="AR51" i="16"/>
  <c r="AR128" i="16"/>
  <c r="AM24" i="16"/>
  <c r="AR36" i="16"/>
  <c r="AR54" i="16"/>
  <c r="AM19" i="16"/>
  <c r="AM68" i="16"/>
  <c r="AR154" i="16"/>
  <c r="AR132" i="16"/>
  <c r="AM99" i="16"/>
  <c r="AM13" i="16"/>
  <c r="AM87" i="16"/>
  <c r="AM134" i="16"/>
  <c r="AM158" i="16"/>
  <c r="AM14" i="16"/>
  <c r="AR79" i="16"/>
  <c r="AR86" i="16"/>
  <c r="AR91" i="16"/>
  <c r="AM120" i="16"/>
  <c r="AM61" i="16"/>
  <c r="AR49" i="16"/>
  <c r="AM62" i="16"/>
  <c r="AM26" i="16"/>
  <c r="AM101" i="16"/>
  <c r="AM63" i="16"/>
  <c r="AM146" i="16"/>
  <c r="AR74" i="16"/>
  <c r="AM166" i="16"/>
  <c r="AR126" i="16"/>
  <c r="AR110" i="16"/>
  <c r="AR63" i="16"/>
  <c r="AR8" i="16"/>
  <c r="AR112" i="16"/>
  <c r="AM137" i="16"/>
  <c r="AM64" i="16"/>
  <c r="AM31" i="16"/>
  <c r="AR78" i="16"/>
  <c r="AR93" i="16"/>
  <c r="AR113" i="16"/>
  <c r="AR50" i="16"/>
  <c r="AM154" i="16"/>
  <c r="AM88" i="16"/>
  <c r="AM76" i="16"/>
  <c r="AM35" i="16"/>
  <c r="AR9" i="16"/>
  <c r="AR53" i="16"/>
  <c r="AR17" i="16"/>
  <c r="AM27" i="16"/>
  <c r="AM123" i="16"/>
  <c r="AR105" i="16"/>
  <c r="AR103" i="16"/>
  <c r="AR40" i="16"/>
  <c r="AM150" i="16"/>
  <c r="AR135" i="16"/>
  <c r="AR71" i="16"/>
  <c r="AR127" i="16"/>
  <c r="AM37" i="16"/>
  <c r="AM138" i="16"/>
  <c r="AR66" i="16"/>
  <c r="AM110" i="16"/>
  <c r="AR33" i="16"/>
  <c r="AM39" i="16"/>
  <c r="AM90" i="16"/>
  <c r="AR84" i="16"/>
  <c r="AM40" i="16"/>
  <c r="AR120" i="16"/>
  <c r="AR80" i="16"/>
  <c r="AM28" i="16"/>
  <c r="AM107" i="16"/>
  <c r="AR52" i="16"/>
  <c r="AM131" i="16"/>
  <c r="AR11" i="16"/>
  <c r="AM100" i="16"/>
  <c r="AR13" i="16"/>
  <c r="AM66" i="16"/>
  <c r="AM57" i="16"/>
  <c r="AR116" i="16"/>
  <c r="AR114" i="16"/>
  <c r="AM9" i="16"/>
  <c r="AR158" i="16"/>
  <c r="AM80" i="16"/>
  <c r="AM83" i="16"/>
  <c r="AM20" i="16"/>
  <c r="AM136" i="16"/>
  <c r="AR134" i="16"/>
  <c r="AR153" i="16"/>
  <c r="AR104" i="16"/>
  <c r="AR152" i="16"/>
  <c r="AR165" i="16"/>
  <c r="AR140" i="16"/>
  <c r="AR16" i="16"/>
  <c r="AR142" i="16"/>
  <c r="AM29" i="16"/>
  <c r="AR73" i="16"/>
  <c r="AR62" i="16"/>
  <c r="AM129" i="16"/>
  <c r="AM86" i="16"/>
  <c r="AR48" i="16"/>
  <c r="AM117" i="16"/>
  <c r="AR144" i="16"/>
  <c r="AR147" i="16"/>
  <c r="AM74" i="16"/>
  <c r="AR166" i="16"/>
  <c r="AM59" i="16"/>
  <c r="AR27" i="16"/>
  <c r="AR65" i="16"/>
  <c r="AR42" i="16"/>
  <c r="AM45" i="16"/>
  <c r="AM135" i="16"/>
  <c r="AM163" i="16"/>
  <c r="AR18" i="16"/>
  <c r="AM51" i="16"/>
  <c r="AM7" i="16"/>
  <c r="AM36" i="16"/>
  <c r="AM132" i="16"/>
  <c r="AR130" i="16"/>
  <c r="AM49" i="16"/>
  <c r="AM162" i="16"/>
  <c r="AR111" i="16"/>
  <c r="AM78" i="16"/>
  <c r="AM139" i="16"/>
  <c r="AM147" i="16"/>
  <c r="AR28" i="16"/>
  <c r="AM85" i="16"/>
  <c r="AM42" i="16"/>
  <c r="AR55" i="16"/>
  <c r="AR159" i="16"/>
  <c r="AM70" i="16"/>
  <c r="AM125" i="16"/>
  <c r="AR115" i="16"/>
  <c r="AR162" i="16"/>
  <c r="AR136" i="16"/>
  <c r="AR146" i="16"/>
  <c r="AM56" i="16"/>
  <c r="AR108" i="16"/>
  <c r="AM22" i="16"/>
  <c r="AM105" i="16"/>
  <c r="AR90" i="16"/>
  <c r="AM11" i="16"/>
  <c r="AR99" i="16"/>
  <c r="AR15" i="16"/>
  <c r="AM92" i="16"/>
  <c r="AM130" i="16"/>
  <c r="AR163" i="16"/>
  <c r="AR38" i="16"/>
  <c r="AR45" i="16"/>
  <c r="AR69" i="16"/>
  <c r="AM161" i="16"/>
  <c r="AR92" i="16"/>
  <c r="AM116" i="16"/>
  <c r="AR148" i="16"/>
  <c r="AR155" i="16"/>
  <c r="AM118" i="16"/>
  <c r="AR10" i="16"/>
  <c r="AM12" i="16"/>
  <c r="AR56" i="16"/>
  <c r="AR164" i="16"/>
  <c r="AR149" i="16"/>
  <c r="AM152" i="16"/>
  <c r="AM106" i="16"/>
  <c r="AM126" i="16"/>
  <c r="AM8" i="16"/>
  <c r="AM17" i="16"/>
  <c r="AR133" i="16"/>
  <c r="AR141" i="16"/>
  <c r="AR109" i="16"/>
  <c r="AM93" i="16"/>
  <c r="AM72" i="16"/>
  <c r="AM38" i="16"/>
  <c r="AM23" i="16"/>
  <c r="AR123" i="16"/>
  <c r="AR67" i="16"/>
  <c r="AM67" i="16"/>
  <c r="AR145" i="16"/>
  <c r="AR23" i="16"/>
  <c r="AR150" i="16"/>
  <c r="AR20" i="16"/>
  <c r="AR30" i="16"/>
  <c r="AR59" i="16"/>
  <c r="AM98" i="16"/>
  <c r="AM55" i="16"/>
  <c r="AR76" i="16"/>
  <c r="AM41" i="16"/>
  <c r="AR124" i="16"/>
  <c r="AM79" i="16"/>
  <c r="AR32" i="16"/>
  <c r="AR70" i="16"/>
  <c r="AM164" i="16"/>
  <c r="AM128" i="16"/>
  <c r="AM16" i="16"/>
  <c r="AM43" i="16"/>
  <c r="AM48" i="16"/>
  <c r="AR98" i="16"/>
  <c r="AM122" i="16"/>
  <c r="AR160" i="16"/>
  <c r="AR44" i="16"/>
  <c r="AM30" i="16"/>
  <c r="AM102" i="16"/>
  <c r="AM142" i="16"/>
  <c r="AM52" i="16"/>
  <c r="AM18" i="16"/>
  <c r="AM114" i="16"/>
  <c r="AM53" i="16"/>
  <c r="AM113" i="16"/>
  <c r="AR156" i="16"/>
  <c r="AM156" i="16"/>
  <c r="AM119" i="16"/>
  <c r="AM153" i="16"/>
  <c r="AM91" i="16"/>
  <c r="AM65" i="16"/>
  <c r="AR151" i="16"/>
  <c r="AM165" i="16"/>
  <c r="AR100" i="16"/>
  <c r="AR77" i="16"/>
  <c r="AR88" i="16"/>
  <c r="AM111" i="16"/>
  <c r="AM157" i="16"/>
  <c r="AM96" i="16"/>
  <c r="AR106" i="16"/>
  <c r="AR81" i="16"/>
  <c r="AR87" i="16"/>
  <c r="AR121" i="16"/>
  <c r="AR129" i="16"/>
  <c r="AM124" i="16"/>
  <c r="AR137" i="16"/>
  <c r="AR131" i="16"/>
  <c r="E14" i="17" l="1"/>
  <c r="E13" i="17"/>
  <c r="E8" i="17"/>
  <c r="E7" i="17"/>
  <c r="F17" i="17"/>
  <c r="F18" i="17"/>
  <c r="F8" i="17"/>
  <c r="F7" i="17"/>
  <c r="F14" i="17"/>
  <c r="F13" i="17"/>
  <c r="F16" i="17"/>
  <c r="F15" i="17"/>
  <c r="F6" i="17"/>
  <c r="F5" i="17"/>
  <c r="F4" i="17" s="1"/>
  <c r="F9" i="17"/>
  <c r="F10" i="17"/>
  <c r="E11" i="17"/>
  <c r="E12" i="17"/>
  <c r="E17" i="17"/>
  <c r="E18" i="17"/>
  <c r="F12" i="17"/>
  <c r="F11" i="17"/>
  <c r="F20" i="17"/>
  <c r="F19" i="17"/>
  <c r="E9" i="17"/>
  <c r="E10" i="17"/>
  <c r="E16" i="17"/>
  <c r="E15" i="17"/>
  <c r="E19" i="17"/>
  <c r="E20" i="17"/>
  <c r="E6" i="17"/>
  <c r="E5" i="17"/>
  <c r="DS78" i="6"/>
  <c r="DP78" i="6"/>
  <c r="DR78" i="6"/>
  <c r="DQ78" i="6"/>
  <c r="DP85" i="6"/>
  <c r="DS85" i="6"/>
  <c r="DQ85" i="6"/>
  <c r="DR85" i="6"/>
  <c r="DR73" i="6"/>
  <c r="DS73" i="6"/>
  <c r="DQ73" i="6"/>
  <c r="DP73" i="6"/>
  <c r="DQ72" i="6"/>
  <c r="DP72" i="6"/>
  <c r="DS72" i="6"/>
  <c r="DR72" i="6"/>
  <c r="DR86" i="6"/>
  <c r="DS86" i="6"/>
  <c r="DQ86" i="6"/>
  <c r="DP86" i="6"/>
  <c r="DS79" i="6"/>
  <c r="DP79" i="6"/>
  <c r="DQ79" i="6"/>
  <c r="DR79" i="6"/>
  <c r="DQ87" i="6"/>
  <c r="DS87" i="6"/>
  <c r="DR87" i="6"/>
  <c r="DP87" i="6"/>
  <c r="DS74" i="6"/>
  <c r="DR74" i="6"/>
  <c r="DP74" i="6"/>
  <c r="DQ74" i="6"/>
  <c r="DS83" i="6"/>
  <c r="DP83" i="6"/>
  <c r="DR83" i="6"/>
  <c r="DQ83" i="6"/>
  <c r="DS80" i="6"/>
  <c r="DP80" i="6"/>
  <c r="DQ80" i="6"/>
  <c r="DR80" i="6"/>
  <c r="DS84" i="6"/>
  <c r="DR84" i="6"/>
  <c r="DP84" i="6"/>
  <c r="DQ84" i="6"/>
  <c r="DR76" i="6"/>
  <c r="DP76" i="6"/>
  <c r="DQ76" i="6"/>
  <c r="DS76" i="6"/>
  <c r="DR82" i="6"/>
  <c r="DS82" i="6"/>
  <c r="DQ82" i="6"/>
  <c r="DP82" i="6"/>
  <c r="DS81" i="6"/>
  <c r="DR81" i="6"/>
  <c r="DQ81" i="6"/>
  <c r="DP81" i="6"/>
  <c r="DP77" i="6"/>
  <c r="DR77" i="6"/>
  <c r="DQ77" i="6"/>
  <c r="DS77" i="6"/>
  <c r="DS75" i="6"/>
  <c r="DQ75" i="6"/>
  <c r="DR75" i="6"/>
  <c r="DP75" i="6"/>
  <c r="M132" i="7"/>
  <c r="M135" i="7"/>
  <c r="M158" i="7"/>
  <c r="M143" i="7"/>
  <c r="M139" i="7"/>
  <c r="M156" i="7"/>
  <c r="M142" i="7"/>
  <c r="M155" i="7"/>
  <c r="M146" i="7"/>
  <c r="M130" i="7"/>
  <c r="M141" i="7"/>
  <c r="M145" i="7"/>
  <c r="M138" i="7"/>
  <c r="M128" i="7"/>
  <c r="M131" i="7"/>
  <c r="M150" i="7"/>
  <c r="M140" i="7"/>
  <c r="M149" i="7"/>
  <c r="M147" i="7"/>
  <c r="M133" i="7"/>
  <c r="M157" i="7"/>
  <c r="M134" i="7"/>
  <c r="M136" i="7"/>
  <c r="E4" i="17"/>
  <c r="M137" i="7"/>
  <c r="M144" i="7"/>
  <c r="M152" i="7"/>
  <c r="M153" i="7"/>
  <c r="M151" i="7"/>
  <c r="M154" i="7"/>
  <c r="M127" i="7"/>
  <c r="M148" i="7"/>
  <c r="M129" i="7"/>
  <c r="M159" i="7"/>
  <c r="M126" i="7"/>
  <c r="EA13" i="14" l="1"/>
  <c r="EA17" i="14"/>
  <c r="EA18" i="14"/>
  <c r="EA16" i="14"/>
  <c r="EA25" i="14"/>
  <c r="EA14" i="14"/>
  <c r="EA20" i="14"/>
  <c r="EA19" i="14"/>
  <c r="EA24" i="14"/>
  <c r="EA21" i="14"/>
  <c r="EA23" i="14"/>
  <c r="EA22" i="14"/>
  <c r="EA15" i="14"/>
  <c r="DZ42" i="14"/>
  <c r="DZ44" i="14"/>
  <c r="DZ39" i="14"/>
  <c r="DZ35" i="14"/>
  <c r="DZ45" i="14"/>
  <c r="DZ40" i="14"/>
  <c r="DZ36" i="14"/>
  <c r="DZ41" i="14"/>
  <c r="DZ53" i="14"/>
  <c r="DZ48" i="14"/>
  <c r="DZ50" i="14"/>
  <c r="DZ49" i="14"/>
  <c r="DZ51" i="14"/>
  <c r="DZ38" i="14"/>
  <c r="DZ47" i="14"/>
  <c r="DZ55" i="14"/>
  <c r="DZ54" i="14"/>
  <c r="DZ46" i="14"/>
  <c r="DZ37" i="14"/>
  <c r="DZ52" i="14"/>
  <c r="DZ43" i="14"/>
  <c r="AB105" i="6" l="1"/>
  <c r="AC102" i="6"/>
  <c r="AB103" i="6"/>
  <c r="AB108" i="6"/>
  <c r="AB106" i="6"/>
  <c r="AC105" i="6"/>
  <c r="AC98" i="6"/>
  <c r="AC103" i="6"/>
  <c r="AC104" i="6"/>
  <c r="AB99" i="6"/>
  <c r="AC99" i="6"/>
  <c r="AC108" i="6"/>
  <c r="AB104" i="6"/>
  <c r="AB102" i="6"/>
  <c r="AB101" i="6"/>
  <c r="AC106" i="6"/>
  <c r="AB98" i="6"/>
  <c r="AA100" i="6"/>
  <c r="AA103" i="6"/>
  <c r="AA104" i="6"/>
  <c r="AA98" i="6"/>
  <c r="AA106" i="6"/>
  <c r="AA99" i="6"/>
  <c r="AA102" i="6"/>
  <c r="AA108" i="6"/>
  <c r="AZ61" i="6"/>
  <c r="AZ58" i="6"/>
  <c r="BA62" i="6"/>
  <c r="Z146" i="6" l="1"/>
  <c r="AC101" i="6"/>
  <c r="AB144" i="6"/>
  <c r="Z148" i="6"/>
  <c r="AC118" i="6"/>
  <c r="AC122" i="6"/>
  <c r="AB167" i="6"/>
  <c r="AB117" i="6"/>
  <c r="AB145" i="6"/>
  <c r="AC163" i="6"/>
  <c r="AC134" i="6"/>
  <c r="AB150" i="6"/>
  <c r="AC166" i="6"/>
  <c r="AB129" i="6"/>
  <c r="AC156" i="6"/>
  <c r="AB148" i="6"/>
  <c r="Z157" i="6"/>
  <c r="Z160" i="6"/>
  <c r="Z142" i="6"/>
  <c r="Z132" i="6"/>
  <c r="AB100" i="6"/>
  <c r="Z99" i="6"/>
  <c r="AB137" i="6"/>
  <c r="AB156" i="6"/>
  <c r="AB126" i="6"/>
  <c r="AC165" i="6"/>
  <c r="AB128" i="6"/>
  <c r="AC119" i="6"/>
  <c r="AB127" i="6"/>
  <c r="AC111" i="6"/>
  <c r="AC124" i="6"/>
  <c r="AB122" i="6"/>
  <c r="AB166" i="6"/>
  <c r="AB157" i="6"/>
  <c r="AC141" i="6"/>
  <c r="AC161" i="6"/>
  <c r="AB134" i="6"/>
  <c r="AB165" i="6"/>
  <c r="AC113" i="6"/>
  <c r="Z127" i="6"/>
  <c r="Z150" i="6"/>
  <c r="Z153" i="6"/>
  <c r="Z122" i="6"/>
  <c r="Z113" i="6"/>
  <c r="AC107" i="6"/>
  <c r="AB133" i="6"/>
  <c r="AB125" i="6"/>
  <c r="Z159" i="6"/>
  <c r="AC155" i="6"/>
  <c r="AC159" i="6"/>
  <c r="AC147" i="6"/>
  <c r="AB119" i="6"/>
  <c r="AB147" i="6"/>
  <c r="AC140" i="6"/>
  <c r="AC131" i="6"/>
  <c r="AC109" i="6"/>
  <c r="Z128" i="6"/>
  <c r="Z139" i="6"/>
  <c r="Z133" i="6"/>
  <c r="AB121" i="6"/>
  <c r="Z123" i="6"/>
  <c r="Z108" i="6"/>
  <c r="Z98" i="6"/>
  <c r="AC120" i="6"/>
  <c r="AC123" i="6"/>
  <c r="AB146" i="6"/>
  <c r="AC132" i="6"/>
  <c r="AC145" i="6"/>
  <c r="Z105" i="6"/>
  <c r="AB107" i="6"/>
  <c r="AB118" i="6"/>
  <c r="AB116" i="6"/>
  <c r="AC135" i="6"/>
  <c r="AB132" i="6"/>
  <c r="AB153" i="6"/>
  <c r="AB120" i="6"/>
  <c r="AC133" i="6"/>
  <c r="AC150" i="6"/>
  <c r="AB163" i="6"/>
  <c r="AB130" i="6"/>
  <c r="AC154" i="6"/>
  <c r="AB152" i="6"/>
  <c r="AC151" i="6"/>
  <c r="AC142" i="6"/>
  <c r="AB158" i="6"/>
  <c r="AB140" i="6"/>
  <c r="Z112" i="6"/>
  <c r="AB131" i="6"/>
  <c r="Z126" i="6"/>
  <c r="Z167" i="6"/>
  <c r="Z163" i="6"/>
  <c r="Z136" i="6"/>
  <c r="Z154" i="6"/>
  <c r="Z138" i="6"/>
  <c r="AC125" i="6"/>
  <c r="AC110" i="6"/>
  <c r="AC126" i="6"/>
  <c r="AC136" i="6"/>
  <c r="AB141" i="6"/>
  <c r="Z135" i="6"/>
  <c r="AC158" i="6"/>
  <c r="Z100" i="6"/>
  <c r="AC152" i="6"/>
  <c r="AB160" i="6"/>
  <c r="AB109" i="6"/>
  <c r="AC117" i="6"/>
  <c r="AB115" i="6"/>
  <c r="AC153" i="6"/>
  <c r="AB161" i="6"/>
  <c r="AB151" i="6"/>
  <c r="AC164" i="6"/>
  <c r="Z109" i="6"/>
  <c r="Z116" i="6"/>
  <c r="Z118" i="6"/>
  <c r="Z155" i="6"/>
  <c r="Z103" i="6"/>
  <c r="AB143" i="6"/>
  <c r="AC139" i="6"/>
  <c r="AB154" i="6"/>
  <c r="AC115" i="6"/>
  <c r="Z156" i="6"/>
  <c r="Z101" i="6"/>
  <c r="AC167" i="6"/>
  <c r="Z104" i="6"/>
  <c r="AC143" i="6"/>
  <c r="AC112" i="6"/>
  <c r="AB142" i="6"/>
  <c r="AC148" i="6"/>
  <c r="AB110" i="6"/>
  <c r="AC127" i="6"/>
  <c r="AC138" i="6"/>
  <c r="AC149" i="6"/>
  <c r="AB136" i="6"/>
  <c r="AB112" i="6"/>
  <c r="AC114" i="6"/>
  <c r="AB135" i="6"/>
  <c r="AB124" i="6"/>
  <c r="AC121" i="6"/>
  <c r="AB114" i="6"/>
  <c r="AC130" i="6"/>
  <c r="AC162" i="6"/>
  <c r="AB149" i="6"/>
  <c r="AB164" i="6"/>
  <c r="AB159" i="6"/>
  <c r="Z162" i="6"/>
  <c r="Z143" i="6"/>
  <c r="Z166" i="6"/>
  <c r="Z152" i="6"/>
  <c r="Z124" i="6"/>
  <c r="Z134" i="6"/>
  <c r="Z129" i="6"/>
  <c r="Z120" i="6"/>
  <c r="AB111" i="6"/>
  <c r="AC100" i="6"/>
  <c r="Z106" i="6"/>
  <c r="AC157" i="6"/>
  <c r="AB162" i="6"/>
  <c r="AB123" i="6"/>
  <c r="AC146" i="6"/>
  <c r="AB155" i="6"/>
  <c r="AC116" i="6"/>
  <c r="AB138" i="6"/>
  <c r="AC144" i="6"/>
  <c r="AC160" i="6"/>
  <c r="AC128" i="6"/>
  <c r="AB113" i="6"/>
  <c r="AC129" i="6"/>
  <c r="AC137" i="6"/>
  <c r="AB139" i="6"/>
  <c r="Z165" i="6"/>
  <c r="Z137" i="6"/>
  <c r="Z161" i="6"/>
  <c r="Z144" i="6"/>
  <c r="AA105" i="6"/>
  <c r="AA101" i="6"/>
  <c r="AA97" i="6"/>
  <c r="AA107" i="6"/>
  <c r="AA110" i="6"/>
  <c r="AA138" i="6"/>
  <c r="AA127" i="6"/>
  <c r="AA136" i="6"/>
  <c r="AA152" i="6"/>
  <c r="AA118" i="6"/>
  <c r="AA154" i="6"/>
  <c r="AA156" i="6"/>
  <c r="AA121" i="6"/>
  <c r="AA150" i="6"/>
  <c r="AA129" i="6"/>
  <c r="AA119" i="6"/>
  <c r="AA147" i="6"/>
  <c r="AA148" i="6"/>
  <c r="AA158" i="6"/>
  <c r="AA131" i="6"/>
  <c r="AA155" i="6"/>
  <c r="AA163" i="6"/>
  <c r="AA144" i="6"/>
  <c r="AA113" i="6"/>
  <c r="AA142" i="6"/>
  <c r="AA157" i="6"/>
  <c r="AA115" i="6"/>
  <c r="AA149" i="6"/>
  <c r="AA146" i="6"/>
  <c r="AA124" i="6"/>
  <c r="AA112" i="6"/>
  <c r="AA161" i="6"/>
  <c r="AA162" i="6"/>
  <c r="AA133" i="6"/>
  <c r="AA126" i="6"/>
  <c r="AA145" i="6"/>
  <c r="AA116" i="6"/>
  <c r="AA164" i="6"/>
  <c r="AA153" i="6"/>
  <c r="AA143" i="6"/>
  <c r="AA111" i="6"/>
  <c r="AA114" i="6"/>
  <c r="AA167" i="6"/>
  <c r="AA160" i="6"/>
  <c r="AA139" i="6"/>
  <c r="AA151" i="6"/>
  <c r="AA132" i="6"/>
  <c r="AA130" i="6"/>
  <c r="AA134" i="6"/>
  <c r="AA165" i="6"/>
  <c r="AA135" i="6"/>
  <c r="AA137" i="6"/>
  <c r="AA122" i="6"/>
  <c r="AA128" i="6"/>
  <c r="AA117" i="6"/>
  <c r="AA125" i="6"/>
  <c r="AA120" i="6"/>
  <c r="AA166" i="6"/>
  <c r="AA159" i="6"/>
  <c r="AA140" i="6"/>
  <c r="AA141" i="6"/>
  <c r="AA123" i="6"/>
  <c r="AA109" i="6"/>
  <c r="AZ75" i="6"/>
  <c r="BA77" i="6"/>
  <c r="BA61" i="6"/>
  <c r="AZ73" i="6"/>
  <c r="BA78" i="6"/>
  <c r="BA86" i="6"/>
  <c r="AX57" i="6"/>
  <c r="AY70" i="6"/>
  <c r="AY64" i="6"/>
  <c r="AZ71" i="6"/>
  <c r="AY83" i="6"/>
  <c r="AZ63" i="6"/>
  <c r="AZ60" i="6"/>
  <c r="BA64" i="6"/>
  <c r="BA59" i="6"/>
  <c r="BA74" i="6"/>
  <c r="AZ68" i="6"/>
  <c r="BA67" i="6"/>
  <c r="AZ76" i="6"/>
  <c r="AZ87" i="6"/>
  <c r="AY57" i="6"/>
  <c r="AY72" i="6"/>
  <c r="AY66" i="6"/>
  <c r="AZ79" i="6"/>
  <c r="AX87" i="6"/>
  <c r="AZ69" i="6"/>
  <c r="AZ64" i="6"/>
  <c r="AZ72" i="6"/>
  <c r="AZ74" i="6"/>
  <c r="BA66" i="6"/>
  <c r="BA81" i="6"/>
  <c r="AZ81" i="6"/>
  <c r="BA87" i="6"/>
  <c r="AX84" i="6"/>
  <c r="BA73" i="6"/>
  <c r="AY59" i="6"/>
  <c r="AZ70" i="6"/>
  <c r="BA60" i="6"/>
  <c r="AZ67" i="6"/>
  <c r="BA63" i="6"/>
  <c r="AZ83" i="6"/>
  <c r="AY58" i="6"/>
  <c r="AZ66" i="6"/>
  <c r="AZ82" i="6"/>
  <c r="BA70" i="6"/>
  <c r="BA65" i="6"/>
  <c r="BA84" i="6"/>
  <c r="AY71" i="6"/>
  <c r="AY67" i="6"/>
  <c r="AZ85" i="6"/>
  <c r="BA79" i="6"/>
  <c r="BA69" i="6"/>
  <c r="AY74" i="6"/>
  <c r="AZ80" i="6"/>
  <c r="AY68" i="6"/>
  <c r="AX74" i="6"/>
  <c r="BA71" i="6"/>
  <c r="AX58" i="6"/>
  <c r="AY81" i="6"/>
  <c r="AY77" i="6"/>
  <c r="BA82" i="6"/>
  <c r="AY82" i="6"/>
  <c r="AZ86" i="6"/>
  <c r="AZ62" i="6"/>
  <c r="BA75" i="6"/>
  <c r="AY62" i="6"/>
  <c r="AZ65" i="6"/>
  <c r="AY75" i="6"/>
  <c r="BA68" i="6"/>
  <c r="AY65" i="6"/>
  <c r="AY84" i="6"/>
  <c r="AX76" i="6"/>
  <c r="AY69" i="6"/>
  <c r="BA85" i="6"/>
  <c r="AY78" i="6"/>
  <c r="AZ59" i="6"/>
  <c r="AY80" i="6"/>
  <c r="AZ84" i="6"/>
  <c r="BA76" i="6"/>
  <c r="AY87" i="6"/>
  <c r="AZ78" i="6"/>
  <c r="AY73" i="6"/>
  <c r="AY76" i="6"/>
  <c r="AY61" i="6"/>
  <c r="AX75" i="6"/>
  <c r="AY86" i="6"/>
  <c r="AY79" i="6"/>
  <c r="AY63" i="6"/>
  <c r="AY60" i="6"/>
  <c r="BA83" i="6"/>
  <c r="AY85" i="6"/>
  <c r="BA72" i="6"/>
  <c r="BA80" i="6"/>
  <c r="AZ77" i="6"/>
  <c r="Z158" i="6" l="1"/>
  <c r="Z121" i="6"/>
  <c r="Z164" i="6"/>
  <c r="Z131" i="6"/>
  <c r="Z147" i="6"/>
  <c r="Z149" i="6"/>
  <c r="Z119" i="6"/>
  <c r="Z115" i="6"/>
  <c r="Z151" i="6"/>
  <c r="Z107" i="6"/>
  <c r="Z111" i="6"/>
  <c r="Z114" i="6"/>
  <c r="Z117" i="6"/>
  <c r="Z145" i="6"/>
  <c r="Z102" i="6"/>
  <c r="Z125" i="6"/>
  <c r="Z140" i="6"/>
  <c r="Z130" i="6"/>
  <c r="Z110" i="6"/>
  <c r="Z141" i="6"/>
  <c r="AX60" i="6"/>
  <c r="AX61" i="6"/>
  <c r="AX80" i="6"/>
  <c r="AX81" i="6"/>
  <c r="AX68" i="6"/>
  <c r="AX86" i="6"/>
  <c r="AX71" i="6"/>
  <c r="AX62" i="6"/>
  <c r="AX78" i="6"/>
  <c r="AX67" i="6"/>
  <c r="AX70" i="6"/>
  <c r="AX65" i="6"/>
  <c r="AX77" i="6"/>
  <c r="AX79" i="6"/>
  <c r="AX85" i="6"/>
  <c r="AX69" i="6"/>
  <c r="AX63" i="6"/>
  <c r="AX73" i="6"/>
  <c r="AX64" i="6"/>
  <c r="AX82" i="6"/>
  <c r="AX66" i="6"/>
  <c r="AX72" i="6"/>
  <c r="AX59" i="6"/>
  <c r="AX83" i="6"/>
  <c r="V22" i="11" l="1"/>
  <c r="AR22" i="11" s="1"/>
  <c r="V23" i="11"/>
  <c r="AR23" i="11" s="1"/>
  <c r="V24" i="11"/>
  <c r="AR24" i="11" s="1"/>
  <c r="V25" i="11"/>
  <c r="AR25" i="11" s="1"/>
  <c r="V26" i="11"/>
  <c r="AR26" i="11" s="1"/>
  <c r="V27" i="11"/>
  <c r="AR27" i="11" s="1"/>
  <c r="V28" i="11"/>
  <c r="AR28" i="11" s="1"/>
  <c r="V29" i="11"/>
  <c r="AR29" i="11" s="1"/>
  <c r="V30" i="11"/>
  <c r="AR30" i="11" s="1"/>
  <c r="V31" i="11"/>
  <c r="AR31" i="11" s="1"/>
  <c r="V32" i="11"/>
  <c r="AR32" i="11" s="1"/>
  <c r="V33" i="11"/>
  <c r="AR33" i="11" s="1"/>
  <c r="V34" i="11"/>
  <c r="AR34" i="11" s="1"/>
  <c r="V35" i="11"/>
  <c r="AR35" i="11" s="1"/>
  <c r="V36" i="11"/>
  <c r="AR36" i="11" s="1"/>
  <c r="V37" i="11"/>
  <c r="AR37" i="11" s="1"/>
  <c r="V38" i="11"/>
  <c r="AR38" i="11" s="1"/>
  <c r="V39" i="11"/>
  <c r="AR39" i="11" s="1"/>
  <c r="V40" i="11"/>
  <c r="AR40" i="11" s="1"/>
  <c r="V41" i="11"/>
  <c r="AR41" i="11" s="1"/>
  <c r="V42" i="11"/>
  <c r="AR42" i="11" s="1"/>
  <c r="V43" i="11"/>
  <c r="AR43" i="11" s="1"/>
  <c r="V44" i="11"/>
  <c r="AR44" i="11" s="1"/>
  <c r="V45" i="11"/>
  <c r="AR45" i="11" s="1"/>
  <c r="V46" i="11"/>
  <c r="AR46" i="11" s="1"/>
  <c r="V47" i="11"/>
  <c r="AR47" i="11" s="1"/>
  <c r="V48" i="11"/>
  <c r="AR48" i="11" s="1"/>
  <c r="V49" i="11"/>
  <c r="AR49" i="11" s="1"/>
  <c r="V50" i="11"/>
  <c r="AR50" i="11" s="1"/>
  <c r="V51" i="11"/>
  <c r="AR51" i="11" s="1"/>
  <c r="V52" i="11"/>
  <c r="AR52" i="11" s="1"/>
  <c r="V53" i="11"/>
  <c r="AR53" i="11" s="1"/>
  <c r="V54" i="11"/>
  <c r="AR54" i="11" s="1"/>
  <c r="V55" i="11"/>
  <c r="AR55" i="11" s="1"/>
  <c r="V56" i="11"/>
  <c r="AR56" i="11" s="1"/>
  <c r="V57" i="11"/>
  <c r="AR57" i="11" s="1"/>
  <c r="V58" i="11"/>
  <c r="AR58" i="11" s="1"/>
  <c r="V59" i="11"/>
  <c r="AR59" i="11" s="1"/>
  <c r="V60" i="11"/>
  <c r="AR60" i="11" s="1"/>
  <c r="V61" i="11"/>
  <c r="AR61" i="11" s="1"/>
  <c r="V62" i="11"/>
  <c r="AR62" i="11" s="1"/>
  <c r="V63" i="11"/>
  <c r="AR63" i="11" s="1"/>
  <c r="V64" i="11"/>
  <c r="AR64" i="11" s="1"/>
  <c r="V65" i="11"/>
  <c r="AR65" i="11" s="1"/>
  <c r="V66" i="11"/>
  <c r="AR66" i="11" s="1"/>
  <c r="V67" i="11"/>
  <c r="AR67" i="11" s="1"/>
  <c r="V68" i="11"/>
  <c r="AR68" i="11" s="1"/>
  <c r="V69" i="11"/>
  <c r="AR69" i="11" s="1"/>
  <c r="V70" i="11"/>
  <c r="AR70" i="11" s="1"/>
  <c r="V71" i="11"/>
  <c r="AR71" i="11" s="1"/>
  <c r="V72" i="11"/>
  <c r="AR72" i="11" s="1"/>
  <c r="V73" i="11"/>
  <c r="AR73" i="11" s="1"/>
  <c r="V74" i="11"/>
  <c r="AR74" i="11" s="1"/>
  <c r="V75" i="11"/>
  <c r="AR75" i="11" s="1"/>
  <c r="V76" i="11"/>
  <c r="AR76" i="11" s="1"/>
  <c r="V77" i="11"/>
  <c r="AR77" i="11" s="1"/>
  <c r="V78" i="11"/>
  <c r="AR78" i="11" s="1"/>
  <c r="V79" i="11"/>
  <c r="AR79" i="11" s="1"/>
  <c r="V80" i="11"/>
  <c r="AR80" i="11" s="1"/>
  <c r="V81" i="11"/>
  <c r="AR81" i="11" s="1"/>
  <c r="V82" i="11"/>
  <c r="AR82" i="11" s="1"/>
  <c r="V83" i="11"/>
  <c r="AR83" i="11" s="1"/>
  <c r="V84" i="11"/>
  <c r="AR84" i="11" s="1"/>
  <c r="V85" i="11"/>
  <c r="AR85" i="11" s="1"/>
  <c r="Q36" i="11"/>
  <c r="AM36" i="11" s="1"/>
  <c r="R36" i="11"/>
  <c r="AN36" i="11" s="1"/>
  <c r="S36" i="11"/>
  <c r="AO36" i="11" s="1"/>
  <c r="T36" i="11"/>
  <c r="AP36" i="11" s="1"/>
  <c r="Q37" i="11"/>
  <c r="AM37" i="11" s="1"/>
  <c r="R37" i="11"/>
  <c r="AN37" i="11" s="1"/>
  <c r="S37" i="11"/>
  <c r="AO37" i="11" s="1"/>
  <c r="T37" i="11"/>
  <c r="AP37" i="11" s="1"/>
  <c r="Q38" i="11"/>
  <c r="AM38" i="11" s="1"/>
  <c r="R38" i="11"/>
  <c r="AN38" i="11" s="1"/>
  <c r="S38" i="11"/>
  <c r="AO38" i="11" s="1"/>
  <c r="T38" i="11"/>
  <c r="AP38" i="11" s="1"/>
  <c r="Q39" i="11"/>
  <c r="AM39" i="11" s="1"/>
  <c r="R39" i="11"/>
  <c r="AN39" i="11" s="1"/>
  <c r="S39" i="11"/>
  <c r="AO39" i="11" s="1"/>
  <c r="T39" i="11"/>
  <c r="AP39" i="11" s="1"/>
  <c r="Q40" i="11"/>
  <c r="AM40" i="11" s="1"/>
  <c r="R40" i="11"/>
  <c r="AN40" i="11" s="1"/>
  <c r="S40" i="11"/>
  <c r="AO40" i="11" s="1"/>
  <c r="T40" i="11"/>
  <c r="AP40" i="11" s="1"/>
  <c r="Q41" i="11"/>
  <c r="AM41" i="11" s="1"/>
  <c r="R41" i="11"/>
  <c r="AN41" i="11" s="1"/>
  <c r="S41" i="11"/>
  <c r="AO41" i="11" s="1"/>
  <c r="T41" i="11"/>
  <c r="AP41" i="11" s="1"/>
  <c r="P42" i="11"/>
  <c r="AL42" i="11" s="1"/>
  <c r="Q42" i="11"/>
  <c r="AM42" i="11" s="1"/>
  <c r="R42" i="11"/>
  <c r="AN42" i="11" s="1"/>
  <c r="S42" i="11"/>
  <c r="AO42" i="11" s="1"/>
  <c r="T42" i="11"/>
  <c r="AP42" i="11" s="1"/>
  <c r="P43" i="11"/>
  <c r="AL43" i="11" s="1"/>
  <c r="Q43" i="11"/>
  <c r="AM43" i="11" s="1"/>
  <c r="R43" i="11"/>
  <c r="AN43" i="11" s="1"/>
  <c r="S43" i="11"/>
  <c r="AO43" i="11" s="1"/>
  <c r="T43" i="11"/>
  <c r="AP43" i="11" s="1"/>
  <c r="P44" i="11"/>
  <c r="AL44" i="11" s="1"/>
  <c r="Q44" i="11"/>
  <c r="AM44" i="11" s="1"/>
  <c r="R44" i="11"/>
  <c r="AN44" i="11" s="1"/>
  <c r="S44" i="11"/>
  <c r="AO44" i="11" s="1"/>
  <c r="T44" i="11"/>
  <c r="AP44" i="11" s="1"/>
  <c r="P45" i="11"/>
  <c r="AL45" i="11" s="1"/>
  <c r="Q45" i="11"/>
  <c r="AM45" i="11" s="1"/>
  <c r="R45" i="11"/>
  <c r="AN45" i="11" s="1"/>
  <c r="S45" i="11"/>
  <c r="AO45" i="11" s="1"/>
  <c r="T45" i="11"/>
  <c r="AP45" i="11" s="1"/>
  <c r="P46" i="11"/>
  <c r="AL46" i="11" s="1"/>
  <c r="Q46" i="11"/>
  <c r="AM46" i="11" s="1"/>
  <c r="R46" i="11"/>
  <c r="AN46" i="11" s="1"/>
  <c r="S46" i="11"/>
  <c r="AO46" i="11" s="1"/>
  <c r="T46" i="11"/>
  <c r="AP46" i="11" s="1"/>
  <c r="P47" i="11"/>
  <c r="AL47" i="11" s="1"/>
  <c r="Q47" i="11"/>
  <c r="AM47" i="11" s="1"/>
  <c r="R47" i="11"/>
  <c r="AN47" i="11" s="1"/>
  <c r="S47" i="11"/>
  <c r="AO47" i="11" s="1"/>
  <c r="T47" i="11"/>
  <c r="AP47" i="11" s="1"/>
  <c r="P48" i="11"/>
  <c r="AL48" i="11" s="1"/>
  <c r="Q48" i="11"/>
  <c r="AM48" i="11" s="1"/>
  <c r="R48" i="11"/>
  <c r="AN48" i="11" s="1"/>
  <c r="S48" i="11"/>
  <c r="AO48" i="11" s="1"/>
  <c r="T48" i="11"/>
  <c r="AP48" i="11" s="1"/>
  <c r="P49" i="11"/>
  <c r="AL49" i="11" s="1"/>
  <c r="Q49" i="11"/>
  <c r="AM49" i="11" s="1"/>
  <c r="R49" i="11"/>
  <c r="AN49" i="11" s="1"/>
  <c r="S49" i="11"/>
  <c r="AO49" i="11" s="1"/>
  <c r="T49" i="11"/>
  <c r="AP49" i="11" s="1"/>
  <c r="P50" i="11"/>
  <c r="AL50" i="11" s="1"/>
  <c r="Q50" i="11"/>
  <c r="AM50" i="11" s="1"/>
  <c r="R50" i="11"/>
  <c r="AN50" i="11" s="1"/>
  <c r="S50" i="11"/>
  <c r="AO50" i="11" s="1"/>
  <c r="T50" i="11"/>
  <c r="AP50" i="11" s="1"/>
  <c r="P51" i="11"/>
  <c r="AL51" i="11" s="1"/>
  <c r="Q51" i="11"/>
  <c r="AM51" i="11" s="1"/>
  <c r="R51" i="11"/>
  <c r="AN51" i="11" s="1"/>
  <c r="S51" i="11"/>
  <c r="AO51" i="11" s="1"/>
  <c r="T51" i="11"/>
  <c r="AP51" i="11" s="1"/>
  <c r="P52" i="11"/>
  <c r="AL52" i="11" s="1"/>
  <c r="Q52" i="11"/>
  <c r="AM52" i="11" s="1"/>
  <c r="R52" i="11"/>
  <c r="AN52" i="11" s="1"/>
  <c r="S52" i="11"/>
  <c r="AO52" i="11" s="1"/>
  <c r="T52" i="11"/>
  <c r="AP52" i="11" s="1"/>
  <c r="P53" i="11"/>
  <c r="AL53" i="11" s="1"/>
  <c r="Q53" i="11"/>
  <c r="AM53" i="11" s="1"/>
  <c r="R53" i="11"/>
  <c r="AN53" i="11" s="1"/>
  <c r="S53" i="11"/>
  <c r="AO53" i="11" s="1"/>
  <c r="T53" i="11"/>
  <c r="AP53" i="11" s="1"/>
  <c r="P54" i="11"/>
  <c r="AL54" i="11" s="1"/>
  <c r="Q54" i="11"/>
  <c r="AM54" i="11" s="1"/>
  <c r="R54" i="11"/>
  <c r="AN54" i="11" s="1"/>
  <c r="S54" i="11"/>
  <c r="AO54" i="11" s="1"/>
  <c r="T54" i="11"/>
  <c r="AP54" i="11" s="1"/>
  <c r="P55" i="11"/>
  <c r="AL55" i="11" s="1"/>
  <c r="Q55" i="11"/>
  <c r="AM55" i="11" s="1"/>
  <c r="R55" i="11"/>
  <c r="AN55" i="11" s="1"/>
  <c r="S55" i="11"/>
  <c r="AO55" i="11" s="1"/>
  <c r="T55" i="11"/>
  <c r="AP55" i="11" s="1"/>
  <c r="P56" i="11"/>
  <c r="AL56" i="11" s="1"/>
  <c r="Q56" i="11"/>
  <c r="AM56" i="11" s="1"/>
  <c r="R56" i="11"/>
  <c r="AN56" i="11" s="1"/>
  <c r="S56" i="11"/>
  <c r="AO56" i="11" s="1"/>
  <c r="T56" i="11"/>
  <c r="AP56" i="11" s="1"/>
  <c r="P57" i="11"/>
  <c r="AL57" i="11" s="1"/>
  <c r="Q57" i="11"/>
  <c r="AM57" i="11" s="1"/>
  <c r="R57" i="11"/>
  <c r="AN57" i="11" s="1"/>
  <c r="S57" i="11"/>
  <c r="AO57" i="11" s="1"/>
  <c r="T57" i="11"/>
  <c r="AP57" i="11" s="1"/>
  <c r="P58" i="11"/>
  <c r="AL58" i="11" s="1"/>
  <c r="Q58" i="11"/>
  <c r="AM58" i="11" s="1"/>
  <c r="R58" i="11"/>
  <c r="AN58" i="11" s="1"/>
  <c r="S58" i="11"/>
  <c r="AO58" i="11" s="1"/>
  <c r="T58" i="11"/>
  <c r="AP58" i="11" s="1"/>
  <c r="P59" i="11"/>
  <c r="AL59" i="11" s="1"/>
  <c r="Q59" i="11"/>
  <c r="AM59" i="11" s="1"/>
  <c r="R59" i="11"/>
  <c r="AN59" i="11" s="1"/>
  <c r="S59" i="11"/>
  <c r="AO59" i="11" s="1"/>
  <c r="T59" i="11"/>
  <c r="AP59" i="11" s="1"/>
  <c r="P60" i="11"/>
  <c r="AL60" i="11" s="1"/>
  <c r="Q60" i="11"/>
  <c r="AM60" i="11" s="1"/>
  <c r="R60" i="11"/>
  <c r="AN60" i="11" s="1"/>
  <c r="S60" i="11"/>
  <c r="AO60" i="11" s="1"/>
  <c r="T60" i="11"/>
  <c r="AP60" i="11" s="1"/>
  <c r="P61" i="11"/>
  <c r="AL61" i="11" s="1"/>
  <c r="Q61" i="11"/>
  <c r="AM61" i="11" s="1"/>
  <c r="R61" i="11"/>
  <c r="AN61" i="11" s="1"/>
  <c r="S61" i="11"/>
  <c r="AO61" i="11" s="1"/>
  <c r="T61" i="11"/>
  <c r="AP61" i="11" s="1"/>
  <c r="P62" i="11"/>
  <c r="AL62" i="11" s="1"/>
  <c r="Q62" i="11"/>
  <c r="AM62" i="11" s="1"/>
  <c r="R62" i="11"/>
  <c r="AN62" i="11" s="1"/>
  <c r="S62" i="11"/>
  <c r="AO62" i="11" s="1"/>
  <c r="T62" i="11"/>
  <c r="AP62" i="11" s="1"/>
  <c r="P63" i="11"/>
  <c r="AL63" i="11" s="1"/>
  <c r="Q63" i="11"/>
  <c r="AM63" i="11" s="1"/>
  <c r="R63" i="11"/>
  <c r="AN63" i="11" s="1"/>
  <c r="S63" i="11"/>
  <c r="AO63" i="11" s="1"/>
  <c r="T63" i="11"/>
  <c r="AP63" i="11" s="1"/>
  <c r="P64" i="11"/>
  <c r="AL64" i="11" s="1"/>
  <c r="Q64" i="11"/>
  <c r="AM64" i="11" s="1"/>
  <c r="R64" i="11"/>
  <c r="AN64" i="11" s="1"/>
  <c r="S64" i="11"/>
  <c r="AO64" i="11" s="1"/>
  <c r="T64" i="11"/>
  <c r="AP64" i="11" s="1"/>
  <c r="P65" i="11"/>
  <c r="AL65" i="11" s="1"/>
  <c r="Q65" i="11"/>
  <c r="AM65" i="11" s="1"/>
  <c r="R65" i="11"/>
  <c r="AN65" i="11" s="1"/>
  <c r="S65" i="11"/>
  <c r="AO65" i="11" s="1"/>
  <c r="T65" i="11"/>
  <c r="AP65" i="11" s="1"/>
  <c r="P66" i="11"/>
  <c r="AL66" i="11" s="1"/>
  <c r="Q66" i="11"/>
  <c r="AM66" i="11" s="1"/>
  <c r="R66" i="11"/>
  <c r="AN66" i="11" s="1"/>
  <c r="S66" i="11"/>
  <c r="AO66" i="11" s="1"/>
  <c r="T66" i="11"/>
  <c r="AP66" i="11" s="1"/>
  <c r="P67" i="11"/>
  <c r="AL67" i="11" s="1"/>
  <c r="Q67" i="11"/>
  <c r="AM67" i="11" s="1"/>
  <c r="R67" i="11"/>
  <c r="AN67" i="11" s="1"/>
  <c r="S67" i="11"/>
  <c r="AO67" i="11" s="1"/>
  <c r="T67" i="11"/>
  <c r="AP67" i="11" s="1"/>
  <c r="P68" i="11"/>
  <c r="AL68" i="11" s="1"/>
  <c r="Q68" i="11"/>
  <c r="AM68" i="11" s="1"/>
  <c r="R68" i="11"/>
  <c r="AN68" i="11" s="1"/>
  <c r="S68" i="11"/>
  <c r="AO68" i="11" s="1"/>
  <c r="T68" i="11"/>
  <c r="AP68" i="11" s="1"/>
  <c r="P69" i="11"/>
  <c r="AL69" i="11" s="1"/>
  <c r="Q69" i="11"/>
  <c r="AM69" i="11" s="1"/>
  <c r="R69" i="11"/>
  <c r="AN69" i="11" s="1"/>
  <c r="S69" i="11"/>
  <c r="AO69" i="11" s="1"/>
  <c r="T69" i="11"/>
  <c r="AP69" i="11" s="1"/>
  <c r="P70" i="11"/>
  <c r="AL70" i="11" s="1"/>
  <c r="Q70" i="11"/>
  <c r="AM70" i="11" s="1"/>
  <c r="R70" i="11"/>
  <c r="AN70" i="11" s="1"/>
  <c r="S70" i="11"/>
  <c r="AO70" i="11" s="1"/>
  <c r="T70" i="11"/>
  <c r="AP70" i="11" s="1"/>
  <c r="P71" i="11"/>
  <c r="AL71" i="11" s="1"/>
  <c r="Q71" i="11"/>
  <c r="AM71" i="11" s="1"/>
  <c r="R71" i="11"/>
  <c r="AN71" i="11" s="1"/>
  <c r="S71" i="11"/>
  <c r="AO71" i="11" s="1"/>
  <c r="T71" i="11"/>
  <c r="AP71" i="11" s="1"/>
  <c r="P72" i="11"/>
  <c r="AL72" i="11" s="1"/>
  <c r="Q72" i="11"/>
  <c r="AM72" i="11" s="1"/>
  <c r="R72" i="11"/>
  <c r="AN72" i="11" s="1"/>
  <c r="S72" i="11"/>
  <c r="AO72" i="11" s="1"/>
  <c r="T72" i="11"/>
  <c r="AP72" i="11" s="1"/>
  <c r="P73" i="11"/>
  <c r="AL73" i="11" s="1"/>
  <c r="Q73" i="11"/>
  <c r="AM73" i="11" s="1"/>
  <c r="R73" i="11"/>
  <c r="AN73" i="11" s="1"/>
  <c r="S73" i="11"/>
  <c r="AO73" i="11" s="1"/>
  <c r="T73" i="11"/>
  <c r="AP73" i="11" s="1"/>
  <c r="P74" i="11"/>
  <c r="AL74" i="11" s="1"/>
  <c r="Q74" i="11"/>
  <c r="AM74" i="11" s="1"/>
  <c r="R74" i="11"/>
  <c r="AN74" i="11" s="1"/>
  <c r="S74" i="11"/>
  <c r="AO74" i="11" s="1"/>
  <c r="T74" i="11"/>
  <c r="AP74" i="11" s="1"/>
  <c r="P75" i="11"/>
  <c r="AL75" i="11" s="1"/>
  <c r="Q75" i="11"/>
  <c r="AM75" i="11" s="1"/>
  <c r="R75" i="11"/>
  <c r="AN75" i="11" s="1"/>
  <c r="S75" i="11"/>
  <c r="AO75" i="11" s="1"/>
  <c r="T75" i="11"/>
  <c r="AP75" i="11" s="1"/>
  <c r="P76" i="11"/>
  <c r="AL76" i="11" s="1"/>
  <c r="Q76" i="11"/>
  <c r="AM76" i="11" s="1"/>
  <c r="R76" i="11"/>
  <c r="AN76" i="11" s="1"/>
  <c r="S76" i="11"/>
  <c r="AO76" i="11" s="1"/>
  <c r="T76" i="11"/>
  <c r="AP76" i="11" s="1"/>
  <c r="P77" i="11"/>
  <c r="AL77" i="11" s="1"/>
  <c r="Q77" i="11"/>
  <c r="AM77" i="11" s="1"/>
  <c r="R77" i="11"/>
  <c r="AN77" i="11" s="1"/>
  <c r="S77" i="11"/>
  <c r="AO77" i="11" s="1"/>
  <c r="T77" i="11"/>
  <c r="AP77" i="11" s="1"/>
  <c r="P78" i="11"/>
  <c r="AL78" i="11" s="1"/>
  <c r="Q78" i="11"/>
  <c r="AM78" i="11" s="1"/>
  <c r="R78" i="11"/>
  <c r="AN78" i="11" s="1"/>
  <c r="S78" i="11"/>
  <c r="AO78" i="11" s="1"/>
  <c r="T78" i="11"/>
  <c r="AP78" i="11" s="1"/>
  <c r="P79" i="11"/>
  <c r="AL79" i="11" s="1"/>
  <c r="Q79" i="11"/>
  <c r="AM79" i="11" s="1"/>
  <c r="R79" i="11"/>
  <c r="AN79" i="11" s="1"/>
  <c r="S79" i="11"/>
  <c r="AO79" i="11" s="1"/>
  <c r="T79" i="11"/>
  <c r="AP79" i="11" s="1"/>
  <c r="P80" i="11"/>
  <c r="AL80" i="11" s="1"/>
  <c r="Q80" i="11"/>
  <c r="AM80" i="11" s="1"/>
  <c r="R80" i="11"/>
  <c r="AN80" i="11" s="1"/>
  <c r="S80" i="11"/>
  <c r="AO80" i="11" s="1"/>
  <c r="T80" i="11"/>
  <c r="AP80" i="11" s="1"/>
  <c r="P81" i="11"/>
  <c r="AL81" i="11" s="1"/>
  <c r="Q81" i="11"/>
  <c r="AM81" i="11" s="1"/>
  <c r="R81" i="11"/>
  <c r="AN81" i="11" s="1"/>
  <c r="S81" i="11"/>
  <c r="AO81" i="11" s="1"/>
  <c r="T81" i="11"/>
  <c r="AP81" i="11" s="1"/>
  <c r="P82" i="11"/>
  <c r="AL82" i="11" s="1"/>
  <c r="Q82" i="11"/>
  <c r="AM82" i="11" s="1"/>
  <c r="R82" i="11"/>
  <c r="AN82" i="11" s="1"/>
  <c r="S82" i="11"/>
  <c r="AO82" i="11" s="1"/>
  <c r="T82" i="11"/>
  <c r="AP82" i="11" s="1"/>
  <c r="P83" i="11"/>
  <c r="AL83" i="11" s="1"/>
  <c r="Q83" i="11"/>
  <c r="AM83" i="11" s="1"/>
  <c r="R83" i="11"/>
  <c r="AN83" i="11" s="1"/>
  <c r="S83" i="11"/>
  <c r="AO83" i="11" s="1"/>
  <c r="T83" i="11"/>
  <c r="AP83" i="11" s="1"/>
  <c r="P84" i="11"/>
  <c r="AL84" i="11" s="1"/>
  <c r="Q84" i="11"/>
  <c r="AM84" i="11" s="1"/>
  <c r="R84" i="11"/>
  <c r="AN84" i="11" s="1"/>
  <c r="S84" i="11"/>
  <c r="AO84" i="11" s="1"/>
  <c r="T84" i="11"/>
  <c r="AP84" i="11" s="1"/>
  <c r="P85" i="11"/>
  <c r="AL85" i="11" s="1"/>
  <c r="Q85" i="11"/>
  <c r="AM85" i="11" s="1"/>
  <c r="R85" i="11"/>
  <c r="AN85" i="11" s="1"/>
  <c r="S85" i="11"/>
  <c r="AO85" i="11" s="1"/>
  <c r="T85" i="11"/>
  <c r="AP85" i="11" s="1"/>
  <c r="K59" i="11" l="1"/>
  <c r="AG59" i="11" s="1"/>
  <c r="AF55" i="12"/>
  <c r="I55" i="12" s="1"/>
  <c r="K51" i="11"/>
  <c r="AG51" i="11" s="1"/>
  <c r="K47" i="11"/>
  <c r="AG47" i="11" s="1"/>
  <c r="K43" i="11"/>
  <c r="AG43" i="11" s="1"/>
  <c r="K39" i="11"/>
  <c r="AG39" i="11" s="1"/>
  <c r="K35" i="11"/>
  <c r="AG35" i="11" s="1"/>
  <c r="K31" i="11"/>
  <c r="AG31" i="11" s="1"/>
  <c r="K27" i="11"/>
  <c r="AG27" i="11" s="1"/>
  <c r="K23" i="11"/>
  <c r="AG23" i="11" s="1"/>
  <c r="K19" i="11"/>
  <c r="AG19" i="11" s="1"/>
  <c r="K15" i="11"/>
  <c r="AG15" i="11" s="1"/>
  <c r="J11" i="11"/>
  <c r="AF11" i="11" s="1"/>
  <c r="I60" i="11"/>
  <c r="AE60" i="11" s="1"/>
  <c r="AD56" i="12"/>
  <c r="G56" i="12" s="1"/>
  <c r="I52" i="11"/>
  <c r="AE52" i="11" s="1"/>
  <c r="I48" i="11"/>
  <c r="AE48" i="11" s="1"/>
  <c r="I44" i="11"/>
  <c r="AE44" i="11" s="1"/>
  <c r="I40" i="11"/>
  <c r="AE40" i="11" s="1"/>
  <c r="I36" i="11"/>
  <c r="AE36" i="11" s="1"/>
  <c r="I32" i="11"/>
  <c r="AE32" i="11" s="1"/>
  <c r="I28" i="11"/>
  <c r="AE28" i="11" s="1"/>
  <c r="I24" i="11"/>
  <c r="AE24" i="11" s="1"/>
  <c r="I20" i="11"/>
  <c r="AE20" i="11" s="1"/>
  <c r="I16" i="11"/>
  <c r="AE16" i="11" s="1"/>
  <c r="I12" i="11"/>
  <c r="AE12" i="11" s="1"/>
  <c r="H15" i="11"/>
  <c r="AD15" i="11" s="1"/>
  <c r="L9" i="11"/>
  <c r="AH9" i="11" s="1"/>
  <c r="N21" i="11"/>
  <c r="AJ21" i="11" s="1"/>
  <c r="P34" i="11"/>
  <c r="AL34" i="11" s="1"/>
  <c r="V12" i="11"/>
  <c r="AR12" i="11" s="1"/>
  <c r="P32" i="11"/>
  <c r="AL32" i="11" s="1"/>
  <c r="N49" i="11"/>
  <c r="AJ49" i="11" s="1"/>
  <c r="AQ18" i="12"/>
  <c r="T18" i="12" s="1"/>
  <c r="P30" i="11"/>
  <c r="AL30" i="11" s="1"/>
  <c r="F11" i="11"/>
  <c r="AB11" i="11" s="1"/>
  <c r="V16" i="11"/>
  <c r="AR16" i="11" s="1"/>
  <c r="AI30" i="12"/>
  <c r="L30" i="12" s="1"/>
  <c r="E6" i="11"/>
  <c r="K6" i="5"/>
  <c r="Z6" i="12"/>
  <c r="C6" i="12" s="1"/>
  <c r="L6" i="11"/>
  <c r="AG6" i="12"/>
  <c r="J6" i="12" s="1"/>
  <c r="R6" i="5"/>
  <c r="AM6" i="5" s="1"/>
  <c r="BH6" i="5" s="1"/>
  <c r="K6" i="11"/>
  <c r="AF6" i="12"/>
  <c r="I6" i="12" s="1"/>
  <c r="Q6" i="5"/>
  <c r="AL6" i="5" s="1"/>
  <c r="BG6" i="5" s="1"/>
  <c r="J6" i="11"/>
  <c r="AE6" i="12"/>
  <c r="H6" i="12" s="1"/>
  <c r="P6" i="5"/>
  <c r="AK6" i="5" s="1"/>
  <c r="BF6" i="5" s="1"/>
  <c r="I6" i="11"/>
  <c r="AD6" i="12"/>
  <c r="G6" i="12" s="1"/>
  <c r="O6" i="5"/>
  <c r="AJ6" i="5" s="1"/>
  <c r="BE6" i="5" s="1"/>
  <c r="H6" i="11"/>
  <c r="AC6" i="12"/>
  <c r="F6" i="12" s="1"/>
  <c r="N6" i="5"/>
  <c r="AI6" i="5" s="1"/>
  <c r="BD6" i="5" s="1"/>
  <c r="M6" i="5"/>
  <c r="AH6" i="5" s="1"/>
  <c r="BC6" i="5" s="1"/>
  <c r="F6" i="11"/>
  <c r="AA6" i="12"/>
  <c r="D6" i="12" s="1"/>
  <c r="L6" i="5"/>
  <c r="AG6" i="5" s="1"/>
  <c r="BB6" i="5" s="1"/>
  <c r="R85" i="5"/>
  <c r="AM85" i="5" s="1"/>
  <c r="BH85" i="5" s="1"/>
  <c r="AG85" i="12"/>
  <c r="J85" i="12" s="1"/>
  <c r="L85" i="11"/>
  <c r="AH85" i="11" s="1"/>
  <c r="Q85" i="5"/>
  <c r="AL85" i="5" s="1"/>
  <c r="BG85" i="5" s="1"/>
  <c r="AF85" i="12"/>
  <c r="I85" i="12" s="1"/>
  <c r="K85" i="11"/>
  <c r="AG85" i="11" s="1"/>
  <c r="P85" i="5"/>
  <c r="AK85" i="5" s="1"/>
  <c r="BF85" i="5" s="1"/>
  <c r="AE85" i="12"/>
  <c r="H85" i="12" s="1"/>
  <c r="J85" i="11"/>
  <c r="AF85" i="11" s="1"/>
  <c r="O85" i="5"/>
  <c r="AJ85" i="5" s="1"/>
  <c r="BE85" i="5" s="1"/>
  <c r="AD85" i="12"/>
  <c r="G85" i="12" s="1"/>
  <c r="I85" i="11"/>
  <c r="AE85" i="11" s="1"/>
  <c r="N85" i="5"/>
  <c r="AI85" i="5" s="1"/>
  <c r="BD85" i="5" s="1"/>
  <c r="AC85" i="12"/>
  <c r="H85" i="11"/>
  <c r="AD85" i="11" s="1"/>
  <c r="L85" i="5"/>
  <c r="AG85" i="5" s="1"/>
  <c r="BB85" i="5" s="1"/>
  <c r="AA85" i="12"/>
  <c r="D85" i="12" s="1"/>
  <c r="F85" i="11"/>
  <c r="AB85" i="11" s="1"/>
  <c r="K85" i="5"/>
  <c r="AF85" i="5" s="1"/>
  <c r="BA85" i="5" s="1"/>
  <c r="Z85" i="12"/>
  <c r="C85" i="12" s="1"/>
  <c r="E85" i="11"/>
  <c r="AA85" i="11" s="1"/>
  <c r="R84" i="5"/>
  <c r="AM84" i="5" s="1"/>
  <c r="BH84" i="5" s="1"/>
  <c r="L84" i="11"/>
  <c r="AH84" i="11" s="1"/>
  <c r="AG84" i="12"/>
  <c r="J84" i="12" s="1"/>
  <c r="Q84" i="5"/>
  <c r="AL84" i="5" s="1"/>
  <c r="BG84" i="5" s="1"/>
  <c r="AF84" i="12"/>
  <c r="I84" i="12" s="1"/>
  <c r="K84" i="11"/>
  <c r="AG84" i="11" s="1"/>
  <c r="P84" i="5"/>
  <c r="AK84" i="5" s="1"/>
  <c r="BF84" i="5" s="1"/>
  <c r="J84" i="11"/>
  <c r="AF84" i="11" s="1"/>
  <c r="AE84" i="12"/>
  <c r="H84" i="12" s="1"/>
  <c r="O84" i="5"/>
  <c r="AJ84" i="5" s="1"/>
  <c r="BE84" i="5" s="1"/>
  <c r="AD84" i="12"/>
  <c r="G84" i="12" s="1"/>
  <c r="I84" i="11"/>
  <c r="AE84" i="11" s="1"/>
  <c r="N84" i="5"/>
  <c r="AI84" i="5" s="1"/>
  <c r="BD84" i="5" s="1"/>
  <c r="AC84" i="12"/>
  <c r="H84" i="11"/>
  <c r="AD84" i="11" s="1"/>
  <c r="L84" i="5"/>
  <c r="AG84" i="5" s="1"/>
  <c r="BB84" i="5" s="1"/>
  <c r="AA84" i="12"/>
  <c r="D84" i="12" s="1"/>
  <c r="F84" i="11"/>
  <c r="AB84" i="11" s="1"/>
  <c r="K84" i="5"/>
  <c r="AF84" i="5" s="1"/>
  <c r="BA84" i="5" s="1"/>
  <c r="E84" i="11"/>
  <c r="AA84" i="11" s="1"/>
  <c r="Z84" i="12"/>
  <c r="C84" i="12" s="1"/>
  <c r="L83" i="11"/>
  <c r="AH83" i="11" s="1"/>
  <c r="AG83" i="12"/>
  <c r="J83" i="12" s="1"/>
  <c r="R83" i="5"/>
  <c r="AM83" i="5" s="1"/>
  <c r="BH83" i="5" s="1"/>
  <c r="Q83" i="5"/>
  <c r="AL83" i="5" s="1"/>
  <c r="BG83" i="5" s="1"/>
  <c r="K83" i="11"/>
  <c r="AG83" i="11" s="1"/>
  <c r="AF83" i="12"/>
  <c r="I83" i="12" s="1"/>
  <c r="P83" i="5"/>
  <c r="AK83" i="5" s="1"/>
  <c r="BF83" i="5" s="1"/>
  <c r="AE83" i="12"/>
  <c r="H83" i="12" s="1"/>
  <c r="J83" i="11"/>
  <c r="AF83" i="11" s="1"/>
  <c r="O83" i="5"/>
  <c r="AJ83" i="5" s="1"/>
  <c r="BE83" i="5" s="1"/>
  <c r="AD83" i="12"/>
  <c r="G83" i="12" s="1"/>
  <c r="I83" i="11"/>
  <c r="AE83" i="11" s="1"/>
  <c r="N83" i="5"/>
  <c r="AI83" i="5" s="1"/>
  <c r="BD83" i="5" s="1"/>
  <c r="AC83" i="12"/>
  <c r="H83" i="11"/>
  <c r="AD83" i="11" s="1"/>
  <c r="L83" i="5"/>
  <c r="AG83" i="5" s="1"/>
  <c r="BB83" i="5" s="1"/>
  <c r="F83" i="11"/>
  <c r="AB83" i="11" s="1"/>
  <c r="AA83" i="12"/>
  <c r="D83" i="12" s="1"/>
  <c r="K83" i="5"/>
  <c r="AF83" i="5" s="1"/>
  <c r="BA83" i="5" s="1"/>
  <c r="Z83" i="12"/>
  <c r="C83" i="12" s="1"/>
  <c r="E83" i="11"/>
  <c r="AA83" i="11" s="1"/>
  <c r="R82" i="5"/>
  <c r="AM82" i="5" s="1"/>
  <c r="BH82" i="5" s="1"/>
  <c r="L82" i="11"/>
  <c r="AH82" i="11" s="1"/>
  <c r="AG82" i="12"/>
  <c r="J82" i="12" s="1"/>
  <c r="Q82" i="5"/>
  <c r="AL82" i="5" s="1"/>
  <c r="BG82" i="5" s="1"/>
  <c r="AF82" i="12"/>
  <c r="I82" i="12" s="1"/>
  <c r="K82" i="11"/>
  <c r="AG82" i="11" s="1"/>
  <c r="P82" i="5"/>
  <c r="AK82" i="5" s="1"/>
  <c r="BF82" i="5" s="1"/>
  <c r="AE82" i="12"/>
  <c r="H82" i="12" s="1"/>
  <c r="J82" i="11"/>
  <c r="AF82" i="11" s="1"/>
  <c r="O82" i="5"/>
  <c r="AJ82" i="5" s="1"/>
  <c r="BE82" i="5" s="1"/>
  <c r="AD82" i="12"/>
  <c r="G82" i="12" s="1"/>
  <c r="I82" i="11"/>
  <c r="AE82" i="11" s="1"/>
  <c r="N82" i="5"/>
  <c r="AI82" i="5" s="1"/>
  <c r="BD82" i="5" s="1"/>
  <c r="AC82" i="12"/>
  <c r="H82" i="11"/>
  <c r="AD82" i="11" s="1"/>
  <c r="AA82" i="12"/>
  <c r="D82" i="12" s="1"/>
  <c r="F82" i="11"/>
  <c r="AB82" i="11" s="1"/>
  <c r="L82" i="5"/>
  <c r="AG82" i="5" s="1"/>
  <c r="BB82" i="5" s="1"/>
  <c r="K82" i="5"/>
  <c r="AF82" i="5" s="1"/>
  <c r="BA82" i="5" s="1"/>
  <c r="E82" i="11"/>
  <c r="AA82" i="11" s="1"/>
  <c r="Z82" i="12"/>
  <c r="C82" i="12" s="1"/>
  <c r="R81" i="5"/>
  <c r="AM81" i="5" s="1"/>
  <c r="BH81" i="5" s="1"/>
  <c r="AG81" i="12"/>
  <c r="J81" i="12" s="1"/>
  <c r="L81" i="11"/>
  <c r="AH81" i="11" s="1"/>
  <c r="AF81" i="12"/>
  <c r="I81" i="12" s="1"/>
  <c r="Q81" i="5"/>
  <c r="AL81" i="5" s="1"/>
  <c r="BG81" i="5" s="1"/>
  <c r="K81" i="11"/>
  <c r="AG81" i="11" s="1"/>
  <c r="P81" i="5"/>
  <c r="AK81" i="5" s="1"/>
  <c r="BF81" i="5" s="1"/>
  <c r="AE81" i="12"/>
  <c r="H81" i="12" s="1"/>
  <c r="J81" i="11"/>
  <c r="AF81" i="11" s="1"/>
  <c r="O81" i="5"/>
  <c r="AJ81" i="5" s="1"/>
  <c r="BE81" i="5" s="1"/>
  <c r="AD81" i="12"/>
  <c r="G81" i="12" s="1"/>
  <c r="I81" i="11"/>
  <c r="AE81" i="11" s="1"/>
  <c r="N81" i="5"/>
  <c r="AI81" i="5" s="1"/>
  <c r="BD81" i="5" s="1"/>
  <c r="AC81" i="12"/>
  <c r="H81" i="11"/>
  <c r="AD81" i="11" s="1"/>
  <c r="L81" i="5"/>
  <c r="AG81" i="5" s="1"/>
  <c r="BB81" i="5" s="1"/>
  <c r="AA81" i="12"/>
  <c r="D81" i="12" s="1"/>
  <c r="F81" i="11"/>
  <c r="AB81" i="11" s="1"/>
  <c r="K81" i="5"/>
  <c r="AF81" i="5" s="1"/>
  <c r="BA81" i="5" s="1"/>
  <c r="Z81" i="12"/>
  <c r="C81" i="12" s="1"/>
  <c r="E81" i="11"/>
  <c r="AA81" i="11" s="1"/>
  <c r="R80" i="5"/>
  <c r="AM80" i="5" s="1"/>
  <c r="BH80" i="5" s="1"/>
  <c r="L80" i="11"/>
  <c r="AH80" i="11" s="1"/>
  <c r="AG80" i="12"/>
  <c r="J80" i="12" s="1"/>
  <c r="Q80" i="5"/>
  <c r="AL80" i="5" s="1"/>
  <c r="BG80" i="5" s="1"/>
  <c r="AF80" i="12"/>
  <c r="I80" i="12" s="1"/>
  <c r="K80" i="11"/>
  <c r="AG80" i="11" s="1"/>
  <c r="AE80" i="12"/>
  <c r="H80" i="12" s="1"/>
  <c r="P80" i="5"/>
  <c r="AK80" i="5" s="1"/>
  <c r="BF80" i="5" s="1"/>
  <c r="J80" i="11"/>
  <c r="AF80" i="11" s="1"/>
  <c r="O80" i="5"/>
  <c r="AJ80" i="5" s="1"/>
  <c r="BE80" i="5" s="1"/>
  <c r="AD80" i="12"/>
  <c r="G80" i="12" s="1"/>
  <c r="I80" i="11"/>
  <c r="AE80" i="11" s="1"/>
  <c r="AC80" i="12"/>
  <c r="N80" i="5"/>
  <c r="AI80" i="5" s="1"/>
  <c r="BD80" i="5" s="1"/>
  <c r="H80" i="11"/>
  <c r="AD80" i="11" s="1"/>
  <c r="L80" i="5"/>
  <c r="AG80" i="5" s="1"/>
  <c r="BB80" i="5" s="1"/>
  <c r="F80" i="11"/>
  <c r="AB80" i="11" s="1"/>
  <c r="AA80" i="12"/>
  <c r="D80" i="12" s="1"/>
  <c r="Z80" i="12"/>
  <c r="C80" i="12" s="1"/>
  <c r="K80" i="5"/>
  <c r="AF80" i="5" s="1"/>
  <c r="BA80" i="5" s="1"/>
  <c r="E80" i="11"/>
  <c r="AA80" i="11" s="1"/>
  <c r="AG79" i="12"/>
  <c r="J79" i="12" s="1"/>
  <c r="R79" i="5"/>
  <c r="AM79" i="5" s="1"/>
  <c r="BH79" i="5" s="1"/>
  <c r="L79" i="11"/>
  <c r="AH79" i="11" s="1"/>
  <c r="Q79" i="5"/>
  <c r="AL79" i="5" s="1"/>
  <c r="BG79" i="5" s="1"/>
  <c r="AF79" i="12"/>
  <c r="I79" i="12" s="1"/>
  <c r="K79" i="11"/>
  <c r="AG79" i="11" s="1"/>
  <c r="AE79" i="12"/>
  <c r="H79" i="12" s="1"/>
  <c r="P79" i="5"/>
  <c r="AK79" i="5" s="1"/>
  <c r="BF79" i="5" s="1"/>
  <c r="J79" i="11"/>
  <c r="AF79" i="11" s="1"/>
  <c r="O79" i="5"/>
  <c r="AJ79" i="5" s="1"/>
  <c r="BE79" i="5" s="1"/>
  <c r="AD79" i="12"/>
  <c r="G79" i="12" s="1"/>
  <c r="I79" i="11"/>
  <c r="AE79" i="11" s="1"/>
  <c r="N79" i="5"/>
  <c r="AI79" i="5" s="1"/>
  <c r="BD79" i="5" s="1"/>
  <c r="AC79" i="12"/>
  <c r="H79" i="11"/>
  <c r="AD79" i="11" s="1"/>
  <c r="L79" i="5"/>
  <c r="AG79" i="5" s="1"/>
  <c r="BB79" i="5" s="1"/>
  <c r="AA79" i="12"/>
  <c r="D79" i="12" s="1"/>
  <c r="F79" i="11"/>
  <c r="AB79" i="11" s="1"/>
  <c r="K79" i="5"/>
  <c r="AF79" i="5" s="1"/>
  <c r="BA79" i="5" s="1"/>
  <c r="Z79" i="12"/>
  <c r="C79" i="12" s="1"/>
  <c r="E79" i="11"/>
  <c r="AA79" i="11" s="1"/>
  <c r="AG78" i="12"/>
  <c r="J78" i="12" s="1"/>
  <c r="R78" i="5"/>
  <c r="AM78" i="5" s="1"/>
  <c r="BH78" i="5" s="1"/>
  <c r="L78" i="11"/>
  <c r="AH78" i="11" s="1"/>
  <c r="Q78" i="5"/>
  <c r="AL78" i="5" s="1"/>
  <c r="BG78" i="5" s="1"/>
  <c r="AF78" i="12"/>
  <c r="I78" i="12" s="1"/>
  <c r="K78" i="11"/>
  <c r="AG78" i="11" s="1"/>
  <c r="P78" i="5"/>
  <c r="AK78" i="5" s="1"/>
  <c r="BF78" i="5" s="1"/>
  <c r="AE78" i="12"/>
  <c r="H78" i="12" s="1"/>
  <c r="J78" i="11"/>
  <c r="AF78" i="11" s="1"/>
  <c r="AD78" i="12"/>
  <c r="G78" i="12" s="1"/>
  <c r="O78" i="5"/>
  <c r="AJ78" i="5" s="1"/>
  <c r="BE78" i="5" s="1"/>
  <c r="I78" i="11"/>
  <c r="AE78" i="11" s="1"/>
  <c r="N78" i="5"/>
  <c r="AI78" i="5" s="1"/>
  <c r="BD78" i="5" s="1"/>
  <c r="AC78" i="12"/>
  <c r="H78" i="11"/>
  <c r="AD78" i="11" s="1"/>
  <c r="AA78" i="12"/>
  <c r="D78" i="12" s="1"/>
  <c r="L78" i="5"/>
  <c r="AG78" i="5" s="1"/>
  <c r="BB78" i="5" s="1"/>
  <c r="F78" i="11"/>
  <c r="AB78" i="11" s="1"/>
  <c r="K78" i="5"/>
  <c r="AF78" i="5" s="1"/>
  <c r="BA78" i="5" s="1"/>
  <c r="Z78" i="12"/>
  <c r="C78" i="12" s="1"/>
  <c r="E78" i="11"/>
  <c r="AA78" i="11" s="1"/>
  <c r="R77" i="5"/>
  <c r="AM77" i="5" s="1"/>
  <c r="BH77" i="5" s="1"/>
  <c r="L77" i="11"/>
  <c r="AH77" i="11" s="1"/>
  <c r="AG77" i="12"/>
  <c r="J77" i="12" s="1"/>
  <c r="AF77" i="12"/>
  <c r="I77" i="12" s="1"/>
  <c r="Q77" i="5"/>
  <c r="AL77" i="5" s="1"/>
  <c r="BG77" i="5" s="1"/>
  <c r="K77" i="11"/>
  <c r="AG77" i="11" s="1"/>
  <c r="AE77" i="12"/>
  <c r="H77" i="12" s="1"/>
  <c r="J77" i="11"/>
  <c r="AF77" i="11" s="1"/>
  <c r="P77" i="5"/>
  <c r="AK77" i="5" s="1"/>
  <c r="BF77" i="5" s="1"/>
  <c r="O77" i="5"/>
  <c r="AJ77" i="5" s="1"/>
  <c r="BE77" i="5" s="1"/>
  <c r="AD77" i="12"/>
  <c r="G77" i="12" s="1"/>
  <c r="I77" i="11"/>
  <c r="AE77" i="11" s="1"/>
  <c r="AC77" i="12"/>
  <c r="N77" i="5"/>
  <c r="AI77" i="5" s="1"/>
  <c r="BD77" i="5" s="1"/>
  <c r="H77" i="11"/>
  <c r="AD77" i="11" s="1"/>
  <c r="AA77" i="12"/>
  <c r="D77" i="12" s="1"/>
  <c r="L77" i="5"/>
  <c r="AG77" i="5" s="1"/>
  <c r="BB77" i="5" s="1"/>
  <c r="F77" i="11"/>
  <c r="AB77" i="11" s="1"/>
  <c r="K77" i="5"/>
  <c r="AF77" i="5" s="1"/>
  <c r="BA77" i="5" s="1"/>
  <c r="Z77" i="12"/>
  <c r="C77" i="12" s="1"/>
  <c r="E77" i="11"/>
  <c r="AA77" i="11" s="1"/>
  <c r="R76" i="5"/>
  <c r="AM76" i="5" s="1"/>
  <c r="BH76" i="5" s="1"/>
  <c r="L76" i="11"/>
  <c r="AH76" i="11" s="1"/>
  <c r="AG76" i="12"/>
  <c r="J76" i="12" s="1"/>
  <c r="Q76" i="5"/>
  <c r="AL76" i="5" s="1"/>
  <c r="BG76" i="5" s="1"/>
  <c r="AF76" i="12"/>
  <c r="I76" i="12" s="1"/>
  <c r="K76" i="11"/>
  <c r="AG76" i="11" s="1"/>
  <c r="AE76" i="12"/>
  <c r="H76" i="12" s="1"/>
  <c r="J76" i="11"/>
  <c r="AF76" i="11" s="1"/>
  <c r="P76" i="5"/>
  <c r="AK76" i="5" s="1"/>
  <c r="BF76" i="5" s="1"/>
  <c r="O76" i="5"/>
  <c r="AJ76" i="5" s="1"/>
  <c r="BE76" i="5" s="1"/>
  <c r="I76" i="11"/>
  <c r="AE76" i="11" s="1"/>
  <c r="AD76" i="12"/>
  <c r="G76" i="12" s="1"/>
  <c r="AC76" i="12"/>
  <c r="N76" i="5"/>
  <c r="AI76" i="5" s="1"/>
  <c r="BD76" i="5" s="1"/>
  <c r="H76" i="11"/>
  <c r="AD76" i="11" s="1"/>
  <c r="L76" i="5"/>
  <c r="AG76" i="5" s="1"/>
  <c r="BB76" i="5" s="1"/>
  <c r="AA76" i="12"/>
  <c r="D76" i="12" s="1"/>
  <c r="F76" i="11"/>
  <c r="AB76" i="11" s="1"/>
  <c r="Z76" i="12"/>
  <c r="C76" i="12" s="1"/>
  <c r="K76" i="5"/>
  <c r="AF76" i="5" s="1"/>
  <c r="BA76" i="5" s="1"/>
  <c r="E76" i="11"/>
  <c r="AA76" i="11" s="1"/>
  <c r="AG75" i="12"/>
  <c r="J75" i="12" s="1"/>
  <c r="R75" i="5"/>
  <c r="AM75" i="5" s="1"/>
  <c r="BH75" i="5" s="1"/>
  <c r="L75" i="11"/>
  <c r="AH75" i="11" s="1"/>
  <c r="Q75" i="5"/>
  <c r="AL75" i="5" s="1"/>
  <c r="BG75" i="5" s="1"/>
  <c r="K75" i="11"/>
  <c r="AG75" i="11" s="1"/>
  <c r="AF75" i="12"/>
  <c r="I75" i="12" s="1"/>
  <c r="AE75" i="12"/>
  <c r="H75" i="12" s="1"/>
  <c r="P75" i="5"/>
  <c r="AK75" i="5" s="1"/>
  <c r="BF75" i="5" s="1"/>
  <c r="J75" i="11"/>
  <c r="AF75" i="11" s="1"/>
  <c r="O75" i="5"/>
  <c r="AJ75" i="5" s="1"/>
  <c r="BE75" i="5" s="1"/>
  <c r="AD75" i="12"/>
  <c r="G75" i="12" s="1"/>
  <c r="I75" i="11"/>
  <c r="AE75" i="11" s="1"/>
  <c r="N75" i="5"/>
  <c r="AI75" i="5" s="1"/>
  <c r="BD75" i="5" s="1"/>
  <c r="AC75" i="12"/>
  <c r="H75" i="11"/>
  <c r="AD75" i="11" s="1"/>
  <c r="AA75" i="12"/>
  <c r="D75" i="12" s="1"/>
  <c r="F75" i="11"/>
  <c r="AB75" i="11" s="1"/>
  <c r="L75" i="5"/>
  <c r="AG75" i="5" s="1"/>
  <c r="BB75" i="5" s="1"/>
  <c r="K75" i="5"/>
  <c r="AF75" i="5" s="1"/>
  <c r="BA75" i="5" s="1"/>
  <c r="Z75" i="12"/>
  <c r="C75" i="12" s="1"/>
  <c r="E75" i="11"/>
  <c r="AA75" i="11" s="1"/>
  <c r="AG74" i="12"/>
  <c r="J74" i="12" s="1"/>
  <c r="R74" i="5"/>
  <c r="AM74" i="5" s="1"/>
  <c r="BH74" i="5" s="1"/>
  <c r="L74" i="11"/>
  <c r="AH74" i="11" s="1"/>
  <c r="Q74" i="5"/>
  <c r="AL74" i="5" s="1"/>
  <c r="BG74" i="5" s="1"/>
  <c r="AF74" i="12"/>
  <c r="I74" i="12" s="1"/>
  <c r="K74" i="11"/>
  <c r="AG74" i="11" s="1"/>
  <c r="P74" i="5"/>
  <c r="AK74" i="5" s="1"/>
  <c r="BF74" i="5" s="1"/>
  <c r="AE74" i="12"/>
  <c r="H74" i="12" s="1"/>
  <c r="J74" i="11"/>
  <c r="AF74" i="11" s="1"/>
  <c r="AD74" i="12"/>
  <c r="G74" i="12" s="1"/>
  <c r="O74" i="5"/>
  <c r="AJ74" i="5" s="1"/>
  <c r="BE74" i="5" s="1"/>
  <c r="I74" i="11"/>
  <c r="AE74" i="11" s="1"/>
  <c r="N74" i="5"/>
  <c r="AI74" i="5" s="1"/>
  <c r="BD74" i="5" s="1"/>
  <c r="AC74" i="12"/>
  <c r="H74" i="11"/>
  <c r="AD74" i="11" s="1"/>
  <c r="AA74" i="12"/>
  <c r="D74" i="12" s="1"/>
  <c r="L74" i="5"/>
  <c r="AG74" i="5" s="1"/>
  <c r="BB74" i="5" s="1"/>
  <c r="F74" i="11"/>
  <c r="AB74" i="11" s="1"/>
  <c r="K74" i="5"/>
  <c r="AF74" i="5" s="1"/>
  <c r="BA74" i="5" s="1"/>
  <c r="E74" i="11"/>
  <c r="AA74" i="11" s="1"/>
  <c r="Z74" i="12"/>
  <c r="C74" i="12" s="1"/>
  <c r="R73" i="5"/>
  <c r="AM73" i="5" s="1"/>
  <c r="BH73" i="5" s="1"/>
  <c r="AG73" i="12"/>
  <c r="J73" i="12" s="1"/>
  <c r="L73" i="11"/>
  <c r="AH73" i="11" s="1"/>
  <c r="AF73" i="12"/>
  <c r="I73" i="12" s="1"/>
  <c r="Q73" i="5"/>
  <c r="AL73" i="5" s="1"/>
  <c r="BG73" i="5" s="1"/>
  <c r="K73" i="11"/>
  <c r="AG73" i="11" s="1"/>
  <c r="J73" i="11"/>
  <c r="AF73" i="11" s="1"/>
  <c r="P73" i="5"/>
  <c r="AK73" i="5" s="1"/>
  <c r="BF73" i="5" s="1"/>
  <c r="AE73" i="12"/>
  <c r="H73" i="12" s="1"/>
  <c r="O73" i="5"/>
  <c r="AJ73" i="5" s="1"/>
  <c r="BE73" i="5" s="1"/>
  <c r="AD73" i="12"/>
  <c r="G73" i="12" s="1"/>
  <c r="I73" i="11"/>
  <c r="AE73" i="11" s="1"/>
  <c r="AC73" i="12"/>
  <c r="H73" i="11"/>
  <c r="AD73" i="11" s="1"/>
  <c r="N73" i="5"/>
  <c r="AI73" i="5" s="1"/>
  <c r="BD73" i="5" s="1"/>
  <c r="AA73" i="12"/>
  <c r="D73" i="12" s="1"/>
  <c r="L73" i="5"/>
  <c r="AG73" i="5" s="1"/>
  <c r="BB73" i="5" s="1"/>
  <c r="F73" i="11"/>
  <c r="AB73" i="11" s="1"/>
  <c r="K73" i="5"/>
  <c r="AF73" i="5" s="1"/>
  <c r="BA73" i="5" s="1"/>
  <c r="E73" i="11"/>
  <c r="AA73" i="11" s="1"/>
  <c r="Z73" i="12"/>
  <c r="C73" i="12" s="1"/>
  <c r="R72" i="5"/>
  <c r="AM72" i="5" s="1"/>
  <c r="BH72" i="5" s="1"/>
  <c r="AG72" i="12"/>
  <c r="J72" i="12" s="1"/>
  <c r="L72" i="11"/>
  <c r="AH72" i="11" s="1"/>
  <c r="Q72" i="5"/>
  <c r="AL72" i="5" s="1"/>
  <c r="BG72" i="5" s="1"/>
  <c r="AF72" i="12"/>
  <c r="I72" i="12" s="1"/>
  <c r="K72" i="11"/>
  <c r="AG72" i="11" s="1"/>
  <c r="AE72" i="12"/>
  <c r="H72" i="12" s="1"/>
  <c r="P72" i="5"/>
  <c r="AK72" i="5" s="1"/>
  <c r="BF72" i="5" s="1"/>
  <c r="J72" i="11"/>
  <c r="AF72" i="11" s="1"/>
  <c r="O72" i="5"/>
  <c r="AJ72" i="5" s="1"/>
  <c r="BE72" i="5" s="1"/>
  <c r="I72" i="11"/>
  <c r="AE72" i="11" s="1"/>
  <c r="AD72" i="12"/>
  <c r="G72" i="12" s="1"/>
  <c r="AC72" i="12"/>
  <c r="N72" i="5"/>
  <c r="AI72" i="5" s="1"/>
  <c r="BD72" i="5" s="1"/>
  <c r="H72" i="11"/>
  <c r="AD72" i="11" s="1"/>
  <c r="L72" i="5"/>
  <c r="AG72" i="5" s="1"/>
  <c r="BB72" i="5" s="1"/>
  <c r="F72" i="11"/>
  <c r="AB72" i="11" s="1"/>
  <c r="AA72" i="12"/>
  <c r="D72" i="12" s="1"/>
  <c r="Z72" i="12"/>
  <c r="C72" i="12" s="1"/>
  <c r="K72" i="5"/>
  <c r="AF72" i="5" s="1"/>
  <c r="BA72" i="5" s="1"/>
  <c r="E72" i="11"/>
  <c r="AA72" i="11" s="1"/>
  <c r="AG71" i="12"/>
  <c r="J71" i="12" s="1"/>
  <c r="R71" i="5"/>
  <c r="AM71" i="5" s="1"/>
  <c r="BH71" i="5" s="1"/>
  <c r="L71" i="11"/>
  <c r="AH71" i="11" s="1"/>
  <c r="Q71" i="5"/>
  <c r="AL71" i="5" s="1"/>
  <c r="BG71" i="5" s="1"/>
  <c r="AF71" i="12"/>
  <c r="I71" i="12" s="1"/>
  <c r="K71" i="11"/>
  <c r="AG71" i="11" s="1"/>
  <c r="AE71" i="12"/>
  <c r="H71" i="12" s="1"/>
  <c r="P71" i="5"/>
  <c r="AK71" i="5" s="1"/>
  <c r="BF71" i="5" s="1"/>
  <c r="J71" i="11"/>
  <c r="AF71" i="11" s="1"/>
  <c r="O71" i="5"/>
  <c r="AJ71" i="5" s="1"/>
  <c r="BE71" i="5" s="1"/>
  <c r="AD71" i="12"/>
  <c r="G71" i="12" s="1"/>
  <c r="I71" i="11"/>
  <c r="AE71" i="11" s="1"/>
  <c r="N71" i="5"/>
  <c r="AI71" i="5" s="1"/>
  <c r="BD71" i="5" s="1"/>
  <c r="AC71" i="12"/>
  <c r="H71" i="11"/>
  <c r="AD71" i="11" s="1"/>
  <c r="L71" i="5"/>
  <c r="AG71" i="5" s="1"/>
  <c r="BB71" i="5" s="1"/>
  <c r="AA71" i="12"/>
  <c r="D71" i="12" s="1"/>
  <c r="F71" i="11"/>
  <c r="AB71" i="11" s="1"/>
  <c r="K71" i="5"/>
  <c r="AF71" i="5" s="1"/>
  <c r="BA71" i="5" s="1"/>
  <c r="Z71" i="12"/>
  <c r="C71" i="12" s="1"/>
  <c r="E71" i="11"/>
  <c r="AA71" i="11" s="1"/>
  <c r="AG70" i="12"/>
  <c r="J70" i="12" s="1"/>
  <c r="R70" i="5"/>
  <c r="AM70" i="5" s="1"/>
  <c r="BH70" i="5" s="1"/>
  <c r="L70" i="11"/>
  <c r="AH70" i="11" s="1"/>
  <c r="Q70" i="5"/>
  <c r="AL70" i="5" s="1"/>
  <c r="BG70" i="5" s="1"/>
  <c r="K70" i="11"/>
  <c r="AG70" i="11" s="1"/>
  <c r="AF70" i="12"/>
  <c r="I70" i="12" s="1"/>
  <c r="P70" i="5"/>
  <c r="AK70" i="5" s="1"/>
  <c r="BF70" i="5" s="1"/>
  <c r="J70" i="11"/>
  <c r="AF70" i="11" s="1"/>
  <c r="AE70" i="12"/>
  <c r="H70" i="12" s="1"/>
  <c r="AD70" i="12"/>
  <c r="G70" i="12" s="1"/>
  <c r="O70" i="5"/>
  <c r="AJ70" i="5" s="1"/>
  <c r="BE70" i="5" s="1"/>
  <c r="I70" i="11"/>
  <c r="AE70" i="11" s="1"/>
  <c r="H70" i="11"/>
  <c r="AD70" i="11" s="1"/>
  <c r="N70" i="5"/>
  <c r="AI70" i="5" s="1"/>
  <c r="BD70" i="5" s="1"/>
  <c r="AC70" i="12"/>
  <c r="AA70" i="12"/>
  <c r="D70" i="12" s="1"/>
  <c r="L70" i="5"/>
  <c r="AG70" i="5" s="1"/>
  <c r="BB70" i="5" s="1"/>
  <c r="F70" i="11"/>
  <c r="AB70" i="11" s="1"/>
  <c r="K70" i="5"/>
  <c r="AF70" i="5" s="1"/>
  <c r="BA70" i="5" s="1"/>
  <c r="Z70" i="12"/>
  <c r="C70" i="12" s="1"/>
  <c r="E70" i="11"/>
  <c r="AA70" i="11" s="1"/>
  <c r="R69" i="5"/>
  <c r="AM69" i="5" s="1"/>
  <c r="BH69" i="5" s="1"/>
  <c r="AG69" i="12"/>
  <c r="J69" i="12" s="1"/>
  <c r="L69" i="11"/>
  <c r="AH69" i="11" s="1"/>
  <c r="AF69" i="12"/>
  <c r="I69" i="12" s="1"/>
  <c r="Q69" i="5"/>
  <c r="AL69" i="5" s="1"/>
  <c r="BG69" i="5" s="1"/>
  <c r="K69" i="11"/>
  <c r="AG69" i="11" s="1"/>
  <c r="P69" i="5"/>
  <c r="AK69" i="5" s="1"/>
  <c r="BF69" i="5" s="1"/>
  <c r="AE69" i="12"/>
  <c r="H69" i="12" s="1"/>
  <c r="J69" i="11"/>
  <c r="AF69" i="11" s="1"/>
  <c r="O69" i="5"/>
  <c r="AJ69" i="5" s="1"/>
  <c r="BE69" i="5" s="1"/>
  <c r="AD69" i="12"/>
  <c r="G69" i="12" s="1"/>
  <c r="I69" i="11"/>
  <c r="AE69" i="11" s="1"/>
  <c r="AC69" i="12"/>
  <c r="N69" i="5"/>
  <c r="AI69" i="5" s="1"/>
  <c r="BD69" i="5" s="1"/>
  <c r="H69" i="11"/>
  <c r="AD69" i="11" s="1"/>
  <c r="AA69" i="12"/>
  <c r="D69" i="12" s="1"/>
  <c r="L69" i="5"/>
  <c r="AG69" i="5" s="1"/>
  <c r="BB69" i="5" s="1"/>
  <c r="F69" i="11"/>
  <c r="AB69" i="11" s="1"/>
  <c r="K69" i="5"/>
  <c r="AF69" i="5" s="1"/>
  <c r="BA69" i="5" s="1"/>
  <c r="Z69" i="12"/>
  <c r="C69" i="12" s="1"/>
  <c r="E69" i="11"/>
  <c r="AA69" i="11" s="1"/>
  <c r="AG68" i="12"/>
  <c r="J68" i="12" s="1"/>
  <c r="R68" i="5"/>
  <c r="AM68" i="5" s="1"/>
  <c r="BH68" i="5" s="1"/>
  <c r="L68" i="11"/>
  <c r="AH68" i="11" s="1"/>
  <c r="Q68" i="5"/>
  <c r="AL68" i="5" s="1"/>
  <c r="BG68" i="5" s="1"/>
  <c r="AF68" i="12"/>
  <c r="I68" i="12" s="1"/>
  <c r="K68" i="11"/>
  <c r="AG68" i="11" s="1"/>
  <c r="AE68" i="12"/>
  <c r="H68" i="12" s="1"/>
  <c r="J68" i="11"/>
  <c r="AF68" i="11" s="1"/>
  <c r="P68" i="5"/>
  <c r="AK68" i="5" s="1"/>
  <c r="BF68" i="5" s="1"/>
  <c r="O68" i="5"/>
  <c r="AJ68" i="5" s="1"/>
  <c r="BE68" i="5" s="1"/>
  <c r="AD68" i="12"/>
  <c r="G68" i="12" s="1"/>
  <c r="I68" i="11"/>
  <c r="AE68" i="11" s="1"/>
  <c r="AC68" i="12"/>
  <c r="N68" i="5"/>
  <c r="AI68" i="5" s="1"/>
  <c r="BD68" i="5" s="1"/>
  <c r="H68" i="11"/>
  <c r="AD68" i="11" s="1"/>
  <c r="L68" i="5"/>
  <c r="AG68" i="5" s="1"/>
  <c r="BB68" i="5" s="1"/>
  <c r="AA68" i="12"/>
  <c r="D68" i="12" s="1"/>
  <c r="F68" i="11"/>
  <c r="AB68" i="11" s="1"/>
  <c r="Z68" i="12"/>
  <c r="C68" i="12" s="1"/>
  <c r="K68" i="5"/>
  <c r="AF68" i="5" s="1"/>
  <c r="BA68" i="5" s="1"/>
  <c r="E68" i="11"/>
  <c r="AA68" i="11" s="1"/>
  <c r="AG67" i="12"/>
  <c r="J67" i="12" s="1"/>
  <c r="R67" i="5"/>
  <c r="AM67" i="5" s="1"/>
  <c r="BH67" i="5" s="1"/>
  <c r="L67" i="11"/>
  <c r="AH67" i="11" s="1"/>
  <c r="Q67" i="5"/>
  <c r="AL67" i="5" s="1"/>
  <c r="BG67" i="5" s="1"/>
  <c r="K67" i="11"/>
  <c r="AG67" i="11" s="1"/>
  <c r="AF67" i="12"/>
  <c r="I67" i="12" s="1"/>
  <c r="AE67" i="12"/>
  <c r="H67" i="12" s="1"/>
  <c r="P67" i="5"/>
  <c r="AK67" i="5" s="1"/>
  <c r="BF67" i="5" s="1"/>
  <c r="J67" i="11"/>
  <c r="AF67" i="11" s="1"/>
  <c r="O67" i="5"/>
  <c r="AJ67" i="5" s="1"/>
  <c r="BE67" i="5" s="1"/>
  <c r="I67" i="11"/>
  <c r="AE67" i="11" s="1"/>
  <c r="AD67" i="12"/>
  <c r="G67" i="12" s="1"/>
  <c r="N67" i="5"/>
  <c r="AI67" i="5" s="1"/>
  <c r="BD67" i="5" s="1"/>
  <c r="AC67" i="12"/>
  <c r="H67" i="11"/>
  <c r="AD67" i="11" s="1"/>
  <c r="F67" i="11"/>
  <c r="AB67" i="11" s="1"/>
  <c r="L67" i="5"/>
  <c r="AG67" i="5" s="1"/>
  <c r="BB67" i="5" s="1"/>
  <c r="AA67" i="12"/>
  <c r="D67" i="12" s="1"/>
  <c r="K67" i="5"/>
  <c r="AF67" i="5" s="1"/>
  <c r="BA67" i="5" s="1"/>
  <c r="Z67" i="12"/>
  <c r="C67" i="12" s="1"/>
  <c r="E67" i="11"/>
  <c r="AA67" i="11" s="1"/>
  <c r="AG66" i="12"/>
  <c r="J66" i="12" s="1"/>
  <c r="R66" i="5"/>
  <c r="AM66" i="5" s="1"/>
  <c r="BH66" i="5" s="1"/>
  <c r="L66" i="11"/>
  <c r="AH66" i="11" s="1"/>
  <c r="Q66" i="5"/>
  <c r="AL66" i="5" s="1"/>
  <c r="BG66" i="5" s="1"/>
  <c r="AF66" i="12"/>
  <c r="I66" i="12" s="1"/>
  <c r="K66" i="11"/>
  <c r="AG66" i="11" s="1"/>
  <c r="P66" i="5"/>
  <c r="AK66" i="5" s="1"/>
  <c r="BF66" i="5" s="1"/>
  <c r="AE66" i="12"/>
  <c r="H66" i="12" s="1"/>
  <c r="J66" i="11"/>
  <c r="AF66" i="11" s="1"/>
  <c r="AD66" i="12"/>
  <c r="G66" i="12" s="1"/>
  <c r="O66" i="5"/>
  <c r="AJ66" i="5" s="1"/>
  <c r="BE66" i="5" s="1"/>
  <c r="I66" i="11"/>
  <c r="AE66" i="11" s="1"/>
  <c r="N66" i="5"/>
  <c r="AI66" i="5" s="1"/>
  <c r="BD66" i="5" s="1"/>
  <c r="AC66" i="12"/>
  <c r="H66" i="11"/>
  <c r="AD66" i="11" s="1"/>
  <c r="AA66" i="12"/>
  <c r="D66" i="12" s="1"/>
  <c r="L66" i="5"/>
  <c r="AG66" i="5" s="1"/>
  <c r="BB66" i="5" s="1"/>
  <c r="F66" i="11"/>
  <c r="AB66" i="11" s="1"/>
  <c r="K66" i="5"/>
  <c r="AF66" i="5" s="1"/>
  <c r="BA66" i="5" s="1"/>
  <c r="Z66" i="12"/>
  <c r="C66" i="12" s="1"/>
  <c r="E66" i="11"/>
  <c r="AA66" i="11" s="1"/>
  <c r="R65" i="5"/>
  <c r="AM65" i="5" s="1"/>
  <c r="BH65" i="5" s="1"/>
  <c r="AG65" i="12"/>
  <c r="J65" i="12" s="1"/>
  <c r="L65" i="11"/>
  <c r="AH65" i="11" s="1"/>
  <c r="AF65" i="12"/>
  <c r="I65" i="12" s="1"/>
  <c r="Q65" i="5"/>
  <c r="AL65" i="5" s="1"/>
  <c r="BG65" i="5" s="1"/>
  <c r="K65" i="11"/>
  <c r="AG65" i="11" s="1"/>
  <c r="P65" i="5"/>
  <c r="AK65" i="5" s="1"/>
  <c r="BF65" i="5" s="1"/>
  <c r="AE65" i="12"/>
  <c r="H65" i="12" s="1"/>
  <c r="J65" i="11"/>
  <c r="AF65" i="11" s="1"/>
  <c r="O65" i="5"/>
  <c r="AJ65" i="5" s="1"/>
  <c r="BE65" i="5" s="1"/>
  <c r="AD65" i="12"/>
  <c r="G65" i="12" s="1"/>
  <c r="I65" i="11"/>
  <c r="AE65" i="11" s="1"/>
  <c r="AC65" i="12"/>
  <c r="N65" i="5"/>
  <c r="AI65" i="5" s="1"/>
  <c r="BD65" i="5" s="1"/>
  <c r="H65" i="11"/>
  <c r="AD65" i="11" s="1"/>
  <c r="AA65" i="12"/>
  <c r="D65" i="12" s="1"/>
  <c r="L65" i="5"/>
  <c r="AG65" i="5" s="1"/>
  <c r="BB65" i="5" s="1"/>
  <c r="F65" i="11"/>
  <c r="AB65" i="11" s="1"/>
  <c r="K65" i="5"/>
  <c r="AF65" i="5" s="1"/>
  <c r="BA65" i="5" s="1"/>
  <c r="E65" i="11"/>
  <c r="AA65" i="11" s="1"/>
  <c r="Z65" i="12"/>
  <c r="C65" i="12" s="1"/>
  <c r="R64" i="5"/>
  <c r="AM64" i="5" s="1"/>
  <c r="BH64" i="5" s="1"/>
  <c r="AG64" i="12"/>
  <c r="J64" i="12" s="1"/>
  <c r="L64" i="11"/>
  <c r="AH64" i="11" s="1"/>
  <c r="Q64" i="5"/>
  <c r="AL64" i="5" s="1"/>
  <c r="BG64" i="5" s="1"/>
  <c r="AF64" i="12"/>
  <c r="I64" i="12" s="1"/>
  <c r="K64" i="11"/>
  <c r="AG64" i="11" s="1"/>
  <c r="AE64" i="12"/>
  <c r="H64" i="12" s="1"/>
  <c r="P64" i="5"/>
  <c r="AK64" i="5" s="1"/>
  <c r="BF64" i="5" s="1"/>
  <c r="J64" i="11"/>
  <c r="AF64" i="11" s="1"/>
  <c r="O64" i="5"/>
  <c r="AJ64" i="5" s="1"/>
  <c r="BE64" i="5" s="1"/>
  <c r="AD64" i="12"/>
  <c r="G64" i="12" s="1"/>
  <c r="I64" i="11"/>
  <c r="AE64" i="11" s="1"/>
  <c r="AC64" i="12"/>
  <c r="N64" i="5"/>
  <c r="AI64" i="5" s="1"/>
  <c r="BD64" i="5" s="1"/>
  <c r="H64" i="11"/>
  <c r="AD64" i="11" s="1"/>
  <c r="L64" i="5"/>
  <c r="AG64" i="5" s="1"/>
  <c r="BB64" i="5" s="1"/>
  <c r="F64" i="11"/>
  <c r="AB64" i="11" s="1"/>
  <c r="AA64" i="12"/>
  <c r="D64" i="12" s="1"/>
  <c r="Z64" i="12"/>
  <c r="C64" i="12" s="1"/>
  <c r="K64" i="5"/>
  <c r="AF64" i="5" s="1"/>
  <c r="BA64" i="5" s="1"/>
  <c r="E64" i="11"/>
  <c r="AA64" i="11" s="1"/>
  <c r="AG63" i="12"/>
  <c r="J63" i="12" s="1"/>
  <c r="R63" i="5"/>
  <c r="AM63" i="5" s="1"/>
  <c r="BH63" i="5" s="1"/>
  <c r="L63" i="11"/>
  <c r="AH63" i="11" s="1"/>
  <c r="Q63" i="5"/>
  <c r="AL63" i="5" s="1"/>
  <c r="BG63" i="5" s="1"/>
  <c r="K63" i="11"/>
  <c r="AG63" i="11" s="1"/>
  <c r="AF63" i="12"/>
  <c r="I63" i="12" s="1"/>
  <c r="AE63" i="12"/>
  <c r="H63" i="12" s="1"/>
  <c r="P63" i="5"/>
  <c r="AK63" i="5" s="1"/>
  <c r="BF63" i="5" s="1"/>
  <c r="J63" i="11"/>
  <c r="AF63" i="11" s="1"/>
  <c r="O63" i="5"/>
  <c r="AJ63" i="5" s="1"/>
  <c r="BE63" i="5" s="1"/>
  <c r="AD63" i="12"/>
  <c r="G63" i="12" s="1"/>
  <c r="I63" i="11"/>
  <c r="AE63" i="11" s="1"/>
  <c r="N63" i="5"/>
  <c r="AI63" i="5" s="1"/>
  <c r="BD63" i="5" s="1"/>
  <c r="AC63" i="12"/>
  <c r="H63" i="11"/>
  <c r="AD63" i="11" s="1"/>
  <c r="L63" i="5"/>
  <c r="AG63" i="5" s="1"/>
  <c r="BB63" i="5" s="1"/>
  <c r="AA63" i="12"/>
  <c r="D63" i="12" s="1"/>
  <c r="F63" i="11"/>
  <c r="AB63" i="11" s="1"/>
  <c r="K63" i="5"/>
  <c r="AF63" i="5" s="1"/>
  <c r="BA63" i="5" s="1"/>
  <c r="Z63" i="12"/>
  <c r="C63" i="12" s="1"/>
  <c r="E63" i="11"/>
  <c r="AA63" i="11" s="1"/>
  <c r="AG62" i="12"/>
  <c r="J62" i="12" s="1"/>
  <c r="R62" i="5"/>
  <c r="AM62" i="5" s="1"/>
  <c r="BH62" i="5" s="1"/>
  <c r="L62" i="11"/>
  <c r="AH62" i="11" s="1"/>
  <c r="Q62" i="5"/>
  <c r="AL62" i="5" s="1"/>
  <c r="BG62" i="5" s="1"/>
  <c r="K62" i="11"/>
  <c r="AG62" i="11" s="1"/>
  <c r="AF62" i="12"/>
  <c r="I62" i="12" s="1"/>
  <c r="P62" i="5"/>
  <c r="AK62" i="5" s="1"/>
  <c r="BF62" i="5" s="1"/>
  <c r="AE62" i="12"/>
  <c r="H62" i="12" s="1"/>
  <c r="J62" i="11"/>
  <c r="AF62" i="11" s="1"/>
  <c r="AD62" i="12"/>
  <c r="G62" i="12" s="1"/>
  <c r="O62" i="5"/>
  <c r="AJ62" i="5" s="1"/>
  <c r="BE62" i="5" s="1"/>
  <c r="I62" i="11"/>
  <c r="AE62" i="11" s="1"/>
  <c r="H62" i="11"/>
  <c r="AD62" i="11" s="1"/>
  <c r="N62" i="5"/>
  <c r="AI62" i="5" s="1"/>
  <c r="BD62" i="5" s="1"/>
  <c r="AC62" i="12"/>
  <c r="AA62" i="12"/>
  <c r="D62" i="12" s="1"/>
  <c r="L62" i="5"/>
  <c r="AG62" i="5" s="1"/>
  <c r="BB62" i="5" s="1"/>
  <c r="F62" i="11"/>
  <c r="AB62" i="11" s="1"/>
  <c r="K62" i="5"/>
  <c r="AF62" i="5" s="1"/>
  <c r="BA62" i="5" s="1"/>
  <c r="Z62" i="12"/>
  <c r="C62" i="12" s="1"/>
  <c r="E62" i="11"/>
  <c r="AA62" i="11" s="1"/>
  <c r="R61" i="5"/>
  <c r="AM61" i="5" s="1"/>
  <c r="BH61" i="5" s="1"/>
  <c r="L61" i="11"/>
  <c r="AH61" i="11" s="1"/>
  <c r="AG61" i="12"/>
  <c r="J61" i="12" s="1"/>
  <c r="AF61" i="12"/>
  <c r="I61" i="12" s="1"/>
  <c r="Q61" i="5"/>
  <c r="AL61" i="5" s="1"/>
  <c r="BG61" i="5" s="1"/>
  <c r="K61" i="11"/>
  <c r="AG61" i="11" s="1"/>
  <c r="P61" i="5"/>
  <c r="AK61" i="5" s="1"/>
  <c r="BF61" i="5" s="1"/>
  <c r="AE61" i="12"/>
  <c r="H61" i="12" s="1"/>
  <c r="J61" i="11"/>
  <c r="AF61" i="11" s="1"/>
  <c r="O61" i="5"/>
  <c r="AJ61" i="5" s="1"/>
  <c r="BE61" i="5" s="1"/>
  <c r="AD61" i="12"/>
  <c r="G61" i="12" s="1"/>
  <c r="I61" i="11"/>
  <c r="AE61" i="11" s="1"/>
  <c r="AC61" i="12"/>
  <c r="N61" i="5"/>
  <c r="AI61" i="5" s="1"/>
  <c r="BD61" i="5" s="1"/>
  <c r="H61" i="11"/>
  <c r="AD61" i="11" s="1"/>
  <c r="AA61" i="12"/>
  <c r="D61" i="12" s="1"/>
  <c r="L61" i="5"/>
  <c r="AG61" i="5" s="1"/>
  <c r="BB61" i="5" s="1"/>
  <c r="F61" i="11"/>
  <c r="AB61" i="11" s="1"/>
  <c r="K61" i="5"/>
  <c r="AF61" i="5" s="1"/>
  <c r="BA61" i="5" s="1"/>
  <c r="E61" i="11"/>
  <c r="AA61" i="11" s="1"/>
  <c r="Z61" i="12"/>
  <c r="C61" i="12" s="1"/>
  <c r="R60" i="5"/>
  <c r="AM60" i="5" s="1"/>
  <c r="BH60" i="5" s="1"/>
  <c r="L60" i="11"/>
  <c r="AH60" i="11" s="1"/>
  <c r="AG60" i="12"/>
  <c r="J60" i="12" s="1"/>
  <c r="Q60" i="5"/>
  <c r="AL60" i="5" s="1"/>
  <c r="BG60" i="5" s="1"/>
  <c r="AF60" i="12"/>
  <c r="I60" i="12" s="1"/>
  <c r="K60" i="11"/>
  <c r="AG60" i="11" s="1"/>
  <c r="AE60" i="12"/>
  <c r="H60" i="12" s="1"/>
  <c r="J60" i="11"/>
  <c r="AF60" i="11" s="1"/>
  <c r="P60" i="5"/>
  <c r="AK60" i="5" s="1"/>
  <c r="BF60" i="5" s="1"/>
  <c r="O60" i="5"/>
  <c r="AJ60" i="5" s="1"/>
  <c r="BE60" i="5" s="1"/>
  <c r="AC60" i="12"/>
  <c r="N60" i="5"/>
  <c r="AI60" i="5" s="1"/>
  <c r="BD60" i="5" s="1"/>
  <c r="H60" i="11"/>
  <c r="AD60" i="11" s="1"/>
  <c r="L60" i="5"/>
  <c r="AG60" i="5" s="1"/>
  <c r="BB60" i="5" s="1"/>
  <c r="F60" i="11"/>
  <c r="AB60" i="11" s="1"/>
  <c r="AA60" i="12"/>
  <c r="D60" i="12" s="1"/>
  <c r="Z60" i="12"/>
  <c r="C60" i="12" s="1"/>
  <c r="E60" i="11"/>
  <c r="AA60" i="11" s="1"/>
  <c r="K60" i="5"/>
  <c r="AF60" i="5" s="1"/>
  <c r="BA60" i="5" s="1"/>
  <c r="AG59" i="12"/>
  <c r="J59" i="12" s="1"/>
  <c r="R59" i="5"/>
  <c r="AM59" i="5" s="1"/>
  <c r="BH59" i="5" s="1"/>
  <c r="L59" i="11"/>
  <c r="AH59" i="11" s="1"/>
  <c r="Q59" i="5"/>
  <c r="AL59" i="5" s="1"/>
  <c r="BG59" i="5" s="1"/>
  <c r="AE59" i="12"/>
  <c r="H59" i="12" s="1"/>
  <c r="P59" i="5"/>
  <c r="AK59" i="5" s="1"/>
  <c r="BF59" i="5" s="1"/>
  <c r="J59" i="11"/>
  <c r="AF59" i="11" s="1"/>
  <c r="O59" i="5"/>
  <c r="AJ59" i="5" s="1"/>
  <c r="BE59" i="5" s="1"/>
  <c r="AD59" i="12"/>
  <c r="G59" i="12" s="1"/>
  <c r="I59" i="11"/>
  <c r="AE59" i="11" s="1"/>
  <c r="N59" i="5"/>
  <c r="AI59" i="5" s="1"/>
  <c r="BD59" i="5" s="1"/>
  <c r="AC59" i="12"/>
  <c r="H59" i="11"/>
  <c r="AD59" i="11" s="1"/>
  <c r="L59" i="5"/>
  <c r="AG59" i="5" s="1"/>
  <c r="BB59" i="5" s="1"/>
  <c r="AA59" i="12"/>
  <c r="D59" i="12" s="1"/>
  <c r="F59" i="11"/>
  <c r="AB59" i="11" s="1"/>
  <c r="K59" i="5"/>
  <c r="AF59" i="5" s="1"/>
  <c r="BA59" i="5" s="1"/>
  <c r="Z59" i="12"/>
  <c r="C59" i="12" s="1"/>
  <c r="E59" i="11"/>
  <c r="AA59" i="11" s="1"/>
  <c r="AG58" i="12"/>
  <c r="J58" i="12" s="1"/>
  <c r="R58" i="5"/>
  <c r="AM58" i="5" s="1"/>
  <c r="BH58" i="5" s="1"/>
  <c r="L58" i="11"/>
  <c r="AH58" i="11" s="1"/>
  <c r="Q58" i="5"/>
  <c r="AL58" i="5" s="1"/>
  <c r="BG58" i="5" s="1"/>
  <c r="K58" i="11"/>
  <c r="AG58" i="11" s="1"/>
  <c r="AF58" i="12"/>
  <c r="I58" i="12" s="1"/>
  <c r="P58" i="5"/>
  <c r="AK58" i="5" s="1"/>
  <c r="BF58" i="5" s="1"/>
  <c r="AE58" i="12"/>
  <c r="H58" i="12" s="1"/>
  <c r="J58" i="11"/>
  <c r="AF58" i="11" s="1"/>
  <c r="AD58" i="12"/>
  <c r="G58" i="12" s="1"/>
  <c r="O58" i="5"/>
  <c r="AJ58" i="5" s="1"/>
  <c r="BE58" i="5" s="1"/>
  <c r="I58" i="11"/>
  <c r="AE58" i="11" s="1"/>
  <c r="AC58" i="12"/>
  <c r="H58" i="11"/>
  <c r="AD58" i="11" s="1"/>
  <c r="N58" i="5"/>
  <c r="AI58" i="5" s="1"/>
  <c r="BD58" i="5" s="1"/>
  <c r="AA58" i="12"/>
  <c r="D58" i="12" s="1"/>
  <c r="L58" i="5"/>
  <c r="AG58" i="5" s="1"/>
  <c r="BB58" i="5" s="1"/>
  <c r="F58" i="11"/>
  <c r="AB58" i="11" s="1"/>
  <c r="K58" i="5"/>
  <c r="AF58" i="5" s="1"/>
  <c r="BA58" i="5" s="1"/>
  <c r="E58" i="11"/>
  <c r="AA58" i="11" s="1"/>
  <c r="Z58" i="12"/>
  <c r="C58" i="12" s="1"/>
  <c r="R57" i="5"/>
  <c r="AM57" i="5" s="1"/>
  <c r="BH57" i="5" s="1"/>
  <c r="AG57" i="12"/>
  <c r="J57" i="12" s="1"/>
  <c r="L57" i="11"/>
  <c r="AH57" i="11" s="1"/>
  <c r="AF57" i="12"/>
  <c r="I57" i="12" s="1"/>
  <c r="Q57" i="5"/>
  <c r="AL57" i="5" s="1"/>
  <c r="BG57" i="5" s="1"/>
  <c r="K57" i="11"/>
  <c r="AG57" i="11" s="1"/>
  <c r="AE57" i="12"/>
  <c r="H57" i="12" s="1"/>
  <c r="P57" i="5"/>
  <c r="AK57" i="5" s="1"/>
  <c r="BF57" i="5" s="1"/>
  <c r="J57" i="11"/>
  <c r="AF57" i="11" s="1"/>
  <c r="O57" i="5"/>
  <c r="AJ57" i="5" s="1"/>
  <c r="BE57" i="5" s="1"/>
  <c r="AD57" i="12"/>
  <c r="G57" i="12" s="1"/>
  <c r="I57" i="11"/>
  <c r="AE57" i="11" s="1"/>
  <c r="AC57" i="12"/>
  <c r="N57" i="5"/>
  <c r="AI57" i="5" s="1"/>
  <c r="BD57" i="5" s="1"/>
  <c r="H57" i="11"/>
  <c r="AD57" i="11" s="1"/>
  <c r="AA57" i="12"/>
  <c r="D57" i="12" s="1"/>
  <c r="L57" i="5"/>
  <c r="AG57" i="5" s="1"/>
  <c r="BB57" i="5" s="1"/>
  <c r="F57" i="11"/>
  <c r="AB57" i="11" s="1"/>
  <c r="K57" i="5"/>
  <c r="AF57" i="5" s="1"/>
  <c r="BA57" i="5" s="1"/>
  <c r="Z57" i="12"/>
  <c r="C57" i="12" s="1"/>
  <c r="E57" i="11"/>
  <c r="AA57" i="11" s="1"/>
  <c r="R56" i="5"/>
  <c r="AM56" i="5" s="1"/>
  <c r="BH56" i="5" s="1"/>
  <c r="AG56" i="12"/>
  <c r="J56" i="12" s="1"/>
  <c r="L56" i="11"/>
  <c r="AH56" i="11" s="1"/>
  <c r="Q56" i="5"/>
  <c r="AL56" i="5" s="1"/>
  <c r="BG56" i="5" s="1"/>
  <c r="AF56" i="12"/>
  <c r="I56" i="12" s="1"/>
  <c r="K56" i="11"/>
  <c r="AG56" i="11" s="1"/>
  <c r="AE56" i="12"/>
  <c r="H56" i="12" s="1"/>
  <c r="P56" i="5"/>
  <c r="AK56" i="5" s="1"/>
  <c r="BF56" i="5" s="1"/>
  <c r="J56" i="11"/>
  <c r="AF56" i="11" s="1"/>
  <c r="O56" i="5"/>
  <c r="AJ56" i="5" s="1"/>
  <c r="BE56" i="5" s="1"/>
  <c r="I56" i="11"/>
  <c r="AE56" i="11" s="1"/>
  <c r="AC56" i="12"/>
  <c r="N56" i="5"/>
  <c r="AI56" i="5" s="1"/>
  <c r="BD56" i="5" s="1"/>
  <c r="H56" i="11"/>
  <c r="AD56" i="11" s="1"/>
  <c r="L56" i="5"/>
  <c r="AG56" i="5" s="1"/>
  <c r="BB56" i="5" s="1"/>
  <c r="F56" i="11"/>
  <c r="AB56" i="11" s="1"/>
  <c r="AA56" i="12"/>
  <c r="D56" i="12" s="1"/>
  <c r="Z56" i="12"/>
  <c r="C56" i="12" s="1"/>
  <c r="K56" i="5"/>
  <c r="AF56" i="5" s="1"/>
  <c r="BA56" i="5" s="1"/>
  <c r="E56" i="11"/>
  <c r="AA56" i="11" s="1"/>
  <c r="AG55" i="12"/>
  <c r="J55" i="12" s="1"/>
  <c r="R55" i="5"/>
  <c r="AM55" i="5" s="1"/>
  <c r="BH55" i="5" s="1"/>
  <c r="L55" i="11"/>
  <c r="AH55" i="11" s="1"/>
  <c r="Q55" i="5"/>
  <c r="AL55" i="5" s="1"/>
  <c r="BG55" i="5" s="1"/>
  <c r="K55" i="11"/>
  <c r="AG55" i="11" s="1"/>
  <c r="AE55" i="12"/>
  <c r="H55" i="12" s="1"/>
  <c r="P55" i="5"/>
  <c r="AK55" i="5" s="1"/>
  <c r="BF55" i="5" s="1"/>
  <c r="J55" i="11"/>
  <c r="AF55" i="11" s="1"/>
  <c r="O55" i="5"/>
  <c r="AJ55" i="5" s="1"/>
  <c r="BE55" i="5" s="1"/>
  <c r="AD55" i="12"/>
  <c r="G55" i="12" s="1"/>
  <c r="I55" i="11"/>
  <c r="AE55" i="11" s="1"/>
  <c r="N55" i="5"/>
  <c r="AI55" i="5" s="1"/>
  <c r="BD55" i="5" s="1"/>
  <c r="AC55" i="12"/>
  <c r="H55" i="11"/>
  <c r="AD55" i="11" s="1"/>
  <c r="L55" i="5"/>
  <c r="AG55" i="5" s="1"/>
  <c r="BB55" i="5" s="1"/>
  <c r="F55" i="11"/>
  <c r="AB55" i="11" s="1"/>
  <c r="AA55" i="12"/>
  <c r="D55" i="12" s="1"/>
  <c r="K55" i="5"/>
  <c r="AF55" i="5" s="1"/>
  <c r="BA55" i="5" s="1"/>
  <c r="Z55" i="12"/>
  <c r="C55" i="12" s="1"/>
  <c r="E55" i="11"/>
  <c r="AA55" i="11" s="1"/>
  <c r="L54" i="11"/>
  <c r="AH54" i="11" s="1"/>
  <c r="AG54" i="12"/>
  <c r="J54" i="12" s="1"/>
  <c r="R54" i="5"/>
  <c r="AM54" i="5" s="1"/>
  <c r="BH54" i="5" s="1"/>
  <c r="K54" i="11"/>
  <c r="AG54" i="11" s="1"/>
  <c r="AF54" i="12"/>
  <c r="I54" i="12" s="1"/>
  <c r="Q54" i="5"/>
  <c r="AL54" i="5" s="1"/>
  <c r="BG54" i="5" s="1"/>
  <c r="J54" i="11"/>
  <c r="AF54" i="11" s="1"/>
  <c r="AE54" i="12"/>
  <c r="H54" i="12" s="1"/>
  <c r="P54" i="5"/>
  <c r="AK54" i="5" s="1"/>
  <c r="BF54" i="5" s="1"/>
  <c r="I54" i="11"/>
  <c r="AE54" i="11" s="1"/>
  <c r="AD54" i="12"/>
  <c r="G54" i="12" s="1"/>
  <c r="O54" i="5"/>
  <c r="AJ54" i="5" s="1"/>
  <c r="BE54" i="5" s="1"/>
  <c r="H54" i="11"/>
  <c r="AD54" i="11" s="1"/>
  <c r="AC54" i="12"/>
  <c r="N54" i="5"/>
  <c r="AI54" i="5" s="1"/>
  <c r="BD54" i="5" s="1"/>
  <c r="F54" i="11"/>
  <c r="AB54" i="11" s="1"/>
  <c r="AA54" i="12"/>
  <c r="D54" i="12" s="1"/>
  <c r="L54" i="5"/>
  <c r="AG54" i="5" s="1"/>
  <c r="BB54" i="5" s="1"/>
  <c r="E54" i="11"/>
  <c r="AA54" i="11" s="1"/>
  <c r="Z54" i="12"/>
  <c r="C54" i="12" s="1"/>
  <c r="K54" i="5"/>
  <c r="AF54" i="5" s="1"/>
  <c r="BA54" i="5" s="1"/>
  <c r="L53" i="11"/>
  <c r="AH53" i="11" s="1"/>
  <c r="AG53" i="12"/>
  <c r="J53" i="12" s="1"/>
  <c r="R53" i="5"/>
  <c r="AM53" i="5" s="1"/>
  <c r="BH53" i="5" s="1"/>
  <c r="K53" i="11"/>
  <c r="AG53" i="11" s="1"/>
  <c r="AF53" i="12"/>
  <c r="I53" i="12" s="1"/>
  <c r="Q53" i="5"/>
  <c r="AL53" i="5" s="1"/>
  <c r="BG53" i="5" s="1"/>
  <c r="J53" i="11"/>
  <c r="AF53" i="11" s="1"/>
  <c r="AE53" i="12"/>
  <c r="H53" i="12" s="1"/>
  <c r="P53" i="5"/>
  <c r="AK53" i="5" s="1"/>
  <c r="BF53" i="5" s="1"/>
  <c r="I53" i="11"/>
  <c r="AE53" i="11" s="1"/>
  <c r="AD53" i="12"/>
  <c r="G53" i="12" s="1"/>
  <c r="O53" i="5"/>
  <c r="AJ53" i="5" s="1"/>
  <c r="BE53" i="5" s="1"/>
  <c r="H53" i="11"/>
  <c r="AD53" i="11" s="1"/>
  <c r="AC53" i="12"/>
  <c r="N53" i="5"/>
  <c r="AI53" i="5" s="1"/>
  <c r="BD53" i="5" s="1"/>
  <c r="F53" i="11"/>
  <c r="AB53" i="11" s="1"/>
  <c r="L53" i="5"/>
  <c r="AG53" i="5" s="1"/>
  <c r="BB53" i="5" s="1"/>
  <c r="AA53" i="12"/>
  <c r="D53" i="12" s="1"/>
  <c r="E53" i="11"/>
  <c r="AA53" i="11" s="1"/>
  <c r="Z53" i="12"/>
  <c r="C53" i="12" s="1"/>
  <c r="K53" i="5"/>
  <c r="AF53" i="5" s="1"/>
  <c r="BA53" i="5" s="1"/>
  <c r="L52" i="11"/>
  <c r="AH52" i="11" s="1"/>
  <c r="AG52" i="12"/>
  <c r="J52" i="12" s="1"/>
  <c r="R52" i="5"/>
  <c r="AM52" i="5" s="1"/>
  <c r="BH52" i="5" s="1"/>
  <c r="K52" i="11"/>
  <c r="AG52" i="11" s="1"/>
  <c r="AF52" i="12"/>
  <c r="I52" i="12" s="1"/>
  <c r="Q52" i="5"/>
  <c r="AL52" i="5" s="1"/>
  <c r="BG52" i="5" s="1"/>
  <c r="J52" i="11"/>
  <c r="AF52" i="11" s="1"/>
  <c r="AE52" i="12"/>
  <c r="H52" i="12" s="1"/>
  <c r="P52" i="5"/>
  <c r="AK52" i="5" s="1"/>
  <c r="BF52" i="5" s="1"/>
  <c r="O52" i="5"/>
  <c r="AJ52" i="5" s="1"/>
  <c r="BE52" i="5" s="1"/>
  <c r="H52" i="11"/>
  <c r="AD52" i="11" s="1"/>
  <c r="AC52" i="12"/>
  <c r="N52" i="5"/>
  <c r="AI52" i="5" s="1"/>
  <c r="BD52" i="5" s="1"/>
  <c r="F52" i="11"/>
  <c r="AB52" i="11" s="1"/>
  <c r="L52" i="5"/>
  <c r="AG52" i="5" s="1"/>
  <c r="BB52" i="5" s="1"/>
  <c r="AA52" i="12"/>
  <c r="D52" i="12" s="1"/>
  <c r="E52" i="11"/>
  <c r="AA52" i="11" s="1"/>
  <c r="Z52" i="12"/>
  <c r="C52" i="12" s="1"/>
  <c r="K52" i="5"/>
  <c r="AF52" i="5" s="1"/>
  <c r="BA52" i="5" s="1"/>
  <c r="L51" i="11"/>
  <c r="AH51" i="11" s="1"/>
  <c r="AG51" i="12"/>
  <c r="J51" i="12" s="1"/>
  <c r="R51" i="5"/>
  <c r="AM51" i="5" s="1"/>
  <c r="BH51" i="5" s="1"/>
  <c r="Q51" i="5"/>
  <c r="AL51" i="5" s="1"/>
  <c r="BG51" i="5" s="1"/>
  <c r="J51" i="11"/>
  <c r="AF51" i="11" s="1"/>
  <c r="AE51" i="12"/>
  <c r="H51" i="12" s="1"/>
  <c r="P51" i="5"/>
  <c r="AK51" i="5" s="1"/>
  <c r="BF51" i="5" s="1"/>
  <c r="I51" i="11"/>
  <c r="AE51" i="11" s="1"/>
  <c r="AD51" i="12"/>
  <c r="G51" i="12" s="1"/>
  <c r="O51" i="5"/>
  <c r="AJ51" i="5" s="1"/>
  <c r="BE51" i="5" s="1"/>
  <c r="H51" i="11"/>
  <c r="AD51" i="11" s="1"/>
  <c r="AC51" i="12"/>
  <c r="N51" i="5"/>
  <c r="AI51" i="5" s="1"/>
  <c r="BD51" i="5" s="1"/>
  <c r="F51" i="11"/>
  <c r="AB51" i="11" s="1"/>
  <c r="AA51" i="12"/>
  <c r="D51" i="12" s="1"/>
  <c r="L51" i="5"/>
  <c r="AG51" i="5" s="1"/>
  <c r="BB51" i="5" s="1"/>
  <c r="E51" i="11"/>
  <c r="AA51" i="11" s="1"/>
  <c r="Z51" i="12"/>
  <c r="C51" i="12" s="1"/>
  <c r="K51" i="5"/>
  <c r="AF51" i="5" s="1"/>
  <c r="BA51" i="5" s="1"/>
  <c r="L50" i="11"/>
  <c r="AH50" i="11" s="1"/>
  <c r="AG50" i="12"/>
  <c r="J50" i="12" s="1"/>
  <c r="R50" i="5"/>
  <c r="AM50" i="5" s="1"/>
  <c r="BH50" i="5" s="1"/>
  <c r="K50" i="11"/>
  <c r="AG50" i="11" s="1"/>
  <c r="AF50" i="12"/>
  <c r="I50" i="12" s="1"/>
  <c r="Q50" i="5"/>
  <c r="AL50" i="5" s="1"/>
  <c r="BG50" i="5" s="1"/>
  <c r="J50" i="11"/>
  <c r="AF50" i="11" s="1"/>
  <c r="AE50" i="12"/>
  <c r="H50" i="12" s="1"/>
  <c r="P50" i="5"/>
  <c r="AK50" i="5" s="1"/>
  <c r="BF50" i="5" s="1"/>
  <c r="I50" i="11"/>
  <c r="AE50" i="11" s="1"/>
  <c r="AD50" i="12"/>
  <c r="G50" i="12" s="1"/>
  <c r="O50" i="5"/>
  <c r="AJ50" i="5" s="1"/>
  <c r="BE50" i="5" s="1"/>
  <c r="H50" i="11"/>
  <c r="AD50" i="11" s="1"/>
  <c r="AC50" i="12"/>
  <c r="N50" i="5"/>
  <c r="AI50" i="5" s="1"/>
  <c r="BD50" i="5" s="1"/>
  <c r="F50" i="11"/>
  <c r="AB50" i="11" s="1"/>
  <c r="L50" i="5"/>
  <c r="AG50" i="5" s="1"/>
  <c r="BB50" i="5" s="1"/>
  <c r="AA50" i="12"/>
  <c r="D50" i="12" s="1"/>
  <c r="E50" i="11"/>
  <c r="AA50" i="11" s="1"/>
  <c r="Z50" i="12"/>
  <c r="C50" i="12" s="1"/>
  <c r="K50" i="5"/>
  <c r="AF50" i="5" s="1"/>
  <c r="BA50" i="5" s="1"/>
  <c r="L49" i="11"/>
  <c r="AH49" i="11" s="1"/>
  <c r="AG49" i="12"/>
  <c r="J49" i="12" s="1"/>
  <c r="R49" i="5"/>
  <c r="AM49" i="5" s="1"/>
  <c r="BH49" i="5" s="1"/>
  <c r="K49" i="11"/>
  <c r="AG49" i="11" s="1"/>
  <c r="AF49" i="12"/>
  <c r="I49" i="12" s="1"/>
  <c r="Q49" i="5"/>
  <c r="AL49" i="5" s="1"/>
  <c r="BG49" i="5" s="1"/>
  <c r="J49" i="11"/>
  <c r="AF49" i="11" s="1"/>
  <c r="AE49" i="12"/>
  <c r="H49" i="12" s="1"/>
  <c r="P49" i="5"/>
  <c r="AK49" i="5" s="1"/>
  <c r="BF49" i="5" s="1"/>
  <c r="I49" i="11"/>
  <c r="AE49" i="11" s="1"/>
  <c r="AD49" i="12"/>
  <c r="G49" i="12" s="1"/>
  <c r="O49" i="5"/>
  <c r="AJ49" i="5" s="1"/>
  <c r="BE49" i="5" s="1"/>
  <c r="H49" i="11"/>
  <c r="AD49" i="11" s="1"/>
  <c r="AC49" i="12"/>
  <c r="N49" i="5"/>
  <c r="AI49" i="5" s="1"/>
  <c r="BD49" i="5" s="1"/>
  <c r="F49" i="11"/>
  <c r="AB49" i="11" s="1"/>
  <c r="L49" i="5"/>
  <c r="AG49" i="5" s="1"/>
  <c r="BB49" i="5" s="1"/>
  <c r="AA49" i="12"/>
  <c r="D49" i="12" s="1"/>
  <c r="E49" i="11"/>
  <c r="AA49" i="11" s="1"/>
  <c r="Z49" i="12"/>
  <c r="C49" i="12" s="1"/>
  <c r="K49" i="5"/>
  <c r="AF49" i="5" s="1"/>
  <c r="BA49" i="5" s="1"/>
  <c r="L48" i="11"/>
  <c r="AH48" i="11" s="1"/>
  <c r="AG48" i="12"/>
  <c r="J48" i="12" s="1"/>
  <c r="R48" i="5"/>
  <c r="AM48" i="5" s="1"/>
  <c r="BH48" i="5" s="1"/>
  <c r="K48" i="11"/>
  <c r="AG48" i="11" s="1"/>
  <c r="AF48" i="12"/>
  <c r="I48" i="12" s="1"/>
  <c r="Q48" i="5"/>
  <c r="AL48" i="5" s="1"/>
  <c r="BG48" i="5" s="1"/>
  <c r="J48" i="11"/>
  <c r="AF48" i="11" s="1"/>
  <c r="AE48" i="12"/>
  <c r="H48" i="12" s="1"/>
  <c r="P48" i="5"/>
  <c r="AK48" i="5" s="1"/>
  <c r="BF48" i="5" s="1"/>
  <c r="AD48" i="12"/>
  <c r="G48" i="12" s="1"/>
  <c r="O48" i="5"/>
  <c r="AJ48" i="5" s="1"/>
  <c r="BE48" i="5" s="1"/>
  <c r="H48" i="11"/>
  <c r="AD48" i="11" s="1"/>
  <c r="AC48" i="12"/>
  <c r="N48" i="5"/>
  <c r="AI48" i="5" s="1"/>
  <c r="BD48" i="5" s="1"/>
  <c r="F48" i="11"/>
  <c r="AB48" i="11" s="1"/>
  <c r="AA48" i="12"/>
  <c r="D48" i="12" s="1"/>
  <c r="L48" i="5"/>
  <c r="AG48" i="5" s="1"/>
  <c r="BB48" i="5" s="1"/>
  <c r="E48" i="11"/>
  <c r="AA48" i="11" s="1"/>
  <c r="Z48" i="12"/>
  <c r="C48" i="12" s="1"/>
  <c r="K48" i="5"/>
  <c r="AF48" i="5" s="1"/>
  <c r="BA48" i="5" s="1"/>
  <c r="L47" i="11"/>
  <c r="AH47" i="11" s="1"/>
  <c r="AG47" i="12"/>
  <c r="J47" i="12" s="1"/>
  <c r="R47" i="5"/>
  <c r="AM47" i="5" s="1"/>
  <c r="BH47" i="5" s="1"/>
  <c r="Q47" i="5"/>
  <c r="AL47" i="5" s="1"/>
  <c r="BG47" i="5" s="1"/>
  <c r="J47" i="11"/>
  <c r="AF47" i="11" s="1"/>
  <c r="AE47" i="12"/>
  <c r="H47" i="12" s="1"/>
  <c r="P47" i="5"/>
  <c r="AK47" i="5" s="1"/>
  <c r="BF47" i="5" s="1"/>
  <c r="I47" i="11"/>
  <c r="AE47" i="11" s="1"/>
  <c r="AD47" i="12"/>
  <c r="G47" i="12" s="1"/>
  <c r="O47" i="5"/>
  <c r="AJ47" i="5" s="1"/>
  <c r="BE47" i="5" s="1"/>
  <c r="H47" i="11"/>
  <c r="AD47" i="11" s="1"/>
  <c r="AC47" i="12"/>
  <c r="N47" i="5"/>
  <c r="AI47" i="5" s="1"/>
  <c r="BD47" i="5" s="1"/>
  <c r="F47" i="11"/>
  <c r="AB47" i="11" s="1"/>
  <c r="AA47" i="12"/>
  <c r="D47" i="12" s="1"/>
  <c r="L47" i="5"/>
  <c r="AG47" i="5" s="1"/>
  <c r="BB47" i="5" s="1"/>
  <c r="E47" i="11"/>
  <c r="AA47" i="11" s="1"/>
  <c r="Z47" i="12"/>
  <c r="C47" i="12" s="1"/>
  <c r="K47" i="5"/>
  <c r="AF47" i="5" s="1"/>
  <c r="BA47" i="5" s="1"/>
  <c r="L46" i="11"/>
  <c r="AH46" i="11" s="1"/>
  <c r="AG46" i="12"/>
  <c r="J46" i="12" s="1"/>
  <c r="R46" i="5"/>
  <c r="AM46" i="5" s="1"/>
  <c r="BH46" i="5" s="1"/>
  <c r="K46" i="11"/>
  <c r="AG46" i="11" s="1"/>
  <c r="AF46" i="12"/>
  <c r="I46" i="12" s="1"/>
  <c r="Q46" i="5"/>
  <c r="AL46" i="5" s="1"/>
  <c r="BG46" i="5" s="1"/>
  <c r="J46" i="11"/>
  <c r="AF46" i="11" s="1"/>
  <c r="AE46" i="12"/>
  <c r="H46" i="12" s="1"/>
  <c r="P46" i="5"/>
  <c r="AK46" i="5" s="1"/>
  <c r="BF46" i="5" s="1"/>
  <c r="I46" i="11"/>
  <c r="AE46" i="11" s="1"/>
  <c r="AD46" i="12"/>
  <c r="G46" i="12" s="1"/>
  <c r="O46" i="5"/>
  <c r="AJ46" i="5" s="1"/>
  <c r="BE46" i="5" s="1"/>
  <c r="H46" i="11"/>
  <c r="AD46" i="11" s="1"/>
  <c r="AC46" i="12"/>
  <c r="N46" i="5"/>
  <c r="AI46" i="5" s="1"/>
  <c r="BD46" i="5" s="1"/>
  <c r="F46" i="11"/>
  <c r="AB46" i="11" s="1"/>
  <c r="AA46" i="12"/>
  <c r="D46" i="12" s="1"/>
  <c r="L46" i="5"/>
  <c r="AG46" i="5" s="1"/>
  <c r="BB46" i="5" s="1"/>
  <c r="E46" i="11"/>
  <c r="AA46" i="11" s="1"/>
  <c r="Z46" i="12"/>
  <c r="C46" i="12" s="1"/>
  <c r="K46" i="5"/>
  <c r="AF46" i="5" s="1"/>
  <c r="BA46" i="5" s="1"/>
  <c r="L45" i="11"/>
  <c r="AH45" i="11" s="1"/>
  <c r="AG45" i="12"/>
  <c r="J45" i="12" s="1"/>
  <c r="R45" i="5"/>
  <c r="AM45" i="5" s="1"/>
  <c r="BH45" i="5" s="1"/>
  <c r="K45" i="11"/>
  <c r="AG45" i="11" s="1"/>
  <c r="AF45" i="12"/>
  <c r="I45" i="12" s="1"/>
  <c r="Q45" i="5"/>
  <c r="AL45" i="5" s="1"/>
  <c r="BG45" i="5" s="1"/>
  <c r="J45" i="11"/>
  <c r="AF45" i="11" s="1"/>
  <c r="AE45" i="12"/>
  <c r="H45" i="12" s="1"/>
  <c r="P45" i="5"/>
  <c r="AK45" i="5" s="1"/>
  <c r="BF45" i="5" s="1"/>
  <c r="I45" i="11"/>
  <c r="AE45" i="11" s="1"/>
  <c r="AD45" i="12"/>
  <c r="G45" i="12" s="1"/>
  <c r="O45" i="5"/>
  <c r="AJ45" i="5" s="1"/>
  <c r="BE45" i="5" s="1"/>
  <c r="H45" i="11"/>
  <c r="AD45" i="11" s="1"/>
  <c r="AC45" i="12"/>
  <c r="N45" i="5"/>
  <c r="AI45" i="5" s="1"/>
  <c r="BD45" i="5" s="1"/>
  <c r="F45" i="11"/>
  <c r="AB45" i="11" s="1"/>
  <c r="AA45" i="12"/>
  <c r="D45" i="12" s="1"/>
  <c r="L45" i="5"/>
  <c r="AG45" i="5" s="1"/>
  <c r="BB45" i="5" s="1"/>
  <c r="E45" i="11"/>
  <c r="AA45" i="11" s="1"/>
  <c r="Z45" i="12"/>
  <c r="C45" i="12" s="1"/>
  <c r="K45" i="5"/>
  <c r="AF45" i="5" s="1"/>
  <c r="BA45" i="5" s="1"/>
  <c r="L44" i="11"/>
  <c r="AH44" i="11" s="1"/>
  <c r="AG44" i="12"/>
  <c r="J44" i="12" s="1"/>
  <c r="R44" i="5"/>
  <c r="AM44" i="5" s="1"/>
  <c r="BH44" i="5" s="1"/>
  <c r="K44" i="11"/>
  <c r="AG44" i="11" s="1"/>
  <c r="AF44" i="12"/>
  <c r="I44" i="12" s="1"/>
  <c r="Q44" i="5"/>
  <c r="AL44" i="5" s="1"/>
  <c r="BG44" i="5" s="1"/>
  <c r="J44" i="11"/>
  <c r="AF44" i="11" s="1"/>
  <c r="AE44" i="12"/>
  <c r="H44" i="12" s="1"/>
  <c r="P44" i="5"/>
  <c r="AK44" i="5" s="1"/>
  <c r="BF44" i="5" s="1"/>
  <c r="O44" i="5"/>
  <c r="AJ44" i="5" s="1"/>
  <c r="BE44" i="5" s="1"/>
  <c r="H44" i="11"/>
  <c r="AD44" i="11" s="1"/>
  <c r="AC44" i="12"/>
  <c r="N44" i="5"/>
  <c r="AI44" i="5" s="1"/>
  <c r="BD44" i="5" s="1"/>
  <c r="F44" i="11"/>
  <c r="AB44" i="11" s="1"/>
  <c r="AA44" i="12"/>
  <c r="D44" i="12" s="1"/>
  <c r="L44" i="5"/>
  <c r="AG44" i="5" s="1"/>
  <c r="BB44" i="5" s="1"/>
  <c r="E44" i="11"/>
  <c r="AA44" i="11" s="1"/>
  <c r="Z44" i="12"/>
  <c r="C44" i="12" s="1"/>
  <c r="K44" i="5"/>
  <c r="AF44" i="5" s="1"/>
  <c r="BA44" i="5" s="1"/>
  <c r="L43" i="11"/>
  <c r="AH43" i="11" s="1"/>
  <c r="AG43" i="12"/>
  <c r="J43" i="12" s="1"/>
  <c r="R43" i="5"/>
  <c r="AM43" i="5" s="1"/>
  <c r="BH43" i="5" s="1"/>
  <c r="Q43" i="5"/>
  <c r="AL43" i="5" s="1"/>
  <c r="BG43" i="5" s="1"/>
  <c r="J43" i="11"/>
  <c r="AF43" i="11" s="1"/>
  <c r="AE43" i="12"/>
  <c r="H43" i="12" s="1"/>
  <c r="P43" i="5"/>
  <c r="AK43" i="5" s="1"/>
  <c r="BF43" i="5" s="1"/>
  <c r="I43" i="11"/>
  <c r="AE43" i="11" s="1"/>
  <c r="AD43" i="12"/>
  <c r="G43" i="12" s="1"/>
  <c r="O43" i="5"/>
  <c r="AJ43" i="5" s="1"/>
  <c r="BE43" i="5" s="1"/>
  <c r="H43" i="11"/>
  <c r="AD43" i="11" s="1"/>
  <c r="AC43" i="12"/>
  <c r="N43" i="5"/>
  <c r="AI43" i="5" s="1"/>
  <c r="BD43" i="5" s="1"/>
  <c r="F43" i="11"/>
  <c r="AB43" i="11" s="1"/>
  <c r="AA43" i="12"/>
  <c r="D43" i="12" s="1"/>
  <c r="L43" i="5"/>
  <c r="AG43" i="5" s="1"/>
  <c r="BB43" i="5" s="1"/>
  <c r="E43" i="11"/>
  <c r="AA43" i="11" s="1"/>
  <c r="Z43" i="12"/>
  <c r="C43" i="12" s="1"/>
  <c r="K43" i="5"/>
  <c r="AF43" i="5" s="1"/>
  <c r="BA43" i="5" s="1"/>
  <c r="L42" i="11"/>
  <c r="AH42" i="11" s="1"/>
  <c r="AG42" i="12"/>
  <c r="J42" i="12" s="1"/>
  <c r="R42" i="5"/>
  <c r="AM42" i="5" s="1"/>
  <c r="BH42" i="5" s="1"/>
  <c r="K42" i="11"/>
  <c r="AG42" i="11" s="1"/>
  <c r="AF42" i="12"/>
  <c r="I42" i="12" s="1"/>
  <c r="Q42" i="5"/>
  <c r="AL42" i="5" s="1"/>
  <c r="BG42" i="5" s="1"/>
  <c r="J42" i="11"/>
  <c r="AF42" i="11" s="1"/>
  <c r="AE42" i="12"/>
  <c r="H42" i="12" s="1"/>
  <c r="P42" i="5"/>
  <c r="AK42" i="5" s="1"/>
  <c r="BF42" i="5" s="1"/>
  <c r="I42" i="11"/>
  <c r="AE42" i="11" s="1"/>
  <c r="AD42" i="12"/>
  <c r="G42" i="12" s="1"/>
  <c r="O42" i="5"/>
  <c r="AJ42" i="5" s="1"/>
  <c r="BE42" i="5" s="1"/>
  <c r="H42" i="11"/>
  <c r="AD42" i="11" s="1"/>
  <c r="AC42" i="12"/>
  <c r="N42" i="5"/>
  <c r="AI42" i="5" s="1"/>
  <c r="BD42" i="5" s="1"/>
  <c r="F42" i="11"/>
  <c r="AB42" i="11" s="1"/>
  <c r="AA42" i="12"/>
  <c r="D42" i="12" s="1"/>
  <c r="L42" i="5"/>
  <c r="AG42" i="5" s="1"/>
  <c r="BB42" i="5" s="1"/>
  <c r="E42" i="11"/>
  <c r="AA42" i="11" s="1"/>
  <c r="Z42" i="12"/>
  <c r="C42" i="12" s="1"/>
  <c r="K42" i="5"/>
  <c r="AF42" i="5" s="1"/>
  <c r="BA42" i="5" s="1"/>
  <c r="L41" i="11"/>
  <c r="AH41" i="11" s="1"/>
  <c r="AG41" i="12"/>
  <c r="J41" i="12" s="1"/>
  <c r="R41" i="5"/>
  <c r="AM41" i="5" s="1"/>
  <c r="BH41" i="5" s="1"/>
  <c r="K41" i="11"/>
  <c r="AG41" i="11" s="1"/>
  <c r="AF41" i="12"/>
  <c r="I41" i="12" s="1"/>
  <c r="Q41" i="5"/>
  <c r="AL41" i="5" s="1"/>
  <c r="BG41" i="5" s="1"/>
  <c r="J41" i="11"/>
  <c r="AF41" i="11" s="1"/>
  <c r="AE41" i="12"/>
  <c r="H41" i="12" s="1"/>
  <c r="P41" i="5"/>
  <c r="AK41" i="5" s="1"/>
  <c r="BF41" i="5" s="1"/>
  <c r="I41" i="11"/>
  <c r="AE41" i="11" s="1"/>
  <c r="AD41" i="12"/>
  <c r="G41" i="12" s="1"/>
  <c r="O41" i="5"/>
  <c r="AJ41" i="5" s="1"/>
  <c r="BE41" i="5" s="1"/>
  <c r="H41" i="11"/>
  <c r="AD41" i="11" s="1"/>
  <c r="AC41" i="12"/>
  <c r="N41" i="5"/>
  <c r="AI41" i="5" s="1"/>
  <c r="BD41" i="5" s="1"/>
  <c r="F41" i="11"/>
  <c r="AB41" i="11" s="1"/>
  <c r="L41" i="5"/>
  <c r="AG41" i="5" s="1"/>
  <c r="BB41" i="5" s="1"/>
  <c r="AA41" i="12"/>
  <c r="D41" i="12" s="1"/>
  <c r="E41" i="11"/>
  <c r="AA41" i="11" s="1"/>
  <c r="Z41" i="12"/>
  <c r="C41" i="12" s="1"/>
  <c r="K41" i="5"/>
  <c r="AF41" i="5" s="1"/>
  <c r="BA41" i="5" s="1"/>
  <c r="L40" i="11"/>
  <c r="AH40" i="11" s="1"/>
  <c r="AG40" i="12"/>
  <c r="J40" i="12" s="1"/>
  <c r="R40" i="5"/>
  <c r="AM40" i="5" s="1"/>
  <c r="BH40" i="5" s="1"/>
  <c r="K40" i="11"/>
  <c r="AG40" i="11" s="1"/>
  <c r="AF40" i="12"/>
  <c r="I40" i="12" s="1"/>
  <c r="Q40" i="5"/>
  <c r="AL40" i="5" s="1"/>
  <c r="BG40" i="5" s="1"/>
  <c r="J40" i="11"/>
  <c r="AF40" i="11" s="1"/>
  <c r="AE40" i="12"/>
  <c r="H40" i="12" s="1"/>
  <c r="P40" i="5"/>
  <c r="AK40" i="5" s="1"/>
  <c r="BF40" i="5" s="1"/>
  <c r="AD40" i="12"/>
  <c r="G40" i="12" s="1"/>
  <c r="O40" i="5"/>
  <c r="AJ40" i="5" s="1"/>
  <c r="BE40" i="5" s="1"/>
  <c r="H40" i="11"/>
  <c r="AD40" i="11" s="1"/>
  <c r="AC40" i="12"/>
  <c r="N40" i="5"/>
  <c r="AI40" i="5" s="1"/>
  <c r="BD40" i="5" s="1"/>
  <c r="F40" i="11"/>
  <c r="AB40" i="11" s="1"/>
  <c r="AA40" i="12"/>
  <c r="D40" i="12" s="1"/>
  <c r="L40" i="5"/>
  <c r="AG40" i="5" s="1"/>
  <c r="BB40" i="5" s="1"/>
  <c r="E40" i="11"/>
  <c r="AA40" i="11" s="1"/>
  <c r="Z40" i="12"/>
  <c r="C40" i="12" s="1"/>
  <c r="K40" i="5"/>
  <c r="AF40" i="5" s="1"/>
  <c r="BA40" i="5" s="1"/>
  <c r="L39" i="11"/>
  <c r="AH39" i="11" s="1"/>
  <c r="AG39" i="12"/>
  <c r="J39" i="12" s="1"/>
  <c r="R39" i="5"/>
  <c r="AM39" i="5" s="1"/>
  <c r="BH39" i="5" s="1"/>
  <c r="Q39" i="5"/>
  <c r="AL39" i="5" s="1"/>
  <c r="BG39" i="5" s="1"/>
  <c r="J39" i="11"/>
  <c r="AF39" i="11" s="1"/>
  <c r="AE39" i="12"/>
  <c r="H39" i="12" s="1"/>
  <c r="P39" i="5"/>
  <c r="AK39" i="5" s="1"/>
  <c r="BF39" i="5" s="1"/>
  <c r="I39" i="11"/>
  <c r="AE39" i="11" s="1"/>
  <c r="AD39" i="12"/>
  <c r="G39" i="12" s="1"/>
  <c r="O39" i="5"/>
  <c r="AJ39" i="5" s="1"/>
  <c r="BE39" i="5" s="1"/>
  <c r="H39" i="11"/>
  <c r="AD39" i="11" s="1"/>
  <c r="AC39" i="12"/>
  <c r="N39" i="5"/>
  <c r="AI39" i="5" s="1"/>
  <c r="BD39" i="5" s="1"/>
  <c r="F39" i="11"/>
  <c r="AB39" i="11" s="1"/>
  <c r="L39" i="5"/>
  <c r="AG39" i="5" s="1"/>
  <c r="BB39" i="5" s="1"/>
  <c r="AA39" i="12"/>
  <c r="D39" i="12" s="1"/>
  <c r="E39" i="11"/>
  <c r="AA39" i="11" s="1"/>
  <c r="Z39" i="12"/>
  <c r="C39" i="12" s="1"/>
  <c r="K39" i="5"/>
  <c r="AF39" i="5" s="1"/>
  <c r="BA39" i="5" s="1"/>
  <c r="L38" i="11"/>
  <c r="AH38" i="11" s="1"/>
  <c r="AG38" i="12"/>
  <c r="J38" i="12" s="1"/>
  <c r="R38" i="5"/>
  <c r="AM38" i="5" s="1"/>
  <c r="BH38" i="5" s="1"/>
  <c r="K38" i="11"/>
  <c r="AG38" i="11" s="1"/>
  <c r="AF38" i="12"/>
  <c r="I38" i="12" s="1"/>
  <c r="Q38" i="5"/>
  <c r="AL38" i="5" s="1"/>
  <c r="BG38" i="5" s="1"/>
  <c r="J38" i="11"/>
  <c r="AF38" i="11" s="1"/>
  <c r="AE38" i="12"/>
  <c r="H38" i="12" s="1"/>
  <c r="P38" i="5"/>
  <c r="AK38" i="5" s="1"/>
  <c r="BF38" i="5" s="1"/>
  <c r="I38" i="11"/>
  <c r="AE38" i="11" s="1"/>
  <c r="AD38" i="12"/>
  <c r="G38" i="12" s="1"/>
  <c r="O38" i="5"/>
  <c r="AJ38" i="5" s="1"/>
  <c r="BE38" i="5" s="1"/>
  <c r="H38" i="11"/>
  <c r="AD38" i="11" s="1"/>
  <c r="AC38" i="12"/>
  <c r="N38" i="5"/>
  <c r="AI38" i="5" s="1"/>
  <c r="BD38" i="5" s="1"/>
  <c r="F38" i="11"/>
  <c r="AB38" i="11" s="1"/>
  <c r="AA38" i="12"/>
  <c r="D38" i="12" s="1"/>
  <c r="L38" i="5"/>
  <c r="AG38" i="5" s="1"/>
  <c r="BB38" i="5" s="1"/>
  <c r="E38" i="11"/>
  <c r="AA38" i="11" s="1"/>
  <c r="Z38" i="12"/>
  <c r="C38" i="12" s="1"/>
  <c r="K38" i="5"/>
  <c r="AF38" i="5" s="1"/>
  <c r="BA38" i="5" s="1"/>
  <c r="L37" i="11"/>
  <c r="AH37" i="11" s="1"/>
  <c r="AG37" i="12"/>
  <c r="J37" i="12" s="1"/>
  <c r="R37" i="5"/>
  <c r="AM37" i="5" s="1"/>
  <c r="BH37" i="5" s="1"/>
  <c r="K37" i="11"/>
  <c r="AG37" i="11" s="1"/>
  <c r="AF37" i="12"/>
  <c r="I37" i="12" s="1"/>
  <c r="Q37" i="5"/>
  <c r="AL37" i="5" s="1"/>
  <c r="BG37" i="5" s="1"/>
  <c r="J37" i="11"/>
  <c r="AF37" i="11" s="1"/>
  <c r="AE37" i="12"/>
  <c r="H37" i="12" s="1"/>
  <c r="P37" i="5"/>
  <c r="AK37" i="5" s="1"/>
  <c r="BF37" i="5" s="1"/>
  <c r="I37" i="11"/>
  <c r="AE37" i="11" s="1"/>
  <c r="AD37" i="12"/>
  <c r="G37" i="12" s="1"/>
  <c r="O37" i="5"/>
  <c r="AJ37" i="5" s="1"/>
  <c r="BE37" i="5" s="1"/>
  <c r="H37" i="11"/>
  <c r="AD37" i="11" s="1"/>
  <c r="AC37" i="12"/>
  <c r="N37" i="5"/>
  <c r="AI37" i="5" s="1"/>
  <c r="BD37" i="5" s="1"/>
  <c r="F37" i="11"/>
  <c r="AB37" i="11" s="1"/>
  <c r="L37" i="5"/>
  <c r="AG37" i="5" s="1"/>
  <c r="BB37" i="5" s="1"/>
  <c r="AA37" i="12"/>
  <c r="D37" i="12" s="1"/>
  <c r="E37" i="11"/>
  <c r="AA37" i="11" s="1"/>
  <c r="Z37" i="12"/>
  <c r="C37" i="12" s="1"/>
  <c r="K37" i="5"/>
  <c r="AF37" i="5" s="1"/>
  <c r="BA37" i="5" s="1"/>
  <c r="L36" i="11"/>
  <c r="AH36" i="11" s="1"/>
  <c r="AG36" i="12"/>
  <c r="J36" i="12" s="1"/>
  <c r="R36" i="5"/>
  <c r="AM36" i="5" s="1"/>
  <c r="BH36" i="5" s="1"/>
  <c r="K36" i="11"/>
  <c r="AG36" i="11" s="1"/>
  <c r="AF36" i="12"/>
  <c r="I36" i="12" s="1"/>
  <c r="Q36" i="5"/>
  <c r="AL36" i="5" s="1"/>
  <c r="BG36" i="5" s="1"/>
  <c r="J36" i="11"/>
  <c r="AF36" i="11" s="1"/>
  <c r="AE36" i="12"/>
  <c r="H36" i="12" s="1"/>
  <c r="P36" i="5"/>
  <c r="AK36" i="5" s="1"/>
  <c r="BF36" i="5" s="1"/>
  <c r="O36" i="5"/>
  <c r="AJ36" i="5" s="1"/>
  <c r="BE36" i="5" s="1"/>
  <c r="H36" i="11"/>
  <c r="AD36" i="11" s="1"/>
  <c r="AC36" i="12"/>
  <c r="AI36" i="5"/>
  <c r="BD36" i="5" s="1"/>
  <c r="F36" i="11"/>
  <c r="AB36" i="11" s="1"/>
  <c r="L36" i="5"/>
  <c r="AG36" i="5" s="1"/>
  <c r="BB36" i="5" s="1"/>
  <c r="AA36" i="12"/>
  <c r="D36" i="12" s="1"/>
  <c r="E36" i="11"/>
  <c r="AA36" i="11" s="1"/>
  <c r="Z36" i="12"/>
  <c r="C36" i="12" s="1"/>
  <c r="K36" i="5"/>
  <c r="AF36" i="5" s="1"/>
  <c r="BA36" i="5" s="1"/>
  <c r="L35" i="11"/>
  <c r="AH35" i="11" s="1"/>
  <c r="AG35" i="12"/>
  <c r="J35" i="12" s="1"/>
  <c r="R35" i="5"/>
  <c r="AM35" i="5" s="1"/>
  <c r="BH35" i="5" s="1"/>
  <c r="Q35" i="5"/>
  <c r="AL35" i="5" s="1"/>
  <c r="BG35" i="5" s="1"/>
  <c r="J35" i="11"/>
  <c r="AF35" i="11" s="1"/>
  <c r="AE35" i="12"/>
  <c r="H35" i="12" s="1"/>
  <c r="P35" i="5"/>
  <c r="AK35" i="5" s="1"/>
  <c r="BF35" i="5" s="1"/>
  <c r="I35" i="11"/>
  <c r="AE35" i="11" s="1"/>
  <c r="AD35" i="12"/>
  <c r="G35" i="12" s="1"/>
  <c r="O35" i="5"/>
  <c r="AJ35" i="5" s="1"/>
  <c r="BE35" i="5" s="1"/>
  <c r="H35" i="11"/>
  <c r="AD35" i="11" s="1"/>
  <c r="AC35" i="12"/>
  <c r="N35" i="5"/>
  <c r="AI35" i="5" s="1"/>
  <c r="BD35" i="5" s="1"/>
  <c r="F35" i="11"/>
  <c r="AB35" i="11" s="1"/>
  <c r="AA35" i="12"/>
  <c r="D35" i="12" s="1"/>
  <c r="L35" i="5"/>
  <c r="AG35" i="5" s="1"/>
  <c r="BB35" i="5" s="1"/>
  <c r="E35" i="11"/>
  <c r="AA35" i="11" s="1"/>
  <c r="Z35" i="12"/>
  <c r="C35" i="12" s="1"/>
  <c r="K35" i="5"/>
  <c r="AF35" i="5" s="1"/>
  <c r="BA35" i="5" s="1"/>
  <c r="L34" i="11"/>
  <c r="AH34" i="11" s="1"/>
  <c r="AG34" i="12"/>
  <c r="J34" i="12" s="1"/>
  <c r="R34" i="5"/>
  <c r="AM34" i="5" s="1"/>
  <c r="BH34" i="5" s="1"/>
  <c r="K34" i="11"/>
  <c r="AG34" i="11" s="1"/>
  <c r="AF34" i="12"/>
  <c r="I34" i="12" s="1"/>
  <c r="Q34" i="5"/>
  <c r="AL34" i="5" s="1"/>
  <c r="BG34" i="5" s="1"/>
  <c r="J34" i="11"/>
  <c r="AF34" i="11" s="1"/>
  <c r="AE34" i="12"/>
  <c r="H34" i="12" s="1"/>
  <c r="P34" i="5"/>
  <c r="AK34" i="5" s="1"/>
  <c r="BF34" i="5" s="1"/>
  <c r="I34" i="11"/>
  <c r="AE34" i="11" s="1"/>
  <c r="AD34" i="12"/>
  <c r="G34" i="12" s="1"/>
  <c r="O34" i="5"/>
  <c r="AJ34" i="5" s="1"/>
  <c r="BE34" i="5" s="1"/>
  <c r="H34" i="11"/>
  <c r="AD34" i="11" s="1"/>
  <c r="AC34" i="12"/>
  <c r="N34" i="5"/>
  <c r="AI34" i="5" s="1"/>
  <c r="BD34" i="5" s="1"/>
  <c r="F34" i="11"/>
  <c r="AB34" i="11" s="1"/>
  <c r="AA34" i="12"/>
  <c r="D34" i="12" s="1"/>
  <c r="L34" i="5"/>
  <c r="AG34" i="5" s="1"/>
  <c r="BB34" i="5" s="1"/>
  <c r="E34" i="11"/>
  <c r="AA34" i="11" s="1"/>
  <c r="Z34" i="12"/>
  <c r="C34" i="12" s="1"/>
  <c r="K34" i="5"/>
  <c r="AF34" i="5" s="1"/>
  <c r="BA34" i="5" s="1"/>
  <c r="L33" i="11"/>
  <c r="AH33" i="11" s="1"/>
  <c r="AG33" i="12"/>
  <c r="J33" i="12" s="1"/>
  <c r="R33" i="5"/>
  <c r="AM33" i="5" s="1"/>
  <c r="BH33" i="5" s="1"/>
  <c r="K33" i="11"/>
  <c r="AG33" i="11" s="1"/>
  <c r="AF33" i="12"/>
  <c r="I33" i="12" s="1"/>
  <c r="Q33" i="5"/>
  <c r="AL33" i="5" s="1"/>
  <c r="BG33" i="5" s="1"/>
  <c r="J33" i="11"/>
  <c r="AF33" i="11" s="1"/>
  <c r="AE33" i="12"/>
  <c r="H33" i="12" s="1"/>
  <c r="P33" i="5"/>
  <c r="AK33" i="5" s="1"/>
  <c r="BF33" i="5" s="1"/>
  <c r="I33" i="11"/>
  <c r="AE33" i="11" s="1"/>
  <c r="AD33" i="12"/>
  <c r="G33" i="12" s="1"/>
  <c r="O33" i="5"/>
  <c r="AJ33" i="5" s="1"/>
  <c r="BE33" i="5" s="1"/>
  <c r="H33" i="11"/>
  <c r="AD33" i="11" s="1"/>
  <c r="AC33" i="12"/>
  <c r="N33" i="5"/>
  <c r="AI33" i="5" s="1"/>
  <c r="BD33" i="5" s="1"/>
  <c r="F33" i="11"/>
  <c r="AB33" i="11" s="1"/>
  <c r="AA33" i="12"/>
  <c r="D33" i="12" s="1"/>
  <c r="L33" i="5"/>
  <c r="AG33" i="5" s="1"/>
  <c r="BB33" i="5" s="1"/>
  <c r="E33" i="11"/>
  <c r="AA33" i="11" s="1"/>
  <c r="Z33" i="12"/>
  <c r="C33" i="12" s="1"/>
  <c r="K33" i="5"/>
  <c r="AF33" i="5" s="1"/>
  <c r="BA33" i="5" s="1"/>
  <c r="L32" i="11"/>
  <c r="AH32" i="11" s="1"/>
  <c r="AG32" i="12"/>
  <c r="J32" i="12" s="1"/>
  <c r="R32" i="5"/>
  <c r="AM32" i="5" s="1"/>
  <c r="BH32" i="5" s="1"/>
  <c r="K32" i="11"/>
  <c r="AG32" i="11" s="1"/>
  <c r="AF32" i="12"/>
  <c r="I32" i="12" s="1"/>
  <c r="Q32" i="5"/>
  <c r="AL32" i="5" s="1"/>
  <c r="BG32" i="5" s="1"/>
  <c r="J32" i="11"/>
  <c r="AF32" i="11" s="1"/>
  <c r="AE32" i="12"/>
  <c r="H32" i="12" s="1"/>
  <c r="P32" i="5"/>
  <c r="AK32" i="5" s="1"/>
  <c r="BF32" i="5" s="1"/>
  <c r="AD32" i="12"/>
  <c r="G32" i="12" s="1"/>
  <c r="O32" i="5"/>
  <c r="AJ32" i="5" s="1"/>
  <c r="BE32" i="5" s="1"/>
  <c r="H32" i="11"/>
  <c r="AD32" i="11" s="1"/>
  <c r="AC32" i="12"/>
  <c r="N32" i="5"/>
  <c r="AI32" i="5" s="1"/>
  <c r="BD32" i="5" s="1"/>
  <c r="F32" i="11"/>
  <c r="AB32" i="11" s="1"/>
  <c r="AA32" i="12"/>
  <c r="D32" i="12" s="1"/>
  <c r="L32" i="5"/>
  <c r="AG32" i="5" s="1"/>
  <c r="BB32" i="5" s="1"/>
  <c r="E32" i="11"/>
  <c r="AA32" i="11" s="1"/>
  <c r="Z32" i="12"/>
  <c r="C32" i="12" s="1"/>
  <c r="K32" i="5"/>
  <c r="AF32" i="5" s="1"/>
  <c r="BA32" i="5" s="1"/>
  <c r="L31" i="11"/>
  <c r="AH31" i="11" s="1"/>
  <c r="AG31" i="12"/>
  <c r="J31" i="12" s="1"/>
  <c r="R31" i="5"/>
  <c r="AM31" i="5" s="1"/>
  <c r="BH31" i="5" s="1"/>
  <c r="Q31" i="5"/>
  <c r="AL31" i="5" s="1"/>
  <c r="BG31" i="5" s="1"/>
  <c r="J31" i="11"/>
  <c r="AF31" i="11" s="1"/>
  <c r="AE31" i="12"/>
  <c r="H31" i="12" s="1"/>
  <c r="P31" i="5"/>
  <c r="AK31" i="5" s="1"/>
  <c r="BF31" i="5" s="1"/>
  <c r="I31" i="11"/>
  <c r="AE31" i="11" s="1"/>
  <c r="AD31" i="12"/>
  <c r="G31" i="12" s="1"/>
  <c r="O31" i="5"/>
  <c r="AJ31" i="5" s="1"/>
  <c r="BE31" i="5" s="1"/>
  <c r="H31" i="11"/>
  <c r="AD31" i="11" s="1"/>
  <c r="AC31" i="12"/>
  <c r="N31" i="5"/>
  <c r="AI31" i="5" s="1"/>
  <c r="BD31" i="5" s="1"/>
  <c r="F31" i="11"/>
  <c r="AB31" i="11" s="1"/>
  <c r="AA31" i="12"/>
  <c r="D31" i="12" s="1"/>
  <c r="L31" i="5"/>
  <c r="AG31" i="5" s="1"/>
  <c r="BB31" i="5" s="1"/>
  <c r="E31" i="11"/>
  <c r="AA31" i="11" s="1"/>
  <c r="Z31" i="12"/>
  <c r="C31" i="12" s="1"/>
  <c r="K31" i="5"/>
  <c r="AF31" i="5" s="1"/>
  <c r="BA31" i="5" s="1"/>
  <c r="L30" i="11"/>
  <c r="AH30" i="11" s="1"/>
  <c r="AG30" i="12"/>
  <c r="J30" i="12" s="1"/>
  <c r="R30" i="5"/>
  <c r="AM30" i="5" s="1"/>
  <c r="BH30" i="5" s="1"/>
  <c r="K30" i="11"/>
  <c r="AG30" i="11" s="1"/>
  <c r="AF30" i="12"/>
  <c r="I30" i="12" s="1"/>
  <c r="Q30" i="5"/>
  <c r="AL30" i="5" s="1"/>
  <c r="BG30" i="5" s="1"/>
  <c r="J30" i="11"/>
  <c r="AF30" i="11" s="1"/>
  <c r="AE30" i="12"/>
  <c r="H30" i="12" s="1"/>
  <c r="P30" i="5"/>
  <c r="AK30" i="5" s="1"/>
  <c r="BF30" i="5" s="1"/>
  <c r="I30" i="11"/>
  <c r="AE30" i="11" s="1"/>
  <c r="AD30" i="12"/>
  <c r="G30" i="12" s="1"/>
  <c r="O30" i="5"/>
  <c r="AJ30" i="5" s="1"/>
  <c r="BE30" i="5" s="1"/>
  <c r="H30" i="11"/>
  <c r="AD30" i="11" s="1"/>
  <c r="AC30" i="12"/>
  <c r="N30" i="5"/>
  <c r="AI30" i="5" s="1"/>
  <c r="BD30" i="5" s="1"/>
  <c r="F30" i="11"/>
  <c r="AB30" i="11" s="1"/>
  <c r="L30" i="5"/>
  <c r="AG30" i="5" s="1"/>
  <c r="BB30" i="5" s="1"/>
  <c r="AA30" i="12"/>
  <c r="D30" i="12" s="1"/>
  <c r="E30" i="11"/>
  <c r="AA30" i="11" s="1"/>
  <c r="Z30" i="12"/>
  <c r="C30" i="12" s="1"/>
  <c r="K30" i="5"/>
  <c r="AF30" i="5" s="1"/>
  <c r="BA30" i="5" s="1"/>
  <c r="L29" i="11"/>
  <c r="AH29" i="11" s="1"/>
  <c r="AG29" i="12"/>
  <c r="J29" i="12" s="1"/>
  <c r="R29" i="5"/>
  <c r="AM29" i="5" s="1"/>
  <c r="BH29" i="5" s="1"/>
  <c r="K29" i="11"/>
  <c r="AG29" i="11" s="1"/>
  <c r="AF29" i="12"/>
  <c r="I29" i="12" s="1"/>
  <c r="Q29" i="5"/>
  <c r="AL29" i="5" s="1"/>
  <c r="BG29" i="5" s="1"/>
  <c r="J29" i="11"/>
  <c r="AF29" i="11" s="1"/>
  <c r="AE29" i="12"/>
  <c r="H29" i="12" s="1"/>
  <c r="P29" i="5"/>
  <c r="AK29" i="5" s="1"/>
  <c r="BF29" i="5" s="1"/>
  <c r="I29" i="11"/>
  <c r="AE29" i="11" s="1"/>
  <c r="AD29" i="12"/>
  <c r="G29" i="12" s="1"/>
  <c r="O29" i="5"/>
  <c r="AJ29" i="5" s="1"/>
  <c r="BE29" i="5" s="1"/>
  <c r="H29" i="11"/>
  <c r="AD29" i="11" s="1"/>
  <c r="AC29" i="12"/>
  <c r="N29" i="5"/>
  <c r="AI29" i="5" s="1"/>
  <c r="BD29" i="5" s="1"/>
  <c r="F29" i="11"/>
  <c r="AB29" i="11" s="1"/>
  <c r="AA29" i="12"/>
  <c r="D29" i="12" s="1"/>
  <c r="L29" i="5"/>
  <c r="AG29" i="5" s="1"/>
  <c r="BB29" i="5" s="1"/>
  <c r="E29" i="11"/>
  <c r="AA29" i="11" s="1"/>
  <c r="Z29" i="12"/>
  <c r="C29" i="12" s="1"/>
  <c r="K29" i="5"/>
  <c r="AF29" i="5" s="1"/>
  <c r="BA29" i="5" s="1"/>
  <c r="L28" i="11"/>
  <c r="AH28" i="11" s="1"/>
  <c r="AG28" i="12"/>
  <c r="J28" i="12" s="1"/>
  <c r="R28" i="5"/>
  <c r="AM28" i="5" s="1"/>
  <c r="BH28" i="5" s="1"/>
  <c r="K28" i="11"/>
  <c r="AG28" i="11" s="1"/>
  <c r="AF28" i="12"/>
  <c r="I28" i="12" s="1"/>
  <c r="Q28" i="5"/>
  <c r="AL28" i="5" s="1"/>
  <c r="BG28" i="5" s="1"/>
  <c r="J28" i="11"/>
  <c r="AF28" i="11" s="1"/>
  <c r="AE28" i="12"/>
  <c r="H28" i="12" s="1"/>
  <c r="P28" i="5"/>
  <c r="AK28" i="5" s="1"/>
  <c r="BF28" i="5" s="1"/>
  <c r="O28" i="5"/>
  <c r="AJ28" i="5" s="1"/>
  <c r="BE28" i="5" s="1"/>
  <c r="H28" i="11"/>
  <c r="AD28" i="11" s="1"/>
  <c r="AC28" i="12"/>
  <c r="N28" i="5"/>
  <c r="AI28" i="5" s="1"/>
  <c r="BD28" i="5" s="1"/>
  <c r="F28" i="11"/>
  <c r="AB28" i="11" s="1"/>
  <c r="L28" i="5"/>
  <c r="AG28" i="5" s="1"/>
  <c r="BB28" i="5" s="1"/>
  <c r="AA28" i="12"/>
  <c r="D28" i="12" s="1"/>
  <c r="E28" i="11"/>
  <c r="AA28" i="11" s="1"/>
  <c r="Z28" i="12"/>
  <c r="C28" i="12" s="1"/>
  <c r="K28" i="5"/>
  <c r="AF28" i="5" s="1"/>
  <c r="BA28" i="5" s="1"/>
  <c r="L27" i="11"/>
  <c r="AH27" i="11" s="1"/>
  <c r="AG27" i="12"/>
  <c r="J27" i="12" s="1"/>
  <c r="R27" i="5"/>
  <c r="AM27" i="5" s="1"/>
  <c r="BH27" i="5" s="1"/>
  <c r="Q27" i="5"/>
  <c r="AL27" i="5" s="1"/>
  <c r="BG27" i="5" s="1"/>
  <c r="J27" i="11"/>
  <c r="AF27" i="11" s="1"/>
  <c r="AE27" i="12"/>
  <c r="H27" i="12" s="1"/>
  <c r="P27" i="5"/>
  <c r="AK27" i="5" s="1"/>
  <c r="BF27" i="5" s="1"/>
  <c r="I27" i="11"/>
  <c r="AE27" i="11" s="1"/>
  <c r="AD27" i="12"/>
  <c r="G27" i="12" s="1"/>
  <c r="O27" i="5"/>
  <c r="AJ27" i="5" s="1"/>
  <c r="BE27" i="5" s="1"/>
  <c r="H27" i="11"/>
  <c r="AD27" i="11" s="1"/>
  <c r="AC27" i="12"/>
  <c r="N27" i="5"/>
  <c r="AI27" i="5" s="1"/>
  <c r="BD27" i="5" s="1"/>
  <c r="F27" i="11"/>
  <c r="AB27" i="11" s="1"/>
  <c r="L27" i="5"/>
  <c r="AG27" i="5" s="1"/>
  <c r="BB27" i="5" s="1"/>
  <c r="AA27" i="12"/>
  <c r="D27" i="12" s="1"/>
  <c r="E27" i="11"/>
  <c r="AA27" i="11" s="1"/>
  <c r="Z27" i="12"/>
  <c r="C27" i="12" s="1"/>
  <c r="K27" i="5"/>
  <c r="AF27" i="5" s="1"/>
  <c r="BA27" i="5" s="1"/>
  <c r="L26" i="11"/>
  <c r="AH26" i="11" s="1"/>
  <c r="AG26" i="12"/>
  <c r="J26" i="12" s="1"/>
  <c r="R26" i="5"/>
  <c r="AM26" i="5" s="1"/>
  <c r="BH26" i="5" s="1"/>
  <c r="K26" i="11"/>
  <c r="AG26" i="11" s="1"/>
  <c r="AF26" i="12"/>
  <c r="I26" i="12" s="1"/>
  <c r="Q26" i="5"/>
  <c r="AL26" i="5" s="1"/>
  <c r="BG26" i="5" s="1"/>
  <c r="J26" i="11"/>
  <c r="AF26" i="11" s="1"/>
  <c r="AE26" i="12"/>
  <c r="H26" i="12" s="1"/>
  <c r="P26" i="5"/>
  <c r="AK26" i="5" s="1"/>
  <c r="BF26" i="5" s="1"/>
  <c r="I26" i="11"/>
  <c r="AE26" i="11" s="1"/>
  <c r="AD26" i="12"/>
  <c r="G26" i="12" s="1"/>
  <c r="O26" i="5"/>
  <c r="AJ26" i="5" s="1"/>
  <c r="BE26" i="5" s="1"/>
  <c r="H26" i="11"/>
  <c r="AD26" i="11" s="1"/>
  <c r="AC26" i="12"/>
  <c r="N26" i="5"/>
  <c r="AI26" i="5" s="1"/>
  <c r="BD26" i="5" s="1"/>
  <c r="F26" i="11"/>
  <c r="AB26" i="11" s="1"/>
  <c r="AA26" i="12"/>
  <c r="D26" i="12" s="1"/>
  <c r="L26" i="5"/>
  <c r="AG26" i="5" s="1"/>
  <c r="BB26" i="5" s="1"/>
  <c r="E26" i="11"/>
  <c r="AA26" i="11" s="1"/>
  <c r="Z26" i="12"/>
  <c r="C26" i="12" s="1"/>
  <c r="K26" i="5"/>
  <c r="AF26" i="5" s="1"/>
  <c r="BA26" i="5" s="1"/>
  <c r="L25" i="11"/>
  <c r="AH25" i="11" s="1"/>
  <c r="AG25" i="12"/>
  <c r="J25" i="12" s="1"/>
  <c r="R25" i="5"/>
  <c r="AM25" i="5" s="1"/>
  <c r="BH25" i="5" s="1"/>
  <c r="K25" i="11"/>
  <c r="AG25" i="11" s="1"/>
  <c r="AF25" i="12"/>
  <c r="I25" i="12" s="1"/>
  <c r="Q25" i="5"/>
  <c r="AL25" i="5" s="1"/>
  <c r="BG25" i="5" s="1"/>
  <c r="J25" i="11"/>
  <c r="AF25" i="11" s="1"/>
  <c r="AE25" i="12"/>
  <c r="H25" i="12" s="1"/>
  <c r="P25" i="5"/>
  <c r="AK25" i="5" s="1"/>
  <c r="BF25" i="5" s="1"/>
  <c r="I25" i="11"/>
  <c r="AE25" i="11" s="1"/>
  <c r="AD25" i="12"/>
  <c r="G25" i="12" s="1"/>
  <c r="O25" i="5"/>
  <c r="AJ25" i="5" s="1"/>
  <c r="BE25" i="5" s="1"/>
  <c r="H25" i="11"/>
  <c r="AD25" i="11" s="1"/>
  <c r="AC25" i="12"/>
  <c r="N25" i="5"/>
  <c r="AI25" i="5" s="1"/>
  <c r="BD25" i="5" s="1"/>
  <c r="F25" i="11"/>
  <c r="AB25" i="11" s="1"/>
  <c r="L25" i="5"/>
  <c r="AG25" i="5" s="1"/>
  <c r="BB25" i="5" s="1"/>
  <c r="AA25" i="12"/>
  <c r="D25" i="12" s="1"/>
  <c r="E25" i="11"/>
  <c r="AA25" i="11" s="1"/>
  <c r="Z25" i="12"/>
  <c r="C25" i="12" s="1"/>
  <c r="K25" i="5"/>
  <c r="AF25" i="5" s="1"/>
  <c r="BA25" i="5" s="1"/>
  <c r="L24" i="11"/>
  <c r="AH24" i="11" s="1"/>
  <c r="AG24" i="12"/>
  <c r="J24" i="12" s="1"/>
  <c r="R24" i="5"/>
  <c r="AM24" i="5" s="1"/>
  <c r="BH24" i="5" s="1"/>
  <c r="K24" i="11"/>
  <c r="AG24" i="11" s="1"/>
  <c r="AF24" i="12"/>
  <c r="I24" i="12" s="1"/>
  <c r="Q24" i="5"/>
  <c r="AL24" i="5" s="1"/>
  <c r="BG24" i="5" s="1"/>
  <c r="J24" i="11"/>
  <c r="AF24" i="11" s="1"/>
  <c r="AE24" i="12"/>
  <c r="H24" i="12" s="1"/>
  <c r="P24" i="5"/>
  <c r="AK24" i="5" s="1"/>
  <c r="BF24" i="5" s="1"/>
  <c r="AD24" i="12"/>
  <c r="G24" i="12" s="1"/>
  <c r="O24" i="5"/>
  <c r="AJ24" i="5" s="1"/>
  <c r="BE24" i="5" s="1"/>
  <c r="H24" i="11"/>
  <c r="AD24" i="11" s="1"/>
  <c r="AC24" i="12"/>
  <c r="N24" i="5"/>
  <c r="AI24" i="5" s="1"/>
  <c r="BD24" i="5" s="1"/>
  <c r="F24" i="11"/>
  <c r="AB24" i="11" s="1"/>
  <c r="AA24" i="12"/>
  <c r="D24" i="12" s="1"/>
  <c r="L24" i="5"/>
  <c r="AG24" i="5" s="1"/>
  <c r="BB24" i="5" s="1"/>
  <c r="E24" i="11"/>
  <c r="AA24" i="11" s="1"/>
  <c r="Z24" i="12"/>
  <c r="C24" i="12" s="1"/>
  <c r="K24" i="5"/>
  <c r="AF24" i="5" s="1"/>
  <c r="BA24" i="5" s="1"/>
  <c r="L23" i="11"/>
  <c r="AH23" i="11" s="1"/>
  <c r="AG23" i="12"/>
  <c r="J23" i="12" s="1"/>
  <c r="R23" i="5"/>
  <c r="AM23" i="5" s="1"/>
  <c r="BH23" i="5" s="1"/>
  <c r="Q23" i="5"/>
  <c r="AL23" i="5" s="1"/>
  <c r="BG23" i="5" s="1"/>
  <c r="J23" i="11"/>
  <c r="AF23" i="11" s="1"/>
  <c r="AE23" i="12"/>
  <c r="H23" i="12" s="1"/>
  <c r="P23" i="5"/>
  <c r="AK23" i="5" s="1"/>
  <c r="BF23" i="5" s="1"/>
  <c r="I23" i="11"/>
  <c r="AE23" i="11" s="1"/>
  <c r="AD23" i="12"/>
  <c r="G23" i="12" s="1"/>
  <c r="O23" i="5"/>
  <c r="AJ23" i="5" s="1"/>
  <c r="BE23" i="5" s="1"/>
  <c r="H23" i="11"/>
  <c r="AD23" i="11" s="1"/>
  <c r="AC23" i="12"/>
  <c r="N23" i="5"/>
  <c r="AI23" i="5" s="1"/>
  <c r="BD23" i="5" s="1"/>
  <c r="F23" i="11"/>
  <c r="AB23" i="11" s="1"/>
  <c r="AA23" i="12"/>
  <c r="D23" i="12" s="1"/>
  <c r="L23" i="5"/>
  <c r="AG23" i="5" s="1"/>
  <c r="BB23" i="5" s="1"/>
  <c r="E23" i="11"/>
  <c r="AA23" i="11" s="1"/>
  <c r="Z23" i="12"/>
  <c r="C23" i="12" s="1"/>
  <c r="K23" i="5"/>
  <c r="AF23" i="5" s="1"/>
  <c r="BA23" i="5" s="1"/>
  <c r="L22" i="11"/>
  <c r="AH22" i="11" s="1"/>
  <c r="AG22" i="12"/>
  <c r="J22" i="12" s="1"/>
  <c r="R22" i="5"/>
  <c r="AM22" i="5" s="1"/>
  <c r="BH22" i="5" s="1"/>
  <c r="K22" i="11"/>
  <c r="AG22" i="11" s="1"/>
  <c r="AF22" i="12"/>
  <c r="I22" i="12" s="1"/>
  <c r="Q22" i="5"/>
  <c r="AL22" i="5" s="1"/>
  <c r="BG22" i="5" s="1"/>
  <c r="J22" i="11"/>
  <c r="AF22" i="11" s="1"/>
  <c r="AE22" i="12"/>
  <c r="H22" i="12" s="1"/>
  <c r="P22" i="5"/>
  <c r="AK22" i="5" s="1"/>
  <c r="BF22" i="5" s="1"/>
  <c r="I22" i="11"/>
  <c r="AE22" i="11" s="1"/>
  <c r="AD22" i="12"/>
  <c r="G22" i="12" s="1"/>
  <c r="O22" i="5"/>
  <c r="AJ22" i="5" s="1"/>
  <c r="BE22" i="5" s="1"/>
  <c r="H22" i="11"/>
  <c r="AD22" i="11" s="1"/>
  <c r="AC22" i="12"/>
  <c r="N22" i="5"/>
  <c r="AI22" i="5" s="1"/>
  <c r="BD22" i="5" s="1"/>
  <c r="F22" i="11"/>
  <c r="AB22" i="11" s="1"/>
  <c r="AA22" i="12"/>
  <c r="D22" i="12" s="1"/>
  <c r="L22" i="5"/>
  <c r="AG22" i="5" s="1"/>
  <c r="BB22" i="5" s="1"/>
  <c r="E22" i="11"/>
  <c r="AA22" i="11" s="1"/>
  <c r="Z22" i="12"/>
  <c r="C22" i="12" s="1"/>
  <c r="K22" i="5"/>
  <c r="AF22" i="5" s="1"/>
  <c r="BA22" i="5" s="1"/>
  <c r="L21" i="11"/>
  <c r="AH21" i="11" s="1"/>
  <c r="AG21" i="12"/>
  <c r="J21" i="12" s="1"/>
  <c r="R21" i="5"/>
  <c r="AM21" i="5" s="1"/>
  <c r="BH21" i="5" s="1"/>
  <c r="K21" i="11"/>
  <c r="AG21" i="11" s="1"/>
  <c r="AF21" i="12"/>
  <c r="I21" i="12" s="1"/>
  <c r="Q21" i="5"/>
  <c r="AL21" i="5" s="1"/>
  <c r="BG21" i="5" s="1"/>
  <c r="J21" i="11"/>
  <c r="AF21" i="11" s="1"/>
  <c r="AE21" i="12"/>
  <c r="H21" i="12" s="1"/>
  <c r="P21" i="5"/>
  <c r="AK21" i="5" s="1"/>
  <c r="BF21" i="5" s="1"/>
  <c r="I21" i="11"/>
  <c r="AE21" i="11" s="1"/>
  <c r="AD21" i="12"/>
  <c r="G21" i="12" s="1"/>
  <c r="O21" i="5"/>
  <c r="AJ21" i="5" s="1"/>
  <c r="BE21" i="5" s="1"/>
  <c r="H21" i="11"/>
  <c r="AD21" i="11" s="1"/>
  <c r="AC21" i="12"/>
  <c r="N21" i="5"/>
  <c r="AI21" i="5" s="1"/>
  <c r="BD21" i="5" s="1"/>
  <c r="F21" i="11"/>
  <c r="AB21" i="11" s="1"/>
  <c r="L21" i="5"/>
  <c r="AG21" i="5" s="1"/>
  <c r="BB21" i="5" s="1"/>
  <c r="AA21" i="12"/>
  <c r="D21" i="12" s="1"/>
  <c r="E21" i="11"/>
  <c r="AA21" i="11" s="1"/>
  <c r="Z21" i="12"/>
  <c r="C21" i="12" s="1"/>
  <c r="K21" i="5"/>
  <c r="AF21" i="5" s="1"/>
  <c r="BA21" i="5" s="1"/>
  <c r="L20" i="11"/>
  <c r="AH20" i="11" s="1"/>
  <c r="AG20" i="12"/>
  <c r="J20" i="12" s="1"/>
  <c r="R20" i="5"/>
  <c r="AM20" i="5" s="1"/>
  <c r="BH20" i="5" s="1"/>
  <c r="K20" i="11"/>
  <c r="AG20" i="11" s="1"/>
  <c r="AF20" i="12"/>
  <c r="I20" i="12" s="1"/>
  <c r="Q20" i="5"/>
  <c r="AL20" i="5" s="1"/>
  <c r="BG20" i="5" s="1"/>
  <c r="J20" i="11"/>
  <c r="AF20" i="11" s="1"/>
  <c r="AE20" i="12"/>
  <c r="H20" i="12" s="1"/>
  <c r="P20" i="5"/>
  <c r="AK20" i="5" s="1"/>
  <c r="BF20" i="5" s="1"/>
  <c r="O20" i="5"/>
  <c r="AJ20" i="5" s="1"/>
  <c r="BE20" i="5" s="1"/>
  <c r="H20" i="11"/>
  <c r="AD20" i="11" s="1"/>
  <c r="AC20" i="12"/>
  <c r="N20" i="5"/>
  <c r="AI20" i="5" s="1"/>
  <c r="BD20" i="5" s="1"/>
  <c r="F20" i="11"/>
  <c r="AB20" i="11" s="1"/>
  <c r="AA20" i="12"/>
  <c r="D20" i="12" s="1"/>
  <c r="L20" i="5"/>
  <c r="AG20" i="5" s="1"/>
  <c r="BB20" i="5" s="1"/>
  <c r="E20" i="11"/>
  <c r="AA20" i="11" s="1"/>
  <c r="Z20" i="12"/>
  <c r="C20" i="12" s="1"/>
  <c r="K20" i="5"/>
  <c r="AF20" i="5" s="1"/>
  <c r="BA20" i="5" s="1"/>
  <c r="L19" i="11"/>
  <c r="AH19" i="11" s="1"/>
  <c r="AG19" i="12"/>
  <c r="J19" i="12" s="1"/>
  <c r="R19" i="5"/>
  <c r="AM19" i="5" s="1"/>
  <c r="BH19" i="5" s="1"/>
  <c r="Q19" i="5"/>
  <c r="AL19" i="5" s="1"/>
  <c r="BG19" i="5" s="1"/>
  <c r="J19" i="11"/>
  <c r="AF19" i="11" s="1"/>
  <c r="AE19" i="12"/>
  <c r="H19" i="12" s="1"/>
  <c r="P19" i="5"/>
  <c r="AK19" i="5" s="1"/>
  <c r="BF19" i="5" s="1"/>
  <c r="I19" i="11"/>
  <c r="AE19" i="11" s="1"/>
  <c r="AD19" i="12"/>
  <c r="G19" i="12" s="1"/>
  <c r="O19" i="5"/>
  <c r="AJ19" i="5" s="1"/>
  <c r="BE19" i="5" s="1"/>
  <c r="H19" i="11"/>
  <c r="AD19" i="11" s="1"/>
  <c r="AC19" i="12"/>
  <c r="N19" i="5"/>
  <c r="AI19" i="5" s="1"/>
  <c r="BD19" i="5" s="1"/>
  <c r="F19" i="11"/>
  <c r="AB19" i="11" s="1"/>
  <c r="AA19" i="12"/>
  <c r="D19" i="12" s="1"/>
  <c r="L19" i="5"/>
  <c r="AG19" i="5" s="1"/>
  <c r="BB19" i="5" s="1"/>
  <c r="E19" i="11"/>
  <c r="AA19" i="11" s="1"/>
  <c r="Z19" i="12"/>
  <c r="C19" i="12" s="1"/>
  <c r="K19" i="5"/>
  <c r="AF19" i="5" s="1"/>
  <c r="BA19" i="5" s="1"/>
  <c r="L18" i="11"/>
  <c r="AH18" i="11" s="1"/>
  <c r="AG18" i="12"/>
  <c r="J18" i="12" s="1"/>
  <c r="R18" i="5"/>
  <c r="AM18" i="5" s="1"/>
  <c r="BH18" i="5" s="1"/>
  <c r="K18" i="11"/>
  <c r="AG18" i="11" s="1"/>
  <c r="AF18" i="12"/>
  <c r="I18" i="12" s="1"/>
  <c r="Q18" i="5"/>
  <c r="AL18" i="5" s="1"/>
  <c r="BG18" i="5" s="1"/>
  <c r="J18" i="11"/>
  <c r="AF18" i="11" s="1"/>
  <c r="AE18" i="12"/>
  <c r="H18" i="12" s="1"/>
  <c r="P18" i="5"/>
  <c r="AK18" i="5" s="1"/>
  <c r="BF18" i="5" s="1"/>
  <c r="I18" i="11"/>
  <c r="AE18" i="11" s="1"/>
  <c r="AD18" i="12"/>
  <c r="G18" i="12" s="1"/>
  <c r="O18" i="5"/>
  <c r="AJ18" i="5" s="1"/>
  <c r="BE18" i="5" s="1"/>
  <c r="H18" i="11"/>
  <c r="AD18" i="11" s="1"/>
  <c r="AC18" i="12"/>
  <c r="N18" i="5"/>
  <c r="AI18" i="5" s="1"/>
  <c r="BD18" i="5" s="1"/>
  <c r="F18" i="11"/>
  <c r="AB18" i="11" s="1"/>
  <c r="AA18" i="12"/>
  <c r="D18" i="12" s="1"/>
  <c r="L18" i="5"/>
  <c r="AG18" i="5" s="1"/>
  <c r="BB18" i="5" s="1"/>
  <c r="E18" i="11"/>
  <c r="AA18" i="11" s="1"/>
  <c r="Z18" i="12"/>
  <c r="C18" i="12" s="1"/>
  <c r="K18" i="5"/>
  <c r="AF18" i="5" s="1"/>
  <c r="BA18" i="5" s="1"/>
  <c r="L17" i="11"/>
  <c r="AH17" i="11" s="1"/>
  <c r="AG17" i="12"/>
  <c r="J17" i="12" s="1"/>
  <c r="R17" i="5"/>
  <c r="AM17" i="5" s="1"/>
  <c r="BH17" i="5" s="1"/>
  <c r="K17" i="11"/>
  <c r="AG17" i="11" s="1"/>
  <c r="AF17" i="12"/>
  <c r="I17" i="12" s="1"/>
  <c r="Q17" i="5"/>
  <c r="AL17" i="5" s="1"/>
  <c r="BG17" i="5" s="1"/>
  <c r="J17" i="11"/>
  <c r="AF17" i="11" s="1"/>
  <c r="AE17" i="12"/>
  <c r="H17" i="12" s="1"/>
  <c r="P17" i="5"/>
  <c r="AK17" i="5" s="1"/>
  <c r="BF17" i="5" s="1"/>
  <c r="I17" i="11"/>
  <c r="AE17" i="11" s="1"/>
  <c r="AD17" i="12"/>
  <c r="G17" i="12" s="1"/>
  <c r="O17" i="5"/>
  <c r="AJ17" i="5" s="1"/>
  <c r="BE17" i="5" s="1"/>
  <c r="H17" i="11"/>
  <c r="AD17" i="11" s="1"/>
  <c r="AC17" i="12"/>
  <c r="N17" i="5"/>
  <c r="AI17" i="5" s="1"/>
  <c r="BD17" i="5" s="1"/>
  <c r="F17" i="11"/>
  <c r="AB17" i="11" s="1"/>
  <c r="AA17" i="12"/>
  <c r="D17" i="12" s="1"/>
  <c r="L17" i="5"/>
  <c r="AG17" i="5" s="1"/>
  <c r="BB17" i="5" s="1"/>
  <c r="E17" i="11"/>
  <c r="AA17" i="11" s="1"/>
  <c r="Z17" i="12"/>
  <c r="C17" i="12" s="1"/>
  <c r="K17" i="5"/>
  <c r="AF17" i="5" s="1"/>
  <c r="BA17" i="5" s="1"/>
  <c r="L16" i="11"/>
  <c r="AH16" i="11" s="1"/>
  <c r="AG16" i="12"/>
  <c r="J16" i="12" s="1"/>
  <c r="R16" i="5"/>
  <c r="AM16" i="5" s="1"/>
  <c r="BH16" i="5" s="1"/>
  <c r="K16" i="11"/>
  <c r="AG16" i="11" s="1"/>
  <c r="AF16" i="12"/>
  <c r="I16" i="12" s="1"/>
  <c r="Q16" i="5"/>
  <c r="AL16" i="5" s="1"/>
  <c r="BG16" i="5" s="1"/>
  <c r="J16" i="11"/>
  <c r="AF16" i="11" s="1"/>
  <c r="AE16" i="12"/>
  <c r="H16" i="12" s="1"/>
  <c r="P16" i="5"/>
  <c r="AK16" i="5" s="1"/>
  <c r="BF16" i="5" s="1"/>
  <c r="AD16" i="12"/>
  <c r="G16" i="12" s="1"/>
  <c r="O16" i="5"/>
  <c r="AJ16" i="5" s="1"/>
  <c r="BE16" i="5" s="1"/>
  <c r="H16" i="11"/>
  <c r="AD16" i="11" s="1"/>
  <c r="AC16" i="12"/>
  <c r="N16" i="5"/>
  <c r="AI16" i="5" s="1"/>
  <c r="BD16" i="5" s="1"/>
  <c r="F16" i="11"/>
  <c r="AB16" i="11" s="1"/>
  <c r="AA16" i="12"/>
  <c r="D16" i="12" s="1"/>
  <c r="L16" i="5"/>
  <c r="AG16" i="5" s="1"/>
  <c r="BB16" i="5" s="1"/>
  <c r="E16" i="11"/>
  <c r="AA16" i="11" s="1"/>
  <c r="Z16" i="12"/>
  <c r="C16" i="12" s="1"/>
  <c r="K16" i="5"/>
  <c r="AF16" i="5" s="1"/>
  <c r="BA16" i="5" s="1"/>
  <c r="L15" i="11"/>
  <c r="AH15" i="11" s="1"/>
  <c r="AG15" i="12"/>
  <c r="J15" i="12" s="1"/>
  <c r="R15" i="5"/>
  <c r="AM15" i="5" s="1"/>
  <c r="BH15" i="5" s="1"/>
  <c r="Q15" i="5"/>
  <c r="AL15" i="5" s="1"/>
  <c r="BG15" i="5" s="1"/>
  <c r="J15" i="11"/>
  <c r="AF15" i="11" s="1"/>
  <c r="AE15" i="12"/>
  <c r="H15" i="12" s="1"/>
  <c r="P15" i="5"/>
  <c r="AK15" i="5" s="1"/>
  <c r="BF15" i="5" s="1"/>
  <c r="I15" i="11"/>
  <c r="AE15" i="11" s="1"/>
  <c r="AD15" i="12"/>
  <c r="G15" i="12" s="1"/>
  <c r="O15" i="5"/>
  <c r="AJ15" i="5" s="1"/>
  <c r="BE15" i="5" s="1"/>
  <c r="AC15" i="12"/>
  <c r="N15" i="5"/>
  <c r="AI15" i="5" s="1"/>
  <c r="BD15" i="5" s="1"/>
  <c r="F15" i="11"/>
  <c r="AB15" i="11" s="1"/>
  <c r="L15" i="5"/>
  <c r="AG15" i="5" s="1"/>
  <c r="BB15" i="5" s="1"/>
  <c r="AA15" i="12"/>
  <c r="D15" i="12" s="1"/>
  <c r="E15" i="11"/>
  <c r="AA15" i="11" s="1"/>
  <c r="Z15" i="12"/>
  <c r="C15" i="12" s="1"/>
  <c r="K15" i="5"/>
  <c r="AF15" i="5" s="1"/>
  <c r="BA15" i="5" s="1"/>
  <c r="L14" i="11"/>
  <c r="AH14" i="11" s="1"/>
  <c r="AG14" i="12"/>
  <c r="J14" i="12" s="1"/>
  <c r="R14" i="5"/>
  <c r="AM14" i="5" s="1"/>
  <c r="BH14" i="5" s="1"/>
  <c r="K14" i="11"/>
  <c r="AG14" i="11" s="1"/>
  <c r="AF14" i="12"/>
  <c r="I14" i="12" s="1"/>
  <c r="Q14" i="5"/>
  <c r="AL14" i="5" s="1"/>
  <c r="BG14" i="5" s="1"/>
  <c r="J14" i="11"/>
  <c r="AF14" i="11" s="1"/>
  <c r="AE14" i="12"/>
  <c r="H14" i="12" s="1"/>
  <c r="P14" i="5"/>
  <c r="AK14" i="5" s="1"/>
  <c r="BF14" i="5" s="1"/>
  <c r="I14" i="11"/>
  <c r="AE14" i="11" s="1"/>
  <c r="AD14" i="12"/>
  <c r="G14" i="12" s="1"/>
  <c r="O14" i="5"/>
  <c r="AJ14" i="5" s="1"/>
  <c r="BE14" i="5" s="1"/>
  <c r="H14" i="11"/>
  <c r="AD14" i="11" s="1"/>
  <c r="AC14" i="12"/>
  <c r="N14" i="5"/>
  <c r="AI14" i="5" s="1"/>
  <c r="BD14" i="5" s="1"/>
  <c r="F14" i="11"/>
  <c r="AB14" i="11" s="1"/>
  <c r="AA14" i="12"/>
  <c r="D14" i="12" s="1"/>
  <c r="L14" i="5"/>
  <c r="AG14" i="5" s="1"/>
  <c r="BB14" i="5" s="1"/>
  <c r="E14" i="11"/>
  <c r="AA14" i="11" s="1"/>
  <c r="Z14" i="12"/>
  <c r="C14" i="12" s="1"/>
  <c r="K14" i="5"/>
  <c r="AF14" i="5" s="1"/>
  <c r="BA14" i="5" s="1"/>
  <c r="L13" i="11"/>
  <c r="AH13" i="11" s="1"/>
  <c r="AG13" i="12"/>
  <c r="J13" i="12" s="1"/>
  <c r="R13" i="5"/>
  <c r="AM13" i="5" s="1"/>
  <c r="BH13" i="5" s="1"/>
  <c r="K13" i="11"/>
  <c r="AG13" i="11" s="1"/>
  <c r="AF13" i="12"/>
  <c r="I13" i="12" s="1"/>
  <c r="Q13" i="5"/>
  <c r="AL13" i="5" s="1"/>
  <c r="BG13" i="5" s="1"/>
  <c r="J13" i="11"/>
  <c r="AF13" i="11" s="1"/>
  <c r="AE13" i="12"/>
  <c r="H13" i="12" s="1"/>
  <c r="P13" i="5"/>
  <c r="AK13" i="5" s="1"/>
  <c r="BF13" i="5" s="1"/>
  <c r="I13" i="11"/>
  <c r="AE13" i="11" s="1"/>
  <c r="AD13" i="12"/>
  <c r="G13" i="12" s="1"/>
  <c r="O13" i="5"/>
  <c r="AJ13" i="5" s="1"/>
  <c r="BE13" i="5" s="1"/>
  <c r="H13" i="11"/>
  <c r="AD13" i="11" s="1"/>
  <c r="AC13" i="12"/>
  <c r="N13" i="5"/>
  <c r="AI13" i="5" s="1"/>
  <c r="BD13" i="5" s="1"/>
  <c r="F13" i="11"/>
  <c r="AB13" i="11" s="1"/>
  <c r="AA13" i="12"/>
  <c r="D13" i="12" s="1"/>
  <c r="L13" i="5"/>
  <c r="AG13" i="5" s="1"/>
  <c r="BB13" i="5" s="1"/>
  <c r="E13" i="11"/>
  <c r="AA13" i="11" s="1"/>
  <c r="Z13" i="12"/>
  <c r="C13" i="12" s="1"/>
  <c r="K13" i="5"/>
  <c r="AF13" i="5" s="1"/>
  <c r="BA13" i="5" s="1"/>
  <c r="L12" i="11"/>
  <c r="AH12" i="11" s="1"/>
  <c r="AG12" i="12"/>
  <c r="J12" i="12" s="1"/>
  <c r="R12" i="5"/>
  <c r="AM12" i="5" s="1"/>
  <c r="BH12" i="5" s="1"/>
  <c r="K12" i="11"/>
  <c r="AG12" i="11" s="1"/>
  <c r="AF12" i="12"/>
  <c r="I12" i="12" s="1"/>
  <c r="Q12" i="5"/>
  <c r="AL12" i="5" s="1"/>
  <c r="BG12" i="5" s="1"/>
  <c r="J12" i="11"/>
  <c r="AF12" i="11" s="1"/>
  <c r="AE12" i="12"/>
  <c r="H12" i="12" s="1"/>
  <c r="P12" i="5"/>
  <c r="AK12" i="5" s="1"/>
  <c r="BF12" i="5" s="1"/>
  <c r="O12" i="5"/>
  <c r="AJ12" i="5" s="1"/>
  <c r="BE12" i="5" s="1"/>
  <c r="H12" i="11"/>
  <c r="AD12" i="11" s="1"/>
  <c r="AC12" i="12"/>
  <c r="N12" i="5"/>
  <c r="AI12" i="5" s="1"/>
  <c r="BD12" i="5" s="1"/>
  <c r="F12" i="11"/>
  <c r="AB12" i="11" s="1"/>
  <c r="L12" i="5"/>
  <c r="AG12" i="5" s="1"/>
  <c r="BB12" i="5" s="1"/>
  <c r="AA12" i="12"/>
  <c r="D12" i="12" s="1"/>
  <c r="E12" i="11"/>
  <c r="AA12" i="11" s="1"/>
  <c r="Z12" i="12"/>
  <c r="C12" i="12" s="1"/>
  <c r="K12" i="5"/>
  <c r="AF12" i="5" s="1"/>
  <c r="BA12" i="5" s="1"/>
  <c r="L11" i="11"/>
  <c r="AH11" i="11" s="1"/>
  <c r="AG11" i="12"/>
  <c r="J11" i="12" s="1"/>
  <c r="R11" i="5"/>
  <c r="AM11" i="5" s="1"/>
  <c r="BH11" i="5" s="1"/>
  <c r="K11" i="11"/>
  <c r="AG11" i="11" s="1"/>
  <c r="AF11" i="12"/>
  <c r="I11" i="12" s="1"/>
  <c r="Q11" i="5"/>
  <c r="AL11" i="5" s="1"/>
  <c r="BG11" i="5" s="1"/>
  <c r="P11" i="5"/>
  <c r="AK11" i="5" s="1"/>
  <c r="BF11" i="5" s="1"/>
  <c r="I11" i="11"/>
  <c r="AE11" i="11" s="1"/>
  <c r="AD11" i="12"/>
  <c r="G11" i="12" s="1"/>
  <c r="O11" i="5"/>
  <c r="AJ11" i="5" s="1"/>
  <c r="BE11" i="5" s="1"/>
  <c r="H11" i="11"/>
  <c r="AD11" i="11" s="1"/>
  <c r="AC11" i="12"/>
  <c r="N11" i="5"/>
  <c r="AI11" i="5" s="1"/>
  <c r="BD11" i="5" s="1"/>
  <c r="L11" i="5"/>
  <c r="AG11" i="5" s="1"/>
  <c r="BB11" i="5" s="1"/>
  <c r="E11" i="11"/>
  <c r="AA11" i="11" s="1"/>
  <c r="Z11" i="12"/>
  <c r="C11" i="12" s="1"/>
  <c r="K11" i="5"/>
  <c r="AF11" i="5" s="1"/>
  <c r="BA11" i="5" s="1"/>
  <c r="L10" i="11"/>
  <c r="AH10" i="11" s="1"/>
  <c r="AG10" i="12"/>
  <c r="J10" i="12" s="1"/>
  <c r="R10" i="5"/>
  <c r="AM10" i="5" s="1"/>
  <c r="BH10" i="5" s="1"/>
  <c r="K10" i="11"/>
  <c r="AG10" i="11" s="1"/>
  <c r="AF10" i="12"/>
  <c r="I10" i="12" s="1"/>
  <c r="Q10" i="5"/>
  <c r="AL10" i="5" s="1"/>
  <c r="BG10" i="5" s="1"/>
  <c r="J10" i="11"/>
  <c r="AF10" i="11" s="1"/>
  <c r="AE10" i="12"/>
  <c r="H10" i="12" s="1"/>
  <c r="P10" i="5"/>
  <c r="AK10" i="5" s="1"/>
  <c r="BF10" i="5" s="1"/>
  <c r="I10" i="11"/>
  <c r="AE10" i="11" s="1"/>
  <c r="AD10" i="12"/>
  <c r="G10" i="12" s="1"/>
  <c r="O10" i="5"/>
  <c r="AJ10" i="5" s="1"/>
  <c r="BE10" i="5" s="1"/>
  <c r="H10" i="11"/>
  <c r="AD10" i="11" s="1"/>
  <c r="AC10" i="12"/>
  <c r="N10" i="5"/>
  <c r="AI10" i="5" s="1"/>
  <c r="BD10" i="5" s="1"/>
  <c r="F10" i="11"/>
  <c r="AB10" i="11" s="1"/>
  <c r="L10" i="5"/>
  <c r="AG10" i="5" s="1"/>
  <c r="BB10" i="5" s="1"/>
  <c r="AA10" i="12"/>
  <c r="D10" i="12" s="1"/>
  <c r="E10" i="11"/>
  <c r="AA10" i="11" s="1"/>
  <c r="Z10" i="12"/>
  <c r="C10" i="12" s="1"/>
  <c r="K10" i="5"/>
  <c r="AF10" i="5" s="1"/>
  <c r="BA10" i="5" s="1"/>
  <c r="R9" i="5"/>
  <c r="AM9" i="5" s="1"/>
  <c r="BH9" i="5" s="1"/>
  <c r="K9" i="11"/>
  <c r="AG9" i="11" s="1"/>
  <c r="AF9" i="12"/>
  <c r="I9" i="12" s="1"/>
  <c r="Q9" i="5"/>
  <c r="AL9" i="5" s="1"/>
  <c r="BG9" i="5" s="1"/>
  <c r="J9" i="11"/>
  <c r="AF9" i="11" s="1"/>
  <c r="AE9" i="12"/>
  <c r="H9" i="12" s="1"/>
  <c r="P9" i="5"/>
  <c r="AK9" i="5" s="1"/>
  <c r="BF9" i="5" s="1"/>
  <c r="I9" i="11"/>
  <c r="AE9" i="11" s="1"/>
  <c r="AD9" i="12"/>
  <c r="G9" i="12" s="1"/>
  <c r="O9" i="5"/>
  <c r="AJ9" i="5" s="1"/>
  <c r="BE9" i="5" s="1"/>
  <c r="H9" i="11"/>
  <c r="AD9" i="11" s="1"/>
  <c r="AC9" i="12"/>
  <c r="N9" i="5"/>
  <c r="AI9" i="5" s="1"/>
  <c r="BD9" i="5" s="1"/>
  <c r="F9" i="11"/>
  <c r="AB9" i="11" s="1"/>
  <c r="L9" i="5"/>
  <c r="AG9" i="5" s="1"/>
  <c r="BB9" i="5" s="1"/>
  <c r="AA9" i="12"/>
  <c r="D9" i="12" s="1"/>
  <c r="E9" i="11"/>
  <c r="AA9" i="11" s="1"/>
  <c r="Z9" i="12"/>
  <c r="C9" i="12" s="1"/>
  <c r="K9" i="5"/>
  <c r="AF9" i="5" s="1"/>
  <c r="BA9" i="5" s="1"/>
  <c r="L8" i="11"/>
  <c r="AH8" i="11" s="1"/>
  <c r="AG8" i="12"/>
  <c r="J8" i="12" s="1"/>
  <c r="R8" i="5"/>
  <c r="AM8" i="5" s="1"/>
  <c r="BH8" i="5" s="1"/>
  <c r="K8" i="11"/>
  <c r="AG8" i="11" s="1"/>
  <c r="AF8" i="12"/>
  <c r="I8" i="12" s="1"/>
  <c r="Q8" i="5"/>
  <c r="AL8" i="5" s="1"/>
  <c r="BG8" i="5" s="1"/>
  <c r="J8" i="11"/>
  <c r="AF8" i="11" s="1"/>
  <c r="AE8" i="12"/>
  <c r="H8" i="12" s="1"/>
  <c r="P8" i="5"/>
  <c r="AK8" i="5" s="1"/>
  <c r="BF8" i="5" s="1"/>
  <c r="I8" i="11"/>
  <c r="AE8" i="11" s="1"/>
  <c r="AD8" i="12"/>
  <c r="G8" i="12" s="1"/>
  <c r="O8" i="5"/>
  <c r="AJ8" i="5" s="1"/>
  <c r="BE8" i="5" s="1"/>
  <c r="H8" i="11"/>
  <c r="AD8" i="11" s="1"/>
  <c r="AC8" i="12"/>
  <c r="N8" i="5"/>
  <c r="AI8" i="5" s="1"/>
  <c r="BD8" i="5" s="1"/>
  <c r="F8" i="11"/>
  <c r="AB8" i="11" s="1"/>
  <c r="L8" i="5"/>
  <c r="AG8" i="5" s="1"/>
  <c r="BB8" i="5" s="1"/>
  <c r="AA8" i="12"/>
  <c r="D8" i="12" s="1"/>
  <c r="E8" i="11"/>
  <c r="AA8" i="11" s="1"/>
  <c r="Z8" i="12"/>
  <c r="C8" i="12" s="1"/>
  <c r="K8" i="5"/>
  <c r="AF8" i="5" s="1"/>
  <c r="BA8" i="5" s="1"/>
  <c r="L7" i="11"/>
  <c r="AH7" i="11" s="1"/>
  <c r="AG7" i="12"/>
  <c r="J7" i="12" s="1"/>
  <c r="R7" i="5"/>
  <c r="AM7" i="5" s="1"/>
  <c r="BH7" i="5" s="1"/>
  <c r="K7" i="11"/>
  <c r="AG7" i="11" s="1"/>
  <c r="AF7" i="12"/>
  <c r="I7" i="12" s="1"/>
  <c r="Q7" i="5"/>
  <c r="AL7" i="5" s="1"/>
  <c r="BG7" i="5" s="1"/>
  <c r="J7" i="11"/>
  <c r="AF7" i="11" s="1"/>
  <c r="AE7" i="12"/>
  <c r="H7" i="12" s="1"/>
  <c r="P7" i="5"/>
  <c r="AK7" i="5" s="1"/>
  <c r="BF7" i="5" s="1"/>
  <c r="I7" i="11"/>
  <c r="AE7" i="11" s="1"/>
  <c r="AD7" i="12"/>
  <c r="G7" i="12" s="1"/>
  <c r="O7" i="5"/>
  <c r="AJ7" i="5" s="1"/>
  <c r="BE7" i="5" s="1"/>
  <c r="H7" i="11"/>
  <c r="AD7" i="11" s="1"/>
  <c r="AC7" i="12"/>
  <c r="F7" i="12" s="1"/>
  <c r="N7" i="5"/>
  <c r="AI7" i="5" s="1"/>
  <c r="BD7" i="5" s="1"/>
  <c r="F7" i="11"/>
  <c r="AB7" i="11" s="1"/>
  <c r="AA7" i="12"/>
  <c r="D7" i="12" s="1"/>
  <c r="L7" i="5"/>
  <c r="AG7" i="5" s="1"/>
  <c r="BB7" i="5" s="1"/>
  <c r="E7" i="11"/>
  <c r="AA7" i="11" s="1"/>
  <c r="Z7" i="12"/>
  <c r="C7" i="12" s="1"/>
  <c r="K7" i="5"/>
  <c r="AF7" i="5" s="1"/>
  <c r="BA7" i="5" s="1"/>
  <c r="N6" i="11"/>
  <c r="AI6" i="12"/>
  <c r="L6" i="12" s="1"/>
  <c r="T6" i="5"/>
  <c r="AO6" i="5" s="1"/>
  <c r="BJ6" i="5" s="1"/>
  <c r="T85" i="5"/>
  <c r="AO85" i="5" s="1"/>
  <c r="BJ85" i="5" s="1"/>
  <c r="AI85" i="12"/>
  <c r="L85" i="12" s="1"/>
  <c r="N85" i="11"/>
  <c r="AJ85" i="11" s="1"/>
  <c r="T84" i="5"/>
  <c r="AO84" i="5" s="1"/>
  <c r="BJ84" i="5" s="1"/>
  <c r="N84" i="11"/>
  <c r="AJ84" i="11" s="1"/>
  <c r="AI84" i="12"/>
  <c r="L84" i="12" s="1"/>
  <c r="T83" i="5"/>
  <c r="AO83" i="5" s="1"/>
  <c r="BJ83" i="5" s="1"/>
  <c r="AI83" i="12"/>
  <c r="L83" i="12" s="1"/>
  <c r="N83" i="11"/>
  <c r="AJ83" i="11" s="1"/>
  <c r="T82" i="5"/>
  <c r="AO82" i="5" s="1"/>
  <c r="BJ82" i="5" s="1"/>
  <c r="N82" i="11"/>
  <c r="AJ82" i="11" s="1"/>
  <c r="AI82" i="12"/>
  <c r="L82" i="12" s="1"/>
  <c r="T81" i="5"/>
  <c r="AO81" i="5" s="1"/>
  <c r="BJ81" i="5" s="1"/>
  <c r="N81" i="11"/>
  <c r="AJ81" i="11" s="1"/>
  <c r="AI81" i="12"/>
  <c r="L81" i="12" s="1"/>
  <c r="T80" i="5"/>
  <c r="AO80" i="5" s="1"/>
  <c r="BJ80" i="5" s="1"/>
  <c r="AI80" i="12"/>
  <c r="L80" i="12" s="1"/>
  <c r="N80" i="11"/>
  <c r="AJ80" i="11" s="1"/>
  <c r="T79" i="5"/>
  <c r="AO79" i="5" s="1"/>
  <c r="BJ79" i="5" s="1"/>
  <c r="AI79" i="12"/>
  <c r="L79" i="12" s="1"/>
  <c r="N79" i="11"/>
  <c r="AJ79" i="11" s="1"/>
  <c r="T78" i="5"/>
  <c r="AO78" i="5" s="1"/>
  <c r="BJ78" i="5" s="1"/>
  <c r="AI78" i="12"/>
  <c r="L78" i="12" s="1"/>
  <c r="N78" i="11"/>
  <c r="AJ78" i="11" s="1"/>
  <c r="T77" i="5"/>
  <c r="AO77" i="5" s="1"/>
  <c r="BJ77" i="5" s="1"/>
  <c r="N77" i="11"/>
  <c r="AJ77" i="11" s="1"/>
  <c r="AI77" i="12"/>
  <c r="L77" i="12" s="1"/>
  <c r="AI76" i="12"/>
  <c r="L76" i="12" s="1"/>
  <c r="T76" i="5"/>
  <c r="AO76" i="5" s="1"/>
  <c r="BJ76" i="5" s="1"/>
  <c r="N76" i="11"/>
  <c r="AJ76" i="11" s="1"/>
  <c r="T75" i="5"/>
  <c r="AO75" i="5" s="1"/>
  <c r="BJ75" i="5" s="1"/>
  <c r="AI75" i="12"/>
  <c r="L75" i="12" s="1"/>
  <c r="N75" i="11"/>
  <c r="AJ75" i="11" s="1"/>
  <c r="T74" i="5"/>
  <c r="AO74" i="5" s="1"/>
  <c r="BJ74" i="5" s="1"/>
  <c r="AI74" i="12"/>
  <c r="L74" i="12" s="1"/>
  <c r="N74" i="11"/>
  <c r="AJ74" i="11" s="1"/>
  <c r="T73" i="5"/>
  <c r="AO73" i="5" s="1"/>
  <c r="BJ73" i="5" s="1"/>
  <c r="N73" i="11"/>
  <c r="AJ73" i="11" s="1"/>
  <c r="AI73" i="12"/>
  <c r="L73" i="12" s="1"/>
  <c r="AI72" i="12"/>
  <c r="L72" i="12" s="1"/>
  <c r="T72" i="5"/>
  <c r="AO72" i="5" s="1"/>
  <c r="BJ72" i="5" s="1"/>
  <c r="N72" i="11"/>
  <c r="AJ72" i="11" s="1"/>
  <c r="T71" i="5"/>
  <c r="AO71" i="5" s="1"/>
  <c r="BJ71" i="5" s="1"/>
  <c r="AI71" i="12"/>
  <c r="L71" i="12" s="1"/>
  <c r="N71" i="11"/>
  <c r="AJ71" i="11" s="1"/>
  <c r="T70" i="5"/>
  <c r="AO70" i="5" s="1"/>
  <c r="BJ70" i="5" s="1"/>
  <c r="AI70" i="12"/>
  <c r="L70" i="12" s="1"/>
  <c r="N70" i="11"/>
  <c r="AJ70" i="11" s="1"/>
  <c r="T69" i="5"/>
  <c r="AO69" i="5" s="1"/>
  <c r="BJ69" i="5" s="1"/>
  <c r="N69" i="11"/>
  <c r="AJ69" i="11" s="1"/>
  <c r="AI69" i="12"/>
  <c r="L69" i="12" s="1"/>
  <c r="AI68" i="12"/>
  <c r="L68" i="12" s="1"/>
  <c r="N68" i="11"/>
  <c r="AJ68" i="11" s="1"/>
  <c r="T68" i="5"/>
  <c r="AO68" i="5" s="1"/>
  <c r="BJ68" i="5" s="1"/>
  <c r="T67" i="5"/>
  <c r="AO67" i="5" s="1"/>
  <c r="BJ67" i="5" s="1"/>
  <c r="AI67" i="12"/>
  <c r="L67" i="12" s="1"/>
  <c r="N67" i="11"/>
  <c r="AJ67" i="11" s="1"/>
  <c r="T66" i="5"/>
  <c r="AO66" i="5" s="1"/>
  <c r="BJ66" i="5" s="1"/>
  <c r="N66" i="11"/>
  <c r="AJ66" i="11" s="1"/>
  <c r="AI66" i="12"/>
  <c r="L66" i="12" s="1"/>
  <c r="T65" i="5"/>
  <c r="AO65" i="5" s="1"/>
  <c r="BJ65" i="5" s="1"/>
  <c r="N65" i="11"/>
  <c r="AJ65" i="11" s="1"/>
  <c r="AI65" i="12"/>
  <c r="L65" i="12" s="1"/>
  <c r="AI64" i="12"/>
  <c r="L64" i="12" s="1"/>
  <c r="T64" i="5"/>
  <c r="AO64" i="5" s="1"/>
  <c r="BJ64" i="5" s="1"/>
  <c r="N64" i="11"/>
  <c r="AJ64" i="11" s="1"/>
  <c r="T63" i="5"/>
  <c r="AO63" i="5" s="1"/>
  <c r="BJ63" i="5" s="1"/>
  <c r="AI63" i="12"/>
  <c r="L63" i="12" s="1"/>
  <c r="N63" i="11"/>
  <c r="AJ63" i="11" s="1"/>
  <c r="T62" i="5"/>
  <c r="AO62" i="5" s="1"/>
  <c r="BJ62" i="5" s="1"/>
  <c r="AI62" i="12"/>
  <c r="L62" i="12" s="1"/>
  <c r="N62" i="11"/>
  <c r="AJ62" i="11" s="1"/>
  <c r="T61" i="5"/>
  <c r="AO61" i="5" s="1"/>
  <c r="BJ61" i="5" s="1"/>
  <c r="N61" i="11"/>
  <c r="AJ61" i="11" s="1"/>
  <c r="AI61" i="12"/>
  <c r="L61" i="12" s="1"/>
  <c r="AI60" i="12"/>
  <c r="L60" i="12" s="1"/>
  <c r="T60" i="5"/>
  <c r="AO60" i="5" s="1"/>
  <c r="BJ60" i="5" s="1"/>
  <c r="N60" i="11"/>
  <c r="AJ60" i="11" s="1"/>
  <c r="T59" i="5"/>
  <c r="AO59" i="5" s="1"/>
  <c r="BJ59" i="5" s="1"/>
  <c r="AI59" i="12"/>
  <c r="L59" i="12" s="1"/>
  <c r="N59" i="11"/>
  <c r="AJ59" i="11" s="1"/>
  <c r="T58" i="5"/>
  <c r="AO58" i="5" s="1"/>
  <c r="BJ58" i="5" s="1"/>
  <c r="AI58" i="12"/>
  <c r="L58" i="12" s="1"/>
  <c r="N58" i="11"/>
  <c r="AJ58" i="11" s="1"/>
  <c r="T57" i="5"/>
  <c r="AO57" i="5" s="1"/>
  <c r="BJ57" i="5" s="1"/>
  <c r="N57" i="11"/>
  <c r="AJ57" i="11" s="1"/>
  <c r="AI57" i="12"/>
  <c r="L57" i="12" s="1"/>
  <c r="AI56" i="12"/>
  <c r="L56" i="12" s="1"/>
  <c r="T56" i="5"/>
  <c r="AO56" i="5" s="1"/>
  <c r="BJ56" i="5" s="1"/>
  <c r="N56" i="11"/>
  <c r="AJ56" i="11" s="1"/>
  <c r="T55" i="5"/>
  <c r="AO55" i="5" s="1"/>
  <c r="BJ55" i="5" s="1"/>
  <c r="AI55" i="12"/>
  <c r="L55" i="12" s="1"/>
  <c r="N55" i="11"/>
  <c r="AJ55" i="11" s="1"/>
  <c r="N54" i="11"/>
  <c r="AJ54" i="11" s="1"/>
  <c r="AI54" i="12"/>
  <c r="L54" i="12" s="1"/>
  <c r="T54" i="5"/>
  <c r="AO54" i="5" s="1"/>
  <c r="BJ54" i="5" s="1"/>
  <c r="N53" i="11"/>
  <c r="AJ53" i="11" s="1"/>
  <c r="AI53" i="12"/>
  <c r="L53" i="12" s="1"/>
  <c r="T53" i="5"/>
  <c r="AO53" i="5" s="1"/>
  <c r="BJ53" i="5" s="1"/>
  <c r="N52" i="11"/>
  <c r="AJ52" i="11" s="1"/>
  <c r="AI52" i="12"/>
  <c r="L52" i="12" s="1"/>
  <c r="T52" i="5"/>
  <c r="AO52" i="5" s="1"/>
  <c r="BJ52" i="5" s="1"/>
  <c r="N51" i="11"/>
  <c r="AJ51" i="11" s="1"/>
  <c r="AI51" i="12"/>
  <c r="L51" i="12" s="1"/>
  <c r="T51" i="5"/>
  <c r="AO51" i="5" s="1"/>
  <c r="BJ51" i="5" s="1"/>
  <c r="N50" i="11"/>
  <c r="AJ50" i="11" s="1"/>
  <c r="AI50" i="12"/>
  <c r="L50" i="12" s="1"/>
  <c r="T50" i="5"/>
  <c r="AO50" i="5" s="1"/>
  <c r="BJ50" i="5" s="1"/>
  <c r="AI49" i="12"/>
  <c r="L49" i="12" s="1"/>
  <c r="T49" i="5"/>
  <c r="AO49" i="5" s="1"/>
  <c r="BJ49" i="5" s="1"/>
  <c r="N48" i="11"/>
  <c r="AJ48" i="11" s="1"/>
  <c r="AI48" i="12"/>
  <c r="L48" i="12" s="1"/>
  <c r="T48" i="5"/>
  <c r="AO48" i="5" s="1"/>
  <c r="BJ48" i="5" s="1"/>
  <c r="N47" i="11"/>
  <c r="AJ47" i="11" s="1"/>
  <c r="AI47" i="12"/>
  <c r="L47" i="12" s="1"/>
  <c r="T47" i="5"/>
  <c r="AO47" i="5" s="1"/>
  <c r="BJ47" i="5" s="1"/>
  <c r="N46" i="11"/>
  <c r="AJ46" i="11" s="1"/>
  <c r="AI46" i="12"/>
  <c r="L46" i="12" s="1"/>
  <c r="T46" i="5"/>
  <c r="AO46" i="5" s="1"/>
  <c r="BJ46" i="5" s="1"/>
  <c r="N45" i="11"/>
  <c r="AJ45" i="11" s="1"/>
  <c r="AI45" i="12"/>
  <c r="L45" i="12" s="1"/>
  <c r="T45" i="5"/>
  <c r="AO45" i="5" s="1"/>
  <c r="BJ45" i="5" s="1"/>
  <c r="N44" i="11"/>
  <c r="AJ44" i="11" s="1"/>
  <c r="AI44" i="12"/>
  <c r="L44" i="12" s="1"/>
  <c r="T44" i="5"/>
  <c r="AO44" i="5" s="1"/>
  <c r="BJ44" i="5" s="1"/>
  <c r="N43" i="11"/>
  <c r="AJ43" i="11" s="1"/>
  <c r="AI43" i="12"/>
  <c r="L43" i="12" s="1"/>
  <c r="T43" i="5"/>
  <c r="AO43" i="5" s="1"/>
  <c r="BJ43" i="5" s="1"/>
  <c r="N42" i="11"/>
  <c r="AJ42" i="11" s="1"/>
  <c r="AI42" i="12"/>
  <c r="L42" i="12" s="1"/>
  <c r="T42" i="5"/>
  <c r="AO42" i="5" s="1"/>
  <c r="BJ42" i="5" s="1"/>
  <c r="N41" i="11"/>
  <c r="AJ41" i="11" s="1"/>
  <c r="AI41" i="12"/>
  <c r="L41" i="12" s="1"/>
  <c r="T41" i="5"/>
  <c r="AO41" i="5" s="1"/>
  <c r="BJ41" i="5" s="1"/>
  <c r="N40" i="11"/>
  <c r="AJ40" i="11" s="1"/>
  <c r="AI40" i="12"/>
  <c r="L40" i="12" s="1"/>
  <c r="T40" i="5"/>
  <c r="AO40" i="5" s="1"/>
  <c r="BJ40" i="5" s="1"/>
  <c r="N39" i="11"/>
  <c r="AJ39" i="11" s="1"/>
  <c r="AI39" i="12"/>
  <c r="L39" i="12" s="1"/>
  <c r="T39" i="5"/>
  <c r="AO39" i="5" s="1"/>
  <c r="BJ39" i="5" s="1"/>
  <c r="N38" i="11"/>
  <c r="AJ38" i="11" s="1"/>
  <c r="AI38" i="12"/>
  <c r="L38" i="12" s="1"/>
  <c r="T38" i="5"/>
  <c r="AO38" i="5" s="1"/>
  <c r="BJ38" i="5" s="1"/>
  <c r="N37" i="11"/>
  <c r="AJ37" i="11" s="1"/>
  <c r="AI37" i="12"/>
  <c r="L37" i="12" s="1"/>
  <c r="T37" i="5"/>
  <c r="AO37" i="5" s="1"/>
  <c r="BJ37" i="5" s="1"/>
  <c r="N36" i="11"/>
  <c r="AJ36" i="11" s="1"/>
  <c r="AI36" i="12"/>
  <c r="L36" i="12" s="1"/>
  <c r="T36" i="5"/>
  <c r="AO36" i="5" s="1"/>
  <c r="BJ36" i="5" s="1"/>
  <c r="N35" i="11"/>
  <c r="AJ35" i="11" s="1"/>
  <c r="AI35" i="12"/>
  <c r="L35" i="12" s="1"/>
  <c r="T35" i="5"/>
  <c r="AO35" i="5" s="1"/>
  <c r="BJ35" i="5" s="1"/>
  <c r="N34" i="11"/>
  <c r="AJ34" i="11" s="1"/>
  <c r="AI34" i="12"/>
  <c r="L34" i="12" s="1"/>
  <c r="T34" i="5"/>
  <c r="AO34" i="5" s="1"/>
  <c r="BJ34" i="5" s="1"/>
  <c r="N33" i="11"/>
  <c r="AJ33" i="11" s="1"/>
  <c r="AI33" i="12"/>
  <c r="L33" i="12" s="1"/>
  <c r="T33" i="5"/>
  <c r="AO33" i="5" s="1"/>
  <c r="BJ33" i="5" s="1"/>
  <c r="N32" i="11"/>
  <c r="AJ32" i="11" s="1"/>
  <c r="AI32" i="12"/>
  <c r="L32" i="12" s="1"/>
  <c r="T32" i="5"/>
  <c r="AO32" i="5" s="1"/>
  <c r="BJ32" i="5" s="1"/>
  <c r="N31" i="11"/>
  <c r="AJ31" i="11" s="1"/>
  <c r="AI31" i="12"/>
  <c r="L31" i="12" s="1"/>
  <c r="T31" i="5"/>
  <c r="AO31" i="5" s="1"/>
  <c r="BJ31" i="5" s="1"/>
  <c r="N30" i="11"/>
  <c r="AJ30" i="11" s="1"/>
  <c r="T30" i="5"/>
  <c r="AO30" i="5" s="1"/>
  <c r="BJ30" i="5" s="1"/>
  <c r="N29" i="11"/>
  <c r="AJ29" i="11" s="1"/>
  <c r="AI29" i="12"/>
  <c r="L29" i="12" s="1"/>
  <c r="T29" i="5"/>
  <c r="AO29" i="5" s="1"/>
  <c r="BJ29" i="5" s="1"/>
  <c r="N28" i="11"/>
  <c r="AJ28" i="11" s="1"/>
  <c r="AI28" i="12"/>
  <c r="L28" i="12" s="1"/>
  <c r="T28" i="5"/>
  <c r="AO28" i="5" s="1"/>
  <c r="BJ28" i="5" s="1"/>
  <c r="N27" i="11"/>
  <c r="AJ27" i="11" s="1"/>
  <c r="AI27" i="12"/>
  <c r="L27" i="12" s="1"/>
  <c r="T27" i="5"/>
  <c r="AO27" i="5" s="1"/>
  <c r="BJ27" i="5" s="1"/>
  <c r="N26" i="11"/>
  <c r="AJ26" i="11" s="1"/>
  <c r="AI26" i="12"/>
  <c r="L26" i="12" s="1"/>
  <c r="T26" i="5"/>
  <c r="AO26" i="5" s="1"/>
  <c r="BJ26" i="5" s="1"/>
  <c r="N25" i="11"/>
  <c r="AJ25" i="11" s="1"/>
  <c r="AI25" i="12"/>
  <c r="L25" i="12" s="1"/>
  <c r="T25" i="5"/>
  <c r="AO25" i="5" s="1"/>
  <c r="BJ25" i="5" s="1"/>
  <c r="N24" i="11"/>
  <c r="AJ24" i="11" s="1"/>
  <c r="AI24" i="12"/>
  <c r="L24" i="12" s="1"/>
  <c r="T24" i="5"/>
  <c r="AO24" i="5" s="1"/>
  <c r="BJ24" i="5" s="1"/>
  <c r="N23" i="11"/>
  <c r="AJ23" i="11" s="1"/>
  <c r="AI23" i="12"/>
  <c r="L23" i="12" s="1"/>
  <c r="T23" i="5"/>
  <c r="AO23" i="5" s="1"/>
  <c r="BJ23" i="5" s="1"/>
  <c r="N22" i="11"/>
  <c r="AJ22" i="11" s="1"/>
  <c r="AI22" i="12"/>
  <c r="L22" i="12" s="1"/>
  <c r="T22" i="5"/>
  <c r="AO22" i="5" s="1"/>
  <c r="BJ22" i="5" s="1"/>
  <c r="T21" i="5"/>
  <c r="AO21" i="5" s="1"/>
  <c r="BJ21" i="5" s="1"/>
  <c r="N20" i="11"/>
  <c r="AJ20" i="11" s="1"/>
  <c r="AI20" i="12"/>
  <c r="L20" i="12" s="1"/>
  <c r="T20" i="5"/>
  <c r="AO20" i="5" s="1"/>
  <c r="BJ20" i="5" s="1"/>
  <c r="N19" i="11"/>
  <c r="AJ19" i="11" s="1"/>
  <c r="AI19" i="12"/>
  <c r="L19" i="12" s="1"/>
  <c r="T19" i="5"/>
  <c r="AO19" i="5" s="1"/>
  <c r="BJ19" i="5" s="1"/>
  <c r="N18" i="11"/>
  <c r="AJ18" i="11" s="1"/>
  <c r="AI18" i="12"/>
  <c r="L18" i="12" s="1"/>
  <c r="T18" i="5"/>
  <c r="AO18" i="5" s="1"/>
  <c r="BJ18" i="5" s="1"/>
  <c r="N17" i="11"/>
  <c r="AJ17" i="11" s="1"/>
  <c r="AI17" i="12"/>
  <c r="L17" i="12" s="1"/>
  <c r="T17" i="5"/>
  <c r="AO17" i="5" s="1"/>
  <c r="BJ17" i="5" s="1"/>
  <c r="N16" i="11"/>
  <c r="AJ16" i="11" s="1"/>
  <c r="AI16" i="12"/>
  <c r="L16" i="12" s="1"/>
  <c r="T16" i="5"/>
  <c r="AO16" i="5" s="1"/>
  <c r="BJ16" i="5" s="1"/>
  <c r="N15" i="11"/>
  <c r="AJ15" i="11" s="1"/>
  <c r="AI15" i="12"/>
  <c r="L15" i="12" s="1"/>
  <c r="T15" i="5"/>
  <c r="AO15" i="5" s="1"/>
  <c r="BJ15" i="5" s="1"/>
  <c r="N14" i="11"/>
  <c r="AJ14" i="11" s="1"/>
  <c r="AI14" i="12"/>
  <c r="L14" i="12" s="1"/>
  <c r="T14" i="5"/>
  <c r="AO14" i="5" s="1"/>
  <c r="BJ14" i="5" s="1"/>
  <c r="N13" i="11"/>
  <c r="AJ13" i="11" s="1"/>
  <c r="AI13" i="12"/>
  <c r="L13" i="12" s="1"/>
  <c r="T13" i="5"/>
  <c r="AO13" i="5" s="1"/>
  <c r="BJ13" i="5" s="1"/>
  <c r="N12" i="11"/>
  <c r="AJ12" i="11" s="1"/>
  <c r="AI12" i="12"/>
  <c r="L12" i="12" s="1"/>
  <c r="T12" i="5"/>
  <c r="AO12" i="5" s="1"/>
  <c r="BJ12" i="5" s="1"/>
  <c r="N11" i="11"/>
  <c r="AJ11" i="11" s="1"/>
  <c r="AI11" i="12"/>
  <c r="L11" i="12" s="1"/>
  <c r="T11" i="5"/>
  <c r="AO11" i="5" s="1"/>
  <c r="BJ11" i="5" s="1"/>
  <c r="N10" i="11"/>
  <c r="AJ10" i="11" s="1"/>
  <c r="AI10" i="12"/>
  <c r="L10" i="12" s="1"/>
  <c r="T10" i="5"/>
  <c r="AO10" i="5" s="1"/>
  <c r="BJ10" i="5" s="1"/>
  <c r="N9" i="11"/>
  <c r="AJ9" i="11" s="1"/>
  <c r="AI9" i="12"/>
  <c r="L9" i="12" s="1"/>
  <c r="T9" i="5"/>
  <c r="AO9" i="5" s="1"/>
  <c r="BJ9" i="5" s="1"/>
  <c r="N8" i="11"/>
  <c r="AJ8" i="11" s="1"/>
  <c r="AI8" i="12"/>
  <c r="L8" i="12" s="1"/>
  <c r="T8" i="5"/>
  <c r="AO8" i="5" s="1"/>
  <c r="BJ8" i="5" s="1"/>
  <c r="N7" i="11"/>
  <c r="AJ7" i="11" s="1"/>
  <c r="AI7" i="12"/>
  <c r="L7" i="12" s="1"/>
  <c r="T7" i="5"/>
  <c r="AO7" i="5" s="1"/>
  <c r="BJ7" i="5" s="1"/>
  <c r="AJ6" i="12"/>
  <c r="U6" i="5"/>
  <c r="AP6" i="5" s="1"/>
  <c r="BK6" i="5" s="1"/>
  <c r="U85" i="5"/>
  <c r="AP85" i="5" s="1"/>
  <c r="BK85" i="5" s="1"/>
  <c r="AJ85" i="12"/>
  <c r="M85" i="12" s="1"/>
  <c r="O85" i="11"/>
  <c r="AK85" i="11" s="1"/>
  <c r="U84" i="5"/>
  <c r="AP84" i="5" s="1"/>
  <c r="BK84" i="5" s="1"/>
  <c r="AJ84" i="12"/>
  <c r="M84" i="12" s="1"/>
  <c r="O84" i="11"/>
  <c r="AK84" i="11" s="1"/>
  <c r="U83" i="5"/>
  <c r="AP83" i="5" s="1"/>
  <c r="BK83" i="5" s="1"/>
  <c r="O83" i="11"/>
  <c r="AK83" i="11" s="1"/>
  <c r="AJ83" i="12"/>
  <c r="M83" i="12" s="1"/>
  <c r="U82" i="5"/>
  <c r="AP82" i="5" s="1"/>
  <c r="BK82" i="5" s="1"/>
  <c r="O82" i="11"/>
  <c r="AK82" i="11" s="1"/>
  <c r="AJ82" i="12"/>
  <c r="M82" i="12" s="1"/>
  <c r="U81" i="5"/>
  <c r="AP81" i="5" s="1"/>
  <c r="BK81" i="5" s="1"/>
  <c r="O81" i="11"/>
  <c r="AK81" i="11" s="1"/>
  <c r="AJ81" i="12"/>
  <c r="M81" i="12" s="1"/>
  <c r="U80" i="5"/>
  <c r="AP80" i="5" s="1"/>
  <c r="BK80" i="5" s="1"/>
  <c r="AJ80" i="12"/>
  <c r="M80" i="12" s="1"/>
  <c r="O80" i="11"/>
  <c r="AK80" i="11" s="1"/>
  <c r="U79" i="5"/>
  <c r="AP79" i="5" s="1"/>
  <c r="BK79" i="5" s="1"/>
  <c r="AJ79" i="12"/>
  <c r="M79" i="12" s="1"/>
  <c r="O79" i="11"/>
  <c r="AK79" i="11" s="1"/>
  <c r="AJ78" i="12"/>
  <c r="M78" i="12" s="1"/>
  <c r="U78" i="5"/>
  <c r="AP78" i="5" s="1"/>
  <c r="BK78" i="5" s="1"/>
  <c r="O78" i="11"/>
  <c r="AK78" i="11" s="1"/>
  <c r="AJ77" i="12"/>
  <c r="M77" i="12" s="1"/>
  <c r="U77" i="5"/>
  <c r="AP77" i="5" s="1"/>
  <c r="BK77" i="5" s="1"/>
  <c r="O77" i="11"/>
  <c r="AK77" i="11" s="1"/>
  <c r="U76" i="5"/>
  <c r="AP76" i="5" s="1"/>
  <c r="BK76" i="5" s="1"/>
  <c r="AJ76" i="12"/>
  <c r="M76" i="12" s="1"/>
  <c r="O76" i="11"/>
  <c r="AK76" i="11" s="1"/>
  <c r="U75" i="5"/>
  <c r="AP75" i="5" s="1"/>
  <c r="BK75" i="5" s="1"/>
  <c r="O75" i="11"/>
  <c r="AK75" i="11" s="1"/>
  <c r="AJ75" i="12"/>
  <c r="M75" i="12" s="1"/>
  <c r="AJ74" i="12"/>
  <c r="M74" i="12" s="1"/>
  <c r="U74" i="5"/>
  <c r="AP74" i="5" s="1"/>
  <c r="BK74" i="5" s="1"/>
  <c r="O74" i="11"/>
  <c r="AK74" i="11" s="1"/>
  <c r="AJ73" i="12"/>
  <c r="M73" i="12" s="1"/>
  <c r="U73" i="5"/>
  <c r="AP73" i="5" s="1"/>
  <c r="BK73" i="5" s="1"/>
  <c r="O73" i="11"/>
  <c r="AK73" i="11" s="1"/>
  <c r="U72" i="5"/>
  <c r="AP72" i="5" s="1"/>
  <c r="BK72" i="5" s="1"/>
  <c r="O72" i="11"/>
  <c r="AK72" i="11" s="1"/>
  <c r="AJ72" i="12"/>
  <c r="M72" i="12" s="1"/>
  <c r="U71" i="5"/>
  <c r="AP71" i="5" s="1"/>
  <c r="BK71" i="5" s="1"/>
  <c r="AJ71" i="12"/>
  <c r="M71" i="12" s="1"/>
  <c r="O71" i="11"/>
  <c r="AK71" i="11" s="1"/>
  <c r="AJ70" i="12"/>
  <c r="M70" i="12" s="1"/>
  <c r="U70" i="5"/>
  <c r="AP70" i="5" s="1"/>
  <c r="BK70" i="5" s="1"/>
  <c r="O70" i="11"/>
  <c r="AK70" i="11" s="1"/>
  <c r="AJ69" i="12"/>
  <c r="M69" i="12" s="1"/>
  <c r="U69" i="5"/>
  <c r="AP69" i="5" s="1"/>
  <c r="BK69" i="5" s="1"/>
  <c r="O69" i="11"/>
  <c r="AK69" i="11" s="1"/>
  <c r="U68" i="5"/>
  <c r="AP68" i="5" s="1"/>
  <c r="BK68" i="5" s="1"/>
  <c r="AJ68" i="12"/>
  <c r="M68" i="12" s="1"/>
  <c r="O68" i="11"/>
  <c r="AK68" i="11" s="1"/>
  <c r="AJ67" i="12"/>
  <c r="M67" i="12" s="1"/>
  <c r="U67" i="5"/>
  <c r="AP67" i="5" s="1"/>
  <c r="BK67" i="5" s="1"/>
  <c r="O67" i="11"/>
  <c r="AK67" i="11" s="1"/>
  <c r="AJ66" i="12"/>
  <c r="M66" i="12" s="1"/>
  <c r="U66" i="5"/>
  <c r="AP66" i="5" s="1"/>
  <c r="BK66" i="5" s="1"/>
  <c r="O66" i="11"/>
  <c r="AK66" i="11" s="1"/>
  <c r="AJ65" i="12"/>
  <c r="M65" i="12" s="1"/>
  <c r="U65" i="5"/>
  <c r="AP65" i="5" s="1"/>
  <c r="BK65" i="5" s="1"/>
  <c r="O65" i="11"/>
  <c r="AK65" i="11" s="1"/>
  <c r="U64" i="5"/>
  <c r="AP64" i="5" s="1"/>
  <c r="BK64" i="5" s="1"/>
  <c r="O64" i="11"/>
  <c r="AK64" i="11" s="1"/>
  <c r="AJ64" i="12"/>
  <c r="M64" i="12" s="1"/>
  <c r="U63" i="5"/>
  <c r="AP63" i="5" s="1"/>
  <c r="BK63" i="5" s="1"/>
  <c r="AJ63" i="12"/>
  <c r="M63" i="12" s="1"/>
  <c r="O63" i="11"/>
  <c r="AK63" i="11" s="1"/>
  <c r="AJ62" i="12"/>
  <c r="M62" i="12" s="1"/>
  <c r="U62" i="5"/>
  <c r="AP62" i="5" s="1"/>
  <c r="BK62" i="5" s="1"/>
  <c r="O62" i="11"/>
  <c r="AK62" i="11" s="1"/>
  <c r="AJ61" i="12"/>
  <c r="M61" i="12" s="1"/>
  <c r="U61" i="5"/>
  <c r="AP61" i="5" s="1"/>
  <c r="BK61" i="5" s="1"/>
  <c r="O61" i="11"/>
  <c r="AK61" i="11" s="1"/>
  <c r="U60" i="5"/>
  <c r="AP60" i="5" s="1"/>
  <c r="BK60" i="5" s="1"/>
  <c r="AJ60" i="12"/>
  <c r="M60" i="12" s="1"/>
  <c r="O60" i="11"/>
  <c r="AK60" i="11" s="1"/>
  <c r="U59" i="5"/>
  <c r="AP59" i="5" s="1"/>
  <c r="BK59" i="5" s="1"/>
  <c r="O59" i="11"/>
  <c r="AK59" i="11" s="1"/>
  <c r="AJ59" i="12"/>
  <c r="M59" i="12" s="1"/>
  <c r="AJ58" i="12"/>
  <c r="M58" i="12" s="1"/>
  <c r="U58" i="5"/>
  <c r="AP58" i="5" s="1"/>
  <c r="BK58" i="5" s="1"/>
  <c r="O58" i="11"/>
  <c r="AK58" i="11" s="1"/>
  <c r="AJ57" i="12"/>
  <c r="M57" i="12" s="1"/>
  <c r="U57" i="5"/>
  <c r="AP57" i="5" s="1"/>
  <c r="BK57" i="5" s="1"/>
  <c r="O57" i="11"/>
  <c r="AK57" i="11" s="1"/>
  <c r="U56" i="5"/>
  <c r="AP56" i="5" s="1"/>
  <c r="BK56" i="5" s="1"/>
  <c r="O56" i="11"/>
  <c r="AK56" i="11" s="1"/>
  <c r="AJ56" i="12"/>
  <c r="M56" i="12" s="1"/>
  <c r="AJ55" i="12"/>
  <c r="M55" i="12" s="1"/>
  <c r="U55" i="5"/>
  <c r="AP55" i="5" s="1"/>
  <c r="BK55" i="5" s="1"/>
  <c r="O55" i="11"/>
  <c r="AK55" i="11" s="1"/>
  <c r="O54" i="11"/>
  <c r="AK54" i="11" s="1"/>
  <c r="U54" i="5"/>
  <c r="AP54" i="5" s="1"/>
  <c r="BK54" i="5" s="1"/>
  <c r="AJ54" i="12"/>
  <c r="M54" i="12" s="1"/>
  <c r="O53" i="11"/>
  <c r="AK53" i="11" s="1"/>
  <c r="U53" i="5"/>
  <c r="AP53" i="5" s="1"/>
  <c r="BK53" i="5" s="1"/>
  <c r="AJ53" i="12"/>
  <c r="M53" i="12" s="1"/>
  <c r="O52" i="11"/>
  <c r="AK52" i="11" s="1"/>
  <c r="AJ52" i="12"/>
  <c r="M52" i="12" s="1"/>
  <c r="U52" i="5"/>
  <c r="AP52" i="5" s="1"/>
  <c r="BK52" i="5" s="1"/>
  <c r="O51" i="11"/>
  <c r="AK51" i="11" s="1"/>
  <c r="AJ51" i="12"/>
  <c r="M51" i="12" s="1"/>
  <c r="U51" i="5"/>
  <c r="AP51" i="5" s="1"/>
  <c r="BK51" i="5" s="1"/>
  <c r="O50" i="11"/>
  <c r="AK50" i="11" s="1"/>
  <c r="U50" i="5"/>
  <c r="AP50" i="5" s="1"/>
  <c r="BK50" i="5" s="1"/>
  <c r="AJ50" i="12"/>
  <c r="M50" i="12" s="1"/>
  <c r="O49" i="11"/>
  <c r="AK49" i="11" s="1"/>
  <c r="AJ49" i="12"/>
  <c r="M49" i="12" s="1"/>
  <c r="U49" i="5"/>
  <c r="AP49" i="5" s="1"/>
  <c r="BK49" i="5" s="1"/>
  <c r="O48" i="11"/>
  <c r="AK48" i="11" s="1"/>
  <c r="AJ48" i="12"/>
  <c r="M48" i="12" s="1"/>
  <c r="U48" i="5"/>
  <c r="AP48" i="5" s="1"/>
  <c r="BK48" i="5" s="1"/>
  <c r="O47" i="11"/>
  <c r="AK47" i="11" s="1"/>
  <c r="U47" i="5"/>
  <c r="AP47" i="5" s="1"/>
  <c r="BK47" i="5" s="1"/>
  <c r="AJ47" i="12"/>
  <c r="M47" i="12" s="1"/>
  <c r="O46" i="11"/>
  <c r="AK46" i="11" s="1"/>
  <c r="U46" i="5"/>
  <c r="AP46" i="5" s="1"/>
  <c r="BK46" i="5" s="1"/>
  <c r="AJ46" i="12"/>
  <c r="M46" i="12" s="1"/>
  <c r="O45" i="11"/>
  <c r="AK45" i="11" s="1"/>
  <c r="AJ45" i="12"/>
  <c r="M45" i="12" s="1"/>
  <c r="U45" i="5"/>
  <c r="AP45" i="5" s="1"/>
  <c r="BK45" i="5" s="1"/>
  <c r="O44" i="11"/>
  <c r="AK44" i="11" s="1"/>
  <c r="U44" i="5"/>
  <c r="AP44" i="5" s="1"/>
  <c r="BK44" i="5" s="1"/>
  <c r="AJ44" i="12"/>
  <c r="M44" i="12" s="1"/>
  <c r="O43" i="11"/>
  <c r="AK43" i="11" s="1"/>
  <c r="AJ43" i="12"/>
  <c r="M43" i="12" s="1"/>
  <c r="U43" i="5"/>
  <c r="AP43" i="5" s="1"/>
  <c r="BK43" i="5" s="1"/>
  <c r="O42" i="11"/>
  <c r="AK42" i="11" s="1"/>
  <c r="U42" i="5"/>
  <c r="AP42" i="5" s="1"/>
  <c r="BK42" i="5" s="1"/>
  <c r="AJ42" i="12"/>
  <c r="M42" i="12" s="1"/>
  <c r="O41" i="11"/>
  <c r="AK41" i="11" s="1"/>
  <c r="AJ41" i="12"/>
  <c r="M41" i="12" s="1"/>
  <c r="U41" i="5"/>
  <c r="AP41" i="5" s="1"/>
  <c r="BK41" i="5" s="1"/>
  <c r="O40" i="11"/>
  <c r="AK40" i="11" s="1"/>
  <c r="AJ40" i="12"/>
  <c r="M40" i="12" s="1"/>
  <c r="U40" i="5"/>
  <c r="AP40" i="5" s="1"/>
  <c r="BK40" i="5" s="1"/>
  <c r="O39" i="11"/>
  <c r="AK39" i="11" s="1"/>
  <c r="U39" i="5"/>
  <c r="AP39" i="5" s="1"/>
  <c r="BK39" i="5" s="1"/>
  <c r="AJ39" i="12"/>
  <c r="M39" i="12" s="1"/>
  <c r="O38" i="11"/>
  <c r="AK38" i="11" s="1"/>
  <c r="AJ38" i="12"/>
  <c r="M38" i="12" s="1"/>
  <c r="U38" i="5"/>
  <c r="AP38" i="5" s="1"/>
  <c r="BK38" i="5" s="1"/>
  <c r="O37" i="11"/>
  <c r="AK37" i="11" s="1"/>
  <c r="U37" i="5"/>
  <c r="AP37" i="5" s="1"/>
  <c r="BK37" i="5" s="1"/>
  <c r="AJ37" i="12"/>
  <c r="M37" i="12" s="1"/>
  <c r="O36" i="11"/>
  <c r="AK36" i="11" s="1"/>
  <c r="U36" i="5"/>
  <c r="AP36" i="5" s="1"/>
  <c r="BK36" i="5" s="1"/>
  <c r="AJ36" i="12"/>
  <c r="M36" i="12" s="1"/>
  <c r="O35" i="11"/>
  <c r="AK35" i="11" s="1"/>
  <c r="AJ35" i="12"/>
  <c r="M35" i="12" s="1"/>
  <c r="U35" i="5"/>
  <c r="AP35" i="5" s="1"/>
  <c r="BK35" i="5" s="1"/>
  <c r="O34" i="11"/>
  <c r="AK34" i="11" s="1"/>
  <c r="AJ34" i="12"/>
  <c r="M34" i="12" s="1"/>
  <c r="U34" i="5"/>
  <c r="AP34" i="5" s="1"/>
  <c r="BK34" i="5" s="1"/>
  <c r="O33" i="11"/>
  <c r="AK33" i="11" s="1"/>
  <c r="U33" i="5"/>
  <c r="AP33" i="5" s="1"/>
  <c r="BK33" i="5" s="1"/>
  <c r="AJ33" i="12"/>
  <c r="M33" i="12" s="1"/>
  <c r="O32" i="11"/>
  <c r="AK32" i="11" s="1"/>
  <c r="AJ32" i="12"/>
  <c r="M32" i="12" s="1"/>
  <c r="U32" i="5"/>
  <c r="AP32" i="5" s="1"/>
  <c r="BK32" i="5" s="1"/>
  <c r="O31" i="11"/>
  <c r="AK31" i="11" s="1"/>
  <c r="U31" i="5"/>
  <c r="AP31" i="5" s="1"/>
  <c r="BK31" i="5" s="1"/>
  <c r="AJ31" i="12"/>
  <c r="M31" i="12" s="1"/>
  <c r="O30" i="11"/>
  <c r="AK30" i="11" s="1"/>
  <c r="U30" i="5"/>
  <c r="AP30" i="5" s="1"/>
  <c r="BK30" i="5" s="1"/>
  <c r="AJ30" i="12"/>
  <c r="M30" i="12" s="1"/>
  <c r="O29" i="11"/>
  <c r="AK29" i="11" s="1"/>
  <c r="U29" i="5"/>
  <c r="AP29" i="5" s="1"/>
  <c r="BK29" i="5" s="1"/>
  <c r="AJ29" i="12"/>
  <c r="M29" i="12" s="1"/>
  <c r="O28" i="11"/>
  <c r="AK28" i="11" s="1"/>
  <c r="U28" i="5"/>
  <c r="AP28" i="5" s="1"/>
  <c r="BK28" i="5" s="1"/>
  <c r="AJ28" i="12"/>
  <c r="M28" i="12" s="1"/>
  <c r="O27" i="11"/>
  <c r="AK27" i="11" s="1"/>
  <c r="U27" i="5"/>
  <c r="AP27" i="5" s="1"/>
  <c r="BK27" i="5" s="1"/>
  <c r="AJ27" i="12"/>
  <c r="M27" i="12" s="1"/>
  <c r="O26" i="11"/>
  <c r="AK26" i="11" s="1"/>
  <c r="U26" i="5"/>
  <c r="AP26" i="5" s="1"/>
  <c r="BK26" i="5" s="1"/>
  <c r="AJ26" i="12"/>
  <c r="M26" i="12" s="1"/>
  <c r="O25" i="11"/>
  <c r="AK25" i="11" s="1"/>
  <c r="U25" i="5"/>
  <c r="AP25" i="5" s="1"/>
  <c r="BK25" i="5" s="1"/>
  <c r="AJ25" i="12"/>
  <c r="M25" i="12" s="1"/>
  <c r="O24" i="11"/>
  <c r="AK24" i="11" s="1"/>
  <c r="U24" i="5"/>
  <c r="AP24" i="5" s="1"/>
  <c r="BK24" i="5" s="1"/>
  <c r="AJ24" i="12"/>
  <c r="M24" i="12" s="1"/>
  <c r="O23" i="11"/>
  <c r="AK23" i="11" s="1"/>
  <c r="U23" i="5"/>
  <c r="AP23" i="5" s="1"/>
  <c r="BK23" i="5" s="1"/>
  <c r="AJ23" i="12"/>
  <c r="M23" i="12" s="1"/>
  <c r="O22" i="11"/>
  <c r="AK22" i="11" s="1"/>
  <c r="U22" i="5"/>
  <c r="AP22" i="5" s="1"/>
  <c r="BK22" i="5" s="1"/>
  <c r="AJ22" i="12"/>
  <c r="M22" i="12" s="1"/>
  <c r="O21" i="11"/>
  <c r="AK21" i="11" s="1"/>
  <c r="U21" i="5"/>
  <c r="AP21" i="5" s="1"/>
  <c r="BK21" i="5" s="1"/>
  <c r="AJ21" i="12"/>
  <c r="M21" i="12" s="1"/>
  <c r="O20" i="11"/>
  <c r="AK20" i="11" s="1"/>
  <c r="U20" i="5"/>
  <c r="AP20" i="5" s="1"/>
  <c r="BK20" i="5" s="1"/>
  <c r="AJ20" i="12"/>
  <c r="M20" i="12" s="1"/>
  <c r="O19" i="11"/>
  <c r="AK19" i="11" s="1"/>
  <c r="U19" i="5"/>
  <c r="AP19" i="5" s="1"/>
  <c r="BK19" i="5" s="1"/>
  <c r="AJ19" i="12"/>
  <c r="M19" i="12" s="1"/>
  <c r="O18" i="11"/>
  <c r="AK18" i="11" s="1"/>
  <c r="U18" i="5"/>
  <c r="AP18" i="5" s="1"/>
  <c r="BK18" i="5" s="1"/>
  <c r="AJ18" i="12"/>
  <c r="M18" i="12" s="1"/>
  <c r="O17" i="11"/>
  <c r="AK17" i="11" s="1"/>
  <c r="U17" i="5"/>
  <c r="AP17" i="5" s="1"/>
  <c r="BK17" i="5" s="1"/>
  <c r="AJ17" i="12"/>
  <c r="M17" i="12" s="1"/>
  <c r="O16" i="11"/>
  <c r="AK16" i="11" s="1"/>
  <c r="U16" i="5"/>
  <c r="AP16" i="5" s="1"/>
  <c r="BK16" i="5" s="1"/>
  <c r="AJ16" i="12"/>
  <c r="M16" i="12" s="1"/>
  <c r="O15" i="11"/>
  <c r="AK15" i="11" s="1"/>
  <c r="U15" i="5"/>
  <c r="AP15" i="5" s="1"/>
  <c r="BK15" i="5" s="1"/>
  <c r="AJ15" i="12"/>
  <c r="M15" i="12" s="1"/>
  <c r="O14" i="11"/>
  <c r="AK14" i="11" s="1"/>
  <c r="U14" i="5"/>
  <c r="AP14" i="5" s="1"/>
  <c r="BK14" i="5" s="1"/>
  <c r="AJ14" i="12"/>
  <c r="M14" i="12" s="1"/>
  <c r="O13" i="11"/>
  <c r="AK13" i="11" s="1"/>
  <c r="U13" i="5"/>
  <c r="AP13" i="5" s="1"/>
  <c r="BK13" i="5" s="1"/>
  <c r="AJ13" i="12"/>
  <c r="M13" i="12" s="1"/>
  <c r="O12" i="11"/>
  <c r="AK12" i="11" s="1"/>
  <c r="U12" i="5"/>
  <c r="AP12" i="5" s="1"/>
  <c r="BK12" i="5" s="1"/>
  <c r="AJ12" i="12"/>
  <c r="M12" i="12" s="1"/>
  <c r="O11" i="11"/>
  <c r="AK11" i="11" s="1"/>
  <c r="U11" i="5"/>
  <c r="AP11" i="5" s="1"/>
  <c r="BK11" i="5" s="1"/>
  <c r="AJ11" i="12"/>
  <c r="M11" i="12" s="1"/>
  <c r="O10" i="11"/>
  <c r="AK10" i="11" s="1"/>
  <c r="U10" i="5"/>
  <c r="AP10" i="5" s="1"/>
  <c r="BK10" i="5" s="1"/>
  <c r="AJ10" i="12"/>
  <c r="M10" i="12" s="1"/>
  <c r="O9" i="11"/>
  <c r="AK9" i="11" s="1"/>
  <c r="U9" i="5"/>
  <c r="AP9" i="5" s="1"/>
  <c r="BK9" i="5" s="1"/>
  <c r="AJ9" i="12"/>
  <c r="M9" i="12" s="1"/>
  <c r="O8" i="11"/>
  <c r="AK8" i="11" s="1"/>
  <c r="U8" i="5"/>
  <c r="AP8" i="5" s="1"/>
  <c r="BK8" i="5" s="1"/>
  <c r="AJ8" i="12"/>
  <c r="M8" i="12" s="1"/>
  <c r="O7" i="11"/>
  <c r="U7" i="5"/>
  <c r="AP7" i="5" s="1"/>
  <c r="BK7" i="5" s="1"/>
  <c r="AJ7" i="12"/>
  <c r="M7" i="12" s="1"/>
  <c r="M6" i="12" s="1"/>
  <c r="P6" i="11"/>
  <c r="AK6" i="12"/>
  <c r="N6" i="12" s="1"/>
  <c r="V6" i="5"/>
  <c r="AQ6" i="5" s="1"/>
  <c r="BL6" i="5" s="1"/>
  <c r="P41" i="11"/>
  <c r="AL41" i="11" s="1"/>
  <c r="AK41" i="12"/>
  <c r="N41" i="12" s="1"/>
  <c r="N42" i="12" s="1"/>
  <c r="V41" i="5"/>
  <c r="AQ41" i="5" s="1"/>
  <c r="BL41" i="5" s="1"/>
  <c r="P40" i="11"/>
  <c r="AL40" i="11" s="1"/>
  <c r="AK40" i="12"/>
  <c r="N40" i="12" s="1"/>
  <c r="V40" i="5"/>
  <c r="AQ40" i="5" s="1"/>
  <c r="BL40" i="5" s="1"/>
  <c r="P39" i="11"/>
  <c r="AL39" i="11" s="1"/>
  <c r="AK39" i="12"/>
  <c r="N39" i="12" s="1"/>
  <c r="V39" i="5"/>
  <c r="AQ39" i="5" s="1"/>
  <c r="BL39" i="5" s="1"/>
  <c r="P38" i="11"/>
  <c r="AL38" i="11" s="1"/>
  <c r="AK38" i="12"/>
  <c r="N38" i="12" s="1"/>
  <c r="V38" i="5"/>
  <c r="AQ38" i="5" s="1"/>
  <c r="BL38" i="5" s="1"/>
  <c r="P37" i="11"/>
  <c r="AL37" i="11" s="1"/>
  <c r="AK37" i="12"/>
  <c r="N37" i="12" s="1"/>
  <c r="V37" i="5"/>
  <c r="AQ37" i="5" s="1"/>
  <c r="BL37" i="5" s="1"/>
  <c r="P36" i="11"/>
  <c r="AL36" i="11" s="1"/>
  <c r="AK36" i="12"/>
  <c r="N36" i="12" s="1"/>
  <c r="V36" i="5"/>
  <c r="AQ36" i="5" s="1"/>
  <c r="BL36" i="5" s="1"/>
  <c r="P35" i="11"/>
  <c r="AL35" i="11" s="1"/>
  <c r="AK35" i="12"/>
  <c r="N35" i="12" s="1"/>
  <c r="V35" i="5"/>
  <c r="AQ35" i="5" s="1"/>
  <c r="BL35" i="5" s="1"/>
  <c r="AK34" i="12"/>
  <c r="N34" i="12" s="1"/>
  <c r="V34" i="5"/>
  <c r="AQ34" i="5" s="1"/>
  <c r="BL34" i="5" s="1"/>
  <c r="P33" i="11"/>
  <c r="AL33" i="11" s="1"/>
  <c r="AK33" i="12"/>
  <c r="N33" i="12" s="1"/>
  <c r="V33" i="5"/>
  <c r="AQ33" i="5" s="1"/>
  <c r="BL33" i="5" s="1"/>
  <c r="V32" i="5"/>
  <c r="AQ32" i="5" s="1"/>
  <c r="BL32" i="5" s="1"/>
  <c r="P31" i="11"/>
  <c r="AL31" i="11" s="1"/>
  <c r="AK31" i="12"/>
  <c r="N31" i="12" s="1"/>
  <c r="V31" i="5"/>
  <c r="AQ31" i="5" s="1"/>
  <c r="BL31" i="5" s="1"/>
  <c r="V30" i="5"/>
  <c r="AQ30" i="5" s="1"/>
  <c r="BL30" i="5" s="1"/>
  <c r="P29" i="11"/>
  <c r="AL29" i="11" s="1"/>
  <c r="AK29" i="12"/>
  <c r="N29" i="12" s="1"/>
  <c r="V29" i="5"/>
  <c r="AQ29" i="5" s="1"/>
  <c r="BL29" i="5" s="1"/>
  <c r="P28" i="11"/>
  <c r="AL28" i="11" s="1"/>
  <c r="AK28" i="12"/>
  <c r="N28" i="12" s="1"/>
  <c r="V28" i="5"/>
  <c r="AQ28" i="5" s="1"/>
  <c r="BL28" i="5" s="1"/>
  <c r="P27" i="11"/>
  <c r="AL27" i="11" s="1"/>
  <c r="AK27" i="12"/>
  <c r="N27" i="12" s="1"/>
  <c r="V27" i="5"/>
  <c r="AQ27" i="5" s="1"/>
  <c r="BL27" i="5" s="1"/>
  <c r="P26" i="11"/>
  <c r="AL26" i="11" s="1"/>
  <c r="AK26" i="12"/>
  <c r="N26" i="12" s="1"/>
  <c r="V26" i="5"/>
  <c r="AQ26" i="5" s="1"/>
  <c r="BL26" i="5" s="1"/>
  <c r="P25" i="11"/>
  <c r="AL25" i="11" s="1"/>
  <c r="AK25" i="12"/>
  <c r="N25" i="12" s="1"/>
  <c r="V25" i="5"/>
  <c r="AQ25" i="5" s="1"/>
  <c r="BL25" i="5" s="1"/>
  <c r="P24" i="11"/>
  <c r="AL24" i="11" s="1"/>
  <c r="AK24" i="12"/>
  <c r="N24" i="12" s="1"/>
  <c r="V24" i="5"/>
  <c r="AQ24" i="5" s="1"/>
  <c r="BL24" i="5" s="1"/>
  <c r="P23" i="11"/>
  <c r="AL23" i="11" s="1"/>
  <c r="AK23" i="12"/>
  <c r="N23" i="12" s="1"/>
  <c r="V23" i="5"/>
  <c r="AQ23" i="5" s="1"/>
  <c r="BL23" i="5" s="1"/>
  <c r="P22" i="11"/>
  <c r="AL22" i="11" s="1"/>
  <c r="AK22" i="12"/>
  <c r="N22" i="12" s="1"/>
  <c r="V22" i="5"/>
  <c r="AQ22" i="5" s="1"/>
  <c r="BL22" i="5" s="1"/>
  <c r="P21" i="11"/>
  <c r="AL21" i="11" s="1"/>
  <c r="AK21" i="12"/>
  <c r="N21" i="12" s="1"/>
  <c r="V21" i="5"/>
  <c r="AQ21" i="5" s="1"/>
  <c r="BL21" i="5" s="1"/>
  <c r="P20" i="11"/>
  <c r="AL20" i="11" s="1"/>
  <c r="AK20" i="12"/>
  <c r="N20" i="12" s="1"/>
  <c r="V20" i="5"/>
  <c r="AQ20" i="5" s="1"/>
  <c r="BL20" i="5" s="1"/>
  <c r="P19" i="11"/>
  <c r="AL19" i="11" s="1"/>
  <c r="AK19" i="12"/>
  <c r="N19" i="12" s="1"/>
  <c r="V19" i="5"/>
  <c r="AQ19" i="5" s="1"/>
  <c r="BL19" i="5" s="1"/>
  <c r="P18" i="11"/>
  <c r="AL18" i="11" s="1"/>
  <c r="AK18" i="12"/>
  <c r="N18" i="12" s="1"/>
  <c r="V18" i="5"/>
  <c r="AQ18" i="5" s="1"/>
  <c r="BL18" i="5" s="1"/>
  <c r="P17" i="11"/>
  <c r="AL17" i="11" s="1"/>
  <c r="AK17" i="12"/>
  <c r="N17" i="12" s="1"/>
  <c r="V17" i="5"/>
  <c r="AQ17" i="5" s="1"/>
  <c r="BL17" i="5" s="1"/>
  <c r="P16" i="11"/>
  <c r="AL16" i="11" s="1"/>
  <c r="AK16" i="12"/>
  <c r="N16" i="12" s="1"/>
  <c r="V16" i="5"/>
  <c r="AQ16" i="5" s="1"/>
  <c r="BL16" i="5" s="1"/>
  <c r="P15" i="11"/>
  <c r="AL15" i="11" s="1"/>
  <c r="AK15" i="12"/>
  <c r="N15" i="12" s="1"/>
  <c r="V15" i="5"/>
  <c r="AQ15" i="5" s="1"/>
  <c r="BL15" i="5" s="1"/>
  <c r="P14" i="11"/>
  <c r="AL14" i="11" s="1"/>
  <c r="AK14" i="12"/>
  <c r="N14" i="12" s="1"/>
  <c r="V14" i="5"/>
  <c r="AQ14" i="5" s="1"/>
  <c r="BL14" i="5" s="1"/>
  <c r="P13" i="11"/>
  <c r="AL13" i="11" s="1"/>
  <c r="AK13" i="12"/>
  <c r="N13" i="12" s="1"/>
  <c r="V13" i="5"/>
  <c r="AQ13" i="5" s="1"/>
  <c r="BL13" i="5" s="1"/>
  <c r="P12" i="11"/>
  <c r="AL12" i="11" s="1"/>
  <c r="AK12" i="12"/>
  <c r="N12" i="12" s="1"/>
  <c r="V12" i="5"/>
  <c r="AQ12" i="5" s="1"/>
  <c r="BL12" i="5" s="1"/>
  <c r="P11" i="11"/>
  <c r="AL11" i="11" s="1"/>
  <c r="AK11" i="12"/>
  <c r="N11" i="12" s="1"/>
  <c r="V11" i="5"/>
  <c r="AQ11" i="5" s="1"/>
  <c r="BL11" i="5" s="1"/>
  <c r="P10" i="11"/>
  <c r="AL10" i="11" s="1"/>
  <c r="AK10" i="12"/>
  <c r="N10" i="12" s="1"/>
  <c r="V10" i="5"/>
  <c r="AQ10" i="5" s="1"/>
  <c r="BL10" i="5" s="1"/>
  <c r="P9" i="11"/>
  <c r="AL9" i="11" s="1"/>
  <c r="AK9" i="12"/>
  <c r="N9" i="12" s="1"/>
  <c r="V9" i="5"/>
  <c r="AQ9" i="5" s="1"/>
  <c r="BL9" i="5" s="1"/>
  <c r="P8" i="11"/>
  <c r="AL8" i="11" s="1"/>
  <c r="AK8" i="12"/>
  <c r="N8" i="12" s="1"/>
  <c r="V8" i="5"/>
  <c r="AQ8" i="5" s="1"/>
  <c r="BL8" i="5" s="1"/>
  <c r="P7" i="11"/>
  <c r="AL7" i="11" s="1"/>
  <c r="AK7" i="12"/>
  <c r="N7" i="12" s="1"/>
  <c r="V7" i="5"/>
  <c r="AQ7" i="5" s="1"/>
  <c r="BL7" i="5" s="1"/>
  <c r="D10" i="9"/>
  <c r="AA6" i="5"/>
  <c r="AV6" i="5" s="1"/>
  <c r="BQ6" i="5" s="1"/>
  <c r="AP6" i="12"/>
  <c r="D89" i="9"/>
  <c r="AA85" i="5"/>
  <c r="AV85" i="5" s="1"/>
  <c r="BQ85" i="5" s="1"/>
  <c r="AP85" i="12"/>
  <c r="S85" i="12" s="1"/>
  <c r="U85" i="11"/>
  <c r="AQ85" i="11" s="1"/>
  <c r="D88" i="9"/>
  <c r="AA84" i="5"/>
  <c r="AV84" i="5" s="1"/>
  <c r="BQ84" i="5" s="1"/>
  <c r="U84" i="11"/>
  <c r="AQ84" i="11" s="1"/>
  <c r="AP84" i="12"/>
  <c r="S84" i="12" s="1"/>
  <c r="AA83" i="5"/>
  <c r="AV83" i="5" s="1"/>
  <c r="BQ83" i="5" s="1"/>
  <c r="D87" i="9"/>
  <c r="U83" i="11"/>
  <c r="AQ83" i="11" s="1"/>
  <c r="AP83" i="12"/>
  <c r="S83" i="12" s="1"/>
  <c r="D86" i="9"/>
  <c r="AA82" i="5"/>
  <c r="AV82" i="5" s="1"/>
  <c r="BQ82" i="5" s="1"/>
  <c r="AP82" i="12"/>
  <c r="S82" i="12" s="1"/>
  <c r="U82" i="11"/>
  <c r="AQ82" i="11" s="1"/>
  <c r="D85" i="9"/>
  <c r="AP81" i="12"/>
  <c r="S81" i="12" s="1"/>
  <c r="AA81" i="5"/>
  <c r="AV81" i="5" s="1"/>
  <c r="BQ81" i="5" s="1"/>
  <c r="U81" i="11"/>
  <c r="AQ81" i="11" s="1"/>
  <c r="D84" i="9"/>
  <c r="AA80" i="5"/>
  <c r="AV80" i="5" s="1"/>
  <c r="BQ80" i="5" s="1"/>
  <c r="AP80" i="12"/>
  <c r="S80" i="12" s="1"/>
  <c r="U80" i="11"/>
  <c r="AQ80" i="11" s="1"/>
  <c r="AA79" i="5"/>
  <c r="AV79" i="5" s="1"/>
  <c r="BQ79" i="5" s="1"/>
  <c r="AP79" i="12"/>
  <c r="S79" i="12" s="1"/>
  <c r="D83" i="9"/>
  <c r="U79" i="11"/>
  <c r="AQ79" i="11" s="1"/>
  <c r="AP78" i="12"/>
  <c r="S78" i="12" s="1"/>
  <c r="D82" i="9"/>
  <c r="AA78" i="5"/>
  <c r="AV78" i="5" s="1"/>
  <c r="BQ78" i="5" s="1"/>
  <c r="U78" i="11"/>
  <c r="AQ78" i="11" s="1"/>
  <c r="D81" i="9"/>
  <c r="AA77" i="5"/>
  <c r="AV77" i="5" s="1"/>
  <c r="BQ77" i="5" s="1"/>
  <c r="AP77" i="12"/>
  <c r="S77" i="12" s="1"/>
  <c r="U77" i="11"/>
  <c r="AQ77" i="11" s="1"/>
  <c r="D80" i="9"/>
  <c r="U76" i="11"/>
  <c r="AQ76" i="11" s="1"/>
  <c r="AP76" i="12"/>
  <c r="S76" i="12" s="1"/>
  <c r="AA76" i="5"/>
  <c r="AV76" i="5" s="1"/>
  <c r="BQ76" i="5" s="1"/>
  <c r="AA75" i="5"/>
  <c r="AV75" i="5" s="1"/>
  <c r="BQ75" i="5" s="1"/>
  <c r="D79" i="9"/>
  <c r="AP75" i="12"/>
  <c r="S75" i="12" s="1"/>
  <c r="U75" i="11"/>
  <c r="AQ75" i="11" s="1"/>
  <c r="D78" i="9"/>
  <c r="AP74" i="12"/>
  <c r="S74" i="12" s="1"/>
  <c r="AA74" i="5"/>
  <c r="AV74" i="5" s="1"/>
  <c r="BQ74" i="5" s="1"/>
  <c r="U74" i="11"/>
  <c r="AQ74" i="11" s="1"/>
  <c r="D77" i="9"/>
  <c r="AA73" i="5"/>
  <c r="AV73" i="5" s="1"/>
  <c r="BQ73" i="5" s="1"/>
  <c r="U73" i="11"/>
  <c r="AQ73" i="11" s="1"/>
  <c r="AP73" i="12"/>
  <c r="S73" i="12" s="1"/>
  <c r="D76" i="9"/>
  <c r="AA72" i="5"/>
  <c r="AV72" i="5" s="1"/>
  <c r="BQ72" i="5" s="1"/>
  <c r="AP72" i="12"/>
  <c r="S72" i="12" s="1"/>
  <c r="U72" i="11"/>
  <c r="AQ72" i="11" s="1"/>
  <c r="AA71" i="5"/>
  <c r="AV71" i="5" s="1"/>
  <c r="BQ71" i="5" s="1"/>
  <c r="AP71" i="12"/>
  <c r="S71" i="12" s="1"/>
  <c r="D75" i="9"/>
  <c r="U71" i="11"/>
  <c r="AQ71" i="11" s="1"/>
  <c r="AP70" i="12"/>
  <c r="S70" i="12" s="1"/>
  <c r="D74" i="9"/>
  <c r="AA70" i="5"/>
  <c r="AV70" i="5" s="1"/>
  <c r="BQ70" i="5" s="1"/>
  <c r="U70" i="11"/>
  <c r="AQ70" i="11" s="1"/>
  <c r="D73" i="9"/>
  <c r="AA69" i="5"/>
  <c r="AV69" i="5" s="1"/>
  <c r="BQ69" i="5" s="1"/>
  <c r="AP69" i="12"/>
  <c r="S69" i="12" s="1"/>
  <c r="U69" i="11"/>
  <c r="AQ69" i="11" s="1"/>
  <c r="D72" i="9"/>
  <c r="AP68" i="12"/>
  <c r="S68" i="12" s="1"/>
  <c r="AA68" i="5"/>
  <c r="AV68" i="5" s="1"/>
  <c r="BQ68" i="5" s="1"/>
  <c r="U68" i="11"/>
  <c r="AQ68" i="11" s="1"/>
  <c r="AA67" i="5"/>
  <c r="AV67" i="5" s="1"/>
  <c r="BQ67" i="5" s="1"/>
  <c r="D71" i="9"/>
  <c r="AP67" i="12"/>
  <c r="S67" i="12" s="1"/>
  <c r="U67" i="11"/>
  <c r="AQ67" i="11" s="1"/>
  <c r="D70" i="9"/>
  <c r="AP66" i="12"/>
  <c r="S66" i="12" s="1"/>
  <c r="AA66" i="5"/>
  <c r="AV66" i="5" s="1"/>
  <c r="BQ66" i="5" s="1"/>
  <c r="U66" i="11"/>
  <c r="AQ66" i="11" s="1"/>
  <c r="D69" i="9"/>
  <c r="AA65" i="5"/>
  <c r="AV65" i="5" s="1"/>
  <c r="BQ65" i="5" s="1"/>
  <c r="AP65" i="12"/>
  <c r="S65" i="12" s="1"/>
  <c r="U65" i="11"/>
  <c r="AQ65" i="11" s="1"/>
  <c r="D68" i="9"/>
  <c r="AA64" i="5"/>
  <c r="AV64" i="5" s="1"/>
  <c r="BQ64" i="5" s="1"/>
  <c r="AP64" i="12"/>
  <c r="S64" i="12" s="1"/>
  <c r="U64" i="11"/>
  <c r="AQ64" i="11" s="1"/>
  <c r="AA63" i="5"/>
  <c r="AV63" i="5" s="1"/>
  <c r="BQ63" i="5" s="1"/>
  <c r="AP63" i="12"/>
  <c r="S63" i="12" s="1"/>
  <c r="D67" i="9"/>
  <c r="U63" i="11"/>
  <c r="AQ63" i="11" s="1"/>
  <c r="AP62" i="12"/>
  <c r="S62" i="12" s="1"/>
  <c r="D66" i="9"/>
  <c r="AA62" i="5"/>
  <c r="AV62" i="5" s="1"/>
  <c r="BQ62" i="5" s="1"/>
  <c r="U62" i="11"/>
  <c r="AQ62" i="11" s="1"/>
  <c r="D65" i="9"/>
  <c r="AA61" i="5"/>
  <c r="AV61" i="5" s="1"/>
  <c r="BQ61" i="5" s="1"/>
  <c r="AP61" i="12"/>
  <c r="S61" i="12" s="1"/>
  <c r="U61" i="11"/>
  <c r="AQ61" i="11" s="1"/>
  <c r="D64" i="9"/>
  <c r="AA60" i="5"/>
  <c r="AV60" i="5" s="1"/>
  <c r="BQ60" i="5" s="1"/>
  <c r="AP60" i="12"/>
  <c r="S60" i="12" s="1"/>
  <c r="U60" i="11"/>
  <c r="AQ60" i="11" s="1"/>
  <c r="AA59" i="5"/>
  <c r="AV59" i="5" s="1"/>
  <c r="BQ59" i="5" s="1"/>
  <c r="D63" i="9"/>
  <c r="AP59" i="12"/>
  <c r="S59" i="12" s="1"/>
  <c r="U59" i="11"/>
  <c r="AQ59" i="11" s="1"/>
  <c r="D62" i="9"/>
  <c r="AP58" i="12"/>
  <c r="S58" i="12" s="1"/>
  <c r="AA58" i="5"/>
  <c r="AV58" i="5" s="1"/>
  <c r="BQ58" i="5" s="1"/>
  <c r="U58" i="11"/>
  <c r="AQ58" i="11" s="1"/>
  <c r="D61" i="9"/>
  <c r="U57" i="11"/>
  <c r="AQ57" i="11" s="1"/>
  <c r="AA57" i="5"/>
  <c r="AV57" i="5" s="1"/>
  <c r="BQ57" i="5" s="1"/>
  <c r="AP57" i="12"/>
  <c r="S57" i="12" s="1"/>
  <c r="D60" i="9"/>
  <c r="AA56" i="5"/>
  <c r="AV56" i="5" s="1"/>
  <c r="BQ56" i="5" s="1"/>
  <c r="U56" i="11"/>
  <c r="AQ56" i="11" s="1"/>
  <c r="AP56" i="12"/>
  <c r="S56" i="12" s="1"/>
  <c r="AA55" i="5"/>
  <c r="AV55" i="5" s="1"/>
  <c r="BQ55" i="5" s="1"/>
  <c r="AP55" i="12"/>
  <c r="S55" i="12" s="1"/>
  <c r="U55" i="11"/>
  <c r="AQ55" i="11" s="1"/>
  <c r="D59" i="9"/>
  <c r="D58" i="9"/>
  <c r="U54" i="11"/>
  <c r="AQ54" i="11" s="1"/>
  <c r="AP54" i="12"/>
  <c r="S54" i="12" s="1"/>
  <c r="AA54" i="5"/>
  <c r="AV54" i="5" s="1"/>
  <c r="BQ54" i="5" s="1"/>
  <c r="D57" i="9"/>
  <c r="U53" i="11"/>
  <c r="AQ53" i="11" s="1"/>
  <c r="AP53" i="12"/>
  <c r="S53" i="12" s="1"/>
  <c r="AA53" i="5"/>
  <c r="AV53" i="5" s="1"/>
  <c r="BQ53" i="5" s="1"/>
  <c r="D56" i="9"/>
  <c r="U52" i="11"/>
  <c r="AQ52" i="11" s="1"/>
  <c r="AA52" i="5"/>
  <c r="AV52" i="5" s="1"/>
  <c r="BQ52" i="5" s="1"/>
  <c r="AP52" i="12"/>
  <c r="S52" i="12" s="1"/>
  <c r="D55" i="9"/>
  <c r="U51" i="11"/>
  <c r="AQ51" i="11" s="1"/>
  <c r="AP51" i="12"/>
  <c r="S51" i="12" s="1"/>
  <c r="AA51" i="5"/>
  <c r="AV51" i="5" s="1"/>
  <c r="BQ51" i="5" s="1"/>
  <c r="D54" i="9"/>
  <c r="U50" i="11"/>
  <c r="AQ50" i="11" s="1"/>
  <c r="AP50" i="12"/>
  <c r="S50" i="12" s="1"/>
  <c r="AA50" i="5"/>
  <c r="AV50" i="5" s="1"/>
  <c r="BQ50" i="5" s="1"/>
  <c r="D53" i="9"/>
  <c r="U49" i="11"/>
  <c r="AQ49" i="11" s="1"/>
  <c r="AA49" i="5"/>
  <c r="AV49" i="5" s="1"/>
  <c r="BQ49" i="5" s="1"/>
  <c r="AP49" i="12"/>
  <c r="S49" i="12" s="1"/>
  <c r="D52" i="9"/>
  <c r="U48" i="11"/>
  <c r="AQ48" i="11" s="1"/>
  <c r="AP48" i="12"/>
  <c r="S48" i="12" s="1"/>
  <c r="AA48" i="5"/>
  <c r="AV48" i="5" s="1"/>
  <c r="BQ48" i="5" s="1"/>
  <c r="D51" i="9"/>
  <c r="U47" i="11"/>
  <c r="AQ47" i="11" s="1"/>
  <c r="AA47" i="5"/>
  <c r="AV47" i="5" s="1"/>
  <c r="BQ47" i="5" s="1"/>
  <c r="AP47" i="12"/>
  <c r="S47" i="12" s="1"/>
  <c r="D50" i="9"/>
  <c r="U46" i="11"/>
  <c r="AQ46" i="11" s="1"/>
  <c r="AP46" i="12"/>
  <c r="S46" i="12" s="1"/>
  <c r="AA46" i="5"/>
  <c r="AV46" i="5" s="1"/>
  <c r="BQ46" i="5" s="1"/>
  <c r="D49" i="9"/>
  <c r="U45" i="11"/>
  <c r="AQ45" i="11" s="1"/>
  <c r="AP45" i="12"/>
  <c r="S45" i="12" s="1"/>
  <c r="AA45" i="5"/>
  <c r="AV45" i="5" s="1"/>
  <c r="BQ45" i="5" s="1"/>
  <c r="D48" i="9"/>
  <c r="U44" i="11"/>
  <c r="AQ44" i="11" s="1"/>
  <c r="AP44" i="12"/>
  <c r="S44" i="12" s="1"/>
  <c r="AA44" i="5"/>
  <c r="AV44" i="5" s="1"/>
  <c r="BQ44" i="5" s="1"/>
  <c r="D47" i="9"/>
  <c r="U43" i="11"/>
  <c r="AQ43" i="11" s="1"/>
  <c r="AA43" i="5"/>
  <c r="AV43" i="5" s="1"/>
  <c r="BQ43" i="5" s="1"/>
  <c r="AP43" i="12"/>
  <c r="S43" i="12" s="1"/>
  <c r="D46" i="9"/>
  <c r="U42" i="11"/>
  <c r="AQ42" i="11" s="1"/>
  <c r="AA42" i="5"/>
  <c r="AV42" i="5" s="1"/>
  <c r="BQ42" i="5" s="1"/>
  <c r="AP42" i="12"/>
  <c r="S42" i="12" s="1"/>
  <c r="D45" i="9"/>
  <c r="U41" i="11"/>
  <c r="AQ41" i="11" s="1"/>
  <c r="AA41" i="5"/>
  <c r="AV41" i="5" s="1"/>
  <c r="BQ41" i="5" s="1"/>
  <c r="AP41" i="12"/>
  <c r="S41" i="12" s="1"/>
  <c r="D44" i="9"/>
  <c r="U40" i="11"/>
  <c r="AQ40" i="11" s="1"/>
  <c r="AA40" i="5"/>
  <c r="AV40" i="5" s="1"/>
  <c r="BQ40" i="5" s="1"/>
  <c r="AP40" i="12"/>
  <c r="S40" i="12" s="1"/>
  <c r="D43" i="9"/>
  <c r="U39" i="11"/>
  <c r="AQ39" i="11" s="1"/>
  <c r="AA39" i="5"/>
  <c r="AV39" i="5" s="1"/>
  <c r="BQ39" i="5" s="1"/>
  <c r="AP39" i="12"/>
  <c r="S39" i="12" s="1"/>
  <c r="D42" i="9"/>
  <c r="U38" i="11"/>
  <c r="AQ38" i="11" s="1"/>
  <c r="AA38" i="5"/>
  <c r="AV38" i="5" s="1"/>
  <c r="BQ38" i="5" s="1"/>
  <c r="AP38" i="12"/>
  <c r="S38" i="12" s="1"/>
  <c r="D41" i="9"/>
  <c r="U37" i="11"/>
  <c r="AQ37" i="11" s="1"/>
  <c r="AA37" i="5"/>
  <c r="AV37" i="5" s="1"/>
  <c r="BQ37" i="5" s="1"/>
  <c r="AP37" i="12"/>
  <c r="S37" i="12" s="1"/>
  <c r="D40" i="9"/>
  <c r="U36" i="11"/>
  <c r="AQ36" i="11" s="1"/>
  <c r="AA36" i="5"/>
  <c r="AV36" i="5" s="1"/>
  <c r="BQ36" i="5" s="1"/>
  <c r="AP36" i="12"/>
  <c r="S36" i="12" s="1"/>
  <c r="D39" i="9"/>
  <c r="U35" i="11"/>
  <c r="AQ35" i="11" s="1"/>
  <c r="AA35" i="5"/>
  <c r="AV35" i="5" s="1"/>
  <c r="BQ35" i="5" s="1"/>
  <c r="AP35" i="12"/>
  <c r="S35" i="12" s="1"/>
  <c r="D38" i="9"/>
  <c r="U34" i="11"/>
  <c r="AQ34" i="11" s="1"/>
  <c r="AP34" i="12"/>
  <c r="S34" i="12" s="1"/>
  <c r="AA34" i="5"/>
  <c r="AV34" i="5" s="1"/>
  <c r="BQ34" i="5" s="1"/>
  <c r="D37" i="9"/>
  <c r="U33" i="11"/>
  <c r="AQ33" i="11" s="1"/>
  <c r="AA33" i="5"/>
  <c r="AV33" i="5" s="1"/>
  <c r="BQ33" i="5" s="1"/>
  <c r="AP33" i="12"/>
  <c r="S33" i="12" s="1"/>
  <c r="D36" i="9"/>
  <c r="U32" i="11"/>
  <c r="AQ32" i="11" s="1"/>
  <c r="AA32" i="5"/>
  <c r="AV32" i="5" s="1"/>
  <c r="BQ32" i="5" s="1"/>
  <c r="AP32" i="12"/>
  <c r="S32" i="12" s="1"/>
  <c r="D35" i="9"/>
  <c r="U31" i="11"/>
  <c r="AQ31" i="11" s="1"/>
  <c r="AA31" i="5"/>
  <c r="AV31" i="5" s="1"/>
  <c r="BQ31" i="5" s="1"/>
  <c r="AP31" i="12"/>
  <c r="S31" i="12" s="1"/>
  <c r="D34" i="9"/>
  <c r="U30" i="11"/>
  <c r="AQ30" i="11" s="1"/>
  <c r="AA30" i="5"/>
  <c r="AV30" i="5" s="1"/>
  <c r="BQ30" i="5" s="1"/>
  <c r="AP30" i="12"/>
  <c r="S30" i="12" s="1"/>
  <c r="D33" i="9"/>
  <c r="U29" i="11"/>
  <c r="AQ29" i="11" s="1"/>
  <c r="AP29" i="12"/>
  <c r="S29" i="12" s="1"/>
  <c r="AA29" i="5"/>
  <c r="AV29" i="5" s="1"/>
  <c r="BQ29" i="5" s="1"/>
  <c r="D32" i="9"/>
  <c r="U28" i="11"/>
  <c r="AQ28" i="11" s="1"/>
  <c r="AA28" i="5"/>
  <c r="AV28" i="5" s="1"/>
  <c r="BQ28" i="5" s="1"/>
  <c r="AP28" i="12"/>
  <c r="S28" i="12" s="1"/>
  <c r="D31" i="9"/>
  <c r="U27" i="11"/>
  <c r="AQ27" i="11" s="1"/>
  <c r="AA27" i="5"/>
  <c r="AV27" i="5" s="1"/>
  <c r="BQ27" i="5" s="1"/>
  <c r="AP27" i="12"/>
  <c r="S27" i="12" s="1"/>
  <c r="D30" i="9"/>
  <c r="U26" i="11"/>
  <c r="AQ26" i="11" s="1"/>
  <c r="AP26" i="12"/>
  <c r="S26" i="12" s="1"/>
  <c r="AA26" i="5"/>
  <c r="AV26" i="5" s="1"/>
  <c r="BQ26" i="5" s="1"/>
  <c r="D29" i="9"/>
  <c r="U25" i="11"/>
  <c r="AQ25" i="11" s="1"/>
  <c r="AP25" i="12"/>
  <c r="S25" i="12" s="1"/>
  <c r="AA25" i="5"/>
  <c r="AV25" i="5" s="1"/>
  <c r="BQ25" i="5" s="1"/>
  <c r="D28" i="9"/>
  <c r="U24" i="11"/>
  <c r="AQ24" i="11" s="1"/>
  <c r="AA24" i="5"/>
  <c r="AV24" i="5" s="1"/>
  <c r="BQ24" i="5" s="1"/>
  <c r="AP24" i="12"/>
  <c r="S24" i="12" s="1"/>
  <c r="D27" i="9"/>
  <c r="U23" i="11"/>
  <c r="AP23" i="12"/>
  <c r="S23" i="12" s="1"/>
  <c r="AA23" i="5"/>
  <c r="AV23" i="5" s="1"/>
  <c r="BQ23" i="5" s="1"/>
  <c r="D26" i="9"/>
  <c r="AA22" i="5"/>
  <c r="AV22" i="5" s="1"/>
  <c r="BQ22" i="5" s="1"/>
  <c r="AP22" i="12"/>
  <c r="S22" i="12" s="1"/>
  <c r="D25" i="9"/>
  <c r="U21" i="11"/>
  <c r="AA21" i="5"/>
  <c r="AV21" i="5" s="1"/>
  <c r="BQ21" i="5" s="1"/>
  <c r="AP21" i="12"/>
  <c r="S21" i="12" s="1"/>
  <c r="D23" i="9"/>
  <c r="U19" i="11"/>
  <c r="AA19" i="5"/>
  <c r="AV19" i="5" s="1"/>
  <c r="BQ19" i="5" s="1"/>
  <c r="AP19" i="12"/>
  <c r="S19" i="12" s="1"/>
  <c r="D22" i="9"/>
  <c r="AA18" i="5"/>
  <c r="AV18" i="5" s="1"/>
  <c r="BQ18" i="5" s="1"/>
  <c r="AP18" i="12"/>
  <c r="S18" i="12" s="1"/>
  <c r="D21" i="9"/>
  <c r="U17" i="11"/>
  <c r="AA17" i="5"/>
  <c r="AV17" i="5" s="1"/>
  <c r="BQ17" i="5" s="1"/>
  <c r="AP17" i="12"/>
  <c r="S17" i="12" s="1"/>
  <c r="D20" i="9"/>
  <c r="AP16" i="12"/>
  <c r="S16" i="12" s="1"/>
  <c r="AA16" i="5"/>
  <c r="AV16" i="5" s="1"/>
  <c r="BQ16" i="5" s="1"/>
  <c r="D19" i="9"/>
  <c r="U15" i="11"/>
  <c r="AP15" i="12"/>
  <c r="S15" i="12" s="1"/>
  <c r="AA15" i="5"/>
  <c r="AV15" i="5" s="1"/>
  <c r="BQ15" i="5" s="1"/>
  <c r="D18" i="9"/>
  <c r="AP14" i="12"/>
  <c r="S14" i="12" s="1"/>
  <c r="AA14" i="5"/>
  <c r="AV14" i="5" s="1"/>
  <c r="BQ14" i="5" s="1"/>
  <c r="D17" i="9"/>
  <c r="U13" i="11"/>
  <c r="AA13" i="5"/>
  <c r="AV13" i="5" s="1"/>
  <c r="BQ13" i="5" s="1"/>
  <c r="AP13" i="12"/>
  <c r="S13" i="12" s="1"/>
  <c r="D15" i="9"/>
  <c r="U11" i="11"/>
  <c r="AA11" i="5"/>
  <c r="AV11" i="5" s="1"/>
  <c r="BQ11" i="5" s="1"/>
  <c r="AP11" i="12"/>
  <c r="S11" i="12" s="1"/>
  <c r="D13" i="9"/>
  <c r="U9" i="11"/>
  <c r="AA9" i="5"/>
  <c r="AV9" i="5" s="1"/>
  <c r="BQ9" i="5" s="1"/>
  <c r="AP9" i="12"/>
  <c r="S9" i="12" s="1"/>
  <c r="D12" i="9"/>
  <c r="AA8" i="5"/>
  <c r="AV8" i="5" s="1"/>
  <c r="BQ8" i="5" s="1"/>
  <c r="AP8" i="12"/>
  <c r="S8" i="12" s="1"/>
  <c r="D11" i="9"/>
  <c r="U7" i="11"/>
  <c r="AA7" i="5"/>
  <c r="AV7" i="5" s="1"/>
  <c r="BQ7" i="5" s="1"/>
  <c r="AP7" i="12"/>
  <c r="S7" i="12" s="1"/>
  <c r="S6" i="12" s="1"/>
  <c r="V6" i="11"/>
  <c r="AQ6" i="12"/>
  <c r="T6" i="12" s="1"/>
  <c r="AB6" i="5"/>
  <c r="AW6" i="5" s="1"/>
  <c r="BR6" i="5" s="1"/>
  <c r="V21" i="11"/>
  <c r="AR21" i="11" s="1"/>
  <c r="AQ21" i="12"/>
  <c r="T21" i="12" s="1"/>
  <c r="T22" i="12" s="1"/>
  <c r="AB21" i="5"/>
  <c r="AW21" i="5" s="1"/>
  <c r="BR21" i="5" s="1"/>
  <c r="V20" i="11"/>
  <c r="AR20" i="11" s="1"/>
  <c r="AQ20" i="12"/>
  <c r="T20" i="12" s="1"/>
  <c r="AB20" i="5"/>
  <c r="AW20" i="5" s="1"/>
  <c r="BR20" i="5" s="1"/>
  <c r="V19" i="11"/>
  <c r="AR19" i="11" s="1"/>
  <c r="AQ19" i="12"/>
  <c r="T19" i="12" s="1"/>
  <c r="AB19" i="5"/>
  <c r="AW19" i="5" s="1"/>
  <c r="BR19" i="5" s="1"/>
  <c r="V18" i="11"/>
  <c r="AR18" i="11" s="1"/>
  <c r="AB18" i="5"/>
  <c r="AW18" i="5" s="1"/>
  <c r="BR18" i="5" s="1"/>
  <c r="V17" i="11"/>
  <c r="AR17" i="11" s="1"/>
  <c r="AQ17" i="12"/>
  <c r="T17" i="12" s="1"/>
  <c r="AB17" i="5"/>
  <c r="AW17" i="5" s="1"/>
  <c r="BR17" i="5" s="1"/>
  <c r="AB16" i="5"/>
  <c r="AW16" i="5" s="1"/>
  <c r="BR16" i="5" s="1"/>
  <c r="V15" i="11"/>
  <c r="AR15" i="11" s="1"/>
  <c r="AQ15" i="12"/>
  <c r="T15" i="12" s="1"/>
  <c r="AB15" i="5"/>
  <c r="AW15" i="5" s="1"/>
  <c r="BR15" i="5" s="1"/>
  <c r="V14" i="11"/>
  <c r="AR14" i="11" s="1"/>
  <c r="AQ14" i="12"/>
  <c r="T14" i="12" s="1"/>
  <c r="AB14" i="5"/>
  <c r="AW14" i="5" s="1"/>
  <c r="BR14" i="5" s="1"/>
  <c r="V13" i="11"/>
  <c r="AR13" i="11" s="1"/>
  <c r="AQ13" i="12"/>
  <c r="T13" i="12" s="1"/>
  <c r="AB13" i="5"/>
  <c r="AW13" i="5" s="1"/>
  <c r="BR13" i="5" s="1"/>
  <c r="AB12" i="5"/>
  <c r="AW12" i="5" s="1"/>
  <c r="BR12" i="5" s="1"/>
  <c r="V11" i="11"/>
  <c r="AR11" i="11" s="1"/>
  <c r="AQ11" i="12"/>
  <c r="T11" i="12" s="1"/>
  <c r="AB11" i="5"/>
  <c r="AW11" i="5" s="1"/>
  <c r="BR11" i="5" s="1"/>
  <c r="V10" i="11"/>
  <c r="AR10" i="11" s="1"/>
  <c r="AQ10" i="12"/>
  <c r="T10" i="12" s="1"/>
  <c r="AB10" i="5"/>
  <c r="AW10" i="5" s="1"/>
  <c r="BR10" i="5" s="1"/>
  <c r="V9" i="11"/>
  <c r="AR9" i="11" s="1"/>
  <c r="AQ9" i="12"/>
  <c r="T9" i="12" s="1"/>
  <c r="AB9" i="5"/>
  <c r="AW9" i="5" s="1"/>
  <c r="BR9" i="5" s="1"/>
  <c r="V8" i="11"/>
  <c r="AR8" i="11" s="1"/>
  <c r="AQ8" i="12"/>
  <c r="T8" i="12" s="1"/>
  <c r="AB8" i="5"/>
  <c r="AW8" i="5" s="1"/>
  <c r="BR8" i="5" s="1"/>
  <c r="V7" i="11"/>
  <c r="AR7" i="11" s="1"/>
  <c r="AQ7" i="12"/>
  <c r="T7" i="12" s="1"/>
  <c r="AB7" i="5"/>
  <c r="AW7" i="5" s="1"/>
  <c r="BR7" i="5" s="1"/>
  <c r="Z6" i="14"/>
  <c r="Z7" i="14"/>
  <c r="AA11" i="12" l="1"/>
  <c r="D11" i="12" s="1"/>
  <c r="AF15" i="12"/>
  <c r="I15" i="12" s="1"/>
  <c r="AF23" i="12"/>
  <c r="I23" i="12" s="1"/>
  <c r="AF31" i="12"/>
  <c r="I31" i="12" s="1"/>
  <c r="AF39" i="12"/>
  <c r="I39" i="12" s="1"/>
  <c r="AF47" i="12"/>
  <c r="I47" i="12" s="1"/>
  <c r="AQ16" i="12"/>
  <c r="T16" i="12" s="1"/>
  <c r="AK32" i="12"/>
  <c r="N32" i="12" s="1"/>
  <c r="AE11" i="12"/>
  <c r="H11" i="12" s="1"/>
  <c r="AD60" i="12"/>
  <c r="G60" i="12" s="1"/>
  <c r="AK30" i="12"/>
  <c r="N30" i="12" s="1"/>
  <c r="AI21" i="12"/>
  <c r="L21" i="12" s="1"/>
  <c r="AD12" i="12"/>
  <c r="G12" i="12" s="1"/>
  <c r="AD20" i="12"/>
  <c r="G20" i="12" s="1"/>
  <c r="AD28" i="12"/>
  <c r="G28" i="12" s="1"/>
  <c r="AD36" i="12"/>
  <c r="G36" i="12" s="1"/>
  <c r="AD44" i="12"/>
  <c r="G44" i="12" s="1"/>
  <c r="AD52" i="12"/>
  <c r="G52" i="12" s="1"/>
  <c r="AF59" i="12"/>
  <c r="I59" i="12" s="1"/>
  <c r="AF19" i="12"/>
  <c r="I19" i="12" s="1"/>
  <c r="AF27" i="12"/>
  <c r="I27" i="12" s="1"/>
  <c r="AF35" i="12"/>
  <c r="I35" i="12" s="1"/>
  <c r="AF43" i="12"/>
  <c r="I43" i="12" s="1"/>
  <c r="AF51" i="12"/>
  <c r="I51" i="12" s="1"/>
  <c r="AQ12" i="12"/>
  <c r="T12" i="12" s="1"/>
  <c r="AG9" i="12"/>
  <c r="J9" i="12" s="1"/>
  <c r="AU7" i="14"/>
  <c r="AU6" i="14"/>
  <c r="F8" i="12"/>
  <c r="F9" i="12" s="1"/>
  <c r="T23" i="12"/>
  <c r="FR22" i="10"/>
  <c r="FS22" i="10"/>
  <c r="FP22" i="10"/>
  <c r="FQ22" i="10"/>
  <c r="CM52" i="5"/>
  <c r="CM23" i="5"/>
  <c r="CM13" i="5"/>
  <c r="CM70" i="5"/>
  <c r="EC70" i="5" s="1"/>
  <c r="CM27" i="5"/>
  <c r="CM65" i="5"/>
  <c r="EC65" i="5" s="1"/>
  <c r="CM35" i="5"/>
  <c r="CM33" i="5"/>
  <c r="CM29" i="5"/>
  <c r="CM7" i="5"/>
  <c r="CM61" i="5"/>
  <c r="EC61" i="5" s="1"/>
  <c r="CM14" i="5"/>
  <c r="CM59" i="5"/>
  <c r="EC59" i="5" s="1"/>
  <c r="CM16" i="5"/>
  <c r="CM72" i="5"/>
  <c r="EC72" i="5" s="1"/>
  <c r="CM42" i="5"/>
  <c r="CM54" i="5"/>
  <c r="CM74" i="5"/>
  <c r="EC74" i="5" s="1"/>
  <c r="CM82" i="5"/>
  <c r="EC82" i="5" s="1"/>
  <c r="CM19" i="5"/>
  <c r="CM6" i="5"/>
  <c r="CM77" i="5"/>
  <c r="EC77" i="5" s="1"/>
  <c r="CM8" i="5"/>
  <c r="CM55" i="5"/>
  <c r="CM17" i="5"/>
  <c r="CM47" i="5"/>
  <c r="CM44" i="5"/>
  <c r="CM68" i="5"/>
  <c r="EC68" i="5" s="1"/>
  <c r="CM81" i="5"/>
  <c r="EC81" i="5" s="1"/>
  <c r="CM18" i="5"/>
  <c r="CM80" i="5"/>
  <c r="EC80" i="5" s="1"/>
  <c r="CM38" i="5"/>
  <c r="CM15" i="5"/>
  <c r="CM78" i="5"/>
  <c r="EC78" i="5" s="1"/>
  <c r="CM75" i="5"/>
  <c r="EC75" i="5" s="1"/>
  <c r="CM11" i="5"/>
  <c r="CM48" i="5"/>
  <c r="CM9" i="5"/>
  <c r="CM60" i="5"/>
  <c r="EC60" i="5" s="1"/>
  <c r="CM40" i="5"/>
  <c r="CM56" i="5"/>
  <c r="CM50" i="5"/>
  <c r="CM20" i="5"/>
  <c r="CM26" i="5"/>
  <c r="CM84" i="5"/>
  <c r="EC84" i="5" s="1"/>
  <c r="CM36" i="5"/>
  <c r="CM39" i="5"/>
  <c r="CM43" i="5"/>
  <c r="CM76" i="5"/>
  <c r="EC76" i="5" s="1"/>
  <c r="CM49" i="5"/>
  <c r="CM31" i="5"/>
  <c r="CM69" i="5"/>
  <c r="EC69" i="5" s="1"/>
  <c r="CM12" i="5"/>
  <c r="CM66" i="5"/>
  <c r="EC66" i="5" s="1"/>
  <c r="CM83" i="5"/>
  <c r="EC83" i="5" s="1"/>
  <c r="CM21" i="5"/>
  <c r="CM53" i="5"/>
  <c r="CM22" i="5"/>
  <c r="CM34" i="5"/>
  <c r="CM64" i="5"/>
  <c r="EC64" i="5" s="1"/>
  <c r="CM57" i="5"/>
  <c r="EC57" i="5" s="1"/>
  <c r="CM71" i="5"/>
  <c r="EC71" i="5" s="1"/>
  <c r="CM67" i="5"/>
  <c r="EC67" i="5" s="1"/>
  <c r="CM58" i="5"/>
  <c r="EC58" i="5" s="1"/>
  <c r="CM73" i="5"/>
  <c r="EC73" i="5" s="1"/>
  <c r="CM62" i="5"/>
  <c r="EC62" i="5" s="1"/>
  <c r="CM41" i="5"/>
  <c r="CM30" i="5"/>
  <c r="CM37" i="5"/>
  <c r="CM24" i="5"/>
  <c r="CM63" i="5"/>
  <c r="EC63" i="5" s="1"/>
  <c r="CM28" i="5"/>
  <c r="CM25" i="5"/>
  <c r="CM79" i="5"/>
  <c r="EC79" i="5" s="1"/>
  <c r="CM51" i="5"/>
  <c r="CM85" i="5"/>
  <c r="EC85" i="5" s="1"/>
  <c r="CM45" i="5"/>
  <c r="CM10" i="5"/>
  <c r="CM32" i="5"/>
  <c r="CM46" i="5"/>
  <c r="BN15" i="11"/>
  <c r="BN20" i="11"/>
  <c r="BN19" i="11"/>
  <c r="BN6" i="11"/>
  <c r="BN8" i="11"/>
  <c r="BN9" i="11"/>
  <c r="BN17" i="11"/>
  <c r="AR6" i="11"/>
  <c r="BN12" i="11"/>
  <c r="BN7" i="11"/>
  <c r="BN13" i="11"/>
  <c r="BN10" i="11"/>
  <c r="BN14" i="11"/>
  <c r="BN11" i="11"/>
  <c r="BN16" i="11"/>
  <c r="BN18" i="11"/>
  <c r="BN85" i="11"/>
  <c r="AQ7" i="11"/>
  <c r="U6" i="11"/>
  <c r="U8" i="11"/>
  <c r="AQ8" i="11" s="1"/>
  <c r="AQ9" i="11"/>
  <c r="D14" i="9"/>
  <c r="AP10" i="12"/>
  <c r="S10" i="12" s="1"/>
  <c r="AA10" i="5"/>
  <c r="AV10" i="5" s="1"/>
  <c r="BQ10" i="5" s="1"/>
  <c r="U10" i="11"/>
  <c r="AQ10" i="11" s="1"/>
  <c r="AQ11" i="11"/>
  <c r="D16" i="9"/>
  <c r="AP12" i="12"/>
  <c r="S12" i="12" s="1"/>
  <c r="AA12" i="5"/>
  <c r="AV12" i="5" s="1"/>
  <c r="BQ12" i="5" s="1"/>
  <c r="CL62" i="5" s="1"/>
  <c r="AQ13" i="11"/>
  <c r="U12" i="11"/>
  <c r="AQ12" i="11" s="1"/>
  <c r="AQ15" i="11"/>
  <c r="U14" i="11"/>
  <c r="AQ14" i="11" s="1"/>
  <c r="AQ17" i="11"/>
  <c r="U16" i="11"/>
  <c r="AQ16" i="11" s="1"/>
  <c r="AQ19" i="11"/>
  <c r="U18" i="11"/>
  <c r="AQ18" i="11" s="1"/>
  <c r="D24" i="9"/>
  <c r="AP20" i="12"/>
  <c r="S20" i="12" s="1"/>
  <c r="AA20" i="5"/>
  <c r="AV20" i="5" s="1"/>
  <c r="BQ20" i="5" s="1"/>
  <c r="U20" i="11"/>
  <c r="AQ20" i="11" s="1"/>
  <c r="AQ21" i="11"/>
  <c r="U22" i="11"/>
  <c r="AQ22" i="11" s="1"/>
  <c r="AQ23" i="11"/>
  <c r="CL78" i="5"/>
  <c r="N43" i="12"/>
  <c r="EL42" i="10"/>
  <c r="EO42" i="10"/>
  <c r="EN42" i="10"/>
  <c r="EM42" i="10"/>
  <c r="CG38" i="5"/>
  <c r="CG36" i="5"/>
  <c r="CG84" i="5"/>
  <c r="DW84" i="5" s="1"/>
  <c r="CG10" i="5"/>
  <c r="CG62" i="5"/>
  <c r="DW62" i="5" s="1"/>
  <c r="CG69" i="5"/>
  <c r="DW69" i="5" s="1"/>
  <c r="CG14" i="5"/>
  <c r="CG61" i="5"/>
  <c r="DW61" i="5" s="1"/>
  <c r="CG34" i="5"/>
  <c r="CG71" i="5"/>
  <c r="DW71" i="5" s="1"/>
  <c r="CG39" i="5"/>
  <c r="CG37" i="5"/>
  <c r="CG33" i="5"/>
  <c r="CG67" i="5"/>
  <c r="DW67" i="5" s="1"/>
  <c r="CG78" i="5"/>
  <c r="DW78" i="5" s="1"/>
  <c r="CG23" i="5"/>
  <c r="CG56" i="5"/>
  <c r="DW56" i="5" s="1"/>
  <c r="CG9" i="5"/>
  <c r="CG16" i="5"/>
  <c r="CG79" i="5"/>
  <c r="DW79" i="5" s="1"/>
  <c r="CG77" i="5"/>
  <c r="DW77" i="5" s="1"/>
  <c r="CG43" i="5"/>
  <c r="CG32" i="5"/>
  <c r="CG18" i="5"/>
  <c r="CG48" i="5"/>
  <c r="CG55" i="5"/>
  <c r="CG22" i="5"/>
  <c r="CG52" i="5"/>
  <c r="CG13" i="5"/>
  <c r="CG66" i="5"/>
  <c r="DW66" i="5" s="1"/>
  <c r="CG7" i="5"/>
  <c r="CG64" i="5"/>
  <c r="DW64" i="5" s="1"/>
  <c r="CG44" i="5"/>
  <c r="CG11" i="5"/>
  <c r="CG17" i="5"/>
  <c r="CG63" i="5"/>
  <c r="DW63" i="5" s="1"/>
  <c r="CG72" i="5"/>
  <c r="DW72" i="5" s="1"/>
  <c r="CG24" i="5"/>
  <c r="CG20" i="5"/>
  <c r="CG59" i="5"/>
  <c r="DW59" i="5" s="1"/>
  <c r="CG73" i="5"/>
  <c r="DW73" i="5" s="1"/>
  <c r="CG70" i="5"/>
  <c r="DW70" i="5" s="1"/>
  <c r="CG8" i="5"/>
  <c r="CG42" i="5"/>
  <c r="CG54" i="5"/>
  <c r="CG45" i="5"/>
  <c r="CG53" i="5"/>
  <c r="CG27" i="5"/>
  <c r="CG57" i="5"/>
  <c r="DW57" i="5" s="1"/>
  <c r="CG83" i="5"/>
  <c r="DW83" i="5" s="1"/>
  <c r="CG81" i="5"/>
  <c r="DW81" i="5" s="1"/>
  <c r="CG19" i="5"/>
  <c r="CG51" i="5"/>
  <c r="CG75" i="5"/>
  <c r="DW75" i="5" s="1"/>
  <c r="CG28" i="5"/>
  <c r="CG6" i="5"/>
  <c r="CG49" i="5"/>
  <c r="CG60" i="5"/>
  <c r="DW60" i="5" s="1"/>
  <c r="CG40" i="5"/>
  <c r="CG29" i="5"/>
  <c r="CG21" i="5"/>
  <c r="CG31" i="5"/>
  <c r="CG76" i="5"/>
  <c r="DW76" i="5" s="1"/>
  <c r="CG12" i="5"/>
  <c r="CG35" i="5"/>
  <c r="CG26" i="5"/>
  <c r="CG50" i="5"/>
  <c r="CG47" i="5"/>
  <c r="CG15" i="5"/>
  <c r="CG41" i="5"/>
  <c r="CG82" i="5"/>
  <c r="DW82" i="5" s="1"/>
  <c r="CG65" i="5"/>
  <c r="DW65" i="5" s="1"/>
  <c r="CG58" i="5"/>
  <c r="DW58" i="5" s="1"/>
  <c r="CG68" i="5"/>
  <c r="DW68" i="5" s="1"/>
  <c r="CG74" i="5"/>
  <c r="DW74" i="5" s="1"/>
  <c r="CG25" i="5"/>
  <c r="CG30" i="5"/>
  <c r="CG80" i="5"/>
  <c r="DW80" i="5" s="1"/>
  <c r="CG85" i="5"/>
  <c r="DW85" i="5" s="1"/>
  <c r="CG46" i="5"/>
  <c r="BH6" i="11"/>
  <c r="BH9" i="11"/>
  <c r="BH7" i="11"/>
  <c r="BH10" i="11"/>
  <c r="BH8" i="11"/>
  <c r="BH12" i="11"/>
  <c r="BH11" i="11"/>
  <c r="AL6" i="11"/>
  <c r="BH85" i="11" s="1"/>
  <c r="AK7" i="11"/>
  <c r="O6" i="11"/>
  <c r="CF71" i="5"/>
  <c r="CF16" i="5"/>
  <c r="CF65" i="5"/>
  <c r="CF73" i="5"/>
  <c r="CF85" i="5"/>
  <c r="CF42" i="5"/>
  <c r="CF23" i="5"/>
  <c r="CF61" i="5"/>
  <c r="CF75" i="5"/>
  <c r="CF64" i="5"/>
  <c r="CF43" i="5"/>
  <c r="CF17" i="5"/>
  <c r="CF58" i="5"/>
  <c r="CF24" i="5"/>
  <c r="CF74" i="5"/>
  <c r="CF41" i="5"/>
  <c r="CF67" i="5"/>
  <c r="CF72" i="5"/>
  <c r="CF32" i="5"/>
  <c r="CF63" i="5"/>
  <c r="CF46" i="5"/>
  <c r="CF7" i="5"/>
  <c r="CF10" i="5"/>
  <c r="CF29" i="5"/>
  <c r="CF30" i="5"/>
  <c r="CF52" i="5"/>
  <c r="CF54" i="5"/>
  <c r="CF37" i="5"/>
  <c r="CF82" i="5"/>
  <c r="CF66" i="5"/>
  <c r="CF40" i="5"/>
  <c r="CF21" i="5"/>
  <c r="CF51" i="5"/>
  <c r="CF60" i="5"/>
  <c r="CF27" i="5"/>
  <c r="CF78" i="5"/>
  <c r="CF34" i="5"/>
  <c r="CF77" i="5"/>
  <c r="CF31" i="5"/>
  <c r="CF25" i="5"/>
  <c r="CF50" i="5"/>
  <c r="CF28" i="5"/>
  <c r="CF81" i="5"/>
  <c r="CF12" i="5"/>
  <c r="CF15" i="5"/>
  <c r="CF59" i="5"/>
  <c r="CF68" i="5"/>
  <c r="CF9" i="5"/>
  <c r="CF35" i="5"/>
  <c r="CF19" i="5"/>
  <c r="CF62" i="5"/>
  <c r="CF13" i="5"/>
  <c r="CF55" i="5"/>
  <c r="CF44" i="5"/>
  <c r="CF14" i="5"/>
  <c r="CF80" i="5"/>
  <c r="CF76" i="5"/>
  <c r="CF70" i="5"/>
  <c r="CF56" i="5"/>
  <c r="CF53" i="5"/>
  <c r="CF79" i="5"/>
  <c r="CF57" i="5"/>
  <c r="CF33" i="5"/>
  <c r="CF69" i="5"/>
  <c r="CF84" i="5"/>
  <c r="CF26" i="5"/>
  <c r="CF48" i="5"/>
  <c r="CF11" i="5"/>
  <c r="CF22" i="5"/>
  <c r="CF20" i="5"/>
  <c r="CF83" i="5"/>
  <c r="CF8" i="5"/>
  <c r="CF18" i="5"/>
  <c r="CF45" i="5"/>
  <c r="CF6" i="5"/>
  <c r="CF39" i="5"/>
  <c r="CF47" i="5"/>
  <c r="CF49" i="5"/>
  <c r="CF38" i="5"/>
  <c r="CF36" i="5"/>
  <c r="CE35" i="5"/>
  <c r="CE11" i="5"/>
  <c r="CE29" i="5"/>
  <c r="CE20" i="5"/>
  <c r="CE12" i="5"/>
  <c r="CE77" i="5"/>
  <c r="CE66" i="5"/>
  <c r="CE15" i="5"/>
  <c r="CE17" i="5"/>
  <c r="CE47" i="5"/>
  <c r="CE57" i="5"/>
  <c r="CE7" i="5"/>
  <c r="CE53" i="5"/>
  <c r="CE37" i="5"/>
  <c r="CE9" i="5"/>
  <c r="CE22" i="5"/>
  <c r="CE50" i="5"/>
  <c r="CE28" i="5"/>
  <c r="CE33" i="5"/>
  <c r="CE70" i="5"/>
  <c r="CE27" i="5"/>
  <c r="CE59" i="5"/>
  <c r="CE13" i="5"/>
  <c r="CE55" i="5"/>
  <c r="CE18" i="5"/>
  <c r="CE76" i="5"/>
  <c r="CE54" i="5"/>
  <c r="CE16" i="5"/>
  <c r="CE58" i="5"/>
  <c r="CE21" i="5"/>
  <c r="CE36" i="5"/>
  <c r="CE83" i="5"/>
  <c r="CE64" i="5"/>
  <c r="CE62" i="5"/>
  <c r="CE41" i="5"/>
  <c r="CE69" i="5"/>
  <c r="CE24" i="5"/>
  <c r="CE26" i="5"/>
  <c r="CE74" i="5"/>
  <c r="CE46" i="5"/>
  <c r="CE81" i="5"/>
  <c r="CE85" i="5"/>
  <c r="CE30" i="5"/>
  <c r="CE43" i="5"/>
  <c r="CE61" i="5"/>
  <c r="CE14" i="5"/>
  <c r="CE67" i="5"/>
  <c r="CE8" i="5"/>
  <c r="CE75" i="5"/>
  <c r="CE73" i="5"/>
  <c r="CE56" i="5"/>
  <c r="CE25" i="5"/>
  <c r="CE19" i="5"/>
  <c r="CE48" i="5"/>
  <c r="CE44" i="5"/>
  <c r="CE39" i="5"/>
  <c r="CE32" i="5"/>
  <c r="CE45" i="5"/>
  <c r="CE60" i="5"/>
  <c r="CE80" i="5"/>
  <c r="CE72" i="5"/>
  <c r="CE6" i="5"/>
  <c r="CE71" i="5"/>
  <c r="CE78" i="5"/>
  <c r="CE79" i="5"/>
  <c r="CE34" i="5"/>
  <c r="CE10" i="5"/>
  <c r="CE82" i="5"/>
  <c r="CE65" i="5"/>
  <c r="CE42" i="5"/>
  <c r="CE52" i="5"/>
  <c r="CE49" i="5"/>
  <c r="CE40" i="5"/>
  <c r="CE63" i="5"/>
  <c r="CE68" i="5"/>
  <c r="CE31" i="5"/>
  <c r="CE23" i="5"/>
  <c r="CE84" i="5"/>
  <c r="CE38" i="5"/>
  <c r="CE51" i="5"/>
  <c r="AJ6" i="11"/>
  <c r="BF85" i="11"/>
  <c r="DA7" i="10"/>
  <c r="CX7" i="10"/>
  <c r="CZ7" i="10"/>
  <c r="CY7" i="10"/>
  <c r="CZ8" i="10"/>
  <c r="DA8" i="10"/>
  <c r="CX8" i="10"/>
  <c r="CY8" i="10"/>
  <c r="BW52" i="5"/>
  <c r="BW72" i="5"/>
  <c r="BW71" i="5"/>
  <c r="BW68" i="5"/>
  <c r="BW14" i="5"/>
  <c r="BW46" i="5"/>
  <c r="BW66" i="5"/>
  <c r="BW55" i="5"/>
  <c r="BW47" i="5"/>
  <c r="BW50" i="5"/>
  <c r="BW49" i="5"/>
  <c r="BW82" i="5"/>
  <c r="BW10" i="5"/>
  <c r="BW23" i="5"/>
  <c r="BW69" i="5"/>
  <c r="BW42" i="5"/>
  <c r="BW74" i="5"/>
  <c r="BW73" i="5"/>
  <c r="BW30" i="5"/>
  <c r="BW32" i="5"/>
  <c r="BW31" i="5"/>
  <c r="BW77" i="5"/>
  <c r="BW29" i="5"/>
  <c r="BW33" i="5"/>
  <c r="BW17" i="5"/>
  <c r="BW51" i="5"/>
  <c r="BW40" i="5"/>
  <c r="BW53" i="5"/>
  <c r="BW39" i="5"/>
  <c r="BW60" i="5"/>
  <c r="BW26" i="5"/>
  <c r="BW22" i="5"/>
  <c r="BW18" i="5"/>
  <c r="BW83" i="5"/>
  <c r="BW8" i="5"/>
  <c r="BW19" i="5"/>
  <c r="BW85" i="5"/>
  <c r="BW43" i="5"/>
  <c r="BW13" i="5"/>
  <c r="BW79" i="5"/>
  <c r="BW63" i="5"/>
  <c r="BW41" i="5"/>
  <c r="BW27" i="5"/>
  <c r="BW25" i="5"/>
  <c r="BW7" i="5"/>
  <c r="BW62" i="5"/>
  <c r="BW75" i="5"/>
  <c r="BW61" i="5"/>
  <c r="BW21" i="5"/>
  <c r="BW9" i="5"/>
  <c r="BW35" i="5"/>
  <c r="BW48" i="5"/>
  <c r="BW28" i="5"/>
  <c r="BW37" i="5"/>
  <c r="BW12" i="5"/>
  <c r="BW81" i="5"/>
  <c r="BW36" i="5"/>
  <c r="BW6" i="5"/>
  <c r="BW24" i="5"/>
  <c r="BW70" i="5"/>
  <c r="BW16" i="5"/>
  <c r="BW65" i="5"/>
  <c r="BW20" i="5"/>
  <c r="BW57" i="5"/>
  <c r="BW84" i="5"/>
  <c r="BW58" i="5"/>
  <c r="BW80" i="5"/>
  <c r="BW11" i="5"/>
  <c r="BW64" i="5"/>
  <c r="BW45" i="5"/>
  <c r="BW78" i="5"/>
  <c r="BW56" i="5"/>
  <c r="BW59" i="5"/>
  <c r="BW34" i="5"/>
  <c r="BW38" i="5"/>
  <c r="BW15" i="5"/>
  <c r="BW44" i="5"/>
  <c r="BW76" i="5"/>
  <c r="BW67" i="5"/>
  <c r="BW54" i="5"/>
  <c r="AB6" i="11"/>
  <c r="AX85" i="11" s="1"/>
  <c r="BY36" i="5"/>
  <c r="DO36" i="5" s="1"/>
  <c r="BY85" i="5"/>
  <c r="DO85" i="5" s="1"/>
  <c r="BY84" i="5"/>
  <c r="DO84" i="5" s="1"/>
  <c r="BY73" i="5"/>
  <c r="DO73" i="5" s="1"/>
  <c r="BY59" i="5"/>
  <c r="DO59" i="5" s="1"/>
  <c r="BY40" i="5"/>
  <c r="DO40" i="5" s="1"/>
  <c r="BY18" i="5"/>
  <c r="DO18" i="5" s="1"/>
  <c r="BY60" i="5"/>
  <c r="DO60" i="5" s="1"/>
  <c r="BY26" i="5"/>
  <c r="DO26" i="5" s="1"/>
  <c r="BY54" i="5"/>
  <c r="DO54" i="5" s="1"/>
  <c r="BY82" i="5"/>
  <c r="DO82" i="5" s="1"/>
  <c r="BY76" i="5"/>
  <c r="DO76" i="5" s="1"/>
  <c r="BY43" i="5"/>
  <c r="DO43" i="5" s="1"/>
  <c r="BY77" i="5"/>
  <c r="DO77" i="5" s="1"/>
  <c r="BY13" i="5"/>
  <c r="DO13" i="5" s="1"/>
  <c r="BY44" i="5"/>
  <c r="DO44" i="5" s="1"/>
  <c r="BY63" i="5"/>
  <c r="DO63" i="5" s="1"/>
  <c r="BY68" i="5"/>
  <c r="DO68" i="5" s="1"/>
  <c r="BY23" i="5"/>
  <c r="DO23" i="5" s="1"/>
  <c r="BY28" i="5"/>
  <c r="DO28" i="5" s="1"/>
  <c r="BY48" i="5"/>
  <c r="DO48" i="5" s="1"/>
  <c r="BY58" i="5"/>
  <c r="DO58" i="5" s="1"/>
  <c r="BY70" i="5"/>
  <c r="DO70" i="5" s="1"/>
  <c r="BY51" i="5"/>
  <c r="DO51" i="5" s="1"/>
  <c r="BY78" i="5"/>
  <c r="DO78" i="5" s="1"/>
  <c r="BY16" i="5"/>
  <c r="DO16" i="5" s="1"/>
  <c r="BY29" i="5"/>
  <c r="DO29" i="5" s="1"/>
  <c r="BY79" i="5"/>
  <c r="DO79" i="5" s="1"/>
  <c r="BY27" i="5"/>
  <c r="DO27" i="5" s="1"/>
  <c r="BY22" i="5"/>
  <c r="DO22" i="5" s="1"/>
  <c r="BY55" i="5"/>
  <c r="DO55" i="5" s="1"/>
  <c r="BY83" i="5"/>
  <c r="DO83" i="5" s="1"/>
  <c r="BY67" i="5"/>
  <c r="DO67" i="5" s="1"/>
  <c r="BY31" i="5"/>
  <c r="DO31" i="5" s="1"/>
  <c r="BY38" i="5"/>
  <c r="DO38" i="5" s="1"/>
  <c r="BY64" i="5"/>
  <c r="DO64" i="5" s="1"/>
  <c r="BY57" i="5"/>
  <c r="DO57" i="5" s="1"/>
  <c r="BY17" i="5"/>
  <c r="DO17" i="5" s="1"/>
  <c r="BY19" i="5"/>
  <c r="DO19" i="5" s="1"/>
  <c r="BY65" i="5"/>
  <c r="DO65" i="5" s="1"/>
  <c r="BY11" i="5"/>
  <c r="DO11" i="5" s="1"/>
  <c r="BY80" i="5"/>
  <c r="DO80" i="5" s="1"/>
  <c r="BY30" i="5"/>
  <c r="DO30" i="5" s="1"/>
  <c r="BY34" i="5"/>
  <c r="DO34" i="5" s="1"/>
  <c r="BY50" i="5"/>
  <c r="DO50" i="5" s="1"/>
  <c r="BY75" i="5"/>
  <c r="DO75" i="5" s="1"/>
  <c r="BY72" i="5"/>
  <c r="DO72" i="5" s="1"/>
  <c r="BY42" i="5"/>
  <c r="DO42" i="5" s="1"/>
  <c r="BY14" i="5"/>
  <c r="DO14" i="5" s="1"/>
  <c r="BY62" i="5"/>
  <c r="DO62" i="5" s="1"/>
  <c r="BY37" i="5"/>
  <c r="DO37" i="5" s="1"/>
  <c r="BY56" i="5"/>
  <c r="DO56" i="5" s="1"/>
  <c r="BY66" i="5"/>
  <c r="DO66" i="5" s="1"/>
  <c r="BY47" i="5"/>
  <c r="DO47" i="5" s="1"/>
  <c r="BY45" i="5"/>
  <c r="DO45" i="5" s="1"/>
  <c r="BY35" i="5"/>
  <c r="DO35" i="5" s="1"/>
  <c r="BY39" i="5"/>
  <c r="DO39" i="5" s="1"/>
  <c r="BY20" i="5"/>
  <c r="DO20" i="5" s="1"/>
  <c r="BY81" i="5"/>
  <c r="DO81" i="5" s="1"/>
  <c r="BY61" i="5"/>
  <c r="DO61" i="5" s="1"/>
  <c r="BY53" i="5"/>
  <c r="DO53" i="5" s="1"/>
  <c r="BY24" i="5"/>
  <c r="DO24" i="5" s="1"/>
  <c r="BY12" i="5"/>
  <c r="DO12" i="5" s="1"/>
  <c r="BY33" i="5"/>
  <c r="DO33" i="5" s="1"/>
  <c r="BY69" i="5"/>
  <c r="DO69" i="5" s="1"/>
  <c r="BY7" i="5"/>
  <c r="DO7" i="5" s="1"/>
  <c r="BY52" i="5"/>
  <c r="DO52" i="5" s="1"/>
  <c r="BY32" i="5"/>
  <c r="DO32" i="5" s="1"/>
  <c r="BY74" i="5"/>
  <c r="DO74" i="5" s="1"/>
  <c r="BY15" i="5"/>
  <c r="DO15" i="5" s="1"/>
  <c r="BY46" i="5"/>
  <c r="DO46" i="5" s="1"/>
  <c r="BY10" i="5"/>
  <c r="DO10" i="5" s="1"/>
  <c r="BY49" i="5"/>
  <c r="DO49" i="5" s="1"/>
  <c r="BY25" i="5"/>
  <c r="DO25" i="5" s="1"/>
  <c r="BY9" i="5"/>
  <c r="DO9" i="5" s="1"/>
  <c r="BY21" i="5"/>
  <c r="DO21" i="5" s="1"/>
  <c r="BY71" i="5"/>
  <c r="DO71" i="5" s="1"/>
  <c r="BY8" i="5"/>
  <c r="DO8" i="5" s="1"/>
  <c r="BY41" i="5"/>
  <c r="DO41" i="5" s="1"/>
  <c r="BY6" i="5"/>
  <c r="DO6" i="5" s="1"/>
  <c r="CY6" i="10"/>
  <c r="CZ6" i="10"/>
  <c r="CX6" i="10"/>
  <c r="DA6" i="10"/>
  <c r="AZ56" i="11"/>
  <c r="AZ80" i="11"/>
  <c r="AZ72" i="11"/>
  <c r="AZ76" i="11"/>
  <c r="AZ23" i="11"/>
  <c r="AZ42" i="11"/>
  <c r="AZ20" i="11"/>
  <c r="AZ41" i="11"/>
  <c r="AZ46" i="11"/>
  <c r="AZ34" i="11"/>
  <c r="AZ44" i="11"/>
  <c r="AZ21" i="11"/>
  <c r="AZ59" i="11"/>
  <c r="AZ83" i="11"/>
  <c r="AZ75" i="11"/>
  <c r="AZ61" i="11"/>
  <c r="AZ25" i="11"/>
  <c r="AZ45" i="11"/>
  <c r="AZ9" i="11"/>
  <c r="AZ22" i="11"/>
  <c r="AZ16" i="11"/>
  <c r="AZ62" i="11"/>
  <c r="AZ85" i="11"/>
  <c r="AZ78" i="11"/>
  <c r="AZ79" i="11"/>
  <c r="AZ27" i="11"/>
  <c r="AZ48" i="11"/>
  <c r="AZ13" i="11"/>
  <c r="AZ47" i="11"/>
  <c r="AZ30" i="11"/>
  <c r="AZ43" i="11"/>
  <c r="AZ32" i="11"/>
  <c r="AZ65" i="11"/>
  <c r="AZ57" i="11"/>
  <c r="AZ81" i="11"/>
  <c r="AZ64" i="11"/>
  <c r="AD6" i="11"/>
  <c r="AZ29" i="11"/>
  <c r="AZ51" i="11"/>
  <c r="AZ14" i="11"/>
  <c r="AZ50" i="11"/>
  <c r="AZ24" i="11"/>
  <c r="AZ26" i="11"/>
  <c r="AZ69" i="11"/>
  <c r="AZ39" i="11"/>
  <c r="AZ68" i="11"/>
  <c r="AZ60" i="11"/>
  <c r="AZ84" i="11"/>
  <c r="AZ82" i="11"/>
  <c r="AZ7" i="11"/>
  <c r="AZ31" i="11"/>
  <c r="AZ54" i="11"/>
  <c r="AZ15" i="11"/>
  <c r="AZ53" i="11"/>
  <c r="AZ40" i="11"/>
  <c r="AZ52" i="11"/>
  <c r="AZ58" i="11"/>
  <c r="AZ37" i="11"/>
  <c r="AZ71" i="11"/>
  <c r="AZ63" i="11"/>
  <c r="AZ55" i="11"/>
  <c r="AZ67" i="11"/>
  <c r="AZ10" i="11"/>
  <c r="AZ33" i="11"/>
  <c r="AZ8" i="11"/>
  <c r="AZ19" i="11"/>
  <c r="AZ12" i="11"/>
  <c r="AZ49" i="11"/>
  <c r="AZ17" i="11"/>
  <c r="AZ74" i="11"/>
  <c r="AZ66" i="11"/>
  <c r="AZ73" i="11"/>
  <c r="AZ70" i="11"/>
  <c r="AZ18" i="11"/>
  <c r="AZ36" i="11"/>
  <c r="AZ11" i="11"/>
  <c r="AZ35" i="11"/>
  <c r="AZ28" i="11"/>
  <c r="AZ6" i="11"/>
  <c r="AZ77" i="11"/>
  <c r="AZ38" i="11"/>
  <c r="BZ46" i="5"/>
  <c r="BZ80" i="5"/>
  <c r="BZ61" i="5"/>
  <c r="BZ56" i="5"/>
  <c r="BZ64" i="5"/>
  <c r="BZ63" i="5"/>
  <c r="BZ30" i="5"/>
  <c r="BZ58" i="5"/>
  <c r="BZ67" i="5"/>
  <c r="BZ20" i="5"/>
  <c r="BZ8" i="5"/>
  <c r="BZ12" i="5"/>
  <c r="BZ7" i="5"/>
  <c r="BZ47" i="5"/>
  <c r="BZ85" i="5"/>
  <c r="BZ84" i="5"/>
  <c r="BZ48" i="5"/>
  <c r="BZ55" i="5"/>
  <c r="BZ65" i="5"/>
  <c r="BZ13" i="5"/>
  <c r="BZ62" i="5"/>
  <c r="BZ82" i="5"/>
  <c r="BZ29" i="5"/>
  <c r="BZ27" i="5"/>
  <c r="BZ14" i="5"/>
  <c r="BZ57" i="5"/>
  <c r="BZ9" i="5"/>
  <c r="BZ45" i="5"/>
  <c r="BZ83" i="5"/>
  <c r="BZ22" i="5"/>
  <c r="BZ70" i="5"/>
  <c r="BZ77" i="5"/>
  <c r="BZ40" i="5"/>
  <c r="BZ25" i="5"/>
  <c r="BZ76" i="5"/>
  <c r="BZ49" i="5"/>
  <c r="BZ18" i="5"/>
  <c r="BZ37" i="5"/>
  <c r="BZ81" i="5"/>
  <c r="BZ36" i="5"/>
  <c r="BZ24" i="5"/>
  <c r="BZ54" i="5"/>
  <c r="BZ28" i="5"/>
  <c r="BZ73" i="5"/>
  <c r="BZ44" i="5"/>
  <c r="BZ17" i="5"/>
  <c r="BZ41" i="5"/>
  <c r="BZ59" i="5"/>
  <c r="BZ11" i="5"/>
  <c r="BZ74" i="5"/>
  <c r="BZ38" i="5"/>
  <c r="BZ33" i="5"/>
  <c r="BZ68" i="5"/>
  <c r="BZ10" i="5"/>
  <c r="BZ69" i="5"/>
  <c r="BZ34" i="5"/>
  <c r="BZ42" i="5"/>
  <c r="BZ53" i="5"/>
  <c r="BZ52" i="5"/>
  <c r="BZ26" i="5"/>
  <c r="BZ79" i="5"/>
  <c r="BZ75" i="5"/>
  <c r="BZ32" i="5"/>
  <c r="BZ23" i="5"/>
  <c r="BZ71" i="5"/>
  <c r="BZ6" i="5"/>
  <c r="BZ72" i="5"/>
  <c r="BZ21" i="5"/>
  <c r="BZ31" i="5"/>
  <c r="BZ78" i="5"/>
  <c r="BZ19" i="5"/>
  <c r="BZ50" i="5"/>
  <c r="BZ35" i="5"/>
  <c r="BZ66" i="5"/>
  <c r="BZ15" i="5"/>
  <c r="BZ60" i="5"/>
  <c r="BZ39" i="5"/>
  <c r="BZ43" i="5"/>
  <c r="BZ16" i="5"/>
  <c r="BZ51" i="5"/>
  <c r="AE6" i="11"/>
  <c r="CA29" i="5"/>
  <c r="CA81" i="5"/>
  <c r="CA41" i="5"/>
  <c r="CA57" i="5"/>
  <c r="CA47" i="5"/>
  <c r="CA60" i="5"/>
  <c r="CA55" i="5"/>
  <c r="CA80" i="5"/>
  <c r="CA52" i="5"/>
  <c r="CA45" i="5"/>
  <c r="CA83" i="5"/>
  <c r="CA71" i="5"/>
  <c r="CA85" i="5"/>
  <c r="CA31" i="5"/>
  <c r="CA69" i="5"/>
  <c r="CA44" i="5"/>
  <c r="CA59" i="5"/>
  <c r="CA30" i="5"/>
  <c r="CA20" i="5"/>
  <c r="CA76" i="5"/>
  <c r="CA17" i="5"/>
  <c r="CA74" i="5"/>
  <c r="CA18" i="5"/>
  <c r="CA48" i="5"/>
  <c r="CA22" i="5"/>
  <c r="CA77" i="5"/>
  <c r="CA42" i="5"/>
  <c r="CA23" i="5"/>
  <c r="CA82" i="5"/>
  <c r="CA13" i="5"/>
  <c r="CA61" i="5"/>
  <c r="CA24" i="5"/>
  <c r="CA7" i="5"/>
  <c r="CA49" i="5"/>
  <c r="CA12" i="5"/>
  <c r="CA46" i="5"/>
  <c r="CA35" i="5"/>
  <c r="CA53" i="5"/>
  <c r="CA19" i="5"/>
  <c r="CA37" i="5"/>
  <c r="CA51" i="5"/>
  <c r="CA21" i="5"/>
  <c r="CA11" i="5"/>
  <c r="CA58" i="5"/>
  <c r="CA54" i="5"/>
  <c r="CA73" i="5"/>
  <c r="CA25" i="5"/>
  <c r="CA38" i="5"/>
  <c r="CA15" i="5"/>
  <c r="CA78" i="5"/>
  <c r="CA40" i="5"/>
  <c r="CA27" i="5"/>
  <c r="CA63" i="5"/>
  <c r="CA39" i="5"/>
  <c r="CA14" i="5"/>
  <c r="CA43" i="5"/>
  <c r="CA56" i="5"/>
  <c r="CA62" i="5"/>
  <c r="CA34" i="5"/>
  <c r="CA64" i="5"/>
  <c r="CA75" i="5"/>
  <c r="CA66" i="5"/>
  <c r="CA36" i="5"/>
  <c r="CA67" i="5"/>
  <c r="CA32" i="5"/>
  <c r="CA72" i="5"/>
  <c r="CA70" i="5"/>
  <c r="CA28" i="5"/>
  <c r="CA68" i="5"/>
  <c r="CA50" i="5"/>
  <c r="CA16" i="5"/>
  <c r="CA9" i="5"/>
  <c r="CA65" i="5"/>
  <c r="CA79" i="5"/>
  <c r="CA8" i="5"/>
  <c r="CA33" i="5"/>
  <c r="CA84" i="5"/>
  <c r="CA26" i="5"/>
  <c r="CA6" i="5"/>
  <c r="CA10" i="5"/>
  <c r="AF6" i="11"/>
  <c r="BB85" i="11" s="1"/>
  <c r="CB58" i="5"/>
  <c r="CB62" i="5"/>
  <c r="CB22" i="5"/>
  <c r="CB63" i="5"/>
  <c r="CB32" i="5"/>
  <c r="CB44" i="5"/>
  <c r="CB36" i="5"/>
  <c r="CB74" i="5"/>
  <c r="CB14" i="5"/>
  <c r="CB52" i="5"/>
  <c r="CB8" i="5"/>
  <c r="CB41" i="5"/>
  <c r="CB66" i="5"/>
  <c r="CB50" i="5"/>
  <c r="CB82" i="5"/>
  <c r="CB79" i="5"/>
  <c r="CB6" i="5"/>
  <c r="CB16" i="5"/>
  <c r="CB40" i="5"/>
  <c r="CB34" i="5"/>
  <c r="CB78" i="5"/>
  <c r="CB53" i="5"/>
  <c r="CB77" i="5"/>
  <c r="CB67" i="5"/>
  <c r="CB37" i="5"/>
  <c r="CB49" i="5"/>
  <c r="CB45" i="5"/>
  <c r="CB27" i="5"/>
  <c r="CB72" i="5"/>
  <c r="CB68" i="5"/>
  <c r="CB12" i="5"/>
  <c r="CB28" i="5"/>
  <c r="CB71" i="5"/>
  <c r="CB18" i="5"/>
  <c r="CB30" i="5"/>
  <c r="CB70" i="5"/>
  <c r="CB46" i="5"/>
  <c r="CB38" i="5"/>
  <c r="CB48" i="5"/>
  <c r="CB56" i="5"/>
  <c r="CB15" i="5"/>
  <c r="CB57" i="5"/>
  <c r="CB85" i="5"/>
  <c r="CB75" i="5"/>
  <c r="CB84" i="5"/>
  <c r="CB61" i="5"/>
  <c r="CB10" i="5"/>
  <c r="CB31" i="5"/>
  <c r="CB64" i="5"/>
  <c r="CB81" i="5"/>
  <c r="CB60" i="5"/>
  <c r="CB47" i="5"/>
  <c r="CB76" i="5"/>
  <c r="CB26" i="5"/>
  <c r="CB35" i="5"/>
  <c r="CB54" i="5"/>
  <c r="CB11" i="5"/>
  <c r="CB9" i="5"/>
  <c r="CB39" i="5"/>
  <c r="CB65" i="5"/>
  <c r="CB13" i="5"/>
  <c r="CB55" i="5"/>
  <c r="CB25" i="5"/>
  <c r="CB83" i="5"/>
  <c r="CB21" i="5"/>
  <c r="CB80" i="5"/>
  <c r="CB51" i="5"/>
  <c r="CB33" i="5"/>
  <c r="CB69" i="5"/>
  <c r="CB42" i="5"/>
  <c r="CB59" i="5"/>
  <c r="CB43" i="5"/>
  <c r="CB19" i="5"/>
  <c r="CB73" i="5"/>
  <c r="CB17" i="5"/>
  <c r="CB20" i="5"/>
  <c r="CB23" i="5"/>
  <c r="CB7" i="5"/>
  <c r="CB29" i="5"/>
  <c r="CB24" i="5"/>
  <c r="AG6" i="11"/>
  <c r="BC85" i="11" s="1"/>
  <c r="CC41" i="5"/>
  <c r="CC10" i="5"/>
  <c r="CC66" i="5"/>
  <c r="CC80" i="5"/>
  <c r="CC23" i="5"/>
  <c r="CC57" i="5"/>
  <c r="CC64" i="5"/>
  <c r="CC52" i="5"/>
  <c r="CC56" i="5"/>
  <c r="CC54" i="5"/>
  <c r="CC49" i="5"/>
  <c r="CC12" i="5"/>
  <c r="CC37" i="5"/>
  <c r="CC35" i="5"/>
  <c r="CC58" i="5"/>
  <c r="CC78" i="5"/>
  <c r="CC30" i="5"/>
  <c r="CC76" i="5"/>
  <c r="CC69" i="5"/>
  <c r="CC36" i="5"/>
  <c r="CC51" i="5"/>
  <c r="CC11" i="5"/>
  <c r="CC81" i="5"/>
  <c r="CC14" i="5"/>
  <c r="CC39" i="5"/>
  <c r="CC67" i="5"/>
  <c r="CC65" i="5"/>
  <c r="CC72" i="5"/>
  <c r="CC75" i="5"/>
  <c r="CC74" i="5"/>
  <c r="CC42" i="5"/>
  <c r="CC77" i="5"/>
  <c r="CC70" i="5"/>
  <c r="CC83" i="5"/>
  <c r="CC63" i="5"/>
  <c r="CC7" i="5"/>
  <c r="CC19" i="5"/>
  <c r="CC17" i="5"/>
  <c r="CC40" i="5"/>
  <c r="CC53" i="5"/>
  <c r="CC32" i="5"/>
  <c r="CC31" i="5"/>
  <c r="CC9" i="5"/>
  <c r="CC85" i="5"/>
  <c r="CC27" i="5"/>
  <c r="CC68" i="5"/>
  <c r="CC33" i="5"/>
  <c r="CC43" i="5"/>
  <c r="CC50" i="5"/>
  <c r="CC8" i="5"/>
  <c r="CC48" i="5"/>
  <c r="CC62" i="5"/>
  <c r="CC61" i="5"/>
  <c r="CC22" i="5"/>
  <c r="CC59" i="5"/>
  <c r="CC15" i="5"/>
  <c r="CC24" i="5"/>
  <c r="CC16" i="5"/>
  <c r="CC46" i="5"/>
  <c r="CC26" i="5"/>
  <c r="CC18" i="5"/>
  <c r="CC28" i="5"/>
  <c r="CC13" i="5"/>
  <c r="CC6" i="5"/>
  <c r="CC73" i="5"/>
  <c r="CC21" i="5"/>
  <c r="CC47" i="5"/>
  <c r="CC84" i="5"/>
  <c r="CC55" i="5"/>
  <c r="CC79" i="5"/>
  <c r="CC25" i="5"/>
  <c r="CC60" i="5"/>
  <c r="CC20" i="5"/>
  <c r="CC71" i="5"/>
  <c r="CC82" i="5"/>
  <c r="CC38" i="5"/>
  <c r="CC44" i="5"/>
  <c r="CC29" i="5"/>
  <c r="CC34" i="5"/>
  <c r="CC45" i="5"/>
  <c r="AH6" i="11"/>
  <c r="BD85" i="11"/>
  <c r="AF6" i="5"/>
  <c r="BA6" i="5" s="1"/>
  <c r="AD1" i="5"/>
  <c r="AA6" i="11"/>
  <c r="EJ49" i="5"/>
  <c r="EJ75" i="5"/>
  <c r="EJ24" i="5"/>
  <c r="EJ31" i="5"/>
  <c r="EJ64" i="5"/>
  <c r="EJ84" i="5"/>
  <c r="EJ72" i="5"/>
  <c r="E10" i="15"/>
  <c r="BA6" i="11"/>
  <c r="EJ35" i="5"/>
  <c r="EJ62" i="5"/>
  <c r="BB6" i="11"/>
  <c r="EJ50" i="5"/>
  <c r="EJ42" i="5"/>
  <c r="EJ28" i="5"/>
  <c r="Z8" i="14"/>
  <c r="EJ26" i="5"/>
  <c r="EJ34" i="5"/>
  <c r="BF6" i="11"/>
  <c r="EJ67" i="5"/>
  <c r="EJ52" i="5"/>
  <c r="EJ56" i="5"/>
  <c r="BH13" i="11"/>
  <c r="Z9" i="14"/>
  <c r="EJ85" i="5"/>
  <c r="EJ69" i="5"/>
  <c r="EJ17" i="5"/>
  <c r="EJ37" i="5"/>
  <c r="EJ11" i="5"/>
  <c r="EJ53" i="5"/>
  <c r="EJ13" i="5"/>
  <c r="EJ78" i="5"/>
  <c r="AW6" i="11"/>
  <c r="EJ60" i="5"/>
  <c r="EJ65" i="5"/>
  <c r="EJ9" i="5"/>
  <c r="EJ15" i="5"/>
  <c r="EJ70" i="5"/>
  <c r="EJ76" i="5"/>
  <c r="B10" i="15"/>
  <c r="EJ30" i="5"/>
  <c r="EJ46" i="5"/>
  <c r="EJ80" i="5"/>
  <c r="EJ41" i="5"/>
  <c r="EJ59" i="5"/>
  <c r="EJ58" i="5"/>
  <c r="EJ20" i="5"/>
  <c r="EJ82" i="5"/>
  <c r="BC6" i="11"/>
  <c r="EJ45" i="5"/>
  <c r="EJ27" i="5"/>
  <c r="EJ39" i="5"/>
  <c r="EJ36" i="5"/>
  <c r="EJ29" i="5"/>
  <c r="EJ8" i="5"/>
  <c r="EJ66" i="5"/>
  <c r="EJ54" i="5"/>
  <c r="EJ61" i="5"/>
  <c r="EJ38" i="5"/>
  <c r="AX6" i="11"/>
  <c r="EJ19" i="5"/>
  <c r="EJ21" i="5"/>
  <c r="EJ47" i="5"/>
  <c r="D10" i="15"/>
  <c r="EJ73" i="5"/>
  <c r="EJ10" i="5"/>
  <c r="EJ14" i="5"/>
  <c r="EJ57" i="5"/>
  <c r="EJ55" i="5"/>
  <c r="EJ22" i="5"/>
  <c r="EJ79" i="5"/>
  <c r="BD6" i="11"/>
  <c r="EJ43" i="5"/>
  <c r="EJ83" i="5"/>
  <c r="EJ51" i="5"/>
  <c r="EJ77" i="5"/>
  <c r="EJ33" i="5"/>
  <c r="EJ48" i="5"/>
  <c r="EJ74" i="5"/>
  <c r="EJ32" i="5"/>
  <c r="EJ81" i="5"/>
  <c r="EJ40" i="5"/>
  <c r="EJ23" i="5"/>
  <c r="EJ44" i="5"/>
  <c r="EJ63" i="5"/>
  <c r="C10" i="15"/>
  <c r="BN21" i="11"/>
  <c r="EJ16" i="5"/>
  <c r="EJ25" i="5"/>
  <c r="EJ68" i="5"/>
  <c r="F10" i="15"/>
  <c r="EJ12" i="5"/>
  <c r="EJ71" i="5"/>
  <c r="EJ18" i="5"/>
  <c r="EJ6" i="5"/>
  <c r="EJ7" i="5"/>
  <c r="CL84" i="5" l="1"/>
  <c r="CL76" i="5"/>
  <c r="CL72" i="5"/>
  <c r="CL79" i="5"/>
  <c r="CL31" i="5"/>
  <c r="CL63" i="5"/>
  <c r="CL8" i="5"/>
  <c r="CL9" i="5"/>
  <c r="CL17" i="5"/>
  <c r="CL24" i="5"/>
  <c r="CL65" i="5"/>
  <c r="CL32" i="5"/>
  <c r="CL82" i="5"/>
  <c r="CL49" i="5"/>
  <c r="CL16" i="5"/>
  <c r="CL74" i="5"/>
  <c r="CL51" i="5"/>
  <c r="GO22" i="10"/>
  <c r="CL57" i="5"/>
  <c r="CL50" i="5"/>
  <c r="CL46" i="5"/>
  <c r="CL36" i="5"/>
  <c r="CL52" i="5"/>
  <c r="CL59" i="5"/>
  <c r="CL35" i="5"/>
  <c r="CL80" i="5"/>
  <c r="CL58" i="5"/>
  <c r="CL48" i="5"/>
  <c r="CL39" i="5"/>
  <c r="CL66" i="5"/>
  <c r="CL22" i="5"/>
  <c r="CL43" i="5"/>
  <c r="CL30" i="5"/>
  <c r="CL15" i="5"/>
  <c r="CL70" i="5"/>
  <c r="CL40" i="5"/>
  <c r="CL38" i="5"/>
  <c r="CL67" i="5"/>
  <c r="CL26" i="5"/>
  <c r="DU84" i="5"/>
  <c r="CL27" i="5"/>
  <c r="CL47" i="5"/>
  <c r="CL61" i="5"/>
  <c r="CL71" i="5"/>
  <c r="CL11" i="5"/>
  <c r="CL44" i="5"/>
  <c r="CL20" i="5"/>
  <c r="CL29" i="5"/>
  <c r="CL23" i="5"/>
  <c r="CL10" i="5"/>
  <c r="CL25" i="5"/>
  <c r="AU9" i="14"/>
  <c r="AU8" i="14"/>
  <c r="DA9" i="10"/>
  <c r="CZ9" i="10"/>
  <c r="CY9" i="10"/>
  <c r="F10" i="12"/>
  <c r="CX9" i="10"/>
  <c r="DS34" i="5"/>
  <c r="DS71" i="5"/>
  <c r="DS8" i="5"/>
  <c r="DS83" i="5"/>
  <c r="DS54" i="5"/>
  <c r="DR20" i="5"/>
  <c r="DS20" i="5"/>
  <c r="DS73" i="5"/>
  <c r="DS24" i="5"/>
  <c r="DS50" i="5"/>
  <c r="DS32" i="5"/>
  <c r="DS70" i="5"/>
  <c r="DS39" i="5"/>
  <c r="DS30" i="5"/>
  <c r="DS56" i="5"/>
  <c r="DS41" i="5"/>
  <c r="DR17" i="5"/>
  <c r="DR51" i="5"/>
  <c r="DR39" i="5"/>
  <c r="DR60" i="5"/>
  <c r="DR85" i="5"/>
  <c r="DR30" i="5"/>
  <c r="DR45" i="5"/>
  <c r="DR40" i="5"/>
  <c r="DR8" i="5"/>
  <c r="DR22" i="5"/>
  <c r="DQ84" i="5"/>
  <c r="DQ68" i="5"/>
  <c r="DQ75" i="5"/>
  <c r="DQ63" i="5"/>
  <c r="DQ54" i="5"/>
  <c r="DQ35" i="5"/>
  <c r="DQ82" i="5"/>
  <c r="DQ17" i="5"/>
  <c r="DQ85" i="5"/>
  <c r="DQ47" i="5"/>
  <c r="DP43" i="5"/>
  <c r="DP78" i="5"/>
  <c r="DP75" i="5"/>
  <c r="DP10" i="5"/>
  <c r="DP17" i="5"/>
  <c r="DP37" i="5"/>
  <c r="DP22" i="5"/>
  <c r="DP82" i="5"/>
  <c r="DP47" i="5"/>
  <c r="DP63" i="5"/>
  <c r="GA6" i="10"/>
  <c r="DM38" i="5"/>
  <c r="DM80" i="5"/>
  <c r="DM24" i="5"/>
  <c r="DM35" i="5"/>
  <c r="DM27" i="5"/>
  <c r="DM8" i="5"/>
  <c r="DM40" i="5"/>
  <c r="DM30" i="5"/>
  <c r="DM49" i="5"/>
  <c r="DM71" i="5"/>
  <c r="GA8" i="10"/>
  <c r="DU40" i="5"/>
  <c r="DU79" i="5"/>
  <c r="DU32" i="5"/>
  <c r="DU75" i="5"/>
  <c r="DU81" i="5"/>
  <c r="DU64" i="5"/>
  <c r="DU18" i="5"/>
  <c r="DU50" i="5"/>
  <c r="DU17" i="5"/>
  <c r="DU35" i="5"/>
  <c r="DV18" i="5"/>
  <c r="DV84" i="5"/>
  <c r="DV76" i="5"/>
  <c r="DV35" i="5"/>
  <c r="DV50" i="5"/>
  <c r="DV51" i="5"/>
  <c r="DV30" i="5"/>
  <c r="DV67" i="5"/>
  <c r="DV75" i="5"/>
  <c r="DV71" i="5"/>
  <c r="DW50" i="5"/>
  <c r="DW40" i="5"/>
  <c r="DW8" i="5"/>
  <c r="DW17" i="5"/>
  <c r="DW22" i="5"/>
  <c r="DW16" i="5"/>
  <c r="DW39" i="5"/>
  <c r="CL73" i="5"/>
  <c r="CL75" i="5"/>
  <c r="CL37" i="5"/>
  <c r="CL81" i="5"/>
  <c r="CL41" i="5"/>
  <c r="CL34" i="5"/>
  <c r="CL6" i="5"/>
  <c r="CL13" i="5"/>
  <c r="CL85" i="5"/>
  <c r="CL64" i="5"/>
  <c r="EC30" i="5"/>
  <c r="EC26" i="5"/>
  <c r="EC11" i="5"/>
  <c r="EC19" i="5"/>
  <c r="EC14" i="5"/>
  <c r="DS21" i="5"/>
  <c r="DS67" i="5"/>
  <c r="DS45" i="5"/>
  <c r="DS60" i="5"/>
  <c r="DS6" i="5"/>
  <c r="DS15" i="5"/>
  <c r="DS43" i="5"/>
  <c r="DS53" i="5"/>
  <c r="DS77" i="5"/>
  <c r="DS14" i="5"/>
  <c r="DS78" i="5"/>
  <c r="DS52" i="5"/>
  <c r="DR73" i="5"/>
  <c r="DR80" i="5"/>
  <c r="DR9" i="5"/>
  <c r="DR81" i="5"/>
  <c r="DR57" i="5"/>
  <c r="DR18" i="5"/>
  <c r="DR49" i="5"/>
  <c r="DR16" i="5"/>
  <c r="DR52" i="5"/>
  <c r="DR62" i="5"/>
  <c r="DQ33" i="5"/>
  <c r="DQ28" i="5"/>
  <c r="DQ64" i="5"/>
  <c r="DQ27" i="5"/>
  <c r="DQ58" i="5"/>
  <c r="DQ46" i="5"/>
  <c r="DQ23" i="5"/>
  <c r="DQ76" i="5"/>
  <c r="DQ71" i="5"/>
  <c r="DQ57" i="5"/>
  <c r="DP39" i="5"/>
  <c r="DP31" i="5"/>
  <c r="DP79" i="5"/>
  <c r="DP68" i="5"/>
  <c r="DP44" i="5"/>
  <c r="DP18" i="5"/>
  <c r="DP83" i="5"/>
  <c r="DP62" i="5"/>
  <c r="DP7" i="5"/>
  <c r="DP64" i="5"/>
  <c r="DM34" i="5"/>
  <c r="DM58" i="5"/>
  <c r="DM6" i="5"/>
  <c r="DM9" i="5"/>
  <c r="DM41" i="5"/>
  <c r="DM83" i="5"/>
  <c r="DM51" i="5"/>
  <c r="DM73" i="5"/>
  <c r="DM50" i="5"/>
  <c r="DM72" i="5"/>
  <c r="DU51" i="5"/>
  <c r="DU49" i="5"/>
  <c r="DU78" i="5"/>
  <c r="DU39" i="5"/>
  <c r="DU8" i="5"/>
  <c r="DU46" i="5"/>
  <c r="DU83" i="5"/>
  <c r="DU55" i="5"/>
  <c r="DU22" i="5"/>
  <c r="DU15" i="5"/>
  <c r="DV36" i="5"/>
  <c r="DV8" i="5"/>
  <c r="DV69" i="5"/>
  <c r="DV80" i="5"/>
  <c r="DV9" i="5"/>
  <c r="DV25" i="5"/>
  <c r="DV21" i="5"/>
  <c r="DV29" i="5"/>
  <c r="DV41" i="5"/>
  <c r="DV61" i="5"/>
  <c r="DW26" i="5"/>
  <c r="DW11" i="5"/>
  <c r="DW55" i="5"/>
  <c r="DW9" i="5"/>
  <c r="DW36" i="5"/>
  <c r="CL18" i="5"/>
  <c r="CL83" i="5"/>
  <c r="CL33" i="5"/>
  <c r="CL14" i="5"/>
  <c r="CL60" i="5"/>
  <c r="CL68" i="5"/>
  <c r="CL45" i="5"/>
  <c r="CL19" i="5"/>
  <c r="CL56" i="5"/>
  <c r="CL69" i="5"/>
  <c r="EC51" i="5"/>
  <c r="EC41" i="5"/>
  <c r="EC34" i="5"/>
  <c r="EC31" i="5"/>
  <c r="EC20" i="5"/>
  <c r="EC44" i="5"/>
  <c r="EC13" i="5"/>
  <c r="DS25" i="5"/>
  <c r="DS13" i="5"/>
  <c r="DS59" i="5"/>
  <c r="DS33" i="5"/>
  <c r="DS40" i="5"/>
  <c r="DS42" i="5"/>
  <c r="DS81" i="5"/>
  <c r="DS58" i="5"/>
  <c r="DS64" i="5"/>
  <c r="DR19" i="5"/>
  <c r="DR21" i="5"/>
  <c r="DR11" i="5"/>
  <c r="DR64" i="5"/>
  <c r="DR15" i="5"/>
  <c r="DR71" i="5"/>
  <c r="DR37" i="5"/>
  <c r="DR6" i="5"/>
  <c r="DR14" i="5"/>
  <c r="DR58" i="5"/>
  <c r="DQ8" i="5"/>
  <c r="DQ70" i="5"/>
  <c r="DQ34" i="5"/>
  <c r="DQ40" i="5"/>
  <c r="DQ11" i="5"/>
  <c r="DQ12" i="5"/>
  <c r="DQ42" i="5"/>
  <c r="DQ20" i="5"/>
  <c r="DQ83" i="5"/>
  <c r="DQ41" i="5"/>
  <c r="DP60" i="5"/>
  <c r="DP21" i="5"/>
  <c r="DP26" i="5"/>
  <c r="DP33" i="5"/>
  <c r="DP73" i="5"/>
  <c r="DP49" i="5"/>
  <c r="DP45" i="5"/>
  <c r="DP13" i="5"/>
  <c r="DP12" i="5"/>
  <c r="DP56" i="5"/>
  <c r="DM59" i="5"/>
  <c r="DM84" i="5"/>
  <c r="DM36" i="5"/>
  <c r="DM21" i="5"/>
  <c r="DM63" i="5"/>
  <c r="DM18" i="5"/>
  <c r="DM17" i="5"/>
  <c r="DM74" i="5"/>
  <c r="DM47" i="5"/>
  <c r="DM52" i="5"/>
  <c r="DU38" i="5"/>
  <c r="DU52" i="5"/>
  <c r="DU71" i="5"/>
  <c r="DU44" i="5"/>
  <c r="DU67" i="5"/>
  <c r="DU74" i="5"/>
  <c r="DU36" i="5"/>
  <c r="DU13" i="5"/>
  <c r="DU9" i="5"/>
  <c r="DU66" i="5"/>
  <c r="DV38" i="5"/>
  <c r="DV83" i="5"/>
  <c r="DV33" i="5"/>
  <c r="DV14" i="5"/>
  <c r="DV68" i="5"/>
  <c r="DV31" i="5"/>
  <c r="DV40" i="5"/>
  <c r="DV10" i="5"/>
  <c r="DV74" i="5"/>
  <c r="DV23" i="5"/>
  <c r="DW35" i="5"/>
  <c r="DW49" i="5"/>
  <c r="DW44" i="5"/>
  <c r="DW48" i="5"/>
  <c r="DW34" i="5"/>
  <c r="DW38" i="5"/>
  <c r="EC22" i="5"/>
  <c r="EC49" i="5"/>
  <c r="EC50" i="5"/>
  <c r="EC47" i="5"/>
  <c r="EC7" i="5"/>
  <c r="EC23" i="5"/>
  <c r="DS29" i="5"/>
  <c r="DS28" i="5"/>
  <c r="DS22" i="5"/>
  <c r="DS17" i="5"/>
  <c r="DS11" i="5"/>
  <c r="DS57" i="5"/>
  <c r="DR43" i="5"/>
  <c r="DR83" i="5"/>
  <c r="DR54" i="5"/>
  <c r="DR31" i="5"/>
  <c r="DR56" i="5"/>
  <c r="DR28" i="5"/>
  <c r="DR67" i="5"/>
  <c r="DR79" i="5"/>
  <c r="DR74" i="5"/>
  <c r="DQ79" i="5"/>
  <c r="DQ72" i="5"/>
  <c r="DQ62" i="5"/>
  <c r="DQ78" i="5"/>
  <c r="DQ21" i="5"/>
  <c r="DQ49" i="5"/>
  <c r="DQ77" i="5"/>
  <c r="DQ30" i="5"/>
  <c r="DQ45" i="5"/>
  <c r="DQ81" i="5"/>
  <c r="DP15" i="5"/>
  <c r="DP72" i="5"/>
  <c r="DP52" i="5"/>
  <c r="DP38" i="5"/>
  <c r="DP28" i="5"/>
  <c r="DP76" i="5"/>
  <c r="DP9" i="5"/>
  <c r="DP65" i="5"/>
  <c r="DP8" i="5"/>
  <c r="DP61" i="5"/>
  <c r="DM54" i="5"/>
  <c r="DM56" i="5"/>
  <c r="DM57" i="5"/>
  <c r="DM81" i="5"/>
  <c r="DM61" i="5"/>
  <c r="DM79" i="5"/>
  <c r="DM22" i="5"/>
  <c r="DM33" i="5"/>
  <c r="DM42" i="5"/>
  <c r="DM55" i="5"/>
  <c r="DU42" i="5"/>
  <c r="DU6" i="5"/>
  <c r="DU48" i="5"/>
  <c r="DU14" i="5"/>
  <c r="DU26" i="5"/>
  <c r="DU21" i="5"/>
  <c r="DU59" i="5"/>
  <c r="DU37" i="5"/>
  <c r="DU77" i="5"/>
  <c r="DV49" i="5"/>
  <c r="DV20" i="5"/>
  <c r="DV57" i="5"/>
  <c r="DV44" i="5"/>
  <c r="DV59" i="5"/>
  <c r="DV77" i="5"/>
  <c r="DV66" i="5"/>
  <c r="DV7" i="5"/>
  <c r="DV24" i="5"/>
  <c r="DV42" i="5"/>
  <c r="DW46" i="5"/>
  <c r="DW12" i="5"/>
  <c r="DW6" i="5"/>
  <c r="DW27" i="5"/>
  <c r="DW18" i="5"/>
  <c r="DW23" i="5"/>
  <c r="EC25" i="5"/>
  <c r="EC53" i="5"/>
  <c r="EC56" i="5"/>
  <c r="EC15" i="5"/>
  <c r="EC17" i="5"/>
  <c r="EC54" i="5"/>
  <c r="EC29" i="5"/>
  <c r="EC52" i="5"/>
  <c r="DS79" i="5"/>
  <c r="DS68" i="5"/>
  <c r="DS74" i="5"/>
  <c r="DS35" i="5"/>
  <c r="DR24" i="5"/>
  <c r="AW85" i="11"/>
  <c r="DS44" i="5"/>
  <c r="DS55" i="5"/>
  <c r="DS18" i="5"/>
  <c r="DS61" i="5"/>
  <c r="DS27" i="5"/>
  <c r="DS19" i="5"/>
  <c r="DS75" i="5"/>
  <c r="DS51" i="5"/>
  <c r="DS37" i="5"/>
  <c r="DS23" i="5"/>
  <c r="DR29" i="5"/>
  <c r="DR59" i="5"/>
  <c r="DR25" i="5"/>
  <c r="DR35" i="5"/>
  <c r="DR10" i="5"/>
  <c r="DR48" i="5"/>
  <c r="DR12" i="5"/>
  <c r="DR77" i="5"/>
  <c r="DR82" i="5"/>
  <c r="DR36" i="5"/>
  <c r="DQ65" i="5"/>
  <c r="DQ32" i="5"/>
  <c r="DQ56" i="5"/>
  <c r="DQ15" i="5"/>
  <c r="DQ51" i="5"/>
  <c r="DQ7" i="5"/>
  <c r="DQ22" i="5"/>
  <c r="DQ59" i="5"/>
  <c r="DQ52" i="5"/>
  <c r="DQ29" i="5"/>
  <c r="DP66" i="5"/>
  <c r="DP6" i="5"/>
  <c r="DP53" i="5"/>
  <c r="DP74" i="5"/>
  <c r="DP54" i="5"/>
  <c r="DP25" i="5"/>
  <c r="DP57" i="5"/>
  <c r="DP55" i="5"/>
  <c r="DP20" i="5"/>
  <c r="DP80" i="5"/>
  <c r="DM67" i="5"/>
  <c r="DM78" i="5"/>
  <c r="DM20" i="5"/>
  <c r="DM12" i="5"/>
  <c r="DM75" i="5"/>
  <c r="DM13" i="5"/>
  <c r="DM26" i="5"/>
  <c r="DM29" i="5"/>
  <c r="DM69" i="5"/>
  <c r="DM66" i="5"/>
  <c r="DU23" i="5"/>
  <c r="DU65" i="5"/>
  <c r="DU72" i="5"/>
  <c r="DU19" i="5"/>
  <c r="DU61" i="5"/>
  <c r="DU24" i="5"/>
  <c r="DU58" i="5"/>
  <c r="DU27" i="5"/>
  <c r="DU53" i="5"/>
  <c r="DU12" i="5"/>
  <c r="DV47" i="5"/>
  <c r="DV22" i="5"/>
  <c r="DV79" i="5"/>
  <c r="DV55" i="5"/>
  <c r="DV15" i="5"/>
  <c r="DV34" i="5"/>
  <c r="DV82" i="5"/>
  <c r="DV46" i="5"/>
  <c r="DV58" i="5"/>
  <c r="DV85" i="5"/>
  <c r="DW28" i="5"/>
  <c r="DW53" i="5"/>
  <c r="DW20" i="5"/>
  <c r="DW7" i="5"/>
  <c r="DW32" i="5"/>
  <c r="DW14" i="5"/>
  <c r="CL77" i="5"/>
  <c r="CL55" i="5"/>
  <c r="CL54" i="5"/>
  <c r="CL42" i="5"/>
  <c r="CL28" i="5"/>
  <c r="CL21" i="5"/>
  <c r="EB36" i="5" s="1"/>
  <c r="CL12" i="5"/>
  <c r="EB35" i="5" s="1"/>
  <c r="CL53" i="5"/>
  <c r="CL7" i="5"/>
  <c r="EC46" i="5"/>
  <c r="EC28" i="5"/>
  <c r="EC21" i="5"/>
  <c r="EC43" i="5"/>
  <c r="EC40" i="5"/>
  <c r="EC38" i="5"/>
  <c r="EC55" i="5"/>
  <c r="EC42" i="5"/>
  <c r="EC33" i="5"/>
  <c r="DS38" i="5"/>
  <c r="DS84" i="5"/>
  <c r="DS26" i="5"/>
  <c r="DS62" i="5"/>
  <c r="DS85" i="5"/>
  <c r="DS7" i="5"/>
  <c r="DS72" i="5"/>
  <c r="DS36" i="5"/>
  <c r="DS12" i="5"/>
  <c r="DS80" i="5"/>
  <c r="DR7" i="5"/>
  <c r="DR42" i="5"/>
  <c r="DR55" i="5"/>
  <c r="DR26" i="5"/>
  <c r="DR61" i="5"/>
  <c r="DR38" i="5"/>
  <c r="DR68" i="5"/>
  <c r="DR53" i="5"/>
  <c r="DR50" i="5"/>
  <c r="DR44" i="5"/>
  <c r="DQ10" i="5"/>
  <c r="DQ9" i="5"/>
  <c r="DQ67" i="5"/>
  <c r="DQ43" i="5"/>
  <c r="DQ38" i="5"/>
  <c r="DQ37" i="5"/>
  <c r="DQ24" i="5"/>
  <c r="DQ48" i="5"/>
  <c r="DQ44" i="5"/>
  <c r="DQ80" i="5"/>
  <c r="BA85" i="11"/>
  <c r="DP35" i="5"/>
  <c r="DP71" i="5"/>
  <c r="DP42" i="5"/>
  <c r="DP11" i="5"/>
  <c r="DP24" i="5"/>
  <c r="DP40" i="5"/>
  <c r="DP14" i="5"/>
  <c r="DP48" i="5"/>
  <c r="DP67" i="5"/>
  <c r="DP46" i="5"/>
  <c r="DM76" i="5"/>
  <c r="DM45" i="5"/>
  <c r="DM65" i="5"/>
  <c r="DM37" i="5"/>
  <c r="DM62" i="5"/>
  <c r="DM43" i="5"/>
  <c r="DM60" i="5"/>
  <c r="DM77" i="5"/>
  <c r="DM23" i="5"/>
  <c r="DM46" i="5"/>
  <c r="GA7" i="10"/>
  <c r="DU31" i="5"/>
  <c r="DU82" i="5"/>
  <c r="DU80" i="5"/>
  <c r="DU25" i="5"/>
  <c r="DU43" i="5"/>
  <c r="DU69" i="5"/>
  <c r="DU16" i="5"/>
  <c r="DU70" i="5"/>
  <c r="DU7" i="5"/>
  <c r="DU20" i="5"/>
  <c r="DV39" i="5"/>
  <c r="DV11" i="5"/>
  <c r="DV53" i="5"/>
  <c r="DV13" i="5"/>
  <c r="DV12" i="5"/>
  <c r="DV78" i="5"/>
  <c r="DV37" i="5"/>
  <c r="DV63" i="5"/>
  <c r="DV17" i="5"/>
  <c r="DV73" i="5"/>
  <c r="DW41" i="5"/>
  <c r="DW31" i="5"/>
  <c r="DW45" i="5"/>
  <c r="DW24" i="5"/>
  <c r="DW43" i="5"/>
  <c r="EC32" i="5"/>
  <c r="EC39" i="5"/>
  <c r="EC8" i="5"/>
  <c r="EC35" i="5"/>
  <c r="DS82" i="5"/>
  <c r="DS47" i="5"/>
  <c r="DS46" i="5"/>
  <c r="DS48" i="5"/>
  <c r="DS9" i="5"/>
  <c r="DS63" i="5"/>
  <c r="DS65" i="5"/>
  <c r="DS69" i="5"/>
  <c r="DS49" i="5"/>
  <c r="DS66" i="5"/>
  <c r="DR23" i="5"/>
  <c r="DR69" i="5"/>
  <c r="DR13" i="5"/>
  <c r="DR76" i="5"/>
  <c r="DR84" i="5"/>
  <c r="DR46" i="5"/>
  <c r="DR72" i="5"/>
  <c r="DR78" i="5"/>
  <c r="DR66" i="5"/>
  <c r="DR32" i="5"/>
  <c r="DQ6" i="5"/>
  <c r="DQ16" i="5"/>
  <c r="DQ36" i="5"/>
  <c r="DQ14" i="5"/>
  <c r="DQ25" i="5"/>
  <c r="DQ19" i="5"/>
  <c r="DQ61" i="5"/>
  <c r="DQ18" i="5"/>
  <c r="DQ69" i="5"/>
  <c r="DQ55" i="5"/>
  <c r="DP51" i="5"/>
  <c r="DP50" i="5"/>
  <c r="DP23" i="5"/>
  <c r="DP34" i="5"/>
  <c r="DP59" i="5"/>
  <c r="DP36" i="5"/>
  <c r="DP77" i="5"/>
  <c r="DP27" i="5"/>
  <c r="DP84" i="5"/>
  <c r="DP58" i="5"/>
  <c r="DM44" i="5"/>
  <c r="DM64" i="5"/>
  <c r="DM16" i="5"/>
  <c r="DM28" i="5"/>
  <c r="DM7" i="5"/>
  <c r="DM85" i="5"/>
  <c r="DM39" i="5"/>
  <c r="DM31" i="5"/>
  <c r="DM10" i="5"/>
  <c r="DM14" i="5"/>
  <c r="DU68" i="5"/>
  <c r="DU10" i="5"/>
  <c r="DU60" i="5"/>
  <c r="DU56" i="5"/>
  <c r="DU30" i="5"/>
  <c r="DU41" i="5"/>
  <c r="DU54" i="5"/>
  <c r="DU33" i="5"/>
  <c r="DU57" i="5"/>
  <c r="DU29" i="5"/>
  <c r="DV6" i="5"/>
  <c r="DV48" i="5"/>
  <c r="DV56" i="5"/>
  <c r="DV62" i="5"/>
  <c r="DV81" i="5"/>
  <c r="DV27" i="5"/>
  <c r="DV54" i="5"/>
  <c r="DV32" i="5"/>
  <c r="DV43" i="5"/>
  <c r="DV65" i="5"/>
  <c r="DW30" i="5"/>
  <c r="DW15" i="5"/>
  <c r="DW21" i="5"/>
  <c r="DW51" i="5"/>
  <c r="DW54" i="5"/>
  <c r="DW13" i="5"/>
  <c r="DW33" i="5"/>
  <c r="EB10" i="5"/>
  <c r="EC10" i="5"/>
  <c r="EC24" i="5"/>
  <c r="EC36" i="5"/>
  <c r="EC9" i="5"/>
  <c r="EC18" i="5"/>
  <c r="EC16" i="5"/>
  <c r="DS16" i="5"/>
  <c r="DS31" i="5"/>
  <c r="DS76" i="5"/>
  <c r="DS10" i="5"/>
  <c r="DR33" i="5"/>
  <c r="DR65" i="5"/>
  <c r="DR47" i="5"/>
  <c r="DR75" i="5"/>
  <c r="DR70" i="5"/>
  <c r="DR27" i="5"/>
  <c r="DR34" i="5"/>
  <c r="DR41" i="5"/>
  <c r="DR63" i="5"/>
  <c r="DQ26" i="5"/>
  <c r="DQ50" i="5"/>
  <c r="DQ66" i="5"/>
  <c r="DQ39" i="5"/>
  <c r="DQ73" i="5"/>
  <c r="DQ53" i="5"/>
  <c r="DQ13" i="5"/>
  <c r="DQ74" i="5"/>
  <c r="DQ31" i="5"/>
  <c r="DQ60" i="5"/>
  <c r="DP16" i="5"/>
  <c r="DP19" i="5"/>
  <c r="DP32" i="5"/>
  <c r="DP69" i="5"/>
  <c r="DP41" i="5"/>
  <c r="DP81" i="5"/>
  <c r="DP70" i="5"/>
  <c r="DP29" i="5"/>
  <c r="DP85" i="5"/>
  <c r="DP30" i="5"/>
  <c r="DM15" i="5"/>
  <c r="DM11" i="5"/>
  <c r="DM70" i="5"/>
  <c r="DM48" i="5"/>
  <c r="DM25" i="5"/>
  <c r="DM19" i="5"/>
  <c r="DM53" i="5"/>
  <c r="DM32" i="5"/>
  <c r="DM82" i="5"/>
  <c r="DM68" i="5"/>
  <c r="DU63" i="5"/>
  <c r="DU34" i="5"/>
  <c r="DU45" i="5"/>
  <c r="DU73" i="5"/>
  <c r="DU85" i="5"/>
  <c r="DU62" i="5"/>
  <c r="DU76" i="5"/>
  <c r="DU28" i="5"/>
  <c r="DU47" i="5"/>
  <c r="DU11" i="5"/>
  <c r="DV45" i="5"/>
  <c r="DV26" i="5"/>
  <c r="DV70" i="5"/>
  <c r="DV19" i="5"/>
  <c r="DV28" i="5"/>
  <c r="DV60" i="5"/>
  <c r="DV52" i="5"/>
  <c r="DV72" i="5"/>
  <c r="DV64" i="5"/>
  <c r="DV16" i="5"/>
  <c r="DW25" i="5"/>
  <c r="DW47" i="5"/>
  <c r="DW29" i="5"/>
  <c r="DW19" i="5"/>
  <c r="DW42" i="5"/>
  <c r="DW52" i="5"/>
  <c r="DW37" i="5"/>
  <c r="DW10" i="5"/>
  <c r="EC45" i="5"/>
  <c r="EC37" i="5"/>
  <c r="EC12" i="5"/>
  <c r="EC48" i="5"/>
  <c r="EC6" i="5"/>
  <c r="EC27" i="5"/>
  <c r="Q63" i="15"/>
  <c r="Q76" i="15"/>
  <c r="Q56" i="15"/>
  <c r="Q83" i="15"/>
  <c r="Q22" i="15"/>
  <c r="Q52" i="15"/>
  <c r="Q12" i="15"/>
  <c r="Q33" i="15"/>
  <c r="Q38" i="15"/>
  <c r="Q5" i="15"/>
  <c r="Q62" i="15"/>
  <c r="Q57" i="15"/>
  <c r="Q31" i="15"/>
  <c r="Q34" i="15"/>
  <c r="Q79" i="15"/>
  <c r="Q14" i="15"/>
  <c r="Q15" i="15"/>
  <c r="Q84" i="15"/>
  <c r="Q58" i="15"/>
  <c r="Q78" i="15"/>
  <c r="Q60" i="15"/>
  <c r="Q23" i="15"/>
  <c r="Q20" i="15"/>
  <c r="Q28" i="15"/>
  <c r="Q40" i="15"/>
  <c r="Q19" i="15"/>
  <c r="Q51" i="15"/>
  <c r="Q18" i="15"/>
  <c r="Q46" i="15"/>
  <c r="Q65" i="15"/>
  <c r="Q66" i="15"/>
  <c r="Q47" i="15"/>
  <c r="Q49" i="15"/>
  <c r="Q77" i="15"/>
  <c r="Q59" i="15"/>
  <c r="Q73" i="15"/>
  <c r="Q54" i="15"/>
  <c r="Q50" i="15"/>
  <c r="Q13" i="15"/>
  <c r="Q16" i="15"/>
  <c r="Q39" i="15"/>
  <c r="Q9" i="15"/>
  <c r="Q6" i="15"/>
  <c r="Q74" i="15"/>
  <c r="Q72" i="15"/>
  <c r="Q21" i="15"/>
  <c r="Q7" i="15"/>
  <c r="Q67" i="15"/>
  <c r="Q53" i="15"/>
  <c r="Q45" i="15"/>
  <c r="Q70" i="15"/>
  <c r="Q68" i="15"/>
  <c r="Q17" i="15"/>
  <c r="Q32" i="15"/>
  <c r="Q26" i="15"/>
  <c r="Q61" i="15"/>
  <c r="Q80" i="15"/>
  <c r="Q55" i="15"/>
  <c r="Q36" i="15"/>
  <c r="Q75" i="15"/>
  <c r="Q25" i="15"/>
  <c r="Q71" i="15"/>
  <c r="Q44" i="15"/>
  <c r="Q35" i="15"/>
  <c r="Q48" i="15"/>
  <c r="Q64" i="15"/>
  <c r="Q37" i="15"/>
  <c r="Q24" i="15"/>
  <c r="Q41" i="15"/>
  <c r="Q11" i="15"/>
  <c r="Q69" i="15"/>
  <c r="Q10" i="15"/>
  <c r="Q8" i="15"/>
  <c r="Q81" i="15"/>
  <c r="Q43" i="15"/>
  <c r="Q30" i="15"/>
  <c r="Q82" i="15"/>
  <c r="Q29" i="15"/>
  <c r="Q27" i="15"/>
  <c r="Q42" i="15"/>
  <c r="P61" i="15"/>
  <c r="P65" i="15"/>
  <c r="P79" i="15"/>
  <c r="P58" i="15"/>
  <c r="P37" i="15"/>
  <c r="P12" i="15"/>
  <c r="P5" i="15"/>
  <c r="P14" i="15"/>
  <c r="P49" i="15"/>
  <c r="P34" i="15"/>
  <c r="P67" i="15"/>
  <c r="P64" i="15"/>
  <c r="P23" i="15"/>
  <c r="P19" i="15"/>
  <c r="P59" i="15"/>
  <c r="P51" i="15"/>
  <c r="P8" i="15"/>
  <c r="P74" i="15"/>
  <c r="P55" i="15"/>
  <c r="P80" i="15"/>
  <c r="P84" i="15"/>
  <c r="P68" i="15"/>
  <c r="P57" i="15"/>
  <c r="P32" i="15"/>
  <c r="P43" i="15"/>
  <c r="P24" i="15"/>
  <c r="P21" i="15"/>
  <c r="P25" i="15"/>
  <c r="P44" i="15"/>
  <c r="P82" i="15"/>
  <c r="P15" i="15"/>
  <c r="P35" i="15"/>
  <c r="P75" i="15"/>
  <c r="P13" i="15"/>
  <c r="P7" i="15"/>
  <c r="P56" i="15"/>
  <c r="P72" i="15"/>
  <c r="P63" i="15"/>
  <c r="P73" i="15"/>
  <c r="P27" i="15"/>
  <c r="P48" i="15"/>
  <c r="P17" i="15"/>
  <c r="P31" i="15"/>
  <c r="P46" i="15"/>
  <c r="P26" i="15"/>
  <c r="P66" i="15"/>
  <c r="P20" i="15"/>
  <c r="P38" i="15"/>
  <c r="P69" i="15"/>
  <c r="P77" i="15"/>
  <c r="P30" i="15"/>
  <c r="P52" i="15"/>
  <c r="P78" i="15"/>
  <c r="P54" i="15"/>
  <c r="P11" i="15"/>
  <c r="P29" i="15"/>
  <c r="P41" i="15"/>
  <c r="P47" i="15"/>
  <c r="P39" i="15"/>
  <c r="P18" i="15"/>
  <c r="P81" i="15"/>
  <c r="P33" i="15"/>
  <c r="P28" i="15"/>
  <c r="P36" i="15"/>
  <c r="P83" i="15"/>
  <c r="P60" i="15"/>
  <c r="P16" i="15"/>
  <c r="P76" i="15"/>
  <c r="P9" i="15"/>
  <c r="P62" i="15"/>
  <c r="P10" i="15"/>
  <c r="P71" i="15"/>
  <c r="P42" i="15"/>
  <c r="P22" i="15"/>
  <c r="P70" i="15"/>
  <c r="P53" i="15"/>
  <c r="P40" i="15"/>
  <c r="P6" i="15"/>
  <c r="P45" i="15"/>
  <c r="P50" i="15"/>
  <c r="S71" i="15"/>
  <c r="S79" i="15"/>
  <c r="S54" i="15"/>
  <c r="S64" i="15"/>
  <c r="S32" i="15"/>
  <c r="S19" i="15"/>
  <c r="S17" i="15"/>
  <c r="S16" i="15"/>
  <c r="S26" i="15"/>
  <c r="S7" i="15"/>
  <c r="S73" i="15"/>
  <c r="S56" i="15"/>
  <c r="S74" i="15"/>
  <c r="S24" i="15"/>
  <c r="S45" i="15"/>
  <c r="S75" i="15"/>
  <c r="S80" i="15"/>
  <c r="S42" i="15"/>
  <c r="S6" i="15"/>
  <c r="S57" i="15"/>
  <c r="S72" i="15"/>
  <c r="S62" i="15"/>
  <c r="S69" i="15"/>
  <c r="S8" i="15"/>
  <c r="S52" i="15"/>
  <c r="S50" i="15"/>
  <c r="S51" i="15"/>
  <c r="S15" i="15"/>
  <c r="S25" i="15"/>
  <c r="S11" i="15"/>
  <c r="S70" i="15"/>
  <c r="S53" i="15"/>
  <c r="S13" i="15"/>
  <c r="S77" i="15"/>
  <c r="S36" i="15"/>
  <c r="S35" i="15"/>
  <c r="S60" i="15"/>
  <c r="S82" i="15"/>
  <c r="S68" i="15"/>
  <c r="S65" i="15"/>
  <c r="S55" i="15"/>
  <c r="S49" i="15"/>
  <c r="S34" i="15"/>
  <c r="S41" i="15"/>
  <c r="S9" i="15"/>
  <c r="S29" i="15"/>
  <c r="S27" i="15"/>
  <c r="S23" i="15"/>
  <c r="S10" i="15"/>
  <c r="S78" i="15"/>
  <c r="S5" i="15"/>
  <c r="S28" i="15"/>
  <c r="S58" i="15"/>
  <c r="S67" i="15"/>
  <c r="S59" i="15"/>
  <c r="S46" i="15"/>
  <c r="S81" i="15"/>
  <c r="S12" i="15"/>
  <c r="S31" i="15"/>
  <c r="S76" i="15"/>
  <c r="S21" i="15"/>
  <c r="S14" i="15"/>
  <c r="S44" i="15"/>
  <c r="S84" i="15"/>
  <c r="S30" i="15"/>
  <c r="S38" i="15"/>
  <c r="S20" i="15"/>
  <c r="S18" i="15"/>
  <c r="S63" i="15"/>
  <c r="S39" i="15"/>
  <c r="S33" i="15"/>
  <c r="S22" i="15"/>
  <c r="S43" i="15"/>
  <c r="S83" i="15"/>
  <c r="S48" i="15"/>
  <c r="S37" i="15"/>
  <c r="S61" i="15"/>
  <c r="S47" i="15"/>
  <c r="S66" i="15"/>
  <c r="S40" i="15"/>
  <c r="O59" i="15"/>
  <c r="O69" i="15"/>
  <c r="O82" i="15"/>
  <c r="O56" i="15"/>
  <c r="O17" i="15"/>
  <c r="O22" i="15"/>
  <c r="O49" i="15"/>
  <c r="O48" i="15"/>
  <c r="O43" i="15"/>
  <c r="O21" i="15"/>
  <c r="O58" i="15"/>
  <c r="O45" i="15"/>
  <c r="O11" i="15"/>
  <c r="O71" i="15"/>
  <c r="O57" i="15"/>
  <c r="O46" i="15"/>
  <c r="O32" i="15"/>
  <c r="O41" i="15"/>
  <c r="O64" i="15"/>
  <c r="O80" i="15"/>
  <c r="O62" i="15"/>
  <c r="O65" i="15"/>
  <c r="O24" i="15"/>
  <c r="O15" i="15"/>
  <c r="O16" i="15"/>
  <c r="O33" i="15"/>
  <c r="O44" i="15"/>
  <c r="O13" i="15"/>
  <c r="O76" i="15"/>
  <c r="O81" i="15"/>
  <c r="O50" i="15"/>
  <c r="O37" i="15"/>
  <c r="O77" i="15"/>
  <c r="O10" i="15"/>
  <c r="O53" i="15"/>
  <c r="O72" i="15"/>
  <c r="O79" i="15"/>
  <c r="O63" i="15"/>
  <c r="O78" i="15"/>
  <c r="O5" i="15"/>
  <c r="O25" i="15"/>
  <c r="O12" i="15"/>
  <c r="O31" i="15"/>
  <c r="O27" i="15"/>
  <c r="O7" i="15"/>
  <c r="O35" i="15"/>
  <c r="O61" i="15"/>
  <c r="O39" i="15"/>
  <c r="O42" i="15"/>
  <c r="O73" i="15"/>
  <c r="O52" i="15"/>
  <c r="O84" i="15"/>
  <c r="O67" i="15"/>
  <c r="O26" i="15"/>
  <c r="O8" i="15"/>
  <c r="O66" i="15"/>
  <c r="O34" i="15"/>
  <c r="O54" i="15"/>
  <c r="O19" i="15"/>
  <c r="O83" i="15"/>
  <c r="O68" i="15"/>
  <c r="O55" i="15"/>
  <c r="O28" i="15"/>
  <c r="O51" i="15"/>
  <c r="O38" i="15"/>
  <c r="O74" i="15"/>
  <c r="O9" i="15"/>
  <c r="O23" i="15"/>
  <c r="O47" i="15"/>
  <c r="O14" i="15"/>
  <c r="O60" i="15"/>
  <c r="O75" i="15"/>
  <c r="O29" i="15"/>
  <c r="O30" i="15"/>
  <c r="O36" i="15"/>
  <c r="O70" i="15"/>
  <c r="O40" i="15"/>
  <c r="O18" i="15"/>
  <c r="O6" i="15"/>
  <c r="O20" i="15"/>
  <c r="R67" i="15"/>
  <c r="R69" i="15"/>
  <c r="R70" i="15"/>
  <c r="R63" i="15"/>
  <c r="R53" i="15"/>
  <c r="R22" i="15"/>
  <c r="R29" i="15"/>
  <c r="R32" i="15"/>
  <c r="R23" i="15"/>
  <c r="R21" i="15"/>
  <c r="R55" i="15"/>
  <c r="R74" i="15"/>
  <c r="R41" i="15"/>
  <c r="R18" i="15"/>
  <c r="R77" i="15"/>
  <c r="R37" i="15"/>
  <c r="R56" i="15"/>
  <c r="R78" i="15"/>
  <c r="R54" i="15"/>
  <c r="R84" i="15"/>
  <c r="R33" i="15"/>
  <c r="R44" i="15"/>
  <c r="R20" i="15"/>
  <c r="R16" i="15"/>
  <c r="R27" i="15"/>
  <c r="R34" i="15"/>
  <c r="R76" i="15"/>
  <c r="R10" i="15"/>
  <c r="R71" i="15"/>
  <c r="R11" i="15"/>
  <c r="R7" i="15"/>
  <c r="R12" i="15"/>
  <c r="R81" i="15"/>
  <c r="R57" i="15"/>
  <c r="R83" i="15"/>
  <c r="R58" i="15"/>
  <c r="R15" i="15"/>
  <c r="R52" i="15"/>
  <c r="R43" i="15"/>
  <c r="R40" i="15"/>
  <c r="R30" i="15"/>
  <c r="R31" i="15"/>
  <c r="R72" i="15"/>
  <c r="R24" i="15"/>
  <c r="R47" i="15"/>
  <c r="R49" i="15"/>
  <c r="R68" i="15"/>
  <c r="R80" i="15"/>
  <c r="R48" i="15"/>
  <c r="R39" i="15"/>
  <c r="R61" i="15"/>
  <c r="R17" i="15"/>
  <c r="R13" i="15"/>
  <c r="R5" i="15"/>
  <c r="R50" i="15"/>
  <c r="R8" i="15"/>
  <c r="R26" i="15"/>
  <c r="R35" i="15"/>
  <c r="R65" i="15"/>
  <c r="R25" i="15"/>
  <c r="R14" i="15"/>
  <c r="R51" i="15"/>
  <c r="R28" i="15"/>
  <c r="R79" i="15"/>
  <c r="R45" i="15"/>
  <c r="R64" i="15"/>
  <c r="R36" i="15"/>
  <c r="R75" i="15"/>
  <c r="R46" i="15"/>
  <c r="R60" i="15"/>
  <c r="R6" i="15"/>
  <c r="R38" i="15"/>
  <c r="R42" i="15"/>
  <c r="R66" i="15"/>
  <c r="R9" i="15"/>
  <c r="R62" i="15"/>
  <c r="R19" i="15"/>
  <c r="R59" i="15"/>
  <c r="R82" i="15"/>
  <c r="R73" i="15"/>
  <c r="BV17" i="5"/>
  <c r="BV15" i="5"/>
  <c r="BV70" i="5"/>
  <c r="BV39" i="5"/>
  <c r="BV79" i="5"/>
  <c r="BV71" i="5"/>
  <c r="BV30" i="5"/>
  <c r="BV45" i="5"/>
  <c r="BV27" i="5"/>
  <c r="BV54" i="5"/>
  <c r="BV46" i="5"/>
  <c r="BV22" i="5"/>
  <c r="BV42" i="5"/>
  <c r="BV57" i="5"/>
  <c r="BV25" i="5"/>
  <c r="BV84" i="5"/>
  <c r="BV11" i="5"/>
  <c r="BV33" i="5"/>
  <c r="BV49" i="5"/>
  <c r="BV40" i="5"/>
  <c r="BV75" i="5"/>
  <c r="BV61" i="5"/>
  <c r="BV37" i="5"/>
  <c r="BV76" i="5"/>
  <c r="BV50" i="5"/>
  <c r="BV74" i="5"/>
  <c r="BV55" i="5"/>
  <c r="BV52" i="5"/>
  <c r="BV19" i="5"/>
  <c r="BV23" i="5"/>
  <c r="BV31" i="5"/>
  <c r="BV53" i="5"/>
  <c r="BV66" i="5"/>
  <c r="BV24" i="5"/>
  <c r="BV9" i="5"/>
  <c r="BV62" i="5"/>
  <c r="BV64" i="5"/>
  <c r="BV47" i="5"/>
  <c r="BV63" i="5"/>
  <c r="BV83" i="5"/>
  <c r="BV60" i="5"/>
  <c r="BV58" i="5"/>
  <c r="BV16" i="5"/>
  <c r="BV21" i="5"/>
  <c r="BV68" i="5"/>
  <c r="BV28" i="5"/>
  <c r="BV44" i="5"/>
  <c r="BV73" i="5"/>
  <c r="BV51" i="5"/>
  <c r="BV29" i="5"/>
  <c r="BV38" i="5"/>
  <c r="BV69" i="5"/>
  <c r="BV59" i="5"/>
  <c r="BV7" i="5"/>
  <c r="DL7" i="5" s="1"/>
  <c r="BV14" i="5"/>
  <c r="BV72" i="5"/>
  <c r="BV67" i="5"/>
  <c r="BV41" i="5"/>
  <c r="BV82" i="5"/>
  <c r="BV35" i="5"/>
  <c r="BV12" i="5"/>
  <c r="BV18" i="5"/>
  <c r="BV85" i="5"/>
  <c r="BV65" i="5"/>
  <c r="BV26" i="5"/>
  <c r="BV8" i="5"/>
  <c r="DL8" i="5" s="1"/>
  <c r="BV78" i="5"/>
  <c r="BV81" i="5"/>
  <c r="BV36" i="5"/>
  <c r="BV10" i="5"/>
  <c r="BV20" i="5"/>
  <c r="BV34" i="5"/>
  <c r="BV13" i="5"/>
  <c r="BV80" i="5"/>
  <c r="BV56" i="5"/>
  <c r="BV77" i="5"/>
  <c r="BV43" i="5"/>
  <c r="BV32" i="5"/>
  <c r="BV48" i="5"/>
  <c r="GV6" i="10"/>
  <c r="BG6" i="11"/>
  <c r="AK6" i="11"/>
  <c r="N44" i="12"/>
  <c r="EM43" i="10"/>
  <c r="EL43" i="10"/>
  <c r="EO43" i="10"/>
  <c r="EN43" i="10"/>
  <c r="BM14" i="11"/>
  <c r="BM6" i="11"/>
  <c r="BM12" i="11"/>
  <c r="BM9" i="11"/>
  <c r="AQ6" i="11"/>
  <c r="BM85" i="11" s="1"/>
  <c r="BM10" i="11"/>
  <c r="BM7" i="11"/>
  <c r="BM8" i="11"/>
  <c r="BM11" i="11"/>
  <c r="BM13" i="11"/>
  <c r="T24" i="12"/>
  <c r="FP23" i="10"/>
  <c r="FS23" i="10"/>
  <c r="FQ23" i="10"/>
  <c r="FR23" i="10"/>
  <c r="BD7" i="11"/>
  <c r="BH14" i="11"/>
  <c r="AX7" i="11"/>
  <c r="AW7" i="11"/>
  <c r="EB27" i="5" l="1"/>
  <c r="EB24" i="5"/>
  <c r="GV7" i="10"/>
  <c r="EB63" i="5"/>
  <c r="EB20" i="5"/>
  <c r="EB40" i="5"/>
  <c r="EB58" i="5"/>
  <c r="GV8" i="10"/>
  <c r="EB43" i="5"/>
  <c r="EB74" i="5"/>
  <c r="EB32" i="5"/>
  <c r="EB72" i="5"/>
  <c r="EB17" i="5"/>
  <c r="EB15" i="5"/>
  <c r="EB44" i="5"/>
  <c r="EB50" i="5"/>
  <c r="EB51" i="5"/>
  <c r="EB48" i="5"/>
  <c r="EB61" i="5"/>
  <c r="EB26" i="5"/>
  <c r="EB29" i="5"/>
  <c r="EB49" i="5"/>
  <c r="EB82" i="5"/>
  <c r="EB52" i="5"/>
  <c r="BG85" i="11"/>
  <c r="DL43" i="5"/>
  <c r="DL36" i="5"/>
  <c r="DL12" i="5"/>
  <c r="DL59" i="5"/>
  <c r="DL68" i="5"/>
  <c r="DL64" i="5"/>
  <c r="DL19" i="5"/>
  <c r="DL75" i="5"/>
  <c r="DL42" i="5"/>
  <c r="DL79" i="5"/>
  <c r="EB66" i="5"/>
  <c r="EB71" i="5"/>
  <c r="EB21" i="5"/>
  <c r="EB25" i="5"/>
  <c r="EB46" i="5"/>
  <c r="EB57" i="5"/>
  <c r="EB45" i="5"/>
  <c r="EB6" i="5"/>
  <c r="DL77" i="5"/>
  <c r="DL81" i="5"/>
  <c r="DL35" i="5"/>
  <c r="DL69" i="5"/>
  <c r="DL21" i="5"/>
  <c r="DL62" i="5"/>
  <c r="DL52" i="5"/>
  <c r="DL40" i="5"/>
  <c r="DL22" i="5"/>
  <c r="DL39" i="5"/>
  <c r="EB28" i="5"/>
  <c r="EB39" i="5"/>
  <c r="EB68" i="5"/>
  <c r="EB34" i="5"/>
  <c r="GA9" i="10"/>
  <c r="DL56" i="5"/>
  <c r="DL78" i="5"/>
  <c r="DL82" i="5"/>
  <c r="DL38" i="5"/>
  <c r="DL16" i="5"/>
  <c r="DL9" i="5"/>
  <c r="DL55" i="5"/>
  <c r="DL49" i="5"/>
  <c r="DL46" i="5"/>
  <c r="DL70" i="5"/>
  <c r="EB42" i="5"/>
  <c r="EB16" i="5"/>
  <c r="EB47" i="5"/>
  <c r="EB31" i="5"/>
  <c r="EB60" i="5"/>
  <c r="EB41" i="5"/>
  <c r="CZ10" i="10"/>
  <c r="F11" i="12"/>
  <c r="CY10" i="10"/>
  <c r="CX10" i="10"/>
  <c r="DA10" i="10"/>
  <c r="DL29" i="5"/>
  <c r="DL58" i="5"/>
  <c r="DL24" i="5"/>
  <c r="DL74" i="5"/>
  <c r="DL33" i="5"/>
  <c r="DL54" i="5"/>
  <c r="DL15" i="5"/>
  <c r="EB54" i="5"/>
  <c r="EB65" i="5"/>
  <c r="EB23" i="5"/>
  <c r="EB14" i="5"/>
  <c r="EB81" i="5"/>
  <c r="DL41" i="5"/>
  <c r="DL13" i="5"/>
  <c r="DL26" i="5"/>
  <c r="DL67" i="5"/>
  <c r="DL51" i="5"/>
  <c r="DL60" i="5"/>
  <c r="DL66" i="5"/>
  <c r="DL50" i="5"/>
  <c r="DL11" i="5"/>
  <c r="DL27" i="5"/>
  <c r="DL17" i="5"/>
  <c r="EB55" i="5"/>
  <c r="EB8" i="5"/>
  <c r="EB38" i="5"/>
  <c r="EB80" i="5"/>
  <c r="EB59" i="5"/>
  <c r="EB33" i="5"/>
  <c r="EB37" i="5"/>
  <c r="DL80" i="5"/>
  <c r="DL34" i="5"/>
  <c r="DL65" i="5"/>
  <c r="DL72" i="5"/>
  <c r="DL73" i="5"/>
  <c r="DL83" i="5"/>
  <c r="DL53" i="5"/>
  <c r="DL76" i="5"/>
  <c r="DL84" i="5"/>
  <c r="DL45" i="5"/>
  <c r="EB76" i="5"/>
  <c r="EB7" i="5"/>
  <c r="EB77" i="5"/>
  <c r="EB70" i="5"/>
  <c r="EB69" i="5"/>
  <c r="EB83" i="5"/>
  <c r="EB64" i="5"/>
  <c r="EB75" i="5"/>
  <c r="GO23" i="10"/>
  <c r="DL48" i="5"/>
  <c r="DL20" i="5"/>
  <c r="DL85" i="5"/>
  <c r="DL14" i="5"/>
  <c r="DL44" i="5"/>
  <c r="DL63" i="5"/>
  <c r="DL31" i="5"/>
  <c r="DL37" i="5"/>
  <c r="DL25" i="5"/>
  <c r="DL30" i="5"/>
  <c r="EB67" i="5"/>
  <c r="EB53" i="5"/>
  <c r="EB22" i="5"/>
  <c r="EB9" i="5"/>
  <c r="EB11" i="5"/>
  <c r="EB62" i="5"/>
  <c r="EB56" i="5"/>
  <c r="EB18" i="5"/>
  <c r="EB85" i="5"/>
  <c r="EB73" i="5"/>
  <c r="EB30" i="5"/>
  <c r="DL32" i="5"/>
  <c r="DL10" i="5"/>
  <c r="DL18" i="5"/>
  <c r="DL28" i="5"/>
  <c r="DL47" i="5"/>
  <c r="DL23" i="5"/>
  <c r="DL61" i="5"/>
  <c r="DL57" i="5"/>
  <c r="DL71" i="5"/>
  <c r="EB84" i="5"/>
  <c r="EB79" i="5"/>
  <c r="EB12" i="5"/>
  <c r="EB78" i="5"/>
  <c r="EB19" i="5"/>
  <c r="EB13" i="5"/>
  <c r="T25" i="12"/>
  <c r="FS24" i="10"/>
  <c r="FQ24" i="10"/>
  <c r="FP24" i="10"/>
  <c r="FR24" i="10"/>
  <c r="N45" i="12"/>
  <c r="EL44" i="10"/>
  <c r="EN44" i="10"/>
  <c r="EO44" i="10"/>
  <c r="EM44" i="10"/>
  <c r="GA10" i="10" l="1"/>
  <c r="GV10" i="10" s="1"/>
  <c r="GO24" i="10"/>
  <c r="DA11" i="10"/>
  <c r="CY11" i="10"/>
  <c r="CZ11" i="10"/>
  <c r="CX11" i="10"/>
  <c r="F12" i="12"/>
  <c r="GV9" i="10"/>
  <c r="N46" i="12"/>
  <c r="EL45" i="10"/>
  <c r="EN45" i="10"/>
  <c r="EM45" i="10"/>
  <c r="EO45" i="10"/>
  <c r="T26" i="12"/>
  <c r="FR25" i="10"/>
  <c r="FQ25" i="10"/>
  <c r="FP25" i="10"/>
  <c r="FS25" i="10"/>
  <c r="GA11" i="10" l="1"/>
  <c r="GO25" i="10"/>
  <c r="GV11" i="10"/>
  <c r="CX12" i="10"/>
  <c r="DA12" i="10"/>
  <c r="CZ12" i="10"/>
  <c r="F13" i="12"/>
  <c r="CY12" i="10"/>
  <c r="T27" i="12"/>
  <c r="FS26" i="10"/>
  <c r="FR26" i="10"/>
  <c r="FQ26" i="10"/>
  <c r="FP26" i="10"/>
  <c r="GO26" i="10" s="1"/>
  <c r="N47" i="12"/>
  <c r="EM46" i="10"/>
  <c r="EN46" i="10"/>
  <c r="EO46" i="10"/>
  <c r="EL46" i="10"/>
  <c r="AB102" i="15"/>
  <c r="AC142" i="15"/>
  <c r="AA129" i="15"/>
  <c r="AA49" i="15"/>
  <c r="Y111" i="15"/>
  <c r="AB155" i="15"/>
  <c r="Z98" i="15"/>
  <c r="AA86" i="15"/>
  <c r="AB160" i="15"/>
  <c r="Y88" i="15"/>
  <c r="AA85" i="15"/>
  <c r="Y37" i="15"/>
  <c r="AC18" i="15"/>
  <c r="EX6" i="5"/>
  <c r="AC73" i="15"/>
  <c r="AA118" i="15"/>
  <c r="Y13" i="15"/>
  <c r="AB147" i="15"/>
  <c r="AB14" i="15"/>
  <c r="AC152" i="15"/>
  <c r="AA107" i="15"/>
  <c r="AB56" i="15"/>
  <c r="AC8" i="15"/>
  <c r="AC62" i="15"/>
  <c r="AA19" i="15"/>
  <c r="EP6" i="5"/>
  <c r="AB130" i="15"/>
  <c r="AB6" i="15"/>
  <c r="AC154" i="15"/>
  <c r="ER7" i="5"/>
  <c r="AA101" i="15"/>
  <c r="Y102" i="15"/>
  <c r="Y34" i="15"/>
  <c r="AC65" i="15"/>
  <c r="AA41" i="15"/>
  <c r="Z86" i="15"/>
  <c r="AA65" i="15"/>
  <c r="AA122" i="15"/>
  <c r="Y76" i="15"/>
  <c r="AB132" i="15"/>
  <c r="EX19" i="5"/>
  <c r="AA6" i="15"/>
  <c r="AC134" i="15"/>
  <c r="AC19" i="15"/>
  <c r="AA112" i="15"/>
  <c r="Y132" i="15"/>
  <c r="AB142" i="15"/>
  <c r="AB143" i="15"/>
  <c r="AB28" i="15"/>
  <c r="AC151" i="15"/>
  <c r="AA154" i="15"/>
  <c r="AA73" i="15"/>
  <c r="Y150" i="15"/>
  <c r="AB76" i="15"/>
  <c r="Z158" i="15"/>
  <c r="Y83" i="15"/>
  <c r="Z35" i="15"/>
  <c r="Y28" i="15"/>
  <c r="Z9" i="15"/>
  <c r="Z67" i="15"/>
  <c r="EW10" i="5"/>
  <c r="Y54" i="15"/>
  <c r="AB164" i="15"/>
  <c r="AC102" i="15"/>
  <c r="AC75" i="15"/>
  <c r="AA51" i="15"/>
  <c r="Y119" i="15"/>
  <c r="AB116" i="15"/>
  <c r="Z57" i="15"/>
  <c r="AB8" i="15"/>
  <c r="Z25" i="15"/>
  <c r="Y84" i="15"/>
  <c r="AA74" i="15"/>
  <c r="Y90" i="15"/>
  <c r="Z40" i="15"/>
  <c r="Z110" i="15"/>
  <c r="Z119" i="15"/>
  <c r="AC104" i="15"/>
  <c r="AA113" i="15"/>
  <c r="AB75" i="15"/>
  <c r="AC114" i="15"/>
  <c r="AC54" i="15"/>
  <c r="Y70" i="15"/>
  <c r="AB30" i="15"/>
  <c r="Z94" i="15"/>
  <c r="Y104" i="15"/>
  <c r="AA10" i="15"/>
  <c r="AB42" i="15"/>
  <c r="AB63" i="15"/>
  <c r="AB51" i="15"/>
  <c r="AB59" i="15"/>
  <c r="Z18" i="15"/>
  <c r="AC30" i="15"/>
  <c r="Z134" i="15"/>
  <c r="Z120" i="15"/>
  <c r="Z58" i="15"/>
  <c r="Z72" i="15"/>
  <c r="AB20" i="15"/>
  <c r="EQ85" i="5"/>
  <c r="Y63" i="15"/>
  <c r="Z32" i="15"/>
  <c r="Y154" i="15"/>
  <c r="AC26" i="15"/>
  <c r="AB159" i="15"/>
  <c r="Y23" i="15"/>
  <c r="BG8" i="11"/>
  <c r="BD9" i="11"/>
  <c r="BM15" i="11"/>
  <c r="AA68" i="15"/>
  <c r="AB19" i="15"/>
  <c r="EL6" i="5"/>
  <c r="AA44" i="15"/>
  <c r="Y94" i="15"/>
  <c r="AB153" i="15"/>
  <c r="AC130" i="15"/>
  <c r="AA47" i="15"/>
  <c r="Y58" i="15"/>
  <c r="Z81" i="15"/>
  <c r="Y158" i="15"/>
  <c r="Z31" i="15"/>
  <c r="AB47" i="15"/>
  <c r="Y117" i="15"/>
  <c r="Z85" i="15"/>
  <c r="AA145" i="15"/>
  <c r="Y60" i="15"/>
  <c r="AB112" i="15"/>
  <c r="AB72" i="15"/>
  <c r="AC115" i="15"/>
  <c r="ER9" i="5"/>
  <c r="Y6" i="15"/>
  <c r="Y56" i="15"/>
  <c r="Y53" i="15"/>
  <c r="AB67" i="15"/>
  <c r="Z66" i="15"/>
  <c r="Y57" i="15"/>
  <c r="AB73" i="15"/>
  <c r="AC113" i="15"/>
  <c r="ER6" i="5"/>
  <c r="AA124" i="15"/>
  <c r="Y116" i="15"/>
  <c r="AB101" i="15"/>
  <c r="Z129" i="15"/>
  <c r="Y109" i="15"/>
  <c r="Z34" i="15"/>
  <c r="AB45" i="15"/>
  <c r="Z6" i="15"/>
  <c r="Y142" i="15"/>
  <c r="AB113" i="15"/>
  <c r="AB74" i="15"/>
  <c r="AC131" i="15"/>
  <c r="AA97" i="15"/>
  <c r="Y17" i="15"/>
  <c r="AC72" i="15"/>
  <c r="AA141" i="15"/>
  <c r="EP85" i="5"/>
  <c r="Y130" i="15"/>
  <c r="AB50" i="15"/>
  <c r="AB34" i="15"/>
  <c r="AC147" i="15"/>
  <c r="ER11" i="5"/>
  <c r="AA60" i="15"/>
  <c r="Y145" i="15"/>
  <c r="AB136" i="15"/>
  <c r="Z132" i="15"/>
  <c r="AA53" i="15"/>
  <c r="AB55" i="15"/>
  <c r="AC163" i="15"/>
  <c r="Z136" i="15"/>
  <c r="AC44" i="15"/>
  <c r="AA64" i="15"/>
  <c r="EW6" i="5"/>
  <c r="AB161" i="15"/>
  <c r="BH16" i="11"/>
  <c r="AC23" i="15"/>
  <c r="AA116" i="15"/>
  <c r="Y147" i="15"/>
  <c r="AB118" i="15"/>
  <c r="AB61" i="15"/>
  <c r="AC158" i="15"/>
  <c r="AA161" i="15"/>
  <c r="Z127" i="15"/>
  <c r="Y112" i="15"/>
  <c r="AB5" i="15"/>
  <c r="Z16" i="15"/>
  <c r="AB70" i="15"/>
  <c r="AC80" i="15"/>
  <c r="Z133" i="15"/>
  <c r="Y75" i="15"/>
  <c r="AA136" i="15"/>
  <c r="EK85" i="5"/>
  <c r="Y19" i="15"/>
  <c r="AC120" i="15"/>
  <c r="AC32" i="15"/>
  <c r="AA106" i="15"/>
  <c r="AB146" i="15"/>
  <c r="AA5" i="15"/>
  <c r="Z22" i="15"/>
  <c r="EX13" i="5"/>
  <c r="Y26" i="15"/>
  <c r="AC124" i="15"/>
  <c r="AA66" i="15"/>
  <c r="Y51" i="15"/>
  <c r="Z138" i="15"/>
  <c r="AB85" i="15"/>
  <c r="AA16" i="15"/>
  <c r="AB98" i="15"/>
  <c r="AC91" i="15"/>
  <c r="Z76" i="15"/>
  <c r="AA21" i="15"/>
  <c r="Z96" i="15"/>
  <c r="Y47" i="15"/>
  <c r="AA117" i="15"/>
  <c r="Z13" i="15"/>
  <c r="Z60" i="15"/>
  <c r="AB58" i="15"/>
  <c r="AB68" i="15"/>
  <c r="Z144" i="15"/>
  <c r="Z11" i="14"/>
  <c r="BF8" i="11"/>
  <c r="AA98" i="15"/>
  <c r="Z48" i="15"/>
  <c r="AA55" i="15"/>
  <c r="Y81" i="15"/>
  <c r="Y62" i="15"/>
  <c r="Z38" i="15"/>
  <c r="AA56" i="15"/>
  <c r="AA128" i="15"/>
  <c r="EK6" i="5"/>
  <c r="AA135" i="15"/>
  <c r="AC89" i="15"/>
  <c r="Y93" i="15"/>
  <c r="AA81" i="15"/>
  <c r="AB144" i="15"/>
  <c r="AB25" i="15"/>
  <c r="AB69" i="15"/>
  <c r="AB24" i="15"/>
  <c r="AX8" i="11"/>
  <c r="AC141" i="15"/>
  <c r="AA103" i="15"/>
  <c r="Y125" i="15"/>
  <c r="AB150" i="15"/>
  <c r="AB87" i="15"/>
  <c r="AC41" i="15"/>
  <c r="Z47" i="15"/>
  <c r="Z115" i="15"/>
  <c r="Y79" i="15"/>
  <c r="Z149" i="15"/>
  <c r="AC64" i="15"/>
  <c r="Y159" i="15"/>
  <c r="Y100" i="15"/>
  <c r="Y38" i="15"/>
  <c r="AA76" i="15"/>
  <c r="AB103" i="15"/>
  <c r="AB13" i="15"/>
  <c r="AC112" i="15"/>
  <c r="AC39" i="15"/>
  <c r="AA114" i="15"/>
  <c r="AB133" i="15"/>
  <c r="EX17" i="5"/>
  <c r="Y160" i="15"/>
  <c r="AB83" i="15"/>
  <c r="Z156" i="15"/>
  <c r="AB149" i="15"/>
  <c r="AC146" i="15"/>
  <c r="AC20" i="15"/>
  <c r="AA108" i="15"/>
  <c r="Y21" i="15"/>
  <c r="AB114" i="15"/>
  <c r="Z147" i="15"/>
  <c r="Z88" i="15"/>
  <c r="AB22" i="15"/>
  <c r="AC45" i="15"/>
  <c r="Z140" i="15"/>
  <c r="AC71" i="15"/>
  <c r="Y73" i="15"/>
  <c r="AB29" i="15"/>
  <c r="AC118" i="15"/>
  <c r="Y137" i="15"/>
  <c r="AC106" i="15"/>
  <c r="AA67" i="15"/>
  <c r="Y71" i="15"/>
  <c r="AB157" i="15"/>
  <c r="AC123" i="15"/>
  <c r="AC43" i="15"/>
  <c r="AA100" i="15"/>
  <c r="Y144" i="15"/>
  <c r="AB127" i="15"/>
  <c r="BD8" i="11"/>
  <c r="AB57" i="15"/>
  <c r="Y48" i="15"/>
  <c r="Y72" i="15"/>
  <c r="AB107" i="15"/>
  <c r="AC143" i="15"/>
  <c r="AC63" i="15"/>
  <c r="Y123" i="15"/>
  <c r="AB115" i="15"/>
  <c r="AB90" i="15"/>
  <c r="AC110" i="15"/>
  <c r="AA137" i="15"/>
  <c r="AC6" i="15"/>
  <c r="Z15" i="15"/>
  <c r="AB162" i="15"/>
  <c r="Y24" i="15"/>
  <c r="Z142" i="15"/>
  <c r="AC69" i="15"/>
  <c r="Y97" i="15"/>
  <c r="BG7" i="11"/>
  <c r="Y152" i="15"/>
  <c r="AB7" i="15"/>
  <c r="AC128" i="15"/>
  <c r="AC12" i="15"/>
  <c r="AA123" i="15"/>
  <c r="Y61" i="15"/>
  <c r="EX8" i="5"/>
  <c r="Z109" i="15"/>
  <c r="Z139" i="15"/>
  <c r="Z101" i="15"/>
  <c r="Z49" i="15"/>
  <c r="EG7" i="5"/>
  <c r="AC15" i="15"/>
  <c r="AA120" i="15"/>
  <c r="EM6" i="5"/>
  <c r="Y140" i="15"/>
  <c r="AB16" i="15"/>
  <c r="Z92" i="15"/>
  <c r="Z73" i="15"/>
  <c r="Z70" i="15"/>
  <c r="Y40" i="15"/>
  <c r="Z23" i="15"/>
  <c r="Y133" i="15"/>
  <c r="AB96" i="15"/>
  <c r="AC138" i="15"/>
  <c r="AC94" i="15"/>
  <c r="Y148" i="15"/>
  <c r="Y66" i="15"/>
  <c r="AC92" i="15"/>
  <c r="AA70" i="15"/>
  <c r="Y12" i="15"/>
  <c r="AB122" i="15"/>
  <c r="BN22" i="11"/>
  <c r="BF7" i="11"/>
  <c r="EP7" i="5" s="1"/>
  <c r="AC57" i="15"/>
  <c r="AA105" i="15"/>
  <c r="Y69" i="15"/>
  <c r="AB131" i="15"/>
  <c r="AB23" i="15"/>
  <c r="AC97" i="15"/>
  <c r="AA46" i="15"/>
  <c r="Z145" i="15"/>
  <c r="AC29" i="15"/>
  <c r="AB81" i="15"/>
  <c r="AA164" i="15"/>
  <c r="AB38" i="15"/>
  <c r="AC34" i="15"/>
  <c r="Z41" i="15"/>
  <c r="Z108" i="15"/>
  <c r="AA157" i="15"/>
  <c r="AA11" i="15"/>
  <c r="Y135" i="15"/>
  <c r="AB41" i="15"/>
  <c r="AC153" i="15"/>
  <c r="AC70" i="15"/>
  <c r="AA25" i="15"/>
  <c r="Y8" i="15"/>
  <c r="AA9" i="15"/>
  <c r="Z154" i="15"/>
  <c r="Z102" i="15"/>
  <c r="Z131" i="15"/>
  <c r="Z61" i="15"/>
  <c r="AB33" i="15"/>
  <c r="Y110" i="15"/>
  <c r="Z153" i="15"/>
  <c r="Y35" i="15"/>
  <c r="AB135" i="15"/>
  <c r="AC101" i="15"/>
  <c r="AA159" i="15"/>
  <c r="AA87" i="15"/>
  <c r="Y121" i="15"/>
  <c r="AA32" i="15"/>
  <c r="Z164" i="15"/>
  <c r="Z146" i="15"/>
  <c r="AC79" i="15"/>
  <c r="AB26" i="15"/>
  <c r="AB93" i="15"/>
  <c r="AB37" i="15"/>
  <c r="AB21" i="15"/>
  <c r="Z93" i="15"/>
  <c r="AB62" i="15"/>
  <c r="Z123" i="15"/>
  <c r="Z130" i="15"/>
  <c r="Z128" i="15"/>
  <c r="AB89" i="15"/>
  <c r="Z44" i="15"/>
  <c r="Y10" i="15"/>
  <c r="Y89" i="15"/>
  <c r="AC56" i="15"/>
  <c r="Y131" i="15"/>
  <c r="Y85" i="15"/>
  <c r="EW14" i="5"/>
  <c r="Y11" i="15"/>
  <c r="Z46" i="15"/>
  <c r="Z84" i="15"/>
  <c r="BC8" i="11"/>
  <c r="EP8" i="5"/>
  <c r="AA125" i="15"/>
  <c r="AC157" i="15"/>
  <c r="AA102" i="15"/>
  <c r="Y118" i="15"/>
  <c r="AB71" i="15"/>
  <c r="AC111" i="15"/>
  <c r="AC28" i="15"/>
  <c r="AA50" i="15"/>
  <c r="Y101" i="15"/>
  <c r="Z75" i="15"/>
  <c r="Z107" i="15"/>
  <c r="Z113" i="15"/>
  <c r="Z54" i="15"/>
  <c r="Y146" i="15"/>
  <c r="Y31" i="15"/>
  <c r="AC81" i="15"/>
  <c r="AB119" i="15"/>
  <c r="EN85" i="5"/>
  <c r="AC60" i="15"/>
  <c r="AA111" i="15"/>
  <c r="EN6" i="5"/>
  <c r="AB125" i="15"/>
  <c r="Z116" i="15"/>
  <c r="AA58" i="15"/>
  <c r="Z65" i="15"/>
  <c r="Z26" i="15"/>
  <c r="AC51" i="15"/>
  <c r="AC148" i="15"/>
  <c r="AA142" i="15"/>
  <c r="AA59" i="15"/>
  <c r="Y113" i="15"/>
  <c r="AB109" i="15"/>
  <c r="AC95" i="15"/>
  <c r="AA24" i="15"/>
  <c r="EX7" i="5"/>
  <c r="AC66" i="15"/>
  <c r="AB36" i="15"/>
  <c r="AA18" i="15"/>
  <c r="Y157" i="15"/>
  <c r="AC61" i="15"/>
  <c r="AA96" i="15"/>
  <c r="Y39" i="15"/>
  <c r="AB158" i="15"/>
  <c r="AA121" i="15"/>
  <c r="Y153" i="15"/>
  <c r="AB99" i="15"/>
  <c r="BB7" i="11"/>
  <c r="EL7" i="5" s="1"/>
  <c r="AC132" i="15"/>
  <c r="AC149" i="15"/>
  <c r="AA138" i="15"/>
  <c r="AA69" i="15"/>
  <c r="Y7" i="15"/>
  <c r="AB49" i="15"/>
  <c r="AC135" i="15"/>
  <c r="AA148" i="15"/>
  <c r="Z163" i="15"/>
  <c r="Z20" i="15"/>
  <c r="AB77" i="15"/>
  <c r="AB39" i="15"/>
  <c r="AC27" i="15"/>
  <c r="Y95" i="15"/>
  <c r="Y78" i="15"/>
  <c r="Y25" i="15"/>
  <c r="AC31" i="15"/>
  <c r="AA42" i="15"/>
  <c r="Y114" i="15"/>
  <c r="AB137" i="15"/>
  <c r="AC117" i="15"/>
  <c r="AC7" i="15"/>
  <c r="AA150" i="15"/>
  <c r="Y49" i="15"/>
  <c r="Z45" i="15"/>
  <c r="Z50" i="15"/>
  <c r="Z42" i="15"/>
  <c r="AA84" i="15"/>
  <c r="Z59" i="15"/>
  <c r="AB52" i="15"/>
  <c r="AC84" i="15"/>
  <c r="Z56" i="15"/>
  <c r="Z5" i="15"/>
  <c r="AB141" i="15"/>
  <c r="EG6" i="5"/>
  <c r="AA152" i="15"/>
  <c r="AA61" i="15"/>
  <c r="Y22" i="15"/>
  <c r="AC125" i="15"/>
  <c r="Z83" i="15"/>
  <c r="Y124" i="15"/>
  <c r="AC156" i="15"/>
  <c r="AA40" i="15"/>
  <c r="AA54" i="15"/>
  <c r="AC36" i="15"/>
  <c r="EG85" i="5"/>
  <c r="Z141" i="15"/>
  <c r="Z52" i="15"/>
  <c r="Z55" i="15"/>
  <c r="AC10" i="15"/>
  <c r="Y105" i="15"/>
  <c r="EX21" i="5"/>
  <c r="Y136" i="15"/>
  <c r="AA82" i="15"/>
  <c r="Y99" i="15"/>
  <c r="Z7" i="15"/>
  <c r="AB40" i="15"/>
  <c r="Z53" i="15"/>
  <c r="AB35" i="15"/>
  <c r="EW15" i="5"/>
  <c r="EX12" i="5"/>
  <c r="AB86" i="15"/>
  <c r="Y14" i="15"/>
  <c r="EQ8" i="5"/>
  <c r="Z12" i="14"/>
  <c r="AA130" i="15"/>
  <c r="Y134" i="15"/>
  <c r="AB97" i="15"/>
  <c r="AC96" i="15"/>
  <c r="AC74" i="15"/>
  <c r="Y143" i="15"/>
  <c r="AC46" i="15"/>
  <c r="AC13" i="15"/>
  <c r="AA12" i="15"/>
  <c r="AA160" i="15"/>
  <c r="AA79" i="15"/>
  <c r="Z137" i="15"/>
  <c r="EW12" i="5"/>
  <c r="AA163" i="15"/>
  <c r="BC7" i="11"/>
  <c r="EM7" i="5" s="1"/>
  <c r="AA45" i="15"/>
  <c r="Y126" i="15"/>
  <c r="AC122" i="15"/>
  <c r="AC21" i="15"/>
  <c r="AA109" i="15"/>
  <c r="Y50" i="15"/>
  <c r="AB140" i="15"/>
  <c r="EX9" i="5"/>
  <c r="Y107" i="15"/>
  <c r="Z82" i="15"/>
  <c r="Y30" i="15"/>
  <c r="Z77" i="15"/>
  <c r="Z87" i="15"/>
  <c r="EW85" i="5"/>
  <c r="BH15" i="11"/>
  <c r="ER15" i="5" s="1"/>
  <c r="AC121" i="15"/>
  <c r="AA144" i="15"/>
  <c r="AA88" i="15"/>
  <c r="Y16" i="15"/>
  <c r="AB111" i="15"/>
  <c r="AC140" i="15"/>
  <c r="Z64" i="15"/>
  <c r="Z114" i="15"/>
  <c r="Z103" i="15"/>
  <c r="EX18" i="5"/>
  <c r="AC58" i="15"/>
  <c r="AA99" i="15"/>
  <c r="Y18" i="15"/>
  <c r="AB151" i="15"/>
  <c r="EX85" i="5"/>
  <c r="AC129" i="15"/>
  <c r="AA95" i="15"/>
  <c r="AC35" i="15"/>
  <c r="AA31" i="15"/>
  <c r="EX20" i="5"/>
  <c r="EX11" i="5"/>
  <c r="Y46" i="15"/>
  <c r="AC109" i="15"/>
  <c r="AA158" i="15"/>
  <c r="AA28" i="15"/>
  <c r="Y27" i="15"/>
  <c r="EX15" i="5"/>
  <c r="AC100" i="15"/>
  <c r="AB139" i="15"/>
  <c r="AB92" i="15"/>
  <c r="AC139" i="15"/>
  <c r="AA131" i="15"/>
  <c r="AA89" i="15"/>
  <c r="AA104" i="15"/>
  <c r="Y68" i="15"/>
  <c r="AB134" i="15"/>
  <c r="EH85" i="5"/>
  <c r="AC159" i="15"/>
  <c r="AA143" i="15"/>
  <c r="Y41" i="15"/>
  <c r="Z43" i="15"/>
  <c r="Z29" i="15"/>
  <c r="Z74" i="15"/>
  <c r="AA83" i="15"/>
  <c r="Z104" i="15"/>
  <c r="Y163" i="15"/>
  <c r="Z162" i="15"/>
  <c r="AB18" i="15"/>
  <c r="AC14" i="15"/>
  <c r="AB152" i="15"/>
  <c r="AW8" i="11"/>
  <c r="AC136" i="15"/>
  <c r="AA149" i="15"/>
  <c r="AA72" i="15"/>
  <c r="Y42" i="15"/>
  <c r="AB94" i="15"/>
  <c r="Z122" i="15"/>
  <c r="Y82" i="15"/>
  <c r="Z160" i="15"/>
  <c r="Y33" i="15"/>
  <c r="Z80" i="15"/>
  <c r="Z28" i="15"/>
  <c r="EW13" i="5"/>
  <c r="Z21" i="15"/>
  <c r="Z24" i="15"/>
  <c r="AC108" i="15"/>
  <c r="ER10" i="5"/>
  <c r="Y149" i="15"/>
  <c r="AB128" i="15"/>
  <c r="AB44" i="15"/>
  <c r="AA147" i="15"/>
  <c r="Y103" i="15"/>
  <c r="Y115" i="15"/>
  <c r="Y87" i="15"/>
  <c r="Z69" i="15"/>
  <c r="Y80" i="15"/>
  <c r="AC55" i="15"/>
  <c r="Z36" i="15"/>
  <c r="AB78" i="15"/>
  <c r="Y32" i="15"/>
  <c r="Z150" i="15"/>
  <c r="AC37" i="15"/>
  <c r="AA62" i="15"/>
  <c r="AC77" i="15"/>
  <c r="AB17" i="15"/>
  <c r="Y55" i="15"/>
  <c r="Z37" i="15"/>
  <c r="AB79" i="15"/>
  <c r="Y162" i="15"/>
  <c r="Z39" i="15"/>
  <c r="Z71" i="15"/>
  <c r="AA26" i="15"/>
  <c r="AC24" i="15"/>
  <c r="Z89" i="15"/>
  <c r="Z11" i="15"/>
  <c r="BG9" i="11"/>
  <c r="AW9" i="11"/>
  <c r="Y77" i="15"/>
  <c r="AC83" i="15"/>
  <c r="AC50" i="15"/>
  <c r="AB84" i="15"/>
  <c r="Z78" i="15"/>
  <c r="Y108" i="15"/>
  <c r="AB108" i="15"/>
  <c r="AC48" i="15"/>
  <c r="AA126" i="15"/>
  <c r="Z10" i="14"/>
  <c r="Y127" i="15"/>
  <c r="EX10" i="5"/>
  <c r="Z124" i="15"/>
  <c r="Y156" i="15"/>
  <c r="AC40" i="15"/>
  <c r="Z121" i="15"/>
  <c r="AC161" i="15"/>
  <c r="AA162" i="15"/>
  <c r="AA14" i="15"/>
  <c r="AC133" i="15"/>
  <c r="ER12" i="5"/>
  <c r="AA110" i="15"/>
  <c r="Y20" i="15"/>
  <c r="AB129" i="15"/>
  <c r="EH6" i="5"/>
  <c r="AC16" i="15"/>
  <c r="AC9" i="15"/>
  <c r="Z30" i="15"/>
  <c r="AA48" i="15"/>
  <c r="Z112" i="15"/>
  <c r="AA115" i="15"/>
  <c r="Y128" i="15"/>
  <c r="AB154" i="15"/>
  <c r="AB11" i="15"/>
  <c r="AC150" i="15"/>
  <c r="ER14" i="5"/>
  <c r="Y129" i="15"/>
  <c r="AB60" i="15"/>
  <c r="Z79" i="15"/>
  <c r="Z99" i="15"/>
  <c r="Z90" i="15"/>
  <c r="Z125" i="15"/>
  <c r="AC88" i="15"/>
  <c r="AA57" i="15"/>
  <c r="Y106" i="15"/>
  <c r="AB106" i="15"/>
  <c r="AC144" i="15"/>
  <c r="AA153" i="15"/>
  <c r="AB156" i="15"/>
  <c r="AC99" i="15"/>
  <c r="AC68" i="15"/>
  <c r="AA71" i="15"/>
  <c r="Y139" i="15"/>
  <c r="Y122" i="15"/>
  <c r="AB138" i="15"/>
  <c r="AB32" i="15"/>
  <c r="AC155" i="15"/>
  <c r="AA134" i="15"/>
  <c r="AA27" i="15"/>
  <c r="AB145" i="15"/>
  <c r="AB10" i="15"/>
  <c r="AC82" i="15"/>
  <c r="AA38" i="15"/>
  <c r="AC52" i="15"/>
  <c r="AA8" i="15"/>
  <c r="Z155" i="15"/>
  <c r="Y164" i="15"/>
  <c r="Z51" i="15"/>
  <c r="Y52" i="15"/>
  <c r="AB54" i="15"/>
  <c r="AC137" i="15"/>
  <c r="AA140" i="15"/>
  <c r="AA90" i="15"/>
  <c r="Y92" i="15"/>
  <c r="AB121" i="15"/>
  <c r="Z105" i="15"/>
  <c r="AA35" i="15"/>
  <c r="AB46" i="15"/>
  <c r="Y141" i="15"/>
  <c r="Z106" i="15"/>
  <c r="AC47" i="15"/>
  <c r="AA36" i="15"/>
  <c r="AB100" i="15"/>
  <c r="Y155" i="15"/>
  <c r="EN7" i="5"/>
  <c r="AC78" i="15"/>
  <c r="AA119" i="15"/>
  <c r="AB105" i="15"/>
  <c r="AB15" i="15"/>
  <c r="AC107" i="15"/>
  <c r="AA75" i="15"/>
  <c r="AC86" i="15"/>
  <c r="AB91" i="15"/>
  <c r="AA37" i="15"/>
  <c r="AA13" i="15"/>
  <c r="AB66" i="15"/>
  <c r="AA92" i="15"/>
  <c r="Z97" i="15"/>
  <c r="EW9" i="5"/>
  <c r="AB148" i="15"/>
  <c r="Z157" i="15"/>
  <c r="AC25" i="15"/>
  <c r="AB53" i="15"/>
  <c r="Y9" i="15"/>
  <c r="Y120" i="15"/>
  <c r="Z63" i="15"/>
  <c r="AC160" i="15"/>
  <c r="Z19" i="15"/>
  <c r="AB27" i="15"/>
  <c r="Y65" i="15"/>
  <c r="Z33" i="15"/>
  <c r="Z148" i="15"/>
  <c r="AA23" i="15"/>
  <c r="AA91" i="15"/>
  <c r="AA34" i="15"/>
  <c r="BH17" i="11"/>
  <c r="ER17" i="5" s="1"/>
  <c r="EM8" i="5"/>
  <c r="BN23" i="11"/>
  <c r="AA146" i="15"/>
  <c r="Z17" i="15"/>
  <c r="Z117" i="15"/>
  <c r="AC145" i="15"/>
  <c r="AB124" i="15"/>
  <c r="AC127" i="15"/>
  <c r="AC59" i="15"/>
  <c r="Z27" i="15"/>
  <c r="AB82" i="15"/>
  <c r="AA33" i="15"/>
  <c r="Y5" i="15"/>
  <c r="AA139" i="15"/>
  <c r="Y43" i="15"/>
  <c r="AC49" i="15"/>
  <c r="AA127" i="15"/>
  <c r="AC116" i="15"/>
  <c r="Z126" i="15"/>
  <c r="AB110" i="15"/>
  <c r="AA39" i="15"/>
  <c r="Z135" i="15"/>
  <c r="AB95" i="15"/>
  <c r="AA52" i="15"/>
  <c r="AC105" i="15"/>
  <c r="AB9" i="15"/>
  <c r="AC38" i="15"/>
  <c r="EW11" i="5"/>
  <c r="Z95" i="15"/>
  <c r="Y91" i="15"/>
  <c r="BA8" i="11"/>
  <c r="Y59" i="15"/>
  <c r="ER8" i="5"/>
  <c r="AC98" i="15"/>
  <c r="AB65" i="15"/>
  <c r="AA43" i="15"/>
  <c r="EQ6" i="5"/>
  <c r="AA155" i="15"/>
  <c r="Y29" i="15"/>
  <c r="BA7" i="11"/>
  <c r="EK7" i="5" s="1"/>
  <c r="Y96" i="15"/>
  <c r="Z159" i="15"/>
  <c r="EM85" i="5"/>
  <c r="AC162" i="15"/>
  <c r="AA20" i="15"/>
  <c r="Z91" i="15"/>
  <c r="EW7" i="5"/>
  <c r="AC11" i="15"/>
  <c r="Z68" i="15"/>
  <c r="BM16" i="11"/>
  <c r="AA80" i="15"/>
  <c r="Y151" i="15"/>
  <c r="AA63" i="15"/>
  <c r="AC87" i="15"/>
  <c r="Y138" i="15"/>
  <c r="AB104" i="15"/>
  <c r="EX14" i="5"/>
  <c r="AC22" i="15"/>
  <c r="AA29" i="15"/>
  <c r="Y15" i="15"/>
  <c r="AA77" i="15"/>
  <c r="Z152" i="15"/>
  <c r="Z14" i="15"/>
  <c r="AA30" i="15"/>
  <c r="Z62" i="15"/>
  <c r="Z161" i="15"/>
  <c r="Y74" i="15"/>
  <c r="ER85" i="5"/>
  <c r="AB117" i="15"/>
  <c r="AB48" i="15"/>
  <c r="AB31" i="15"/>
  <c r="EW8" i="5"/>
  <c r="Z100" i="15"/>
  <c r="Y161" i="15"/>
  <c r="Z10" i="15"/>
  <c r="AA78" i="15"/>
  <c r="AC67" i="15"/>
  <c r="AC53" i="15"/>
  <c r="AB88" i="15"/>
  <c r="Y44" i="15"/>
  <c r="Z8" i="15"/>
  <c r="AB126" i="15"/>
  <c r="EH8" i="5"/>
  <c r="AA15" i="15"/>
  <c r="AA133" i="15"/>
  <c r="Z143" i="15"/>
  <c r="AB120" i="15"/>
  <c r="AA94" i="15"/>
  <c r="Z111" i="15"/>
  <c r="AA93" i="15"/>
  <c r="AB43" i="15"/>
  <c r="AC17" i="15"/>
  <c r="AA17" i="15"/>
  <c r="AC42" i="15"/>
  <c r="Z12" i="15"/>
  <c r="Y64" i="15"/>
  <c r="EL85" i="5"/>
  <c r="Y67" i="15"/>
  <c r="EX16" i="5"/>
  <c r="AB64" i="15"/>
  <c r="EH7" i="5"/>
  <c r="AC103" i="15"/>
  <c r="AC119" i="15"/>
  <c r="AA22" i="15"/>
  <c r="AB80" i="15"/>
  <c r="AB123" i="15"/>
  <c r="Z118" i="15"/>
  <c r="AC93" i="15"/>
  <c r="AC5" i="15"/>
  <c r="Z151" i="15"/>
  <c r="EG8" i="5"/>
  <c r="AB12" i="15"/>
  <c r="BB8" i="11"/>
  <c r="EL8" i="5" s="1"/>
  <c r="Y98" i="15"/>
  <c r="AC126" i="15"/>
  <c r="Y36" i="15"/>
  <c r="AC90" i="15"/>
  <c r="AA151" i="15"/>
  <c r="AA156" i="15"/>
  <c r="Y45" i="15"/>
  <c r="AA7" i="15"/>
  <c r="AC164" i="15"/>
  <c r="Y86" i="15"/>
  <c r="AC76" i="15"/>
  <c r="AC33" i="15"/>
  <c r="AC85" i="15"/>
  <c r="AB163" i="15"/>
  <c r="AA132" i="15"/>
  <c r="ER13" i="5"/>
  <c r="EQ7" i="5"/>
  <c r="BN24" i="11"/>
  <c r="BD10" i="11"/>
  <c r="BH18" i="11"/>
  <c r="BM17" i="11"/>
  <c r="BF9" i="11"/>
  <c r="AW10" i="11"/>
  <c r="EX24" i="5"/>
  <c r="BA9" i="11"/>
  <c r="BB9" i="11"/>
  <c r="EW17" i="5"/>
  <c r="BG10" i="11"/>
  <c r="Z13" i="14"/>
  <c r="ER18" i="5"/>
  <c r="BC9" i="11"/>
  <c r="EQ9" i="5"/>
  <c r="EL9" i="5"/>
  <c r="AX9" i="11"/>
  <c r="AU10" i="14" l="1"/>
  <c r="AU12" i="14"/>
  <c r="AU11" i="14"/>
  <c r="GA12" i="10"/>
  <c r="AU13" i="14"/>
  <c r="GV12" i="10"/>
  <c r="F14" i="12"/>
  <c r="DA13" i="10"/>
  <c r="CX13" i="10"/>
  <c r="CZ13" i="10"/>
  <c r="CY13" i="10"/>
  <c r="N48" i="12"/>
  <c r="EL47" i="10"/>
  <c r="EO47" i="10"/>
  <c r="EM47" i="10"/>
  <c r="EN47" i="10"/>
  <c r="T28" i="12"/>
  <c r="FR27" i="10"/>
  <c r="FP27" i="10"/>
  <c r="FS27" i="10"/>
  <c r="FQ27" i="10"/>
  <c r="EN10" i="5"/>
  <c r="EN8" i="5"/>
  <c r="BB10" i="11"/>
  <c r="EW16" i="5"/>
  <c r="AW11" i="11"/>
  <c r="BF10" i="11"/>
  <c r="BH19" i="11"/>
  <c r="EK8" i="5"/>
  <c r="ER16" i="5"/>
  <c r="EG11" i="5"/>
  <c r="EQ10" i="5"/>
  <c r="EN9" i="5"/>
  <c r="EL10" i="5"/>
  <c r="BA10" i="11"/>
  <c r="EH9" i="5"/>
  <c r="BM18" i="11"/>
  <c r="EK9" i="5"/>
  <c r="EG9" i="5"/>
  <c r="AX10" i="11"/>
  <c r="EP10" i="5"/>
  <c r="EG10" i="5"/>
  <c r="BG11" i="11"/>
  <c r="BC10" i="11"/>
  <c r="EX23" i="5"/>
  <c r="EM9" i="5"/>
  <c r="BN25" i="11"/>
  <c r="BD11" i="11"/>
  <c r="EN11" i="5" s="1"/>
  <c r="EW18" i="5"/>
  <c r="EP9" i="5"/>
  <c r="EX22" i="5"/>
  <c r="Z14" i="14"/>
  <c r="AU14" i="14" l="1"/>
  <c r="CX14" i="10"/>
  <c r="F15" i="12"/>
  <c r="CZ14" i="10"/>
  <c r="DA14" i="10"/>
  <c r="CY14" i="10"/>
  <c r="GO27" i="10"/>
  <c r="GA13" i="10"/>
  <c r="T29" i="12"/>
  <c r="FR28" i="10"/>
  <c r="FP28" i="10"/>
  <c r="FQ28" i="10"/>
  <c r="FS28" i="10"/>
  <c r="N49" i="12"/>
  <c r="EO48" i="10"/>
  <c r="EM48" i="10"/>
  <c r="EL48" i="10"/>
  <c r="EN48" i="10"/>
  <c r="ER19" i="5"/>
  <c r="BD12" i="11"/>
  <c r="AX11" i="11"/>
  <c r="EN12" i="5"/>
  <c r="BH20" i="11"/>
  <c r="ER20" i="5" s="1"/>
  <c r="EQ11" i="5"/>
  <c r="EH10" i="5"/>
  <c r="BG12" i="11"/>
  <c r="BF11" i="11"/>
  <c r="BM19" i="11"/>
  <c r="EW19" i="5" s="1"/>
  <c r="EM10" i="5"/>
  <c r="BN26" i="11"/>
  <c r="BA11" i="11"/>
  <c r="EK11" i="5" s="1"/>
  <c r="EX25" i="5"/>
  <c r="BC11" i="11"/>
  <c r="EM11" i="5" s="1"/>
  <c r="Z15" i="14"/>
  <c r="AW12" i="11"/>
  <c r="EK10" i="5"/>
  <c r="BB11" i="11"/>
  <c r="EH11" i="5"/>
  <c r="AU15" i="14" l="1"/>
  <c r="GV13" i="10"/>
  <c r="GO28" i="10"/>
  <c r="CX15" i="10"/>
  <c r="F16" i="12"/>
  <c r="CY15" i="10"/>
  <c r="DA15" i="10"/>
  <c r="CZ15" i="10"/>
  <c r="GA14" i="10"/>
  <c r="GV14" i="10" s="1"/>
  <c r="N50" i="12"/>
  <c r="EL49" i="10"/>
  <c r="EM49" i="10"/>
  <c r="EN49" i="10"/>
  <c r="EO49" i="10"/>
  <c r="T30" i="12"/>
  <c r="FQ29" i="10"/>
  <c r="FS29" i="10"/>
  <c r="FR29" i="10"/>
  <c r="FP29" i="10"/>
  <c r="AX12" i="11"/>
  <c r="BF12" i="11"/>
  <c r="Z16" i="14"/>
  <c r="BD13" i="11"/>
  <c r="EH12" i="5"/>
  <c r="EQ12" i="5"/>
  <c r="EP12" i="5"/>
  <c r="EG12" i="5"/>
  <c r="BN27" i="11"/>
  <c r="EP11" i="5"/>
  <c r="BB12" i="11"/>
  <c r="AX13" i="11"/>
  <c r="BC12" i="11"/>
  <c r="EM12" i="5" s="1"/>
  <c r="BM20" i="11"/>
  <c r="EL11" i="5"/>
  <c r="BG13" i="11"/>
  <c r="BA12" i="11"/>
  <c r="EK12" i="5" s="1"/>
  <c r="AX15" i="11"/>
  <c r="EH15" i="5"/>
  <c r="BH21" i="11"/>
  <c r="EX26" i="5"/>
  <c r="AW13" i="11"/>
  <c r="EG13" i="5" s="1"/>
  <c r="EX27" i="5"/>
  <c r="EH13" i="5"/>
  <c r="AU16" i="14" l="1"/>
  <c r="CX16" i="10"/>
  <c r="F17" i="12"/>
  <c r="CY16" i="10"/>
  <c r="CZ16" i="10"/>
  <c r="DA16" i="10"/>
  <c r="GO29" i="10"/>
  <c r="GA15" i="10"/>
  <c r="T31" i="12"/>
  <c r="FP30" i="10"/>
  <c r="FR30" i="10"/>
  <c r="FQ30" i="10"/>
  <c r="FS30" i="10"/>
  <c r="N51" i="12"/>
  <c r="EO50" i="10"/>
  <c r="EN50" i="10"/>
  <c r="EL50" i="10"/>
  <c r="EM50" i="10"/>
  <c r="EN13" i="5"/>
  <c r="Z17" i="14"/>
  <c r="EQ13" i="5"/>
  <c r="BN28" i="11"/>
  <c r="EX28" i="5" s="1"/>
  <c r="ER21" i="5"/>
  <c r="EW20" i="5"/>
  <c r="BM21" i="11"/>
  <c r="EW21" i="5" s="1"/>
  <c r="AX14" i="11"/>
  <c r="EH14" i="5" s="1"/>
  <c r="EL12" i="5"/>
  <c r="BC13" i="11"/>
  <c r="AW14" i="11"/>
  <c r="BB13" i="11"/>
  <c r="AX16" i="11"/>
  <c r="EH16" i="5" s="1"/>
  <c r="BF13" i="11"/>
  <c r="BG14" i="11"/>
  <c r="BH22" i="11"/>
  <c r="BA13" i="11"/>
  <c r="EK13" i="5" s="1"/>
  <c r="BD14" i="11"/>
  <c r="GO30" i="10" l="1"/>
  <c r="AU17" i="14"/>
  <c r="GV15" i="10"/>
  <c r="CY17" i="10"/>
  <c r="DA17" i="10"/>
  <c r="CX17" i="10"/>
  <c r="F18" i="12"/>
  <c r="CZ17" i="10"/>
  <c r="GA16" i="10"/>
  <c r="GV16" i="10" s="1"/>
  <c r="N52" i="12"/>
  <c r="EL51" i="10"/>
  <c r="EN51" i="10"/>
  <c r="EO51" i="10"/>
  <c r="EM51" i="10"/>
  <c r="T32" i="12"/>
  <c r="FQ31" i="10"/>
  <c r="FP31" i="10"/>
  <c r="FR31" i="10"/>
  <c r="FS31" i="10"/>
  <c r="EG14" i="5"/>
  <c r="BN29" i="11"/>
  <c r="EM13" i="5"/>
  <c r="BC14" i="11"/>
  <c r="EN14" i="5"/>
  <c r="Z18" i="14"/>
  <c r="ER22" i="5"/>
  <c r="BD15" i="11"/>
  <c r="EN15" i="5" s="1"/>
  <c r="EL13" i="5"/>
  <c r="AX17" i="11"/>
  <c r="EH17" i="5" s="1"/>
  <c r="BA14" i="11"/>
  <c r="BF14" i="11"/>
  <c r="EK14" i="5"/>
  <c r="BB14" i="11"/>
  <c r="AW15" i="11"/>
  <c r="EL14" i="5"/>
  <c r="BH23" i="11"/>
  <c r="ER23" i="5" s="1"/>
  <c r="EX29" i="5"/>
  <c r="EP13" i="5"/>
  <c r="EQ14" i="5"/>
  <c r="BG15" i="11"/>
  <c r="BM22" i="11"/>
  <c r="AU18" i="14" l="1"/>
  <c r="CX18" i="10"/>
  <c r="F19" i="12"/>
  <c r="DA18" i="10"/>
  <c r="CY18" i="10"/>
  <c r="CZ18" i="10"/>
  <c r="GA17" i="10"/>
  <c r="GV17" i="10" s="1"/>
  <c r="GO31" i="10"/>
  <c r="T33" i="12"/>
  <c r="FS32" i="10"/>
  <c r="FQ32" i="10"/>
  <c r="FR32" i="10"/>
  <c r="FP32" i="10"/>
  <c r="N53" i="12"/>
  <c r="EN52" i="10"/>
  <c r="EL52" i="10"/>
  <c r="EO52" i="10"/>
  <c r="EM52" i="10"/>
  <c r="BD16" i="11"/>
  <c r="BH24" i="11"/>
  <c r="EN16" i="5"/>
  <c r="BC15" i="11"/>
  <c r="EM15" i="5" s="1"/>
  <c r="EG15" i="5"/>
  <c r="EQ15" i="5"/>
  <c r="AX18" i="11"/>
  <c r="BA15" i="11"/>
  <c r="BG16" i="11"/>
  <c r="BB15" i="11"/>
  <c r="EW22" i="5"/>
  <c r="BM23" i="11"/>
  <c r="EP14" i="5"/>
  <c r="ER24" i="5"/>
  <c r="EM14" i="5"/>
  <c r="Z19" i="14"/>
  <c r="BN30" i="11"/>
  <c r="EX30" i="5" s="1"/>
  <c r="BF15" i="11"/>
  <c r="EK15" i="5"/>
  <c r="AW16" i="11"/>
  <c r="EG16" i="5" s="1"/>
  <c r="GO32" i="10" l="1"/>
  <c r="GA18" i="10"/>
  <c r="GV18" i="10" s="1"/>
  <c r="AU19" i="14"/>
  <c r="CX19" i="10"/>
  <c r="CZ19" i="10"/>
  <c r="DA19" i="10"/>
  <c r="CY19" i="10"/>
  <c r="F20" i="12"/>
  <c r="N54" i="12"/>
  <c r="EO53" i="10"/>
  <c r="EN53" i="10"/>
  <c r="EL53" i="10"/>
  <c r="EM53" i="10"/>
  <c r="T34" i="12"/>
  <c r="FR33" i="10"/>
  <c r="FQ33" i="10"/>
  <c r="FP33" i="10"/>
  <c r="FS33" i="10"/>
  <c r="EH18" i="5"/>
  <c r="BD17" i="11"/>
  <c r="BM24" i="11"/>
  <c r="BN31" i="11"/>
  <c r="EX31" i="5"/>
  <c r="BC16" i="11"/>
  <c r="AW17" i="11"/>
  <c r="EM16" i="5"/>
  <c r="AX19" i="11"/>
  <c r="EH19" i="5" s="1"/>
  <c r="BG17" i="11"/>
  <c r="Z20" i="14"/>
  <c r="EQ16" i="5"/>
  <c r="BF16" i="11"/>
  <c r="EP15" i="5"/>
  <c r="BB16" i="11"/>
  <c r="EL16" i="5" s="1"/>
  <c r="BH25" i="11"/>
  <c r="EG17" i="5"/>
  <c r="EW23" i="5"/>
  <c r="EP16" i="5"/>
  <c r="EL15" i="5"/>
  <c r="BA16" i="11"/>
  <c r="EK16" i="5" s="1"/>
  <c r="AU20" i="14" l="1"/>
  <c r="GO33" i="10"/>
  <c r="CX20" i="10"/>
  <c r="CY20" i="10"/>
  <c r="DA20" i="10"/>
  <c r="F21" i="12"/>
  <c r="CZ20" i="10"/>
  <c r="GA19" i="10"/>
  <c r="GV19" i="10" s="1"/>
  <c r="T35" i="12"/>
  <c r="FP34" i="10"/>
  <c r="FQ34" i="10"/>
  <c r="FR34" i="10"/>
  <c r="FS34" i="10"/>
  <c r="N55" i="12"/>
  <c r="EM54" i="10"/>
  <c r="EO54" i="10"/>
  <c r="EN54" i="10"/>
  <c r="EL54" i="10"/>
  <c r="EQ17" i="5"/>
  <c r="BG18" i="11"/>
  <c r="ER25" i="5"/>
  <c r="BD18" i="11"/>
  <c r="EN18" i="5" s="1"/>
  <c r="EW24" i="5"/>
  <c r="BB17" i="11"/>
  <c r="AW18" i="11"/>
  <c r="BC17" i="11"/>
  <c r="EM17" i="5" s="1"/>
  <c r="Z21" i="14"/>
  <c r="BF17" i="11"/>
  <c r="EP17" i="5" s="1"/>
  <c r="BM25" i="11"/>
  <c r="BN32" i="11"/>
  <c r="EG18" i="5"/>
  <c r="BA17" i="11"/>
  <c r="EX32" i="5"/>
  <c r="AX20" i="11"/>
  <c r="EH20" i="5" s="1"/>
  <c r="EN17" i="5"/>
  <c r="BH26" i="11"/>
  <c r="ER26" i="5" s="1"/>
  <c r="AU21" i="14" l="1"/>
  <c r="F22" i="12"/>
  <c r="CY21" i="10"/>
  <c r="CX21" i="10"/>
  <c r="CZ21" i="10"/>
  <c r="DA21" i="10"/>
  <c r="GA20" i="10"/>
  <c r="GV20" i="10" s="1"/>
  <c r="GO34" i="10"/>
  <c r="EM55" i="10"/>
  <c r="N56" i="12"/>
  <c r="EN55" i="10"/>
  <c r="EL55" i="10"/>
  <c r="EO55" i="10"/>
  <c r="T36" i="12"/>
  <c r="FQ35" i="10"/>
  <c r="FP35" i="10"/>
  <c r="FS35" i="10"/>
  <c r="FR35" i="10"/>
  <c r="BN33" i="11"/>
  <c r="BC18" i="11"/>
  <c r="EM18" i="5" s="1"/>
  <c r="EW25" i="5"/>
  <c r="EQ18" i="5"/>
  <c r="EL17" i="5"/>
  <c r="BH27" i="11"/>
  <c r="BM26" i="11"/>
  <c r="EW26" i="5" s="1"/>
  <c r="AX21" i="11"/>
  <c r="EH21" i="5" s="1"/>
  <c r="AW19" i="11"/>
  <c r="EK17" i="5"/>
  <c r="Z22" i="14"/>
  <c r="BB18" i="11"/>
  <c r="EX33" i="5"/>
  <c r="BA18" i="11"/>
  <c r="BG19" i="11"/>
  <c r="BF18" i="11"/>
  <c r="EP18" i="5" s="1"/>
  <c r="BD19" i="11"/>
  <c r="EN19" i="5" s="1"/>
  <c r="EK18" i="5"/>
  <c r="AU22" i="14" l="1"/>
  <c r="GO35" i="10"/>
  <c r="GA21" i="10"/>
  <c r="GV21" i="10" s="1"/>
  <c r="CX22" i="10"/>
  <c r="F23" i="12"/>
  <c r="CY22" i="10"/>
  <c r="CZ22" i="10"/>
  <c r="DA22" i="10"/>
  <c r="T37" i="12"/>
  <c r="FQ36" i="10"/>
  <c r="FP36" i="10"/>
  <c r="FS36" i="10"/>
  <c r="FR36" i="10"/>
  <c r="EO56" i="10"/>
  <c r="EL56" i="10"/>
  <c r="N57" i="12"/>
  <c r="EM56" i="10"/>
  <c r="EN56" i="10"/>
  <c r="AX22" i="11"/>
  <c r="AW20" i="11"/>
  <c r="EQ19" i="5"/>
  <c r="EL18" i="5"/>
  <c r="Z23" i="14"/>
  <c r="BH28" i="11"/>
  <c r="BM27" i="11"/>
  <c r="EW27" i="5" s="1"/>
  <c r="BF19" i="11"/>
  <c r="EP19" i="5" s="1"/>
  <c r="BD20" i="11"/>
  <c r="BN34" i="11"/>
  <c r="BG20" i="11"/>
  <c r="BB19" i="11"/>
  <c r="EL19" i="5"/>
  <c r="EG19" i="5"/>
  <c r="EH22" i="5"/>
  <c r="ER27" i="5"/>
  <c r="BC19" i="11"/>
  <c r="EM19" i="5" s="1"/>
  <c r="BA19" i="11"/>
  <c r="AU23" i="14" l="1"/>
  <c r="DA23" i="10"/>
  <c r="F24" i="12"/>
  <c r="CZ23" i="10"/>
  <c r="CY23" i="10"/>
  <c r="CX23" i="10"/>
  <c r="GA22" i="10"/>
  <c r="GV22" i="10" s="1"/>
  <c r="GO36" i="10"/>
  <c r="EM57" i="10"/>
  <c r="N58" i="12"/>
  <c r="EO57" i="10"/>
  <c r="EN57" i="10"/>
  <c r="EL57" i="10"/>
  <c r="T38" i="12"/>
  <c r="FP37" i="10"/>
  <c r="FQ37" i="10"/>
  <c r="FS37" i="10"/>
  <c r="FR37" i="10"/>
  <c r="AX23" i="11"/>
  <c r="EK19" i="5"/>
  <c r="BA20" i="11"/>
  <c r="BC20" i="11"/>
  <c r="BH29" i="11"/>
  <c r="ER29" i="5" s="1"/>
  <c r="ER28" i="5"/>
  <c r="EQ20" i="5"/>
  <c r="BN35" i="11"/>
  <c r="EX35" i="5" s="1"/>
  <c r="EK20" i="5"/>
  <c r="Z24" i="14"/>
  <c r="BF20" i="11"/>
  <c r="EP20" i="5" s="1"/>
  <c r="BM28" i="11"/>
  <c r="EM20" i="5"/>
  <c r="EN20" i="5"/>
  <c r="BB20" i="11"/>
  <c r="EL20" i="5" s="1"/>
  <c r="BG21" i="11"/>
  <c r="EG20" i="5"/>
  <c r="EW28" i="5"/>
  <c r="EH23" i="5"/>
  <c r="EX34" i="5"/>
  <c r="AW21" i="11"/>
  <c r="BD21" i="11"/>
  <c r="GA23" i="10" l="1"/>
  <c r="GV23" i="10" s="1"/>
  <c r="AU24" i="14"/>
  <c r="GO37" i="10"/>
  <c r="CX24" i="10"/>
  <c r="F25" i="12"/>
  <c r="CZ24" i="10"/>
  <c r="DA24" i="10"/>
  <c r="CY24" i="10"/>
  <c r="T39" i="12"/>
  <c r="FQ38" i="10"/>
  <c r="FS38" i="10"/>
  <c r="FP38" i="10"/>
  <c r="FR38" i="10"/>
  <c r="EO58" i="10"/>
  <c r="N59" i="12"/>
  <c r="EL58" i="10"/>
  <c r="EN58" i="10"/>
  <c r="EM58" i="10"/>
  <c r="BB21" i="11"/>
  <c r="BM29" i="11"/>
  <c r="Z25" i="14"/>
  <c r="EG21" i="5"/>
  <c r="EL21" i="5"/>
  <c r="BD22" i="11"/>
  <c r="BA21" i="11"/>
  <c r="BG22" i="11"/>
  <c r="BF21" i="11"/>
  <c r="AX24" i="11"/>
  <c r="EN21" i="5"/>
  <c r="BC21" i="11"/>
  <c r="BH30" i="11"/>
  <c r="ER30" i="5" s="1"/>
  <c r="EQ21" i="5"/>
  <c r="BN36" i="11"/>
  <c r="EX36" i="5"/>
  <c r="EK21" i="5"/>
  <c r="EN22" i="5"/>
  <c r="AW22" i="11"/>
  <c r="GO38" i="10" l="1"/>
  <c r="AU25" i="14"/>
  <c r="DA25" i="10"/>
  <c r="CX25" i="10"/>
  <c r="CZ25" i="10"/>
  <c r="F26" i="12"/>
  <c r="CY25" i="10"/>
  <c r="GA24" i="10"/>
  <c r="GV24" i="10" s="1"/>
  <c r="EM59" i="10"/>
  <c r="EO59" i="10"/>
  <c r="EL59" i="10"/>
  <c r="N60" i="12"/>
  <c r="EN59" i="10"/>
  <c r="T40" i="12"/>
  <c r="FQ39" i="10"/>
  <c r="FS39" i="10"/>
  <c r="FP39" i="10"/>
  <c r="FR39" i="10"/>
  <c r="BN37" i="11"/>
  <c r="AW23" i="11"/>
  <c r="EG23" i="5" s="1"/>
  <c r="BA22" i="11"/>
  <c r="EX37" i="5"/>
  <c r="EH24" i="5"/>
  <c r="BH31" i="11"/>
  <c r="EW29" i="5"/>
  <c r="BB22" i="11"/>
  <c r="BC22" i="11"/>
  <c r="EQ22" i="5"/>
  <c r="EL22" i="5"/>
  <c r="EG22" i="5"/>
  <c r="BG23" i="11"/>
  <c r="BD23" i="11"/>
  <c r="Z26" i="14"/>
  <c r="EP21" i="5"/>
  <c r="AX25" i="11"/>
  <c r="EM22" i="5"/>
  <c r="EM21" i="5"/>
  <c r="BM30" i="11"/>
  <c r="EW30" i="5" s="1"/>
  <c r="BF22" i="11"/>
  <c r="EN23" i="5"/>
  <c r="GO39" i="10" l="1"/>
  <c r="AU26" i="14"/>
  <c r="CY26" i="10"/>
  <c r="F27" i="12"/>
  <c r="CX26" i="10"/>
  <c r="DA26" i="10"/>
  <c r="CZ26" i="10"/>
  <c r="GA25" i="10"/>
  <c r="GV25" i="10" s="1"/>
  <c r="T41" i="12"/>
  <c r="FR40" i="10"/>
  <c r="FQ40" i="10"/>
  <c r="FS40" i="10"/>
  <c r="FP40" i="10"/>
  <c r="EM60" i="10"/>
  <c r="EO60" i="10"/>
  <c r="EL60" i="10"/>
  <c r="N61" i="12"/>
  <c r="EN60" i="10"/>
  <c r="BG24" i="11"/>
  <c r="BF23" i="11"/>
  <c r="EP22" i="5"/>
  <c r="BA23" i="11"/>
  <c r="EK23" i="5" s="1"/>
  <c r="EH25" i="5"/>
  <c r="BB23" i="11"/>
  <c r="EL23" i="5" s="1"/>
  <c r="EQ23" i="5"/>
  <c r="EP23" i="5"/>
  <c r="BM31" i="11"/>
  <c r="EW31" i="5" s="1"/>
  <c r="BD24" i="11"/>
  <c r="AX26" i="11"/>
  <c r="BN38" i="11"/>
  <c r="ER31" i="5"/>
  <c r="EK22" i="5"/>
  <c r="BH32" i="11"/>
  <c r="AW24" i="11"/>
  <c r="EG24" i="5" s="1"/>
  <c r="Z27" i="14"/>
  <c r="BC23" i="11"/>
  <c r="AU27" i="14" l="1"/>
  <c r="GO40" i="10"/>
  <c r="GA26" i="10"/>
  <c r="GV26" i="10" s="1"/>
  <c r="DA27" i="10"/>
  <c r="CY27" i="10"/>
  <c r="CZ27" i="10"/>
  <c r="CX27" i="10"/>
  <c r="F28" i="12"/>
  <c r="EL61" i="10"/>
  <c r="N62" i="12"/>
  <c r="EO61" i="10"/>
  <c r="EM61" i="10"/>
  <c r="EN61" i="10"/>
  <c r="T42" i="12"/>
  <c r="FS41" i="10"/>
  <c r="FP41" i="10"/>
  <c r="FR41" i="10"/>
  <c r="FQ41" i="10"/>
  <c r="BA24" i="11"/>
  <c r="BG25" i="11"/>
  <c r="BM32" i="11"/>
  <c r="BH33" i="11"/>
  <c r="AX27" i="11"/>
  <c r="EK24" i="5"/>
  <c r="BC24" i="11"/>
  <c r="EM24" i="5" s="1"/>
  <c r="ER33" i="5"/>
  <c r="EM23" i="5"/>
  <c r="Z28" i="14"/>
  <c r="ER32" i="5"/>
  <c r="BB24" i="11"/>
  <c r="EL24" i="5" s="1"/>
  <c r="EX38" i="5"/>
  <c r="BN39" i="11"/>
  <c r="EX39" i="5" s="1"/>
  <c r="AW25" i="11"/>
  <c r="EG25" i="5" s="1"/>
  <c r="BF24" i="11"/>
  <c r="EQ24" i="5"/>
  <c r="EH26" i="5"/>
  <c r="EH27" i="5"/>
  <c r="EN24" i="5"/>
  <c r="BD25" i="11"/>
  <c r="GO41" i="10" l="1"/>
  <c r="GA27" i="10"/>
  <c r="GV27" i="10" s="1"/>
  <c r="AU28" i="14"/>
  <c r="DA28" i="10"/>
  <c r="CY28" i="10"/>
  <c r="CX28" i="10"/>
  <c r="F29" i="12"/>
  <c r="CZ28" i="10"/>
  <c r="T43" i="12"/>
  <c r="FP42" i="10"/>
  <c r="FR42" i="10"/>
  <c r="FQ42" i="10"/>
  <c r="FS42" i="10"/>
  <c r="EO62" i="10"/>
  <c r="EN62" i="10"/>
  <c r="EM62" i="10"/>
  <c r="N63" i="12"/>
  <c r="EL62" i="10"/>
  <c r="BG26" i="11"/>
  <c r="BB25" i="11"/>
  <c r="EN25" i="5"/>
  <c r="AX28" i="11"/>
  <c r="EH28" i="5" s="1"/>
  <c r="BM33" i="11"/>
  <c r="AW26" i="11"/>
  <c r="EG26" i="5" s="1"/>
  <c r="EQ25" i="5"/>
  <c r="BD26" i="11"/>
  <c r="BH34" i="11"/>
  <c r="ER34" i="5" s="1"/>
  <c r="BF25" i="11"/>
  <c r="Z29" i="14"/>
  <c r="EW32" i="5"/>
  <c r="BA25" i="11"/>
  <c r="BC25" i="11"/>
  <c r="EP24" i="5"/>
  <c r="EM25" i="5"/>
  <c r="BN40" i="11"/>
  <c r="EX40" i="5" s="1"/>
  <c r="GO42" i="10" l="1"/>
  <c r="AU29" i="14"/>
  <c r="F30" i="12"/>
  <c r="DA29" i="10"/>
  <c r="CX29" i="10"/>
  <c r="CY29" i="10"/>
  <c r="CZ29" i="10"/>
  <c r="GA28" i="10"/>
  <c r="GV28" i="10" s="1"/>
  <c r="N64" i="12"/>
  <c r="EL63" i="10"/>
  <c r="EM63" i="10"/>
  <c r="EN63" i="10"/>
  <c r="EO63" i="10"/>
  <c r="T44" i="12"/>
  <c r="FR43" i="10"/>
  <c r="FQ43" i="10"/>
  <c r="FS43" i="10"/>
  <c r="FP43" i="10"/>
  <c r="BH35" i="11"/>
  <c r="BC26" i="11"/>
  <c r="EP25" i="5"/>
  <c r="BF26" i="11"/>
  <c r="EW33" i="5"/>
  <c r="BD27" i="11"/>
  <c r="BA26" i="11"/>
  <c r="BG27" i="11"/>
  <c r="EP26" i="5"/>
  <c r="EM26" i="5"/>
  <c r="ER35" i="5"/>
  <c r="EK25" i="5"/>
  <c r="EQ26" i="5"/>
  <c r="AW27" i="11"/>
  <c r="EN27" i="5"/>
  <c r="EN26" i="5"/>
  <c r="BN41" i="11"/>
  <c r="EL25" i="5"/>
  <c r="AX29" i="11"/>
  <c r="BB26" i="11"/>
  <c r="Z30" i="14"/>
  <c r="BM34" i="11"/>
  <c r="EW34" i="5" s="1"/>
  <c r="AU30" i="14" l="1"/>
  <c r="GA29" i="10"/>
  <c r="GV29" i="10" s="1"/>
  <c r="CY30" i="10"/>
  <c r="F31" i="12"/>
  <c r="DA30" i="10"/>
  <c r="CZ30" i="10"/>
  <c r="CX30" i="10"/>
  <c r="GA30" i="10" s="1"/>
  <c r="GV30" i="10" s="1"/>
  <c r="GO43" i="10"/>
  <c r="T45" i="12"/>
  <c r="FS44" i="10"/>
  <c r="FQ44" i="10"/>
  <c r="FP44" i="10"/>
  <c r="FR44" i="10"/>
  <c r="EN64" i="10"/>
  <c r="EM64" i="10"/>
  <c r="EO64" i="10"/>
  <c r="N65" i="12"/>
  <c r="EL64" i="10"/>
  <c r="BG28" i="11"/>
  <c r="Z31" i="14"/>
  <c r="AX30" i="11"/>
  <c r="EX41" i="5"/>
  <c r="AW28" i="11"/>
  <c r="EG28" i="5" s="1"/>
  <c r="BM35" i="11"/>
  <c r="EQ27" i="5"/>
  <c r="BB27" i="11"/>
  <c r="EL27" i="5" s="1"/>
  <c r="EL26" i="5"/>
  <c r="BF27" i="11"/>
  <c r="BH36" i="11"/>
  <c r="ER36" i="5" s="1"/>
  <c r="BN42" i="11"/>
  <c r="BC27" i="11"/>
  <c r="EH29" i="5"/>
  <c r="BD28" i="11"/>
  <c r="EN28" i="5" s="1"/>
  <c r="EG27" i="5"/>
  <c r="EK26" i="5"/>
  <c r="BA27" i="11"/>
  <c r="EK27" i="5" s="1"/>
  <c r="AU31" i="14" l="1"/>
  <c r="GO44" i="10"/>
  <c r="CX31" i="10"/>
  <c r="F32" i="12"/>
  <c r="CZ31" i="10"/>
  <c r="CY31" i="10"/>
  <c r="DA31" i="10"/>
  <c r="EN65" i="10"/>
  <c r="EO65" i="10"/>
  <c r="EL65" i="10"/>
  <c r="EM65" i="10"/>
  <c r="N66" i="12"/>
  <c r="T46" i="12"/>
  <c r="FQ45" i="10"/>
  <c r="FR45" i="10"/>
  <c r="FS45" i="10"/>
  <c r="FP45" i="10"/>
  <c r="AX31" i="11"/>
  <c r="BM36" i="11"/>
  <c r="BH37" i="11"/>
  <c r="EP27" i="5"/>
  <c r="BA28" i="11"/>
  <c r="EQ28" i="5"/>
  <c r="BN43" i="11"/>
  <c r="BC28" i="11"/>
  <c r="BF28" i="11"/>
  <c r="EP28" i="5" s="1"/>
  <c r="BB28" i="11"/>
  <c r="EL28" i="5" s="1"/>
  <c r="Z32" i="14"/>
  <c r="EX42" i="5"/>
  <c r="BD29" i="11"/>
  <c r="AW29" i="11"/>
  <c r="EM28" i="5"/>
  <c r="EM27" i="5"/>
  <c r="BG29" i="11"/>
  <c r="EX43" i="5"/>
  <c r="EW35" i="5"/>
  <c r="EH30" i="5"/>
  <c r="EN29" i="5"/>
  <c r="GA31" i="10" l="1"/>
  <c r="GV31" i="10" s="1"/>
  <c r="AU32" i="14"/>
  <c r="DA32" i="10"/>
  <c r="F33" i="12"/>
  <c r="CY32" i="10"/>
  <c r="CX32" i="10"/>
  <c r="CZ32" i="10"/>
  <c r="GO45" i="10"/>
  <c r="T47" i="12"/>
  <c r="FQ46" i="10"/>
  <c r="FP46" i="10"/>
  <c r="FS46" i="10"/>
  <c r="FR46" i="10"/>
  <c r="EO66" i="10"/>
  <c r="N67" i="12"/>
  <c r="EN66" i="10"/>
  <c r="EM66" i="10"/>
  <c r="EL66" i="10"/>
  <c r="EG29" i="5"/>
  <c r="BA29" i="11"/>
  <c r="AX32" i="11"/>
  <c r="EK28" i="5"/>
  <c r="BB29" i="11"/>
  <c r="ER37" i="5"/>
  <c r="BD30" i="11"/>
  <c r="EL29" i="5"/>
  <c r="BM37" i="11"/>
  <c r="BF29" i="11"/>
  <c r="BN44" i="11"/>
  <c r="EW36" i="5"/>
  <c r="AW30" i="11"/>
  <c r="EK29" i="5"/>
  <c r="EW37" i="5"/>
  <c r="BC29" i="11"/>
  <c r="EH31" i="5"/>
  <c r="BH38" i="11"/>
  <c r="ER38" i="5" s="1"/>
  <c r="BG30" i="11"/>
  <c r="EM29" i="5"/>
  <c r="EQ29" i="5"/>
  <c r="Z33" i="14"/>
  <c r="EN30" i="5"/>
  <c r="GA32" i="10" l="1"/>
  <c r="GV32" i="10" s="1"/>
  <c r="AU33" i="14"/>
  <c r="CY33" i="10"/>
  <c r="DA33" i="10"/>
  <c r="CZ33" i="10"/>
  <c r="F34" i="12"/>
  <c r="CX33" i="10"/>
  <c r="GA33" i="10" s="1"/>
  <c r="GV33" i="10" s="1"/>
  <c r="GO46" i="10"/>
  <c r="EN67" i="10"/>
  <c r="EO67" i="10"/>
  <c r="EL67" i="10"/>
  <c r="EM67" i="10"/>
  <c r="N68" i="12"/>
  <c r="T48" i="12"/>
  <c r="FR47" i="10"/>
  <c r="FP47" i="10"/>
  <c r="FQ47" i="10"/>
  <c r="FS47" i="10"/>
  <c r="EH32" i="5"/>
  <c r="EQ30" i="5"/>
  <c r="BD31" i="11"/>
  <c r="BM38" i="11"/>
  <c r="EX44" i="5"/>
  <c r="BA30" i="11"/>
  <c r="EK30" i="5" s="1"/>
  <c r="Z34" i="14"/>
  <c r="BN45" i="11"/>
  <c r="BH39" i="11"/>
  <c r="ER39" i="5" s="1"/>
  <c r="BC30" i="11"/>
  <c r="EG30" i="5"/>
  <c r="BF30" i="11"/>
  <c r="EP30" i="5" s="1"/>
  <c r="AW31" i="11"/>
  <c r="BG31" i="11"/>
  <c r="AX33" i="11"/>
  <c r="EH33" i="5" s="1"/>
  <c r="EP29" i="5"/>
  <c r="BB30" i="11"/>
  <c r="EL30" i="5" s="1"/>
  <c r="GO47" i="10" l="1"/>
  <c r="AU34" i="14"/>
  <c r="DA34" i="10"/>
  <c r="F35" i="12"/>
  <c r="CX34" i="10"/>
  <c r="CZ34" i="10"/>
  <c r="CY34" i="10"/>
  <c r="T49" i="12"/>
  <c r="FQ48" i="10"/>
  <c r="FS48" i="10"/>
  <c r="FP48" i="10"/>
  <c r="FR48" i="10"/>
  <c r="EN68" i="10"/>
  <c r="EL68" i="10"/>
  <c r="EM68" i="10"/>
  <c r="N69" i="12"/>
  <c r="EO68" i="10"/>
  <c r="EW38" i="5"/>
  <c r="BD32" i="11"/>
  <c r="AW32" i="11"/>
  <c r="EN31" i="5"/>
  <c r="BC31" i="11"/>
  <c r="EN32" i="5"/>
  <c r="EM30" i="5"/>
  <c r="AX34" i="11"/>
  <c r="BF31" i="11"/>
  <c r="BG32" i="11"/>
  <c r="BB31" i="11"/>
  <c r="BM39" i="11"/>
  <c r="BN46" i="11"/>
  <c r="EX45" i="5"/>
  <c r="EQ31" i="5"/>
  <c r="EG31" i="5"/>
  <c r="BH40" i="11"/>
  <c r="ER40" i="5" s="1"/>
  <c r="Z35" i="14"/>
  <c r="BA31" i="11"/>
  <c r="GO48" i="10" l="1"/>
  <c r="AU35" i="14"/>
  <c r="GA34" i="10"/>
  <c r="GV34" i="10" s="1"/>
  <c r="DA35" i="10"/>
  <c r="CZ35" i="10"/>
  <c r="CX35" i="10"/>
  <c r="CY35" i="10"/>
  <c r="F36" i="12"/>
  <c r="EN69" i="10"/>
  <c r="EL69" i="10"/>
  <c r="EO69" i="10"/>
  <c r="N70" i="12"/>
  <c r="EM69" i="10"/>
  <c r="T50" i="12"/>
  <c r="FP49" i="10"/>
  <c r="FS49" i="10"/>
  <c r="FQ49" i="10"/>
  <c r="FR49" i="10"/>
  <c r="EL31" i="5"/>
  <c r="BD33" i="11"/>
  <c r="BF32" i="11"/>
  <c r="EP31" i="5"/>
  <c r="AW33" i="11"/>
  <c r="BG33" i="11"/>
  <c r="EH34" i="5"/>
  <c r="EQ32" i="5"/>
  <c r="BC32" i="11"/>
  <c r="EM31" i="5"/>
  <c r="BB32" i="11"/>
  <c r="BA32" i="11"/>
  <c r="EG32" i="5"/>
  <c r="EL32" i="5"/>
  <c r="EK31" i="5"/>
  <c r="BM40" i="11"/>
  <c r="EN33" i="5"/>
  <c r="EX46" i="5"/>
  <c r="BH41" i="11"/>
  <c r="BN47" i="11"/>
  <c r="EW39" i="5"/>
  <c r="Z36" i="14"/>
  <c r="AX35" i="11"/>
  <c r="AU36" i="14" l="1"/>
  <c r="CZ36" i="10"/>
  <c r="CY36" i="10"/>
  <c r="CX36" i="10"/>
  <c r="F37" i="12"/>
  <c r="DA36" i="10"/>
  <c r="GA35" i="10"/>
  <c r="GV35" i="10" s="1"/>
  <c r="GO49" i="10"/>
  <c r="T51" i="12"/>
  <c r="FP50" i="10"/>
  <c r="FQ50" i="10"/>
  <c r="FS50" i="10"/>
  <c r="FR50" i="10"/>
  <c r="EO70" i="10"/>
  <c r="N71" i="12"/>
  <c r="EN70" i="10"/>
  <c r="EL70" i="10"/>
  <c r="EM70" i="10"/>
  <c r="EW40" i="5"/>
  <c r="BH42" i="11"/>
  <c r="Z37" i="14"/>
  <c r="AW34" i="11"/>
  <c r="EK32" i="5"/>
  <c r="BM41" i="11"/>
  <c r="BG34" i="11"/>
  <c r="EM32" i="5"/>
  <c r="BD34" i="11"/>
  <c r="EN34" i="5"/>
  <c r="EG33" i="5"/>
  <c r="BF33" i="11"/>
  <c r="EP32" i="5"/>
  <c r="BB33" i="11"/>
  <c r="EL33" i="5" s="1"/>
  <c r="EH35" i="5"/>
  <c r="ER42" i="5"/>
  <c r="EX47" i="5"/>
  <c r="BC33" i="11"/>
  <c r="ER41" i="5"/>
  <c r="AX36" i="11"/>
  <c r="EH36" i="5" s="1"/>
  <c r="EW41" i="5"/>
  <c r="EQ33" i="5"/>
  <c r="BN48" i="11"/>
  <c r="BA33" i="11"/>
  <c r="GO50" i="10" l="1"/>
  <c r="BU1" i="10"/>
  <c r="AU37" i="14"/>
  <c r="F38" i="12"/>
  <c r="CY37" i="10"/>
  <c r="CX37" i="10"/>
  <c r="DA37" i="10"/>
  <c r="CZ37" i="10"/>
  <c r="GA36" i="10"/>
  <c r="GV36" i="10" s="1"/>
  <c r="EO71" i="10"/>
  <c r="N72" i="12"/>
  <c r="EN71" i="10"/>
  <c r="EM71" i="10"/>
  <c r="EL71" i="10"/>
  <c r="T52" i="12"/>
  <c r="FP51" i="10"/>
  <c r="FR51" i="10"/>
  <c r="FQ51" i="10"/>
  <c r="FS51" i="10"/>
  <c r="EP33" i="5"/>
  <c r="BA34" i="11"/>
  <c r="BD35" i="11"/>
  <c r="EG34" i="5"/>
  <c r="BM42" i="11"/>
  <c r="Z38" i="14"/>
  <c r="BH43" i="11"/>
  <c r="ER43" i="5" s="1"/>
  <c r="BB34" i="11"/>
  <c r="EK34" i="5"/>
  <c r="EQ34" i="5"/>
  <c r="BC34" i="11"/>
  <c r="EK33" i="5"/>
  <c r="BG35" i="11"/>
  <c r="AX37" i="11"/>
  <c r="EX48" i="5"/>
  <c r="BN49" i="11"/>
  <c r="EX49" i="5" s="1"/>
  <c r="AW35" i="11"/>
  <c r="EG35" i="5" s="1"/>
  <c r="EM33" i="5"/>
  <c r="BF34" i="11"/>
  <c r="AU38" i="14" l="1"/>
  <c r="GO51" i="10"/>
  <c r="CY38" i="10"/>
  <c r="F39" i="12"/>
  <c r="CZ38" i="10"/>
  <c r="DA38" i="10"/>
  <c r="CX38" i="10"/>
  <c r="GA37" i="10"/>
  <c r="GV37" i="10" s="1"/>
  <c r="T53" i="12"/>
  <c r="FS52" i="10"/>
  <c r="FR52" i="10"/>
  <c r="FP52" i="10"/>
  <c r="FQ52" i="10"/>
  <c r="EN72" i="10"/>
  <c r="EO72" i="10"/>
  <c r="N73" i="12"/>
  <c r="EL72" i="10"/>
  <c r="EM72" i="10"/>
  <c r="EL34" i="5"/>
  <c r="Z39" i="14"/>
  <c r="EW42" i="5"/>
  <c r="BC35" i="11"/>
  <c r="EN35" i="5"/>
  <c r="BB35" i="11"/>
  <c r="BN50" i="11"/>
  <c r="BM43" i="11"/>
  <c r="EW43" i="5" s="1"/>
  <c r="EM34" i="5"/>
  <c r="AX38" i="11"/>
  <c r="BD36" i="11"/>
  <c r="BF35" i="11"/>
  <c r="EN36" i="5"/>
  <c r="EP34" i="5"/>
  <c r="BA35" i="11"/>
  <c r="EK35" i="5" s="1"/>
  <c r="EH37" i="5"/>
  <c r="BH44" i="11"/>
  <c r="EH38" i="5"/>
  <c r="ER44" i="5"/>
  <c r="EQ35" i="5"/>
  <c r="BG36" i="11"/>
  <c r="AW36" i="11"/>
  <c r="AU39" i="14" l="1"/>
  <c r="GA38" i="10"/>
  <c r="GV38" i="10" s="1"/>
  <c r="GO52" i="10"/>
  <c r="DA39" i="10"/>
  <c r="F40" i="12"/>
  <c r="CY39" i="10"/>
  <c r="CX39" i="10"/>
  <c r="CZ39" i="10"/>
  <c r="EM73" i="10"/>
  <c r="N74" i="12"/>
  <c r="EN73" i="10"/>
  <c r="EO73" i="10"/>
  <c r="EL73" i="10"/>
  <c r="T54" i="12"/>
  <c r="FS53" i="10"/>
  <c r="FQ53" i="10"/>
  <c r="FP53" i="10"/>
  <c r="FR53" i="10"/>
  <c r="EL35" i="5"/>
  <c r="EM35" i="5"/>
  <c r="BM44" i="11"/>
  <c r="AX39" i="11"/>
  <c r="BC36" i="11"/>
  <c r="EM36" i="5" s="1"/>
  <c r="BH45" i="11"/>
  <c r="EX50" i="5"/>
  <c r="BA36" i="11"/>
  <c r="AW37" i="11"/>
  <c r="EG37" i="5" s="1"/>
  <c r="BG37" i="11"/>
  <c r="BD37" i="11"/>
  <c r="EN37" i="5" s="1"/>
  <c r="EG36" i="5"/>
  <c r="Z40" i="14"/>
  <c r="BN51" i="11"/>
  <c r="EW44" i="5"/>
  <c r="BF36" i="11"/>
  <c r="EP35" i="5"/>
  <c r="EQ36" i="5"/>
  <c r="BB36" i="11"/>
  <c r="EL36" i="5" s="1"/>
  <c r="AU40" i="14" l="1"/>
  <c r="GA39" i="10"/>
  <c r="GV39" i="10" s="1"/>
  <c r="CZ40" i="10"/>
  <c r="F41" i="12"/>
  <c r="CY40" i="10"/>
  <c r="CX40" i="10"/>
  <c r="DA40" i="10"/>
  <c r="GO53" i="10"/>
  <c r="T55" i="12"/>
  <c r="FQ54" i="10"/>
  <c r="FP54" i="10"/>
  <c r="FR54" i="10"/>
  <c r="FS54" i="10"/>
  <c r="EO74" i="10"/>
  <c r="EM74" i="10"/>
  <c r="EL74" i="10"/>
  <c r="N75" i="12"/>
  <c r="EN74" i="10"/>
  <c r="ER45" i="5"/>
  <c r="AW38" i="11"/>
  <c r="BM45" i="11"/>
  <c r="EH39" i="5"/>
  <c r="BC37" i="11"/>
  <c r="AX40" i="11"/>
  <c r="EK36" i="5"/>
  <c r="BH46" i="11"/>
  <c r="BF37" i="11"/>
  <c r="EM37" i="5"/>
  <c r="BA37" i="11"/>
  <c r="EH40" i="5"/>
  <c r="EP36" i="5"/>
  <c r="BB37" i="11"/>
  <c r="EL37" i="5" s="1"/>
  <c r="EK37" i="5"/>
  <c r="BD38" i="11"/>
  <c r="Z41" i="14"/>
  <c r="ER46" i="5"/>
  <c r="EQ37" i="5"/>
  <c r="EX51" i="5"/>
  <c r="BN52" i="11"/>
  <c r="EX52" i="5" s="1"/>
  <c r="BG38" i="11"/>
  <c r="AU41" i="14" l="1"/>
  <c r="GA40" i="10"/>
  <c r="GV40" i="10" s="1"/>
  <c r="CY41" i="10"/>
  <c r="CX41" i="10"/>
  <c r="CZ41" i="10"/>
  <c r="F42" i="12"/>
  <c r="DA41" i="10"/>
  <c r="GO54" i="10"/>
  <c r="EM75" i="10"/>
  <c r="N76" i="12"/>
  <c r="EO75" i="10"/>
  <c r="EL75" i="10"/>
  <c r="EN75" i="10"/>
  <c r="FQ55" i="10"/>
  <c r="T56" i="12"/>
  <c r="FS55" i="10"/>
  <c r="FP55" i="10"/>
  <c r="FR55" i="10"/>
  <c r="EG38" i="5"/>
  <c r="BM46" i="11"/>
  <c r="BN53" i="11"/>
  <c r="AW39" i="11"/>
  <c r="BH47" i="11"/>
  <c r="EQ38" i="5"/>
  <c r="Z42" i="14"/>
  <c r="BG39" i="11"/>
  <c r="BB38" i="11"/>
  <c r="EL38" i="5" s="1"/>
  <c r="EN38" i="5"/>
  <c r="BF38" i="11"/>
  <c r="BA38" i="11"/>
  <c r="EK38" i="5" s="1"/>
  <c r="EW45" i="5"/>
  <c r="BD39" i="11"/>
  <c r="EN39" i="5" s="1"/>
  <c r="EP38" i="5"/>
  <c r="BC38" i="11"/>
  <c r="EG39" i="5"/>
  <c r="EP37" i="5"/>
  <c r="AX41" i="11"/>
  <c r="EH41" i="5" s="1"/>
  <c r="AU42" i="14" l="1"/>
  <c r="CZ42" i="10"/>
  <c r="F43" i="12"/>
  <c r="CY42" i="10"/>
  <c r="CX42" i="10"/>
  <c r="DA42" i="10"/>
  <c r="GA41" i="10"/>
  <c r="GV41" i="10" s="1"/>
  <c r="GO55" i="10"/>
  <c r="FS56" i="10"/>
  <c r="FQ56" i="10"/>
  <c r="T57" i="12"/>
  <c r="FP56" i="10"/>
  <c r="FR56" i="10"/>
  <c r="EL76" i="10"/>
  <c r="EO76" i="10"/>
  <c r="EM76" i="10"/>
  <c r="EN76" i="10"/>
  <c r="N77" i="12"/>
  <c r="EW46" i="5"/>
  <c r="BF39" i="11"/>
  <c r="BM47" i="11"/>
  <c r="BB39" i="11"/>
  <c r="BA39" i="11"/>
  <c r="EX53" i="5"/>
  <c r="BN54" i="11"/>
  <c r="EX54" i="5" s="1"/>
  <c r="AX42" i="11"/>
  <c r="EH42" i="5" s="1"/>
  <c r="EW47" i="5"/>
  <c r="BC39" i="11"/>
  <c r="EM38" i="5"/>
  <c r="BG40" i="11"/>
  <c r="BH48" i="11"/>
  <c r="ER48" i="5" s="1"/>
  <c r="AW40" i="11"/>
  <c r="EG40" i="5" s="1"/>
  <c r="EQ39" i="5"/>
  <c r="ER47" i="5"/>
  <c r="Z43" i="14"/>
  <c r="BD40" i="11"/>
  <c r="GA42" i="10" l="1"/>
  <c r="GV42" i="10" s="1"/>
  <c r="AU43" i="14"/>
  <c r="GO56" i="10"/>
  <c r="DA43" i="10"/>
  <c r="CZ43" i="10"/>
  <c r="CX43" i="10"/>
  <c r="CY43" i="10"/>
  <c r="F44" i="12"/>
  <c r="EL77" i="10"/>
  <c r="EM77" i="10"/>
  <c r="N78" i="12"/>
  <c r="EO77" i="10"/>
  <c r="EN77" i="10"/>
  <c r="FQ57" i="10"/>
  <c r="FR57" i="10"/>
  <c r="T58" i="12"/>
  <c r="FS57" i="10"/>
  <c r="FP57" i="10"/>
  <c r="EL39" i="5"/>
  <c r="BC40" i="11"/>
  <c r="BN55" i="11"/>
  <c r="EP39" i="5"/>
  <c r="AW41" i="11"/>
  <c r="BM48" i="11"/>
  <c r="EK39" i="5"/>
  <c r="AX43" i="11"/>
  <c r="BH49" i="11"/>
  <c r="BG41" i="11"/>
  <c r="EQ40" i="5"/>
  <c r="ER49" i="5"/>
  <c r="EN40" i="5"/>
  <c r="BA40" i="11"/>
  <c r="EK40" i="5" s="1"/>
  <c r="BF40" i="11"/>
  <c r="BB40" i="11"/>
  <c r="Z44" i="14"/>
  <c r="EM40" i="5"/>
  <c r="EM39" i="5"/>
  <c r="BD41" i="11"/>
  <c r="EN41" i="5" s="1"/>
  <c r="GO57" i="10" l="1"/>
  <c r="AU44" i="14"/>
  <c r="CY44" i="10"/>
  <c r="CZ44" i="10"/>
  <c r="CX44" i="10"/>
  <c r="F45" i="12"/>
  <c r="DA44" i="10"/>
  <c r="GA43" i="10"/>
  <c r="GV43" i="10" s="1"/>
  <c r="T59" i="12"/>
  <c r="FP58" i="10"/>
  <c r="FR58" i="10"/>
  <c r="FS58" i="10"/>
  <c r="FQ58" i="10"/>
  <c r="N79" i="12"/>
  <c r="EO78" i="10"/>
  <c r="EN78" i="10"/>
  <c r="EM78" i="10"/>
  <c r="EL78" i="10"/>
  <c r="EW48" i="5"/>
  <c r="AW42" i="11"/>
  <c r="BB41" i="11"/>
  <c r="EG41" i="5"/>
  <c r="BA41" i="11"/>
  <c r="EX55" i="5"/>
  <c r="BG42" i="11"/>
  <c r="BN56" i="11"/>
  <c r="BH50" i="11"/>
  <c r="AX44" i="11"/>
  <c r="BM49" i="11"/>
  <c r="EW49" i="5" s="1"/>
  <c r="BD42" i="11"/>
  <c r="EH43" i="5"/>
  <c r="EQ41" i="5"/>
  <c r="BC41" i="11"/>
  <c r="EL40" i="5"/>
  <c r="EN42" i="5"/>
  <c r="EP40" i="5"/>
  <c r="Z45" i="14"/>
  <c r="BF41" i="11"/>
  <c r="AU45" i="14" l="1"/>
  <c r="F46" i="12"/>
  <c r="CX45" i="10"/>
  <c r="DA45" i="10"/>
  <c r="CZ45" i="10"/>
  <c r="CY45" i="10"/>
  <c r="GA44" i="10"/>
  <c r="GV44" i="10" s="1"/>
  <c r="GO58" i="10"/>
  <c r="N80" i="12"/>
  <c r="EO79" i="10"/>
  <c r="EN79" i="10"/>
  <c r="EM79" i="10"/>
  <c r="EL79" i="10"/>
  <c r="FS59" i="10"/>
  <c r="FR59" i="10"/>
  <c r="T60" i="12"/>
  <c r="FQ59" i="10"/>
  <c r="FP59" i="10"/>
  <c r="ER50" i="5"/>
  <c r="BG43" i="11"/>
  <c r="EX56" i="5"/>
  <c r="BA42" i="11"/>
  <c r="BC42" i="11"/>
  <c r="EK41" i="5"/>
  <c r="BD43" i="11"/>
  <c r="Z46" i="14"/>
  <c r="EL41" i="5"/>
  <c r="AW43" i="11"/>
  <c r="BF42" i="11"/>
  <c r="EK42" i="5"/>
  <c r="BM50" i="11"/>
  <c r="EQ42" i="5"/>
  <c r="EM41" i="5"/>
  <c r="AX45" i="11"/>
  <c r="EH45" i="5" s="1"/>
  <c r="EW50" i="5"/>
  <c r="EH44" i="5"/>
  <c r="BN57" i="11"/>
  <c r="EG42" i="5"/>
  <c r="EP41" i="5"/>
  <c r="BB42" i="11"/>
  <c r="BH51" i="11"/>
  <c r="ER51" i="5" s="1"/>
  <c r="GA45" i="10" l="1"/>
  <c r="GV45" i="10"/>
  <c r="GO59" i="10"/>
  <c r="AU46" i="14"/>
  <c r="CZ46" i="10"/>
  <c r="F47" i="12"/>
  <c r="CY46" i="10"/>
  <c r="CX46" i="10"/>
  <c r="DA46" i="10"/>
  <c r="FS60" i="10"/>
  <c r="T61" i="12"/>
  <c r="FP60" i="10"/>
  <c r="FQ60" i="10"/>
  <c r="FR60" i="10"/>
  <c r="N81" i="12"/>
  <c r="EN80" i="10"/>
  <c r="EL80" i="10"/>
  <c r="EM80" i="10"/>
  <c r="EO80" i="10"/>
  <c r="EG43" i="5"/>
  <c r="EN43" i="5"/>
  <c r="BH52" i="11"/>
  <c r="ER52" i="5" s="1"/>
  <c r="BD44" i="11"/>
  <c r="EM42" i="5"/>
  <c r="Z47" i="14"/>
  <c r="BA43" i="11"/>
  <c r="EP42" i="5"/>
  <c r="BN58" i="11"/>
  <c r="EX58" i="5" s="1"/>
  <c r="EQ43" i="5"/>
  <c r="BC43" i="11"/>
  <c r="AW44" i="11"/>
  <c r="EG44" i="5" s="1"/>
  <c r="EL42" i="5"/>
  <c r="BF43" i="11"/>
  <c r="EP43" i="5" s="1"/>
  <c r="BB43" i="11"/>
  <c r="BM51" i="11"/>
  <c r="EL43" i="5"/>
  <c r="EW51" i="5"/>
  <c r="EX57" i="5"/>
  <c r="BG44" i="11"/>
  <c r="AX46" i="11"/>
  <c r="AU47" i="14" l="1"/>
  <c r="GA46" i="10"/>
  <c r="GV46" i="10" s="1"/>
  <c r="DA47" i="10"/>
  <c r="F48" i="12"/>
  <c r="CZ47" i="10"/>
  <c r="CY47" i="10"/>
  <c r="CX47" i="10"/>
  <c r="GO60" i="10"/>
  <c r="N82" i="12"/>
  <c r="EO81" i="10"/>
  <c r="EN81" i="10"/>
  <c r="EL81" i="10"/>
  <c r="EM81" i="10"/>
  <c r="T62" i="12"/>
  <c r="FS61" i="10"/>
  <c r="FR61" i="10"/>
  <c r="FP61" i="10"/>
  <c r="FQ61" i="10"/>
  <c r="EK43" i="5"/>
  <c r="BD45" i="11"/>
  <c r="Z48" i="14"/>
  <c r="BC44" i="11"/>
  <c r="BH53" i="11"/>
  <c r="ER53" i="5" s="1"/>
  <c r="EN44" i="5"/>
  <c r="BN59" i="11"/>
  <c r="EX59" i="5"/>
  <c r="AW45" i="11"/>
  <c r="EQ44" i="5"/>
  <c r="EM43" i="5"/>
  <c r="BB44" i="11"/>
  <c r="BA44" i="11"/>
  <c r="EK44" i="5" s="1"/>
  <c r="BM52" i="11"/>
  <c r="AX47" i="11"/>
  <c r="EH46" i="5"/>
  <c r="BF44" i="11"/>
  <c r="EP44" i="5" s="1"/>
  <c r="BG45" i="11"/>
  <c r="AU48" i="14" l="1"/>
  <c r="GO61" i="10"/>
  <c r="GA47" i="10"/>
  <c r="GV47" i="10" s="1"/>
  <c r="CX48" i="10"/>
  <c r="F49" i="12"/>
  <c r="DA48" i="10"/>
  <c r="CZ48" i="10"/>
  <c r="CY48" i="10"/>
  <c r="FS62" i="10"/>
  <c r="T63" i="12"/>
  <c r="FQ62" i="10"/>
  <c r="FR62" i="10"/>
  <c r="FP62" i="10"/>
  <c r="N83" i="12"/>
  <c r="EO82" i="10"/>
  <c r="EM82" i="10"/>
  <c r="EL82" i="10"/>
  <c r="EN82" i="10"/>
  <c r="EG45" i="5"/>
  <c r="BM53" i="11"/>
  <c r="Z49" i="14"/>
  <c r="AW46" i="11"/>
  <c r="EM44" i="5"/>
  <c r="BH54" i="11"/>
  <c r="BA45" i="11"/>
  <c r="EN45" i="5"/>
  <c r="BD46" i="11"/>
  <c r="BF45" i="11"/>
  <c r="EQ45" i="5"/>
  <c r="AX48" i="11"/>
  <c r="EH47" i="5"/>
  <c r="BG46" i="11"/>
  <c r="EW52" i="5"/>
  <c r="EW53" i="5"/>
  <c r="EL44" i="5"/>
  <c r="BC45" i="11"/>
  <c r="EM45" i="5" s="1"/>
  <c r="BN60" i="11"/>
  <c r="EN46" i="5"/>
  <c r="EX60" i="5"/>
  <c r="BB45" i="11"/>
  <c r="EL45" i="5"/>
  <c r="EP45" i="5"/>
  <c r="ER54" i="5"/>
  <c r="GO62" i="10" l="1"/>
  <c r="AU49" i="14"/>
  <c r="CZ49" i="10"/>
  <c r="CX49" i="10"/>
  <c r="DA49" i="10"/>
  <c r="F50" i="12"/>
  <c r="CY49" i="10"/>
  <c r="GA48" i="10"/>
  <c r="GV48" i="10" s="1"/>
  <c r="EL83" i="10"/>
  <c r="EO83" i="10"/>
  <c r="EN83" i="10"/>
  <c r="EM83" i="10"/>
  <c r="N84" i="12"/>
  <c r="FS63" i="10"/>
  <c r="T64" i="12"/>
  <c r="FQ63" i="10"/>
  <c r="FP63" i="10"/>
  <c r="FR63" i="10"/>
  <c r="BF46" i="11"/>
  <c r="BH55" i="11"/>
  <c r="EQ46" i="5"/>
  <c r="BG47" i="11"/>
  <c r="AW47" i="11"/>
  <c r="AX49" i="11"/>
  <c r="EH49" i="5"/>
  <c r="BB46" i="11"/>
  <c r="EH48" i="5"/>
  <c r="BM54" i="11"/>
  <c r="EK45" i="5"/>
  <c r="BC46" i="11"/>
  <c r="EG46" i="5"/>
  <c r="Z50" i="14"/>
  <c r="EM46" i="5"/>
  <c r="BA46" i="11"/>
  <c r="EK46" i="5" s="1"/>
  <c r="BN61" i="11"/>
  <c r="BD47" i="11"/>
  <c r="GO63" i="10" l="1"/>
  <c r="AU50" i="14"/>
  <c r="CX50" i="10"/>
  <c r="F51" i="12"/>
  <c r="CZ50" i="10"/>
  <c r="DA50" i="10"/>
  <c r="CY50" i="10"/>
  <c r="GA49" i="10"/>
  <c r="GV49" i="10" s="1"/>
  <c r="FP64" i="10"/>
  <c r="T65" i="12"/>
  <c r="FR64" i="10"/>
  <c r="FS64" i="10"/>
  <c r="FQ64" i="10"/>
  <c r="EL84" i="10"/>
  <c r="EN84" i="10"/>
  <c r="N85" i="12"/>
  <c r="EO84" i="10"/>
  <c r="EM84" i="10"/>
  <c r="EL46" i="5"/>
  <c r="HY15" i="10"/>
  <c r="HY27" i="10"/>
  <c r="Z51" i="14"/>
  <c r="HY11" i="10"/>
  <c r="HY80" i="10"/>
  <c r="AX50" i="11"/>
  <c r="HY59" i="10"/>
  <c r="HY57" i="10"/>
  <c r="HY49" i="10"/>
  <c r="HY65" i="10"/>
  <c r="HY14" i="10"/>
  <c r="EG47" i="5"/>
  <c r="HY55" i="10"/>
  <c r="HY34" i="10"/>
  <c r="HY16" i="10"/>
  <c r="HY63" i="10"/>
  <c r="HY18" i="10"/>
  <c r="HY64" i="10"/>
  <c r="HY36" i="10"/>
  <c r="HY52" i="10"/>
  <c r="HY78" i="10"/>
  <c r="HY30" i="10"/>
  <c r="HY69" i="10"/>
  <c r="HY73" i="10"/>
  <c r="ER55" i="5"/>
  <c r="HY6" i="10"/>
  <c r="HY22" i="10"/>
  <c r="HY20" i="10"/>
  <c r="EQ47" i="5"/>
  <c r="HY68" i="10"/>
  <c r="HY17" i="10"/>
  <c r="HY7" i="10"/>
  <c r="HY61" i="10"/>
  <c r="BN62" i="11"/>
  <c r="HY40" i="10"/>
  <c r="HY41" i="10"/>
  <c r="HY84" i="10"/>
  <c r="HY53" i="10"/>
  <c r="EW54" i="5"/>
  <c r="HY50" i="10"/>
  <c r="HY48" i="10"/>
  <c r="HY47" i="10"/>
  <c r="HY31" i="10"/>
  <c r="HY39" i="10"/>
  <c r="HY8" i="10"/>
  <c r="HY75" i="10"/>
  <c r="HY23" i="10"/>
  <c r="EP46" i="5"/>
  <c r="BA47" i="11"/>
  <c r="EK47" i="5"/>
  <c r="HY45" i="10"/>
  <c r="HY24" i="10"/>
  <c r="AW48" i="11"/>
  <c r="EG48" i="5" s="1"/>
  <c r="HY71" i="10"/>
  <c r="HY54" i="10"/>
  <c r="HY46" i="10"/>
  <c r="HY33" i="10"/>
  <c r="HY38" i="10"/>
  <c r="HY35" i="10"/>
  <c r="HY66" i="10"/>
  <c r="HY74" i="10"/>
  <c r="HY85" i="10"/>
  <c r="HY56" i="10"/>
  <c r="BM55" i="11"/>
  <c r="BC47" i="11"/>
  <c r="HY77" i="10"/>
  <c r="HY32" i="10"/>
  <c r="HY76" i="10"/>
  <c r="HY13" i="10"/>
  <c r="HY62" i="10"/>
  <c r="HY26" i="10"/>
  <c r="HY9" i="10"/>
  <c r="BG48" i="11"/>
  <c r="BB47" i="11"/>
  <c r="HY79" i="10"/>
  <c r="HY60" i="10"/>
  <c r="HY51" i="10"/>
  <c r="HY25" i="10"/>
  <c r="HY67" i="10"/>
  <c r="HY10" i="10"/>
  <c r="HY43" i="10"/>
  <c r="HY12" i="10"/>
  <c r="HY44" i="10"/>
  <c r="HY72" i="10"/>
  <c r="HY37" i="10"/>
  <c r="HY21" i="10"/>
  <c r="EN47" i="5"/>
  <c r="HY29" i="10"/>
  <c r="HY82" i="10"/>
  <c r="HY28" i="10"/>
  <c r="HY58" i="10"/>
  <c r="HY70" i="10"/>
  <c r="BF47" i="11"/>
  <c r="HY83" i="10"/>
  <c r="EX61" i="5"/>
  <c r="BH56" i="11"/>
  <c r="ER56" i="5" s="1"/>
  <c r="BD48" i="11"/>
  <c r="HY81" i="10"/>
  <c r="HY42" i="10"/>
  <c r="HY19" i="10"/>
  <c r="AU51" i="14" l="1"/>
  <c r="GO64" i="10"/>
  <c r="CZ51" i="10"/>
  <c r="CY51" i="10"/>
  <c r="CX51" i="10"/>
  <c r="DA51" i="10"/>
  <c r="F52" i="12"/>
  <c r="GA50" i="10"/>
  <c r="GV50" i="10" s="1"/>
  <c r="EO85" i="10"/>
  <c r="EN85" i="10"/>
  <c r="EL85" i="10"/>
  <c r="EM85" i="10"/>
  <c r="FS65" i="10"/>
  <c r="FQ65" i="10"/>
  <c r="FP65" i="10"/>
  <c r="T66" i="12"/>
  <c r="FR65" i="10"/>
  <c r="EM47" i="5"/>
  <c r="Z52" i="14"/>
  <c r="BD49" i="11"/>
  <c r="EW55" i="5"/>
  <c r="BN63" i="11"/>
  <c r="EX62" i="5"/>
  <c r="BG49" i="11"/>
  <c r="EL47" i="5"/>
  <c r="BF48" i="11"/>
  <c r="EH50" i="5"/>
  <c r="BA48" i="11"/>
  <c r="BM56" i="11"/>
  <c r="BB48" i="11"/>
  <c r="EN48" i="5"/>
  <c r="BC48" i="11"/>
  <c r="EM48" i="5" s="1"/>
  <c r="EW56" i="5"/>
  <c r="BH57" i="11"/>
  <c r="ER57" i="5" s="1"/>
  <c r="AW49" i="11"/>
  <c r="EQ48" i="5"/>
  <c r="EK48" i="5"/>
  <c r="EX63" i="5"/>
  <c r="EP47" i="5"/>
  <c r="AX51" i="11"/>
  <c r="EH51" i="5" s="1"/>
  <c r="GA51" i="10" l="1"/>
  <c r="AU52" i="14"/>
  <c r="GV51" i="10"/>
  <c r="GO65" i="10"/>
  <c r="CX52" i="10"/>
  <c r="DA52" i="10"/>
  <c r="CZ52" i="10"/>
  <c r="F53" i="12"/>
  <c r="CY52" i="10"/>
  <c r="FR66" i="10"/>
  <c r="T67" i="12"/>
  <c r="FS66" i="10"/>
  <c r="FP66" i="10"/>
  <c r="FQ66" i="10"/>
  <c r="EN49" i="5"/>
  <c r="BC49" i="11"/>
  <c r="EM49" i="5"/>
  <c r="Z53" i="14"/>
  <c r="BB49" i="11"/>
  <c r="AW50" i="11"/>
  <c r="BN64" i="11"/>
  <c r="AX52" i="11"/>
  <c r="EG50" i="5"/>
  <c r="BD50" i="11"/>
  <c r="EG49" i="5"/>
  <c r="BM57" i="11"/>
  <c r="EL48" i="5"/>
  <c r="BG50" i="11"/>
  <c r="BA49" i="11"/>
  <c r="BF49" i="11"/>
  <c r="EQ49" i="5"/>
  <c r="EP48" i="5"/>
  <c r="BH58" i="11"/>
  <c r="ER58" i="5" s="1"/>
  <c r="EH52" i="5"/>
  <c r="AU53" i="14" l="1"/>
  <c r="GO66" i="10"/>
  <c r="F54" i="12"/>
  <c r="CY53" i="10"/>
  <c r="CX53" i="10"/>
  <c r="DA53" i="10"/>
  <c r="CZ53" i="10"/>
  <c r="GA52" i="10"/>
  <c r="GV52" i="10" s="1"/>
  <c r="FQ67" i="10"/>
  <c r="T68" i="12"/>
  <c r="FP67" i="10"/>
  <c r="FR67" i="10"/>
  <c r="FS67" i="10"/>
  <c r="EN50" i="5"/>
  <c r="BD51" i="11"/>
  <c r="AW51" i="11"/>
  <c r="EX64" i="5"/>
  <c r="BF50" i="11"/>
  <c r="EN51" i="5"/>
  <c r="EP50" i="5"/>
  <c r="EL49" i="5"/>
  <c r="AX53" i="11"/>
  <c r="BA50" i="11"/>
  <c r="Z54" i="14"/>
  <c r="BN65" i="11"/>
  <c r="EX65" i="5" s="1"/>
  <c r="EQ50" i="5"/>
  <c r="BB50" i="11"/>
  <c r="EP49" i="5"/>
  <c r="EH53" i="5"/>
  <c r="EK49" i="5"/>
  <c r="BG51" i="11"/>
  <c r="BC50" i="11"/>
  <c r="BH59" i="11"/>
  <c r="ER59" i="5" s="1"/>
  <c r="EW57" i="5"/>
  <c r="BM58" i="11"/>
  <c r="AU54" i="14" l="1"/>
  <c r="CZ54" i="10"/>
  <c r="F55" i="12"/>
  <c r="DA54" i="10"/>
  <c r="CY54" i="10"/>
  <c r="CX54" i="10"/>
  <c r="GA53" i="10"/>
  <c r="GV53" i="10" s="1"/>
  <c r="GO67" i="10"/>
  <c r="FS68" i="10"/>
  <c r="FR68" i="10"/>
  <c r="T69" i="12"/>
  <c r="FQ68" i="10"/>
  <c r="FP68" i="10"/>
  <c r="EK50" i="5"/>
  <c r="BF51" i="11"/>
  <c r="AW52" i="11"/>
  <c r="EG51" i="5"/>
  <c r="Z55" i="14"/>
  <c r="EP51" i="5"/>
  <c r="BM59" i="11"/>
  <c r="AX54" i="11"/>
  <c r="BN66" i="11"/>
  <c r="BA51" i="11"/>
  <c r="BC51" i="11"/>
  <c r="EM50" i="5"/>
  <c r="EQ51" i="5"/>
  <c r="BH60" i="11"/>
  <c r="BG52" i="11"/>
  <c r="EX66" i="5"/>
  <c r="EW58" i="5"/>
  <c r="BB51" i="11"/>
  <c r="EL51" i="5" s="1"/>
  <c r="EL50" i="5"/>
  <c r="BD52" i="11"/>
  <c r="EN52" i="5" s="1"/>
  <c r="Q16" i="11" l="1"/>
  <c r="AM16" i="11" s="1"/>
  <c r="Y22" i="5"/>
  <c r="AT22" i="5" s="1"/>
  <c r="BO22" i="5" s="1"/>
  <c r="Q14" i="11"/>
  <c r="AM14" i="11" s="1"/>
  <c r="T18" i="11"/>
  <c r="AP18" i="11" s="1"/>
  <c r="AU55" i="14"/>
  <c r="T28" i="11"/>
  <c r="AP28" i="11" s="1"/>
  <c r="Z28" i="5"/>
  <c r="AU28" i="5" s="1"/>
  <c r="BP28" i="5" s="1"/>
  <c r="W16" i="5"/>
  <c r="AR16" i="5" s="1"/>
  <c r="BM16" i="5" s="1"/>
  <c r="T9" i="11"/>
  <c r="AP9" i="11" s="1"/>
  <c r="AO9" i="12"/>
  <c r="R9" i="12" s="1"/>
  <c r="Z9" i="5"/>
  <c r="AU9" i="5" s="1"/>
  <c r="BP9" i="5" s="1"/>
  <c r="W14" i="5"/>
  <c r="AR14" i="5" s="1"/>
  <c r="BM14" i="5" s="1"/>
  <c r="AL23" i="12"/>
  <c r="O23" i="12" s="1"/>
  <c r="W23" i="5"/>
  <c r="AR23" i="5" s="1"/>
  <c r="BM23" i="5" s="1"/>
  <c r="BZ1" i="10"/>
  <c r="AO23" i="12"/>
  <c r="R23" i="12" s="1"/>
  <c r="T23" i="11"/>
  <c r="AP23" i="11" s="1"/>
  <c r="Z23" i="5"/>
  <c r="AU23" i="5" s="1"/>
  <c r="BP23" i="5" s="1"/>
  <c r="AL24" i="12"/>
  <c r="O24" i="12" s="1"/>
  <c r="Q24" i="11"/>
  <c r="AM24" i="11" s="1"/>
  <c r="W24" i="5"/>
  <c r="AR24" i="5" s="1"/>
  <c r="BM24" i="5" s="1"/>
  <c r="GA54" i="10"/>
  <c r="GV54" i="10" s="1"/>
  <c r="BY1" i="10"/>
  <c r="AO18" i="12"/>
  <c r="R18" i="12" s="1"/>
  <c r="Z18" i="5"/>
  <c r="AU18" i="5" s="1"/>
  <c r="BP18" i="5" s="1"/>
  <c r="W21" i="5"/>
  <c r="AR21" i="5" s="1"/>
  <c r="BM21" i="5" s="1"/>
  <c r="Q19" i="11"/>
  <c r="AM19" i="11" s="1"/>
  <c r="W19" i="5"/>
  <c r="AR19" i="5" s="1"/>
  <c r="BM19" i="5" s="1"/>
  <c r="AL19" i="12"/>
  <c r="O19" i="12" s="1"/>
  <c r="S22" i="11"/>
  <c r="AO22" i="11" s="1"/>
  <c r="AO12" i="12"/>
  <c r="R12" i="12" s="1"/>
  <c r="Z12" i="5"/>
  <c r="AU12" i="5" s="1"/>
  <c r="BP12" i="5" s="1"/>
  <c r="T12" i="11"/>
  <c r="AP12" i="11" s="1"/>
  <c r="BO1" i="10"/>
  <c r="BO79" i="10" s="1"/>
  <c r="AL27" i="12"/>
  <c r="O27" i="12" s="1"/>
  <c r="W27" i="5"/>
  <c r="AR27" i="5" s="1"/>
  <c r="BM27" i="5" s="1"/>
  <c r="Q27" i="11"/>
  <c r="AM27" i="11" s="1"/>
  <c r="Q18" i="11"/>
  <c r="AM18" i="11" s="1"/>
  <c r="AL18" i="12"/>
  <c r="O18" i="12" s="1"/>
  <c r="W18" i="5"/>
  <c r="AR18" i="5" s="1"/>
  <c r="BM18" i="5" s="1"/>
  <c r="T26" i="11"/>
  <c r="AP26" i="11" s="1"/>
  <c r="AO26" i="12"/>
  <c r="R26" i="12" s="1"/>
  <c r="Z26" i="5"/>
  <c r="AU26" i="5" s="1"/>
  <c r="BP26" i="5" s="1"/>
  <c r="Q35" i="11"/>
  <c r="AM35" i="11" s="1"/>
  <c r="W35" i="5"/>
  <c r="AR35" i="5" s="1"/>
  <c r="BM35" i="5" s="1"/>
  <c r="AL35" i="12"/>
  <c r="O35" i="12" s="1"/>
  <c r="O36" i="12" s="1"/>
  <c r="O37" i="12" s="1"/>
  <c r="O38" i="12" s="1"/>
  <c r="O39" i="12" s="1"/>
  <c r="O40" i="12" s="1"/>
  <c r="O41" i="12" s="1"/>
  <c r="O42" i="12" s="1"/>
  <c r="O43" i="12" s="1"/>
  <c r="O44" i="12" s="1"/>
  <c r="O45" i="12" s="1"/>
  <c r="O46" i="12" s="1"/>
  <c r="O47" i="12" s="1"/>
  <c r="O48" i="12" s="1"/>
  <c r="O49" i="12" s="1"/>
  <c r="O50" i="12" s="1"/>
  <c r="O51" i="12" s="1"/>
  <c r="O52" i="12" s="1"/>
  <c r="O53" i="12" s="1"/>
  <c r="O54" i="12" s="1"/>
  <c r="O55" i="12" s="1"/>
  <c r="O56" i="12" s="1"/>
  <c r="O57" i="12" s="1"/>
  <c r="O58" i="12" s="1"/>
  <c r="O59" i="12" s="1"/>
  <c r="O60" i="12" s="1"/>
  <c r="O61" i="12" s="1"/>
  <c r="O62" i="12" s="1"/>
  <c r="O63" i="12" s="1"/>
  <c r="O64" i="12" s="1"/>
  <c r="O65" i="12" s="1"/>
  <c r="O66" i="12" s="1"/>
  <c r="O67" i="12" s="1"/>
  <c r="O68" i="12" s="1"/>
  <c r="O69" i="12" s="1"/>
  <c r="O70" i="12" s="1"/>
  <c r="O71" i="12" s="1"/>
  <c r="O72" i="12" s="1"/>
  <c r="O73" i="12" s="1"/>
  <c r="O74" i="12" s="1"/>
  <c r="O75" i="12" s="1"/>
  <c r="O76" i="12" s="1"/>
  <c r="O77" i="12" s="1"/>
  <c r="O78" i="12" s="1"/>
  <c r="O79" i="12" s="1"/>
  <c r="O80" i="12" s="1"/>
  <c r="O81" i="12" s="1"/>
  <c r="O82" i="12" s="1"/>
  <c r="O83" i="12" s="1"/>
  <c r="O84" i="12" s="1"/>
  <c r="O85" i="12" s="1"/>
  <c r="F56" i="12"/>
  <c r="CY55" i="10"/>
  <c r="CZ55" i="10"/>
  <c r="CX55" i="10"/>
  <c r="DA55" i="10"/>
  <c r="GO68" i="10"/>
  <c r="T16" i="11"/>
  <c r="AP16" i="11" s="1"/>
  <c r="Z16" i="5"/>
  <c r="AU16" i="5" s="1"/>
  <c r="BP16" i="5" s="1"/>
  <c r="AO16" i="12"/>
  <c r="R16" i="12" s="1"/>
  <c r="AL10" i="12"/>
  <c r="O10" i="12" s="1"/>
  <c r="Q10" i="11"/>
  <c r="AM10" i="11" s="1"/>
  <c r="W10" i="5"/>
  <c r="AR10" i="5" s="1"/>
  <c r="BM10" i="5" s="1"/>
  <c r="CA1" i="10"/>
  <c r="CB1" i="10"/>
  <c r="BO37" i="10"/>
  <c r="BO80" i="10"/>
  <c r="BO67" i="10"/>
  <c r="BO55" i="10"/>
  <c r="BO43" i="10"/>
  <c r="BO68" i="10"/>
  <c r="BO76" i="10"/>
  <c r="BO64" i="10"/>
  <c r="BO40" i="10"/>
  <c r="BO77" i="10"/>
  <c r="BO74" i="10"/>
  <c r="BO38" i="10"/>
  <c r="BO75" i="10"/>
  <c r="BO63" i="10"/>
  <c r="BO51" i="10"/>
  <c r="BO39" i="10"/>
  <c r="BO52" i="10"/>
  <c r="BO71" i="10"/>
  <c r="BO65" i="10"/>
  <c r="BO62" i="10"/>
  <c r="BO47" i="10"/>
  <c r="BO84" i="10"/>
  <c r="BO72" i="10"/>
  <c r="BO60" i="10"/>
  <c r="BO48" i="10"/>
  <c r="BO36" i="10"/>
  <c r="BO59" i="10"/>
  <c r="BO56" i="10"/>
  <c r="BO85" i="10"/>
  <c r="BO73" i="10"/>
  <c r="BO61" i="10"/>
  <c r="BO49" i="10"/>
  <c r="BO41" i="10"/>
  <c r="BO78" i="10"/>
  <c r="BO66" i="10"/>
  <c r="BO42" i="10"/>
  <c r="BO53" i="10"/>
  <c r="BO50" i="10"/>
  <c r="BO44" i="10"/>
  <c r="BO81" i="10"/>
  <c r="BO69" i="10"/>
  <c r="BO57" i="10"/>
  <c r="BO45" i="10"/>
  <c r="BO82" i="10"/>
  <c r="BO70" i="10"/>
  <c r="BO58" i="10"/>
  <c r="BO46" i="10"/>
  <c r="BO54" i="10"/>
  <c r="FQ69" i="10"/>
  <c r="FR69" i="10"/>
  <c r="FS69" i="10"/>
  <c r="T70" i="12"/>
  <c r="FP69" i="10"/>
  <c r="EH54" i="5"/>
  <c r="BB52" i="11"/>
  <c r="BN67" i="11"/>
  <c r="AX55" i="11"/>
  <c r="EW59" i="5"/>
  <c r="BH61" i="11"/>
  <c r="EG52" i="5"/>
  <c r="BG53" i="11"/>
  <c r="AW53" i="11"/>
  <c r="Z56" i="14"/>
  <c r="ER60" i="5"/>
  <c r="BC52" i="11"/>
  <c r="EM52" i="5" s="1"/>
  <c r="EM51" i="5"/>
  <c r="BM60" i="11"/>
  <c r="EW60" i="5" s="1"/>
  <c r="EG53" i="5"/>
  <c r="EL52" i="5"/>
  <c r="BF52" i="11"/>
  <c r="EP52" i="5" s="1"/>
  <c r="BD53" i="11"/>
  <c r="EN53" i="5" s="1"/>
  <c r="EX67" i="5"/>
  <c r="EQ52" i="5"/>
  <c r="EK51" i="5"/>
  <c r="BA52" i="11"/>
  <c r="EK52" i="5" s="1"/>
  <c r="BO83" i="10" l="1"/>
  <c r="AL21" i="12"/>
  <c r="O21" i="12" s="1"/>
  <c r="Z8" i="5"/>
  <c r="AU8" i="5" s="1"/>
  <c r="BP8" i="5" s="1"/>
  <c r="Z21" i="5"/>
  <c r="AU21" i="5" s="1"/>
  <c r="BP21" i="5" s="1"/>
  <c r="AO8" i="12"/>
  <c r="R8" i="12" s="1"/>
  <c r="GO69" i="10"/>
  <c r="AU56" i="14"/>
  <c r="S28" i="11"/>
  <c r="AO28" i="11" s="1"/>
  <c r="Y28" i="5"/>
  <c r="AT28" i="5" s="1"/>
  <c r="BO28" i="5" s="1"/>
  <c r="R8" i="11"/>
  <c r="AN8" i="11" s="1"/>
  <c r="X8" i="5"/>
  <c r="AS8" i="5" s="1"/>
  <c r="BN8" i="5" s="1"/>
  <c r="AN24" i="12"/>
  <c r="Q24" i="12" s="1"/>
  <c r="S24" i="11"/>
  <c r="AO24" i="11" s="1"/>
  <c r="Y24" i="5"/>
  <c r="AT24" i="5" s="1"/>
  <c r="BO24" i="5" s="1"/>
  <c r="CA81" i="10"/>
  <c r="CA44" i="10"/>
  <c r="CA52" i="10"/>
  <c r="CA75" i="10"/>
  <c r="CA82" i="10"/>
  <c r="CA60" i="10"/>
  <c r="CA36" i="10"/>
  <c r="CA69" i="10"/>
  <c r="CA66" i="10"/>
  <c r="CA73" i="10"/>
  <c r="CA63" i="10"/>
  <c r="CA55" i="10"/>
  <c r="CA48" i="10"/>
  <c r="CA70" i="10"/>
  <c r="CA57" i="10"/>
  <c r="CA42" i="10"/>
  <c r="CA43" i="10"/>
  <c r="CA51" i="10"/>
  <c r="CA74" i="10"/>
  <c r="CA37" i="10"/>
  <c r="CA40" i="10"/>
  <c r="CA45" i="10"/>
  <c r="CA64" i="10"/>
  <c r="CA67" i="10"/>
  <c r="CA39" i="10"/>
  <c r="CA62" i="10"/>
  <c r="CA83" i="10"/>
  <c r="CA58" i="10"/>
  <c r="CA85" i="10"/>
  <c r="CA77" i="10"/>
  <c r="CA76" i="10"/>
  <c r="CA50" i="10"/>
  <c r="CA71" i="10"/>
  <c r="CA79" i="10"/>
  <c r="CA78" i="10"/>
  <c r="CA65" i="10"/>
  <c r="CA49" i="10"/>
  <c r="CA38" i="10"/>
  <c r="CA59" i="10"/>
  <c r="CA80" i="10"/>
  <c r="CA54" i="10"/>
  <c r="CA53" i="10"/>
  <c r="CA61" i="10"/>
  <c r="CA84" i="10"/>
  <c r="CA47" i="10"/>
  <c r="CA68" i="10"/>
  <c r="CA56" i="10"/>
  <c r="CA41" i="10"/>
  <c r="CA46" i="10"/>
  <c r="CA72" i="10"/>
  <c r="Q8" i="11"/>
  <c r="AM8" i="11" s="1"/>
  <c r="W8" i="5"/>
  <c r="AR8" i="5" s="1"/>
  <c r="BM8" i="5" s="1"/>
  <c r="R20" i="11"/>
  <c r="AN20" i="11" s="1"/>
  <c r="X20" i="5"/>
  <c r="AS20" i="5" s="1"/>
  <c r="BN20" i="5" s="1"/>
  <c r="T30" i="11"/>
  <c r="AP30" i="11" s="1"/>
  <c r="Z30" i="5"/>
  <c r="AU30" i="5" s="1"/>
  <c r="BP30" i="5" s="1"/>
  <c r="T24" i="11"/>
  <c r="AP24" i="11" s="1"/>
  <c r="Z24" i="5"/>
  <c r="AU24" i="5" s="1"/>
  <c r="BP24" i="5" s="1"/>
  <c r="AN30" i="12"/>
  <c r="Q30" i="12" s="1"/>
  <c r="Y30" i="5"/>
  <c r="AT30" i="5" s="1"/>
  <c r="BO30" i="5" s="1"/>
  <c r="S7" i="11"/>
  <c r="AO7" i="11" s="1"/>
  <c r="Y7" i="5"/>
  <c r="AT7" i="5" s="1"/>
  <c r="BO7" i="5" s="1"/>
  <c r="AN20" i="12"/>
  <c r="Q20" i="12" s="1"/>
  <c r="Y20" i="5"/>
  <c r="AT20" i="5" s="1"/>
  <c r="BO20" i="5" s="1"/>
  <c r="AL13" i="12"/>
  <c r="O13" i="12" s="1"/>
  <c r="W13" i="5"/>
  <c r="AR13" i="5" s="1"/>
  <c r="BM13" i="5" s="1"/>
  <c r="AL33" i="12"/>
  <c r="O33" i="12" s="1"/>
  <c r="W33" i="5"/>
  <c r="AR33" i="5" s="1"/>
  <c r="BM33" i="5" s="1"/>
  <c r="T11" i="11"/>
  <c r="AP11" i="11" s="1"/>
  <c r="AO11" i="12"/>
  <c r="R11" i="12" s="1"/>
  <c r="Z11" i="5"/>
  <c r="AU11" i="5" s="1"/>
  <c r="BP11" i="5" s="1"/>
  <c r="AM12" i="12"/>
  <c r="P12" i="12" s="1"/>
  <c r="R12" i="11"/>
  <c r="AN12" i="11" s="1"/>
  <c r="X12" i="5"/>
  <c r="AS12" i="5" s="1"/>
  <c r="BN12" i="5" s="1"/>
  <c r="AM25" i="12"/>
  <c r="P25" i="12" s="1"/>
  <c r="X25" i="5"/>
  <c r="AS25" i="5" s="1"/>
  <c r="BN25" i="5" s="1"/>
  <c r="AM16" i="12"/>
  <c r="P16" i="12" s="1"/>
  <c r="R16" i="11"/>
  <c r="AN16" i="11" s="1"/>
  <c r="X16" i="5"/>
  <c r="AS16" i="5" s="1"/>
  <c r="BN16" i="5" s="1"/>
  <c r="T20" i="11"/>
  <c r="AP20" i="11" s="1"/>
  <c r="Z20" i="5"/>
  <c r="AU20" i="5" s="1"/>
  <c r="BP20" i="5" s="1"/>
  <c r="T10" i="11"/>
  <c r="AP10" i="11" s="1"/>
  <c r="Z10" i="5"/>
  <c r="AU10" i="5" s="1"/>
  <c r="BP10" i="5" s="1"/>
  <c r="S16" i="11"/>
  <c r="AO16" i="11" s="1"/>
  <c r="Y16" i="5"/>
  <c r="AT16" i="5" s="1"/>
  <c r="BO16" i="5" s="1"/>
  <c r="BY45" i="10"/>
  <c r="BY68" i="10"/>
  <c r="BY80" i="10"/>
  <c r="BY39" i="10"/>
  <c r="BY76" i="10"/>
  <c r="BY36" i="10"/>
  <c r="BY83" i="10"/>
  <c r="BY56" i="10"/>
  <c r="BY79" i="10"/>
  <c r="BY77" i="10"/>
  <c r="BY64" i="10"/>
  <c r="BY74" i="10"/>
  <c r="BY71" i="10"/>
  <c r="BY82" i="10"/>
  <c r="BY67" i="10"/>
  <c r="BY65" i="10"/>
  <c r="BY52" i="10"/>
  <c r="BY62" i="10"/>
  <c r="BY59" i="10"/>
  <c r="BY70" i="10"/>
  <c r="BY55" i="10"/>
  <c r="BY53" i="10"/>
  <c r="BY40" i="10"/>
  <c r="BY50" i="10"/>
  <c r="BY47" i="10"/>
  <c r="BY58" i="10"/>
  <c r="BY43" i="10"/>
  <c r="BY41" i="10"/>
  <c r="BY84" i="10"/>
  <c r="BY38" i="10"/>
  <c r="BY81" i="10"/>
  <c r="BY78" i="10"/>
  <c r="BY46" i="10"/>
  <c r="BY75" i="10"/>
  <c r="BY85" i="10"/>
  <c r="BY72" i="10"/>
  <c r="BY73" i="10"/>
  <c r="BY69" i="10"/>
  <c r="BY54" i="10"/>
  <c r="BY44" i="10"/>
  <c r="BY63" i="10"/>
  <c r="BY61" i="10"/>
  <c r="BY60" i="10"/>
  <c r="BY49" i="10"/>
  <c r="BY57" i="10"/>
  <c r="BY42" i="10"/>
  <c r="BY66" i="10"/>
  <c r="BY51" i="10"/>
  <c r="BY37" i="10"/>
  <c r="BY48" i="10"/>
  <c r="T29" i="11"/>
  <c r="AP29" i="11" s="1"/>
  <c r="Z29" i="5"/>
  <c r="AU29" i="5" s="1"/>
  <c r="BP29" i="5" s="1"/>
  <c r="Z32" i="5"/>
  <c r="AU32" i="5" s="1"/>
  <c r="BP32" i="5" s="1"/>
  <c r="AO32" i="12"/>
  <c r="R32" i="12" s="1"/>
  <c r="T32" i="11"/>
  <c r="AP32" i="11" s="1"/>
  <c r="AO7" i="12"/>
  <c r="R7" i="12" s="1"/>
  <c r="Z7" i="5"/>
  <c r="AU7" i="5" s="1"/>
  <c r="BP7" i="5" s="1"/>
  <c r="CB76" i="10"/>
  <c r="CB64" i="10"/>
  <c r="CB53" i="10"/>
  <c r="CB62" i="10"/>
  <c r="CB56" i="10"/>
  <c r="CB81" i="10"/>
  <c r="CB44" i="10"/>
  <c r="CB85" i="10"/>
  <c r="CB73" i="10"/>
  <c r="CB41" i="10"/>
  <c r="CB50" i="10"/>
  <c r="CB84" i="10"/>
  <c r="CB69" i="10"/>
  <c r="CB78" i="10"/>
  <c r="CB38" i="10"/>
  <c r="CB51" i="10"/>
  <c r="CB52" i="10"/>
  <c r="CB55" i="10"/>
  <c r="CB57" i="10"/>
  <c r="CB66" i="10"/>
  <c r="CB63" i="10"/>
  <c r="CB75" i="10"/>
  <c r="CB43" i="10"/>
  <c r="CB83" i="10"/>
  <c r="CB45" i="10"/>
  <c r="CB54" i="10"/>
  <c r="CB70" i="10"/>
  <c r="CB46" i="10"/>
  <c r="CB61" i="10"/>
  <c r="CB71" i="10"/>
  <c r="CB37" i="10"/>
  <c r="CB42" i="10"/>
  <c r="CB79" i="10"/>
  <c r="CB58" i="10"/>
  <c r="CB72" i="10"/>
  <c r="CB59" i="10"/>
  <c r="CB40" i="10"/>
  <c r="CB39" i="10"/>
  <c r="CB77" i="10"/>
  <c r="CB67" i="10"/>
  <c r="CB60" i="10"/>
  <c r="CB47" i="10"/>
  <c r="CB80" i="10"/>
  <c r="CB36" i="10"/>
  <c r="CB82" i="10"/>
  <c r="CB65" i="10"/>
  <c r="CB74" i="10"/>
  <c r="CB48" i="10"/>
  <c r="CB49" i="10"/>
  <c r="CB68" i="10"/>
  <c r="AN33" i="12"/>
  <c r="Q33" i="12" s="1"/>
  <c r="S33" i="11"/>
  <c r="AO33" i="11" s="1"/>
  <c r="Y33" i="5"/>
  <c r="AT33" i="5" s="1"/>
  <c r="BO33" i="5" s="1"/>
  <c r="S9" i="11"/>
  <c r="AO9" i="11" s="1"/>
  <c r="Y9" i="5"/>
  <c r="AT9" i="5" s="1"/>
  <c r="BO9" i="5" s="1"/>
  <c r="AN9" i="12"/>
  <c r="Q9" i="12" s="1"/>
  <c r="S25" i="11"/>
  <c r="AO25" i="11" s="1"/>
  <c r="Y25" i="5"/>
  <c r="AT25" i="5" s="1"/>
  <c r="BO25" i="5" s="1"/>
  <c r="T17" i="11"/>
  <c r="AP17" i="11" s="1"/>
  <c r="Z17" i="5"/>
  <c r="AU17" i="5" s="1"/>
  <c r="BP17" i="5" s="1"/>
  <c r="R27" i="11"/>
  <c r="AN27" i="11" s="1"/>
  <c r="AM27" i="12"/>
  <c r="P27" i="12" s="1"/>
  <c r="X27" i="5"/>
  <c r="AS27" i="5" s="1"/>
  <c r="BN27" i="5" s="1"/>
  <c r="AL25" i="12"/>
  <c r="O25" i="12" s="1"/>
  <c r="W25" i="5"/>
  <c r="AR25" i="5" s="1"/>
  <c r="BM25" i="5" s="1"/>
  <c r="Q25" i="11"/>
  <c r="AM25" i="11" s="1"/>
  <c r="AL7" i="12"/>
  <c r="O7" i="12" s="1"/>
  <c r="W7" i="5"/>
  <c r="AR7" i="5" s="1"/>
  <c r="BM7" i="5" s="1"/>
  <c r="X31" i="5"/>
  <c r="AS31" i="5" s="1"/>
  <c r="BN31" i="5" s="1"/>
  <c r="R31" i="11"/>
  <c r="AN31" i="11" s="1"/>
  <c r="AM31" i="12"/>
  <c r="P31" i="12" s="1"/>
  <c r="R13" i="11"/>
  <c r="AN13" i="11" s="1"/>
  <c r="X13" i="5"/>
  <c r="AS13" i="5" s="1"/>
  <c r="BN13" i="5" s="1"/>
  <c r="AM13" i="12"/>
  <c r="P13" i="12" s="1"/>
  <c r="R34" i="11"/>
  <c r="AN34" i="11" s="1"/>
  <c r="X34" i="5"/>
  <c r="AS34" i="5" s="1"/>
  <c r="BN34" i="5" s="1"/>
  <c r="T19" i="11"/>
  <c r="AP19" i="11" s="1"/>
  <c r="Z19" i="5"/>
  <c r="AU19" i="5" s="1"/>
  <c r="BP19" i="5" s="1"/>
  <c r="AO28" i="12"/>
  <c r="R28" i="12" s="1"/>
  <c r="AM32" i="12"/>
  <c r="P32" i="12" s="1"/>
  <c r="R32" i="11"/>
  <c r="AN32" i="11" s="1"/>
  <c r="X32" i="5"/>
  <c r="AS32" i="5" s="1"/>
  <c r="BN32" i="5" s="1"/>
  <c r="T15" i="11"/>
  <c r="AP15" i="11" s="1"/>
  <c r="Z15" i="5"/>
  <c r="AU15" i="5" s="1"/>
  <c r="BP15" i="5" s="1"/>
  <c r="T34" i="11"/>
  <c r="AP34" i="11" s="1"/>
  <c r="AO34" i="12"/>
  <c r="R34" i="12" s="1"/>
  <c r="Z34" i="5"/>
  <c r="AU34" i="5" s="1"/>
  <c r="BP34" i="5" s="1"/>
  <c r="S35" i="11"/>
  <c r="AO35" i="11" s="1"/>
  <c r="Y35" i="5"/>
  <c r="AT35" i="5" s="1"/>
  <c r="BO35" i="5" s="1"/>
  <c r="AN35" i="12"/>
  <c r="Q35" i="12" s="1"/>
  <c r="Q36" i="12" s="1"/>
  <c r="Q37" i="12" s="1"/>
  <c r="Q38" i="12" s="1"/>
  <c r="Q39" i="12" s="1"/>
  <c r="Q40" i="12" s="1"/>
  <c r="Q41" i="12" s="1"/>
  <c r="Q42" i="12" s="1"/>
  <c r="Q43" i="12" s="1"/>
  <c r="Q44" i="12" s="1"/>
  <c r="Q45" i="12" s="1"/>
  <c r="Q46" i="12" s="1"/>
  <c r="Q47" i="12" s="1"/>
  <c r="Q48" i="12" s="1"/>
  <c r="Q49" i="12" s="1"/>
  <c r="Q50" i="12" s="1"/>
  <c r="Q51" i="12" s="1"/>
  <c r="Q52" i="12" s="1"/>
  <c r="Q53" i="12" s="1"/>
  <c r="Q54" i="12" s="1"/>
  <c r="Q55" i="12" s="1"/>
  <c r="Q56" i="12" s="1"/>
  <c r="Q57" i="12" s="1"/>
  <c r="Q58" i="12" s="1"/>
  <c r="Q59" i="12" s="1"/>
  <c r="Q60" i="12" s="1"/>
  <c r="Q61" i="12" s="1"/>
  <c r="Q62" i="12" s="1"/>
  <c r="Q63" i="12" s="1"/>
  <c r="Q64" i="12" s="1"/>
  <c r="Q65" i="12" s="1"/>
  <c r="Q66" i="12" s="1"/>
  <c r="Q67" i="12" s="1"/>
  <c r="Q68" i="12" s="1"/>
  <c r="Q69" i="12" s="1"/>
  <c r="Q70" i="12" s="1"/>
  <c r="Q71" i="12" s="1"/>
  <c r="Q72" i="12" s="1"/>
  <c r="Q73" i="12" s="1"/>
  <c r="Q74" i="12" s="1"/>
  <c r="Q75" i="12" s="1"/>
  <c r="Q76" i="12" s="1"/>
  <c r="Q77" i="12" s="1"/>
  <c r="Q78" i="12" s="1"/>
  <c r="Q79" i="12" s="1"/>
  <c r="Q80" i="12" s="1"/>
  <c r="Q81" i="12" s="1"/>
  <c r="Q82" i="12" s="1"/>
  <c r="Q83" i="12" s="1"/>
  <c r="Q84" i="12" s="1"/>
  <c r="Q85" i="12" s="1"/>
  <c r="S31" i="11"/>
  <c r="AO31" i="11" s="1"/>
  <c r="Y31" i="5"/>
  <c r="AT31" i="5" s="1"/>
  <c r="BO31" i="5" s="1"/>
  <c r="S29" i="11"/>
  <c r="AO29" i="11" s="1"/>
  <c r="Y29" i="5"/>
  <c r="AT29" i="5" s="1"/>
  <c r="BO29" i="5" s="1"/>
  <c r="AN29" i="12"/>
  <c r="Q29" i="12" s="1"/>
  <c r="S17" i="11"/>
  <c r="AO17" i="11" s="1"/>
  <c r="Y17" i="5"/>
  <c r="AT17" i="5" s="1"/>
  <c r="BO17" i="5" s="1"/>
  <c r="CZ56" i="10"/>
  <c r="F57" i="12"/>
  <c r="CX56" i="10"/>
  <c r="DA56" i="10"/>
  <c r="CY56" i="10"/>
  <c r="T31" i="11"/>
  <c r="AP31" i="11" s="1"/>
  <c r="Z31" i="5"/>
  <c r="AU31" i="5" s="1"/>
  <c r="BP31" i="5" s="1"/>
  <c r="AO31" i="12"/>
  <c r="R31" i="12" s="1"/>
  <c r="AL22" i="12"/>
  <c r="O22" i="12" s="1"/>
  <c r="Q22" i="11"/>
  <c r="AM22" i="11" s="1"/>
  <c r="W22" i="5"/>
  <c r="AR22" i="5" s="1"/>
  <c r="BM22" i="5" s="1"/>
  <c r="Q30" i="11"/>
  <c r="AM30" i="11" s="1"/>
  <c r="W30" i="5"/>
  <c r="AR30" i="5" s="1"/>
  <c r="BM30" i="5" s="1"/>
  <c r="Q11" i="11"/>
  <c r="AM11" i="11" s="1"/>
  <c r="W11" i="5"/>
  <c r="AR11" i="5" s="1"/>
  <c r="BM11" i="5" s="1"/>
  <c r="R7" i="11"/>
  <c r="AN7" i="11" s="1"/>
  <c r="X7" i="5"/>
  <c r="AS7" i="5" s="1"/>
  <c r="BN7" i="5" s="1"/>
  <c r="AM7" i="12"/>
  <c r="P7" i="12" s="1"/>
  <c r="R28" i="11"/>
  <c r="AN28" i="11" s="1"/>
  <c r="X28" i="5"/>
  <c r="AS28" i="5" s="1"/>
  <c r="BN28" i="5" s="1"/>
  <c r="AM21" i="12"/>
  <c r="P21" i="12" s="1"/>
  <c r="R21" i="11"/>
  <c r="AN21" i="11" s="1"/>
  <c r="X21" i="5"/>
  <c r="AS21" i="5" s="1"/>
  <c r="BN21" i="5" s="1"/>
  <c r="AL14" i="12"/>
  <c r="O14" i="12" s="1"/>
  <c r="R30" i="11"/>
  <c r="AN30" i="11" s="1"/>
  <c r="X30" i="5"/>
  <c r="AS30" i="5" s="1"/>
  <c r="BN30" i="5" s="1"/>
  <c r="S18" i="11"/>
  <c r="AO18" i="11" s="1"/>
  <c r="Y18" i="5"/>
  <c r="AT18" i="5" s="1"/>
  <c r="BO18" i="5" s="1"/>
  <c r="AO13" i="12"/>
  <c r="R13" i="12" s="1"/>
  <c r="Z13" i="5"/>
  <c r="AU13" i="5" s="1"/>
  <c r="BP13" i="5" s="1"/>
  <c r="AN32" i="12"/>
  <c r="Q32" i="12" s="1"/>
  <c r="S32" i="11"/>
  <c r="AO32" i="11" s="1"/>
  <c r="Y32" i="5"/>
  <c r="AT32" i="5" s="1"/>
  <c r="BO32" i="5" s="1"/>
  <c r="S10" i="11"/>
  <c r="AO10" i="11" s="1"/>
  <c r="Y10" i="5"/>
  <c r="AT10" i="5" s="1"/>
  <c r="BO10" i="5" s="1"/>
  <c r="S14" i="11"/>
  <c r="AO14" i="11" s="1"/>
  <c r="Y14" i="5"/>
  <c r="AT14" i="5" s="1"/>
  <c r="BO14" i="5" s="1"/>
  <c r="S26" i="11"/>
  <c r="AO26" i="11" s="1"/>
  <c r="Y26" i="5"/>
  <c r="AT26" i="5" s="1"/>
  <c r="BO26" i="5" s="1"/>
  <c r="R35" i="11"/>
  <c r="AN35" i="11" s="1"/>
  <c r="AM35" i="12"/>
  <c r="P35" i="12" s="1"/>
  <c r="P36" i="12" s="1"/>
  <c r="P37" i="12" s="1"/>
  <c r="P38" i="12" s="1"/>
  <c r="P39" i="12" s="1"/>
  <c r="P40" i="12" s="1"/>
  <c r="P41" i="12" s="1"/>
  <c r="P42" i="12" s="1"/>
  <c r="P43" i="12" s="1"/>
  <c r="P44" i="12" s="1"/>
  <c r="P45" i="12" s="1"/>
  <c r="P46" i="12" s="1"/>
  <c r="P47" i="12" s="1"/>
  <c r="P48" i="12" s="1"/>
  <c r="P49" i="12" s="1"/>
  <c r="P50" i="12" s="1"/>
  <c r="P51" i="12" s="1"/>
  <c r="P52" i="12" s="1"/>
  <c r="P53" i="12" s="1"/>
  <c r="P54" i="12" s="1"/>
  <c r="P55" i="12" s="1"/>
  <c r="P56" i="12" s="1"/>
  <c r="P57" i="12" s="1"/>
  <c r="P58" i="12" s="1"/>
  <c r="P59" i="12" s="1"/>
  <c r="P60" i="12" s="1"/>
  <c r="P61" i="12" s="1"/>
  <c r="P62" i="12" s="1"/>
  <c r="P63" i="12" s="1"/>
  <c r="P64" i="12" s="1"/>
  <c r="P65" i="12" s="1"/>
  <c r="P66" i="12" s="1"/>
  <c r="P67" i="12" s="1"/>
  <c r="P68" i="12" s="1"/>
  <c r="P69" i="12" s="1"/>
  <c r="P70" i="12" s="1"/>
  <c r="P71" i="12" s="1"/>
  <c r="P72" i="12" s="1"/>
  <c r="P73" i="12" s="1"/>
  <c r="P74" i="12" s="1"/>
  <c r="P75" i="12" s="1"/>
  <c r="P76" i="12" s="1"/>
  <c r="P77" i="12" s="1"/>
  <c r="P78" i="12" s="1"/>
  <c r="P79" i="12" s="1"/>
  <c r="P80" i="12" s="1"/>
  <c r="P81" i="12" s="1"/>
  <c r="P82" i="12" s="1"/>
  <c r="P83" i="12" s="1"/>
  <c r="P84" i="12" s="1"/>
  <c r="P85" i="12" s="1"/>
  <c r="X35" i="5"/>
  <c r="AS35" i="5" s="1"/>
  <c r="BN35" i="5" s="1"/>
  <c r="AN22" i="12"/>
  <c r="Q22" i="12" s="1"/>
  <c r="Q21" i="11"/>
  <c r="AM21" i="11" s="1"/>
  <c r="AL26" i="12"/>
  <c r="O26" i="12" s="1"/>
  <c r="Q26" i="11"/>
  <c r="AM26" i="11" s="1"/>
  <c r="W26" i="5"/>
  <c r="AR26" i="5" s="1"/>
  <c r="BM26" i="5" s="1"/>
  <c r="W20" i="5"/>
  <c r="AR20" i="5" s="1"/>
  <c r="BM20" i="5" s="1"/>
  <c r="AL20" i="12"/>
  <c r="O20" i="12" s="1"/>
  <c r="Q20" i="11"/>
  <c r="AM20" i="11" s="1"/>
  <c r="AL17" i="12"/>
  <c r="O17" i="12" s="1"/>
  <c r="W17" i="5"/>
  <c r="AR17" i="5" s="1"/>
  <c r="BM17" i="5" s="1"/>
  <c r="R22" i="11"/>
  <c r="AN22" i="11" s="1"/>
  <c r="X22" i="5"/>
  <c r="AS22" i="5" s="1"/>
  <c r="BN22" i="5" s="1"/>
  <c r="AM17" i="12"/>
  <c r="P17" i="12" s="1"/>
  <c r="R17" i="11"/>
  <c r="AN17" i="11" s="1"/>
  <c r="X17" i="5"/>
  <c r="AS17" i="5" s="1"/>
  <c r="BN17" i="5" s="1"/>
  <c r="R11" i="11"/>
  <c r="AN11" i="11" s="1"/>
  <c r="X11" i="5"/>
  <c r="AS11" i="5" s="1"/>
  <c r="BN11" i="5" s="1"/>
  <c r="AM11" i="12"/>
  <c r="P11" i="12" s="1"/>
  <c r="Q23" i="11"/>
  <c r="AM23" i="11" s="1"/>
  <c r="AL16" i="12"/>
  <c r="O16" i="12" s="1"/>
  <c r="S27" i="11"/>
  <c r="AO27" i="11" s="1"/>
  <c r="Y27" i="5"/>
  <c r="AT27" i="5" s="1"/>
  <c r="BO27" i="5" s="1"/>
  <c r="AL6" i="12"/>
  <c r="O6" i="12" s="1"/>
  <c r="W6" i="5"/>
  <c r="AR6" i="5" s="1"/>
  <c r="BM6" i="5" s="1"/>
  <c r="AM10" i="12"/>
  <c r="P10" i="12" s="1"/>
  <c r="R10" i="11"/>
  <c r="AN10" i="11" s="1"/>
  <c r="X10" i="5"/>
  <c r="AS10" i="5" s="1"/>
  <c r="BN10" i="5" s="1"/>
  <c r="GA55" i="10"/>
  <c r="GV55" i="10" s="1"/>
  <c r="R18" i="11"/>
  <c r="AN18" i="11" s="1"/>
  <c r="X18" i="5"/>
  <c r="AS18" i="5" s="1"/>
  <c r="BN18" i="5" s="1"/>
  <c r="AM18" i="12"/>
  <c r="P18" i="12" s="1"/>
  <c r="BZ52" i="10"/>
  <c r="BZ73" i="10"/>
  <c r="BZ49" i="10"/>
  <c r="BZ45" i="10"/>
  <c r="BZ83" i="10"/>
  <c r="BZ55" i="10"/>
  <c r="BZ40" i="10"/>
  <c r="BZ61" i="10"/>
  <c r="BZ80" i="10"/>
  <c r="BZ82" i="10"/>
  <c r="BZ71" i="10"/>
  <c r="BZ43" i="10"/>
  <c r="BZ77" i="10"/>
  <c r="BZ37" i="10"/>
  <c r="BZ51" i="10"/>
  <c r="BZ70" i="10"/>
  <c r="BZ59" i="10"/>
  <c r="BZ60" i="10"/>
  <c r="BZ38" i="10"/>
  <c r="BZ41" i="10"/>
  <c r="BZ56" i="10"/>
  <c r="BZ74" i="10"/>
  <c r="BZ58" i="10"/>
  <c r="BZ47" i="10"/>
  <c r="BZ75" i="10"/>
  <c r="BZ69" i="10"/>
  <c r="BZ57" i="10"/>
  <c r="BZ54" i="10"/>
  <c r="BZ62" i="10"/>
  <c r="BZ46" i="10"/>
  <c r="BZ81" i="10"/>
  <c r="BZ44" i="10"/>
  <c r="BZ39" i="10"/>
  <c r="BZ48" i="10"/>
  <c r="BZ63" i="10"/>
  <c r="BZ50" i="10"/>
  <c r="BZ68" i="10"/>
  <c r="BZ42" i="10"/>
  <c r="BZ76" i="10"/>
  <c r="BZ36" i="10"/>
  <c r="BZ65" i="10"/>
  <c r="BZ78" i="10"/>
  <c r="BZ72" i="10"/>
  <c r="BZ79" i="10"/>
  <c r="BZ64" i="10"/>
  <c r="BZ85" i="10"/>
  <c r="BZ53" i="10"/>
  <c r="BZ66" i="10"/>
  <c r="BZ84" i="10"/>
  <c r="BZ67" i="10"/>
  <c r="AO25" i="12"/>
  <c r="R25" i="12" s="1"/>
  <c r="T25" i="11"/>
  <c r="AP25" i="11" s="1"/>
  <c r="Z25" i="5"/>
  <c r="AU25" i="5" s="1"/>
  <c r="BP25" i="5" s="1"/>
  <c r="S19" i="11"/>
  <c r="AO19" i="11" s="1"/>
  <c r="Y19" i="5"/>
  <c r="AT19" i="5" s="1"/>
  <c r="BO19" i="5" s="1"/>
  <c r="S15" i="11"/>
  <c r="AO15" i="11" s="1"/>
  <c r="Y15" i="5"/>
  <c r="AT15" i="5" s="1"/>
  <c r="BO15" i="5" s="1"/>
  <c r="AN12" i="12"/>
  <c r="Q12" i="12" s="1"/>
  <c r="S12" i="11"/>
  <c r="AO12" i="11" s="1"/>
  <c r="Y12" i="5"/>
  <c r="AT12" i="5" s="1"/>
  <c r="BO12" i="5" s="1"/>
  <c r="S13" i="11"/>
  <c r="AO13" i="11" s="1"/>
  <c r="Y13" i="5"/>
  <c r="AT13" i="5" s="1"/>
  <c r="BO13" i="5" s="1"/>
  <c r="AM19" i="12"/>
  <c r="P19" i="12" s="1"/>
  <c r="X19" i="5"/>
  <c r="AS19" i="5" s="1"/>
  <c r="BN19" i="5" s="1"/>
  <c r="T33" i="11"/>
  <c r="AP33" i="11" s="1"/>
  <c r="Z33" i="5"/>
  <c r="AU33" i="5" s="1"/>
  <c r="BP33" i="5" s="1"/>
  <c r="AO33" i="12"/>
  <c r="R33" i="12" s="1"/>
  <c r="Q12" i="11"/>
  <c r="AM12" i="11" s="1"/>
  <c r="W12" i="5"/>
  <c r="AR12" i="5" s="1"/>
  <c r="BM12" i="5" s="1"/>
  <c r="AL32" i="12"/>
  <c r="O32" i="12" s="1"/>
  <c r="W32" i="5"/>
  <c r="AR32" i="5" s="1"/>
  <c r="BM32" i="5" s="1"/>
  <c r="AL31" i="12"/>
  <c r="O31" i="12" s="1"/>
  <c r="W31" i="5"/>
  <c r="AR31" i="5" s="1"/>
  <c r="BM31" i="5" s="1"/>
  <c r="Q31" i="11"/>
  <c r="AM31" i="11" s="1"/>
  <c r="AM15" i="12"/>
  <c r="P15" i="12" s="1"/>
  <c r="R15" i="11"/>
  <c r="AN15" i="11" s="1"/>
  <c r="X15" i="5"/>
  <c r="AS15" i="5" s="1"/>
  <c r="BN15" i="5" s="1"/>
  <c r="AM24" i="12"/>
  <c r="P24" i="12" s="1"/>
  <c r="R24" i="11"/>
  <c r="AN24" i="11" s="1"/>
  <c r="X24" i="5"/>
  <c r="AS24" i="5" s="1"/>
  <c r="BN24" i="5" s="1"/>
  <c r="R33" i="11"/>
  <c r="AN33" i="11" s="1"/>
  <c r="X33" i="5"/>
  <c r="AS33" i="5" s="1"/>
  <c r="BN33" i="5" s="1"/>
  <c r="AM33" i="12"/>
  <c r="P33" i="12" s="1"/>
  <c r="R26" i="11"/>
  <c r="AN26" i="11" s="1"/>
  <c r="X26" i="5"/>
  <c r="AS26" i="5" s="1"/>
  <c r="BN26" i="5" s="1"/>
  <c r="Q34" i="11"/>
  <c r="AM34" i="11" s="1"/>
  <c r="AL34" i="12"/>
  <c r="O34" i="12" s="1"/>
  <c r="W34" i="5"/>
  <c r="AR34" i="5" s="1"/>
  <c r="BM34" i="5" s="1"/>
  <c r="T14" i="11"/>
  <c r="AP14" i="11" s="1"/>
  <c r="AO14" i="12"/>
  <c r="R14" i="12" s="1"/>
  <c r="Z14" i="5"/>
  <c r="AU14" i="5" s="1"/>
  <c r="BP14" i="5" s="1"/>
  <c r="S34" i="11"/>
  <c r="AO34" i="11" s="1"/>
  <c r="Y34" i="5"/>
  <c r="AT34" i="5" s="1"/>
  <c r="BO34" i="5" s="1"/>
  <c r="Q9" i="11"/>
  <c r="AM9" i="11" s="1"/>
  <c r="W9" i="5"/>
  <c r="AR9" i="5" s="1"/>
  <c r="BM9" i="5" s="1"/>
  <c r="T22" i="11"/>
  <c r="AP22" i="11" s="1"/>
  <c r="Z22" i="5"/>
  <c r="AU22" i="5" s="1"/>
  <c r="BP22" i="5" s="1"/>
  <c r="AO22" i="12"/>
  <c r="R22" i="12" s="1"/>
  <c r="S21" i="11"/>
  <c r="AO21" i="11" s="1"/>
  <c r="Y21" i="5"/>
  <c r="AT21" i="5" s="1"/>
  <c r="BO21" i="5" s="1"/>
  <c r="S8" i="11"/>
  <c r="AO8" i="11" s="1"/>
  <c r="Y8" i="5"/>
  <c r="AT8" i="5" s="1"/>
  <c r="BO8" i="5" s="1"/>
  <c r="S11" i="11"/>
  <c r="AO11" i="11" s="1"/>
  <c r="Y11" i="5"/>
  <c r="AT11" i="5" s="1"/>
  <c r="BO11" i="5" s="1"/>
  <c r="AN11" i="12"/>
  <c r="Q11" i="12" s="1"/>
  <c r="S23" i="11"/>
  <c r="AO23" i="11" s="1"/>
  <c r="Y23" i="5"/>
  <c r="AT23" i="5" s="1"/>
  <c r="BO23" i="5" s="1"/>
  <c r="T27" i="11"/>
  <c r="AP27" i="11" s="1"/>
  <c r="Z27" i="5"/>
  <c r="AU27" i="5" s="1"/>
  <c r="BP27" i="5" s="1"/>
  <c r="Q28" i="11"/>
  <c r="AM28" i="11" s="1"/>
  <c r="W28" i="5"/>
  <c r="AR28" i="5" s="1"/>
  <c r="BM28" i="5" s="1"/>
  <c r="T35" i="11"/>
  <c r="AP35" i="11" s="1"/>
  <c r="Z35" i="5"/>
  <c r="AU35" i="5" s="1"/>
  <c r="BP35" i="5" s="1"/>
  <c r="Q29" i="11"/>
  <c r="AM29" i="11" s="1"/>
  <c r="W29" i="5"/>
  <c r="AR29" i="5" s="1"/>
  <c r="BM29" i="5" s="1"/>
  <c r="W15" i="5"/>
  <c r="AR15" i="5" s="1"/>
  <c r="BM15" i="5" s="1"/>
  <c r="AL15" i="12"/>
  <c r="O15" i="12" s="1"/>
  <c r="Q15" i="11"/>
  <c r="AM15" i="11" s="1"/>
  <c r="R14" i="11"/>
  <c r="AN14" i="11" s="1"/>
  <c r="X14" i="5"/>
  <c r="AS14" i="5" s="1"/>
  <c r="BN14" i="5" s="1"/>
  <c r="AM23" i="12"/>
  <c r="P23" i="12" s="1"/>
  <c r="X23" i="5"/>
  <c r="AS23" i="5" s="1"/>
  <c r="BN23" i="5" s="1"/>
  <c r="R9" i="11"/>
  <c r="AN9" i="11" s="1"/>
  <c r="X9" i="5"/>
  <c r="AS9" i="5" s="1"/>
  <c r="BN9" i="5" s="1"/>
  <c r="AM29" i="12"/>
  <c r="P29" i="12" s="1"/>
  <c r="X29" i="5"/>
  <c r="AS29" i="5" s="1"/>
  <c r="BN29" i="5" s="1"/>
  <c r="FP70" i="10"/>
  <c r="FQ70" i="10"/>
  <c r="FR70" i="10"/>
  <c r="T71" i="12"/>
  <c r="FS70" i="10"/>
  <c r="EQ53" i="5"/>
  <c r="AW54" i="11"/>
  <c r="BF53" i="11"/>
  <c r="AX56" i="11"/>
  <c r="BB53" i="11"/>
  <c r="BC53" i="11"/>
  <c r="EP53" i="5"/>
  <c r="BN68" i="11"/>
  <c r="BD54" i="11"/>
  <c r="EM53" i="5"/>
  <c r="ER61" i="5"/>
  <c r="BH62" i="11"/>
  <c r="ER62" i="5" s="1"/>
  <c r="EH55" i="5"/>
  <c r="EH56" i="5"/>
  <c r="Z57" i="14"/>
  <c r="BA53" i="11"/>
  <c r="BG54" i="11"/>
  <c r="EG54" i="5"/>
  <c r="BM61" i="11"/>
  <c r="AN34" i="12" l="1"/>
  <c r="Q34" i="12" s="1"/>
  <c r="AO20" i="12"/>
  <c r="R20" i="12" s="1"/>
  <c r="Q13" i="11"/>
  <c r="AM13" i="11" s="1"/>
  <c r="AO24" i="12"/>
  <c r="R24" i="12" s="1"/>
  <c r="T8" i="11"/>
  <c r="AP8" i="11" s="1"/>
  <c r="T21" i="11"/>
  <c r="AP21" i="11" s="1"/>
  <c r="AO21" i="12"/>
  <c r="R21" i="12" s="1"/>
  <c r="AM9" i="12"/>
  <c r="P9" i="12" s="1"/>
  <c r="AL28" i="12"/>
  <c r="O28" i="12" s="1"/>
  <c r="AL9" i="12"/>
  <c r="O9" i="12" s="1"/>
  <c r="Q32" i="11"/>
  <c r="AM32" i="11" s="1"/>
  <c r="AN27" i="12"/>
  <c r="Q27" i="12" s="1"/>
  <c r="AM30" i="12"/>
  <c r="P30" i="12" s="1"/>
  <c r="AN17" i="12"/>
  <c r="Q17" i="12" s="1"/>
  <c r="AO19" i="12"/>
  <c r="R19" i="12" s="1"/>
  <c r="AN25" i="12"/>
  <c r="Q25" i="12" s="1"/>
  <c r="AO29" i="12"/>
  <c r="R29" i="12" s="1"/>
  <c r="S30" i="11"/>
  <c r="AO30" i="11" s="1"/>
  <c r="AL8" i="12"/>
  <c r="O8" i="12" s="1"/>
  <c r="AL29" i="12"/>
  <c r="O29" i="12" s="1"/>
  <c r="AN26" i="12"/>
  <c r="Q26" i="12" s="1"/>
  <c r="AL11" i="12"/>
  <c r="O11" i="12" s="1"/>
  <c r="AO10" i="12"/>
  <c r="R10" i="12" s="1"/>
  <c r="Q33" i="11"/>
  <c r="AM33" i="11" s="1"/>
  <c r="AU57" i="14"/>
  <c r="EQ53" i="10"/>
  <c r="ER53" i="10"/>
  <c r="ES53" i="10"/>
  <c r="ET53" i="10"/>
  <c r="FD76" i="10"/>
  <c r="FA76" i="10"/>
  <c r="FB76" i="10"/>
  <c r="FC76" i="10"/>
  <c r="EW81" i="10"/>
  <c r="EY81" i="10"/>
  <c r="EV81" i="10"/>
  <c r="EX81" i="10"/>
  <c r="FB38" i="10"/>
  <c r="FA38" i="10"/>
  <c r="FC38" i="10"/>
  <c r="FD38" i="10"/>
  <c r="FC77" i="10"/>
  <c r="FD77" i="10"/>
  <c r="FA77" i="10"/>
  <c r="FB77" i="10"/>
  <c r="GO70" i="10"/>
  <c r="EW85" i="10"/>
  <c r="EX85" i="10"/>
  <c r="EY85" i="10"/>
  <c r="EV85" i="10"/>
  <c r="EY42" i="10"/>
  <c r="EX42" i="10"/>
  <c r="EW42" i="10"/>
  <c r="EV42" i="10"/>
  <c r="EY46" i="10"/>
  <c r="EX46" i="10"/>
  <c r="EW46" i="10"/>
  <c r="EV46" i="10"/>
  <c r="EW74" i="10"/>
  <c r="EY74" i="10"/>
  <c r="EV74" i="10"/>
  <c r="EX74" i="10"/>
  <c r="EV37" i="10"/>
  <c r="EY37" i="10"/>
  <c r="EW37" i="10"/>
  <c r="EX37" i="10"/>
  <c r="EX55" i="10"/>
  <c r="EW55" i="10"/>
  <c r="EY55" i="10"/>
  <c r="EV55" i="10"/>
  <c r="ES49" i="10"/>
  <c r="EQ49" i="10"/>
  <c r="ER49" i="10"/>
  <c r="ET49" i="10"/>
  <c r="ER72" i="10"/>
  <c r="ET72" i="10"/>
  <c r="EQ72" i="10"/>
  <c r="ES72" i="10"/>
  <c r="ES41" i="10"/>
  <c r="EQ41" i="10"/>
  <c r="ET41" i="10"/>
  <c r="ER41" i="10"/>
  <c r="EQ70" i="10"/>
  <c r="ER70" i="10"/>
  <c r="ES70" i="10"/>
  <c r="ET70" i="10"/>
  <c r="ES74" i="10"/>
  <c r="ET74" i="10"/>
  <c r="EQ74" i="10"/>
  <c r="ER74" i="10"/>
  <c r="ER39" i="10"/>
  <c r="ET39" i="10"/>
  <c r="ES39" i="10"/>
  <c r="EQ39" i="10"/>
  <c r="AM20" i="12"/>
  <c r="P20" i="12" s="1"/>
  <c r="FD47" i="10"/>
  <c r="FC47" i="10"/>
  <c r="FA47" i="10"/>
  <c r="FB47" i="10"/>
  <c r="FA49" i="10"/>
  <c r="FC49" i="10"/>
  <c r="FB49" i="10"/>
  <c r="FD49" i="10"/>
  <c r="FD85" i="10"/>
  <c r="FA85" i="10"/>
  <c r="FB85" i="10"/>
  <c r="FC85" i="10"/>
  <c r="FC40" i="10"/>
  <c r="FB40" i="10"/>
  <c r="FD40" i="10"/>
  <c r="FA40" i="10"/>
  <c r="FA48" i="10"/>
  <c r="FB48" i="10"/>
  <c r="FC48" i="10"/>
  <c r="FD48" i="10"/>
  <c r="FA82" i="10"/>
  <c r="FB82" i="10"/>
  <c r="FD82" i="10"/>
  <c r="FC82" i="10"/>
  <c r="AN28" i="12"/>
  <c r="Q28" i="12" s="1"/>
  <c r="EW66" i="10"/>
  <c r="EX66" i="10"/>
  <c r="EV66" i="10"/>
  <c r="EY66" i="10"/>
  <c r="ES69" i="10"/>
  <c r="ET69" i="10"/>
  <c r="ER69" i="10"/>
  <c r="EQ69" i="10"/>
  <c r="ER82" i="10"/>
  <c r="EQ82" i="10"/>
  <c r="ES82" i="10"/>
  <c r="ET82" i="10"/>
  <c r="FB68" i="10"/>
  <c r="FD68" i="10"/>
  <c r="FA68" i="10"/>
  <c r="FC68" i="10"/>
  <c r="FD45" i="10"/>
  <c r="FC45" i="10"/>
  <c r="FB45" i="10"/>
  <c r="FA45" i="10"/>
  <c r="AM14" i="12"/>
  <c r="P14" i="12" s="1"/>
  <c r="AN23" i="12"/>
  <c r="Q23" i="12" s="1"/>
  <c r="AN21" i="12"/>
  <c r="Q21" i="12" s="1"/>
  <c r="AL12" i="12"/>
  <c r="O12" i="12" s="1"/>
  <c r="AN13" i="12"/>
  <c r="Q13" i="12" s="1"/>
  <c r="AN19" i="12"/>
  <c r="Q19" i="12" s="1"/>
  <c r="EX64" i="10"/>
  <c r="EW64" i="10"/>
  <c r="EV64" i="10"/>
  <c r="EY64" i="10"/>
  <c r="EX68" i="10"/>
  <c r="EY68" i="10"/>
  <c r="EV68" i="10"/>
  <c r="EW68" i="10"/>
  <c r="EW62" i="10"/>
  <c r="EY62" i="10"/>
  <c r="EX62" i="10"/>
  <c r="EV62" i="10"/>
  <c r="EW56" i="10"/>
  <c r="EX56" i="10"/>
  <c r="EV56" i="10"/>
  <c r="EY56" i="10"/>
  <c r="EY77" i="10"/>
  <c r="EX77" i="10"/>
  <c r="EW77" i="10"/>
  <c r="EV77" i="10"/>
  <c r="EX83" i="10"/>
  <c r="EV83" i="10"/>
  <c r="EY83" i="10"/>
  <c r="EW83" i="10"/>
  <c r="Q17" i="11"/>
  <c r="AM17" i="11" s="1"/>
  <c r="AN10" i="12"/>
  <c r="Q10" i="12" s="1"/>
  <c r="AN18" i="12"/>
  <c r="Q18" i="12" s="1"/>
  <c r="ES60" i="10"/>
  <c r="ET60" i="10"/>
  <c r="ER60" i="10"/>
  <c r="EQ60" i="10"/>
  <c r="ET85" i="10"/>
  <c r="ER85" i="10"/>
  <c r="EQ85" i="10"/>
  <c r="ES85" i="10"/>
  <c r="ES43" i="10"/>
  <c r="ER43" i="10"/>
  <c r="EQ43" i="10"/>
  <c r="ET43" i="10"/>
  <c r="ER59" i="10"/>
  <c r="EQ59" i="10"/>
  <c r="ET59" i="10"/>
  <c r="ES59" i="10"/>
  <c r="ER64" i="10"/>
  <c r="EQ64" i="10"/>
  <c r="ET64" i="10"/>
  <c r="ES64" i="10"/>
  <c r="EQ80" i="10"/>
  <c r="ER80" i="10"/>
  <c r="ET80" i="10"/>
  <c r="ES80" i="10"/>
  <c r="FD84" i="10"/>
  <c r="FA84" i="10"/>
  <c r="FC84" i="10"/>
  <c r="FB84" i="10"/>
  <c r="FD65" i="10"/>
  <c r="FB65" i="10"/>
  <c r="FC65" i="10"/>
  <c r="FA65" i="10"/>
  <c r="FC58" i="10"/>
  <c r="FD58" i="10"/>
  <c r="FA58" i="10"/>
  <c r="FB58" i="10"/>
  <c r="FA37" i="10"/>
  <c r="FD37" i="10"/>
  <c r="FC37" i="10"/>
  <c r="FB37" i="10"/>
  <c r="FC55" i="10"/>
  <c r="FA55" i="10"/>
  <c r="FB55" i="10"/>
  <c r="FD55" i="10"/>
  <c r="FB75" i="10"/>
  <c r="FC75" i="10"/>
  <c r="FA75" i="10"/>
  <c r="FD75" i="10"/>
  <c r="EX70" i="10"/>
  <c r="EY70" i="10"/>
  <c r="EV70" i="10"/>
  <c r="EW70" i="10"/>
  <c r="ES55" i="10"/>
  <c r="EQ55" i="10"/>
  <c r="ER55" i="10"/>
  <c r="ET55" i="10"/>
  <c r="R29" i="11"/>
  <c r="AN29" i="11" s="1"/>
  <c r="AO35" i="12"/>
  <c r="R35" i="12" s="1"/>
  <c r="R36" i="12" s="1"/>
  <c r="R37" i="12" s="1"/>
  <c r="R38" i="12" s="1"/>
  <c r="R39" i="12" s="1"/>
  <c r="R40" i="12" s="1"/>
  <c r="R41" i="12" s="1"/>
  <c r="R42" i="12" s="1"/>
  <c r="R43" i="12" s="1"/>
  <c r="R44" i="12" s="1"/>
  <c r="R45" i="12" s="1"/>
  <c r="R46" i="12" s="1"/>
  <c r="R47" i="12" s="1"/>
  <c r="R48" i="12" s="1"/>
  <c r="R49" i="12" s="1"/>
  <c r="R50" i="12" s="1"/>
  <c r="R51" i="12" s="1"/>
  <c r="R52" i="12" s="1"/>
  <c r="R53" i="12" s="1"/>
  <c r="R54" i="12" s="1"/>
  <c r="R55" i="12" s="1"/>
  <c r="R56" i="12" s="1"/>
  <c r="R57" i="12" s="1"/>
  <c r="R58" i="12" s="1"/>
  <c r="R59" i="12" s="1"/>
  <c r="R60" i="12" s="1"/>
  <c r="R61" i="12" s="1"/>
  <c r="R62" i="12" s="1"/>
  <c r="R63" i="12" s="1"/>
  <c r="R64" i="12" s="1"/>
  <c r="R65" i="12" s="1"/>
  <c r="R66" i="12" s="1"/>
  <c r="R67" i="12" s="1"/>
  <c r="R68" i="12" s="1"/>
  <c r="R69" i="12" s="1"/>
  <c r="R70" i="12" s="1"/>
  <c r="R71" i="12" s="1"/>
  <c r="R72" i="12" s="1"/>
  <c r="R73" i="12" s="1"/>
  <c r="R74" i="12" s="1"/>
  <c r="R75" i="12" s="1"/>
  <c r="R76" i="12" s="1"/>
  <c r="R77" i="12" s="1"/>
  <c r="R78" i="12" s="1"/>
  <c r="R79" i="12" s="1"/>
  <c r="R80" i="12" s="1"/>
  <c r="R81" i="12" s="1"/>
  <c r="R82" i="12" s="1"/>
  <c r="R83" i="12" s="1"/>
  <c r="R84" i="12" s="1"/>
  <c r="R85" i="12" s="1"/>
  <c r="FI85" i="10" s="1"/>
  <c r="AM26" i="12"/>
  <c r="P26" i="12" s="1"/>
  <c r="EW79" i="10"/>
  <c r="EV79" i="10"/>
  <c r="EY79" i="10"/>
  <c r="EX79" i="10"/>
  <c r="EX50" i="10"/>
  <c r="EV50" i="10"/>
  <c r="EY50" i="10"/>
  <c r="EW50" i="10"/>
  <c r="EV54" i="10"/>
  <c r="EW54" i="10"/>
  <c r="EX54" i="10"/>
  <c r="EY54" i="10"/>
  <c r="EV41" i="10"/>
  <c r="EW41" i="10"/>
  <c r="EX41" i="10"/>
  <c r="EY41" i="10"/>
  <c r="EX43" i="10"/>
  <c r="EW43" i="10"/>
  <c r="EV43" i="10"/>
  <c r="EY43" i="10"/>
  <c r="EW45" i="10"/>
  <c r="EV45" i="10"/>
  <c r="EY45" i="10"/>
  <c r="EX45" i="10"/>
  <c r="CH65" i="5"/>
  <c r="DX65" i="5" s="1"/>
  <c r="CH50" i="5"/>
  <c r="DX50" i="5" s="1"/>
  <c r="CH31" i="5"/>
  <c r="CH66" i="5"/>
  <c r="DX66" i="5" s="1"/>
  <c r="CH22" i="5"/>
  <c r="CH69" i="5"/>
  <c r="DX69" i="5" s="1"/>
  <c r="CH84" i="5"/>
  <c r="DX84" i="5" s="1"/>
  <c r="CH81" i="5"/>
  <c r="DX81" i="5" s="1"/>
  <c r="CH8" i="5"/>
  <c r="CH26" i="5"/>
  <c r="CH13" i="5"/>
  <c r="CH54" i="5"/>
  <c r="DX54" i="5" s="1"/>
  <c r="CH16" i="5"/>
  <c r="CH12" i="5"/>
  <c r="CH17" i="5"/>
  <c r="CH33" i="5"/>
  <c r="CH45" i="5"/>
  <c r="DX45" i="5" s="1"/>
  <c r="CH14" i="5"/>
  <c r="CH47" i="5"/>
  <c r="DX47" i="5" s="1"/>
  <c r="CH57" i="5"/>
  <c r="DX57" i="5" s="1"/>
  <c r="CH30" i="5"/>
  <c r="CH9" i="5"/>
  <c r="CH39" i="5"/>
  <c r="DX39" i="5" s="1"/>
  <c r="CH51" i="5"/>
  <c r="DX51" i="5" s="1"/>
  <c r="CH49" i="5"/>
  <c r="DX49" i="5" s="1"/>
  <c r="CH21" i="5"/>
  <c r="CH82" i="5"/>
  <c r="DX82" i="5" s="1"/>
  <c r="CH18" i="5"/>
  <c r="CH34" i="5"/>
  <c r="CH68" i="5"/>
  <c r="DX68" i="5" s="1"/>
  <c r="CH25" i="5"/>
  <c r="CH15" i="5"/>
  <c r="CH29" i="5"/>
  <c r="CH70" i="5"/>
  <c r="DX70" i="5" s="1"/>
  <c r="CH40" i="5"/>
  <c r="DX40" i="5" s="1"/>
  <c r="CH60" i="5"/>
  <c r="DX60" i="5" s="1"/>
  <c r="CH59" i="5"/>
  <c r="DX59" i="5" s="1"/>
  <c r="CH83" i="5"/>
  <c r="DX83" i="5" s="1"/>
  <c r="CH74" i="5"/>
  <c r="DX74" i="5" s="1"/>
  <c r="CH71" i="5"/>
  <c r="DX71" i="5" s="1"/>
  <c r="CH77" i="5"/>
  <c r="DX77" i="5" s="1"/>
  <c r="CH73" i="5"/>
  <c r="DX73" i="5" s="1"/>
  <c r="CH27" i="5"/>
  <c r="CH55" i="5"/>
  <c r="DX55" i="5" s="1"/>
  <c r="CH85" i="5"/>
  <c r="DX85" i="5" s="1"/>
  <c r="CH52" i="5"/>
  <c r="DX52" i="5" s="1"/>
  <c r="CH63" i="5"/>
  <c r="DX63" i="5" s="1"/>
  <c r="CH79" i="5"/>
  <c r="DX79" i="5" s="1"/>
  <c r="CH24" i="5"/>
  <c r="CH53" i="5"/>
  <c r="DX53" i="5" s="1"/>
  <c r="CH10" i="5"/>
  <c r="CH37" i="5"/>
  <c r="DX37" i="5" s="1"/>
  <c r="CH38" i="5"/>
  <c r="DX38" i="5" s="1"/>
  <c r="CH48" i="5"/>
  <c r="DX48" i="5" s="1"/>
  <c r="CH46" i="5"/>
  <c r="DX46" i="5" s="1"/>
  <c r="CH35" i="5"/>
  <c r="CH61" i="5"/>
  <c r="DX61" i="5" s="1"/>
  <c r="CH42" i="5"/>
  <c r="DX42" i="5" s="1"/>
  <c r="CH23" i="5"/>
  <c r="CH28" i="5"/>
  <c r="CH67" i="5"/>
  <c r="DX67" i="5" s="1"/>
  <c r="CH56" i="5"/>
  <c r="DX56" i="5" s="1"/>
  <c r="CH20" i="5"/>
  <c r="CH64" i="5"/>
  <c r="DX64" i="5" s="1"/>
  <c r="CH41" i="5"/>
  <c r="DX41" i="5" s="1"/>
  <c r="CH19" i="5"/>
  <c r="CH78" i="5"/>
  <c r="DX78" i="5" s="1"/>
  <c r="CH43" i="5"/>
  <c r="DX43" i="5" s="1"/>
  <c r="CH36" i="5"/>
  <c r="DX36" i="5" s="1"/>
  <c r="CH44" i="5"/>
  <c r="DX44" i="5" s="1"/>
  <c r="CH76" i="5"/>
  <c r="DX76" i="5" s="1"/>
  <c r="CH80" i="5"/>
  <c r="DX80" i="5" s="1"/>
  <c r="CH72" i="5"/>
  <c r="DX72" i="5" s="1"/>
  <c r="CH62" i="5"/>
  <c r="DX62" i="5" s="1"/>
  <c r="CH32" i="5"/>
  <c r="CH75" i="5"/>
  <c r="DX75" i="5" s="1"/>
  <c r="CH58" i="5"/>
  <c r="DX58" i="5" s="1"/>
  <c r="CH11" i="5"/>
  <c r="T13" i="11"/>
  <c r="AP13" i="11" s="1"/>
  <c r="AL30" i="12"/>
  <c r="O30" i="12" s="1"/>
  <c r="Q7" i="11"/>
  <c r="AM7" i="11" s="1"/>
  <c r="FH60" i="10"/>
  <c r="FH45" i="10"/>
  <c r="ET48" i="10"/>
  <c r="EQ48" i="10"/>
  <c r="ES48" i="10"/>
  <c r="ER48" i="10"/>
  <c r="ET61" i="10"/>
  <c r="ES61" i="10"/>
  <c r="EQ61" i="10"/>
  <c r="ER61" i="10"/>
  <c r="ER75" i="10"/>
  <c r="EQ75" i="10"/>
  <c r="ES75" i="10"/>
  <c r="ET75" i="10"/>
  <c r="ET58" i="10"/>
  <c r="EQ58" i="10"/>
  <c r="ER58" i="10"/>
  <c r="ES58" i="10"/>
  <c r="ET62" i="10"/>
  <c r="ER62" i="10"/>
  <c r="EQ62" i="10"/>
  <c r="ES62" i="10"/>
  <c r="EQ77" i="10"/>
  <c r="ES77" i="10"/>
  <c r="ET77" i="10"/>
  <c r="ER77" i="10"/>
  <c r="ER68" i="10"/>
  <c r="ET68" i="10"/>
  <c r="ES68" i="10"/>
  <c r="EQ68" i="10"/>
  <c r="R25" i="11"/>
  <c r="AN25" i="11" s="1"/>
  <c r="AN7" i="12"/>
  <c r="Q7" i="12" s="1"/>
  <c r="FC61" i="10"/>
  <c r="FB61" i="10"/>
  <c r="FA61" i="10"/>
  <c r="FD61" i="10"/>
  <c r="FC78" i="10"/>
  <c r="FB78" i="10"/>
  <c r="FD78" i="10"/>
  <c r="FA78" i="10"/>
  <c r="FB83" i="10"/>
  <c r="FC83" i="10"/>
  <c r="FD83" i="10"/>
  <c r="FA83" i="10"/>
  <c r="FB74" i="10"/>
  <c r="FC74" i="10"/>
  <c r="FD74" i="10"/>
  <c r="FA74" i="10"/>
  <c r="FA63" i="10"/>
  <c r="FC63" i="10"/>
  <c r="FD63" i="10"/>
  <c r="FB63" i="10"/>
  <c r="FD52" i="10"/>
  <c r="FA52" i="10"/>
  <c r="FB52" i="10"/>
  <c r="FC52" i="10"/>
  <c r="EW47" i="10"/>
  <c r="EV47" i="10"/>
  <c r="EX47" i="10"/>
  <c r="EY47" i="10"/>
  <c r="CZ57" i="10"/>
  <c r="F58" i="12"/>
  <c r="DA57" i="10"/>
  <c r="CX57" i="10"/>
  <c r="CY57" i="10"/>
  <c r="FG69" i="10"/>
  <c r="ER42" i="10"/>
  <c r="ET42" i="10"/>
  <c r="EQ42" i="10"/>
  <c r="ES42" i="10"/>
  <c r="ER36" i="10"/>
  <c r="EQ36" i="10"/>
  <c r="ES36" i="10"/>
  <c r="ET36" i="10"/>
  <c r="FC56" i="10"/>
  <c r="FB56" i="10"/>
  <c r="FD56" i="10"/>
  <c r="FA56" i="10"/>
  <c r="FD57" i="10"/>
  <c r="FB57" i="10"/>
  <c r="FA57" i="10"/>
  <c r="FC57" i="10"/>
  <c r="EX76" i="10"/>
  <c r="EV76" i="10"/>
  <c r="EW76" i="10"/>
  <c r="EY76" i="10"/>
  <c r="EV40" i="10"/>
  <c r="EY40" i="10"/>
  <c r="EW40" i="10"/>
  <c r="EX40" i="10"/>
  <c r="R23" i="11"/>
  <c r="AN23" i="11" s="1"/>
  <c r="AN15" i="12"/>
  <c r="Q15" i="12" s="1"/>
  <c r="EW72" i="10"/>
  <c r="EX72" i="10"/>
  <c r="EY72" i="10"/>
  <c r="EV72" i="10"/>
  <c r="EV63" i="10"/>
  <c r="EY63" i="10"/>
  <c r="EX63" i="10"/>
  <c r="EW63" i="10"/>
  <c r="EX57" i="10"/>
  <c r="EY57" i="10"/>
  <c r="EV57" i="10"/>
  <c r="EW57" i="10"/>
  <c r="EY38" i="10"/>
  <c r="EW38" i="10"/>
  <c r="EX38" i="10"/>
  <c r="EV38" i="10"/>
  <c r="EV71" i="10"/>
  <c r="EW71" i="10"/>
  <c r="EX71" i="10"/>
  <c r="EY71" i="10"/>
  <c r="EX49" i="10"/>
  <c r="EY49" i="10"/>
  <c r="EV49" i="10"/>
  <c r="EW49" i="10"/>
  <c r="Q6" i="11"/>
  <c r="AM22" i="12"/>
  <c r="P22" i="12" s="1"/>
  <c r="AN14" i="12"/>
  <c r="Q14" i="12" s="1"/>
  <c r="AM28" i="12"/>
  <c r="P28" i="12" s="1"/>
  <c r="AN31" i="12"/>
  <c r="Q31" i="12" s="1"/>
  <c r="AO15" i="12"/>
  <c r="R15" i="12" s="1"/>
  <c r="AM34" i="12"/>
  <c r="P34" i="12" s="1"/>
  <c r="FH48" i="10"/>
  <c r="FF42" i="10"/>
  <c r="FF51" i="10"/>
  <c r="EQ37" i="10"/>
  <c r="ER37" i="10"/>
  <c r="ES37" i="10"/>
  <c r="ET37" i="10"/>
  <c r="ER63" i="10"/>
  <c r="ET63" i="10"/>
  <c r="EQ63" i="10"/>
  <c r="ES63" i="10"/>
  <c r="ET46" i="10"/>
  <c r="ER46" i="10"/>
  <c r="ES46" i="10"/>
  <c r="EQ46" i="10"/>
  <c r="ES47" i="10"/>
  <c r="ET47" i="10"/>
  <c r="EQ47" i="10"/>
  <c r="ER47" i="10"/>
  <c r="ET52" i="10"/>
  <c r="EQ52" i="10"/>
  <c r="ER52" i="10"/>
  <c r="ES52" i="10"/>
  <c r="EQ79" i="10"/>
  <c r="ET79" i="10"/>
  <c r="ES79" i="10"/>
  <c r="ER79" i="10"/>
  <c r="ET45" i="10"/>
  <c r="ER45" i="10"/>
  <c r="EQ45" i="10"/>
  <c r="ES45" i="10"/>
  <c r="AO30" i="12"/>
  <c r="R30" i="12" s="1"/>
  <c r="FA72" i="10"/>
  <c r="FD72" i="10"/>
  <c r="FC72" i="10"/>
  <c r="FB72" i="10"/>
  <c r="FD53" i="10"/>
  <c r="FB53" i="10"/>
  <c r="FC53" i="10"/>
  <c r="FA53" i="10"/>
  <c r="FB79" i="10"/>
  <c r="FD79" i="10"/>
  <c r="FA79" i="10"/>
  <c r="FC79" i="10"/>
  <c r="FA62" i="10"/>
  <c r="FB62" i="10"/>
  <c r="FC62" i="10"/>
  <c r="FD62" i="10"/>
  <c r="FC51" i="10"/>
  <c r="FA51" i="10"/>
  <c r="FD51" i="10"/>
  <c r="FB51" i="10"/>
  <c r="FC73" i="10"/>
  <c r="FA73" i="10"/>
  <c r="FD73" i="10"/>
  <c r="FB73" i="10"/>
  <c r="FB44" i="10"/>
  <c r="FA44" i="10"/>
  <c r="FC44" i="10"/>
  <c r="FD44" i="10"/>
  <c r="AM8" i="12"/>
  <c r="P8" i="12" s="1"/>
  <c r="EX36" i="10"/>
  <c r="EY36" i="10"/>
  <c r="EW36" i="10"/>
  <c r="EV36" i="10"/>
  <c r="EV44" i="10"/>
  <c r="EY44" i="10"/>
  <c r="EX44" i="10"/>
  <c r="EW44" i="10"/>
  <c r="EW61" i="10"/>
  <c r="EV61" i="10"/>
  <c r="EX61" i="10"/>
  <c r="EY61" i="10"/>
  <c r="FB64" i="10"/>
  <c r="FA64" i="10"/>
  <c r="FD64" i="10"/>
  <c r="FC64" i="10"/>
  <c r="EY53" i="10"/>
  <c r="EX53" i="10"/>
  <c r="EW53" i="10"/>
  <c r="EV53" i="10"/>
  <c r="EV58" i="10"/>
  <c r="EW58" i="10"/>
  <c r="EY58" i="10"/>
  <c r="EX58" i="10"/>
  <c r="ET57" i="10"/>
  <c r="ES57" i="10"/>
  <c r="EQ57" i="10"/>
  <c r="ER57" i="10"/>
  <c r="ET84" i="10"/>
  <c r="ER84" i="10"/>
  <c r="ES84" i="10"/>
  <c r="EQ84" i="10"/>
  <c r="ER71" i="10"/>
  <c r="ET71" i="10"/>
  <c r="EQ71" i="10"/>
  <c r="ES71" i="10"/>
  <c r="ER76" i="10"/>
  <c r="ES76" i="10"/>
  <c r="ET76" i="10"/>
  <c r="EQ76" i="10"/>
  <c r="FC70" i="10"/>
  <c r="FD70" i="10"/>
  <c r="FA70" i="10"/>
  <c r="FB70" i="10"/>
  <c r="AO27" i="12"/>
  <c r="R27" i="12" s="1"/>
  <c r="AN8" i="12"/>
  <c r="Q8" i="12" s="1"/>
  <c r="R19" i="11"/>
  <c r="AN19" i="11" s="1"/>
  <c r="EY67" i="10"/>
  <c r="EX67" i="10"/>
  <c r="EV67" i="10"/>
  <c r="EW67" i="10"/>
  <c r="EX78" i="10"/>
  <c r="EY78" i="10"/>
  <c r="EV78" i="10"/>
  <c r="EW78" i="10"/>
  <c r="EY48" i="10"/>
  <c r="EV48" i="10"/>
  <c r="EX48" i="10"/>
  <c r="EW48" i="10"/>
  <c r="EX69" i="10"/>
  <c r="EY69" i="10"/>
  <c r="EW69" i="10"/>
  <c r="EV69" i="10"/>
  <c r="EW60" i="10"/>
  <c r="EY60" i="10"/>
  <c r="EX60" i="10"/>
  <c r="EV60" i="10"/>
  <c r="EX82" i="10"/>
  <c r="EV82" i="10"/>
  <c r="EW82" i="10"/>
  <c r="EY82" i="10"/>
  <c r="EV73" i="10"/>
  <c r="EX73" i="10"/>
  <c r="EY73" i="10"/>
  <c r="EW73" i="10"/>
  <c r="AO17" i="12"/>
  <c r="R17" i="12" s="1"/>
  <c r="FI77" i="10"/>
  <c r="FH43" i="10"/>
  <c r="FH44" i="10"/>
  <c r="T7" i="11"/>
  <c r="AP7" i="11" s="1"/>
  <c r="ES51" i="10"/>
  <c r="ET51" i="10"/>
  <c r="ER51" i="10"/>
  <c r="EQ51" i="10"/>
  <c r="ET44" i="10"/>
  <c r="ER44" i="10"/>
  <c r="ES44" i="10"/>
  <c r="EQ44" i="10"/>
  <c r="ER78" i="10"/>
  <c r="ES78" i="10"/>
  <c r="EQ78" i="10"/>
  <c r="ET78" i="10"/>
  <c r="ER50" i="10"/>
  <c r="EQ50" i="10"/>
  <c r="ET50" i="10"/>
  <c r="ES50" i="10"/>
  <c r="ER65" i="10"/>
  <c r="ET65" i="10"/>
  <c r="EQ65" i="10"/>
  <c r="ES65" i="10"/>
  <c r="ER56" i="10"/>
  <c r="ES56" i="10"/>
  <c r="ET56" i="10"/>
  <c r="EQ56" i="10"/>
  <c r="AN16" i="12"/>
  <c r="Q16" i="12" s="1"/>
  <c r="S20" i="11"/>
  <c r="AO20" i="11" s="1"/>
  <c r="FC46" i="10"/>
  <c r="FA46" i="10"/>
  <c r="FD46" i="10"/>
  <c r="FB46" i="10"/>
  <c r="FB54" i="10"/>
  <c r="FD54" i="10"/>
  <c r="FA54" i="10"/>
  <c r="FC54" i="10"/>
  <c r="FC71" i="10"/>
  <c r="FD71" i="10"/>
  <c r="FA71" i="10"/>
  <c r="FB71" i="10"/>
  <c r="FA39" i="10"/>
  <c r="FD39" i="10"/>
  <c r="FC39" i="10"/>
  <c r="FB39" i="10"/>
  <c r="FB43" i="10"/>
  <c r="FD43" i="10"/>
  <c r="FC43" i="10"/>
  <c r="FA43" i="10"/>
  <c r="FC66" i="10"/>
  <c r="FD66" i="10"/>
  <c r="FA66" i="10"/>
  <c r="FB66" i="10"/>
  <c r="FB81" i="10"/>
  <c r="FC81" i="10"/>
  <c r="FD81" i="10"/>
  <c r="FA81" i="10"/>
  <c r="FF40" i="10"/>
  <c r="EQ38" i="10"/>
  <c r="ER38" i="10"/>
  <c r="ET38" i="10"/>
  <c r="ES38" i="10"/>
  <c r="FC59" i="10"/>
  <c r="FB59" i="10"/>
  <c r="FD59" i="10"/>
  <c r="FA59" i="10"/>
  <c r="FA36" i="10"/>
  <c r="FD36" i="10"/>
  <c r="FB36" i="10"/>
  <c r="FC36" i="10"/>
  <c r="EX51" i="10"/>
  <c r="EV51" i="10"/>
  <c r="EW51" i="10"/>
  <c r="EY51" i="10"/>
  <c r="FG59" i="10"/>
  <c r="ER73" i="10"/>
  <c r="ES73" i="10"/>
  <c r="ET73" i="10"/>
  <c r="EQ73" i="10"/>
  <c r="FB60" i="10"/>
  <c r="FC60" i="10"/>
  <c r="FD60" i="10"/>
  <c r="FA60" i="10"/>
  <c r="EY84" i="10"/>
  <c r="EW84" i="10"/>
  <c r="EX84" i="10"/>
  <c r="EV84" i="10"/>
  <c r="EX65" i="10"/>
  <c r="EY65" i="10"/>
  <c r="EW65" i="10"/>
  <c r="EV65" i="10"/>
  <c r="EV39" i="10"/>
  <c r="EW39" i="10"/>
  <c r="EY39" i="10"/>
  <c r="EX39" i="10"/>
  <c r="EX75" i="10"/>
  <c r="EY75" i="10"/>
  <c r="EV75" i="10"/>
  <c r="EW75" i="10"/>
  <c r="EV59" i="10"/>
  <c r="EW59" i="10"/>
  <c r="EX59" i="10"/>
  <c r="EY59" i="10"/>
  <c r="EV80" i="10"/>
  <c r="EY80" i="10"/>
  <c r="EX80" i="10"/>
  <c r="EW80" i="10"/>
  <c r="EX52" i="10"/>
  <c r="EW52" i="10"/>
  <c r="EV52" i="10"/>
  <c r="EY52" i="10"/>
  <c r="GA56" i="10"/>
  <c r="GV56" i="10" s="1"/>
  <c r="FI39" i="10"/>
  <c r="FH75" i="10"/>
  <c r="FG81" i="10"/>
  <c r="ER66" i="10"/>
  <c r="EQ66" i="10"/>
  <c r="ET66" i="10"/>
  <c r="ES66" i="10"/>
  <c r="ET54" i="10"/>
  <c r="EQ54" i="10"/>
  <c r="ES54" i="10"/>
  <c r="ER54" i="10"/>
  <c r="ET81" i="10"/>
  <c r="ES81" i="10"/>
  <c r="EQ81" i="10"/>
  <c r="ER81" i="10"/>
  <c r="ET40" i="10"/>
  <c r="ER40" i="10"/>
  <c r="ES40" i="10"/>
  <c r="EQ40" i="10"/>
  <c r="ER67" i="10"/>
  <c r="ES67" i="10"/>
  <c r="ET67" i="10"/>
  <c r="EQ67" i="10"/>
  <c r="ES83" i="10"/>
  <c r="ET83" i="10"/>
  <c r="ER83" i="10"/>
  <c r="EQ83" i="10"/>
  <c r="FD41" i="10"/>
  <c r="FC41" i="10"/>
  <c r="FB41" i="10"/>
  <c r="FA41" i="10"/>
  <c r="FA80" i="10"/>
  <c r="FC80" i="10"/>
  <c r="FB80" i="10"/>
  <c r="FD80" i="10"/>
  <c r="FD50" i="10"/>
  <c r="FA50" i="10"/>
  <c r="FC50" i="10"/>
  <c r="FB50" i="10"/>
  <c r="FB67" i="10"/>
  <c r="FC67" i="10"/>
  <c r="FD67" i="10"/>
  <c r="FA67" i="10"/>
  <c r="FD42" i="10"/>
  <c r="FA42" i="10"/>
  <c r="FB42" i="10"/>
  <c r="FC42" i="10"/>
  <c r="FC69" i="10"/>
  <c r="FB69" i="10"/>
  <c r="FA69" i="10"/>
  <c r="FD69" i="10"/>
  <c r="FR71" i="10"/>
  <c r="FQ71" i="10"/>
  <c r="FP71" i="10"/>
  <c r="T72" i="12"/>
  <c r="FS71" i="10"/>
  <c r="EW61" i="5"/>
  <c r="BN69" i="11"/>
  <c r="EK53" i="5"/>
  <c r="EN54" i="5"/>
  <c r="EX69" i="5"/>
  <c r="EX68" i="5"/>
  <c r="BH63" i="11"/>
  <c r="ER63" i="5" s="1"/>
  <c r="BA54" i="11"/>
  <c r="EK54" i="5" s="1"/>
  <c r="EL53" i="5"/>
  <c r="BM62" i="11"/>
  <c r="EW62" i="5" s="1"/>
  <c r="Z58" i="14"/>
  <c r="AW55" i="11"/>
  <c r="EG55" i="5" s="1"/>
  <c r="BF54" i="11"/>
  <c r="EQ54" i="5"/>
  <c r="BC54" i="11"/>
  <c r="EM54" i="5" s="1"/>
  <c r="BG55" i="11"/>
  <c r="BD55" i="11"/>
  <c r="AX57" i="11"/>
  <c r="EH57" i="5" s="1"/>
  <c r="BB54" i="11"/>
  <c r="GJ75" i="10" l="1"/>
  <c r="GJ48" i="10"/>
  <c r="GJ52" i="10"/>
  <c r="FI81" i="10"/>
  <c r="FI75" i="10"/>
  <c r="FF39" i="10"/>
  <c r="FI56" i="10"/>
  <c r="FF44" i="10"/>
  <c r="FF43" i="10"/>
  <c r="FF77" i="10"/>
  <c r="FI51" i="10"/>
  <c r="FH42" i="10"/>
  <c r="FI48" i="10"/>
  <c r="FF69" i="10"/>
  <c r="FG82" i="10"/>
  <c r="FH73" i="10"/>
  <c r="FI45" i="10"/>
  <c r="FI60" i="10"/>
  <c r="FH82" i="10"/>
  <c r="FF81" i="10"/>
  <c r="FG75" i="10"/>
  <c r="FH39" i="10"/>
  <c r="FH56" i="10"/>
  <c r="FI44" i="10"/>
  <c r="FI43" i="10"/>
  <c r="FG77" i="10"/>
  <c r="FH85" i="10"/>
  <c r="FH83" i="10"/>
  <c r="FI67" i="10"/>
  <c r="FI69" i="10"/>
  <c r="FI82" i="10"/>
  <c r="FG76" i="10"/>
  <c r="FF52" i="10"/>
  <c r="FI79" i="10"/>
  <c r="FH49" i="10"/>
  <c r="FF66" i="10"/>
  <c r="FF73" i="10"/>
  <c r="FH81" i="10"/>
  <c r="FF75" i="10"/>
  <c r="FG39" i="10"/>
  <c r="FG56" i="10"/>
  <c r="FG44" i="10"/>
  <c r="FG43" i="10"/>
  <c r="FH77" i="10"/>
  <c r="FF85" i="10"/>
  <c r="FG83" i="10"/>
  <c r="FG67" i="10"/>
  <c r="FG84" i="10"/>
  <c r="FI61" i="10"/>
  <c r="FH76" i="10"/>
  <c r="FH52" i="10"/>
  <c r="FH79" i="10"/>
  <c r="FI49" i="10"/>
  <c r="FH78" i="10"/>
  <c r="FH71" i="10"/>
  <c r="FH65" i="10"/>
  <c r="FF56" i="10"/>
  <c r="FH38" i="10"/>
  <c r="FF37" i="10"/>
  <c r="FG74" i="10"/>
  <c r="FH46" i="10"/>
  <c r="FG85" i="10"/>
  <c r="FI83" i="10"/>
  <c r="FF67" i="10"/>
  <c r="FF84" i="10"/>
  <c r="FF61" i="10"/>
  <c r="FI76" i="10"/>
  <c r="FG52" i="10"/>
  <c r="FG79" i="10"/>
  <c r="FG49" i="10"/>
  <c r="FI78" i="10"/>
  <c r="FF71" i="10"/>
  <c r="FF65" i="10"/>
  <c r="FH59" i="10"/>
  <c r="FH40" i="10"/>
  <c r="FI38" i="10"/>
  <c r="FH37" i="10"/>
  <c r="FH74" i="10"/>
  <c r="FF46" i="10"/>
  <c r="FF83" i="10"/>
  <c r="FH67" i="10"/>
  <c r="FH84" i="10"/>
  <c r="FH61" i="10"/>
  <c r="FF76" i="10"/>
  <c r="FI52" i="10"/>
  <c r="FF79" i="10"/>
  <c r="FF49" i="10"/>
  <c r="FG78" i="10"/>
  <c r="FG71" i="10"/>
  <c r="FG65" i="10"/>
  <c r="FF59" i="10"/>
  <c r="FI40" i="10"/>
  <c r="GL66" i="10"/>
  <c r="GL54" i="10"/>
  <c r="FG38" i="10"/>
  <c r="FI37" i="10"/>
  <c r="FF74" i="10"/>
  <c r="FG46" i="10"/>
  <c r="FG51" i="10"/>
  <c r="FG42" i="10"/>
  <c r="FG48" i="10"/>
  <c r="FI84" i="10"/>
  <c r="FG61" i="10"/>
  <c r="FI73" i="10"/>
  <c r="FF45" i="10"/>
  <c r="FG60" i="10"/>
  <c r="GK75" i="10"/>
  <c r="FF78" i="10"/>
  <c r="FI71" i="10"/>
  <c r="FI65" i="10"/>
  <c r="FI59" i="10"/>
  <c r="FG40" i="10"/>
  <c r="FF38" i="10"/>
  <c r="FG37" i="10"/>
  <c r="FI74" i="10"/>
  <c r="FI46" i="10"/>
  <c r="FH51" i="10"/>
  <c r="FI42" i="10"/>
  <c r="FF48" i="10"/>
  <c r="FH69" i="10"/>
  <c r="FF82" i="10"/>
  <c r="GM82" i="10" s="1"/>
  <c r="FG73" i="10"/>
  <c r="FG45" i="10"/>
  <c r="FF60" i="10"/>
  <c r="GK66" i="10"/>
  <c r="GJ70" i="10"/>
  <c r="GK78" i="10"/>
  <c r="FI64" i="10"/>
  <c r="GL76" i="10"/>
  <c r="GK56" i="10"/>
  <c r="GK68" i="10"/>
  <c r="GK63" i="10"/>
  <c r="FI55" i="10"/>
  <c r="GK83" i="10"/>
  <c r="GJ74" i="10"/>
  <c r="GL50" i="10"/>
  <c r="GJ66" i="10"/>
  <c r="GK61" i="10"/>
  <c r="GJ79" i="10"/>
  <c r="GM83" i="10"/>
  <c r="GK72" i="10"/>
  <c r="GK76" i="10"/>
  <c r="GJ77" i="10"/>
  <c r="GM76" i="10"/>
  <c r="GM49" i="10"/>
  <c r="GK79" i="10"/>
  <c r="FI58" i="10"/>
  <c r="GJ41" i="10"/>
  <c r="GJ49" i="10"/>
  <c r="GL42" i="10"/>
  <c r="GJ56" i="10"/>
  <c r="GJ44" i="10"/>
  <c r="FG36" i="10"/>
  <c r="GL37" i="10"/>
  <c r="GJ80" i="10"/>
  <c r="FG68" i="10"/>
  <c r="GK77" i="10"/>
  <c r="GK62" i="10"/>
  <c r="GL40" i="10"/>
  <c r="GK46" i="10"/>
  <c r="GL67" i="10"/>
  <c r="GJ83" i="10"/>
  <c r="FG53" i="10"/>
  <c r="GJ53" i="10"/>
  <c r="GM39" i="10"/>
  <c r="GK84" i="10"/>
  <c r="GL81" i="10"/>
  <c r="GL70" i="10"/>
  <c r="GJ57" i="10"/>
  <c r="GL57" i="10"/>
  <c r="GL83" i="10"/>
  <c r="GK70" i="10"/>
  <c r="GL58" i="10"/>
  <c r="GJ43" i="10"/>
  <c r="GL45" i="10"/>
  <c r="FH57" i="10"/>
  <c r="GJ73" i="10"/>
  <c r="GL59" i="10"/>
  <c r="GL43" i="10"/>
  <c r="GM43" i="10"/>
  <c r="GK60" i="10"/>
  <c r="GJ71" i="10"/>
  <c r="FH72" i="10"/>
  <c r="AU58" i="14"/>
  <c r="DX26" i="5"/>
  <c r="GM78" i="10"/>
  <c r="GK82" i="10"/>
  <c r="GL73" i="10"/>
  <c r="GJ46" i="10"/>
  <c r="GK57" i="10"/>
  <c r="DA58" i="10"/>
  <c r="F59" i="12"/>
  <c r="CY58" i="10"/>
  <c r="CX58" i="10"/>
  <c r="CZ58" i="10"/>
  <c r="GL52" i="10"/>
  <c r="GJ68" i="10"/>
  <c r="DX24" i="5"/>
  <c r="DX29" i="5"/>
  <c r="DX8" i="5"/>
  <c r="GK54" i="10"/>
  <c r="FF62" i="10"/>
  <c r="GJ60" i="10"/>
  <c r="FI41" i="10"/>
  <c r="FF54" i="10"/>
  <c r="FF47" i="10"/>
  <c r="GK64" i="10"/>
  <c r="GL47" i="10"/>
  <c r="FI50" i="10"/>
  <c r="FH70" i="10"/>
  <c r="FF80" i="10"/>
  <c r="GK85" i="10"/>
  <c r="FI66" i="10"/>
  <c r="GJ40" i="10"/>
  <c r="GK80" i="10"/>
  <c r="GL36" i="10"/>
  <c r="GJ38" i="10"/>
  <c r="GM40" i="10"/>
  <c r="GL39" i="10"/>
  <c r="GL62" i="10"/>
  <c r="GJ45" i="10"/>
  <c r="GM48" i="10"/>
  <c r="GJ62" i="10"/>
  <c r="GM60" i="10"/>
  <c r="DX35" i="5"/>
  <c r="DX15" i="5"/>
  <c r="DX33" i="5"/>
  <c r="FG62" i="10"/>
  <c r="FG41" i="10"/>
  <c r="FH54" i="10"/>
  <c r="FG47" i="10"/>
  <c r="GL85" i="10"/>
  <c r="FF50" i="10"/>
  <c r="FG70" i="10"/>
  <c r="FH80" i="10"/>
  <c r="GJ50" i="10"/>
  <c r="BI6" i="11"/>
  <c r="AM6" i="11"/>
  <c r="BI84" i="11" s="1"/>
  <c r="GK71" i="10"/>
  <c r="DX20" i="5"/>
  <c r="DX25" i="5"/>
  <c r="DX17" i="5"/>
  <c r="FI62" i="10"/>
  <c r="GL55" i="10"/>
  <c r="GL84" i="10"/>
  <c r="GJ64" i="10"/>
  <c r="FF41" i="10"/>
  <c r="FG54" i="10"/>
  <c r="FH47" i="10"/>
  <c r="FH63" i="10"/>
  <c r="GL48" i="10"/>
  <c r="FG50" i="10"/>
  <c r="FF70" i="10"/>
  <c r="FG80" i="10"/>
  <c r="GK81" i="10"/>
  <c r="GJ54" i="10"/>
  <c r="GM81" i="10"/>
  <c r="GK52" i="10"/>
  <c r="GL71" i="10"/>
  <c r="GK67" i="10"/>
  <c r="GL64" i="10"/>
  <c r="GL79" i="10"/>
  <c r="GJ37" i="10"/>
  <c r="GK38" i="10"/>
  <c r="GJ36" i="10"/>
  <c r="GM69" i="10"/>
  <c r="GL61" i="10"/>
  <c r="DX11" i="5"/>
  <c r="DX9" i="5"/>
  <c r="DX12" i="5"/>
  <c r="GK45" i="10"/>
  <c r="GK50" i="10"/>
  <c r="FH62" i="10"/>
  <c r="FH41" i="10"/>
  <c r="FI54" i="10"/>
  <c r="FI47" i="10"/>
  <c r="FI63" i="10"/>
  <c r="FH50" i="10"/>
  <c r="FI70" i="10"/>
  <c r="FI80" i="10"/>
  <c r="GK37" i="10"/>
  <c r="GL38" i="10"/>
  <c r="GL69" i="10"/>
  <c r="GL80" i="10"/>
  <c r="GM75" i="10"/>
  <c r="GK51" i="10"/>
  <c r="GL46" i="10"/>
  <c r="GJ51" i="10"/>
  <c r="GK48" i="10"/>
  <c r="GK58" i="10"/>
  <c r="GK44" i="10"/>
  <c r="GL44" i="10"/>
  <c r="GL51" i="10"/>
  <c r="GK49" i="10"/>
  <c r="GK40" i="10"/>
  <c r="GK47" i="10"/>
  <c r="GM52" i="10"/>
  <c r="DX34" i="5"/>
  <c r="DX30" i="5"/>
  <c r="DX16" i="5"/>
  <c r="DX22" i="5"/>
  <c r="GK41" i="10"/>
  <c r="FF36" i="10"/>
  <c r="GL65" i="10"/>
  <c r="FG64" i="10"/>
  <c r="FH55" i="10"/>
  <c r="FH58" i="10"/>
  <c r="FI68" i="10"/>
  <c r="GJ82" i="10"/>
  <c r="FF63" i="10"/>
  <c r="GJ39" i="10"/>
  <c r="FF53" i="10"/>
  <c r="FI57" i="10"/>
  <c r="FF72" i="10"/>
  <c r="GK55" i="10"/>
  <c r="GK42" i="10"/>
  <c r="DX21" i="5"/>
  <c r="GL41" i="10"/>
  <c r="GJ67" i="10"/>
  <c r="GK59" i="10"/>
  <c r="GK39" i="10"/>
  <c r="GM56" i="10"/>
  <c r="GJ65" i="10"/>
  <c r="GJ78" i="10"/>
  <c r="GM37" i="10"/>
  <c r="GK73" i="10"/>
  <c r="GJ76" i="10"/>
  <c r="GJ84" i="10"/>
  <c r="GK53" i="10"/>
  <c r="GK36" i="10"/>
  <c r="GL72" i="10"/>
  <c r="GJ47" i="10"/>
  <c r="GJ63" i="10"/>
  <c r="GM85" i="10"/>
  <c r="GL56" i="10"/>
  <c r="GL63" i="10"/>
  <c r="GJ61" i="10"/>
  <c r="DX28" i="5"/>
  <c r="DX18" i="5"/>
  <c r="FI36" i="10"/>
  <c r="GL75" i="10"/>
  <c r="GJ85" i="10"/>
  <c r="FH64" i="10"/>
  <c r="FG55" i="10"/>
  <c r="FF58" i="10"/>
  <c r="FH68" i="10"/>
  <c r="FG63" i="10"/>
  <c r="GJ72" i="10"/>
  <c r="FH53" i="10"/>
  <c r="FG57" i="10"/>
  <c r="FI72" i="10"/>
  <c r="GK74" i="10"/>
  <c r="FH66" i="10"/>
  <c r="DX19" i="5"/>
  <c r="DX14" i="5"/>
  <c r="GO71" i="10"/>
  <c r="GJ81" i="10"/>
  <c r="GK65" i="10"/>
  <c r="GL60" i="10"/>
  <c r="GK69" i="10"/>
  <c r="GM46" i="10"/>
  <c r="GL53" i="10"/>
  <c r="GM84" i="10"/>
  <c r="GJ42" i="10"/>
  <c r="GA57" i="10"/>
  <c r="GV57" i="10" s="1"/>
  <c r="GL74" i="10"/>
  <c r="GL78" i="10"/>
  <c r="GJ58" i="10"/>
  <c r="DX32" i="5"/>
  <c r="DX23" i="5"/>
  <c r="DX10" i="5"/>
  <c r="DX27" i="5"/>
  <c r="DX13" i="5"/>
  <c r="DX31" i="5"/>
  <c r="GK43" i="10"/>
  <c r="GJ55" i="10"/>
  <c r="FH36" i="10"/>
  <c r="GJ59" i="10"/>
  <c r="FF64" i="10"/>
  <c r="FF55" i="10"/>
  <c r="FG58" i="10"/>
  <c r="FF68" i="10"/>
  <c r="GL68" i="10"/>
  <c r="GJ69" i="10"/>
  <c r="GL82" i="10"/>
  <c r="GL49" i="10"/>
  <c r="FI53" i="10"/>
  <c r="FF57" i="10"/>
  <c r="FG72" i="10"/>
  <c r="GL77" i="10"/>
  <c r="FG66" i="10"/>
  <c r="FR72" i="10"/>
  <c r="FQ72" i="10"/>
  <c r="FP72" i="10"/>
  <c r="T73" i="12"/>
  <c r="FS72" i="10"/>
  <c r="BB55" i="11"/>
  <c r="BG56" i="11"/>
  <c r="BF55" i="11"/>
  <c r="AW56" i="11"/>
  <c r="BA55" i="11"/>
  <c r="BD56" i="11"/>
  <c r="BN70" i="11"/>
  <c r="BI7" i="11"/>
  <c r="ES84" i="5"/>
  <c r="EL55" i="5"/>
  <c r="EP54" i="5"/>
  <c r="AX58" i="11"/>
  <c r="EH58" i="5" s="1"/>
  <c r="BH64" i="11"/>
  <c r="EQ55" i="5"/>
  <c r="EK55" i="5"/>
  <c r="Z59" i="14"/>
  <c r="EL54" i="5"/>
  <c r="ES6" i="5"/>
  <c r="EN55" i="5"/>
  <c r="BM63" i="11"/>
  <c r="EW63" i="5" s="1"/>
  <c r="BC55" i="11"/>
  <c r="ER64" i="5"/>
  <c r="GM42" i="10" l="1"/>
  <c r="GM44" i="10"/>
  <c r="GM38" i="10"/>
  <c r="GM67" i="10"/>
  <c r="GM51" i="10"/>
  <c r="GM61" i="10"/>
  <c r="GM79" i="10"/>
  <c r="GM77" i="10"/>
  <c r="GM45" i="10"/>
  <c r="GM74" i="10"/>
  <c r="GM71" i="10"/>
  <c r="GM65" i="10"/>
  <c r="GM73" i="10"/>
  <c r="GM59" i="10"/>
  <c r="GM66" i="10"/>
  <c r="GM57" i="10"/>
  <c r="GM55" i="10"/>
  <c r="GM64" i="10"/>
  <c r="AU59" i="14"/>
  <c r="BI85" i="11"/>
  <c r="GM58" i="10"/>
  <c r="GM68" i="10"/>
  <c r="GM72" i="10"/>
  <c r="GA58" i="10"/>
  <c r="GV58" i="10" s="1"/>
  <c r="GM41" i="10"/>
  <c r="GM47" i="10"/>
  <c r="GM62" i="10"/>
  <c r="S6" i="11"/>
  <c r="GM53" i="10"/>
  <c r="GM54" i="10"/>
  <c r="DA59" i="10"/>
  <c r="CX59" i="10"/>
  <c r="F60" i="12"/>
  <c r="CY59" i="10"/>
  <c r="CZ59" i="10"/>
  <c r="R6" i="11"/>
  <c r="GM36" i="10"/>
  <c r="GM70" i="10"/>
  <c r="GO72" i="10"/>
  <c r="GM63" i="10"/>
  <c r="GM50" i="10"/>
  <c r="GM80" i="10"/>
  <c r="T6" i="11"/>
  <c r="AO6" i="12"/>
  <c r="R6" i="12" s="1"/>
  <c r="Z6" i="5"/>
  <c r="AU6" i="5" s="1"/>
  <c r="BP6" i="5" s="1"/>
  <c r="Y6" i="5"/>
  <c r="AT6" i="5" s="1"/>
  <c r="BO6" i="5" s="1"/>
  <c r="AN6" i="12"/>
  <c r="Q6" i="12" s="1"/>
  <c r="X6" i="5"/>
  <c r="AS6" i="5" s="1"/>
  <c r="BN6" i="5" s="1"/>
  <c r="FS73" i="10"/>
  <c r="FQ73" i="10"/>
  <c r="FR73" i="10"/>
  <c r="T74" i="12"/>
  <c r="FP73" i="10"/>
  <c r="EG56" i="5"/>
  <c r="BF56" i="11"/>
  <c r="BH65" i="11"/>
  <c r="EP55" i="5"/>
  <c r="BD57" i="11"/>
  <c r="ES85" i="5"/>
  <c r="BI8" i="11"/>
  <c r="BA56" i="11"/>
  <c r="EK56" i="5" s="1"/>
  <c r="AW57" i="11"/>
  <c r="ES7" i="5"/>
  <c r="EN57" i="5"/>
  <c r="EP56" i="5"/>
  <c r="BB56" i="11"/>
  <c r="EM55" i="5"/>
  <c r="BG57" i="11"/>
  <c r="ER65" i="5"/>
  <c r="AX59" i="11"/>
  <c r="EH59" i="5" s="1"/>
  <c r="EN56" i="5"/>
  <c r="BN71" i="11"/>
  <c r="EX71" i="5" s="1"/>
  <c r="BM64" i="11"/>
  <c r="EX70" i="5"/>
  <c r="BC56" i="11"/>
  <c r="EQ56" i="5"/>
  <c r="Z60" i="14"/>
  <c r="GO73" i="10" l="1"/>
  <c r="AU60" i="14"/>
  <c r="AH13" i="12"/>
  <c r="AH18" i="12"/>
  <c r="M62" i="11"/>
  <c r="AI62" i="11" s="1"/>
  <c r="S62" i="5"/>
  <c r="AN62" i="5" s="1"/>
  <c r="BI62" i="5" s="1"/>
  <c r="M40" i="11"/>
  <c r="AI40" i="11" s="1"/>
  <c r="AH40" i="12"/>
  <c r="K40" i="12" s="1"/>
  <c r="S40" i="5"/>
  <c r="AN40" i="5" s="1"/>
  <c r="BI40" i="5" s="1"/>
  <c r="M84" i="11"/>
  <c r="AI84" i="11" s="1"/>
  <c r="S84" i="5"/>
  <c r="AN84" i="5" s="1"/>
  <c r="BI84" i="5" s="1"/>
  <c r="M7" i="5"/>
  <c r="AH7" i="5" s="1"/>
  <c r="BC7" i="5" s="1"/>
  <c r="M49" i="11"/>
  <c r="AI49" i="11" s="1"/>
  <c r="S49" i="5"/>
  <c r="AN49" i="5" s="1"/>
  <c r="BI49" i="5" s="1"/>
  <c r="AH49" i="12"/>
  <c r="K49" i="12" s="1"/>
  <c r="M8" i="11"/>
  <c r="AH8" i="12"/>
  <c r="K8" i="12" s="1"/>
  <c r="K7" i="12" s="1"/>
  <c r="K6" i="12" s="1"/>
  <c r="AH68" i="12"/>
  <c r="K68" i="12" s="1"/>
  <c r="S68" i="5"/>
  <c r="AN68" i="5" s="1"/>
  <c r="BI68" i="5" s="1"/>
  <c r="AH85" i="12"/>
  <c r="K85" i="12" s="1"/>
  <c r="M85" i="11"/>
  <c r="AI85" i="11" s="1"/>
  <c r="S85" i="5"/>
  <c r="AN85" i="5" s="1"/>
  <c r="BI85" i="5" s="1"/>
  <c r="AH83" i="12"/>
  <c r="K83" i="12" s="1"/>
  <c r="S83" i="5"/>
  <c r="AN83" i="5" s="1"/>
  <c r="BI83" i="5" s="1"/>
  <c r="M74" i="11"/>
  <c r="AI74" i="11" s="1"/>
  <c r="S74" i="5"/>
  <c r="AN74" i="5" s="1"/>
  <c r="BI74" i="5" s="1"/>
  <c r="AH41" i="12"/>
  <c r="K41" i="12" s="1"/>
  <c r="S41" i="5"/>
  <c r="AN41" i="5" s="1"/>
  <c r="BI41" i="5" s="1"/>
  <c r="AH39" i="12"/>
  <c r="K39" i="12" s="1"/>
  <c r="M39" i="11"/>
  <c r="AI39" i="11" s="1"/>
  <c r="S39" i="5"/>
  <c r="AN39" i="5" s="1"/>
  <c r="BI39" i="5" s="1"/>
  <c r="M78" i="11"/>
  <c r="AI78" i="11" s="1"/>
  <c r="S78" i="5"/>
  <c r="AN78" i="5" s="1"/>
  <c r="BI78" i="5" s="1"/>
  <c r="DA60" i="10"/>
  <c r="F61" i="12"/>
  <c r="CZ60" i="10"/>
  <c r="CX60" i="10"/>
  <c r="CY60" i="10"/>
  <c r="S79" i="5"/>
  <c r="AN79" i="5" s="1"/>
  <c r="BI79" i="5" s="1"/>
  <c r="M79" i="11"/>
  <c r="AI79" i="11" s="1"/>
  <c r="AH79" i="12"/>
  <c r="K79" i="12" s="1"/>
  <c r="AH6" i="12"/>
  <c r="AH73" i="12"/>
  <c r="K73" i="12" s="1"/>
  <c r="S73" i="5"/>
  <c r="AN73" i="5" s="1"/>
  <c r="BI73" i="5" s="1"/>
  <c r="AH44" i="12"/>
  <c r="K44" i="12" s="1"/>
  <c r="M44" i="11"/>
  <c r="AI44" i="11" s="1"/>
  <c r="S44" i="5"/>
  <c r="AN44" i="5" s="1"/>
  <c r="BI44" i="5" s="1"/>
  <c r="AH69" i="12"/>
  <c r="K69" i="12" s="1"/>
  <c r="S69" i="5"/>
  <c r="AN69" i="5" s="1"/>
  <c r="BI69" i="5" s="1"/>
  <c r="M75" i="11"/>
  <c r="AI75" i="11" s="1"/>
  <c r="AH75" i="12"/>
  <c r="K75" i="12" s="1"/>
  <c r="S75" i="5"/>
  <c r="AN75" i="5" s="1"/>
  <c r="BI75" i="5" s="1"/>
  <c r="AH66" i="12"/>
  <c r="K66" i="12" s="1"/>
  <c r="S66" i="5"/>
  <c r="AN66" i="5" s="1"/>
  <c r="BI66" i="5" s="1"/>
  <c r="AH80" i="12"/>
  <c r="K80" i="12" s="1"/>
  <c r="S80" i="5"/>
  <c r="AN80" i="5" s="1"/>
  <c r="BI80" i="5" s="1"/>
  <c r="M80" i="11"/>
  <c r="AI80" i="11" s="1"/>
  <c r="M35" i="11"/>
  <c r="S35" i="5"/>
  <c r="AN35" i="5" s="1"/>
  <c r="BI35" i="5" s="1"/>
  <c r="GA59" i="10"/>
  <c r="GV59" i="10" s="1"/>
  <c r="AH71" i="12"/>
  <c r="K71" i="12" s="1"/>
  <c r="S71" i="5"/>
  <c r="AN71" i="5" s="1"/>
  <c r="BI71" i="5" s="1"/>
  <c r="S54" i="5"/>
  <c r="AN54" i="5" s="1"/>
  <c r="BI54" i="5" s="1"/>
  <c r="M54" i="11"/>
  <c r="AI54" i="11" s="1"/>
  <c r="AH54" i="12"/>
  <c r="K54" i="12" s="1"/>
  <c r="AH11" i="12"/>
  <c r="K11" i="12" s="1"/>
  <c r="K10" i="12" s="1"/>
  <c r="K9" i="12" s="1"/>
  <c r="AH45" i="12"/>
  <c r="K45" i="12" s="1"/>
  <c r="S45" i="5"/>
  <c r="AN45" i="5" s="1"/>
  <c r="BI45" i="5" s="1"/>
  <c r="M45" i="11"/>
  <c r="AI45" i="11" s="1"/>
  <c r="AH67" i="12"/>
  <c r="K67" i="12" s="1"/>
  <c r="S67" i="5"/>
  <c r="AN67" i="5" s="1"/>
  <c r="BI67" i="5" s="1"/>
  <c r="AH58" i="12"/>
  <c r="K58" i="12" s="1"/>
  <c r="S58" i="5"/>
  <c r="AN58" i="5" s="1"/>
  <c r="BI58" i="5" s="1"/>
  <c r="AH72" i="12"/>
  <c r="K72" i="12" s="1"/>
  <c r="S72" i="5"/>
  <c r="AN72" i="5" s="1"/>
  <c r="BI72" i="5" s="1"/>
  <c r="M53" i="11"/>
  <c r="AI53" i="11" s="1"/>
  <c r="AH53" i="12"/>
  <c r="K53" i="12" s="1"/>
  <c r="S53" i="5"/>
  <c r="AN53" i="5" s="1"/>
  <c r="BI53" i="5" s="1"/>
  <c r="AH52" i="12"/>
  <c r="K52" i="12" s="1"/>
  <c r="M52" i="11"/>
  <c r="AI52" i="11" s="1"/>
  <c r="S52" i="5"/>
  <c r="AN52" i="5" s="1"/>
  <c r="BI52" i="5" s="1"/>
  <c r="M8" i="5"/>
  <c r="AH8" i="5" s="1"/>
  <c r="BC8" i="5" s="1"/>
  <c r="AH46" i="12"/>
  <c r="K46" i="12" s="1"/>
  <c r="M46" i="11"/>
  <c r="AI46" i="11" s="1"/>
  <c r="S46" i="5"/>
  <c r="AN46" i="5" s="1"/>
  <c r="BI46" i="5" s="1"/>
  <c r="AM6" i="12"/>
  <c r="P6" i="12" s="1"/>
  <c r="M63" i="11"/>
  <c r="AI63" i="11" s="1"/>
  <c r="AH63" i="12"/>
  <c r="K63" i="12" s="1"/>
  <c r="S63" i="5"/>
  <c r="AN63" i="5" s="1"/>
  <c r="BI63" i="5" s="1"/>
  <c r="AH16" i="12"/>
  <c r="AH70" i="12"/>
  <c r="K70" i="12" s="1"/>
  <c r="M70" i="11"/>
  <c r="AI70" i="11" s="1"/>
  <c r="S70" i="5"/>
  <c r="AN70" i="5" s="1"/>
  <c r="BI70" i="5" s="1"/>
  <c r="M82" i="11"/>
  <c r="AI82" i="11" s="1"/>
  <c r="S82" i="5"/>
  <c r="AN82" i="5" s="1"/>
  <c r="BI82" i="5" s="1"/>
  <c r="S15" i="5"/>
  <c r="AN15" i="5" s="1"/>
  <c r="BI15" i="5" s="1"/>
  <c r="M15" i="11"/>
  <c r="AH15" i="12"/>
  <c r="K15" i="12" s="1"/>
  <c r="K14" i="12" s="1"/>
  <c r="K13" i="12" s="1"/>
  <c r="K12" i="12" s="1"/>
  <c r="AH59" i="12"/>
  <c r="K59" i="12" s="1"/>
  <c r="S59" i="5"/>
  <c r="AN59" i="5" s="1"/>
  <c r="BI59" i="5" s="1"/>
  <c r="M50" i="11"/>
  <c r="AI50" i="11" s="1"/>
  <c r="AH50" i="12"/>
  <c r="K50" i="12" s="1"/>
  <c r="S50" i="5"/>
  <c r="AN50" i="5" s="1"/>
  <c r="BI50" i="5" s="1"/>
  <c r="M64" i="11"/>
  <c r="AI64" i="11" s="1"/>
  <c r="S64" i="5"/>
  <c r="AN64" i="5" s="1"/>
  <c r="BI64" i="5" s="1"/>
  <c r="AH12" i="12"/>
  <c r="AH17" i="12"/>
  <c r="M65" i="11"/>
  <c r="AI65" i="11" s="1"/>
  <c r="AH65" i="12"/>
  <c r="K65" i="12" s="1"/>
  <c r="S65" i="5"/>
  <c r="AN65" i="5" s="1"/>
  <c r="BI65" i="5" s="1"/>
  <c r="M55" i="11"/>
  <c r="AI55" i="11" s="1"/>
  <c r="S55" i="5"/>
  <c r="AN55" i="5" s="1"/>
  <c r="BI55" i="5" s="1"/>
  <c r="AH7" i="12"/>
  <c r="AH38" i="12"/>
  <c r="K38" i="12" s="1"/>
  <c r="K37" i="12" s="1"/>
  <c r="K36" i="12" s="1"/>
  <c r="S38" i="5"/>
  <c r="AN38" i="5" s="1"/>
  <c r="BI38" i="5" s="1"/>
  <c r="AH57" i="12"/>
  <c r="K57" i="12" s="1"/>
  <c r="S57" i="5"/>
  <c r="AN57" i="5" s="1"/>
  <c r="BI57" i="5" s="1"/>
  <c r="M57" i="11"/>
  <c r="AI57" i="11" s="1"/>
  <c r="M76" i="11"/>
  <c r="AI76" i="11" s="1"/>
  <c r="S76" i="5"/>
  <c r="AN76" i="5" s="1"/>
  <c r="BI76" i="5" s="1"/>
  <c r="M51" i="11"/>
  <c r="AI51" i="11" s="1"/>
  <c r="S51" i="5"/>
  <c r="AN51" i="5" s="1"/>
  <c r="BI51" i="5" s="1"/>
  <c r="AH42" i="12"/>
  <c r="K42" i="12" s="1"/>
  <c r="S42" i="5"/>
  <c r="AN42" i="5" s="1"/>
  <c r="BI42" i="5" s="1"/>
  <c r="AH56" i="12"/>
  <c r="K56" i="12" s="1"/>
  <c r="S56" i="5"/>
  <c r="AN56" i="5" s="1"/>
  <c r="BI56" i="5" s="1"/>
  <c r="M56" i="11"/>
  <c r="AI56" i="11" s="1"/>
  <c r="M61" i="11"/>
  <c r="AI61" i="11" s="1"/>
  <c r="S61" i="5"/>
  <c r="AN61" i="5" s="1"/>
  <c r="BI61" i="5" s="1"/>
  <c r="M47" i="11"/>
  <c r="AI47" i="11" s="1"/>
  <c r="S47" i="5"/>
  <c r="AN47" i="5" s="1"/>
  <c r="BI47" i="5" s="1"/>
  <c r="AH47" i="12"/>
  <c r="K47" i="12" s="1"/>
  <c r="M81" i="11"/>
  <c r="AI81" i="11" s="1"/>
  <c r="S81" i="5"/>
  <c r="AN81" i="5" s="1"/>
  <c r="BI81" i="5" s="1"/>
  <c r="AH77" i="12"/>
  <c r="K77" i="12" s="1"/>
  <c r="S77" i="5"/>
  <c r="AN77" i="5" s="1"/>
  <c r="BI77" i="5" s="1"/>
  <c r="M25" i="11"/>
  <c r="S25" i="5"/>
  <c r="AN25" i="5" s="1"/>
  <c r="BI25" i="5" s="1"/>
  <c r="S60" i="5"/>
  <c r="AN60" i="5" s="1"/>
  <c r="BI60" i="5" s="1"/>
  <c r="AH60" i="12"/>
  <c r="K60" i="12" s="1"/>
  <c r="M60" i="11"/>
  <c r="AI60" i="11" s="1"/>
  <c r="M43" i="11"/>
  <c r="AI43" i="11" s="1"/>
  <c r="S43" i="5"/>
  <c r="AN43" i="5" s="1"/>
  <c r="BI43" i="5" s="1"/>
  <c r="M48" i="11"/>
  <c r="AI48" i="11" s="1"/>
  <c r="S48" i="5"/>
  <c r="AN48" i="5" s="1"/>
  <c r="BI48" i="5" s="1"/>
  <c r="AH48" i="12"/>
  <c r="K48" i="12" s="1"/>
  <c r="FQ74" i="10"/>
  <c r="FS74" i="10"/>
  <c r="FP74" i="10"/>
  <c r="FR74" i="10"/>
  <c r="T75" i="12"/>
  <c r="CI39" i="5"/>
  <c r="DY39" i="5" s="1"/>
  <c r="CI27" i="5"/>
  <c r="CI48" i="5"/>
  <c r="DY48" i="5" s="1"/>
  <c r="CI34" i="5"/>
  <c r="CI59" i="5"/>
  <c r="DY59" i="5" s="1"/>
  <c r="CI85" i="5"/>
  <c r="DY85" i="5" s="1"/>
  <c r="CI68" i="5"/>
  <c r="DY68" i="5" s="1"/>
  <c r="CI42" i="5"/>
  <c r="DY42" i="5" s="1"/>
  <c r="CI19" i="5"/>
  <c r="CI31" i="5"/>
  <c r="CI55" i="5"/>
  <c r="DY55" i="5" s="1"/>
  <c r="CI28" i="5"/>
  <c r="CI16" i="5"/>
  <c r="CI53" i="5"/>
  <c r="DY53" i="5" s="1"/>
  <c r="CI67" i="5"/>
  <c r="DY67" i="5" s="1"/>
  <c r="CI9" i="5"/>
  <c r="CI64" i="5"/>
  <c r="DY64" i="5" s="1"/>
  <c r="CI29" i="5"/>
  <c r="CI57" i="5"/>
  <c r="DY57" i="5" s="1"/>
  <c r="CI61" i="5"/>
  <c r="DY61" i="5" s="1"/>
  <c r="CI52" i="5"/>
  <c r="DY52" i="5" s="1"/>
  <c r="CI70" i="5"/>
  <c r="DY70" i="5" s="1"/>
  <c r="CI69" i="5"/>
  <c r="DY69" i="5" s="1"/>
  <c r="CI60" i="5"/>
  <c r="DY60" i="5" s="1"/>
  <c r="CI83" i="5"/>
  <c r="DY83" i="5" s="1"/>
  <c r="CI37" i="5"/>
  <c r="DY37" i="5" s="1"/>
  <c r="CI46" i="5"/>
  <c r="DY46" i="5" s="1"/>
  <c r="CI11" i="5"/>
  <c r="CI65" i="5"/>
  <c r="DY65" i="5" s="1"/>
  <c r="CI15" i="5"/>
  <c r="CI56" i="5"/>
  <c r="DY56" i="5" s="1"/>
  <c r="CI44" i="5"/>
  <c r="DY44" i="5" s="1"/>
  <c r="CI33" i="5"/>
  <c r="CI81" i="5"/>
  <c r="DY81" i="5" s="1"/>
  <c r="CI49" i="5"/>
  <c r="DY49" i="5" s="1"/>
  <c r="CI8" i="5"/>
  <c r="CI63" i="5"/>
  <c r="DY63" i="5" s="1"/>
  <c r="CI54" i="5"/>
  <c r="DY54" i="5" s="1"/>
  <c r="CI18" i="5"/>
  <c r="CI51" i="5"/>
  <c r="DY51" i="5" s="1"/>
  <c r="CI26" i="5"/>
  <c r="CI62" i="5"/>
  <c r="DY62" i="5" s="1"/>
  <c r="CI14" i="5"/>
  <c r="CI25" i="5"/>
  <c r="CI80" i="5"/>
  <c r="DY80" i="5" s="1"/>
  <c r="CI7" i="5"/>
  <c r="CI77" i="5"/>
  <c r="DY77" i="5" s="1"/>
  <c r="CI74" i="5"/>
  <c r="DY74" i="5" s="1"/>
  <c r="CI41" i="5"/>
  <c r="DY41" i="5" s="1"/>
  <c r="CI40" i="5"/>
  <c r="DY40" i="5" s="1"/>
  <c r="CI22" i="5"/>
  <c r="CI12" i="5"/>
  <c r="CI66" i="5"/>
  <c r="DY66" i="5" s="1"/>
  <c r="CI21" i="5"/>
  <c r="CI76" i="5"/>
  <c r="DY76" i="5" s="1"/>
  <c r="CI13" i="5"/>
  <c r="CI50" i="5"/>
  <c r="DY50" i="5" s="1"/>
  <c r="CI43" i="5"/>
  <c r="DY43" i="5" s="1"/>
  <c r="CI47" i="5"/>
  <c r="DY47" i="5" s="1"/>
  <c r="CI30" i="5"/>
  <c r="CI79" i="5"/>
  <c r="DY79" i="5" s="1"/>
  <c r="CI36" i="5"/>
  <c r="CI45" i="5"/>
  <c r="DY45" i="5" s="1"/>
  <c r="CI32" i="5"/>
  <c r="CI10" i="5"/>
  <c r="CI35" i="5"/>
  <c r="CI24" i="5"/>
  <c r="CI82" i="5"/>
  <c r="DY82" i="5" s="1"/>
  <c r="CI72" i="5"/>
  <c r="DY72" i="5" s="1"/>
  <c r="CI71" i="5"/>
  <c r="DY71" i="5" s="1"/>
  <c r="CI23" i="5"/>
  <c r="CI58" i="5"/>
  <c r="DY58" i="5" s="1"/>
  <c r="CI84" i="5"/>
  <c r="DY84" i="5" s="1"/>
  <c r="CI38" i="5"/>
  <c r="DY38" i="5" s="1"/>
  <c r="CI75" i="5"/>
  <c r="DY75" i="5" s="1"/>
  <c r="CI78" i="5"/>
  <c r="DY78" i="5" s="1"/>
  <c r="CI20" i="5"/>
  <c r="CI73" i="5"/>
  <c r="DY73" i="5" s="1"/>
  <c r="CI17" i="5"/>
  <c r="AN6" i="11"/>
  <c r="CJ53" i="5"/>
  <c r="DZ53" i="5" s="1"/>
  <c r="CJ24" i="5"/>
  <c r="CJ26" i="5"/>
  <c r="CJ10" i="5"/>
  <c r="CJ54" i="5"/>
  <c r="DZ54" i="5" s="1"/>
  <c r="CJ13" i="5"/>
  <c r="CJ62" i="5"/>
  <c r="DZ62" i="5" s="1"/>
  <c r="CJ11" i="5"/>
  <c r="CJ83" i="5"/>
  <c r="DZ83" i="5" s="1"/>
  <c r="CJ23" i="5"/>
  <c r="CJ9" i="5"/>
  <c r="CJ25" i="5"/>
  <c r="CJ79" i="5"/>
  <c r="DZ79" i="5" s="1"/>
  <c r="CJ33" i="5"/>
  <c r="CJ32" i="5"/>
  <c r="CJ63" i="5"/>
  <c r="DZ63" i="5" s="1"/>
  <c r="CJ20" i="5"/>
  <c r="CJ73" i="5"/>
  <c r="DZ73" i="5" s="1"/>
  <c r="CJ82" i="5"/>
  <c r="DZ82" i="5" s="1"/>
  <c r="CJ30" i="5"/>
  <c r="CJ66" i="5"/>
  <c r="DZ66" i="5" s="1"/>
  <c r="CJ31" i="5"/>
  <c r="CJ58" i="5"/>
  <c r="DZ58" i="5" s="1"/>
  <c r="CJ57" i="5"/>
  <c r="DZ57" i="5" s="1"/>
  <c r="CJ68" i="5"/>
  <c r="DZ68" i="5" s="1"/>
  <c r="CJ55" i="5"/>
  <c r="DZ55" i="5" s="1"/>
  <c r="CJ29" i="5"/>
  <c r="CJ42" i="5"/>
  <c r="DZ42" i="5" s="1"/>
  <c r="CJ70" i="5"/>
  <c r="DZ70" i="5" s="1"/>
  <c r="CJ16" i="5"/>
  <c r="CJ81" i="5"/>
  <c r="DZ81" i="5" s="1"/>
  <c r="CJ41" i="5"/>
  <c r="DZ41" i="5" s="1"/>
  <c r="CJ51" i="5"/>
  <c r="DZ51" i="5" s="1"/>
  <c r="CJ80" i="5"/>
  <c r="DZ80" i="5" s="1"/>
  <c r="CJ17" i="5"/>
  <c r="CJ47" i="5"/>
  <c r="DZ47" i="5" s="1"/>
  <c r="CJ59" i="5"/>
  <c r="DZ59" i="5" s="1"/>
  <c r="CJ43" i="5"/>
  <c r="DZ43" i="5" s="1"/>
  <c r="CJ14" i="5"/>
  <c r="CJ74" i="5"/>
  <c r="DZ74" i="5" s="1"/>
  <c r="CJ76" i="5"/>
  <c r="DZ76" i="5" s="1"/>
  <c r="CJ60" i="5"/>
  <c r="DZ60" i="5" s="1"/>
  <c r="CJ78" i="5"/>
  <c r="DZ78" i="5" s="1"/>
  <c r="CJ61" i="5"/>
  <c r="DZ61" i="5" s="1"/>
  <c r="CJ56" i="5"/>
  <c r="DZ56" i="5" s="1"/>
  <c r="CJ34" i="5"/>
  <c r="CJ12" i="5"/>
  <c r="CJ8" i="5"/>
  <c r="CJ52" i="5"/>
  <c r="DZ52" i="5" s="1"/>
  <c r="CJ36" i="5"/>
  <c r="DZ36" i="5" s="1"/>
  <c r="CJ37" i="5"/>
  <c r="DZ37" i="5" s="1"/>
  <c r="CJ44" i="5"/>
  <c r="DZ44" i="5" s="1"/>
  <c r="CJ38" i="5"/>
  <c r="DZ38" i="5" s="1"/>
  <c r="CJ46" i="5"/>
  <c r="DZ46" i="5" s="1"/>
  <c r="CJ64" i="5"/>
  <c r="DZ64" i="5" s="1"/>
  <c r="CJ67" i="5"/>
  <c r="DZ67" i="5" s="1"/>
  <c r="CJ71" i="5"/>
  <c r="DZ71" i="5" s="1"/>
  <c r="CJ15" i="5"/>
  <c r="CJ28" i="5"/>
  <c r="CJ72" i="5"/>
  <c r="DZ72" i="5" s="1"/>
  <c r="CJ45" i="5"/>
  <c r="DZ45" i="5" s="1"/>
  <c r="CJ35" i="5"/>
  <c r="CJ49" i="5"/>
  <c r="DZ49" i="5" s="1"/>
  <c r="CJ50" i="5"/>
  <c r="DZ50" i="5" s="1"/>
  <c r="CJ85" i="5"/>
  <c r="DZ85" i="5" s="1"/>
  <c r="CJ21" i="5"/>
  <c r="CJ84" i="5"/>
  <c r="DZ84" i="5" s="1"/>
  <c r="CJ75" i="5"/>
  <c r="DZ75" i="5" s="1"/>
  <c r="CJ22" i="5"/>
  <c r="CJ19" i="5"/>
  <c r="CJ77" i="5"/>
  <c r="DZ77" i="5" s="1"/>
  <c r="CJ69" i="5"/>
  <c r="DZ69" i="5" s="1"/>
  <c r="CJ48" i="5"/>
  <c r="DZ48" i="5" s="1"/>
  <c r="CJ39" i="5"/>
  <c r="DZ39" i="5" s="1"/>
  <c r="CJ27" i="5"/>
  <c r="CJ40" i="5"/>
  <c r="DZ40" i="5" s="1"/>
  <c r="CJ65" i="5"/>
  <c r="DZ65" i="5" s="1"/>
  <c r="CJ18" i="5"/>
  <c r="AO6" i="11"/>
  <c r="BK6" i="11"/>
  <c r="CK46" i="5"/>
  <c r="EA46" i="5" s="1"/>
  <c r="CK75" i="5"/>
  <c r="EA75" i="5" s="1"/>
  <c r="CK49" i="5"/>
  <c r="EA49" i="5" s="1"/>
  <c r="CK41" i="5"/>
  <c r="EA41" i="5" s="1"/>
  <c r="CK20" i="5"/>
  <c r="CK18" i="5"/>
  <c r="CK29" i="5"/>
  <c r="CK30" i="5"/>
  <c r="CK37" i="5"/>
  <c r="EA37" i="5" s="1"/>
  <c r="CK61" i="5"/>
  <c r="EA61" i="5" s="1"/>
  <c r="CK25" i="5"/>
  <c r="CK81" i="5"/>
  <c r="EA81" i="5" s="1"/>
  <c r="CK21" i="5"/>
  <c r="CK79" i="5"/>
  <c r="EA79" i="5" s="1"/>
  <c r="CK57" i="5"/>
  <c r="EA57" i="5" s="1"/>
  <c r="CK22" i="5"/>
  <c r="CK43" i="5"/>
  <c r="EA43" i="5" s="1"/>
  <c r="CK64" i="5"/>
  <c r="EA64" i="5" s="1"/>
  <c r="CK63" i="5"/>
  <c r="EA63" i="5" s="1"/>
  <c r="CK13" i="5"/>
  <c r="CK35" i="5"/>
  <c r="CK38" i="5"/>
  <c r="EA38" i="5" s="1"/>
  <c r="CK82" i="5"/>
  <c r="EA82" i="5" s="1"/>
  <c r="CK10" i="5"/>
  <c r="CK32" i="5"/>
  <c r="CK78" i="5"/>
  <c r="EA78" i="5" s="1"/>
  <c r="CK77" i="5"/>
  <c r="EA77" i="5" s="1"/>
  <c r="CK80" i="5"/>
  <c r="EA80" i="5" s="1"/>
  <c r="CK71" i="5"/>
  <c r="EA71" i="5" s="1"/>
  <c r="CK60" i="5"/>
  <c r="EA60" i="5" s="1"/>
  <c r="CK24" i="5"/>
  <c r="CK70" i="5"/>
  <c r="EA70" i="5" s="1"/>
  <c r="CK48" i="5"/>
  <c r="EA48" i="5" s="1"/>
  <c r="CK52" i="5"/>
  <c r="EA52" i="5" s="1"/>
  <c r="CK11" i="5"/>
  <c r="CK51" i="5"/>
  <c r="EA51" i="5" s="1"/>
  <c r="CK15" i="5"/>
  <c r="CK72" i="5"/>
  <c r="EA72" i="5" s="1"/>
  <c r="CK62" i="5"/>
  <c r="EA62" i="5" s="1"/>
  <c r="CK66" i="5"/>
  <c r="EA66" i="5" s="1"/>
  <c r="CK53" i="5"/>
  <c r="EA53" i="5" s="1"/>
  <c r="CK74" i="5"/>
  <c r="EA74" i="5" s="1"/>
  <c r="CK23" i="5"/>
  <c r="CK67" i="5"/>
  <c r="EA67" i="5" s="1"/>
  <c r="CK42" i="5"/>
  <c r="EA42" i="5" s="1"/>
  <c r="CK85" i="5"/>
  <c r="EA85" i="5" s="1"/>
  <c r="CK55" i="5"/>
  <c r="EA55" i="5" s="1"/>
  <c r="CK76" i="5"/>
  <c r="EA76" i="5" s="1"/>
  <c r="CK45" i="5"/>
  <c r="EA45" i="5" s="1"/>
  <c r="CK65" i="5"/>
  <c r="EA65" i="5" s="1"/>
  <c r="CK36" i="5"/>
  <c r="EA36" i="5" s="1"/>
  <c r="CK16" i="5"/>
  <c r="CK59" i="5"/>
  <c r="EA59" i="5" s="1"/>
  <c r="CK27" i="5"/>
  <c r="CK39" i="5"/>
  <c r="EA39" i="5" s="1"/>
  <c r="CK6" i="5"/>
  <c r="CK58" i="5"/>
  <c r="EA58" i="5" s="1"/>
  <c r="CK28" i="5"/>
  <c r="CK50" i="5"/>
  <c r="EA50" i="5" s="1"/>
  <c r="CK73" i="5"/>
  <c r="EA73" i="5" s="1"/>
  <c r="CK34" i="5"/>
  <c r="CK14" i="5"/>
  <c r="CK84" i="5"/>
  <c r="EA84" i="5" s="1"/>
  <c r="CK17" i="5"/>
  <c r="CK9" i="5"/>
  <c r="CK33" i="5"/>
  <c r="CK12" i="5"/>
  <c r="CK31" i="5"/>
  <c r="CK40" i="5"/>
  <c r="EA40" i="5" s="1"/>
  <c r="CK56" i="5"/>
  <c r="EA56" i="5" s="1"/>
  <c r="CK26" i="5"/>
  <c r="CK44" i="5"/>
  <c r="EA44" i="5" s="1"/>
  <c r="CK19" i="5"/>
  <c r="CK8" i="5"/>
  <c r="CK68" i="5"/>
  <c r="EA68" i="5" s="1"/>
  <c r="CK47" i="5"/>
  <c r="EA47" i="5" s="1"/>
  <c r="CK83" i="5"/>
  <c r="EA83" i="5" s="1"/>
  <c r="CK7" i="5"/>
  <c r="CK69" i="5"/>
  <c r="EA69" i="5" s="1"/>
  <c r="CK54" i="5"/>
  <c r="EA54" i="5" s="1"/>
  <c r="BL6" i="11"/>
  <c r="AP6" i="11"/>
  <c r="BL84" i="11" s="1"/>
  <c r="BL85" i="11" s="1"/>
  <c r="BL8" i="11"/>
  <c r="BL9" i="11"/>
  <c r="BL10" i="11"/>
  <c r="BL7" i="11"/>
  <c r="BD58" i="11"/>
  <c r="BH66" i="11"/>
  <c r="EL56" i="5"/>
  <c r="EG57" i="5"/>
  <c r="BM65" i="11"/>
  <c r="BF57" i="11"/>
  <c r="EU6" i="5"/>
  <c r="Z61" i="14"/>
  <c r="BA57" i="11"/>
  <c r="BI9" i="11"/>
  <c r="BC57" i="11"/>
  <c r="EP57" i="5"/>
  <c r="BN72" i="11"/>
  <c r="EX72" i="5"/>
  <c r="EM57" i="5"/>
  <c r="EW65" i="5"/>
  <c r="EW64" i="5"/>
  <c r="BG58" i="11"/>
  <c r="ES8" i="5"/>
  <c r="EQ57" i="5"/>
  <c r="AX60" i="11"/>
  <c r="BB57" i="11"/>
  <c r="EM56" i="5"/>
  <c r="BJ6" i="11"/>
  <c r="AW58" i="11"/>
  <c r="EG58" i="5" s="1"/>
  <c r="EN58" i="5"/>
  <c r="BK84" i="11" l="1"/>
  <c r="BK85" i="11" s="1"/>
  <c r="M72" i="11"/>
  <c r="AI72" i="11" s="1"/>
  <c r="M58" i="11"/>
  <c r="AI58" i="11" s="1"/>
  <c r="AH62" i="12"/>
  <c r="K62" i="12" s="1"/>
  <c r="AH51" i="12"/>
  <c r="K51" i="12" s="1"/>
  <c r="AH74" i="12"/>
  <c r="K74" i="12" s="1"/>
  <c r="AH84" i="12"/>
  <c r="K84" i="12" s="1"/>
  <c r="M77" i="11"/>
  <c r="AI77" i="11" s="1"/>
  <c r="AU61" i="14"/>
  <c r="M7" i="11"/>
  <c r="AI8" i="11"/>
  <c r="AI35" i="11"/>
  <c r="M34" i="11"/>
  <c r="M24" i="11"/>
  <c r="AI25" i="11"/>
  <c r="DZ21" i="5"/>
  <c r="DY24" i="5"/>
  <c r="DY29" i="5"/>
  <c r="EA7" i="5"/>
  <c r="EA14" i="5"/>
  <c r="EA27" i="5"/>
  <c r="EA18" i="5"/>
  <c r="DZ8" i="5"/>
  <c r="DZ11" i="5"/>
  <c r="DY10" i="5"/>
  <c r="DY26" i="5"/>
  <c r="DY33" i="5"/>
  <c r="DY19" i="5"/>
  <c r="CD75" i="5"/>
  <c r="CD73" i="5"/>
  <c r="CD66" i="5"/>
  <c r="CD79" i="5"/>
  <c r="CD58" i="5"/>
  <c r="CD59" i="5"/>
  <c r="CD44" i="5"/>
  <c r="CD28" i="5"/>
  <c r="CD41" i="5"/>
  <c r="CD18" i="5"/>
  <c r="CD29" i="5"/>
  <c r="CD48" i="5"/>
  <c r="CD26" i="5"/>
  <c r="CD84" i="5"/>
  <c r="CD46" i="5"/>
  <c r="CD52" i="5"/>
  <c r="CD33" i="5"/>
  <c r="CD23" i="5"/>
  <c r="CD63" i="5"/>
  <c r="CD61" i="5"/>
  <c r="CD22" i="5"/>
  <c r="CD15" i="5"/>
  <c r="CD14" i="5"/>
  <c r="CD7" i="5"/>
  <c r="CD20" i="5"/>
  <c r="CD36" i="5"/>
  <c r="CD30" i="5"/>
  <c r="CD17" i="5"/>
  <c r="CD8" i="5"/>
  <c r="CD83" i="5"/>
  <c r="CD67" i="5"/>
  <c r="CD64" i="5"/>
  <c r="CD53" i="5"/>
  <c r="CD74" i="5"/>
  <c r="CD62" i="5"/>
  <c r="CD50" i="5"/>
  <c r="CD10" i="5"/>
  <c r="CD45" i="5"/>
  <c r="CD49" i="5"/>
  <c r="CD71" i="5"/>
  <c r="CD24" i="5"/>
  <c r="CD60" i="5"/>
  <c r="CD37" i="5"/>
  <c r="CD13" i="5"/>
  <c r="CD76" i="5"/>
  <c r="CD82" i="5"/>
  <c r="CD35" i="5"/>
  <c r="CD57" i="5"/>
  <c r="CD51" i="5"/>
  <c r="CD77" i="5"/>
  <c r="CD40" i="5"/>
  <c r="CD81" i="5"/>
  <c r="CD69" i="5"/>
  <c r="CD70" i="5"/>
  <c r="CD25" i="5"/>
  <c r="CD38" i="5"/>
  <c r="CD9" i="5"/>
  <c r="CD19" i="5"/>
  <c r="CD47" i="5"/>
  <c r="CD55" i="5"/>
  <c r="CD56" i="5"/>
  <c r="CD42" i="5"/>
  <c r="CD78" i="5"/>
  <c r="CD6" i="5"/>
  <c r="CD32" i="5"/>
  <c r="CD21" i="5"/>
  <c r="CD68" i="5"/>
  <c r="CD80" i="5"/>
  <c r="CD85" i="5"/>
  <c r="CD11" i="5"/>
  <c r="CD43" i="5"/>
  <c r="CD54" i="5"/>
  <c r="CD72" i="5"/>
  <c r="CD39" i="5"/>
  <c r="CD12" i="5"/>
  <c r="CD31" i="5"/>
  <c r="CD34" i="5"/>
  <c r="CD65" i="5"/>
  <c r="CD27" i="5"/>
  <c r="CD16" i="5"/>
  <c r="AH9" i="12"/>
  <c r="EA17" i="5"/>
  <c r="EA30" i="5"/>
  <c r="DY22" i="5"/>
  <c r="AH36" i="12"/>
  <c r="EA24" i="5"/>
  <c r="EA34" i="5"/>
  <c r="EA15" i="5"/>
  <c r="EA35" i="5"/>
  <c r="EA21" i="5"/>
  <c r="EA20" i="5"/>
  <c r="DZ12" i="5"/>
  <c r="DZ14" i="5"/>
  <c r="DZ32" i="5"/>
  <c r="BJ84" i="11"/>
  <c r="DY32" i="5"/>
  <c r="DY13" i="5"/>
  <c r="DY9" i="5"/>
  <c r="AH55" i="12"/>
  <c r="K55" i="12" s="1"/>
  <c r="M71" i="11"/>
  <c r="AI71" i="11" s="1"/>
  <c r="M66" i="11"/>
  <c r="AI66" i="11" s="1"/>
  <c r="M69" i="11"/>
  <c r="AI69" i="11" s="1"/>
  <c r="M73" i="11"/>
  <c r="AI73" i="11" s="1"/>
  <c r="AH78" i="12"/>
  <c r="K78" i="12" s="1"/>
  <c r="M41" i="11"/>
  <c r="AI41" i="11" s="1"/>
  <c r="M83" i="11"/>
  <c r="AI83" i="11" s="1"/>
  <c r="EA26" i="5"/>
  <c r="EA29" i="5"/>
  <c r="DY35" i="5"/>
  <c r="DY31" i="5"/>
  <c r="AI15" i="11"/>
  <c r="M14" i="11"/>
  <c r="EA31" i="5"/>
  <c r="EA16" i="5"/>
  <c r="EA13" i="5"/>
  <c r="DZ18" i="5"/>
  <c r="DZ19" i="5"/>
  <c r="DZ35" i="5"/>
  <c r="DZ34" i="5"/>
  <c r="DZ16" i="5"/>
  <c r="DZ31" i="5"/>
  <c r="DZ33" i="5"/>
  <c r="DZ13" i="5"/>
  <c r="DY17" i="5"/>
  <c r="DY23" i="5"/>
  <c r="DY18" i="5"/>
  <c r="AH26" i="12"/>
  <c r="AH64" i="12"/>
  <c r="K64" i="12" s="1"/>
  <c r="M59" i="11"/>
  <c r="AI59" i="11" s="1"/>
  <c r="AH82" i="12"/>
  <c r="K82" i="12" s="1"/>
  <c r="M67" i="11"/>
  <c r="AI67" i="11" s="1"/>
  <c r="M11" i="11"/>
  <c r="M68" i="11"/>
  <c r="AI68" i="11" s="1"/>
  <c r="AH19" i="12"/>
  <c r="EA6" i="5"/>
  <c r="EA22" i="5"/>
  <c r="DZ23" i="5"/>
  <c r="DY14" i="5"/>
  <c r="EA12" i="5"/>
  <c r="EA23" i="5"/>
  <c r="EA11" i="5"/>
  <c r="EA25" i="5"/>
  <c r="DZ22" i="5"/>
  <c r="DY36" i="5"/>
  <c r="DY21" i="5"/>
  <c r="DY7" i="5"/>
  <c r="DY15" i="5"/>
  <c r="GO74" i="10"/>
  <c r="AH43" i="12"/>
  <c r="K43" i="12" s="1"/>
  <c r="AH81" i="12"/>
  <c r="K81" i="12" s="1"/>
  <c r="AH61" i="12"/>
  <c r="K61" i="12" s="1"/>
  <c r="M42" i="11"/>
  <c r="AI42" i="11" s="1"/>
  <c r="AH76" i="12"/>
  <c r="K76" i="12" s="1"/>
  <c r="M38" i="11"/>
  <c r="AH35" i="12"/>
  <c r="K35" i="12" s="1"/>
  <c r="K34" i="12" s="1"/>
  <c r="K33" i="12" s="1"/>
  <c r="K32" i="12" s="1"/>
  <c r="K31" i="12" s="1"/>
  <c r="K30" i="12" s="1"/>
  <c r="K29" i="12" s="1"/>
  <c r="K28" i="12" s="1"/>
  <c r="K27" i="12" s="1"/>
  <c r="K26" i="12" s="1"/>
  <c r="EA10" i="5"/>
  <c r="DZ15" i="5"/>
  <c r="DZ20" i="5"/>
  <c r="EA8" i="5"/>
  <c r="EA33" i="5"/>
  <c r="EA28" i="5"/>
  <c r="DZ30" i="5"/>
  <c r="DZ25" i="5"/>
  <c r="DZ10" i="5"/>
  <c r="DY20" i="5"/>
  <c r="DY16" i="5"/>
  <c r="AH25" i="12"/>
  <c r="K25" i="12" s="1"/>
  <c r="K24" i="12" s="1"/>
  <c r="K23" i="12" s="1"/>
  <c r="K22" i="12" s="1"/>
  <c r="K21" i="12" s="1"/>
  <c r="K20" i="12" s="1"/>
  <c r="K19" i="12" s="1"/>
  <c r="K18" i="12" s="1"/>
  <c r="K17" i="12" s="1"/>
  <c r="K16" i="12" s="1"/>
  <c r="GA60" i="10"/>
  <c r="GV60" i="10" s="1"/>
  <c r="DZ24" i="5"/>
  <c r="F62" i="12"/>
  <c r="CY61" i="10"/>
  <c r="CX61" i="10"/>
  <c r="DA61" i="10"/>
  <c r="CZ61" i="10"/>
  <c r="DY27" i="5"/>
  <c r="EA19" i="5"/>
  <c r="EA9" i="5"/>
  <c r="EA32" i="5"/>
  <c r="DZ27" i="5"/>
  <c r="DZ28" i="5"/>
  <c r="DZ17" i="5"/>
  <c r="DZ29" i="5"/>
  <c r="DZ9" i="5"/>
  <c r="DZ26" i="5"/>
  <c r="DY30" i="5"/>
  <c r="DY12" i="5"/>
  <c r="DY25" i="5"/>
  <c r="DY8" i="5"/>
  <c r="DY11" i="5"/>
  <c r="DY28" i="5"/>
  <c r="DY34" i="5"/>
  <c r="AH14" i="12"/>
  <c r="T76" i="12"/>
  <c r="FQ75" i="10"/>
  <c r="FP75" i="10"/>
  <c r="FR75" i="10"/>
  <c r="FS75" i="10"/>
  <c r="BJ7" i="11"/>
  <c r="EH60" i="5"/>
  <c r="AX61" i="11"/>
  <c r="EL57" i="5"/>
  <c r="BC58" i="11"/>
  <c r="BB58" i="11"/>
  <c r="EV85" i="5"/>
  <c r="ER66" i="5"/>
  <c r="BH67" i="11"/>
  <c r="BD59" i="11"/>
  <c r="EM58" i="5"/>
  <c r="ET7" i="5"/>
  <c r="EV84" i="5"/>
  <c r="ES9" i="5"/>
  <c r="ET6" i="5"/>
  <c r="ET84" i="5"/>
  <c r="EV6" i="5"/>
  <c r="EH61" i="5"/>
  <c r="EN59" i="5"/>
  <c r="AW59" i="11"/>
  <c r="EV9" i="5"/>
  <c r="EU85" i="5"/>
  <c r="BA58" i="11"/>
  <c r="BK7" i="11"/>
  <c r="Z62" i="14"/>
  <c r="BI10" i="11"/>
  <c r="EV8" i="5"/>
  <c r="BL11" i="11"/>
  <c r="BJ8" i="11"/>
  <c r="ET8" i="5" s="1"/>
  <c r="BF58" i="11"/>
  <c r="EP58" i="5" s="1"/>
  <c r="BN73" i="11"/>
  <c r="EX73" i="5" s="1"/>
  <c r="BM66" i="11"/>
  <c r="EW66" i="5" s="1"/>
  <c r="ER67" i="5"/>
  <c r="EK58" i="5"/>
  <c r="EU84" i="5"/>
  <c r="EQ58" i="5"/>
  <c r="BG59" i="11"/>
  <c r="EV7" i="5"/>
  <c r="EV10" i="5"/>
  <c r="EK57" i="5"/>
  <c r="GA61" i="10" l="1"/>
  <c r="GV61" i="10" s="1"/>
  <c r="GO75" i="10"/>
  <c r="AU62" i="14"/>
  <c r="DT29" i="5"/>
  <c r="AI11" i="11"/>
  <c r="M10" i="11"/>
  <c r="DT39" i="5"/>
  <c r="DT21" i="5"/>
  <c r="DT19" i="5"/>
  <c r="DT77" i="5"/>
  <c r="DT60" i="5"/>
  <c r="DT74" i="5"/>
  <c r="DT36" i="5"/>
  <c r="DT23" i="5"/>
  <c r="DT18" i="5"/>
  <c r="DT73" i="5"/>
  <c r="BJ85" i="11"/>
  <c r="DT12" i="5"/>
  <c r="DT37" i="5"/>
  <c r="AH37" i="12"/>
  <c r="DT72" i="5"/>
  <c r="DT32" i="5"/>
  <c r="DT9" i="5"/>
  <c r="DT51" i="5"/>
  <c r="DT24" i="5"/>
  <c r="DT53" i="5"/>
  <c r="DT20" i="5"/>
  <c r="DT33" i="5"/>
  <c r="DT41" i="5"/>
  <c r="DT75" i="5"/>
  <c r="M23" i="11"/>
  <c r="AI24" i="11"/>
  <c r="DT68" i="5"/>
  <c r="DT66" i="5"/>
  <c r="DT16" i="5"/>
  <c r="DT54" i="5"/>
  <c r="DT6" i="5"/>
  <c r="DT38" i="5"/>
  <c r="DT57" i="5"/>
  <c r="DT71" i="5"/>
  <c r="DT64" i="5"/>
  <c r="DT7" i="5"/>
  <c r="DT52" i="5"/>
  <c r="DT28" i="5"/>
  <c r="M33" i="11"/>
  <c r="AI34" i="11"/>
  <c r="DT40" i="5"/>
  <c r="M13" i="11"/>
  <c r="AI14" i="11"/>
  <c r="AH10" i="12"/>
  <c r="DT27" i="5"/>
  <c r="DT43" i="5"/>
  <c r="DT78" i="5"/>
  <c r="DT25" i="5"/>
  <c r="DT35" i="5"/>
  <c r="DT49" i="5"/>
  <c r="DT67" i="5"/>
  <c r="DT14" i="5"/>
  <c r="DT46" i="5"/>
  <c r="DT44" i="5"/>
  <c r="DT47" i="5"/>
  <c r="DT30" i="5"/>
  <c r="M37" i="11"/>
  <c r="AI38" i="11"/>
  <c r="AH20" i="12"/>
  <c r="DT65" i="5"/>
  <c r="DT11" i="5"/>
  <c r="DT42" i="5"/>
  <c r="DT70" i="5"/>
  <c r="DT82" i="5"/>
  <c r="DT45" i="5"/>
  <c r="DT83" i="5"/>
  <c r="DT15" i="5"/>
  <c r="DT84" i="5"/>
  <c r="DT59" i="5"/>
  <c r="CX62" i="10"/>
  <c r="F63" i="12"/>
  <c r="CY62" i="10"/>
  <c r="CZ62" i="10"/>
  <c r="DA62" i="10"/>
  <c r="DT63" i="5"/>
  <c r="AH27" i="12"/>
  <c r="DT34" i="5"/>
  <c r="DT85" i="5"/>
  <c r="DT56" i="5"/>
  <c r="DT69" i="5"/>
  <c r="DT76" i="5"/>
  <c r="DT10" i="5"/>
  <c r="DT8" i="5"/>
  <c r="DT22" i="5"/>
  <c r="DT26" i="5"/>
  <c r="DT58" i="5"/>
  <c r="AI7" i="11"/>
  <c r="M6" i="11"/>
  <c r="DT62" i="5"/>
  <c r="DT31" i="5"/>
  <c r="DT80" i="5"/>
  <c r="DT55" i="5"/>
  <c r="DT81" i="5"/>
  <c r="DT13" i="5"/>
  <c r="DT50" i="5"/>
  <c r="DT17" i="5"/>
  <c r="DT61" i="5"/>
  <c r="DT48" i="5"/>
  <c r="DT79" i="5"/>
  <c r="FQ76" i="10"/>
  <c r="T77" i="12"/>
  <c r="FP76" i="10"/>
  <c r="FS76" i="10"/>
  <c r="FR76" i="10"/>
  <c r="BC59" i="11"/>
  <c r="BL12" i="11"/>
  <c r="BG60" i="11"/>
  <c r="ET85" i="5"/>
  <c r="BK8" i="11"/>
  <c r="AX62" i="11"/>
  <c r="BD60" i="11"/>
  <c r="AW60" i="11"/>
  <c r="Z63" i="14"/>
  <c r="BN74" i="11"/>
  <c r="BH68" i="11"/>
  <c r="EG59" i="5"/>
  <c r="BJ9" i="11"/>
  <c r="EQ59" i="5"/>
  <c r="EL58" i="5"/>
  <c r="BM67" i="11"/>
  <c r="EU7" i="5"/>
  <c r="EM59" i="5"/>
  <c r="ES10" i="5"/>
  <c r="EV11" i="5"/>
  <c r="BI11" i="11"/>
  <c r="BF59" i="11"/>
  <c r="EP59" i="5" s="1"/>
  <c r="BA59" i="11"/>
  <c r="EK59" i="5" s="1"/>
  <c r="BB59" i="11"/>
  <c r="EL59" i="5" s="1"/>
  <c r="EG60" i="5"/>
  <c r="EW67" i="5"/>
  <c r="EV12" i="5"/>
  <c r="AU63" i="14" l="1"/>
  <c r="CZ63" i="10"/>
  <c r="DA63" i="10"/>
  <c r="CY63" i="10"/>
  <c r="CX63" i="10"/>
  <c r="F64" i="12"/>
  <c r="M36" i="11"/>
  <c r="AI36" i="11" s="1"/>
  <c r="AI37" i="11"/>
  <c r="BE10" i="11"/>
  <c r="BE20" i="11"/>
  <c r="BE31" i="11"/>
  <c r="BE22" i="11"/>
  <c r="BE26" i="11"/>
  <c r="BE15" i="11"/>
  <c r="BE25" i="11"/>
  <c r="BE24" i="11"/>
  <c r="BE11" i="11"/>
  <c r="AI6" i="11"/>
  <c r="BE7" i="11"/>
  <c r="BE32" i="11"/>
  <c r="BE14" i="11"/>
  <c r="BE13" i="11"/>
  <c r="BE9" i="11"/>
  <c r="BE29" i="11"/>
  <c r="BE6" i="11"/>
  <c r="BE17" i="11"/>
  <c r="BE16" i="11"/>
  <c r="BE21" i="11"/>
  <c r="BE19" i="11"/>
  <c r="BE28" i="11"/>
  <c r="BE8" i="11"/>
  <c r="BE23" i="11"/>
  <c r="BE18" i="11"/>
  <c r="BE27" i="11"/>
  <c r="BE12" i="11"/>
  <c r="BE30" i="11"/>
  <c r="GA62" i="10"/>
  <c r="GV62" i="10" s="1"/>
  <c r="AH21" i="12"/>
  <c r="GO76" i="10"/>
  <c r="AH28" i="12"/>
  <c r="M22" i="11"/>
  <c r="AI23" i="11"/>
  <c r="AI10" i="11"/>
  <c r="M9" i="11"/>
  <c r="AI9" i="11" s="1"/>
  <c r="M9" i="5"/>
  <c r="AH9" i="5" s="1"/>
  <c r="BC9" i="5" s="1"/>
  <c r="AI13" i="11"/>
  <c r="M12" i="11"/>
  <c r="AI12" i="11" s="1"/>
  <c r="M32" i="11"/>
  <c r="AI33" i="11"/>
  <c r="FQ77" i="10"/>
  <c r="FP77" i="10"/>
  <c r="FR77" i="10"/>
  <c r="T78" i="12"/>
  <c r="FS77" i="10"/>
  <c r="ER68" i="5"/>
  <c r="EO12" i="5"/>
  <c r="EO8" i="5"/>
  <c r="EO29" i="5"/>
  <c r="EO7" i="5"/>
  <c r="AW61" i="11"/>
  <c r="BL13" i="11"/>
  <c r="EO30" i="5"/>
  <c r="BK9" i="11"/>
  <c r="ES11" i="5"/>
  <c r="EN60" i="5"/>
  <c r="EO19" i="5"/>
  <c r="EO15" i="5"/>
  <c r="EO18" i="5"/>
  <c r="EO14" i="5"/>
  <c r="EH62" i="5"/>
  <c r="EO22" i="5"/>
  <c r="EO23" i="5"/>
  <c r="BH69" i="11"/>
  <c r="EO6" i="5"/>
  <c r="BD61" i="11"/>
  <c r="BA60" i="11"/>
  <c r="EQ60" i="5"/>
  <c r="EO10" i="5"/>
  <c r="ET9" i="5"/>
  <c r="BI12" i="11"/>
  <c r="EO32" i="5"/>
  <c r="Z64" i="14"/>
  <c r="BB60" i="11"/>
  <c r="EL60" i="5" s="1"/>
  <c r="BC60" i="11"/>
  <c r="EU8" i="5"/>
  <c r="AX63" i="11"/>
  <c r="BJ10" i="11"/>
  <c r="EO11" i="5"/>
  <c r="BG61" i="11"/>
  <c r="EO28" i="5"/>
  <c r="EO31" i="5"/>
  <c r="EO27" i="5"/>
  <c r="BN75" i="11"/>
  <c r="EO25" i="5"/>
  <c r="EO20" i="5"/>
  <c r="BJ12" i="11"/>
  <c r="ET12" i="5" s="1"/>
  <c r="EX74" i="5"/>
  <c r="EO26" i="5"/>
  <c r="EO17" i="5"/>
  <c r="EO16" i="5"/>
  <c r="BM68" i="11"/>
  <c r="EO21" i="5"/>
  <c r="EO24" i="5"/>
  <c r="BF60" i="11"/>
  <c r="EP60" i="5" s="1"/>
  <c r="EO13" i="5"/>
  <c r="EO9" i="5"/>
  <c r="ET10" i="5"/>
  <c r="AU64" i="14" l="1"/>
  <c r="CX64" i="10"/>
  <c r="CZ64" i="10"/>
  <c r="F65" i="12"/>
  <c r="DA64" i="10"/>
  <c r="CY64" i="10"/>
  <c r="AI22" i="11"/>
  <c r="M21" i="11"/>
  <c r="GA63" i="10"/>
  <c r="GV63" i="10" s="1"/>
  <c r="AH22" i="12"/>
  <c r="AI32" i="11"/>
  <c r="M31" i="11"/>
  <c r="AH29" i="12"/>
  <c r="M10" i="5"/>
  <c r="AH10" i="5" s="1"/>
  <c r="BC10" i="5" s="1"/>
  <c r="GO77" i="10"/>
  <c r="FR78" i="10"/>
  <c r="T79" i="12"/>
  <c r="FS78" i="10"/>
  <c r="FQ78" i="10"/>
  <c r="FP78" i="10"/>
  <c r="EM60" i="5"/>
  <c r="AW62" i="11"/>
  <c r="BB61" i="11"/>
  <c r="Z65" i="14"/>
  <c r="EK60" i="5"/>
  <c r="BI13" i="11"/>
  <c r="BC61" i="11"/>
  <c r="EX75" i="5"/>
  <c r="ES12" i="5"/>
  <c r="BJ11" i="11"/>
  <c r="ET11" i="5" s="1"/>
  <c r="BA61" i="11"/>
  <c r="EK61" i="5" s="1"/>
  <c r="EN61" i="5"/>
  <c r="BH70" i="11"/>
  <c r="BM69" i="11"/>
  <c r="EQ61" i="5"/>
  <c r="EG62" i="5"/>
  <c r="BF61" i="11"/>
  <c r="EP61" i="5" s="1"/>
  <c r="AX64" i="11"/>
  <c r="ER70" i="5"/>
  <c r="BN76" i="11"/>
  <c r="BD62" i="11"/>
  <c r="EU9" i="5"/>
  <c r="EX76" i="5"/>
  <c r="ER69" i="5"/>
  <c r="BL14" i="11"/>
  <c r="EV14" i="5" s="1"/>
  <c r="EW68" i="5"/>
  <c r="EV13" i="5"/>
  <c r="BG62" i="11"/>
  <c r="EG61" i="5"/>
  <c r="BJ13" i="11"/>
  <c r="EN62" i="5"/>
  <c r="EH63" i="5"/>
  <c r="BK10" i="11"/>
  <c r="GO78" i="10" l="1"/>
  <c r="GA64" i="10"/>
  <c r="GV64" i="10" s="1"/>
  <c r="AU65" i="14"/>
  <c r="AI21" i="11"/>
  <c r="M20" i="11"/>
  <c r="M30" i="11"/>
  <c r="AI31" i="11"/>
  <c r="M11" i="5"/>
  <c r="AH11" i="5" s="1"/>
  <c r="BC11" i="5" s="1"/>
  <c r="CY65" i="10"/>
  <c r="CX65" i="10"/>
  <c r="CZ65" i="10"/>
  <c r="F66" i="12"/>
  <c r="DA65" i="10"/>
  <c r="AH30" i="12"/>
  <c r="AH23" i="12"/>
  <c r="T80" i="12"/>
  <c r="FS79" i="10"/>
  <c r="FQ79" i="10"/>
  <c r="FP79" i="10"/>
  <c r="FR79" i="10"/>
  <c r="EL61" i="5"/>
  <c r="BL15" i="11"/>
  <c r="EQ62" i="5"/>
  <c r="BG63" i="11"/>
  <c r="BB62" i="11"/>
  <c r="EH64" i="5"/>
  <c r="AW63" i="11"/>
  <c r="EG63" i="5" s="1"/>
  <c r="EW69" i="5"/>
  <c r="BJ14" i="11"/>
  <c r="ES13" i="5"/>
  <c r="BM70" i="11"/>
  <c r="EW70" i="5" s="1"/>
  <c r="BI14" i="11"/>
  <c r="BK11" i="11"/>
  <c r="EU11" i="5" s="1"/>
  <c r="BC62" i="11"/>
  <c r="AX65" i="11"/>
  <c r="EH65" i="5" s="1"/>
  <c r="Z66" i="14"/>
  <c r="BA62" i="11"/>
  <c r="BH71" i="11"/>
  <c r="ET13" i="5"/>
  <c r="BF62" i="11"/>
  <c r="EP62" i="5" s="1"/>
  <c r="BD63" i="11"/>
  <c r="ET14" i="5"/>
  <c r="EU10" i="5"/>
  <c r="EM61" i="5"/>
  <c r="BN77" i="11"/>
  <c r="EX77" i="5" s="1"/>
  <c r="GA65" i="10" l="1"/>
  <c r="GV65" i="10" s="1"/>
  <c r="AU66" i="14"/>
  <c r="AH24" i="12"/>
  <c r="GO79" i="10"/>
  <c r="CZ66" i="10"/>
  <c r="F67" i="12"/>
  <c r="CX66" i="10"/>
  <c r="DA66" i="10"/>
  <c r="CY66" i="10"/>
  <c r="AI30" i="11"/>
  <c r="M29" i="11"/>
  <c r="AH31" i="12"/>
  <c r="M19" i="11"/>
  <c r="AI20" i="11"/>
  <c r="FR80" i="10"/>
  <c r="FQ80" i="10"/>
  <c r="FP80" i="10"/>
  <c r="T81" i="12"/>
  <c r="FS80" i="10"/>
  <c r="A82" i="5"/>
  <c r="EL62" i="5"/>
  <c r="A69" i="5"/>
  <c r="A85" i="5"/>
  <c r="A75" i="5"/>
  <c r="Z67" i="14"/>
  <c r="BD64" i="11"/>
  <c r="A76" i="5"/>
  <c r="A78" i="5"/>
  <c r="BA63" i="11"/>
  <c r="EK63" i="5"/>
  <c r="EQ63" i="5"/>
  <c r="BH72" i="11"/>
  <c r="BG64" i="11"/>
  <c r="EK62" i="5"/>
  <c r="A68" i="5"/>
  <c r="A72" i="5"/>
  <c r="EM62" i="5"/>
  <c r="A83" i="5"/>
  <c r="A77" i="5"/>
  <c r="A80" i="5"/>
  <c r="A64" i="5"/>
  <c r="A66" i="5"/>
  <c r="BK12" i="11"/>
  <c r="EU12" i="5" s="1"/>
  <c r="ES14" i="5"/>
  <c r="A67" i="5"/>
  <c r="BI15" i="11"/>
  <c r="A71" i="5"/>
  <c r="EN63" i="5"/>
  <c r="BL16" i="11"/>
  <c r="EV16" i="5" s="1"/>
  <c r="A81" i="5"/>
  <c r="A84" i="5"/>
  <c r="ER71" i="5"/>
  <c r="A70" i="5"/>
  <c r="BN78" i="11"/>
  <c r="EX78" i="5" s="1"/>
  <c r="AX66" i="11"/>
  <c r="BC63" i="11"/>
  <c r="BF63" i="11"/>
  <c r="EP63" i="5" s="1"/>
  <c r="BB63" i="11"/>
  <c r="EV15" i="5"/>
  <c r="A74" i="5"/>
  <c r="AW64" i="11"/>
  <c r="BJ15" i="11"/>
  <c r="A79" i="5"/>
  <c r="BM71" i="11"/>
  <c r="EW71" i="5" s="1"/>
  <c r="A73" i="5"/>
  <c r="A65" i="5"/>
  <c r="GA66" i="10" l="1"/>
  <c r="GV66" i="10" s="1"/>
  <c r="AU67" i="14"/>
  <c r="GO80" i="10"/>
  <c r="AH32" i="12"/>
  <c r="AI29" i="11"/>
  <c r="M28" i="11"/>
  <c r="CY67" i="10"/>
  <c r="CZ67" i="10"/>
  <c r="DA67" i="10"/>
  <c r="CX67" i="10"/>
  <c r="F68" i="12"/>
  <c r="AI19" i="11"/>
  <c r="M18" i="11"/>
  <c r="T82" i="12"/>
  <c r="FQ81" i="10"/>
  <c r="FS81" i="10"/>
  <c r="FP81" i="10"/>
  <c r="FR81" i="10"/>
  <c r="EH66" i="5"/>
  <c r="BB64" i="11"/>
  <c r="BJ16" i="11"/>
  <c r="BD65" i="11"/>
  <c r="ER72" i="5"/>
  <c r="BK13" i="11"/>
  <c r="BC64" i="11"/>
  <c r="BI16" i="11"/>
  <c r="AX67" i="11"/>
  <c r="EH67" i="5" s="1"/>
  <c r="EN64" i="5"/>
  <c r="EQ64" i="5"/>
  <c r="BA64" i="11"/>
  <c r="BM72" i="11"/>
  <c r="BG65" i="11"/>
  <c r="EK64" i="5"/>
  <c r="EG64" i="5"/>
  <c r="BL17" i="11"/>
  <c r="EM64" i="5"/>
  <c r="EV17" i="5"/>
  <c r="EL63" i="5"/>
  <c r="BH73" i="11"/>
  <c r="ER73" i="5"/>
  <c r="ES15" i="5"/>
  <c r="ET15" i="5"/>
  <c r="EU13" i="5"/>
  <c r="BN79" i="11"/>
  <c r="BF64" i="11"/>
  <c r="Z68" i="14"/>
  <c r="EP64" i="5"/>
  <c r="EM63" i="5"/>
  <c r="AW65" i="11"/>
  <c r="AU68" i="14" l="1"/>
  <c r="AH33" i="12"/>
  <c r="F69" i="12"/>
  <c r="CZ68" i="10"/>
  <c r="DA68" i="10"/>
  <c r="CY68" i="10"/>
  <c r="CX68" i="10"/>
  <c r="GA67" i="10"/>
  <c r="GV67" i="10" s="1"/>
  <c r="M27" i="11"/>
  <c r="AI28" i="11"/>
  <c r="M17" i="11"/>
  <c r="AI18" i="11"/>
  <c r="GO81" i="10"/>
  <c r="FP82" i="10"/>
  <c r="FR82" i="10"/>
  <c r="T83" i="12"/>
  <c r="FQ82" i="10"/>
  <c r="FS82" i="10"/>
  <c r="ET16" i="5"/>
  <c r="BJ17" i="11"/>
  <c r="BG66" i="11"/>
  <c r="BN80" i="11"/>
  <c r="BM73" i="11"/>
  <c r="BC65" i="11"/>
  <c r="EL64" i="5"/>
  <c r="BF65" i="11"/>
  <c r="EP65" i="5" s="1"/>
  <c r="BA65" i="11"/>
  <c r="EG65" i="5"/>
  <c r="BL18" i="11"/>
  <c r="EV18" i="5" s="1"/>
  <c r="EW73" i="5"/>
  <c r="BD66" i="11"/>
  <c r="ET17" i="5"/>
  <c r="EN65" i="5"/>
  <c r="Z69" i="14"/>
  <c r="ES16" i="5"/>
  <c r="EQ65" i="5"/>
  <c r="EK65" i="5"/>
  <c r="BB65" i="11"/>
  <c r="EL65" i="5" s="1"/>
  <c r="EX79" i="5"/>
  <c r="BK14" i="11"/>
  <c r="EU14" i="5" s="1"/>
  <c r="BI17" i="11"/>
  <c r="BH74" i="11"/>
  <c r="ER74" i="5" s="1"/>
  <c r="EM65" i="5"/>
  <c r="AX68" i="11"/>
  <c r="EW72" i="5"/>
  <c r="AW66" i="11"/>
  <c r="AU69" i="14" l="1"/>
  <c r="AH34" i="12"/>
  <c r="F70" i="12"/>
  <c r="CX69" i="10"/>
  <c r="CY69" i="10"/>
  <c r="DA69" i="10"/>
  <c r="CZ69" i="10"/>
  <c r="GO82" i="10"/>
  <c r="GA68" i="10"/>
  <c r="GV68" i="10" s="1"/>
  <c r="M16" i="11"/>
  <c r="AI16" i="11" s="1"/>
  <c r="AI17" i="11"/>
  <c r="M26" i="11"/>
  <c r="AI26" i="11" s="1"/>
  <c r="AI27" i="11"/>
  <c r="FQ83" i="10"/>
  <c r="FP83" i="10"/>
  <c r="FR83" i="10"/>
  <c r="FS83" i="10"/>
  <c r="T84" i="12"/>
  <c r="BJ18" i="11"/>
  <c r="ES17" i="5"/>
  <c r="AW67" i="11"/>
  <c r="BC66" i="11"/>
  <c r="BG67" i="11"/>
  <c r="EH68" i="5"/>
  <c r="BE34" i="11"/>
  <c r="AX69" i="11"/>
  <c r="BB66" i="11"/>
  <c r="BL19" i="11"/>
  <c r="BE33" i="11"/>
  <c r="BI18" i="11"/>
  <c r="EV19" i="5"/>
  <c r="EQ66" i="5"/>
  <c r="BN81" i="11"/>
  <c r="EX81" i="5"/>
  <c r="BF66" i="11"/>
  <c r="BK15" i="11"/>
  <c r="EX80" i="5"/>
  <c r="Z70" i="14"/>
  <c r="BH75" i="11"/>
  <c r="ER75" i="5" s="1"/>
  <c r="EG66" i="5"/>
  <c r="BM74" i="11"/>
  <c r="EN66" i="5"/>
  <c r="BA66" i="11"/>
  <c r="EK66" i="5" s="1"/>
  <c r="BD67" i="11"/>
  <c r="EN67" i="5" s="1"/>
  <c r="GA69" i="10" l="1"/>
  <c r="GV69" i="10" s="1"/>
  <c r="AU70" i="14"/>
  <c r="BE85" i="11"/>
  <c r="GO83" i="10"/>
  <c r="CX70" i="10"/>
  <c r="DA70" i="10"/>
  <c r="F71" i="12"/>
  <c r="CZ70" i="10"/>
  <c r="CY70" i="10"/>
  <c r="T85" i="12"/>
  <c r="FR84" i="10"/>
  <c r="FS84" i="10"/>
  <c r="FQ84" i="10"/>
  <c r="FP84" i="10"/>
  <c r="EH69" i="5"/>
  <c r="Z71" i="14"/>
  <c r="EM66" i="5"/>
  <c r="BG68" i="11"/>
  <c r="AX70" i="11"/>
  <c r="BM75" i="11"/>
  <c r="EW75" i="5" s="1"/>
  <c r="BA67" i="11"/>
  <c r="BJ19" i="11"/>
  <c r="EO34" i="5"/>
  <c r="EP66" i="5"/>
  <c r="EO85" i="5"/>
  <c r="BK16" i="11"/>
  <c r="ES18" i="5"/>
  <c r="EG67" i="5"/>
  <c r="BL20" i="11"/>
  <c r="BD68" i="11"/>
  <c r="BE35" i="11"/>
  <c r="BI19" i="11"/>
  <c r="BB67" i="11"/>
  <c r="EU15" i="5"/>
  <c r="BH76" i="11"/>
  <c r="ER76" i="5" s="1"/>
  <c r="AW68" i="11"/>
  <c r="EL66" i="5"/>
  <c r="EQ67" i="5"/>
  <c r="ET18" i="5"/>
  <c r="EO33" i="5"/>
  <c r="EW74" i="5"/>
  <c r="BC67" i="11"/>
  <c r="EM67" i="5" s="1"/>
  <c r="BN82" i="11"/>
  <c r="EX82" i="5" s="1"/>
  <c r="BF67" i="11"/>
  <c r="EP67" i="5" s="1"/>
  <c r="EN68" i="5"/>
  <c r="AU71" i="14" l="1"/>
  <c r="GO84" i="10"/>
  <c r="F72" i="12"/>
  <c r="DA71" i="10"/>
  <c r="CZ71" i="10"/>
  <c r="CY71" i="10"/>
  <c r="CX71" i="10"/>
  <c r="GA70" i="10"/>
  <c r="GV70" i="10" s="1"/>
  <c r="FQ85" i="10"/>
  <c r="FR85" i="10"/>
  <c r="FS85" i="10"/>
  <c r="FP85" i="10"/>
  <c r="EG68" i="5"/>
  <c r="Z51" i="10"/>
  <c r="Z55" i="10"/>
  <c r="Z41" i="10"/>
  <c r="Z40" i="10"/>
  <c r="Z57" i="10"/>
  <c r="BK17" i="11"/>
  <c r="Z52" i="10"/>
  <c r="Z17" i="10"/>
  <c r="Z32" i="10"/>
  <c r="Z72" i="10"/>
  <c r="Z21" i="10"/>
  <c r="ES19" i="5"/>
  <c r="Z69" i="10"/>
  <c r="Z64" i="10"/>
  <c r="Z65" i="10"/>
  <c r="BB68" i="11"/>
  <c r="Z60" i="10"/>
  <c r="Z15" i="10"/>
  <c r="Z19" i="10"/>
  <c r="Z68" i="10"/>
  <c r="Z53" i="10"/>
  <c r="BD69" i="11"/>
  <c r="EL67" i="5"/>
  <c r="Z59" i="10"/>
  <c r="Z50" i="10"/>
  <c r="Z11" i="10"/>
  <c r="Z48" i="10"/>
  <c r="AX71" i="11"/>
  <c r="Z12" i="10"/>
  <c r="EH71" i="5"/>
  <c r="BM76" i="11"/>
  <c r="EK67" i="5"/>
  <c r="Z71" i="10"/>
  <c r="Z28" i="10"/>
  <c r="BN83" i="11"/>
  <c r="EU16" i="5"/>
  <c r="EQ68" i="5"/>
  <c r="Z22" i="10"/>
  <c r="Z24" i="10"/>
  <c r="Z10" i="10"/>
  <c r="Z45" i="10"/>
  <c r="Z30" i="10"/>
  <c r="Z31" i="10"/>
  <c r="EN69" i="5"/>
  <c r="Z61" i="10"/>
  <c r="Z18" i="10"/>
  <c r="Z26" i="10"/>
  <c r="ET19" i="5"/>
  <c r="Z43" i="10"/>
  <c r="Z34" i="10"/>
  <c r="Z20" i="10"/>
  <c r="Z35" i="10"/>
  <c r="BC68" i="11"/>
  <c r="Z58" i="10"/>
  <c r="Z54" i="10"/>
  <c r="Z36" i="10"/>
  <c r="Z38" i="10"/>
  <c r="Z16" i="10"/>
  <c r="Z66" i="10"/>
  <c r="Z39" i="10"/>
  <c r="Z44" i="10"/>
  <c r="AW69" i="11"/>
  <c r="Z70" i="10"/>
  <c r="BJ20" i="11"/>
  <c r="EH70" i="5"/>
  <c r="Z7" i="10"/>
  <c r="Z27" i="10"/>
  <c r="Z29" i="10"/>
  <c r="EV20" i="5"/>
  <c r="BH77" i="11"/>
  <c r="ER77" i="5" s="1"/>
  <c r="BI20" i="11"/>
  <c r="BA68" i="11"/>
  <c r="EK68" i="5" s="1"/>
  <c r="Z63" i="10"/>
  <c r="Z14" i="10"/>
  <c r="BF68" i="11"/>
  <c r="Z42" i="10"/>
  <c r="Z33" i="10"/>
  <c r="BG69" i="11"/>
  <c r="Z47" i="10"/>
  <c r="EP68" i="5"/>
  <c r="Z62" i="10"/>
  <c r="EM68" i="5"/>
  <c r="Z6" i="10"/>
  <c r="EO35" i="5"/>
  <c r="Z13" i="10"/>
  <c r="BL21" i="11"/>
  <c r="Z9" i="10"/>
  <c r="Z46" i="10"/>
  <c r="Z25" i="10"/>
  <c r="Z8" i="10"/>
  <c r="Z49" i="10"/>
  <c r="Z56" i="10"/>
  <c r="Z72" i="14"/>
  <c r="Z67" i="10"/>
  <c r="Z23" i="10"/>
  <c r="Z37" i="10"/>
  <c r="BE36" i="11"/>
  <c r="GO85" i="10" l="1"/>
  <c r="AU6" i="10"/>
  <c r="AU7" i="10" s="1"/>
  <c r="AU72" i="14"/>
  <c r="GA71" i="10"/>
  <c r="GV71" i="10" s="1"/>
  <c r="CY72" i="10"/>
  <c r="F73" i="12"/>
  <c r="CX72" i="10"/>
  <c r="DA72" i="10"/>
  <c r="CZ72" i="10"/>
  <c r="EL68" i="5"/>
  <c r="BI21" i="11"/>
  <c r="BB69" i="11"/>
  <c r="BC69" i="11"/>
  <c r="EU17" i="5"/>
  <c r="BM77" i="11"/>
  <c r="BG70" i="11"/>
  <c r="ES20" i="5"/>
  <c r="EO36" i="5"/>
  <c r="EX83" i="5"/>
  <c r="Z73" i="14"/>
  <c r="BD70" i="11"/>
  <c r="EV21" i="5"/>
  <c r="EW77" i="5"/>
  <c r="Z73" i="10"/>
  <c r="BL22" i="11"/>
  <c r="BE37" i="11"/>
  <c r="BA69" i="11"/>
  <c r="AW70" i="11"/>
  <c r="EG69" i="5"/>
  <c r="BH78" i="11"/>
  <c r="AX72" i="11"/>
  <c r="EH72" i="5"/>
  <c r="ET20" i="5"/>
  <c r="BJ21" i="11"/>
  <c r="BK18" i="11"/>
  <c r="BN84" i="11"/>
  <c r="EQ69" i="5"/>
  <c r="EW76" i="5"/>
  <c r="ER78" i="5"/>
  <c r="BF69" i="11"/>
  <c r="AU8" i="10" l="1"/>
  <c r="AU9" i="10" s="1"/>
  <c r="AU73" i="14"/>
  <c r="GA72" i="10"/>
  <c r="GV72" i="10" s="1"/>
  <c r="CZ73" i="10"/>
  <c r="CX73" i="10"/>
  <c r="DA73" i="10"/>
  <c r="CY73" i="10"/>
  <c r="F74" i="12"/>
  <c r="EP69" i="5"/>
  <c r="A31" i="5"/>
  <c r="A14" i="5"/>
  <c r="BB70" i="11"/>
  <c r="A9" i="5"/>
  <c r="BI22" i="11"/>
  <c r="EU18" i="5"/>
  <c r="BL23" i="11"/>
  <c r="A33" i="5"/>
  <c r="EG70" i="5"/>
  <c r="A21" i="5"/>
  <c r="EO37" i="5"/>
  <c r="EK69" i="5"/>
  <c r="A37" i="5"/>
  <c r="A34" i="5"/>
  <c r="Z74" i="10"/>
  <c r="A30" i="5"/>
  <c r="A28" i="5"/>
  <c r="A10" i="5"/>
  <c r="A18" i="5"/>
  <c r="AW71" i="11"/>
  <c r="EN70" i="5"/>
  <c r="BM78" i="11"/>
  <c r="A16" i="5"/>
  <c r="EQ70" i="5"/>
  <c r="A35" i="5"/>
  <c r="A23" i="5"/>
  <c r="A8" i="5"/>
  <c r="A6" i="5"/>
  <c r="BC70" i="11"/>
  <c r="EM70" i="5" s="1"/>
  <c r="ET21" i="5"/>
  <c r="BK19" i="11"/>
  <c r="EM69" i="5"/>
  <c r="A17" i="5"/>
  <c r="BH79" i="11"/>
  <c r="BA70" i="11"/>
  <c r="EK70" i="5" s="1"/>
  <c r="A7" i="5"/>
  <c r="A25" i="5"/>
  <c r="EX84" i="5"/>
  <c r="A12" i="5"/>
  <c r="ER79" i="5"/>
  <c r="A13" i="5"/>
  <c r="BJ22" i="11"/>
  <c r="EV22" i="5"/>
  <c r="A22" i="5"/>
  <c r="A27" i="5"/>
  <c r="A32" i="5"/>
  <c r="A15" i="5"/>
  <c r="A26" i="5"/>
  <c r="BE38" i="11"/>
  <c r="Z74" i="14"/>
  <c r="ES21" i="5"/>
  <c r="A29" i="5"/>
  <c r="A20" i="5"/>
  <c r="EL69" i="5"/>
  <c r="A24" i="5"/>
  <c r="A11" i="5"/>
  <c r="BF70" i="11"/>
  <c r="EP70" i="5" s="1"/>
  <c r="BG71" i="11"/>
  <c r="A19" i="5"/>
  <c r="BD71" i="11"/>
  <c r="AX73" i="11"/>
  <c r="EH73" i="5" s="1"/>
  <c r="A36" i="5"/>
  <c r="A38" i="5"/>
  <c r="EV23" i="5"/>
  <c r="AU74" i="14" l="1"/>
  <c r="AU10" i="10"/>
  <c r="AU11" i="10" s="1"/>
  <c r="AB7" i="12"/>
  <c r="E7" i="12" s="1"/>
  <c r="G7" i="11"/>
  <c r="AC7" i="11" s="1"/>
  <c r="GA73" i="10"/>
  <c r="GV73" i="10" s="1"/>
  <c r="G6" i="11"/>
  <c r="AB6" i="12"/>
  <c r="E6" i="12" s="1"/>
  <c r="G11" i="11"/>
  <c r="AC11" i="11" s="1"/>
  <c r="AB11" i="12"/>
  <c r="E11" i="12" s="1"/>
  <c r="G10" i="11"/>
  <c r="AC10" i="11" s="1"/>
  <c r="AB10" i="12"/>
  <c r="E10" i="12" s="1"/>
  <c r="F75" i="12"/>
  <c r="CZ74" i="10"/>
  <c r="CY74" i="10"/>
  <c r="CX74" i="10"/>
  <c r="DA74" i="10"/>
  <c r="AB9" i="12"/>
  <c r="E9" i="12" s="1"/>
  <c r="G9" i="11"/>
  <c r="AC9" i="11" s="1"/>
  <c r="AB8" i="12"/>
  <c r="E8" i="12" s="1"/>
  <c r="G8" i="11"/>
  <c r="AC8" i="11" s="1"/>
  <c r="ES22" i="5"/>
  <c r="EU19" i="5"/>
  <c r="EG71" i="5"/>
  <c r="BM79" i="11"/>
  <c r="BA71" i="11"/>
  <c r="BB71" i="11"/>
  <c r="BL24" i="11"/>
  <c r="BF71" i="11"/>
  <c r="EP71" i="5" s="1"/>
  <c r="AX74" i="11"/>
  <c r="EH74" i="5"/>
  <c r="Z75" i="14"/>
  <c r="EL70" i="5"/>
  <c r="EO38" i="5"/>
  <c r="BC71" i="11"/>
  <c r="EQ71" i="5"/>
  <c r="AW72" i="11"/>
  <c r="BJ23" i="11"/>
  <c r="ET23" i="5" s="1"/>
  <c r="EN71" i="5"/>
  <c r="BL25" i="11"/>
  <c r="BG72" i="11"/>
  <c r="EM71" i="5"/>
  <c r="EV24" i="5"/>
  <c r="BH80" i="11"/>
  <c r="ER80" i="5" s="1"/>
  <c r="BE39" i="11"/>
  <c r="BI23" i="11"/>
  <c r="Z75" i="10"/>
  <c r="ET22" i="5"/>
  <c r="BK20" i="11"/>
  <c r="EU20" i="5" s="1"/>
  <c r="EW78" i="5"/>
  <c r="BD72" i="11"/>
  <c r="EV25" i="5"/>
  <c r="GA74" i="10" l="1"/>
  <c r="GV74" i="10" s="1"/>
  <c r="AU75" i="14"/>
  <c r="AU12" i="10"/>
  <c r="AU13" i="10" s="1"/>
  <c r="AY14" i="11"/>
  <c r="AY10" i="11"/>
  <c r="AY11" i="11"/>
  <c r="AY9" i="11"/>
  <c r="AY15" i="11"/>
  <c r="AY7" i="11"/>
  <c r="AY17" i="11"/>
  <c r="AY13" i="11"/>
  <c r="AY6" i="11"/>
  <c r="AY12" i="11"/>
  <c r="AC6" i="11"/>
  <c r="AY8" i="11"/>
  <c r="AY16" i="11"/>
  <c r="CX75" i="10"/>
  <c r="DA75" i="10"/>
  <c r="F76" i="12"/>
  <c r="CY75" i="10"/>
  <c r="CZ75" i="10"/>
  <c r="EK71" i="5"/>
  <c r="Z76" i="14"/>
  <c r="BG73" i="11"/>
  <c r="EW79" i="5"/>
  <c r="BI24" i="11"/>
  <c r="BL30" i="11"/>
  <c r="A40" i="5"/>
  <c r="BC72" i="11"/>
  <c r="EG72" i="5"/>
  <c r="BB72" i="11"/>
  <c r="A41" i="5"/>
  <c r="AX75" i="11"/>
  <c r="EH75" i="5" s="1"/>
  <c r="BF72" i="11"/>
  <c r="BJ24" i="11"/>
  <c r="EL72" i="5"/>
  <c r="ES23" i="5"/>
  <c r="BA72" i="11"/>
  <c r="EK72" i="5" s="1"/>
  <c r="EQ72" i="5"/>
  <c r="EN72" i="5"/>
  <c r="A39" i="5"/>
  <c r="A42" i="5"/>
  <c r="BM80" i="11"/>
  <c r="EO39" i="5"/>
  <c r="BE40" i="11"/>
  <c r="AW73" i="11"/>
  <c r="BL27" i="11"/>
  <c r="BD73" i="11"/>
  <c r="BL26" i="11"/>
  <c r="EV26" i="5" s="1"/>
  <c r="Z76" i="10"/>
  <c r="BH81" i="11"/>
  <c r="EL71" i="5"/>
  <c r="ER81" i="5"/>
  <c r="BK21" i="11"/>
  <c r="EV27" i="5"/>
  <c r="GA75" i="10" l="1"/>
  <c r="GV75" i="10" s="1"/>
  <c r="AU76" i="14"/>
  <c r="CX76" i="10"/>
  <c r="F77" i="12"/>
  <c r="CZ76" i="10"/>
  <c r="DA76" i="10"/>
  <c r="CY76" i="10"/>
  <c r="AU14" i="10"/>
  <c r="AU15" i="10" s="1"/>
  <c r="AU16" i="10" s="1"/>
  <c r="AU17" i="10" s="1"/>
  <c r="AU18" i="10" s="1"/>
  <c r="AU19" i="10" s="1"/>
  <c r="AU20" i="10" s="1"/>
  <c r="AU21" i="10" s="1"/>
  <c r="AU22" i="10" s="1"/>
  <c r="AU23" i="10" s="1"/>
  <c r="AU24" i="10" s="1"/>
  <c r="AU25" i="10" s="1"/>
  <c r="AU26" i="10" s="1"/>
  <c r="AU27" i="10" s="1"/>
  <c r="AU28" i="10" s="1"/>
  <c r="AU29" i="10" s="1"/>
  <c r="AU30" i="10" s="1"/>
  <c r="AU31" i="10" s="1"/>
  <c r="AU32" i="10" s="1"/>
  <c r="AU33" i="10" s="1"/>
  <c r="AU34" i="10" s="1"/>
  <c r="AU35" i="10" s="1"/>
  <c r="AU36" i="10" s="1"/>
  <c r="AU37" i="10" s="1"/>
  <c r="AU38" i="10" s="1"/>
  <c r="AU39" i="10" s="1"/>
  <c r="AU40" i="10" s="1"/>
  <c r="AU41" i="10" s="1"/>
  <c r="AU42" i="10" s="1"/>
  <c r="AU43" i="10" s="1"/>
  <c r="AU44" i="10" s="1"/>
  <c r="AU45" i="10" s="1"/>
  <c r="AU46" i="10" s="1"/>
  <c r="AU47" i="10" s="1"/>
  <c r="AU48" i="10" s="1"/>
  <c r="AU49" i="10" s="1"/>
  <c r="AU50" i="10" s="1"/>
  <c r="AU51" i="10" s="1"/>
  <c r="AU52" i="10" s="1"/>
  <c r="AU53" i="10" s="1"/>
  <c r="AU54" i="10" s="1"/>
  <c r="AU55" i="10" s="1"/>
  <c r="AU56" i="10" s="1"/>
  <c r="AU57" i="10" s="1"/>
  <c r="AU58" i="10" s="1"/>
  <c r="AU59" i="10" s="1"/>
  <c r="AU60" i="10" s="1"/>
  <c r="EW80" i="5"/>
  <c r="EO40" i="5"/>
  <c r="AW74" i="11"/>
  <c r="ET24" i="5"/>
  <c r="EQ73" i="5"/>
  <c r="BL31" i="11"/>
  <c r="BI25" i="11"/>
  <c r="EV30" i="5"/>
  <c r="BG74" i="11"/>
  <c r="BA73" i="11"/>
  <c r="BL28" i="11"/>
  <c r="BM81" i="11"/>
  <c r="EW81" i="5" s="1"/>
  <c r="EG73" i="5"/>
  <c r="AX76" i="11"/>
  <c r="EP72" i="5"/>
  <c r="BD74" i="11"/>
  <c r="BH82" i="11"/>
  <c r="BJ25" i="11"/>
  <c r="BK22" i="11"/>
  <c r="EU21" i="5"/>
  <c r="EM72" i="5"/>
  <c r="ES24" i="5"/>
  <c r="BB73" i="11"/>
  <c r="ET25" i="5"/>
  <c r="EN73" i="5"/>
  <c r="BC73" i="11"/>
  <c r="EM73" i="5" s="1"/>
  <c r="EH76" i="5"/>
  <c r="BE41" i="11"/>
  <c r="Z77" i="14"/>
  <c r="BF73" i="11"/>
  <c r="Z77" i="10"/>
  <c r="EN74" i="5"/>
  <c r="EV28" i="5"/>
  <c r="AU77" i="14" l="1"/>
  <c r="AU61" i="10"/>
  <c r="AU62" i="10" s="1"/>
  <c r="AU63" i="10" s="1"/>
  <c r="AU64" i="10" s="1"/>
  <c r="AU65" i="10" s="1"/>
  <c r="AU66" i="10" s="1"/>
  <c r="AU67" i="10" s="1"/>
  <c r="AU68" i="10" s="1"/>
  <c r="AU69" i="10" s="1"/>
  <c r="AU70" i="10" s="1"/>
  <c r="AU71" i="10" s="1"/>
  <c r="AU72" i="10" s="1"/>
  <c r="AU73" i="10" s="1"/>
  <c r="AU74" i="10" s="1"/>
  <c r="AU75" i="10" s="1"/>
  <c r="AU76" i="10" s="1"/>
  <c r="AU77" i="10" s="1"/>
  <c r="F78" i="12"/>
  <c r="CZ77" i="10"/>
  <c r="DA77" i="10"/>
  <c r="CY77" i="10"/>
  <c r="CX77" i="10"/>
  <c r="GA76" i="10"/>
  <c r="GV76" i="10" s="1"/>
  <c r="EU22" i="5"/>
  <c r="BG75" i="11"/>
  <c r="BH83" i="11"/>
  <c r="ER83" i="5"/>
  <c r="ER82" i="5"/>
  <c r="AX77" i="11"/>
  <c r="BE42" i="11"/>
  <c r="BM82" i="11"/>
  <c r="EO41" i="5"/>
  <c r="EL73" i="5"/>
  <c r="BF74" i="11"/>
  <c r="BL29" i="11"/>
  <c r="EV29" i="5" s="1"/>
  <c r="BD75" i="11"/>
  <c r="AW75" i="11"/>
  <c r="EK73" i="5"/>
  <c r="BB74" i="11"/>
  <c r="EL74" i="5" s="1"/>
  <c r="BC74" i="11"/>
  <c r="EV31" i="5"/>
  <c r="EQ74" i="5"/>
  <c r="BK23" i="11"/>
  <c r="EG74" i="5"/>
  <c r="BJ26" i="11"/>
  <c r="ET26" i="5" s="1"/>
  <c r="EH77" i="5"/>
  <c r="BL32" i="11"/>
  <c r="EV32" i="5" s="1"/>
  <c r="BI26" i="11"/>
  <c r="ES25" i="5"/>
  <c r="EN75" i="5"/>
  <c r="EP73" i="5"/>
  <c r="Z78" i="10"/>
  <c r="BA74" i="11"/>
  <c r="Z78" i="14"/>
  <c r="EP74" i="5"/>
  <c r="AU78" i="14" l="1"/>
  <c r="AU78" i="10"/>
  <c r="CX78" i="10"/>
  <c r="F79" i="12"/>
  <c r="CY78" i="10"/>
  <c r="DA78" i="10"/>
  <c r="CZ78" i="10"/>
  <c r="GA77" i="10"/>
  <c r="GV77" i="10" s="1"/>
  <c r="BK24" i="11"/>
  <c r="BA75" i="11"/>
  <c r="EW82" i="5"/>
  <c r="BH84" i="11"/>
  <c r="BB75" i="11"/>
  <c r="BJ27" i="11"/>
  <c r="ET27" i="5" s="1"/>
  <c r="BI27" i="11"/>
  <c r="BL33" i="11"/>
  <c r="AX78" i="11"/>
  <c r="EH78" i="5" s="1"/>
  <c r="A43" i="5"/>
  <c r="BC75" i="11"/>
  <c r="EQ75" i="5"/>
  <c r="BE43" i="11"/>
  <c r="BG76" i="11"/>
  <c r="EK74" i="5"/>
  <c r="Z79" i="10"/>
  <c r="EU23" i="5"/>
  <c r="EK75" i="5"/>
  <c r="AW76" i="11"/>
  <c r="BF75" i="11"/>
  <c r="EP75" i="5" s="1"/>
  <c r="BM83" i="11"/>
  <c r="Z79" i="14"/>
  <c r="ES26" i="5"/>
  <c r="A44" i="5"/>
  <c r="EM74" i="5"/>
  <c r="EO42" i="5"/>
  <c r="EG75" i="5"/>
  <c r="BD76" i="11"/>
  <c r="AU79" i="14" l="1"/>
  <c r="DA79" i="10"/>
  <c r="CY79" i="10"/>
  <c r="CZ79" i="10"/>
  <c r="CX79" i="10"/>
  <c r="F80" i="12"/>
  <c r="GA78" i="10"/>
  <c r="GV78" i="10" s="1"/>
  <c r="AU79" i="10"/>
  <c r="EV33" i="5"/>
  <c r="BA76" i="11"/>
  <c r="ER84" i="5"/>
  <c r="EO43" i="5"/>
  <c r="EL75" i="5"/>
  <c r="BK25" i="11"/>
  <c r="BC76" i="11"/>
  <c r="AW77" i="11"/>
  <c r="EW83" i="5"/>
  <c r="Z80" i="14"/>
  <c r="EG76" i="5"/>
  <c r="BG77" i="11"/>
  <c r="EM75" i="5"/>
  <c r="BJ28" i="11"/>
  <c r="EU24" i="5"/>
  <c r="EQ76" i="5"/>
  <c r="BI28" i="11"/>
  <c r="EK76" i="5"/>
  <c r="ET28" i="5"/>
  <c r="EU25" i="5"/>
  <c r="Z80" i="10"/>
  <c r="EN76" i="5"/>
  <c r="A45" i="5"/>
  <c r="BM84" i="11"/>
  <c r="A46" i="5"/>
  <c r="AX79" i="11"/>
  <c r="BE44" i="11"/>
  <c r="EG77" i="5"/>
  <c r="BF76" i="11"/>
  <c r="EP76" i="5" s="1"/>
  <c r="BD77" i="11"/>
  <c r="ES27" i="5"/>
  <c r="BB76" i="11"/>
  <c r="EL76" i="5" s="1"/>
  <c r="BL34" i="11"/>
  <c r="GA79" i="10" l="1"/>
  <c r="GV79" i="10" s="1"/>
  <c r="AU80" i="14"/>
  <c r="AU80" i="10"/>
  <c r="CX80" i="10"/>
  <c r="F81" i="12"/>
  <c r="CZ80" i="10"/>
  <c r="DA80" i="10"/>
  <c r="CY80" i="10"/>
  <c r="BI29" i="11"/>
  <c r="EW84" i="5"/>
  <c r="ES28" i="5"/>
  <c r="Z81" i="14"/>
  <c r="EQ77" i="5"/>
  <c r="BL35" i="11"/>
  <c r="BA77" i="11"/>
  <c r="EN77" i="5"/>
  <c r="BJ29" i="11"/>
  <c r="EH79" i="5"/>
  <c r="BF77" i="11"/>
  <c r="AX80" i="11"/>
  <c r="AW78" i="11"/>
  <c r="EO44" i="5"/>
  <c r="EV34" i="5"/>
  <c r="EH80" i="5"/>
  <c r="BB77" i="11"/>
  <c r="BK26" i="11"/>
  <c r="EM76" i="5"/>
  <c r="ET29" i="5"/>
  <c r="Z81" i="10"/>
  <c r="BE45" i="11"/>
  <c r="BD78" i="11"/>
  <c r="EN78" i="5" s="1"/>
  <c r="BG78" i="11"/>
  <c r="EL77" i="5"/>
  <c r="BC77" i="11"/>
  <c r="EM77" i="5" s="1"/>
  <c r="GA80" i="10" l="1"/>
  <c r="GV80" i="10" s="1"/>
  <c r="AU81" i="14"/>
  <c r="AU81" i="10"/>
  <c r="CZ81" i="10"/>
  <c r="CX81" i="10"/>
  <c r="DA81" i="10"/>
  <c r="F82" i="12"/>
  <c r="CY81" i="10"/>
  <c r="EV35" i="5"/>
  <c r="BD79" i="11"/>
  <c r="EO45" i="5"/>
  <c r="BK27" i="11"/>
  <c r="A47" i="5"/>
  <c r="Z82" i="10"/>
  <c r="BI30" i="11"/>
  <c r="EU26" i="5"/>
  <c r="BE46" i="11"/>
  <c r="EP77" i="5"/>
  <c r="AX81" i="11"/>
  <c r="EH81" i="5" s="1"/>
  <c r="EQ78" i="5"/>
  <c r="BF78" i="11"/>
  <c r="AW79" i="11"/>
  <c r="Z82" i="14"/>
  <c r="EN79" i="5"/>
  <c r="BA78" i="11"/>
  <c r="BB78" i="11"/>
  <c r="ES29" i="5"/>
  <c r="BC78" i="11"/>
  <c r="BL36" i="11"/>
  <c r="A48" i="5"/>
  <c r="EP78" i="5"/>
  <c r="BG79" i="11"/>
  <c r="EK78" i="5"/>
  <c r="EU27" i="5"/>
  <c r="EG78" i="5"/>
  <c r="A49" i="5"/>
  <c r="BJ30" i="11"/>
  <c r="EM78" i="5"/>
  <c r="EK77" i="5"/>
  <c r="A50" i="5"/>
  <c r="GA81" i="10" l="1"/>
  <c r="GV81" i="10" s="1"/>
  <c r="AU82" i="14"/>
  <c r="AU82" i="10"/>
  <c r="CY82" i="10"/>
  <c r="F83" i="12"/>
  <c r="CZ82" i="10"/>
  <c r="DA82" i="10"/>
  <c r="CX82" i="10"/>
  <c r="BK28" i="11"/>
  <c r="Z83" i="10"/>
  <c r="Z83" i="14"/>
  <c r="BJ31" i="11"/>
  <c r="EO46" i="5"/>
  <c r="ET30" i="5"/>
  <c r="BD80" i="11"/>
  <c r="BA79" i="11"/>
  <c r="EQ79" i="5"/>
  <c r="EG79" i="5"/>
  <c r="BF79" i="11"/>
  <c r="EP79" i="5" s="1"/>
  <c r="BL37" i="11"/>
  <c r="EV37" i="5" s="1"/>
  <c r="BC79" i="11"/>
  <c r="BB79" i="11"/>
  <c r="AW80" i="11"/>
  <c r="EL78" i="5"/>
  <c r="AX82" i="11"/>
  <c r="EH82" i="5" s="1"/>
  <c r="EN80" i="5"/>
  <c r="BI31" i="11"/>
  <c r="EU28" i="5"/>
  <c r="EV36" i="5"/>
  <c r="ES30" i="5"/>
  <c r="BG80" i="11"/>
  <c r="BE47" i="11"/>
  <c r="AU83" i="14" l="1"/>
  <c r="G40" i="11"/>
  <c r="AC40" i="11" s="1"/>
  <c r="AB40" i="12"/>
  <c r="M40" i="5"/>
  <c r="AH40" i="5" s="1"/>
  <c r="BC40" i="5" s="1"/>
  <c r="G65" i="11"/>
  <c r="AC65" i="11" s="1"/>
  <c r="M65" i="5"/>
  <c r="AH65" i="5" s="1"/>
  <c r="BC65" i="5" s="1"/>
  <c r="AB65" i="12"/>
  <c r="G39" i="11"/>
  <c r="AC39" i="11" s="1"/>
  <c r="AB39" i="12"/>
  <c r="M39" i="5"/>
  <c r="AH39" i="5" s="1"/>
  <c r="BC39" i="5" s="1"/>
  <c r="G37" i="11"/>
  <c r="AC37" i="11" s="1"/>
  <c r="AB37" i="12"/>
  <c r="M37" i="5"/>
  <c r="AH37" i="5" s="1"/>
  <c r="BC37" i="5" s="1"/>
  <c r="G57" i="11"/>
  <c r="AC57" i="11" s="1"/>
  <c r="M57" i="5"/>
  <c r="AH57" i="5" s="1"/>
  <c r="BC57" i="5" s="1"/>
  <c r="AB57" i="12"/>
  <c r="G19" i="11"/>
  <c r="AC19" i="11" s="1"/>
  <c r="M19" i="5"/>
  <c r="AH19" i="5" s="1"/>
  <c r="BC19" i="5" s="1"/>
  <c r="G41" i="11"/>
  <c r="AC41" i="11" s="1"/>
  <c r="AB41" i="12"/>
  <c r="M41" i="5"/>
  <c r="AH41" i="5" s="1"/>
  <c r="BC41" i="5" s="1"/>
  <c r="M81" i="5"/>
  <c r="AH81" i="5" s="1"/>
  <c r="BC81" i="5" s="1"/>
  <c r="AB81" i="12"/>
  <c r="G81" i="11"/>
  <c r="AC81" i="11" s="1"/>
  <c r="G35" i="11"/>
  <c r="AC35" i="11" s="1"/>
  <c r="M35" i="5"/>
  <c r="AH35" i="5" s="1"/>
  <c r="BC35" i="5" s="1"/>
  <c r="G44" i="11"/>
  <c r="AC44" i="11" s="1"/>
  <c r="AB44" i="12"/>
  <c r="M44" i="5"/>
  <c r="AH44" i="5" s="1"/>
  <c r="BC44" i="5" s="1"/>
  <c r="G36" i="11"/>
  <c r="AC36" i="11" s="1"/>
  <c r="AB36" i="12"/>
  <c r="M36" i="5"/>
  <c r="AH36" i="5" s="1"/>
  <c r="BC36" i="5" s="1"/>
  <c r="G14" i="11"/>
  <c r="AC14" i="11" s="1"/>
  <c r="M14" i="5"/>
  <c r="AH14" i="5" s="1"/>
  <c r="BC14" i="5" s="1"/>
  <c r="G59" i="11"/>
  <c r="AC59" i="11" s="1"/>
  <c r="AB59" i="12"/>
  <c r="M59" i="5"/>
  <c r="AH59" i="5" s="1"/>
  <c r="BC59" i="5" s="1"/>
  <c r="G84" i="11"/>
  <c r="AC84" i="11" s="1"/>
  <c r="M84" i="5"/>
  <c r="AH84" i="5" s="1"/>
  <c r="BC84" i="5" s="1"/>
  <c r="AB84" i="12"/>
  <c r="G48" i="11"/>
  <c r="AC48" i="11" s="1"/>
  <c r="AB48" i="12"/>
  <c r="M48" i="5"/>
  <c r="AH48" i="5" s="1"/>
  <c r="BC48" i="5" s="1"/>
  <c r="G33" i="11"/>
  <c r="AC33" i="11" s="1"/>
  <c r="AB33" i="12"/>
  <c r="E33" i="12" s="1"/>
  <c r="M33" i="5"/>
  <c r="AH33" i="5" s="1"/>
  <c r="BC33" i="5" s="1"/>
  <c r="G74" i="11"/>
  <c r="AC74" i="11" s="1"/>
  <c r="M74" i="5"/>
  <c r="AH74" i="5" s="1"/>
  <c r="BC74" i="5" s="1"/>
  <c r="AB74" i="12"/>
  <c r="G27" i="11"/>
  <c r="AC27" i="11" s="1"/>
  <c r="M27" i="5"/>
  <c r="AH27" i="5" s="1"/>
  <c r="BC27" i="5" s="1"/>
  <c r="M78" i="5"/>
  <c r="AH78" i="5" s="1"/>
  <c r="BC78" i="5" s="1"/>
  <c r="AB78" i="12"/>
  <c r="G78" i="11"/>
  <c r="AC78" i="11" s="1"/>
  <c r="G47" i="11"/>
  <c r="AC47" i="11" s="1"/>
  <c r="AB47" i="12"/>
  <c r="M47" i="5"/>
  <c r="AH47" i="5" s="1"/>
  <c r="BC47" i="5" s="1"/>
  <c r="G52" i="11"/>
  <c r="AC52" i="11" s="1"/>
  <c r="AB52" i="12"/>
  <c r="M52" i="5"/>
  <c r="AH52" i="5" s="1"/>
  <c r="BC52" i="5" s="1"/>
  <c r="G17" i="11"/>
  <c r="AC17" i="11" s="1"/>
  <c r="AB17" i="12"/>
  <c r="E17" i="12" s="1"/>
  <c r="M17" i="5"/>
  <c r="AH17" i="5" s="1"/>
  <c r="BC17" i="5" s="1"/>
  <c r="G45" i="11"/>
  <c r="AC45" i="11" s="1"/>
  <c r="AB45" i="12"/>
  <c r="M45" i="5"/>
  <c r="AH45" i="5" s="1"/>
  <c r="BC45" i="5" s="1"/>
  <c r="G79" i="11"/>
  <c r="AC79" i="11" s="1"/>
  <c r="AB79" i="12"/>
  <c r="M79" i="5"/>
  <c r="AH79" i="5" s="1"/>
  <c r="BC79" i="5" s="1"/>
  <c r="G62" i="11"/>
  <c r="AC62" i="11" s="1"/>
  <c r="M62" i="5"/>
  <c r="AH62" i="5" s="1"/>
  <c r="BC62" i="5" s="1"/>
  <c r="AB62" i="12"/>
  <c r="G16" i="11"/>
  <c r="AC16" i="11" s="1"/>
  <c r="M16" i="5"/>
  <c r="AH16" i="5" s="1"/>
  <c r="BC16" i="5" s="1"/>
  <c r="G82" i="11"/>
  <c r="AC82" i="11" s="1"/>
  <c r="M82" i="5"/>
  <c r="AH82" i="5" s="1"/>
  <c r="BC82" i="5" s="1"/>
  <c r="AB82" i="12"/>
  <c r="G12" i="11"/>
  <c r="AC12" i="11" s="1"/>
  <c r="AB12" i="12"/>
  <c r="E12" i="12" s="1"/>
  <c r="M12" i="5"/>
  <c r="AH12" i="5" s="1"/>
  <c r="BC12" i="5" s="1"/>
  <c r="GA82" i="10"/>
  <c r="GV82" i="10" s="1"/>
  <c r="AB42" i="12"/>
  <c r="M42" i="5"/>
  <c r="AH42" i="5" s="1"/>
  <c r="BC42" i="5" s="1"/>
  <c r="G77" i="11"/>
  <c r="AC77" i="11" s="1"/>
  <c r="M77" i="5"/>
  <c r="AH77" i="5" s="1"/>
  <c r="BC77" i="5" s="1"/>
  <c r="AB77" i="12"/>
  <c r="G66" i="11"/>
  <c r="AC66" i="11" s="1"/>
  <c r="M66" i="5"/>
  <c r="AH66" i="5" s="1"/>
  <c r="BC66" i="5" s="1"/>
  <c r="AB66" i="12"/>
  <c r="G20" i="11"/>
  <c r="AC20" i="11" s="1"/>
  <c r="AB20" i="12"/>
  <c r="E20" i="12" s="1"/>
  <c r="M20" i="5"/>
  <c r="AH20" i="5" s="1"/>
  <c r="BC20" i="5" s="1"/>
  <c r="G83" i="11"/>
  <c r="AC83" i="11" s="1"/>
  <c r="M83" i="5"/>
  <c r="AH83" i="5" s="1"/>
  <c r="BC83" i="5" s="1"/>
  <c r="AB83" i="12"/>
  <c r="G60" i="11"/>
  <c r="AC60" i="11" s="1"/>
  <c r="M60" i="5"/>
  <c r="AH60" i="5" s="1"/>
  <c r="BC60" i="5" s="1"/>
  <c r="AB60" i="12"/>
  <c r="G70" i="11"/>
  <c r="AC70" i="11" s="1"/>
  <c r="M70" i="5"/>
  <c r="AH70" i="5" s="1"/>
  <c r="BC70" i="5" s="1"/>
  <c r="AB70" i="12"/>
  <c r="G51" i="11"/>
  <c r="AC51" i="11" s="1"/>
  <c r="AB51" i="12"/>
  <c r="M51" i="5"/>
  <c r="AH51" i="5" s="1"/>
  <c r="BC51" i="5" s="1"/>
  <c r="G38" i="11"/>
  <c r="AC38" i="11" s="1"/>
  <c r="AB38" i="12"/>
  <c r="M38" i="5"/>
  <c r="AH38" i="5" s="1"/>
  <c r="BC38" i="5" s="1"/>
  <c r="G58" i="11"/>
  <c r="AC58" i="11" s="1"/>
  <c r="M58" i="5"/>
  <c r="AH58" i="5" s="1"/>
  <c r="BC58" i="5" s="1"/>
  <c r="AB58" i="12"/>
  <c r="AB67" i="12"/>
  <c r="M67" i="5"/>
  <c r="AH67" i="5" s="1"/>
  <c r="BC67" i="5" s="1"/>
  <c r="G67" i="11"/>
  <c r="AC67" i="11" s="1"/>
  <c r="G55" i="11"/>
  <c r="AC55" i="11" s="1"/>
  <c r="AB55" i="12"/>
  <c r="M55" i="5"/>
  <c r="AH55" i="5" s="1"/>
  <c r="BC55" i="5" s="1"/>
  <c r="G53" i="11"/>
  <c r="AC53" i="11" s="1"/>
  <c r="AB53" i="12"/>
  <c r="M53" i="5"/>
  <c r="AH53" i="5" s="1"/>
  <c r="BC53" i="5" s="1"/>
  <c r="G50" i="11"/>
  <c r="AC50" i="11" s="1"/>
  <c r="AB50" i="12"/>
  <c r="M50" i="5"/>
  <c r="AH50" i="5" s="1"/>
  <c r="BC50" i="5" s="1"/>
  <c r="AU83" i="10"/>
  <c r="M56" i="5"/>
  <c r="AH56" i="5" s="1"/>
  <c r="BC56" i="5" s="1"/>
  <c r="AB56" i="12"/>
  <c r="G56" i="11"/>
  <c r="AC56" i="11" s="1"/>
  <c r="G29" i="11"/>
  <c r="AC29" i="11" s="1"/>
  <c r="M29" i="5"/>
  <c r="AH29" i="5" s="1"/>
  <c r="BC29" i="5" s="1"/>
  <c r="G73" i="11"/>
  <c r="AC73" i="11" s="1"/>
  <c r="M73" i="5"/>
  <c r="AH73" i="5" s="1"/>
  <c r="BC73" i="5" s="1"/>
  <c r="AB73" i="12"/>
  <c r="G24" i="11"/>
  <c r="AC24" i="11" s="1"/>
  <c r="M24" i="5"/>
  <c r="AH24" i="5" s="1"/>
  <c r="BC24" i="5" s="1"/>
  <c r="G26" i="11"/>
  <c r="AC26" i="11" s="1"/>
  <c r="AB26" i="12"/>
  <c r="E26" i="12" s="1"/>
  <c r="M26" i="5"/>
  <c r="AH26" i="5" s="1"/>
  <c r="BC26" i="5" s="1"/>
  <c r="G46" i="11"/>
  <c r="AC46" i="11" s="1"/>
  <c r="AB46" i="12"/>
  <c r="M46" i="5"/>
  <c r="AH46" i="5" s="1"/>
  <c r="BC46" i="5" s="1"/>
  <c r="M13" i="5"/>
  <c r="AH13" i="5" s="1"/>
  <c r="BC13" i="5" s="1"/>
  <c r="G15" i="11"/>
  <c r="AC15" i="11" s="1"/>
  <c r="M15" i="5"/>
  <c r="AH15" i="5" s="1"/>
  <c r="BC15" i="5" s="1"/>
  <c r="M22" i="5"/>
  <c r="AH22" i="5" s="1"/>
  <c r="BC22" i="5" s="1"/>
  <c r="M61" i="5"/>
  <c r="AH61" i="5" s="1"/>
  <c r="BC61" i="5" s="1"/>
  <c r="AB61" i="12"/>
  <c r="G61" i="11"/>
  <c r="AC61" i="11" s="1"/>
  <c r="G32" i="11"/>
  <c r="AC32" i="11" s="1"/>
  <c r="AB32" i="12"/>
  <c r="E32" i="12" s="1"/>
  <c r="M32" i="5"/>
  <c r="AH32" i="5" s="1"/>
  <c r="BC32" i="5" s="1"/>
  <c r="G72" i="11"/>
  <c r="AC72" i="11" s="1"/>
  <c r="M72" i="5"/>
  <c r="AH72" i="5" s="1"/>
  <c r="BC72" i="5" s="1"/>
  <c r="AB72" i="12"/>
  <c r="G21" i="11"/>
  <c r="AC21" i="11" s="1"/>
  <c r="AB21" i="12"/>
  <c r="E21" i="12" s="1"/>
  <c r="M21" i="5"/>
  <c r="AH21" i="5" s="1"/>
  <c r="BC21" i="5" s="1"/>
  <c r="G64" i="11"/>
  <c r="AC64" i="11" s="1"/>
  <c r="M64" i="5"/>
  <c r="AH64" i="5" s="1"/>
  <c r="BC64" i="5" s="1"/>
  <c r="AB64" i="12"/>
  <c r="G63" i="11"/>
  <c r="AC63" i="11" s="1"/>
  <c r="AB63" i="12"/>
  <c r="M63" i="5"/>
  <c r="AH63" i="5" s="1"/>
  <c r="BC63" i="5" s="1"/>
  <c r="G34" i="11"/>
  <c r="AC34" i="11" s="1"/>
  <c r="AB34" i="12"/>
  <c r="E34" i="12" s="1"/>
  <c r="M34" i="5"/>
  <c r="AH34" i="5" s="1"/>
  <c r="BC34" i="5" s="1"/>
  <c r="CY83" i="10"/>
  <c r="CX83" i="10"/>
  <c r="DA83" i="10"/>
  <c r="CZ83" i="10"/>
  <c r="F84" i="12"/>
  <c r="G68" i="11"/>
  <c r="AC68" i="11" s="1"/>
  <c r="M68" i="5"/>
  <c r="AH68" i="5" s="1"/>
  <c r="BC68" i="5" s="1"/>
  <c r="AB68" i="12"/>
  <c r="AB75" i="12"/>
  <c r="G75" i="11"/>
  <c r="AC75" i="11" s="1"/>
  <c r="M75" i="5"/>
  <c r="AH75" i="5" s="1"/>
  <c r="BC75" i="5" s="1"/>
  <c r="G18" i="11"/>
  <c r="AC18" i="11" s="1"/>
  <c r="M18" i="5"/>
  <c r="AH18" i="5" s="1"/>
  <c r="BC18" i="5" s="1"/>
  <c r="M80" i="5"/>
  <c r="AH80" i="5" s="1"/>
  <c r="BC80" i="5" s="1"/>
  <c r="AB80" i="12"/>
  <c r="G54" i="11"/>
  <c r="AC54" i="11" s="1"/>
  <c r="AB54" i="12"/>
  <c r="M54" i="5"/>
  <c r="AH54" i="5" s="1"/>
  <c r="BC54" i="5" s="1"/>
  <c r="G49" i="11"/>
  <c r="AC49" i="11" s="1"/>
  <c r="AB49" i="12"/>
  <c r="M49" i="5"/>
  <c r="AH49" i="5" s="1"/>
  <c r="BC49" i="5" s="1"/>
  <c r="G43" i="11"/>
  <c r="AC43" i="11" s="1"/>
  <c r="AB43" i="12"/>
  <c r="M43" i="5"/>
  <c r="AH43" i="5" s="1"/>
  <c r="BC43" i="5" s="1"/>
  <c r="G31" i="11"/>
  <c r="AC31" i="11" s="1"/>
  <c r="M31" i="5"/>
  <c r="AH31" i="5" s="1"/>
  <c r="BC31" i="5" s="1"/>
  <c r="G85" i="11"/>
  <c r="AC85" i="11" s="1"/>
  <c r="M85" i="5"/>
  <c r="AH85" i="5" s="1"/>
  <c r="BC85" i="5" s="1"/>
  <c r="AB85" i="12"/>
  <c r="G23" i="11"/>
  <c r="AC23" i="11" s="1"/>
  <c r="M23" i="5"/>
  <c r="AH23" i="5" s="1"/>
  <c r="BC23" i="5" s="1"/>
  <c r="G71" i="11"/>
  <c r="AC71" i="11" s="1"/>
  <c r="AB71" i="12"/>
  <c r="M71" i="5"/>
  <c r="AH71" i="5" s="1"/>
  <c r="BC71" i="5" s="1"/>
  <c r="G76" i="11"/>
  <c r="AC76" i="11" s="1"/>
  <c r="M76" i="5"/>
  <c r="AH76" i="5" s="1"/>
  <c r="BC76" i="5" s="1"/>
  <c r="AB76" i="12"/>
  <c r="G69" i="11"/>
  <c r="AC69" i="11" s="1"/>
  <c r="M69" i="5"/>
  <c r="AH69" i="5" s="1"/>
  <c r="BC69" i="5" s="1"/>
  <c r="AB69" i="12"/>
  <c r="G25" i="11"/>
  <c r="AC25" i="11" s="1"/>
  <c r="M25" i="5"/>
  <c r="AH25" i="5" s="1"/>
  <c r="BC25" i="5" s="1"/>
  <c r="AB30" i="12"/>
  <c r="E30" i="12" s="1"/>
  <c r="M30" i="5"/>
  <c r="AH30" i="5" s="1"/>
  <c r="BC30" i="5" s="1"/>
  <c r="G28" i="11"/>
  <c r="AC28" i="11" s="1"/>
  <c r="M28" i="5"/>
  <c r="AH28" i="5" s="1"/>
  <c r="BC28" i="5" s="1"/>
  <c r="EG80" i="5"/>
  <c r="BK29" i="11"/>
  <c r="BL38" i="11"/>
  <c r="EL79" i="5"/>
  <c r="Z84" i="10"/>
  <c r="BF80" i="11"/>
  <c r="BI32" i="11"/>
  <c r="ET31" i="5"/>
  <c r="BA80" i="11"/>
  <c r="ES31" i="5"/>
  <c r="AX83" i="11"/>
  <c r="Z84" i="14"/>
  <c r="BC80" i="11"/>
  <c r="EM80" i="5" s="1"/>
  <c r="EQ80" i="5"/>
  <c r="EK80" i="5"/>
  <c r="BB80" i="11"/>
  <c r="AW81" i="11"/>
  <c r="EG81" i="5" s="1"/>
  <c r="BG81" i="11"/>
  <c r="EK79" i="5"/>
  <c r="EL80" i="5"/>
  <c r="EO47" i="5"/>
  <c r="EP80" i="5"/>
  <c r="BE48" i="11"/>
  <c r="EM79" i="5"/>
  <c r="BD81" i="11"/>
  <c r="BJ32" i="11"/>
  <c r="AB14" i="12" l="1"/>
  <c r="E14" i="12" s="1"/>
  <c r="G30" i="11"/>
  <c r="AC30" i="11" s="1"/>
  <c r="AB15" i="12"/>
  <c r="E15" i="12" s="1"/>
  <c r="AB28" i="12"/>
  <c r="E28" i="12" s="1"/>
  <c r="AB16" i="12"/>
  <c r="E16" i="12" s="1"/>
  <c r="AB25" i="12"/>
  <c r="E25" i="12" s="1"/>
  <c r="AU84" i="14"/>
  <c r="CY84" i="10"/>
  <c r="CZ84" i="10"/>
  <c r="CX84" i="10"/>
  <c r="F85" i="12"/>
  <c r="DA84" i="10"/>
  <c r="AB29" i="12"/>
  <c r="E29" i="12" s="1"/>
  <c r="AB27" i="12"/>
  <c r="E27" i="12" s="1"/>
  <c r="AB19" i="12"/>
  <c r="E19" i="12" s="1"/>
  <c r="AB23" i="12"/>
  <c r="E23" i="12" s="1"/>
  <c r="AB31" i="12"/>
  <c r="E31" i="12" s="1"/>
  <c r="AB18" i="12"/>
  <c r="E18" i="12" s="1"/>
  <c r="AB24" i="12"/>
  <c r="E24" i="12" s="1"/>
  <c r="AB35" i="12"/>
  <c r="E35" i="12" s="1"/>
  <c r="GA83" i="10"/>
  <c r="GV83" i="10" s="1"/>
  <c r="G80" i="11"/>
  <c r="AC80" i="11" s="1"/>
  <c r="AB22" i="12"/>
  <c r="E22" i="12" s="1"/>
  <c r="AB13" i="12"/>
  <c r="E13" i="12" s="1"/>
  <c r="AU84" i="10"/>
  <c r="BX23" i="5"/>
  <c r="BX17" i="5"/>
  <c r="BX36" i="5"/>
  <c r="DN36" i="5" s="1"/>
  <c r="BX79" i="5"/>
  <c r="DN79" i="5" s="1"/>
  <c r="BX34" i="5"/>
  <c r="BX47" i="5"/>
  <c r="DN47" i="5" s="1"/>
  <c r="BX84" i="5"/>
  <c r="DN84" i="5" s="1"/>
  <c r="BX55" i="5"/>
  <c r="DN55" i="5" s="1"/>
  <c r="BX82" i="5"/>
  <c r="DN82" i="5" s="1"/>
  <c r="BX10" i="5"/>
  <c r="BX70" i="5"/>
  <c r="DN70" i="5" s="1"/>
  <c r="BX31" i="5"/>
  <c r="BX68" i="5"/>
  <c r="DN68" i="5" s="1"/>
  <c r="BX59" i="5"/>
  <c r="DN59" i="5" s="1"/>
  <c r="BX85" i="5"/>
  <c r="DN85" i="5" s="1"/>
  <c r="BX60" i="5"/>
  <c r="DN60" i="5" s="1"/>
  <c r="BX71" i="5"/>
  <c r="DN71" i="5" s="1"/>
  <c r="BX80" i="5"/>
  <c r="DN80" i="5" s="1"/>
  <c r="BX69" i="5"/>
  <c r="DN69" i="5" s="1"/>
  <c r="BX7" i="5"/>
  <c r="BX21" i="5"/>
  <c r="BX77" i="5"/>
  <c r="DN77" i="5" s="1"/>
  <c r="BX28" i="5"/>
  <c r="BX38" i="5"/>
  <c r="DN38" i="5" s="1"/>
  <c r="BX46" i="5"/>
  <c r="DN46" i="5" s="1"/>
  <c r="BX30" i="5"/>
  <c r="BX74" i="5"/>
  <c r="DN74" i="5" s="1"/>
  <c r="BX63" i="5"/>
  <c r="DN63" i="5" s="1"/>
  <c r="BX35" i="5"/>
  <c r="BX26" i="5"/>
  <c r="BX22" i="5"/>
  <c r="BX75" i="5"/>
  <c r="DN75" i="5" s="1"/>
  <c r="BX14" i="5"/>
  <c r="BX67" i="5"/>
  <c r="DN67" i="5" s="1"/>
  <c r="BX57" i="5"/>
  <c r="DN57" i="5" s="1"/>
  <c r="BX76" i="5"/>
  <c r="DN76" i="5" s="1"/>
  <c r="BX81" i="5"/>
  <c r="DN81" i="5" s="1"/>
  <c r="BX43" i="5"/>
  <c r="DN43" i="5" s="1"/>
  <c r="BX12" i="5"/>
  <c r="BX37" i="5"/>
  <c r="DN37" i="5" s="1"/>
  <c r="BX49" i="5"/>
  <c r="DN49" i="5" s="1"/>
  <c r="BX11" i="5"/>
  <c r="BX24" i="5"/>
  <c r="BX73" i="5"/>
  <c r="DN73" i="5" s="1"/>
  <c r="BX42" i="5"/>
  <c r="DN42" i="5" s="1"/>
  <c r="BX52" i="5"/>
  <c r="DN52" i="5" s="1"/>
  <c r="BX40" i="5"/>
  <c r="DN40" i="5" s="1"/>
  <c r="BX61" i="5"/>
  <c r="DN61" i="5" s="1"/>
  <c r="BX50" i="5"/>
  <c r="DN50" i="5" s="1"/>
  <c r="BX27" i="5"/>
  <c r="BX72" i="5"/>
  <c r="DN72" i="5" s="1"/>
  <c r="BX18" i="5"/>
  <c r="BX6" i="5"/>
  <c r="BX83" i="5"/>
  <c r="DN83" i="5" s="1"/>
  <c r="BX44" i="5"/>
  <c r="DN44" i="5" s="1"/>
  <c r="BX58" i="5"/>
  <c r="DN58" i="5" s="1"/>
  <c r="BX9" i="5"/>
  <c r="BX8" i="5"/>
  <c r="BX29" i="5"/>
  <c r="BX78" i="5"/>
  <c r="DN78" i="5" s="1"/>
  <c r="BX64" i="5"/>
  <c r="DN64" i="5" s="1"/>
  <c r="BX32" i="5"/>
  <c r="BX20" i="5"/>
  <c r="BX13" i="5"/>
  <c r="BX53" i="5"/>
  <c r="DN53" i="5" s="1"/>
  <c r="BX16" i="5"/>
  <c r="BX33" i="5"/>
  <c r="BX65" i="5"/>
  <c r="DN65" i="5" s="1"/>
  <c r="BX51" i="5"/>
  <c r="DN51" i="5" s="1"/>
  <c r="BX62" i="5"/>
  <c r="DN62" i="5" s="1"/>
  <c r="BX45" i="5"/>
  <c r="DN45" i="5" s="1"/>
  <c r="BX19" i="5"/>
  <c r="BX39" i="5"/>
  <c r="DN39" i="5" s="1"/>
  <c r="BX25" i="5"/>
  <c r="BX41" i="5"/>
  <c r="DN41" i="5" s="1"/>
  <c r="BX54" i="5"/>
  <c r="DN54" i="5" s="1"/>
  <c r="BX15" i="5"/>
  <c r="BX48" i="5"/>
  <c r="DN48" i="5" s="1"/>
  <c r="BX56" i="5"/>
  <c r="DN56" i="5" s="1"/>
  <c r="BX66" i="5"/>
  <c r="DN66" i="5" s="1"/>
  <c r="G22" i="11"/>
  <c r="AC22" i="11" s="1"/>
  <c r="G13" i="11"/>
  <c r="AC13" i="11" s="1"/>
  <c r="G42" i="11"/>
  <c r="AC42" i="11" s="1"/>
  <c r="A56" i="5"/>
  <c r="EH83" i="5"/>
  <c r="AW82" i="11"/>
  <c r="EV38" i="5"/>
  <c r="Z85" i="14"/>
  <c r="EU29" i="5"/>
  <c r="A57" i="5"/>
  <c r="BG82" i="11"/>
  <c r="EG82" i="5"/>
  <c r="AX84" i="11"/>
  <c r="EO48" i="5"/>
  <c r="BA81" i="11"/>
  <c r="A52" i="5"/>
  <c r="A62" i="5"/>
  <c r="BI33" i="11"/>
  <c r="EQ81" i="5"/>
  <c r="A63" i="5"/>
  <c r="A61" i="5"/>
  <c r="EK81" i="5"/>
  <c r="Z85" i="10"/>
  <c r="A60" i="5"/>
  <c r="ET32" i="5"/>
  <c r="BK30" i="11"/>
  <c r="EU30" i="5" s="1"/>
  <c r="EN81" i="5"/>
  <c r="A58" i="5"/>
  <c r="ES32" i="5"/>
  <c r="A59" i="5"/>
  <c r="BC81" i="11"/>
  <c r="BJ33" i="11"/>
  <c r="BE49" i="11"/>
  <c r="BF81" i="11"/>
  <c r="EP81" i="5" s="1"/>
  <c r="ET33" i="5"/>
  <c r="A51" i="5"/>
  <c r="BD82" i="11"/>
  <c r="BL39" i="11"/>
  <c r="BB81" i="11"/>
  <c r="DN33" i="5" l="1"/>
  <c r="DN29" i="5"/>
  <c r="AU85" i="14"/>
  <c r="DN24" i="5"/>
  <c r="DN25" i="5"/>
  <c r="DN16" i="5"/>
  <c r="DN8" i="5"/>
  <c r="DN27" i="5"/>
  <c r="DN11" i="5"/>
  <c r="DN30" i="5"/>
  <c r="DN10" i="5"/>
  <c r="DN17" i="5"/>
  <c r="DN9" i="5"/>
  <c r="DN14" i="5"/>
  <c r="DN23" i="5"/>
  <c r="DN19" i="5"/>
  <c r="DN13" i="5"/>
  <c r="E36" i="12"/>
  <c r="DN20" i="5"/>
  <c r="DN12" i="5"/>
  <c r="DN22" i="5"/>
  <c r="DN28" i="5"/>
  <c r="DN32" i="5"/>
  <c r="DN26" i="5"/>
  <c r="AU85" i="10"/>
  <c r="AU88" i="10" s="1"/>
  <c r="AY85" i="11"/>
  <c r="CY85" i="10"/>
  <c r="CZ85" i="10"/>
  <c r="DA85" i="10"/>
  <c r="CX85" i="10"/>
  <c r="DN15" i="5"/>
  <c r="DN6" i="5"/>
  <c r="DN35" i="5"/>
  <c r="DN21" i="5"/>
  <c r="DN34" i="5"/>
  <c r="GA84" i="10"/>
  <c r="GV84" i="10" s="1"/>
  <c r="DN18" i="5"/>
  <c r="DN7" i="5"/>
  <c r="DN31" i="5"/>
  <c r="EM81" i="5"/>
  <c r="BB82" i="11"/>
  <c r="BL40" i="11"/>
  <c r="EN82" i="5"/>
  <c r="A53" i="5"/>
  <c r="EI8" i="5"/>
  <c r="BD83" i="11"/>
  <c r="EI10" i="5"/>
  <c r="EI14" i="5"/>
  <c r="BG83" i="11"/>
  <c r="EI6" i="5"/>
  <c r="A55" i="5"/>
  <c r="ES33" i="5"/>
  <c r="BC82" i="11"/>
  <c r="EI9" i="5"/>
  <c r="A54" i="5"/>
  <c r="EI7" i="5"/>
  <c r="EI13" i="5"/>
  <c r="EI12" i="5"/>
  <c r="BF82" i="11"/>
  <c r="BK31" i="11"/>
  <c r="EQ82" i="5"/>
  <c r="AY18" i="11"/>
  <c r="EI15" i="5"/>
  <c r="EH84" i="5"/>
  <c r="EN83" i="5"/>
  <c r="EI17" i="5"/>
  <c r="EV39" i="5"/>
  <c r="EI16" i="5"/>
  <c r="BE50" i="11"/>
  <c r="AW83" i="11"/>
  <c r="EG83" i="5" s="1"/>
  <c r="EL82" i="5"/>
  <c r="EO49" i="5"/>
  <c r="EI11" i="5"/>
  <c r="EI85" i="5"/>
  <c r="EL81" i="5"/>
  <c r="BA82" i="11"/>
  <c r="EK82" i="5" s="1"/>
  <c r="BI34" i="11"/>
  <c r="BJ34" i="11"/>
  <c r="ET34" i="5" s="1"/>
  <c r="FA85" i="5" l="1"/>
  <c r="FC85" i="5" s="1"/>
  <c r="FA12" i="5"/>
  <c r="FC12" i="5" s="1"/>
  <c r="FA16" i="5"/>
  <c r="FC16" i="5" s="1"/>
  <c r="FA9" i="5"/>
  <c r="FC9" i="5" s="1"/>
  <c r="FA14" i="5"/>
  <c r="FC14" i="5" s="1"/>
  <c r="FA7" i="5"/>
  <c r="FC7" i="5" s="1"/>
  <c r="FA13" i="5"/>
  <c r="FC13" i="5" s="1"/>
  <c r="FA10" i="5"/>
  <c r="FC10" i="5" s="1"/>
  <c r="FA6" i="5"/>
  <c r="FC6" i="5" s="1"/>
  <c r="FA11" i="5"/>
  <c r="FC11" i="5" s="1"/>
  <c r="FA8" i="5"/>
  <c r="FC8" i="5" s="1"/>
  <c r="FA17" i="5"/>
  <c r="FC17" i="5" s="1"/>
  <c r="FA15" i="5"/>
  <c r="FC15" i="5" s="1"/>
  <c r="CU36" i="10"/>
  <c r="CV36" i="10"/>
  <c r="CS36" i="10"/>
  <c r="CT36" i="10"/>
  <c r="E37" i="12"/>
  <c r="BP32" i="14"/>
  <c r="CK32" i="14" s="1"/>
  <c r="DG32" i="14" s="1"/>
  <c r="AU88" i="14"/>
  <c r="BP76" i="14"/>
  <c r="CK76" i="14" s="1"/>
  <c r="DG76" i="14" s="1"/>
  <c r="BP60" i="14"/>
  <c r="CK60" i="14" s="1"/>
  <c r="DG60" i="14" s="1"/>
  <c r="BP11" i="14"/>
  <c r="CK11" i="14" s="1"/>
  <c r="DG11" i="14" s="1"/>
  <c r="BP82" i="14"/>
  <c r="CK82" i="14" s="1"/>
  <c r="DG82" i="14" s="1"/>
  <c r="BP42" i="14"/>
  <c r="CK42" i="14" s="1"/>
  <c r="DG42" i="14" s="1"/>
  <c r="BP39" i="14"/>
  <c r="CK39" i="14" s="1"/>
  <c r="DG39" i="14" s="1"/>
  <c r="BP63" i="14"/>
  <c r="CK63" i="14" s="1"/>
  <c r="DG63" i="14" s="1"/>
  <c r="BP13" i="14"/>
  <c r="CK13" i="14" s="1"/>
  <c r="DG13" i="14" s="1"/>
  <c r="BP14" i="14"/>
  <c r="CK14" i="14" s="1"/>
  <c r="DG14" i="14" s="1"/>
  <c r="BP18" i="14"/>
  <c r="CK18" i="14" s="1"/>
  <c r="DG18" i="14" s="1"/>
  <c r="BP83" i="14"/>
  <c r="CK83" i="14" s="1"/>
  <c r="DG83" i="14" s="1"/>
  <c r="BP20" i="14"/>
  <c r="CK20" i="14" s="1"/>
  <c r="DG20" i="14" s="1"/>
  <c r="BP54" i="14"/>
  <c r="CK54" i="14" s="1"/>
  <c r="DG54" i="14" s="1"/>
  <c r="BP23" i="14"/>
  <c r="CK23" i="14" s="1"/>
  <c r="DG23" i="14" s="1"/>
  <c r="BP59" i="14"/>
  <c r="CK59" i="14" s="1"/>
  <c r="DG59" i="14" s="1"/>
  <c r="BP10" i="14"/>
  <c r="CK10" i="14" s="1"/>
  <c r="DG10" i="14" s="1"/>
  <c r="BP49" i="14"/>
  <c r="CK49" i="14" s="1"/>
  <c r="DG49" i="14" s="1"/>
  <c r="BP75" i="14"/>
  <c r="CK75" i="14" s="1"/>
  <c r="DG75" i="14" s="1"/>
  <c r="BP40" i="14"/>
  <c r="CK40" i="14" s="1"/>
  <c r="DG40" i="14" s="1"/>
  <c r="BP22" i="14"/>
  <c r="CK22" i="14" s="1"/>
  <c r="DG22" i="14" s="1"/>
  <c r="BP47" i="14"/>
  <c r="CK47" i="14" s="1"/>
  <c r="DG47" i="14" s="1"/>
  <c r="BP43" i="14"/>
  <c r="CK43" i="14" s="1"/>
  <c r="DG43" i="14" s="1"/>
  <c r="BP67" i="14"/>
  <c r="CK67" i="14" s="1"/>
  <c r="DG67" i="14" s="1"/>
  <c r="BP50" i="14"/>
  <c r="CK50" i="14" s="1"/>
  <c r="DG50" i="14" s="1"/>
  <c r="BP8" i="14"/>
  <c r="CK8" i="14" s="1"/>
  <c r="DG8" i="14" s="1"/>
  <c r="BP64" i="14"/>
  <c r="CK64" i="14" s="1"/>
  <c r="DG64" i="14" s="1"/>
  <c r="BP74" i="14"/>
  <c r="CK74" i="14" s="1"/>
  <c r="DG74" i="14" s="1"/>
  <c r="BP84" i="14"/>
  <c r="CK84" i="14" s="1"/>
  <c r="DG84" i="14" s="1"/>
  <c r="BP9" i="14"/>
  <c r="CK9" i="14" s="1"/>
  <c r="DG9" i="14" s="1"/>
  <c r="BP25" i="14"/>
  <c r="CK25" i="14" s="1"/>
  <c r="DG25" i="14" s="1"/>
  <c r="BP26" i="14"/>
  <c r="CK26" i="14" s="1"/>
  <c r="DG26" i="14" s="1"/>
  <c r="BP17" i="14"/>
  <c r="CK17" i="14" s="1"/>
  <c r="DG17" i="14" s="1"/>
  <c r="BP71" i="14"/>
  <c r="CK71" i="14" s="1"/>
  <c r="DG71" i="14" s="1"/>
  <c r="BP69" i="14"/>
  <c r="CK69" i="14" s="1"/>
  <c r="DG69" i="14" s="1"/>
  <c r="BP29" i="14"/>
  <c r="CK29" i="14" s="1"/>
  <c r="DG29" i="14" s="1"/>
  <c r="BP65" i="14"/>
  <c r="CK65" i="14" s="1"/>
  <c r="DG65" i="14" s="1"/>
  <c r="BP52" i="14"/>
  <c r="CK52" i="14" s="1"/>
  <c r="DG52" i="14" s="1"/>
  <c r="BP73" i="14"/>
  <c r="CK73" i="14" s="1"/>
  <c r="DG73" i="14" s="1"/>
  <c r="BP57" i="14"/>
  <c r="CK57" i="14" s="1"/>
  <c r="DG57" i="14" s="1"/>
  <c r="BP41" i="14"/>
  <c r="CK41" i="14" s="1"/>
  <c r="DG41" i="14" s="1"/>
  <c r="BP21" i="14"/>
  <c r="CK21" i="14" s="1"/>
  <c r="DG21" i="14" s="1"/>
  <c r="BP72" i="14"/>
  <c r="CK72" i="14" s="1"/>
  <c r="DG72" i="14" s="1"/>
  <c r="BP38" i="14"/>
  <c r="CK38" i="14" s="1"/>
  <c r="DG38" i="14" s="1"/>
  <c r="BP44" i="14"/>
  <c r="CK44" i="14" s="1"/>
  <c r="DG44" i="14" s="1"/>
  <c r="BP48" i="14"/>
  <c r="CK48" i="14" s="1"/>
  <c r="DG48" i="14" s="1"/>
  <c r="BP16" i="14"/>
  <c r="CK16" i="14" s="1"/>
  <c r="DG16" i="14" s="1"/>
  <c r="BP46" i="14"/>
  <c r="CK46" i="14" s="1"/>
  <c r="DG46" i="14" s="1"/>
  <c r="BP61" i="14"/>
  <c r="CK61" i="14" s="1"/>
  <c r="DG61" i="14" s="1"/>
  <c r="BP77" i="14"/>
  <c r="CK77" i="14" s="1"/>
  <c r="DG77" i="14" s="1"/>
  <c r="BP28" i="14"/>
  <c r="CK28" i="14" s="1"/>
  <c r="DG28" i="14" s="1"/>
  <c r="BP80" i="14"/>
  <c r="CK80" i="14" s="1"/>
  <c r="DG80" i="14" s="1"/>
  <c r="BP27" i="14"/>
  <c r="CK27" i="14" s="1"/>
  <c r="DG27" i="14" s="1"/>
  <c r="BP66" i="14"/>
  <c r="CK66" i="14" s="1"/>
  <c r="DG66" i="14" s="1"/>
  <c r="BP62" i="14"/>
  <c r="CK62" i="14" s="1"/>
  <c r="DG62" i="14" s="1"/>
  <c r="BP33" i="14"/>
  <c r="CK33" i="14" s="1"/>
  <c r="DG33" i="14" s="1"/>
  <c r="BP51" i="14"/>
  <c r="CK51" i="14" s="1"/>
  <c r="DG51" i="14" s="1"/>
  <c r="BP15" i="14"/>
  <c r="CK15" i="14" s="1"/>
  <c r="DG15" i="14" s="1"/>
  <c r="BP19" i="14"/>
  <c r="CK19" i="14" s="1"/>
  <c r="DG19" i="14" s="1"/>
  <c r="BP6" i="14"/>
  <c r="CK6" i="14" s="1"/>
  <c r="DG6" i="14" s="1"/>
  <c r="BP53" i="14"/>
  <c r="CK53" i="14" s="1"/>
  <c r="DG53" i="14" s="1"/>
  <c r="BP12" i="14"/>
  <c r="CK12" i="14" s="1"/>
  <c r="DG12" i="14" s="1"/>
  <c r="BP37" i="14"/>
  <c r="CK37" i="14" s="1"/>
  <c r="DG37" i="14" s="1"/>
  <c r="BP58" i="14"/>
  <c r="CK58" i="14" s="1"/>
  <c r="DG58" i="14" s="1"/>
  <c r="BP81" i="14"/>
  <c r="CK81" i="14" s="1"/>
  <c r="DG81" i="14" s="1"/>
  <c r="BP31" i="14"/>
  <c r="CK31" i="14" s="1"/>
  <c r="DG31" i="14" s="1"/>
  <c r="BP85" i="14"/>
  <c r="CK85" i="14" s="1"/>
  <c r="DG85" i="14" s="1"/>
  <c r="BP7" i="14"/>
  <c r="CK7" i="14" s="1"/>
  <c r="DG7" i="14" s="1"/>
  <c r="BP30" i="14"/>
  <c r="CK30" i="14" s="1"/>
  <c r="DG30" i="14" s="1"/>
  <c r="BP34" i="14"/>
  <c r="CK34" i="14" s="1"/>
  <c r="DG34" i="14" s="1"/>
  <c r="BP24" i="14"/>
  <c r="CK24" i="14" s="1"/>
  <c r="DG24" i="14" s="1"/>
  <c r="BP68" i="14"/>
  <c r="CK68" i="14" s="1"/>
  <c r="DG68" i="14" s="1"/>
  <c r="BP56" i="14"/>
  <c r="CK56" i="14" s="1"/>
  <c r="DG56" i="14" s="1"/>
  <c r="BP55" i="14"/>
  <c r="CK55" i="14" s="1"/>
  <c r="DG55" i="14" s="1"/>
  <c r="BP78" i="14"/>
  <c r="CK78" i="14" s="1"/>
  <c r="DG78" i="14" s="1"/>
  <c r="BP79" i="14"/>
  <c r="CK79" i="14" s="1"/>
  <c r="DG79" i="14" s="1"/>
  <c r="BP45" i="14"/>
  <c r="CK45" i="14" s="1"/>
  <c r="DG45" i="14" s="1"/>
  <c r="BP36" i="14"/>
  <c r="CK36" i="14" s="1"/>
  <c r="DG36" i="14" s="1"/>
  <c r="BP35" i="14"/>
  <c r="CK35" i="14" s="1"/>
  <c r="DG35" i="14" s="1"/>
  <c r="BP70" i="14"/>
  <c r="CK70" i="14" s="1"/>
  <c r="DG70" i="14" s="1"/>
  <c r="GA85" i="10"/>
  <c r="GV85" i="10" s="1"/>
  <c r="EI18" i="5"/>
  <c r="HQ48" i="10"/>
  <c r="HQ49" i="10"/>
  <c r="HQ62" i="10"/>
  <c r="HQ66" i="10"/>
  <c r="HQ19" i="10"/>
  <c r="HQ12" i="10"/>
  <c r="HQ13" i="10"/>
  <c r="HQ20" i="10"/>
  <c r="BI35" i="11"/>
  <c r="BC83" i="11"/>
  <c r="EM83" i="5" s="1"/>
  <c r="EU31" i="5"/>
  <c r="BF83" i="11"/>
  <c r="HQ10" i="10"/>
  <c r="ES34" i="5"/>
  <c r="EP82" i="5"/>
  <c r="HQ84" i="10"/>
  <c r="EM82" i="5"/>
  <c r="HQ24" i="10"/>
  <c r="HQ43" i="10"/>
  <c r="HQ18" i="10"/>
  <c r="HQ68" i="10"/>
  <c r="HQ17" i="10"/>
  <c r="HQ7" i="10"/>
  <c r="HQ59" i="10"/>
  <c r="EV40" i="5"/>
  <c r="EO50" i="5"/>
  <c r="HQ79" i="10"/>
  <c r="HQ53" i="10"/>
  <c r="AY20" i="11"/>
  <c r="HQ80" i="10"/>
  <c r="HQ78" i="10"/>
  <c r="HQ46" i="10"/>
  <c r="HQ55" i="10"/>
  <c r="HQ63" i="10"/>
  <c r="BA83" i="11"/>
  <c r="HQ15" i="10"/>
  <c r="EK83" i="5"/>
  <c r="HQ36" i="10"/>
  <c r="HQ70" i="10"/>
  <c r="HQ50" i="10"/>
  <c r="HQ42" i="10"/>
  <c r="HQ52" i="10"/>
  <c r="HQ72" i="10"/>
  <c r="HQ29" i="10"/>
  <c r="AW84" i="11"/>
  <c r="AY19" i="11"/>
  <c r="EI19" i="5" s="1"/>
  <c r="HQ56" i="10"/>
  <c r="HQ61" i="10"/>
  <c r="HQ11" i="10"/>
  <c r="HQ26" i="10"/>
  <c r="HQ81" i="10"/>
  <c r="HQ64" i="10"/>
  <c r="HQ76" i="10"/>
  <c r="HQ27" i="10"/>
  <c r="HQ21" i="10"/>
  <c r="BK32" i="11"/>
  <c r="BE51" i="11"/>
  <c r="HQ38" i="10"/>
  <c r="HQ67" i="10"/>
  <c r="HQ73" i="10"/>
  <c r="BD84" i="11"/>
  <c r="BB83" i="11"/>
  <c r="HQ69" i="10"/>
  <c r="HQ85" i="10"/>
  <c r="HQ40" i="10"/>
  <c r="HQ75" i="10"/>
  <c r="HQ30" i="10"/>
  <c r="HQ82" i="10"/>
  <c r="BJ35" i="11"/>
  <c r="BL41" i="11"/>
  <c r="HQ54" i="10"/>
  <c r="HQ47" i="10"/>
  <c r="HQ6" i="10"/>
  <c r="HQ28" i="10"/>
  <c r="HQ45" i="10"/>
  <c r="HQ57" i="10"/>
  <c r="HQ71" i="10"/>
  <c r="HQ16" i="10"/>
  <c r="HQ41" i="10"/>
  <c r="HQ9" i="10"/>
  <c r="HQ23" i="10"/>
  <c r="HQ65" i="10"/>
  <c r="HQ31" i="10"/>
  <c r="EL83" i="5"/>
  <c r="HQ44" i="10"/>
  <c r="HQ14" i="10"/>
  <c r="HQ33" i="10"/>
  <c r="EI20" i="5"/>
  <c r="HQ25" i="10"/>
  <c r="HQ77" i="10"/>
  <c r="HQ32" i="10"/>
  <c r="HQ74" i="10"/>
  <c r="HQ83" i="10"/>
  <c r="EQ83" i="5"/>
  <c r="BG84" i="11"/>
  <c r="HQ39" i="10"/>
  <c r="HQ22" i="10"/>
  <c r="HQ35" i="10"/>
  <c r="HQ34" i="10"/>
  <c r="HQ58" i="10"/>
  <c r="HQ8" i="10"/>
  <c r="HQ37" i="10"/>
  <c r="HQ60" i="10"/>
  <c r="HQ51" i="10"/>
  <c r="FA19" i="5" l="1"/>
  <c r="FC19" i="5" s="1"/>
  <c r="FA18" i="5"/>
  <c r="FC18" i="5" s="1"/>
  <c r="FA20" i="5"/>
  <c r="FC20" i="5" s="1"/>
  <c r="EB63" i="14"/>
  <c r="EB44" i="14"/>
  <c r="EB29" i="14"/>
  <c r="EB61" i="14"/>
  <c r="EB72" i="14"/>
  <c r="EB76" i="14"/>
  <c r="EB30" i="14"/>
  <c r="EB62" i="14"/>
  <c r="EB32" i="14"/>
  <c r="EB83" i="14"/>
  <c r="EB58" i="14"/>
  <c r="EB45" i="14"/>
  <c r="EB7" i="14"/>
  <c r="EB31" i="14"/>
  <c r="EB13" i="14"/>
  <c r="EB66" i="14"/>
  <c r="EB43" i="14"/>
  <c r="EB81" i="14"/>
  <c r="EB39" i="14"/>
  <c r="EB51" i="14"/>
  <c r="EB22" i="14"/>
  <c r="EB19" i="14"/>
  <c r="EB14" i="14"/>
  <c r="EB23" i="14"/>
  <c r="EB69" i="14"/>
  <c r="EB21" i="14"/>
  <c r="EB73" i="14"/>
  <c r="EB49" i="14"/>
  <c r="EB6" i="14"/>
  <c r="EB82" i="14"/>
  <c r="EB47" i="14"/>
  <c r="EB80" i="14"/>
  <c r="EB25" i="14"/>
  <c r="EB15" i="14"/>
  <c r="EB12" i="14"/>
  <c r="EB55" i="14"/>
  <c r="EB78" i="14"/>
  <c r="EB70" i="14"/>
  <c r="EB65" i="14"/>
  <c r="EB18" i="14"/>
  <c r="EB16" i="14"/>
  <c r="EB26" i="14"/>
  <c r="EB35" i="14"/>
  <c r="EB38" i="14"/>
  <c r="EB56" i="14"/>
  <c r="EB46" i="14"/>
  <c r="EB50" i="14"/>
  <c r="EB67" i="14"/>
  <c r="EB59" i="14"/>
  <c r="EB10" i="14"/>
  <c r="EB71" i="14"/>
  <c r="EB37" i="14"/>
  <c r="EB52" i="14"/>
  <c r="EB84" i="14"/>
  <c r="EB64" i="14"/>
  <c r="EB20" i="14"/>
  <c r="EB48" i="14"/>
  <c r="EB28" i="14"/>
  <c r="EB57" i="14"/>
  <c r="EB54" i="14"/>
  <c r="EB9" i="14"/>
  <c r="EB42" i="14"/>
  <c r="EB24" i="14"/>
  <c r="EB75" i="14"/>
  <c r="EB33" i="14"/>
  <c r="EB79" i="14"/>
  <c r="EB36" i="14"/>
  <c r="EB41" i="14"/>
  <c r="EB8" i="14"/>
  <c r="EB74" i="14"/>
  <c r="EB53" i="14"/>
  <c r="EB60" i="14"/>
  <c r="EB68" i="14"/>
  <c r="EB34" i="14"/>
  <c r="EB27" i="14"/>
  <c r="EB85" i="14"/>
  <c r="EB40" i="14"/>
  <c r="EB11" i="14"/>
  <c r="EB77" i="14"/>
  <c r="EB17" i="14"/>
  <c r="CT37" i="10"/>
  <c r="CV37" i="10"/>
  <c r="CS37" i="10"/>
  <c r="CU37" i="10"/>
  <c r="E38" i="12"/>
  <c r="FZ36" i="10"/>
  <c r="EV41" i="5"/>
  <c r="BL42" i="11"/>
  <c r="BI36" i="11"/>
  <c r="EW80" i="14"/>
  <c r="EW46" i="14"/>
  <c r="EW78" i="14"/>
  <c r="EW57" i="14"/>
  <c r="EW83" i="14"/>
  <c r="EW81" i="14"/>
  <c r="EW82" i="14"/>
  <c r="EN84" i="5"/>
  <c r="EW22" i="14"/>
  <c r="EW70" i="14"/>
  <c r="EW26" i="14"/>
  <c r="EW24" i="14"/>
  <c r="ET35" i="5"/>
  <c r="BB84" i="11"/>
  <c r="EW11" i="14"/>
  <c r="EW16" i="14"/>
  <c r="EW43" i="14"/>
  <c r="BF84" i="11"/>
  <c r="EW51" i="14"/>
  <c r="AY21" i="11"/>
  <c r="EU32" i="5"/>
  <c r="EW29" i="14"/>
  <c r="EW49" i="14"/>
  <c r="EW53" i="14"/>
  <c r="EW67" i="14"/>
  <c r="EW48" i="14"/>
  <c r="EW32" i="14"/>
  <c r="EW7" i="14"/>
  <c r="EW35" i="14"/>
  <c r="EW12" i="14"/>
  <c r="EW25" i="14"/>
  <c r="EW68" i="14"/>
  <c r="EW6" i="14"/>
  <c r="BJ36" i="11"/>
  <c r="EQ84" i="5"/>
  <c r="EW54" i="14"/>
  <c r="EW9" i="14"/>
  <c r="BC84" i="11"/>
  <c r="EV42" i="5"/>
  <c r="EW27" i="14"/>
  <c r="EW59" i="14"/>
  <c r="EW30" i="14"/>
  <c r="EW77" i="14"/>
  <c r="EW50" i="14"/>
  <c r="EW72" i="14"/>
  <c r="EW38" i="14"/>
  <c r="EO51" i="5"/>
  <c r="EW64" i="14"/>
  <c r="EW76" i="14"/>
  <c r="EW61" i="14"/>
  <c r="EW66" i="14"/>
  <c r="EW44" i="14"/>
  <c r="EW14" i="14"/>
  <c r="EW52" i="14"/>
  <c r="EP83" i="5"/>
  <c r="EW85" i="14"/>
  <c r="EW84" i="14"/>
  <c r="EW74" i="14"/>
  <c r="EW69" i="14"/>
  <c r="EG84" i="5"/>
  <c r="ES35" i="5"/>
  <c r="EW45" i="14"/>
  <c r="EW28" i="14"/>
  <c r="EW37" i="14"/>
  <c r="EW42" i="14"/>
  <c r="EW36" i="14"/>
  <c r="EW73" i="14"/>
  <c r="BE52" i="11"/>
  <c r="EW17" i="14"/>
  <c r="EW79" i="14"/>
  <c r="EW60" i="14"/>
  <c r="EW41" i="14"/>
  <c r="BA84" i="11"/>
  <c r="BK33" i="11"/>
  <c r="EU33" i="5" s="1"/>
  <c r="EW55" i="14"/>
  <c r="EW33" i="14"/>
  <c r="EW20" i="14"/>
  <c r="EW8" i="14"/>
  <c r="EW10" i="14"/>
  <c r="EW56" i="14"/>
  <c r="EW21" i="14"/>
  <c r="EW39" i="14"/>
  <c r="EW65" i="14"/>
  <c r="EW40" i="14"/>
  <c r="EW71" i="14"/>
  <c r="EW19" i="14"/>
  <c r="ET36" i="5"/>
  <c r="EW75" i="14"/>
  <c r="EW63" i="14"/>
  <c r="EW62" i="14"/>
  <c r="EW34" i="14"/>
  <c r="EW47" i="14"/>
  <c r="EW58" i="14"/>
  <c r="EW31" i="14"/>
  <c r="EW13" i="14"/>
  <c r="EW23" i="14"/>
  <c r="EW18" i="14"/>
  <c r="EW15" i="14"/>
  <c r="FZ37" i="10" l="1"/>
  <c r="CS38" i="10"/>
  <c r="CT38" i="10"/>
  <c r="CU38" i="10"/>
  <c r="CV38" i="10"/>
  <c r="E39" i="12"/>
  <c r="EM84" i="5"/>
  <c r="EO52" i="5"/>
  <c r="EP84" i="5"/>
  <c r="BJ37" i="11"/>
  <c r="EK84" i="5"/>
  <c r="BK34" i="11"/>
  <c r="EU34" i="5" s="1"/>
  <c r="EL84" i="5"/>
  <c r="ES36" i="5"/>
  <c r="EI21" i="5"/>
  <c r="BL43" i="11"/>
  <c r="BE53" i="11"/>
  <c r="BI37" i="11"/>
  <c r="AY22" i="11"/>
  <c r="FA21" i="5" l="1"/>
  <c r="FC21" i="5" s="1"/>
  <c r="FZ38" i="10"/>
  <c r="CV39" i="10"/>
  <c r="CU39" i="10"/>
  <c r="CS39" i="10"/>
  <c r="CT39" i="10"/>
  <c r="E40" i="12"/>
  <c r="EI22" i="5"/>
  <c r="AY23" i="11"/>
  <c r="BJ38" i="11"/>
  <c r="BE54" i="11"/>
  <c r="AY25" i="11"/>
  <c r="BK35" i="11"/>
  <c r="EU35" i="5" s="1"/>
  <c r="BI38" i="11"/>
  <c r="ES37" i="5"/>
  <c r="ET38" i="5"/>
  <c r="EV43" i="5"/>
  <c r="ET37" i="5"/>
  <c r="EO53" i="5"/>
  <c r="BL44" i="11"/>
  <c r="EV44" i="5" s="1"/>
  <c r="EI25" i="5"/>
  <c r="EI23" i="5"/>
  <c r="FA23" i="5" l="1"/>
  <c r="FC23" i="5" s="1"/>
  <c r="FA22" i="5"/>
  <c r="FC22" i="5" s="1"/>
  <c r="FA25" i="5"/>
  <c r="FC25" i="5" s="1"/>
  <c r="FZ39" i="10"/>
  <c r="CU40" i="10"/>
  <c r="CV40" i="10"/>
  <c r="CS40" i="10"/>
  <c r="CT40" i="10"/>
  <c r="E41" i="12"/>
  <c r="AY26" i="11"/>
  <c r="EO54" i="5"/>
  <c r="BE55" i="11"/>
  <c r="AY24" i="11"/>
  <c r="EI24" i="5" s="1"/>
  <c r="BL45" i="11"/>
  <c r="BI39" i="11"/>
  <c r="BK36" i="11"/>
  <c r="BJ39" i="11"/>
  <c r="ES38" i="5"/>
  <c r="EI26" i="5"/>
  <c r="FA24" i="5" l="1"/>
  <c r="FC24" i="5" s="1"/>
  <c r="FA26" i="5"/>
  <c r="FC26" i="5" s="1"/>
  <c r="CU41" i="10"/>
  <c r="CS41" i="10"/>
  <c r="CV41" i="10"/>
  <c r="CT41" i="10"/>
  <c r="E42" i="12"/>
  <c r="FZ40" i="10"/>
  <c r="BL46" i="11"/>
  <c r="AY27" i="11"/>
  <c r="ES39" i="5"/>
  <c r="EV45" i="5"/>
  <c r="EO55" i="5"/>
  <c r="BK37" i="11"/>
  <c r="EV46" i="5"/>
  <c r="ET39" i="5"/>
  <c r="BJ40" i="11"/>
  <c r="EU36" i="5"/>
  <c r="BE56" i="11"/>
  <c r="BI40" i="11"/>
  <c r="CU42" i="10" l="1"/>
  <c r="CS42" i="10"/>
  <c r="CV42" i="10"/>
  <c r="CT42" i="10"/>
  <c r="E43" i="12"/>
  <c r="FZ41" i="10"/>
  <c r="BL47" i="11"/>
  <c r="BJ41" i="11"/>
  <c r="BE57" i="11"/>
  <c r="EV47" i="5"/>
  <c r="EO56" i="5"/>
  <c r="ET40" i="5"/>
  <c r="EU37" i="5"/>
  <c r="AY28" i="11"/>
  <c r="EI27" i="5"/>
  <c r="ES40" i="5"/>
  <c r="BI41" i="11"/>
  <c r="BK38" i="11"/>
  <c r="EU38" i="5" s="1"/>
  <c r="FA27" i="5" l="1"/>
  <c r="FC27" i="5" s="1"/>
  <c r="FZ42" i="10"/>
  <c r="CV43" i="10"/>
  <c r="CT43" i="10"/>
  <c r="CU43" i="10"/>
  <c r="CS43" i="10"/>
  <c r="E44" i="12"/>
  <c r="EO57" i="5"/>
  <c r="BI42" i="11"/>
  <c r="EI28" i="5"/>
  <c r="AY29" i="11"/>
  <c r="BK39" i="11"/>
  <c r="BJ42" i="11"/>
  <c r="BL48" i="11"/>
  <c r="ES41" i="5"/>
  <c r="BE58" i="11"/>
  <c r="ET41" i="5"/>
  <c r="FA28" i="5" l="1"/>
  <c r="FC28" i="5" s="1"/>
  <c r="CS44" i="10"/>
  <c r="CV44" i="10"/>
  <c r="CU44" i="10"/>
  <c r="CT44" i="10"/>
  <c r="E45" i="12"/>
  <c r="FZ43" i="10"/>
  <c r="AY30" i="11"/>
  <c r="BI43" i="11"/>
  <c r="ES42" i="5"/>
  <c r="EO58" i="5"/>
  <c r="BL49" i="11"/>
  <c r="EV49" i="5" s="1"/>
  <c r="EV48" i="5"/>
  <c r="BE59" i="11"/>
  <c r="EI30" i="5"/>
  <c r="BK40" i="11"/>
  <c r="ET42" i="5"/>
  <c r="EU39" i="5"/>
  <c r="EI29" i="5"/>
  <c r="BJ43" i="11"/>
  <c r="FA29" i="5" l="1"/>
  <c r="FC29" i="5" s="1"/>
  <c r="FA30" i="5"/>
  <c r="FC30" i="5" s="1"/>
  <c r="FZ44" i="10"/>
  <c r="CT45" i="10"/>
  <c r="CU45" i="10"/>
  <c r="CV45" i="10"/>
  <c r="CS45" i="10"/>
  <c r="E46" i="12"/>
  <c r="BJ44" i="11"/>
  <c r="ET43" i="5"/>
  <c r="BL50" i="11"/>
  <c r="BE60" i="11"/>
  <c r="ES43" i="5"/>
  <c r="EO59" i="5"/>
  <c r="BI44" i="11"/>
  <c r="BK41" i="11"/>
  <c r="AY31" i="11"/>
  <c r="EI31" i="5" s="1"/>
  <c r="EU40" i="5"/>
  <c r="FA31" i="5" l="1"/>
  <c r="FC31" i="5" s="1"/>
  <c r="FZ45" i="10"/>
  <c r="CT46" i="10"/>
  <c r="CV46" i="10"/>
  <c r="CU46" i="10"/>
  <c r="CS46" i="10"/>
  <c r="E47" i="12"/>
  <c r="BE61" i="11"/>
  <c r="BL51" i="11"/>
  <c r="EU41" i="5"/>
  <c r="EV50" i="5"/>
  <c r="ET44" i="5"/>
  <c r="EO60" i="5"/>
  <c r="BI45" i="11"/>
  <c r="BK42" i="11"/>
  <c r="BJ45" i="11"/>
  <c r="EU42" i="5"/>
  <c r="AY32" i="11"/>
  <c r="ES44" i="5"/>
  <c r="FZ46" i="10" l="1"/>
  <c r="CU47" i="10"/>
  <c r="CS47" i="10"/>
  <c r="CV47" i="10"/>
  <c r="CT47" i="10"/>
  <c r="E48" i="12"/>
  <c r="EO61" i="5"/>
  <c r="ES45" i="5"/>
  <c r="EI32" i="5"/>
  <c r="BJ46" i="11"/>
  <c r="EV51" i="5"/>
  <c r="BK43" i="11"/>
  <c r="EU43" i="5" s="1"/>
  <c r="BE62" i="11"/>
  <c r="AY33" i="11"/>
  <c r="ET45" i="5"/>
  <c r="BI46" i="11"/>
  <c r="BL52" i="11"/>
  <c r="FA32" i="5" l="1"/>
  <c r="FC32" i="5" s="1"/>
  <c r="FZ47" i="10"/>
  <c r="CU48" i="10"/>
  <c r="CT48" i="10"/>
  <c r="CS48" i="10"/>
  <c r="CV48" i="10"/>
  <c r="E49" i="12"/>
  <c r="BK44" i="11"/>
  <c r="EO62" i="5"/>
  <c r="EI33" i="5"/>
  <c r="ET46" i="5"/>
  <c r="BI47" i="11"/>
  <c r="BJ47" i="11"/>
  <c r="BE63" i="11"/>
  <c r="EV52" i="5"/>
  <c r="ES46" i="5"/>
  <c r="AY34" i="11"/>
  <c r="EU44" i="5"/>
  <c r="BL53" i="11"/>
  <c r="FA33" i="5" l="1"/>
  <c r="FC33" i="5" s="1"/>
  <c r="FZ48" i="10"/>
  <c r="CV49" i="10"/>
  <c r="CU49" i="10"/>
  <c r="CS49" i="10"/>
  <c r="CT49" i="10"/>
  <c r="E50" i="12"/>
  <c r="BI48" i="11"/>
  <c r="BJ48" i="11"/>
  <c r="BK45" i="11"/>
  <c r="ES47" i="5"/>
  <c r="AY35" i="11"/>
  <c r="EI35" i="5" s="1"/>
  <c r="EV53" i="5"/>
  <c r="BL54" i="11"/>
  <c r="EO63" i="5"/>
  <c r="ET47" i="5"/>
  <c r="EU45" i="5"/>
  <c r="EI34" i="5"/>
  <c r="BE64" i="11"/>
  <c r="FA34" i="5" l="1"/>
  <c r="FC34" i="5" s="1"/>
  <c r="FA35" i="5"/>
  <c r="FC35" i="5" s="1"/>
  <c r="FZ49" i="10"/>
  <c r="CS50" i="10"/>
  <c r="CV50" i="10"/>
  <c r="CT50" i="10"/>
  <c r="CU50" i="10"/>
  <c r="E51" i="12"/>
  <c r="ES48" i="5"/>
  <c r="BE65" i="11"/>
  <c r="BJ49" i="11"/>
  <c r="EV54" i="5"/>
  <c r="ET48" i="5"/>
  <c r="BL55" i="11"/>
  <c r="BK46" i="11"/>
  <c r="BI49" i="11"/>
  <c r="EO64" i="5"/>
  <c r="AY36" i="11"/>
  <c r="EI36" i="5" s="1"/>
  <c r="FA36" i="5" l="1"/>
  <c r="FC36" i="5" s="1"/>
  <c r="FZ50" i="10"/>
  <c r="CT51" i="10"/>
  <c r="CU51" i="10"/>
  <c r="CS51" i="10"/>
  <c r="CV51" i="10"/>
  <c r="E52" i="12"/>
  <c r="BL56" i="11"/>
  <c r="AY37" i="11"/>
  <c r="EV56" i="5"/>
  <c r="ET49" i="5"/>
  <c r="BE66" i="11"/>
  <c r="ES49" i="5"/>
  <c r="BJ50" i="11"/>
  <c r="EU46" i="5"/>
  <c r="EV55" i="5"/>
  <c r="EO65" i="5"/>
  <c r="BK47" i="11"/>
  <c r="EU47" i="5" s="1"/>
  <c r="BI50" i="11"/>
  <c r="FZ51" i="10" l="1"/>
  <c r="CU52" i="10"/>
  <c r="CT52" i="10"/>
  <c r="CS52" i="10"/>
  <c r="CV52" i="10"/>
  <c r="E53" i="12"/>
  <c r="EI37" i="5"/>
  <c r="EO66" i="5"/>
  <c r="BK48" i="11"/>
  <c r="BJ51" i="11"/>
  <c r="AY38" i="11"/>
  <c r="EI38" i="5"/>
  <c r="ES50" i="5"/>
  <c r="ET50" i="5"/>
  <c r="BE67" i="11"/>
  <c r="BI51" i="11"/>
  <c r="BL57" i="11"/>
  <c r="EV57" i="5" s="1"/>
  <c r="ET51" i="5"/>
  <c r="FA37" i="5" l="1"/>
  <c r="FC37" i="5" s="1"/>
  <c r="FA38" i="5"/>
  <c r="FC38" i="5" s="1"/>
  <c r="FZ52" i="10"/>
  <c r="CT53" i="10"/>
  <c r="CU53" i="10"/>
  <c r="CV53" i="10"/>
  <c r="CS53" i="10"/>
  <c r="E54" i="12"/>
  <c r="BK49" i="11"/>
  <c r="AY39" i="11"/>
  <c r="BL58" i="11"/>
  <c r="EV58" i="5" s="1"/>
  <c r="BI52" i="11"/>
  <c r="EU48" i="5"/>
  <c r="BJ52" i="11"/>
  <c r="ES51" i="5"/>
  <c r="BE68" i="11"/>
  <c r="EO67" i="5"/>
  <c r="FZ53" i="10" l="1"/>
  <c r="CS54" i="10"/>
  <c r="CT54" i="10"/>
  <c r="CU54" i="10"/>
  <c r="CV54" i="10"/>
  <c r="E55" i="12"/>
  <c r="BL59" i="11"/>
  <c r="EO68" i="5"/>
  <c r="BK50" i="11"/>
  <c r="EI39" i="5"/>
  <c r="EV59" i="5"/>
  <c r="EU49" i="5"/>
  <c r="ES52" i="5"/>
  <c r="BI53" i="11"/>
  <c r="EU50" i="5"/>
  <c r="AY40" i="11"/>
  <c r="ET52" i="5"/>
  <c r="BE69" i="11"/>
  <c r="BJ53" i="11"/>
  <c r="ET53" i="5" s="1"/>
  <c r="FA39" i="5" l="1"/>
  <c r="FC39" i="5" s="1"/>
  <c r="FZ54" i="10"/>
  <c r="CS55" i="10"/>
  <c r="CU55" i="10"/>
  <c r="CT55" i="10"/>
  <c r="CV55" i="10"/>
  <c r="E56" i="12"/>
  <c r="BI54" i="11"/>
  <c r="BL60" i="11"/>
  <c r="EO69" i="5"/>
  <c r="BK51" i="11"/>
  <c r="AY41" i="11"/>
  <c r="EV60" i="5"/>
  <c r="ES53" i="5"/>
  <c r="EI40" i="5"/>
  <c r="BE70" i="11"/>
  <c r="BJ54" i="11"/>
  <c r="FA40" i="5" l="1"/>
  <c r="FC40" i="5" s="1"/>
  <c r="FZ55" i="10"/>
  <c r="CV56" i="10"/>
  <c r="CT56" i="10"/>
  <c r="CS56" i="10"/>
  <c r="CU56" i="10"/>
  <c r="E57" i="12"/>
  <c r="EO70" i="5"/>
  <c r="BJ55" i="11"/>
  <c r="BK52" i="11"/>
  <c r="EI41" i="5"/>
  <c r="EU51" i="5"/>
  <c r="BE71" i="11"/>
  <c r="ES54" i="5"/>
  <c r="BI55" i="11"/>
  <c r="ET54" i="5"/>
  <c r="AY42" i="11"/>
  <c r="BL61" i="11"/>
  <c r="FA41" i="5" l="1"/>
  <c r="FC41" i="5" s="1"/>
  <c r="FZ56" i="10"/>
  <c r="CV57" i="10"/>
  <c r="CT57" i="10"/>
  <c r="CS57" i="10"/>
  <c r="CU57" i="10"/>
  <c r="E58" i="12"/>
  <c r="ET55" i="5"/>
  <c r="ES55" i="5"/>
  <c r="EO71" i="5"/>
  <c r="BK53" i="11"/>
  <c r="BL62" i="11"/>
  <c r="AY43" i="11"/>
  <c r="BI56" i="11"/>
  <c r="BE72" i="11"/>
  <c r="EV61" i="5"/>
  <c r="EV62" i="5"/>
  <c r="EU53" i="5"/>
  <c r="EI42" i="5"/>
  <c r="EU52" i="5"/>
  <c r="BJ56" i="11"/>
  <c r="ET56" i="5" s="1"/>
  <c r="FA42" i="5" l="1"/>
  <c r="FC42" i="5" s="1"/>
  <c r="CS58" i="10"/>
  <c r="CT58" i="10"/>
  <c r="CU58" i="10"/>
  <c r="CV58" i="10"/>
  <c r="E59" i="12"/>
  <c r="FZ57" i="10"/>
  <c r="BJ57" i="11"/>
  <c r="EO72" i="5"/>
  <c r="ET57" i="5"/>
  <c r="EI43" i="5"/>
  <c r="BL63" i="11"/>
  <c r="BE73" i="11"/>
  <c r="ES56" i="5"/>
  <c r="BK54" i="11"/>
  <c r="BI57" i="11"/>
  <c r="EU54" i="5"/>
  <c r="EV63" i="5"/>
  <c r="AY44" i="11"/>
  <c r="EI44" i="5" s="1"/>
  <c r="FA43" i="5" l="1"/>
  <c r="FC43" i="5" s="1"/>
  <c r="FA44" i="5"/>
  <c r="FC44" i="5" s="1"/>
  <c r="CS59" i="10"/>
  <c r="CV59" i="10"/>
  <c r="CT59" i="10"/>
  <c r="CU59" i="10"/>
  <c r="E60" i="12"/>
  <c r="FZ58" i="10"/>
  <c r="BK55" i="11"/>
  <c r="BE74" i="11"/>
  <c r="EO73" i="5"/>
  <c r="BI58" i="11"/>
  <c r="EU55" i="5"/>
  <c r="BL64" i="11"/>
  <c r="EV64" i="5" s="1"/>
  <c r="BJ58" i="11"/>
  <c r="ES57" i="5"/>
  <c r="AY45" i="11"/>
  <c r="FZ59" i="10" l="1"/>
  <c r="CT60" i="10"/>
  <c r="CS60" i="10"/>
  <c r="CU60" i="10"/>
  <c r="CV60" i="10"/>
  <c r="E61" i="12"/>
  <c r="BI59" i="11"/>
  <c r="BK56" i="11"/>
  <c r="ES58" i="5"/>
  <c r="BL65" i="11"/>
  <c r="BE75" i="11"/>
  <c r="EV65" i="5"/>
  <c r="EI45" i="5"/>
  <c r="EO74" i="5"/>
  <c r="ET58" i="5"/>
  <c r="BJ59" i="11"/>
  <c r="ET59" i="5" s="1"/>
  <c r="AY46" i="11"/>
  <c r="FA45" i="5" l="1"/>
  <c r="FC45" i="5" s="1"/>
  <c r="FZ60" i="10"/>
  <c r="CS61" i="10"/>
  <c r="CT61" i="10"/>
  <c r="CV61" i="10"/>
  <c r="CU61" i="10"/>
  <c r="E62" i="12"/>
  <c r="BL66" i="11"/>
  <c r="BE76" i="11"/>
  <c r="BK57" i="11"/>
  <c r="ES59" i="5"/>
  <c r="EU57" i="5"/>
  <c r="EI46" i="5"/>
  <c r="EV66" i="5"/>
  <c r="EO75" i="5"/>
  <c r="EU56" i="5"/>
  <c r="AY47" i="11"/>
  <c r="EI47" i="5"/>
  <c r="BI60" i="11"/>
  <c r="BJ60" i="11"/>
  <c r="FA46" i="5" l="1"/>
  <c r="FC46" i="5" s="1"/>
  <c r="FA47" i="5"/>
  <c r="FC47" i="5" s="1"/>
  <c r="CV62" i="10"/>
  <c r="CT62" i="10"/>
  <c r="CS62" i="10"/>
  <c r="CU62" i="10"/>
  <c r="E63" i="12"/>
  <c r="FZ61" i="10"/>
  <c r="EO76" i="5"/>
  <c r="BE77" i="11"/>
  <c r="AY48" i="11"/>
  <c r="ES60" i="5"/>
  <c r="ET60" i="5"/>
  <c r="BL67" i="11"/>
  <c r="EV67" i="5" s="1"/>
  <c r="BK58" i="11"/>
  <c r="EU58" i="5" s="1"/>
  <c r="BJ61" i="11"/>
  <c r="ET61" i="5" s="1"/>
  <c r="BI61" i="11"/>
  <c r="FZ62" i="10" l="1"/>
  <c r="CU63" i="10"/>
  <c r="CS63" i="10"/>
  <c r="CV63" i="10"/>
  <c r="CT63" i="10"/>
  <c r="E64" i="12"/>
  <c r="AY49" i="11"/>
  <c r="BE78" i="11"/>
  <c r="BI62" i="11"/>
  <c r="ES61" i="5"/>
  <c r="BK59" i="11"/>
  <c r="EO77" i="5"/>
  <c r="EI48" i="5"/>
  <c r="BL68" i="11"/>
  <c r="EV68" i="5" s="1"/>
  <c r="BJ62" i="11"/>
  <c r="ET62" i="5" s="1"/>
  <c r="FA48" i="5" l="1"/>
  <c r="FC48" i="5" s="1"/>
  <c r="FZ63" i="10"/>
  <c r="CT64" i="10"/>
  <c r="CV64" i="10"/>
  <c r="CS64" i="10"/>
  <c r="CU64" i="10"/>
  <c r="E65" i="12"/>
  <c r="BI63" i="11"/>
  <c r="BK60" i="11"/>
  <c r="EU59" i="5"/>
  <c r="AY50" i="11"/>
  <c r="ES62" i="5"/>
  <c r="BJ63" i="11"/>
  <c r="EO78" i="5"/>
  <c r="EU60" i="5"/>
  <c r="BL69" i="11"/>
  <c r="EI49" i="5"/>
  <c r="EV69" i="5"/>
  <c r="BE79" i="11"/>
  <c r="FA49" i="5" l="1"/>
  <c r="FC49" i="5" s="1"/>
  <c r="CS65" i="10"/>
  <c r="CT65" i="10"/>
  <c r="CV65" i="10"/>
  <c r="CU65" i="10"/>
  <c r="E66" i="12"/>
  <c r="FZ64" i="10"/>
  <c r="AY51" i="11"/>
  <c r="BJ64" i="11"/>
  <c r="ET64" i="5"/>
  <c r="ET63" i="5"/>
  <c r="EI50" i="5"/>
  <c r="BK61" i="11"/>
  <c r="BI64" i="11"/>
  <c r="BE80" i="11"/>
  <c r="EO79" i="5"/>
  <c r="ES63" i="5"/>
  <c r="BL70" i="11"/>
  <c r="EV70" i="5" s="1"/>
  <c r="FA50" i="5" l="1"/>
  <c r="FC50" i="5" s="1"/>
  <c r="CU66" i="10"/>
  <c r="CT66" i="10"/>
  <c r="CV66" i="10"/>
  <c r="CS66" i="10"/>
  <c r="E67" i="12"/>
  <c r="FZ65" i="10"/>
  <c r="BE81" i="11"/>
  <c r="BI65" i="11"/>
  <c r="ES64" i="5"/>
  <c r="BJ65" i="11"/>
  <c r="ET65" i="5" s="1"/>
  <c r="EO80" i="5"/>
  <c r="BL71" i="11"/>
  <c r="EU61" i="5"/>
  <c r="EV71" i="5"/>
  <c r="AY52" i="11"/>
  <c r="EI52" i="5" s="1"/>
  <c r="EI51" i="5"/>
  <c r="BK62" i="11"/>
  <c r="EU62" i="5" s="1"/>
  <c r="FA51" i="5" l="1"/>
  <c r="FC51" i="5" s="1"/>
  <c r="FA52" i="5"/>
  <c r="FC52" i="5" s="1"/>
  <c r="CV67" i="10"/>
  <c r="CT67" i="10"/>
  <c r="CU67" i="10"/>
  <c r="CS67" i="10"/>
  <c r="E68" i="12"/>
  <c r="FZ66" i="10"/>
  <c r="AY53" i="11"/>
  <c r="EO81" i="5"/>
  <c r="BL72" i="11"/>
  <c r="ES65" i="5"/>
  <c r="EV72" i="5"/>
  <c r="BK63" i="11"/>
  <c r="BI66" i="11"/>
  <c r="EI53" i="5"/>
  <c r="BJ66" i="11"/>
  <c r="ET66" i="5" s="1"/>
  <c r="BE82" i="11"/>
  <c r="FA53" i="5" l="1"/>
  <c r="FC53" i="5" s="1"/>
  <c r="FZ67" i="10"/>
  <c r="CS68" i="10"/>
  <c r="CT68" i="10"/>
  <c r="CU68" i="10"/>
  <c r="CV68" i="10"/>
  <c r="E69" i="12"/>
  <c r="BI67" i="11"/>
  <c r="BE83" i="11"/>
  <c r="BJ67" i="11"/>
  <c r="AY54" i="11"/>
  <c r="EO82" i="5"/>
  <c r="EU63" i="5"/>
  <c r="BL73" i="11"/>
  <c r="EV73" i="5" s="1"/>
  <c r="ES66" i="5"/>
  <c r="ET67" i="5"/>
  <c r="BK64" i="11"/>
  <c r="CT69" i="10" l="1"/>
  <c r="CV69" i="10"/>
  <c r="CS69" i="10"/>
  <c r="CU69" i="10"/>
  <c r="E70" i="12"/>
  <c r="FZ68" i="10"/>
  <c r="BJ68" i="11"/>
  <c r="BK65" i="11"/>
  <c r="ES67" i="5"/>
  <c r="EU65" i="5"/>
  <c r="ET68" i="5"/>
  <c r="AY55" i="11"/>
  <c r="EI55" i="5"/>
  <c r="EU64" i="5"/>
  <c r="EO83" i="5"/>
  <c r="EI54" i="5"/>
  <c r="BE84" i="11"/>
  <c r="BI68" i="11"/>
  <c r="BL74" i="11"/>
  <c r="FA54" i="5" l="1"/>
  <c r="FC54" i="5" s="1"/>
  <c r="FA55" i="5"/>
  <c r="FC55" i="5" s="1"/>
  <c r="CS70" i="10"/>
  <c r="CU70" i="10"/>
  <c r="CV70" i="10"/>
  <c r="CT70" i="10"/>
  <c r="E71" i="12"/>
  <c r="FZ69" i="10"/>
  <c r="ES68" i="5"/>
  <c r="BI69" i="11"/>
  <c r="BJ69" i="11"/>
  <c r="BK66" i="11"/>
  <c r="EO84" i="5"/>
  <c r="EV74" i="5"/>
  <c r="BL75" i="11"/>
  <c r="EV75" i="5" s="1"/>
  <c r="AY56" i="11"/>
  <c r="EI56" i="5"/>
  <c r="EU66" i="5"/>
  <c r="FA56" i="5" l="1"/>
  <c r="FC56" i="5" s="1"/>
  <c r="FZ70" i="10"/>
  <c r="CU71" i="10"/>
  <c r="CS71" i="10"/>
  <c r="CV71" i="10"/>
  <c r="CT71" i="10"/>
  <c r="E72" i="12"/>
  <c r="BK67" i="11"/>
  <c r="ES69" i="5"/>
  <c r="BJ70" i="11"/>
  <c r="ET70" i="5"/>
  <c r="ET69" i="5"/>
  <c r="AY57" i="11"/>
  <c r="BL76" i="11"/>
  <c r="EV76" i="5" s="1"/>
  <c r="BI70" i="11"/>
  <c r="EI57" i="5"/>
  <c r="FA57" i="5" l="1"/>
  <c r="FC57" i="5" s="1"/>
  <c r="CS72" i="10"/>
  <c r="CU72" i="10"/>
  <c r="CV72" i="10"/>
  <c r="CT72" i="10"/>
  <c r="E73" i="12"/>
  <c r="FZ71" i="10"/>
  <c r="BL77" i="11"/>
  <c r="EV77" i="5"/>
  <c r="BJ71" i="11"/>
  <c r="ES70" i="5"/>
  <c r="EU67" i="5"/>
  <c r="AY58" i="11"/>
  <c r="EI58" i="5" s="1"/>
  <c r="BK68" i="11"/>
  <c r="EU68" i="5"/>
  <c r="BI71" i="11"/>
  <c r="FA58" i="5" l="1"/>
  <c r="FC58" i="5" s="1"/>
  <c r="FZ72" i="10"/>
  <c r="CU73" i="10"/>
  <c r="CV73" i="10"/>
  <c r="CT73" i="10"/>
  <c r="CS73" i="10"/>
  <c r="E74" i="12"/>
  <c r="HU35" i="10"/>
  <c r="HU23" i="10"/>
  <c r="HU12" i="10"/>
  <c r="HU43" i="10"/>
  <c r="HU15" i="10"/>
  <c r="HU44" i="10"/>
  <c r="HU20" i="10"/>
  <c r="HU26" i="10"/>
  <c r="HU27" i="10"/>
  <c r="HU16" i="10"/>
  <c r="ET71" i="5"/>
  <c r="HU7" i="10"/>
  <c r="HU21" i="10"/>
  <c r="HU19" i="10"/>
  <c r="HU52" i="10"/>
  <c r="HU31" i="10"/>
  <c r="HU14" i="10"/>
  <c r="BK69" i="11"/>
  <c r="HU8" i="10"/>
  <c r="HU29" i="10"/>
  <c r="HU6" i="10"/>
  <c r="HU9" i="10"/>
  <c r="HU13" i="10"/>
  <c r="HU53" i="10"/>
  <c r="HU17" i="10"/>
  <c r="HU33" i="10"/>
  <c r="HU54" i="10"/>
  <c r="HU41" i="10"/>
  <c r="HU22" i="10"/>
  <c r="ES71" i="5"/>
  <c r="HU34" i="10"/>
  <c r="HU32" i="10"/>
  <c r="BI72" i="11"/>
  <c r="HU10" i="10"/>
  <c r="HU25" i="10"/>
  <c r="HU30" i="10"/>
  <c r="BL78" i="11"/>
  <c r="EV78" i="5" s="1"/>
  <c r="AY59" i="11"/>
  <c r="HU46" i="10"/>
  <c r="HU50" i="10"/>
  <c r="HU48" i="10"/>
  <c r="HU11" i="10"/>
  <c r="HU49" i="10"/>
  <c r="HU28" i="10"/>
  <c r="HU39" i="10"/>
  <c r="BJ72" i="11"/>
  <c r="ET72" i="5" s="1"/>
  <c r="HU36" i="10"/>
  <c r="HU42" i="10"/>
  <c r="HU45" i="10"/>
  <c r="HU47" i="10"/>
  <c r="EU69" i="5"/>
  <c r="HU24" i="10"/>
  <c r="EI59" i="5"/>
  <c r="HU51" i="10"/>
  <c r="HU38" i="10"/>
  <c r="HU18" i="10"/>
  <c r="HU40" i="10"/>
  <c r="HU37" i="10"/>
  <c r="FA59" i="5" l="1"/>
  <c r="FC59" i="5" s="1"/>
  <c r="FZ73" i="10"/>
  <c r="CT74" i="10"/>
  <c r="CS74" i="10"/>
  <c r="CV74" i="10"/>
  <c r="CU74" i="10"/>
  <c r="E75" i="12"/>
  <c r="HS34" i="10"/>
  <c r="HS41" i="10"/>
  <c r="HS43" i="10"/>
  <c r="HS24" i="10"/>
  <c r="HS18" i="10"/>
  <c r="HS40" i="10"/>
  <c r="HS44" i="10"/>
  <c r="HS45" i="10"/>
  <c r="HS8" i="10"/>
  <c r="HS33" i="10"/>
  <c r="HS7" i="10"/>
  <c r="HS9" i="10"/>
  <c r="HS46" i="10"/>
  <c r="HS29" i="10"/>
  <c r="HS26" i="10"/>
  <c r="HS51" i="10"/>
  <c r="HS23" i="10"/>
  <c r="HS38" i="10"/>
  <c r="HS21" i="10"/>
  <c r="HS47" i="10"/>
  <c r="AY60" i="11"/>
  <c r="HS32" i="10"/>
  <c r="HS54" i="10"/>
  <c r="HS25" i="10"/>
  <c r="HS6" i="10"/>
  <c r="BI73" i="11"/>
  <c r="HS52" i="10"/>
  <c r="HS16" i="10"/>
  <c r="HS36" i="10"/>
  <c r="EI60" i="5"/>
  <c r="BJ73" i="11"/>
  <c r="ET73" i="5" s="1"/>
  <c r="HS17" i="10"/>
  <c r="BK70" i="11"/>
  <c r="HS15" i="10"/>
  <c r="HS20" i="10"/>
  <c r="HS35" i="10"/>
  <c r="HS50" i="10"/>
  <c r="HS12" i="10"/>
  <c r="HS42" i="10"/>
  <c r="HS48" i="10"/>
  <c r="HS31" i="10"/>
  <c r="HS37" i="10"/>
  <c r="HS49" i="10"/>
  <c r="HS39" i="10"/>
  <c r="HS22" i="10"/>
  <c r="HS30" i="10"/>
  <c r="HS27" i="10"/>
  <c r="HS19" i="10"/>
  <c r="HS11" i="10"/>
  <c r="HS28" i="10"/>
  <c r="HS13" i="10"/>
  <c r="HS14" i="10"/>
  <c r="HS10" i="10"/>
  <c r="BL79" i="11"/>
  <c r="HS53" i="10"/>
  <c r="ES72" i="5"/>
  <c r="FA60" i="5" l="1"/>
  <c r="FC60" i="5" s="1"/>
  <c r="CU75" i="10"/>
  <c r="CT75" i="10"/>
  <c r="CV75" i="10"/>
  <c r="CS75" i="10"/>
  <c r="E76" i="12"/>
  <c r="FZ74" i="10"/>
  <c r="HT54" i="10"/>
  <c r="HT23" i="10"/>
  <c r="HT18" i="10"/>
  <c r="HT45" i="10"/>
  <c r="HT38" i="10"/>
  <c r="HT6" i="10"/>
  <c r="HT47" i="10"/>
  <c r="HT44" i="10"/>
  <c r="HT49" i="10"/>
  <c r="BI74" i="11"/>
  <c r="HT52" i="10"/>
  <c r="HT30" i="10"/>
  <c r="HT53" i="10"/>
  <c r="HT46" i="10"/>
  <c r="HT51" i="10"/>
  <c r="BJ74" i="11"/>
  <c r="BL80" i="11"/>
  <c r="BK71" i="11"/>
  <c r="HT33" i="10"/>
  <c r="HT41" i="10"/>
  <c r="HT21" i="10"/>
  <c r="HT36" i="10"/>
  <c r="HT28" i="10"/>
  <c r="HT24" i="10"/>
  <c r="EU71" i="5"/>
  <c r="HT22" i="10"/>
  <c r="ES73" i="5"/>
  <c r="HT40" i="10"/>
  <c r="HT20" i="10"/>
  <c r="HT9" i="10"/>
  <c r="HT37" i="10"/>
  <c r="AY61" i="11"/>
  <c r="HT25" i="10"/>
  <c r="HT27" i="10"/>
  <c r="HT39" i="10"/>
  <c r="HT26" i="10"/>
  <c r="EU70" i="5"/>
  <c r="HT16" i="10"/>
  <c r="HT12" i="10"/>
  <c r="HT48" i="10"/>
  <c r="EV79" i="5"/>
  <c r="HT34" i="10"/>
  <c r="HT13" i="10"/>
  <c r="HT19" i="10"/>
  <c r="HT50" i="10"/>
  <c r="HT32" i="10"/>
  <c r="HT14" i="10"/>
  <c r="HT42" i="10"/>
  <c r="HT43" i="10"/>
  <c r="HT11" i="10"/>
  <c r="HT7" i="10"/>
  <c r="HT17" i="10"/>
  <c r="HT29" i="10"/>
  <c r="HT8" i="10"/>
  <c r="HT15" i="10"/>
  <c r="HT31" i="10"/>
  <c r="HT35" i="10"/>
  <c r="HT10" i="10"/>
  <c r="CS76" i="10" l="1"/>
  <c r="CV76" i="10"/>
  <c r="CU76" i="10"/>
  <c r="CT76" i="10"/>
  <c r="E77" i="12"/>
  <c r="FZ75" i="10"/>
  <c r="BI75" i="11"/>
  <c r="BJ75" i="11"/>
  <c r="ES74" i="5"/>
  <c r="EI61" i="5"/>
  <c r="AY62" i="11"/>
  <c r="EV80" i="5"/>
  <c r="ET74" i="5"/>
  <c r="BL81" i="11"/>
  <c r="EV81" i="5" s="1"/>
  <c r="BK72" i="11"/>
  <c r="EU72" i="5" s="1"/>
  <c r="FA61" i="5" l="1"/>
  <c r="FC61" i="5" s="1"/>
  <c r="FZ76" i="10"/>
  <c r="CT77" i="10"/>
  <c r="CS77" i="10"/>
  <c r="CU77" i="10"/>
  <c r="CV77" i="10"/>
  <c r="E78" i="12"/>
  <c r="BJ76" i="11"/>
  <c r="ET75" i="5"/>
  <c r="BL82" i="11"/>
  <c r="EI62" i="5"/>
  <c r="BI76" i="11"/>
  <c r="ES75" i="5"/>
  <c r="AY63" i="11"/>
  <c r="BK73" i="11"/>
  <c r="EU73" i="5" s="1"/>
  <c r="FA62" i="5" l="1"/>
  <c r="FC62" i="5" s="1"/>
  <c r="CT78" i="10"/>
  <c r="CS78" i="10"/>
  <c r="CV78" i="10"/>
  <c r="CU78" i="10"/>
  <c r="E79" i="12"/>
  <c r="FZ77" i="10"/>
  <c r="BK74" i="11"/>
  <c r="ET76" i="5"/>
  <c r="EU74" i="5"/>
  <c r="AY64" i="11"/>
  <c r="EI63" i="5"/>
  <c r="BL83" i="11"/>
  <c r="EV82" i="5"/>
  <c r="ES76" i="5"/>
  <c r="BJ77" i="11"/>
  <c r="ET77" i="5" s="1"/>
  <c r="BI77" i="11"/>
  <c r="FA63" i="5" l="1"/>
  <c r="FC63" i="5" s="1"/>
  <c r="CS79" i="10"/>
  <c r="CV79" i="10"/>
  <c r="CT79" i="10"/>
  <c r="CU79" i="10"/>
  <c r="E80" i="12"/>
  <c r="FZ78" i="10"/>
  <c r="BK75" i="11"/>
  <c r="ES77" i="5"/>
  <c r="BI78" i="11"/>
  <c r="AY65" i="11"/>
  <c r="BJ78" i="11"/>
  <c r="ET78" i="5"/>
  <c r="EI64" i="5"/>
  <c r="EV83" i="5"/>
  <c r="FA64" i="5" l="1"/>
  <c r="FC64" i="5" s="1"/>
  <c r="CV80" i="10"/>
  <c r="CT80" i="10"/>
  <c r="CS80" i="10"/>
  <c r="CU80" i="10"/>
  <c r="E81" i="12"/>
  <c r="FZ79" i="10"/>
  <c r="BI79" i="11"/>
  <c r="ES78" i="5"/>
  <c r="BJ79" i="11"/>
  <c r="ET79" i="5"/>
  <c r="EI65" i="5"/>
  <c r="EU75" i="5"/>
  <c r="BK76" i="11"/>
  <c r="AY66" i="11"/>
  <c r="FA65" i="5" l="1"/>
  <c r="FC65" i="5" s="1"/>
  <c r="FZ80" i="10"/>
  <c r="CV81" i="10"/>
  <c r="CU81" i="10"/>
  <c r="CS81" i="10"/>
  <c r="CT81" i="10"/>
  <c r="E82" i="12"/>
  <c r="EI66" i="5"/>
  <c r="EU76" i="5"/>
  <c r="ES79" i="5"/>
  <c r="BJ80" i="11"/>
  <c r="BK77" i="11"/>
  <c r="AY67" i="11"/>
  <c r="BI80" i="11"/>
  <c r="FA66" i="5" l="1"/>
  <c r="FC66" i="5" s="1"/>
  <c r="FZ81" i="10"/>
  <c r="CT82" i="10"/>
  <c r="CS82" i="10"/>
  <c r="CV82" i="10"/>
  <c r="CU82" i="10"/>
  <c r="E83" i="12"/>
  <c r="AY68" i="11"/>
  <c r="EU77" i="5"/>
  <c r="ET80" i="5"/>
  <c r="BI81" i="11"/>
  <c r="ES80" i="5"/>
  <c r="EI67" i="5"/>
  <c r="BK78" i="11"/>
  <c r="BJ81" i="11"/>
  <c r="ET81" i="5" s="1"/>
  <c r="FA67" i="5" l="1"/>
  <c r="FC67" i="5" s="1"/>
  <c r="CV83" i="10"/>
  <c r="CT83" i="10"/>
  <c r="CS83" i="10"/>
  <c r="CU83" i="10"/>
  <c r="E84" i="12"/>
  <c r="FZ82" i="10"/>
  <c r="AY69" i="11"/>
  <c r="BK79" i="11"/>
  <c r="EI68" i="5"/>
  <c r="ES81" i="5"/>
  <c r="BJ82" i="11"/>
  <c r="EU78" i="5"/>
  <c r="BI82" i="11"/>
  <c r="FA68" i="5" l="1"/>
  <c r="FC68" i="5" s="1"/>
  <c r="FZ83" i="10"/>
  <c r="CS84" i="10"/>
  <c r="CU84" i="10"/>
  <c r="CV84" i="10"/>
  <c r="CT84" i="10"/>
  <c r="E85" i="12"/>
  <c r="ES82" i="5"/>
  <c r="AY70" i="11"/>
  <c r="ET82" i="5"/>
  <c r="BK80" i="11"/>
  <c r="BJ83" i="11"/>
  <c r="EU79" i="5"/>
  <c r="EI69" i="5"/>
  <c r="BI83" i="11"/>
  <c r="FA69" i="5" l="1"/>
  <c r="FC69" i="5" s="1"/>
  <c r="CT85" i="10"/>
  <c r="CV85" i="10"/>
  <c r="CS85" i="10"/>
  <c r="CU85" i="10"/>
  <c r="FZ84" i="10"/>
  <c r="EU80" i="5"/>
  <c r="AY71" i="11"/>
  <c r="EI70" i="5"/>
  <c r="ES83" i="5"/>
  <c r="EI71" i="5"/>
  <c r="ET83" i="5"/>
  <c r="BK81" i="11"/>
  <c r="FA70" i="5" l="1"/>
  <c r="FC70" i="5" s="1"/>
  <c r="FA71" i="5"/>
  <c r="FC71" i="5" s="1"/>
  <c r="FZ85" i="10"/>
  <c r="BK82" i="11"/>
  <c r="AY72" i="11"/>
  <c r="EU82" i="5"/>
  <c r="EU81" i="5"/>
  <c r="BK83" i="11"/>
  <c r="EI72" i="5"/>
  <c r="AY73" i="11"/>
  <c r="AY74" i="11"/>
  <c r="EU83" i="5"/>
  <c r="AY75" i="11"/>
  <c r="EI75" i="5" s="1"/>
  <c r="AY76" i="11"/>
  <c r="AY77" i="11"/>
  <c r="EI77" i="5" s="1"/>
  <c r="AY78" i="11"/>
  <c r="EI78" i="5"/>
  <c r="AY79" i="11"/>
  <c r="AY80" i="11"/>
  <c r="AY81" i="11"/>
  <c r="AY82" i="11"/>
  <c r="AY83" i="11"/>
  <c r="EI83" i="5"/>
  <c r="AY84" i="11"/>
  <c r="EI84" i="5"/>
  <c r="FH7" i="14"/>
  <c r="FE19" i="14"/>
  <c r="EX51" i="14"/>
  <c r="FF12" i="14"/>
  <c r="FG40" i="14"/>
  <c r="FG27" i="14"/>
  <c r="FK12" i="14"/>
  <c r="ET51" i="14"/>
  <c r="FE6" i="14"/>
  <c r="ET14" i="14"/>
  <c r="FB13" i="14"/>
  <c r="EY13" i="14"/>
  <c r="FA6" i="14"/>
  <c r="FG26" i="14"/>
  <c r="FK18" i="14"/>
  <c r="FJ40" i="14"/>
  <c r="EV14" i="14"/>
  <c r="FC28" i="14"/>
  <c r="FE49" i="14"/>
  <c r="EX25" i="14"/>
  <c r="FD33" i="14"/>
  <c r="FB29" i="14"/>
  <c r="FE28" i="14"/>
  <c r="FB30" i="14"/>
  <c r="FB45" i="14"/>
  <c r="EZ23" i="14"/>
  <c r="FA43" i="14"/>
  <c r="EX19" i="14"/>
  <c r="EV35" i="14"/>
  <c r="EU29" i="14"/>
  <c r="FE12" i="14"/>
  <c r="FD14" i="14"/>
  <c r="FD18" i="14"/>
  <c r="FF52" i="14"/>
  <c r="FJ25" i="14"/>
  <c r="FI45" i="14"/>
  <c r="ET43" i="14"/>
  <c r="EY44" i="14"/>
  <c r="FE35" i="14"/>
  <c r="EV10" i="14"/>
  <c r="EU33" i="14"/>
  <c r="FE43" i="14"/>
  <c r="EX54" i="14"/>
  <c r="FD52" i="14"/>
  <c r="FF30" i="14"/>
  <c r="ET50" i="14"/>
  <c r="FI7" i="14"/>
  <c r="ET28" i="14"/>
  <c r="FF26" i="14"/>
  <c r="FH45" i="14"/>
  <c r="FK30" i="14"/>
  <c r="FJ48" i="14"/>
  <c r="EV41" i="14"/>
  <c r="EU26" i="14"/>
  <c r="FC32" i="14"/>
  <c r="FI46" i="14"/>
  <c r="ET12" i="14"/>
  <c r="FI44" i="14"/>
  <c r="EY32" i="14"/>
  <c r="FD43" i="14"/>
  <c r="EU42" i="14"/>
  <c r="FC12" i="14"/>
  <c r="EX40" i="14"/>
  <c r="FF31" i="14"/>
  <c r="FF47" i="14"/>
  <c r="FG44" i="14"/>
  <c r="FG14" i="14"/>
  <c r="ET13" i="14"/>
  <c r="EX26" i="14"/>
  <c r="FI20" i="14"/>
  <c r="EY29" i="14"/>
  <c r="FA25" i="14"/>
  <c r="FG24" i="14"/>
  <c r="FK39" i="14"/>
  <c r="ET35" i="14"/>
  <c r="EV43" i="14"/>
  <c r="FC18" i="14"/>
  <c r="FC35" i="14"/>
  <c r="EX8" i="14"/>
  <c r="FI25" i="14"/>
  <c r="FB23" i="14"/>
  <c r="FD23" i="14"/>
  <c r="EY9" i="14"/>
  <c r="EZ44" i="14"/>
  <c r="FA42" i="14"/>
  <c r="FB10" i="14"/>
  <c r="FK42" i="14"/>
  <c r="FJ35" i="14"/>
  <c r="EV13" i="14"/>
  <c r="FC10" i="14"/>
  <c r="FE13" i="14"/>
  <c r="FE32" i="14"/>
  <c r="FD31" i="14"/>
  <c r="FB44" i="14"/>
  <c r="FC50" i="14"/>
  <c r="FI49" i="14"/>
  <c r="FK41" i="14"/>
  <c r="FJ47" i="14"/>
  <c r="FJ50" i="14"/>
  <c r="FC38" i="14"/>
  <c r="FE39" i="14"/>
  <c r="FE44" i="14"/>
  <c r="FD15" i="14"/>
  <c r="FB19" i="14"/>
  <c r="EU27" i="14"/>
  <c r="FI36" i="14"/>
  <c r="FK16" i="14"/>
  <c r="FD32" i="14"/>
  <c r="FF6" i="14"/>
  <c r="FG37" i="14"/>
  <c r="ET22" i="14"/>
  <c r="FJ44" i="14"/>
  <c r="FJ24" i="14"/>
  <c r="EV45" i="14"/>
  <c r="FC29" i="14"/>
  <c r="FF36" i="14"/>
  <c r="FD39" i="14"/>
  <c r="EY41" i="14"/>
  <c r="FG50" i="14"/>
  <c r="EX31" i="14"/>
  <c r="FD10" i="14"/>
  <c r="FH49" i="14"/>
  <c r="FK14" i="14"/>
  <c r="FJ46" i="14"/>
  <c r="FJ49" i="14"/>
  <c r="EV50" i="14"/>
  <c r="EU8" i="14"/>
  <c r="FD53" i="14"/>
  <c r="EX15" i="14"/>
  <c r="EY18" i="14"/>
  <c r="EZ43" i="14"/>
  <c r="FF10" i="14"/>
  <c r="FH27" i="14"/>
  <c r="FK23" i="14"/>
  <c r="FJ43" i="14"/>
  <c r="EV25" i="14"/>
  <c r="EV44" i="14"/>
  <c r="FC16" i="14"/>
  <c r="FB43" i="14"/>
  <c r="FB54" i="14"/>
  <c r="EX29" i="14"/>
  <c r="EV33" i="14"/>
  <c r="EU24" i="14"/>
  <c r="FE15" i="14"/>
  <c r="FD30" i="14"/>
  <c r="FD45" i="14"/>
  <c r="FH31" i="14"/>
  <c r="EV51" i="14"/>
  <c r="FI51" i="14"/>
  <c r="FJ12" i="14"/>
  <c r="FJ28" i="14"/>
  <c r="EZ14" i="14"/>
  <c r="FA38" i="14"/>
  <c r="FF49" i="14"/>
  <c r="FH50" i="14"/>
  <c r="FK7" i="14"/>
  <c r="FJ13" i="14"/>
  <c r="EU25" i="14"/>
  <c r="EU47" i="14"/>
  <c r="FE22" i="14"/>
  <c r="FB46" i="14"/>
  <c r="FB9" i="14"/>
  <c r="FB48" i="14"/>
  <c r="EY8" i="14"/>
  <c r="EZ48" i="14"/>
  <c r="FA20" i="14"/>
  <c r="FG29" i="14"/>
  <c r="FK50" i="14"/>
  <c r="ET39" i="14"/>
  <c r="EV31" i="14"/>
  <c r="FC9" i="14"/>
  <c r="FC45" i="14"/>
  <c r="EX41" i="14"/>
  <c r="EX17" i="14"/>
  <c r="FB31" i="14"/>
  <c r="FJ21" i="14"/>
  <c r="FH53" i="14"/>
  <c r="FG48" i="14"/>
  <c r="ET15" i="14"/>
  <c r="EV47" i="14"/>
  <c r="FC21" i="14"/>
  <c r="FC46" i="14"/>
  <c r="EX14" i="14"/>
  <c r="FC8" i="14"/>
  <c r="FB11" i="14"/>
  <c r="EU10" i="14"/>
  <c r="FH36" i="14"/>
  <c r="FE48" i="14"/>
  <c r="EX24" i="14"/>
  <c r="FF40" i="14"/>
  <c r="FG36" i="14"/>
  <c r="FG47" i="14"/>
  <c r="ET19" i="14"/>
  <c r="FJ17" i="14"/>
  <c r="FG20" i="14"/>
  <c r="FJ7" i="14"/>
  <c r="ET42" i="14"/>
  <c r="EY31" i="14"/>
  <c r="FH18" i="14"/>
  <c r="FE18" i="14"/>
  <c r="EX43" i="14"/>
  <c r="FF20" i="14"/>
  <c r="FG16" i="14"/>
  <c r="FG38" i="14"/>
  <c r="ET21" i="14"/>
  <c r="FJ8" i="14"/>
  <c r="FH14" i="14"/>
  <c r="ET53" i="14"/>
  <c r="ET33" i="14"/>
  <c r="EY43" i="14"/>
  <c r="FA12" i="14"/>
  <c r="FK47" i="14"/>
  <c r="FJ26" i="14"/>
  <c r="EV9" i="14"/>
  <c r="FC7" i="14"/>
  <c r="EX42" i="14"/>
  <c r="EX28" i="14"/>
  <c r="FD29" i="14"/>
  <c r="FB15" i="14"/>
  <c r="FD44" i="14"/>
  <c r="FB52" i="14"/>
  <c r="FI22" i="14"/>
  <c r="EZ21" i="14"/>
  <c r="FA29" i="14"/>
  <c r="FK10" i="14"/>
  <c r="FD51" i="14"/>
  <c r="FF23" i="14"/>
  <c r="FG8" i="14"/>
  <c r="ET49" i="14"/>
  <c r="FJ34" i="14"/>
  <c r="EV15" i="14"/>
  <c r="EU28" i="14"/>
  <c r="FH25" i="14"/>
  <c r="FI34" i="14"/>
  <c r="FK31" i="14"/>
  <c r="EY12" i="14"/>
  <c r="EZ36" i="14"/>
  <c r="FF37" i="14"/>
  <c r="FH42" i="14"/>
  <c r="FK53" i="14"/>
  <c r="FJ6" i="14"/>
  <c r="EV37" i="14"/>
  <c r="EU16" i="14"/>
  <c r="FC27" i="14"/>
  <c r="FB51" i="14"/>
  <c r="FF16" i="14"/>
  <c r="FK9" i="14"/>
  <c r="FF27" i="14"/>
  <c r="FH35" i="14"/>
  <c r="FK48" i="14"/>
  <c r="FJ15" i="14"/>
  <c r="EV42" i="14"/>
  <c r="EU19" i="14"/>
  <c r="FC53" i="14"/>
  <c r="FB53" i="14"/>
  <c r="FC36" i="14"/>
  <c r="FI39" i="14"/>
  <c r="FF45" i="14"/>
  <c r="FC19" i="14"/>
  <c r="FE14" i="14"/>
  <c r="FD17" i="14"/>
  <c r="FH23" i="14"/>
  <c r="FH20" i="14"/>
  <c r="FK11" i="14"/>
  <c r="ET10" i="14"/>
  <c r="EV49" i="14"/>
  <c r="FK19" i="14"/>
  <c r="FI52" i="14"/>
  <c r="EY39" i="14"/>
  <c r="FF38" i="14"/>
  <c r="FC13" i="14"/>
  <c r="FE26" i="14"/>
  <c r="FD9" i="14"/>
  <c r="FH37" i="14"/>
  <c r="FH34" i="14"/>
  <c r="FK37" i="14"/>
  <c r="ET8" i="14"/>
  <c r="EV19" i="14"/>
  <c r="FG51" i="14"/>
  <c r="FI35" i="14"/>
  <c r="EY40" i="14"/>
  <c r="FA31" i="14"/>
  <c r="FH11" i="14"/>
  <c r="FE36" i="14"/>
  <c r="EX33" i="14"/>
  <c r="FF34" i="14"/>
  <c r="FG18" i="14"/>
  <c r="FG25" i="14"/>
  <c r="ET24" i="14"/>
  <c r="FJ19" i="14"/>
  <c r="FF28" i="14"/>
  <c r="ET44" i="14"/>
  <c r="FG13" i="14"/>
  <c r="FK56" i="14"/>
  <c r="FJ22" i="14"/>
  <c r="EU31" i="14"/>
  <c r="FC26" i="14"/>
  <c r="FC54" i="14"/>
  <c r="EX9" i="14"/>
  <c r="FI27" i="14"/>
  <c r="ET11" i="14"/>
  <c r="FG45" i="14"/>
  <c r="EY35" i="14"/>
  <c r="EZ47" i="14"/>
  <c r="FA10" i="14"/>
  <c r="FG9" i="14"/>
  <c r="EX18" i="14"/>
  <c r="FD22" i="14"/>
  <c r="FH16" i="14"/>
  <c r="FK44" i="14"/>
  <c r="FK8" i="14"/>
  <c r="ET47" i="14"/>
  <c r="EV22" i="14"/>
  <c r="FB17" i="14"/>
  <c r="EU30" i="14"/>
  <c r="EV12" i="14"/>
  <c r="EY51" i="14"/>
  <c r="EZ38" i="14"/>
  <c r="FK40" i="14"/>
  <c r="FD47" i="14"/>
  <c r="FF11" i="14"/>
  <c r="FG32" i="14"/>
  <c r="ET17" i="14"/>
  <c r="FJ38" i="14"/>
  <c r="EV8" i="14"/>
  <c r="EU17" i="14"/>
  <c r="FF51" i="14"/>
  <c r="FK54" i="14"/>
  <c r="ET31" i="14"/>
  <c r="FK43" i="14"/>
  <c r="FD28" i="14"/>
  <c r="FF17" i="14"/>
  <c r="FG23" i="14"/>
  <c r="ET9" i="14"/>
  <c r="FJ51" i="14"/>
  <c r="FJ20" i="14"/>
  <c r="EU11" i="14"/>
  <c r="FE53" i="14"/>
  <c r="FH8" i="14"/>
  <c r="FF13" i="14"/>
  <c r="FD7" i="14"/>
  <c r="EU21" i="14"/>
  <c r="FC11" i="14"/>
  <c r="EX27" i="14"/>
  <c r="FF33" i="14"/>
  <c r="FF7" i="14"/>
  <c r="FH47" i="14"/>
  <c r="FE25" i="14"/>
  <c r="FB8" i="14"/>
  <c r="EU51" i="14"/>
  <c r="EX32" i="14"/>
  <c r="EZ25" i="14"/>
  <c r="EX34" i="14"/>
  <c r="EU22" i="14"/>
  <c r="EU41" i="14"/>
  <c r="EX7" i="14"/>
  <c r="FD26" i="14"/>
  <c r="FF14" i="14"/>
  <c r="FH26" i="14"/>
  <c r="FC14" i="14"/>
  <c r="FB12" i="14"/>
  <c r="EU20" i="14"/>
  <c r="FE9" i="14"/>
  <c r="EZ53" i="14"/>
  <c r="FA16" i="14"/>
  <c r="FF15" i="14"/>
  <c r="FC22" i="14"/>
  <c r="FE23" i="14"/>
  <c r="FD21" i="14"/>
  <c r="FH12" i="14"/>
  <c r="FH43" i="14"/>
  <c r="FG52" i="14"/>
  <c r="FB40" i="14"/>
  <c r="FJ33" i="14"/>
  <c r="FF21" i="14"/>
  <c r="FH28" i="14"/>
  <c r="FG34" i="14"/>
  <c r="FK38" i="14"/>
  <c r="FJ10" i="14"/>
  <c r="EU15" i="14"/>
  <c r="EU35" i="14"/>
  <c r="FE42" i="14"/>
  <c r="FB47" i="14"/>
  <c r="FI16" i="14"/>
  <c r="FB26" i="14"/>
  <c r="EY14" i="14"/>
  <c r="EZ50" i="14"/>
  <c r="FA23" i="14"/>
  <c r="FF53" i="14"/>
  <c r="FC51" i="14"/>
  <c r="FE16" i="14"/>
  <c r="FD46" i="14"/>
  <c r="FH48" i="14"/>
  <c r="FG15" i="14"/>
  <c r="FK55" i="14"/>
  <c r="ET36" i="14"/>
  <c r="FC17" i="14"/>
  <c r="FB49" i="14"/>
  <c r="FB7" i="14"/>
  <c r="EY24" i="14"/>
  <c r="FA8" i="14"/>
  <c r="FG43" i="14"/>
  <c r="EX39" i="14"/>
  <c r="FD13" i="14"/>
  <c r="FH40" i="14"/>
  <c r="FK33" i="14"/>
  <c r="FK29" i="14"/>
  <c r="ET48" i="14"/>
  <c r="FJ9" i="14"/>
  <c r="FI23" i="14"/>
  <c r="EV40" i="14"/>
  <c r="FI43" i="14"/>
  <c r="FH46" i="14"/>
  <c r="FE50" i="14"/>
  <c r="EX10" i="14"/>
  <c r="FF48" i="14"/>
  <c r="FG53" i="14"/>
  <c r="FK25" i="14"/>
  <c r="ET37" i="14"/>
  <c r="FJ18" i="14"/>
  <c r="FI10" i="14"/>
  <c r="FJ31" i="14"/>
  <c r="FJ52" i="14"/>
  <c r="FE31" i="14"/>
  <c r="EV23" i="14"/>
  <c r="EV55" i="14"/>
  <c r="FE8" i="14"/>
  <c r="EX38" i="14"/>
  <c r="EX11" i="14"/>
  <c r="FF22" i="14"/>
  <c r="ET20" i="14"/>
  <c r="FI6" i="14"/>
  <c r="FB32" i="14"/>
  <c r="FB25" i="14"/>
  <c r="EZ39" i="14"/>
  <c r="FE51" i="14"/>
  <c r="EV17" i="14"/>
  <c r="EV36" i="14"/>
  <c r="FC39" i="14"/>
  <c r="EX48" i="14"/>
  <c r="EX53" i="14"/>
  <c r="FF8" i="14"/>
  <c r="ET25" i="14"/>
  <c r="FI28" i="14"/>
  <c r="FB16" i="14"/>
  <c r="FI53" i="14"/>
  <c r="EZ19" i="14"/>
  <c r="FA34" i="14"/>
  <c r="EX46" i="14"/>
  <c r="EU14" i="14"/>
  <c r="EU38" i="14"/>
  <c r="EX37" i="14"/>
  <c r="FD48" i="14"/>
  <c r="FD36" i="14"/>
  <c r="FK35" i="14"/>
  <c r="FD27" i="14"/>
  <c r="FF18" i="14"/>
  <c r="FG6" i="14"/>
  <c r="ET52" i="14"/>
  <c r="FJ37" i="14"/>
  <c r="EV21" i="14"/>
  <c r="EU54" i="14"/>
  <c r="FG10" i="14"/>
  <c r="FI26" i="14"/>
  <c r="FI12" i="14"/>
  <c r="EY52" i="14"/>
  <c r="EZ54" i="14"/>
  <c r="FD12" i="14"/>
  <c r="EU43" i="14"/>
  <c r="FC47" i="14"/>
  <c r="EX21" i="14"/>
  <c r="FF44" i="14"/>
  <c r="FF32" i="14"/>
  <c r="FG12" i="14"/>
  <c r="FH33" i="14"/>
  <c r="ET6" i="14"/>
  <c r="FE21" i="14"/>
  <c r="FI40" i="14"/>
  <c r="EY42" i="14"/>
  <c r="FA39" i="14"/>
  <c r="FF9" i="14"/>
  <c r="FC31" i="14"/>
  <c r="FE29" i="14"/>
  <c r="FD41" i="14"/>
  <c r="FH39" i="14"/>
  <c r="FH52" i="14"/>
  <c r="FK49" i="14"/>
  <c r="ET46" i="14"/>
  <c r="FC25" i="14"/>
  <c r="FB21" i="14"/>
  <c r="EY15" i="14"/>
  <c r="FF39" i="14"/>
  <c r="FC52" i="14"/>
  <c r="FE47" i="14"/>
  <c r="FD35" i="14"/>
  <c r="FH38" i="14"/>
  <c r="FH29" i="14"/>
  <c r="FK28" i="14"/>
  <c r="ET23" i="14"/>
  <c r="EU9" i="14"/>
  <c r="FI48" i="14"/>
  <c r="FK34" i="14"/>
  <c r="FK26" i="14"/>
  <c r="FJ11" i="14"/>
  <c r="EU52" i="14"/>
  <c r="FE30" i="14"/>
  <c r="FE10" i="14"/>
  <c r="FD8" i="14"/>
  <c r="FI47" i="14"/>
  <c r="EV30" i="14"/>
  <c r="FI42" i="14"/>
  <c r="EY10" i="14"/>
  <c r="FG49" i="14"/>
  <c r="FK45" i="14"/>
  <c r="FJ39" i="14"/>
  <c r="EU23" i="14"/>
  <c r="FE40" i="14"/>
  <c r="FE37" i="14"/>
  <c r="FD50" i="14"/>
  <c r="FI38" i="14"/>
  <c r="EV26" i="14"/>
  <c r="FI11" i="14"/>
  <c r="EY46" i="14"/>
  <c r="EZ10" i="14"/>
  <c r="FA36" i="14"/>
  <c r="FK13" i="14"/>
  <c r="FJ54" i="14"/>
  <c r="EV39" i="14"/>
  <c r="FC6" i="14"/>
  <c r="EX12" i="14"/>
  <c r="EX16" i="14"/>
  <c r="FF29" i="14"/>
  <c r="FB22" i="14"/>
  <c r="FK20" i="14"/>
  <c r="FG33" i="14"/>
  <c r="EX23" i="14"/>
  <c r="FD40" i="14"/>
  <c r="FH9" i="14"/>
  <c r="FK36" i="14"/>
  <c r="FK17" i="14"/>
  <c r="FJ23" i="14"/>
  <c r="EV29" i="14"/>
  <c r="FB37" i="14"/>
  <c r="EU40" i="14"/>
  <c r="EU18" i="14"/>
  <c r="EY11" i="14"/>
  <c r="EZ20" i="14"/>
  <c r="EX30" i="14"/>
  <c r="EV34" i="14"/>
  <c r="EU32" i="14"/>
  <c r="FE52" i="14"/>
  <c r="FD6" i="14"/>
  <c r="FD38" i="14"/>
  <c r="FH30" i="14"/>
  <c r="EV18" i="14"/>
  <c r="FI17" i="14"/>
  <c r="ET34" i="14"/>
  <c r="ET54" i="14"/>
  <c r="EZ45" i="14"/>
  <c r="FA21" i="14"/>
  <c r="FD54" i="14"/>
  <c r="EU49" i="14"/>
  <c r="FC41" i="14"/>
  <c r="EX47" i="14"/>
  <c r="FF19" i="14"/>
  <c r="FF25" i="14"/>
  <c r="FG7" i="14"/>
  <c r="FD19" i="14"/>
  <c r="FB14" i="14"/>
  <c r="FC49" i="14"/>
  <c r="EY22" i="14"/>
  <c r="FD37" i="14"/>
  <c r="EU34" i="14"/>
  <c r="FC24" i="14"/>
  <c r="EX35" i="14"/>
  <c r="FF35" i="14"/>
  <c r="FF42" i="14"/>
  <c r="FG28" i="14"/>
  <c r="EX6" i="14"/>
  <c r="FB6" i="14"/>
  <c r="EU39" i="14"/>
  <c r="FH17" i="14"/>
  <c r="FG22" i="14"/>
  <c r="ET18" i="14"/>
  <c r="EV54" i="14"/>
  <c r="FC48" i="14"/>
  <c r="FC37" i="14"/>
  <c r="FE24" i="14"/>
  <c r="EV48" i="14"/>
  <c r="FB24" i="14"/>
  <c r="EV11" i="14"/>
  <c r="EY49" i="14"/>
  <c r="FH32" i="14"/>
  <c r="FG39" i="14"/>
  <c r="ET16" i="14"/>
  <c r="EV27" i="14"/>
  <c r="EU36" i="14"/>
  <c r="FC30" i="14"/>
  <c r="FE34" i="14"/>
  <c r="FJ27" i="14"/>
  <c r="FI50" i="14"/>
  <c r="FJ42" i="14"/>
  <c r="EY37" i="14"/>
  <c r="EZ13" i="14"/>
  <c r="FA26" i="14"/>
  <c r="FG21" i="14"/>
  <c r="EV32" i="14"/>
  <c r="FH21" i="14"/>
  <c r="EU13" i="14"/>
  <c r="FJ30" i="14"/>
  <c r="EV7" i="14"/>
  <c r="ET30" i="14"/>
  <c r="EY16" i="14"/>
  <c r="EZ29" i="14"/>
  <c r="FA52" i="14"/>
  <c r="EX52" i="14"/>
  <c r="EU12" i="14"/>
  <c r="EU37" i="14"/>
  <c r="FE33" i="14"/>
  <c r="FJ32" i="14"/>
  <c r="EY6" i="14"/>
  <c r="FI32" i="14"/>
  <c r="EZ46" i="14"/>
  <c r="FC34" i="14"/>
  <c r="EX50" i="14"/>
  <c r="EV16" i="14"/>
  <c r="FH6" i="14"/>
  <c r="FB42" i="14"/>
  <c r="FI19" i="14"/>
  <c r="EY54" i="14"/>
  <c r="EZ12" i="14"/>
  <c r="FE45" i="14"/>
  <c r="FK46" i="14"/>
  <c r="FJ45" i="14"/>
  <c r="EV53" i="14"/>
  <c r="FC43" i="14"/>
  <c r="EX22" i="14"/>
  <c r="EX20" i="14"/>
  <c r="FF41" i="14"/>
  <c r="FB50" i="14"/>
  <c r="FH22" i="14"/>
  <c r="FB20" i="14"/>
  <c r="FI13" i="14"/>
  <c r="EZ49" i="14"/>
  <c r="FA51" i="14"/>
  <c r="FA27" i="14"/>
  <c r="EZ24" i="14"/>
  <c r="EY33" i="14"/>
  <c r="EZ40" i="14"/>
  <c r="FA13" i="14"/>
  <c r="EZ31" i="14"/>
  <c r="FA17" i="14"/>
  <c r="FI18" i="14"/>
  <c r="FK22" i="14"/>
  <c r="FK32" i="14"/>
  <c r="EX45" i="14"/>
  <c r="FJ36" i="14"/>
  <c r="FE46" i="14"/>
  <c r="EY53" i="14"/>
  <c r="EZ33" i="14"/>
  <c r="FK51" i="14"/>
  <c r="FJ14" i="14"/>
  <c r="FE20" i="14"/>
  <c r="EY47" i="14"/>
  <c r="FG17" i="14"/>
  <c r="FF24" i="14"/>
  <c r="FB34" i="14"/>
  <c r="FG19" i="14"/>
  <c r="FE7" i="14"/>
  <c r="FE17" i="14"/>
  <c r="FI24" i="14"/>
  <c r="ET26" i="14"/>
  <c r="EY50" i="14"/>
  <c r="FA54" i="14"/>
  <c r="FH13" i="14"/>
  <c r="FG30" i="14"/>
  <c r="FB33" i="14"/>
  <c r="EV28" i="14"/>
  <c r="EU6" i="14"/>
  <c r="EU48" i="14"/>
  <c r="FE38" i="14"/>
  <c r="ET7" i="14"/>
  <c r="FI9" i="14"/>
  <c r="FB36" i="14"/>
  <c r="EY28" i="14"/>
  <c r="EZ52" i="14"/>
  <c r="FA45" i="14"/>
  <c r="EY30" i="14"/>
  <c r="FA40" i="14"/>
  <c r="EZ30" i="14"/>
  <c r="FA19" i="14"/>
  <c r="EY26" i="14"/>
  <c r="EY34" i="14"/>
  <c r="FA35" i="14"/>
  <c r="EU46" i="14"/>
  <c r="FA47" i="14"/>
  <c r="FC20" i="14"/>
  <c r="FH51" i="14"/>
  <c r="FH44" i="14"/>
  <c r="FI37" i="14"/>
  <c r="FD11" i="14"/>
  <c r="EU44" i="14"/>
  <c r="EV38" i="14"/>
  <c r="FE11" i="14"/>
  <c r="FI41" i="14"/>
  <c r="EY36" i="14"/>
  <c r="FA24" i="14"/>
  <c r="FK21" i="14"/>
  <c r="FD24" i="14"/>
  <c r="FF46" i="14"/>
  <c r="FG46" i="14"/>
  <c r="ET38" i="14"/>
  <c r="EV20" i="14"/>
  <c r="EV46" i="14"/>
  <c r="FC33" i="14"/>
  <c r="FI31" i="14"/>
  <c r="FI33" i="14"/>
  <c r="FB38" i="14"/>
  <c r="EY19" i="14"/>
  <c r="EZ15" i="14"/>
  <c r="FI14" i="14"/>
  <c r="EZ37" i="14"/>
  <c r="EZ51" i="14"/>
  <c r="EZ28" i="14"/>
  <c r="FA22" i="14"/>
  <c r="EX49" i="14"/>
  <c r="FA30" i="14"/>
  <c r="EY20" i="14"/>
  <c r="FK15" i="14"/>
  <c r="EY21" i="14"/>
  <c r="FJ29" i="14"/>
  <c r="FK24" i="14"/>
  <c r="FC44" i="14"/>
  <c r="EV52" i="14"/>
  <c r="FC23" i="14"/>
  <c r="EZ8" i="14"/>
  <c r="FA53" i="14"/>
  <c r="FG41" i="14"/>
  <c r="EX36" i="14"/>
  <c r="FD20" i="14"/>
  <c r="FH10" i="14"/>
  <c r="FK27" i="14"/>
  <c r="FK6" i="14"/>
  <c r="FJ41" i="14"/>
  <c r="EV24" i="14"/>
  <c r="ET27" i="14"/>
  <c r="FC42" i="14"/>
  <c r="FC15" i="14"/>
  <c r="EY45" i="14"/>
  <c r="EZ32" i="14"/>
  <c r="FB35" i="14"/>
  <c r="FA37" i="14"/>
  <c r="EZ9" i="14"/>
  <c r="EZ41" i="14"/>
  <c r="FD49" i="14"/>
  <c r="FB28" i="14"/>
  <c r="EZ11" i="14"/>
  <c r="EZ34" i="14"/>
  <c r="FI15" i="14"/>
  <c r="EZ35" i="14"/>
  <c r="FA33" i="14"/>
  <c r="FJ53" i="14"/>
  <c r="EZ22" i="14"/>
  <c r="ET29" i="14"/>
  <c r="FE27" i="14"/>
  <c r="FI21" i="14"/>
  <c r="FB18" i="14"/>
  <c r="FI30" i="14"/>
  <c r="EZ7" i="14"/>
  <c r="FA49" i="14"/>
  <c r="FH24" i="14"/>
  <c r="FE41" i="14"/>
  <c r="EX44" i="14"/>
  <c r="FF43" i="14"/>
  <c r="FG35" i="14"/>
  <c r="FG42" i="14"/>
  <c r="FB27" i="14"/>
  <c r="FJ16" i="14"/>
  <c r="EX13" i="14"/>
  <c r="ET32" i="14"/>
  <c r="FB39" i="14"/>
  <c r="EY27" i="14"/>
  <c r="FA50" i="14"/>
  <c r="EY48" i="14"/>
  <c r="FB41" i="14"/>
  <c r="FA7" i="14"/>
  <c r="EZ42" i="14"/>
  <c r="FA11" i="14"/>
  <c r="EZ18" i="14"/>
  <c r="FA14" i="14"/>
  <c r="EZ26" i="14"/>
  <c r="FH19" i="14"/>
  <c r="EU7" i="14"/>
  <c r="FA28" i="14"/>
  <c r="EY23" i="14"/>
  <c r="FA46" i="14"/>
  <c r="EV6" i="14"/>
  <c r="FA44" i="14"/>
  <c r="FG31" i="14"/>
  <c r="FH15" i="14"/>
  <c r="EU50" i="14"/>
  <c r="ET45" i="14"/>
  <c r="FI8" i="14"/>
  <c r="EY17" i="14"/>
  <c r="EZ27" i="14"/>
  <c r="FA48" i="14"/>
  <c r="FD34" i="14"/>
  <c r="EU53" i="14"/>
  <c r="FC40" i="14"/>
  <c r="FD16" i="14"/>
  <c r="FF50" i="14"/>
  <c r="FH41" i="14"/>
  <c r="FG11" i="14"/>
  <c r="FK52" i="14"/>
  <c r="ET41" i="14"/>
  <c r="FD42" i="14"/>
  <c r="FI29" i="14"/>
  <c r="EY38" i="14"/>
  <c r="FA15" i="14"/>
  <c r="EZ16" i="14"/>
  <c r="EZ17" i="14"/>
  <c r="EY7" i="14"/>
  <c r="FA32" i="14"/>
  <c r="FA41" i="14"/>
  <c r="FA18" i="14"/>
  <c r="FD25" i="14"/>
  <c r="EU45" i="14"/>
  <c r="EZ6" i="14"/>
  <c r="FA9" i="14"/>
  <c r="EY25" i="14"/>
  <c r="ET40" i="14"/>
  <c r="FO40" i="14" l="1"/>
  <c r="FO41" i="14"/>
  <c r="FO45" i="14"/>
  <c r="FO32" i="14"/>
  <c r="FO29" i="14"/>
  <c r="FO27" i="14"/>
  <c r="FO38" i="14"/>
  <c r="FO7" i="14"/>
  <c r="FO26" i="14"/>
  <c r="FO30" i="14"/>
  <c r="FO16" i="14"/>
  <c r="FO18" i="14"/>
  <c r="FO34" i="14"/>
  <c r="FO23" i="14"/>
  <c r="FO46" i="14"/>
  <c r="FO6" i="14"/>
  <c r="FO52" i="14"/>
  <c r="FO25" i="14"/>
  <c r="FO20" i="14"/>
  <c r="FO37" i="14"/>
  <c r="FO48" i="14"/>
  <c r="FO36" i="14"/>
  <c r="FO9" i="14"/>
  <c r="FO31" i="14"/>
  <c r="FO17" i="14"/>
  <c r="FO47" i="14"/>
  <c r="FO11" i="14"/>
  <c r="FO44" i="14"/>
  <c r="FO24" i="14"/>
  <c r="FO8" i="14"/>
  <c r="FO10" i="14"/>
  <c r="FO49" i="14"/>
  <c r="FO33" i="14"/>
  <c r="FO53" i="14"/>
  <c r="FO21" i="14"/>
  <c r="FO42" i="14"/>
  <c r="FO19" i="14"/>
  <c r="FO15" i="14"/>
  <c r="FO39" i="14"/>
  <c r="FO22" i="14"/>
  <c r="FO35" i="14"/>
  <c r="FO13" i="14"/>
  <c r="FO12" i="14"/>
  <c r="FO28" i="14"/>
  <c r="FO50" i="14"/>
  <c r="FO43" i="14"/>
  <c r="FO14" i="14"/>
  <c r="FO51" i="14"/>
  <c r="FA84" i="5"/>
  <c r="FC84" i="5" s="1"/>
  <c r="FA83" i="5"/>
  <c r="FC83" i="5" s="1"/>
  <c r="FA78" i="5"/>
  <c r="FC78" i="5" s="1"/>
  <c r="FA77" i="5"/>
  <c r="FC77" i="5" s="1"/>
  <c r="FA75" i="5"/>
  <c r="FC75" i="5" s="1"/>
  <c r="FA72" i="5"/>
  <c r="FC72" i="5" s="1"/>
  <c r="EI82" i="5"/>
  <c r="EI74" i="5"/>
  <c r="EI81" i="5"/>
  <c r="EI73" i="5"/>
  <c r="EI80" i="5"/>
  <c r="EI79" i="5"/>
  <c r="EI76" i="5"/>
  <c r="FA76" i="5" l="1"/>
  <c r="FC76" i="5" s="1"/>
  <c r="FA79" i="5"/>
  <c r="FC79" i="5" s="1"/>
  <c r="FA80" i="5"/>
  <c r="FC80" i="5" s="1"/>
  <c r="FA73" i="5"/>
  <c r="FC73" i="5" s="1"/>
  <c r="FA81" i="5"/>
  <c r="FC81" i="5" s="1"/>
  <c r="FA74" i="5"/>
  <c r="FC74" i="5" s="1"/>
  <c r="FA82" i="5"/>
  <c r="FC82" i="5" s="1"/>
  <c r="FB81" i="14"/>
  <c r="FB70" i="14"/>
  <c r="FB75" i="14"/>
  <c r="FB60" i="14"/>
  <c r="FJ67" i="14"/>
  <c r="FJ63" i="14"/>
  <c r="FJ69" i="14"/>
  <c r="FJ78" i="14"/>
  <c r="FD74" i="14"/>
  <c r="FD64" i="14"/>
  <c r="FD73" i="14"/>
  <c r="EU62" i="14"/>
  <c r="EU83" i="14"/>
  <c r="EU80" i="14"/>
  <c r="EU70" i="14"/>
  <c r="FC85" i="14"/>
  <c r="FC60" i="14"/>
  <c r="FC70" i="14"/>
  <c r="FC84" i="14"/>
  <c r="FB79" i="14"/>
  <c r="FB62" i="14"/>
  <c r="FB57" i="14"/>
  <c r="FB66" i="14"/>
  <c r="FJ81" i="14"/>
  <c r="FJ80" i="14"/>
  <c r="FJ62" i="14"/>
  <c r="FJ71" i="14"/>
  <c r="FD71" i="14"/>
  <c r="FD78" i="14"/>
  <c r="FD76" i="14"/>
  <c r="EU76" i="14"/>
  <c r="EU66" i="14"/>
  <c r="EU61" i="14"/>
  <c r="EU69" i="14"/>
  <c r="FC69" i="14"/>
  <c r="FC81" i="14"/>
  <c r="FC83" i="14"/>
  <c r="FC58" i="14"/>
  <c r="FC62" i="14"/>
  <c r="FC79" i="14"/>
  <c r="FB76" i="14"/>
  <c r="FB71" i="14"/>
  <c r="FB58" i="14"/>
  <c r="FB55" i="14"/>
  <c r="FB56" i="14"/>
  <c r="FJ68" i="14"/>
  <c r="FJ73" i="14"/>
  <c r="FJ60" i="14"/>
  <c r="FJ79" i="14"/>
  <c r="FD69" i="14"/>
  <c r="FD75" i="14"/>
  <c r="FD62" i="14"/>
  <c r="FD60" i="14"/>
  <c r="EU73" i="14"/>
  <c r="FC65" i="14"/>
  <c r="FC57" i="14"/>
  <c r="FB80" i="14"/>
  <c r="FB72" i="14"/>
  <c r="FB73" i="14"/>
  <c r="FB61" i="14"/>
  <c r="FJ72" i="14"/>
  <c r="FJ65" i="14"/>
  <c r="FJ85" i="14"/>
  <c r="FJ82" i="14"/>
  <c r="FD55" i="14"/>
  <c r="FD56" i="14"/>
  <c r="FD59" i="14"/>
  <c r="FD58" i="14"/>
  <c r="FD80" i="14"/>
  <c r="EU64" i="14"/>
  <c r="EU85" i="14"/>
  <c r="EU78" i="14"/>
  <c r="FC71" i="14"/>
  <c r="FC75" i="14"/>
  <c r="FB63" i="14"/>
  <c r="FB67" i="14"/>
  <c r="FB78" i="14"/>
  <c r="FB77" i="14"/>
  <c r="FJ66" i="14"/>
  <c r="FJ76" i="14"/>
  <c r="FJ77" i="14"/>
  <c r="FJ61" i="14"/>
  <c r="FD82" i="14"/>
  <c r="FD83" i="14"/>
  <c r="FD67" i="14"/>
  <c r="FD65" i="14"/>
  <c r="EU75" i="14"/>
  <c r="EU65" i="14"/>
  <c r="EU58" i="14"/>
  <c r="EU71" i="14"/>
  <c r="FC74" i="14"/>
  <c r="FC64" i="14"/>
  <c r="FC82" i="14"/>
  <c r="FC55" i="14"/>
  <c r="FC56" i="14"/>
  <c r="FJ84" i="14"/>
  <c r="FD81" i="14"/>
  <c r="FD68" i="14"/>
  <c r="EU72" i="14"/>
  <c r="EU63" i="14"/>
  <c r="FC61" i="14"/>
  <c r="FC80" i="14"/>
  <c r="FB74" i="14"/>
  <c r="FB83" i="14"/>
  <c r="FB64" i="14"/>
  <c r="FB59" i="14"/>
  <c r="FJ59" i="14"/>
  <c r="FJ74" i="14"/>
  <c r="FJ70" i="14"/>
  <c r="FD63" i="14"/>
  <c r="FD85" i="14"/>
  <c r="EU74" i="14"/>
  <c r="EU57" i="14"/>
  <c r="FC63" i="14"/>
  <c r="FC68" i="14"/>
  <c r="FB85" i="14"/>
  <c r="FB82" i="14"/>
  <c r="FB84" i="14"/>
  <c r="FJ64" i="14"/>
  <c r="FJ83" i="14"/>
  <c r="FJ58" i="14"/>
  <c r="FD70" i="14"/>
  <c r="FD77" i="14"/>
  <c r="FD84" i="14"/>
  <c r="FD72" i="14"/>
  <c r="EU84" i="14"/>
  <c r="EU79" i="14"/>
  <c r="EU56" i="14"/>
  <c r="EU55" i="14"/>
  <c r="EU82" i="14"/>
  <c r="FC78" i="14"/>
  <c r="FC76" i="14"/>
  <c r="FC72" i="14"/>
  <c r="FC77" i="14"/>
  <c r="EU60" i="14"/>
  <c r="FB65" i="14"/>
  <c r="FB68" i="14"/>
  <c r="FB69" i="14"/>
  <c r="FJ57" i="14"/>
  <c r="FJ75" i="14"/>
  <c r="FJ55" i="14"/>
  <c r="FJ56" i="14"/>
  <c r="FD79" i="14"/>
  <c r="FD57" i="14"/>
  <c r="FD66" i="14"/>
  <c r="FD61" i="14"/>
  <c r="EU77" i="14"/>
  <c r="EU59" i="14"/>
  <c r="EU68" i="14"/>
  <c r="EU81" i="14"/>
  <c r="FC59" i="14"/>
  <c r="FC73" i="14"/>
  <c r="FC66" i="14"/>
  <c r="FC67" i="14"/>
  <c r="EU67" i="14"/>
  <c r="EX76" i="14"/>
  <c r="ET82" i="14"/>
  <c r="EX57" i="14"/>
  <c r="ET57" i="14"/>
  <c r="EX80" i="14"/>
  <c r="ET65" i="14"/>
  <c r="ET71" i="14"/>
  <c r="ET80" i="14"/>
  <c r="ET84" i="14"/>
  <c r="EX60" i="14"/>
  <c r="ET76" i="14"/>
  <c r="ET56" i="14"/>
  <c r="ET55" i="14"/>
  <c r="ET83" i="14"/>
  <c r="ET79" i="14"/>
  <c r="EX71" i="14"/>
  <c r="EX83" i="14"/>
  <c r="ET67" i="14"/>
  <c r="ET72" i="14"/>
  <c r="ET58" i="14"/>
  <c r="ET78" i="14"/>
  <c r="EX62" i="14"/>
  <c r="EX75" i="14"/>
  <c r="EX68" i="14"/>
  <c r="EX59" i="14"/>
  <c r="ET75" i="14"/>
  <c r="ET63" i="14"/>
  <c r="ET70" i="14"/>
  <c r="EX79" i="14"/>
  <c r="EX70" i="14"/>
  <c r="EX63" i="14"/>
  <c r="EX67" i="14"/>
  <c r="EX65" i="14"/>
  <c r="ET64" i="14"/>
  <c r="ET59" i="14"/>
  <c r="ET69" i="14"/>
  <c r="EX56" i="14"/>
  <c r="EX55" i="14"/>
  <c r="EX61" i="14"/>
  <c r="EX58" i="14"/>
  <c r="ET60" i="14"/>
  <c r="ET73" i="14"/>
  <c r="EX69" i="14"/>
  <c r="EX66" i="14"/>
  <c r="ET66" i="14"/>
  <c r="EX77" i="14"/>
  <c r="EX81" i="14"/>
  <c r="ET85" i="14"/>
  <c r="ET68" i="14"/>
  <c r="ET81" i="14"/>
  <c r="ET62" i="14"/>
  <c r="EX84" i="14"/>
  <c r="EX78" i="14"/>
  <c r="EX74" i="14"/>
  <c r="EX64" i="14"/>
  <c r="ET61" i="14"/>
  <c r="ET77" i="14"/>
  <c r="EX85" i="14"/>
  <c r="ET74" i="14"/>
  <c r="EX73" i="14"/>
  <c r="EX72" i="14"/>
  <c r="EX82" i="14"/>
  <c r="EY61" i="14"/>
  <c r="EY55" i="14"/>
  <c r="EY56" i="14"/>
  <c r="EY67" i="14"/>
  <c r="EY70" i="14"/>
  <c r="EY78" i="14"/>
  <c r="EY66" i="14"/>
  <c r="EY62" i="14"/>
  <c r="EY81" i="14"/>
  <c r="EY72" i="14"/>
  <c r="EY59" i="14"/>
  <c r="EY74" i="14"/>
  <c r="EY76" i="14"/>
  <c r="EY73" i="14"/>
  <c r="EY82" i="14"/>
  <c r="EY63" i="14"/>
  <c r="EY60" i="14"/>
  <c r="EY65" i="14"/>
  <c r="EY84" i="14"/>
  <c r="EY77" i="14"/>
  <c r="EY68" i="14"/>
  <c r="EY79" i="14"/>
  <c r="EY80" i="14"/>
  <c r="EY64" i="14"/>
  <c r="EY83" i="14"/>
  <c r="EY57" i="14"/>
  <c r="EY71" i="14"/>
  <c r="EY58" i="14"/>
  <c r="EY85" i="14"/>
  <c r="EY75" i="14"/>
  <c r="EY69" i="14"/>
  <c r="FA71" i="14"/>
  <c r="EZ76" i="14"/>
  <c r="EZ62" i="14"/>
  <c r="EZ85" i="14"/>
  <c r="EZ71" i="14"/>
  <c r="FA61" i="14"/>
  <c r="EZ70" i="14"/>
  <c r="FA83" i="14"/>
  <c r="FA69" i="14"/>
  <c r="FA75" i="14"/>
  <c r="FA74" i="14"/>
  <c r="FA64" i="14"/>
  <c r="FA62" i="14"/>
  <c r="FA85" i="14"/>
  <c r="FA68" i="14"/>
  <c r="EZ66" i="14"/>
  <c r="EZ60" i="14"/>
  <c r="EZ59" i="14"/>
  <c r="FA81" i="14"/>
  <c r="FA73" i="14"/>
  <c r="FA82" i="14"/>
  <c r="EZ69" i="14"/>
  <c r="EZ65" i="14"/>
  <c r="EZ64" i="14"/>
  <c r="EZ78" i="14"/>
  <c r="FA65" i="14"/>
  <c r="EZ58" i="14"/>
  <c r="FA60" i="14"/>
  <c r="FA72" i="14"/>
  <c r="FA57" i="14"/>
  <c r="FA80" i="14"/>
  <c r="EZ83" i="14"/>
  <c r="EZ67" i="14"/>
  <c r="EZ84" i="14"/>
  <c r="EZ72" i="14"/>
  <c r="FA66" i="14"/>
  <c r="EZ56" i="14"/>
  <c r="EZ55" i="14"/>
  <c r="EZ63" i="14"/>
  <c r="FA76" i="14"/>
  <c r="EZ77" i="14"/>
  <c r="EZ61" i="14"/>
  <c r="FA70" i="14"/>
  <c r="EZ82" i="14"/>
  <c r="FA84" i="14"/>
  <c r="FA67" i="14"/>
  <c r="FA77" i="14"/>
  <c r="FA59" i="14"/>
  <c r="EZ81" i="14"/>
  <c r="EZ57" i="14"/>
  <c r="EZ68" i="14"/>
  <c r="EZ80" i="14"/>
  <c r="FA63" i="14"/>
  <c r="FA58" i="14"/>
  <c r="EZ74" i="14"/>
  <c r="EZ75" i="14"/>
  <c r="FA56" i="14"/>
  <c r="FA55" i="14"/>
  <c r="FA78" i="14"/>
  <c r="EZ73" i="14"/>
  <c r="FA79" i="14"/>
  <c r="EZ79" i="14"/>
  <c r="FP6" i="14" l="1"/>
  <c r="FQ6" i="14" s="1"/>
  <c r="FP7" i="14" l="1"/>
  <c r="FQ7" i="14" s="1"/>
  <c r="I107" i="6" l="1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AG64" i="6"/>
  <c r="AG73" i="6"/>
  <c r="AG75" i="6"/>
  <c r="AG77" i="6"/>
  <c r="AG79" i="6"/>
  <c r="AG81" i="6"/>
  <c r="AG87" i="6"/>
  <c r="AG66" i="6"/>
  <c r="AG68" i="6"/>
  <c r="AG70" i="6"/>
  <c r="AG72" i="6"/>
  <c r="AG83" i="6"/>
  <c r="AG85" i="6"/>
  <c r="AG63" i="6"/>
  <c r="AG74" i="6"/>
  <c r="AG76" i="6"/>
  <c r="AG78" i="6"/>
  <c r="AG80" i="6"/>
  <c r="AG84" i="6"/>
  <c r="AG65" i="6"/>
  <c r="AG67" i="6"/>
  <c r="AG69" i="6"/>
  <c r="AG71" i="6"/>
  <c r="AG82" i="6"/>
  <c r="AG86" i="6"/>
  <c r="CN86" i="6" l="1"/>
  <c r="CM86" i="6"/>
  <c r="CO86" i="6"/>
  <c r="CP86" i="6"/>
  <c r="CM82" i="6"/>
  <c r="CP82" i="6"/>
  <c r="CN82" i="6"/>
  <c r="CO82" i="6"/>
  <c r="CN71" i="6"/>
  <c r="CO71" i="6"/>
  <c r="CM71" i="6"/>
  <c r="CP71" i="6"/>
  <c r="CP69" i="6"/>
  <c r="CM69" i="6"/>
  <c r="CO69" i="6"/>
  <c r="CN69" i="6"/>
  <c r="CP67" i="6"/>
  <c r="CO67" i="6"/>
  <c r="CM67" i="6"/>
  <c r="CN67" i="6"/>
  <c r="CO65" i="6"/>
  <c r="CP65" i="6"/>
  <c r="CM65" i="6"/>
  <c r="CN65" i="6"/>
  <c r="CP84" i="6"/>
  <c r="CN84" i="6"/>
  <c r="CO84" i="6"/>
  <c r="CM84" i="6"/>
  <c r="CM80" i="6"/>
  <c r="CP80" i="6"/>
  <c r="CN80" i="6"/>
  <c r="CO80" i="6"/>
  <c r="CN78" i="6"/>
  <c r="CO78" i="6"/>
  <c r="CM78" i="6"/>
  <c r="CP78" i="6"/>
  <c r="CM76" i="6"/>
  <c r="CO76" i="6"/>
  <c r="CN76" i="6"/>
  <c r="CP76" i="6"/>
  <c r="CM74" i="6"/>
  <c r="CN74" i="6"/>
  <c r="CP74" i="6"/>
  <c r="CO74" i="6"/>
  <c r="CO63" i="6"/>
  <c r="CP63" i="6"/>
  <c r="CM63" i="6"/>
  <c r="CN63" i="6"/>
  <c r="CO85" i="6"/>
  <c r="CM85" i="6"/>
  <c r="CP85" i="6"/>
  <c r="CN85" i="6"/>
  <c r="CM83" i="6"/>
  <c r="CN83" i="6"/>
  <c r="CP83" i="6"/>
  <c r="CO83" i="6"/>
  <c r="CN72" i="6"/>
  <c r="CP72" i="6"/>
  <c r="CM72" i="6"/>
  <c r="CO72" i="6"/>
  <c r="CO70" i="6"/>
  <c r="CN70" i="6"/>
  <c r="CP70" i="6"/>
  <c r="CM70" i="6"/>
  <c r="CN68" i="6"/>
  <c r="CM68" i="6"/>
  <c r="CP68" i="6"/>
  <c r="CO68" i="6"/>
  <c r="CN66" i="6"/>
  <c r="CP66" i="6"/>
  <c r="CM66" i="6"/>
  <c r="CO66" i="6"/>
  <c r="CO87" i="6"/>
  <c r="CM87" i="6"/>
  <c r="CN87" i="6"/>
  <c r="CP87" i="6"/>
  <c r="CO81" i="6"/>
  <c r="CN81" i="6"/>
  <c r="CM81" i="6"/>
  <c r="CP81" i="6"/>
  <c r="CO79" i="6"/>
  <c r="CN79" i="6"/>
  <c r="CP79" i="6"/>
  <c r="CM79" i="6"/>
  <c r="CN77" i="6"/>
  <c r="CM77" i="6"/>
  <c r="CP77" i="6"/>
  <c r="CO77" i="6"/>
  <c r="CP75" i="6"/>
  <c r="CM75" i="6"/>
  <c r="CN75" i="6"/>
  <c r="CO75" i="6"/>
  <c r="CN73" i="6"/>
  <c r="CM73" i="6"/>
  <c r="CP73" i="6"/>
  <c r="CO73" i="6"/>
  <c r="CO64" i="6"/>
  <c r="CP64" i="6"/>
  <c r="CN64" i="6"/>
  <c r="CM64" i="6"/>
  <c r="J150" i="6"/>
  <c r="J167" i="6"/>
  <c r="J126" i="6"/>
  <c r="J165" i="6"/>
  <c r="J163" i="6"/>
  <c r="J146" i="6"/>
  <c r="J132" i="6"/>
  <c r="J130" i="6"/>
  <c r="J114" i="6"/>
  <c r="J108" i="6"/>
  <c r="J135" i="6"/>
  <c r="J133" i="6"/>
  <c r="J158" i="6"/>
  <c r="J152" i="6"/>
  <c r="J121" i="6"/>
  <c r="J113" i="6"/>
  <c r="J139" i="6"/>
  <c r="J124" i="6"/>
  <c r="J115" i="6"/>
  <c r="J164" i="6"/>
  <c r="J148" i="6"/>
  <c r="J109" i="6"/>
  <c r="J160" i="6"/>
  <c r="J144" i="6"/>
  <c r="J134" i="6"/>
  <c r="J140" i="6"/>
  <c r="J141" i="6"/>
  <c r="J120" i="6"/>
  <c r="J118" i="6"/>
  <c r="J142" i="6"/>
  <c r="J129" i="6"/>
  <c r="J162" i="6"/>
  <c r="J136" i="6"/>
  <c r="J161" i="6"/>
  <c r="J131" i="6"/>
  <c r="J156" i="6"/>
  <c r="J154" i="6"/>
  <c r="J151" i="6"/>
  <c r="J145" i="6"/>
  <c r="J112" i="6"/>
  <c r="J166" i="6"/>
  <c r="J157" i="6"/>
  <c r="J137" i="6"/>
  <c r="J122" i="6"/>
  <c r="J155" i="6"/>
  <c r="J149" i="6"/>
  <c r="J143" i="6"/>
  <c r="J127" i="6"/>
  <c r="J159" i="6"/>
  <c r="J153" i="6"/>
  <c r="J147" i="6"/>
  <c r="J138" i="6"/>
  <c r="J123" i="6"/>
  <c r="J128" i="6"/>
  <c r="J116" i="6"/>
  <c r="J125" i="6"/>
  <c r="J119" i="6"/>
  <c r="J107" i="6"/>
  <c r="J117" i="6"/>
  <c r="J111" i="6"/>
  <c r="J110" i="6"/>
  <c r="AH83" i="6"/>
  <c r="AH67" i="6"/>
  <c r="AH70" i="6"/>
  <c r="AH63" i="6"/>
  <c r="AH66" i="6"/>
  <c r="AH80" i="6"/>
  <c r="AH82" i="6"/>
  <c r="AH65" i="6"/>
  <c r="AH87" i="6"/>
  <c r="AH64" i="6"/>
  <c r="AH77" i="6"/>
  <c r="AH81" i="6"/>
  <c r="AH78" i="6"/>
  <c r="AH85" i="6"/>
  <c r="AH79" i="6"/>
  <c r="AH71" i="6"/>
  <c r="AH75" i="6"/>
  <c r="AH84" i="6"/>
  <c r="AH74" i="6"/>
  <c r="AH72" i="6"/>
  <c r="AH86" i="6"/>
  <c r="AH68" i="6"/>
  <c r="AH73" i="6"/>
  <c r="AH76" i="6"/>
  <c r="AH69" i="6"/>
  <c r="DJ69" i="6" l="1"/>
  <c r="DK69" i="6"/>
  <c r="DI69" i="6"/>
  <c r="DH69" i="6"/>
  <c r="DI76" i="6"/>
  <c r="DH76" i="6"/>
  <c r="DJ76" i="6"/>
  <c r="DK76" i="6"/>
  <c r="DI73" i="6"/>
  <c r="DJ73" i="6"/>
  <c r="DH73" i="6"/>
  <c r="DK73" i="6"/>
  <c r="DK68" i="6"/>
  <c r="DJ68" i="6"/>
  <c r="DH68" i="6"/>
  <c r="DI68" i="6"/>
  <c r="DJ86" i="6"/>
  <c r="DK86" i="6"/>
  <c r="DH86" i="6"/>
  <c r="DI86" i="6"/>
  <c r="DJ72" i="6"/>
  <c r="DK72" i="6"/>
  <c r="DH72" i="6"/>
  <c r="DI72" i="6"/>
  <c r="DJ74" i="6"/>
  <c r="DI74" i="6"/>
  <c r="DK74" i="6"/>
  <c r="DH74" i="6"/>
  <c r="DH84" i="6"/>
  <c r="DI84" i="6"/>
  <c r="DK84" i="6"/>
  <c r="DJ84" i="6"/>
  <c r="DK75" i="6"/>
  <c r="DH75" i="6"/>
  <c r="DJ75" i="6"/>
  <c r="DI75" i="6"/>
  <c r="DI71" i="6"/>
  <c r="DJ71" i="6"/>
  <c r="DK71" i="6"/>
  <c r="DH71" i="6"/>
  <c r="DK79" i="6"/>
  <c r="DJ79" i="6"/>
  <c r="DI79" i="6"/>
  <c r="DH79" i="6"/>
  <c r="DJ85" i="6"/>
  <c r="DH85" i="6"/>
  <c r="DK85" i="6"/>
  <c r="DI85" i="6"/>
  <c r="DH78" i="6"/>
  <c r="DJ78" i="6"/>
  <c r="DK78" i="6"/>
  <c r="DI78" i="6"/>
  <c r="DI81" i="6"/>
  <c r="DJ81" i="6"/>
  <c r="DK81" i="6"/>
  <c r="DH81" i="6"/>
  <c r="DJ77" i="6"/>
  <c r="DI77" i="6"/>
  <c r="DK77" i="6"/>
  <c r="DH77" i="6"/>
  <c r="DK64" i="6"/>
  <c r="DH64" i="6"/>
  <c r="DJ64" i="6"/>
  <c r="DI64" i="6"/>
  <c r="DK87" i="6"/>
  <c r="DI87" i="6"/>
  <c r="DJ87" i="6"/>
  <c r="DH87" i="6"/>
  <c r="DJ65" i="6"/>
  <c r="DH65" i="6"/>
  <c r="DI65" i="6"/>
  <c r="DK65" i="6"/>
  <c r="DH82" i="6"/>
  <c r="DK82" i="6"/>
  <c r="DI82" i="6"/>
  <c r="DJ82" i="6"/>
  <c r="DI80" i="6"/>
  <c r="DK80" i="6"/>
  <c r="DJ80" i="6"/>
  <c r="DH80" i="6"/>
  <c r="DJ66" i="6"/>
  <c r="DK66" i="6"/>
  <c r="DH66" i="6"/>
  <c r="DI66" i="6"/>
  <c r="DK63" i="6"/>
  <c r="DI63" i="6"/>
  <c r="DH63" i="6"/>
  <c r="DJ63" i="6"/>
  <c r="DH70" i="6"/>
  <c r="DI70" i="6"/>
  <c r="DK70" i="6"/>
  <c r="DJ70" i="6"/>
  <c r="DK67" i="6"/>
  <c r="DI67" i="6"/>
  <c r="DH67" i="6"/>
  <c r="DJ67" i="6"/>
  <c r="DJ83" i="6"/>
  <c r="DK83" i="6"/>
  <c r="DH83" i="6"/>
  <c r="DI83" i="6"/>
  <c r="K109" i="6"/>
  <c r="K158" i="6"/>
  <c r="K126" i="6"/>
  <c r="K167" i="6"/>
  <c r="K150" i="6"/>
  <c r="K130" i="6"/>
  <c r="K152" i="6"/>
  <c r="K133" i="6"/>
  <c r="K146" i="6"/>
  <c r="K114" i="6"/>
  <c r="L167" i="6"/>
  <c r="K165" i="6"/>
  <c r="K134" i="6"/>
  <c r="K142" i="6"/>
  <c r="K108" i="6"/>
  <c r="K124" i="6"/>
  <c r="K163" i="6"/>
  <c r="K139" i="6"/>
  <c r="K154" i="6"/>
  <c r="K145" i="6"/>
  <c r="K148" i="6"/>
  <c r="K132" i="6"/>
  <c r="K129" i="6"/>
  <c r="K156" i="6"/>
  <c r="K115" i="6"/>
  <c r="K121" i="6"/>
  <c r="K151" i="6"/>
  <c r="K164" i="6"/>
  <c r="K113" i="6"/>
  <c r="K160" i="6"/>
  <c r="K141" i="6"/>
  <c r="K144" i="6"/>
  <c r="K131" i="6"/>
  <c r="K120" i="6"/>
  <c r="K161" i="6"/>
  <c r="K112" i="6"/>
  <c r="K136" i="6"/>
  <c r="K140" i="6"/>
  <c r="K162" i="6"/>
  <c r="K118" i="6"/>
  <c r="L109" i="6"/>
  <c r="K147" i="6"/>
  <c r="K149" i="6"/>
  <c r="K119" i="6"/>
  <c r="K143" i="6"/>
  <c r="K137" i="6"/>
  <c r="K110" i="6"/>
  <c r="K117" i="6"/>
  <c r="K138" i="6"/>
  <c r="K159" i="6"/>
  <c r="K127" i="6"/>
  <c r="K122" i="6"/>
  <c r="K157" i="6"/>
  <c r="K128" i="6"/>
  <c r="K107" i="6"/>
  <c r="K153" i="6"/>
  <c r="K111" i="6"/>
  <c r="K123" i="6"/>
  <c r="K166" i="6"/>
  <c r="K125" i="6"/>
  <c r="K155" i="6"/>
  <c r="K116" i="6"/>
  <c r="AI65" i="6"/>
  <c r="AI68" i="6"/>
  <c r="AI67" i="6"/>
  <c r="AI79" i="6"/>
  <c r="AI84" i="6"/>
  <c r="AI73" i="6"/>
  <c r="AI66" i="6"/>
  <c r="AI69" i="6"/>
  <c r="AI77" i="6"/>
  <c r="AI81" i="6"/>
  <c r="AI70" i="6"/>
  <c r="AI71" i="6"/>
  <c r="AI83" i="6"/>
  <c r="AI80" i="6"/>
  <c r="AI87" i="6"/>
  <c r="AI72" i="6"/>
  <c r="AI78" i="6"/>
  <c r="AI82" i="6"/>
  <c r="AI64" i="6"/>
  <c r="AI86" i="6"/>
  <c r="AI74" i="6"/>
  <c r="AI85" i="6"/>
  <c r="EF85" i="6" l="1"/>
  <c r="ED85" i="6"/>
  <c r="EC85" i="6"/>
  <c r="EE85" i="6"/>
  <c r="EE74" i="6"/>
  <c r="EF74" i="6"/>
  <c r="ED74" i="6"/>
  <c r="EC74" i="6"/>
  <c r="EC86" i="6"/>
  <c r="EE86" i="6"/>
  <c r="ED86" i="6"/>
  <c r="EF86" i="6"/>
  <c r="EC64" i="6"/>
  <c r="ED64" i="6"/>
  <c r="EF64" i="6"/>
  <c r="EE64" i="6"/>
  <c r="EC82" i="6"/>
  <c r="EF82" i="6"/>
  <c r="ED82" i="6"/>
  <c r="EE82" i="6"/>
  <c r="EF78" i="6"/>
  <c r="EE78" i="6"/>
  <c r="ED78" i="6"/>
  <c r="EC78" i="6"/>
  <c r="EC72" i="6"/>
  <c r="EF72" i="6"/>
  <c r="EE72" i="6"/>
  <c r="ED72" i="6"/>
  <c r="ED87" i="6"/>
  <c r="EC87" i="6"/>
  <c r="EF87" i="6"/>
  <c r="EE87" i="6"/>
  <c r="EE80" i="6"/>
  <c r="EC80" i="6"/>
  <c r="ED80" i="6"/>
  <c r="EF80" i="6"/>
  <c r="EF83" i="6"/>
  <c r="EC83" i="6"/>
  <c r="ED83" i="6"/>
  <c r="EE83" i="6"/>
  <c r="EF71" i="6"/>
  <c r="EC71" i="6"/>
  <c r="ED71" i="6"/>
  <c r="EE71" i="6"/>
  <c r="ED70" i="6"/>
  <c r="EE70" i="6"/>
  <c r="EF70" i="6"/>
  <c r="EC70" i="6"/>
  <c r="ED81" i="6"/>
  <c r="EE81" i="6"/>
  <c r="EC81" i="6"/>
  <c r="EF81" i="6"/>
  <c r="ED77" i="6"/>
  <c r="EE77" i="6"/>
  <c r="EC77" i="6"/>
  <c r="EF77" i="6"/>
  <c r="EF69" i="6"/>
  <c r="ED69" i="6"/>
  <c r="EC69" i="6"/>
  <c r="EE69" i="6"/>
  <c r="EC66" i="6"/>
  <c r="EF66" i="6"/>
  <c r="ED66" i="6"/>
  <c r="EE66" i="6"/>
  <c r="EC73" i="6"/>
  <c r="EE73" i="6"/>
  <c r="ED73" i="6"/>
  <c r="EF73" i="6"/>
  <c r="EF84" i="6"/>
  <c r="EC84" i="6"/>
  <c r="ED84" i="6"/>
  <c r="EE84" i="6"/>
  <c r="ED79" i="6"/>
  <c r="EF79" i="6"/>
  <c r="EC79" i="6"/>
  <c r="EE79" i="6"/>
  <c r="ED67" i="6"/>
  <c r="EF67" i="6"/>
  <c r="EC67" i="6"/>
  <c r="EE67" i="6"/>
  <c r="EF68" i="6"/>
  <c r="ED68" i="6"/>
  <c r="EC68" i="6"/>
  <c r="EE68" i="6"/>
  <c r="EE65" i="6"/>
  <c r="ED65" i="6"/>
  <c r="EF65" i="6"/>
  <c r="EC65" i="6"/>
  <c r="L126" i="6"/>
  <c r="L135" i="6"/>
  <c r="K135" i="6"/>
  <c r="L158" i="6"/>
  <c r="L150" i="6"/>
  <c r="L130" i="6"/>
  <c r="L151" i="6"/>
  <c r="L146" i="6"/>
  <c r="L133" i="6"/>
  <c r="L124" i="6"/>
  <c r="L160" i="6"/>
  <c r="L148" i="6"/>
  <c r="L152" i="6"/>
  <c r="L154" i="6"/>
  <c r="L114" i="6"/>
  <c r="U84" i="4"/>
  <c r="AP84" i="4" s="1"/>
  <c r="G84" i="4"/>
  <c r="AB84" i="4" s="1"/>
  <c r="U82" i="4"/>
  <c r="AP82" i="4" s="1"/>
  <c r="G82" i="4"/>
  <c r="AB82" i="4" s="1"/>
  <c r="U80" i="4"/>
  <c r="AP80" i="4" s="1"/>
  <c r="G80" i="4"/>
  <c r="AB80" i="4" s="1"/>
  <c r="U78" i="4"/>
  <c r="AP78" i="4" s="1"/>
  <c r="G78" i="4"/>
  <c r="AB78" i="4" s="1"/>
  <c r="U76" i="4"/>
  <c r="AP76" i="4" s="1"/>
  <c r="G76" i="4"/>
  <c r="AB76" i="4" s="1"/>
  <c r="U74" i="4"/>
  <c r="AP74" i="4" s="1"/>
  <c r="G74" i="4"/>
  <c r="AB74" i="4" s="1"/>
  <c r="U72" i="4"/>
  <c r="AP72" i="4" s="1"/>
  <c r="G72" i="4"/>
  <c r="AB72" i="4" s="1"/>
  <c r="U70" i="4"/>
  <c r="AP70" i="4" s="1"/>
  <c r="G70" i="4"/>
  <c r="AB70" i="4" s="1"/>
  <c r="U68" i="4"/>
  <c r="AP68" i="4" s="1"/>
  <c r="G68" i="4"/>
  <c r="AB68" i="4" s="1"/>
  <c r="U66" i="4"/>
  <c r="AP66" i="4" s="1"/>
  <c r="G66" i="4"/>
  <c r="AB66" i="4" s="1"/>
  <c r="U64" i="4"/>
  <c r="AP64" i="4" s="1"/>
  <c r="G64" i="4"/>
  <c r="AB64" i="4" s="1"/>
  <c r="U62" i="4"/>
  <c r="AP62" i="4" s="1"/>
  <c r="G62" i="4"/>
  <c r="AB62" i="4" s="1"/>
  <c r="U60" i="4"/>
  <c r="AP60" i="4" s="1"/>
  <c r="G60" i="4"/>
  <c r="AB60" i="4" s="1"/>
  <c r="U58" i="4"/>
  <c r="AP58" i="4" s="1"/>
  <c r="G58" i="4"/>
  <c r="AB58" i="4" s="1"/>
  <c r="U56" i="4"/>
  <c r="AP56" i="4" s="1"/>
  <c r="G56" i="4"/>
  <c r="AB56" i="4" s="1"/>
  <c r="U85" i="4"/>
  <c r="AP85" i="4" s="1"/>
  <c r="G85" i="4"/>
  <c r="AB85" i="4" s="1"/>
  <c r="U83" i="4"/>
  <c r="AP83" i="4" s="1"/>
  <c r="G83" i="4"/>
  <c r="AB83" i="4" s="1"/>
  <c r="U81" i="4"/>
  <c r="AP81" i="4" s="1"/>
  <c r="G81" i="4"/>
  <c r="AB81" i="4" s="1"/>
  <c r="U79" i="4"/>
  <c r="AP79" i="4" s="1"/>
  <c r="G79" i="4"/>
  <c r="AB79" i="4" s="1"/>
  <c r="U77" i="4"/>
  <c r="AP77" i="4" s="1"/>
  <c r="G77" i="4"/>
  <c r="AB77" i="4" s="1"/>
  <c r="U75" i="4"/>
  <c r="AP75" i="4" s="1"/>
  <c r="G75" i="4"/>
  <c r="AB75" i="4" s="1"/>
  <c r="U73" i="4"/>
  <c r="AP73" i="4" s="1"/>
  <c r="G73" i="4"/>
  <c r="AB73" i="4" s="1"/>
  <c r="U71" i="4"/>
  <c r="AP71" i="4" s="1"/>
  <c r="G71" i="4"/>
  <c r="AB71" i="4" s="1"/>
  <c r="U69" i="4"/>
  <c r="AP69" i="4" s="1"/>
  <c r="G69" i="4"/>
  <c r="AB69" i="4" s="1"/>
  <c r="U67" i="4"/>
  <c r="AP67" i="4" s="1"/>
  <c r="G67" i="4"/>
  <c r="AB67" i="4" s="1"/>
  <c r="U65" i="4"/>
  <c r="AP65" i="4" s="1"/>
  <c r="G65" i="4"/>
  <c r="AB65" i="4" s="1"/>
  <c r="U63" i="4"/>
  <c r="AP63" i="4" s="1"/>
  <c r="G63" i="4"/>
  <c r="AB63" i="4" s="1"/>
  <c r="U61" i="4"/>
  <c r="AP61" i="4" s="1"/>
  <c r="G61" i="4"/>
  <c r="AB61" i="4" s="1"/>
  <c r="U59" i="4"/>
  <c r="AP59" i="4" s="1"/>
  <c r="G59" i="4"/>
  <c r="AB59" i="4" s="1"/>
  <c r="U57" i="4"/>
  <c r="AP57" i="4" s="1"/>
  <c r="G57" i="4"/>
  <c r="AB57" i="4" s="1"/>
  <c r="U55" i="4"/>
  <c r="AP55" i="4" s="1"/>
  <c r="G55" i="4"/>
  <c r="AB55" i="4" s="1"/>
  <c r="L165" i="6"/>
  <c r="L142" i="6"/>
  <c r="L132" i="6"/>
  <c r="L134" i="6"/>
  <c r="L129" i="6"/>
  <c r="L108" i="6"/>
  <c r="L164" i="6"/>
  <c r="L139" i="6"/>
  <c r="L156" i="6"/>
  <c r="L145" i="6"/>
  <c r="L115" i="6"/>
  <c r="L163" i="6"/>
  <c r="L121" i="6"/>
  <c r="L113" i="6"/>
  <c r="L141" i="6"/>
  <c r="L136" i="6"/>
  <c r="L144" i="6"/>
  <c r="L112" i="6"/>
  <c r="L161" i="6"/>
  <c r="L140" i="6"/>
  <c r="L118" i="6"/>
  <c r="L131" i="6"/>
  <c r="L162" i="6"/>
  <c r="L120" i="6"/>
  <c r="L155" i="6"/>
  <c r="L111" i="6"/>
  <c r="L153" i="6"/>
  <c r="L159" i="6"/>
  <c r="L137" i="6"/>
  <c r="L119" i="6"/>
  <c r="L149" i="6"/>
  <c r="L166" i="6"/>
  <c r="L107" i="6"/>
  <c r="L127" i="6"/>
  <c r="L110" i="6"/>
  <c r="L123" i="6"/>
  <c r="L122" i="6"/>
  <c r="L143" i="6"/>
  <c r="L116" i="6"/>
  <c r="L128" i="6"/>
  <c r="L157" i="6"/>
  <c r="L138" i="6"/>
  <c r="L117" i="6"/>
  <c r="L147" i="6"/>
  <c r="L125" i="6"/>
  <c r="AJ72" i="6"/>
  <c r="AJ75" i="6"/>
  <c r="AJ64" i="6"/>
  <c r="AJ79" i="6"/>
  <c r="AJ70" i="6"/>
  <c r="AJ76" i="6"/>
  <c r="AJ71" i="6"/>
  <c r="AJ78" i="6"/>
  <c r="AJ77" i="6"/>
  <c r="AJ67" i="6"/>
  <c r="AI76" i="6"/>
  <c r="AI75" i="6"/>
  <c r="AJ87" i="6"/>
  <c r="AJ82" i="6"/>
  <c r="AJ73" i="6"/>
  <c r="AJ83" i="6"/>
  <c r="AJ84" i="6"/>
  <c r="AJ69" i="6"/>
  <c r="AJ86" i="6"/>
  <c r="AJ85" i="6"/>
  <c r="AJ68" i="6"/>
  <c r="AJ80" i="6"/>
  <c r="AJ81" i="6"/>
  <c r="AJ66" i="6"/>
  <c r="AJ74" i="6"/>
  <c r="AJ65" i="6"/>
  <c r="FA65" i="6" l="1"/>
  <c r="EY65" i="6"/>
  <c r="EZ65" i="6"/>
  <c r="EX65" i="6"/>
  <c r="EY74" i="6"/>
  <c r="EZ74" i="6"/>
  <c r="FA74" i="6"/>
  <c r="EX74" i="6"/>
  <c r="FA66" i="6"/>
  <c r="EY66" i="6"/>
  <c r="EX66" i="6"/>
  <c r="EZ66" i="6"/>
  <c r="EY81" i="6"/>
  <c r="FA81" i="6"/>
  <c r="EX81" i="6"/>
  <c r="EZ81" i="6"/>
  <c r="EZ80" i="6"/>
  <c r="EY80" i="6"/>
  <c r="EX80" i="6"/>
  <c r="FA80" i="6"/>
  <c r="FA68" i="6"/>
  <c r="EY68" i="6"/>
  <c r="EX68" i="6"/>
  <c r="EZ68" i="6"/>
  <c r="EY85" i="6"/>
  <c r="EZ85" i="6"/>
  <c r="EX85" i="6"/>
  <c r="FA85" i="6"/>
  <c r="EY86" i="6"/>
  <c r="EZ86" i="6"/>
  <c r="FA86" i="6"/>
  <c r="EX86" i="6"/>
  <c r="EZ69" i="6"/>
  <c r="EY69" i="6"/>
  <c r="EX69" i="6"/>
  <c r="FA69" i="6"/>
  <c r="FA84" i="6"/>
  <c r="EY84" i="6"/>
  <c r="EZ84" i="6"/>
  <c r="EX84" i="6"/>
  <c r="EY83" i="6"/>
  <c r="EZ83" i="6"/>
  <c r="EX83" i="6"/>
  <c r="FA83" i="6"/>
  <c r="EX73" i="6"/>
  <c r="FA73" i="6"/>
  <c r="EZ73" i="6"/>
  <c r="EY73" i="6"/>
  <c r="FA82" i="6"/>
  <c r="EZ82" i="6"/>
  <c r="EX82" i="6"/>
  <c r="EY82" i="6"/>
  <c r="EX87" i="6"/>
  <c r="EY87" i="6"/>
  <c r="EZ87" i="6"/>
  <c r="FA87" i="6"/>
  <c r="ED75" i="6"/>
  <c r="EF75" i="6"/>
  <c r="EE75" i="6"/>
  <c r="EC75" i="6"/>
  <c r="EC76" i="6"/>
  <c r="EF76" i="6"/>
  <c r="ED76" i="6"/>
  <c r="EE76" i="6"/>
  <c r="EX67" i="6"/>
  <c r="EY67" i="6"/>
  <c r="EZ67" i="6"/>
  <c r="FA67" i="6"/>
  <c r="EZ77" i="6"/>
  <c r="EY77" i="6"/>
  <c r="EX77" i="6"/>
  <c r="FA77" i="6"/>
  <c r="EX78" i="6"/>
  <c r="EY78" i="6"/>
  <c r="EZ78" i="6"/>
  <c r="FA78" i="6"/>
  <c r="EZ71" i="6"/>
  <c r="EX71" i="6"/>
  <c r="FA71" i="6"/>
  <c r="EY71" i="6"/>
  <c r="FA76" i="6"/>
  <c r="EY76" i="6"/>
  <c r="EX76" i="6"/>
  <c r="EZ76" i="6"/>
  <c r="FA70" i="6"/>
  <c r="EZ70" i="6"/>
  <c r="EY70" i="6"/>
  <c r="EX70" i="6"/>
  <c r="EX79" i="6"/>
  <c r="FA79" i="6"/>
  <c r="EZ79" i="6"/>
  <c r="EY79" i="6"/>
  <c r="EY64" i="6"/>
  <c r="EZ64" i="6"/>
  <c r="EX64" i="6"/>
  <c r="FA64" i="6"/>
  <c r="EX75" i="6"/>
  <c r="EY75" i="6"/>
  <c r="FA75" i="6"/>
  <c r="EZ75" i="6"/>
  <c r="EX72" i="6"/>
  <c r="EZ72" i="6"/>
  <c r="FA72" i="6"/>
  <c r="EY72" i="6"/>
  <c r="U27" i="4" l="1"/>
  <c r="AP27" i="4" s="1"/>
  <c r="U36" i="4"/>
  <c r="AP36" i="4" s="1"/>
  <c r="U41" i="4"/>
  <c r="AP41" i="4" s="1"/>
  <c r="U43" i="4"/>
  <c r="AP43" i="4" s="1"/>
  <c r="U47" i="4"/>
  <c r="AP47" i="4" s="1"/>
  <c r="U50" i="4"/>
  <c r="AP50" i="4" s="1"/>
  <c r="U54" i="4"/>
  <c r="AP54" i="4" s="1"/>
  <c r="G36" i="4"/>
  <c r="AB36" i="4" s="1"/>
  <c r="G48" i="4"/>
  <c r="AB48" i="4" s="1"/>
  <c r="G31" i="4"/>
  <c r="AB31" i="4" s="1"/>
  <c r="G32" i="4"/>
  <c r="AB32" i="4" s="1"/>
  <c r="G40" i="4"/>
  <c r="AB40" i="4" s="1"/>
  <c r="G20" i="4"/>
  <c r="AB20" i="4" s="1"/>
  <c r="G44" i="4"/>
  <c r="AB44" i="4" s="1"/>
  <c r="G19" i="4"/>
  <c r="AB19" i="4" s="1"/>
  <c r="G21" i="4"/>
  <c r="AB21" i="4" s="1"/>
  <c r="G33" i="4"/>
  <c r="AB33" i="4" s="1"/>
  <c r="G51" i="4"/>
  <c r="AB51" i="4" s="1"/>
  <c r="G42" i="4"/>
  <c r="AB42" i="4" s="1"/>
  <c r="G37" i="4"/>
  <c r="AB37" i="4" s="1"/>
  <c r="G39" i="4"/>
  <c r="AB39" i="4" s="1"/>
  <c r="G23" i="4"/>
  <c r="AB23" i="4" s="1"/>
  <c r="G52" i="4"/>
  <c r="AB52" i="4" s="1"/>
  <c r="G28" i="4"/>
  <c r="AB28" i="4" s="1"/>
  <c r="G38" i="4"/>
  <c r="AB38" i="4" s="1"/>
  <c r="G6" i="4"/>
  <c r="AB6" i="4" s="1"/>
  <c r="G7" i="4"/>
  <c r="AB7" i="4" s="1"/>
  <c r="G9" i="4"/>
  <c r="AB9" i="4" s="1"/>
  <c r="G16" i="4"/>
  <c r="AB16" i="4" s="1"/>
  <c r="G15" i="4"/>
  <c r="AB15" i="4" s="1"/>
  <c r="G17" i="4"/>
  <c r="AB17" i="4" s="1"/>
  <c r="G11" i="4"/>
  <c r="AB11" i="4" s="1"/>
  <c r="G12" i="4"/>
  <c r="AB12" i="4" s="1"/>
  <c r="G13" i="4"/>
  <c r="AB13" i="4" s="1"/>
  <c r="I9" i="6"/>
  <c r="I10" i="6"/>
  <c r="I11" i="6"/>
  <c r="I8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J52" i="6"/>
  <c r="J46" i="6"/>
  <c r="J40" i="6"/>
  <c r="J34" i="6"/>
  <c r="J16" i="6"/>
  <c r="J85" i="6"/>
  <c r="J11" i="6"/>
  <c r="J31" i="6"/>
  <c r="U44" i="4"/>
  <c r="AP44" i="4" s="1"/>
  <c r="AG22" i="6"/>
  <c r="AG26" i="6"/>
  <c r="AG37" i="6"/>
  <c r="AG44" i="6"/>
  <c r="AG62" i="6"/>
  <c r="AG61" i="6"/>
  <c r="AG11" i="6"/>
  <c r="AG8" i="6"/>
  <c r="AG12" i="6"/>
  <c r="AG9" i="6"/>
  <c r="AG10" i="6"/>
  <c r="AG20" i="6"/>
  <c r="AG52" i="6"/>
  <c r="AG54" i="6"/>
  <c r="AG56" i="6"/>
  <c r="AG32" i="6"/>
  <c r="AG34" i="6"/>
  <c r="AG39" i="6"/>
  <c r="AG41" i="6"/>
  <c r="AG50" i="6"/>
  <c r="AG27" i="6"/>
  <c r="AG29" i="6"/>
  <c r="AG36" i="6"/>
  <c r="AG38" i="6"/>
  <c r="AG45" i="6"/>
  <c r="AG58" i="6"/>
  <c r="AG13" i="6"/>
  <c r="AG18" i="6"/>
  <c r="AG21" i="6"/>
  <c r="AG23" i="6"/>
  <c r="AG25" i="6"/>
  <c r="AG43" i="6"/>
  <c r="AG47" i="6"/>
  <c r="AG49" i="6"/>
  <c r="AG60" i="6"/>
  <c r="AG16" i="6"/>
  <c r="AG19" i="6"/>
  <c r="AG31" i="6"/>
  <c r="AG40" i="6"/>
  <c r="AG51" i="6"/>
  <c r="AG53" i="6"/>
  <c r="AG14" i="6"/>
  <c r="AG33" i="6"/>
  <c r="AG42" i="6"/>
  <c r="AG55" i="6"/>
  <c r="AG15" i="6"/>
  <c r="AG17" i="6"/>
  <c r="AG24" i="6"/>
  <c r="AG28" i="6"/>
  <c r="AG30" i="6"/>
  <c r="AG35" i="6"/>
  <c r="AG46" i="6"/>
  <c r="AG48" i="6"/>
  <c r="AG57" i="6"/>
  <c r="AG59" i="6"/>
  <c r="CM59" i="6" l="1"/>
  <c r="CN59" i="6"/>
  <c r="CP59" i="6"/>
  <c r="CO59" i="6"/>
  <c r="CP57" i="6"/>
  <c r="CM57" i="6"/>
  <c r="CO57" i="6"/>
  <c r="CN57" i="6"/>
  <c r="CM48" i="6"/>
  <c r="CO48" i="6"/>
  <c r="CP48" i="6"/>
  <c r="CN48" i="6"/>
  <c r="CN46" i="6"/>
  <c r="CO46" i="6"/>
  <c r="CP46" i="6"/>
  <c r="CM46" i="6"/>
  <c r="CP35" i="6"/>
  <c r="CM35" i="6"/>
  <c r="CN35" i="6"/>
  <c r="CO35" i="6"/>
  <c r="CP30" i="6"/>
  <c r="CO30" i="6"/>
  <c r="CM30" i="6"/>
  <c r="CN30" i="6"/>
  <c r="CN28" i="6"/>
  <c r="CO28" i="6"/>
  <c r="CP28" i="6"/>
  <c r="CM28" i="6"/>
  <c r="CO24" i="6"/>
  <c r="CP24" i="6"/>
  <c r="CM24" i="6"/>
  <c r="CN24" i="6"/>
  <c r="CO17" i="6"/>
  <c r="CP17" i="6"/>
  <c r="CM17" i="6"/>
  <c r="CN17" i="6"/>
  <c r="CP15" i="6"/>
  <c r="CM15" i="6"/>
  <c r="CO15" i="6"/>
  <c r="CN15" i="6"/>
  <c r="CM55" i="6"/>
  <c r="CP55" i="6"/>
  <c r="CO55" i="6"/>
  <c r="CN55" i="6"/>
  <c r="CO42" i="6"/>
  <c r="CP42" i="6"/>
  <c r="CN42" i="6"/>
  <c r="CM42" i="6"/>
  <c r="CM33" i="6"/>
  <c r="CO33" i="6"/>
  <c r="CP33" i="6"/>
  <c r="CN33" i="6"/>
  <c r="CP14" i="6"/>
  <c r="CO14" i="6"/>
  <c r="CN14" i="6"/>
  <c r="CM14" i="6"/>
  <c r="CN53" i="6"/>
  <c r="CO53" i="6"/>
  <c r="CP53" i="6"/>
  <c r="CM53" i="6"/>
  <c r="CO51" i="6"/>
  <c r="CM51" i="6"/>
  <c r="CN51" i="6"/>
  <c r="CP51" i="6"/>
  <c r="CP40" i="6"/>
  <c r="CN40" i="6"/>
  <c r="CM40" i="6"/>
  <c r="CO40" i="6"/>
  <c r="CM31" i="6"/>
  <c r="CO31" i="6"/>
  <c r="CN31" i="6"/>
  <c r="CP31" i="6"/>
  <c r="CN19" i="6"/>
  <c r="CP19" i="6"/>
  <c r="CM19" i="6"/>
  <c r="CO19" i="6"/>
  <c r="CP16" i="6"/>
  <c r="CM16" i="6"/>
  <c r="CO16" i="6"/>
  <c r="CN16" i="6"/>
  <c r="CM60" i="6"/>
  <c r="CN60" i="6"/>
  <c r="CO60" i="6"/>
  <c r="CP60" i="6"/>
  <c r="CM49" i="6"/>
  <c r="CP49" i="6"/>
  <c r="CO49" i="6"/>
  <c r="CN49" i="6"/>
  <c r="CP47" i="6"/>
  <c r="CO47" i="6"/>
  <c r="CM47" i="6"/>
  <c r="CN47" i="6"/>
  <c r="CM43" i="6"/>
  <c r="CP43" i="6"/>
  <c r="CO43" i="6"/>
  <c r="CN43" i="6"/>
  <c r="CM25" i="6"/>
  <c r="CO25" i="6"/>
  <c r="CP25" i="6"/>
  <c r="CN25" i="6"/>
  <c r="CM23" i="6"/>
  <c r="CO23" i="6"/>
  <c r="CN23" i="6"/>
  <c r="CP23" i="6"/>
  <c r="CP21" i="6"/>
  <c r="CO21" i="6"/>
  <c r="CM21" i="6"/>
  <c r="CN21" i="6"/>
  <c r="CN18" i="6"/>
  <c r="CP18" i="6"/>
  <c r="CM18" i="6"/>
  <c r="CO18" i="6"/>
  <c r="CM13" i="6"/>
  <c r="CP13" i="6"/>
  <c r="CO13" i="6"/>
  <c r="CN13" i="6"/>
  <c r="CN58" i="6"/>
  <c r="CP58" i="6"/>
  <c r="CM58" i="6"/>
  <c r="CO58" i="6"/>
  <c r="CP45" i="6"/>
  <c r="CO45" i="6"/>
  <c r="CN45" i="6"/>
  <c r="CM45" i="6"/>
  <c r="CM38" i="6"/>
  <c r="CN38" i="6"/>
  <c r="CP38" i="6"/>
  <c r="CO38" i="6"/>
  <c r="CP36" i="6"/>
  <c r="CM36" i="6"/>
  <c r="CN36" i="6"/>
  <c r="CO36" i="6"/>
  <c r="CO29" i="6"/>
  <c r="CM29" i="6"/>
  <c r="CN29" i="6"/>
  <c r="CP29" i="6"/>
  <c r="CP27" i="6"/>
  <c r="CN27" i="6"/>
  <c r="CM27" i="6"/>
  <c r="CO27" i="6"/>
  <c r="CN50" i="6"/>
  <c r="CM50" i="6"/>
  <c r="CP50" i="6"/>
  <c r="CO50" i="6"/>
  <c r="CP41" i="6"/>
  <c r="CO41" i="6"/>
  <c r="CN41" i="6"/>
  <c r="CM41" i="6"/>
  <c r="CM39" i="6"/>
  <c r="CO39" i="6"/>
  <c r="CP39" i="6"/>
  <c r="CN39" i="6"/>
  <c r="CP34" i="6"/>
  <c r="CO34" i="6"/>
  <c r="CN34" i="6"/>
  <c r="CM34" i="6"/>
  <c r="CN32" i="6"/>
  <c r="CO32" i="6"/>
  <c r="CP32" i="6"/>
  <c r="CM32" i="6"/>
  <c r="CN56" i="6"/>
  <c r="CO56" i="6"/>
  <c r="CP56" i="6"/>
  <c r="CM56" i="6"/>
  <c r="CO54" i="6"/>
  <c r="CP54" i="6"/>
  <c r="CM54" i="6"/>
  <c r="CN54" i="6"/>
  <c r="CO52" i="6"/>
  <c r="CP52" i="6"/>
  <c r="CM52" i="6"/>
  <c r="CN52" i="6"/>
  <c r="CO20" i="6"/>
  <c r="CP20" i="6"/>
  <c r="CN20" i="6"/>
  <c r="CM20" i="6"/>
  <c r="CN10" i="6"/>
  <c r="CM10" i="6"/>
  <c r="CP10" i="6"/>
  <c r="CO10" i="6"/>
  <c r="CN9" i="6"/>
  <c r="CO9" i="6"/>
  <c r="CP9" i="6"/>
  <c r="CM9" i="6"/>
  <c r="CM12" i="6"/>
  <c r="CO12" i="6"/>
  <c r="CP12" i="6"/>
  <c r="CN12" i="6"/>
  <c r="CP8" i="6"/>
  <c r="CM8" i="6"/>
  <c r="CN8" i="6"/>
  <c r="CO8" i="6"/>
  <c r="CM11" i="6"/>
  <c r="CO11" i="6"/>
  <c r="CN11" i="6"/>
  <c r="CP11" i="6"/>
  <c r="CM61" i="6"/>
  <c r="CN61" i="6"/>
  <c r="CO61" i="6"/>
  <c r="CP61" i="6"/>
  <c r="CP62" i="6"/>
  <c r="CM62" i="6"/>
  <c r="CN62" i="6"/>
  <c r="CO62" i="6"/>
  <c r="CO44" i="6"/>
  <c r="CP44" i="6"/>
  <c r="CN44" i="6"/>
  <c r="CM44" i="6"/>
  <c r="CO37" i="6"/>
  <c r="CM37" i="6"/>
  <c r="CN37" i="6"/>
  <c r="CP37" i="6"/>
  <c r="CN26" i="6"/>
  <c r="CO26" i="6"/>
  <c r="CP26" i="6"/>
  <c r="CM26" i="6"/>
  <c r="CO22" i="6"/>
  <c r="CP22" i="6"/>
  <c r="CN22" i="6"/>
  <c r="CM22" i="6"/>
  <c r="FP13" i="14"/>
  <c r="FQ13" i="14" s="1"/>
  <c r="FP11" i="14"/>
  <c r="FQ11" i="14" s="1"/>
  <c r="FP16" i="14"/>
  <c r="FQ16" i="14" s="1"/>
  <c r="FP22" i="14"/>
  <c r="FQ22" i="14" s="1"/>
  <c r="FP53" i="14"/>
  <c r="FQ53" i="14" s="1"/>
  <c r="FP15" i="14"/>
  <c r="FQ15" i="14" s="1"/>
  <c r="FP32" i="14"/>
  <c r="FQ32" i="14" s="1"/>
  <c r="FP44" i="14"/>
  <c r="FQ44" i="14" s="1"/>
  <c r="FP48" i="14"/>
  <c r="FQ48" i="14" s="1"/>
  <c r="FP54" i="14"/>
  <c r="FP40" i="14"/>
  <c r="FQ40" i="14" s="1"/>
  <c r="FP27" i="14"/>
  <c r="FQ27" i="14" s="1"/>
  <c r="FP25" i="14"/>
  <c r="FQ25" i="14" s="1"/>
  <c r="FP50" i="14"/>
  <c r="FQ50" i="14" s="1"/>
  <c r="FP55" i="14"/>
  <c r="FP34" i="14"/>
  <c r="FQ34" i="14" s="1"/>
  <c r="FP20" i="14"/>
  <c r="FQ20" i="14" s="1"/>
  <c r="FP17" i="14"/>
  <c r="FQ17" i="14" s="1"/>
  <c r="FP23" i="14"/>
  <c r="FQ23" i="14" s="1"/>
  <c r="FP37" i="14"/>
  <c r="FQ37" i="14" s="1"/>
  <c r="FP9" i="14"/>
  <c r="FQ9" i="14" s="1"/>
  <c r="FP31" i="14"/>
  <c r="FQ31" i="14" s="1"/>
  <c r="FP8" i="14"/>
  <c r="FQ8" i="14" s="1"/>
  <c r="FP46" i="14"/>
  <c r="FQ46" i="14" s="1"/>
  <c r="FP28" i="14"/>
  <c r="FQ28" i="14" s="1"/>
  <c r="FP29" i="14"/>
  <c r="FQ29" i="14" s="1"/>
  <c r="FP35" i="14"/>
  <c r="FQ35" i="14" s="1"/>
  <c r="FP49" i="14"/>
  <c r="FQ49" i="14" s="1"/>
  <c r="FP33" i="14"/>
  <c r="FQ33" i="14" s="1"/>
  <c r="FP39" i="14"/>
  <c r="FQ39" i="14" s="1"/>
  <c r="FP52" i="14"/>
  <c r="FQ52" i="14" s="1"/>
  <c r="FP26" i="14"/>
  <c r="FQ26" i="14" s="1"/>
  <c r="FP14" i="14"/>
  <c r="FQ14" i="14" s="1"/>
  <c r="FP38" i="14"/>
  <c r="FQ38" i="14" s="1"/>
  <c r="FP45" i="14"/>
  <c r="FQ45" i="14" s="1"/>
  <c r="FP21" i="14"/>
  <c r="FQ21" i="14" s="1"/>
  <c r="FP24" i="14"/>
  <c r="FQ24" i="14" s="1"/>
  <c r="FP41" i="14"/>
  <c r="FQ41" i="14" s="1"/>
  <c r="FP36" i="14"/>
  <c r="FQ36" i="14" s="1"/>
  <c r="FP30" i="14"/>
  <c r="FQ30" i="14" s="1"/>
  <c r="FP18" i="14"/>
  <c r="FQ18" i="14" s="1"/>
  <c r="FP12" i="14"/>
  <c r="FQ12" i="14" s="1"/>
  <c r="FP42" i="14"/>
  <c r="FQ42" i="14" s="1"/>
  <c r="FP19" i="14"/>
  <c r="FQ19" i="14" s="1"/>
  <c r="FP51" i="14"/>
  <c r="FQ51" i="14" s="1"/>
  <c r="FP43" i="14"/>
  <c r="FQ43" i="14" s="1"/>
  <c r="FP47" i="14"/>
  <c r="FQ47" i="14" s="1"/>
  <c r="FP10" i="14"/>
  <c r="FQ10" i="14" s="1"/>
  <c r="J73" i="6"/>
  <c r="J57" i="6"/>
  <c r="J33" i="6"/>
  <c r="J10" i="6"/>
  <c r="J49" i="6"/>
  <c r="J37" i="6"/>
  <c r="J25" i="6"/>
  <c r="J21" i="6"/>
  <c r="J13" i="6"/>
  <c r="K52" i="6"/>
  <c r="J48" i="6"/>
  <c r="J44" i="6"/>
  <c r="J24" i="6"/>
  <c r="J12" i="6"/>
  <c r="J9" i="6"/>
  <c r="K31" i="6"/>
  <c r="J56" i="6"/>
  <c r="J36" i="6"/>
  <c r="J71" i="6"/>
  <c r="J47" i="6"/>
  <c r="J35" i="6"/>
  <c r="J27" i="6"/>
  <c r="J103" i="6"/>
  <c r="J91" i="6"/>
  <c r="J39" i="6"/>
  <c r="J23" i="6"/>
  <c r="J19" i="6"/>
  <c r="J15" i="6"/>
  <c r="K16" i="6"/>
  <c r="J54" i="6"/>
  <c r="J30" i="6"/>
  <c r="J22" i="6"/>
  <c r="K34" i="6"/>
  <c r="J50" i="6"/>
  <c r="J42" i="6"/>
  <c r="J38" i="6"/>
  <c r="J26" i="6"/>
  <c r="J14" i="6"/>
  <c r="J17" i="6"/>
  <c r="J8" i="6"/>
  <c r="AH31" i="6"/>
  <c r="AH35" i="6"/>
  <c r="AH30" i="6"/>
  <c r="AH29" i="6"/>
  <c r="AH24" i="6"/>
  <c r="AH15" i="6"/>
  <c r="AH16" i="6"/>
  <c r="AH18" i="6"/>
  <c r="AH13" i="6"/>
  <c r="AH10" i="6"/>
  <c r="AH12" i="6"/>
  <c r="AH11" i="6"/>
  <c r="AH8" i="6"/>
  <c r="AH9" i="6"/>
  <c r="AH17" i="6"/>
  <c r="AH14" i="6"/>
  <c r="AH23" i="6"/>
  <c r="DK23" i="6" l="1"/>
  <c r="DH23" i="6"/>
  <c r="DJ23" i="6"/>
  <c r="DI23" i="6"/>
  <c r="DH14" i="6"/>
  <c r="DI14" i="6"/>
  <c r="DK14" i="6"/>
  <c r="DJ14" i="6"/>
  <c r="DK17" i="6"/>
  <c r="DI17" i="6"/>
  <c r="DJ17" i="6"/>
  <c r="DH17" i="6"/>
  <c r="DH9" i="6"/>
  <c r="DK9" i="6"/>
  <c r="DJ9" i="6"/>
  <c r="DI9" i="6"/>
  <c r="DH8" i="6"/>
  <c r="DJ8" i="6"/>
  <c r="DK8" i="6"/>
  <c r="DI8" i="6"/>
  <c r="DJ11" i="6"/>
  <c r="DI11" i="6"/>
  <c r="DH11" i="6"/>
  <c r="DK11" i="6"/>
  <c r="DH12" i="6"/>
  <c r="DK12" i="6"/>
  <c r="DI12" i="6"/>
  <c r="DJ12" i="6"/>
  <c r="DK10" i="6"/>
  <c r="DI10" i="6"/>
  <c r="DH10" i="6"/>
  <c r="DJ10" i="6"/>
  <c r="DK13" i="6"/>
  <c r="DI13" i="6"/>
  <c r="DH13" i="6"/>
  <c r="DJ13" i="6"/>
  <c r="DH18" i="6"/>
  <c r="DK18" i="6"/>
  <c r="DI18" i="6"/>
  <c r="DJ18" i="6"/>
  <c r="DK16" i="6"/>
  <c r="DJ16" i="6"/>
  <c r="DI16" i="6"/>
  <c r="DH16" i="6"/>
  <c r="DJ15" i="6"/>
  <c r="DH15" i="6"/>
  <c r="DK15" i="6"/>
  <c r="DI15" i="6"/>
  <c r="DJ24" i="6"/>
  <c r="DK24" i="6"/>
  <c r="DI24" i="6"/>
  <c r="DH24" i="6"/>
  <c r="DH29" i="6"/>
  <c r="DJ29" i="6"/>
  <c r="DK29" i="6"/>
  <c r="DI29" i="6"/>
  <c r="DH30" i="6"/>
  <c r="DJ30" i="6"/>
  <c r="DI30" i="6"/>
  <c r="DK30" i="6"/>
  <c r="DI35" i="6"/>
  <c r="DH35" i="6"/>
  <c r="DK35" i="6"/>
  <c r="DJ35" i="6"/>
  <c r="DJ31" i="6"/>
  <c r="DI31" i="6"/>
  <c r="DH31" i="6"/>
  <c r="DK31" i="6"/>
  <c r="K17" i="6"/>
  <c r="K30" i="6"/>
  <c r="L16" i="6"/>
  <c r="K38" i="6"/>
  <c r="K15" i="6"/>
  <c r="K47" i="6"/>
  <c r="K42" i="6"/>
  <c r="L34" i="6"/>
  <c r="K19" i="6"/>
  <c r="K35" i="6"/>
  <c r="K24" i="6"/>
  <c r="K14" i="6"/>
  <c r="K27" i="6"/>
  <c r="K22" i="6"/>
  <c r="K37" i="6"/>
  <c r="K50" i="6"/>
  <c r="L52" i="6"/>
  <c r="K57" i="6"/>
  <c r="K39" i="6"/>
  <c r="K21" i="6"/>
  <c r="AI19" i="6"/>
  <c r="ED19" i="6" l="1"/>
  <c r="EE19" i="6"/>
  <c r="EF19" i="6"/>
  <c r="EC19" i="6"/>
  <c r="L27" i="6"/>
  <c r="L19" i="6"/>
  <c r="L57" i="6"/>
  <c r="L17" i="6"/>
  <c r="L24" i="6"/>
  <c r="L14" i="6"/>
  <c r="L35" i="6"/>
  <c r="L39" i="6"/>
  <c r="L42" i="6"/>
  <c r="L47" i="6"/>
  <c r="L30" i="6"/>
  <c r="L22" i="6"/>
  <c r="J76" i="6"/>
  <c r="J102" i="6"/>
  <c r="J99" i="6"/>
  <c r="J72" i="6"/>
  <c r="J66" i="6"/>
  <c r="J60" i="6"/>
  <c r="J80" i="6"/>
  <c r="J92" i="6"/>
  <c r="J86" i="6"/>
  <c r="J59" i="6"/>
  <c r="J64" i="6"/>
  <c r="J95" i="6"/>
  <c r="J89" i="6"/>
  <c r="J88" i="6"/>
  <c r="J79" i="6"/>
  <c r="J70" i="6"/>
  <c r="K91" i="6"/>
  <c r="J100" i="6"/>
  <c r="J97" i="6"/>
  <c r="J61" i="6"/>
  <c r="J58" i="6"/>
  <c r="J82" i="6"/>
  <c r="J67" i="6"/>
  <c r="J105" i="6"/>
  <c r="J93" i="6"/>
  <c r="J84" i="6"/>
  <c r="J69" i="6"/>
  <c r="J63" i="6"/>
  <c r="J18" i="6"/>
  <c r="L21" i="6"/>
  <c r="K71" i="6"/>
  <c r="J62" i="6"/>
  <c r="J96" i="6"/>
  <c r="J83" i="6"/>
  <c r="J101" i="6"/>
  <c r="J78" i="6"/>
  <c r="J29" i="6"/>
  <c r="L38" i="6"/>
  <c r="K26" i="6"/>
  <c r="K23" i="6"/>
  <c r="J74" i="6"/>
  <c r="J53" i="6"/>
  <c r="J106" i="6"/>
  <c r="K40" i="6"/>
  <c r="J98" i="6"/>
  <c r="L31" i="6"/>
  <c r="L15" i="6"/>
  <c r="K54" i="6"/>
  <c r="K12" i="6"/>
  <c r="K46" i="6"/>
  <c r="J45" i="6"/>
  <c r="K73" i="6"/>
  <c r="J51" i="6"/>
  <c r="G45" i="4"/>
  <c r="AB45" i="4" s="1"/>
  <c r="U39" i="4"/>
  <c r="AP39" i="4" s="1"/>
  <c r="U30" i="4"/>
  <c r="AP30" i="4" s="1"/>
  <c r="U33" i="4"/>
  <c r="AP33" i="4" s="1"/>
  <c r="U34" i="4"/>
  <c r="AP34" i="4" s="1"/>
  <c r="U26" i="4"/>
  <c r="AP26" i="4" s="1"/>
  <c r="U29" i="4"/>
  <c r="AP29" i="4" s="1"/>
  <c r="U32" i="4"/>
  <c r="AP32" i="4" s="1"/>
  <c r="U38" i="4"/>
  <c r="AP38" i="4" s="1"/>
  <c r="U23" i="4"/>
  <c r="AP23" i="4" s="1"/>
  <c r="U28" i="4"/>
  <c r="AP28" i="4" s="1"/>
  <c r="U49" i="4"/>
  <c r="AP49" i="4" s="1"/>
  <c r="U46" i="4"/>
  <c r="AP46" i="4" s="1"/>
  <c r="U52" i="4"/>
  <c r="AP52" i="4" s="1"/>
  <c r="U40" i="4"/>
  <c r="AP40" i="4" s="1"/>
  <c r="U31" i="4"/>
  <c r="AP31" i="4" s="1"/>
  <c r="U45" i="4"/>
  <c r="AP45" i="4" s="1"/>
  <c r="U42" i="4"/>
  <c r="AP42" i="4" s="1"/>
  <c r="U24" i="4"/>
  <c r="AP24" i="4" s="1"/>
  <c r="U53" i="4"/>
  <c r="AP53" i="4" s="1"/>
  <c r="U35" i="4"/>
  <c r="AP35" i="4" s="1"/>
  <c r="U48" i="4"/>
  <c r="AP48" i="4" s="1"/>
  <c r="U51" i="4"/>
  <c r="AP51" i="4" s="1"/>
  <c r="G8" i="4"/>
  <c r="AB8" i="4" s="1"/>
  <c r="U37" i="4"/>
  <c r="AP37" i="4" s="1"/>
  <c r="U25" i="4"/>
  <c r="AP25" i="4" s="1"/>
  <c r="U22" i="4"/>
  <c r="AP22" i="4" s="1"/>
  <c r="G10" i="4"/>
  <c r="AB10" i="4" s="1"/>
  <c r="G26" i="4"/>
  <c r="AB26" i="4" s="1"/>
  <c r="G22" i="4"/>
  <c r="AB22" i="4" s="1"/>
  <c r="G29" i="4"/>
  <c r="AB29" i="4" s="1"/>
  <c r="G35" i="4"/>
  <c r="AB35" i="4" s="1"/>
  <c r="G50" i="4"/>
  <c r="AB50" i="4" s="1"/>
  <c r="G49" i="4"/>
  <c r="AB49" i="4" s="1"/>
  <c r="G54" i="4"/>
  <c r="AB54" i="4" s="1"/>
  <c r="G46" i="4"/>
  <c r="AB46" i="4" s="1"/>
  <c r="K44" i="6"/>
  <c r="K9" i="6"/>
  <c r="G43" i="4"/>
  <c r="AB43" i="4" s="1"/>
  <c r="G27" i="4"/>
  <c r="AB27" i="4" s="1"/>
  <c r="K8" i="6"/>
  <c r="K83" i="6"/>
  <c r="K85" i="6"/>
  <c r="K11" i="6"/>
  <c r="J75" i="6"/>
  <c r="G47" i="4"/>
  <c r="AB47" i="4" s="1"/>
  <c r="G25" i="4"/>
  <c r="AB25" i="4" s="1"/>
  <c r="L37" i="6"/>
  <c r="G24" i="4"/>
  <c r="AB24" i="4" s="1"/>
  <c r="G53" i="4"/>
  <c r="AB53" i="4" s="1"/>
  <c r="K103" i="6"/>
  <c r="J43" i="6"/>
  <c r="J104" i="6"/>
  <c r="J90" i="6"/>
  <c r="J32" i="6"/>
  <c r="G34" i="4"/>
  <c r="AB34" i="4" s="1"/>
  <c r="G18" i="4"/>
  <c r="AB18" i="4" s="1"/>
  <c r="K10" i="6"/>
  <c r="K48" i="6"/>
  <c r="K13" i="6"/>
  <c r="K56" i="6"/>
  <c r="J20" i="6"/>
  <c r="J55" i="6"/>
  <c r="K49" i="6"/>
  <c r="K25" i="6"/>
  <c r="J77" i="6"/>
  <c r="J87" i="6"/>
  <c r="J81" i="6"/>
  <c r="L50" i="6"/>
  <c r="K18" i="6"/>
  <c r="G14" i="4"/>
  <c r="AB14" i="4" s="1"/>
  <c r="K36" i="6"/>
  <c r="J28" i="6"/>
  <c r="K33" i="6"/>
  <c r="J65" i="6"/>
  <c r="J41" i="6"/>
  <c r="J94" i="6"/>
  <c r="J68" i="6"/>
  <c r="AH58" i="6"/>
  <c r="AI16" i="6"/>
  <c r="AH36" i="6"/>
  <c r="AI13" i="6"/>
  <c r="AI15" i="6"/>
  <c r="AH60" i="6"/>
  <c r="AI18" i="6"/>
  <c r="AI17" i="6"/>
  <c r="AH38" i="6"/>
  <c r="AH59" i="6"/>
  <c r="AH46" i="6"/>
  <c r="AH54" i="6"/>
  <c r="AI36" i="6"/>
  <c r="AH48" i="6"/>
  <c r="AH25" i="6"/>
  <c r="AH44" i="6"/>
  <c r="AH39" i="6"/>
  <c r="AI25" i="6"/>
  <c r="AH37" i="6"/>
  <c r="AH45" i="6"/>
  <c r="AH55" i="6"/>
  <c r="AH53" i="6"/>
  <c r="AH19" i="6"/>
  <c r="AH20" i="6"/>
  <c r="AH41" i="6"/>
  <c r="AH26" i="6"/>
  <c r="AH47" i="6"/>
  <c r="AH22" i="6"/>
  <c r="AH21" i="6"/>
  <c r="AH43" i="6"/>
  <c r="AH52" i="6"/>
  <c r="AH49" i="6"/>
  <c r="AI9" i="6"/>
  <c r="AI11" i="6"/>
  <c r="AI8" i="6"/>
  <c r="AI12" i="6"/>
  <c r="AI10" i="6"/>
  <c r="AI14" i="6"/>
  <c r="AH50" i="6"/>
  <c r="AI20" i="6"/>
  <c r="AH40" i="6"/>
  <c r="AH57" i="6"/>
  <c r="AJ19" i="6"/>
  <c r="AH62" i="6"/>
  <c r="AH61" i="6"/>
  <c r="AH51" i="6"/>
  <c r="AI31" i="6"/>
  <c r="AI30" i="6"/>
  <c r="AH32" i="6"/>
  <c r="AH56" i="6"/>
  <c r="AH42" i="6"/>
  <c r="AH33" i="6"/>
  <c r="AH34" i="6"/>
  <c r="AH28" i="6"/>
  <c r="AH27" i="6"/>
  <c r="AI24" i="6"/>
  <c r="EE24" i="6" l="1"/>
  <c r="ED24" i="6"/>
  <c r="EF24" i="6"/>
  <c r="EC24" i="6"/>
  <c r="DK27" i="6"/>
  <c r="DH27" i="6"/>
  <c r="DJ27" i="6"/>
  <c r="DI27" i="6"/>
  <c r="DH28" i="6"/>
  <c r="DK28" i="6"/>
  <c r="DJ28" i="6"/>
  <c r="DI28" i="6"/>
  <c r="DI34" i="6"/>
  <c r="DJ34" i="6"/>
  <c r="DK34" i="6"/>
  <c r="DH34" i="6"/>
  <c r="DI33" i="6"/>
  <c r="DH33" i="6"/>
  <c r="DJ33" i="6"/>
  <c r="DK33" i="6"/>
  <c r="DJ42" i="6"/>
  <c r="DK42" i="6"/>
  <c r="DH42" i="6"/>
  <c r="DI42" i="6"/>
  <c r="DH56" i="6"/>
  <c r="DI56" i="6"/>
  <c r="DK56" i="6"/>
  <c r="DJ56" i="6"/>
  <c r="DI32" i="6"/>
  <c r="DH32" i="6"/>
  <c r="DJ32" i="6"/>
  <c r="DK32" i="6"/>
  <c r="EF30" i="6"/>
  <c r="ED30" i="6"/>
  <c r="EE30" i="6"/>
  <c r="EC30" i="6"/>
  <c r="EF31" i="6"/>
  <c r="EC31" i="6"/>
  <c r="EE31" i="6"/>
  <c r="ED31" i="6"/>
  <c r="DJ51" i="6"/>
  <c r="DK51" i="6"/>
  <c r="DH51" i="6"/>
  <c r="DI51" i="6"/>
  <c r="DI61" i="6"/>
  <c r="DK61" i="6"/>
  <c r="DJ61" i="6"/>
  <c r="DH61" i="6"/>
  <c r="DH62" i="6"/>
  <c r="DI62" i="6"/>
  <c r="DJ62" i="6"/>
  <c r="DK62" i="6"/>
  <c r="FA19" i="6"/>
  <c r="EY19" i="6"/>
  <c r="EX19" i="6"/>
  <c r="EZ19" i="6"/>
  <c r="DI57" i="6"/>
  <c r="DH57" i="6"/>
  <c r="DJ57" i="6"/>
  <c r="DK57" i="6"/>
  <c r="DK40" i="6"/>
  <c r="DI40" i="6"/>
  <c r="DH40" i="6"/>
  <c r="DJ40" i="6"/>
  <c r="EC20" i="6"/>
  <c r="EE20" i="6"/>
  <c r="EF20" i="6"/>
  <c r="ED20" i="6"/>
  <c r="DH50" i="6"/>
  <c r="DI50" i="6"/>
  <c r="DK50" i="6"/>
  <c r="DJ50" i="6"/>
  <c r="EF14" i="6"/>
  <c r="EE14" i="6"/>
  <c r="ED14" i="6"/>
  <c r="EC14" i="6"/>
  <c r="EF10" i="6"/>
  <c r="ED10" i="6"/>
  <c r="EC10" i="6"/>
  <c r="EE10" i="6"/>
  <c r="ED12" i="6"/>
  <c r="EE12" i="6"/>
  <c r="EF12" i="6"/>
  <c r="EC12" i="6"/>
  <c r="EF8" i="6"/>
  <c r="ED8" i="6"/>
  <c r="EE8" i="6"/>
  <c r="EC8" i="6"/>
  <c r="EF11" i="6"/>
  <c r="EC11" i="6"/>
  <c r="ED11" i="6"/>
  <c r="EE11" i="6"/>
  <c r="ED9" i="6"/>
  <c r="EE9" i="6"/>
  <c r="EC9" i="6"/>
  <c r="EF9" i="6"/>
  <c r="DH49" i="6"/>
  <c r="DJ49" i="6"/>
  <c r="DK49" i="6"/>
  <c r="DI49" i="6"/>
  <c r="DI52" i="6"/>
  <c r="DK52" i="6"/>
  <c r="DH52" i="6"/>
  <c r="DJ52" i="6"/>
  <c r="DJ43" i="6"/>
  <c r="DK43" i="6"/>
  <c r="DI43" i="6"/>
  <c r="DH43" i="6"/>
  <c r="DH21" i="6"/>
  <c r="DI21" i="6"/>
  <c r="DJ21" i="6"/>
  <c r="DK21" i="6"/>
  <c r="DJ22" i="6"/>
  <c r="DK22" i="6"/>
  <c r="DI22" i="6"/>
  <c r="DH22" i="6"/>
  <c r="DI47" i="6"/>
  <c r="DH47" i="6"/>
  <c r="DK47" i="6"/>
  <c r="DJ47" i="6"/>
  <c r="DH26" i="6"/>
  <c r="DK26" i="6"/>
  <c r="DJ26" i="6"/>
  <c r="DI26" i="6"/>
  <c r="DK41" i="6"/>
  <c r="DJ41" i="6"/>
  <c r="DH41" i="6"/>
  <c r="DI41" i="6"/>
  <c r="DK20" i="6"/>
  <c r="DI20" i="6"/>
  <c r="DH20" i="6"/>
  <c r="DJ20" i="6"/>
  <c r="DH19" i="6"/>
  <c r="DJ19" i="6"/>
  <c r="DI19" i="6"/>
  <c r="DK19" i="6"/>
  <c r="DH53" i="6"/>
  <c r="DI53" i="6"/>
  <c r="DJ53" i="6"/>
  <c r="DK53" i="6"/>
  <c r="DK55" i="6"/>
  <c r="DI55" i="6"/>
  <c r="DH55" i="6"/>
  <c r="DJ55" i="6"/>
  <c r="DK45" i="6"/>
  <c r="DJ45" i="6"/>
  <c r="DI45" i="6"/>
  <c r="DH45" i="6"/>
  <c r="DH37" i="6"/>
  <c r="DK37" i="6"/>
  <c r="DI37" i="6"/>
  <c r="DJ37" i="6"/>
  <c r="EF25" i="6"/>
  <c r="EE25" i="6"/>
  <c r="ED25" i="6"/>
  <c r="EC25" i="6"/>
  <c r="DJ39" i="6"/>
  <c r="DK39" i="6"/>
  <c r="DH39" i="6"/>
  <c r="DI39" i="6"/>
  <c r="DJ44" i="6"/>
  <c r="DI44" i="6"/>
  <c r="DH44" i="6"/>
  <c r="DK44" i="6"/>
  <c r="DH25" i="6"/>
  <c r="DJ25" i="6"/>
  <c r="DK25" i="6"/>
  <c r="DI25" i="6"/>
  <c r="DH48" i="6"/>
  <c r="DJ48" i="6"/>
  <c r="DK48" i="6"/>
  <c r="DI48" i="6"/>
  <c r="EE36" i="6"/>
  <c r="EF36" i="6"/>
  <c r="ED36" i="6"/>
  <c r="EC36" i="6"/>
  <c r="DH54" i="6"/>
  <c r="DJ54" i="6"/>
  <c r="DI54" i="6"/>
  <c r="DK54" i="6"/>
  <c r="DH46" i="6"/>
  <c r="DK46" i="6"/>
  <c r="DI46" i="6"/>
  <c r="DJ46" i="6"/>
  <c r="DK59" i="6"/>
  <c r="DI59" i="6"/>
  <c r="DJ59" i="6"/>
  <c r="DH59" i="6"/>
  <c r="DH38" i="6"/>
  <c r="DJ38" i="6"/>
  <c r="DK38" i="6"/>
  <c r="DI38" i="6"/>
  <c r="ED17" i="6"/>
  <c r="EF17" i="6"/>
  <c r="EE17" i="6"/>
  <c r="EC17" i="6"/>
  <c r="ED18" i="6"/>
  <c r="EC18" i="6"/>
  <c r="EE18" i="6"/>
  <c r="EF18" i="6"/>
  <c r="DK60" i="6"/>
  <c r="DJ60" i="6"/>
  <c r="DI60" i="6"/>
  <c r="DH60" i="6"/>
  <c r="EE15" i="6"/>
  <c r="EF15" i="6"/>
  <c r="ED15" i="6"/>
  <c r="EC15" i="6"/>
  <c r="EE13" i="6"/>
  <c r="ED13" i="6"/>
  <c r="EF13" i="6"/>
  <c r="EC13" i="6"/>
  <c r="DI36" i="6"/>
  <c r="DJ36" i="6"/>
  <c r="DK36" i="6"/>
  <c r="DH36" i="6"/>
  <c r="EF16" i="6"/>
  <c r="EC16" i="6"/>
  <c r="ED16" i="6"/>
  <c r="EE16" i="6"/>
  <c r="DI58" i="6"/>
  <c r="DK58" i="6"/>
  <c r="DH58" i="6"/>
  <c r="DJ58" i="6"/>
  <c r="K45" i="6"/>
  <c r="K100" i="6"/>
  <c r="K80" i="6"/>
  <c r="K105" i="6"/>
  <c r="K59" i="6"/>
  <c r="K29" i="6"/>
  <c r="K92" i="6"/>
  <c r="L46" i="6"/>
  <c r="K53" i="6"/>
  <c r="L26" i="6"/>
  <c r="L12" i="6"/>
  <c r="L23" i="6"/>
  <c r="L91" i="6"/>
  <c r="L92" i="6"/>
  <c r="K63" i="6"/>
  <c r="K93" i="6"/>
  <c r="K70" i="6"/>
  <c r="K89" i="6"/>
  <c r="K101" i="6"/>
  <c r="L59" i="6"/>
  <c r="K82" i="6"/>
  <c r="K97" i="6"/>
  <c r="K60" i="6"/>
  <c r="K102" i="6"/>
  <c r="K96" i="6"/>
  <c r="K74" i="6"/>
  <c r="K62" i="6"/>
  <c r="K69" i="6"/>
  <c r="K79" i="6"/>
  <c r="K95" i="6"/>
  <c r="K58" i="6"/>
  <c r="K66" i="6"/>
  <c r="K76" i="6"/>
  <c r="K84" i="6"/>
  <c r="K88" i="6"/>
  <c r="K67" i="6"/>
  <c r="K61" i="6"/>
  <c r="K64" i="6"/>
  <c r="K86" i="6"/>
  <c r="K72" i="6"/>
  <c r="K99" i="6"/>
  <c r="L8" i="6"/>
  <c r="L25" i="6"/>
  <c r="K78" i="6"/>
  <c r="L71" i="6"/>
  <c r="K106" i="6"/>
  <c r="L40" i="6"/>
  <c r="K98" i="6"/>
  <c r="K51" i="6"/>
  <c r="L73" i="6"/>
  <c r="L96" i="6"/>
  <c r="L54" i="6"/>
  <c r="G30" i="4"/>
  <c r="AB30" i="4" s="1"/>
  <c r="AW16" i="4" s="1"/>
  <c r="G41" i="4"/>
  <c r="AB41" i="4" s="1"/>
  <c r="L44" i="6"/>
  <c r="L9" i="6"/>
  <c r="K75" i="6"/>
  <c r="L85" i="6"/>
  <c r="L83" i="6"/>
  <c r="L11" i="6"/>
  <c r="L103" i="6"/>
  <c r="K90" i="6"/>
  <c r="K104" i="6"/>
  <c r="K32" i="6"/>
  <c r="K43" i="6"/>
  <c r="L13" i="6"/>
  <c r="L49" i="6"/>
  <c r="L48" i="6"/>
  <c r="K55" i="6"/>
  <c r="L10" i="6"/>
  <c r="K20" i="6"/>
  <c r="K81" i="6"/>
  <c r="L56" i="6"/>
  <c r="K87" i="6"/>
  <c r="K77" i="6"/>
  <c r="L33" i="6"/>
  <c r="L100" i="6"/>
  <c r="K41" i="6"/>
  <c r="K65" i="6"/>
  <c r="K28" i="6"/>
  <c r="L36" i="6"/>
  <c r="L18" i="6"/>
  <c r="K94" i="6"/>
  <c r="K68" i="6"/>
  <c r="AI50" i="6"/>
  <c r="AI40" i="6"/>
  <c r="AI53" i="6"/>
  <c r="AJ8" i="6"/>
  <c r="AJ11" i="6"/>
  <c r="AJ9" i="6"/>
  <c r="AJ12" i="6"/>
  <c r="AJ10" i="6"/>
  <c r="AJ14" i="6"/>
  <c r="AI23" i="6"/>
  <c r="AI21" i="6"/>
  <c r="AI22" i="6"/>
  <c r="AJ26" i="6"/>
  <c r="AI46" i="6"/>
  <c r="AJ25" i="6"/>
  <c r="AI63" i="6"/>
  <c r="AI62" i="6"/>
  <c r="AJ18" i="6"/>
  <c r="AJ17" i="6"/>
  <c r="AI32" i="6"/>
  <c r="AI51" i="6"/>
  <c r="AI37" i="6"/>
  <c r="AI27" i="6"/>
  <c r="AI26" i="6"/>
  <c r="AJ24" i="6"/>
  <c r="AI42" i="6"/>
  <c r="AI45" i="6"/>
  <c r="AI48" i="6"/>
  <c r="AJ32" i="6"/>
  <c r="AJ31" i="6"/>
  <c r="AI55" i="6"/>
  <c r="AJ16" i="6"/>
  <c r="AI56" i="6"/>
  <c r="AI41" i="6"/>
  <c r="AI49" i="6"/>
  <c r="AJ13" i="6"/>
  <c r="AI38" i="6"/>
  <c r="AI39" i="6"/>
  <c r="AI43" i="6"/>
  <c r="AJ20" i="6"/>
  <c r="AJ21" i="6"/>
  <c r="AI60" i="6"/>
  <c r="AI57" i="6"/>
  <c r="AI44" i="6"/>
  <c r="AI29" i="6"/>
  <c r="AI28" i="6"/>
  <c r="AI35" i="6"/>
  <c r="AI34" i="6"/>
  <c r="AI58" i="6"/>
  <c r="AJ15" i="6"/>
  <c r="AI61" i="6"/>
  <c r="AI59" i="6"/>
  <c r="AI54" i="6"/>
  <c r="AI47" i="6"/>
  <c r="AI52" i="6"/>
  <c r="AI33" i="6"/>
  <c r="EE33" i="6" l="1"/>
  <c r="ED33" i="6"/>
  <c r="EF33" i="6"/>
  <c r="EC33" i="6"/>
  <c r="EE52" i="6"/>
  <c r="EC52" i="6"/>
  <c r="ED52" i="6"/>
  <c r="EF52" i="6"/>
  <c r="EC47" i="6"/>
  <c r="EE47" i="6"/>
  <c r="EF47" i="6"/>
  <c r="ED47" i="6"/>
  <c r="EC54" i="6"/>
  <c r="EE54" i="6"/>
  <c r="ED54" i="6"/>
  <c r="EF54" i="6"/>
  <c r="EE59" i="6"/>
  <c r="EC59" i="6"/>
  <c r="ED59" i="6"/>
  <c r="EF59" i="6"/>
  <c r="ED61" i="6"/>
  <c r="EF61" i="6"/>
  <c r="EE61" i="6"/>
  <c r="EC61" i="6"/>
  <c r="EY15" i="6"/>
  <c r="EX15" i="6"/>
  <c r="EZ15" i="6"/>
  <c r="FA15" i="6"/>
  <c r="ED58" i="6"/>
  <c r="EE58" i="6"/>
  <c r="EF58" i="6"/>
  <c r="EC58" i="6"/>
  <c r="EC34" i="6"/>
  <c r="EE34" i="6"/>
  <c r="EF34" i="6"/>
  <c r="ED34" i="6"/>
  <c r="EC35" i="6"/>
  <c r="ED35" i="6"/>
  <c r="EE35" i="6"/>
  <c r="EF35" i="6"/>
  <c r="ED28" i="6"/>
  <c r="EC28" i="6"/>
  <c r="EF28" i="6"/>
  <c r="EE28" i="6"/>
  <c r="EE29" i="6"/>
  <c r="EF29" i="6"/>
  <c r="ED29" i="6"/>
  <c r="EC29" i="6"/>
  <c r="EE44" i="6"/>
  <c r="ED44" i="6"/>
  <c r="EF44" i="6"/>
  <c r="EC44" i="6"/>
  <c r="EE57" i="6"/>
  <c r="EF57" i="6"/>
  <c r="ED57" i="6"/>
  <c r="EC57" i="6"/>
  <c r="EE60" i="6"/>
  <c r="ED60" i="6"/>
  <c r="EC60" i="6"/>
  <c r="EF60" i="6"/>
  <c r="FA21" i="6"/>
  <c r="EX21" i="6"/>
  <c r="EY21" i="6"/>
  <c r="EZ21" i="6"/>
  <c r="EX20" i="6"/>
  <c r="FA20" i="6"/>
  <c r="EY20" i="6"/>
  <c r="EZ20" i="6"/>
  <c r="EE43" i="6"/>
  <c r="EF43" i="6"/>
  <c r="EC43" i="6"/>
  <c r="ED43" i="6"/>
  <c r="EC39" i="6"/>
  <c r="ED39" i="6"/>
  <c r="EE39" i="6"/>
  <c r="EF39" i="6"/>
  <c r="EF38" i="6"/>
  <c r="ED38" i="6"/>
  <c r="EE38" i="6"/>
  <c r="EC38" i="6"/>
  <c r="EZ13" i="6"/>
  <c r="EX13" i="6"/>
  <c r="FA13" i="6"/>
  <c r="EY13" i="6"/>
  <c r="EF49" i="6"/>
  <c r="ED49" i="6"/>
  <c r="EC49" i="6"/>
  <c r="EE49" i="6"/>
  <c r="EF41" i="6"/>
  <c r="ED41" i="6"/>
  <c r="EC41" i="6"/>
  <c r="EE41" i="6"/>
  <c r="EC56" i="6"/>
  <c r="ED56" i="6"/>
  <c r="EE56" i="6"/>
  <c r="EF56" i="6"/>
  <c r="EY16" i="6"/>
  <c r="EX16" i="6"/>
  <c r="EZ16" i="6"/>
  <c r="FA16" i="6"/>
  <c r="EF55" i="6"/>
  <c r="ED55" i="6"/>
  <c r="EE55" i="6"/>
  <c r="EC55" i="6"/>
  <c r="EZ31" i="6"/>
  <c r="EY31" i="6"/>
  <c r="EX31" i="6"/>
  <c r="FA31" i="6"/>
  <c r="EY32" i="6"/>
  <c r="FA32" i="6"/>
  <c r="EZ32" i="6"/>
  <c r="EX32" i="6"/>
  <c r="EC48" i="6"/>
  <c r="EE48" i="6"/>
  <c r="EF48" i="6"/>
  <c r="ED48" i="6"/>
  <c r="EC45" i="6"/>
  <c r="EF45" i="6"/>
  <c r="ED45" i="6"/>
  <c r="EE45" i="6"/>
  <c r="EF42" i="6"/>
  <c r="ED42" i="6"/>
  <c r="EC42" i="6"/>
  <c r="EE42" i="6"/>
  <c r="EY24" i="6"/>
  <c r="FA24" i="6"/>
  <c r="EZ24" i="6"/>
  <c r="EX24" i="6"/>
  <c r="EE26" i="6"/>
  <c r="ED26" i="6"/>
  <c r="EF26" i="6"/>
  <c r="EC26" i="6"/>
  <c r="EE27" i="6"/>
  <c r="ED27" i="6"/>
  <c r="EC27" i="6"/>
  <c r="EF27" i="6"/>
  <c r="ED37" i="6"/>
  <c r="EC37" i="6"/>
  <c r="EE37" i="6"/>
  <c r="EF37" i="6"/>
  <c r="EC51" i="6"/>
  <c r="EE51" i="6"/>
  <c r="ED51" i="6"/>
  <c r="EF51" i="6"/>
  <c r="EF32" i="6"/>
  <c r="ED32" i="6"/>
  <c r="EC32" i="6"/>
  <c r="EE32" i="6"/>
  <c r="EX17" i="6"/>
  <c r="FA17" i="6"/>
  <c r="EY17" i="6"/>
  <c r="EZ17" i="6"/>
  <c r="EZ18" i="6"/>
  <c r="FA18" i="6"/>
  <c r="EX18" i="6"/>
  <c r="EY18" i="6"/>
  <c r="EF62" i="6"/>
  <c r="ED62" i="6"/>
  <c r="EE62" i="6"/>
  <c r="EC62" i="6"/>
  <c r="EF63" i="6"/>
  <c r="ED63" i="6"/>
  <c r="EE63" i="6"/>
  <c r="EC63" i="6"/>
  <c r="EX25" i="6"/>
  <c r="EY25" i="6"/>
  <c r="FA25" i="6"/>
  <c r="EZ25" i="6"/>
  <c r="EE46" i="6"/>
  <c r="EF46" i="6"/>
  <c r="EC46" i="6"/>
  <c r="ED46" i="6"/>
  <c r="EZ26" i="6"/>
  <c r="EX26" i="6"/>
  <c r="FA26" i="6"/>
  <c r="EY26" i="6"/>
  <c r="EF22" i="6"/>
  <c r="EE22" i="6"/>
  <c r="ED22" i="6"/>
  <c r="EC22" i="6"/>
  <c r="EF21" i="6"/>
  <c r="EC21" i="6"/>
  <c r="EE21" i="6"/>
  <c r="ED21" i="6"/>
  <c r="EC23" i="6"/>
  <c r="ED23" i="6"/>
  <c r="EF23" i="6"/>
  <c r="EE23" i="6"/>
  <c r="EX14" i="6"/>
  <c r="EY14" i="6"/>
  <c r="EZ14" i="6"/>
  <c r="FA14" i="6"/>
  <c r="EY10" i="6"/>
  <c r="FA10" i="6"/>
  <c r="EX10" i="6"/>
  <c r="EZ10" i="6"/>
  <c r="EY12" i="6"/>
  <c r="EX12" i="6"/>
  <c r="EZ12" i="6"/>
  <c r="FA12" i="6"/>
  <c r="FA9" i="6"/>
  <c r="EZ9" i="6"/>
  <c r="EY9" i="6"/>
  <c r="EX9" i="6"/>
  <c r="FA11" i="6"/>
  <c r="EY11" i="6"/>
  <c r="EX11" i="6"/>
  <c r="EZ11" i="6"/>
  <c r="EZ8" i="6"/>
  <c r="FA8" i="6"/>
  <c r="EX8" i="6"/>
  <c r="EY8" i="6"/>
  <c r="EF53" i="6"/>
  <c r="EE53" i="6"/>
  <c r="ED53" i="6"/>
  <c r="EC53" i="6"/>
  <c r="EE40" i="6"/>
  <c r="EC40" i="6"/>
  <c r="EF40" i="6"/>
  <c r="ED40" i="6"/>
  <c r="EE50" i="6"/>
  <c r="ED50" i="6"/>
  <c r="EC50" i="6"/>
  <c r="EF50" i="6"/>
  <c r="AW37" i="4"/>
  <c r="AW62" i="4"/>
  <c r="AW22" i="4"/>
  <c r="AW30" i="4"/>
  <c r="AW64" i="4"/>
  <c r="AW74" i="4"/>
  <c r="AW53" i="4"/>
  <c r="AW72" i="4"/>
  <c r="AW26" i="4"/>
  <c r="AW83" i="4"/>
  <c r="AW55" i="4"/>
  <c r="AW69" i="4"/>
  <c r="AW56" i="4"/>
  <c r="AW54" i="4"/>
  <c r="AW15" i="4"/>
  <c r="AW71" i="4"/>
  <c r="AW18" i="4"/>
  <c r="AW58" i="4"/>
  <c r="AW46" i="4"/>
  <c r="AW6" i="4"/>
  <c r="AW52" i="4"/>
  <c r="AW39" i="4"/>
  <c r="AW28" i="4"/>
  <c r="AW38" i="4"/>
  <c r="AW67" i="4"/>
  <c r="AW21" i="4"/>
  <c r="AW73" i="4"/>
  <c r="AW81" i="4"/>
  <c r="AW35" i="4"/>
  <c r="AW48" i="4"/>
  <c r="AW63" i="4"/>
  <c r="AW45" i="4"/>
  <c r="AW13" i="4"/>
  <c r="AW25" i="4"/>
  <c r="AW47" i="4"/>
  <c r="AW51" i="4"/>
  <c r="AW60" i="4"/>
  <c r="AW80" i="4"/>
  <c r="AW31" i="4"/>
  <c r="AW77" i="4"/>
  <c r="AW78" i="4"/>
  <c r="AW29" i="4"/>
  <c r="AW43" i="4"/>
  <c r="AW70" i="4"/>
  <c r="AW68" i="4"/>
  <c r="AW34" i="4"/>
  <c r="AW84" i="4"/>
  <c r="AW76" i="4"/>
  <c r="AW23" i="4"/>
  <c r="AW9" i="4"/>
  <c r="AW8" i="4"/>
  <c r="AW49" i="4"/>
  <c r="AW82" i="4"/>
  <c r="AW41" i="4"/>
  <c r="AW10" i="4"/>
  <c r="AW75" i="4"/>
  <c r="AW14" i="4"/>
  <c r="AW85" i="4"/>
  <c r="AW50" i="4"/>
  <c r="AW27" i="4"/>
  <c r="AW44" i="4"/>
  <c r="AW36" i="4"/>
  <c r="AW42" i="4"/>
  <c r="AW24" i="4"/>
  <c r="AW57" i="4"/>
  <c r="AW79" i="4"/>
  <c r="AW65" i="4"/>
  <c r="AW7" i="4"/>
  <c r="AW17" i="4"/>
  <c r="AW66" i="4"/>
  <c r="AW12" i="4"/>
  <c r="AW11" i="4"/>
  <c r="AW19" i="4"/>
  <c r="AW59" i="4"/>
  <c r="AW32" i="4"/>
  <c r="AW33" i="4"/>
  <c r="AW40" i="4"/>
  <c r="AW61" i="4"/>
  <c r="AW20" i="4"/>
  <c r="L105" i="6"/>
  <c r="L29" i="6"/>
  <c r="L80" i="6"/>
  <c r="L72" i="6"/>
  <c r="L61" i="6"/>
  <c r="L84" i="6"/>
  <c r="L95" i="6"/>
  <c r="L89" i="6"/>
  <c r="L93" i="6"/>
  <c r="L79" i="6"/>
  <c r="L102" i="6"/>
  <c r="L82" i="6"/>
  <c r="L62" i="6"/>
  <c r="L86" i="6"/>
  <c r="L67" i="6"/>
  <c r="L66" i="6"/>
  <c r="L63" i="6"/>
  <c r="L60" i="6"/>
  <c r="L99" i="6"/>
  <c r="L64" i="6"/>
  <c r="L88" i="6"/>
  <c r="L69" i="6"/>
  <c r="L74" i="6"/>
  <c r="L97" i="6"/>
  <c r="L70" i="6"/>
  <c r="L76" i="6"/>
  <c r="L58" i="6"/>
  <c r="L101" i="6"/>
  <c r="L78" i="6"/>
  <c r="L98" i="6"/>
  <c r="L106" i="6"/>
  <c r="L51" i="6"/>
  <c r="L75" i="6"/>
  <c r="L43" i="6"/>
  <c r="L32" i="6"/>
  <c r="L104" i="6"/>
  <c r="L90" i="6"/>
  <c r="L20" i="6"/>
  <c r="L81" i="6"/>
  <c r="L55" i="6"/>
  <c r="L87" i="6"/>
  <c r="L77" i="6"/>
  <c r="L94" i="6"/>
  <c r="L65" i="6"/>
  <c r="L28" i="6"/>
  <c r="L41" i="6"/>
  <c r="L68" i="6"/>
  <c r="AJ47" i="6"/>
  <c r="AJ49" i="6"/>
  <c r="AJ61" i="6"/>
  <c r="AJ51" i="6"/>
  <c r="AJ42" i="6"/>
  <c r="AJ53" i="6"/>
  <c r="AJ41" i="6"/>
  <c r="AJ48" i="6"/>
  <c r="AJ34" i="6"/>
  <c r="AJ54" i="6"/>
  <c r="AJ58" i="6"/>
  <c r="AJ40" i="6"/>
  <c r="AJ28" i="6"/>
  <c r="AJ27" i="6"/>
  <c r="AJ52" i="6"/>
  <c r="AJ50" i="6"/>
  <c r="AJ37" i="6"/>
  <c r="AJ30" i="6"/>
  <c r="AJ29" i="6"/>
  <c r="AJ57" i="6"/>
  <c r="AJ44" i="6"/>
  <c r="AJ59" i="6"/>
  <c r="AJ46" i="6"/>
  <c r="AJ60" i="6"/>
  <c r="AJ63" i="6"/>
  <c r="AJ62" i="6"/>
  <c r="AJ43" i="6"/>
  <c r="AJ56" i="6"/>
  <c r="AJ55" i="6"/>
  <c r="AJ45" i="6"/>
  <c r="AJ23" i="6"/>
  <c r="AJ22" i="6"/>
  <c r="AJ33" i="6"/>
  <c r="EY33" i="6" l="1"/>
  <c r="FA33" i="6"/>
  <c r="EZ33" i="6"/>
  <c r="EX33" i="6"/>
  <c r="FA22" i="6"/>
  <c r="EZ22" i="6"/>
  <c r="EY22" i="6"/>
  <c r="EX22" i="6"/>
  <c r="EX23" i="6"/>
  <c r="FA23" i="6"/>
  <c r="EZ23" i="6"/>
  <c r="EY23" i="6"/>
  <c r="EX45" i="6"/>
  <c r="EZ45" i="6"/>
  <c r="EY45" i="6"/>
  <c r="FA45" i="6"/>
  <c r="EZ55" i="6"/>
  <c r="EX55" i="6"/>
  <c r="FA55" i="6"/>
  <c r="EY55" i="6"/>
  <c r="EZ56" i="6"/>
  <c r="EY56" i="6"/>
  <c r="FA56" i="6"/>
  <c r="EX56" i="6"/>
  <c r="FA43" i="6"/>
  <c r="EY43" i="6"/>
  <c r="EZ43" i="6"/>
  <c r="EX43" i="6"/>
  <c r="EZ62" i="6"/>
  <c r="FA62" i="6"/>
  <c r="EY62" i="6"/>
  <c r="EX62" i="6"/>
  <c r="FA63" i="6"/>
  <c r="EY63" i="6"/>
  <c r="EX63" i="6"/>
  <c r="EZ63" i="6"/>
  <c r="EY60" i="6"/>
  <c r="FA60" i="6"/>
  <c r="EX60" i="6"/>
  <c r="EZ60" i="6"/>
  <c r="EY46" i="6"/>
  <c r="FA46" i="6"/>
  <c r="EX46" i="6"/>
  <c r="EZ46" i="6"/>
  <c r="EZ59" i="6"/>
  <c r="FA59" i="6"/>
  <c r="EX59" i="6"/>
  <c r="EY59" i="6"/>
  <c r="EY44" i="6"/>
  <c r="EX44" i="6"/>
  <c r="EZ44" i="6"/>
  <c r="FA44" i="6"/>
  <c r="EZ57" i="6"/>
  <c r="EY57" i="6"/>
  <c r="FA57" i="6"/>
  <c r="EX57" i="6"/>
  <c r="EY29" i="6"/>
  <c r="FA29" i="6"/>
  <c r="EZ29" i="6"/>
  <c r="EX29" i="6"/>
  <c r="FA30" i="6"/>
  <c r="EX30" i="6"/>
  <c r="EY30" i="6"/>
  <c r="EZ30" i="6"/>
  <c r="EX37" i="6"/>
  <c r="FA37" i="6"/>
  <c r="EY37" i="6"/>
  <c r="EZ37" i="6"/>
  <c r="FA50" i="6"/>
  <c r="EY50" i="6"/>
  <c r="EX50" i="6"/>
  <c r="EZ50" i="6"/>
  <c r="FA52" i="6"/>
  <c r="EZ52" i="6"/>
  <c r="EX52" i="6"/>
  <c r="EY52" i="6"/>
  <c r="EX27" i="6"/>
  <c r="FA27" i="6"/>
  <c r="EY27" i="6"/>
  <c r="EZ27" i="6"/>
  <c r="EX28" i="6"/>
  <c r="EY28" i="6"/>
  <c r="FA28" i="6"/>
  <c r="EZ28" i="6"/>
  <c r="FA40" i="6"/>
  <c r="EZ40" i="6"/>
  <c r="EY40" i="6"/>
  <c r="EX40" i="6"/>
  <c r="EZ58" i="6"/>
  <c r="FA58" i="6"/>
  <c r="EY58" i="6"/>
  <c r="EX58" i="6"/>
  <c r="EZ54" i="6"/>
  <c r="EX54" i="6"/>
  <c r="EY54" i="6"/>
  <c r="FA54" i="6"/>
  <c r="EX34" i="6"/>
  <c r="EZ34" i="6"/>
  <c r="EY34" i="6"/>
  <c r="FA34" i="6"/>
  <c r="EZ48" i="6"/>
  <c r="EX48" i="6"/>
  <c r="EY48" i="6"/>
  <c r="FA48" i="6"/>
  <c r="EY41" i="6"/>
  <c r="FA41" i="6"/>
  <c r="EZ41" i="6"/>
  <c r="EX41" i="6"/>
  <c r="FA53" i="6"/>
  <c r="EZ53" i="6"/>
  <c r="EY53" i="6"/>
  <c r="EX53" i="6"/>
  <c r="EY42" i="6"/>
  <c r="EZ42" i="6"/>
  <c r="FA42" i="6"/>
  <c r="EX42" i="6"/>
  <c r="FA51" i="6"/>
  <c r="EZ51" i="6"/>
  <c r="EY51" i="6"/>
  <c r="EX51" i="6"/>
  <c r="EX61" i="6"/>
  <c r="EY61" i="6"/>
  <c r="FA61" i="6"/>
  <c r="EZ61" i="6"/>
  <c r="EY49" i="6"/>
  <c r="FA49" i="6"/>
  <c r="EZ49" i="6"/>
  <c r="EX49" i="6"/>
  <c r="EZ47" i="6"/>
  <c r="EY47" i="6"/>
  <c r="EX47" i="6"/>
  <c r="FA47" i="6"/>
  <c r="L45" i="6"/>
  <c r="L53" i="6"/>
  <c r="AJ36" i="6"/>
  <c r="AJ35" i="6"/>
  <c r="AJ39" i="6"/>
  <c r="AJ38" i="6"/>
  <c r="EY38" i="6" l="1"/>
  <c r="EX38" i="6"/>
  <c r="EZ38" i="6"/>
  <c r="FA38" i="6"/>
  <c r="FA39" i="6"/>
  <c r="EY39" i="6"/>
  <c r="EX39" i="6"/>
  <c r="EZ39" i="6"/>
  <c r="EY35" i="6"/>
  <c r="FA35" i="6"/>
  <c r="EX35" i="6"/>
  <c r="EZ35" i="6"/>
  <c r="EX36" i="6"/>
  <c r="EY36" i="6"/>
  <c r="FA36" i="6"/>
  <c r="EZ36" i="6"/>
  <c r="IJ74" i="10" l="1"/>
  <c r="IJ47" i="10"/>
  <c r="IJ12" i="10"/>
  <c r="IJ31" i="10"/>
  <c r="IJ32" i="10"/>
  <c r="IJ58" i="10"/>
  <c r="IJ26" i="10"/>
  <c r="IJ73" i="10"/>
  <c r="IJ59" i="10"/>
  <c r="IJ44" i="10"/>
  <c r="IJ66" i="10"/>
  <c r="IJ64" i="10"/>
  <c r="IJ11" i="10"/>
  <c r="IJ7" i="10"/>
  <c r="IJ55" i="10"/>
  <c r="IJ79" i="10"/>
  <c r="IJ85" i="10"/>
  <c r="IJ27" i="10"/>
  <c r="IJ56" i="10"/>
  <c r="IJ23" i="10"/>
  <c r="IJ72" i="10"/>
  <c r="IJ60" i="10"/>
  <c r="IJ43" i="10"/>
  <c r="IJ33" i="10"/>
  <c r="IJ84" i="10"/>
  <c r="IJ67" i="10"/>
  <c r="IJ20" i="10"/>
  <c r="IJ54" i="10"/>
  <c r="IJ34" i="10"/>
  <c r="IJ39" i="10"/>
  <c r="IJ9" i="10"/>
  <c r="IJ57" i="10"/>
  <c r="IJ81" i="10"/>
  <c r="IJ75" i="10"/>
  <c r="IJ37" i="10"/>
  <c r="IJ18" i="10"/>
  <c r="IJ41" i="10"/>
  <c r="IJ22" i="10"/>
  <c r="IJ68" i="10"/>
  <c r="IJ42" i="10"/>
  <c r="IJ52" i="10"/>
  <c r="IJ21" i="10"/>
  <c r="IJ69" i="10"/>
  <c r="IJ28" i="10"/>
  <c r="IJ76" i="10"/>
  <c r="IJ63" i="10"/>
  <c r="IJ62" i="10"/>
  <c r="IJ46" i="10"/>
  <c r="IJ70" i="10"/>
  <c r="IJ77" i="10"/>
  <c r="IJ45" i="10"/>
  <c r="IJ29" i="10"/>
  <c r="IJ51" i="10"/>
  <c r="IJ65" i="10"/>
  <c r="IJ78" i="10"/>
  <c r="IJ13" i="10"/>
  <c r="IJ16" i="10"/>
  <c r="IJ30" i="10"/>
  <c r="IJ71" i="10"/>
  <c r="IJ49" i="10"/>
  <c r="IJ83" i="10"/>
  <c r="IJ82" i="10"/>
  <c r="IJ19" i="10"/>
  <c r="IJ17" i="10"/>
  <c r="IJ15" i="10"/>
  <c r="IJ80" i="10"/>
  <c r="IJ6" i="10"/>
  <c r="IJ25" i="10"/>
  <c r="IJ36" i="10"/>
  <c r="IJ35" i="10"/>
  <c r="IJ10" i="10"/>
  <c r="IJ14" i="10"/>
  <c r="IJ48" i="10"/>
  <c r="IJ50" i="10"/>
  <c r="IJ24" i="10"/>
  <c r="IJ53" i="10"/>
  <c r="IJ38" i="10"/>
  <c r="IJ61" i="10"/>
  <c r="IJ40" i="10"/>
  <c r="IJ8" i="10"/>
  <c r="I9" i="10" l="1"/>
  <c r="K10" i="10"/>
  <c r="D38" i="10"/>
  <c r="P22" i="10"/>
  <c r="D27" i="10"/>
  <c r="E39" i="10"/>
  <c r="F39" i="10"/>
  <c r="F28" i="10"/>
  <c r="L16" i="10"/>
  <c r="O44" i="10"/>
  <c r="L27" i="10"/>
  <c r="K12" i="10"/>
  <c r="Q19" i="10"/>
  <c r="L29" i="10"/>
  <c r="S11" i="10"/>
  <c r="F17" i="10"/>
  <c r="F8" i="10"/>
  <c r="C13" i="10"/>
  <c r="C17" i="10"/>
  <c r="T32" i="10"/>
  <c r="I34" i="10"/>
  <c r="M24" i="10"/>
  <c r="R37" i="10"/>
  <c r="D14" i="10"/>
  <c r="M23" i="10"/>
  <c r="E9" i="10"/>
  <c r="C44" i="10"/>
  <c r="G43" i="10"/>
  <c r="D34" i="10"/>
  <c r="N38" i="10"/>
  <c r="B26" i="10"/>
  <c r="O39" i="10"/>
  <c r="H14" i="10"/>
  <c r="O21" i="10"/>
  <c r="O41" i="10"/>
  <c r="N22" i="10"/>
  <c r="R13" i="10"/>
  <c r="D7" i="10"/>
  <c r="K9" i="10"/>
  <c r="P13" i="10"/>
  <c r="L10" i="10"/>
  <c r="G45" i="10"/>
  <c r="P14" i="10"/>
  <c r="B28" i="10"/>
  <c r="O43" i="10"/>
  <c r="N41" i="10"/>
  <c r="H16" i="10"/>
  <c r="O27" i="10"/>
  <c r="G13" i="10"/>
  <c r="H25" i="10"/>
  <c r="R25" i="10"/>
  <c r="T44" i="10"/>
  <c r="P17" i="10"/>
  <c r="D25" i="10"/>
  <c r="I23" i="10"/>
  <c r="F20" i="10"/>
  <c r="Q40" i="10"/>
  <c r="T42" i="10"/>
  <c r="T12" i="10"/>
  <c r="B33" i="10"/>
  <c r="P26" i="10"/>
  <c r="K26" i="10"/>
  <c r="K37" i="10"/>
  <c r="S41" i="10"/>
  <c r="E14" i="10"/>
  <c r="N45" i="10"/>
  <c r="K30" i="10"/>
  <c r="T34" i="10"/>
  <c r="C30" i="10"/>
  <c r="P31" i="10"/>
  <c r="F22" i="10"/>
  <c r="D31" i="10"/>
  <c r="E43" i="10"/>
  <c r="R12" i="10"/>
  <c r="B35" i="10"/>
  <c r="L11" i="10"/>
  <c r="F7" i="10"/>
  <c r="K40" i="10"/>
  <c r="G40" i="10"/>
  <c r="G30" i="10"/>
  <c r="O20" i="10"/>
  <c r="M18" i="10"/>
  <c r="Q20" i="10"/>
  <c r="H27" i="10"/>
  <c r="S14" i="10"/>
  <c r="R31" i="10"/>
  <c r="S45" i="10"/>
  <c r="O37" i="10"/>
  <c r="D36" i="10"/>
  <c r="B19" i="10"/>
  <c r="K19" i="10"/>
  <c r="R19" i="10"/>
  <c r="P39" i="10"/>
  <c r="F37" i="10"/>
  <c r="F29" i="10"/>
  <c r="L21" i="10"/>
  <c r="C9" i="10"/>
  <c r="B21" i="10"/>
  <c r="S13" i="10"/>
  <c r="R21" i="10"/>
  <c r="B44" i="10"/>
  <c r="R44" i="10"/>
  <c r="T10" i="10"/>
  <c r="H24" i="10"/>
  <c r="L42" i="10"/>
  <c r="Q44" i="10"/>
  <c r="T38" i="10"/>
  <c r="T25" i="10"/>
  <c r="Q18" i="10"/>
  <c r="G25" i="10"/>
  <c r="P12" i="10"/>
  <c r="R26" i="10"/>
  <c r="G17" i="10"/>
  <c r="K42" i="10"/>
  <c r="T6" i="10"/>
  <c r="P16" i="10"/>
  <c r="M10" i="10"/>
  <c r="I20" i="10"/>
  <c r="H33" i="10"/>
  <c r="O19" i="10"/>
  <c r="G18" i="10"/>
  <c r="L43" i="10"/>
  <c r="L32" i="10"/>
  <c r="E33" i="10"/>
  <c r="B37" i="10"/>
  <c r="M31" i="10"/>
  <c r="R24" i="10"/>
  <c r="R22" i="10"/>
  <c r="H23" i="10"/>
  <c r="B13" i="10"/>
  <c r="Q8" i="10"/>
  <c r="C42" i="10"/>
  <c r="G41" i="10"/>
  <c r="D28" i="10"/>
  <c r="B24" i="10"/>
  <c r="O35" i="10"/>
  <c r="H12" i="10"/>
  <c r="O15" i="10"/>
  <c r="F33" i="10"/>
  <c r="C24" i="10"/>
  <c r="D23" i="10"/>
  <c r="H19" i="10"/>
  <c r="I7" i="10"/>
  <c r="Q29" i="10"/>
  <c r="I38" i="10"/>
  <c r="C28" i="10"/>
  <c r="B39" i="10"/>
  <c r="I27" i="10"/>
  <c r="E21" i="10"/>
  <c r="D41" i="10"/>
  <c r="H30" i="10"/>
  <c r="S33" i="10"/>
  <c r="D30" i="10"/>
  <c r="I30" i="10"/>
  <c r="O7" i="10"/>
  <c r="P9" i="10"/>
  <c r="I40" i="10"/>
  <c r="C32" i="10"/>
  <c r="D22" i="10"/>
  <c r="P15" i="10"/>
  <c r="E32" i="10"/>
  <c r="E23" i="10"/>
  <c r="P43" i="10"/>
  <c r="K11" i="10"/>
  <c r="T36" i="10"/>
  <c r="L38" i="10"/>
  <c r="L36" i="10"/>
  <c r="P21" i="10"/>
  <c r="S19" i="10"/>
  <c r="H8" i="10"/>
  <c r="G7" i="10"/>
  <c r="P11" i="10"/>
  <c r="P38" i="10"/>
  <c r="T22" i="10"/>
  <c r="Q45" i="10"/>
  <c r="L35" i="10"/>
  <c r="L24" i="10"/>
  <c r="M43" i="10"/>
  <c r="M19" i="10"/>
  <c r="K24" i="10"/>
  <c r="M27" i="10"/>
  <c r="C12" i="10"/>
  <c r="G33" i="10"/>
  <c r="N8" i="10"/>
  <c r="M8" i="10"/>
  <c r="P40" i="10"/>
  <c r="G12" i="10"/>
  <c r="L37" i="10"/>
  <c r="L26" i="10"/>
  <c r="S22" i="10"/>
  <c r="Q27" i="10"/>
  <c r="L13" i="10"/>
  <c r="M33" i="10"/>
  <c r="Q7" i="10"/>
  <c r="R9" i="10"/>
  <c r="C36" i="10"/>
  <c r="P30" i="10"/>
  <c r="H43" i="10"/>
  <c r="G35" i="10"/>
  <c r="O29" i="10"/>
  <c r="B18" i="10"/>
  <c r="O11" i="10"/>
  <c r="M44" i="10"/>
  <c r="M34" i="10"/>
  <c r="R23" i="10"/>
  <c r="H10" i="10"/>
  <c r="T24" i="10"/>
  <c r="R32" i="10"/>
  <c r="H31" i="10"/>
  <c r="D21" i="10"/>
  <c r="O36" i="10"/>
  <c r="N39" i="10"/>
  <c r="G42" i="10"/>
  <c r="P44" i="10"/>
  <c r="I22" i="10"/>
  <c r="Q11" i="10"/>
  <c r="G27" i="10"/>
  <c r="L7" i="10"/>
  <c r="G32" i="10"/>
  <c r="M17" i="10"/>
  <c r="E22" i="10"/>
  <c r="O13" i="10"/>
  <c r="R18" i="10"/>
  <c r="G15" i="10"/>
  <c r="I41" i="10"/>
  <c r="S17" i="10"/>
  <c r="I14" i="10"/>
  <c r="L41" i="10"/>
  <c r="F19" i="10"/>
  <c r="R33" i="10"/>
  <c r="Q36" i="10"/>
  <c r="R42" i="10"/>
  <c r="S24" i="10"/>
  <c r="M45" i="10"/>
  <c r="H38" i="10"/>
  <c r="C31" i="10"/>
  <c r="N32" i="10"/>
  <c r="C38" i="10"/>
  <c r="H13" i="10"/>
  <c r="T23" i="10"/>
  <c r="P20" i="10"/>
  <c r="H17" i="10"/>
  <c r="H9" i="10"/>
  <c r="S30" i="10"/>
  <c r="B7" i="10"/>
  <c r="P8" i="10"/>
  <c r="C11" i="10"/>
  <c r="R10" i="10"/>
  <c r="K44" i="10"/>
  <c r="P25" i="10"/>
  <c r="G44" i="10"/>
  <c r="G34" i="10"/>
  <c r="I31" i="10"/>
  <c r="M22" i="10"/>
  <c r="R35" i="10"/>
  <c r="Q26" i="10"/>
  <c r="S20" i="10"/>
  <c r="S44" i="10"/>
  <c r="Q17" i="10"/>
  <c r="T18" i="10"/>
  <c r="C7" i="10"/>
  <c r="D9" i="10"/>
  <c r="D24" i="10"/>
  <c r="I36" i="10"/>
  <c r="H41" i="10"/>
  <c r="C22" i="10"/>
  <c r="I19" i="10"/>
  <c r="E19" i="10"/>
  <c r="P37" i="10"/>
  <c r="T28" i="10"/>
  <c r="H28" i="10"/>
  <c r="G31" i="10"/>
  <c r="T40" i="10"/>
  <c r="L40" i="10"/>
  <c r="O30" i="10"/>
  <c r="D10" i="10"/>
  <c r="D13" i="10"/>
  <c r="T39" i="10"/>
  <c r="F16" i="10"/>
  <c r="K31" i="10"/>
  <c r="Q35" i="10"/>
  <c r="K25" i="10"/>
  <c r="O31" i="10"/>
  <c r="N29" i="10"/>
  <c r="K14" i="10"/>
  <c r="P10" i="10"/>
  <c r="D19" i="10"/>
  <c r="I16" i="10"/>
  <c r="F18" i="10"/>
  <c r="O40" i="10"/>
  <c r="E38" i="10"/>
  <c r="K27" i="10"/>
  <c r="Q39" i="10"/>
  <c r="T31" i="10"/>
  <c r="B38" i="10"/>
  <c r="K20" i="10"/>
  <c r="D26" i="10"/>
  <c r="E30" i="10"/>
  <c r="G9" i="10"/>
  <c r="K36" i="10"/>
  <c r="F42" i="10"/>
  <c r="H37" i="10"/>
  <c r="G36" i="10"/>
  <c r="G26" i="10"/>
  <c r="T27" i="10"/>
  <c r="M14" i="10"/>
  <c r="Q14" i="10"/>
  <c r="N18" i="10"/>
  <c r="N24" i="10"/>
  <c r="R34" i="10"/>
  <c r="Q16" i="10"/>
  <c r="B34" i="10"/>
  <c r="T8" i="10"/>
  <c r="K38" i="10"/>
  <c r="F44" i="10"/>
  <c r="G38" i="10"/>
  <c r="G28" i="10"/>
  <c r="O14" i="10"/>
  <c r="M16" i="10"/>
  <c r="E18" i="10"/>
  <c r="H21" i="10"/>
  <c r="N30" i="10"/>
  <c r="M11" i="10"/>
  <c r="P45" i="10"/>
  <c r="D8" i="10"/>
  <c r="D11" i="10"/>
  <c r="C26" i="10"/>
  <c r="H36" i="10"/>
  <c r="I37" i="10"/>
  <c r="B42" i="10"/>
  <c r="E13" i="10"/>
  <c r="T13" i="10"/>
  <c r="D17" i="10"/>
  <c r="P27" i="10"/>
  <c r="H22" i="10"/>
  <c r="S36" i="10"/>
  <c r="S21" i="10"/>
  <c r="I17" i="10"/>
  <c r="E44" i="10"/>
  <c r="N26" i="10"/>
  <c r="E24" i="10"/>
  <c r="N20" i="10"/>
  <c r="G37" i="10"/>
  <c r="F27" i="10"/>
  <c r="T15" i="10"/>
  <c r="O12" i="10"/>
  <c r="D29" i="10"/>
  <c r="E35" i="10"/>
  <c r="Q24" i="10"/>
  <c r="B20" i="10"/>
  <c r="K34" i="10"/>
  <c r="K39" i="10"/>
  <c r="I25" i="10"/>
  <c r="P24" i="10"/>
  <c r="C33" i="10"/>
  <c r="O26" i="10"/>
  <c r="N35" i="10"/>
  <c r="N9" i="10"/>
  <c r="R7" i="10"/>
  <c r="C40" i="10"/>
  <c r="G39" i="10"/>
  <c r="D16" i="10"/>
  <c r="B32" i="10"/>
  <c r="B22" i="10"/>
  <c r="P29" i="10"/>
  <c r="T45" i="10"/>
  <c r="R29" i="10"/>
  <c r="O45" i="10"/>
  <c r="N16" i="10"/>
  <c r="R40" i="10"/>
  <c r="S18" i="10"/>
  <c r="O24" i="10"/>
  <c r="O9" i="10"/>
  <c r="C45" i="10"/>
  <c r="F14" i="10"/>
  <c r="C21" i="10"/>
  <c r="O32" i="10"/>
  <c r="K23" i="10"/>
  <c r="B27" i="10"/>
  <c r="S43" i="10"/>
  <c r="P18" i="10"/>
  <c r="T29" i="10"/>
  <c r="N7" i="10"/>
  <c r="D42" i="10"/>
  <c r="N34" i="10"/>
  <c r="Q43" i="10"/>
  <c r="F43" i="10"/>
  <c r="F32" i="10"/>
  <c r="E36" i="10"/>
  <c r="L20" i="10"/>
  <c r="D20" i="10"/>
  <c r="I33" i="10"/>
  <c r="M13" i="10"/>
  <c r="K18" i="10"/>
  <c r="Q25" i="10"/>
  <c r="M15" i="10"/>
  <c r="B8" i="10"/>
  <c r="D44" i="10"/>
  <c r="P36" i="10"/>
  <c r="F45" i="10"/>
  <c r="F34" i="10"/>
  <c r="E41" i="10"/>
  <c r="H32" i="10"/>
  <c r="L22" i="10"/>
  <c r="M39" i="10"/>
  <c r="S16" i="10"/>
  <c r="Q21" i="10"/>
  <c r="K28" i="10"/>
  <c r="M21" i="10"/>
  <c r="G21" i="10"/>
  <c r="S9" i="10"/>
  <c r="E7" i="10"/>
  <c r="F9" i="10"/>
  <c r="H39" i="10"/>
  <c r="O28" i="10"/>
  <c r="I39" i="10"/>
  <c r="B36" i="10"/>
  <c r="B14" i="10"/>
  <c r="M40" i="10"/>
  <c r="M30" i="10"/>
  <c r="R43" i="10"/>
  <c r="R17" i="10"/>
  <c r="S32" i="10"/>
  <c r="G11" i="10"/>
  <c r="R20" i="10"/>
  <c r="I18" i="10"/>
  <c r="K7" i="10"/>
  <c r="L9" i="10"/>
  <c r="H35" i="10"/>
  <c r="K33" i="10"/>
  <c r="I32" i="10"/>
  <c r="I43" i="10"/>
  <c r="N43" i="10"/>
  <c r="B16" i="10"/>
  <c r="M42" i="10"/>
  <c r="M32" i="10"/>
  <c r="R45" i="10"/>
  <c r="F21" i="10"/>
  <c r="T20" i="10"/>
  <c r="G29" i="10"/>
  <c r="O8" i="10"/>
  <c r="C39" i="10"/>
  <c r="D39" i="10"/>
  <c r="T35" i="10"/>
  <c r="E40" i="10"/>
  <c r="E29" i="10"/>
  <c r="I13" i="10"/>
  <c r="K17" i="10"/>
  <c r="N17" i="10"/>
  <c r="O23" i="10"/>
  <c r="M41" i="10"/>
  <c r="S42" i="10"/>
  <c r="F13" i="10"/>
  <c r="N21" i="10"/>
  <c r="O34" i="10"/>
  <c r="Q42" i="10"/>
  <c r="M35" i="10"/>
  <c r="F11" i="10"/>
  <c r="L14" i="10"/>
  <c r="S29" i="10"/>
  <c r="P34" i="10"/>
  <c r="E42" i="10"/>
  <c r="I21" i="10"/>
  <c r="M20" i="10"/>
  <c r="S40" i="10"/>
  <c r="P41" i="10"/>
  <c r="D33" i="10"/>
  <c r="S12" i="10"/>
  <c r="G23" i="10"/>
  <c r="E15" i="10"/>
  <c r="E26" i="10"/>
  <c r="P33" i="10"/>
  <c r="B25" i="10"/>
  <c r="T37" i="10"/>
  <c r="B17" i="10"/>
  <c r="H42" i="10"/>
  <c r="R27" i="10"/>
  <c r="B23" i="10"/>
  <c r="E8" i="10"/>
  <c r="B45" i="10"/>
  <c r="T14" i="10"/>
  <c r="I11" i="10"/>
  <c r="D18" i="10"/>
  <c r="C34" i="10"/>
  <c r="C16" i="10"/>
  <c r="I45" i="10"/>
  <c r="N37" i="10"/>
  <c r="I12" i="10"/>
  <c r="E17" i="10"/>
  <c r="T43" i="10"/>
  <c r="D35" i="10"/>
  <c r="N36" i="10"/>
  <c r="H26" i="10"/>
  <c r="S27" i="10"/>
  <c r="Q41" i="10"/>
  <c r="H34" i="10"/>
  <c r="R38" i="10"/>
  <c r="R15" i="10"/>
  <c r="H7" i="10"/>
  <c r="B10" i="10"/>
  <c r="D40" i="10"/>
  <c r="N31" i="10"/>
  <c r="K41" i="10"/>
  <c r="F41" i="10"/>
  <c r="F30" i="10"/>
  <c r="I29" i="10"/>
  <c r="L18" i="10"/>
  <c r="T16" i="10"/>
  <c r="O18" i="10"/>
  <c r="L33" i="10"/>
  <c r="Q15" i="10"/>
  <c r="K22" i="10"/>
  <c r="O10" i="10"/>
  <c r="E31" i="10"/>
  <c r="F38" i="10"/>
  <c r="Q30" i="10"/>
  <c r="G22" i="10"/>
  <c r="K43" i="10"/>
  <c r="T41" i="10"/>
  <c r="R28" i="10"/>
  <c r="T30" i="10"/>
  <c r="T9" i="10"/>
  <c r="T11" i="10"/>
  <c r="E34" i="10"/>
  <c r="F40" i="10"/>
  <c r="Q33" i="10"/>
  <c r="G24" i="10"/>
  <c r="M12" i="10"/>
  <c r="E12" i="10"/>
  <c r="N12" i="10"/>
  <c r="H15" i="10"/>
  <c r="L31" i="10"/>
  <c r="S38" i="10"/>
  <c r="S37" i="10"/>
  <c r="Q9" i="10"/>
  <c r="C14" i="10"/>
  <c r="C23" i="10"/>
  <c r="B30" i="10"/>
  <c r="P23" i="10"/>
  <c r="H18" i="10"/>
  <c r="Q31" i="10"/>
  <c r="S15" i="10"/>
  <c r="I24" i="10"/>
  <c r="N28" i="10"/>
  <c r="S23" i="10"/>
  <c r="N14" i="10"/>
  <c r="P7" i="10"/>
  <c r="I10" i="10"/>
  <c r="H45" i="10"/>
  <c r="C20" i="10"/>
  <c r="K32" i="10"/>
  <c r="E11" i="10"/>
  <c r="B43" i="10"/>
  <c r="H20" i="10"/>
  <c r="Q34" i="10"/>
  <c r="G19" i="10"/>
  <c r="E37" i="10"/>
  <c r="N19" i="10"/>
  <c r="S7" i="10"/>
  <c r="N33" i="10"/>
  <c r="D15" i="10"/>
  <c r="O33" i="10"/>
  <c r="F35" i="10"/>
  <c r="F24" i="10"/>
  <c r="K45" i="10"/>
  <c r="L12" i="10"/>
  <c r="R36" i="10"/>
  <c r="L15" i="10"/>
  <c r="N40" i="10"/>
  <c r="Q13" i="10"/>
  <c r="L17" i="10"/>
  <c r="Q22" i="10"/>
  <c r="E20" i="10"/>
  <c r="F26" i="10"/>
  <c r="K16" i="10"/>
  <c r="Q28" i="10"/>
  <c r="N15" i="10"/>
  <c r="G16" i="10"/>
  <c r="L19" i="10"/>
  <c r="T26" i="10"/>
  <c r="P32" i="10"/>
  <c r="Q23" i="10"/>
  <c r="B11" i="10"/>
  <c r="S25" i="10"/>
  <c r="L30" i="10"/>
  <c r="N25" i="10"/>
  <c r="S28" i="10"/>
  <c r="N27" i="10"/>
  <c r="N13" i="10"/>
  <c r="S8" i="10"/>
  <c r="L23" i="10"/>
  <c r="T33" i="10"/>
  <c r="B31" i="10"/>
  <c r="C41" i="10"/>
  <c r="O17" i="10"/>
  <c r="F23" i="10"/>
  <c r="T19" i="10"/>
  <c r="C18" i="10"/>
  <c r="H40" i="10"/>
  <c r="K8" i="10"/>
  <c r="S10" i="10"/>
  <c r="C43" i="10"/>
  <c r="D45" i="10"/>
  <c r="E45" i="10"/>
  <c r="F12" i="10"/>
  <c r="F10" i="10"/>
  <c r="I28" i="10"/>
  <c r="K21" i="10"/>
  <c r="D43" i="10"/>
  <c r="N23" i="10"/>
  <c r="S39" i="10"/>
  <c r="B41" i="10"/>
  <c r="F31" i="10"/>
  <c r="C10" i="10"/>
  <c r="I26" i="10"/>
  <c r="F36" i="10"/>
  <c r="O25" i="10"/>
  <c r="G20" i="10"/>
  <c r="L45" i="10"/>
  <c r="L34" i="10"/>
  <c r="Q38" i="10"/>
  <c r="N42" i="10"/>
  <c r="S34" i="10"/>
  <c r="R30" i="10"/>
  <c r="L25" i="10"/>
  <c r="H29" i="10"/>
  <c r="M7" i="10"/>
  <c r="L8" i="10"/>
  <c r="C19" i="10"/>
  <c r="O16" i="10"/>
  <c r="C29" i="10"/>
  <c r="P28" i="10"/>
  <c r="M36" i="10"/>
  <c r="M26" i="10"/>
  <c r="R39" i="10"/>
  <c r="R11" i="10"/>
  <c r="C27" i="10"/>
  <c r="S26" i="10"/>
  <c r="E28" i="10"/>
  <c r="G8" i="10"/>
  <c r="T7" i="10"/>
  <c r="R8" i="10"/>
  <c r="C25" i="10"/>
  <c r="G10" i="10"/>
  <c r="N10" i="10"/>
  <c r="O22" i="10"/>
  <c r="I35" i="10"/>
  <c r="B12" i="10"/>
  <c r="M38" i="10"/>
  <c r="M28" i="10"/>
  <c r="R41" i="10"/>
  <c r="F15" i="10"/>
  <c r="O42" i="10"/>
  <c r="M29" i="10"/>
  <c r="F25" i="10"/>
  <c r="R14" i="10"/>
  <c r="D37" i="10"/>
  <c r="C8" i="10"/>
  <c r="E10" i="10"/>
  <c r="I42" i="10"/>
  <c r="C35" i="10"/>
  <c r="D32" i="10"/>
  <c r="N44" i="10"/>
  <c r="K35" i="10"/>
  <c r="E25" i="10"/>
  <c r="H44" i="10"/>
  <c r="K13" i="10"/>
  <c r="T17" i="10"/>
  <c r="C15" i="10"/>
  <c r="N11" i="10"/>
  <c r="L44" i="10"/>
  <c r="K29" i="10"/>
  <c r="E16" i="10"/>
  <c r="S31" i="10"/>
  <c r="I8" i="10"/>
  <c r="Q10" i="10"/>
  <c r="I44" i="10"/>
  <c r="P19" i="10"/>
  <c r="C37" i="10"/>
  <c r="P35" i="10"/>
  <c r="Q37" i="10"/>
  <c r="E27" i="10"/>
  <c r="K15" i="10"/>
  <c r="O38" i="10"/>
  <c r="B15" i="10"/>
  <c r="M37" i="10"/>
  <c r="Q32" i="10"/>
  <c r="B9" i="10"/>
  <c r="M9" i="10"/>
  <c r="T21" i="10"/>
  <c r="P42" i="10"/>
  <c r="G14" i="10"/>
  <c r="L39" i="10"/>
  <c r="L28" i="10"/>
  <c r="I15" i="10"/>
  <c r="B40" i="10"/>
  <c r="M25" i="10"/>
  <c r="R16" i="10"/>
  <c r="H11" i="10"/>
  <c r="B29" i="10"/>
  <c r="S35" i="10"/>
  <c r="Q12" i="10"/>
  <c r="D12" i="10"/>
  <c r="AD9" i="10"/>
  <c r="AA17" i="10"/>
  <c r="AM37" i="10"/>
  <c r="AI17" i="10"/>
  <c r="AI11" i="10"/>
  <c r="AK8" i="10"/>
  <c r="AM25" i="10"/>
  <c r="AA33" i="10"/>
  <c r="X28" i="10"/>
  <c r="AD30" i="10"/>
  <c r="AC8" i="10"/>
  <c r="AG13" i="10"/>
  <c r="AM32" i="10"/>
  <c r="AD22" i="10"/>
  <c r="AA19" i="10"/>
  <c r="X31" i="10"/>
  <c r="AC17" i="10"/>
  <c r="AK12" i="10"/>
  <c r="AN12" i="10"/>
  <c r="X22" i="10"/>
  <c r="AG40" i="10"/>
  <c r="AD16" i="10"/>
  <c r="W38" i="10"/>
  <c r="AB36" i="10"/>
  <c r="AM34" i="10"/>
  <c r="Y6" i="10"/>
  <c r="X33" i="10"/>
  <c r="W32" i="10"/>
  <c r="W27" i="10"/>
  <c r="AA43" i="10"/>
  <c r="AF18" i="10"/>
  <c r="AH10" i="10"/>
  <c r="AN9" i="10"/>
  <c r="AA21" i="10"/>
  <c r="Y14" i="10"/>
  <c r="AA41" i="10"/>
  <c r="AL8" i="10"/>
  <c r="AF43" i="10"/>
  <c r="AL15" i="10"/>
  <c r="AC18" i="10"/>
  <c r="W43" i="10"/>
  <c r="AI15" i="10"/>
  <c r="AM36" i="10"/>
  <c r="AF16" i="10"/>
  <c r="AM39" i="10"/>
  <c r="X25" i="10"/>
  <c r="AH13" i="10"/>
  <c r="X8" i="10"/>
  <c r="AC44" i="10"/>
  <c r="AF10" i="10"/>
  <c r="AG16" i="10"/>
  <c r="AA8" i="10"/>
  <c r="W26" i="10"/>
  <c r="W28" i="10"/>
  <c r="AF30" i="10"/>
  <c r="AG21" i="10"/>
  <c r="AB25" i="10"/>
  <c r="W37" i="10"/>
  <c r="X42" i="10"/>
  <c r="X24" i="10"/>
  <c r="W39" i="10"/>
  <c r="AB7" i="10"/>
  <c r="AH20" i="10"/>
  <c r="AK18" i="10"/>
  <c r="AH15" i="10"/>
  <c r="W18" i="10"/>
  <c r="AC31" i="10"/>
  <c r="AL6" i="10"/>
  <c r="AM13" i="10"/>
  <c r="AM14" i="10"/>
  <c r="AM33" i="10"/>
  <c r="AC9" i="10"/>
  <c r="AB44" i="10"/>
  <c r="AL9" i="10"/>
  <c r="AD19" i="10"/>
  <c r="AJ14" i="10"/>
  <c r="AF25" i="10"/>
  <c r="AF20" i="10"/>
  <c r="AB26" i="10"/>
  <c r="AH8" i="10"/>
  <c r="AK13" i="10"/>
  <c r="W22" i="10"/>
  <c r="AA32" i="10"/>
  <c r="AL12" i="10"/>
  <c r="AC32" i="10"/>
  <c r="AB21" i="10"/>
  <c r="AD39" i="10"/>
  <c r="AB11" i="10"/>
  <c r="AD32" i="10"/>
  <c r="AD13" i="10"/>
  <c r="W17" i="10"/>
  <c r="AD11" i="10"/>
  <c r="AM38" i="10"/>
  <c r="AA30" i="10"/>
  <c r="AF22" i="10"/>
  <c r="AB24" i="10"/>
  <c r="AK6" i="10"/>
  <c r="AC20" i="10"/>
  <c r="AG15" i="10"/>
  <c r="W11" i="10"/>
  <c r="X18" i="10"/>
  <c r="W41" i="10"/>
  <c r="AG34" i="10"/>
  <c r="AG8" i="10"/>
  <c r="AB10" i="10"/>
  <c r="AM41" i="10"/>
  <c r="AF13" i="10"/>
  <c r="AD8" i="10"/>
  <c r="AD42" i="10"/>
  <c r="AF29" i="10"/>
  <c r="Y16" i="10"/>
  <c r="AJ20" i="10"/>
  <c r="AH11" i="10"/>
  <c r="AK9" i="10"/>
  <c r="W33" i="10"/>
  <c r="W35" i="10"/>
  <c r="W19" i="10"/>
  <c r="X9" i="10"/>
  <c r="AC24" i="10"/>
  <c r="AD20" i="10"/>
  <c r="AH14" i="10"/>
  <c r="AB41" i="10"/>
  <c r="Y9" i="10"/>
  <c r="AD27" i="10"/>
  <c r="AF11" i="10"/>
  <c r="AH9" i="10"/>
  <c r="Y8" i="10"/>
  <c r="AB27" i="10"/>
  <c r="AB15" i="10"/>
  <c r="AB34" i="10"/>
  <c r="AA18" i="10"/>
  <c r="W34" i="10"/>
  <c r="X26" i="10"/>
  <c r="AC22" i="10"/>
  <c r="W20" i="10"/>
  <c r="AG22" i="10"/>
  <c r="W36" i="10"/>
  <c r="AM17" i="10"/>
  <c r="AM18" i="10"/>
  <c r="AD43" i="10"/>
  <c r="AB29" i="10"/>
  <c r="AF17" i="10"/>
  <c r="AB23" i="10"/>
  <c r="AC42" i="10"/>
  <c r="Y15" i="10"/>
  <c r="AM7" i="10"/>
  <c r="AM8" i="10"/>
  <c r="AM6" i="10"/>
  <c r="AD29" i="10"/>
  <c r="AM28" i="10"/>
  <c r="AH6" i="10"/>
  <c r="AD10" i="10"/>
  <c r="AJ15" i="10"/>
  <c r="AI18" i="10"/>
  <c r="AG23" i="10"/>
  <c r="AC40" i="10"/>
  <c r="AA12" i="10"/>
  <c r="AA31" i="10"/>
  <c r="AL17" i="10"/>
  <c r="X19" i="10"/>
  <c r="X27" i="10"/>
  <c r="AA15" i="10"/>
  <c r="AF15" i="10"/>
  <c r="AM9" i="10"/>
  <c r="AM10" i="10"/>
  <c r="W12" i="10"/>
  <c r="AK11" i="10"/>
  <c r="AG27" i="10"/>
  <c r="X13" i="10"/>
  <c r="AF9" i="10"/>
  <c r="AI19" i="10"/>
  <c r="Y10" i="10"/>
  <c r="X30" i="10"/>
  <c r="AG11" i="10"/>
  <c r="AF19" i="10"/>
  <c r="W21" i="10"/>
  <c r="AG42" i="10"/>
  <c r="AM26" i="10"/>
  <c r="AC33" i="10"/>
  <c r="AM24" i="10"/>
  <c r="AC19" i="10"/>
  <c r="AD40" i="10"/>
  <c r="AK17" i="10"/>
  <c r="AF24" i="10"/>
  <c r="AB12" i="10"/>
  <c r="AJ16" i="10"/>
  <c r="AG6" i="10"/>
  <c r="AG7" i="10"/>
  <c r="AL16" i="10"/>
  <c r="X38" i="10"/>
  <c r="W7" i="10"/>
  <c r="AD31" i="10"/>
  <c r="X7" i="10"/>
  <c r="AJ18" i="10"/>
  <c r="AH7" i="10"/>
  <c r="AC36" i="10"/>
  <c r="AN10" i="10"/>
  <c r="AB37" i="10"/>
  <c r="AF34" i="10"/>
  <c r="AI7" i="10"/>
  <c r="W8" i="10"/>
  <c r="W14" i="10"/>
  <c r="AD18" i="10"/>
  <c r="AJ7" i="10"/>
  <c r="AI9" i="10"/>
  <c r="AD21" i="10"/>
  <c r="AM27" i="10"/>
  <c r="X34" i="10"/>
  <c r="AI16" i="10"/>
  <c r="AC7" i="10"/>
  <c r="X14" i="10"/>
  <c r="AB19" i="10"/>
  <c r="AA35" i="10"/>
  <c r="AB16" i="10"/>
  <c r="AG30" i="10"/>
  <c r="AA10" i="10"/>
  <c r="X10" i="10"/>
  <c r="AJ9" i="10"/>
  <c r="X35" i="10"/>
  <c r="X15" i="10"/>
  <c r="AD44" i="10"/>
  <c r="AJ17" i="10"/>
  <c r="AC11" i="10"/>
  <c r="X41" i="10"/>
  <c r="AI20" i="10"/>
  <c r="AH17" i="10"/>
  <c r="Y19" i="10"/>
  <c r="AF35" i="10"/>
  <c r="AA23" i="10"/>
  <c r="Y11" i="10"/>
  <c r="AF12" i="10"/>
  <c r="X17" i="10"/>
  <c r="AC14" i="10"/>
  <c r="AC16" i="10"/>
  <c r="AD23" i="10"/>
  <c r="AF26" i="10"/>
  <c r="AA7" i="10"/>
  <c r="AC27" i="10"/>
  <c r="AM16" i="10"/>
  <c r="AM15" i="10"/>
  <c r="AL20" i="10"/>
  <c r="AB17" i="10"/>
  <c r="AJ10" i="10"/>
  <c r="AM22" i="10"/>
  <c r="AM21" i="10"/>
  <c r="W24" i="10"/>
  <c r="AD7" i="10"/>
  <c r="Y18" i="10"/>
  <c r="X32" i="10"/>
  <c r="AG38" i="10"/>
  <c r="AG37" i="10"/>
  <c r="X36" i="10"/>
  <c r="AB32" i="10"/>
  <c r="AD41" i="10"/>
  <c r="AM42" i="10"/>
  <c r="AC13" i="10"/>
  <c r="AF14" i="10"/>
  <c r="AB9" i="10"/>
  <c r="AF38" i="10"/>
  <c r="AC21" i="10"/>
  <c r="AD37" i="10"/>
  <c r="AN6" i="10"/>
  <c r="AA27" i="10"/>
  <c r="AM29" i="10"/>
  <c r="AA14" i="10"/>
  <c r="AG20" i="10"/>
  <c r="AH18" i="10"/>
  <c r="AA9" i="10"/>
  <c r="AF7" i="10"/>
  <c r="W16" i="10"/>
  <c r="X39" i="10"/>
  <c r="AH16" i="10"/>
  <c r="X16" i="10"/>
  <c r="AC26" i="10"/>
  <c r="W10" i="10"/>
  <c r="AG18" i="10"/>
  <c r="X23" i="10"/>
  <c r="AD24" i="10"/>
  <c r="X20" i="10"/>
  <c r="AA24" i="10"/>
  <c r="AG17" i="10"/>
  <c r="AG19" i="10"/>
  <c r="AI12" i="10"/>
  <c r="W31" i="10"/>
  <c r="AD28" i="10"/>
  <c r="AD26" i="10"/>
  <c r="X29" i="10"/>
  <c r="AJ11" i="10"/>
  <c r="AK10" i="10"/>
  <c r="W15" i="10"/>
  <c r="AB14" i="10"/>
  <c r="W29" i="10"/>
  <c r="AF8" i="10"/>
  <c r="AA36" i="10"/>
  <c r="AB8" i="10"/>
  <c r="AD35" i="10"/>
  <c r="X37" i="10"/>
  <c r="AG39" i="10"/>
  <c r="AI13" i="10"/>
  <c r="AG25" i="10"/>
  <c r="X43" i="10"/>
  <c r="AL10" i="10"/>
  <c r="X44" i="10"/>
  <c r="AG10" i="10"/>
  <c r="AJ13" i="10"/>
  <c r="AF37" i="10"/>
  <c r="AA22" i="10"/>
  <c r="AF40" i="10"/>
  <c r="AM19" i="10"/>
  <c r="AM20" i="10"/>
  <c r="AF42" i="10"/>
  <c r="AB18" i="10"/>
  <c r="AC23" i="10"/>
  <c r="AC30" i="10"/>
  <c r="AG36" i="10"/>
  <c r="X12" i="10"/>
  <c r="AG26" i="10"/>
  <c r="AK14" i="10"/>
  <c r="AM23" i="10"/>
  <c r="AB42" i="10"/>
  <c r="AN7" i="10"/>
  <c r="X11" i="10"/>
  <c r="AM35" i="10"/>
  <c r="AC28" i="10"/>
  <c r="AF27" i="10"/>
  <c r="AF36" i="10"/>
  <c r="AA44" i="10"/>
  <c r="AI14" i="10"/>
  <c r="W42" i="10"/>
  <c r="AD17" i="10"/>
  <c r="AF39" i="10"/>
  <c r="X40" i="10"/>
  <c r="X21" i="10"/>
  <c r="AK16" i="10"/>
  <c r="AC39" i="10"/>
  <c r="AG9" i="10"/>
  <c r="Y17" i="10"/>
  <c r="AH19" i="10"/>
  <c r="AA11" i="10"/>
  <c r="W23" i="10"/>
  <c r="AA38" i="10"/>
  <c r="AC15" i="10"/>
  <c r="AF32" i="10"/>
  <c r="AL11" i="10"/>
  <c r="AN8" i="10"/>
  <c r="AF21" i="10"/>
  <c r="AM30" i="10"/>
  <c r="AA25" i="10"/>
  <c r="AG44" i="10"/>
  <c r="AL7" i="10"/>
  <c r="AI8" i="10"/>
  <c r="AH12" i="10"/>
  <c r="W9" i="10"/>
  <c r="AA39" i="10"/>
  <c r="AG29" i="10"/>
  <c r="AD34" i="10"/>
  <c r="AB43" i="10"/>
  <c r="AJ19" i="10"/>
  <c r="AB13" i="10"/>
  <c r="AA20" i="10"/>
  <c r="Y13" i="10"/>
  <c r="AB40" i="10"/>
  <c r="AM31" i="10"/>
  <c r="AA37" i="10"/>
  <c r="W44" i="10"/>
  <c r="AG43" i="10"/>
  <c r="AC12" i="10"/>
  <c r="AG35" i="10"/>
  <c r="AB33" i="10"/>
  <c r="AC43" i="10"/>
  <c r="AC10" i="10"/>
  <c r="AD14" i="10"/>
  <c r="AD36" i="10"/>
  <c r="AB31" i="10"/>
  <c r="AA16" i="10"/>
  <c r="AK7" i="10"/>
  <c r="AA42" i="10"/>
  <c r="AB38" i="10"/>
  <c r="AJ8" i="10"/>
  <c r="AD25" i="10"/>
  <c r="AB39" i="10"/>
  <c r="AD33" i="10"/>
  <c r="AM43" i="10"/>
  <c r="AC35" i="10"/>
  <c r="AN11" i="10"/>
  <c r="AK15" i="10"/>
  <c r="AL19" i="10"/>
  <c r="AL14" i="10"/>
  <c r="AG31" i="10"/>
  <c r="W30" i="10"/>
  <c r="AI10" i="10"/>
  <c r="AJ12" i="10"/>
  <c r="AG28" i="10"/>
  <c r="AB20" i="10"/>
  <c r="W40" i="10"/>
  <c r="AA28" i="10"/>
  <c r="AC25" i="10"/>
  <c r="AL18" i="10"/>
  <c r="AB30" i="10"/>
  <c r="AA29" i="10"/>
  <c r="AM44" i="10"/>
  <c r="AG32" i="10"/>
  <c r="W13" i="10"/>
  <c r="AD38" i="10"/>
  <c r="AG24" i="10"/>
  <c r="AL13" i="10"/>
  <c r="AB35" i="10"/>
  <c r="AK20" i="10"/>
  <c r="AG41" i="10"/>
  <c r="AC38" i="10"/>
  <c r="AF44" i="10"/>
  <c r="AC41" i="10"/>
  <c r="AF31" i="10"/>
  <c r="Y7" i="10"/>
  <c r="AC37" i="10"/>
  <c r="AB28" i="10"/>
  <c r="Y12" i="10"/>
  <c r="AM40" i="10"/>
  <c r="AF23" i="10"/>
  <c r="AA34" i="10"/>
  <c r="AF28" i="10"/>
  <c r="AM12" i="10"/>
  <c r="AM11" i="10"/>
  <c r="AF33" i="10"/>
  <c r="AA13" i="10"/>
  <c r="AG14" i="10"/>
  <c r="AK19" i="10"/>
  <c r="W25" i="10"/>
  <c r="AD12" i="10"/>
  <c r="AC34" i="10"/>
  <c r="AF41" i="10"/>
  <c r="AG33" i="10"/>
  <c r="AB22" i="10"/>
  <c r="AA40" i="10"/>
  <c r="AG12" i="10"/>
  <c r="AA26" i="10"/>
  <c r="AC29" i="10"/>
  <c r="AD15" i="10"/>
  <c r="AY15" i="10" l="1"/>
  <c r="AY16" i="10" s="1"/>
  <c r="AW22" i="10"/>
  <c r="AY12" i="10"/>
  <c r="AY13" i="10" s="1"/>
  <c r="BF19" i="10"/>
  <c r="BA33" i="10"/>
  <c r="BA34" i="10" s="1"/>
  <c r="BA35" i="10" s="1"/>
  <c r="BA36" i="10" s="1"/>
  <c r="BA37" i="10" s="1"/>
  <c r="BA38" i="10" s="1"/>
  <c r="BA39" i="10" s="1"/>
  <c r="BA40" i="10" s="1"/>
  <c r="BA41" i="10" s="1"/>
  <c r="BA42" i="10" s="1"/>
  <c r="BA43" i="10" s="1"/>
  <c r="BA44" i="10" s="1"/>
  <c r="BH11" i="10"/>
  <c r="BA28" i="10"/>
  <c r="BA23" i="10"/>
  <c r="BH40" i="10"/>
  <c r="AT12" i="10"/>
  <c r="AW28" i="10"/>
  <c r="AT7" i="10"/>
  <c r="BA31" i="10"/>
  <c r="BF20" i="10"/>
  <c r="BG13" i="10"/>
  <c r="BG14" i="10" s="1"/>
  <c r="BG15" i="10" s="1"/>
  <c r="BB24" i="10"/>
  <c r="BB25" i="10" s="1"/>
  <c r="BB26" i="10" s="1"/>
  <c r="BB27" i="10" s="1"/>
  <c r="BB28" i="10" s="1"/>
  <c r="BB29" i="10" s="1"/>
  <c r="BB30" i="10" s="1"/>
  <c r="BB31" i="10" s="1"/>
  <c r="BB32" i="10" s="1"/>
  <c r="BB33" i="10" s="1"/>
  <c r="BB34" i="10" s="1"/>
  <c r="BB35" i="10" s="1"/>
  <c r="BB36" i="10" s="1"/>
  <c r="BB37" i="10" s="1"/>
  <c r="BB38" i="10" s="1"/>
  <c r="BB39" i="10" s="1"/>
  <c r="BB40" i="10" s="1"/>
  <c r="BB41" i="10" s="1"/>
  <c r="BB42" i="10" s="1"/>
  <c r="BB43" i="10" s="1"/>
  <c r="BB44" i="10" s="1"/>
  <c r="AR13" i="10"/>
  <c r="AR14" i="10" s="1"/>
  <c r="BH44" i="10"/>
  <c r="AW30" i="10"/>
  <c r="BG18" i="10"/>
  <c r="AX25" i="10"/>
  <c r="AW20" i="10"/>
  <c r="BE12" i="10"/>
  <c r="BD10" i="10"/>
  <c r="BG19" i="10"/>
  <c r="BG20" i="10" s="1"/>
  <c r="BH43" i="10"/>
  <c r="AY25" i="10"/>
  <c r="BE8" i="10"/>
  <c r="BF7" i="10"/>
  <c r="AW31" i="10"/>
  <c r="AW32" i="10" s="1"/>
  <c r="AW33" i="10" s="1"/>
  <c r="AW34" i="10" s="1"/>
  <c r="AW35" i="10" s="1"/>
  <c r="AW36" i="10" s="1"/>
  <c r="AW37" i="10" s="1"/>
  <c r="AW38" i="10" s="1"/>
  <c r="AW39" i="10" s="1"/>
  <c r="AW40" i="10" s="1"/>
  <c r="AW41" i="10" s="1"/>
  <c r="AW42" i="10" s="1"/>
  <c r="AW43" i="10" s="1"/>
  <c r="AW44" i="10" s="1"/>
  <c r="AY14" i="10"/>
  <c r="AX10" i="10"/>
  <c r="AX11" i="10" s="1"/>
  <c r="AX12" i="10" s="1"/>
  <c r="BH31" i="10"/>
  <c r="AT13" i="10"/>
  <c r="BE19" i="10"/>
  <c r="BE20" i="10" s="1"/>
  <c r="AR9" i="10"/>
  <c r="BC12" i="10"/>
  <c r="BD8" i="10"/>
  <c r="BD9" i="10" s="1"/>
  <c r="AV25" i="10"/>
  <c r="AV26" i="10" s="1"/>
  <c r="AV27" i="10" s="1"/>
  <c r="AV28" i="10" s="1"/>
  <c r="AV29" i="10" s="1"/>
  <c r="AV30" i="10" s="1"/>
  <c r="AV31" i="10" s="1"/>
  <c r="BH30" i="10"/>
  <c r="BA21" i="10"/>
  <c r="BI8" i="10"/>
  <c r="BI9" i="10" s="1"/>
  <c r="BA32" i="10"/>
  <c r="AX15" i="10"/>
  <c r="AR23" i="10"/>
  <c r="AR24" i="10" s="1"/>
  <c r="AR25" i="10" s="1"/>
  <c r="AR26" i="10" s="1"/>
  <c r="AR27" i="10" s="1"/>
  <c r="AR28" i="10" s="1"/>
  <c r="AR29" i="10" s="1"/>
  <c r="AR30" i="10" s="1"/>
  <c r="AR31" i="10" s="1"/>
  <c r="AR32" i="10" s="1"/>
  <c r="AR33" i="10" s="1"/>
  <c r="AR34" i="10" s="1"/>
  <c r="AR35" i="10" s="1"/>
  <c r="AR36" i="10" s="1"/>
  <c r="AR37" i="10" s="1"/>
  <c r="AR38" i="10" s="1"/>
  <c r="AR39" i="10" s="1"/>
  <c r="AR40" i="10" s="1"/>
  <c r="AR41" i="10" s="1"/>
  <c r="AR42" i="10" s="1"/>
  <c r="AR43" i="10" s="1"/>
  <c r="AR44" i="10" s="1"/>
  <c r="AV11" i="10"/>
  <c r="AV12" i="10" s="1"/>
  <c r="AV13" i="10" s="1"/>
  <c r="AT17" i="10"/>
  <c r="AT18" i="10" s="1"/>
  <c r="AT19" i="10" s="1"/>
  <c r="BB9" i="10"/>
  <c r="BF16" i="10"/>
  <c r="BF17" i="10" s="1"/>
  <c r="BF18" i="10" s="1"/>
  <c r="AY17" i="10"/>
  <c r="BA27" i="10"/>
  <c r="AX28" i="10"/>
  <c r="AX29" i="10" s="1"/>
  <c r="AX30" i="10" s="1"/>
  <c r="AX31" i="10" s="1"/>
  <c r="AX32" i="10" s="1"/>
  <c r="AX33" i="10" s="1"/>
  <c r="AX34" i="10" s="1"/>
  <c r="AX35" i="10" s="1"/>
  <c r="AX36" i="10" s="1"/>
  <c r="AX37" i="10" s="1"/>
  <c r="AX38" i="10" s="1"/>
  <c r="AX39" i="10" s="1"/>
  <c r="AX40" i="10" s="1"/>
  <c r="AX41" i="10" s="1"/>
  <c r="AX42" i="10" s="1"/>
  <c r="AX43" i="10" s="1"/>
  <c r="AX44" i="10" s="1"/>
  <c r="BH35" i="10"/>
  <c r="AS11" i="10"/>
  <c r="AS13" i="10" s="1"/>
  <c r="BI7" i="10"/>
  <c r="BI10" i="10" s="1"/>
  <c r="BI11" i="10" s="1"/>
  <c r="BH23" i="10"/>
  <c r="AS12" i="10"/>
  <c r="AX23" i="10"/>
  <c r="AW18" i="10"/>
  <c r="BH19" i="10"/>
  <c r="AV22" i="10"/>
  <c r="BE13" i="10"/>
  <c r="BB10" i="10"/>
  <c r="BG10" i="10"/>
  <c r="AW8" i="10"/>
  <c r="AW14" i="10"/>
  <c r="AR15" i="10"/>
  <c r="AR16" i="10" s="1"/>
  <c r="AR18" i="10" s="1"/>
  <c r="BF10" i="10"/>
  <c r="BF11" i="10" s="1"/>
  <c r="AY26" i="10"/>
  <c r="AY28" i="10"/>
  <c r="AV24" i="10"/>
  <c r="AY24" i="10"/>
  <c r="BB18" i="10"/>
  <c r="BB19" i="10" s="1"/>
  <c r="BB20" i="10" s="1"/>
  <c r="BB21" i="10" s="1"/>
  <c r="BB22" i="10" s="1"/>
  <c r="AR10" i="10"/>
  <c r="AX26" i="10"/>
  <c r="AV9" i="10"/>
  <c r="AV14" i="10"/>
  <c r="AV15" i="10" s="1"/>
  <c r="AV16" i="10" s="1"/>
  <c r="AV17" i="10" s="1"/>
  <c r="AV18" i="10" s="1"/>
  <c r="BH29" i="10"/>
  <c r="BI6" i="10"/>
  <c r="AX21" i="10"/>
  <c r="AW9" i="10"/>
  <c r="AW10" i="10" s="1"/>
  <c r="BA14" i="10"/>
  <c r="AX13" i="10"/>
  <c r="BH42" i="10"/>
  <c r="BE10" i="10"/>
  <c r="BE11" i="10" s="1"/>
  <c r="AW17" i="10"/>
  <c r="AX27" i="10"/>
  <c r="BA26" i="10"/>
  <c r="AY23" i="10"/>
  <c r="AX16" i="10"/>
  <c r="AX14" i="10"/>
  <c r="AS17" i="10"/>
  <c r="BA12" i="10"/>
  <c r="AV23" i="10"/>
  <c r="AS15" i="10"/>
  <c r="BE9" i="10"/>
  <c r="AS10" i="10"/>
  <c r="AV10" i="10"/>
  <c r="AW16" i="10"/>
  <c r="AW19" i="10"/>
  <c r="AS14" i="10"/>
  <c r="AS16" i="10" s="1"/>
  <c r="BD16" i="10"/>
  <c r="BD17" i="10" s="1"/>
  <c r="BH27" i="10"/>
  <c r="AY21" i="10"/>
  <c r="AY18" i="10"/>
  <c r="BC7" i="10"/>
  <c r="BG16" i="10"/>
  <c r="BG17" i="10" s="1"/>
  <c r="BB6" i="10"/>
  <c r="BA24" i="10"/>
  <c r="AX19" i="10"/>
  <c r="BH24" i="10"/>
  <c r="BH26" i="10"/>
  <c r="BA19" i="10"/>
  <c r="BB11" i="10"/>
  <c r="BB12" i="10" s="1"/>
  <c r="AT10" i="10"/>
  <c r="AT11" i="10" s="1"/>
  <c r="BD19" i="10"/>
  <c r="BD20" i="10" s="1"/>
  <c r="BA9" i="10"/>
  <c r="BA10" i="10" s="1"/>
  <c r="AR12" i="10"/>
  <c r="BA15" i="10"/>
  <c r="BA16" i="10" s="1"/>
  <c r="BA17" i="10" s="1"/>
  <c r="BB23" i="10"/>
  <c r="BD18" i="10"/>
  <c r="BE15" i="10"/>
  <c r="BE16" i="10" s="1"/>
  <c r="BE17" i="10" s="1"/>
  <c r="BE18" i="10" s="1"/>
  <c r="AY10" i="10"/>
  <c r="AY11" i="10" s="1"/>
  <c r="BC6" i="10"/>
  <c r="BH28" i="10"/>
  <c r="AY29" i="10"/>
  <c r="BH6" i="10"/>
  <c r="BH7" i="10" s="1"/>
  <c r="BH8" i="10" s="1"/>
  <c r="BH9" i="10" s="1"/>
  <c r="AW23" i="10"/>
  <c r="AW29" i="10"/>
  <c r="BH17" i="10"/>
  <c r="AR20" i="10"/>
  <c r="AR21" i="10" s="1"/>
  <c r="AR22" i="10" s="1"/>
  <c r="AX22" i="10"/>
  <c r="AW15" i="10"/>
  <c r="AW27" i="10"/>
  <c r="AT8" i="10"/>
  <c r="AT9" i="10" s="1"/>
  <c r="BA11" i="10"/>
  <c r="AY27" i="10"/>
  <c r="BC14" i="10"/>
  <c r="BC15" i="10" s="1"/>
  <c r="AY20" i="10"/>
  <c r="AX24" i="10"/>
  <c r="AR19" i="10"/>
  <c r="BC11" i="10"/>
  <c r="BA29" i="10"/>
  <c r="AY8" i="10"/>
  <c r="BA13" i="10"/>
  <c r="BH41" i="10"/>
  <c r="BB8" i="10"/>
  <c r="AS18" i="10"/>
  <c r="AS19" i="10" s="1"/>
  <c r="AS20" i="10" s="1"/>
  <c r="AS21" i="10" s="1"/>
  <c r="AS22" i="10" s="1"/>
  <c r="AS23" i="10" s="1"/>
  <c r="AS24" i="10" s="1"/>
  <c r="AS25" i="10" s="1"/>
  <c r="AS26" i="10" s="1"/>
  <c r="AS27" i="10" s="1"/>
  <c r="AS28" i="10" s="1"/>
  <c r="AS29" i="10" s="1"/>
  <c r="AS30" i="10" s="1"/>
  <c r="AS31" i="10" s="1"/>
  <c r="AS32" i="10" s="1"/>
  <c r="AS33" i="10" s="1"/>
  <c r="AS34" i="10" s="1"/>
  <c r="AS35" i="10" s="1"/>
  <c r="AS36" i="10" s="1"/>
  <c r="AS37" i="10" s="1"/>
  <c r="AS38" i="10" s="1"/>
  <c r="AS39" i="10" s="1"/>
  <c r="AS40" i="10" s="1"/>
  <c r="AS41" i="10" s="1"/>
  <c r="AS42" i="10" s="1"/>
  <c r="AS43" i="10" s="1"/>
  <c r="AS44" i="10" s="1"/>
  <c r="AR11" i="10"/>
  <c r="AX20" i="10"/>
  <c r="BF6" i="10"/>
  <c r="AW24" i="10"/>
  <c r="BA22" i="10"/>
  <c r="BH38" i="10"/>
  <c r="AR17" i="10"/>
  <c r="AW11" i="10"/>
  <c r="AW12" i="10" s="1"/>
  <c r="AW13" i="10" s="1"/>
  <c r="AW21" i="10"/>
  <c r="BG12" i="10"/>
  <c r="AV32" i="10"/>
  <c r="AV33" i="10" s="1"/>
  <c r="AV34" i="10" s="1"/>
  <c r="AV35" i="10" s="1"/>
  <c r="AV36" i="10" s="1"/>
  <c r="AV37" i="10" s="1"/>
  <c r="AV38" i="10" s="1"/>
  <c r="AV39" i="10" s="1"/>
  <c r="AV40" i="10" s="1"/>
  <c r="AV41" i="10" s="1"/>
  <c r="AV42" i="10" s="1"/>
  <c r="AV43" i="10" s="1"/>
  <c r="AV44" i="10" s="1"/>
  <c r="BC8" i="10"/>
  <c r="BC9" i="10" s="1"/>
  <c r="BC10" i="10" s="1"/>
  <c r="AW26" i="10"/>
  <c r="BA20" i="10"/>
  <c r="BA25" i="10"/>
  <c r="BE14" i="10"/>
  <c r="AY19" i="10"/>
  <c r="BG9" i="10"/>
  <c r="BG11" i="10" s="1"/>
  <c r="BH33" i="10"/>
  <c r="BH13" i="10"/>
  <c r="BH15" i="10" s="1"/>
  <c r="BG6" i="10"/>
  <c r="AW25" i="10"/>
  <c r="BA30" i="10"/>
  <c r="AV8" i="10"/>
  <c r="AS8" i="10"/>
  <c r="BC13" i="10"/>
  <c r="BC16" i="10" s="1"/>
  <c r="BC17" i="10" s="1"/>
  <c r="BC18" i="10" s="1"/>
  <c r="BC19" i="10" s="1"/>
  <c r="BC20" i="10" s="1"/>
  <c r="BH39" i="10"/>
  <c r="BH36" i="10"/>
  <c r="AX18" i="10"/>
  <c r="BG8" i="10"/>
  <c r="AT14" i="10"/>
  <c r="AT15" i="10" s="1"/>
  <c r="AT16" i="10" s="1"/>
  <c r="AV21" i="10"/>
  <c r="BA18" i="10"/>
  <c r="AT6" i="10"/>
  <c r="BH34" i="10"/>
  <c r="BI12" i="10"/>
  <c r="BF12" i="10"/>
  <c r="BF13" i="10" s="1"/>
  <c r="BF14" i="10" s="1"/>
  <c r="BF15" i="10" s="1"/>
  <c r="AX17" i="10"/>
  <c r="AV19" i="10"/>
  <c r="AV20" i="10" s="1"/>
  <c r="AY22" i="10"/>
  <c r="BH32" i="10"/>
  <c r="BB13" i="10"/>
  <c r="BB14" i="10" s="1"/>
  <c r="BB15" i="10" s="1"/>
  <c r="BB16" i="10" s="1"/>
  <c r="BB17" i="10" s="1"/>
  <c r="AY30" i="10"/>
  <c r="AY31" i="10" s="1"/>
  <c r="AY32" i="10" s="1"/>
  <c r="AY33" i="10" s="1"/>
  <c r="AY34" i="10" s="1"/>
  <c r="AY35" i="10" s="1"/>
  <c r="AY36" i="10" s="1"/>
  <c r="AY37" i="10" s="1"/>
  <c r="AY38" i="10" s="1"/>
  <c r="AY39" i="10" s="1"/>
  <c r="AY40" i="10" s="1"/>
  <c r="AY41" i="10" s="1"/>
  <c r="AY42" i="10" s="1"/>
  <c r="AY43" i="10" s="1"/>
  <c r="AY44" i="10" s="1"/>
  <c r="BH25" i="10"/>
  <c r="BF8" i="10"/>
  <c r="BF9" i="10" s="1"/>
  <c r="BD11" i="10"/>
  <c r="BD12" i="10" s="1"/>
  <c r="BD13" i="10" s="1"/>
  <c r="BD14" i="10" s="1"/>
  <c r="BD15" i="10" s="1"/>
  <c r="BH37" i="10"/>
  <c r="AY9" i="10"/>
  <c r="F6" i="10"/>
  <c r="E6" i="10"/>
  <c r="C6" i="10"/>
  <c r="M6" i="10"/>
  <c r="L6" i="10"/>
  <c r="S6" i="10"/>
  <c r="D6" i="10"/>
  <c r="P6" i="10"/>
  <c r="Q6" i="10"/>
  <c r="K6" i="10"/>
  <c r="R6" i="10"/>
  <c r="H6" i="10"/>
  <c r="B6" i="10"/>
  <c r="O6" i="10"/>
  <c r="N6" i="10"/>
  <c r="I6" i="10"/>
  <c r="G6" i="10"/>
  <c r="AC6" i="10"/>
  <c r="AD6" i="10"/>
  <c r="AF6" i="10"/>
  <c r="X6" i="10"/>
  <c r="AA6" i="10"/>
  <c r="W6" i="10"/>
  <c r="AJ6" i="10"/>
  <c r="AB6" i="10"/>
  <c r="AI6" i="10"/>
  <c r="BD7" i="10" l="1"/>
  <c r="AW6" i="10"/>
  <c r="BE6" i="10"/>
  <c r="BE7" i="10"/>
  <c r="AR6" i="10"/>
  <c r="AR7" i="10"/>
  <c r="AR8" i="10" s="1"/>
  <c r="AV6" i="10"/>
  <c r="AV7" i="10"/>
  <c r="AS6" i="10"/>
  <c r="AS7" i="10"/>
  <c r="AS9" i="10" s="1"/>
  <c r="BA6" i="10"/>
  <c r="BA7" i="10"/>
  <c r="BA8" i="10" s="1"/>
  <c r="AY6" i="10"/>
  <c r="AY7" i="10"/>
  <c r="AX6" i="10"/>
  <c r="AX7" i="10"/>
  <c r="AX8" i="10" s="1"/>
  <c r="AX9" i="10" s="1"/>
  <c r="BB7" i="10"/>
  <c r="BH10" i="10"/>
  <c r="BG7" i="10"/>
  <c r="BH12" i="10" l="1"/>
  <c r="BD6" i="10"/>
  <c r="AW7" i="10"/>
  <c r="T47" i="10"/>
  <c r="M47" i="10"/>
  <c r="C47" i="10"/>
  <c r="D47" i="10"/>
  <c r="F47" i="10"/>
  <c r="T46" i="10"/>
  <c r="G47" i="10"/>
  <c r="R47" i="10"/>
  <c r="B47" i="10"/>
  <c r="L47" i="10"/>
  <c r="H47" i="10"/>
  <c r="S47" i="10"/>
  <c r="P47" i="10"/>
  <c r="N47" i="10"/>
  <c r="E47" i="10"/>
  <c r="I47" i="10"/>
  <c r="Q47" i="10"/>
  <c r="K47" i="10"/>
  <c r="O47" i="10"/>
  <c r="H46" i="10" l="1"/>
  <c r="B46" i="10"/>
  <c r="C46" i="10"/>
  <c r="E46" i="10"/>
  <c r="K46" i="10"/>
  <c r="L46" i="10"/>
  <c r="R46" i="10"/>
  <c r="N46" i="10"/>
  <c r="S46" i="10"/>
  <c r="G46" i="10"/>
  <c r="O46" i="10"/>
  <c r="F46" i="10"/>
  <c r="BH14" i="10"/>
  <c r="BH18" i="10" s="1"/>
  <c r="BH20" i="10" s="1"/>
  <c r="BH21" i="10" s="1"/>
  <c r="I46" i="10"/>
  <c r="Q46" i="10"/>
  <c r="P46" i="10"/>
  <c r="D46" i="10"/>
  <c r="M46" i="10"/>
  <c r="BH16" i="10"/>
  <c r="AD45" i="10"/>
  <c r="AD46" i="10"/>
  <c r="AK21" i="10"/>
  <c r="W45" i="10"/>
  <c r="W46" i="10"/>
  <c r="AM45" i="10"/>
  <c r="AM46" i="10"/>
  <c r="AB45" i="10"/>
  <c r="AB46" i="10"/>
  <c r="Y20" i="10"/>
  <c r="AF45" i="10"/>
  <c r="AF46" i="10"/>
  <c r="AA45" i="10"/>
  <c r="AA46" i="10"/>
  <c r="AL21" i="10"/>
  <c r="AH21" i="10"/>
  <c r="X45" i="10"/>
  <c r="X46" i="10"/>
  <c r="AI21" i="10"/>
  <c r="AC45" i="10"/>
  <c r="AC46" i="10"/>
  <c r="AG45" i="10"/>
  <c r="AG46" i="10"/>
  <c r="AJ21" i="10"/>
  <c r="BE21" i="10" l="1"/>
  <c r="BB46" i="10"/>
  <c r="BB45" i="10"/>
  <c r="AX45" i="10"/>
  <c r="BD21" i="10"/>
  <c r="AS45" i="10"/>
  <c r="BC21" i="10"/>
  <c r="BG21" i="10"/>
  <c r="AV46" i="10"/>
  <c r="AV45" i="10"/>
  <c r="BA45" i="10"/>
  <c r="AT20" i="10"/>
  <c r="AW45" i="10"/>
  <c r="BH45" i="10"/>
  <c r="BH46" i="10" s="1"/>
  <c r="AR46" i="10"/>
  <c r="AR45" i="10"/>
  <c r="BF21" i="10"/>
  <c r="AY45" i="10"/>
  <c r="BH22" i="10"/>
  <c r="AY46" i="10" l="1"/>
  <c r="AX46" i="10"/>
  <c r="BA46" i="10"/>
  <c r="AS46" i="10"/>
  <c r="AW46" i="10"/>
  <c r="L49" i="10"/>
  <c r="D49" i="10"/>
  <c r="Q49" i="10"/>
  <c r="R49" i="10"/>
  <c r="N49" i="10"/>
  <c r="O49" i="10"/>
  <c r="F49" i="10"/>
  <c r="G49" i="10"/>
  <c r="T49" i="10"/>
  <c r="I49" i="10"/>
  <c r="M49" i="10"/>
  <c r="H49" i="10"/>
  <c r="T48" i="10"/>
  <c r="S49" i="10"/>
  <c r="E49" i="10"/>
  <c r="P49" i="10"/>
  <c r="B49" i="10"/>
  <c r="K49" i="10"/>
  <c r="C49" i="10"/>
  <c r="O48" i="10" l="1"/>
  <c r="L48" i="10"/>
  <c r="S48" i="10"/>
  <c r="Q48" i="10"/>
  <c r="K48" i="10"/>
  <c r="N48" i="10"/>
  <c r="F48" i="10"/>
  <c r="R48" i="10"/>
  <c r="D48" i="10"/>
  <c r="G48" i="10"/>
  <c r="C48" i="10"/>
  <c r="E48" i="10"/>
  <c r="I48" i="10"/>
  <c r="M48" i="10"/>
  <c r="P48" i="10"/>
  <c r="H48" i="10"/>
  <c r="B48" i="10"/>
  <c r="R50" i="10"/>
  <c r="O50" i="10"/>
  <c r="O51" i="10"/>
  <c r="G51" i="10"/>
  <c r="N50" i="10"/>
  <c r="B51" i="10"/>
  <c r="N51" i="10"/>
  <c r="H50" i="10"/>
  <c r="E50" i="10"/>
  <c r="D51" i="10"/>
  <c r="T51" i="10"/>
  <c r="P51" i="10"/>
  <c r="C51" i="10"/>
  <c r="S50" i="10"/>
  <c r="I51" i="10"/>
  <c r="H51" i="10"/>
  <c r="R51" i="10"/>
  <c r="L50" i="10"/>
  <c r="G50" i="10"/>
  <c r="Q51" i="10"/>
  <c r="D50" i="10"/>
  <c r="Q50" i="10"/>
  <c r="M51" i="10"/>
  <c r="C50" i="10"/>
  <c r="T50" i="10"/>
  <c r="S51" i="10"/>
  <c r="E51" i="10"/>
  <c r="L51" i="10"/>
  <c r="F51" i="10"/>
  <c r="M50" i="10"/>
  <c r="B50" i="10"/>
  <c r="I50" i="10"/>
  <c r="K50" i="10"/>
  <c r="P50" i="10"/>
  <c r="K51" i="10"/>
  <c r="F50" i="10"/>
  <c r="Y22" i="10"/>
  <c r="AL22" i="10"/>
  <c r="AF47" i="10"/>
  <c r="AF48" i="10"/>
  <c r="AB47" i="10"/>
  <c r="AB48" i="10"/>
  <c r="AC47" i="10"/>
  <c r="AC48" i="10"/>
  <c r="AC49" i="10"/>
  <c r="AC50" i="10"/>
  <c r="AL23" i="10"/>
  <c r="AH23" i="10"/>
  <c r="Y21" i="10"/>
  <c r="AM49" i="10"/>
  <c r="AM50" i="10"/>
  <c r="W49" i="10"/>
  <c r="W50" i="10"/>
  <c r="AH22" i="10"/>
  <c r="AJ23" i="10"/>
  <c r="X49" i="10"/>
  <c r="X50" i="10"/>
  <c r="AD49" i="10"/>
  <c r="AD50" i="10"/>
  <c r="AJ22" i="10"/>
  <c r="AI22" i="10"/>
  <c r="X47" i="10"/>
  <c r="X48" i="10"/>
  <c r="W47" i="10"/>
  <c r="W48" i="10"/>
  <c r="AG49" i="10"/>
  <c r="AG50" i="10"/>
  <c r="AF49" i="10"/>
  <c r="AF50" i="10"/>
  <c r="AB49" i="10"/>
  <c r="AB50" i="10"/>
  <c r="AK23" i="10"/>
  <c r="AN13" i="10"/>
  <c r="AK22" i="10"/>
  <c r="AI23" i="10"/>
  <c r="AG47" i="10"/>
  <c r="AG48" i="10"/>
  <c r="AA47" i="10"/>
  <c r="AA48" i="10"/>
  <c r="AM47" i="10"/>
  <c r="AM48" i="10"/>
  <c r="AD47" i="10"/>
  <c r="AD48" i="10"/>
  <c r="AA49" i="10"/>
  <c r="AA50" i="10"/>
  <c r="AV50" i="10" l="1"/>
  <c r="AV49" i="10"/>
  <c r="AY47" i="10"/>
  <c r="BH47" i="10"/>
  <c r="AV48" i="10"/>
  <c r="AV47" i="10"/>
  <c r="BB48" i="10"/>
  <c r="BB47" i="10"/>
  <c r="BD23" i="10"/>
  <c r="BF22" i="10"/>
  <c r="BI13" i="10"/>
  <c r="BF23" i="10"/>
  <c r="AW50" i="10"/>
  <c r="AW49" i="10"/>
  <c r="AR48" i="10"/>
  <c r="AR49" i="10" s="1"/>
  <c r="AR50" i="10" s="1"/>
  <c r="AR47" i="10"/>
  <c r="AS47" i="10"/>
  <c r="BD22" i="10"/>
  <c r="BE22" i="10"/>
  <c r="AS50" i="10"/>
  <c r="AS49" i="10"/>
  <c r="BC22" i="10"/>
  <c r="AT21" i="10"/>
  <c r="BC23" i="10"/>
  <c r="BG23" i="10"/>
  <c r="AX47" i="10"/>
  <c r="AW47" i="10"/>
  <c r="BA47" i="10"/>
  <c r="BG22" i="10"/>
  <c r="C53" i="10"/>
  <c r="N53" i="10"/>
  <c r="F53" i="10"/>
  <c r="G53" i="10"/>
  <c r="I53" i="10"/>
  <c r="G52" i="10"/>
  <c r="L53" i="10"/>
  <c r="O53" i="10"/>
  <c r="T53" i="10"/>
  <c r="D53" i="10"/>
  <c r="O52" i="10"/>
  <c r="E53" i="10"/>
  <c r="N52" i="10"/>
  <c r="B52" i="10"/>
  <c r="R53" i="10"/>
  <c r="T52" i="10"/>
  <c r="H52" i="10"/>
  <c r="P52" i="10"/>
  <c r="D52" i="10"/>
  <c r="P53" i="10"/>
  <c r="R52" i="10"/>
  <c r="L52" i="10"/>
  <c r="Q52" i="10"/>
  <c r="E52" i="10"/>
  <c r="K52" i="10"/>
  <c r="Q53" i="10"/>
  <c r="M53" i="10"/>
  <c r="S52" i="10"/>
  <c r="B53" i="10"/>
  <c r="M52" i="10"/>
  <c r="H53" i="10"/>
  <c r="K53" i="10"/>
  <c r="F52" i="10"/>
  <c r="I52" i="10"/>
  <c r="C52" i="10"/>
  <c r="S53" i="10"/>
  <c r="AL24" i="10"/>
  <c r="AH24" i="10"/>
  <c r="AC51" i="10"/>
  <c r="AC52" i="10"/>
  <c r="AF51" i="10"/>
  <c r="AF52" i="10"/>
  <c r="AK24" i="10"/>
  <c r="AA51" i="10"/>
  <c r="AA52" i="10"/>
  <c r="AJ24" i="10"/>
  <c r="Y23" i="10"/>
  <c r="AD51" i="10"/>
  <c r="AD52" i="10"/>
  <c r="AN14" i="10"/>
  <c r="X51" i="10"/>
  <c r="X52" i="10"/>
  <c r="AI24" i="10"/>
  <c r="AM51" i="10"/>
  <c r="AM52" i="10"/>
  <c r="AB51" i="10"/>
  <c r="AB52" i="10"/>
  <c r="W51" i="10"/>
  <c r="W52" i="10"/>
  <c r="AG51" i="10"/>
  <c r="AG52" i="10"/>
  <c r="BB52" i="10" l="1"/>
  <c r="BB51" i="10"/>
  <c r="AR52" i="10"/>
  <c r="BD24" i="10"/>
  <c r="AS52" i="10"/>
  <c r="BI14" i="10"/>
  <c r="AT23" i="10"/>
  <c r="BE24" i="10"/>
  <c r="AV52" i="10"/>
  <c r="AV51" i="10"/>
  <c r="BF24" i="10"/>
  <c r="BG24" i="10"/>
  <c r="AT22" i="10"/>
  <c r="BB49" i="10"/>
  <c r="AR51" i="10"/>
  <c r="C61" i="10"/>
  <c r="BA48" i="10"/>
  <c r="AS51" i="10"/>
  <c r="AW51" i="10"/>
  <c r="AW52" i="10" s="1"/>
  <c r="AW48" i="10"/>
  <c r="BH48" i="10"/>
  <c r="AX48" i="10"/>
  <c r="BE23" i="10"/>
  <c r="AY48" i="10"/>
  <c r="BC24" i="10"/>
  <c r="AS48" i="10"/>
  <c r="P83" i="10"/>
  <c r="L69" i="10"/>
  <c r="I67" i="10"/>
  <c r="R72" i="10"/>
  <c r="T62" i="10"/>
  <c r="M69" i="10"/>
  <c r="I85" i="10"/>
  <c r="G81" i="10"/>
  <c r="M79" i="10"/>
  <c r="K66" i="10"/>
  <c r="E73" i="10"/>
  <c r="P71" i="10"/>
  <c r="M58" i="10"/>
  <c r="I81" i="10"/>
  <c r="N68" i="10"/>
  <c r="F56" i="10"/>
  <c r="Q64" i="10"/>
  <c r="O69" i="10"/>
  <c r="B64" i="10"/>
  <c r="I77" i="10"/>
  <c r="R62" i="10"/>
  <c r="C73" i="10"/>
  <c r="O59" i="10"/>
  <c r="L79" i="10"/>
  <c r="B72" i="10"/>
  <c r="F73" i="10"/>
  <c r="O62" i="10"/>
  <c r="N71" i="10"/>
  <c r="S64" i="10"/>
  <c r="B62" i="10"/>
  <c r="S67" i="10"/>
  <c r="E83" i="10"/>
  <c r="O57" i="10"/>
  <c r="T80" i="10"/>
  <c r="F80" i="10"/>
  <c r="D78" i="10"/>
  <c r="G78" i="10"/>
  <c r="R78" i="10"/>
  <c r="F83" i="10"/>
  <c r="L80" i="10"/>
  <c r="Q77" i="10"/>
  <c r="E56" i="10"/>
  <c r="Q63" i="10"/>
  <c r="B65" i="10"/>
  <c r="O85" i="10"/>
  <c r="T68" i="10"/>
  <c r="T58" i="10"/>
  <c r="F79" i="10"/>
  <c r="M56" i="10"/>
  <c r="H80" i="10"/>
  <c r="F59" i="10"/>
  <c r="M72" i="10"/>
  <c r="N67" i="10"/>
  <c r="C60" i="10"/>
  <c r="C54" i="10"/>
  <c r="C69" i="10"/>
  <c r="H75" i="10"/>
  <c r="H82" i="10"/>
  <c r="S84" i="10"/>
  <c r="N85" i="10"/>
  <c r="R75" i="10"/>
  <c r="I58" i="10"/>
  <c r="M60" i="10"/>
  <c r="P66" i="10"/>
  <c r="S65" i="10"/>
  <c r="I75" i="10"/>
  <c r="M77" i="10"/>
  <c r="D59" i="10"/>
  <c r="F65" i="10"/>
  <c r="I70" i="10"/>
  <c r="K61" i="10"/>
  <c r="R64" i="10"/>
  <c r="O77" i="10"/>
  <c r="N72" i="10"/>
  <c r="H81" i="10"/>
  <c r="T55" i="10"/>
  <c r="R57" i="10"/>
  <c r="N62" i="10"/>
  <c r="E75" i="10"/>
  <c r="D67" i="10"/>
  <c r="N57" i="10"/>
  <c r="K71" i="10"/>
  <c r="C66" i="10"/>
  <c r="R54" i="10"/>
  <c r="F85" i="10"/>
  <c r="L83" i="10"/>
  <c r="B66" i="10"/>
  <c r="Q81" i="10"/>
  <c r="L74" i="10"/>
  <c r="H83" i="10"/>
  <c r="E67" i="10"/>
  <c r="H55" i="10"/>
  <c r="D60" i="10"/>
  <c r="K74" i="10"/>
  <c r="O74" i="10"/>
  <c r="T74" i="10"/>
  <c r="Q73" i="10"/>
  <c r="O55" i="10"/>
  <c r="E76" i="10"/>
  <c r="B79" i="10"/>
  <c r="L78" i="10"/>
  <c r="I59" i="10"/>
  <c r="K58" i="10"/>
  <c r="L68" i="10"/>
  <c r="D68" i="10"/>
  <c r="S60" i="10"/>
  <c r="Q74" i="10"/>
  <c r="R74" i="10"/>
  <c r="P72" i="10"/>
  <c r="M81" i="10"/>
  <c r="T73" i="10"/>
  <c r="I61" i="10"/>
  <c r="D85" i="10"/>
  <c r="L62" i="10"/>
  <c r="L84" i="10"/>
  <c r="H85" i="10"/>
  <c r="C59" i="10"/>
  <c r="I69" i="10"/>
  <c r="M78" i="10"/>
  <c r="H60" i="10"/>
  <c r="G77" i="10"/>
  <c r="Q70" i="10"/>
  <c r="N70" i="10"/>
  <c r="F81" i="10"/>
  <c r="F54" i="10"/>
  <c r="R83" i="10"/>
  <c r="P70" i="10"/>
  <c r="T84" i="10"/>
  <c r="T78" i="10"/>
  <c r="G58" i="10"/>
  <c r="N63" i="10"/>
  <c r="E72" i="10"/>
  <c r="H69" i="10"/>
  <c r="H84" i="10"/>
  <c r="I74" i="10"/>
  <c r="N58" i="10"/>
  <c r="Q68" i="10"/>
  <c r="C70" i="10"/>
  <c r="S73" i="10"/>
  <c r="P64" i="10"/>
  <c r="G68" i="10"/>
  <c r="L67" i="10"/>
  <c r="S58" i="10"/>
  <c r="C71" i="10"/>
  <c r="Q58" i="10"/>
  <c r="G73" i="10"/>
  <c r="P76" i="10"/>
  <c r="R73" i="10"/>
  <c r="Q85" i="10"/>
  <c r="K56" i="10"/>
  <c r="P78" i="10"/>
  <c r="D71" i="10"/>
  <c r="F77" i="10"/>
  <c r="I68" i="10"/>
  <c r="T65" i="10"/>
  <c r="M80" i="10"/>
  <c r="K72" i="10"/>
  <c r="Q56" i="10"/>
  <c r="K68" i="10"/>
  <c r="P69" i="10"/>
  <c r="S83" i="10"/>
  <c r="M82" i="10"/>
  <c r="D77" i="10"/>
  <c r="L59" i="10"/>
  <c r="O67" i="10"/>
  <c r="P79" i="10"/>
  <c r="G72" i="10"/>
  <c r="N80" i="10"/>
  <c r="T71" i="10"/>
  <c r="K60" i="10"/>
  <c r="L71" i="10"/>
  <c r="S81" i="10"/>
  <c r="E66" i="10"/>
  <c r="E54" i="10"/>
  <c r="K85" i="10"/>
  <c r="N77" i="10"/>
  <c r="K54" i="10"/>
  <c r="Q82" i="10"/>
  <c r="L58" i="10"/>
  <c r="S68" i="10"/>
  <c r="R76" i="10"/>
  <c r="I79" i="10"/>
  <c r="K75" i="10"/>
  <c r="Q83" i="10"/>
  <c r="B74" i="10"/>
  <c r="M64" i="10"/>
  <c r="H61" i="10"/>
  <c r="B84" i="10"/>
  <c r="F74" i="10"/>
  <c r="C79" i="10"/>
  <c r="H66" i="10"/>
  <c r="F82" i="10"/>
  <c r="B83" i="10"/>
  <c r="S85" i="10"/>
  <c r="L73" i="10"/>
  <c r="P56" i="10"/>
  <c r="K81" i="10"/>
  <c r="M54" i="10"/>
  <c r="G71" i="10"/>
  <c r="S76" i="10"/>
  <c r="M71" i="10"/>
  <c r="D63" i="10"/>
  <c r="G67" i="10"/>
  <c r="F62" i="10"/>
  <c r="O82" i="10"/>
  <c r="G59" i="10"/>
  <c r="P60" i="10"/>
  <c r="G69" i="10"/>
  <c r="K79" i="10"/>
  <c r="N83" i="10"/>
  <c r="D65" i="10"/>
  <c r="K80" i="10"/>
  <c r="O56" i="10"/>
  <c r="D83" i="10"/>
  <c r="AZ87" i="14"/>
  <c r="F72" i="10"/>
  <c r="I76" i="10"/>
  <c r="B60" i="10"/>
  <c r="I64" i="10"/>
  <c r="G75" i="10"/>
  <c r="G61" i="10"/>
  <c r="D58" i="10"/>
  <c r="O70" i="10"/>
  <c r="G70" i="10"/>
  <c r="Q78" i="10"/>
  <c r="O61" i="10"/>
  <c r="D72" i="10"/>
  <c r="F67" i="10"/>
  <c r="P62" i="10"/>
  <c r="E77" i="10"/>
  <c r="E61" i="10"/>
  <c r="C64" i="10"/>
  <c r="T70" i="10"/>
  <c r="G84" i="10"/>
  <c r="C56" i="10"/>
  <c r="O73" i="10"/>
  <c r="G57" i="10"/>
  <c r="B85" i="10"/>
  <c r="T64" i="10"/>
  <c r="L72" i="10"/>
  <c r="O78" i="10"/>
  <c r="S77" i="10"/>
  <c r="B81" i="10"/>
  <c r="B54" i="10"/>
  <c r="M74" i="10"/>
  <c r="I83" i="10"/>
  <c r="Q66" i="10"/>
  <c r="T83" i="10"/>
  <c r="S55" i="10"/>
  <c r="Q79" i="10"/>
  <c r="O68" i="10"/>
  <c r="P84" i="10"/>
  <c r="H67" i="10"/>
  <c r="I56" i="10"/>
  <c r="R80" i="10"/>
  <c r="K69" i="10"/>
  <c r="G66" i="10"/>
  <c r="E84" i="10"/>
  <c r="C67" i="10"/>
  <c r="O60" i="10"/>
  <c r="B78" i="10"/>
  <c r="E60" i="10"/>
  <c r="C85" i="10"/>
  <c r="T66" i="10"/>
  <c r="P54" i="10"/>
  <c r="B82" i="10"/>
  <c r="E64" i="10"/>
  <c r="E63" i="10"/>
  <c r="S79" i="10"/>
  <c r="L77" i="10"/>
  <c r="G55" i="10"/>
  <c r="S63" i="10"/>
  <c r="K77" i="10"/>
  <c r="P57" i="10"/>
  <c r="R65" i="10"/>
  <c r="K78" i="10"/>
  <c r="H63" i="10"/>
  <c r="D76" i="10"/>
  <c r="G79" i="10"/>
  <c r="E59" i="10"/>
  <c r="F58" i="10"/>
  <c r="K84" i="10"/>
  <c r="N81" i="10"/>
  <c r="N60" i="10"/>
  <c r="B70" i="10"/>
  <c r="L60" i="10"/>
  <c r="R85" i="10"/>
  <c r="N66" i="10"/>
  <c r="O81" i="10"/>
  <c r="H62" i="10"/>
  <c r="S57" i="10"/>
  <c r="N74" i="10"/>
  <c r="H74" i="10"/>
  <c r="F64" i="10"/>
  <c r="B77" i="10"/>
  <c r="T67" i="10"/>
  <c r="I73" i="10"/>
  <c r="D56" i="10"/>
  <c r="N56" i="10"/>
  <c r="R69" i="10"/>
  <c r="H79" i="10"/>
  <c r="F57" i="10"/>
  <c r="F84" i="10"/>
  <c r="B63" i="10"/>
  <c r="T81" i="10"/>
  <c r="D74" i="10"/>
  <c r="F55" i="10"/>
  <c r="C62" i="10"/>
  <c r="D69" i="10"/>
  <c r="H64" i="10"/>
  <c r="S66" i="10"/>
  <c r="S71" i="10"/>
  <c r="O63" i="10"/>
  <c r="L64" i="10"/>
  <c r="G76" i="10"/>
  <c r="T69" i="10"/>
  <c r="T56" i="10"/>
  <c r="E74" i="10"/>
  <c r="I71" i="10"/>
  <c r="O80" i="10"/>
  <c r="P82" i="10"/>
  <c r="E57" i="10"/>
  <c r="D64" i="10"/>
  <c r="O71" i="10"/>
  <c r="K57" i="10"/>
  <c r="O76" i="10"/>
  <c r="O64" i="10"/>
  <c r="B71" i="10"/>
  <c r="S61" i="10"/>
  <c r="C65" i="10"/>
  <c r="P85" i="10"/>
  <c r="M70" i="10"/>
  <c r="L82" i="10"/>
  <c r="B56" i="10"/>
  <c r="E82" i="10"/>
  <c r="I72" i="10"/>
  <c r="Q55" i="10"/>
  <c r="G82" i="10"/>
  <c r="C55" i="10"/>
  <c r="C77" i="10"/>
  <c r="H72" i="10"/>
  <c r="F63" i="10"/>
  <c r="B57" i="10"/>
  <c r="E69" i="10"/>
  <c r="D66" i="10"/>
  <c r="R55" i="10"/>
  <c r="G56" i="10"/>
  <c r="C83" i="10"/>
  <c r="M73" i="10"/>
  <c r="R79" i="10"/>
  <c r="Q84" i="10"/>
  <c r="G60" i="10"/>
  <c r="D61" i="10"/>
  <c r="F75" i="10"/>
  <c r="L66" i="10"/>
  <c r="G64" i="10"/>
  <c r="F70" i="10"/>
  <c r="E68" i="10"/>
  <c r="O54" i="10"/>
  <c r="N78" i="10"/>
  <c r="L57" i="10"/>
  <c r="H73" i="10"/>
  <c r="E79" i="10"/>
  <c r="S82" i="10"/>
  <c r="R61" i="10"/>
  <c r="C84" i="10"/>
  <c r="E80" i="10"/>
  <c r="C74" i="10"/>
  <c r="L63" i="10"/>
  <c r="L54" i="10"/>
  <c r="M66" i="10"/>
  <c r="P65" i="10"/>
  <c r="I80" i="10"/>
  <c r="T82" i="10"/>
  <c r="B59" i="10"/>
  <c r="D55" i="10"/>
  <c r="P55" i="10"/>
  <c r="N79" i="10"/>
  <c r="H76" i="10"/>
  <c r="M76" i="10"/>
  <c r="M63" i="10"/>
  <c r="N61" i="10"/>
  <c r="R70" i="10"/>
  <c r="G54" i="10"/>
  <c r="H59" i="10"/>
  <c r="F68" i="10"/>
  <c r="M67" i="10"/>
  <c r="M84" i="10"/>
  <c r="P68" i="10"/>
  <c r="P61" i="10"/>
  <c r="R66" i="10"/>
  <c r="S62" i="10"/>
  <c r="H70" i="10"/>
  <c r="L85" i="10"/>
  <c r="F61" i="10"/>
  <c r="C58" i="10"/>
  <c r="O83" i="10"/>
  <c r="O75" i="10"/>
  <c r="B69" i="10"/>
  <c r="K63" i="10"/>
  <c r="P77" i="10"/>
  <c r="M57" i="10"/>
  <c r="R77" i="10"/>
  <c r="H56" i="10"/>
  <c r="T77" i="10"/>
  <c r="N82" i="10"/>
  <c r="K62" i="10"/>
  <c r="R82" i="10"/>
  <c r="P73" i="10"/>
  <c r="H54" i="10"/>
  <c r="E62" i="10"/>
  <c r="E58" i="10"/>
  <c r="I60" i="10"/>
  <c r="I57" i="10"/>
  <c r="K55" i="10"/>
  <c r="H57" i="10"/>
  <c r="R68" i="10"/>
  <c r="Q65" i="10"/>
  <c r="G80" i="10"/>
  <c r="N84" i="10"/>
  <c r="G74" i="10"/>
  <c r="P58" i="10"/>
  <c r="C76" i="10"/>
  <c r="K59" i="10"/>
  <c r="R60" i="10"/>
  <c r="D79" i="10"/>
  <c r="L70" i="10"/>
  <c r="O72" i="10"/>
  <c r="T59" i="10"/>
  <c r="N69" i="10"/>
  <c r="E78" i="10"/>
  <c r="K70" i="10"/>
  <c r="P74" i="10"/>
  <c r="B68" i="10"/>
  <c r="Q67" i="10"/>
  <c r="N65" i="10"/>
  <c r="H77" i="10"/>
  <c r="C72" i="10"/>
  <c r="R71" i="10"/>
  <c r="J37" i="10"/>
  <c r="H65" i="10"/>
  <c r="S69" i="10"/>
  <c r="D62" i="10"/>
  <c r="M55" i="10"/>
  <c r="I66" i="10"/>
  <c r="I62" i="10"/>
  <c r="T61" i="10"/>
  <c r="H78" i="10"/>
  <c r="Q59" i="10"/>
  <c r="D54" i="10"/>
  <c r="E55" i="10"/>
  <c r="O58" i="10"/>
  <c r="Q71" i="10"/>
  <c r="T75" i="10"/>
  <c r="I78" i="10"/>
  <c r="H71" i="10"/>
  <c r="P63" i="10"/>
  <c r="B80" i="10"/>
  <c r="E71" i="10"/>
  <c r="F71" i="10"/>
  <c r="P81" i="10"/>
  <c r="N75" i="10"/>
  <c r="D84" i="10"/>
  <c r="N76" i="10"/>
  <c r="P75" i="10"/>
  <c r="C78" i="10"/>
  <c r="K67" i="10"/>
  <c r="L55" i="10"/>
  <c r="G62" i="10"/>
  <c r="R56" i="10"/>
  <c r="F78" i="10"/>
  <c r="R63" i="10"/>
  <c r="E70" i="10"/>
  <c r="L81" i="10"/>
  <c r="L61" i="10"/>
  <c r="F60" i="10"/>
  <c r="S72" i="10"/>
  <c r="L75" i="10"/>
  <c r="N64" i="10"/>
  <c r="I65" i="10"/>
  <c r="Q62" i="10"/>
  <c r="F69" i="10"/>
  <c r="T60" i="10"/>
  <c r="F76" i="10"/>
  <c r="M62" i="10"/>
  <c r="N73" i="10"/>
  <c r="Q69" i="10"/>
  <c r="T57" i="10"/>
  <c r="C63" i="10"/>
  <c r="S54" i="10"/>
  <c r="T54" i="10"/>
  <c r="D73" i="10"/>
  <c r="T85" i="10"/>
  <c r="J8" i="10"/>
  <c r="K76" i="10"/>
  <c r="L65" i="10"/>
  <c r="D81" i="10"/>
  <c r="C75" i="10"/>
  <c r="T76" i="10"/>
  <c r="P80" i="10"/>
  <c r="N55" i="10"/>
  <c r="D70" i="10"/>
  <c r="E81" i="10"/>
  <c r="M83" i="10"/>
  <c r="H58" i="10"/>
  <c r="B76" i="10"/>
  <c r="S70" i="10"/>
  <c r="K83" i="10"/>
  <c r="G85" i="10"/>
  <c r="E85" i="10"/>
  <c r="S75" i="10"/>
  <c r="B67" i="10"/>
  <c r="B75" i="10"/>
  <c r="K64" i="10"/>
  <c r="M75" i="10"/>
  <c r="P67" i="10"/>
  <c r="Q80" i="10"/>
  <c r="C57" i="10"/>
  <c r="B55" i="10"/>
  <c r="D75" i="10"/>
  <c r="M61" i="10"/>
  <c r="D82" i="10"/>
  <c r="R67" i="10"/>
  <c r="R58" i="10"/>
  <c r="Q57" i="10"/>
  <c r="S56" i="10"/>
  <c r="N59" i="10"/>
  <c r="O79" i="10"/>
  <c r="C68" i="10"/>
  <c r="Q72" i="10"/>
  <c r="B73" i="10"/>
  <c r="M68" i="10"/>
  <c r="S80" i="10"/>
  <c r="G83" i="10"/>
  <c r="G63" i="10"/>
  <c r="D80" i="10"/>
  <c r="Q54" i="10"/>
  <c r="S78" i="10"/>
  <c r="L76" i="10"/>
  <c r="Q61" i="10"/>
  <c r="K65" i="10"/>
  <c r="O84" i="10"/>
  <c r="I84" i="10"/>
  <c r="C82" i="10"/>
  <c r="K73" i="10"/>
  <c r="F66" i="10"/>
  <c r="Q75" i="10"/>
  <c r="D57" i="10"/>
  <c r="S74" i="10"/>
  <c r="Q60" i="10"/>
  <c r="O65" i="10"/>
  <c r="R84" i="10"/>
  <c r="T72" i="10"/>
  <c r="M65" i="10"/>
  <c r="T63" i="10"/>
  <c r="R81" i="10"/>
  <c r="M85" i="10"/>
  <c r="L56" i="10"/>
  <c r="Q76" i="10"/>
  <c r="G65" i="10"/>
  <c r="I55" i="10"/>
  <c r="M59" i="10"/>
  <c r="I63" i="10"/>
  <c r="R59" i="10"/>
  <c r="I82" i="10"/>
  <c r="E65" i="10"/>
  <c r="B61" i="10"/>
  <c r="S59" i="10"/>
  <c r="P59" i="10"/>
  <c r="K82" i="10"/>
  <c r="C81" i="10"/>
  <c r="H68" i="10"/>
  <c r="T79" i="10"/>
  <c r="B58" i="10"/>
  <c r="C80" i="10"/>
  <c r="O66" i="10"/>
  <c r="F52" i="4"/>
  <c r="AA52" i="4" s="1"/>
  <c r="F80" i="4"/>
  <c r="AA80" i="4" s="1"/>
  <c r="F78" i="4"/>
  <c r="AA78" i="4" s="1"/>
  <c r="AD85" i="10"/>
  <c r="AN17" i="10"/>
  <c r="X60" i="10"/>
  <c r="AH37" i="10"/>
  <c r="AC81" i="10"/>
  <c r="AF71" i="10"/>
  <c r="AC83" i="10"/>
  <c r="AD61" i="10"/>
  <c r="AM83" i="10"/>
  <c r="AC84" i="10"/>
  <c r="AG67" i="10"/>
  <c r="AF56" i="10"/>
  <c r="AD79" i="10"/>
  <c r="X79" i="10"/>
  <c r="AH25" i="10"/>
  <c r="AB59" i="10"/>
  <c r="AB61" i="10"/>
  <c r="AB57" i="10"/>
  <c r="AC67" i="10"/>
  <c r="W78" i="10"/>
  <c r="AF78" i="10"/>
  <c r="AI27" i="10"/>
  <c r="AM69" i="10"/>
  <c r="X62" i="10"/>
  <c r="AI33" i="10"/>
  <c r="X74" i="10"/>
  <c r="AB53" i="10"/>
  <c r="AB54" i="10"/>
  <c r="AN16" i="10"/>
  <c r="AF63" i="10"/>
  <c r="AM82" i="10"/>
  <c r="AC57" i="10"/>
  <c r="X76" i="10"/>
  <c r="X72" i="10"/>
  <c r="AD66" i="10"/>
  <c r="AA71" i="10"/>
  <c r="AG55" i="10"/>
  <c r="AA60" i="10"/>
  <c r="X63" i="10"/>
  <c r="AG65" i="10"/>
  <c r="AM58" i="10"/>
  <c r="AG76" i="10"/>
  <c r="AL32" i="10"/>
  <c r="AH31" i="10"/>
  <c r="AD55" i="10"/>
  <c r="AJ29" i="10"/>
  <c r="AB81" i="10"/>
  <c r="AA56" i="10"/>
  <c r="AG79" i="10"/>
  <c r="AA83" i="10"/>
  <c r="X53" i="10"/>
  <c r="X54" i="10"/>
  <c r="AM75" i="10"/>
  <c r="Y26" i="10"/>
  <c r="X66" i="10"/>
  <c r="Y29" i="10"/>
  <c r="Y53" i="10"/>
  <c r="Y40" i="10"/>
  <c r="Y48" i="10"/>
  <c r="Y56" i="10"/>
  <c r="Y64" i="10"/>
  <c r="Y72" i="10"/>
  <c r="Y80" i="10"/>
  <c r="Y61" i="10"/>
  <c r="Y41" i="10"/>
  <c r="Y49" i="10"/>
  <c r="Y57" i="10"/>
  <c r="Y65" i="10"/>
  <c r="Y73" i="10"/>
  <c r="Y81" i="10"/>
  <c r="Y50" i="10"/>
  <c r="Y66" i="10"/>
  <c r="Y82" i="10"/>
  <c r="Y42" i="10"/>
  <c r="Y58" i="10"/>
  <c r="Y74" i="10"/>
  <c r="Y35" i="10"/>
  <c r="Y43" i="10"/>
  <c r="Y51" i="10"/>
  <c r="Y59" i="10"/>
  <c r="Y67" i="10"/>
  <c r="Y75" i="10"/>
  <c r="Y83" i="10"/>
  <c r="Y36" i="10"/>
  <c r="Y44" i="10"/>
  <c r="Y52" i="10"/>
  <c r="Y60" i="10"/>
  <c r="Y68" i="10"/>
  <c r="Y76" i="10"/>
  <c r="Y84" i="10"/>
  <c r="Y69" i="10"/>
  <c r="Y37" i="10"/>
  <c r="Y77" i="10"/>
  <c r="Y38" i="10"/>
  <c r="Y46" i="10"/>
  <c r="Y54" i="10"/>
  <c r="Y62" i="10"/>
  <c r="Y70" i="10"/>
  <c r="Y78" i="10"/>
  <c r="Y45" i="10"/>
  <c r="Y85" i="10"/>
  <c r="Y39" i="10"/>
  <c r="Y47" i="10"/>
  <c r="Y55" i="10"/>
  <c r="Y63" i="10"/>
  <c r="Y71" i="10"/>
  <c r="Y79" i="10"/>
  <c r="AC60" i="10"/>
  <c r="AD74" i="10"/>
  <c r="AK33" i="10"/>
  <c r="AF68" i="10"/>
  <c r="AB72" i="10"/>
  <c r="AF85" i="10"/>
  <c r="AF75" i="10"/>
  <c r="AC66" i="10"/>
  <c r="AB71" i="10"/>
  <c r="AK27" i="10"/>
  <c r="Y34" i="10"/>
  <c r="W85" i="10"/>
  <c r="AD83" i="10"/>
  <c r="AD56" i="10"/>
  <c r="AC63" i="10"/>
  <c r="W70" i="10"/>
  <c r="AC74" i="10"/>
  <c r="AC79" i="10"/>
  <c r="AB76" i="10"/>
  <c r="X65" i="10"/>
  <c r="AB82" i="10"/>
  <c r="AM55" i="10"/>
  <c r="AG57" i="10"/>
  <c r="AG63" i="10"/>
  <c r="AC59" i="10"/>
  <c r="AC70" i="10"/>
  <c r="AM68" i="10"/>
  <c r="AF59" i="10"/>
  <c r="AF70" i="10"/>
  <c r="AD62" i="10"/>
  <c r="AK34" i="10"/>
  <c r="AB62" i="10"/>
  <c r="AN18" i="10"/>
  <c r="AA69" i="10"/>
  <c r="X57" i="10"/>
  <c r="AL26" i="10"/>
  <c r="AH28" i="10"/>
  <c r="X61" i="10"/>
  <c r="AH38" i="10"/>
  <c r="W72" i="10"/>
  <c r="AJ26" i="10"/>
  <c r="AG80" i="10"/>
  <c r="AA79" i="10"/>
  <c r="X69" i="10"/>
  <c r="AD58" i="10"/>
  <c r="AA65" i="10"/>
  <c r="AM53" i="10"/>
  <c r="AM54" i="10"/>
  <c r="AC55" i="10"/>
  <c r="AG62" i="10"/>
  <c r="AB77" i="10"/>
  <c r="X71" i="10"/>
  <c r="Y30" i="10"/>
  <c r="AK30" i="10"/>
  <c r="AA82" i="10"/>
  <c r="AB69" i="10"/>
  <c r="AL29" i="10"/>
  <c r="AM80" i="10"/>
  <c r="X85" i="10"/>
  <c r="AG77" i="10"/>
  <c r="AG60" i="10"/>
  <c r="AA64" i="10"/>
  <c r="AA57" i="10"/>
  <c r="X55" i="10"/>
  <c r="AB56" i="10"/>
  <c r="AA75" i="10"/>
  <c r="AC73" i="10"/>
  <c r="AG53" i="10"/>
  <c r="AG54" i="10"/>
  <c r="AA68" i="10"/>
  <c r="AG85" i="10"/>
  <c r="AH27" i="10"/>
  <c r="AC53" i="10"/>
  <c r="AC54" i="10"/>
  <c r="AM60" i="10"/>
  <c r="AM71" i="10"/>
  <c r="AD78" i="10"/>
  <c r="AI32" i="10"/>
  <c r="AM56" i="10"/>
  <c r="AG75" i="10"/>
  <c r="X75" i="10"/>
  <c r="AH40" i="10"/>
  <c r="W67" i="10"/>
  <c r="W55" i="10"/>
  <c r="AF65" i="10"/>
  <c r="AD63" i="10"/>
  <c r="AF82" i="10"/>
  <c r="AG69" i="10"/>
  <c r="AF66" i="10"/>
  <c r="AJ30" i="10"/>
  <c r="AA73" i="10"/>
  <c r="AH26" i="10"/>
  <c r="AC75" i="10"/>
  <c r="AD70" i="10"/>
  <c r="AM57" i="10"/>
  <c r="AA85" i="10"/>
  <c r="W79" i="10"/>
  <c r="AG84" i="10"/>
  <c r="AA77" i="10"/>
  <c r="AF53" i="10"/>
  <c r="AF54" i="10"/>
  <c r="W74" i="10"/>
  <c r="W83" i="10"/>
  <c r="AH34" i="10"/>
  <c r="AF79" i="10"/>
  <c r="AA72" i="10"/>
  <c r="AB70" i="10"/>
  <c r="X64" i="10"/>
  <c r="AG72" i="10"/>
  <c r="AF69" i="10"/>
  <c r="AB55" i="10"/>
  <c r="AB79" i="10"/>
  <c r="AM85" i="10"/>
  <c r="W77" i="10"/>
  <c r="AA84" i="10"/>
  <c r="AC64" i="10"/>
  <c r="X77" i="10"/>
  <c r="X83" i="10"/>
  <c r="AG66" i="10"/>
  <c r="AC76" i="10"/>
  <c r="AH32" i="10"/>
  <c r="AA61" i="10"/>
  <c r="AM77" i="10"/>
  <c r="AB80" i="10"/>
  <c r="AC78" i="10"/>
  <c r="AC71" i="10"/>
  <c r="AA78" i="10"/>
  <c r="AA76" i="10"/>
  <c r="AC58" i="10"/>
  <c r="W75" i="10"/>
  <c r="AB83" i="10"/>
  <c r="AJ63" i="10"/>
  <c r="AJ64" i="10"/>
  <c r="AJ66" i="10"/>
  <c r="AJ46" i="10"/>
  <c r="AJ36" i="10"/>
  <c r="AJ54" i="10"/>
  <c r="AJ40" i="10"/>
  <c r="AJ48" i="10"/>
  <c r="AJ57" i="10"/>
  <c r="AJ37" i="10"/>
  <c r="AJ39" i="10"/>
  <c r="AJ58" i="10"/>
  <c r="AJ38" i="10"/>
  <c r="AJ62" i="10"/>
  <c r="AJ52" i="10"/>
  <c r="AJ51" i="10"/>
  <c r="AJ41" i="10"/>
  <c r="AJ73" i="10"/>
  <c r="AJ84" i="10"/>
  <c r="AJ70" i="10"/>
  <c r="AJ61" i="10"/>
  <c r="AJ68" i="10"/>
  <c r="AJ49" i="10"/>
  <c r="AJ83" i="10"/>
  <c r="AJ59" i="10"/>
  <c r="AJ75" i="10"/>
  <c r="AJ42" i="10"/>
  <c r="AJ76" i="10"/>
  <c r="AJ50" i="10"/>
  <c r="AJ81" i="10"/>
  <c r="AJ85" i="10"/>
  <c r="AJ44" i="10"/>
  <c r="AJ35" i="10"/>
  <c r="AJ79" i="10"/>
  <c r="AJ72" i="10"/>
  <c r="AJ67" i="10"/>
  <c r="AJ77" i="10"/>
  <c r="AJ71" i="10"/>
  <c r="AJ56" i="10"/>
  <c r="AJ69" i="10"/>
  <c r="AJ60" i="10"/>
  <c r="AJ78" i="10"/>
  <c r="AJ74" i="10"/>
  <c r="AJ55" i="10"/>
  <c r="AJ47" i="10"/>
  <c r="AJ43" i="10"/>
  <c r="AJ53" i="10"/>
  <c r="AJ65" i="10"/>
  <c r="AJ45" i="10"/>
  <c r="AJ82" i="10"/>
  <c r="AJ80" i="10"/>
  <c r="AM81" i="10"/>
  <c r="AM59" i="10"/>
  <c r="X81" i="10"/>
  <c r="AD67" i="10"/>
  <c r="W64" i="10"/>
  <c r="AA80" i="10"/>
  <c r="AC80" i="10"/>
  <c r="AF61" i="10"/>
  <c r="AG83" i="10"/>
  <c r="AG78" i="10"/>
  <c r="AM74" i="10"/>
  <c r="AC85" i="10"/>
  <c r="AB58" i="10"/>
  <c r="X70" i="10"/>
  <c r="AB73" i="10"/>
  <c r="AD68" i="10"/>
  <c r="AF60" i="10"/>
  <c r="AN37" i="10"/>
  <c r="AN35" i="10"/>
  <c r="AN81" i="10"/>
  <c r="AN24" i="10"/>
  <c r="AN83" i="10"/>
  <c r="AN41" i="10"/>
  <c r="AN28" i="10"/>
  <c r="AN53" i="10"/>
  <c r="AN48" i="10"/>
  <c r="AN36" i="10"/>
  <c r="AN30" i="10"/>
  <c r="AN27" i="10"/>
  <c r="AN39" i="10"/>
  <c r="AN32" i="10"/>
  <c r="AN55" i="10"/>
  <c r="AN80" i="10"/>
  <c r="AN72" i="10"/>
  <c r="AN71" i="10"/>
  <c r="AN66" i="10"/>
  <c r="AN46" i="10"/>
  <c r="AN44" i="10"/>
  <c r="AN45" i="10"/>
  <c r="AN84" i="10"/>
  <c r="AN65" i="10"/>
  <c r="AN69" i="10"/>
  <c r="AN57" i="10"/>
  <c r="AN60" i="10"/>
  <c r="AN59" i="10"/>
  <c r="AN33" i="10"/>
  <c r="AN62" i="10"/>
  <c r="AN31" i="10"/>
  <c r="AN40" i="10"/>
  <c r="AN25" i="10"/>
  <c r="AN75" i="10"/>
  <c r="AN79" i="10"/>
  <c r="AN63" i="10"/>
  <c r="AN54" i="10"/>
  <c r="AN29" i="10"/>
  <c r="AN38" i="10"/>
  <c r="AN70" i="10"/>
  <c r="AN51" i="10"/>
  <c r="AN61" i="10"/>
  <c r="AN85" i="10"/>
  <c r="AN47" i="10"/>
  <c r="AN67" i="10"/>
  <c r="AN64" i="10"/>
  <c r="AN50" i="10"/>
  <c r="AN68" i="10"/>
  <c r="AN82" i="10"/>
  <c r="AN56" i="10"/>
  <c r="AN23" i="10"/>
  <c r="AN52" i="10"/>
  <c r="AN34" i="10"/>
  <c r="AN74" i="10"/>
  <c r="AN22" i="10"/>
  <c r="AN43" i="10"/>
  <c r="AN78" i="10"/>
  <c r="AN73" i="10"/>
  <c r="AN49" i="10"/>
  <c r="AN42" i="10"/>
  <c r="AN76" i="10"/>
  <c r="AN26" i="10"/>
  <c r="AN58" i="10"/>
  <c r="AN21" i="10"/>
  <c r="AN77" i="10"/>
  <c r="AD76" i="10"/>
  <c r="AL33" i="10"/>
  <c r="AJ33" i="10"/>
  <c r="AB66" i="10"/>
  <c r="AI29" i="10"/>
  <c r="W63" i="10"/>
  <c r="AF57" i="10"/>
  <c r="AG82" i="10"/>
  <c r="AC72" i="10"/>
  <c r="AH35" i="10"/>
  <c r="AB64" i="10"/>
  <c r="AN20" i="10"/>
  <c r="X58" i="10"/>
  <c r="AC56" i="10"/>
  <c r="AG70" i="10"/>
  <c r="W68" i="10"/>
  <c r="AC65" i="10"/>
  <c r="AK28" i="10"/>
  <c r="AM63" i="10"/>
  <c r="AD65" i="10"/>
  <c r="W76" i="10"/>
  <c r="AF64" i="10"/>
  <c r="AH29" i="10"/>
  <c r="AB63" i="10"/>
  <c r="AD84" i="10"/>
  <c r="AL27" i="10"/>
  <c r="AH54" i="10"/>
  <c r="AH61" i="10"/>
  <c r="AH43" i="10"/>
  <c r="AH73" i="10"/>
  <c r="AH52" i="10"/>
  <c r="AH76" i="10"/>
  <c r="AH57" i="10"/>
  <c r="AH48" i="10"/>
  <c r="AH67" i="10"/>
  <c r="AH45" i="10"/>
  <c r="AH49" i="10"/>
  <c r="AH74" i="10"/>
  <c r="AH85" i="10"/>
  <c r="AH62" i="10"/>
  <c r="AH78" i="10"/>
  <c r="AH81" i="10"/>
  <c r="AH42" i="10"/>
  <c r="AH60" i="10"/>
  <c r="AH71" i="10"/>
  <c r="AH53" i="10"/>
  <c r="AH69" i="10"/>
  <c r="AH50" i="10"/>
  <c r="AH59" i="10"/>
  <c r="AH56" i="10"/>
  <c r="AH47" i="10"/>
  <c r="AH55" i="10"/>
  <c r="AH82" i="10"/>
  <c r="AH46" i="10"/>
  <c r="AH68" i="10"/>
  <c r="AH44" i="10"/>
  <c r="AH41" i="10"/>
  <c r="AH77" i="10"/>
  <c r="AH51" i="10"/>
  <c r="AH84" i="10"/>
  <c r="AH64" i="10"/>
  <c r="AH72" i="10"/>
  <c r="AH63" i="10"/>
  <c r="AH79" i="10"/>
  <c r="AH65" i="10"/>
  <c r="AH75" i="10"/>
  <c r="AH83" i="10"/>
  <c r="AH58" i="10"/>
  <c r="AH70" i="10"/>
  <c r="AH66" i="10"/>
  <c r="AH80" i="10"/>
  <c r="AD82" i="10"/>
  <c r="AC68" i="10"/>
  <c r="Y33" i="10"/>
  <c r="AG56" i="10"/>
  <c r="AM72" i="10"/>
  <c r="AD77" i="10"/>
  <c r="AL28" i="10"/>
  <c r="AA59" i="10"/>
  <c r="AC82" i="10"/>
  <c r="AK29" i="10"/>
  <c r="AM64" i="10"/>
  <c r="W66" i="10"/>
  <c r="AF74" i="10"/>
  <c r="AD59" i="10"/>
  <c r="AK31" i="10"/>
  <c r="X59" i="10"/>
  <c r="AA81" i="10"/>
  <c r="AI28" i="10"/>
  <c r="Y32" i="10"/>
  <c r="AG71" i="10"/>
  <c r="AG58" i="10"/>
  <c r="AC61" i="10"/>
  <c r="AG73" i="10"/>
  <c r="AB67" i="10"/>
  <c r="Y28" i="10"/>
  <c r="W60" i="10"/>
  <c r="AB84" i="10"/>
  <c r="AN19" i="10"/>
  <c r="AK25" i="10"/>
  <c r="AF77" i="10"/>
  <c r="AA58" i="10"/>
  <c r="AJ34" i="10"/>
  <c r="AD73" i="10"/>
  <c r="AD71" i="10"/>
  <c r="W56" i="10"/>
  <c r="AA63" i="10"/>
  <c r="AM79" i="10"/>
  <c r="AA70" i="10"/>
  <c r="AM61" i="10"/>
  <c r="AD80" i="10"/>
  <c r="AH30" i="10"/>
  <c r="AD60" i="10"/>
  <c r="AI53" i="10"/>
  <c r="AI75" i="10"/>
  <c r="AI73" i="10"/>
  <c r="AI64" i="10"/>
  <c r="AI40" i="10"/>
  <c r="AI85" i="10"/>
  <c r="AI82" i="10"/>
  <c r="AI42" i="10"/>
  <c r="AI61" i="10"/>
  <c r="AI84" i="10"/>
  <c r="AI71" i="10"/>
  <c r="AI60" i="10"/>
  <c r="AI50" i="10"/>
  <c r="AI43" i="10"/>
  <c r="AI49" i="10"/>
  <c r="AI76" i="10"/>
  <c r="AI57" i="10"/>
  <c r="AI78" i="10"/>
  <c r="AI38" i="10"/>
  <c r="AI77" i="10"/>
  <c r="AI81" i="10"/>
  <c r="AI35" i="10"/>
  <c r="AI65" i="10"/>
  <c r="AI62" i="10"/>
  <c r="AI66" i="10"/>
  <c r="AI55" i="10"/>
  <c r="AI45" i="10"/>
  <c r="AI52" i="10"/>
  <c r="AI68" i="10"/>
  <c r="AI83" i="10"/>
  <c r="AI48" i="10"/>
  <c r="AI59" i="10"/>
  <c r="AI70" i="10"/>
  <c r="AI79" i="10"/>
  <c r="AI37" i="10"/>
  <c r="AI80" i="10"/>
  <c r="AI36" i="10"/>
  <c r="AI69" i="10"/>
  <c r="AI67" i="10"/>
  <c r="AI72" i="10"/>
  <c r="AI58" i="10"/>
  <c r="AI51" i="10"/>
  <c r="AI56" i="10"/>
  <c r="AI46" i="10"/>
  <c r="AI54" i="10"/>
  <c r="AI47" i="10"/>
  <c r="AI39" i="10"/>
  <c r="AI63" i="10"/>
  <c r="AI44" i="10"/>
  <c r="AI74" i="10"/>
  <c r="AI41" i="10"/>
  <c r="AJ31" i="10"/>
  <c r="Y24" i="10"/>
  <c r="W80" i="10"/>
  <c r="AK32" i="10"/>
  <c r="AH36" i="10"/>
  <c r="X68" i="10"/>
  <c r="X82" i="10"/>
  <c r="AM62" i="10"/>
  <c r="AB78" i="10"/>
  <c r="W65" i="10"/>
  <c r="AL34" i="10"/>
  <c r="AF58" i="10"/>
  <c r="AH39" i="10"/>
  <c r="AD69" i="10"/>
  <c r="AA53" i="10"/>
  <c r="AA54" i="10"/>
  <c r="AM73" i="10"/>
  <c r="AG59" i="10"/>
  <c r="W84" i="10"/>
  <c r="AA62" i="10"/>
  <c r="AD64" i="10"/>
  <c r="X56" i="10"/>
  <c r="W81" i="10"/>
  <c r="X67" i="10"/>
  <c r="W82" i="10"/>
  <c r="AK26" i="10"/>
  <c r="AF84" i="10"/>
  <c r="AC62" i="10"/>
  <c r="Y25" i="10"/>
  <c r="Y31" i="10"/>
  <c r="AJ28" i="10"/>
  <c r="W57" i="10"/>
  <c r="AL47" i="10"/>
  <c r="AL49" i="10"/>
  <c r="AL81" i="10"/>
  <c r="AL80" i="10"/>
  <c r="AL83" i="10"/>
  <c r="AL74" i="10"/>
  <c r="AL56" i="10"/>
  <c r="AL63" i="10"/>
  <c r="AL67" i="10"/>
  <c r="AL77" i="10"/>
  <c r="AL61" i="10"/>
  <c r="AL37" i="10"/>
  <c r="AL52" i="10"/>
  <c r="AL59" i="10"/>
  <c r="AL51" i="10"/>
  <c r="AL66" i="10"/>
  <c r="AL70" i="10"/>
  <c r="AL76" i="10"/>
  <c r="AL85" i="10"/>
  <c r="AL58" i="10"/>
  <c r="AL36" i="10"/>
  <c r="AL57" i="10"/>
  <c r="AL65" i="10"/>
  <c r="AL38" i="10"/>
  <c r="AL62" i="10"/>
  <c r="AL78" i="10"/>
  <c r="AL73" i="10"/>
  <c r="AL72" i="10"/>
  <c r="AL44" i="10"/>
  <c r="AL60" i="10"/>
  <c r="AL55" i="10"/>
  <c r="AL84" i="10"/>
  <c r="AL75" i="10"/>
  <c r="AL48" i="10"/>
  <c r="AL68" i="10"/>
  <c r="AL45" i="10"/>
  <c r="AL54" i="10"/>
  <c r="AL35" i="10"/>
  <c r="AL46" i="10"/>
  <c r="AL40" i="10"/>
  <c r="AL39" i="10"/>
  <c r="AL71" i="10"/>
  <c r="AL82" i="10"/>
  <c r="AL42" i="10"/>
  <c r="AL43" i="10"/>
  <c r="AL50" i="10"/>
  <c r="AL41" i="10"/>
  <c r="AL64" i="10"/>
  <c r="AL79" i="10"/>
  <c r="AL69" i="10"/>
  <c r="AL53" i="10"/>
  <c r="X84" i="10"/>
  <c r="AJ32" i="10"/>
  <c r="AD57" i="10"/>
  <c r="AB74" i="10"/>
  <c r="Y27" i="10"/>
  <c r="X78" i="10"/>
  <c r="AG81" i="10"/>
  <c r="AL30" i="10"/>
  <c r="AF83" i="10"/>
  <c r="AL31" i="10"/>
  <c r="AL25" i="10"/>
  <c r="AF73" i="10"/>
  <c r="AM84" i="10"/>
  <c r="W61" i="10"/>
  <c r="W58" i="10"/>
  <c r="AH33" i="10"/>
  <c r="AD81" i="10"/>
  <c r="X73" i="10"/>
  <c r="W62" i="10"/>
  <c r="AM78" i="10"/>
  <c r="AD75" i="10"/>
  <c r="AI31" i="10"/>
  <c r="AI26" i="10"/>
  <c r="AG74" i="10"/>
  <c r="AG68" i="10"/>
  <c r="AC69" i="10"/>
  <c r="AB68" i="10"/>
  <c r="AF72" i="10"/>
  <c r="AM76" i="10"/>
  <c r="AA74" i="10"/>
  <c r="AF81" i="10"/>
  <c r="AF80" i="10"/>
  <c r="AB75" i="10"/>
  <c r="AA67" i="10"/>
  <c r="W53" i="10"/>
  <c r="W54" i="10"/>
  <c r="AK44" i="10"/>
  <c r="AK71" i="10"/>
  <c r="AK56" i="10"/>
  <c r="AK75" i="10"/>
  <c r="AK52" i="10"/>
  <c r="AK47" i="10"/>
  <c r="AK65" i="10"/>
  <c r="AK60" i="10"/>
  <c r="AK37" i="10"/>
  <c r="AK62" i="10"/>
  <c r="AK50" i="10"/>
  <c r="AK39" i="10"/>
  <c r="AK84" i="10"/>
  <c r="AK38" i="10"/>
  <c r="AK36" i="10"/>
  <c r="AK61" i="10"/>
  <c r="AK82" i="10"/>
  <c r="AK74" i="10"/>
  <c r="AK66" i="10"/>
  <c r="AK35" i="10"/>
  <c r="AK70" i="10"/>
  <c r="AK76" i="10"/>
  <c r="AK69" i="10"/>
  <c r="AK77" i="10"/>
  <c r="AK59" i="10"/>
  <c r="AK41" i="10"/>
  <c r="AK42" i="10"/>
  <c r="AK57" i="10"/>
  <c r="AK64" i="10"/>
  <c r="AK81" i="10"/>
  <c r="AK67" i="10"/>
  <c r="AK79" i="10"/>
  <c r="AK54" i="10"/>
  <c r="AK83" i="10"/>
  <c r="AK72" i="10"/>
  <c r="AK45" i="10"/>
  <c r="AK51" i="10"/>
  <c r="AK53" i="10"/>
  <c r="AK73" i="10"/>
  <c r="AK78" i="10"/>
  <c r="AK48" i="10"/>
  <c r="AK80" i="10"/>
  <c r="AK58" i="10"/>
  <c r="AK40" i="10"/>
  <c r="AK49" i="10"/>
  <c r="AK68" i="10"/>
  <c r="AK55" i="10"/>
  <c r="AK46" i="10"/>
  <c r="AK43" i="10"/>
  <c r="AK85" i="10"/>
  <c r="AK63" i="10"/>
  <c r="AJ27" i="10"/>
  <c r="AM65" i="10"/>
  <c r="AI34" i="10"/>
  <c r="AN15" i="10"/>
  <c r="AA55" i="10"/>
  <c r="AG64" i="10"/>
  <c r="W71" i="10"/>
  <c r="AD72" i="10"/>
  <c r="AB60" i="10"/>
  <c r="AJ25" i="10"/>
  <c r="W59" i="10"/>
  <c r="AM70" i="10"/>
  <c r="AM66" i="10"/>
  <c r="W69" i="10"/>
  <c r="AF62" i="10"/>
  <c r="AF55" i="10"/>
  <c r="AI30" i="10"/>
  <c r="AC77" i="10"/>
  <c r="AF67" i="10"/>
  <c r="AG61" i="10"/>
  <c r="AF76" i="10"/>
  <c r="AB85" i="10"/>
  <c r="AM67" i="10"/>
  <c r="W73" i="10"/>
  <c r="AA66" i="10"/>
  <c r="AB65" i="10"/>
  <c r="X80" i="10"/>
  <c r="BB61" i="10" l="1"/>
  <c r="BD30" i="10"/>
  <c r="BE25" i="10"/>
  <c r="AV55" i="10"/>
  <c r="BI15" i="10"/>
  <c r="BD34" i="10"/>
  <c r="BE27" i="10"/>
  <c r="BE28" i="10" s="1"/>
  <c r="BF35" i="10"/>
  <c r="AR54" i="10"/>
  <c r="AR53" i="10"/>
  <c r="BD31" i="10"/>
  <c r="BC33" i="10"/>
  <c r="BC34" i="10" s="1"/>
  <c r="BC35" i="10" s="1"/>
  <c r="AR58" i="10"/>
  <c r="AR59" i="10" s="1"/>
  <c r="AR60" i="10" s="1"/>
  <c r="AR61" i="10" s="1"/>
  <c r="AR62" i="10" s="1"/>
  <c r="AR63" i="10" s="1"/>
  <c r="AR64" i="10" s="1"/>
  <c r="AR65" i="10" s="1"/>
  <c r="AR66" i="10" s="1"/>
  <c r="AR67" i="10" s="1"/>
  <c r="AR68" i="10" s="1"/>
  <c r="AR69" i="10" s="1"/>
  <c r="AR70" i="10" s="1"/>
  <c r="AR71" i="10" s="1"/>
  <c r="AR72" i="10" s="1"/>
  <c r="AR73" i="10" s="1"/>
  <c r="AR74" i="10" s="1"/>
  <c r="AR75" i="10" s="1"/>
  <c r="AR76" i="10" s="1"/>
  <c r="AR77" i="10" s="1"/>
  <c r="AR78" i="10" s="1"/>
  <c r="AR79" i="10" s="1"/>
  <c r="AR80" i="10" s="1"/>
  <c r="AR81" i="10" s="1"/>
  <c r="AR82" i="10" s="1"/>
  <c r="AR83" i="10" s="1"/>
  <c r="AR84" i="10" s="1"/>
  <c r="AR85" i="10" s="1"/>
  <c r="BG25" i="10"/>
  <c r="BG31" i="10"/>
  <c r="BG30" i="10"/>
  <c r="AR57" i="10"/>
  <c r="AT31" i="10"/>
  <c r="AT25" i="10"/>
  <c r="AT26" i="10" s="1"/>
  <c r="AT27" i="10" s="1"/>
  <c r="AS67" i="10"/>
  <c r="AS68" i="10" s="1"/>
  <c r="AS69" i="10" s="1"/>
  <c r="AS56" i="10"/>
  <c r="AV62" i="10"/>
  <c r="AV63" i="10" s="1"/>
  <c r="AV64" i="10" s="1"/>
  <c r="AV65" i="10" s="1"/>
  <c r="AV66" i="10" s="1"/>
  <c r="AV67" i="10" s="1"/>
  <c r="AV68" i="10" s="1"/>
  <c r="AV69" i="10" s="1"/>
  <c r="AV70" i="10" s="1"/>
  <c r="AV71" i="10" s="1"/>
  <c r="AV72" i="10" s="1"/>
  <c r="AV73" i="10" s="1"/>
  <c r="AV74" i="10" s="1"/>
  <c r="AV75" i="10" s="1"/>
  <c r="AV76" i="10" s="1"/>
  <c r="AV77" i="10" s="1"/>
  <c r="AV78" i="10" s="1"/>
  <c r="AV79" i="10" s="1"/>
  <c r="AV80" i="10" s="1"/>
  <c r="AV81" i="10" s="1"/>
  <c r="AV82" i="10" s="1"/>
  <c r="AV83" i="10" s="1"/>
  <c r="AV84" i="10" s="1"/>
  <c r="AV85" i="10" s="1"/>
  <c r="BB59" i="10"/>
  <c r="AV54" i="10"/>
  <c r="AV53" i="10"/>
  <c r="BC39" i="10"/>
  <c r="BG34" i="10"/>
  <c r="BG35" i="10" s="1"/>
  <c r="BC36" i="10"/>
  <c r="BF32" i="10"/>
  <c r="BD35" i="10"/>
  <c r="BC30" i="10"/>
  <c r="BC31" i="10" s="1"/>
  <c r="AR56" i="10"/>
  <c r="AV58" i="10"/>
  <c r="BF25" i="10"/>
  <c r="BI19" i="10"/>
  <c r="BI20" i="10" s="1"/>
  <c r="AT28" i="10"/>
  <c r="BB58" i="10"/>
  <c r="AT32" i="10"/>
  <c r="BD28" i="10"/>
  <c r="BD29" i="10" s="1"/>
  <c r="AS59" i="10"/>
  <c r="BF31" i="10"/>
  <c r="BF29" i="10"/>
  <c r="AV59" i="10"/>
  <c r="BG28" i="10"/>
  <c r="BG29" i="10" s="1"/>
  <c r="BB56" i="10"/>
  <c r="AT33" i="10"/>
  <c r="BC41" i="10"/>
  <c r="BC29" i="10"/>
  <c r="BF28" i="10"/>
  <c r="AS58" i="10"/>
  <c r="BG33" i="10"/>
  <c r="BI21" i="10"/>
  <c r="AS70" i="10"/>
  <c r="AS71" i="10" s="1"/>
  <c r="AS72" i="10" s="1"/>
  <c r="AS73" i="10" s="1"/>
  <c r="AS74" i="10" s="1"/>
  <c r="AS75" i="10" s="1"/>
  <c r="AS76" i="10" s="1"/>
  <c r="AS77" i="10" s="1"/>
  <c r="AS78" i="10" s="1"/>
  <c r="AS79" i="10" s="1"/>
  <c r="AS80" i="10" s="1"/>
  <c r="AS81" i="10" s="1"/>
  <c r="AS82" i="10" s="1"/>
  <c r="AS83" i="10" s="1"/>
  <c r="AS84" i="10" s="1"/>
  <c r="AS85" i="10" s="1"/>
  <c r="AW58" i="10"/>
  <c r="AV61" i="10"/>
  <c r="BC32" i="10"/>
  <c r="AS64" i="10"/>
  <c r="AS65" i="10" s="1"/>
  <c r="BC26" i="10"/>
  <c r="BE30" i="10"/>
  <c r="BE31" i="10" s="1"/>
  <c r="BE32" i="10" s="1"/>
  <c r="BE33" i="10" s="1"/>
  <c r="BE34" i="10" s="1"/>
  <c r="BE35" i="10" s="1"/>
  <c r="AR55" i="10"/>
  <c r="BC40" i="10"/>
  <c r="BD32" i="10"/>
  <c r="BD33" i="10" s="1"/>
  <c r="BC27" i="10"/>
  <c r="BB54" i="10"/>
  <c r="BB53" i="10"/>
  <c r="AS55" i="10"/>
  <c r="BB60" i="10"/>
  <c r="BF30" i="10"/>
  <c r="AT30" i="10"/>
  <c r="BB62" i="10"/>
  <c r="BB63" i="10" s="1"/>
  <c r="BB64" i="10" s="1"/>
  <c r="BB65" i="10" s="1"/>
  <c r="BB66" i="10" s="1"/>
  <c r="BB67" i="10" s="1"/>
  <c r="BB68" i="10" s="1"/>
  <c r="BB69" i="10" s="1"/>
  <c r="BB70" i="10" s="1"/>
  <c r="BB71" i="10" s="1"/>
  <c r="BB72" i="10" s="1"/>
  <c r="BB73" i="10" s="1"/>
  <c r="BB74" i="10" s="1"/>
  <c r="BB75" i="10" s="1"/>
  <c r="BB76" i="10" s="1"/>
  <c r="BB77" i="10" s="1"/>
  <c r="BB78" i="10" s="1"/>
  <c r="BB79" i="10" s="1"/>
  <c r="BB80" i="10" s="1"/>
  <c r="BB81" i="10" s="1"/>
  <c r="BB82" i="10" s="1"/>
  <c r="BB83" i="10" s="1"/>
  <c r="BB84" i="10" s="1"/>
  <c r="BB85" i="10" s="1"/>
  <c r="BC38" i="10"/>
  <c r="AS61" i="10"/>
  <c r="AS62" i="10" s="1"/>
  <c r="BC28" i="10"/>
  <c r="BG26" i="10"/>
  <c r="BG27" i="10" s="1"/>
  <c r="AS57" i="10"/>
  <c r="AS88" i="10" s="1"/>
  <c r="BI18" i="10"/>
  <c r="BF34" i="10"/>
  <c r="BB57" i="10"/>
  <c r="AT34" i="10"/>
  <c r="BF27" i="10"/>
  <c r="BF33" i="10"/>
  <c r="AT35" i="10"/>
  <c r="AT29" i="10"/>
  <c r="AS66" i="10"/>
  <c r="AS54" i="10"/>
  <c r="AS53" i="10"/>
  <c r="AV56" i="10"/>
  <c r="AV57" i="10" s="1"/>
  <c r="BE29" i="10"/>
  <c r="BG32" i="10"/>
  <c r="AS63" i="10"/>
  <c r="AV60" i="10"/>
  <c r="BB55" i="10"/>
  <c r="BI16" i="10"/>
  <c r="AW57" i="10"/>
  <c r="AW59" i="10" s="1"/>
  <c r="AW60" i="10" s="1"/>
  <c r="AW61" i="10" s="1"/>
  <c r="AW62" i="10" s="1"/>
  <c r="AW63" i="10" s="1"/>
  <c r="AW64" i="10" s="1"/>
  <c r="AW65" i="10" s="1"/>
  <c r="AW66" i="10" s="1"/>
  <c r="AW67" i="10" s="1"/>
  <c r="AW68" i="10" s="1"/>
  <c r="AW69" i="10" s="1"/>
  <c r="AW70" i="10" s="1"/>
  <c r="AW71" i="10" s="1"/>
  <c r="AW72" i="10" s="1"/>
  <c r="AW73" i="10" s="1"/>
  <c r="AW74" i="10" s="1"/>
  <c r="AW75" i="10" s="1"/>
  <c r="AW76" i="10" s="1"/>
  <c r="AW77" i="10" s="1"/>
  <c r="AW78" i="10" s="1"/>
  <c r="AW79" i="10" s="1"/>
  <c r="AW80" i="10" s="1"/>
  <c r="AW81" i="10" s="1"/>
  <c r="AW82" i="10" s="1"/>
  <c r="AW83" i="10" s="1"/>
  <c r="AW84" i="10" s="1"/>
  <c r="AW85" i="10" s="1"/>
  <c r="BC25" i="10"/>
  <c r="BC37" i="10"/>
  <c r="AS60" i="10"/>
  <c r="BI17" i="10"/>
  <c r="I54" i="10"/>
  <c r="AY87" i="14"/>
  <c r="BG87" i="14"/>
  <c r="J52" i="10"/>
  <c r="J74" i="10"/>
  <c r="J51" i="10"/>
  <c r="J64" i="10"/>
  <c r="J73" i="10"/>
  <c r="J57" i="10"/>
  <c r="J32" i="10"/>
  <c r="J39" i="10"/>
  <c r="BB87" i="14"/>
  <c r="J25" i="10"/>
  <c r="BG87" i="10"/>
  <c r="J77" i="10"/>
  <c r="J17" i="10"/>
  <c r="J76" i="10"/>
  <c r="AS87" i="10"/>
  <c r="J21" i="10"/>
  <c r="J44" i="10"/>
  <c r="J9" i="10"/>
  <c r="AW53" i="10"/>
  <c r="J15" i="10"/>
  <c r="AV87" i="10"/>
  <c r="J11" i="10"/>
  <c r="J45" i="10"/>
  <c r="J58" i="10"/>
  <c r="J47" i="10"/>
  <c r="BA87" i="14"/>
  <c r="J75" i="10"/>
  <c r="AT24" i="10"/>
  <c r="AU87" i="10"/>
  <c r="J33" i="10"/>
  <c r="J72" i="10"/>
  <c r="J36" i="10"/>
  <c r="J66" i="10"/>
  <c r="BF87" i="10"/>
  <c r="J60" i="10"/>
  <c r="J79" i="10"/>
  <c r="J31" i="10"/>
  <c r="J65" i="10"/>
  <c r="BI87" i="10"/>
  <c r="AR87" i="14"/>
  <c r="J67" i="10"/>
  <c r="J49" i="10"/>
  <c r="J68" i="10"/>
  <c r="J71" i="10"/>
  <c r="J29" i="10"/>
  <c r="J53" i="10"/>
  <c r="AS87" i="14"/>
  <c r="J69" i="10"/>
  <c r="J55" i="10"/>
  <c r="J6" i="10"/>
  <c r="AX87" i="14"/>
  <c r="BA49" i="10"/>
  <c r="AX87" i="10"/>
  <c r="J14" i="10"/>
  <c r="J70" i="10"/>
  <c r="J38" i="10"/>
  <c r="J13" i="10"/>
  <c r="AR87" i="10"/>
  <c r="J24" i="10"/>
  <c r="N54" i="10"/>
  <c r="BD87" i="14"/>
  <c r="BD87" i="10"/>
  <c r="AU87" i="14"/>
  <c r="BF87" i="14"/>
  <c r="J28" i="10"/>
  <c r="AY87" i="10"/>
  <c r="AX49" i="10"/>
  <c r="J84" i="10"/>
  <c r="BE87" i="14"/>
  <c r="J82" i="10"/>
  <c r="BI87" i="14"/>
  <c r="J46" i="10"/>
  <c r="AW87" i="10"/>
  <c r="J63" i="10"/>
  <c r="BB87" i="10"/>
  <c r="J7" i="10"/>
  <c r="J62" i="10"/>
  <c r="J48" i="10"/>
  <c r="J56" i="10"/>
  <c r="J19" i="10"/>
  <c r="AZ87" i="10"/>
  <c r="J18" i="10"/>
  <c r="J27" i="10"/>
  <c r="BH87" i="14"/>
  <c r="J23" i="10"/>
  <c r="AW87" i="14"/>
  <c r="J10" i="10"/>
  <c r="J42" i="10"/>
  <c r="J43" i="10"/>
  <c r="J54" i="10"/>
  <c r="BC87" i="14"/>
  <c r="J41" i="10"/>
  <c r="AT87" i="14"/>
  <c r="J20" i="10"/>
  <c r="BE87" i="10"/>
  <c r="J59" i="10"/>
  <c r="J26" i="10"/>
  <c r="J34" i="10"/>
  <c r="J80" i="10"/>
  <c r="BA87" i="10"/>
  <c r="AT87" i="10"/>
  <c r="BB50" i="10"/>
  <c r="J35" i="10"/>
  <c r="J78" i="10"/>
  <c r="J50" i="10"/>
  <c r="J22" i="10"/>
  <c r="AY49" i="10"/>
  <c r="J12" i="10"/>
  <c r="BH49" i="10"/>
  <c r="J16" i="10"/>
  <c r="BH87" i="10"/>
  <c r="J83" i="10"/>
  <c r="AV87" i="14"/>
  <c r="J61" i="10"/>
  <c r="J40" i="10"/>
  <c r="J30" i="10"/>
  <c r="J85" i="10"/>
  <c r="AR88" i="10"/>
  <c r="BC87" i="10"/>
  <c r="J81" i="10"/>
  <c r="F46" i="4"/>
  <c r="AA46" i="4" s="1"/>
  <c r="F37" i="4"/>
  <c r="AA37" i="4" s="1"/>
  <c r="F51" i="4"/>
  <c r="AA51" i="4" s="1"/>
  <c r="F44" i="4"/>
  <c r="AA44" i="4" s="1"/>
  <c r="F43" i="4"/>
  <c r="AA43" i="4" s="1"/>
  <c r="F38" i="4"/>
  <c r="AA38" i="4" s="1"/>
  <c r="F42" i="4"/>
  <c r="AA42" i="4" s="1"/>
  <c r="F50" i="4"/>
  <c r="AA50" i="4" s="1"/>
  <c r="F41" i="4"/>
  <c r="AA41" i="4" s="1"/>
  <c r="F36" i="4"/>
  <c r="AA36" i="4" s="1"/>
  <c r="BQ31" i="10"/>
  <c r="BQ55" i="10"/>
  <c r="BQ81" i="10"/>
  <c r="BQ12" i="10"/>
  <c r="BQ18" i="10"/>
  <c r="BQ24" i="10"/>
  <c r="BQ49" i="10"/>
  <c r="BQ17" i="10"/>
  <c r="BQ6" i="10"/>
  <c r="BQ82" i="10"/>
  <c r="BQ41" i="10"/>
  <c r="BQ40" i="10"/>
  <c r="BQ33" i="10"/>
  <c r="BQ46" i="10"/>
  <c r="BQ27" i="10"/>
  <c r="BQ69" i="10"/>
  <c r="BQ75" i="10"/>
  <c r="BQ14" i="10"/>
  <c r="BQ43" i="10"/>
  <c r="BQ11" i="10"/>
  <c r="BQ54" i="10"/>
  <c r="BQ8" i="10"/>
  <c r="BQ16" i="10"/>
  <c r="BQ34" i="10"/>
  <c r="BQ10" i="10"/>
  <c r="BQ38" i="10"/>
  <c r="BQ42" i="10"/>
  <c r="BQ9" i="10"/>
  <c r="BQ83" i="10"/>
  <c r="BQ53" i="10"/>
  <c r="BQ28" i="10"/>
  <c r="BQ59" i="10"/>
  <c r="BQ48" i="10"/>
  <c r="BQ77" i="10"/>
  <c r="BQ80" i="10"/>
  <c r="BQ65" i="10"/>
  <c r="BQ57" i="10"/>
  <c r="BQ22" i="10"/>
  <c r="BQ29" i="10"/>
  <c r="BQ74" i="10"/>
  <c r="BQ79" i="10"/>
  <c r="BQ15" i="10"/>
  <c r="BQ45" i="10"/>
  <c r="BQ67" i="10"/>
  <c r="BQ72" i="10"/>
  <c r="BQ58" i="10"/>
  <c r="BQ66" i="10"/>
  <c r="BQ39" i="10"/>
  <c r="BQ64" i="10"/>
  <c r="BQ78" i="10"/>
  <c r="BQ61" i="10"/>
  <c r="BQ37" i="10"/>
  <c r="BQ50" i="10"/>
  <c r="BQ7" i="10"/>
  <c r="BQ44" i="10"/>
  <c r="BQ70" i="10"/>
  <c r="BQ62" i="10"/>
  <c r="BQ23" i="10"/>
  <c r="BQ13" i="10"/>
  <c r="BQ21" i="10"/>
  <c r="BQ52" i="10"/>
  <c r="BQ20" i="10"/>
  <c r="BQ60" i="10"/>
  <c r="BQ30" i="10"/>
  <c r="BQ76" i="10"/>
  <c r="BQ85" i="10"/>
  <c r="BQ26" i="10"/>
  <c r="BQ84" i="10"/>
  <c r="BQ68" i="10"/>
  <c r="BQ25" i="10"/>
  <c r="BQ51" i="10"/>
  <c r="BQ71" i="10"/>
  <c r="BQ19" i="10"/>
  <c r="BQ56" i="10"/>
  <c r="BQ36" i="10"/>
  <c r="BQ32" i="10"/>
  <c r="BQ63" i="10"/>
  <c r="BQ35" i="10"/>
  <c r="BQ73" i="10"/>
  <c r="BQ47" i="10"/>
  <c r="AI25" i="10"/>
  <c r="BM53" i="10"/>
  <c r="BM61" i="10"/>
  <c r="BM32" i="10"/>
  <c r="BM13" i="10"/>
  <c r="BM68" i="10"/>
  <c r="BM40" i="10"/>
  <c r="BM14" i="10"/>
  <c r="BM54" i="10"/>
  <c r="BM36" i="10"/>
  <c r="BM7" i="10"/>
  <c r="BM44" i="10"/>
  <c r="BM67" i="10"/>
  <c r="BM17" i="10"/>
  <c r="BM52" i="10"/>
  <c r="BM65" i="10"/>
  <c r="BM8" i="10"/>
  <c r="BM57" i="10"/>
  <c r="BM49" i="10"/>
  <c r="BM46" i="10"/>
  <c r="BM55" i="10"/>
  <c r="BM38" i="10"/>
  <c r="BM37" i="10"/>
  <c r="BM78" i="10"/>
  <c r="BM21" i="10"/>
  <c r="BM45" i="10"/>
  <c r="BM62" i="10"/>
  <c r="BM35" i="10"/>
  <c r="BM28" i="10"/>
  <c r="BM6" i="10"/>
  <c r="BM79" i="10"/>
  <c r="BM72" i="10"/>
  <c r="BM15" i="10"/>
  <c r="BM85" i="10"/>
  <c r="BM42" i="10"/>
  <c r="BM12" i="10"/>
  <c r="BM58" i="10"/>
  <c r="BM75" i="10"/>
  <c r="BM60" i="10"/>
  <c r="BM47" i="10"/>
  <c r="BM24" i="10"/>
  <c r="BM74" i="10"/>
  <c r="BM48" i="10"/>
  <c r="BM81" i="10"/>
  <c r="BM63" i="10"/>
  <c r="BM16" i="10"/>
  <c r="BM41" i="10"/>
  <c r="BM31" i="10"/>
  <c r="BM22" i="10"/>
  <c r="BM30" i="10"/>
  <c r="BM25" i="10"/>
  <c r="BM19" i="10"/>
  <c r="BM80" i="10"/>
  <c r="BM9" i="10"/>
  <c r="BM59" i="10"/>
  <c r="BM27" i="10"/>
  <c r="BM43" i="10"/>
  <c r="BM23" i="10"/>
  <c r="BM39" i="10"/>
  <c r="BM84" i="10"/>
  <c r="BM77" i="10"/>
  <c r="BM56" i="10"/>
  <c r="BM82" i="10"/>
  <c r="BM34" i="10"/>
  <c r="BM50" i="10"/>
  <c r="BM83" i="10"/>
  <c r="BM11" i="10"/>
  <c r="BM26" i="10"/>
  <c r="BM18" i="10"/>
  <c r="BM71" i="10"/>
  <c r="BM33" i="10"/>
  <c r="BM51" i="10"/>
  <c r="BM70" i="10"/>
  <c r="BM29" i="10"/>
  <c r="BM69" i="10"/>
  <c r="BM10" i="10"/>
  <c r="BM66" i="10"/>
  <c r="BM73" i="10"/>
  <c r="BM76" i="10"/>
  <c r="BM64" i="10"/>
  <c r="BM20" i="10"/>
  <c r="BN49" i="10"/>
  <c r="BN45" i="10"/>
  <c r="BN41" i="10"/>
  <c r="BN34" i="10"/>
  <c r="BN54" i="10"/>
  <c r="BN64" i="10"/>
  <c r="BN71" i="10"/>
  <c r="BN25" i="10"/>
  <c r="BN63" i="10"/>
  <c r="BN32" i="10"/>
  <c r="BN73" i="10"/>
  <c r="BN28" i="10"/>
  <c r="BN21" i="10"/>
  <c r="BN78" i="10"/>
  <c r="BN85" i="10"/>
  <c r="BN35" i="10"/>
  <c r="BN14" i="10"/>
  <c r="BN67" i="10"/>
  <c r="BN84" i="10"/>
  <c r="BN16" i="10"/>
  <c r="BN56" i="10"/>
  <c r="BN40" i="10"/>
  <c r="BN29" i="10"/>
  <c r="BN77" i="10"/>
  <c r="BN23" i="10"/>
  <c r="BN33" i="10"/>
  <c r="BN26" i="10"/>
  <c r="BN59" i="10"/>
  <c r="BN60" i="10"/>
  <c r="BN9" i="10"/>
  <c r="BN68" i="10"/>
  <c r="BN70" i="10"/>
  <c r="BN8" i="10"/>
  <c r="BN24" i="10"/>
  <c r="BN30" i="10"/>
  <c r="BN50" i="10"/>
  <c r="BN39" i="10"/>
  <c r="BN15" i="10"/>
  <c r="BN31" i="10"/>
  <c r="BN53" i="10"/>
  <c r="BN80" i="10"/>
  <c r="BN10" i="10"/>
  <c r="BN22" i="10"/>
  <c r="BN27" i="10"/>
  <c r="BN46" i="10"/>
  <c r="BN83" i="10"/>
  <c r="BN36" i="10"/>
  <c r="BN57" i="10"/>
  <c r="BN62" i="10"/>
  <c r="BN65" i="10"/>
  <c r="BN42" i="10"/>
  <c r="BN38" i="10"/>
  <c r="BN12" i="10"/>
  <c r="BN52" i="10"/>
  <c r="BN79" i="10"/>
  <c r="BN37" i="10"/>
  <c r="BN19" i="10"/>
  <c r="BN43" i="10"/>
  <c r="BN74" i="10"/>
  <c r="BN72" i="10"/>
  <c r="BN48" i="10"/>
  <c r="BN69" i="10"/>
  <c r="BN18" i="10"/>
  <c r="BN81" i="10"/>
  <c r="BN47" i="10"/>
  <c r="BN51" i="10"/>
  <c r="BN82" i="10"/>
  <c r="BN66" i="10"/>
  <c r="BN58" i="10"/>
  <c r="BN76" i="10"/>
  <c r="BN61" i="10"/>
  <c r="BN7" i="10"/>
  <c r="BN11" i="10"/>
  <c r="BN13" i="10"/>
  <c r="BN44" i="10"/>
  <c r="BN55" i="10"/>
  <c r="BN17" i="10"/>
  <c r="BN6" i="10"/>
  <c r="BN20" i="10"/>
  <c r="BN75" i="10"/>
  <c r="AD53" i="10"/>
  <c r="AD54" i="10"/>
  <c r="AE6" i="10"/>
  <c r="BW55" i="10"/>
  <c r="BW57" i="10"/>
  <c r="BW11" i="10"/>
  <c r="BW52" i="10"/>
  <c r="BW63" i="10"/>
  <c r="BW74" i="10"/>
  <c r="BW8" i="10"/>
  <c r="BW28" i="10"/>
  <c r="BW35" i="10"/>
  <c r="BW60" i="10"/>
  <c r="BW32" i="10"/>
  <c r="BW23" i="10"/>
  <c r="BW29" i="10"/>
  <c r="BW48" i="10"/>
  <c r="BW85" i="10"/>
  <c r="BW83" i="10"/>
  <c r="BW47" i="10"/>
  <c r="BW44" i="10"/>
  <c r="BW79" i="10"/>
  <c r="BW21" i="10"/>
  <c r="BW36" i="10"/>
  <c r="BW26" i="10"/>
  <c r="BW38" i="10"/>
  <c r="BW31" i="10"/>
  <c r="BW50" i="10"/>
  <c r="BW64" i="10"/>
  <c r="BW78" i="10"/>
  <c r="BW80" i="10"/>
  <c r="BW67" i="10"/>
  <c r="BW40" i="10"/>
  <c r="BW72" i="10"/>
  <c r="BW66" i="10"/>
  <c r="BW71" i="10"/>
  <c r="BW34" i="10"/>
  <c r="BW33" i="10"/>
  <c r="BW6" i="10"/>
  <c r="BW30" i="10"/>
  <c r="BW25" i="10"/>
  <c r="BW27" i="10"/>
  <c r="BW12" i="10"/>
  <c r="BW59" i="10"/>
  <c r="BW17" i="10"/>
  <c r="BW68" i="10"/>
  <c r="BW16" i="10"/>
  <c r="BW84" i="10"/>
  <c r="BW39" i="10"/>
  <c r="BW13" i="10"/>
  <c r="BW69" i="10"/>
  <c r="BW61" i="10"/>
  <c r="BW43" i="10"/>
  <c r="BW46" i="10"/>
  <c r="BW24" i="10"/>
  <c r="BW7" i="10"/>
  <c r="BW75" i="10"/>
  <c r="BW37" i="10"/>
  <c r="BW9" i="10"/>
  <c r="BW58" i="10"/>
  <c r="BW54" i="10"/>
  <c r="BW65" i="10"/>
  <c r="BW53" i="10"/>
  <c r="BW70" i="10"/>
  <c r="BW19" i="10"/>
  <c r="BW41" i="10"/>
  <c r="BW77" i="10"/>
  <c r="BW42" i="10"/>
  <c r="BW45" i="10"/>
  <c r="BW10" i="10"/>
  <c r="BW73" i="10"/>
  <c r="BW56" i="10"/>
  <c r="BW51" i="10"/>
  <c r="BW81" i="10"/>
  <c r="BW20" i="10"/>
  <c r="BW76" i="10"/>
  <c r="BW14" i="10"/>
  <c r="BW15" i="10"/>
  <c r="BW22" i="10"/>
  <c r="BW49" i="10"/>
  <c r="BW82" i="10"/>
  <c r="BW18" i="10"/>
  <c r="BW62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Z56" i="10" l="1"/>
  <c r="AZ54" i="10"/>
  <c r="AZ53" i="10"/>
  <c r="AZ52" i="10"/>
  <c r="AZ51" i="10"/>
  <c r="AZ50" i="10"/>
  <c r="AZ49" i="10"/>
  <c r="AZ48" i="10"/>
  <c r="AZ47" i="10"/>
  <c r="AZ46" i="10"/>
  <c r="AZ45" i="10"/>
  <c r="AZ44" i="10"/>
  <c r="AZ43" i="10"/>
  <c r="AZ42" i="10"/>
  <c r="AZ41" i="10"/>
  <c r="AZ40" i="10"/>
  <c r="AZ39" i="10"/>
  <c r="AZ38" i="10"/>
  <c r="AZ37" i="10"/>
  <c r="AZ36" i="10"/>
  <c r="AZ35" i="10"/>
  <c r="AZ34" i="10"/>
  <c r="AZ33" i="10"/>
  <c r="AZ32" i="10"/>
  <c r="AZ31" i="10"/>
  <c r="AZ30" i="10"/>
  <c r="AZ29" i="10"/>
  <c r="AZ28" i="10"/>
  <c r="AZ27" i="10"/>
  <c r="AZ26" i="10"/>
  <c r="AZ25" i="10"/>
  <c r="AZ24" i="10"/>
  <c r="AZ23" i="10"/>
  <c r="AZ22" i="10"/>
  <c r="AZ21" i="10"/>
  <c r="AZ20" i="10"/>
  <c r="AZ19" i="10"/>
  <c r="AZ18" i="10"/>
  <c r="AZ17" i="10"/>
  <c r="AZ16" i="10"/>
  <c r="AZ15" i="10"/>
  <c r="AZ14" i="10"/>
  <c r="AZ13" i="10"/>
  <c r="AZ12" i="10"/>
  <c r="AZ11" i="10"/>
  <c r="AZ10" i="10"/>
  <c r="AZ9" i="10"/>
  <c r="AZ8" i="10"/>
  <c r="AZ7" i="10"/>
  <c r="EG62" i="10"/>
  <c r="EI62" i="10"/>
  <c r="EH62" i="10"/>
  <c r="EJ62" i="10"/>
  <c r="EJ18" i="10"/>
  <c r="GH18" i="10" s="1"/>
  <c r="EI82" i="10"/>
  <c r="EG82" i="10"/>
  <c r="GH82" i="10" s="1"/>
  <c r="EH82" i="10"/>
  <c r="EJ82" i="10"/>
  <c r="EJ49" i="10"/>
  <c r="GH49" i="10" s="1"/>
  <c r="EJ22" i="10"/>
  <c r="GH22" i="10" s="1"/>
  <c r="EJ15" i="10"/>
  <c r="GH15" i="10" s="1"/>
  <c r="EJ14" i="10"/>
  <c r="GH14" i="10" s="1"/>
  <c r="EH76" i="10"/>
  <c r="EI76" i="10"/>
  <c r="EG76" i="10"/>
  <c r="EJ76" i="10"/>
  <c r="EJ20" i="10"/>
  <c r="GH20" i="10" s="1"/>
  <c r="EH81" i="10"/>
  <c r="EI81" i="10"/>
  <c r="EJ81" i="10"/>
  <c r="EG81" i="10"/>
  <c r="EJ51" i="10"/>
  <c r="GH51" i="10" s="1"/>
  <c r="EH56" i="10"/>
  <c r="EI56" i="10"/>
  <c r="EJ56" i="10"/>
  <c r="EG56" i="10"/>
  <c r="EH73" i="10"/>
  <c r="EI73" i="10"/>
  <c r="EG73" i="10"/>
  <c r="EJ73" i="10"/>
  <c r="EJ10" i="10"/>
  <c r="GH10" i="10" s="1"/>
  <c r="EJ45" i="10"/>
  <c r="GH45" i="10" s="1"/>
  <c r="EJ42" i="10"/>
  <c r="GH42" i="10" s="1"/>
  <c r="EH77" i="10"/>
  <c r="EJ77" i="10"/>
  <c r="EI77" i="10"/>
  <c r="EG77" i="10"/>
  <c r="EJ41" i="10"/>
  <c r="GH41" i="10" s="1"/>
  <c r="EJ19" i="10"/>
  <c r="GH19" i="10" s="1"/>
  <c r="EH70" i="10"/>
  <c r="EI70" i="10"/>
  <c r="EJ70" i="10"/>
  <c r="EG70" i="10"/>
  <c r="EJ53" i="10"/>
  <c r="GH53" i="10" s="1"/>
  <c r="EG65" i="10"/>
  <c r="EI65" i="10"/>
  <c r="EH65" i="10"/>
  <c r="EJ65" i="10"/>
  <c r="EJ54" i="10"/>
  <c r="GH54" i="10" s="1"/>
  <c r="EG58" i="10"/>
  <c r="EH58" i="10"/>
  <c r="EI58" i="10"/>
  <c r="EJ58" i="10"/>
  <c r="EJ9" i="10"/>
  <c r="GH9" i="10" s="1"/>
  <c r="EJ37" i="10"/>
  <c r="GH37" i="10" s="1"/>
  <c r="EI75" i="10"/>
  <c r="EH75" i="10"/>
  <c r="EJ75" i="10"/>
  <c r="EG75" i="10"/>
  <c r="GH75" i="10" s="1"/>
  <c r="EJ7" i="10"/>
  <c r="GH7" i="10" s="1"/>
  <c r="EJ24" i="10"/>
  <c r="GH24" i="10" s="1"/>
  <c r="EJ46" i="10"/>
  <c r="GH46" i="10" s="1"/>
  <c r="EJ43" i="10"/>
  <c r="GH43" i="10" s="1"/>
  <c r="EJ61" i="10"/>
  <c r="EH61" i="10"/>
  <c r="EG61" i="10"/>
  <c r="EI61" i="10"/>
  <c r="EI69" i="10"/>
  <c r="EJ69" i="10"/>
  <c r="EH69" i="10"/>
  <c r="EG69" i="10"/>
  <c r="EJ13" i="10"/>
  <c r="GH13" i="10" s="1"/>
  <c r="EJ39" i="10"/>
  <c r="GH39" i="10" s="1"/>
  <c r="EI84" i="10"/>
  <c r="EH84" i="10"/>
  <c r="EJ84" i="10"/>
  <c r="EG84" i="10"/>
  <c r="EJ16" i="10"/>
  <c r="GH16" i="10" s="1"/>
  <c r="EG68" i="10"/>
  <c r="EJ68" i="10"/>
  <c r="EH68" i="10"/>
  <c r="EI68" i="10"/>
  <c r="EJ17" i="10"/>
  <c r="GH17" i="10" s="1"/>
  <c r="EH59" i="10"/>
  <c r="EG59" i="10"/>
  <c r="EI59" i="10"/>
  <c r="EJ59" i="10"/>
  <c r="EJ12" i="10"/>
  <c r="GH12" i="10" s="1"/>
  <c r="EJ27" i="10"/>
  <c r="GH27" i="10" s="1"/>
  <c r="EJ25" i="10"/>
  <c r="GH25" i="10" s="1"/>
  <c r="EJ30" i="10"/>
  <c r="GH30" i="10" s="1"/>
  <c r="EJ6" i="10"/>
  <c r="GH6" i="10" s="1"/>
  <c r="EJ33" i="10"/>
  <c r="GH33" i="10" s="1"/>
  <c r="EJ34" i="10"/>
  <c r="GH34" i="10" s="1"/>
  <c r="EI71" i="10"/>
  <c r="EJ71" i="10"/>
  <c r="EG71" i="10"/>
  <c r="GH71" i="10" s="1"/>
  <c r="EH71" i="10"/>
  <c r="EH66" i="10"/>
  <c r="EJ66" i="10"/>
  <c r="EG66" i="10"/>
  <c r="EI66" i="10"/>
  <c r="EI72" i="10"/>
  <c r="EJ72" i="10"/>
  <c r="EG72" i="10"/>
  <c r="GH72" i="10" s="1"/>
  <c r="EH72" i="10"/>
  <c r="EJ40" i="10"/>
  <c r="GH40" i="10" s="1"/>
  <c r="EH67" i="10"/>
  <c r="EG67" i="10"/>
  <c r="EI67" i="10"/>
  <c r="EJ67" i="10"/>
  <c r="EG80" i="10"/>
  <c r="EH80" i="10"/>
  <c r="EJ80" i="10"/>
  <c r="EI80" i="10"/>
  <c r="EJ78" i="10"/>
  <c r="EG78" i="10"/>
  <c r="EI78" i="10"/>
  <c r="EH78" i="10"/>
  <c r="EG64" i="10"/>
  <c r="EJ64" i="10"/>
  <c r="EH64" i="10"/>
  <c r="EI64" i="10"/>
  <c r="EJ50" i="10"/>
  <c r="GH50" i="10" s="1"/>
  <c r="EJ31" i="10"/>
  <c r="GH31" i="10" s="1"/>
  <c r="EJ38" i="10"/>
  <c r="GH38" i="10" s="1"/>
  <c r="EJ26" i="10"/>
  <c r="GH26" i="10" s="1"/>
  <c r="EJ36" i="10"/>
  <c r="GH36" i="10" s="1"/>
  <c r="EJ21" i="10"/>
  <c r="GH21" i="10" s="1"/>
  <c r="EG79" i="10"/>
  <c r="EJ79" i="10"/>
  <c r="EH79" i="10"/>
  <c r="EI79" i="10"/>
  <c r="EJ44" i="10"/>
  <c r="GH44" i="10" s="1"/>
  <c r="EJ47" i="10"/>
  <c r="GH47" i="10" s="1"/>
  <c r="EH83" i="10"/>
  <c r="EJ83" i="10"/>
  <c r="EG83" i="10"/>
  <c r="EI83" i="10"/>
  <c r="EG85" i="10"/>
  <c r="GH85" i="10" s="1"/>
  <c r="EI85" i="10"/>
  <c r="EJ85" i="10"/>
  <c r="EH85" i="10"/>
  <c r="EJ48" i="10"/>
  <c r="GH48" i="10" s="1"/>
  <c r="EJ29" i="10"/>
  <c r="GH29" i="10" s="1"/>
  <c r="EJ23" i="10"/>
  <c r="GH23" i="10" s="1"/>
  <c r="EJ32" i="10"/>
  <c r="GH32" i="10" s="1"/>
  <c r="EJ60" i="10"/>
  <c r="EH60" i="10"/>
  <c r="EI60" i="10"/>
  <c r="EG60" i="10"/>
  <c r="EJ35" i="10"/>
  <c r="GH35" i="10" s="1"/>
  <c r="EJ28" i="10"/>
  <c r="GH28" i="10" s="1"/>
  <c r="EJ8" i="10"/>
  <c r="GH8" i="10" s="1"/>
  <c r="EG74" i="10"/>
  <c r="GH74" i="10" s="1"/>
  <c r="EJ74" i="10"/>
  <c r="EH74" i="10"/>
  <c r="EI74" i="10"/>
  <c r="EJ63" i="10"/>
  <c r="EH63" i="10"/>
  <c r="EG63" i="10"/>
  <c r="EI63" i="10"/>
  <c r="EJ52" i="10"/>
  <c r="GH52" i="10" s="1"/>
  <c r="EJ11" i="10"/>
  <c r="GH11" i="10" s="1"/>
  <c r="EI57" i="10"/>
  <c r="EJ57" i="10"/>
  <c r="EG57" i="10"/>
  <c r="EH57" i="10"/>
  <c r="EJ55" i="10"/>
  <c r="GH55" i="10" s="1"/>
  <c r="AZ6" i="10"/>
  <c r="CP75" i="10"/>
  <c r="CO75" i="10"/>
  <c r="CN75" i="10"/>
  <c r="CQ75" i="10"/>
  <c r="CQ20" i="10"/>
  <c r="FY20" i="10" s="1"/>
  <c r="CQ6" i="10"/>
  <c r="FY6" i="10" s="1"/>
  <c r="CQ17" i="10"/>
  <c r="FY17" i="10" s="1"/>
  <c r="CQ55" i="10"/>
  <c r="FY55" i="10" s="1"/>
  <c r="CQ44" i="10"/>
  <c r="FY44" i="10" s="1"/>
  <c r="CQ13" i="10"/>
  <c r="FY13" i="10" s="1"/>
  <c r="CQ11" i="10"/>
  <c r="FY11" i="10" s="1"/>
  <c r="CQ7" i="10"/>
  <c r="FY7" i="10" s="1"/>
  <c r="CQ61" i="10"/>
  <c r="CN61" i="10"/>
  <c r="CO61" i="10"/>
  <c r="CP61" i="10"/>
  <c r="CQ76" i="10"/>
  <c r="CO76" i="10"/>
  <c r="CN76" i="10"/>
  <c r="CP76" i="10"/>
  <c r="CQ58" i="10"/>
  <c r="CN58" i="10"/>
  <c r="CP58" i="10"/>
  <c r="CO58" i="10"/>
  <c r="CN66" i="10"/>
  <c r="FY66" i="10" s="1"/>
  <c r="CO66" i="10"/>
  <c r="CQ66" i="10"/>
  <c r="CP66" i="10"/>
  <c r="CN82" i="10"/>
  <c r="CP82" i="10"/>
  <c r="CO82" i="10"/>
  <c r="CQ82" i="10"/>
  <c r="CQ51" i="10"/>
  <c r="FY51" i="10" s="1"/>
  <c r="CQ47" i="10"/>
  <c r="FY47" i="10" s="1"/>
  <c r="CO81" i="10"/>
  <c r="CP81" i="10"/>
  <c r="CQ81" i="10"/>
  <c r="CN81" i="10"/>
  <c r="CQ18" i="10"/>
  <c r="FY18" i="10" s="1"/>
  <c r="CP69" i="10"/>
  <c r="CQ69" i="10"/>
  <c r="CN69" i="10"/>
  <c r="CO69" i="10"/>
  <c r="CQ48" i="10"/>
  <c r="FY48" i="10" s="1"/>
  <c r="CO72" i="10"/>
  <c r="CP72" i="10"/>
  <c r="CQ72" i="10"/>
  <c r="CN72" i="10"/>
  <c r="CP74" i="10"/>
  <c r="CQ74" i="10"/>
  <c r="CO74" i="10"/>
  <c r="CN74" i="10"/>
  <c r="CQ43" i="10"/>
  <c r="FY43" i="10" s="1"/>
  <c r="CQ19" i="10"/>
  <c r="FY19" i="10" s="1"/>
  <c r="CQ37" i="10"/>
  <c r="FY37" i="10" s="1"/>
  <c r="CN79" i="10"/>
  <c r="FY79" i="10" s="1"/>
  <c r="CP79" i="10"/>
  <c r="CO79" i="10"/>
  <c r="CQ79" i="10"/>
  <c r="CQ52" i="10"/>
  <c r="FY52" i="10" s="1"/>
  <c r="CQ12" i="10"/>
  <c r="FY12" i="10" s="1"/>
  <c r="CQ38" i="10"/>
  <c r="FY38" i="10" s="1"/>
  <c r="CQ42" i="10"/>
  <c r="FY42" i="10" s="1"/>
  <c r="CO65" i="10"/>
  <c r="CQ65" i="10"/>
  <c r="CP65" i="10"/>
  <c r="CN65" i="10"/>
  <c r="CQ62" i="10"/>
  <c r="CN62" i="10"/>
  <c r="CP62" i="10"/>
  <c r="CO62" i="10"/>
  <c r="CN57" i="10"/>
  <c r="CP57" i="10"/>
  <c r="CQ57" i="10"/>
  <c r="CO57" i="10"/>
  <c r="CQ36" i="10"/>
  <c r="FY36" i="10" s="1"/>
  <c r="CO83" i="10"/>
  <c r="CQ83" i="10"/>
  <c r="CP83" i="10"/>
  <c r="CN83" i="10"/>
  <c r="CQ46" i="10"/>
  <c r="FY46" i="10" s="1"/>
  <c r="CQ27" i="10"/>
  <c r="FY27" i="10" s="1"/>
  <c r="CQ22" i="10"/>
  <c r="FY22" i="10" s="1"/>
  <c r="CQ10" i="10"/>
  <c r="FY10" i="10" s="1"/>
  <c r="CQ80" i="10"/>
  <c r="CN80" i="10"/>
  <c r="CP80" i="10"/>
  <c r="CO80" i="10"/>
  <c r="CQ53" i="10"/>
  <c r="FY53" i="10" s="1"/>
  <c r="CQ31" i="10"/>
  <c r="FY31" i="10" s="1"/>
  <c r="CQ15" i="10"/>
  <c r="FY15" i="10" s="1"/>
  <c r="CQ39" i="10"/>
  <c r="FY39" i="10" s="1"/>
  <c r="CQ50" i="10"/>
  <c r="FY50" i="10" s="1"/>
  <c r="CQ30" i="10"/>
  <c r="FY30" i="10" s="1"/>
  <c r="CQ24" i="10"/>
  <c r="FY24" i="10" s="1"/>
  <c r="CQ8" i="10"/>
  <c r="FY8" i="10" s="1"/>
  <c r="CO70" i="10"/>
  <c r="CQ70" i="10"/>
  <c r="CP70" i="10"/>
  <c r="CN70" i="10"/>
  <c r="CQ68" i="10"/>
  <c r="CO68" i="10"/>
  <c r="CP68" i="10"/>
  <c r="CN68" i="10"/>
  <c r="CQ9" i="10"/>
  <c r="FY9" i="10" s="1"/>
  <c r="CO60" i="10"/>
  <c r="CP60" i="10"/>
  <c r="CQ60" i="10"/>
  <c r="CN60" i="10"/>
  <c r="CQ59" i="10"/>
  <c r="CN59" i="10"/>
  <c r="CP59" i="10"/>
  <c r="CO59" i="10"/>
  <c r="CQ26" i="10"/>
  <c r="FY26" i="10" s="1"/>
  <c r="CQ33" i="10"/>
  <c r="FY33" i="10" s="1"/>
  <c r="CQ23" i="10"/>
  <c r="FY23" i="10" s="1"/>
  <c r="CN77" i="10"/>
  <c r="CP77" i="10"/>
  <c r="CO77" i="10"/>
  <c r="CQ77" i="10"/>
  <c r="CQ29" i="10"/>
  <c r="FY29" i="10" s="1"/>
  <c r="CQ40" i="10"/>
  <c r="FY40" i="10" s="1"/>
  <c r="CQ56" i="10"/>
  <c r="CP56" i="10"/>
  <c r="CN56" i="10"/>
  <c r="CO56" i="10"/>
  <c r="CQ16" i="10"/>
  <c r="FY16" i="10" s="1"/>
  <c r="CP84" i="10"/>
  <c r="CO84" i="10"/>
  <c r="CQ84" i="10"/>
  <c r="CN84" i="10"/>
  <c r="CQ67" i="10"/>
  <c r="CP67" i="10"/>
  <c r="CN67" i="10"/>
  <c r="CO67" i="10"/>
  <c r="CQ14" i="10"/>
  <c r="FY14" i="10" s="1"/>
  <c r="CQ35" i="10"/>
  <c r="FY35" i="10" s="1"/>
  <c r="CP85" i="10"/>
  <c r="CO85" i="10"/>
  <c r="CN85" i="10"/>
  <c r="CQ85" i="10"/>
  <c r="CO78" i="10"/>
  <c r="CQ78" i="10"/>
  <c r="CN78" i="10"/>
  <c r="CP78" i="10"/>
  <c r="CQ21" i="10"/>
  <c r="FY21" i="10" s="1"/>
  <c r="CQ28" i="10"/>
  <c r="FY28" i="10" s="1"/>
  <c r="CQ73" i="10"/>
  <c r="CO73" i="10"/>
  <c r="CP73" i="10"/>
  <c r="CN73" i="10"/>
  <c r="CQ32" i="10"/>
  <c r="FY32" i="10" s="1"/>
  <c r="CP63" i="10"/>
  <c r="CO63" i="10"/>
  <c r="CN63" i="10"/>
  <c r="CQ63" i="10"/>
  <c r="CQ25" i="10"/>
  <c r="FY25" i="10" s="1"/>
  <c r="CQ71" i="10"/>
  <c r="CO71" i="10"/>
  <c r="CP71" i="10"/>
  <c r="CN71" i="10"/>
  <c r="FY71" i="10" s="1"/>
  <c r="CO64" i="10"/>
  <c r="CN64" i="10"/>
  <c r="CQ64" i="10"/>
  <c r="CP64" i="10"/>
  <c r="CQ54" i="10"/>
  <c r="FY54" i="10" s="1"/>
  <c r="CQ34" i="10"/>
  <c r="FY34" i="10" s="1"/>
  <c r="CQ41" i="10"/>
  <c r="FY41" i="10" s="1"/>
  <c r="CQ45" i="10"/>
  <c r="FY45" i="10" s="1"/>
  <c r="CQ49" i="10"/>
  <c r="FY49" i="10" s="1"/>
  <c r="CL20" i="10"/>
  <c r="FX20" i="10" s="1"/>
  <c r="CK64" i="10"/>
  <c r="CL64" i="10"/>
  <c r="CI64" i="10"/>
  <c r="CJ64" i="10"/>
  <c r="CL76" i="10"/>
  <c r="CI76" i="10"/>
  <c r="FX76" i="10" s="1"/>
  <c r="CK76" i="10"/>
  <c r="CJ76" i="10"/>
  <c r="CL73" i="10"/>
  <c r="CK73" i="10"/>
  <c r="CJ73" i="10"/>
  <c r="CI73" i="10"/>
  <c r="FX73" i="10" s="1"/>
  <c r="CL66" i="10"/>
  <c r="CJ66" i="10"/>
  <c r="CI66" i="10"/>
  <c r="CK66" i="10"/>
  <c r="CL10" i="10"/>
  <c r="FX10" i="10" s="1"/>
  <c r="CI69" i="10"/>
  <c r="CK69" i="10"/>
  <c r="CJ69" i="10"/>
  <c r="CL69" i="10"/>
  <c r="CL29" i="10"/>
  <c r="FX29" i="10" s="1"/>
  <c r="CL70" i="10"/>
  <c r="CK70" i="10"/>
  <c r="CJ70" i="10"/>
  <c r="CI70" i="10"/>
  <c r="CL51" i="10"/>
  <c r="FX51" i="10" s="1"/>
  <c r="CL33" i="10"/>
  <c r="FX33" i="10" s="1"/>
  <c r="CL71" i="10"/>
  <c r="CI71" i="10"/>
  <c r="FX71" i="10" s="1"/>
  <c r="CK71" i="10"/>
  <c r="CJ71" i="10"/>
  <c r="CL18" i="10"/>
  <c r="FX18" i="10" s="1"/>
  <c r="CL26" i="10"/>
  <c r="FX26" i="10" s="1"/>
  <c r="CL11" i="10"/>
  <c r="FX11" i="10" s="1"/>
  <c r="CK83" i="10"/>
  <c r="CL83" i="10"/>
  <c r="CI83" i="10"/>
  <c r="FX83" i="10" s="1"/>
  <c r="CJ83" i="10"/>
  <c r="CL50" i="10"/>
  <c r="FX50" i="10" s="1"/>
  <c r="CL34" i="10"/>
  <c r="FX34" i="10" s="1"/>
  <c r="CJ82" i="10"/>
  <c r="CK82" i="10"/>
  <c r="CL82" i="10"/>
  <c r="CI82" i="10"/>
  <c r="CL56" i="10"/>
  <c r="CK56" i="10"/>
  <c r="CI56" i="10"/>
  <c r="CJ56" i="10"/>
  <c r="CJ77" i="10"/>
  <c r="CK77" i="10"/>
  <c r="CI77" i="10"/>
  <c r="FX77" i="10" s="1"/>
  <c r="CL77" i="10"/>
  <c r="CJ84" i="10"/>
  <c r="CL84" i="10"/>
  <c r="CK84" i="10"/>
  <c r="CI84" i="10"/>
  <c r="CL39" i="10"/>
  <c r="FX39" i="10" s="1"/>
  <c r="CL23" i="10"/>
  <c r="FX23" i="10" s="1"/>
  <c r="CL43" i="10"/>
  <c r="FX43" i="10" s="1"/>
  <c r="CL27" i="10"/>
  <c r="FX27" i="10" s="1"/>
  <c r="CL59" i="10"/>
  <c r="CI59" i="10"/>
  <c r="CJ59" i="10"/>
  <c r="CK59" i="10"/>
  <c r="CL9" i="10"/>
  <c r="FX9" i="10" s="1"/>
  <c r="CL80" i="10"/>
  <c r="CK80" i="10"/>
  <c r="CJ80" i="10"/>
  <c r="CI80" i="10"/>
  <c r="FX80" i="10" s="1"/>
  <c r="CL19" i="10"/>
  <c r="FX19" i="10" s="1"/>
  <c r="CL25" i="10"/>
  <c r="FX25" i="10" s="1"/>
  <c r="CL30" i="10"/>
  <c r="FX30" i="10" s="1"/>
  <c r="CL22" i="10"/>
  <c r="FX22" i="10" s="1"/>
  <c r="CL31" i="10"/>
  <c r="FX31" i="10" s="1"/>
  <c r="CL41" i="10"/>
  <c r="FX41" i="10" s="1"/>
  <c r="CL16" i="10"/>
  <c r="FX16" i="10" s="1"/>
  <c r="CL63" i="10"/>
  <c r="CI63" i="10"/>
  <c r="CK63" i="10"/>
  <c r="CJ63" i="10"/>
  <c r="CI81" i="10"/>
  <c r="CJ81" i="10"/>
  <c r="CL81" i="10"/>
  <c r="CK81" i="10"/>
  <c r="CL48" i="10"/>
  <c r="FX48" i="10" s="1"/>
  <c r="CJ74" i="10"/>
  <c r="CL74" i="10"/>
  <c r="CI74" i="10"/>
  <c r="FX74" i="10" s="1"/>
  <c r="CK74" i="10"/>
  <c r="CL24" i="10"/>
  <c r="FX24" i="10" s="1"/>
  <c r="CL47" i="10"/>
  <c r="FX47" i="10" s="1"/>
  <c r="CJ60" i="10"/>
  <c r="CL60" i="10"/>
  <c r="CI60" i="10"/>
  <c r="CK60" i="10"/>
  <c r="CK75" i="10"/>
  <c r="CJ75" i="10"/>
  <c r="CI75" i="10"/>
  <c r="CL75" i="10"/>
  <c r="CK58" i="10"/>
  <c r="CJ58" i="10"/>
  <c r="CL58" i="10"/>
  <c r="CI58" i="10"/>
  <c r="CL12" i="10"/>
  <c r="FX12" i="10" s="1"/>
  <c r="CL42" i="10"/>
  <c r="FX42" i="10" s="1"/>
  <c r="CJ85" i="10"/>
  <c r="CI85" i="10"/>
  <c r="CL85" i="10"/>
  <c r="CK85" i="10"/>
  <c r="CL15" i="10"/>
  <c r="FX15" i="10" s="1"/>
  <c r="CI72" i="10"/>
  <c r="CJ72" i="10"/>
  <c r="CK72" i="10"/>
  <c r="CL72" i="10"/>
  <c r="CI79" i="10"/>
  <c r="CL79" i="10"/>
  <c r="CJ79" i="10"/>
  <c r="CK79" i="10"/>
  <c r="CL6" i="10"/>
  <c r="FX6" i="10" s="1"/>
  <c r="CL28" i="10"/>
  <c r="FX28" i="10" s="1"/>
  <c r="CL35" i="10"/>
  <c r="FX35" i="10" s="1"/>
  <c r="CJ62" i="10"/>
  <c r="CI62" i="10"/>
  <c r="CL62" i="10"/>
  <c r="CK62" i="10"/>
  <c r="CL45" i="10"/>
  <c r="FX45" i="10" s="1"/>
  <c r="CL21" i="10"/>
  <c r="FX21" i="10" s="1"/>
  <c r="CK78" i="10"/>
  <c r="CJ78" i="10"/>
  <c r="CI78" i="10"/>
  <c r="CL78" i="10"/>
  <c r="CL37" i="10"/>
  <c r="FX37" i="10" s="1"/>
  <c r="CL38" i="10"/>
  <c r="FX38" i="10" s="1"/>
  <c r="CL55" i="10"/>
  <c r="FX55" i="10" s="1"/>
  <c r="CL46" i="10"/>
  <c r="FX46" i="10" s="1"/>
  <c r="CL49" i="10"/>
  <c r="FX49" i="10" s="1"/>
  <c r="CK57" i="10"/>
  <c r="CL57" i="10"/>
  <c r="CI57" i="10"/>
  <c r="CJ57" i="10"/>
  <c r="CL8" i="10"/>
  <c r="FX8" i="10" s="1"/>
  <c r="CK65" i="10"/>
  <c r="CL65" i="10"/>
  <c r="CJ65" i="10"/>
  <c r="CI65" i="10"/>
  <c r="CL52" i="10"/>
  <c r="FX52" i="10" s="1"/>
  <c r="CL17" i="10"/>
  <c r="FX17" i="10" s="1"/>
  <c r="CI67" i="10"/>
  <c r="CK67" i="10"/>
  <c r="CJ67" i="10"/>
  <c r="CL67" i="10"/>
  <c r="CL44" i="10"/>
  <c r="FX44" i="10" s="1"/>
  <c r="CL7" i="10"/>
  <c r="FX7" i="10" s="1"/>
  <c r="CL36" i="10"/>
  <c r="FX36" i="10" s="1"/>
  <c r="CL54" i="10"/>
  <c r="FX54" i="10" s="1"/>
  <c r="CL14" i="10"/>
  <c r="FX14" i="10" s="1"/>
  <c r="CL40" i="10"/>
  <c r="FX40" i="10" s="1"/>
  <c r="CJ68" i="10"/>
  <c r="CL68" i="10"/>
  <c r="CK68" i="10"/>
  <c r="CI68" i="10"/>
  <c r="CL13" i="10"/>
  <c r="FX13" i="10" s="1"/>
  <c r="CL32" i="10"/>
  <c r="FX32" i="10" s="1"/>
  <c r="CJ61" i="10"/>
  <c r="CL61" i="10"/>
  <c r="CI61" i="10"/>
  <c r="CK61" i="10"/>
  <c r="CL53" i="10"/>
  <c r="FX53" i="10" s="1"/>
  <c r="BD25" i="10"/>
  <c r="BD26" i="10"/>
  <c r="BD27" i="10" s="1"/>
  <c r="AU90" i="14"/>
  <c r="AU89" i="14"/>
  <c r="AS90" i="10"/>
  <c r="AS89" i="10"/>
  <c r="BC42" i="10"/>
  <c r="BH50" i="10"/>
  <c r="BI22" i="10"/>
  <c r="AU90" i="10"/>
  <c r="AU89" i="10"/>
  <c r="AY50" i="10"/>
  <c r="BA50" i="10"/>
  <c r="AT37" i="10"/>
  <c r="AV88" i="10"/>
  <c r="AV89" i="10" s="1"/>
  <c r="BE26" i="10"/>
  <c r="BB89" i="10"/>
  <c r="AX50" i="10"/>
  <c r="AW54" i="10"/>
  <c r="AT36" i="10"/>
  <c r="BF26" i="10"/>
  <c r="AR89" i="10"/>
  <c r="AR90" i="10"/>
  <c r="AT38" i="10"/>
  <c r="BB88" i="10"/>
  <c r="BB90" i="10" s="1"/>
  <c r="BG36" i="10"/>
  <c r="BG37" i="10" s="1"/>
  <c r="F54" i="4"/>
  <c r="AA54" i="4" s="1"/>
  <c r="F70" i="4"/>
  <c r="AA70" i="4" s="1"/>
  <c r="F57" i="4"/>
  <c r="AA57" i="4" s="1"/>
  <c r="F85" i="4"/>
  <c r="AA85" i="4" s="1"/>
  <c r="F63" i="4"/>
  <c r="AA63" i="4" s="1"/>
  <c r="F66" i="4"/>
  <c r="AA66" i="4" s="1"/>
  <c r="F83" i="4"/>
  <c r="AA83" i="4" s="1"/>
  <c r="F59" i="4"/>
  <c r="AA59" i="4" s="1"/>
  <c r="F76" i="4"/>
  <c r="AA76" i="4" s="1"/>
  <c r="F58" i="4"/>
  <c r="AA58" i="4" s="1"/>
  <c r="F62" i="4"/>
  <c r="AA62" i="4" s="1"/>
  <c r="F71" i="4"/>
  <c r="AA71" i="4" s="1"/>
  <c r="F65" i="4"/>
  <c r="AA65" i="4" s="1"/>
  <c r="F64" i="4"/>
  <c r="AA64" i="4" s="1"/>
  <c r="F79" i="4"/>
  <c r="AA79" i="4" s="1"/>
  <c r="F75" i="4"/>
  <c r="AA75" i="4" s="1"/>
  <c r="F77" i="4"/>
  <c r="AA77" i="4" s="1"/>
  <c r="F61" i="4"/>
  <c r="AA61" i="4" s="1"/>
  <c r="F81" i="4"/>
  <c r="AA81" i="4" s="1"/>
  <c r="F72" i="4"/>
  <c r="AA72" i="4" s="1"/>
  <c r="F82" i="4"/>
  <c r="AA82" i="4" s="1"/>
  <c r="F74" i="4"/>
  <c r="AA74" i="4" s="1"/>
  <c r="F68" i="4"/>
  <c r="AA68" i="4" s="1"/>
  <c r="F84" i="4"/>
  <c r="AA84" i="4" s="1"/>
  <c r="F56" i="4"/>
  <c r="AA56" i="4" s="1"/>
  <c r="F55" i="4"/>
  <c r="AA55" i="4" s="1"/>
  <c r="F69" i="4"/>
  <c r="AA69" i="4" s="1"/>
  <c r="F73" i="4"/>
  <c r="AA73" i="4" s="1"/>
  <c r="F60" i="4"/>
  <c r="AA60" i="4" s="1"/>
  <c r="F67" i="4"/>
  <c r="AA67" i="4" s="1"/>
  <c r="F47" i="4"/>
  <c r="AA47" i="4" s="1"/>
  <c r="F49" i="4"/>
  <c r="AA49" i="4" s="1"/>
  <c r="F39" i="4"/>
  <c r="AA39" i="4" s="1"/>
  <c r="F45" i="4"/>
  <c r="AA45" i="4" s="1"/>
  <c r="F53" i="4"/>
  <c r="AA53" i="4" s="1"/>
  <c r="F48" i="4"/>
  <c r="AA48" i="4" s="1"/>
  <c r="F40" i="4"/>
  <c r="AA40" i="4" s="1"/>
  <c r="AW55" i="10" l="1"/>
  <c r="FX78" i="10"/>
  <c r="FX75" i="10"/>
  <c r="FX64" i="10"/>
  <c r="FY67" i="10"/>
  <c r="FY80" i="10"/>
  <c r="FY81" i="10"/>
  <c r="FY58" i="10"/>
  <c r="FY61" i="10"/>
  <c r="GT18" i="10"/>
  <c r="GT8" i="10"/>
  <c r="GT15" i="10"/>
  <c r="GT55" i="10"/>
  <c r="GT51" i="10"/>
  <c r="GT42" i="10"/>
  <c r="GT54" i="10"/>
  <c r="GT7" i="10"/>
  <c r="GT24" i="10"/>
  <c r="GT9" i="10"/>
  <c r="GT20" i="10"/>
  <c r="GT6" i="10"/>
  <c r="GT21" i="10"/>
  <c r="GT36" i="10"/>
  <c r="GT19" i="10"/>
  <c r="GT41" i="10"/>
  <c r="GT39" i="10"/>
  <c r="GT22" i="10"/>
  <c r="GT46" i="10"/>
  <c r="GT17" i="10"/>
  <c r="GT47" i="10"/>
  <c r="GT40" i="10"/>
  <c r="GT16" i="10"/>
  <c r="GT52" i="10"/>
  <c r="GT29" i="10"/>
  <c r="GT53" i="10"/>
  <c r="GT50" i="10"/>
  <c r="GT13" i="10"/>
  <c r="GT10" i="10"/>
  <c r="GT37" i="10"/>
  <c r="GT49" i="10"/>
  <c r="GT31" i="10"/>
  <c r="GT27" i="10"/>
  <c r="GT30" i="10"/>
  <c r="GT43" i="10"/>
  <c r="GT11" i="10"/>
  <c r="GT28" i="10"/>
  <c r="GT33" i="10"/>
  <c r="GT34" i="10"/>
  <c r="GT44" i="10"/>
  <c r="GT38" i="10"/>
  <c r="GT26" i="10"/>
  <c r="GT12" i="10"/>
  <c r="GT14" i="10"/>
  <c r="GT32" i="10"/>
  <c r="GT45" i="10"/>
  <c r="GT23" i="10"/>
  <c r="GT25" i="10"/>
  <c r="GH64" i="10"/>
  <c r="GH80" i="10"/>
  <c r="GH62" i="10"/>
  <c r="BI23" i="10"/>
  <c r="AT39" i="10"/>
  <c r="AX51" i="10"/>
  <c r="AV90" i="10"/>
  <c r="BC43" i="10"/>
  <c r="BH51" i="10"/>
  <c r="BD36" i="10"/>
  <c r="FX68" i="10"/>
  <c r="FX65" i="10"/>
  <c r="FX81" i="10"/>
  <c r="FX70" i="10"/>
  <c r="FX69" i="10"/>
  <c r="FY56" i="10"/>
  <c r="GT69" i="10" s="1"/>
  <c r="FY77" i="10"/>
  <c r="FY60" i="10"/>
  <c r="FY62" i="10"/>
  <c r="FY82" i="10"/>
  <c r="GH57" i="10"/>
  <c r="GH60" i="10"/>
  <c r="GH68" i="10"/>
  <c r="GH69" i="10"/>
  <c r="GH76" i="10"/>
  <c r="AZ55" i="10"/>
  <c r="BA51" i="10"/>
  <c r="BI24" i="10"/>
  <c r="FX84" i="10"/>
  <c r="FY73" i="10"/>
  <c r="FY85" i="10"/>
  <c r="GT35" i="10"/>
  <c r="FY70" i="10"/>
  <c r="FY74" i="10"/>
  <c r="AY51" i="10"/>
  <c r="BG38" i="10"/>
  <c r="GS52" i="10"/>
  <c r="GS28" i="10"/>
  <c r="GS39" i="10"/>
  <c r="GS45" i="10"/>
  <c r="GS12" i="10"/>
  <c r="GS13" i="10"/>
  <c r="GS14" i="10"/>
  <c r="GS8" i="10"/>
  <c r="GS51" i="10"/>
  <c r="GS19" i="10"/>
  <c r="GS38" i="10"/>
  <c r="GS6" i="10"/>
  <c r="GS16" i="10"/>
  <c r="GS55" i="10"/>
  <c r="GS40" i="10"/>
  <c r="GS10" i="10"/>
  <c r="GS36" i="10"/>
  <c r="GS41" i="10"/>
  <c r="GS22" i="10"/>
  <c r="GS25" i="10"/>
  <c r="GS47" i="10"/>
  <c r="GS15" i="10"/>
  <c r="GS9" i="10"/>
  <c r="GS50" i="10"/>
  <c r="GS21" i="10"/>
  <c r="GS18" i="10"/>
  <c r="GS44" i="10"/>
  <c r="GS37" i="10"/>
  <c r="GS46" i="10"/>
  <c r="GS49" i="10"/>
  <c r="GS33" i="10"/>
  <c r="GS35" i="10"/>
  <c r="GS43" i="10"/>
  <c r="GS34" i="10"/>
  <c r="GS20" i="10"/>
  <c r="GS17" i="10"/>
  <c r="GS7" i="10"/>
  <c r="GS23" i="10"/>
  <c r="GS30" i="10"/>
  <c r="GS29" i="10"/>
  <c r="GS11" i="10"/>
  <c r="GS48" i="10"/>
  <c r="GS26" i="10"/>
  <c r="GS53" i="10"/>
  <c r="GS32" i="10"/>
  <c r="GS42" i="10"/>
  <c r="GS54" i="10"/>
  <c r="GS31" i="10"/>
  <c r="GS24" i="10"/>
  <c r="GS27" i="10"/>
  <c r="GS56" i="10"/>
  <c r="FX72" i="10"/>
  <c r="FX58" i="10"/>
  <c r="FX56" i="10"/>
  <c r="GS57" i="10" s="1"/>
  <c r="FY64" i="10"/>
  <c r="FY63" i="10"/>
  <c r="FY84" i="10"/>
  <c r="FY65" i="10"/>
  <c r="FY76" i="10"/>
  <c r="FY75" i="10"/>
  <c r="GH78" i="10"/>
  <c r="GH67" i="10"/>
  <c r="GH66" i="10"/>
  <c r="GH59" i="10"/>
  <c r="GH84" i="10"/>
  <c r="GH65" i="10"/>
  <c r="GH77" i="10"/>
  <c r="GH73" i="10"/>
  <c r="GH81" i="10"/>
  <c r="AZ57" i="10"/>
  <c r="FX61" i="10"/>
  <c r="FX60" i="10"/>
  <c r="FX63" i="10"/>
  <c r="FX59" i="10"/>
  <c r="FX66" i="10"/>
  <c r="FY69" i="10"/>
  <c r="HC38" i="10"/>
  <c r="HC55" i="10"/>
  <c r="HC29" i="10"/>
  <c r="HC7" i="10"/>
  <c r="HC53" i="10"/>
  <c r="HC14" i="10"/>
  <c r="HC39" i="10"/>
  <c r="HC36" i="10"/>
  <c r="HC54" i="10"/>
  <c r="HC23" i="10"/>
  <c r="HC34" i="10"/>
  <c r="HC16" i="10"/>
  <c r="HC51" i="10"/>
  <c r="HC35" i="10"/>
  <c r="HC25" i="10"/>
  <c r="HC44" i="10"/>
  <c r="HC43" i="10"/>
  <c r="HC19" i="10"/>
  <c r="HC45" i="10"/>
  <c r="HC21" i="10"/>
  <c r="HC26" i="10"/>
  <c r="HC46" i="10"/>
  <c r="HC8" i="10"/>
  <c r="HC15" i="10"/>
  <c r="HC22" i="10"/>
  <c r="HC37" i="10"/>
  <c r="HC33" i="10"/>
  <c r="HC18" i="10"/>
  <c r="HC11" i="10"/>
  <c r="HC13" i="10"/>
  <c r="HC50" i="10"/>
  <c r="HC32" i="10"/>
  <c r="HC49" i="10"/>
  <c r="HC28" i="10"/>
  <c r="HC9" i="10"/>
  <c r="HC10" i="10"/>
  <c r="HC47" i="10"/>
  <c r="HC40" i="10"/>
  <c r="HC30" i="10"/>
  <c r="HC6" i="10"/>
  <c r="HC31" i="10"/>
  <c r="HC20" i="10"/>
  <c r="HC42" i="10"/>
  <c r="HC24" i="10"/>
  <c r="HC48" i="10"/>
  <c r="HC17" i="10"/>
  <c r="HC41" i="10"/>
  <c r="HC12" i="10"/>
  <c r="HC27" i="10"/>
  <c r="HC52" i="10"/>
  <c r="HC57" i="10"/>
  <c r="AZ58" i="10"/>
  <c r="AZ59" i="10" s="1"/>
  <c r="AT40" i="10"/>
  <c r="GT48" i="10"/>
  <c r="GH70" i="10"/>
  <c r="BG39" i="10"/>
  <c r="BG40" i="10" s="1"/>
  <c r="BE36" i="10"/>
  <c r="FX67" i="10"/>
  <c r="FX82" i="10"/>
  <c r="FY78" i="10"/>
  <c r="FY68" i="10"/>
  <c r="FY83" i="10"/>
  <c r="FY57" i="10"/>
  <c r="FY72" i="10"/>
  <c r="GH83" i="10"/>
  <c r="GH79" i="10"/>
  <c r="GH61" i="10"/>
  <c r="GH58" i="10"/>
  <c r="HC60" i="10" s="1"/>
  <c r="GH56" i="10"/>
  <c r="HC56" i="10" s="1"/>
  <c r="BF36" i="10"/>
  <c r="FX57" i="10"/>
  <c r="GS62" i="10" s="1"/>
  <c r="FX62" i="10"/>
  <c r="FX79" i="10"/>
  <c r="FX85" i="10"/>
  <c r="FY59" i="10"/>
  <c r="GH63" i="10"/>
  <c r="HO7" i="10"/>
  <c r="HO41" i="10"/>
  <c r="HO52" i="10"/>
  <c r="HO31" i="10"/>
  <c r="HO44" i="10"/>
  <c r="HO25" i="10"/>
  <c r="HN8" i="10"/>
  <c r="HN10" i="10"/>
  <c r="HN50" i="10"/>
  <c r="HN35" i="10"/>
  <c r="HN29" i="10"/>
  <c r="HN31" i="10"/>
  <c r="HX29" i="10"/>
  <c r="HX34" i="10"/>
  <c r="HX45" i="10"/>
  <c r="HX33" i="10"/>
  <c r="HX9" i="10"/>
  <c r="HX42" i="10"/>
  <c r="HO18" i="10"/>
  <c r="HO24" i="10"/>
  <c r="HO39" i="10"/>
  <c r="HO29" i="10"/>
  <c r="HO27" i="10"/>
  <c r="HO38" i="10"/>
  <c r="HN52" i="10"/>
  <c r="HN51" i="10"/>
  <c r="HN36" i="10"/>
  <c r="HN21" i="10"/>
  <c r="HN43" i="10"/>
  <c r="HN11" i="10"/>
  <c r="HN24" i="10"/>
  <c r="HX7" i="10"/>
  <c r="HX16" i="10"/>
  <c r="HX21" i="10"/>
  <c r="HX18" i="10"/>
  <c r="HX10" i="10"/>
  <c r="HX24" i="10"/>
  <c r="HO8" i="10"/>
  <c r="HO9" i="10"/>
  <c r="HO22" i="10"/>
  <c r="HO53" i="10"/>
  <c r="HO30" i="10"/>
  <c r="HO26" i="10"/>
  <c r="HN28" i="10"/>
  <c r="HN19" i="10"/>
  <c r="HN41" i="10"/>
  <c r="HN18" i="10"/>
  <c r="HN34" i="10"/>
  <c r="HN48" i="10"/>
  <c r="HN27" i="10"/>
  <c r="HX53" i="10"/>
  <c r="HX51" i="10"/>
  <c r="HX26" i="10"/>
  <c r="HX11" i="10"/>
  <c r="HX47" i="10"/>
  <c r="HX48" i="10"/>
  <c r="HO15" i="10"/>
  <c r="HO20" i="10"/>
  <c r="HO46" i="10"/>
  <c r="HO50" i="10"/>
  <c r="HO43" i="10"/>
  <c r="HO12" i="10"/>
  <c r="HN39" i="10"/>
  <c r="HN38" i="10"/>
  <c r="HN22" i="10"/>
  <c r="HN44" i="10"/>
  <c r="HN20" i="10"/>
  <c r="HN26" i="10"/>
  <c r="HN56" i="10"/>
  <c r="HX14" i="10"/>
  <c r="HX35" i="10"/>
  <c r="HX46" i="10"/>
  <c r="HX13" i="10"/>
  <c r="HX40" i="10"/>
  <c r="HX17" i="10"/>
  <c r="HO6" i="10"/>
  <c r="HO17" i="10"/>
  <c r="HO13" i="10"/>
  <c r="HO11" i="10"/>
  <c r="HO14" i="10"/>
  <c r="HN45" i="10"/>
  <c r="HN6" i="10"/>
  <c r="HN25" i="10"/>
  <c r="HN37" i="10"/>
  <c r="HN17" i="10"/>
  <c r="HN53" i="10"/>
  <c r="HX39" i="10"/>
  <c r="HX25" i="10"/>
  <c r="HX8" i="10"/>
  <c r="HX50" i="10"/>
  <c r="HX30" i="10"/>
  <c r="HX41" i="10"/>
  <c r="HO51" i="10"/>
  <c r="HO21" i="10"/>
  <c r="HO47" i="10"/>
  <c r="HO10" i="10"/>
  <c r="HO28" i="10"/>
  <c r="HO32" i="10"/>
  <c r="HN12" i="10"/>
  <c r="HN16" i="10"/>
  <c r="HN47" i="10"/>
  <c r="HN46" i="10"/>
  <c r="HN7" i="10"/>
  <c r="HN32" i="10"/>
  <c r="HX36" i="10"/>
  <c r="HX44" i="10"/>
  <c r="HX15" i="10"/>
  <c r="HX32" i="10"/>
  <c r="HX6" i="10"/>
  <c r="HX12" i="10"/>
  <c r="HO42" i="10"/>
  <c r="HO36" i="10"/>
  <c r="HO40" i="10"/>
  <c r="HO37" i="10"/>
  <c r="HO33" i="10"/>
  <c r="HO45" i="10"/>
  <c r="HN13" i="10"/>
  <c r="HN55" i="10"/>
  <c r="HN15" i="10"/>
  <c r="HN49" i="10"/>
  <c r="HN23" i="10"/>
  <c r="HN42" i="10"/>
  <c r="HX38" i="10"/>
  <c r="HX54" i="10"/>
  <c r="HX43" i="10"/>
  <c r="HX22" i="10"/>
  <c r="HX49" i="10"/>
  <c r="HX31" i="10"/>
  <c r="HX27" i="10"/>
  <c r="HO48" i="10"/>
  <c r="HO54" i="10"/>
  <c r="HO19" i="10"/>
  <c r="HO16" i="10"/>
  <c r="HO49" i="10"/>
  <c r="HO34" i="10"/>
  <c r="HO23" i="10"/>
  <c r="HO35" i="10"/>
  <c r="HN14" i="10"/>
  <c r="HN40" i="10"/>
  <c r="HN9" i="10"/>
  <c r="HN33" i="10"/>
  <c r="HN30" i="10"/>
  <c r="HN54" i="10"/>
  <c r="HX55" i="10"/>
  <c r="HX23" i="10"/>
  <c r="HX19" i="10"/>
  <c r="HX37" i="10"/>
  <c r="HX28" i="10"/>
  <c r="HX20" i="10"/>
  <c r="HX52" i="10"/>
  <c r="HX56" i="10"/>
  <c r="HC85" i="10" l="1"/>
  <c r="HC66" i="10"/>
  <c r="HC73" i="10"/>
  <c r="GS77" i="10"/>
  <c r="GS67" i="10"/>
  <c r="GS71" i="10"/>
  <c r="GS78" i="10"/>
  <c r="BH52" i="10"/>
  <c r="BI25" i="10"/>
  <c r="GT67" i="10"/>
  <c r="GT74" i="10"/>
  <c r="GT83" i="10"/>
  <c r="BF37" i="10"/>
  <c r="HC67" i="10"/>
  <c r="HC82" i="10"/>
  <c r="HC71" i="10"/>
  <c r="GS64" i="10"/>
  <c r="GS72" i="10"/>
  <c r="GS70" i="10"/>
  <c r="GS59" i="10"/>
  <c r="BA52" i="10"/>
  <c r="GT61" i="10"/>
  <c r="GT68" i="10"/>
  <c r="GT85" i="10"/>
  <c r="HC81" i="10"/>
  <c r="HC83" i="10"/>
  <c r="HC76" i="10"/>
  <c r="GS82" i="10"/>
  <c r="GS84" i="10"/>
  <c r="GS69" i="10"/>
  <c r="GS65" i="10"/>
  <c r="BG41" i="10"/>
  <c r="GT84" i="10"/>
  <c r="GT73" i="10"/>
  <c r="GT58" i="10"/>
  <c r="GT80" i="10"/>
  <c r="BG42" i="10"/>
  <c r="HC77" i="10"/>
  <c r="HC84" i="10"/>
  <c r="HC78" i="10"/>
  <c r="HC62" i="10"/>
  <c r="GS79" i="10"/>
  <c r="GS66" i="10"/>
  <c r="GS85" i="10"/>
  <c r="BD37" i="10"/>
  <c r="BC44" i="10"/>
  <c r="AX52" i="10"/>
  <c r="GT56" i="10"/>
  <c r="GT76" i="10"/>
  <c r="GT62" i="10"/>
  <c r="GT66" i="10"/>
  <c r="AW56" i="10"/>
  <c r="HC65" i="10"/>
  <c r="HC80" i="10"/>
  <c r="HC69" i="10"/>
  <c r="HC59" i="10"/>
  <c r="GS75" i="10"/>
  <c r="GS76" i="10"/>
  <c r="GS61" i="10"/>
  <c r="GT63" i="10"/>
  <c r="GT77" i="10"/>
  <c r="GT64" i="10"/>
  <c r="GT60" i="10"/>
  <c r="HC63" i="10"/>
  <c r="HC74" i="10"/>
  <c r="HC72" i="10"/>
  <c r="HC58" i="10"/>
  <c r="GS58" i="10"/>
  <c r="GS73" i="10"/>
  <c r="GS74" i="10"/>
  <c r="GS81" i="10"/>
  <c r="AY52" i="10"/>
  <c r="GT82" i="10"/>
  <c r="GT79" i="10"/>
  <c r="GT75" i="10"/>
  <c r="GT72" i="10"/>
  <c r="HC79" i="10"/>
  <c r="HC61" i="10"/>
  <c r="HC68" i="10"/>
  <c r="GS80" i="10"/>
  <c r="GS83" i="10"/>
  <c r="GS60" i="10"/>
  <c r="GT81" i="10"/>
  <c r="GT78" i="10"/>
  <c r="GT71" i="10"/>
  <c r="GT70" i="10"/>
  <c r="GT65" i="10"/>
  <c r="AZ60" i="10"/>
  <c r="HC64" i="10"/>
  <c r="HC70" i="10"/>
  <c r="HC75" i="10"/>
  <c r="GS63" i="10"/>
  <c r="GS68" i="10"/>
  <c r="BG43" i="10"/>
  <c r="AT41" i="10"/>
  <c r="AT42" i="10" s="1"/>
  <c r="GT59" i="10"/>
  <c r="GT57" i="10"/>
  <c r="BE37" i="10"/>
  <c r="HO74" i="10"/>
  <c r="HO64" i="10"/>
  <c r="HO83" i="10"/>
  <c r="HX67" i="10"/>
  <c r="HO58" i="10"/>
  <c r="HO60" i="10"/>
  <c r="HX82" i="10"/>
  <c r="HN64" i="10"/>
  <c r="HX81" i="10"/>
  <c r="HO80" i="10"/>
  <c r="BR71" i="10"/>
  <c r="BR54" i="10"/>
  <c r="BR27" i="10"/>
  <c r="BR35" i="10"/>
  <c r="BR33" i="10"/>
  <c r="BR13" i="10"/>
  <c r="BR31" i="10"/>
  <c r="BR19" i="10"/>
  <c r="BR64" i="10"/>
  <c r="BR32" i="10"/>
  <c r="BR26" i="10"/>
  <c r="BR80" i="10"/>
  <c r="BR22" i="10"/>
  <c r="BR37" i="10"/>
  <c r="BR30" i="10"/>
  <c r="BR16" i="10"/>
  <c r="BR70" i="10"/>
  <c r="BR63" i="10"/>
  <c r="BR40" i="10"/>
  <c r="BR23" i="10"/>
  <c r="BR74" i="10"/>
  <c r="BR17" i="10"/>
  <c r="BR52" i="10"/>
  <c r="BR83" i="10"/>
  <c r="BR36" i="10"/>
  <c r="BR42" i="10"/>
  <c r="BR53" i="10"/>
  <c r="BR48" i="10"/>
  <c r="BR8" i="10"/>
  <c r="BR24" i="10"/>
  <c r="BR60" i="10"/>
  <c r="BR75" i="10"/>
  <c r="BR85" i="10"/>
  <c r="BR41" i="10"/>
  <c r="BR20" i="10"/>
  <c r="BR61" i="10"/>
  <c r="BR79" i="10"/>
  <c r="BR78" i="10"/>
  <c r="BR76" i="10"/>
  <c r="BR15" i="10"/>
  <c r="BR50" i="10"/>
  <c r="BR58" i="10"/>
  <c r="BR65" i="10"/>
  <c r="BR47" i="10"/>
  <c r="BR51" i="10"/>
  <c r="BR6" i="10"/>
  <c r="BR46" i="10"/>
  <c r="BR29" i="10"/>
  <c r="BR11" i="10"/>
  <c r="BR84" i="10"/>
  <c r="BR28" i="10"/>
  <c r="BR21" i="10"/>
  <c r="BR14" i="10"/>
  <c r="BR69" i="10"/>
  <c r="BR56" i="10"/>
  <c r="BR68" i="10"/>
  <c r="BR12" i="10"/>
  <c r="BR81" i="10"/>
  <c r="BR77" i="10"/>
  <c r="BR38" i="10"/>
  <c r="BR67" i="10"/>
  <c r="BR34" i="10"/>
  <c r="BR9" i="10"/>
  <c r="BR45" i="10"/>
  <c r="BR62" i="10"/>
  <c r="BR7" i="10"/>
  <c r="BR39" i="10"/>
  <c r="BR55" i="10"/>
  <c r="BR73" i="10"/>
  <c r="BR66" i="10"/>
  <c r="BR57" i="10"/>
  <c r="BR10" i="10"/>
  <c r="BR18" i="10"/>
  <c r="BR44" i="10"/>
  <c r="BR82" i="10"/>
  <c r="BR49" i="10"/>
  <c r="BR43" i="10"/>
  <c r="BR72" i="10"/>
  <c r="BR25" i="10"/>
  <c r="BR59" i="10"/>
  <c r="HN57" i="10"/>
  <c r="HN58" i="10"/>
  <c r="HO65" i="10"/>
  <c r="HX85" i="10"/>
  <c r="HX71" i="10"/>
  <c r="HN72" i="10"/>
  <c r="HX83" i="10"/>
  <c r="HN75" i="10"/>
  <c r="HN73" i="10"/>
  <c r="HX79" i="10"/>
  <c r="HN62" i="10"/>
  <c r="HN63" i="10"/>
  <c r="HO59" i="10"/>
  <c r="HX66" i="10"/>
  <c r="HN77" i="10"/>
  <c r="HN70" i="10"/>
  <c r="HX76" i="10"/>
  <c r="HX77" i="10"/>
  <c r="HO55" i="10"/>
  <c r="HO56" i="10"/>
  <c r="HN76" i="10"/>
  <c r="HN74" i="10"/>
  <c r="HX60" i="10"/>
  <c r="HX61" i="10"/>
  <c r="HO81" i="10"/>
  <c r="HX64" i="10"/>
  <c r="HN68" i="10"/>
  <c r="HO57" i="10"/>
  <c r="HX73" i="10"/>
  <c r="HN82" i="10"/>
  <c r="HX65" i="10"/>
  <c r="HN61" i="10"/>
  <c r="HX63" i="10"/>
  <c r="HO82" i="10"/>
  <c r="HO78" i="10"/>
  <c r="HN85" i="10"/>
  <c r="HX59" i="10"/>
  <c r="HO72" i="10"/>
  <c r="HN67" i="10"/>
  <c r="HN59" i="10"/>
  <c r="HO61" i="10"/>
  <c r="HX84" i="10"/>
  <c r="HO76" i="10"/>
  <c r="HN81" i="10"/>
  <c r="HX68" i="10"/>
  <c r="HX70" i="10"/>
  <c r="HN65" i="10"/>
  <c r="HN60" i="10"/>
  <c r="HN71" i="10"/>
  <c r="HO68" i="10"/>
  <c r="HN84" i="10"/>
  <c r="HX78" i="10"/>
  <c r="HN79" i="10"/>
  <c r="HO62" i="10"/>
  <c r="HX80" i="10"/>
  <c r="HO63" i="10"/>
  <c r="HX74" i="10"/>
  <c r="HO79" i="10"/>
  <c r="HN80" i="10"/>
  <c r="HO71" i="10"/>
  <c r="HX75" i="10"/>
  <c r="HO67" i="10"/>
  <c r="HO85" i="10"/>
  <c r="HO84" i="10"/>
  <c r="HX62" i="10"/>
  <c r="HO66" i="10"/>
  <c r="HX72" i="10"/>
  <c r="HN83" i="10"/>
  <c r="HN78" i="10"/>
  <c r="HN69" i="10"/>
  <c r="HN66" i="10"/>
  <c r="HX69" i="10"/>
  <c r="HO77" i="10"/>
  <c r="HO75" i="10"/>
  <c r="HO69" i="10"/>
  <c r="HO70" i="10"/>
  <c r="HO73" i="10"/>
  <c r="HX57" i="10"/>
  <c r="HX58" i="10"/>
  <c r="BE38" i="10" l="1"/>
  <c r="BI26" i="10"/>
  <c r="AY53" i="10"/>
  <c r="BF38" i="10"/>
  <c r="BG44" i="10"/>
  <c r="BD38" i="10"/>
  <c r="BC45" i="10"/>
  <c r="BA53" i="10"/>
  <c r="BH53" i="10"/>
  <c r="AZ61" i="10"/>
  <c r="AT46" i="10"/>
  <c r="AT47" i="10" s="1"/>
  <c r="AW88" i="10"/>
  <c r="AX53" i="10"/>
  <c r="AT43" i="10"/>
  <c r="AT44" i="10"/>
  <c r="AT45" i="10" s="1"/>
  <c r="AT48" i="10" l="1"/>
  <c r="BD39" i="10"/>
  <c r="AW89" i="10"/>
  <c r="AW90" i="10"/>
  <c r="BA54" i="10"/>
  <c r="AX54" i="10"/>
  <c r="BI27" i="10"/>
  <c r="AY54" i="10"/>
  <c r="BE39" i="10"/>
  <c r="BC47" i="10"/>
  <c r="BG45" i="10"/>
  <c r="BH54" i="10"/>
  <c r="BC46" i="10"/>
  <c r="BF39" i="10"/>
  <c r="BF40" i="10"/>
  <c r="BF41" i="10" s="1"/>
  <c r="AZ62" i="10"/>
  <c r="AZ63" i="10" l="1"/>
  <c r="BE40" i="10"/>
  <c r="AT49" i="10"/>
  <c r="BF42" i="10"/>
  <c r="BH55" i="10"/>
  <c r="AY55" i="10"/>
  <c r="AZ64" i="10"/>
  <c r="AZ65" i="10" s="1"/>
  <c r="AZ66" i="10" s="1"/>
  <c r="AZ67" i="10" s="1"/>
  <c r="AZ68" i="10" s="1"/>
  <c r="AZ69" i="10" s="1"/>
  <c r="AZ70" i="10" s="1"/>
  <c r="AZ71" i="10" s="1"/>
  <c r="AZ72" i="10" s="1"/>
  <c r="AZ73" i="10" s="1"/>
  <c r="AZ74" i="10" s="1"/>
  <c r="AZ75" i="10" s="1"/>
  <c r="AZ76" i="10" s="1"/>
  <c r="AZ77" i="10" s="1"/>
  <c r="AZ78" i="10" s="1"/>
  <c r="AZ79" i="10" s="1"/>
  <c r="AZ80" i="10" s="1"/>
  <c r="AZ81" i="10" s="1"/>
  <c r="AZ82" i="10" s="1"/>
  <c r="AZ83" i="10" s="1"/>
  <c r="AZ84" i="10" s="1"/>
  <c r="AZ85" i="10" s="1"/>
  <c r="BA55" i="10"/>
  <c r="BC48" i="10"/>
  <c r="BI28" i="10"/>
  <c r="BD40" i="10"/>
  <c r="BG46" i="10"/>
  <c r="AX55" i="10"/>
  <c r="BU66" i="10"/>
  <c r="BU45" i="10"/>
  <c r="BU74" i="10"/>
  <c r="BU31" i="10"/>
  <c r="BU16" i="10"/>
  <c r="BU72" i="10"/>
  <c r="BU10" i="10"/>
  <c r="BU38" i="10"/>
  <c r="BU33" i="10"/>
  <c r="BU75" i="10"/>
  <c r="BU15" i="10"/>
  <c r="BU46" i="10"/>
  <c r="BU13" i="10"/>
  <c r="BU61" i="10"/>
  <c r="BU71" i="10"/>
  <c r="BU63" i="10"/>
  <c r="BU57" i="10"/>
  <c r="BU50" i="10"/>
  <c r="BU17" i="10"/>
  <c r="BU78" i="10"/>
  <c r="BU54" i="10"/>
  <c r="BU40" i="10"/>
  <c r="BU19" i="10"/>
  <c r="BU84" i="10"/>
  <c r="BU80" i="10"/>
  <c r="BU70" i="10"/>
  <c r="BU27" i="10"/>
  <c r="BU28" i="10"/>
  <c r="BU37" i="10"/>
  <c r="BU20" i="10"/>
  <c r="BU35" i="10"/>
  <c r="BU64" i="10"/>
  <c r="BU32" i="10"/>
  <c r="BU39" i="10"/>
  <c r="BU8" i="10"/>
  <c r="BU6" i="10"/>
  <c r="BU47" i="10"/>
  <c r="BU51" i="10"/>
  <c r="BU42" i="10"/>
  <c r="BU48" i="10"/>
  <c r="BU56" i="10"/>
  <c r="BU11" i="10"/>
  <c r="BU49" i="10"/>
  <c r="BU12" i="10"/>
  <c r="BU30" i="10"/>
  <c r="BU34" i="10"/>
  <c r="BU85" i="10"/>
  <c r="BU59" i="10"/>
  <c r="BU41" i="10"/>
  <c r="BU65" i="10"/>
  <c r="BU23" i="10"/>
  <c r="BU83" i="10"/>
  <c r="BU58" i="10"/>
  <c r="BU77" i="10"/>
  <c r="BU67" i="10"/>
  <c r="BU44" i="10"/>
  <c r="BU22" i="10"/>
  <c r="BU18" i="10"/>
  <c r="BU62" i="10"/>
  <c r="BU79" i="10"/>
  <c r="BU68" i="10"/>
  <c r="BU82" i="10"/>
  <c r="BU76" i="10"/>
  <c r="BU26" i="10"/>
  <c r="BU7" i="10"/>
  <c r="BU29" i="10"/>
  <c r="BU52" i="10"/>
  <c r="BU73" i="10"/>
  <c r="BU21" i="10"/>
  <c r="BU60" i="10"/>
  <c r="BU9" i="10"/>
  <c r="BU69" i="10"/>
  <c r="BU43" i="10"/>
  <c r="BU36" i="10"/>
  <c r="BU24" i="10"/>
  <c r="BU81" i="10"/>
  <c r="BU55" i="10"/>
  <c r="BU25" i="10"/>
  <c r="BU14" i="10"/>
  <c r="BU53" i="10"/>
  <c r="DZ53" i="10" l="1"/>
  <c r="GF53" i="10" s="1"/>
  <c r="DZ14" i="10"/>
  <c r="GF14" i="10" s="1"/>
  <c r="DZ25" i="10"/>
  <c r="GF25" i="10" s="1"/>
  <c r="DZ55" i="10"/>
  <c r="GF55" i="10" s="1"/>
  <c r="DZ81" i="10"/>
  <c r="DY81" i="10"/>
  <c r="DW81" i="10"/>
  <c r="GF81" i="10" s="1"/>
  <c r="DX81" i="10"/>
  <c r="DZ24" i="10"/>
  <c r="GF24" i="10" s="1"/>
  <c r="DZ36" i="10"/>
  <c r="GF36" i="10" s="1"/>
  <c r="DZ43" i="10"/>
  <c r="GF43" i="10" s="1"/>
  <c r="DY69" i="10"/>
  <c r="DW69" i="10"/>
  <c r="DX69" i="10"/>
  <c r="DZ69" i="10"/>
  <c r="DZ9" i="10"/>
  <c r="GF9" i="10" s="1"/>
  <c r="DX60" i="10"/>
  <c r="DW60" i="10"/>
  <c r="DY60" i="10"/>
  <c r="DZ60" i="10"/>
  <c r="DZ21" i="10"/>
  <c r="GF21" i="10" s="1"/>
  <c r="DW73" i="10"/>
  <c r="DZ73" i="10"/>
  <c r="DY73" i="10"/>
  <c r="DX73" i="10"/>
  <c r="DZ52" i="10"/>
  <c r="GF52" i="10" s="1"/>
  <c r="DZ29" i="10"/>
  <c r="GF29" i="10" s="1"/>
  <c r="DZ7" i="10"/>
  <c r="GF7" i="10" s="1"/>
  <c r="DZ26" i="10"/>
  <c r="GF26" i="10" s="1"/>
  <c r="DY76" i="10"/>
  <c r="DZ76" i="10"/>
  <c r="DX76" i="10"/>
  <c r="DW76" i="10"/>
  <c r="DY82" i="10"/>
  <c r="DX82" i="10"/>
  <c r="DW82" i="10"/>
  <c r="DZ82" i="10"/>
  <c r="DW68" i="10"/>
  <c r="DZ68" i="10"/>
  <c r="DY68" i="10"/>
  <c r="DX68" i="10"/>
  <c r="DW79" i="10"/>
  <c r="DY79" i="10"/>
  <c r="DZ79" i="10"/>
  <c r="DX79" i="10"/>
  <c r="DW62" i="10"/>
  <c r="DZ62" i="10"/>
  <c r="DY62" i="10"/>
  <c r="DX62" i="10"/>
  <c r="DZ18" i="10"/>
  <c r="GF18" i="10" s="1"/>
  <c r="DZ22" i="10"/>
  <c r="GF22" i="10" s="1"/>
  <c r="DZ44" i="10"/>
  <c r="GF44" i="10" s="1"/>
  <c r="DY67" i="10"/>
  <c r="DW67" i="10"/>
  <c r="DZ67" i="10"/>
  <c r="DX67" i="10"/>
  <c r="DY77" i="10"/>
  <c r="DZ77" i="10"/>
  <c r="DX77" i="10"/>
  <c r="DW77" i="10"/>
  <c r="DX58" i="10"/>
  <c r="DY58" i="10"/>
  <c r="DW58" i="10"/>
  <c r="DZ58" i="10"/>
  <c r="DX83" i="10"/>
  <c r="DY83" i="10"/>
  <c r="DZ83" i="10"/>
  <c r="DW83" i="10"/>
  <c r="DZ23" i="10"/>
  <c r="GF23" i="10" s="1"/>
  <c r="DW65" i="10"/>
  <c r="DX65" i="10"/>
  <c r="DY65" i="10"/>
  <c r="DZ65" i="10"/>
  <c r="DZ41" i="10"/>
  <c r="GF41" i="10" s="1"/>
  <c r="DX59" i="10"/>
  <c r="DZ59" i="10"/>
  <c r="DW59" i="10"/>
  <c r="DY59" i="10"/>
  <c r="DX85" i="10"/>
  <c r="DZ85" i="10"/>
  <c r="DY85" i="10"/>
  <c r="DW85" i="10"/>
  <c r="GF85" i="10" s="1"/>
  <c r="DZ34" i="10"/>
  <c r="GF34" i="10" s="1"/>
  <c r="DZ30" i="10"/>
  <c r="GF30" i="10" s="1"/>
  <c r="DZ12" i="10"/>
  <c r="GF12" i="10" s="1"/>
  <c r="DZ49" i="10"/>
  <c r="GF49" i="10" s="1"/>
  <c r="DZ11" i="10"/>
  <c r="GF11" i="10" s="1"/>
  <c r="DZ56" i="10"/>
  <c r="DY56" i="10"/>
  <c r="DX56" i="10"/>
  <c r="DW56" i="10"/>
  <c r="DZ48" i="10"/>
  <c r="GF48" i="10" s="1"/>
  <c r="DZ42" i="10"/>
  <c r="GF42" i="10" s="1"/>
  <c r="DZ51" i="10"/>
  <c r="GF51" i="10" s="1"/>
  <c r="DZ47" i="10"/>
  <c r="GF47" i="10" s="1"/>
  <c r="DZ6" i="10"/>
  <c r="GF6" i="10" s="1"/>
  <c r="DZ8" i="10"/>
  <c r="GF8" i="10" s="1"/>
  <c r="DZ39" i="10"/>
  <c r="GF39" i="10" s="1"/>
  <c r="DZ32" i="10"/>
  <c r="GF32" i="10" s="1"/>
  <c r="DY64" i="10"/>
  <c r="DZ64" i="10"/>
  <c r="DW64" i="10"/>
  <c r="DX64" i="10"/>
  <c r="DZ35" i="10"/>
  <c r="GF35" i="10" s="1"/>
  <c r="DZ20" i="10"/>
  <c r="GF20" i="10" s="1"/>
  <c r="DZ37" i="10"/>
  <c r="GF37" i="10" s="1"/>
  <c r="DZ28" i="10"/>
  <c r="GF28" i="10" s="1"/>
  <c r="DZ27" i="10"/>
  <c r="GF27" i="10" s="1"/>
  <c r="DX70" i="10"/>
  <c r="DZ70" i="10"/>
  <c r="DY70" i="10"/>
  <c r="DW70" i="10"/>
  <c r="DX80" i="10"/>
  <c r="DZ80" i="10"/>
  <c r="DW80" i="10"/>
  <c r="DY80" i="10"/>
  <c r="DX84" i="10"/>
  <c r="DW84" i="10"/>
  <c r="DY84" i="10"/>
  <c r="DZ84" i="10"/>
  <c r="DZ19" i="10"/>
  <c r="GF19" i="10" s="1"/>
  <c r="DZ40" i="10"/>
  <c r="GF40" i="10" s="1"/>
  <c r="DZ54" i="10"/>
  <c r="GF54" i="10" s="1"/>
  <c r="DX78" i="10"/>
  <c r="DZ78" i="10"/>
  <c r="DY78" i="10"/>
  <c r="DW78" i="10"/>
  <c r="DZ17" i="10"/>
  <c r="GF17" i="10" s="1"/>
  <c r="DZ50" i="10"/>
  <c r="GF50" i="10" s="1"/>
  <c r="DW57" i="10"/>
  <c r="DY57" i="10"/>
  <c r="DX57" i="10"/>
  <c r="DZ57" i="10"/>
  <c r="DW63" i="10"/>
  <c r="DY63" i="10"/>
  <c r="DZ63" i="10"/>
  <c r="DX63" i="10"/>
  <c r="DX71" i="10"/>
  <c r="DZ71" i="10"/>
  <c r="DY71" i="10"/>
  <c r="DW71" i="10"/>
  <c r="GF71" i="10" s="1"/>
  <c r="DW61" i="10"/>
  <c r="DY61" i="10"/>
  <c r="DZ61" i="10"/>
  <c r="DX61" i="10"/>
  <c r="DZ13" i="10"/>
  <c r="GF13" i="10" s="1"/>
  <c r="DZ46" i="10"/>
  <c r="GF46" i="10" s="1"/>
  <c r="DZ15" i="10"/>
  <c r="GF15" i="10" s="1"/>
  <c r="DX75" i="10"/>
  <c r="DW75" i="10"/>
  <c r="DZ75" i="10"/>
  <c r="DY75" i="10"/>
  <c r="DZ33" i="10"/>
  <c r="GF33" i="10" s="1"/>
  <c r="DZ38" i="10"/>
  <c r="GF38" i="10" s="1"/>
  <c r="DZ10" i="10"/>
  <c r="GF10" i="10" s="1"/>
  <c r="DY72" i="10"/>
  <c r="DX72" i="10"/>
  <c r="DZ72" i="10"/>
  <c r="DW72" i="10"/>
  <c r="DZ16" i="10"/>
  <c r="GF16" i="10" s="1"/>
  <c r="DZ31" i="10"/>
  <c r="GF31" i="10" s="1"/>
  <c r="DY74" i="10"/>
  <c r="DZ74" i="10"/>
  <c r="DW74" i="10"/>
  <c r="DX74" i="10"/>
  <c r="DZ45" i="10"/>
  <c r="GF45" i="10" s="1"/>
  <c r="DX66" i="10"/>
  <c r="DZ66" i="10"/>
  <c r="DY66" i="10"/>
  <c r="DW66" i="10"/>
  <c r="GF66" i="10" s="1"/>
  <c r="AT50" i="10"/>
  <c r="AZ88" i="10"/>
  <c r="BI29" i="10"/>
  <c r="AX56" i="10"/>
  <c r="BA56" i="10"/>
  <c r="BD41" i="10"/>
  <c r="BG47" i="10"/>
  <c r="BE41" i="10"/>
  <c r="BF43" i="10"/>
  <c r="AY56" i="10"/>
  <c r="BH56" i="10"/>
  <c r="BC49" i="10"/>
  <c r="AZ89" i="10" l="1"/>
  <c r="AZ90" i="10"/>
  <c r="BG48" i="10"/>
  <c r="GF70" i="10"/>
  <c r="HA40" i="10"/>
  <c r="HA32" i="10"/>
  <c r="HA36" i="10"/>
  <c r="HA34" i="10"/>
  <c r="HA49" i="10"/>
  <c r="HA48" i="10"/>
  <c r="HA42" i="10"/>
  <c r="HA35" i="10"/>
  <c r="HA30" i="10"/>
  <c r="HA23" i="10"/>
  <c r="HA6" i="10"/>
  <c r="HA10" i="10"/>
  <c r="HA27" i="10"/>
  <c r="HA43" i="10"/>
  <c r="HA33" i="10"/>
  <c r="HA28" i="10"/>
  <c r="HA53" i="10"/>
  <c r="HA22" i="10"/>
  <c r="HA38" i="10"/>
  <c r="HA17" i="10"/>
  <c r="HA15" i="10"/>
  <c r="HA9" i="10"/>
  <c r="HA47" i="10"/>
  <c r="HA45" i="10"/>
  <c r="HA26" i="10"/>
  <c r="HA21" i="10"/>
  <c r="HA24" i="10"/>
  <c r="HA50" i="10"/>
  <c r="HA7" i="10"/>
  <c r="HA46" i="10"/>
  <c r="HA41" i="10"/>
  <c r="HA25" i="10"/>
  <c r="HA8" i="10"/>
  <c r="HA13" i="10"/>
  <c r="HA20" i="10"/>
  <c r="HA29" i="10"/>
  <c r="HA39" i="10"/>
  <c r="HA12" i="10"/>
  <c r="HA11" i="10"/>
  <c r="HA37" i="10"/>
  <c r="HA16" i="10"/>
  <c r="HA54" i="10"/>
  <c r="HA52" i="10"/>
  <c r="HA14" i="10"/>
  <c r="HA55" i="10"/>
  <c r="HA31" i="10"/>
  <c r="HA51" i="10"/>
  <c r="HA18" i="10"/>
  <c r="HA44" i="10"/>
  <c r="HA19" i="10"/>
  <c r="GF58" i="10"/>
  <c r="AX57" i="10"/>
  <c r="BC50" i="10"/>
  <c r="BD42" i="10"/>
  <c r="GF72" i="10"/>
  <c r="GF78" i="10"/>
  <c r="BA57" i="10"/>
  <c r="GF75" i="10"/>
  <c r="GF61" i="10"/>
  <c r="GF63" i="10"/>
  <c r="GF84" i="10"/>
  <c r="GF64" i="10"/>
  <c r="GF65" i="10"/>
  <c r="GF67" i="10"/>
  <c r="GF62" i="10"/>
  <c r="GF68" i="10"/>
  <c r="GF73" i="10"/>
  <c r="GF59" i="10"/>
  <c r="GF69" i="10"/>
  <c r="GF77" i="10"/>
  <c r="AY57" i="10"/>
  <c r="GF74" i="10"/>
  <c r="GF83" i="10"/>
  <c r="GF82" i="10"/>
  <c r="BF44" i="10"/>
  <c r="BI30" i="10"/>
  <c r="GF80" i="10"/>
  <c r="GF56" i="10"/>
  <c r="HA72" i="10" s="1"/>
  <c r="GF79" i="10"/>
  <c r="GF60" i="10"/>
  <c r="BH57" i="10"/>
  <c r="BE42" i="10"/>
  <c r="GF57" i="10"/>
  <c r="AT51" i="10"/>
  <c r="GF76" i="10"/>
  <c r="HV49" i="10"/>
  <c r="HV35" i="10"/>
  <c r="HV39" i="10"/>
  <c r="HV43" i="10"/>
  <c r="HV48" i="10"/>
  <c r="HV42" i="10"/>
  <c r="HV47" i="10"/>
  <c r="HV41" i="10"/>
  <c r="HV34" i="10"/>
  <c r="HV51" i="10"/>
  <c r="HV37" i="10"/>
  <c r="HV45" i="10"/>
  <c r="HV36" i="10"/>
  <c r="HV40" i="10"/>
  <c r="HV53" i="10"/>
  <c r="HV33" i="10"/>
  <c r="HV44" i="10"/>
  <c r="HV54" i="10"/>
  <c r="HV31" i="10"/>
  <c r="HV30" i="10"/>
  <c r="HV15" i="10"/>
  <c r="HV20" i="10"/>
  <c r="HV11" i="10"/>
  <c r="HV21" i="10"/>
  <c r="HV6" i="10"/>
  <c r="HV19" i="10"/>
  <c r="HV26" i="10"/>
  <c r="HV25" i="10"/>
  <c r="HV13" i="10"/>
  <c r="HV23" i="10"/>
  <c r="HV22" i="10"/>
  <c r="HV27" i="10"/>
  <c r="HV18" i="10"/>
  <c r="HV29" i="10"/>
  <c r="HV14" i="10"/>
  <c r="HV7" i="10"/>
  <c r="HV24" i="10"/>
  <c r="HV12" i="10"/>
  <c r="HV8" i="10"/>
  <c r="HV32" i="10"/>
  <c r="HV28" i="10"/>
  <c r="HV16" i="10"/>
  <c r="HV10" i="10"/>
  <c r="HV17" i="10"/>
  <c r="HV9" i="10"/>
  <c r="HV38" i="10"/>
  <c r="HV52" i="10"/>
  <c r="HV46" i="10"/>
  <c r="HV50" i="10"/>
  <c r="AT52" i="10" l="1"/>
  <c r="HA63" i="10"/>
  <c r="BC51" i="10"/>
  <c r="HA61" i="10"/>
  <c r="HA66" i="10"/>
  <c r="HA78" i="10"/>
  <c r="HA73" i="10"/>
  <c r="HA62" i="10"/>
  <c r="BE43" i="10"/>
  <c r="AX58" i="10"/>
  <c r="HA85" i="10"/>
  <c r="HA56" i="10"/>
  <c r="HA76" i="10"/>
  <c r="HA65" i="10"/>
  <c r="BH58" i="10"/>
  <c r="HA57" i="10"/>
  <c r="HA80" i="10"/>
  <c r="BF45" i="10"/>
  <c r="BA58" i="10"/>
  <c r="HA59" i="10"/>
  <c r="HA77" i="10"/>
  <c r="HA68" i="10"/>
  <c r="BI31" i="10"/>
  <c r="HA60" i="10"/>
  <c r="HA70" i="10"/>
  <c r="HA58" i="10"/>
  <c r="HA69" i="10"/>
  <c r="HA75" i="10"/>
  <c r="HA71" i="10"/>
  <c r="HA84" i="10"/>
  <c r="HA79" i="10"/>
  <c r="HA83" i="10"/>
  <c r="BG49" i="10"/>
  <c r="HA81" i="10"/>
  <c r="HA82" i="10"/>
  <c r="AY58" i="10"/>
  <c r="BD43" i="10"/>
  <c r="HA74" i="10"/>
  <c r="HA64" i="10"/>
  <c r="HA67" i="10"/>
  <c r="HV61" i="10"/>
  <c r="HV55" i="10"/>
  <c r="HV56" i="10"/>
  <c r="HV59" i="10"/>
  <c r="HV75" i="10"/>
  <c r="HV66" i="10"/>
  <c r="HV76" i="10"/>
  <c r="HV77" i="10"/>
  <c r="HV71" i="10"/>
  <c r="HV57" i="10"/>
  <c r="HV60" i="10"/>
  <c r="HV67" i="10"/>
  <c r="HV80" i="10"/>
  <c r="HV70" i="10"/>
  <c r="HV63" i="10"/>
  <c r="HV81" i="10"/>
  <c r="HV85" i="10"/>
  <c r="HV82" i="10"/>
  <c r="HV78" i="10"/>
  <c r="HV65" i="10"/>
  <c r="HV68" i="10"/>
  <c r="HV84" i="10"/>
  <c r="HV74" i="10"/>
  <c r="HV72" i="10"/>
  <c r="HV73" i="10"/>
  <c r="HV64" i="10"/>
  <c r="HV69" i="10"/>
  <c r="HV79" i="10"/>
  <c r="HV62" i="10"/>
  <c r="HV83" i="10"/>
  <c r="HV58" i="10"/>
  <c r="BA59" i="10" l="1"/>
  <c r="BC52" i="10"/>
  <c r="AX59" i="10"/>
  <c r="BG50" i="10"/>
  <c r="AT53" i="10"/>
  <c r="BH59" i="10"/>
  <c r="BI32" i="10"/>
  <c r="BF46" i="10"/>
  <c r="BE44" i="10"/>
  <c r="BD44" i="10"/>
  <c r="AY59" i="10"/>
  <c r="AY60" i="10" l="1"/>
  <c r="AX60" i="10"/>
  <c r="BE45" i="10"/>
  <c r="BA60" i="10"/>
  <c r="BF47" i="10"/>
  <c r="BC53" i="10"/>
  <c r="BH60" i="10"/>
  <c r="AT54" i="10"/>
  <c r="BD45" i="10"/>
  <c r="BI33" i="10"/>
  <c r="BG51" i="10"/>
  <c r="BE46" i="10" l="1"/>
  <c r="AX61" i="10"/>
  <c r="BD46" i="10"/>
  <c r="AY61" i="10"/>
  <c r="AT55" i="10"/>
  <c r="BI34" i="10"/>
  <c r="BH61" i="10"/>
  <c r="BF48" i="10"/>
  <c r="BG52" i="10"/>
  <c r="BC54" i="10"/>
  <c r="BA61" i="10"/>
  <c r="BH62" i="10" l="1"/>
  <c r="BF49" i="10"/>
  <c r="BI35" i="10"/>
  <c r="AT56" i="10"/>
  <c r="AY62" i="10"/>
  <c r="BD47" i="10"/>
  <c r="BC55" i="10"/>
  <c r="AX62" i="10"/>
  <c r="BA62" i="10"/>
  <c r="BG53" i="10"/>
  <c r="BE47" i="10"/>
  <c r="BF50" i="10" l="1"/>
  <c r="BA63" i="10"/>
  <c r="BH63" i="10"/>
  <c r="AX63" i="10"/>
  <c r="BI36" i="10"/>
  <c r="BC56" i="10"/>
  <c r="BD48" i="10"/>
  <c r="BE48" i="10"/>
  <c r="BG54" i="10"/>
  <c r="AY63" i="10"/>
  <c r="AT57" i="10"/>
  <c r="BG55" i="10" l="1"/>
  <c r="BF51" i="10"/>
  <c r="BE49" i="10"/>
  <c r="BD49" i="10"/>
  <c r="BC57" i="10"/>
  <c r="AY64" i="10"/>
  <c r="BI37" i="10"/>
  <c r="AX64" i="10"/>
  <c r="BA64" i="10"/>
  <c r="AT58" i="10"/>
  <c r="BH64" i="10"/>
  <c r="AT59" i="10" l="1"/>
  <c r="BG56" i="10"/>
  <c r="AX65" i="10"/>
  <c r="BH65" i="10"/>
  <c r="BF52" i="10"/>
  <c r="BA65" i="10"/>
  <c r="BI38" i="10"/>
  <c r="BE50" i="10"/>
  <c r="AY65" i="10"/>
  <c r="BC58" i="10"/>
  <c r="BD50" i="10"/>
  <c r="BF53" i="10" l="1"/>
  <c r="BH66" i="10"/>
  <c r="AX66" i="10"/>
  <c r="BG57" i="10"/>
  <c r="AT60" i="10"/>
  <c r="BE51" i="10"/>
  <c r="BA66" i="10"/>
  <c r="BD51" i="10"/>
  <c r="BC59" i="10"/>
  <c r="AY66" i="10"/>
  <c r="BI39" i="10"/>
  <c r="BE52" i="10" l="1"/>
  <c r="BG58" i="10"/>
  <c r="AX67" i="10"/>
  <c r="BH67" i="10"/>
  <c r="BF54" i="10"/>
  <c r="BD52" i="10"/>
  <c r="AT61" i="10"/>
  <c r="BI40" i="10"/>
  <c r="AY67" i="10"/>
  <c r="BC60" i="10"/>
  <c r="BA67" i="10"/>
  <c r="AT62" i="10" l="1"/>
  <c r="BD53" i="10"/>
  <c r="BF55" i="10"/>
  <c r="BH68" i="10"/>
  <c r="BA68" i="10"/>
  <c r="AX68" i="10"/>
  <c r="BC61" i="10"/>
  <c r="BG59" i="10"/>
  <c r="AY68" i="10"/>
  <c r="BE53" i="10"/>
  <c r="BI41" i="10"/>
  <c r="BC62" i="10" l="1"/>
  <c r="AX69" i="10"/>
  <c r="BA69" i="10"/>
  <c r="BH69" i="10"/>
  <c r="BI42" i="10"/>
  <c r="BF56" i="10"/>
  <c r="BE54" i="10"/>
  <c r="BD54" i="10"/>
  <c r="AY69" i="10"/>
  <c r="AT63" i="10"/>
  <c r="BG60" i="10"/>
  <c r="V23" i="4"/>
  <c r="AQ23" i="4" s="1"/>
  <c r="V30" i="4"/>
  <c r="AQ30" i="4" s="1"/>
  <c r="M7" i="4"/>
  <c r="AH7" i="4" s="1"/>
  <c r="K25" i="4"/>
  <c r="AF25" i="4" s="1"/>
  <c r="K6" i="4"/>
  <c r="AF6" i="4" s="1"/>
  <c r="E15" i="4"/>
  <c r="Z15" i="4" s="1"/>
  <c r="R9" i="4"/>
  <c r="AM9" i="4" s="1"/>
  <c r="H12" i="4"/>
  <c r="AC12" i="4" s="1"/>
  <c r="V26" i="4"/>
  <c r="AQ26" i="4" s="1"/>
  <c r="K18" i="4"/>
  <c r="AF18" i="4" s="1"/>
  <c r="O14" i="4"/>
  <c r="AJ14" i="4" s="1"/>
  <c r="I30" i="4"/>
  <c r="AD30" i="4" s="1"/>
  <c r="I8" i="4"/>
  <c r="AD8" i="4" s="1"/>
  <c r="E6" i="4"/>
  <c r="Z6" i="4" s="1"/>
  <c r="V17" i="4"/>
  <c r="AQ17" i="4" s="1"/>
  <c r="N31" i="4"/>
  <c r="AI31" i="4" s="1"/>
  <c r="R13" i="4"/>
  <c r="AM13" i="4" s="1"/>
  <c r="I13" i="4"/>
  <c r="AD13" i="4" s="1"/>
  <c r="V10" i="4"/>
  <c r="AQ10" i="4" s="1"/>
  <c r="T26" i="4"/>
  <c r="AO26" i="4" s="1"/>
  <c r="E14" i="4"/>
  <c r="Z14" i="4" s="1"/>
  <c r="V14" i="4"/>
  <c r="AQ14" i="4" s="1"/>
  <c r="H8" i="4"/>
  <c r="AC8" i="4" s="1"/>
  <c r="O7" i="4"/>
  <c r="AJ7" i="4" s="1"/>
  <c r="U8" i="4"/>
  <c r="AP8" i="4" s="1"/>
  <c r="F7" i="4"/>
  <c r="AA7" i="4" s="1"/>
  <c r="J25" i="4"/>
  <c r="AE25" i="4" s="1"/>
  <c r="V19" i="4"/>
  <c r="AQ19" i="4" s="1"/>
  <c r="M20" i="4"/>
  <c r="AH20" i="4" s="1"/>
  <c r="V20" i="4"/>
  <c r="AQ20" i="4" s="1"/>
  <c r="E27" i="4"/>
  <c r="Z27" i="4" s="1"/>
  <c r="E25" i="4"/>
  <c r="Z25" i="4" s="1"/>
  <c r="J13" i="4"/>
  <c r="AE13" i="4" s="1"/>
  <c r="F11" i="4"/>
  <c r="AA11" i="4" s="1"/>
  <c r="T30" i="4"/>
  <c r="AO30" i="4" s="1"/>
  <c r="N12" i="4"/>
  <c r="AI12" i="4" s="1"/>
  <c r="J10" i="4"/>
  <c r="AE10" i="4" s="1"/>
  <c r="V29" i="4"/>
  <c r="AQ29" i="4" s="1"/>
  <c r="V25" i="4"/>
  <c r="AQ25" i="4" s="1"/>
  <c r="J22" i="4"/>
  <c r="AE22" i="4" s="1"/>
  <c r="I11" i="4"/>
  <c r="AD11" i="4" s="1"/>
  <c r="E31" i="4"/>
  <c r="Z31" i="4" s="1"/>
  <c r="O11" i="4"/>
  <c r="AJ11" i="4" s="1"/>
  <c r="M11" i="4"/>
  <c r="AH11" i="4" s="1"/>
  <c r="P7" i="4"/>
  <c r="AK7" i="4" s="1"/>
  <c r="R10" i="4"/>
  <c r="AM10" i="4" s="1"/>
  <c r="F8" i="4"/>
  <c r="AA8" i="4" s="1"/>
  <c r="J21" i="4"/>
  <c r="AE21" i="4" s="1"/>
  <c r="M16" i="4"/>
  <c r="AH16" i="4" s="1"/>
  <c r="V16" i="4"/>
  <c r="AQ16" i="4" s="1"/>
  <c r="J18" i="4"/>
  <c r="AE18" i="4" s="1"/>
  <c r="M10" i="4"/>
  <c r="AH10" i="4" s="1"/>
  <c r="M6" i="4"/>
  <c r="AH6" i="4" s="1"/>
  <c r="Q12" i="4"/>
  <c r="AL12" i="4" s="1"/>
  <c r="J31" i="4"/>
  <c r="AE31" i="4" s="1"/>
  <c r="M19" i="4"/>
  <c r="AH19" i="4" s="1"/>
  <c r="S13" i="4"/>
  <c r="AN13" i="4" s="1"/>
  <c r="V8" i="4"/>
  <c r="AQ8" i="4" s="1"/>
  <c r="O13" i="4"/>
  <c r="AJ13" i="4" s="1"/>
  <c r="K20" i="4"/>
  <c r="AF20" i="4" s="1"/>
  <c r="E26" i="4"/>
  <c r="Z26" i="4" s="1"/>
  <c r="O12" i="4"/>
  <c r="AJ12" i="4" s="1"/>
  <c r="E30" i="4"/>
  <c r="Z30" i="4" s="1"/>
  <c r="S11" i="4"/>
  <c r="AN11" i="4" s="1"/>
  <c r="D7" i="4"/>
  <c r="Y7" i="4" s="1"/>
  <c r="M18" i="4"/>
  <c r="AH18" i="4" s="1"/>
  <c r="V27" i="4"/>
  <c r="AQ27" i="4" s="1"/>
  <c r="N14" i="4"/>
  <c r="AI14" i="4" s="1"/>
  <c r="Q6" i="4"/>
  <c r="AL6" i="4" s="1"/>
  <c r="S10" i="4"/>
  <c r="AN10" i="4" s="1"/>
  <c r="E24" i="4"/>
  <c r="Z24" i="4" s="1"/>
  <c r="H6" i="4"/>
  <c r="AC6" i="4" s="1"/>
  <c r="T24" i="4"/>
  <c r="AO24" i="4" s="1"/>
  <c r="I9" i="4"/>
  <c r="AD9" i="4" s="1"/>
  <c r="E22" i="4"/>
  <c r="Z22" i="4" s="1"/>
  <c r="K21" i="4"/>
  <c r="AF21" i="4" s="1"/>
  <c r="K31" i="4"/>
  <c r="AF31" i="4" s="1"/>
  <c r="T31" i="4"/>
  <c r="AO31" i="4" s="1"/>
  <c r="H29" i="4"/>
  <c r="AC29" i="4" s="1"/>
  <c r="J16" i="4"/>
  <c r="AE16" i="4" s="1"/>
  <c r="D9" i="4"/>
  <c r="Y9" i="4" s="1"/>
  <c r="N32" i="4"/>
  <c r="AI32" i="4" s="1"/>
  <c r="K16" i="4"/>
  <c r="AF16" i="4" s="1"/>
  <c r="I23" i="4"/>
  <c r="AD23" i="4" s="1"/>
  <c r="J15" i="4"/>
  <c r="AE15" i="4" s="1"/>
  <c r="H18" i="4"/>
  <c r="AC18" i="4" s="1"/>
  <c r="V6" i="4"/>
  <c r="AQ6" i="4" s="1"/>
  <c r="N24" i="4"/>
  <c r="AI24" i="4" s="1"/>
  <c r="E20" i="4"/>
  <c r="Z20" i="4" s="1"/>
  <c r="H13" i="4"/>
  <c r="AC13" i="4" s="1"/>
  <c r="E18" i="4"/>
  <c r="Z18" i="4" s="1"/>
  <c r="N9" i="4"/>
  <c r="AI9" i="4" s="1"/>
  <c r="S12" i="4"/>
  <c r="AN12" i="4" s="1"/>
  <c r="M8" i="4"/>
  <c r="AH8" i="4" s="1"/>
  <c r="P9" i="4"/>
  <c r="AK9" i="4" s="1"/>
  <c r="P14" i="4"/>
  <c r="AK14" i="4" s="1"/>
  <c r="I26" i="4"/>
  <c r="AD26" i="4" s="1"/>
  <c r="H32" i="4"/>
  <c r="AC32" i="4" s="1"/>
  <c r="N25" i="4"/>
  <c r="AI25" i="4" s="1"/>
  <c r="J14" i="4"/>
  <c r="AE14" i="4" s="1"/>
  <c r="N26" i="4"/>
  <c r="AI26" i="4" s="1"/>
  <c r="J19" i="4"/>
  <c r="AE19" i="4" s="1"/>
  <c r="N8" i="4"/>
  <c r="AI8" i="4" s="1"/>
  <c r="N22" i="4"/>
  <c r="AI22" i="4" s="1"/>
  <c r="V21" i="4"/>
  <c r="AQ21" i="4" s="1"/>
  <c r="V9" i="4"/>
  <c r="AQ9" i="4" s="1"/>
  <c r="H23" i="4"/>
  <c r="AC23" i="4" s="1"/>
  <c r="Q10" i="4"/>
  <c r="AL10" i="4" s="1"/>
  <c r="M22" i="4"/>
  <c r="AH22" i="4" s="1"/>
  <c r="V32" i="4"/>
  <c r="AQ32" i="4" s="1"/>
  <c r="H25" i="4"/>
  <c r="AC25" i="4" s="1"/>
  <c r="M9" i="4"/>
  <c r="AH9" i="4" s="1"/>
  <c r="J7" i="4"/>
  <c r="AE7" i="4" s="1"/>
  <c r="J12" i="4"/>
  <c r="AE12" i="4" s="1"/>
  <c r="V24" i="4"/>
  <c r="AQ24" i="4" s="1"/>
  <c r="N23" i="4"/>
  <c r="AI23" i="4" s="1"/>
  <c r="M13" i="4"/>
  <c r="AH13" i="4" s="1"/>
  <c r="I12" i="4"/>
  <c r="AD12" i="4" s="1"/>
  <c r="O10" i="4"/>
  <c r="AJ10" i="4" s="1"/>
  <c r="M29" i="4"/>
  <c r="AH29" i="4" s="1"/>
  <c r="I24" i="4"/>
  <c r="AD24" i="4" s="1"/>
  <c r="K29" i="4"/>
  <c r="AF29" i="4" s="1"/>
  <c r="K23" i="4"/>
  <c r="AF23" i="4" s="1"/>
  <c r="R7" i="4"/>
  <c r="AM7" i="4" s="1"/>
  <c r="O8" i="4"/>
  <c r="AJ8" i="4" s="1"/>
  <c r="U6" i="4"/>
  <c r="AP6" i="4" s="1"/>
  <c r="H22" i="4"/>
  <c r="AC22" i="4" s="1"/>
  <c r="F9" i="4"/>
  <c r="AA9" i="4" s="1"/>
  <c r="M32" i="4"/>
  <c r="AH32" i="4" s="1"/>
  <c r="D18" i="4"/>
  <c r="Y18" i="4" s="1"/>
  <c r="I6" i="4"/>
  <c r="AD6" i="4" s="1"/>
  <c r="E17" i="4"/>
  <c r="Z17" i="4" s="1"/>
  <c r="M25" i="4"/>
  <c r="AH25" i="4" s="1"/>
  <c r="K27" i="4"/>
  <c r="AF27" i="4" s="1"/>
  <c r="H14" i="4"/>
  <c r="AC14" i="4" s="1"/>
  <c r="E10" i="4"/>
  <c r="Z10" i="4" s="1"/>
  <c r="I7" i="4"/>
  <c r="AD7" i="4" s="1"/>
  <c r="H20" i="4"/>
  <c r="AC20" i="4" s="1"/>
  <c r="M14" i="4"/>
  <c r="AH14" i="4" s="1"/>
  <c r="J6" i="4"/>
  <c r="AE6" i="4" s="1"/>
  <c r="Q7" i="4"/>
  <c r="AL7" i="4" s="1"/>
  <c r="N19" i="4"/>
  <c r="AI19" i="4" s="1"/>
  <c r="K32" i="4"/>
  <c r="AF32" i="4" s="1"/>
  <c r="E16" i="4"/>
  <c r="Z16" i="4" s="1"/>
  <c r="H28" i="4"/>
  <c r="AC28" i="4" s="1"/>
  <c r="R11" i="4"/>
  <c r="AM11" i="4" s="1"/>
  <c r="V31" i="4"/>
  <c r="AQ31" i="4" s="1"/>
  <c r="H21" i="4"/>
  <c r="AC21" i="4" s="1"/>
  <c r="J11" i="4"/>
  <c r="AE11" i="4" s="1"/>
  <c r="K22" i="4"/>
  <c r="AF22" i="4" s="1"/>
  <c r="M30" i="4"/>
  <c r="AH30" i="4" s="1"/>
  <c r="K28" i="4"/>
  <c r="AF28" i="4" s="1"/>
  <c r="J8" i="4"/>
  <c r="AE8" i="4" s="1"/>
  <c r="N20" i="4"/>
  <c r="AI20" i="4" s="1"/>
  <c r="P6" i="4"/>
  <c r="AK6" i="4" s="1"/>
  <c r="K24" i="4"/>
  <c r="AF24" i="4" s="1"/>
  <c r="S9" i="4"/>
  <c r="AN9" i="4" s="1"/>
  <c r="N10" i="4"/>
  <c r="AI10" i="4" s="1"/>
  <c r="I14" i="4"/>
  <c r="AD14" i="4" s="1"/>
  <c r="P8" i="4"/>
  <c r="AK8" i="4" s="1"/>
  <c r="O6" i="4"/>
  <c r="AJ6" i="4" s="1"/>
  <c r="H9" i="4"/>
  <c r="AC9" i="4" s="1"/>
  <c r="I15" i="4"/>
  <c r="AD15" i="4" s="1"/>
  <c r="I27" i="4"/>
  <c r="AD27" i="4" s="1"/>
  <c r="R14" i="4"/>
  <c r="AM14" i="4" s="1"/>
  <c r="V12" i="4"/>
  <c r="AQ12" i="4" s="1"/>
  <c r="BD55" i="10" l="1"/>
  <c r="BE55" i="10"/>
  <c r="BF57" i="10"/>
  <c r="BI43" i="10"/>
  <c r="BH70" i="10"/>
  <c r="BG61" i="10"/>
  <c r="BA70" i="10"/>
  <c r="AT64" i="10"/>
  <c r="AX70" i="10"/>
  <c r="AY70" i="10"/>
  <c r="BC63" i="10"/>
  <c r="S6" i="4"/>
  <c r="AN6" i="4" s="1"/>
  <c r="P11" i="4"/>
  <c r="AK11" i="4" s="1"/>
  <c r="T27" i="4"/>
  <c r="AO27" i="4" s="1"/>
  <c r="I16" i="4"/>
  <c r="AD16" i="4" s="1"/>
  <c r="V15" i="4"/>
  <c r="AQ15" i="4" s="1"/>
  <c r="M23" i="4"/>
  <c r="AH23" i="4" s="1"/>
  <c r="H15" i="4"/>
  <c r="AC15" i="4" s="1"/>
  <c r="P13" i="4"/>
  <c r="AK13" i="4" s="1"/>
  <c r="I25" i="4"/>
  <c r="AD25" i="4" s="1"/>
  <c r="S14" i="4"/>
  <c r="AN14" i="4" s="1"/>
  <c r="M12" i="4"/>
  <c r="AH12" i="4" s="1"/>
  <c r="H19" i="4"/>
  <c r="AC19" i="4" s="1"/>
  <c r="J30" i="4"/>
  <c r="AE30" i="4" s="1"/>
  <c r="N30" i="4"/>
  <c r="AI30" i="4" s="1"/>
  <c r="Q14" i="4"/>
  <c r="AL14" i="4" s="1"/>
  <c r="K9" i="4"/>
  <c r="AF9" i="4" s="1"/>
  <c r="V22" i="4"/>
  <c r="AQ22" i="4" s="1"/>
  <c r="I31" i="4"/>
  <c r="AD31" i="4" s="1"/>
  <c r="N15" i="4"/>
  <c r="AI15" i="4" s="1"/>
  <c r="E29" i="4"/>
  <c r="Z29" i="4" s="1"/>
  <c r="E28" i="4"/>
  <c r="Z28" i="4" s="1"/>
  <c r="E23" i="4"/>
  <c r="Z23" i="4" s="1"/>
  <c r="H11" i="4"/>
  <c r="AC11" i="4" s="1"/>
  <c r="H10" i="4"/>
  <c r="AC10" i="4" s="1"/>
  <c r="E9" i="4"/>
  <c r="Z9" i="4" s="1"/>
  <c r="U7" i="4"/>
  <c r="AP7" i="4" s="1"/>
  <c r="J27" i="4"/>
  <c r="AE27" i="4" s="1"/>
  <c r="V7" i="4"/>
  <c r="AQ7" i="4" s="1"/>
  <c r="E7" i="4"/>
  <c r="Z7" i="4" s="1"/>
  <c r="I20" i="4"/>
  <c r="AD20" i="4" s="1"/>
  <c r="T29" i="4"/>
  <c r="AO29" i="4" s="1"/>
  <c r="M31" i="4"/>
  <c r="AH31" i="4" s="1"/>
  <c r="K15" i="4"/>
  <c r="AF15" i="4" s="1"/>
  <c r="N27" i="4"/>
  <c r="AI27" i="4" s="1"/>
  <c r="M24" i="4"/>
  <c r="AH24" i="4" s="1"/>
  <c r="T28" i="4"/>
  <c r="AO28" i="4" s="1"/>
  <c r="V28" i="4"/>
  <c r="AQ28" i="4" s="1"/>
  <c r="N13" i="4"/>
  <c r="AI13" i="4" s="1"/>
  <c r="K12" i="4"/>
  <c r="AF12" i="4" s="1"/>
  <c r="T23" i="4"/>
  <c r="AO23" i="4" s="1"/>
  <c r="N11" i="4"/>
  <c r="AI11" i="4" s="1"/>
  <c r="J29" i="4"/>
  <c r="AE29" i="4" s="1"/>
  <c r="D19" i="4"/>
  <c r="Y19" i="4" s="1"/>
  <c r="E8" i="4"/>
  <c r="Z8" i="4" s="1"/>
  <c r="J28" i="4"/>
  <c r="AE28" i="4" s="1"/>
  <c r="J17" i="4"/>
  <c r="AE17" i="4" s="1"/>
  <c r="J26" i="4"/>
  <c r="AE26" i="4" s="1"/>
  <c r="K13" i="4"/>
  <c r="AF13" i="4" s="1"/>
  <c r="I28" i="4"/>
  <c r="AD28" i="4" s="1"/>
  <c r="N28" i="4"/>
  <c r="AI28" i="4" s="1"/>
  <c r="E19" i="4"/>
  <c r="Z19" i="4" s="1"/>
  <c r="K8" i="4"/>
  <c r="AF8" i="4" s="1"/>
  <c r="H16" i="4"/>
  <c r="AC16" i="4" s="1"/>
  <c r="I21" i="4"/>
  <c r="AD21" i="4" s="1"/>
  <c r="M26" i="4"/>
  <c r="AH26" i="4" s="1"/>
  <c r="R8" i="4"/>
  <c r="AM8" i="4" s="1"/>
  <c r="K19" i="4"/>
  <c r="AF19" i="4" s="1"/>
  <c r="E13" i="4"/>
  <c r="Z13" i="4" s="1"/>
  <c r="J23" i="4"/>
  <c r="AE23" i="4" s="1"/>
  <c r="P12" i="4"/>
  <c r="AK12" i="4" s="1"/>
  <c r="E11" i="4"/>
  <c r="Z11" i="4" s="1"/>
  <c r="F13" i="4"/>
  <c r="AA13" i="4" s="1"/>
  <c r="J24" i="4"/>
  <c r="AE24" i="4" s="1"/>
  <c r="J9" i="4"/>
  <c r="AE9" i="4" s="1"/>
  <c r="T32" i="4"/>
  <c r="AO32" i="4" s="1"/>
  <c r="V11" i="4"/>
  <c r="AQ11" i="4" s="1"/>
  <c r="M15" i="4"/>
  <c r="AH15" i="4" s="1"/>
  <c r="K11" i="4"/>
  <c r="AF11" i="4" s="1"/>
  <c r="Q11" i="4"/>
  <c r="AL11" i="4" s="1"/>
  <c r="K7" i="4"/>
  <c r="AF7" i="4" s="1"/>
  <c r="K10" i="4"/>
  <c r="AF10" i="4" s="1"/>
  <c r="H24" i="4"/>
  <c r="AC24" i="4" s="1"/>
  <c r="Q13" i="4"/>
  <c r="AL13" i="4" s="1"/>
  <c r="K17" i="4"/>
  <c r="AF17" i="4" s="1"/>
  <c r="M21" i="4"/>
  <c r="AH21" i="4" s="1"/>
  <c r="T19" i="4"/>
  <c r="AO19" i="4" s="1"/>
  <c r="F12" i="4"/>
  <c r="AA12" i="4" s="1"/>
  <c r="H27" i="4"/>
  <c r="AC27" i="4" s="1"/>
  <c r="Q8" i="4"/>
  <c r="AL8" i="4" s="1"/>
  <c r="H17" i="4"/>
  <c r="AC17" i="4" s="1"/>
  <c r="P10" i="4"/>
  <c r="AK10" i="4" s="1"/>
  <c r="M17" i="4"/>
  <c r="AH17" i="4" s="1"/>
  <c r="S7" i="4"/>
  <c r="AN7" i="4" s="1"/>
  <c r="S8" i="4"/>
  <c r="AN8" i="4" s="1"/>
  <c r="N21" i="4"/>
  <c r="AI21" i="4" s="1"/>
  <c r="K14" i="4"/>
  <c r="AF14" i="4" s="1"/>
  <c r="I22" i="4"/>
  <c r="AD22" i="4" s="1"/>
  <c r="N29" i="4"/>
  <c r="AI29" i="4" s="1"/>
  <c r="J32" i="4"/>
  <c r="AE32" i="4" s="1"/>
  <c r="M28" i="4"/>
  <c r="AH28" i="4" s="1"/>
  <c r="H31" i="4"/>
  <c r="AC31" i="4" s="1"/>
  <c r="I19" i="4"/>
  <c r="AD19" i="4" s="1"/>
  <c r="E21" i="4"/>
  <c r="Z21" i="4" s="1"/>
  <c r="I17" i="4"/>
  <c r="AD17" i="4" s="1"/>
  <c r="V18" i="4"/>
  <c r="AQ18" i="4" s="1"/>
  <c r="H7" i="4"/>
  <c r="AC7" i="4" s="1"/>
  <c r="R6" i="4"/>
  <c r="AM6" i="4" s="1"/>
  <c r="H26" i="4"/>
  <c r="AC26" i="4" s="1"/>
  <c r="I29" i="4"/>
  <c r="AD29" i="4" s="1"/>
  <c r="I10" i="4"/>
  <c r="AD10" i="4" s="1"/>
  <c r="E12" i="4"/>
  <c r="Z12" i="4" s="1"/>
  <c r="O9" i="4"/>
  <c r="AJ9" i="4" s="1"/>
  <c r="F6" i="4"/>
  <c r="AA6" i="4" s="1"/>
  <c r="E32" i="4"/>
  <c r="Z32" i="4" s="1"/>
  <c r="T25" i="4"/>
  <c r="AO25" i="4" s="1"/>
  <c r="R12" i="4"/>
  <c r="AM12" i="4" s="1"/>
  <c r="N17" i="4"/>
  <c r="AI17" i="4" s="1"/>
  <c r="V13" i="4"/>
  <c r="AQ13" i="4" s="1"/>
  <c r="J20" i="4"/>
  <c r="AE20" i="4" s="1"/>
  <c r="K26" i="4"/>
  <c r="AF26" i="4" s="1"/>
  <c r="Q9" i="4"/>
  <c r="AL9" i="4" s="1"/>
  <c r="D26" i="4"/>
  <c r="Y26" i="4" s="1"/>
  <c r="I18" i="4"/>
  <c r="AD18" i="4" s="1"/>
  <c r="F10" i="4"/>
  <c r="AA10" i="4" s="1"/>
  <c r="I32" i="4"/>
  <c r="AD32" i="4" s="1"/>
  <c r="K30" i="4"/>
  <c r="AF30" i="4" s="1"/>
  <c r="M27" i="4"/>
  <c r="AH27" i="4" s="1"/>
  <c r="H30" i="4"/>
  <c r="AC30" i="4" s="1"/>
  <c r="N18" i="4"/>
  <c r="AI18" i="4" s="1"/>
  <c r="D8" i="4"/>
  <c r="Y8" i="4" s="1"/>
  <c r="N16" i="4"/>
  <c r="AI16" i="4" s="1"/>
  <c r="T12" i="4"/>
  <c r="AO12" i="4" s="1"/>
  <c r="T11" i="4"/>
  <c r="AO11" i="4" s="1"/>
  <c r="T21" i="4"/>
  <c r="AO21" i="4" s="1"/>
  <c r="T22" i="4"/>
  <c r="AO22" i="4" s="1"/>
  <c r="D31" i="4"/>
  <c r="Y31" i="4" s="1"/>
  <c r="D27" i="4"/>
  <c r="Y27" i="4" s="1"/>
  <c r="D29" i="4"/>
  <c r="Y29" i="4" s="1"/>
  <c r="D16" i="4"/>
  <c r="Y16" i="4" s="1"/>
  <c r="T9" i="4"/>
  <c r="AO9" i="4" s="1"/>
  <c r="T10" i="4"/>
  <c r="AO10" i="4" s="1"/>
  <c r="D15" i="4"/>
  <c r="Y15" i="4" s="1"/>
  <c r="N7" i="4"/>
  <c r="AI7" i="4" s="1"/>
  <c r="N6" i="4"/>
  <c r="AI6" i="4" s="1"/>
  <c r="D14" i="4"/>
  <c r="Y14" i="4" s="1"/>
  <c r="D22" i="4"/>
  <c r="Y22" i="4" s="1"/>
  <c r="D30" i="4"/>
  <c r="Y30" i="4" s="1"/>
  <c r="D32" i="4"/>
  <c r="Y32" i="4" s="1"/>
  <c r="T13" i="4"/>
  <c r="AO13" i="4" s="1"/>
  <c r="T14" i="4"/>
  <c r="AO14" i="4" s="1"/>
  <c r="T17" i="4"/>
  <c r="AO17" i="4" s="1"/>
  <c r="T18" i="4"/>
  <c r="AO18" i="4" s="1"/>
  <c r="T15" i="4"/>
  <c r="AO15" i="4" s="1"/>
  <c r="T16" i="4"/>
  <c r="AO16" i="4" s="1"/>
  <c r="T8" i="4"/>
  <c r="AO8" i="4" s="1"/>
  <c r="T6" i="4"/>
  <c r="AO6" i="4" s="1"/>
  <c r="T7" i="4"/>
  <c r="AO7" i="4" s="1"/>
  <c r="D21" i="4"/>
  <c r="Y21" i="4" s="1"/>
  <c r="D6" i="4"/>
  <c r="Y6" i="4" s="1"/>
  <c r="D11" i="4"/>
  <c r="Y11" i="4" s="1"/>
  <c r="D25" i="4"/>
  <c r="Y25" i="4" s="1"/>
  <c r="D12" i="4"/>
  <c r="Y12" i="4" s="1"/>
  <c r="D13" i="4"/>
  <c r="Y13" i="4" s="1"/>
  <c r="D23" i="4"/>
  <c r="Y23" i="4" s="1"/>
  <c r="D28" i="4"/>
  <c r="Y28" i="4" s="1"/>
  <c r="D24" i="4"/>
  <c r="Y24" i="4" s="1"/>
  <c r="D17" i="4"/>
  <c r="Y17" i="4" s="1"/>
  <c r="D10" i="4"/>
  <c r="Y10" i="4" s="1"/>
  <c r="D20" i="4"/>
  <c r="Y20" i="4" s="1"/>
  <c r="BI44" i="10" l="1"/>
  <c r="BC64" i="10"/>
  <c r="BF58" i="10"/>
  <c r="AY71" i="10"/>
  <c r="BE56" i="10"/>
  <c r="AX71" i="10"/>
  <c r="BD56" i="10"/>
  <c r="AT65" i="10"/>
  <c r="BA71" i="10"/>
  <c r="BG62" i="10"/>
  <c r="BH71" i="10"/>
  <c r="T20" i="4"/>
  <c r="AO20" i="4" s="1"/>
  <c r="BD57" i="10" l="1"/>
  <c r="AX72" i="10"/>
  <c r="BE57" i="10"/>
  <c r="AY72" i="10"/>
  <c r="BH72" i="10"/>
  <c r="BF59" i="10"/>
  <c r="BG63" i="10"/>
  <c r="BC65" i="10"/>
  <c r="BA72" i="10"/>
  <c r="BI45" i="10"/>
  <c r="AT66" i="10"/>
  <c r="BG64" i="10" l="1"/>
  <c r="BF60" i="10"/>
  <c r="BH73" i="10"/>
  <c r="AY73" i="10"/>
  <c r="AT67" i="10"/>
  <c r="BE58" i="10"/>
  <c r="BI46" i="10"/>
  <c r="AX73" i="10"/>
  <c r="BA73" i="10"/>
  <c r="BD58" i="10"/>
  <c r="BC66" i="10"/>
  <c r="BI47" i="10" l="1"/>
  <c r="BE59" i="10"/>
  <c r="AT68" i="10"/>
  <c r="AY74" i="10"/>
  <c r="BC67" i="10"/>
  <c r="BH74" i="10"/>
  <c r="BD59" i="10"/>
  <c r="BF61" i="10"/>
  <c r="BA74" i="10"/>
  <c r="BG65" i="10"/>
  <c r="AX74" i="10"/>
  <c r="BD60" i="10" l="1"/>
  <c r="BH75" i="10"/>
  <c r="BC68" i="10"/>
  <c r="AY75" i="10"/>
  <c r="AX75" i="10"/>
  <c r="AT69" i="10"/>
  <c r="BG66" i="10"/>
  <c r="BE60" i="10"/>
  <c r="BA75" i="10"/>
  <c r="BI48" i="10"/>
  <c r="BF62" i="10"/>
  <c r="BG67" i="10" l="1"/>
  <c r="AT70" i="10"/>
  <c r="AX76" i="10"/>
  <c r="AY76" i="10"/>
  <c r="BF63" i="10"/>
  <c r="BC69" i="10"/>
  <c r="BI49" i="10"/>
  <c r="BH76" i="10"/>
  <c r="BA76" i="10"/>
  <c r="BD61" i="10"/>
  <c r="BE61" i="10"/>
  <c r="BI50" i="10" l="1"/>
  <c r="BC70" i="10"/>
  <c r="BF64" i="10"/>
  <c r="AY77" i="10"/>
  <c r="BE62" i="10"/>
  <c r="AX77" i="10"/>
  <c r="BD62" i="10"/>
  <c r="AT71" i="10"/>
  <c r="BA77" i="10"/>
  <c r="BG68" i="10"/>
  <c r="BH77" i="10"/>
  <c r="BD63" i="10" l="1"/>
  <c r="AX78" i="10"/>
  <c r="BE63" i="10"/>
  <c r="AY78" i="10"/>
  <c r="BH78" i="10"/>
  <c r="BF65" i="10"/>
  <c r="BG69" i="10"/>
  <c r="BC71" i="10"/>
  <c r="BA78" i="10"/>
  <c r="BI51" i="10"/>
  <c r="AT72" i="10"/>
  <c r="BF66" i="10" l="1"/>
  <c r="BH79" i="10"/>
  <c r="AY79" i="10"/>
  <c r="AT73" i="10"/>
  <c r="BE64" i="10"/>
  <c r="BI52" i="10"/>
  <c r="AX79" i="10"/>
  <c r="BA79" i="10"/>
  <c r="BD64" i="10"/>
  <c r="BC72" i="10"/>
  <c r="BG70" i="10"/>
  <c r="AX80" i="10" l="1"/>
  <c r="BI53" i="10"/>
  <c r="BE65" i="10"/>
  <c r="AT74" i="10"/>
  <c r="BG71" i="10"/>
  <c r="AY80" i="10"/>
  <c r="BC73" i="10"/>
  <c r="BH80" i="10"/>
  <c r="BD65" i="10"/>
  <c r="BF67" i="10"/>
  <c r="BA80" i="10"/>
  <c r="BC74" i="10" l="1"/>
  <c r="AY81" i="10"/>
  <c r="BG72" i="10"/>
  <c r="AT75" i="10"/>
  <c r="BA81" i="10"/>
  <c r="BE66" i="10"/>
  <c r="BF68" i="10"/>
  <c r="BI54" i="10"/>
  <c r="BD66" i="10"/>
  <c r="AX81" i="10"/>
  <c r="BH81" i="10"/>
  <c r="BF69" i="10" l="1"/>
  <c r="BE67" i="10"/>
  <c r="BA82" i="10"/>
  <c r="AT76" i="10"/>
  <c r="BH82" i="10"/>
  <c r="BG73" i="10"/>
  <c r="AX82" i="10"/>
  <c r="AY82" i="10"/>
  <c r="BD67" i="10"/>
  <c r="BC75" i="10"/>
  <c r="BI55" i="10"/>
  <c r="AX83" i="10" l="1"/>
  <c r="BG74" i="10"/>
  <c r="BH83" i="10"/>
  <c r="AT77" i="10"/>
  <c r="BI56" i="10"/>
  <c r="BA83" i="10"/>
  <c r="BC76" i="10"/>
  <c r="BE68" i="10"/>
  <c r="BD68" i="10"/>
  <c r="BF70" i="10"/>
  <c r="AY83" i="10"/>
  <c r="BA84" i="10" l="1"/>
  <c r="AT78" i="10"/>
  <c r="BH84" i="10"/>
  <c r="BG75" i="10"/>
  <c r="BD69" i="10"/>
  <c r="AX84" i="10"/>
  <c r="BE69" i="10"/>
  <c r="BI57" i="10"/>
  <c r="AY84" i="10"/>
  <c r="BF71" i="10"/>
  <c r="BC77" i="10"/>
  <c r="BE70" i="10" l="1"/>
  <c r="AX85" i="10"/>
  <c r="BD70" i="10"/>
  <c r="BG76" i="10"/>
  <c r="BC78" i="10"/>
  <c r="BH85" i="10"/>
  <c r="BF72" i="10"/>
  <c r="AT79" i="10"/>
  <c r="AY85" i="10"/>
  <c r="BA85" i="10"/>
  <c r="BI58" i="10"/>
  <c r="BT61" i="10"/>
  <c r="BT24" i="10"/>
  <c r="BT76" i="10"/>
  <c r="BT21" i="10"/>
  <c r="BT19" i="10"/>
  <c r="BT78" i="10"/>
  <c r="BT15" i="10"/>
  <c r="BT40" i="10"/>
  <c r="BT35" i="10"/>
  <c r="BT10" i="10"/>
  <c r="BT16" i="10"/>
  <c r="BT32" i="10"/>
  <c r="BT74" i="10"/>
  <c r="BT8" i="10"/>
  <c r="BT17" i="10"/>
  <c r="BT68" i="10"/>
  <c r="BT64" i="10"/>
  <c r="BT60" i="10"/>
  <c r="BT31" i="10"/>
  <c r="BT55" i="10"/>
  <c r="BT46" i="10"/>
  <c r="BT41" i="10"/>
  <c r="BT37" i="10"/>
  <c r="BT20" i="10"/>
  <c r="BT85" i="10"/>
  <c r="BT51" i="10"/>
  <c r="BT48" i="10"/>
  <c r="BT82" i="10"/>
  <c r="BT43" i="10"/>
  <c r="BT7" i="10"/>
  <c r="BT73" i="10"/>
  <c r="BT28" i="10"/>
  <c r="BT9" i="10"/>
  <c r="BT83" i="10"/>
  <c r="BT14" i="10"/>
  <c r="BT33" i="10"/>
  <c r="BT72" i="10"/>
  <c r="BT66" i="10"/>
  <c r="BT70" i="10"/>
  <c r="BT44" i="10"/>
  <c r="BT59" i="10"/>
  <c r="BT54" i="10"/>
  <c r="BT67" i="10"/>
  <c r="BT12" i="10"/>
  <c r="BT49" i="10"/>
  <c r="BT77" i="10"/>
  <c r="BT63" i="10"/>
  <c r="BT6" i="10"/>
  <c r="BT11" i="10"/>
  <c r="BT45" i="10"/>
  <c r="BT57" i="10"/>
  <c r="BT75" i="10"/>
  <c r="BT71" i="10"/>
  <c r="BT23" i="10"/>
  <c r="BT80" i="10"/>
  <c r="BT50" i="10"/>
  <c r="BT27" i="10"/>
  <c r="BT62" i="10"/>
  <c r="BT42" i="10"/>
  <c r="BT29" i="10"/>
  <c r="BT30" i="10"/>
  <c r="BT84" i="10"/>
  <c r="BT18" i="10"/>
  <c r="BT25" i="10"/>
  <c r="BT58" i="10"/>
  <c r="BT36" i="10"/>
  <c r="BT79" i="10"/>
  <c r="BT13" i="10"/>
  <c r="BT53" i="10"/>
  <c r="BT34" i="10"/>
  <c r="BT81" i="10"/>
  <c r="BT39" i="10"/>
  <c r="BT56" i="10"/>
  <c r="BT38" i="10"/>
  <c r="BT26" i="10"/>
  <c r="BT69" i="10"/>
  <c r="BT22" i="10"/>
  <c r="BT52" i="10"/>
  <c r="BT65" i="10"/>
  <c r="BT47" i="10"/>
  <c r="BS36" i="10"/>
  <c r="BS70" i="10"/>
  <c r="BS12" i="10"/>
  <c r="BS80" i="10"/>
  <c r="BS85" i="10"/>
  <c r="BS63" i="10"/>
  <c r="BS64" i="10"/>
  <c r="BS11" i="10"/>
  <c r="BS44" i="10"/>
  <c r="BS24" i="10"/>
  <c r="BS43" i="10"/>
  <c r="BS41" i="10"/>
  <c r="BS52" i="10"/>
  <c r="BS19" i="10"/>
  <c r="BS16" i="10"/>
  <c r="BS82" i="10"/>
  <c r="BS49" i="10"/>
  <c r="BS60" i="10"/>
  <c r="BS34" i="10"/>
  <c r="BS13" i="10"/>
  <c r="BS69" i="10"/>
  <c r="BS78" i="10"/>
  <c r="BS71" i="10"/>
  <c r="BS77" i="10"/>
  <c r="BS65" i="10"/>
  <c r="BS59" i="10"/>
  <c r="BS6" i="10"/>
  <c r="BS42" i="10"/>
  <c r="BS22" i="10"/>
  <c r="BS17" i="10"/>
  <c r="BS10" i="10"/>
  <c r="BS31" i="10"/>
  <c r="BS56" i="10"/>
  <c r="BS66" i="10"/>
  <c r="BS54" i="10"/>
  <c r="BS21" i="10"/>
  <c r="BS50" i="10"/>
  <c r="BS9" i="10"/>
  <c r="BS67" i="10"/>
  <c r="BS75" i="10"/>
  <c r="BS7" i="10"/>
  <c r="BS38" i="10"/>
  <c r="BS84" i="10"/>
  <c r="BS55" i="10"/>
  <c r="BS62" i="10"/>
  <c r="BS28" i="10"/>
  <c r="BS45" i="10"/>
  <c r="BS14" i="10"/>
  <c r="BS32" i="10"/>
  <c r="BS35" i="10"/>
  <c r="BS39" i="10"/>
  <c r="BS47" i="10"/>
  <c r="BS8" i="10"/>
  <c r="BS51" i="10"/>
  <c r="BS81" i="10"/>
  <c r="BS46" i="10"/>
  <c r="BS33" i="10"/>
  <c r="BS83" i="10"/>
  <c r="BS61" i="10"/>
  <c r="BS20" i="10"/>
  <c r="BS58" i="10"/>
  <c r="BS79" i="10"/>
  <c r="BS27" i="10"/>
  <c r="BS25" i="10"/>
  <c r="BS76" i="10"/>
  <c r="BS40" i="10"/>
  <c r="BS29" i="10"/>
  <c r="BS26" i="10"/>
  <c r="BS72" i="10"/>
  <c r="BS68" i="10"/>
  <c r="BS48" i="10"/>
  <c r="BS73" i="10"/>
  <c r="BS18" i="10"/>
  <c r="BS30" i="10"/>
  <c r="BS57" i="10"/>
  <c r="BS74" i="10"/>
  <c r="BS15" i="10"/>
  <c r="BS23" i="10"/>
  <c r="BS53" i="10"/>
  <c r="BS37" i="10"/>
  <c r="BV64" i="10"/>
  <c r="BV66" i="10"/>
  <c r="BV46" i="10"/>
  <c r="BV24" i="10"/>
  <c r="BV75" i="10"/>
  <c r="BV72" i="10"/>
  <c r="BV77" i="10"/>
  <c r="BV39" i="10"/>
  <c r="BV38" i="10"/>
  <c r="BV29" i="10"/>
  <c r="BV78" i="10"/>
  <c r="BV16" i="10"/>
  <c r="BV34" i="10"/>
  <c r="BV14" i="10"/>
  <c r="BV62" i="10"/>
  <c r="BV80" i="10"/>
  <c r="BV61" i="10"/>
  <c r="BV40" i="10"/>
  <c r="BV41" i="10"/>
  <c r="BV42" i="10"/>
  <c r="BV43" i="10"/>
  <c r="BV44" i="10"/>
  <c r="BV51" i="10"/>
  <c r="BV81" i="10"/>
  <c r="BV12" i="10"/>
  <c r="BV15" i="10"/>
  <c r="BV69" i="10"/>
  <c r="BV84" i="10"/>
  <c r="BV26" i="10"/>
  <c r="BV65" i="10"/>
  <c r="BV54" i="10"/>
  <c r="BV70" i="10"/>
  <c r="BV74" i="10"/>
  <c r="BV33" i="10"/>
  <c r="BV8" i="10"/>
  <c r="BV25" i="10"/>
  <c r="BV56" i="10"/>
  <c r="BV22" i="10"/>
  <c r="BV71" i="10"/>
  <c r="BV13" i="10"/>
  <c r="BV17" i="10"/>
  <c r="BV7" i="10"/>
  <c r="BV58" i="10"/>
  <c r="BV9" i="10"/>
  <c r="BV48" i="10"/>
  <c r="BV59" i="10"/>
  <c r="BV79" i="10"/>
  <c r="BV19" i="10"/>
  <c r="BV6" i="10"/>
  <c r="BV21" i="10"/>
  <c r="BV82" i="10"/>
  <c r="BV55" i="10"/>
  <c r="BV76" i="10"/>
  <c r="BV53" i="10"/>
  <c r="BV23" i="10"/>
  <c r="BV49" i="10"/>
  <c r="BV18" i="10"/>
  <c r="BV63" i="10"/>
  <c r="BV27" i="10"/>
  <c r="BV11" i="10"/>
  <c r="BV10" i="10"/>
  <c r="BV37" i="10"/>
  <c r="BV45" i="10"/>
  <c r="BV35" i="10"/>
  <c r="BV30" i="10"/>
  <c r="BV83" i="10"/>
  <c r="BV36" i="10"/>
  <c r="BV52" i="10"/>
  <c r="BV50" i="10"/>
  <c r="BV28" i="10"/>
  <c r="BV32" i="10"/>
  <c r="BV20" i="10"/>
  <c r="BV85" i="10"/>
  <c r="BV31" i="10"/>
  <c r="BV57" i="10"/>
  <c r="BV60" i="10"/>
  <c r="BV73" i="10"/>
  <c r="BV68" i="10"/>
  <c r="BV47" i="10"/>
  <c r="BV67" i="10"/>
  <c r="CC10" i="10"/>
  <c r="CC36" i="10"/>
  <c r="CC40" i="10"/>
  <c r="CC71" i="10"/>
  <c r="CC25" i="10"/>
  <c r="CC52" i="10"/>
  <c r="CC82" i="10"/>
  <c r="CC60" i="10"/>
  <c r="CC22" i="10"/>
  <c r="CC39" i="10"/>
  <c r="CC42" i="10"/>
  <c r="CC77" i="10"/>
  <c r="CC49" i="10"/>
  <c r="CC8" i="10"/>
  <c r="CC70" i="10"/>
  <c r="CC55" i="10"/>
  <c r="CC64" i="10"/>
  <c r="CC66" i="10"/>
  <c r="CC14" i="10"/>
  <c r="CC41" i="10"/>
  <c r="CC79" i="10"/>
  <c r="CC68" i="10"/>
  <c r="CC83" i="10"/>
  <c r="CC37" i="10"/>
  <c r="CC32" i="10"/>
  <c r="CC30" i="10"/>
  <c r="CC58" i="10"/>
  <c r="CC7" i="10"/>
  <c r="CC63" i="10"/>
  <c r="CC84" i="10"/>
  <c r="CC19" i="10"/>
  <c r="CC50" i="10"/>
  <c r="CC78" i="10"/>
  <c r="CC47" i="10"/>
  <c r="CC29" i="10"/>
  <c r="CC74" i="10"/>
  <c r="CC75" i="10"/>
  <c r="CC23" i="10"/>
  <c r="CC76" i="10"/>
  <c r="CC15" i="10"/>
  <c r="CC26" i="10"/>
  <c r="CC6" i="10"/>
  <c r="CC44" i="10"/>
  <c r="CC31" i="10"/>
  <c r="CC12" i="10"/>
  <c r="CC72" i="10"/>
  <c r="CC69" i="10"/>
  <c r="CC81" i="10"/>
  <c r="CC21" i="10"/>
  <c r="CC59" i="10"/>
  <c r="CC13" i="10"/>
  <c r="CC51" i="10"/>
  <c r="CC33" i="10"/>
  <c r="CC61" i="10"/>
  <c r="CC54" i="10"/>
  <c r="CC73" i="10"/>
  <c r="CC9" i="10"/>
  <c r="CC53" i="10"/>
  <c r="CC57" i="10"/>
  <c r="CC45" i="10"/>
  <c r="CC24" i="10"/>
  <c r="CC35" i="10"/>
  <c r="CC48" i="10"/>
  <c r="CC56" i="10"/>
  <c r="CC43" i="10"/>
  <c r="CC34" i="10"/>
  <c r="CC17" i="10"/>
  <c r="CC65" i="10"/>
  <c r="CC67" i="10"/>
  <c r="CC80" i="10"/>
  <c r="CC16" i="10"/>
  <c r="CC28" i="10"/>
  <c r="CC62" i="10"/>
  <c r="CC18" i="10"/>
  <c r="CC38" i="10"/>
  <c r="CC46" i="10"/>
  <c r="CC11" i="10"/>
  <c r="CC85" i="10"/>
  <c r="CC27" i="10"/>
  <c r="CC20" i="10"/>
  <c r="FN20" i="10" l="1"/>
  <c r="GN20" i="10" s="1"/>
  <c r="FN27" i="10"/>
  <c r="GN27" i="10" s="1"/>
  <c r="FN85" i="10"/>
  <c r="FK85" i="10"/>
  <c r="FL85" i="10"/>
  <c r="FM85" i="10"/>
  <c r="FN11" i="10"/>
  <c r="GN11" i="10" s="1"/>
  <c r="FN46" i="10"/>
  <c r="GN46" i="10" s="1"/>
  <c r="FN38" i="10"/>
  <c r="GN38" i="10" s="1"/>
  <c r="FN18" i="10"/>
  <c r="GN18" i="10" s="1"/>
  <c r="FN62" i="10"/>
  <c r="FM62" i="10"/>
  <c r="FK62" i="10"/>
  <c r="FL62" i="10"/>
  <c r="FN28" i="10"/>
  <c r="GN28" i="10" s="1"/>
  <c r="FN16" i="10"/>
  <c r="GN16" i="10" s="1"/>
  <c r="FK80" i="10"/>
  <c r="FL80" i="10"/>
  <c r="FN80" i="10"/>
  <c r="FM80" i="10"/>
  <c r="FM67" i="10"/>
  <c r="FL67" i="10"/>
  <c r="FN67" i="10"/>
  <c r="FK67" i="10"/>
  <c r="FK65" i="10"/>
  <c r="FL65" i="10"/>
  <c r="FM65" i="10"/>
  <c r="FN65" i="10"/>
  <c r="FN17" i="10"/>
  <c r="GN17" i="10" s="1"/>
  <c r="FN34" i="10"/>
  <c r="GN34" i="10" s="1"/>
  <c r="FN43" i="10"/>
  <c r="GN43" i="10" s="1"/>
  <c r="FN56" i="10"/>
  <c r="FL56" i="10"/>
  <c r="FK56" i="10"/>
  <c r="FM56" i="10"/>
  <c r="FN48" i="10"/>
  <c r="GN48" i="10" s="1"/>
  <c r="FN35" i="10"/>
  <c r="GN35" i="10" s="1"/>
  <c r="FN24" i="10"/>
  <c r="GN24" i="10" s="1"/>
  <c r="FN45" i="10"/>
  <c r="GN45" i="10" s="1"/>
  <c r="FL57" i="10"/>
  <c r="FM57" i="10"/>
  <c r="FN57" i="10"/>
  <c r="FK57" i="10"/>
  <c r="FN53" i="10"/>
  <c r="GN53" i="10" s="1"/>
  <c r="FN9" i="10"/>
  <c r="GN9" i="10" s="1"/>
  <c r="FM73" i="10"/>
  <c r="FN73" i="10"/>
  <c r="FK73" i="10"/>
  <c r="FL73" i="10"/>
  <c r="FN54" i="10"/>
  <c r="GN54" i="10" s="1"/>
  <c r="FM61" i="10"/>
  <c r="FN61" i="10"/>
  <c r="FL61" i="10"/>
  <c r="FK61" i="10"/>
  <c r="FN33" i="10"/>
  <c r="GN33" i="10" s="1"/>
  <c r="FN51" i="10"/>
  <c r="GN51" i="10" s="1"/>
  <c r="FN13" i="10"/>
  <c r="GN13" i="10" s="1"/>
  <c r="FM59" i="10"/>
  <c r="FK59" i="10"/>
  <c r="FL59" i="10"/>
  <c r="FN59" i="10"/>
  <c r="FN21" i="10"/>
  <c r="GN21" i="10" s="1"/>
  <c r="FK81" i="10"/>
  <c r="FL81" i="10"/>
  <c r="FN81" i="10"/>
  <c r="FM81" i="10"/>
  <c r="FL69" i="10"/>
  <c r="GN69" i="10" s="1"/>
  <c r="FN69" i="10"/>
  <c r="FK69" i="10"/>
  <c r="FM69" i="10"/>
  <c r="FM72" i="10"/>
  <c r="FK72" i="10"/>
  <c r="FL72" i="10"/>
  <c r="FN72" i="10"/>
  <c r="FN12" i="10"/>
  <c r="GN12" i="10" s="1"/>
  <c r="FN31" i="10"/>
  <c r="GN31" i="10" s="1"/>
  <c r="FN44" i="10"/>
  <c r="GN44" i="10" s="1"/>
  <c r="FN6" i="10"/>
  <c r="GN6" i="10" s="1"/>
  <c r="FN26" i="10"/>
  <c r="GN26" i="10" s="1"/>
  <c r="FN15" i="10"/>
  <c r="GN15" i="10" s="1"/>
  <c r="FM76" i="10"/>
  <c r="FN76" i="10"/>
  <c r="FK76" i="10"/>
  <c r="GN76" i="10" s="1"/>
  <c r="FL76" i="10"/>
  <c r="FN23" i="10"/>
  <c r="GN23" i="10" s="1"/>
  <c r="FM75" i="10"/>
  <c r="GN75" i="10" s="1"/>
  <c r="FN75" i="10"/>
  <c r="FK75" i="10"/>
  <c r="FL75" i="10"/>
  <c r="FK74" i="10"/>
  <c r="FN74" i="10"/>
  <c r="FM74" i="10"/>
  <c r="FL74" i="10"/>
  <c r="FN29" i="10"/>
  <c r="GN29" i="10" s="1"/>
  <c r="FN47" i="10"/>
  <c r="GN47" i="10" s="1"/>
  <c r="FN78" i="10"/>
  <c r="FL78" i="10"/>
  <c r="FK78" i="10"/>
  <c r="FM78" i="10"/>
  <c r="FN50" i="10"/>
  <c r="GN50" i="10" s="1"/>
  <c r="FN19" i="10"/>
  <c r="GN19" i="10" s="1"/>
  <c r="FN84" i="10"/>
  <c r="GN84" i="10" s="1"/>
  <c r="FL84" i="10"/>
  <c r="FK84" i="10"/>
  <c r="FM84" i="10"/>
  <c r="FL63" i="10"/>
  <c r="FN63" i="10"/>
  <c r="FK63" i="10"/>
  <c r="FM63" i="10"/>
  <c r="FN7" i="10"/>
  <c r="GN7" i="10" s="1"/>
  <c r="FK58" i="10"/>
  <c r="FM58" i="10"/>
  <c r="FL58" i="10"/>
  <c r="FN58" i="10"/>
  <c r="FN30" i="10"/>
  <c r="GN30" i="10" s="1"/>
  <c r="FN32" i="10"/>
  <c r="GN32" i="10" s="1"/>
  <c r="FN37" i="10"/>
  <c r="GN37" i="10" s="1"/>
  <c r="FL83" i="10"/>
  <c r="FM83" i="10"/>
  <c r="FK83" i="10"/>
  <c r="FN83" i="10"/>
  <c r="FK68" i="10"/>
  <c r="FN68" i="10"/>
  <c r="FL68" i="10"/>
  <c r="FM68" i="10"/>
  <c r="FN79" i="10"/>
  <c r="GN79" i="10" s="1"/>
  <c r="FK79" i="10"/>
  <c r="FL79" i="10"/>
  <c r="FM79" i="10"/>
  <c r="FN41" i="10"/>
  <c r="GN41" i="10" s="1"/>
  <c r="FN14" i="10"/>
  <c r="GN14" i="10" s="1"/>
  <c r="FK66" i="10"/>
  <c r="FM66" i="10"/>
  <c r="FL66" i="10"/>
  <c r="FN66" i="10"/>
  <c r="FK64" i="10"/>
  <c r="FN64" i="10"/>
  <c r="FM64" i="10"/>
  <c r="FL64" i="10"/>
  <c r="FN55" i="10"/>
  <c r="GN55" i="10" s="1"/>
  <c r="FN70" i="10"/>
  <c r="FK70" i="10"/>
  <c r="FL70" i="10"/>
  <c r="FM70" i="10"/>
  <c r="FN8" i="10"/>
  <c r="GN8" i="10" s="1"/>
  <c r="FN49" i="10"/>
  <c r="GN49" i="10" s="1"/>
  <c r="FL77" i="10"/>
  <c r="FM77" i="10"/>
  <c r="FN77" i="10"/>
  <c r="FK77" i="10"/>
  <c r="FN42" i="10"/>
  <c r="GN42" i="10" s="1"/>
  <c r="FN39" i="10"/>
  <c r="GN39" i="10" s="1"/>
  <c r="FN22" i="10"/>
  <c r="GN22" i="10" s="1"/>
  <c r="FN60" i="10"/>
  <c r="FM60" i="10"/>
  <c r="FL60" i="10"/>
  <c r="FK60" i="10"/>
  <c r="FK82" i="10"/>
  <c r="GN82" i="10" s="1"/>
  <c r="FL82" i="10"/>
  <c r="FM82" i="10"/>
  <c r="FN82" i="10"/>
  <c r="FN52" i="10"/>
  <c r="GN52" i="10" s="1"/>
  <c r="FN25" i="10"/>
  <c r="GN25" i="10" s="1"/>
  <c r="HI51" i="10" s="1"/>
  <c r="FK71" i="10"/>
  <c r="FM71" i="10"/>
  <c r="FL71" i="10"/>
  <c r="FN71" i="10"/>
  <c r="FN40" i="10"/>
  <c r="GN40" i="10" s="1"/>
  <c r="FN36" i="10"/>
  <c r="GN36" i="10" s="1"/>
  <c r="FN10" i="10"/>
  <c r="GN10" i="10" s="1"/>
  <c r="ED67" i="10"/>
  <c r="EE67" i="10"/>
  <c r="EC67" i="10"/>
  <c r="EB67" i="10"/>
  <c r="EE47" i="10"/>
  <c r="GG47" i="10" s="1"/>
  <c r="EE68" i="10"/>
  <c r="EB68" i="10"/>
  <c r="ED68" i="10"/>
  <c r="EC68" i="10"/>
  <c r="EB73" i="10"/>
  <c r="EC73" i="10"/>
  <c r="EE73" i="10"/>
  <c r="ED73" i="10"/>
  <c r="ED60" i="10"/>
  <c r="EC60" i="10"/>
  <c r="EB60" i="10"/>
  <c r="EE60" i="10"/>
  <c r="EC57" i="10"/>
  <c r="EB57" i="10"/>
  <c r="EE57" i="10"/>
  <c r="ED57" i="10"/>
  <c r="EE31" i="10"/>
  <c r="GG31" i="10" s="1"/>
  <c r="EE85" i="10"/>
  <c r="EB85" i="10"/>
  <c r="ED85" i="10"/>
  <c r="EC85" i="10"/>
  <c r="EE20" i="10"/>
  <c r="GG20" i="10" s="1"/>
  <c r="EE32" i="10"/>
  <c r="GG32" i="10" s="1"/>
  <c r="EE28" i="10"/>
  <c r="GG28" i="10" s="1"/>
  <c r="EE50" i="10"/>
  <c r="GG50" i="10" s="1"/>
  <c r="EE52" i="10"/>
  <c r="GG52" i="10" s="1"/>
  <c r="EE36" i="10"/>
  <c r="GG36" i="10" s="1"/>
  <c r="EC83" i="10"/>
  <c r="EE83" i="10"/>
  <c r="ED83" i="10"/>
  <c r="EB83" i="10"/>
  <c r="EE30" i="10"/>
  <c r="GG30" i="10" s="1"/>
  <c r="EE35" i="10"/>
  <c r="GG35" i="10" s="1"/>
  <c r="EE45" i="10"/>
  <c r="GG45" i="10" s="1"/>
  <c r="EE37" i="10"/>
  <c r="GG37" i="10" s="1"/>
  <c r="EE10" i="10"/>
  <c r="GG10" i="10" s="1"/>
  <c r="EE11" i="10"/>
  <c r="GG11" i="10" s="1"/>
  <c r="EE27" i="10"/>
  <c r="GG27" i="10" s="1"/>
  <c r="EE63" i="10"/>
  <c r="EB63" i="10"/>
  <c r="ED63" i="10"/>
  <c r="EC63" i="10"/>
  <c r="EE18" i="10"/>
  <c r="GG18" i="10" s="1"/>
  <c r="EE49" i="10"/>
  <c r="GG49" i="10" s="1"/>
  <c r="EE23" i="10"/>
  <c r="GG23" i="10" s="1"/>
  <c r="EE53" i="10"/>
  <c r="GG53" i="10" s="1"/>
  <c r="EE76" i="10"/>
  <c r="EB76" i="10"/>
  <c r="ED76" i="10"/>
  <c r="EC76" i="10"/>
  <c r="EE55" i="10"/>
  <c r="GG55" i="10" s="1"/>
  <c r="EB82" i="10"/>
  <c r="GG82" i="10" s="1"/>
  <c r="EC82" i="10"/>
  <c r="ED82" i="10"/>
  <c r="EE82" i="10"/>
  <c r="EE21" i="10"/>
  <c r="GG21" i="10" s="1"/>
  <c r="EE6" i="10"/>
  <c r="GG6" i="10" s="1"/>
  <c r="EE19" i="10"/>
  <c r="GG19" i="10" s="1"/>
  <c r="EE79" i="10"/>
  <c r="EC79" i="10"/>
  <c r="ED79" i="10"/>
  <c r="EB79" i="10"/>
  <c r="EB59" i="10"/>
  <c r="EE59" i="10"/>
  <c r="EC59" i="10"/>
  <c r="ED59" i="10"/>
  <c r="EE48" i="10"/>
  <c r="GG48" i="10" s="1"/>
  <c r="EE9" i="10"/>
  <c r="GG9" i="10" s="1"/>
  <c r="ED58" i="10"/>
  <c r="EE58" i="10"/>
  <c r="EC58" i="10"/>
  <c r="EB58" i="10"/>
  <c r="EE7" i="10"/>
  <c r="GG7" i="10" s="1"/>
  <c r="EE17" i="10"/>
  <c r="GG17" i="10" s="1"/>
  <c r="EE13" i="10"/>
  <c r="GG13" i="10" s="1"/>
  <c r="EE71" i="10"/>
  <c r="EC71" i="10"/>
  <c r="ED71" i="10"/>
  <c r="EB71" i="10"/>
  <c r="EE22" i="10"/>
  <c r="GG22" i="10" s="1"/>
  <c r="EE56" i="10"/>
  <c r="EB56" i="10"/>
  <c r="EC56" i="10"/>
  <c r="ED56" i="10"/>
  <c r="EE25" i="10"/>
  <c r="GG25" i="10" s="1"/>
  <c r="EE8" i="10"/>
  <c r="GG8" i="10" s="1"/>
  <c r="EE33" i="10"/>
  <c r="GG33" i="10" s="1"/>
  <c r="EC74" i="10"/>
  <c r="EE74" i="10"/>
  <c r="EB74" i="10"/>
  <c r="ED74" i="10"/>
  <c r="EE70" i="10"/>
  <c r="EB70" i="10"/>
  <c r="ED70" i="10"/>
  <c r="EC70" i="10"/>
  <c r="EE54" i="10"/>
  <c r="GG54" i="10" s="1"/>
  <c r="ED65" i="10"/>
  <c r="EC65" i="10"/>
  <c r="EB65" i="10"/>
  <c r="EE65" i="10"/>
  <c r="EE26" i="10"/>
  <c r="GG26" i="10" s="1"/>
  <c r="EE84" i="10"/>
  <c r="EB84" i="10"/>
  <c r="GG84" i="10" s="1"/>
  <c r="ED84" i="10"/>
  <c r="EC84" i="10"/>
  <c r="EE69" i="10"/>
  <c r="EB69" i="10"/>
  <c r="EC69" i="10"/>
  <c r="ED69" i="10"/>
  <c r="EE15" i="10"/>
  <c r="GG15" i="10" s="1"/>
  <c r="EE12" i="10"/>
  <c r="GG12" i="10" s="1"/>
  <c r="EE81" i="10"/>
  <c r="ED81" i="10"/>
  <c r="EB81" i="10"/>
  <c r="EC81" i="10"/>
  <c r="EE51" i="10"/>
  <c r="GG51" i="10" s="1"/>
  <c r="EE44" i="10"/>
  <c r="GG44" i="10" s="1"/>
  <c r="EE43" i="10"/>
  <c r="GG43" i="10" s="1"/>
  <c r="EE42" i="10"/>
  <c r="GG42" i="10" s="1"/>
  <c r="EE41" i="10"/>
  <c r="GG41" i="10" s="1"/>
  <c r="EE40" i="10"/>
  <c r="GG40" i="10" s="1"/>
  <c r="ED61" i="10"/>
  <c r="EE61" i="10"/>
  <c r="EB61" i="10"/>
  <c r="EC61" i="10"/>
  <c r="ED80" i="10"/>
  <c r="EE80" i="10"/>
  <c r="EC80" i="10"/>
  <c r="EB80" i="10"/>
  <c r="EE62" i="10"/>
  <c r="EC62" i="10"/>
  <c r="ED62" i="10"/>
  <c r="EB62" i="10"/>
  <c r="EE14" i="10"/>
  <c r="GG14" i="10" s="1"/>
  <c r="EE34" i="10"/>
  <c r="GG34" i="10" s="1"/>
  <c r="EE16" i="10"/>
  <c r="GG16" i="10" s="1"/>
  <c r="ED78" i="10"/>
  <c r="EB78" i="10"/>
  <c r="EE78" i="10"/>
  <c r="EC78" i="10"/>
  <c r="EE29" i="10"/>
  <c r="GG29" i="10" s="1"/>
  <c r="EE38" i="10"/>
  <c r="GG38" i="10" s="1"/>
  <c r="EE39" i="10"/>
  <c r="GG39" i="10" s="1"/>
  <c r="EB77" i="10"/>
  <c r="ED77" i="10"/>
  <c r="EE77" i="10"/>
  <c r="EC77" i="10"/>
  <c r="EC72" i="10"/>
  <c r="EE72" i="10"/>
  <c r="ED72" i="10"/>
  <c r="EB72" i="10"/>
  <c r="ED75" i="10"/>
  <c r="EE75" i="10"/>
  <c r="EB75" i="10"/>
  <c r="EC75" i="10"/>
  <c r="EE24" i="10"/>
  <c r="GG24" i="10" s="1"/>
  <c r="EE46" i="10"/>
  <c r="GG46" i="10" s="1"/>
  <c r="EE66" i="10"/>
  <c r="EC66" i="10"/>
  <c r="ED66" i="10"/>
  <c r="EB66" i="10"/>
  <c r="EC64" i="10"/>
  <c r="EE64" i="10"/>
  <c r="ED64" i="10"/>
  <c r="EB64" i="10"/>
  <c r="DF37" i="10"/>
  <c r="GB37" i="10" s="1"/>
  <c r="DF53" i="10"/>
  <c r="GB53" i="10" s="1"/>
  <c r="DF23" i="10"/>
  <c r="GB23" i="10" s="1"/>
  <c r="DF15" i="10"/>
  <c r="GB15" i="10" s="1"/>
  <c r="DD74" i="10"/>
  <c r="DE74" i="10"/>
  <c r="DH74" i="10" s="1"/>
  <c r="DF74" i="10"/>
  <c r="DD57" i="10"/>
  <c r="DF57" i="10"/>
  <c r="DE57" i="10"/>
  <c r="DF30" i="10"/>
  <c r="GB30" i="10" s="1"/>
  <c r="DF18" i="10"/>
  <c r="GB18" i="10" s="1"/>
  <c r="DD73" i="10"/>
  <c r="DF73" i="10"/>
  <c r="DE73" i="10"/>
  <c r="DH73" i="10" s="1"/>
  <c r="DF48" i="10"/>
  <c r="GB48" i="10" s="1"/>
  <c r="DD68" i="10"/>
  <c r="DF68" i="10"/>
  <c r="DE68" i="10"/>
  <c r="DH68" i="10" s="1"/>
  <c r="DF72" i="10"/>
  <c r="DD72" i="10"/>
  <c r="DE72" i="10"/>
  <c r="DH72" i="10" s="1"/>
  <c r="DF26" i="10"/>
  <c r="GB26" i="10" s="1"/>
  <c r="DF29" i="10"/>
  <c r="GB29" i="10" s="1"/>
  <c r="DF40" i="10"/>
  <c r="GB40" i="10" s="1"/>
  <c r="DE76" i="10"/>
  <c r="DH76" i="10" s="1"/>
  <c r="DF76" i="10"/>
  <c r="DD76" i="10"/>
  <c r="DF25" i="10"/>
  <c r="GB25" i="10" s="1"/>
  <c r="DF27" i="10"/>
  <c r="GB27" i="10" s="1"/>
  <c r="DF79" i="10"/>
  <c r="DE79" i="10"/>
  <c r="DH79" i="10" s="1"/>
  <c r="DD79" i="10"/>
  <c r="DE58" i="10"/>
  <c r="DF58" i="10"/>
  <c r="DD58" i="10"/>
  <c r="DF20" i="10"/>
  <c r="GB20" i="10" s="1"/>
  <c r="DE61" i="10"/>
  <c r="DF61" i="10"/>
  <c r="DD61" i="10"/>
  <c r="DD83" i="10"/>
  <c r="DF83" i="10"/>
  <c r="DE83" i="10"/>
  <c r="DH83" i="10" s="1"/>
  <c r="DF33" i="10"/>
  <c r="GB33" i="10" s="1"/>
  <c r="DF46" i="10"/>
  <c r="GB46" i="10" s="1"/>
  <c r="DF81" i="10"/>
  <c r="DD81" i="10"/>
  <c r="DE81" i="10"/>
  <c r="DH81" i="10" s="1"/>
  <c r="DF51" i="10"/>
  <c r="GB51" i="10" s="1"/>
  <c r="DF8" i="10"/>
  <c r="GB8" i="10" s="1"/>
  <c r="DF47" i="10"/>
  <c r="GB47" i="10" s="1"/>
  <c r="DF39" i="10"/>
  <c r="GB39" i="10" s="1"/>
  <c r="DF35" i="10"/>
  <c r="GB35" i="10" s="1"/>
  <c r="DF32" i="10"/>
  <c r="GB32" i="10" s="1"/>
  <c r="DF14" i="10"/>
  <c r="GB14" i="10" s="1"/>
  <c r="DF45" i="10"/>
  <c r="GB45" i="10" s="1"/>
  <c r="DF28" i="10"/>
  <c r="GB28" i="10" s="1"/>
  <c r="DE62" i="10"/>
  <c r="DD62" i="10"/>
  <c r="DF62" i="10"/>
  <c r="DF55" i="10"/>
  <c r="GB55" i="10" s="1"/>
  <c r="DD84" i="10"/>
  <c r="DF84" i="10"/>
  <c r="DE84" i="10"/>
  <c r="DH84" i="10" s="1"/>
  <c r="DF38" i="10"/>
  <c r="GB38" i="10" s="1"/>
  <c r="DF7" i="10"/>
  <c r="GB7" i="10" s="1"/>
  <c r="DF75" i="10"/>
  <c r="DE75" i="10"/>
  <c r="DH75" i="10" s="1"/>
  <c r="DD75" i="10"/>
  <c r="DE67" i="10"/>
  <c r="DH67" i="10" s="1"/>
  <c r="DD67" i="10"/>
  <c r="DF67" i="10"/>
  <c r="DF9" i="10"/>
  <c r="GB9" i="10" s="1"/>
  <c r="DF50" i="10"/>
  <c r="GB50" i="10" s="1"/>
  <c r="DF21" i="10"/>
  <c r="GB21" i="10" s="1"/>
  <c r="DF54" i="10"/>
  <c r="GB54" i="10" s="1"/>
  <c r="DD66" i="10"/>
  <c r="DE66" i="10"/>
  <c r="DH66" i="10" s="1"/>
  <c r="DF66" i="10"/>
  <c r="DF56" i="10"/>
  <c r="DE56" i="10"/>
  <c r="DD56" i="10"/>
  <c r="DF31" i="10"/>
  <c r="GB31" i="10" s="1"/>
  <c r="DF10" i="10"/>
  <c r="GB10" i="10" s="1"/>
  <c r="DF17" i="10"/>
  <c r="GB17" i="10" s="1"/>
  <c r="DF22" i="10"/>
  <c r="GB22" i="10" s="1"/>
  <c r="DF42" i="10"/>
  <c r="GB42" i="10" s="1"/>
  <c r="DF6" i="10"/>
  <c r="GB6" i="10" s="1"/>
  <c r="DE59" i="10"/>
  <c r="DF59" i="10"/>
  <c r="DD59" i="10"/>
  <c r="DE65" i="10"/>
  <c r="DF65" i="10"/>
  <c r="DD65" i="10"/>
  <c r="DD77" i="10"/>
  <c r="DE77" i="10"/>
  <c r="DH77" i="10" s="1"/>
  <c r="DF77" i="10"/>
  <c r="DD71" i="10"/>
  <c r="DF71" i="10"/>
  <c r="DE71" i="10"/>
  <c r="DH71" i="10" s="1"/>
  <c r="DD78" i="10"/>
  <c r="DE78" i="10"/>
  <c r="DH78" i="10" s="1"/>
  <c r="DF78" i="10"/>
  <c r="DF69" i="10"/>
  <c r="DE69" i="10"/>
  <c r="DH69" i="10" s="1"/>
  <c r="DD69" i="10"/>
  <c r="DF13" i="10"/>
  <c r="GB13" i="10" s="1"/>
  <c r="DF34" i="10"/>
  <c r="GB34" i="10" s="1"/>
  <c r="DE60" i="10"/>
  <c r="DF60" i="10"/>
  <c r="DD60" i="10"/>
  <c r="DF49" i="10"/>
  <c r="GB49" i="10" s="1"/>
  <c r="DF82" i="10"/>
  <c r="DD82" i="10"/>
  <c r="DE82" i="10"/>
  <c r="DH82" i="10" s="1"/>
  <c r="DF16" i="10"/>
  <c r="GB16" i="10" s="1"/>
  <c r="DF19" i="10"/>
  <c r="GB19" i="10" s="1"/>
  <c r="DF52" i="10"/>
  <c r="GB52" i="10" s="1"/>
  <c r="DF41" i="10"/>
  <c r="GB41" i="10" s="1"/>
  <c r="DF43" i="10"/>
  <c r="GB43" i="10" s="1"/>
  <c r="DF24" i="10"/>
  <c r="GB24" i="10" s="1"/>
  <c r="DF44" i="10"/>
  <c r="GB44" i="10" s="1"/>
  <c r="DF11" i="10"/>
  <c r="GB11" i="10" s="1"/>
  <c r="DF64" i="10"/>
  <c r="DD64" i="10"/>
  <c r="DE64" i="10"/>
  <c r="DE63" i="10"/>
  <c r="DD63" i="10"/>
  <c r="DF63" i="10"/>
  <c r="DE85" i="10"/>
  <c r="DH85" i="10" s="1"/>
  <c r="DD85" i="10"/>
  <c r="DF85" i="10"/>
  <c r="DE80" i="10"/>
  <c r="DH80" i="10" s="1"/>
  <c r="DD80" i="10"/>
  <c r="DF80" i="10"/>
  <c r="DF12" i="10"/>
  <c r="GB12" i="10" s="1"/>
  <c r="DD70" i="10"/>
  <c r="DE70" i="10"/>
  <c r="DH70" i="10" s="1"/>
  <c r="DF70" i="10"/>
  <c r="DF36" i="10"/>
  <c r="GB36" i="10" s="1"/>
  <c r="DS65" i="10"/>
  <c r="DR65" i="10"/>
  <c r="DT65" i="10"/>
  <c r="DU65" i="10"/>
  <c r="DS69" i="10"/>
  <c r="DR69" i="10"/>
  <c r="GE69" i="10" s="1"/>
  <c r="DU69" i="10"/>
  <c r="DT69" i="10"/>
  <c r="DT56" i="10"/>
  <c r="DS56" i="10"/>
  <c r="DR56" i="10"/>
  <c r="DU56" i="10"/>
  <c r="DU81" i="10"/>
  <c r="DR81" i="10"/>
  <c r="GE81" i="10" s="1"/>
  <c r="DT81" i="10"/>
  <c r="DS81" i="10"/>
  <c r="DT79" i="10"/>
  <c r="DU79" i="10"/>
  <c r="DS79" i="10"/>
  <c r="DR79" i="10"/>
  <c r="DU58" i="10"/>
  <c r="DS58" i="10"/>
  <c r="DR58" i="10"/>
  <c r="DT58" i="10"/>
  <c r="DS84" i="10"/>
  <c r="DU84" i="10"/>
  <c r="DR84" i="10"/>
  <c r="GE84" i="10" s="1"/>
  <c r="DT84" i="10"/>
  <c r="DU62" i="10"/>
  <c r="DR62" i="10"/>
  <c r="DT62" i="10"/>
  <c r="DS62" i="10"/>
  <c r="DR80" i="10"/>
  <c r="DU80" i="10"/>
  <c r="DS80" i="10"/>
  <c r="DT80" i="10"/>
  <c r="DR71" i="10"/>
  <c r="DU71" i="10"/>
  <c r="DS71" i="10"/>
  <c r="DT71" i="10"/>
  <c r="DT75" i="10"/>
  <c r="DU75" i="10"/>
  <c r="DR75" i="10"/>
  <c r="GE75" i="10" s="1"/>
  <c r="DS75" i="10"/>
  <c r="DU57" i="10"/>
  <c r="DT57" i="10"/>
  <c r="DS57" i="10"/>
  <c r="DR57" i="10"/>
  <c r="DS63" i="10"/>
  <c r="DR63" i="10"/>
  <c r="DU63" i="10"/>
  <c r="DT63" i="10"/>
  <c r="DS77" i="10"/>
  <c r="DR77" i="10"/>
  <c r="GE77" i="10" s="1"/>
  <c r="DU77" i="10"/>
  <c r="DT77" i="10"/>
  <c r="DR67" i="10"/>
  <c r="DT67" i="10"/>
  <c r="DS67" i="10"/>
  <c r="DU67" i="10"/>
  <c r="DR59" i="10"/>
  <c r="DU59" i="10"/>
  <c r="DS59" i="10"/>
  <c r="DT59" i="10"/>
  <c r="DT70" i="10"/>
  <c r="DU70" i="10"/>
  <c r="DS70" i="10"/>
  <c r="DR70" i="10"/>
  <c r="DS66" i="10"/>
  <c r="DU66" i="10"/>
  <c r="DR66" i="10"/>
  <c r="DT66" i="10"/>
  <c r="DR72" i="10"/>
  <c r="DS72" i="10"/>
  <c r="DT72" i="10"/>
  <c r="DU72" i="10"/>
  <c r="DS83" i="10"/>
  <c r="DR83" i="10"/>
  <c r="GE83" i="10" s="1"/>
  <c r="DT83" i="10"/>
  <c r="DU83" i="10"/>
  <c r="DR73" i="10"/>
  <c r="DT73" i="10"/>
  <c r="DU73" i="10"/>
  <c r="DS73" i="10"/>
  <c r="DT82" i="10"/>
  <c r="DU82" i="10"/>
  <c r="DS82" i="10"/>
  <c r="DR82" i="10"/>
  <c r="DS85" i="10"/>
  <c r="DT85" i="10"/>
  <c r="DR85" i="10"/>
  <c r="GE85" i="10" s="1"/>
  <c r="DU85" i="10"/>
  <c r="DT60" i="10"/>
  <c r="DR60" i="10"/>
  <c r="DU60" i="10"/>
  <c r="DS60" i="10"/>
  <c r="DU64" i="10"/>
  <c r="DR64" i="10"/>
  <c r="DS64" i="10"/>
  <c r="DT64" i="10"/>
  <c r="DU68" i="10"/>
  <c r="DS68" i="10"/>
  <c r="DT68" i="10"/>
  <c r="DR68" i="10"/>
  <c r="DT74" i="10"/>
  <c r="DS74" i="10"/>
  <c r="DR74" i="10"/>
  <c r="GE74" i="10" s="1"/>
  <c r="DU74" i="10"/>
  <c r="DU78" i="10"/>
  <c r="DT78" i="10"/>
  <c r="DS78" i="10"/>
  <c r="DR78" i="10"/>
  <c r="DT76" i="10"/>
  <c r="DR76" i="10"/>
  <c r="DS76" i="10"/>
  <c r="DU76" i="10"/>
  <c r="DT61" i="10"/>
  <c r="DR61" i="10"/>
  <c r="DU61" i="10"/>
  <c r="DS61" i="10"/>
  <c r="BF73" i="10"/>
  <c r="BH88" i="10"/>
  <c r="BC79" i="10"/>
  <c r="BG77" i="10"/>
  <c r="BI59" i="10"/>
  <c r="BD71" i="10"/>
  <c r="BA88" i="10"/>
  <c r="AX88" i="10"/>
  <c r="AY88" i="10"/>
  <c r="BE71" i="10"/>
  <c r="AT80" i="10"/>
  <c r="GE76" i="10" l="1"/>
  <c r="AX89" i="10"/>
  <c r="AX90" i="10"/>
  <c r="GE78" i="10"/>
  <c r="GE68" i="10"/>
  <c r="GE82" i="10"/>
  <c r="GE57" i="10"/>
  <c r="DH65" i="10"/>
  <c r="DM58" i="10"/>
  <c r="GB58" i="10"/>
  <c r="GW72" i="10" s="1"/>
  <c r="DI58" i="10"/>
  <c r="DI76" i="10"/>
  <c r="GC76" i="10" s="1"/>
  <c r="DM76" i="10"/>
  <c r="DO76" i="10" s="1"/>
  <c r="GD76" i="10" s="1"/>
  <c r="GB76" i="10"/>
  <c r="GG66" i="10"/>
  <c r="GG80" i="10"/>
  <c r="HB42" i="10"/>
  <c r="HB12" i="10"/>
  <c r="HB7" i="10"/>
  <c r="HB46" i="10"/>
  <c r="HB30" i="10"/>
  <c r="HB40" i="10"/>
  <c r="HB39" i="10"/>
  <c r="HB9" i="10"/>
  <c r="HB18" i="10"/>
  <c r="HB15" i="10"/>
  <c r="HB27" i="10"/>
  <c r="HB21" i="10"/>
  <c r="HB25" i="10"/>
  <c r="HB36" i="10"/>
  <c r="HB53" i="10"/>
  <c r="HB51" i="10"/>
  <c r="HB14" i="10"/>
  <c r="HB49" i="10"/>
  <c r="HB32" i="10"/>
  <c r="HB29" i="10"/>
  <c r="HB41" i="10"/>
  <c r="HB37" i="10"/>
  <c r="HB54" i="10"/>
  <c r="HB47" i="10"/>
  <c r="HB43" i="10"/>
  <c r="HB16" i="10"/>
  <c r="HB35" i="10"/>
  <c r="HB26" i="10"/>
  <c r="HB24" i="10"/>
  <c r="HB8" i="10"/>
  <c r="HB48" i="10"/>
  <c r="HB13" i="10"/>
  <c r="HB6" i="10"/>
  <c r="HB10" i="10"/>
  <c r="HB23" i="10"/>
  <c r="HB31" i="10"/>
  <c r="HB50" i="10"/>
  <c r="HB11" i="10"/>
  <c r="HB28" i="10"/>
  <c r="HB19" i="10"/>
  <c r="HB33" i="10"/>
  <c r="HB55" i="10"/>
  <c r="HB34" i="10"/>
  <c r="HB17" i="10"/>
  <c r="HB20" i="10"/>
  <c r="HB22" i="10"/>
  <c r="HB44" i="10"/>
  <c r="HB38" i="10"/>
  <c r="HB52" i="10"/>
  <c r="HB45" i="10"/>
  <c r="GN64" i="10"/>
  <c r="GN83" i="10"/>
  <c r="GN72" i="10"/>
  <c r="GN73" i="10"/>
  <c r="GN67" i="10"/>
  <c r="BC80" i="10"/>
  <c r="BE72" i="10"/>
  <c r="BF74" i="10"/>
  <c r="GE72" i="10"/>
  <c r="BA89" i="10"/>
  <c r="BA90" i="10"/>
  <c r="GE66" i="10"/>
  <c r="GE58" i="10"/>
  <c r="GB70" i="10"/>
  <c r="GB85" i="10"/>
  <c r="DI85" i="10"/>
  <c r="GC85" i="10" s="1"/>
  <c r="DM85" i="10"/>
  <c r="DO85" i="10" s="1"/>
  <c r="GD85" i="10" s="1"/>
  <c r="GB59" i="10"/>
  <c r="DM59" i="10"/>
  <c r="DI59" i="10"/>
  <c r="GB62" i="10"/>
  <c r="DI62" i="10"/>
  <c r="DM62" i="10"/>
  <c r="GG77" i="10"/>
  <c r="GG58" i="10"/>
  <c r="GG76" i="10"/>
  <c r="GG63" i="10"/>
  <c r="GN58" i="10"/>
  <c r="GN81" i="10"/>
  <c r="BD72" i="10"/>
  <c r="GE62" i="10"/>
  <c r="DI82" i="10"/>
  <c r="GC82" i="10" s="1"/>
  <c r="GB82" i="10"/>
  <c r="DM82" i="10"/>
  <c r="DO82" i="10" s="1"/>
  <c r="GD82" i="10" s="1"/>
  <c r="DM69" i="10"/>
  <c r="DO69" i="10" s="1"/>
  <c r="GD69" i="10" s="1"/>
  <c r="DI69" i="10"/>
  <c r="GC69" i="10" s="1"/>
  <c r="GB69" i="10"/>
  <c r="DI71" i="10"/>
  <c r="GC71" i="10" s="1"/>
  <c r="DM71" i="10"/>
  <c r="DO71" i="10" s="1"/>
  <c r="GD71" i="10" s="1"/>
  <c r="GB71" i="10"/>
  <c r="DM56" i="10"/>
  <c r="GB56" i="10"/>
  <c r="GW56" i="10" s="1"/>
  <c r="DI56" i="10"/>
  <c r="DH62" i="10"/>
  <c r="DH58" i="10"/>
  <c r="DH57" i="10"/>
  <c r="GG72" i="10"/>
  <c r="GG71" i="10"/>
  <c r="GG59" i="10"/>
  <c r="GG83" i="10"/>
  <c r="GG67" i="10"/>
  <c r="GN71" i="10"/>
  <c r="GN77" i="10"/>
  <c r="GN70" i="10"/>
  <c r="HI23" i="10"/>
  <c r="HI26" i="10"/>
  <c r="HI6" i="10"/>
  <c r="HI13" i="10"/>
  <c r="HI11" i="10"/>
  <c r="HI10" i="10"/>
  <c r="HI16" i="10"/>
  <c r="HI24" i="10"/>
  <c r="HI52" i="10"/>
  <c r="HI37" i="10"/>
  <c r="HI25" i="10"/>
  <c r="HI29" i="10"/>
  <c r="HI8" i="10"/>
  <c r="HI55" i="10"/>
  <c r="HI21" i="10"/>
  <c r="HI48" i="10"/>
  <c r="HI46" i="10"/>
  <c r="HI12" i="10"/>
  <c r="HI45" i="10"/>
  <c r="HI14" i="10"/>
  <c r="HI22" i="10"/>
  <c r="HI32" i="10"/>
  <c r="HI43" i="10"/>
  <c r="HI34" i="10"/>
  <c r="HI20" i="10"/>
  <c r="HI18" i="10"/>
  <c r="HI40" i="10"/>
  <c r="HI54" i="10"/>
  <c r="HI49" i="10"/>
  <c r="HI27" i="10"/>
  <c r="HI7" i="10"/>
  <c r="HI36" i="10"/>
  <c r="HI42" i="10"/>
  <c r="HI30" i="10"/>
  <c r="HI41" i="10"/>
  <c r="HI35" i="10"/>
  <c r="HI44" i="10"/>
  <c r="HI31" i="10"/>
  <c r="HI33" i="10"/>
  <c r="HI17" i="10"/>
  <c r="HI38" i="10"/>
  <c r="HI28" i="10"/>
  <c r="HI19" i="10"/>
  <c r="HI9" i="10"/>
  <c r="HI50" i="10"/>
  <c r="HI47" i="10"/>
  <c r="GN61" i="10"/>
  <c r="AT81" i="10"/>
  <c r="GE61" i="10"/>
  <c r="GE60" i="10"/>
  <c r="BI60" i="10"/>
  <c r="GE71" i="10"/>
  <c r="DH59" i="10"/>
  <c r="DH56" i="10"/>
  <c r="DI83" i="10"/>
  <c r="GC83" i="10" s="1"/>
  <c r="GB83" i="10"/>
  <c r="DM83" i="10"/>
  <c r="DO83" i="10" s="1"/>
  <c r="GD83" i="10" s="1"/>
  <c r="GB79" i="10"/>
  <c r="DI79" i="10"/>
  <c r="GC79" i="10" s="1"/>
  <c r="DM79" i="10"/>
  <c r="DO79" i="10" s="1"/>
  <c r="GD79" i="10" s="1"/>
  <c r="GB68" i="10"/>
  <c r="DI68" i="10"/>
  <c r="GC68" i="10" s="1"/>
  <c r="DM68" i="10"/>
  <c r="DO68" i="10" s="1"/>
  <c r="GD68" i="10" s="1"/>
  <c r="GB57" i="10"/>
  <c r="GG79" i="10"/>
  <c r="GG57" i="10"/>
  <c r="GN66" i="10"/>
  <c r="GN62" i="10"/>
  <c r="GE59" i="10"/>
  <c r="DI70" i="10"/>
  <c r="GC70" i="10" s="1"/>
  <c r="DM70" i="10"/>
  <c r="DO70" i="10" s="1"/>
  <c r="GD70" i="10" s="1"/>
  <c r="BG78" i="10"/>
  <c r="GE70" i="10"/>
  <c r="GE79" i="10"/>
  <c r="DM63" i="10"/>
  <c r="DI63" i="10"/>
  <c r="GB63" i="10"/>
  <c r="GW31" i="10"/>
  <c r="GW37" i="10"/>
  <c r="GW14" i="10"/>
  <c r="GW29" i="10"/>
  <c r="GW24" i="10"/>
  <c r="GW11" i="10"/>
  <c r="GW8" i="10"/>
  <c r="GW43" i="10"/>
  <c r="GW27" i="10"/>
  <c r="GW55" i="10"/>
  <c r="GW15" i="10"/>
  <c r="GW53" i="10"/>
  <c r="GW49" i="10"/>
  <c r="GW19" i="10"/>
  <c r="GW35" i="10"/>
  <c r="GW16" i="10"/>
  <c r="GW28" i="10"/>
  <c r="GW6" i="10"/>
  <c r="GW9" i="10"/>
  <c r="GW7" i="10"/>
  <c r="GW12" i="10"/>
  <c r="GW17" i="10"/>
  <c r="GW21" i="10"/>
  <c r="GW44" i="10"/>
  <c r="GW41" i="10"/>
  <c r="GW46" i="10"/>
  <c r="GW50" i="10"/>
  <c r="GW51" i="10"/>
  <c r="GW54" i="10"/>
  <c r="GW47" i="10"/>
  <c r="GW26" i="10"/>
  <c r="GW10" i="10"/>
  <c r="GW36" i="10"/>
  <c r="GW25" i="10"/>
  <c r="GW52" i="10"/>
  <c r="GW13" i="10"/>
  <c r="GW40" i="10"/>
  <c r="GW39" i="10"/>
  <c r="GW57" i="10"/>
  <c r="GW63" i="10"/>
  <c r="GW32" i="10"/>
  <c r="GW45" i="10"/>
  <c r="GW30" i="10"/>
  <c r="GW18" i="10"/>
  <c r="GW22" i="10"/>
  <c r="GW23" i="10"/>
  <c r="GW42" i="10"/>
  <c r="GW58" i="10"/>
  <c r="GW34" i="10"/>
  <c r="GW33" i="10"/>
  <c r="GW60" i="10"/>
  <c r="GW38" i="10"/>
  <c r="GW20" i="10"/>
  <c r="GW61" i="10"/>
  <c r="GW62" i="10"/>
  <c r="GC84" i="10"/>
  <c r="GB61" i="10"/>
  <c r="GW71" i="10" s="1"/>
  <c r="DI61" i="10"/>
  <c r="DM61" i="10"/>
  <c r="DI57" i="10"/>
  <c r="DM57" i="10"/>
  <c r="GG64" i="10"/>
  <c r="GG62" i="10"/>
  <c r="GG70" i="10"/>
  <c r="GG73" i="10"/>
  <c r="HI39" i="10"/>
  <c r="GN63" i="10"/>
  <c r="GN59" i="10"/>
  <c r="GN85" i="10"/>
  <c r="GE56" i="10"/>
  <c r="DH63" i="10"/>
  <c r="DI60" i="10"/>
  <c r="DM60" i="10"/>
  <c r="GB60" i="10"/>
  <c r="GW84" i="10" s="1"/>
  <c r="DI77" i="10"/>
  <c r="GC77" i="10" s="1"/>
  <c r="GB77" i="10"/>
  <c r="DM77" i="10"/>
  <c r="DO77" i="10" s="1"/>
  <c r="GD77" i="10" s="1"/>
  <c r="GB67" i="10"/>
  <c r="DI67" i="10"/>
  <c r="GC67" i="10" s="1"/>
  <c r="DM67" i="10"/>
  <c r="DO67" i="10" s="1"/>
  <c r="GD67" i="10" s="1"/>
  <c r="GB81" i="10"/>
  <c r="DI81" i="10"/>
  <c r="GC81" i="10" s="1"/>
  <c r="DM81" i="10"/>
  <c r="DO81" i="10" s="1"/>
  <c r="GD81" i="10" s="1"/>
  <c r="GG61" i="10"/>
  <c r="GN60" i="10"/>
  <c r="HI15" i="10"/>
  <c r="HI53" i="10"/>
  <c r="GN57" i="10"/>
  <c r="BH90" i="10"/>
  <c r="BH89" i="10"/>
  <c r="GE63" i="10"/>
  <c r="GE65" i="10"/>
  <c r="DI80" i="10"/>
  <c r="GC80" i="10" s="1"/>
  <c r="DM80" i="10"/>
  <c r="DO80" i="10" s="1"/>
  <c r="GD80" i="10" s="1"/>
  <c r="GB80" i="10"/>
  <c r="DH64" i="10"/>
  <c r="GC78" i="10"/>
  <c r="DI65" i="10"/>
  <c r="GB65" i="10"/>
  <c r="DM65" i="10"/>
  <c r="DI84" i="10"/>
  <c r="DM84" i="10"/>
  <c r="DO84" i="10" s="1"/>
  <c r="GD84" i="10" s="1"/>
  <c r="GB84" i="10"/>
  <c r="DH61" i="10"/>
  <c r="GG69" i="10"/>
  <c r="GG65" i="10"/>
  <c r="GG85" i="10"/>
  <c r="GG60" i="10"/>
  <c r="GN68" i="10"/>
  <c r="GN78" i="10"/>
  <c r="GN74" i="10"/>
  <c r="GN56" i="10"/>
  <c r="HI61" i="10" s="1"/>
  <c r="GE64" i="10"/>
  <c r="AY89" i="10"/>
  <c r="AY90" i="10"/>
  <c r="GE73" i="10"/>
  <c r="GE67" i="10"/>
  <c r="GE80" i="10"/>
  <c r="DI64" i="10"/>
  <c r="GB64" i="10"/>
  <c r="GW67" i="10" s="1"/>
  <c r="DM64" i="10"/>
  <c r="DH60" i="10"/>
  <c r="GB78" i="10"/>
  <c r="DM78" i="10"/>
  <c r="DO78" i="10" s="1"/>
  <c r="GD78" i="10" s="1"/>
  <c r="DI78" i="10"/>
  <c r="DI66" i="10"/>
  <c r="GC66" i="10" s="1"/>
  <c r="DM66" i="10"/>
  <c r="DO66" i="10" s="1"/>
  <c r="GD66" i="10" s="1"/>
  <c r="GB66" i="10"/>
  <c r="DM75" i="10"/>
  <c r="DO75" i="10" s="1"/>
  <c r="GD75" i="10" s="1"/>
  <c r="GB75" i="10"/>
  <c r="DI75" i="10"/>
  <c r="GC75" i="10" s="1"/>
  <c r="GW48" i="10"/>
  <c r="GB72" i="10"/>
  <c r="DI72" i="10"/>
  <c r="GC72" i="10" s="1"/>
  <c r="DM72" i="10"/>
  <c r="DO72" i="10" s="1"/>
  <c r="GD72" i="10" s="1"/>
  <c r="GB73" i="10"/>
  <c r="DI73" i="10"/>
  <c r="GC73" i="10" s="1"/>
  <c r="DM73" i="10"/>
  <c r="DO73" i="10" s="1"/>
  <c r="GD73" i="10" s="1"/>
  <c r="DM74" i="10"/>
  <c r="DO74" i="10" s="1"/>
  <c r="GD74" i="10" s="1"/>
  <c r="GB74" i="10"/>
  <c r="DI74" i="10"/>
  <c r="GC74" i="10" s="1"/>
  <c r="GG75" i="10"/>
  <c r="GG78" i="10"/>
  <c r="GG81" i="10"/>
  <c r="GG74" i="10"/>
  <c r="GG56" i="10"/>
  <c r="HB73" i="10" s="1"/>
  <c r="GG68" i="10"/>
  <c r="GN65" i="10"/>
  <c r="GN80" i="10"/>
  <c r="HW40" i="10"/>
  <c r="HW36" i="10"/>
  <c r="HW37" i="10"/>
  <c r="HW8" i="10"/>
  <c r="HW11" i="10"/>
  <c r="HW22" i="10"/>
  <c r="ID13" i="10"/>
  <c r="ID8" i="10"/>
  <c r="ID6" i="10"/>
  <c r="ID11" i="10"/>
  <c r="ID7" i="10"/>
  <c r="ID9" i="10"/>
  <c r="ID10" i="10"/>
  <c r="ID12" i="10"/>
  <c r="ID14" i="10"/>
  <c r="ID25" i="10"/>
  <c r="ID46" i="10"/>
  <c r="ID34" i="10"/>
  <c r="ID41" i="10"/>
  <c r="ID28" i="10"/>
  <c r="HR31" i="10"/>
  <c r="HR27" i="10"/>
  <c r="HR28" i="10"/>
  <c r="HR41" i="10"/>
  <c r="HR36" i="10"/>
  <c r="HR39" i="10"/>
  <c r="HR34" i="10"/>
  <c r="HR48" i="10"/>
  <c r="HR15" i="10"/>
  <c r="HR60" i="10"/>
  <c r="HW39" i="10"/>
  <c r="HW53" i="10"/>
  <c r="HW54" i="10"/>
  <c r="HW48" i="10"/>
  <c r="HW28" i="10"/>
  <c r="HW44" i="10"/>
  <c r="ID29" i="10"/>
  <c r="ID17" i="10"/>
  <c r="ID49" i="10"/>
  <c r="ID35" i="10"/>
  <c r="HR37" i="10"/>
  <c r="HR55" i="10"/>
  <c r="HR6" i="10"/>
  <c r="HR46" i="10"/>
  <c r="HR25" i="10"/>
  <c r="HR57" i="10"/>
  <c r="HR33" i="10"/>
  <c r="HR20" i="10"/>
  <c r="ID39" i="10"/>
  <c r="HR50" i="10"/>
  <c r="HW9" i="10"/>
  <c r="HW51" i="10"/>
  <c r="HW47" i="10"/>
  <c r="HW13" i="10"/>
  <c r="HW19" i="10"/>
  <c r="HW38" i="10"/>
  <c r="ID15" i="10"/>
  <c r="ID45" i="10"/>
  <c r="ID27" i="10"/>
  <c r="ID44" i="10"/>
  <c r="HR14" i="10"/>
  <c r="HR52" i="10"/>
  <c r="HW42" i="10"/>
  <c r="HW18" i="10"/>
  <c r="HW14" i="10"/>
  <c r="HW43" i="10"/>
  <c r="HW6" i="10"/>
  <c r="HW33" i="10"/>
  <c r="HW52" i="10"/>
  <c r="ID16" i="10"/>
  <c r="ID21" i="10"/>
  <c r="ID31" i="10"/>
  <c r="HR29" i="10"/>
  <c r="HR53" i="10"/>
  <c r="HR7" i="10"/>
  <c r="HR51" i="10"/>
  <c r="HR23" i="10"/>
  <c r="HR61" i="10"/>
  <c r="HW12" i="10"/>
  <c r="HW15" i="10"/>
  <c r="HW49" i="10"/>
  <c r="HW16" i="10"/>
  <c r="HW10" i="10"/>
  <c r="HW45" i="10"/>
  <c r="ID19" i="10"/>
  <c r="ID18" i="10"/>
  <c r="ID20" i="10"/>
  <c r="ID36" i="10"/>
  <c r="HR24" i="10"/>
  <c r="HR49" i="10"/>
  <c r="HR12" i="10"/>
  <c r="HR54" i="10"/>
  <c r="HR32" i="10"/>
  <c r="HR42" i="10"/>
  <c r="HR62" i="10"/>
  <c r="HW7" i="10"/>
  <c r="HW27" i="10"/>
  <c r="HW32" i="10"/>
  <c r="HW35" i="10"/>
  <c r="HW23" i="10"/>
  <c r="HW34" i="10"/>
  <c r="HR56" i="10"/>
  <c r="ID24" i="10"/>
  <c r="ID22" i="10"/>
  <c r="ID40" i="10"/>
  <c r="ID42" i="10"/>
  <c r="ID33" i="10"/>
  <c r="ID50" i="10"/>
  <c r="HR11" i="10"/>
  <c r="HR19" i="10"/>
  <c r="HR17" i="10"/>
  <c r="HR47" i="10"/>
  <c r="HR45" i="10"/>
  <c r="ID53" i="10"/>
  <c r="HW46" i="10"/>
  <c r="HW21" i="10"/>
  <c r="HW29" i="10"/>
  <c r="HW26" i="10"/>
  <c r="HW31" i="10"/>
  <c r="HW17" i="10"/>
  <c r="ID23" i="10"/>
  <c r="ID51" i="10"/>
  <c r="ID52" i="10"/>
  <c r="ID32" i="10"/>
  <c r="ID30" i="10"/>
  <c r="ID47" i="10"/>
  <c r="HR8" i="10"/>
  <c r="HR35" i="10"/>
  <c r="HR21" i="10"/>
  <c r="HR26" i="10"/>
  <c r="HR13" i="10"/>
  <c r="HR30" i="10"/>
  <c r="HR38" i="10"/>
  <c r="HR22" i="10"/>
  <c r="HW30" i="10"/>
  <c r="HW25" i="10"/>
  <c r="HW41" i="10"/>
  <c r="HW24" i="10"/>
  <c r="HW50" i="10"/>
  <c r="HW20" i="10"/>
  <c r="ID26" i="10"/>
  <c r="ID37" i="10"/>
  <c r="ID48" i="10"/>
  <c r="ID43" i="10"/>
  <c r="ID54" i="10"/>
  <c r="ID38" i="10"/>
  <c r="HR43" i="10"/>
  <c r="HR16" i="10"/>
  <c r="HR44" i="10"/>
  <c r="HR10" i="10"/>
  <c r="HR40" i="10"/>
  <c r="HR18" i="10"/>
  <c r="HR9" i="10"/>
  <c r="HR71" i="10"/>
  <c r="GW85" i="10" l="1"/>
  <c r="GW70" i="10"/>
  <c r="DO61" i="10"/>
  <c r="GW75" i="10"/>
  <c r="BI61" i="10"/>
  <c r="HI83" i="10"/>
  <c r="HI79" i="10"/>
  <c r="HI60" i="10"/>
  <c r="HI63" i="10"/>
  <c r="GW79" i="10"/>
  <c r="BD73" i="10"/>
  <c r="HB71" i="10"/>
  <c r="HB66" i="10"/>
  <c r="HB65" i="10"/>
  <c r="HB64" i="10"/>
  <c r="DO64" i="10"/>
  <c r="GW66" i="10"/>
  <c r="GW73" i="10"/>
  <c r="GW69" i="10"/>
  <c r="GC61" i="10"/>
  <c r="GW80" i="10"/>
  <c r="GC63" i="10"/>
  <c r="GW59" i="10"/>
  <c r="HI85" i="10"/>
  <c r="HI77" i="10"/>
  <c r="HI56" i="10"/>
  <c r="GC56" i="10"/>
  <c r="GX76" i="10" s="1"/>
  <c r="HB62" i="10"/>
  <c r="HB81" i="10"/>
  <c r="HB58" i="10"/>
  <c r="HB79" i="10"/>
  <c r="GC65" i="10"/>
  <c r="GW65" i="10"/>
  <c r="DO65" i="10"/>
  <c r="GC60" i="10"/>
  <c r="DO60" i="10"/>
  <c r="GD60" i="10"/>
  <c r="GW81" i="10"/>
  <c r="GW68" i="10"/>
  <c r="DO63" i="10"/>
  <c r="HI71" i="10"/>
  <c r="HI78" i="10"/>
  <c r="HI75" i="10"/>
  <c r="DO62" i="10"/>
  <c r="HB61" i="10"/>
  <c r="HB78" i="10"/>
  <c r="HB82" i="10"/>
  <c r="HB80" i="10"/>
  <c r="GC58" i="10"/>
  <c r="GW82" i="10"/>
  <c r="GW83" i="10"/>
  <c r="HI76" i="10"/>
  <c r="HI72" i="10"/>
  <c r="HI67" i="10"/>
  <c r="HI73" i="10"/>
  <c r="GC62" i="10"/>
  <c r="HB77" i="10"/>
  <c r="HB67" i="10"/>
  <c r="HB68" i="10"/>
  <c r="GW76" i="10"/>
  <c r="HI69" i="10"/>
  <c r="HI62" i="10"/>
  <c r="HI57" i="10"/>
  <c r="HI80" i="10"/>
  <c r="DO56" i="10"/>
  <c r="BF75" i="10"/>
  <c r="HB85" i="10"/>
  <c r="HB57" i="10"/>
  <c r="HB63" i="10"/>
  <c r="DO57" i="10"/>
  <c r="AT82" i="10"/>
  <c r="HI70" i="10"/>
  <c r="HI84" i="10"/>
  <c r="HI65" i="10"/>
  <c r="HI58" i="10"/>
  <c r="BE73" i="10"/>
  <c r="HB76" i="10"/>
  <c r="HB75" i="10"/>
  <c r="HB70" i="10"/>
  <c r="HB84" i="10"/>
  <c r="DO58" i="10"/>
  <c r="GW77" i="10"/>
  <c r="GW74" i="10"/>
  <c r="BG79" i="10"/>
  <c r="HI68" i="10"/>
  <c r="HI64" i="10"/>
  <c r="HI81" i="10"/>
  <c r="HI59" i="10"/>
  <c r="GC59" i="10"/>
  <c r="BC81" i="10"/>
  <c r="HB72" i="10"/>
  <c r="HB59" i="10"/>
  <c r="HB60" i="10"/>
  <c r="HB74" i="10"/>
  <c r="GC64" i="10"/>
  <c r="GW78" i="10"/>
  <c r="GZ56" i="10"/>
  <c r="GZ71" i="10"/>
  <c r="GZ84" i="10"/>
  <c r="GZ63" i="10"/>
  <c r="GZ72" i="10"/>
  <c r="GZ59" i="10"/>
  <c r="GZ61" i="10"/>
  <c r="GZ62" i="10"/>
  <c r="GZ73" i="10"/>
  <c r="GZ67" i="10"/>
  <c r="GZ76" i="10"/>
  <c r="GZ82" i="10"/>
  <c r="GZ58" i="10"/>
  <c r="GZ74" i="10"/>
  <c r="GZ69" i="10"/>
  <c r="GZ78" i="10"/>
  <c r="GZ70" i="10"/>
  <c r="GZ81" i="10"/>
  <c r="GZ75" i="10"/>
  <c r="GZ65" i="10"/>
  <c r="GZ83" i="10"/>
  <c r="GZ80" i="10"/>
  <c r="GZ77" i="10"/>
  <c r="GZ64" i="10"/>
  <c r="GZ66" i="10"/>
  <c r="GZ79" i="10"/>
  <c r="GZ85" i="10"/>
  <c r="GZ57" i="10"/>
  <c r="GZ68" i="10"/>
  <c r="GZ60" i="10"/>
  <c r="GC57" i="10"/>
  <c r="GW64" i="10"/>
  <c r="HI74" i="10"/>
  <c r="HI66" i="10"/>
  <c r="DO59" i="10"/>
  <c r="HI82" i="10"/>
  <c r="HB56" i="10"/>
  <c r="HB83" i="10"/>
  <c r="HB69" i="10"/>
  <c r="ID81" i="10"/>
  <c r="HU72" i="10"/>
  <c r="ID83" i="10"/>
  <c r="HW65" i="10"/>
  <c r="HW84" i="10"/>
  <c r="ID79" i="10"/>
  <c r="HW64" i="10"/>
  <c r="HR80" i="10"/>
  <c r="HR67" i="10"/>
  <c r="HR68" i="10"/>
  <c r="HW61" i="10"/>
  <c r="ID76" i="10"/>
  <c r="HW68" i="10"/>
  <c r="ID84" i="10"/>
  <c r="ID59" i="10"/>
  <c r="HU59" i="10"/>
  <c r="HU80" i="10"/>
  <c r="HR84" i="10"/>
  <c r="HR85" i="10"/>
  <c r="ID60" i="10"/>
  <c r="HW62" i="10"/>
  <c r="HW78" i="10"/>
  <c r="ID72" i="10"/>
  <c r="HR76" i="10"/>
  <c r="HW85" i="10"/>
  <c r="ID65" i="10"/>
  <c r="HU61" i="10"/>
  <c r="HU69" i="10"/>
  <c r="HU77" i="10"/>
  <c r="HW55" i="10"/>
  <c r="HW56" i="10"/>
  <c r="HU70" i="10"/>
  <c r="HR63" i="10"/>
  <c r="HR64" i="10"/>
  <c r="HW79" i="10"/>
  <c r="ID57" i="10"/>
  <c r="HW72" i="10"/>
  <c r="HU67" i="10"/>
  <c r="HU79" i="10"/>
  <c r="HR75" i="10"/>
  <c r="ID80" i="10"/>
  <c r="ID68" i="10"/>
  <c r="HU84" i="10"/>
  <c r="HU85" i="10"/>
  <c r="ID55" i="10"/>
  <c r="ID56" i="10"/>
  <c r="HR82" i="10"/>
  <c r="HU65" i="10"/>
  <c r="HR65" i="10"/>
  <c r="HW67" i="10"/>
  <c r="HW73" i="10"/>
  <c r="HW74" i="10"/>
  <c r="HU68" i="10"/>
  <c r="ID82" i="10"/>
  <c r="HR70" i="10"/>
  <c r="ID63" i="10"/>
  <c r="HW81" i="10"/>
  <c r="HW82" i="10"/>
  <c r="ID67" i="10"/>
  <c r="ID69" i="10"/>
  <c r="HW57" i="10"/>
  <c r="ID58" i="10"/>
  <c r="HR77" i="10"/>
  <c r="HR78" i="10"/>
  <c r="HU62" i="10"/>
  <c r="HU78" i="10"/>
  <c r="HU64" i="10"/>
  <c r="HW83" i="10"/>
  <c r="HW76" i="10"/>
  <c r="HU71" i="10"/>
  <c r="HU81" i="10"/>
  <c r="ID74" i="10"/>
  <c r="HW71" i="10"/>
  <c r="ID77" i="10"/>
  <c r="ID75" i="10"/>
  <c r="HW59" i="10"/>
  <c r="HU76" i="10"/>
  <c r="ID66" i="10"/>
  <c r="HW66" i="10"/>
  <c r="ID64" i="10"/>
  <c r="HU63" i="10"/>
  <c r="HU57" i="10"/>
  <c r="HR81" i="10"/>
  <c r="ID70" i="10"/>
  <c r="HU58" i="10"/>
  <c r="HU74" i="10"/>
  <c r="HR79" i="10"/>
  <c r="HR66" i="10"/>
  <c r="HR58" i="10"/>
  <c r="HR59" i="10"/>
  <c r="HW58" i="10"/>
  <c r="ID71" i="10"/>
  <c r="HW80" i="10"/>
  <c r="ID73" i="10"/>
  <c r="ID61" i="10"/>
  <c r="ID62" i="10"/>
  <c r="HW63" i="10"/>
  <c r="HR74" i="10"/>
  <c r="HU56" i="10"/>
  <c r="HU55" i="10"/>
  <c r="HU73" i="10"/>
  <c r="HU66" i="10"/>
  <c r="HW69" i="10"/>
  <c r="HR72" i="10"/>
  <c r="HR73" i="10"/>
  <c r="ID85" i="10"/>
  <c r="ID78" i="10"/>
  <c r="HR69" i="10"/>
  <c r="HW75" i="10"/>
  <c r="HU75" i="10"/>
  <c r="HW77" i="10"/>
  <c r="HW70" i="10"/>
  <c r="HW60" i="10"/>
  <c r="HU82" i="10"/>
  <c r="HR83" i="10"/>
  <c r="HU83" i="10"/>
  <c r="HU60" i="10"/>
  <c r="BI62" i="10" l="1"/>
  <c r="BC82" i="10"/>
  <c r="BE74" i="10"/>
  <c r="GD61" i="10"/>
  <c r="GD59" i="10"/>
  <c r="GD56" i="10"/>
  <c r="GD57" i="10"/>
  <c r="BD74" i="10"/>
  <c r="AT83" i="10"/>
  <c r="GD62" i="10"/>
  <c r="BG80" i="10"/>
  <c r="GD58" i="10"/>
  <c r="GD63" i="10"/>
  <c r="GD64" i="10"/>
  <c r="BF76" i="10"/>
  <c r="GD65" i="10"/>
  <c r="GX80" i="10"/>
  <c r="GX64" i="10"/>
  <c r="GX67" i="10"/>
  <c r="GX65" i="10"/>
  <c r="GX85" i="10"/>
  <c r="GX57" i="10"/>
  <c r="GX82" i="10"/>
  <c r="GX62" i="10"/>
  <c r="GX71" i="10"/>
  <c r="GX61" i="10"/>
  <c r="GX58" i="10"/>
  <c r="GX66" i="10"/>
  <c r="GX63" i="10"/>
  <c r="GX70" i="10"/>
  <c r="GX68" i="10"/>
  <c r="GX69" i="10"/>
  <c r="GX75" i="10"/>
  <c r="GX56" i="10"/>
  <c r="GX72" i="10"/>
  <c r="GX59" i="10"/>
  <c r="GX60" i="10"/>
  <c r="GX79" i="10"/>
  <c r="GX73" i="10"/>
  <c r="GX77" i="10"/>
  <c r="GX78" i="10"/>
  <c r="GX74" i="10"/>
  <c r="GX81" i="10"/>
  <c r="GX84" i="10"/>
  <c r="GX83" i="10"/>
  <c r="HS62" i="10"/>
  <c r="HS69" i="10"/>
  <c r="HS76" i="10"/>
  <c r="HS77" i="10"/>
  <c r="HS73" i="10"/>
  <c r="HS80" i="10"/>
  <c r="HS71" i="10"/>
  <c r="HS75" i="10"/>
  <c r="HS78" i="10"/>
  <c r="HS68" i="10"/>
  <c r="HS64" i="10"/>
  <c r="HS61" i="10"/>
  <c r="HS56" i="10"/>
  <c r="HS55" i="10"/>
  <c r="HS74" i="10"/>
  <c r="HS67" i="10"/>
  <c r="HS58" i="10"/>
  <c r="HS72" i="10"/>
  <c r="HS81" i="10"/>
  <c r="HS82" i="10"/>
  <c r="HS65" i="10"/>
  <c r="HS66" i="10"/>
  <c r="HS59" i="10"/>
  <c r="HS84" i="10"/>
  <c r="HS85" i="10"/>
  <c r="HS63" i="10"/>
  <c r="HS60" i="10"/>
  <c r="HS83" i="10"/>
  <c r="HS57" i="10"/>
  <c r="HS70" i="10"/>
  <c r="HS79" i="10"/>
  <c r="BG81" i="10" l="1"/>
  <c r="BF77" i="10"/>
  <c r="GY57" i="10"/>
  <c r="GY74" i="10"/>
  <c r="GY59" i="10"/>
  <c r="GY71" i="10"/>
  <c r="GY60" i="10"/>
  <c r="GY69" i="10"/>
  <c r="GY81" i="10"/>
  <c r="GY84" i="10"/>
  <c r="GY61" i="10"/>
  <c r="GY58" i="10"/>
  <c r="GY79" i="10"/>
  <c r="GY70" i="10"/>
  <c r="GY77" i="10"/>
  <c r="GY78" i="10"/>
  <c r="GY76" i="10"/>
  <c r="GY67" i="10"/>
  <c r="GY83" i="10"/>
  <c r="GY65" i="10"/>
  <c r="GY82" i="10"/>
  <c r="GY75" i="10"/>
  <c r="GY73" i="10"/>
  <c r="GY66" i="10"/>
  <c r="GY62" i="10"/>
  <c r="GY68" i="10"/>
  <c r="GY72" i="10"/>
  <c r="GY56" i="10"/>
  <c r="GY64" i="10"/>
  <c r="GY80" i="10"/>
  <c r="GY85" i="10"/>
  <c r="GY63" i="10"/>
  <c r="AT84" i="10"/>
  <c r="BD75" i="10"/>
  <c r="BE75" i="10"/>
  <c r="BC83" i="10"/>
  <c r="BI63" i="10"/>
  <c r="HT81" i="10"/>
  <c r="HT76" i="10"/>
  <c r="HT62" i="10"/>
  <c r="HT57" i="10"/>
  <c r="HT61" i="10"/>
  <c r="HT83" i="10"/>
  <c r="HT72" i="10"/>
  <c r="HT66" i="10"/>
  <c r="HT74" i="10"/>
  <c r="HT58" i="10"/>
  <c r="HT65" i="10"/>
  <c r="HT55" i="10"/>
  <c r="HT56" i="10"/>
  <c r="HT63" i="10"/>
  <c r="HT67" i="10"/>
  <c r="HT59" i="10"/>
  <c r="HT79" i="10"/>
  <c r="HT82" i="10"/>
  <c r="HT64" i="10"/>
  <c r="HT71" i="10"/>
  <c r="HT70" i="10"/>
  <c r="HT75" i="10"/>
  <c r="HT80" i="10"/>
  <c r="HT78" i="10"/>
  <c r="HT68" i="10"/>
  <c r="HT60" i="10"/>
  <c r="HT77" i="10"/>
  <c r="HT73" i="10"/>
  <c r="HT85" i="10"/>
  <c r="HT69" i="10"/>
  <c r="HT84" i="10"/>
  <c r="BI64" i="10" l="1"/>
  <c r="BC84" i="10"/>
  <c r="BD76" i="10"/>
  <c r="BE76" i="10"/>
  <c r="BF78" i="10"/>
  <c r="AT85" i="10"/>
  <c r="BG82" i="10"/>
  <c r="BO33" i="10"/>
  <c r="BO10" i="10"/>
  <c r="BO24" i="10"/>
  <c r="BO7" i="10"/>
  <c r="BO17" i="10"/>
  <c r="BO14" i="10"/>
  <c r="BO18" i="10"/>
  <c r="BO26" i="10"/>
  <c r="BO6" i="10"/>
  <c r="BO31" i="10"/>
  <c r="BO27" i="10"/>
  <c r="BO29" i="10"/>
  <c r="BO35" i="10"/>
  <c r="BO19" i="10"/>
  <c r="BO21" i="10"/>
  <c r="BO20" i="10"/>
  <c r="BO9" i="10"/>
  <c r="BO34" i="10"/>
  <c r="BO15" i="10"/>
  <c r="BO28" i="10"/>
  <c r="BO16" i="10"/>
  <c r="BO8" i="10"/>
  <c r="BO11" i="10"/>
  <c r="BO12" i="10"/>
  <c r="BO30" i="10"/>
  <c r="BO22" i="10"/>
  <c r="BO32" i="10"/>
  <c r="BO23" i="10"/>
  <c r="BO25" i="10"/>
  <c r="BO13" i="10"/>
  <c r="CV13" i="10" l="1"/>
  <c r="FZ13" i="10" s="1"/>
  <c r="CV25" i="10"/>
  <c r="FZ25" i="10" s="1"/>
  <c r="CV23" i="10"/>
  <c r="FZ23" i="10" s="1"/>
  <c r="CS32" i="10"/>
  <c r="FZ32" i="10" s="1"/>
  <c r="CT32" i="10"/>
  <c r="CU32" i="10"/>
  <c r="CV32" i="10"/>
  <c r="CV22" i="10"/>
  <c r="FZ22" i="10" s="1"/>
  <c r="CS30" i="10"/>
  <c r="FZ30" i="10" s="1"/>
  <c r="CU30" i="10"/>
  <c r="CT30" i="10"/>
  <c r="CV30" i="10"/>
  <c r="CV12" i="10"/>
  <c r="FZ12" i="10" s="1"/>
  <c r="CV11" i="10"/>
  <c r="FZ11" i="10" s="1"/>
  <c r="CV8" i="10"/>
  <c r="FZ8" i="10" s="1"/>
  <c r="CV16" i="10"/>
  <c r="FZ16" i="10" s="1"/>
  <c r="CS28" i="10"/>
  <c r="CV28" i="10"/>
  <c r="CU28" i="10"/>
  <c r="CT28" i="10"/>
  <c r="CV15" i="10"/>
  <c r="FZ15" i="10" s="1"/>
  <c r="CU34" i="10"/>
  <c r="CS34" i="10"/>
  <c r="CT34" i="10"/>
  <c r="CV34" i="10"/>
  <c r="CV9" i="10"/>
  <c r="FZ9" i="10" s="1"/>
  <c r="CV20" i="10"/>
  <c r="FZ20" i="10" s="1"/>
  <c r="CV21" i="10"/>
  <c r="FZ21" i="10" s="1"/>
  <c r="CV19" i="10"/>
  <c r="FZ19" i="10" s="1"/>
  <c r="CU35" i="10"/>
  <c r="CT35" i="10"/>
  <c r="CS35" i="10"/>
  <c r="CV35" i="10"/>
  <c r="CT29" i="10"/>
  <c r="CS29" i="10"/>
  <c r="FZ29" i="10" s="1"/>
  <c r="CU29" i="10"/>
  <c r="CV29" i="10"/>
  <c r="CU27" i="10"/>
  <c r="CS27" i="10"/>
  <c r="CT27" i="10"/>
  <c r="CV27" i="10"/>
  <c r="CT31" i="10"/>
  <c r="CS31" i="10"/>
  <c r="FZ31" i="10" s="1"/>
  <c r="CU31" i="10"/>
  <c r="CV31" i="10"/>
  <c r="CV6" i="10"/>
  <c r="FZ6" i="10" s="1"/>
  <c r="CV26" i="10"/>
  <c r="CU26" i="10"/>
  <c r="CS26" i="10"/>
  <c r="CT26" i="10"/>
  <c r="CV18" i="10"/>
  <c r="FZ18" i="10" s="1"/>
  <c r="CV14" i="10"/>
  <c r="FZ14" i="10" s="1"/>
  <c r="CV17" i="10"/>
  <c r="FZ17" i="10" s="1"/>
  <c r="CV7" i="10"/>
  <c r="FZ7" i="10" s="1"/>
  <c r="CV24" i="10"/>
  <c r="FZ24" i="10" s="1"/>
  <c r="CV10" i="10"/>
  <c r="FZ10" i="10" s="1"/>
  <c r="CV33" i="10"/>
  <c r="CT33" i="10"/>
  <c r="CS33" i="10"/>
  <c r="CU33" i="10"/>
  <c r="BF79" i="10"/>
  <c r="BG83" i="10"/>
  <c r="AT88" i="10"/>
  <c r="BE77" i="10"/>
  <c r="BD77" i="10"/>
  <c r="BC85" i="10"/>
  <c r="BI65" i="10"/>
  <c r="BX14" i="10"/>
  <c r="BX20" i="10"/>
  <c r="BX16" i="10"/>
  <c r="BX38" i="10"/>
  <c r="BX23" i="10"/>
  <c r="BX8" i="10"/>
  <c r="BX33" i="10"/>
  <c r="BX17" i="10"/>
  <c r="BX6" i="10"/>
  <c r="BX22" i="10"/>
  <c r="BX35" i="10"/>
  <c r="BX25" i="10"/>
  <c r="BX29" i="10"/>
  <c r="BX41" i="10"/>
  <c r="BX28" i="10"/>
  <c r="BX27" i="10"/>
  <c r="BX19" i="10"/>
  <c r="BX11" i="10"/>
  <c r="BX31" i="10"/>
  <c r="BX37" i="10"/>
  <c r="BX26" i="10"/>
  <c r="BX40" i="10"/>
  <c r="BX39" i="10"/>
  <c r="BX24" i="10"/>
  <c r="BX30" i="10"/>
  <c r="BX9" i="10"/>
  <c r="BX13" i="10"/>
  <c r="BX32" i="10"/>
  <c r="BX15" i="10"/>
  <c r="BX18" i="10"/>
  <c r="BX10" i="10"/>
  <c r="BX7" i="10"/>
  <c r="BX36" i="10"/>
  <c r="BX34" i="10"/>
  <c r="BX12" i="10"/>
  <c r="BX21" i="10"/>
  <c r="EO21" i="10" l="1"/>
  <c r="EO12" i="10"/>
  <c r="EM34" i="10"/>
  <c r="EN34" i="10"/>
  <c r="EO34" i="10"/>
  <c r="EL34" i="10"/>
  <c r="EN36" i="10"/>
  <c r="EO36" i="10"/>
  <c r="EM36" i="10"/>
  <c r="EL36" i="10"/>
  <c r="EO7" i="10"/>
  <c r="EO10" i="10"/>
  <c r="EO18" i="10"/>
  <c r="EO15" i="10"/>
  <c r="EN32" i="10"/>
  <c r="EL32" i="10"/>
  <c r="EO32" i="10"/>
  <c r="EM32" i="10"/>
  <c r="EO13" i="10"/>
  <c r="EO9" i="10"/>
  <c r="EM30" i="10"/>
  <c r="EO30" i="10"/>
  <c r="EL30" i="10"/>
  <c r="EN30" i="10"/>
  <c r="EO24" i="10"/>
  <c r="EM39" i="10"/>
  <c r="EN39" i="10"/>
  <c r="EL39" i="10"/>
  <c r="EO39" i="10"/>
  <c r="EM40" i="10"/>
  <c r="EO40" i="10"/>
  <c r="EL40" i="10"/>
  <c r="EN40" i="10"/>
  <c r="EL26" i="10"/>
  <c r="EN26" i="10"/>
  <c r="EM26" i="10"/>
  <c r="EO26" i="10"/>
  <c r="EL37" i="10"/>
  <c r="EN37" i="10"/>
  <c r="EM37" i="10"/>
  <c r="EO37" i="10"/>
  <c r="EN31" i="10"/>
  <c r="EM31" i="10"/>
  <c r="EL31" i="10"/>
  <c r="EO31" i="10"/>
  <c r="EO11" i="10"/>
  <c r="EO19" i="10"/>
  <c r="EO27" i="10"/>
  <c r="EM27" i="10"/>
  <c r="EL27" i="10"/>
  <c r="EN27" i="10"/>
  <c r="EM28" i="10"/>
  <c r="EL28" i="10"/>
  <c r="EN28" i="10"/>
  <c r="EO28" i="10"/>
  <c r="EO41" i="10"/>
  <c r="EM41" i="10"/>
  <c r="EL41" i="10"/>
  <c r="EN41" i="10"/>
  <c r="EO29" i="10"/>
  <c r="EM29" i="10"/>
  <c r="EL29" i="10"/>
  <c r="EN29" i="10"/>
  <c r="EO25" i="10"/>
  <c r="EO35" i="10"/>
  <c r="EM35" i="10"/>
  <c r="EL35" i="10"/>
  <c r="EN35" i="10"/>
  <c r="EO22" i="10"/>
  <c r="EO6" i="10"/>
  <c r="EO17" i="10"/>
  <c r="EL33" i="10"/>
  <c r="EN33" i="10"/>
  <c r="EM33" i="10"/>
  <c r="EO33" i="10"/>
  <c r="EO8" i="10"/>
  <c r="EO23" i="10"/>
  <c r="EL38" i="10"/>
  <c r="EM38" i="10"/>
  <c r="EO38" i="10"/>
  <c r="EN38" i="10"/>
  <c r="EO16" i="10"/>
  <c r="EO20" i="10"/>
  <c r="EO14" i="10"/>
  <c r="BE78" i="10"/>
  <c r="FZ27" i="10"/>
  <c r="GU27" i="10" s="1"/>
  <c r="FZ35" i="10"/>
  <c r="FZ28" i="10"/>
  <c r="AT90" i="10"/>
  <c r="AT89" i="10"/>
  <c r="FZ34" i="10"/>
  <c r="FZ26" i="10"/>
  <c r="GU26" i="10" s="1"/>
  <c r="BG84" i="10"/>
  <c r="GU20" i="10"/>
  <c r="GU19" i="10"/>
  <c r="GU16" i="10"/>
  <c r="GU12" i="10"/>
  <c r="GU24" i="10"/>
  <c r="GU14" i="10"/>
  <c r="GU10" i="10"/>
  <c r="GU15" i="10"/>
  <c r="GU9" i="10"/>
  <c r="GU22" i="10"/>
  <c r="GU6" i="10"/>
  <c r="GU7" i="10"/>
  <c r="GU18" i="10"/>
  <c r="GU21" i="10"/>
  <c r="GU23" i="10"/>
  <c r="GU13" i="10"/>
  <c r="GU17" i="10"/>
  <c r="GU11" i="10"/>
  <c r="GU41" i="10"/>
  <c r="GU82" i="10"/>
  <c r="GU50" i="10"/>
  <c r="GU8" i="10"/>
  <c r="GU64" i="10"/>
  <c r="GU57" i="10"/>
  <c r="GU25" i="10"/>
  <c r="GU31" i="10"/>
  <c r="GU36" i="10"/>
  <c r="GU37" i="10"/>
  <c r="BD78" i="10"/>
  <c r="BF80" i="10"/>
  <c r="BI66" i="10"/>
  <c r="FZ33" i="10"/>
  <c r="BC88" i="10"/>
  <c r="HP47" i="10"/>
  <c r="HP46" i="10"/>
  <c r="HP24" i="10"/>
  <c r="HP25" i="10"/>
  <c r="HP40" i="10"/>
  <c r="HP41" i="10"/>
  <c r="HP56" i="10"/>
  <c r="HP57" i="10"/>
  <c r="HP58" i="10"/>
  <c r="HP50" i="10"/>
  <c r="HP51" i="10"/>
  <c r="HP42" i="10"/>
  <c r="HP43" i="10"/>
  <c r="HP35" i="10"/>
  <c r="HP34" i="10"/>
  <c r="HP49" i="10"/>
  <c r="HP48" i="10"/>
  <c r="HP38" i="10"/>
  <c r="HP39" i="10"/>
  <c r="HP8" i="10"/>
  <c r="HP15" i="10"/>
  <c r="HP7" i="10"/>
  <c r="HP9" i="10"/>
  <c r="HP10" i="10"/>
  <c r="HP19" i="10"/>
  <c r="HP18" i="10"/>
  <c r="HP16" i="10"/>
  <c r="HP14" i="10"/>
  <c r="HP11" i="10"/>
  <c r="HP12" i="10"/>
  <c r="HP17" i="10"/>
  <c r="HP6" i="10"/>
  <c r="HP13" i="10"/>
  <c r="HP31" i="10"/>
  <c r="HP30" i="10"/>
  <c r="HP20" i="10"/>
  <c r="HP21" i="10"/>
  <c r="HP55" i="10"/>
  <c r="HP54" i="10"/>
  <c r="HP59" i="10"/>
  <c r="HP61" i="10"/>
  <c r="HP60" i="10"/>
  <c r="HP27" i="10"/>
  <c r="HP26" i="10"/>
  <c r="HP53" i="10"/>
  <c r="HP52" i="10"/>
  <c r="HP28" i="10"/>
  <c r="HP29" i="10"/>
  <c r="HP36" i="10"/>
  <c r="HP37" i="10"/>
  <c r="HP32" i="10"/>
  <c r="HP33" i="10"/>
  <c r="HP45" i="10"/>
  <c r="HP44" i="10"/>
  <c r="HP22" i="10"/>
  <c r="HP23" i="10"/>
  <c r="GU70" i="10" l="1"/>
  <c r="GU73" i="10"/>
  <c r="GU71" i="10"/>
  <c r="GU80" i="10"/>
  <c r="BF81" i="10"/>
  <c r="GU47" i="10"/>
  <c r="GU84" i="10"/>
  <c r="GU28" i="10"/>
  <c r="GU78" i="10"/>
  <c r="GU66" i="10"/>
  <c r="GU46" i="10"/>
  <c r="GU81" i="10"/>
  <c r="BG85" i="10"/>
  <c r="GU53" i="10"/>
  <c r="GU32" i="10"/>
  <c r="GU49" i="10"/>
  <c r="GU29" i="10"/>
  <c r="BD79" i="10"/>
  <c r="GU72" i="10"/>
  <c r="GU67" i="10"/>
  <c r="GU43" i="10"/>
  <c r="GU35" i="10"/>
  <c r="GU76" i="10"/>
  <c r="GU60" i="10"/>
  <c r="GU42" i="10"/>
  <c r="GU61" i="10"/>
  <c r="GU52" i="10"/>
  <c r="GU54" i="10"/>
  <c r="GU44" i="10"/>
  <c r="GU62" i="10"/>
  <c r="GU79" i="10"/>
  <c r="GU68" i="10"/>
  <c r="GU83" i="10"/>
  <c r="GU65" i="10"/>
  <c r="GU48" i="10"/>
  <c r="BE79" i="10"/>
  <c r="BC89" i="10"/>
  <c r="BC90" i="10"/>
  <c r="GU33" i="10"/>
  <c r="GU69" i="10"/>
  <c r="GU38" i="10"/>
  <c r="GU85" i="10"/>
  <c r="GU30" i="10"/>
  <c r="GU34" i="10"/>
  <c r="GU77" i="10"/>
  <c r="GU40" i="10"/>
  <c r="GU39" i="10"/>
  <c r="GU59" i="10"/>
  <c r="GU55" i="10"/>
  <c r="GU58" i="10"/>
  <c r="BI67" i="10"/>
  <c r="GU56" i="10"/>
  <c r="GU45" i="10"/>
  <c r="GU51" i="10"/>
  <c r="GU63" i="10"/>
  <c r="GU75" i="10"/>
  <c r="GU74" i="10"/>
  <c r="HP64" i="10"/>
  <c r="HP62" i="10"/>
  <c r="HP63" i="10"/>
  <c r="HP67" i="10"/>
  <c r="HP66" i="10"/>
  <c r="HP65" i="10"/>
  <c r="HP69" i="10"/>
  <c r="HP70" i="10"/>
  <c r="HP68" i="10"/>
  <c r="HP85" i="10"/>
  <c r="HP72" i="10"/>
  <c r="HP71" i="10"/>
  <c r="HP73" i="10"/>
  <c r="CB13" i="10"/>
  <c r="CB26" i="10"/>
  <c r="CB34" i="10"/>
  <c r="CB20" i="10"/>
  <c r="CB7" i="10"/>
  <c r="CB12" i="10"/>
  <c r="CB27" i="10"/>
  <c r="CB8" i="10"/>
  <c r="CB14" i="10"/>
  <c r="CB29" i="10"/>
  <c r="CB6" i="10"/>
  <c r="CB15" i="10"/>
  <c r="CB25" i="10"/>
  <c r="CB32" i="10"/>
  <c r="CB11" i="10"/>
  <c r="CB16" i="10"/>
  <c r="CB24" i="10"/>
  <c r="CB30" i="10"/>
  <c r="CB21" i="10"/>
  <c r="CB22" i="10"/>
  <c r="CB9" i="10"/>
  <c r="CB31" i="10"/>
  <c r="CB23" i="10"/>
  <c r="CB10" i="10"/>
  <c r="CB19" i="10"/>
  <c r="CB28" i="10"/>
  <c r="CB33" i="10"/>
  <c r="CB35" i="10"/>
  <c r="CB17" i="10"/>
  <c r="CB18" i="10"/>
  <c r="HP76" i="10"/>
  <c r="HP75" i="10"/>
  <c r="HP74" i="10"/>
  <c r="HP79" i="10"/>
  <c r="HP78" i="10"/>
  <c r="HP77" i="10"/>
  <c r="HP82" i="10"/>
  <c r="HP81" i="10"/>
  <c r="HP80" i="10"/>
  <c r="HP83" i="10"/>
  <c r="HP84" i="10"/>
  <c r="FI18" i="10" l="1"/>
  <c r="GM18" i="10" s="1"/>
  <c r="FI17" i="10"/>
  <c r="GM17" i="10" s="1"/>
  <c r="FF35" i="10"/>
  <c r="GM35" i="10" s="1"/>
  <c r="FG35" i="10"/>
  <c r="FI35" i="10"/>
  <c r="FH35" i="10"/>
  <c r="FI33" i="10"/>
  <c r="FF33" i="10"/>
  <c r="FG33" i="10"/>
  <c r="FH33" i="10"/>
  <c r="FG28" i="10"/>
  <c r="FI28" i="10"/>
  <c r="FH28" i="10"/>
  <c r="FF28" i="10"/>
  <c r="FI19" i="10"/>
  <c r="GM19" i="10" s="1"/>
  <c r="FI10" i="10"/>
  <c r="GM10" i="10" s="1"/>
  <c r="FI23" i="10"/>
  <c r="GM23" i="10" s="1"/>
  <c r="FI31" i="10"/>
  <c r="FF31" i="10"/>
  <c r="GM31" i="10" s="1"/>
  <c r="FH31" i="10"/>
  <c r="FG31" i="10"/>
  <c r="FI9" i="10"/>
  <c r="GM9" i="10" s="1"/>
  <c r="FI22" i="10"/>
  <c r="GM22" i="10" s="1"/>
  <c r="FI21" i="10"/>
  <c r="GM21" i="10" s="1"/>
  <c r="FF30" i="10"/>
  <c r="FH30" i="10"/>
  <c r="FG30" i="10"/>
  <c r="FI30" i="10"/>
  <c r="FI24" i="10"/>
  <c r="GM24" i="10" s="1"/>
  <c r="FI16" i="10"/>
  <c r="GM16" i="10" s="1"/>
  <c r="FI11" i="10"/>
  <c r="GM11" i="10" s="1"/>
  <c r="FI32" i="10"/>
  <c r="FF32" i="10"/>
  <c r="FH32" i="10"/>
  <c r="FG32" i="10"/>
  <c r="FI25" i="10"/>
  <c r="GM25" i="10" s="1"/>
  <c r="FI15" i="10"/>
  <c r="GM15" i="10" s="1"/>
  <c r="FI6" i="10"/>
  <c r="GM6" i="10" s="1"/>
  <c r="FI29" i="10"/>
  <c r="FF29" i="10"/>
  <c r="FG29" i="10"/>
  <c r="FH29" i="10"/>
  <c r="FI14" i="10"/>
  <c r="GM14" i="10" s="1"/>
  <c r="FI8" i="10"/>
  <c r="GM8" i="10" s="1"/>
  <c r="FG27" i="10"/>
  <c r="FH27" i="10"/>
  <c r="FF27" i="10"/>
  <c r="FI27" i="10"/>
  <c r="FI12" i="10"/>
  <c r="GM12" i="10" s="1"/>
  <c r="FI7" i="10"/>
  <c r="GM7" i="10" s="1"/>
  <c r="HH10" i="10" s="1"/>
  <c r="FI20" i="10"/>
  <c r="GM20" i="10" s="1"/>
  <c r="FH34" i="10"/>
  <c r="FF34" i="10"/>
  <c r="GM34" i="10" s="1"/>
  <c r="FG34" i="10"/>
  <c r="FI34" i="10"/>
  <c r="FF26" i="10"/>
  <c r="FH26" i="10"/>
  <c r="FI26" i="10"/>
  <c r="FG26" i="10"/>
  <c r="FI13" i="10"/>
  <c r="GM13" i="10" s="1"/>
  <c r="BG88" i="10"/>
  <c r="BF82" i="10"/>
  <c r="BI68" i="10"/>
  <c r="BD80" i="10"/>
  <c r="BE80" i="10"/>
  <c r="BD81" i="10" l="1"/>
  <c r="BI69" i="10"/>
  <c r="BG89" i="10"/>
  <c r="BG90" i="10"/>
  <c r="GM32" i="10"/>
  <c r="GM30" i="10"/>
  <c r="BF83" i="10"/>
  <c r="GM26" i="10"/>
  <c r="GM29" i="10"/>
  <c r="GM33" i="10"/>
  <c r="GM27" i="10"/>
  <c r="HH73" i="10" s="1"/>
  <c r="BE81" i="10"/>
  <c r="HH17" i="10"/>
  <c r="HH24" i="10"/>
  <c r="HH25" i="10"/>
  <c r="HH11" i="10"/>
  <c r="HH9" i="10"/>
  <c r="HH18" i="10"/>
  <c r="HH16" i="10"/>
  <c r="HH20" i="10"/>
  <c r="HH12" i="10"/>
  <c r="HH8" i="10"/>
  <c r="HH6" i="10"/>
  <c r="HH23" i="10"/>
  <c r="HH7" i="10"/>
  <c r="HH19" i="10"/>
  <c r="HH21" i="10"/>
  <c r="HH14" i="10"/>
  <c r="HH22" i="10"/>
  <c r="HH15" i="10"/>
  <c r="HH13" i="10"/>
  <c r="HH27" i="10"/>
  <c r="HH77" i="10"/>
  <c r="HH70" i="10"/>
  <c r="HH85" i="10"/>
  <c r="HH51" i="10"/>
  <c r="HH81" i="10"/>
  <c r="HH79" i="10"/>
  <c r="HH55" i="10"/>
  <c r="HH37" i="10"/>
  <c r="HH47" i="10"/>
  <c r="HH68" i="10"/>
  <c r="HH82" i="10"/>
  <c r="HH26" i="10"/>
  <c r="HH83" i="10"/>
  <c r="HH41" i="10"/>
  <c r="GM28" i="10"/>
  <c r="IC53" i="10"/>
  <c r="IC52" i="10"/>
  <c r="IC17" i="10"/>
  <c r="IC15" i="10"/>
  <c r="IC16" i="10"/>
  <c r="IC35" i="10"/>
  <c r="IC34" i="10"/>
  <c r="IC57" i="10"/>
  <c r="IC59" i="10"/>
  <c r="IC58" i="10"/>
  <c r="IC55" i="10"/>
  <c r="IC54" i="10"/>
  <c r="IC56" i="10"/>
  <c r="IC30" i="10"/>
  <c r="IC29" i="10"/>
  <c r="IC28" i="10"/>
  <c r="IC22" i="10"/>
  <c r="IC20" i="10"/>
  <c r="IC21" i="10"/>
  <c r="IC23" i="10"/>
  <c r="IC25" i="10"/>
  <c r="IC24" i="10"/>
  <c r="IC51" i="10"/>
  <c r="IC50" i="10"/>
  <c r="IC42" i="10"/>
  <c r="IC43" i="10"/>
  <c r="IC46" i="10"/>
  <c r="IC47" i="10"/>
  <c r="IC18" i="10"/>
  <c r="IC19" i="10"/>
  <c r="IC14" i="10"/>
  <c r="IC13" i="10"/>
  <c r="IC41" i="10"/>
  <c r="IC40" i="10"/>
  <c r="IC38" i="10"/>
  <c r="IC36" i="10"/>
  <c r="IC37" i="10"/>
  <c r="IC84" i="10"/>
  <c r="IC85" i="10"/>
  <c r="IC45" i="10"/>
  <c r="IC44" i="10"/>
  <c r="IC31" i="10"/>
  <c r="IC32" i="10"/>
  <c r="IC33" i="10"/>
  <c r="IC8" i="10"/>
  <c r="IC7" i="10"/>
  <c r="IC9" i="10"/>
  <c r="IC10" i="10"/>
  <c r="IC12" i="10"/>
  <c r="IC6" i="10"/>
  <c r="IC11" i="10"/>
  <c r="IC39" i="10"/>
  <c r="IC26" i="10"/>
  <c r="IC27" i="10"/>
  <c r="IC49" i="10"/>
  <c r="IC48" i="10"/>
  <c r="HH67" i="10" l="1"/>
  <c r="HH34" i="10"/>
  <c r="HH29" i="10"/>
  <c r="HH40" i="10"/>
  <c r="HH45" i="10"/>
  <c r="HH46" i="10"/>
  <c r="HH53" i="10"/>
  <c r="HH57" i="10"/>
  <c r="HH65" i="10"/>
  <c r="HH84" i="10"/>
  <c r="HH62" i="10"/>
  <c r="HH64" i="10"/>
  <c r="HH32" i="10"/>
  <c r="HH75" i="10"/>
  <c r="BE82" i="10"/>
  <c r="BF84" i="10"/>
  <c r="HH71" i="10"/>
  <c r="HH31" i="10"/>
  <c r="HH56" i="10"/>
  <c r="HH78" i="10"/>
  <c r="HH69" i="10"/>
  <c r="HH38" i="10"/>
  <c r="HH33" i="10"/>
  <c r="HH39" i="10"/>
  <c r="HH80" i="10"/>
  <c r="HH59" i="10"/>
  <c r="HH42" i="10"/>
  <c r="HH61" i="10"/>
  <c r="HH43" i="10"/>
  <c r="HH60" i="10"/>
  <c r="HH30" i="10"/>
  <c r="HH52" i="10"/>
  <c r="HH63" i="10"/>
  <c r="HH28" i="10"/>
  <c r="HH54" i="10"/>
  <c r="HH50" i="10"/>
  <c r="HH76" i="10"/>
  <c r="HH35" i="10"/>
  <c r="HH36" i="10"/>
  <c r="HH72" i="10"/>
  <c r="HH48" i="10"/>
  <c r="BI70" i="10"/>
  <c r="HH74" i="10"/>
  <c r="HH66" i="10"/>
  <c r="HH58" i="10"/>
  <c r="HH49" i="10"/>
  <c r="HH44" i="10"/>
  <c r="BD82" i="10"/>
  <c r="IC81" i="10"/>
  <c r="IC83" i="10"/>
  <c r="IC82" i="10"/>
  <c r="IC74" i="10"/>
  <c r="IC73" i="10"/>
  <c r="IC72" i="10"/>
  <c r="IC61" i="10"/>
  <c r="IC62" i="10"/>
  <c r="IC60" i="10"/>
  <c r="IC64" i="10"/>
  <c r="IC65" i="10"/>
  <c r="IC63" i="10"/>
  <c r="IC67" i="10"/>
  <c r="IC68" i="10"/>
  <c r="IC66" i="10"/>
  <c r="IC77" i="10"/>
  <c r="IC76" i="10"/>
  <c r="IC75" i="10"/>
  <c r="IC79" i="10"/>
  <c r="IC80" i="10"/>
  <c r="IC78" i="10"/>
  <c r="IC69" i="10"/>
  <c r="IC70" i="10"/>
  <c r="IC71" i="10"/>
  <c r="BE83" i="10" l="1"/>
  <c r="BD83" i="10"/>
  <c r="BF85" i="10"/>
  <c r="BI71" i="10"/>
  <c r="CA10" i="10"/>
  <c r="CA16" i="10"/>
  <c r="CA20" i="10"/>
  <c r="CA13" i="10"/>
  <c r="CA33" i="10"/>
  <c r="CA30" i="10"/>
  <c r="CA14" i="10"/>
  <c r="CA29" i="10"/>
  <c r="CA17" i="10"/>
  <c r="CA19" i="10"/>
  <c r="CA11" i="10"/>
  <c r="CA34" i="10"/>
  <c r="CA6" i="10"/>
  <c r="CA8" i="10"/>
  <c r="CA15" i="10"/>
  <c r="CA22" i="10"/>
  <c r="CA26" i="10"/>
  <c r="CA35" i="10"/>
  <c r="CA21" i="10"/>
  <c r="CA32" i="10"/>
  <c r="CA9" i="10"/>
  <c r="CA24" i="10"/>
  <c r="CA27" i="10"/>
  <c r="CA28" i="10"/>
  <c r="CA25" i="10"/>
  <c r="CA12" i="10"/>
  <c r="CA18" i="10"/>
  <c r="CA31" i="10"/>
  <c r="CA23" i="10"/>
  <c r="CA7" i="10"/>
  <c r="FD7" i="10" l="1"/>
  <c r="GL7" i="10" s="1"/>
  <c r="FD23" i="10"/>
  <c r="GL23" i="10" s="1"/>
  <c r="FB31" i="10"/>
  <c r="FC31" i="10"/>
  <c r="FD31" i="10"/>
  <c r="FA31" i="10"/>
  <c r="GL31" i="10" s="1"/>
  <c r="FD18" i="10"/>
  <c r="GL18" i="10" s="1"/>
  <c r="FD12" i="10"/>
  <c r="GL12" i="10" s="1"/>
  <c r="FD25" i="10"/>
  <c r="GL25" i="10" s="1"/>
  <c r="FC28" i="10"/>
  <c r="FA28" i="10"/>
  <c r="FB28" i="10"/>
  <c r="FD28" i="10"/>
  <c r="FC27" i="10"/>
  <c r="FB27" i="10"/>
  <c r="FA27" i="10"/>
  <c r="FD27" i="10"/>
  <c r="FD24" i="10"/>
  <c r="GL24" i="10" s="1"/>
  <c r="FD9" i="10"/>
  <c r="GL9" i="10" s="1"/>
  <c r="FB32" i="10"/>
  <c r="FC32" i="10"/>
  <c r="FD32" i="10"/>
  <c r="FA32" i="10"/>
  <c r="GL32" i="10" s="1"/>
  <c r="FD21" i="10"/>
  <c r="GL21" i="10" s="1"/>
  <c r="FA35" i="10"/>
  <c r="GL35" i="10" s="1"/>
  <c r="FC35" i="10"/>
  <c r="FD35" i="10"/>
  <c r="FB35" i="10"/>
  <c r="FB26" i="10"/>
  <c r="FC26" i="10"/>
  <c r="FD26" i="10"/>
  <c r="FA26" i="10"/>
  <c r="FD22" i="10"/>
  <c r="GL22" i="10" s="1"/>
  <c r="FD15" i="10"/>
  <c r="GL15" i="10" s="1"/>
  <c r="FD8" i="10"/>
  <c r="GL8" i="10" s="1"/>
  <c r="FD6" i="10"/>
  <c r="GL6" i="10" s="1"/>
  <c r="FD34" i="10"/>
  <c r="FB34" i="10"/>
  <c r="FA34" i="10"/>
  <c r="FC34" i="10"/>
  <c r="FD11" i="10"/>
  <c r="GL11" i="10" s="1"/>
  <c r="FD19" i="10"/>
  <c r="GL19" i="10" s="1"/>
  <c r="FD17" i="10"/>
  <c r="GL17" i="10" s="1"/>
  <c r="FA29" i="10"/>
  <c r="FD29" i="10"/>
  <c r="FB29" i="10"/>
  <c r="FC29" i="10"/>
  <c r="FD14" i="10"/>
  <c r="GL14" i="10" s="1"/>
  <c r="FD30" i="10"/>
  <c r="FA30" i="10"/>
  <c r="FB30" i="10"/>
  <c r="FC30" i="10"/>
  <c r="FB33" i="10"/>
  <c r="FC33" i="10"/>
  <c r="FD33" i="10"/>
  <c r="FA33" i="10"/>
  <c r="GL33" i="10" s="1"/>
  <c r="FD13" i="10"/>
  <c r="GL13" i="10" s="1"/>
  <c r="FD20" i="10"/>
  <c r="GL20" i="10" s="1"/>
  <c r="FD16" i="10"/>
  <c r="GL16" i="10" s="1"/>
  <c r="FD10" i="10"/>
  <c r="GL10" i="10" s="1"/>
  <c r="BI72" i="10"/>
  <c r="BF88" i="10"/>
  <c r="BD84" i="10"/>
  <c r="BE84" i="10"/>
  <c r="BD85" i="10" l="1"/>
  <c r="GL34" i="10"/>
  <c r="BI73" i="10"/>
  <c r="GL27" i="10"/>
  <c r="GL29" i="10"/>
  <c r="HG16" i="10"/>
  <c r="HG23" i="10"/>
  <c r="HG10" i="10"/>
  <c r="HG25" i="10"/>
  <c r="HG6" i="10"/>
  <c r="HG9" i="10"/>
  <c r="HG24" i="10"/>
  <c r="HG13" i="10"/>
  <c r="HG14" i="10"/>
  <c r="HG21" i="10"/>
  <c r="HG8" i="10"/>
  <c r="HG15" i="10"/>
  <c r="HG19" i="10"/>
  <c r="HG7" i="10"/>
  <c r="HG20" i="10"/>
  <c r="HG22" i="10"/>
  <c r="HG17" i="10"/>
  <c r="HG11" i="10"/>
  <c r="HG12" i="10"/>
  <c r="HG56" i="10"/>
  <c r="HG80" i="10"/>
  <c r="HG34" i="10"/>
  <c r="HG29" i="10"/>
  <c r="HG51" i="10"/>
  <c r="HG68" i="10"/>
  <c r="HG59" i="10"/>
  <c r="BE85" i="10"/>
  <c r="BF89" i="10"/>
  <c r="BF90" i="10"/>
  <c r="GL28" i="10"/>
  <c r="GL26" i="10"/>
  <c r="HG52" i="10" s="1"/>
  <c r="GL30" i="10"/>
  <c r="HG73" i="10" s="1"/>
  <c r="HG18" i="10"/>
  <c r="IB20" i="10"/>
  <c r="IB21" i="10"/>
  <c r="IB22" i="10"/>
  <c r="IB46" i="10"/>
  <c r="IB47" i="10"/>
  <c r="IB23" i="10"/>
  <c r="IB24" i="10"/>
  <c r="IB25" i="10"/>
  <c r="IB16" i="10"/>
  <c r="IB15" i="10"/>
  <c r="IB14" i="10"/>
  <c r="IB27" i="10"/>
  <c r="IB26" i="10"/>
  <c r="IB39" i="10"/>
  <c r="IB10" i="10"/>
  <c r="IB6" i="10"/>
  <c r="IB9" i="10"/>
  <c r="IB8" i="10"/>
  <c r="IB7" i="10"/>
  <c r="IB35" i="10"/>
  <c r="IB34" i="10"/>
  <c r="IB17" i="10"/>
  <c r="IB18" i="10"/>
  <c r="IB19" i="10"/>
  <c r="IB43" i="10"/>
  <c r="IB42" i="10"/>
  <c r="IB32" i="10"/>
  <c r="IB31" i="10"/>
  <c r="IB33" i="10"/>
  <c r="IB12" i="10"/>
  <c r="IB13" i="10"/>
  <c r="IB11" i="10"/>
  <c r="IB53" i="10"/>
  <c r="IB52" i="10"/>
  <c r="IB44" i="10"/>
  <c r="IB45" i="10"/>
  <c r="BZ10" i="10"/>
  <c r="BZ27" i="10"/>
  <c r="BZ14" i="10"/>
  <c r="BZ8" i="10"/>
  <c r="BZ35" i="10"/>
  <c r="BZ25" i="10"/>
  <c r="BZ13" i="10"/>
  <c r="BZ18" i="10"/>
  <c r="BZ6" i="10"/>
  <c r="BZ11" i="10"/>
  <c r="BZ7" i="10"/>
  <c r="BZ28" i="10"/>
  <c r="BZ34" i="10"/>
  <c r="BZ20" i="10"/>
  <c r="BZ31" i="10"/>
  <c r="BZ21" i="10"/>
  <c r="BZ23" i="10"/>
  <c r="BZ29" i="10"/>
  <c r="BZ24" i="10"/>
  <c r="BZ16" i="10"/>
  <c r="BZ22" i="10"/>
  <c r="BZ33" i="10"/>
  <c r="BZ17" i="10"/>
  <c r="BZ12" i="10"/>
  <c r="BZ19" i="10"/>
  <c r="BZ26" i="10"/>
  <c r="BZ9" i="10"/>
  <c r="BZ32" i="10"/>
  <c r="BZ15" i="10"/>
  <c r="BZ30" i="10"/>
  <c r="IB40" i="10"/>
  <c r="IB41" i="10"/>
  <c r="IB51" i="10"/>
  <c r="IB50" i="10"/>
  <c r="IB36" i="10"/>
  <c r="IB38" i="10"/>
  <c r="IB37" i="10"/>
  <c r="IB28" i="10"/>
  <c r="IB30" i="10"/>
  <c r="IB29" i="10"/>
  <c r="IB49" i="10"/>
  <c r="IB48" i="10"/>
  <c r="BY31" i="10"/>
  <c r="BY18" i="10"/>
  <c r="BY17" i="10"/>
  <c r="BY14" i="10"/>
  <c r="BY11" i="10"/>
  <c r="BY6" i="10"/>
  <c r="BY28" i="10"/>
  <c r="BY24" i="10"/>
  <c r="BY30" i="10"/>
  <c r="BY32" i="10"/>
  <c r="BY8" i="10"/>
  <c r="BY12" i="10"/>
  <c r="BY20" i="10"/>
  <c r="BY33" i="10"/>
  <c r="BY22" i="10"/>
  <c r="BY9" i="10"/>
  <c r="BY16" i="10"/>
  <c r="BY10" i="10"/>
  <c r="BY13" i="10"/>
  <c r="BY21" i="10"/>
  <c r="BY29" i="10"/>
  <c r="BY25" i="10"/>
  <c r="BY7" i="10"/>
  <c r="BY27" i="10"/>
  <c r="BY34" i="10"/>
  <c r="BY35" i="10"/>
  <c r="BY26" i="10"/>
  <c r="BY19" i="10"/>
  <c r="BY15" i="10"/>
  <c r="BY23" i="10"/>
  <c r="ET23" i="10" l="1"/>
  <c r="GJ23" i="10" s="1"/>
  <c r="ET15" i="10"/>
  <c r="GJ15" i="10" s="1"/>
  <c r="ET19" i="10"/>
  <c r="GJ19" i="10" s="1"/>
  <c r="ER26" i="10"/>
  <c r="EQ26" i="10"/>
  <c r="ET26" i="10"/>
  <c r="ES26" i="10"/>
  <c r="ER35" i="10"/>
  <c r="EQ35" i="10"/>
  <c r="ET35" i="10"/>
  <c r="ES35" i="10"/>
  <c r="ER34" i="10"/>
  <c r="ES34" i="10"/>
  <c r="EQ34" i="10"/>
  <c r="ET34" i="10"/>
  <c r="ET27" i="10"/>
  <c r="ER27" i="10"/>
  <c r="EQ27" i="10"/>
  <c r="ES27" i="10"/>
  <c r="ET7" i="10"/>
  <c r="GJ7" i="10" s="1"/>
  <c r="ET25" i="10"/>
  <c r="GJ25" i="10" s="1"/>
  <c r="ES29" i="10"/>
  <c r="ET29" i="10"/>
  <c r="ER29" i="10"/>
  <c r="EQ29" i="10"/>
  <c r="ET21" i="10"/>
  <c r="GJ21" i="10" s="1"/>
  <c r="ET13" i="10"/>
  <c r="GJ13" i="10" s="1"/>
  <c r="ET10" i="10"/>
  <c r="GJ10" i="10" s="1"/>
  <c r="ET16" i="10"/>
  <c r="GJ16" i="10" s="1"/>
  <c r="ET9" i="10"/>
  <c r="GJ9" i="10" s="1"/>
  <c r="ET22" i="10"/>
  <c r="GJ22" i="10" s="1"/>
  <c r="ES33" i="10"/>
  <c r="ET33" i="10"/>
  <c r="EQ33" i="10"/>
  <c r="ER33" i="10"/>
  <c r="ET20" i="10"/>
  <c r="GJ20" i="10" s="1"/>
  <c r="ET12" i="10"/>
  <c r="GJ12" i="10" s="1"/>
  <c r="ET8" i="10"/>
  <c r="GJ8" i="10" s="1"/>
  <c r="ER32" i="10"/>
  <c r="ET32" i="10"/>
  <c r="EQ32" i="10"/>
  <c r="GJ32" i="10" s="1"/>
  <c r="ES32" i="10"/>
  <c r="ET30" i="10"/>
  <c r="ES30" i="10"/>
  <c r="ER30" i="10"/>
  <c r="EQ30" i="10"/>
  <c r="ET24" i="10"/>
  <c r="GJ24" i="10" s="1"/>
  <c r="ET28" i="10"/>
  <c r="ES28" i="10"/>
  <c r="ER28" i="10"/>
  <c r="EQ28" i="10"/>
  <c r="ET6" i="10"/>
  <c r="GJ6" i="10" s="1"/>
  <c r="ET11" i="10"/>
  <c r="GJ11" i="10" s="1"/>
  <c r="ET14" i="10"/>
  <c r="GJ14" i="10" s="1"/>
  <c r="ET17" i="10"/>
  <c r="GJ17" i="10" s="1"/>
  <c r="ET18" i="10"/>
  <c r="GJ18" i="10" s="1"/>
  <c r="ET31" i="10"/>
  <c r="EQ31" i="10"/>
  <c r="ER31" i="10"/>
  <c r="ES31" i="10"/>
  <c r="EV30" i="10"/>
  <c r="EW30" i="10"/>
  <c r="EY30" i="10"/>
  <c r="EX30" i="10"/>
  <c r="GK30" i="10" s="1"/>
  <c r="EY15" i="10"/>
  <c r="GK15" i="10" s="1"/>
  <c r="EY32" i="10"/>
  <c r="EX32" i="10"/>
  <c r="EV32" i="10"/>
  <c r="EW32" i="10"/>
  <c r="EY9" i="10"/>
  <c r="GK9" i="10" s="1"/>
  <c r="EV26" i="10"/>
  <c r="EY26" i="10"/>
  <c r="EX26" i="10"/>
  <c r="EW26" i="10"/>
  <c r="EY19" i="10"/>
  <c r="GK19" i="10" s="1"/>
  <c r="EY12" i="10"/>
  <c r="GK12" i="10" s="1"/>
  <c r="EY17" i="10"/>
  <c r="GK17" i="10" s="1"/>
  <c r="EY33" i="10"/>
  <c r="EV33" i="10"/>
  <c r="EW33" i="10"/>
  <c r="EX33" i="10"/>
  <c r="EY22" i="10"/>
  <c r="GK22" i="10" s="1"/>
  <c r="EY16" i="10"/>
  <c r="GK16" i="10" s="1"/>
  <c r="EY24" i="10"/>
  <c r="GK24" i="10" s="1"/>
  <c r="EY29" i="10"/>
  <c r="EV29" i="10"/>
  <c r="EW29" i="10"/>
  <c r="EX29" i="10"/>
  <c r="EY23" i="10"/>
  <c r="GK23" i="10" s="1"/>
  <c r="EY21" i="10"/>
  <c r="GK21" i="10" s="1"/>
  <c r="EV31" i="10"/>
  <c r="EY31" i="10"/>
  <c r="EX31" i="10"/>
  <c r="EW31" i="10"/>
  <c r="EY20" i="10"/>
  <c r="GK20" i="10" s="1"/>
  <c r="EY34" i="10"/>
  <c r="EW34" i="10"/>
  <c r="EV34" i="10"/>
  <c r="EX34" i="10"/>
  <c r="EV28" i="10"/>
  <c r="EW28" i="10"/>
  <c r="EY28" i="10"/>
  <c r="EX28" i="10"/>
  <c r="EY7" i="10"/>
  <c r="GK7" i="10" s="1"/>
  <c r="EY11" i="10"/>
  <c r="GK11" i="10" s="1"/>
  <c r="EY6" i="10"/>
  <c r="GK6" i="10" s="1"/>
  <c r="EY18" i="10"/>
  <c r="GK18" i="10" s="1"/>
  <c r="EY13" i="10"/>
  <c r="GK13" i="10" s="1"/>
  <c r="EY25" i="10"/>
  <c r="GK25" i="10" s="1"/>
  <c r="EW35" i="10"/>
  <c r="EV35" i="10"/>
  <c r="EY35" i="10"/>
  <c r="EX35" i="10"/>
  <c r="EY8" i="10"/>
  <c r="GK8" i="10" s="1"/>
  <c r="EY14" i="10"/>
  <c r="GK14" i="10" s="1"/>
  <c r="EW27" i="10"/>
  <c r="EX27" i="10"/>
  <c r="EY27" i="10"/>
  <c r="EV27" i="10"/>
  <c r="EY10" i="10"/>
  <c r="GK10" i="10" s="1"/>
  <c r="BD88" i="10"/>
  <c r="HG60" i="10"/>
  <c r="HG37" i="10"/>
  <c r="HG77" i="10"/>
  <c r="HG84" i="10"/>
  <c r="HG69" i="10"/>
  <c r="HG85" i="10"/>
  <c r="HG31" i="10"/>
  <c r="BE88" i="10"/>
  <c r="HG41" i="10"/>
  <c r="HG79" i="10"/>
  <c r="HG38" i="10"/>
  <c r="HG27" i="10"/>
  <c r="HG40" i="10"/>
  <c r="HG67" i="10"/>
  <c r="HG70" i="10"/>
  <c r="HG81" i="10"/>
  <c r="HG78" i="10"/>
  <c r="HG42" i="10"/>
  <c r="HG43" i="10"/>
  <c r="HG62" i="10"/>
  <c r="HG65" i="10"/>
  <c r="HG61" i="10"/>
  <c r="HG30" i="10"/>
  <c r="HG26" i="10"/>
  <c r="HG83" i="10"/>
  <c r="HG47" i="10"/>
  <c r="HG63" i="10"/>
  <c r="HG35" i="10"/>
  <c r="HG72" i="10"/>
  <c r="HG36" i="10"/>
  <c r="HG64" i="10"/>
  <c r="HG82" i="10"/>
  <c r="HG57" i="10"/>
  <c r="HG32" i="10"/>
  <c r="HG49" i="10"/>
  <c r="HG55" i="10"/>
  <c r="HG53" i="10"/>
  <c r="HG50" i="10"/>
  <c r="HG58" i="10"/>
  <c r="HG48" i="10"/>
  <c r="HG28" i="10"/>
  <c r="HG44" i="10"/>
  <c r="HG66" i="10"/>
  <c r="HG46" i="10"/>
  <c r="HG71" i="10"/>
  <c r="HG74" i="10"/>
  <c r="BI74" i="10"/>
  <c r="HG33" i="10"/>
  <c r="HG54" i="10"/>
  <c r="HG76" i="10"/>
  <c r="HG75" i="10"/>
  <c r="HG45" i="10"/>
  <c r="HG39" i="10"/>
  <c r="IB54" i="10"/>
  <c r="IB56" i="10"/>
  <c r="IB55" i="10"/>
  <c r="IB58" i="10"/>
  <c r="IB59" i="10"/>
  <c r="IB57" i="10"/>
  <c r="IB79" i="10"/>
  <c r="IB78" i="10"/>
  <c r="IB80" i="10"/>
  <c r="IB65" i="10"/>
  <c r="IB63" i="10"/>
  <c r="IB64" i="10"/>
  <c r="IB75" i="10"/>
  <c r="IB76" i="10"/>
  <c r="IB77" i="10"/>
  <c r="IB73" i="10"/>
  <c r="IB74" i="10"/>
  <c r="IB72" i="10"/>
  <c r="IB60" i="10"/>
  <c r="IB62" i="10"/>
  <c r="IB61" i="10"/>
  <c r="IB82" i="10"/>
  <c r="IB81" i="10"/>
  <c r="IB83" i="10"/>
  <c r="IB85" i="10"/>
  <c r="IB84" i="10"/>
  <c r="IB68" i="10"/>
  <c r="IB66" i="10"/>
  <c r="IB67" i="10"/>
  <c r="IB70" i="10"/>
  <c r="IB69" i="10"/>
  <c r="IB71" i="10"/>
  <c r="GK27" i="10" l="1"/>
  <c r="GK26" i="10"/>
  <c r="HF28" i="10" s="1"/>
  <c r="GK33" i="10"/>
  <c r="GK29" i="10"/>
  <c r="HF11" i="10"/>
  <c r="GJ34" i="10"/>
  <c r="GK35" i="10"/>
  <c r="GK32" i="10"/>
  <c r="GJ30" i="10"/>
  <c r="GJ26" i="10"/>
  <c r="HE82" i="10" s="1"/>
  <c r="GK28" i="10"/>
  <c r="HE26" i="10"/>
  <c r="HE14" i="10"/>
  <c r="HE7" i="10"/>
  <c r="HE13" i="10"/>
  <c r="HE23" i="10"/>
  <c r="HE15" i="10"/>
  <c r="HE20" i="10"/>
  <c r="HE17" i="10"/>
  <c r="HE12" i="10"/>
  <c r="HE21" i="10"/>
  <c r="HE19" i="10"/>
  <c r="HE10" i="10"/>
  <c r="HE22" i="10"/>
  <c r="HE25" i="10"/>
  <c r="HE16" i="10"/>
  <c r="HE9" i="10"/>
  <c r="HE24" i="10"/>
  <c r="HE18" i="10"/>
  <c r="HE8" i="10"/>
  <c r="HE30" i="10"/>
  <c r="HE11" i="10"/>
  <c r="HE34" i="10"/>
  <c r="HE6" i="10"/>
  <c r="BI75" i="10"/>
  <c r="GK31" i="10"/>
  <c r="GJ28" i="10"/>
  <c r="BE89" i="10"/>
  <c r="BE90" i="10"/>
  <c r="BD89" i="10"/>
  <c r="BD90" i="10"/>
  <c r="HF20" i="10"/>
  <c r="HF21" i="10"/>
  <c r="HF8" i="10"/>
  <c r="HF7" i="10"/>
  <c r="HF6" i="10"/>
  <c r="HF18" i="10"/>
  <c r="HF24" i="10"/>
  <c r="HF13" i="10"/>
  <c r="HF12" i="10"/>
  <c r="HF9" i="10"/>
  <c r="HF10" i="10"/>
  <c r="HF14" i="10"/>
  <c r="HF22" i="10"/>
  <c r="HF52" i="10"/>
  <c r="HF62" i="10"/>
  <c r="HF34" i="10"/>
  <c r="HF19" i="10"/>
  <c r="HF16" i="10"/>
  <c r="HF36" i="10"/>
  <c r="HF85" i="10"/>
  <c r="HF17" i="10"/>
  <c r="HF73" i="10"/>
  <c r="HF39" i="10"/>
  <c r="HF77" i="10"/>
  <c r="HF25" i="10"/>
  <c r="HF78" i="10"/>
  <c r="HF26" i="10"/>
  <c r="HF53" i="10"/>
  <c r="HF47" i="10"/>
  <c r="HF15" i="10"/>
  <c r="HF72" i="10"/>
  <c r="HF84" i="10"/>
  <c r="HF83" i="10"/>
  <c r="HF23" i="10"/>
  <c r="GK34" i="10"/>
  <c r="GJ31" i="10"/>
  <c r="GJ33" i="10"/>
  <c r="GJ27" i="10"/>
  <c r="HE51" i="10" s="1"/>
  <c r="GJ29" i="10"/>
  <c r="HE46" i="10" s="1"/>
  <c r="GJ35" i="10"/>
  <c r="HE60" i="10" s="1"/>
  <c r="IA16" i="10"/>
  <c r="IA15" i="10"/>
  <c r="IA14" i="10"/>
  <c r="IA13" i="10"/>
  <c r="IA20" i="10"/>
  <c r="IA22" i="10"/>
  <c r="IA21" i="10"/>
  <c r="HZ42" i="10"/>
  <c r="HZ43" i="10"/>
  <c r="HZ7" i="10"/>
  <c r="HZ9" i="10"/>
  <c r="HZ6" i="10"/>
  <c r="HZ8" i="10"/>
  <c r="HZ30" i="10"/>
  <c r="HZ29" i="10"/>
  <c r="HZ28" i="10"/>
  <c r="HZ41" i="10"/>
  <c r="HZ40" i="10"/>
  <c r="IA51" i="10"/>
  <c r="IA50" i="10"/>
  <c r="HZ32" i="10"/>
  <c r="HZ31" i="10"/>
  <c r="HZ33" i="10"/>
  <c r="HZ47" i="10"/>
  <c r="HZ46" i="10"/>
  <c r="IA10" i="10"/>
  <c r="IA9" i="10"/>
  <c r="IA12" i="10"/>
  <c r="IA11" i="10"/>
  <c r="IA31" i="10"/>
  <c r="IA32" i="10"/>
  <c r="IA33" i="10"/>
  <c r="IA39" i="10"/>
  <c r="IA34" i="10"/>
  <c r="IA35" i="10"/>
  <c r="HZ22" i="10"/>
  <c r="HZ21" i="10"/>
  <c r="HZ20" i="10"/>
  <c r="HZ51" i="10"/>
  <c r="HZ50" i="10"/>
  <c r="HZ48" i="10"/>
  <c r="HZ49" i="10"/>
  <c r="IA53" i="10"/>
  <c r="IA52" i="10"/>
  <c r="HZ35" i="10"/>
  <c r="HZ34" i="10"/>
  <c r="HZ55" i="10"/>
  <c r="HZ56" i="10"/>
  <c r="HZ54" i="10"/>
  <c r="IA28" i="10"/>
  <c r="IA30" i="10"/>
  <c r="IA29" i="10"/>
  <c r="IA42" i="10"/>
  <c r="IA43" i="10"/>
  <c r="IA49" i="10"/>
  <c r="IA48" i="10"/>
  <c r="IA40" i="10"/>
  <c r="IA41" i="10"/>
  <c r="HZ44" i="10"/>
  <c r="HZ45" i="10"/>
  <c r="HZ38" i="10"/>
  <c r="HZ37" i="10"/>
  <c r="HZ36" i="10"/>
  <c r="HZ17" i="10"/>
  <c r="HZ19" i="10"/>
  <c r="HZ18" i="10"/>
  <c r="HZ52" i="10"/>
  <c r="HZ53" i="10"/>
  <c r="IA45" i="10"/>
  <c r="IA44" i="10"/>
  <c r="IA27" i="10"/>
  <c r="IA26" i="10"/>
  <c r="IA38" i="10"/>
  <c r="IA37" i="10"/>
  <c r="IA36" i="10"/>
  <c r="HZ26" i="10"/>
  <c r="HZ27" i="10"/>
  <c r="HZ10" i="10"/>
  <c r="HZ12" i="10"/>
  <c r="HZ11" i="10"/>
  <c r="HZ13" i="10"/>
  <c r="IA6" i="10"/>
  <c r="IA8" i="10"/>
  <c r="IA7" i="10"/>
  <c r="IA84" i="10"/>
  <c r="IA85" i="10"/>
  <c r="IA23" i="10"/>
  <c r="IA25" i="10"/>
  <c r="IA24" i="10"/>
  <c r="HZ39" i="10"/>
  <c r="HZ16" i="10"/>
  <c r="HZ15" i="10"/>
  <c r="HZ14" i="10"/>
  <c r="HZ23" i="10"/>
  <c r="HZ25" i="10"/>
  <c r="HZ24" i="10"/>
  <c r="IA47" i="10"/>
  <c r="IA46" i="10"/>
  <c r="IA17" i="10"/>
  <c r="IA19" i="10"/>
  <c r="IA18" i="10"/>
  <c r="IA54" i="10"/>
  <c r="IA55" i="10"/>
  <c r="IA56" i="10"/>
  <c r="HE47" i="10" l="1"/>
  <c r="HE48" i="10"/>
  <c r="HE66" i="10"/>
  <c r="HF70" i="10"/>
  <c r="HF35" i="10"/>
  <c r="HF50" i="10"/>
  <c r="HF27" i="10"/>
  <c r="HF49" i="10"/>
  <c r="HF71" i="10"/>
  <c r="HF43" i="10"/>
  <c r="HE83" i="10"/>
  <c r="HE65" i="10"/>
  <c r="HE29" i="10"/>
  <c r="HE59" i="10"/>
  <c r="HE84" i="10"/>
  <c r="HE71" i="10"/>
  <c r="HE56" i="10"/>
  <c r="HE78" i="10"/>
  <c r="HE75" i="10"/>
  <c r="HF33" i="10"/>
  <c r="HF56" i="10"/>
  <c r="HE68" i="10"/>
  <c r="HE76" i="10"/>
  <c r="HE44" i="10"/>
  <c r="HE73" i="10"/>
  <c r="HE55" i="10"/>
  <c r="HE67" i="10"/>
  <c r="HF37" i="10"/>
  <c r="HF66" i="10"/>
  <c r="HF48" i="10"/>
  <c r="HF67" i="10"/>
  <c r="HF80" i="10"/>
  <c r="HF63" i="10"/>
  <c r="HF40" i="10"/>
  <c r="HF74" i="10"/>
  <c r="HF82" i="10"/>
  <c r="HF65" i="10"/>
  <c r="BI76" i="10"/>
  <c r="HE32" i="10"/>
  <c r="HE33" i="10"/>
  <c r="HE27" i="10"/>
  <c r="HE49" i="10"/>
  <c r="HE42" i="10"/>
  <c r="HE31" i="10"/>
  <c r="HE81" i="10"/>
  <c r="HF81" i="10"/>
  <c r="HF61" i="10"/>
  <c r="HF29" i="10"/>
  <c r="HF79" i="10"/>
  <c r="HF55" i="10"/>
  <c r="HF31" i="10"/>
  <c r="HF45" i="10"/>
  <c r="HE58" i="10"/>
  <c r="HE57" i="10"/>
  <c r="HE54" i="10"/>
  <c r="HE64" i="10"/>
  <c r="HE72" i="10"/>
  <c r="HE62" i="10"/>
  <c r="HE69" i="10"/>
  <c r="HE36" i="10"/>
  <c r="HE28" i="10"/>
  <c r="HF38" i="10"/>
  <c r="HF44" i="10"/>
  <c r="HF32" i="10"/>
  <c r="HF30" i="10"/>
  <c r="HF64" i="10"/>
  <c r="HF58" i="10"/>
  <c r="HF46" i="10"/>
  <c r="HF57" i="10"/>
  <c r="HE77" i="10"/>
  <c r="HE52" i="10"/>
  <c r="HE74" i="10"/>
  <c r="HE79" i="10"/>
  <c r="HE37" i="10"/>
  <c r="HE80" i="10"/>
  <c r="HE53" i="10"/>
  <c r="HE40" i="10"/>
  <c r="HE61" i="10"/>
  <c r="HF69" i="10"/>
  <c r="HF76" i="10"/>
  <c r="HF54" i="10"/>
  <c r="HF59" i="10"/>
  <c r="HF51" i="10"/>
  <c r="HF41" i="10"/>
  <c r="HE41" i="10"/>
  <c r="HE35" i="10"/>
  <c r="HE85" i="10"/>
  <c r="HE63" i="10"/>
  <c r="HE39" i="10"/>
  <c r="HE45" i="10"/>
  <c r="HE70" i="10"/>
  <c r="HE43" i="10"/>
  <c r="HE50" i="10"/>
  <c r="HF60" i="10"/>
  <c r="HF75" i="10"/>
  <c r="HF42" i="10"/>
  <c r="HF68" i="10"/>
  <c r="HE38" i="10"/>
  <c r="IA82" i="10"/>
  <c r="IA83" i="10"/>
  <c r="IA81" i="10"/>
  <c r="HZ68" i="10"/>
  <c r="HZ67" i="10"/>
  <c r="HZ66" i="10"/>
  <c r="HZ64" i="10"/>
  <c r="HZ63" i="10"/>
  <c r="HZ65" i="10"/>
  <c r="HZ76" i="10"/>
  <c r="HZ75" i="10"/>
  <c r="HZ77" i="10"/>
  <c r="HZ84" i="10"/>
  <c r="HZ85" i="10"/>
  <c r="HZ79" i="10"/>
  <c r="HZ78" i="10"/>
  <c r="HZ80" i="10"/>
  <c r="IA65" i="10"/>
  <c r="IA64" i="10"/>
  <c r="IA63" i="10"/>
  <c r="IA68" i="10"/>
  <c r="IA66" i="10"/>
  <c r="IA67" i="10"/>
  <c r="IA77" i="10"/>
  <c r="IA75" i="10"/>
  <c r="IA76" i="10"/>
  <c r="HZ58" i="10"/>
  <c r="HZ59" i="10"/>
  <c r="HZ57" i="10"/>
  <c r="HZ60" i="10"/>
  <c r="HZ62" i="10"/>
  <c r="HZ61" i="10"/>
  <c r="IA71" i="10"/>
  <c r="IA70" i="10"/>
  <c r="IA69" i="10"/>
  <c r="HZ82" i="10"/>
  <c r="HZ83" i="10"/>
  <c r="HZ81" i="10"/>
  <c r="IA58" i="10"/>
  <c r="IA59" i="10"/>
  <c r="IA57" i="10"/>
  <c r="IA61" i="10"/>
  <c r="IA62" i="10"/>
  <c r="IA60" i="10"/>
  <c r="IA72" i="10"/>
  <c r="IA74" i="10"/>
  <c r="IA73" i="10"/>
  <c r="IA79" i="10"/>
  <c r="IA80" i="10"/>
  <c r="IA78" i="10"/>
  <c r="HZ70" i="10"/>
  <c r="HZ69" i="10"/>
  <c r="HZ71" i="10"/>
  <c r="HZ72" i="10"/>
  <c r="HZ74" i="10"/>
  <c r="HZ73" i="10"/>
  <c r="BI77" i="10" l="1"/>
  <c r="BI78" i="10" l="1"/>
  <c r="BI79" i="10" l="1"/>
  <c r="BI80" i="10" l="1"/>
  <c r="BI81" i="10" l="1"/>
  <c r="BI82" i="10" l="1"/>
  <c r="BI83" i="10" l="1"/>
  <c r="BI84" i="10" l="1"/>
  <c r="BI85" i="10" l="1"/>
  <c r="CD11" i="10"/>
  <c r="CD14" i="10"/>
  <c r="CD20" i="10"/>
  <c r="CD7" i="10"/>
  <c r="CD15" i="10"/>
  <c r="CD9" i="10"/>
  <c r="CD10" i="10"/>
  <c r="CD17" i="10"/>
  <c r="CD8" i="10"/>
  <c r="CD21" i="10"/>
  <c r="CD16" i="10"/>
  <c r="CD12" i="10"/>
  <c r="CD18" i="10"/>
  <c r="CD13" i="10"/>
  <c r="CD6" i="10"/>
  <c r="CD19" i="10"/>
  <c r="FR19" i="10" l="1"/>
  <c r="FQ19" i="10"/>
  <c r="FS19" i="10"/>
  <c r="FP19" i="10"/>
  <c r="GO19" i="10" s="1"/>
  <c r="FS6" i="10"/>
  <c r="GO6" i="10" s="1"/>
  <c r="FS13" i="10"/>
  <c r="GO13" i="10" s="1"/>
  <c r="FR18" i="10"/>
  <c r="FS18" i="10"/>
  <c r="FQ18" i="10"/>
  <c r="FP18" i="10"/>
  <c r="GO18" i="10" s="1"/>
  <c r="FS12" i="10"/>
  <c r="GO12" i="10" s="1"/>
  <c r="FQ16" i="10"/>
  <c r="FS16" i="10"/>
  <c r="FR16" i="10"/>
  <c r="FP16" i="10"/>
  <c r="FP21" i="10"/>
  <c r="FQ21" i="10"/>
  <c r="FR21" i="10"/>
  <c r="FS21" i="10"/>
  <c r="FS8" i="10"/>
  <c r="GO8" i="10" s="1"/>
  <c r="FS17" i="10"/>
  <c r="FQ17" i="10"/>
  <c r="FR17" i="10"/>
  <c r="FP17" i="10"/>
  <c r="FS10" i="10"/>
  <c r="GO10" i="10" s="1"/>
  <c r="FS9" i="10"/>
  <c r="GO9" i="10" s="1"/>
  <c r="FS15" i="10"/>
  <c r="GO15" i="10" s="1"/>
  <c r="FS7" i="10"/>
  <c r="GO7" i="10" s="1"/>
  <c r="HJ12" i="10" s="1"/>
  <c r="FR20" i="10"/>
  <c r="FP20" i="10"/>
  <c r="GO20" i="10" s="1"/>
  <c r="FS20" i="10"/>
  <c r="FQ20" i="10"/>
  <c r="FS14" i="10"/>
  <c r="GO14" i="10" s="1"/>
  <c r="FS11" i="10"/>
  <c r="GO11" i="10" s="1"/>
  <c r="BI88" i="10"/>
  <c r="GO21" i="10" l="1"/>
  <c r="GO16" i="10"/>
  <c r="HJ79" i="10" s="1"/>
  <c r="BI89" i="10"/>
  <c r="BI90" i="10"/>
  <c r="HJ13" i="10"/>
  <c r="GO17" i="10"/>
  <c r="HJ6" i="10"/>
  <c r="HJ9" i="10"/>
  <c r="HJ10" i="10"/>
  <c r="HJ44" i="10"/>
  <c r="HJ83" i="10"/>
  <c r="HJ61" i="10"/>
  <c r="HJ40" i="10"/>
  <c r="HJ8" i="10"/>
  <c r="HJ15" i="10"/>
  <c r="HJ74" i="10"/>
  <c r="HJ7" i="10"/>
  <c r="HJ14" i="10"/>
  <c r="HJ31" i="10"/>
  <c r="HJ53" i="10"/>
  <c r="HJ82" i="10"/>
  <c r="HJ62" i="10"/>
  <c r="HJ71" i="10"/>
  <c r="HJ85" i="10"/>
  <c r="HJ56" i="10"/>
  <c r="HJ19" i="10"/>
  <c r="HJ54" i="10"/>
  <c r="HJ66" i="10"/>
  <c r="HJ11" i="10"/>
  <c r="HJ59" i="10"/>
  <c r="HJ48" i="10"/>
  <c r="IE34" i="10"/>
  <c r="IE35" i="10"/>
  <c r="IE36" i="10"/>
  <c r="IE33" i="10"/>
  <c r="IE37" i="10"/>
  <c r="IE39" i="10"/>
  <c r="IE40" i="10"/>
  <c r="IE38" i="10"/>
  <c r="IE31" i="10"/>
  <c r="IE29" i="10"/>
  <c r="IE32" i="10"/>
  <c r="IE30" i="10"/>
  <c r="IE48" i="10"/>
  <c r="IE45" i="10"/>
  <c r="IE46" i="10"/>
  <c r="IE47" i="10"/>
  <c r="IE49" i="10"/>
  <c r="IE50" i="10"/>
  <c r="IE52" i="10"/>
  <c r="IE51" i="10"/>
  <c r="IE53" i="10"/>
  <c r="IE55" i="10"/>
  <c r="IE54" i="10"/>
  <c r="IE56" i="10"/>
  <c r="IE43" i="10"/>
  <c r="IE41" i="10"/>
  <c r="IE44" i="10"/>
  <c r="IE42" i="10"/>
  <c r="IE22" i="10"/>
  <c r="IE24" i="10"/>
  <c r="IE23" i="10"/>
  <c r="IE21" i="10"/>
  <c r="IE20" i="10"/>
  <c r="IE10" i="10"/>
  <c r="IE11" i="10"/>
  <c r="IE18" i="10"/>
  <c r="IE6" i="10"/>
  <c r="IE17" i="10"/>
  <c r="IE9" i="10"/>
  <c r="IE7" i="10"/>
  <c r="IE15" i="10"/>
  <c r="IE19" i="10"/>
  <c r="IE8" i="10"/>
  <c r="IE16" i="10"/>
  <c r="IE13" i="10"/>
  <c r="IE14" i="10"/>
  <c r="IE12" i="10"/>
  <c r="IE25" i="10"/>
  <c r="IE26" i="10"/>
  <c r="IE28" i="10"/>
  <c r="IE27" i="10"/>
  <c r="IE85" i="10"/>
  <c r="II85" i="10" l="1"/>
  <c r="IK85" i="10" s="1"/>
  <c r="II27" i="10"/>
  <c r="IK27" i="10" s="1"/>
  <c r="II28" i="10"/>
  <c r="IK28" i="10" s="1"/>
  <c r="II26" i="10"/>
  <c r="IK26" i="10" s="1"/>
  <c r="II25" i="10"/>
  <c r="IK25" i="10" s="1"/>
  <c r="II12" i="10"/>
  <c r="IK12" i="10" s="1"/>
  <c r="II14" i="10"/>
  <c r="IK14" i="10" s="1"/>
  <c r="II13" i="10"/>
  <c r="IK13" i="10" s="1"/>
  <c r="II16" i="10"/>
  <c r="IK16" i="10" s="1"/>
  <c r="II8" i="10"/>
  <c r="IK8" i="10" s="1"/>
  <c r="II19" i="10"/>
  <c r="IK19" i="10" s="1"/>
  <c r="II15" i="10"/>
  <c r="IK15" i="10" s="1"/>
  <c r="II7" i="10"/>
  <c r="IK7" i="10" s="1"/>
  <c r="II9" i="10"/>
  <c r="IK9" i="10" s="1"/>
  <c r="II17" i="10"/>
  <c r="IK17" i="10" s="1"/>
  <c r="II6" i="10"/>
  <c r="IK6" i="10" s="1"/>
  <c r="II18" i="10"/>
  <c r="IK18" i="10" s="1"/>
  <c r="II11" i="10"/>
  <c r="IK11" i="10" s="1"/>
  <c r="II10" i="10"/>
  <c r="IK10" i="10" s="1"/>
  <c r="II20" i="10"/>
  <c r="IK20" i="10" s="1"/>
  <c r="II21" i="10"/>
  <c r="IK21" i="10" s="1"/>
  <c r="II23" i="10"/>
  <c r="IK23" i="10" s="1"/>
  <c r="II24" i="10"/>
  <c r="IK24" i="10" s="1"/>
  <c r="II22" i="10"/>
  <c r="IK22" i="10" s="1"/>
  <c r="II42" i="10"/>
  <c r="IK42" i="10" s="1"/>
  <c r="II44" i="10"/>
  <c r="IK44" i="10" s="1"/>
  <c r="II41" i="10"/>
  <c r="IK41" i="10" s="1"/>
  <c r="II43" i="10"/>
  <c r="IK43" i="10" s="1"/>
  <c r="II56" i="10"/>
  <c r="IK56" i="10" s="1"/>
  <c r="II54" i="10"/>
  <c r="IK54" i="10" s="1"/>
  <c r="II55" i="10"/>
  <c r="IK55" i="10" s="1"/>
  <c r="II53" i="10"/>
  <c r="IK53" i="10" s="1"/>
  <c r="II51" i="10"/>
  <c r="IK51" i="10" s="1"/>
  <c r="II52" i="10"/>
  <c r="IK52" i="10" s="1"/>
  <c r="II50" i="10"/>
  <c r="IK50" i="10" s="1"/>
  <c r="II49" i="10"/>
  <c r="IK49" i="10" s="1"/>
  <c r="II47" i="10"/>
  <c r="IK47" i="10" s="1"/>
  <c r="II46" i="10"/>
  <c r="IK46" i="10" s="1"/>
  <c r="II45" i="10"/>
  <c r="IK45" i="10" s="1"/>
  <c r="II48" i="10"/>
  <c r="IK48" i="10" s="1"/>
  <c r="II30" i="10"/>
  <c r="IK30" i="10" s="1"/>
  <c r="II32" i="10"/>
  <c r="IK32" i="10" s="1"/>
  <c r="II29" i="10"/>
  <c r="IK29" i="10" s="1"/>
  <c r="II31" i="10"/>
  <c r="IK31" i="10" s="1"/>
  <c r="II38" i="10"/>
  <c r="IK38" i="10" s="1"/>
  <c r="II40" i="10"/>
  <c r="IK40" i="10" s="1"/>
  <c r="II39" i="10"/>
  <c r="IK39" i="10" s="1"/>
  <c r="II37" i="10"/>
  <c r="IK37" i="10" s="1"/>
  <c r="II33" i="10"/>
  <c r="IK33" i="10" s="1"/>
  <c r="II36" i="10"/>
  <c r="IK36" i="10" s="1"/>
  <c r="II35" i="10"/>
  <c r="IK35" i="10" s="1"/>
  <c r="II34" i="10"/>
  <c r="IK34" i="10" s="1"/>
  <c r="HJ42" i="10"/>
  <c r="HJ80" i="10"/>
  <c r="HJ24" i="10"/>
  <c r="HJ34" i="10"/>
  <c r="HJ16" i="10"/>
  <c r="HJ38" i="10"/>
  <c r="HJ27" i="10"/>
  <c r="HJ29" i="10"/>
  <c r="HJ22" i="10"/>
  <c r="HJ17" i="10"/>
  <c r="HJ37" i="10"/>
  <c r="HJ20" i="10"/>
  <c r="HJ33" i="10"/>
  <c r="HJ23" i="10"/>
  <c r="HJ49" i="10"/>
  <c r="HJ57" i="10"/>
  <c r="HJ64" i="10"/>
  <c r="HJ50" i="10"/>
  <c r="HJ46" i="10"/>
  <c r="HJ51" i="10"/>
  <c r="HJ76" i="10"/>
  <c r="HJ21" i="10"/>
  <c r="HJ35" i="10"/>
  <c r="HJ84" i="10"/>
  <c r="HJ30" i="10"/>
  <c r="HJ36" i="10"/>
  <c r="HJ65" i="10"/>
  <c r="HJ32" i="10"/>
  <c r="HJ77" i="10"/>
  <c r="HJ18" i="10"/>
  <c r="HJ58" i="10"/>
  <c r="HJ69" i="10"/>
  <c r="HJ75" i="10"/>
  <c r="HJ63" i="10"/>
  <c r="HJ26" i="10"/>
  <c r="HJ52" i="10"/>
  <c r="HJ72" i="10"/>
  <c r="HJ43" i="10"/>
  <c r="HJ60" i="10"/>
  <c r="HJ25" i="10"/>
  <c r="HJ73" i="10"/>
  <c r="HJ47" i="10"/>
  <c r="HJ67" i="10"/>
  <c r="HJ68" i="10"/>
  <c r="HJ45" i="10"/>
  <c r="HJ28" i="10"/>
  <c r="HJ70" i="10"/>
  <c r="HJ41" i="10"/>
  <c r="HJ78" i="10"/>
  <c r="HJ39" i="10"/>
  <c r="HJ55" i="10"/>
  <c r="HJ81" i="10"/>
  <c r="IE61" i="10"/>
  <c r="IE60" i="10"/>
  <c r="IE59" i="10"/>
  <c r="IE57" i="10"/>
  <c r="IE58" i="10"/>
  <c r="IE62" i="10"/>
  <c r="IE64" i="10"/>
  <c r="IE66" i="10"/>
  <c r="IE63" i="10"/>
  <c r="IE65" i="10"/>
  <c r="IE74" i="10"/>
  <c r="IE73" i="10"/>
  <c r="IE75" i="10"/>
  <c r="IE72" i="10"/>
  <c r="IE76" i="10"/>
  <c r="IE68" i="10"/>
  <c r="IE69" i="10"/>
  <c r="IE71" i="10"/>
  <c r="IE70" i="10"/>
  <c r="IE67" i="10"/>
  <c r="IE78" i="10"/>
  <c r="IE77" i="10"/>
  <c r="IE81" i="10"/>
  <c r="IE79" i="10"/>
  <c r="IE80" i="10"/>
  <c r="IE84" i="10"/>
  <c r="IE82" i="10"/>
  <c r="IE83" i="10"/>
  <c r="II83" i="10" l="1"/>
  <c r="IK83" i="10" s="1"/>
  <c r="II82" i="10"/>
  <c r="IK82" i="10" s="1"/>
  <c r="II84" i="10"/>
  <c r="IK84" i="10" s="1"/>
  <c r="II80" i="10"/>
  <c r="IK80" i="10" s="1"/>
  <c r="II79" i="10"/>
  <c r="IK79" i="10" s="1"/>
  <c r="II81" i="10"/>
  <c r="IK81" i="10" s="1"/>
  <c r="II77" i="10"/>
  <c r="IK77" i="10" s="1"/>
  <c r="II78" i="10"/>
  <c r="IK78" i="10" s="1"/>
  <c r="II67" i="10"/>
  <c r="IK67" i="10" s="1"/>
  <c r="II70" i="10"/>
  <c r="IK70" i="10" s="1"/>
  <c r="II71" i="10"/>
  <c r="IK71" i="10" s="1"/>
  <c r="II69" i="10"/>
  <c r="IK69" i="10" s="1"/>
  <c r="II68" i="10"/>
  <c r="IK68" i="10" s="1"/>
  <c r="II76" i="10"/>
  <c r="IK76" i="10" s="1"/>
  <c r="II72" i="10"/>
  <c r="IK72" i="10" s="1"/>
  <c r="II75" i="10"/>
  <c r="IK75" i="10" s="1"/>
  <c r="II73" i="10"/>
  <c r="IK73" i="10" s="1"/>
  <c r="II74" i="10"/>
  <c r="IK74" i="10" s="1"/>
  <c r="II65" i="10"/>
  <c r="IK65" i="10" s="1"/>
  <c r="II63" i="10"/>
  <c r="IK63" i="10" s="1"/>
  <c r="II66" i="10"/>
  <c r="IK66" i="10" s="1"/>
  <c r="II64" i="10"/>
  <c r="IK64" i="10" s="1"/>
  <c r="II62" i="10"/>
  <c r="IK62" i="10" s="1"/>
  <c r="II58" i="10"/>
  <c r="IK58" i="10" s="1"/>
  <c r="II57" i="10"/>
  <c r="IK57" i="10" s="1"/>
  <c r="II59" i="10"/>
  <c r="IK59" i="10" s="1"/>
  <c r="II60" i="10"/>
  <c r="IK60" i="10" s="1"/>
  <c r="II61" i="10"/>
  <c r="IK61" i="10" s="1"/>
  <c r="FP62" i="14" l="1"/>
  <c r="FP60" i="14"/>
  <c r="FP68" i="14"/>
  <c r="FP67" i="14"/>
  <c r="FP61" i="14"/>
  <c r="FP63" i="14"/>
  <c r="FP59" i="14"/>
  <c r="FP65" i="14"/>
  <c r="FP66" i="14"/>
  <c r="FP57" i="14"/>
  <c r="FP58" i="14"/>
  <c r="FP56" i="14"/>
  <c r="FP64" i="14"/>
  <c r="FP69" i="14" l="1"/>
  <c r="FP70" i="14" l="1"/>
  <c r="FP71" i="14" l="1"/>
  <c r="FP72" i="14" l="1"/>
  <c r="FP73" i="14" l="1"/>
  <c r="FP74" i="14" l="1"/>
  <c r="FP75" i="14" l="1"/>
  <c r="FP76" i="14" l="1"/>
  <c r="FP77" i="14" l="1"/>
  <c r="FP78" i="14" l="1"/>
  <c r="FP79" i="14" l="1"/>
  <c r="FP80" i="14" l="1"/>
  <c r="FP81" i="14" l="1"/>
  <c r="FP82" i="14" l="1"/>
  <c r="FP83" i="14" l="1"/>
  <c r="FP84" i="14" l="1"/>
  <c r="FP85" i="14" l="1"/>
  <c r="N45" i="14" l="1"/>
  <c r="N33" i="14"/>
  <c r="N47" i="14"/>
  <c r="N25" i="14"/>
  <c r="N35" i="14"/>
  <c r="N30" i="14"/>
  <c r="N56" i="14"/>
  <c r="N61" i="14"/>
  <c r="N48" i="14"/>
  <c r="N72" i="14"/>
  <c r="N52" i="14"/>
  <c r="N79" i="14"/>
  <c r="N60" i="14"/>
  <c r="N66" i="14"/>
  <c r="N55" i="14"/>
  <c r="N84" i="14"/>
  <c r="N50" i="14"/>
  <c r="N39" i="14"/>
  <c r="N82" i="14"/>
  <c r="N15" i="14"/>
  <c r="N31" i="14"/>
  <c r="N49" i="14"/>
  <c r="N85" i="14"/>
  <c r="N41" i="14"/>
  <c r="N64" i="14"/>
  <c r="N67" i="14"/>
  <c r="N75" i="14"/>
  <c r="N76" i="14"/>
  <c r="N54" i="14"/>
  <c r="N42" i="14"/>
  <c r="N43" i="14"/>
  <c r="N37" i="14"/>
  <c r="N62" i="14"/>
  <c r="N71" i="14"/>
  <c r="N69" i="14"/>
  <c r="N44" i="14"/>
  <c r="N6" i="14"/>
  <c r="N18" i="14"/>
  <c r="N83" i="14"/>
  <c r="N80" i="14"/>
  <c r="N27" i="14"/>
  <c r="N23" i="14"/>
  <c r="N77" i="14"/>
  <c r="N8" i="14"/>
  <c r="N26" i="14"/>
  <c r="N59" i="14"/>
  <c r="N19" i="14"/>
  <c r="N78" i="14"/>
  <c r="N68" i="14"/>
  <c r="N73" i="14"/>
  <c r="N16" i="14"/>
  <c r="N24" i="14"/>
  <c r="N14" i="14"/>
  <c r="N10" i="14"/>
  <c r="N13" i="14"/>
  <c r="N32" i="14"/>
  <c r="N29" i="14"/>
  <c r="N7" i="14"/>
  <c r="N40" i="14"/>
  <c r="N34" i="14"/>
  <c r="N57" i="14"/>
  <c r="N11" i="14"/>
  <c r="N51" i="14"/>
  <c r="N74" i="14"/>
  <c r="N20" i="14"/>
  <c r="N63" i="14"/>
  <c r="N36" i="14"/>
  <c r="N81" i="14"/>
  <c r="N38" i="14"/>
  <c r="N65" i="14"/>
  <c r="N70" i="14"/>
  <c r="N12" i="14"/>
  <c r="N58" i="14"/>
  <c r="N17" i="14"/>
  <c r="N22" i="14"/>
  <c r="N53" i="14"/>
  <c r="N28" i="14"/>
  <c r="N9" i="14"/>
  <c r="N21" i="14"/>
  <c r="N46" i="14"/>
  <c r="F39" i="14"/>
  <c r="F19" i="14"/>
  <c r="F25" i="14"/>
  <c r="F82" i="14"/>
  <c r="F49" i="14"/>
  <c r="F40" i="14"/>
  <c r="F21" i="14"/>
  <c r="F69" i="14"/>
  <c r="F54" i="14"/>
  <c r="F53" i="14"/>
  <c r="F78" i="14"/>
  <c r="F13" i="14"/>
  <c r="F75" i="14"/>
  <c r="F77" i="14"/>
  <c r="F65" i="14"/>
  <c r="F41" i="14"/>
  <c r="F47" i="14"/>
  <c r="F18" i="14"/>
  <c r="F64" i="14"/>
  <c r="F70" i="14"/>
  <c r="F15" i="14"/>
  <c r="F51" i="14"/>
  <c r="F45" i="14"/>
  <c r="F24" i="14"/>
  <c r="F7" i="14"/>
  <c r="F80" i="14"/>
  <c r="F72" i="14"/>
  <c r="F32" i="14"/>
  <c r="F58" i="14"/>
  <c r="F84" i="14"/>
  <c r="F73" i="14"/>
  <c r="F12" i="14"/>
  <c r="F10" i="14"/>
  <c r="F67" i="14"/>
  <c r="F33" i="14"/>
  <c r="F20" i="14"/>
  <c r="F27" i="14"/>
  <c r="F9" i="14"/>
  <c r="F35" i="14"/>
  <c r="F85" i="14"/>
  <c r="F42" i="14"/>
  <c r="F50" i="14"/>
  <c r="F38" i="14"/>
  <c r="F55" i="14"/>
  <c r="F23" i="14"/>
  <c r="F59" i="14"/>
  <c r="F28" i="14"/>
  <c r="F79" i="14"/>
  <c r="F62" i="14"/>
  <c r="F6" i="14"/>
  <c r="F26" i="14"/>
  <c r="F68" i="14"/>
  <c r="F37" i="14"/>
  <c r="F71" i="14"/>
  <c r="F43" i="14"/>
  <c r="F74" i="14"/>
  <c r="F46" i="14"/>
  <c r="F11" i="14"/>
  <c r="F76" i="14"/>
  <c r="F31" i="14"/>
  <c r="F29" i="14"/>
  <c r="F44" i="14"/>
  <c r="F8" i="14"/>
  <c r="F63" i="14"/>
  <c r="F83" i="14"/>
  <c r="F60" i="14"/>
  <c r="F30" i="14"/>
  <c r="F81" i="14"/>
  <c r="F52" i="14"/>
  <c r="F48" i="14"/>
  <c r="F36" i="14"/>
  <c r="F16" i="14"/>
  <c r="F56" i="14"/>
  <c r="F34" i="14"/>
  <c r="F61" i="14"/>
  <c r="F22" i="14"/>
  <c r="F66" i="14"/>
  <c r="F17" i="14"/>
  <c r="F57" i="14"/>
  <c r="F14" i="14"/>
  <c r="D20" i="14"/>
  <c r="D55" i="14"/>
  <c r="D78" i="14"/>
  <c r="D31" i="14"/>
  <c r="D60" i="14"/>
  <c r="D68" i="14"/>
  <c r="D30" i="14"/>
  <c r="D83" i="14"/>
  <c r="D15" i="14"/>
  <c r="D25" i="14"/>
  <c r="D70" i="14"/>
  <c r="D41" i="14"/>
  <c r="D73" i="14"/>
  <c r="D66" i="14"/>
  <c r="D39" i="14"/>
  <c r="D37" i="14"/>
  <c r="D58" i="14"/>
  <c r="D62" i="14"/>
  <c r="D67" i="14"/>
  <c r="D19" i="14"/>
  <c r="D22" i="14"/>
  <c r="D79" i="14"/>
  <c r="D17" i="14"/>
  <c r="D35" i="14"/>
  <c r="D81" i="14"/>
  <c r="D10" i="14"/>
  <c r="D34" i="14"/>
  <c r="D38" i="14"/>
  <c r="D52" i="14"/>
  <c r="D85" i="14"/>
  <c r="D27" i="14"/>
  <c r="D29" i="14"/>
  <c r="D11" i="14"/>
  <c r="D16" i="14"/>
  <c r="D77" i="14"/>
  <c r="D51" i="14"/>
  <c r="D14" i="14"/>
  <c r="D12" i="14"/>
  <c r="D23" i="14"/>
  <c r="D74" i="14"/>
  <c r="D7" i="14"/>
  <c r="D80" i="14"/>
  <c r="D76" i="14"/>
  <c r="D28" i="14"/>
  <c r="D69" i="14"/>
  <c r="D8" i="14"/>
  <c r="D53" i="14"/>
  <c r="D18" i="14"/>
  <c r="D44" i="14"/>
  <c r="D64" i="14"/>
  <c r="D59" i="14"/>
  <c r="D45" i="14"/>
  <c r="D48" i="14"/>
  <c r="D56" i="14"/>
  <c r="D32" i="14"/>
  <c r="D72" i="14"/>
  <c r="D26" i="14"/>
  <c r="D6" i="14"/>
  <c r="D49" i="14"/>
  <c r="D33" i="14"/>
  <c r="D40" i="14"/>
  <c r="D47" i="14"/>
  <c r="D63" i="14"/>
  <c r="D75" i="14"/>
  <c r="D36" i="14"/>
  <c r="D82" i="14"/>
  <c r="D21" i="14"/>
  <c r="D50" i="14"/>
  <c r="D42" i="14"/>
  <c r="D46" i="14"/>
  <c r="D65" i="14"/>
  <c r="D13" i="14"/>
  <c r="D43" i="14"/>
  <c r="D54" i="14"/>
  <c r="D24" i="14"/>
  <c r="D61" i="14"/>
  <c r="D57" i="14"/>
  <c r="D84" i="14"/>
  <c r="D71" i="14"/>
  <c r="D9" i="14"/>
  <c r="R42" i="14"/>
  <c r="R63" i="14"/>
  <c r="R36" i="14"/>
  <c r="R73" i="14"/>
  <c r="R80" i="14"/>
  <c r="R35" i="14"/>
  <c r="R21" i="14"/>
  <c r="R10" i="14"/>
  <c r="R6" i="14"/>
  <c r="R13" i="14"/>
  <c r="R45" i="14"/>
  <c r="R72" i="14"/>
  <c r="R82" i="14"/>
  <c r="R15" i="14"/>
  <c r="R83" i="14"/>
  <c r="R23" i="14"/>
  <c r="R34" i="14"/>
  <c r="R11" i="14"/>
  <c r="R66" i="14"/>
  <c r="R19" i="14"/>
  <c r="R31" i="14"/>
  <c r="R74" i="14"/>
  <c r="R71" i="14"/>
  <c r="R29" i="14"/>
  <c r="R16" i="14"/>
  <c r="R44" i="14"/>
  <c r="R18" i="14"/>
  <c r="R64" i="14"/>
  <c r="R27" i="14"/>
  <c r="R59" i="14"/>
  <c r="R32" i="14"/>
  <c r="R7" i="14"/>
  <c r="R70" i="14"/>
  <c r="R38" i="14"/>
  <c r="R9" i="14"/>
  <c r="R60" i="14"/>
  <c r="R85" i="14"/>
  <c r="R43" i="14"/>
  <c r="R40" i="14"/>
  <c r="R81" i="14"/>
  <c r="R26" i="14"/>
  <c r="R76" i="14"/>
  <c r="R24" i="14"/>
  <c r="R58" i="14"/>
  <c r="R14" i="14"/>
  <c r="R51" i="14"/>
  <c r="R20" i="14"/>
  <c r="R84" i="14"/>
  <c r="R68" i="14"/>
  <c r="R22" i="14"/>
  <c r="R37" i="14"/>
  <c r="R12" i="14"/>
  <c r="R33" i="14"/>
  <c r="R67" i="14"/>
  <c r="R75" i="14"/>
  <c r="R50" i="14"/>
  <c r="R25" i="14"/>
  <c r="R49" i="14"/>
  <c r="R52" i="14"/>
  <c r="R17" i="14"/>
  <c r="R39" i="14"/>
  <c r="R53" i="14"/>
  <c r="R41" i="14"/>
  <c r="R62" i="14"/>
  <c r="R69" i="14"/>
  <c r="R55" i="14"/>
  <c r="R28" i="14"/>
  <c r="R47" i="14"/>
  <c r="R48" i="14"/>
  <c r="R54" i="14"/>
  <c r="R77" i="14"/>
  <c r="R8" i="14"/>
  <c r="R79" i="14"/>
  <c r="R61" i="14"/>
  <c r="R56" i="14"/>
  <c r="R78" i="14"/>
  <c r="R57" i="14"/>
  <c r="R46" i="14"/>
  <c r="R30" i="14"/>
  <c r="R65" i="14"/>
  <c r="P65" i="14"/>
  <c r="P21" i="14"/>
  <c r="P31" i="14"/>
  <c r="P73" i="14"/>
  <c r="P66" i="14"/>
  <c r="P13" i="14"/>
  <c r="P24" i="14"/>
  <c r="P35" i="14"/>
  <c r="P20" i="14"/>
  <c r="P18" i="14"/>
  <c r="P47" i="14"/>
  <c r="P46" i="14"/>
  <c r="P71" i="14"/>
  <c r="P74" i="14"/>
  <c r="P8" i="14"/>
  <c r="P84" i="14"/>
  <c r="P70" i="14"/>
  <c r="P40" i="14"/>
  <c r="P49" i="14"/>
  <c r="P79" i="14"/>
  <c r="P12" i="14"/>
  <c r="P60" i="14"/>
  <c r="P9" i="14"/>
  <c r="P85" i="14"/>
  <c r="P23" i="14"/>
  <c r="P61" i="14"/>
  <c r="P57" i="14"/>
  <c r="P58" i="14"/>
  <c r="P11" i="14"/>
  <c r="P51" i="14"/>
  <c r="P72" i="14"/>
  <c r="P14" i="14"/>
  <c r="P34" i="14"/>
  <c r="P19" i="14"/>
  <c r="P10" i="14"/>
  <c r="P37" i="14"/>
  <c r="P26" i="14"/>
  <c r="P75" i="14"/>
  <c r="P7" i="14"/>
  <c r="P55" i="14"/>
  <c r="P83" i="14"/>
  <c r="P44" i="14"/>
  <c r="P63" i="14"/>
  <c r="P80" i="14"/>
  <c r="P17" i="14"/>
  <c r="P39" i="14"/>
  <c r="P50" i="14"/>
  <c r="P28" i="14"/>
  <c r="P41" i="14"/>
  <c r="P22" i="14"/>
  <c r="P43" i="14"/>
  <c r="P62" i="14"/>
  <c r="P64" i="14"/>
  <c r="P52" i="14"/>
  <c r="P59" i="14"/>
  <c r="P16" i="14"/>
  <c r="P38" i="14"/>
  <c r="P54" i="14"/>
  <c r="P45" i="14"/>
  <c r="P33" i="14"/>
  <c r="P81" i="14"/>
  <c r="P77" i="14"/>
  <c r="P36" i="14"/>
  <c r="P15" i="14"/>
  <c r="P82" i="14"/>
  <c r="P30" i="14"/>
  <c r="P6" i="14"/>
  <c r="P27" i="14"/>
  <c r="P53" i="14"/>
  <c r="P56" i="14"/>
  <c r="P48" i="14"/>
  <c r="P29" i="14"/>
  <c r="P69" i="14"/>
  <c r="P76" i="14"/>
  <c r="P67" i="14"/>
  <c r="P42" i="14"/>
  <c r="P78" i="14"/>
  <c r="P68" i="14"/>
  <c r="P25" i="14"/>
  <c r="P32" i="14"/>
  <c r="L80" i="14"/>
  <c r="L79" i="14"/>
  <c r="L61" i="14"/>
  <c r="L39" i="14"/>
  <c r="L32" i="14"/>
  <c r="L45" i="14"/>
  <c r="L55" i="14"/>
  <c r="L53" i="14"/>
  <c r="L68" i="14"/>
  <c r="L33" i="14"/>
  <c r="L14" i="14"/>
  <c r="L6" i="14"/>
  <c r="L13" i="14"/>
  <c r="L44" i="14"/>
  <c r="L82" i="14"/>
  <c r="L57" i="14"/>
  <c r="L47" i="14"/>
  <c r="L31" i="14"/>
  <c r="L43" i="14"/>
  <c r="L81" i="14"/>
  <c r="L59" i="14"/>
  <c r="L72" i="14"/>
  <c r="L20" i="14"/>
  <c r="L8" i="14"/>
  <c r="L35" i="14"/>
  <c r="L70" i="14"/>
  <c r="L11" i="14"/>
  <c r="L51" i="14"/>
  <c r="L15" i="14"/>
  <c r="L40" i="14"/>
  <c r="L30" i="14"/>
  <c r="L73" i="14"/>
  <c r="L64" i="14"/>
  <c r="L85" i="14"/>
  <c r="L24" i="14"/>
  <c r="L28" i="14"/>
  <c r="L74" i="14"/>
  <c r="L34" i="14"/>
  <c r="L7" i="14"/>
  <c r="L29" i="14"/>
  <c r="L27" i="14"/>
  <c r="L22" i="14"/>
  <c r="L19" i="14"/>
  <c r="L18" i="14"/>
  <c r="L41" i="14"/>
  <c r="L42" i="14"/>
  <c r="L60" i="14"/>
  <c r="L56" i="14"/>
  <c r="L63" i="14"/>
  <c r="L23" i="14"/>
  <c r="L12" i="14"/>
  <c r="L69" i="14"/>
  <c r="L71" i="14"/>
  <c r="L52" i="14"/>
  <c r="L37" i="14"/>
  <c r="L10" i="14"/>
  <c r="L62" i="14"/>
  <c r="L26" i="14"/>
  <c r="L76" i="14"/>
  <c r="L21" i="14"/>
  <c r="L38" i="14"/>
  <c r="L17" i="14"/>
  <c r="L36" i="14"/>
  <c r="L54" i="14"/>
  <c r="L46" i="14"/>
  <c r="L66" i="14"/>
  <c r="L25" i="14"/>
  <c r="L50" i="14"/>
  <c r="L16" i="14"/>
  <c r="L84" i="14"/>
  <c r="L78" i="14"/>
  <c r="L65" i="14"/>
  <c r="L9" i="14"/>
  <c r="L58" i="14"/>
  <c r="L67" i="14"/>
  <c r="L49" i="14"/>
  <c r="L77" i="14"/>
  <c r="L75" i="14"/>
  <c r="L48" i="14"/>
  <c r="L83" i="14"/>
  <c r="J55" i="14"/>
  <c r="J54" i="14"/>
  <c r="J18" i="14"/>
  <c r="J12" i="14"/>
  <c r="J62" i="14"/>
  <c r="J50" i="14"/>
  <c r="J11" i="14"/>
  <c r="J76" i="14"/>
  <c r="J16" i="14"/>
  <c r="J80" i="14"/>
  <c r="J39" i="14"/>
  <c r="J48" i="14"/>
  <c r="J47" i="14"/>
  <c r="J74" i="14"/>
  <c r="J73" i="14"/>
  <c r="J28" i="14"/>
  <c r="J40" i="14"/>
  <c r="J32" i="14"/>
  <c r="J68" i="14"/>
  <c r="J82" i="14"/>
  <c r="J8" i="14"/>
  <c r="J79" i="14"/>
  <c r="J51" i="14"/>
  <c r="J19" i="14"/>
  <c r="J33" i="14"/>
  <c r="J31" i="14"/>
  <c r="J85" i="14"/>
  <c r="J23" i="14"/>
  <c r="J77" i="14"/>
  <c r="J10" i="14"/>
  <c r="J35" i="14"/>
  <c r="J56" i="14"/>
  <c r="J41" i="14"/>
  <c r="J38" i="14"/>
  <c r="J65" i="14"/>
  <c r="J34" i="14"/>
  <c r="J29" i="14"/>
  <c r="J7" i="14"/>
  <c r="J71" i="14"/>
  <c r="J43" i="14"/>
  <c r="J6" i="14"/>
  <c r="J78" i="14"/>
  <c r="J37" i="14"/>
  <c r="J21" i="14"/>
  <c r="J81" i="14"/>
  <c r="J53" i="14"/>
  <c r="J49" i="14"/>
  <c r="J14" i="14"/>
  <c r="J66" i="14"/>
  <c r="J13" i="14"/>
  <c r="J25" i="14"/>
  <c r="J58" i="14"/>
  <c r="J36" i="14"/>
  <c r="J20" i="14"/>
  <c r="J27" i="14"/>
  <c r="J44" i="14"/>
  <c r="J45" i="14"/>
  <c r="J60" i="14"/>
  <c r="J75" i="14"/>
  <c r="J64" i="14"/>
  <c r="J9" i="14"/>
  <c r="J67" i="14"/>
  <c r="J15" i="14"/>
  <c r="J57" i="14"/>
  <c r="J17" i="14"/>
  <c r="J46" i="14"/>
  <c r="J84" i="14"/>
  <c r="J69" i="14"/>
  <c r="J24" i="14"/>
  <c r="J59" i="14"/>
  <c r="J61" i="14"/>
  <c r="J22" i="14"/>
  <c r="J83" i="14"/>
  <c r="J30" i="14"/>
  <c r="J70" i="14"/>
  <c r="J26" i="14"/>
  <c r="J72" i="14"/>
  <c r="J63" i="14"/>
  <c r="J52" i="14"/>
  <c r="J42" i="14"/>
  <c r="G49" i="14"/>
  <c r="G11" i="14"/>
  <c r="G26" i="14"/>
  <c r="G56" i="14"/>
  <c r="G66" i="14"/>
  <c r="G53" i="14"/>
  <c r="G18" i="14"/>
  <c r="G63" i="14"/>
  <c r="G31" i="14"/>
  <c r="G24" i="14"/>
  <c r="G28" i="14"/>
  <c r="G9" i="14"/>
  <c r="G37" i="14"/>
  <c r="G30" i="14"/>
  <c r="G62" i="14"/>
  <c r="G6" i="14"/>
  <c r="G54" i="14"/>
  <c r="G36" i="14"/>
  <c r="G58" i="14"/>
  <c r="G14" i="14"/>
  <c r="G34" i="14"/>
  <c r="G77" i="14"/>
  <c r="G60" i="14"/>
  <c r="G7" i="14"/>
  <c r="G29" i="14"/>
  <c r="G17" i="14"/>
  <c r="G55" i="14"/>
  <c r="G47" i="14"/>
  <c r="G67" i="14"/>
  <c r="G64" i="14"/>
  <c r="G79" i="14"/>
  <c r="G21" i="14"/>
  <c r="G10" i="14"/>
  <c r="G15" i="14"/>
  <c r="G75" i="14"/>
  <c r="G78" i="14"/>
  <c r="G59" i="14"/>
  <c r="G13" i="14"/>
  <c r="G41" i="14"/>
  <c r="G45" i="14"/>
  <c r="G85" i="14"/>
  <c r="G8" i="14"/>
  <c r="G20" i="14"/>
  <c r="G69" i="14"/>
  <c r="G38" i="14"/>
  <c r="G73" i="14"/>
  <c r="G39" i="14"/>
  <c r="G74" i="14"/>
  <c r="G19" i="14"/>
  <c r="G12" i="14"/>
  <c r="G43" i="14"/>
  <c r="G81" i="14"/>
  <c r="G51" i="14"/>
  <c r="G42" i="14"/>
  <c r="G83" i="14"/>
  <c r="G61" i="14"/>
  <c r="G70" i="14"/>
  <c r="G80" i="14"/>
  <c r="G65" i="14"/>
  <c r="G16" i="14"/>
  <c r="G72" i="14"/>
  <c r="G44" i="14"/>
  <c r="G52" i="14"/>
  <c r="G33" i="14"/>
  <c r="G25" i="14"/>
  <c r="G22" i="14"/>
  <c r="G40" i="14"/>
  <c r="G68" i="14"/>
  <c r="G76" i="14"/>
  <c r="G50" i="14"/>
  <c r="G82" i="14"/>
  <c r="G23" i="14"/>
  <c r="G35" i="14"/>
  <c r="G84" i="14"/>
  <c r="G57" i="14"/>
  <c r="G27" i="14"/>
  <c r="G46" i="14"/>
  <c r="G71" i="14"/>
  <c r="G48" i="14"/>
  <c r="G32" i="14"/>
  <c r="S53" i="14"/>
  <c r="S61" i="14"/>
  <c r="S17" i="14"/>
  <c r="S45" i="14"/>
  <c r="S59" i="14"/>
  <c r="S55" i="14"/>
  <c r="S36" i="14"/>
  <c r="S77" i="14"/>
  <c r="S12" i="14"/>
  <c r="S63" i="14"/>
  <c r="S30" i="14"/>
  <c r="S15" i="14"/>
  <c r="S51" i="14"/>
  <c r="S33" i="14"/>
  <c r="S67" i="14"/>
  <c r="S84" i="14"/>
  <c r="S65" i="14"/>
  <c r="S76" i="14"/>
  <c r="S43" i="14"/>
  <c r="S23" i="14"/>
  <c r="S57" i="14"/>
  <c r="S47" i="14"/>
  <c r="S7" i="14"/>
  <c r="S14" i="14"/>
  <c r="S73" i="14"/>
  <c r="S78" i="14"/>
  <c r="S8" i="14"/>
  <c r="S29" i="14"/>
  <c r="S66" i="14"/>
  <c r="S42" i="14"/>
  <c r="S16" i="14"/>
  <c r="S9" i="14"/>
  <c r="S56" i="14"/>
  <c r="S28" i="14"/>
  <c r="S10" i="14"/>
  <c r="S24" i="14"/>
  <c r="S40" i="14"/>
  <c r="S25" i="14"/>
  <c r="S79" i="14"/>
  <c r="S70" i="14"/>
  <c r="S64" i="14"/>
  <c r="S11" i="14"/>
  <c r="S69" i="14"/>
  <c r="S71" i="14"/>
  <c r="S81" i="14"/>
  <c r="S62" i="14"/>
  <c r="S80" i="14"/>
  <c r="S68" i="14"/>
  <c r="S6" i="14"/>
  <c r="S21" i="14"/>
  <c r="S20" i="14"/>
  <c r="S32" i="14"/>
  <c r="S49" i="14"/>
  <c r="S48" i="14"/>
  <c r="S27" i="14"/>
  <c r="S35" i="14"/>
  <c r="S31" i="14"/>
  <c r="S46" i="14"/>
  <c r="S52" i="14"/>
  <c r="S19" i="14"/>
  <c r="S50" i="14"/>
  <c r="S54" i="14"/>
  <c r="S82" i="14"/>
  <c r="S72" i="14"/>
  <c r="S39" i="14"/>
  <c r="S74" i="14"/>
  <c r="S38" i="14"/>
  <c r="S58" i="14"/>
  <c r="S34" i="14"/>
  <c r="S26" i="14"/>
  <c r="S44" i="14"/>
  <c r="S60" i="14"/>
  <c r="S41" i="14"/>
  <c r="S22" i="14"/>
  <c r="S85" i="14"/>
  <c r="S75" i="14"/>
  <c r="S18" i="14"/>
  <c r="S37" i="14"/>
  <c r="S83" i="14"/>
  <c r="S13" i="14"/>
  <c r="C71" i="14"/>
  <c r="C76" i="14"/>
  <c r="C23" i="14"/>
  <c r="C33" i="14"/>
  <c r="C37" i="14"/>
  <c r="C68" i="14"/>
  <c r="C60" i="14"/>
  <c r="C11" i="14"/>
  <c r="C63" i="14"/>
  <c r="C82" i="14"/>
  <c r="C73" i="14"/>
  <c r="C20" i="14"/>
  <c r="C35" i="14"/>
  <c r="C70" i="14"/>
  <c r="C6" i="14"/>
  <c r="C14" i="14"/>
  <c r="C45" i="14"/>
  <c r="C59" i="14"/>
  <c r="C44" i="14"/>
  <c r="C38" i="14"/>
  <c r="C52" i="14"/>
  <c r="C31" i="14"/>
  <c r="C32" i="14"/>
  <c r="C7" i="14"/>
  <c r="C42" i="14"/>
  <c r="C46" i="14"/>
  <c r="C28" i="14"/>
  <c r="C49" i="14"/>
  <c r="C36" i="14"/>
  <c r="C62" i="14"/>
  <c r="C18" i="14"/>
  <c r="C26" i="14"/>
  <c r="C61" i="14"/>
  <c r="C50" i="14"/>
  <c r="C15" i="14"/>
  <c r="C24" i="14"/>
  <c r="C21" i="14"/>
  <c r="C74" i="14"/>
  <c r="C34" i="14"/>
  <c r="C13" i="14"/>
  <c r="C58" i="14"/>
  <c r="C54" i="14"/>
  <c r="C17" i="14"/>
  <c r="C81" i="14"/>
  <c r="C64" i="14"/>
  <c r="C19" i="14"/>
  <c r="C65" i="14"/>
  <c r="C8" i="14"/>
  <c r="C66" i="14"/>
  <c r="C25" i="14"/>
  <c r="C56" i="14"/>
  <c r="C10" i="14"/>
  <c r="C16" i="14"/>
  <c r="C84" i="14"/>
  <c r="C75" i="14"/>
  <c r="C43" i="14"/>
  <c r="C55" i="14"/>
  <c r="C80" i="14"/>
  <c r="C69" i="14"/>
  <c r="C83" i="14"/>
  <c r="C39" i="14"/>
  <c r="C12" i="14"/>
  <c r="C27" i="14"/>
  <c r="C67" i="14"/>
  <c r="C47" i="14"/>
  <c r="C29" i="14"/>
  <c r="C41" i="14"/>
  <c r="C51" i="14"/>
  <c r="C72" i="14"/>
  <c r="C48" i="14"/>
  <c r="C85" i="14"/>
  <c r="C79" i="14"/>
  <c r="C22" i="14"/>
  <c r="C40" i="14"/>
  <c r="C77" i="14"/>
  <c r="C78" i="14"/>
  <c r="C9" i="14"/>
  <c r="C53" i="14"/>
  <c r="C57" i="14"/>
  <c r="C30" i="14"/>
  <c r="Q69" i="14"/>
  <c r="Q62" i="14"/>
  <c r="Q80" i="14"/>
  <c r="Q57" i="14"/>
  <c r="Q78" i="14"/>
  <c r="Q12" i="14"/>
  <c r="Q27" i="14"/>
  <c r="Q79" i="14"/>
  <c r="Q82" i="14"/>
  <c r="Q37" i="14"/>
  <c r="Q9" i="14"/>
  <c r="Q35" i="14"/>
  <c r="Q30" i="14"/>
  <c r="Q63" i="14"/>
  <c r="Q18" i="14"/>
  <c r="Q47" i="14"/>
  <c r="Q66" i="14"/>
  <c r="Q61" i="14"/>
  <c r="Q31" i="14"/>
  <c r="Q84" i="14"/>
  <c r="Q67" i="14"/>
  <c r="Q76" i="14"/>
  <c r="Q13" i="14"/>
  <c r="Q32" i="14"/>
  <c r="Q56" i="14"/>
  <c r="Q65" i="14"/>
  <c r="Q21" i="14"/>
  <c r="Q22" i="14"/>
  <c r="Q64" i="14"/>
  <c r="Q81" i="14"/>
  <c r="Q10" i="14"/>
  <c r="Q19" i="14"/>
  <c r="Q52" i="14"/>
  <c r="Q68" i="14"/>
  <c r="Q72" i="14"/>
  <c r="Q51" i="14"/>
  <c r="Q46" i="14"/>
  <c r="Q29" i="14"/>
  <c r="Q11" i="14"/>
  <c r="Q38" i="14"/>
  <c r="Q8" i="14"/>
  <c r="Q17" i="14"/>
  <c r="Q73" i="14"/>
  <c r="Q75" i="14"/>
  <c r="Q44" i="14"/>
  <c r="Q26" i="14"/>
  <c r="Q36" i="14"/>
  <c r="Q53" i="14"/>
  <c r="Q55" i="14"/>
  <c r="Q34" i="14"/>
  <c r="Q77" i="14"/>
  <c r="Q23" i="14"/>
  <c r="Q45" i="14"/>
  <c r="Q25" i="14"/>
  <c r="Q60" i="14"/>
  <c r="Q43" i="14"/>
  <c r="Q50" i="14"/>
  <c r="Q58" i="14"/>
  <c r="Q20" i="14"/>
  <c r="Q40" i="14"/>
  <c r="Q28" i="14"/>
  <c r="Q42" i="14"/>
  <c r="Q15" i="14"/>
  <c r="Q49" i="14"/>
  <c r="Q59" i="14"/>
  <c r="Q70" i="14"/>
  <c r="Q6" i="14"/>
  <c r="Q48" i="14"/>
  <c r="Q83" i="14"/>
  <c r="Q39" i="14"/>
  <c r="Q16" i="14"/>
  <c r="Q74" i="14"/>
  <c r="Q85" i="14"/>
  <c r="Q71" i="14"/>
  <c r="Q14" i="14"/>
  <c r="Q41" i="14"/>
  <c r="Q7" i="14"/>
  <c r="Q24" i="14"/>
  <c r="Q33" i="14"/>
  <c r="Q54" i="14"/>
  <c r="K77" i="14"/>
  <c r="K71" i="14"/>
  <c r="K69" i="14"/>
  <c r="K15" i="14"/>
  <c r="K17" i="14"/>
  <c r="K80" i="14"/>
  <c r="K16" i="14"/>
  <c r="K34" i="14"/>
  <c r="K40" i="14"/>
  <c r="K83" i="14"/>
  <c r="K23" i="14"/>
  <c r="K41" i="14"/>
  <c r="K52" i="14"/>
  <c r="K6" i="14"/>
  <c r="K7" i="14"/>
  <c r="K35" i="14"/>
  <c r="K42" i="14"/>
  <c r="K53" i="14"/>
  <c r="K72" i="14"/>
  <c r="K67" i="14"/>
  <c r="K36" i="14"/>
  <c r="K57" i="14"/>
  <c r="K18" i="14"/>
  <c r="K51" i="14"/>
  <c r="K63" i="14"/>
  <c r="K29" i="14"/>
  <c r="K79" i="14"/>
  <c r="K76" i="14"/>
  <c r="K20" i="14"/>
  <c r="K74" i="14"/>
  <c r="K24" i="14"/>
  <c r="K22" i="14"/>
  <c r="K27" i="14"/>
  <c r="K14" i="14"/>
  <c r="K28" i="14"/>
  <c r="K33" i="14"/>
  <c r="K85" i="14"/>
  <c r="K82" i="14"/>
  <c r="K66" i="14"/>
  <c r="K26" i="14"/>
  <c r="K32" i="14"/>
  <c r="K65" i="14"/>
  <c r="K50" i="14"/>
  <c r="K70" i="14"/>
  <c r="K39" i="14"/>
  <c r="K8" i="14"/>
  <c r="K78" i="14"/>
  <c r="K61" i="14"/>
  <c r="K68" i="14"/>
  <c r="K46" i="14"/>
  <c r="K25" i="14"/>
  <c r="K13" i="14"/>
  <c r="K12" i="14"/>
  <c r="K55" i="14"/>
  <c r="K75" i="14"/>
  <c r="K9" i="14"/>
  <c r="K11" i="14"/>
  <c r="K64" i="14"/>
  <c r="K49" i="14"/>
  <c r="K10" i="14"/>
  <c r="K21" i="14"/>
  <c r="K19" i="14"/>
  <c r="K56" i="14"/>
  <c r="K54" i="14"/>
  <c r="K43" i="14"/>
  <c r="K62" i="14"/>
  <c r="K31" i="14"/>
  <c r="K58" i="14"/>
  <c r="K73" i="14"/>
  <c r="K44" i="14"/>
  <c r="K47" i="14"/>
  <c r="K38" i="14"/>
  <c r="K60" i="14"/>
  <c r="K48" i="14"/>
  <c r="K30" i="14"/>
  <c r="K45" i="14"/>
  <c r="K81" i="14"/>
  <c r="K59" i="14"/>
  <c r="K84" i="14"/>
  <c r="K37" i="14"/>
  <c r="H37" i="14"/>
  <c r="H44" i="14"/>
  <c r="H23" i="14"/>
  <c r="H57" i="14"/>
  <c r="H28" i="14"/>
  <c r="H83" i="14"/>
  <c r="H47" i="14"/>
  <c r="H18" i="14"/>
  <c r="H17" i="14"/>
  <c r="H32" i="14"/>
  <c r="H69" i="14"/>
  <c r="H10" i="14"/>
  <c r="H20" i="14"/>
  <c r="H50" i="14"/>
  <c r="H31" i="14"/>
  <c r="H14" i="14"/>
  <c r="H38" i="14"/>
  <c r="H66" i="14"/>
  <c r="H33" i="14"/>
  <c r="H85" i="14"/>
  <c r="H15" i="14"/>
  <c r="H41" i="14"/>
  <c r="H26" i="14"/>
  <c r="H72" i="14"/>
  <c r="H19" i="14"/>
  <c r="H59" i="14"/>
  <c r="H12" i="14"/>
  <c r="H36" i="14"/>
  <c r="H77" i="14"/>
  <c r="H29" i="14"/>
  <c r="H55" i="14"/>
  <c r="H80" i="14"/>
  <c r="H65" i="14"/>
  <c r="H56" i="14"/>
  <c r="H53" i="14"/>
  <c r="H54" i="14"/>
  <c r="H34" i="14"/>
  <c r="H13" i="14"/>
  <c r="H67" i="14"/>
  <c r="H25" i="14"/>
  <c r="H46" i="14"/>
  <c r="H49" i="14"/>
  <c r="H43" i="14"/>
  <c r="H30" i="14"/>
  <c r="H81" i="14"/>
  <c r="H11" i="14"/>
  <c r="H48" i="14"/>
  <c r="H75" i="14"/>
  <c r="H7" i="14"/>
  <c r="H39" i="14"/>
  <c r="H68" i="14"/>
  <c r="H73" i="14"/>
  <c r="H71" i="14"/>
  <c r="H79" i="14"/>
  <c r="H63" i="14"/>
  <c r="H21" i="14"/>
  <c r="H61" i="14"/>
  <c r="H76" i="14"/>
  <c r="H70" i="14"/>
  <c r="H6" i="14"/>
  <c r="H51" i="14"/>
  <c r="H42" i="14"/>
  <c r="H74" i="14"/>
  <c r="H58" i="14"/>
  <c r="H60" i="14"/>
  <c r="H84" i="14"/>
  <c r="H45" i="14"/>
  <c r="H27" i="14"/>
  <c r="H62" i="14"/>
  <c r="H64" i="14"/>
  <c r="H8" i="14"/>
  <c r="H9" i="14"/>
  <c r="H16" i="14"/>
  <c r="H40" i="14"/>
  <c r="H82" i="14"/>
  <c r="H35" i="14"/>
  <c r="H52" i="14"/>
  <c r="H22" i="14"/>
  <c r="H24" i="14"/>
  <c r="H78" i="14"/>
  <c r="T19" i="14"/>
  <c r="T7" i="14"/>
  <c r="T40" i="14"/>
  <c r="T75" i="14"/>
  <c r="T15" i="14"/>
  <c r="T26" i="14"/>
  <c r="T34" i="14"/>
  <c r="T60" i="14"/>
  <c r="T41" i="14"/>
  <c r="T30" i="14"/>
  <c r="T44" i="14"/>
  <c r="T64" i="14"/>
  <c r="T85" i="14"/>
  <c r="T47" i="14"/>
  <c r="T56" i="14"/>
  <c r="T73" i="14"/>
  <c r="T29" i="14"/>
  <c r="T43" i="14"/>
  <c r="T76" i="14"/>
  <c r="T74" i="14"/>
  <c r="T62" i="14"/>
  <c r="T23" i="14"/>
  <c r="T79" i="14"/>
  <c r="T83" i="14"/>
  <c r="T35" i="14"/>
  <c r="T9" i="14"/>
  <c r="T12" i="14"/>
  <c r="T18" i="14"/>
  <c r="T25" i="14"/>
  <c r="T20" i="14"/>
  <c r="T16" i="14"/>
  <c r="T13" i="14"/>
  <c r="T45" i="14"/>
  <c r="T11" i="14"/>
  <c r="T81" i="14"/>
  <c r="T77" i="14"/>
  <c r="T27" i="14"/>
  <c r="T36" i="14"/>
  <c r="T65" i="14"/>
  <c r="T78" i="14"/>
  <c r="T33" i="14"/>
  <c r="T6" i="14"/>
  <c r="T39" i="14"/>
  <c r="T68" i="14"/>
  <c r="T10" i="14"/>
  <c r="T51" i="14"/>
  <c r="T8" i="14"/>
  <c r="T46" i="14"/>
  <c r="T24" i="14"/>
  <c r="T14" i="14"/>
  <c r="T59" i="14"/>
  <c r="T28" i="14"/>
  <c r="T42" i="14"/>
  <c r="T52" i="14"/>
  <c r="T61" i="14"/>
  <c r="T55" i="14"/>
  <c r="T66" i="14"/>
  <c r="T21" i="14"/>
  <c r="T82" i="14"/>
  <c r="T71" i="14"/>
  <c r="T63" i="14"/>
  <c r="T17" i="14"/>
  <c r="T53" i="14"/>
  <c r="T58" i="14"/>
  <c r="T80" i="14"/>
  <c r="T50" i="14"/>
  <c r="T54" i="14"/>
  <c r="T70" i="14"/>
  <c r="T69" i="14"/>
  <c r="T48" i="14"/>
  <c r="T67" i="14"/>
  <c r="T72" i="14"/>
  <c r="T22" i="14"/>
  <c r="T84" i="14"/>
  <c r="T49" i="14"/>
  <c r="T38" i="14"/>
  <c r="T57" i="14"/>
  <c r="T32" i="14"/>
  <c r="T37" i="14"/>
  <c r="T31" i="14"/>
  <c r="O21" i="14"/>
  <c r="O57" i="14"/>
  <c r="O7" i="14"/>
  <c r="O19" i="14"/>
  <c r="O80" i="14"/>
  <c r="O63" i="14"/>
  <c r="O69" i="14"/>
  <c r="O83" i="14"/>
  <c r="O8" i="14"/>
  <c r="O58" i="14"/>
  <c r="O14" i="14"/>
  <c r="O67" i="14"/>
  <c r="O74" i="14"/>
  <c r="O46" i="14"/>
  <c r="O71" i="14"/>
  <c r="O45" i="14"/>
  <c r="O43" i="14"/>
  <c r="O75" i="14"/>
  <c r="O66" i="14"/>
  <c r="O17" i="14"/>
  <c r="O76" i="14"/>
  <c r="O62" i="14"/>
  <c r="O52" i="14"/>
  <c r="O33" i="14"/>
  <c r="O31" i="14"/>
  <c r="O30" i="14"/>
  <c r="O15" i="14"/>
  <c r="O53" i="14"/>
  <c r="O37" i="14"/>
  <c r="O29" i="14"/>
  <c r="O6" i="14"/>
  <c r="O84" i="14"/>
  <c r="O85" i="14"/>
  <c r="O23" i="14"/>
  <c r="O18" i="14"/>
  <c r="O27" i="14"/>
  <c r="O64" i="14"/>
  <c r="O32" i="14"/>
  <c r="O77" i="14"/>
  <c r="O44" i="14"/>
  <c r="O16" i="14"/>
  <c r="O41" i="14"/>
  <c r="O49" i="14"/>
  <c r="O51" i="14"/>
  <c r="O73" i="14"/>
  <c r="O70" i="14"/>
  <c r="O50" i="14"/>
  <c r="O81" i="14"/>
  <c r="O42" i="14"/>
  <c r="O61" i="14"/>
  <c r="O24" i="14"/>
  <c r="O56" i="14"/>
  <c r="O60" i="14"/>
  <c r="O39" i="14"/>
  <c r="O54" i="14"/>
  <c r="O9" i="14"/>
  <c r="O38" i="14"/>
  <c r="O65" i="14"/>
  <c r="O79" i="14"/>
  <c r="O40" i="14"/>
  <c r="O55" i="14"/>
  <c r="O10" i="14"/>
  <c r="O68" i="14"/>
  <c r="O11" i="14"/>
  <c r="O59" i="14"/>
  <c r="O22" i="14"/>
  <c r="O34" i="14"/>
  <c r="O28" i="14"/>
  <c r="O82" i="14"/>
  <c r="O12" i="14"/>
  <c r="O47" i="14"/>
  <c r="O20" i="14"/>
  <c r="O72" i="14"/>
  <c r="O26" i="14"/>
  <c r="O25" i="14"/>
  <c r="O48" i="14"/>
  <c r="O78" i="14"/>
  <c r="O13" i="14"/>
  <c r="O35" i="14"/>
  <c r="O36" i="14"/>
  <c r="M33" i="14"/>
  <c r="M69" i="14"/>
  <c r="M9" i="14"/>
  <c r="M38" i="14"/>
  <c r="M49" i="14"/>
  <c r="M13" i="14"/>
  <c r="M21" i="14"/>
  <c r="M14" i="14"/>
  <c r="M65" i="14"/>
  <c r="M52" i="14"/>
  <c r="M64" i="14"/>
  <c r="M8" i="14"/>
  <c r="M74" i="14"/>
  <c r="M73" i="14"/>
  <c r="M16" i="14"/>
  <c r="M20" i="14"/>
  <c r="M71" i="14"/>
  <c r="M75" i="14"/>
  <c r="M61" i="14"/>
  <c r="M51" i="14"/>
  <c r="M76" i="14"/>
  <c r="M7" i="14"/>
  <c r="M68" i="14"/>
  <c r="M60" i="14"/>
  <c r="M84" i="14"/>
  <c r="M18" i="14"/>
  <c r="M57" i="14"/>
  <c r="M26" i="14"/>
  <c r="M81" i="14"/>
  <c r="M15" i="14"/>
  <c r="M41" i="14"/>
  <c r="M32" i="14"/>
  <c r="M63" i="14"/>
  <c r="M31" i="14"/>
  <c r="M78" i="14"/>
  <c r="M53" i="14"/>
  <c r="M59" i="14"/>
  <c r="M10" i="14"/>
  <c r="M45" i="14"/>
  <c r="M25" i="14"/>
  <c r="M28" i="14"/>
  <c r="M72" i="14"/>
  <c r="M36" i="14"/>
  <c r="M56" i="14"/>
  <c r="M40" i="14"/>
  <c r="M54" i="14"/>
  <c r="M42" i="14"/>
  <c r="M48" i="14"/>
  <c r="M6" i="14"/>
  <c r="M83" i="14"/>
  <c r="M23" i="14"/>
  <c r="M22" i="14"/>
  <c r="M34" i="14"/>
  <c r="M27" i="14"/>
  <c r="M77" i="14"/>
  <c r="M43" i="14"/>
  <c r="M39" i="14"/>
  <c r="M19" i="14"/>
  <c r="M46" i="14"/>
  <c r="M80" i="14"/>
  <c r="M35" i="14"/>
  <c r="M24" i="14"/>
  <c r="M30" i="14"/>
  <c r="M70" i="14"/>
  <c r="M85" i="14"/>
  <c r="M79" i="14"/>
  <c r="M82" i="14"/>
  <c r="M11" i="14"/>
  <c r="M66" i="14"/>
  <c r="M37" i="14"/>
  <c r="M62" i="14"/>
  <c r="M47" i="14"/>
  <c r="M12" i="14"/>
  <c r="M17" i="14"/>
  <c r="M50" i="14"/>
  <c r="M58" i="14"/>
  <c r="M44" i="14"/>
  <c r="M29" i="14"/>
  <c r="M55" i="14"/>
  <c r="M67" i="14"/>
  <c r="B27" i="14"/>
  <c r="B15" i="14"/>
  <c r="B17" i="14"/>
  <c r="B9" i="14"/>
  <c r="B36" i="14"/>
  <c r="B8" i="14"/>
  <c r="B31" i="14"/>
  <c r="B22" i="14"/>
  <c r="B39" i="14"/>
  <c r="B21" i="14"/>
  <c r="B82" i="14"/>
  <c r="B76" i="14"/>
  <c r="B84" i="14"/>
  <c r="B13" i="14"/>
  <c r="B26" i="14"/>
  <c r="B12" i="14"/>
  <c r="B18" i="14"/>
  <c r="B7" i="14"/>
  <c r="B30" i="14"/>
  <c r="B65" i="14"/>
  <c r="B78" i="14"/>
  <c r="B37" i="14"/>
  <c r="B34" i="14"/>
  <c r="B66" i="14"/>
  <c r="B35" i="14"/>
  <c r="B77" i="14"/>
  <c r="B32" i="14"/>
  <c r="B69" i="14"/>
  <c r="B41" i="14"/>
  <c r="B85" i="14"/>
  <c r="B19" i="14"/>
  <c r="B29" i="14"/>
  <c r="B52" i="14"/>
  <c r="B72" i="14"/>
  <c r="B55" i="14"/>
  <c r="B67" i="14"/>
  <c r="B49" i="14"/>
  <c r="B80" i="14"/>
  <c r="B45" i="14"/>
  <c r="B50" i="14"/>
  <c r="B25" i="14"/>
  <c r="B56" i="14"/>
  <c r="B6" i="14"/>
  <c r="B60" i="14"/>
  <c r="B64" i="14"/>
  <c r="B58" i="14"/>
  <c r="B33" i="14"/>
  <c r="B44" i="14"/>
  <c r="B75" i="14"/>
  <c r="B14" i="14"/>
  <c r="B71" i="14"/>
  <c r="B20" i="14"/>
  <c r="B57" i="14"/>
  <c r="B23" i="14"/>
  <c r="B28" i="14"/>
  <c r="B79" i="14"/>
  <c r="B59" i="14"/>
  <c r="B51" i="14"/>
  <c r="B70" i="14"/>
  <c r="B62" i="14"/>
  <c r="B63" i="14"/>
  <c r="B47" i="14"/>
  <c r="B83" i="14"/>
  <c r="B38" i="14"/>
  <c r="B81" i="14"/>
  <c r="B61" i="14"/>
  <c r="B53" i="14"/>
  <c r="B68" i="14"/>
  <c r="B24" i="14"/>
  <c r="B48" i="14"/>
  <c r="B54" i="14"/>
  <c r="B16" i="14"/>
  <c r="B11" i="14"/>
  <c r="B10" i="14"/>
  <c r="B73" i="14"/>
  <c r="B40" i="14"/>
  <c r="B43" i="14"/>
  <c r="B74" i="14"/>
  <c r="B46" i="14"/>
  <c r="B42" i="14"/>
  <c r="I15" i="14"/>
  <c r="I81" i="14"/>
  <c r="I7" i="14"/>
  <c r="I25" i="14"/>
  <c r="I78" i="14"/>
  <c r="I37" i="14"/>
  <c r="I71" i="14"/>
  <c r="I31" i="14"/>
  <c r="I32" i="14"/>
  <c r="I73" i="14"/>
  <c r="I23" i="14"/>
  <c r="I24" i="14"/>
  <c r="I12" i="14"/>
  <c r="I76" i="14"/>
  <c r="I52" i="14"/>
  <c r="I18" i="14"/>
  <c r="I67" i="14"/>
  <c r="I61" i="14"/>
  <c r="I82" i="14"/>
  <c r="I21" i="14"/>
  <c r="I45" i="14"/>
  <c r="I34" i="14"/>
  <c r="I39" i="14"/>
  <c r="I56" i="14"/>
  <c r="I46" i="14"/>
  <c r="I30" i="14"/>
  <c r="I47" i="14"/>
  <c r="I28" i="14"/>
  <c r="I22" i="14"/>
  <c r="I70" i="14"/>
  <c r="I75" i="14"/>
  <c r="I83" i="14"/>
  <c r="I72" i="14"/>
  <c r="I33" i="14"/>
  <c r="I77" i="14"/>
  <c r="I10" i="14"/>
  <c r="I54" i="14"/>
  <c r="I43" i="14"/>
  <c r="I58" i="14"/>
  <c r="I20" i="14"/>
  <c r="I50" i="14"/>
  <c r="I19" i="14"/>
  <c r="I35" i="14"/>
  <c r="I62" i="14"/>
  <c r="I27" i="14"/>
  <c r="I53" i="14"/>
  <c r="I26" i="14"/>
  <c r="I38" i="14"/>
  <c r="I84" i="14"/>
  <c r="I13" i="14"/>
  <c r="I8" i="14"/>
  <c r="I11" i="14"/>
  <c r="I74" i="14"/>
  <c r="I79" i="14"/>
  <c r="I68" i="14"/>
  <c r="I40" i="14"/>
  <c r="I51" i="14"/>
  <c r="I64" i="14"/>
  <c r="I59" i="14"/>
  <c r="I17" i="14"/>
  <c r="I63" i="14"/>
  <c r="I66" i="14"/>
  <c r="I14" i="14"/>
  <c r="I42" i="14"/>
  <c r="I9" i="14"/>
  <c r="I16" i="14"/>
  <c r="I57" i="14"/>
  <c r="I49" i="14"/>
  <c r="I36" i="14"/>
  <c r="I44" i="14"/>
  <c r="I80" i="14"/>
  <c r="I69" i="14"/>
  <c r="I6" i="14"/>
  <c r="I60" i="14"/>
  <c r="I85" i="14"/>
  <c r="I65" i="14"/>
  <c r="I29" i="14"/>
  <c r="I48" i="14"/>
  <c r="I55" i="14"/>
  <c r="I41" i="14"/>
  <c r="AI62" i="14"/>
  <c r="AI54" i="14"/>
  <c r="AI79" i="14"/>
  <c r="AI63" i="14"/>
  <c r="AI82" i="14"/>
  <c r="AI44" i="14"/>
  <c r="AI53" i="14"/>
  <c r="AI38" i="14"/>
  <c r="AI85" i="14"/>
  <c r="AI64" i="14"/>
  <c r="AI69" i="14"/>
  <c r="AI35" i="14"/>
  <c r="AI81" i="14"/>
  <c r="AI71" i="14"/>
  <c r="AI52" i="14"/>
  <c r="AI37" i="14"/>
  <c r="AI36" i="14"/>
  <c r="AI68" i="14"/>
  <c r="AI77" i="14"/>
  <c r="AI65" i="14"/>
  <c r="AI67" i="14"/>
  <c r="AI60" i="14"/>
  <c r="AI50" i="14"/>
  <c r="AI59" i="14"/>
  <c r="AI43" i="14"/>
  <c r="AI56" i="14"/>
  <c r="AI39" i="14"/>
  <c r="AI45" i="14"/>
  <c r="AI75" i="14"/>
  <c r="AI74" i="14"/>
  <c r="AI41" i="14"/>
  <c r="AI40" i="14"/>
  <c r="AI76" i="14"/>
  <c r="AI46" i="14"/>
  <c r="AI80" i="14"/>
  <c r="AI70" i="14"/>
  <c r="AI49" i="14"/>
  <c r="AI57" i="14"/>
  <c r="AI78" i="14"/>
  <c r="AI66" i="14"/>
  <c r="AI73" i="14"/>
  <c r="AI72" i="14"/>
  <c r="AI42" i="14"/>
  <c r="AI51" i="14"/>
  <c r="AI61" i="14"/>
  <c r="AI84" i="14"/>
  <c r="AI48" i="14"/>
  <c r="AI47" i="14"/>
  <c r="AI55" i="14"/>
  <c r="AI83" i="14"/>
  <c r="AI58" i="14"/>
  <c r="AI19" i="14"/>
  <c r="AI33" i="14"/>
  <c r="AI21" i="14"/>
  <c r="AA69" i="14"/>
  <c r="AA41" i="14"/>
  <c r="AA24" i="14"/>
  <c r="AA12" i="14"/>
  <c r="AA85" i="14"/>
  <c r="AA79" i="14"/>
  <c r="AA74" i="14"/>
  <c r="AA63" i="14"/>
  <c r="AA16" i="14"/>
  <c r="AA14" i="14"/>
  <c r="Y34" i="14"/>
  <c r="Y16" i="14"/>
  <c r="Y15" i="14"/>
  <c r="Y12" i="14"/>
  <c r="Y31" i="14"/>
  <c r="AM23" i="14"/>
  <c r="AM29" i="14"/>
  <c r="AM81" i="14"/>
  <c r="AM84" i="14"/>
  <c r="AM50" i="14"/>
  <c r="AM62" i="14"/>
  <c r="AM65" i="14"/>
  <c r="AK70" i="14"/>
  <c r="AK42" i="14"/>
  <c r="AK44" i="14"/>
  <c r="AK46" i="14"/>
  <c r="AK62" i="14"/>
  <c r="AK82" i="14"/>
  <c r="AK55" i="14"/>
  <c r="AK48" i="14"/>
  <c r="AK65" i="14"/>
  <c r="AK79" i="14"/>
  <c r="AK54" i="14"/>
  <c r="AK64" i="14"/>
  <c r="AK85" i="14"/>
  <c r="AK39" i="14"/>
  <c r="AK78" i="14"/>
  <c r="AK69" i="14"/>
  <c r="AK41" i="14"/>
  <c r="AK72" i="14"/>
  <c r="AK74" i="14"/>
  <c r="AK66" i="14"/>
  <c r="AK81" i="14"/>
  <c r="AK36" i="14"/>
  <c r="AK49" i="14"/>
  <c r="AK50" i="14"/>
  <c r="AK61" i="14"/>
  <c r="AK37" i="14"/>
  <c r="AK60" i="14"/>
  <c r="AK77" i="14"/>
  <c r="AK51" i="14"/>
  <c r="AK35" i="14"/>
  <c r="AK52" i="14"/>
  <c r="AK71" i="14"/>
  <c r="AK68" i="14"/>
  <c r="AK53" i="14"/>
  <c r="AK40" i="14"/>
  <c r="AK75" i="14"/>
  <c r="AK47" i="14"/>
  <c r="AK84" i="14"/>
  <c r="AK67" i="14"/>
  <c r="AK58" i="14"/>
  <c r="AK57" i="14"/>
  <c r="AK43" i="14"/>
  <c r="AK80" i="14"/>
  <c r="AK73" i="14"/>
  <c r="AK76" i="14"/>
  <c r="AK83" i="14"/>
  <c r="AK63" i="14"/>
  <c r="AK56" i="14"/>
  <c r="AK38" i="14"/>
  <c r="AK45" i="14"/>
  <c r="AK59" i="14"/>
  <c r="AK8" i="14"/>
  <c r="AG53" i="14"/>
  <c r="AG57" i="14"/>
  <c r="AG8" i="14"/>
  <c r="AG73" i="14"/>
  <c r="AG29" i="14"/>
  <c r="AG56" i="14"/>
  <c r="AG10" i="14"/>
  <c r="AG54" i="14"/>
  <c r="AG65" i="14"/>
  <c r="AG83" i="14"/>
  <c r="AE76" i="14"/>
  <c r="AE56" i="14"/>
  <c r="AE43" i="14"/>
  <c r="AE44" i="14"/>
  <c r="AE57" i="14"/>
  <c r="AE42" i="14"/>
  <c r="AB63" i="14"/>
  <c r="AB6" i="14"/>
  <c r="AB7" i="14"/>
  <c r="AB21" i="14"/>
  <c r="AB45" i="14"/>
  <c r="AB74" i="14"/>
  <c r="AB61" i="14"/>
  <c r="AB33" i="14"/>
  <c r="AB23" i="14"/>
  <c r="AB32" i="14"/>
  <c r="AN19" i="14"/>
  <c r="AN18" i="14"/>
  <c r="X11" i="14"/>
  <c r="X14" i="14"/>
  <c r="X7" i="14"/>
  <c r="X26" i="14"/>
  <c r="X13" i="14"/>
  <c r="X8" i="14"/>
  <c r="X43" i="14"/>
  <c r="X67" i="14"/>
  <c r="X79" i="14"/>
  <c r="X30" i="14"/>
  <c r="AL22" i="14"/>
  <c r="AL10" i="14"/>
  <c r="AL17" i="14"/>
  <c r="AL25" i="14"/>
  <c r="AF34" i="14"/>
  <c r="AF35" i="14"/>
  <c r="AF51" i="14"/>
  <c r="AF22" i="14"/>
  <c r="AF26" i="14"/>
  <c r="AF61" i="14"/>
  <c r="AF9" i="14"/>
  <c r="AF54" i="14"/>
  <c r="AF38" i="14"/>
  <c r="AF37" i="14"/>
  <c r="AC18" i="14"/>
  <c r="AC14" i="14"/>
  <c r="AC72" i="14"/>
  <c r="AC80" i="14"/>
  <c r="AC25" i="14"/>
  <c r="AC75" i="14"/>
  <c r="AC21" i="14"/>
  <c r="AC58" i="14"/>
  <c r="AC9" i="14"/>
  <c r="AC78" i="14"/>
  <c r="AJ15" i="14"/>
  <c r="AJ42" i="14"/>
  <c r="AJ45" i="14"/>
  <c r="AJ63" i="14"/>
  <c r="AJ41" i="14"/>
  <c r="AJ68" i="14"/>
  <c r="AJ58" i="14"/>
  <c r="AJ44" i="14"/>
  <c r="AJ69" i="14"/>
  <c r="AJ67" i="14"/>
  <c r="AJ54" i="14"/>
  <c r="AJ84" i="14"/>
  <c r="AJ65" i="14"/>
  <c r="AJ46" i="14"/>
  <c r="AJ71" i="14"/>
  <c r="AJ83" i="14"/>
  <c r="AJ72" i="14"/>
  <c r="AJ60" i="14"/>
  <c r="AJ49" i="14"/>
  <c r="AJ55" i="14"/>
  <c r="AJ57" i="14"/>
  <c r="AJ70" i="14"/>
  <c r="AJ78" i="14"/>
  <c r="AJ62" i="14"/>
  <c r="AJ47" i="14"/>
  <c r="AJ38" i="14"/>
  <c r="AJ85" i="14"/>
  <c r="AJ75" i="14"/>
  <c r="AJ56" i="14"/>
  <c r="AJ53" i="14"/>
  <c r="AJ52" i="14"/>
  <c r="AJ81" i="14"/>
  <c r="AJ43" i="14"/>
  <c r="AJ61" i="14"/>
  <c r="AJ77" i="14"/>
  <c r="AJ59" i="14"/>
  <c r="AJ64" i="14"/>
  <c r="AJ80" i="14"/>
  <c r="AJ74" i="14"/>
  <c r="AJ40" i="14"/>
  <c r="AJ51" i="14"/>
  <c r="AJ79" i="14"/>
  <c r="AJ76" i="14"/>
  <c r="AJ66" i="14"/>
  <c r="AJ39" i="14"/>
  <c r="AJ35" i="14"/>
  <c r="AJ36" i="14"/>
  <c r="AJ48" i="14"/>
  <c r="AJ73" i="14"/>
  <c r="AJ82" i="14"/>
  <c r="AJ37" i="14"/>
  <c r="AJ50" i="14"/>
  <c r="AJ20" i="14"/>
  <c r="AJ34" i="14"/>
  <c r="AJ16" i="14"/>
  <c r="AH7" i="14"/>
  <c r="AH20" i="14"/>
  <c r="AH22" i="14"/>
  <c r="AH32" i="14"/>
  <c r="W22" i="14"/>
  <c r="W12" i="14"/>
  <c r="W66" i="14"/>
  <c r="W29" i="14"/>
  <c r="W50" i="14"/>
  <c r="W44" i="14"/>
  <c r="W79" i="14"/>
  <c r="W38" i="14"/>
  <c r="W16" i="14"/>
  <c r="W42" i="14"/>
  <c r="AD31" i="14"/>
  <c r="AD18" i="14"/>
  <c r="AD56" i="14"/>
  <c r="AD83" i="14"/>
  <c r="AD20" i="14"/>
  <c r="AD38" i="14"/>
  <c r="AD40" i="14"/>
  <c r="AD42" i="14"/>
  <c r="AD69" i="14"/>
  <c r="AD41" i="14"/>
  <c r="AD84" i="14"/>
  <c r="AD9" i="14"/>
  <c r="AD6" i="14"/>
  <c r="AD30" i="14"/>
  <c r="AD13" i="14"/>
  <c r="AD60" i="14"/>
  <c r="AD47" i="14"/>
  <c r="AD11" i="14"/>
  <c r="AI23" i="14"/>
  <c r="AI13" i="14"/>
  <c r="AA39" i="14"/>
  <c r="AA54" i="14"/>
  <c r="AA47" i="14"/>
  <c r="AA7" i="14"/>
  <c r="AA10" i="14"/>
  <c r="AA42" i="14"/>
  <c r="AA62" i="14"/>
  <c r="AA46" i="14"/>
  <c r="AA83" i="14"/>
  <c r="AA56" i="14"/>
  <c r="Y19" i="14"/>
  <c r="AM42" i="14"/>
  <c r="AM34" i="14"/>
  <c r="AM10" i="14"/>
  <c r="AM9" i="14"/>
  <c r="AM70" i="14"/>
  <c r="AM26" i="14"/>
  <c r="AM68" i="14"/>
  <c r="AM25" i="14"/>
  <c r="AM69" i="14"/>
  <c r="AM79" i="14"/>
  <c r="AK19" i="14"/>
  <c r="AK17" i="14"/>
  <c r="AK30" i="14"/>
  <c r="AG80" i="14"/>
  <c r="AG68" i="14"/>
  <c r="AG47" i="14"/>
  <c r="AG35" i="14"/>
  <c r="AG64" i="14"/>
  <c r="AG27" i="14"/>
  <c r="AG63" i="14"/>
  <c r="AG62" i="14"/>
  <c r="AG46" i="14"/>
  <c r="AG9" i="14"/>
  <c r="AE55" i="14"/>
  <c r="AE40" i="14"/>
  <c r="AE41" i="14"/>
  <c r="AE66" i="14"/>
  <c r="AE45" i="14"/>
  <c r="AE83" i="14"/>
  <c r="AB49" i="14"/>
  <c r="AB31" i="14"/>
  <c r="AB54" i="14"/>
  <c r="AB29" i="14"/>
  <c r="AB10" i="14"/>
  <c r="AB85" i="14"/>
  <c r="AB19" i="14"/>
  <c r="AB70" i="14"/>
  <c r="AB25" i="14"/>
  <c r="AB35" i="14"/>
  <c r="X71" i="14"/>
  <c r="X63" i="14"/>
  <c r="X45" i="14"/>
  <c r="X42" i="14"/>
  <c r="X61" i="14"/>
  <c r="X58" i="14"/>
  <c r="X66" i="14"/>
  <c r="X55" i="14"/>
  <c r="X47" i="14"/>
  <c r="X22" i="14"/>
  <c r="AL30" i="14"/>
  <c r="AL29" i="14"/>
  <c r="AL24" i="14"/>
  <c r="AL23" i="14"/>
  <c r="AF77" i="14"/>
  <c r="AF40" i="14"/>
  <c r="AF42" i="14"/>
  <c r="AF63" i="14"/>
  <c r="AF27" i="14"/>
  <c r="AF32" i="14"/>
  <c r="AF68" i="14"/>
  <c r="AF11" i="14"/>
  <c r="AF43" i="14"/>
  <c r="AF60" i="14"/>
  <c r="AC37" i="14"/>
  <c r="AC17" i="14"/>
  <c r="AC38" i="14"/>
  <c r="AC19" i="14"/>
  <c r="AC65" i="14"/>
  <c r="AC46" i="14"/>
  <c r="AC7" i="14"/>
  <c r="AC61" i="14"/>
  <c r="AC60" i="14"/>
  <c r="AC16" i="14"/>
  <c r="AJ7" i="14"/>
  <c r="AJ9" i="14"/>
  <c r="AJ17" i="14"/>
  <c r="AJ31" i="14"/>
  <c r="AH15" i="14"/>
  <c r="AH31" i="14"/>
  <c r="AH34" i="14"/>
  <c r="AH30" i="14"/>
  <c r="AH13" i="14"/>
  <c r="AH18" i="14"/>
  <c r="AH57" i="14"/>
  <c r="AH60" i="14"/>
  <c r="AH52" i="14"/>
  <c r="AH44" i="14"/>
  <c r="AH69" i="14"/>
  <c r="AH58" i="14"/>
  <c r="AH54" i="14"/>
  <c r="AH79" i="14"/>
  <c r="AH56" i="14"/>
  <c r="AH83" i="14"/>
  <c r="AH68" i="14"/>
  <c r="AH77" i="14"/>
  <c r="AH71" i="14"/>
  <c r="AH80" i="14"/>
  <c r="AH59" i="14"/>
  <c r="AH45" i="14"/>
  <c r="AH53" i="14"/>
  <c r="AH46" i="14"/>
  <c r="AH50" i="14"/>
  <c r="AH81" i="14"/>
  <c r="AH48" i="14"/>
  <c r="AH42" i="14"/>
  <c r="AH64" i="14"/>
  <c r="AH66" i="14"/>
  <c r="AH75" i="14"/>
  <c r="AH67" i="14"/>
  <c r="AH65" i="14"/>
  <c r="AH74" i="14"/>
  <c r="AH49" i="14"/>
  <c r="AH76" i="14"/>
  <c r="AH55" i="14"/>
  <c r="AH43" i="14"/>
  <c r="AH84" i="14"/>
  <c r="AH62" i="14"/>
  <c r="AH73" i="14"/>
  <c r="AH61" i="14"/>
  <c r="AH47" i="14"/>
  <c r="AH51" i="14"/>
  <c r="AH72" i="14"/>
  <c r="AH41" i="14"/>
  <c r="AH78" i="14"/>
  <c r="AH63" i="14"/>
  <c r="AH70" i="14"/>
  <c r="AH82" i="14"/>
  <c r="AH85" i="14"/>
  <c r="AH6" i="14"/>
  <c r="W27" i="14"/>
  <c r="W39" i="14"/>
  <c r="W18" i="14"/>
  <c r="W35" i="14"/>
  <c r="W52" i="14"/>
  <c r="W25" i="14"/>
  <c r="W75" i="14"/>
  <c r="W59" i="14"/>
  <c r="W81" i="14"/>
  <c r="W11" i="14"/>
  <c r="AD15" i="14"/>
  <c r="AD32" i="14"/>
  <c r="AD67" i="14"/>
  <c r="AD46" i="14"/>
  <c r="AD72" i="14"/>
  <c r="AD50" i="14"/>
  <c r="AD51" i="14"/>
  <c r="AD19" i="14"/>
  <c r="AD77" i="14"/>
  <c r="AD28" i="14"/>
  <c r="AI15" i="14"/>
  <c r="AI31" i="14"/>
  <c r="AI28" i="14"/>
  <c r="AI9" i="14"/>
  <c r="AA19" i="14"/>
  <c r="AA53" i="14"/>
  <c r="AA18" i="14"/>
  <c r="AA80" i="14"/>
  <c r="AA67" i="14"/>
  <c r="AA50" i="14"/>
  <c r="AA6" i="14"/>
  <c r="AA11" i="14"/>
  <c r="AA60" i="14"/>
  <c r="AA34" i="14"/>
  <c r="Y10" i="14"/>
  <c r="Y27" i="14"/>
  <c r="Y33" i="14"/>
  <c r="AM63" i="14"/>
  <c r="AM44" i="14"/>
  <c r="AM38" i="14"/>
  <c r="AM76" i="14"/>
  <c r="AM21" i="14"/>
  <c r="AM22" i="14"/>
  <c r="AM49" i="14"/>
  <c r="AM55" i="14"/>
  <c r="AM61" i="14"/>
  <c r="AK18" i="14"/>
  <c r="AK10" i="14"/>
  <c r="AK20" i="14"/>
  <c r="AK11" i="14"/>
  <c r="AK25" i="14"/>
  <c r="AK14" i="14"/>
  <c r="AG79" i="14"/>
  <c r="AG33" i="14"/>
  <c r="AG31" i="14"/>
  <c r="AG70" i="14"/>
  <c r="AG85" i="14"/>
  <c r="AG22" i="14"/>
  <c r="AG23" i="14"/>
  <c r="AG26" i="14"/>
  <c r="AG66" i="14"/>
  <c r="AG58" i="14"/>
  <c r="AE54" i="14"/>
  <c r="AE80" i="14"/>
  <c r="AE38" i="14"/>
  <c r="AE78" i="14"/>
  <c r="AE60" i="14"/>
  <c r="AE46" i="14"/>
  <c r="AB11" i="14"/>
  <c r="AB24" i="14"/>
  <c r="AB36" i="14"/>
  <c r="AB17" i="14"/>
  <c r="AB15" i="14"/>
  <c r="AB8" i="14"/>
  <c r="AB12" i="14"/>
  <c r="AB80" i="14"/>
  <c r="AB22" i="14"/>
  <c r="AB84" i="14"/>
  <c r="AN8" i="14"/>
  <c r="AN6" i="14"/>
  <c r="X76" i="14"/>
  <c r="X82" i="14"/>
  <c r="X59" i="14"/>
  <c r="X46" i="14"/>
  <c r="X50" i="14"/>
  <c r="X54" i="14"/>
  <c r="X25" i="14"/>
  <c r="X80" i="14"/>
  <c r="X29" i="14"/>
  <c r="X40" i="14"/>
  <c r="AL9" i="14"/>
  <c r="AF71" i="14"/>
  <c r="AF83" i="14"/>
  <c r="AF53" i="14"/>
  <c r="AF29" i="14"/>
  <c r="AF14" i="14"/>
  <c r="AF65" i="14"/>
  <c r="AF46" i="14"/>
  <c r="AF64" i="14"/>
  <c r="AF62" i="14"/>
  <c r="AF48" i="14"/>
  <c r="AC44" i="14"/>
  <c r="AC32" i="14"/>
  <c r="AC66" i="14"/>
  <c r="AC59" i="14"/>
  <c r="AC56" i="14"/>
  <c r="AC49" i="14"/>
  <c r="AC39" i="14"/>
  <c r="AC76" i="14"/>
  <c r="AC84" i="14"/>
  <c r="AC40" i="14"/>
  <c r="AJ26" i="14"/>
  <c r="AJ32" i="14"/>
  <c r="AJ14" i="14"/>
  <c r="AJ19" i="14"/>
  <c r="AJ11" i="14"/>
  <c r="AH33" i="14"/>
  <c r="AH36" i="14"/>
  <c r="AH14" i="14"/>
  <c r="AH40" i="14"/>
  <c r="AH9" i="14"/>
  <c r="AH38" i="14"/>
  <c r="W15" i="14"/>
  <c r="W21" i="14"/>
  <c r="W7" i="14"/>
  <c r="W77" i="14"/>
  <c r="W72" i="14"/>
  <c r="W56" i="14"/>
  <c r="W14" i="14"/>
  <c r="W51" i="14"/>
  <c r="W61" i="14"/>
  <c r="W10" i="14"/>
  <c r="AD81" i="14"/>
  <c r="AD73" i="14"/>
  <c r="AD61" i="14"/>
  <c r="AD33" i="14"/>
  <c r="AD64" i="14"/>
  <c r="AD16" i="14"/>
  <c r="AD57" i="14"/>
  <c r="AD17" i="14"/>
  <c r="AI22" i="14"/>
  <c r="AI24" i="14"/>
  <c r="AI32" i="14"/>
  <c r="AI30" i="14"/>
  <c r="AI18" i="14"/>
  <c r="AI16" i="14"/>
  <c r="AI11" i="14"/>
  <c r="AA25" i="14"/>
  <c r="AA78" i="14"/>
  <c r="AA64" i="14"/>
  <c r="AA72" i="14"/>
  <c r="AA33" i="14"/>
  <c r="AA38" i="14"/>
  <c r="AA26" i="14"/>
  <c r="AA76" i="14"/>
  <c r="AA30" i="14"/>
  <c r="AA61" i="14"/>
  <c r="Y32" i="14"/>
  <c r="Y26" i="14"/>
  <c r="Y22" i="14"/>
  <c r="Y8" i="14"/>
  <c r="AM36" i="14"/>
  <c r="AM45" i="14"/>
  <c r="AM66" i="14"/>
  <c r="AM14" i="14"/>
  <c r="AM13" i="14"/>
  <c r="AM24" i="14"/>
  <c r="AM37" i="14"/>
  <c r="AM52" i="14"/>
  <c r="AM28" i="14"/>
  <c r="AM56" i="14"/>
  <c r="AK22" i="14"/>
  <c r="AK26" i="14"/>
  <c r="AK7" i="14"/>
  <c r="AK28" i="14"/>
  <c r="AG61" i="14"/>
  <c r="AG14" i="14"/>
  <c r="AG43" i="14"/>
  <c r="AG11" i="14"/>
  <c r="AG24" i="14"/>
  <c r="AG19" i="14"/>
  <c r="AG12" i="14"/>
  <c r="AG76" i="14"/>
  <c r="AG25" i="14"/>
  <c r="AG67" i="14"/>
  <c r="AE39" i="14"/>
  <c r="AE68" i="14"/>
  <c r="AE85" i="14"/>
  <c r="AE65" i="14"/>
  <c r="AE37" i="14"/>
  <c r="AE36" i="14"/>
  <c r="AE35" i="14"/>
  <c r="AE75" i="14"/>
  <c r="AE84" i="14"/>
  <c r="AE70" i="14"/>
  <c r="AB26" i="14"/>
  <c r="AB28" i="14"/>
  <c r="AB58" i="14"/>
  <c r="AB55" i="14"/>
  <c r="AB75" i="14"/>
  <c r="AB20" i="14"/>
  <c r="AB43" i="14"/>
  <c r="AB65" i="14"/>
  <c r="AB40" i="14"/>
  <c r="AB57" i="14"/>
  <c r="AN14" i="14"/>
  <c r="AN78" i="14"/>
  <c r="AN46" i="14"/>
  <c r="AN23" i="14"/>
  <c r="AN26" i="14"/>
  <c r="AN82" i="14"/>
  <c r="AN61" i="14"/>
  <c r="AN24" i="14"/>
  <c r="AN56" i="14"/>
  <c r="AN25" i="14"/>
  <c r="AN42" i="14"/>
  <c r="AN83" i="14"/>
  <c r="AN74" i="14"/>
  <c r="AN80" i="14"/>
  <c r="AN49" i="14"/>
  <c r="AN39" i="14"/>
  <c r="AN76" i="14"/>
  <c r="AN60" i="14"/>
  <c r="AN71" i="14"/>
  <c r="AN40" i="14"/>
  <c r="AN63" i="14"/>
  <c r="AN50" i="14"/>
  <c r="AN45" i="14"/>
  <c r="AN27" i="14"/>
  <c r="AN21" i="14"/>
  <c r="AN36" i="14"/>
  <c r="AN69" i="14"/>
  <c r="AN30" i="14"/>
  <c r="AN41" i="14"/>
  <c r="AN38" i="14"/>
  <c r="AN75" i="14"/>
  <c r="AN68" i="14"/>
  <c r="AN57" i="14"/>
  <c r="AN33" i="14"/>
  <c r="AN77" i="14"/>
  <c r="AN66" i="14"/>
  <c r="AN84" i="14"/>
  <c r="AN32" i="14"/>
  <c r="AN34" i="14"/>
  <c r="AN37" i="14"/>
  <c r="AN81" i="14"/>
  <c r="AN58" i="14"/>
  <c r="AN79" i="14"/>
  <c r="AN47" i="14"/>
  <c r="AN48" i="14"/>
  <c r="AN62" i="14"/>
  <c r="AN67" i="14"/>
  <c r="AN29" i="14"/>
  <c r="AN52" i="14"/>
  <c r="AN43" i="14"/>
  <c r="AN64" i="14"/>
  <c r="AN72" i="14"/>
  <c r="AN44" i="14"/>
  <c r="AN28" i="14"/>
  <c r="AN53" i="14"/>
  <c r="AN85" i="14"/>
  <c r="AN59" i="14"/>
  <c r="AN70" i="14"/>
  <c r="AN65" i="14"/>
  <c r="AN73" i="14"/>
  <c r="AN22" i="14"/>
  <c r="AN31" i="14"/>
  <c r="AN55" i="14"/>
  <c r="AN35" i="14"/>
  <c r="AN51" i="14"/>
  <c r="AN54" i="14"/>
  <c r="X23" i="14"/>
  <c r="X73" i="14"/>
  <c r="X44" i="14"/>
  <c r="X28" i="14"/>
  <c r="X15" i="14"/>
  <c r="X17" i="14"/>
  <c r="X56" i="14"/>
  <c r="X69" i="14"/>
  <c r="X41" i="14"/>
  <c r="X77" i="14"/>
  <c r="AL31" i="14"/>
  <c r="AF69" i="14"/>
  <c r="AF23" i="14"/>
  <c r="AF72" i="14"/>
  <c r="AF79" i="14"/>
  <c r="AF28" i="14"/>
  <c r="AF50" i="14"/>
  <c r="AF25" i="14"/>
  <c r="AF49" i="14"/>
  <c r="AF31" i="14"/>
  <c r="AF30" i="14"/>
  <c r="AC23" i="14"/>
  <c r="AC69" i="14"/>
  <c r="AC33" i="14"/>
  <c r="AC12" i="14"/>
  <c r="AC53" i="14"/>
  <c r="AC43" i="14"/>
  <c r="AC68" i="14"/>
  <c r="AC70" i="14"/>
  <c r="AC45" i="14"/>
  <c r="AC82" i="14"/>
  <c r="AJ29" i="14"/>
  <c r="AJ12" i="14"/>
  <c r="AH29" i="14"/>
  <c r="AH27" i="14"/>
  <c r="AH11" i="14"/>
  <c r="W17" i="14"/>
  <c r="W82" i="14"/>
  <c r="W30" i="14"/>
  <c r="W32" i="14"/>
  <c r="W55" i="14"/>
  <c r="W6" i="14"/>
  <c r="W71" i="14"/>
  <c r="W70" i="14"/>
  <c r="W53" i="14"/>
  <c r="W73" i="14"/>
  <c r="AD7" i="14"/>
  <c r="AD23" i="14"/>
  <c r="AD82" i="14"/>
  <c r="AD59" i="14"/>
  <c r="AD62" i="14"/>
  <c r="AD29" i="14"/>
  <c r="AI12" i="14"/>
  <c r="AI20" i="14"/>
  <c r="AI34" i="14"/>
  <c r="AA82" i="14"/>
  <c r="AA13" i="14"/>
  <c r="AA70" i="14"/>
  <c r="AA32" i="14"/>
  <c r="AA20" i="14"/>
  <c r="AA55" i="14"/>
  <c r="AA68" i="14"/>
  <c r="AA31" i="14"/>
  <c r="AA81" i="14"/>
  <c r="AA22" i="14"/>
  <c r="Y13" i="14"/>
  <c r="Y18" i="14"/>
  <c r="Y7" i="14"/>
  <c r="Y23" i="14"/>
  <c r="Y20" i="14"/>
  <c r="Y14" i="14"/>
  <c r="AM73" i="14"/>
  <c r="AM72" i="14"/>
  <c r="AM15" i="14"/>
  <c r="AM16" i="14"/>
  <c r="AM64" i="14"/>
  <c r="AM60" i="14"/>
  <c r="AM58" i="14"/>
  <c r="AM11" i="14"/>
  <c r="AM12" i="14"/>
  <c r="AM47" i="14"/>
  <c r="AM78" i="14"/>
  <c r="AK21" i="14"/>
  <c r="AK15" i="14"/>
  <c r="AK13" i="14"/>
  <c r="AG39" i="14"/>
  <c r="AG81" i="14"/>
  <c r="AG51" i="14"/>
  <c r="AG28" i="14"/>
  <c r="AG18" i="14"/>
  <c r="AG69" i="14"/>
  <c r="AG21" i="14"/>
  <c r="AG50" i="14"/>
  <c r="AG49" i="14"/>
  <c r="AE48" i="14"/>
  <c r="AE82" i="14"/>
  <c r="AE58" i="14"/>
  <c r="AE64" i="14"/>
  <c r="AE69" i="14"/>
  <c r="AB56" i="14"/>
  <c r="AB9" i="14"/>
  <c r="AB14" i="14"/>
  <c r="AB47" i="14"/>
  <c r="AB78" i="14"/>
  <c r="AB69" i="14"/>
  <c r="AB81" i="14"/>
  <c r="AB16" i="14"/>
  <c r="AB68" i="14"/>
  <c r="AB27" i="14"/>
  <c r="AN7" i="14"/>
  <c r="AN9" i="14"/>
  <c r="X33" i="14"/>
  <c r="X20" i="14"/>
  <c r="X38" i="14"/>
  <c r="X49" i="14"/>
  <c r="X24" i="14"/>
  <c r="X81" i="14"/>
  <c r="X10" i="14"/>
  <c r="X83" i="14"/>
  <c r="X51" i="14"/>
  <c r="X78" i="14"/>
  <c r="AL26" i="14"/>
  <c r="AL84" i="14"/>
  <c r="AL64" i="14"/>
  <c r="AL80" i="14"/>
  <c r="AL39" i="14"/>
  <c r="AL75" i="14"/>
  <c r="AL71" i="14"/>
  <c r="AL85" i="14"/>
  <c r="AL65" i="14"/>
  <c r="AL47" i="14"/>
  <c r="AL54" i="14"/>
  <c r="AL44" i="14"/>
  <c r="AL77" i="14"/>
  <c r="AL63" i="14"/>
  <c r="AL55" i="14"/>
  <c r="AL72" i="14"/>
  <c r="AL49" i="14"/>
  <c r="AL76" i="14"/>
  <c r="AL67" i="14"/>
  <c r="AL43" i="14"/>
  <c r="AL60" i="14"/>
  <c r="AL50" i="14"/>
  <c r="AL38" i="14"/>
  <c r="AL79" i="14"/>
  <c r="AL66" i="14"/>
  <c r="AL41" i="14"/>
  <c r="AL57" i="14"/>
  <c r="AL59" i="14"/>
  <c r="AL82" i="14"/>
  <c r="AL83" i="14"/>
  <c r="AL58" i="14"/>
  <c r="AL40" i="14"/>
  <c r="AL56" i="14"/>
  <c r="AL74" i="14"/>
  <c r="AL52" i="14"/>
  <c r="AL53" i="14"/>
  <c r="AL73" i="14"/>
  <c r="AL81" i="14"/>
  <c r="AL61" i="14"/>
  <c r="AL78" i="14"/>
  <c r="AL42" i="14"/>
  <c r="AL62" i="14"/>
  <c r="AL48" i="14"/>
  <c r="AL68" i="14"/>
  <c r="AL69" i="14"/>
  <c r="AL45" i="14"/>
  <c r="AL70" i="14"/>
  <c r="AL36" i="14"/>
  <c r="AL51" i="14"/>
  <c r="AL37" i="14"/>
  <c r="AL46" i="14"/>
  <c r="AL35" i="14"/>
  <c r="AL11" i="14"/>
  <c r="AL32" i="14"/>
  <c r="AL18" i="14"/>
  <c r="AL19" i="14"/>
  <c r="AF15" i="14"/>
  <c r="AF41" i="14"/>
  <c r="AF67" i="14"/>
  <c r="AF76" i="14"/>
  <c r="AF33" i="14"/>
  <c r="AF70" i="14"/>
  <c r="AF13" i="14"/>
  <c r="AF10" i="14"/>
  <c r="AF58" i="14"/>
  <c r="AF45" i="14"/>
  <c r="AC57" i="14"/>
  <c r="AC10" i="14"/>
  <c r="AC85" i="14"/>
  <c r="AC36" i="14"/>
  <c r="AC54" i="14"/>
  <c r="AC30" i="14"/>
  <c r="AC73" i="14"/>
  <c r="AC6" i="14"/>
  <c r="AC27" i="14"/>
  <c r="AC35" i="14"/>
  <c r="AJ10" i="14"/>
  <c r="AJ13" i="14"/>
  <c r="AJ18" i="14"/>
  <c r="AH24" i="14"/>
  <c r="AH12" i="14"/>
  <c r="AH26" i="14"/>
  <c r="W9" i="14"/>
  <c r="W76" i="14"/>
  <c r="W65" i="14"/>
  <c r="W69" i="14"/>
  <c r="W67" i="14"/>
  <c r="W60" i="14"/>
  <c r="W20" i="14"/>
  <c r="W62" i="14"/>
  <c r="W68" i="14"/>
  <c r="W40" i="14"/>
  <c r="AD25" i="14"/>
  <c r="AD24" i="14"/>
  <c r="AD10" i="14"/>
  <c r="AD65" i="14"/>
  <c r="AI27" i="14"/>
  <c r="AI25" i="14"/>
  <c r="AI6" i="14"/>
  <c r="AI26" i="14"/>
  <c r="AI17" i="14"/>
  <c r="AA49" i="14"/>
  <c r="AA75" i="14"/>
  <c r="AA15" i="14"/>
  <c r="AA58" i="14"/>
  <c r="AA27" i="14"/>
  <c r="AA23" i="14"/>
  <c r="AA37" i="14"/>
  <c r="AA29" i="14"/>
  <c r="AA52" i="14"/>
  <c r="AA66" i="14"/>
  <c r="AM80" i="14"/>
  <c r="AM82" i="14"/>
  <c r="AM31" i="14"/>
  <c r="AM27" i="14"/>
  <c r="AM85" i="14"/>
  <c r="AM33" i="14"/>
  <c r="AM39" i="14"/>
  <c r="AM48" i="14"/>
  <c r="AM57" i="14"/>
  <c r="AK29" i="14"/>
  <c r="AK9" i="14"/>
  <c r="AK34" i="14"/>
  <c r="AK33" i="14"/>
  <c r="AG32" i="14"/>
  <c r="AG13" i="14"/>
  <c r="AG59" i="14"/>
  <c r="AG15" i="14"/>
  <c r="AG74" i="14"/>
  <c r="AG41" i="14"/>
  <c r="AG71" i="14"/>
  <c r="AG38" i="14"/>
  <c r="AG16" i="14"/>
  <c r="AG77" i="14"/>
  <c r="AE62" i="14"/>
  <c r="AE47" i="14"/>
  <c r="AE77" i="14"/>
  <c r="AE81" i="14"/>
  <c r="AE34" i="14"/>
  <c r="AE26" i="14"/>
  <c r="AE31" i="14"/>
  <c r="AE30" i="14"/>
  <c r="AE27" i="14"/>
  <c r="AE28" i="14"/>
  <c r="AE33" i="14"/>
  <c r="AE29" i="14"/>
  <c r="AE32" i="14"/>
  <c r="AE25" i="14"/>
  <c r="AE72" i="14"/>
  <c r="AB66" i="14"/>
  <c r="AB37" i="14"/>
  <c r="AB34" i="14"/>
  <c r="AB67" i="14"/>
  <c r="AB59" i="14"/>
  <c r="AB38" i="14"/>
  <c r="AB51" i="14"/>
  <c r="AB72" i="14"/>
  <c r="AB76" i="14"/>
  <c r="AB46" i="14"/>
  <c r="AN15" i="14"/>
  <c r="AN11" i="14"/>
  <c r="X37" i="14"/>
  <c r="X35" i="14"/>
  <c r="X52" i="14"/>
  <c r="X36" i="14"/>
  <c r="X21" i="14"/>
  <c r="X64" i="14"/>
  <c r="X16" i="14"/>
  <c r="X39" i="14"/>
  <c r="X72" i="14"/>
  <c r="X9" i="14"/>
  <c r="AL33" i="14"/>
  <c r="AL14" i="14"/>
  <c r="AL21" i="14"/>
  <c r="AL20" i="14"/>
  <c r="AF17" i="14"/>
  <c r="AF52" i="14"/>
  <c r="AF36" i="14"/>
  <c r="AF20" i="14"/>
  <c r="AF85" i="14"/>
  <c r="AF39" i="14"/>
  <c r="AF12" i="14"/>
  <c r="AF21" i="14"/>
  <c r="AF73" i="14"/>
  <c r="AF81" i="14"/>
  <c r="AC28" i="14"/>
  <c r="AC20" i="14"/>
  <c r="AC15" i="14"/>
  <c r="AC77" i="14"/>
  <c r="AC34" i="14"/>
  <c r="AC81" i="14"/>
  <c r="AC71" i="14"/>
  <c r="AC51" i="14"/>
  <c r="AC62" i="14"/>
  <c r="AC52" i="14"/>
  <c r="AJ27" i="14"/>
  <c r="AJ33" i="14"/>
  <c r="AH23" i="14"/>
  <c r="AH39" i="14"/>
  <c r="AH28" i="14"/>
  <c r="AH16" i="14"/>
  <c r="W36" i="14"/>
  <c r="W84" i="14"/>
  <c r="W78" i="14"/>
  <c r="W41" i="14"/>
  <c r="W49" i="14"/>
  <c r="W64" i="14"/>
  <c r="W57" i="14"/>
  <c r="W63" i="14"/>
  <c r="W24" i="14"/>
  <c r="W43" i="14"/>
  <c r="AD78" i="14"/>
  <c r="AD12" i="14"/>
  <c r="AD45" i="14"/>
  <c r="AD22" i="14"/>
  <c r="AD54" i="14"/>
  <c r="AD27" i="14"/>
  <c r="AD74" i="14"/>
  <c r="AD63" i="14"/>
  <c r="AD36" i="14"/>
  <c r="AI14" i="14"/>
  <c r="AI29" i="14"/>
  <c r="AI7" i="14"/>
  <c r="AA40" i="14"/>
  <c r="AA77" i="14"/>
  <c r="AA51" i="14"/>
  <c r="AA84" i="14"/>
  <c r="AA9" i="14"/>
  <c r="AA59" i="14"/>
  <c r="AA71" i="14"/>
  <c r="AA44" i="14"/>
  <c r="AA48" i="14"/>
  <c r="AA17" i="14"/>
  <c r="Y29" i="14"/>
  <c r="Y66" i="14"/>
  <c r="Y60" i="14"/>
  <c r="Y72" i="14"/>
  <c r="Y83" i="14"/>
  <c r="Y39" i="14"/>
  <c r="Y49" i="14"/>
  <c r="Y82" i="14"/>
  <c r="Y62" i="14"/>
  <c r="Y77" i="14"/>
  <c r="Y70" i="14"/>
  <c r="Y75" i="14"/>
  <c r="Y53" i="14"/>
  <c r="Y56" i="14"/>
  <c r="Y68" i="14"/>
  <c r="Y48" i="14"/>
  <c r="Y80" i="14"/>
  <c r="Y69" i="14"/>
  <c r="Y36" i="14"/>
  <c r="Y76" i="14"/>
  <c r="Y50" i="14"/>
  <c r="Y46" i="14"/>
  <c r="Y71" i="14"/>
  <c r="Y57" i="14"/>
  <c r="Y42" i="14"/>
  <c r="Y84" i="14"/>
  <c r="Y38" i="14"/>
  <c r="Y35" i="14"/>
  <c r="Y47" i="14"/>
  <c r="Y85" i="14"/>
  <c r="Y43" i="14"/>
  <c r="Y51" i="14"/>
  <c r="Y67" i="14"/>
  <c r="Y74" i="14"/>
  <c r="Y59" i="14"/>
  <c r="Y64" i="14"/>
  <c r="Y45" i="14"/>
  <c r="Y55" i="14"/>
  <c r="Y61" i="14"/>
  <c r="Y79" i="14"/>
  <c r="Y58" i="14"/>
  <c r="Y81" i="14"/>
  <c r="Y65" i="14"/>
  <c r="Y52" i="14"/>
  <c r="Y54" i="14"/>
  <c r="Y63" i="14"/>
  <c r="Y37" i="14"/>
  <c r="Y40" i="14"/>
  <c r="Y78" i="14"/>
  <c r="Y44" i="14"/>
  <c r="Y73" i="14"/>
  <c r="Y41" i="14"/>
  <c r="Y25" i="14"/>
  <c r="Y21" i="14"/>
  <c r="AM35" i="14"/>
  <c r="AM7" i="14"/>
  <c r="AM8" i="14"/>
  <c r="AM6" i="14"/>
  <c r="AM74" i="14"/>
  <c r="AM59" i="14"/>
  <c r="AM43" i="14"/>
  <c r="AM51" i="14"/>
  <c r="AM67" i="14"/>
  <c r="AM53" i="14"/>
  <c r="AM54" i="14"/>
  <c r="AM46" i="14"/>
  <c r="AK27" i="14"/>
  <c r="AK32" i="14"/>
  <c r="AK24" i="14"/>
  <c r="AG45" i="14"/>
  <c r="AG44" i="14"/>
  <c r="AG72" i="14"/>
  <c r="AG40" i="14"/>
  <c r="AG34" i="14"/>
  <c r="AG42" i="14"/>
  <c r="AG52" i="14"/>
  <c r="AG17" i="14"/>
  <c r="AG84" i="14"/>
  <c r="AG75" i="14"/>
  <c r="AE50" i="14"/>
  <c r="AE74" i="14"/>
  <c r="AE79" i="14"/>
  <c r="AE53" i="14"/>
  <c r="AE67" i="14"/>
  <c r="AE59" i="14"/>
  <c r="AE63" i="14"/>
  <c r="AB53" i="14"/>
  <c r="AB30" i="14"/>
  <c r="AB77" i="14"/>
  <c r="AB64" i="14"/>
  <c r="AB13" i="14"/>
  <c r="AB73" i="14"/>
  <c r="AB42" i="14"/>
  <c r="AB44" i="14"/>
  <c r="AB50" i="14"/>
  <c r="AB71" i="14"/>
  <c r="AN16" i="14"/>
  <c r="AN13" i="14"/>
  <c r="X68" i="14"/>
  <c r="X70" i="14"/>
  <c r="X31" i="14"/>
  <c r="X62" i="14"/>
  <c r="X74" i="14"/>
  <c r="X19" i="14"/>
  <c r="X84" i="14"/>
  <c r="X12" i="14"/>
  <c r="X48" i="14"/>
  <c r="X53" i="14"/>
  <c r="AL7" i="14"/>
  <c r="AL28" i="14"/>
  <c r="AL34" i="14"/>
  <c r="AL12" i="14"/>
  <c r="AF80" i="14"/>
  <c r="AF6" i="14"/>
  <c r="AF57" i="14"/>
  <c r="AF74" i="14"/>
  <c r="AF82" i="14"/>
  <c r="AF8" i="14"/>
  <c r="AF55" i="14"/>
  <c r="AF19" i="14"/>
  <c r="AF44" i="14"/>
  <c r="AF59" i="14"/>
  <c r="AC83" i="14"/>
  <c r="AC50" i="14"/>
  <c r="AC41" i="14"/>
  <c r="AC29" i="14"/>
  <c r="AC13" i="14"/>
  <c r="AC11" i="14"/>
  <c r="AC79" i="14"/>
  <c r="AC42" i="14"/>
  <c r="AC64" i="14"/>
  <c r="AC22" i="14"/>
  <c r="AJ28" i="14"/>
  <c r="AJ21" i="14"/>
  <c r="AJ8" i="14"/>
  <c r="AH35" i="14"/>
  <c r="AH25" i="14"/>
  <c r="AH17" i="14"/>
  <c r="W8" i="14"/>
  <c r="W13" i="14"/>
  <c r="W37" i="14"/>
  <c r="W85" i="14"/>
  <c r="W80" i="14"/>
  <c r="W58" i="14"/>
  <c r="W23" i="14"/>
  <c r="W47" i="14"/>
  <c r="W48" i="14"/>
  <c r="W74" i="14"/>
  <c r="AD37" i="14"/>
  <c r="AD76" i="14"/>
  <c r="AD34" i="14"/>
  <c r="AD70" i="14"/>
  <c r="AD43" i="14"/>
  <c r="AD53" i="14"/>
  <c r="AD79" i="14"/>
  <c r="AD66" i="14"/>
  <c r="AD44" i="14"/>
  <c r="AD48" i="14"/>
  <c r="AD55" i="14"/>
  <c r="AD35" i="14"/>
  <c r="AD49" i="14"/>
  <c r="AI10" i="14"/>
  <c r="AI8" i="14"/>
  <c r="AA21" i="14"/>
  <c r="AA65" i="14"/>
  <c r="AA45" i="14"/>
  <c r="AA73" i="14"/>
  <c r="AA35" i="14"/>
  <c r="AA28" i="14"/>
  <c r="AA43" i="14"/>
  <c r="AA8" i="14"/>
  <c r="AA36" i="14"/>
  <c r="AA57" i="14"/>
  <c r="Y17" i="14"/>
  <c r="Y6" i="14"/>
  <c r="Y11" i="14"/>
  <c r="Y9" i="14"/>
  <c r="Y24" i="14"/>
  <c r="Y28" i="14"/>
  <c r="Y30" i="14"/>
  <c r="AM19" i="14"/>
  <c r="AM20" i="14"/>
  <c r="AM83" i="14"/>
  <c r="AM71" i="14"/>
  <c r="AM32" i="14"/>
  <c r="AM40" i="14"/>
  <c r="AM18" i="14"/>
  <c r="AM17" i="14"/>
  <c r="AM75" i="14"/>
  <c r="AM41" i="14"/>
  <c r="AM77" i="14"/>
  <c r="AM30" i="14"/>
  <c r="AK31" i="14"/>
  <c r="AK6" i="14"/>
  <c r="AK23" i="14"/>
  <c r="AK16" i="14"/>
  <c r="AK12" i="14"/>
  <c r="AG55" i="14"/>
  <c r="AG82" i="14"/>
  <c r="AG20" i="14"/>
  <c r="AG30" i="14"/>
  <c r="AG6" i="14"/>
  <c r="AG7" i="14"/>
  <c r="AG60" i="14"/>
  <c r="AG37" i="14"/>
  <c r="AG36" i="14"/>
  <c r="AG78" i="14"/>
  <c r="AG48" i="14"/>
  <c r="AE73" i="14"/>
  <c r="AE51" i="14"/>
  <c r="AE22" i="14"/>
  <c r="AE10" i="14"/>
  <c r="AE12" i="14"/>
  <c r="AE7" i="14"/>
  <c r="AE9" i="14"/>
  <c r="AE8" i="14"/>
  <c r="AE13" i="14"/>
  <c r="AE20" i="14"/>
  <c r="AE14" i="14"/>
  <c r="AE18" i="14"/>
  <c r="AE15" i="14"/>
  <c r="AE6" i="14"/>
  <c r="AE21" i="14"/>
  <c r="AE19" i="14"/>
  <c r="AE16" i="14"/>
  <c r="AE11" i="14"/>
  <c r="AE23" i="14"/>
  <c r="AE17" i="14"/>
  <c r="AE24" i="14"/>
  <c r="AE71" i="14"/>
  <c r="AE49" i="14"/>
  <c r="AE61" i="14"/>
  <c r="AE52" i="14"/>
  <c r="AB18" i="14"/>
  <c r="AB62" i="14"/>
  <c r="AB60" i="14"/>
  <c r="AB79" i="14"/>
  <c r="AB41" i="14"/>
  <c r="AB39" i="14"/>
  <c r="AB83" i="14"/>
  <c r="AB52" i="14"/>
  <c r="AB82" i="14"/>
  <c r="AB48" i="14"/>
  <c r="AN10" i="14"/>
  <c r="AN17" i="14"/>
  <c r="AN20" i="14"/>
  <c r="AN12" i="14"/>
  <c r="X60" i="14"/>
  <c r="X6" i="14"/>
  <c r="X32" i="14"/>
  <c r="X18" i="14"/>
  <c r="X34" i="14"/>
  <c r="X65" i="14"/>
  <c r="X75" i="14"/>
  <c r="X27" i="14"/>
  <c r="X85" i="14"/>
  <c r="X57" i="14"/>
  <c r="AL13" i="14"/>
  <c r="AL6" i="14"/>
  <c r="AL16" i="14"/>
  <c r="AL27" i="14"/>
  <c r="AL8" i="14"/>
  <c r="AL15" i="14"/>
  <c r="AF16" i="14"/>
  <c r="AF7" i="14"/>
  <c r="AF18" i="14"/>
  <c r="AF24" i="14"/>
  <c r="AF66" i="14"/>
  <c r="AF78" i="14"/>
  <c r="AF75" i="14"/>
  <c r="AF56" i="14"/>
  <c r="AF47" i="14"/>
  <c r="AF84" i="14"/>
  <c r="AC47" i="14"/>
  <c r="AC31" i="14"/>
  <c r="AC26" i="14"/>
  <c r="AC55" i="14"/>
  <c r="AC67" i="14"/>
  <c r="AC48" i="14"/>
  <c r="AC63" i="14"/>
  <c r="AC74" i="14"/>
  <c r="AC8" i="14"/>
  <c r="AC24" i="14"/>
  <c r="AJ30" i="14"/>
  <c r="AJ24" i="14"/>
  <c r="AJ6" i="14"/>
  <c r="AJ23" i="14"/>
  <c r="AJ25" i="14"/>
  <c r="AJ22" i="14"/>
  <c r="AH10" i="14"/>
  <c r="AH8" i="14"/>
  <c r="AH19" i="14"/>
  <c r="AH21" i="14"/>
  <c r="AH37" i="14"/>
  <c r="W31" i="14"/>
  <c r="W26" i="14"/>
  <c r="W34" i="14"/>
  <c r="W19" i="14"/>
  <c r="W45" i="14"/>
  <c r="W33" i="14"/>
  <c r="W28" i="14"/>
  <c r="W83" i="14"/>
  <c r="W54" i="14"/>
  <c r="W46" i="14"/>
  <c r="AD71" i="14"/>
  <c r="AD52" i="14"/>
  <c r="AD39" i="14"/>
  <c r="AD75" i="14"/>
  <c r="AD58" i="14"/>
  <c r="AD26" i="14"/>
  <c r="AD68" i="14"/>
  <c r="AD14" i="14"/>
  <c r="AD80" i="14"/>
  <c r="AD8" i="14"/>
  <c r="AD85" i="14"/>
  <c r="AD21" i="14"/>
  <c r="AY21" i="14" l="1"/>
  <c r="AY85" i="14"/>
  <c r="AY8" i="14"/>
  <c r="AY80" i="14"/>
  <c r="AY14" i="14"/>
  <c r="AY68" i="14"/>
  <c r="AY26" i="14"/>
  <c r="AY58" i="14"/>
  <c r="AY75" i="14"/>
  <c r="AY39" i="14"/>
  <c r="AY52" i="14"/>
  <c r="AY71" i="14"/>
  <c r="AR46" i="14"/>
  <c r="AR54" i="14"/>
  <c r="AR83" i="14"/>
  <c r="AR28" i="14"/>
  <c r="AR33" i="14"/>
  <c r="AR45" i="14"/>
  <c r="AR19" i="14"/>
  <c r="AR34" i="14"/>
  <c r="AR26" i="14"/>
  <c r="AR31" i="14"/>
  <c r="BC37" i="14"/>
  <c r="BC21" i="14"/>
  <c r="BC19" i="14"/>
  <c r="BC8" i="14"/>
  <c r="BC10" i="14"/>
  <c r="BE22" i="14"/>
  <c r="BE25" i="14"/>
  <c r="BE23" i="14"/>
  <c r="BE6" i="14"/>
  <c r="BE24" i="14"/>
  <c r="BE30" i="14"/>
  <c r="AX24" i="14"/>
  <c r="AX8" i="14"/>
  <c r="AX74" i="14"/>
  <c r="AX63" i="14"/>
  <c r="AX48" i="14"/>
  <c r="AX67" i="14"/>
  <c r="AX55" i="14"/>
  <c r="AX26" i="14"/>
  <c r="AX31" i="14"/>
  <c r="AX47" i="14"/>
  <c r="BA84" i="14"/>
  <c r="BA47" i="14"/>
  <c r="BA56" i="14"/>
  <c r="BA75" i="14"/>
  <c r="BA78" i="14"/>
  <c r="BA66" i="14"/>
  <c r="BA24" i="14"/>
  <c r="BA18" i="14"/>
  <c r="BA7" i="14"/>
  <c r="BA16" i="14"/>
  <c r="BG15" i="14"/>
  <c r="BG8" i="14"/>
  <c r="BG27" i="14"/>
  <c r="BG16" i="14"/>
  <c r="BG6" i="14"/>
  <c r="BG13" i="14"/>
  <c r="AS57" i="14"/>
  <c r="AS85" i="14"/>
  <c r="AS27" i="14"/>
  <c r="AS75" i="14"/>
  <c r="AS65" i="14"/>
  <c r="AS34" i="14"/>
  <c r="AS18" i="14"/>
  <c r="AS32" i="14"/>
  <c r="AS6" i="14"/>
  <c r="AS60" i="14"/>
  <c r="BI12" i="14"/>
  <c r="BI20" i="14"/>
  <c r="BI17" i="14"/>
  <c r="BI10" i="14"/>
  <c r="AW48" i="14"/>
  <c r="AW82" i="14"/>
  <c r="AW52" i="14"/>
  <c r="AW83" i="14"/>
  <c r="AW39" i="14"/>
  <c r="AW41" i="14"/>
  <c r="AW79" i="14"/>
  <c r="AW60" i="14"/>
  <c r="AW62" i="14"/>
  <c r="AW18" i="14"/>
  <c r="AZ52" i="14"/>
  <c r="AZ61" i="14"/>
  <c r="AZ49" i="14"/>
  <c r="AZ71" i="14"/>
  <c r="AZ24" i="14"/>
  <c r="AZ17" i="14"/>
  <c r="AZ23" i="14"/>
  <c r="AZ11" i="14"/>
  <c r="AZ16" i="14"/>
  <c r="AZ19" i="14"/>
  <c r="AZ21" i="14"/>
  <c r="AZ6" i="14"/>
  <c r="AZ15" i="14"/>
  <c r="AZ18" i="14"/>
  <c r="AZ14" i="14"/>
  <c r="AZ20" i="14"/>
  <c r="AZ13" i="14"/>
  <c r="AZ8" i="14"/>
  <c r="AZ9" i="14"/>
  <c r="AZ7" i="14"/>
  <c r="AZ12" i="14"/>
  <c r="AZ10" i="14"/>
  <c r="AZ22" i="14"/>
  <c r="AZ51" i="14"/>
  <c r="AZ73" i="14"/>
  <c r="BB48" i="14"/>
  <c r="BB78" i="14"/>
  <c r="BB36" i="14"/>
  <c r="BB37" i="14"/>
  <c r="BB60" i="14"/>
  <c r="BB6" i="14"/>
  <c r="BB30" i="14"/>
  <c r="BB20" i="14"/>
  <c r="BB82" i="14"/>
  <c r="BB55" i="14"/>
  <c r="BF12" i="14"/>
  <c r="BF16" i="14"/>
  <c r="BF23" i="14"/>
  <c r="BF6" i="14"/>
  <c r="BF31" i="14"/>
  <c r="BH30" i="14"/>
  <c r="BH77" i="14"/>
  <c r="BH41" i="14"/>
  <c r="BH75" i="14"/>
  <c r="BH17" i="14"/>
  <c r="BH18" i="14" s="1"/>
  <c r="BH40" i="14"/>
  <c r="BH32" i="14"/>
  <c r="BH71" i="14"/>
  <c r="BH83" i="14"/>
  <c r="BH19" i="14"/>
  <c r="BH20" i="14" s="1"/>
  <c r="AT30" i="14"/>
  <c r="AT28" i="14"/>
  <c r="AT24" i="14"/>
  <c r="AT9" i="14"/>
  <c r="AT11" i="14"/>
  <c r="AT6" i="14"/>
  <c r="AT17" i="14"/>
  <c r="AV57" i="14"/>
  <c r="AV36" i="14"/>
  <c r="AV8" i="14"/>
  <c r="AV43" i="14"/>
  <c r="AV28" i="14"/>
  <c r="AV35" i="14"/>
  <c r="AV73" i="14"/>
  <c r="AV45" i="14"/>
  <c r="AV65" i="14"/>
  <c r="AV21" i="14"/>
  <c r="BD8" i="14"/>
  <c r="BD10" i="14"/>
  <c r="AY49" i="14"/>
  <c r="AY35" i="14"/>
  <c r="AY55" i="14"/>
  <c r="AY48" i="14"/>
  <c r="AY44" i="14"/>
  <c r="AY66" i="14"/>
  <c r="AY79" i="14"/>
  <c r="AY53" i="14"/>
  <c r="AY43" i="14"/>
  <c r="AY70" i="14"/>
  <c r="AY34" i="14"/>
  <c r="AY76" i="14"/>
  <c r="AY37" i="14"/>
  <c r="AR74" i="14"/>
  <c r="AR48" i="14"/>
  <c r="AR47" i="14"/>
  <c r="AR23" i="14"/>
  <c r="AR58" i="14"/>
  <c r="AR80" i="14"/>
  <c r="AR85" i="14"/>
  <c r="AR37" i="14"/>
  <c r="AR13" i="14"/>
  <c r="AR8" i="14"/>
  <c r="BC17" i="14"/>
  <c r="BC25" i="14"/>
  <c r="BC35" i="14"/>
  <c r="BE8" i="14"/>
  <c r="BE21" i="14"/>
  <c r="BE28" i="14"/>
  <c r="AX22" i="14"/>
  <c r="AX64" i="14"/>
  <c r="AX42" i="14"/>
  <c r="AX79" i="14"/>
  <c r="AX11" i="14"/>
  <c r="AX13" i="14"/>
  <c r="AX29" i="14"/>
  <c r="AX41" i="14"/>
  <c r="AX50" i="14"/>
  <c r="AX83" i="14"/>
  <c r="BA59" i="14"/>
  <c r="BA44" i="14"/>
  <c r="BA19" i="14"/>
  <c r="BA55" i="14"/>
  <c r="BA8" i="14"/>
  <c r="BA82" i="14"/>
  <c r="BA74" i="14"/>
  <c r="BA57" i="14"/>
  <c r="BA6" i="14"/>
  <c r="BA80" i="14"/>
  <c r="BG12" i="14"/>
  <c r="BG34" i="14"/>
  <c r="BG28" i="14"/>
  <c r="BG7" i="14"/>
  <c r="AS53" i="14"/>
  <c r="AS48" i="14"/>
  <c r="AS12" i="14"/>
  <c r="AS84" i="14"/>
  <c r="AS19" i="14"/>
  <c r="AS74" i="14"/>
  <c r="AS62" i="14"/>
  <c r="AS31" i="14"/>
  <c r="AS70" i="14"/>
  <c r="AS68" i="14"/>
  <c r="BI13" i="14"/>
  <c r="BI16" i="14"/>
  <c r="AW71" i="14"/>
  <c r="AW50" i="14"/>
  <c r="AW44" i="14"/>
  <c r="AW42" i="14"/>
  <c r="AW73" i="14"/>
  <c r="AW13" i="14"/>
  <c r="AW64" i="14"/>
  <c r="AW77" i="14"/>
  <c r="AW30" i="14"/>
  <c r="AW53" i="14"/>
  <c r="AZ63" i="14"/>
  <c r="AZ59" i="14"/>
  <c r="AZ67" i="14"/>
  <c r="AZ53" i="14"/>
  <c r="AZ79" i="14"/>
  <c r="AZ74" i="14"/>
  <c r="AZ50" i="14"/>
  <c r="BB75" i="14"/>
  <c r="BB84" i="14"/>
  <c r="BB17" i="14"/>
  <c r="BB52" i="14"/>
  <c r="BB42" i="14"/>
  <c r="BB34" i="14"/>
  <c r="BB40" i="14"/>
  <c r="BB72" i="14"/>
  <c r="BB44" i="14"/>
  <c r="BB45" i="14"/>
  <c r="BF24" i="14"/>
  <c r="BF32" i="14"/>
  <c r="BF27" i="14"/>
  <c r="BH46" i="14"/>
  <c r="BH54" i="14"/>
  <c r="BH53" i="14"/>
  <c r="BH67" i="14"/>
  <c r="BH51" i="14"/>
  <c r="BH43" i="14"/>
  <c r="BH59" i="14"/>
  <c r="BH74" i="14"/>
  <c r="BH6" i="14"/>
  <c r="BH35" i="14"/>
  <c r="AT21" i="14"/>
  <c r="AT25" i="14"/>
  <c r="AT41" i="14"/>
  <c r="AT73" i="14"/>
  <c r="AT44" i="14"/>
  <c r="AT78" i="14"/>
  <c r="AT40" i="14"/>
  <c r="AT37" i="14"/>
  <c r="AT63" i="14"/>
  <c r="AT54" i="14"/>
  <c r="AT52" i="14"/>
  <c r="AT65" i="14"/>
  <c r="AT81" i="14"/>
  <c r="AT58" i="14"/>
  <c r="AT79" i="14"/>
  <c r="AT61" i="14"/>
  <c r="AT55" i="14"/>
  <c r="AT45" i="14"/>
  <c r="AT64" i="14"/>
  <c r="AT59" i="14"/>
  <c r="AT74" i="14"/>
  <c r="AT67" i="14"/>
  <c r="AT51" i="14"/>
  <c r="AT43" i="14"/>
  <c r="AT85" i="14"/>
  <c r="AT47" i="14"/>
  <c r="AT35" i="14"/>
  <c r="AT38" i="14"/>
  <c r="AT84" i="14"/>
  <c r="AT42" i="14"/>
  <c r="AT57" i="14"/>
  <c r="AT71" i="14"/>
  <c r="AT46" i="14"/>
  <c r="AT50" i="14"/>
  <c r="AT76" i="14"/>
  <c r="AT36" i="14"/>
  <c r="AT69" i="14"/>
  <c r="AT80" i="14"/>
  <c r="AT48" i="14"/>
  <c r="AT68" i="14"/>
  <c r="AT56" i="14"/>
  <c r="AT53" i="14"/>
  <c r="AT75" i="14"/>
  <c r="AT70" i="14"/>
  <c r="AT77" i="14"/>
  <c r="AT62" i="14"/>
  <c r="AT82" i="14"/>
  <c r="AT49" i="14"/>
  <c r="AT39" i="14"/>
  <c r="AT83" i="14"/>
  <c r="AT72" i="14"/>
  <c r="AT60" i="14"/>
  <c r="AT66" i="14"/>
  <c r="AT29" i="14"/>
  <c r="AV17" i="14"/>
  <c r="AV48" i="14"/>
  <c r="AV44" i="14"/>
  <c r="AV71" i="14"/>
  <c r="AV59" i="14"/>
  <c r="AV9" i="14"/>
  <c r="AV84" i="14"/>
  <c r="AV51" i="14"/>
  <c r="AV77" i="14"/>
  <c r="AV40" i="14"/>
  <c r="BD7" i="14"/>
  <c r="BD29" i="14"/>
  <c r="BD14" i="14"/>
  <c r="AY36" i="14"/>
  <c r="AY63" i="14"/>
  <c r="AY74" i="14"/>
  <c r="AY27" i="14"/>
  <c r="AY54" i="14"/>
  <c r="AY22" i="14"/>
  <c r="AY45" i="14"/>
  <c r="AY12" i="14"/>
  <c r="AY78" i="14"/>
  <c r="AR43" i="14"/>
  <c r="AR24" i="14"/>
  <c r="AR63" i="14"/>
  <c r="AR57" i="14"/>
  <c r="AR64" i="14"/>
  <c r="AR49" i="14"/>
  <c r="AR41" i="14"/>
  <c r="AR78" i="14"/>
  <c r="AR84" i="14"/>
  <c r="AR36" i="14"/>
  <c r="BC16" i="14"/>
  <c r="BC28" i="14"/>
  <c r="BC39" i="14"/>
  <c r="BC23" i="14"/>
  <c r="BE33" i="14"/>
  <c r="BE27" i="14"/>
  <c r="AX52" i="14"/>
  <c r="AX62" i="14"/>
  <c r="AX51" i="14"/>
  <c r="AX71" i="14"/>
  <c r="AX81" i="14"/>
  <c r="AX34" i="14"/>
  <c r="AX77" i="14"/>
  <c r="AX15" i="14"/>
  <c r="AX20" i="14"/>
  <c r="AX28" i="14"/>
  <c r="BA81" i="14"/>
  <c r="BA73" i="14"/>
  <c r="BA21" i="14"/>
  <c r="BA12" i="14"/>
  <c r="BA39" i="14"/>
  <c r="BA85" i="14"/>
  <c r="BA20" i="14"/>
  <c r="BA36" i="14"/>
  <c r="BA52" i="14"/>
  <c r="BA17" i="14"/>
  <c r="BG20" i="14"/>
  <c r="BG21" i="14"/>
  <c r="BG14" i="14"/>
  <c r="BG33" i="14"/>
  <c r="AS9" i="14"/>
  <c r="AS72" i="14"/>
  <c r="AS39" i="14"/>
  <c r="AS16" i="14"/>
  <c r="AS64" i="14"/>
  <c r="AS21" i="14"/>
  <c r="AS36" i="14"/>
  <c r="AS52" i="14"/>
  <c r="AS35" i="14"/>
  <c r="AS37" i="14"/>
  <c r="BI11" i="14"/>
  <c r="BI15" i="14"/>
  <c r="AW46" i="14"/>
  <c r="AW76" i="14"/>
  <c r="AW72" i="14"/>
  <c r="AW51" i="14"/>
  <c r="AW38" i="14"/>
  <c r="AW59" i="14"/>
  <c r="AW67" i="14"/>
  <c r="AW34" i="14"/>
  <c r="AW37" i="14"/>
  <c r="AW66" i="14"/>
  <c r="AZ72" i="14"/>
  <c r="AZ25" i="14"/>
  <c r="AZ32" i="14"/>
  <c r="AZ29" i="14"/>
  <c r="AZ33" i="14"/>
  <c r="AZ28" i="14"/>
  <c r="AZ27" i="14"/>
  <c r="AZ30" i="14"/>
  <c r="AZ31" i="14"/>
  <c r="AZ26" i="14"/>
  <c r="AZ34" i="14"/>
  <c r="AZ81" i="14"/>
  <c r="AZ77" i="14"/>
  <c r="AZ47" i="14"/>
  <c r="AZ62" i="14"/>
  <c r="BB77" i="14"/>
  <c r="BB16" i="14"/>
  <c r="BB38" i="14"/>
  <c r="BB71" i="14"/>
  <c r="BB41" i="14"/>
  <c r="BB74" i="14"/>
  <c r="BB15" i="14"/>
  <c r="BB59" i="14"/>
  <c r="BB13" i="14"/>
  <c r="BB32" i="14"/>
  <c r="BF33" i="14"/>
  <c r="BF34" i="14"/>
  <c r="BF9" i="14"/>
  <c r="BF29" i="14"/>
  <c r="BH57" i="14"/>
  <c r="BH48" i="14"/>
  <c r="BH39" i="14"/>
  <c r="BH33" i="14"/>
  <c r="BH85" i="14"/>
  <c r="BH27" i="14"/>
  <c r="BH31" i="14"/>
  <c r="BH82" i="14"/>
  <c r="BH80" i="14"/>
  <c r="AV66" i="14"/>
  <c r="AV52" i="14"/>
  <c r="AV29" i="14"/>
  <c r="AV37" i="14"/>
  <c r="AV23" i="14"/>
  <c r="AV27" i="14"/>
  <c r="AV58" i="14"/>
  <c r="AV15" i="14"/>
  <c r="AV75" i="14"/>
  <c r="AV49" i="14"/>
  <c r="BD17" i="14"/>
  <c r="BD26" i="14"/>
  <c r="BD25" i="14"/>
  <c r="BD27" i="14"/>
  <c r="AY65" i="14"/>
  <c r="AY10" i="14"/>
  <c r="AY24" i="14"/>
  <c r="AY25" i="14"/>
  <c r="AR40" i="14"/>
  <c r="AR68" i="14"/>
  <c r="AR62" i="14"/>
  <c r="AR20" i="14"/>
  <c r="AR60" i="14"/>
  <c r="AR67" i="14"/>
  <c r="AR69" i="14"/>
  <c r="AR65" i="14"/>
  <c r="AR76" i="14"/>
  <c r="AR9" i="14"/>
  <c r="BC26" i="14"/>
  <c r="BC12" i="14"/>
  <c r="BC24" i="14"/>
  <c r="BE18" i="14"/>
  <c r="BE13" i="14"/>
  <c r="BE10" i="14"/>
  <c r="AX35" i="14"/>
  <c r="AX27" i="14"/>
  <c r="AX6" i="14"/>
  <c r="AX73" i="14"/>
  <c r="AX30" i="14"/>
  <c r="AX54" i="14"/>
  <c r="AX36" i="14"/>
  <c r="AX85" i="14"/>
  <c r="AX10" i="14"/>
  <c r="AX57" i="14"/>
  <c r="BA45" i="14"/>
  <c r="BA58" i="14"/>
  <c r="BA10" i="14"/>
  <c r="BA13" i="14"/>
  <c r="BA70" i="14"/>
  <c r="BA33" i="14"/>
  <c r="BA76" i="14"/>
  <c r="BA67" i="14"/>
  <c r="BA41" i="14"/>
  <c r="BA15" i="14"/>
  <c r="BG19" i="14"/>
  <c r="BG18" i="14"/>
  <c r="BG32" i="14"/>
  <c r="BG11" i="14"/>
  <c r="BG35" i="14"/>
  <c r="BG46" i="14"/>
  <c r="BG37" i="14"/>
  <c r="BG51" i="14"/>
  <c r="BG36" i="14"/>
  <c r="BG70" i="14"/>
  <c r="BG45" i="14"/>
  <c r="BG69" i="14"/>
  <c r="BG68" i="14"/>
  <c r="BG48" i="14"/>
  <c r="BG62" i="14"/>
  <c r="BG42" i="14"/>
  <c r="BG78" i="14"/>
  <c r="BG61" i="14"/>
  <c r="BG81" i="14"/>
  <c r="BG73" i="14"/>
  <c r="BG53" i="14"/>
  <c r="BG52" i="14"/>
  <c r="BG74" i="14"/>
  <c r="BG56" i="14"/>
  <c r="BG40" i="14"/>
  <c r="BG58" i="14"/>
  <c r="BG83" i="14"/>
  <c r="BG82" i="14"/>
  <c r="BG59" i="14"/>
  <c r="BG57" i="14"/>
  <c r="BG41" i="14"/>
  <c r="BG66" i="14"/>
  <c r="BG79" i="14"/>
  <c r="BG38" i="14"/>
  <c r="BG50" i="14"/>
  <c r="BG60" i="14"/>
  <c r="BG43" i="14"/>
  <c r="BG67" i="14"/>
  <c r="BG76" i="14"/>
  <c r="BG49" i="14"/>
  <c r="BG72" i="14"/>
  <c r="BG55" i="14"/>
  <c r="BG63" i="14"/>
  <c r="BG77" i="14"/>
  <c r="BG44" i="14"/>
  <c r="BG54" i="14"/>
  <c r="BG47" i="14"/>
  <c r="BG65" i="14"/>
  <c r="BG85" i="14"/>
  <c r="BG71" i="14"/>
  <c r="BG75" i="14"/>
  <c r="BG39" i="14"/>
  <c r="BG80" i="14"/>
  <c r="BG64" i="14"/>
  <c r="BG84" i="14"/>
  <c r="BG26" i="14"/>
  <c r="AS78" i="14"/>
  <c r="AS51" i="14"/>
  <c r="AS83" i="14"/>
  <c r="AS10" i="14"/>
  <c r="AS81" i="14"/>
  <c r="AS24" i="14"/>
  <c r="AS49" i="14"/>
  <c r="AS38" i="14"/>
  <c r="AS20" i="14"/>
  <c r="AS33" i="14"/>
  <c r="BI9" i="14"/>
  <c r="BI7" i="14"/>
  <c r="AW27" i="14"/>
  <c r="AW68" i="14"/>
  <c r="AW16" i="14"/>
  <c r="AW81" i="14"/>
  <c r="AW69" i="14"/>
  <c r="AW78" i="14"/>
  <c r="AW47" i="14"/>
  <c r="AW14" i="14"/>
  <c r="AW9" i="14"/>
  <c r="AW56" i="14"/>
  <c r="AZ69" i="14"/>
  <c r="AZ64" i="14"/>
  <c r="AZ58" i="14"/>
  <c r="AZ82" i="14"/>
  <c r="AZ48" i="14"/>
  <c r="BB49" i="14"/>
  <c r="BB50" i="14"/>
  <c r="BB21" i="14"/>
  <c r="BB69" i="14"/>
  <c r="BB18" i="14"/>
  <c r="BB28" i="14"/>
  <c r="BB51" i="14"/>
  <c r="BB81" i="14"/>
  <c r="BB39" i="14"/>
  <c r="BF13" i="14"/>
  <c r="BF15" i="14"/>
  <c r="BF21" i="14"/>
  <c r="BH78" i="14"/>
  <c r="BH47" i="14"/>
  <c r="BH11" i="14"/>
  <c r="BH12" i="14" s="1"/>
  <c r="BH58" i="14"/>
  <c r="BH60" i="14"/>
  <c r="BH64" i="14"/>
  <c r="BH15" i="14"/>
  <c r="BH16" i="14" s="1"/>
  <c r="BH72" i="14"/>
  <c r="BH73" i="14"/>
  <c r="AT14" i="14"/>
  <c r="AT20" i="14"/>
  <c r="AT23" i="14"/>
  <c r="AT7" i="14"/>
  <c r="AT18" i="14"/>
  <c r="AT13" i="14"/>
  <c r="AV22" i="14"/>
  <c r="AV81" i="14"/>
  <c r="AV31" i="14"/>
  <c r="AV68" i="14"/>
  <c r="AV55" i="14"/>
  <c r="AV20" i="14"/>
  <c r="AV32" i="14"/>
  <c r="AV70" i="14"/>
  <c r="AV13" i="14"/>
  <c r="AV82" i="14"/>
  <c r="BD34" i="14"/>
  <c r="BD20" i="14"/>
  <c r="BD12" i="14"/>
  <c r="AY29" i="14"/>
  <c r="AY62" i="14"/>
  <c r="AY59" i="14"/>
  <c r="AY82" i="14"/>
  <c r="AY23" i="14"/>
  <c r="AY7" i="14"/>
  <c r="AR73" i="14"/>
  <c r="AR53" i="14"/>
  <c r="AR70" i="14"/>
  <c r="AR71" i="14"/>
  <c r="AR6" i="14"/>
  <c r="AR55" i="14"/>
  <c r="AR32" i="14"/>
  <c r="AR30" i="14"/>
  <c r="AR82" i="14"/>
  <c r="AR17" i="14"/>
  <c r="BC11" i="14"/>
  <c r="BC27" i="14"/>
  <c r="BC29" i="14"/>
  <c r="BE12" i="14"/>
  <c r="BE29" i="14"/>
  <c r="AX82" i="14"/>
  <c r="AX45" i="14"/>
  <c r="AX70" i="14"/>
  <c r="AX68" i="14"/>
  <c r="AX43" i="14"/>
  <c r="AX53" i="14"/>
  <c r="AX12" i="14"/>
  <c r="AX33" i="14"/>
  <c r="AX69" i="14"/>
  <c r="AX23" i="14"/>
  <c r="BA30" i="14"/>
  <c r="BA31" i="14"/>
  <c r="BA49" i="14"/>
  <c r="BA25" i="14"/>
  <c r="BA50" i="14"/>
  <c r="BA28" i="14"/>
  <c r="BA79" i="14"/>
  <c r="BA72" i="14"/>
  <c r="BA23" i="14"/>
  <c r="BA69" i="14"/>
  <c r="BG31" i="14"/>
  <c r="AS77" i="14"/>
  <c r="AS41" i="14"/>
  <c r="AS69" i="14"/>
  <c r="AS56" i="14"/>
  <c r="AS17" i="14"/>
  <c r="AS15" i="14"/>
  <c r="AS28" i="14"/>
  <c r="AS44" i="14"/>
  <c r="AS73" i="14"/>
  <c r="AS23" i="14"/>
  <c r="BI54" i="14"/>
  <c r="BI51" i="14"/>
  <c r="BI35" i="14"/>
  <c r="BI55" i="14"/>
  <c r="BI31" i="14"/>
  <c r="BI22" i="14"/>
  <c r="BI73" i="14"/>
  <c r="BI65" i="14"/>
  <c r="BI70" i="14"/>
  <c r="BI59" i="14"/>
  <c r="BI85" i="14"/>
  <c r="BI53" i="14"/>
  <c r="BI28" i="14"/>
  <c r="BI44" i="14"/>
  <c r="BI72" i="14"/>
  <c r="BI64" i="14"/>
  <c r="BI43" i="14"/>
  <c r="BI52" i="14"/>
  <c r="BI29" i="14"/>
  <c r="BI67" i="14"/>
  <c r="BI62" i="14"/>
  <c r="BI48" i="14"/>
  <c r="BI47" i="14"/>
  <c r="BI79" i="14"/>
  <c r="BI58" i="14"/>
  <c r="BI81" i="14"/>
  <c r="BI37" i="14"/>
  <c r="BI34" i="14"/>
  <c r="BI32" i="14"/>
  <c r="BI84" i="14"/>
  <c r="BI66" i="14"/>
  <c r="BI77" i="14"/>
  <c r="BI33" i="14"/>
  <c r="BI57" i="14"/>
  <c r="BI68" i="14"/>
  <c r="BI75" i="14"/>
  <c r="BI38" i="14"/>
  <c r="BI41" i="14"/>
  <c r="BI30" i="14"/>
  <c r="BI69" i="14"/>
  <c r="BI36" i="14"/>
  <c r="BI21" i="14"/>
  <c r="BI27" i="14"/>
  <c r="BI45" i="14"/>
  <c r="BI50" i="14"/>
  <c r="BI63" i="14"/>
  <c r="BI40" i="14"/>
  <c r="BI71" i="14"/>
  <c r="BI60" i="14"/>
  <c r="BI76" i="14"/>
  <c r="BI39" i="14"/>
  <c r="BI49" i="14"/>
  <c r="BI80" i="14"/>
  <c r="BI74" i="14"/>
  <c r="BI83" i="14"/>
  <c r="BI42" i="14"/>
  <c r="BI25" i="14"/>
  <c r="BI56" i="14"/>
  <c r="BI24" i="14"/>
  <c r="BI61" i="14"/>
  <c r="BI82" i="14"/>
  <c r="BI26" i="14"/>
  <c r="BI23" i="14"/>
  <c r="BI46" i="14"/>
  <c r="BI78" i="14"/>
  <c r="BI14" i="14"/>
  <c r="AW57" i="14"/>
  <c r="AW40" i="14"/>
  <c r="AW65" i="14"/>
  <c r="AW43" i="14"/>
  <c r="AW20" i="14"/>
  <c r="AW75" i="14"/>
  <c r="AW55" i="14"/>
  <c r="AW58" i="14"/>
  <c r="AW28" i="14"/>
  <c r="AW26" i="14"/>
  <c r="AZ70" i="14"/>
  <c r="AZ84" i="14"/>
  <c r="AZ75" i="14"/>
  <c r="AZ35" i="14"/>
  <c r="AZ36" i="14"/>
  <c r="AZ37" i="14"/>
  <c r="AZ65" i="14"/>
  <c r="AZ85" i="14"/>
  <c r="AZ68" i="14"/>
  <c r="AZ39" i="14"/>
  <c r="BB67" i="14"/>
  <c r="BB25" i="14"/>
  <c r="BB76" i="14"/>
  <c r="BB12" i="14"/>
  <c r="BB19" i="14"/>
  <c r="BB24" i="14"/>
  <c r="BB11" i="14"/>
  <c r="BB43" i="14"/>
  <c r="BB14" i="14"/>
  <c r="BB61" i="14"/>
  <c r="BF28" i="14"/>
  <c r="BF7" i="14"/>
  <c r="BF26" i="14"/>
  <c r="BF22" i="14"/>
  <c r="BH56" i="14"/>
  <c r="BH28" i="14"/>
  <c r="BH52" i="14"/>
  <c r="BH37" i="14"/>
  <c r="BH24" i="14"/>
  <c r="BH13" i="14"/>
  <c r="BH14" i="14" s="1"/>
  <c r="BH66" i="14"/>
  <c r="BH45" i="14"/>
  <c r="BH36" i="14"/>
  <c r="AT8" i="14"/>
  <c r="AT22" i="14"/>
  <c r="AT26" i="14"/>
  <c r="AT32" i="14"/>
  <c r="AV61" i="14"/>
  <c r="AV30" i="14"/>
  <c r="AV76" i="14"/>
  <c r="AV26" i="14"/>
  <c r="AV38" i="14"/>
  <c r="AV33" i="14"/>
  <c r="AV72" i="14"/>
  <c r="AV64" i="14"/>
  <c r="AV78" i="14"/>
  <c r="AV25" i="14"/>
  <c r="BD11" i="14"/>
  <c r="BD16" i="14"/>
  <c r="BD18" i="14"/>
  <c r="BD30" i="14"/>
  <c r="BD32" i="14"/>
  <c r="BD24" i="14"/>
  <c r="BD22" i="14"/>
  <c r="AY17" i="14"/>
  <c r="AY57" i="14"/>
  <c r="AY16" i="14"/>
  <c r="AY64" i="14"/>
  <c r="AY33" i="14"/>
  <c r="AY61" i="14"/>
  <c r="AY73" i="14"/>
  <c r="AY81" i="14"/>
  <c r="AR10" i="14"/>
  <c r="AR61" i="14"/>
  <c r="AR51" i="14"/>
  <c r="AR14" i="14"/>
  <c r="AR56" i="14"/>
  <c r="AR72" i="14"/>
  <c r="AR77" i="14"/>
  <c r="AR7" i="14"/>
  <c r="AR21" i="14"/>
  <c r="AR15" i="14"/>
  <c r="BC38" i="14"/>
  <c r="BC9" i="14"/>
  <c r="BC40" i="14"/>
  <c r="BC14" i="14"/>
  <c r="BC36" i="14"/>
  <c r="BC33" i="14"/>
  <c r="BE11" i="14"/>
  <c r="BE19" i="14"/>
  <c r="BE14" i="14"/>
  <c r="BE32" i="14"/>
  <c r="BE26" i="14"/>
  <c r="AX40" i="14"/>
  <c r="AX84" i="14"/>
  <c r="AX76" i="14"/>
  <c r="AX39" i="14"/>
  <c r="AX49" i="14"/>
  <c r="AX56" i="14"/>
  <c r="AX59" i="14"/>
  <c r="AX66" i="14"/>
  <c r="AX32" i="14"/>
  <c r="AX44" i="14"/>
  <c r="BA48" i="14"/>
  <c r="BA62" i="14"/>
  <c r="BA64" i="14"/>
  <c r="BA46" i="14"/>
  <c r="BA65" i="14"/>
  <c r="BA14" i="14"/>
  <c r="BA29" i="14"/>
  <c r="BA53" i="14"/>
  <c r="BA83" i="14"/>
  <c r="BA71" i="14"/>
  <c r="BG9" i="14"/>
  <c r="AS40" i="14"/>
  <c r="AS29" i="14"/>
  <c r="AS80" i="14"/>
  <c r="AS25" i="14"/>
  <c r="AS54" i="14"/>
  <c r="AS50" i="14"/>
  <c r="AS46" i="14"/>
  <c r="AS59" i="14"/>
  <c r="AS82" i="14"/>
  <c r="AS76" i="14"/>
  <c r="BI6" i="14"/>
  <c r="BI8" i="14"/>
  <c r="AW84" i="14"/>
  <c r="AW22" i="14"/>
  <c r="AW80" i="14"/>
  <c r="AW12" i="14"/>
  <c r="AW8" i="14"/>
  <c r="AW15" i="14"/>
  <c r="AW17" i="14"/>
  <c r="AW36" i="14"/>
  <c r="AW24" i="14"/>
  <c r="AW11" i="14"/>
  <c r="AZ46" i="14"/>
  <c r="AZ60" i="14"/>
  <c r="AZ78" i="14"/>
  <c r="AZ38" i="14"/>
  <c r="AZ80" i="14"/>
  <c r="AZ54" i="14"/>
  <c r="BB58" i="14"/>
  <c r="BB66" i="14"/>
  <c r="BB26" i="14"/>
  <c r="BB23" i="14"/>
  <c r="BB22" i="14"/>
  <c r="BB85" i="14"/>
  <c r="BB70" i="14"/>
  <c r="BB31" i="14"/>
  <c r="BB33" i="14"/>
  <c r="BB79" i="14"/>
  <c r="BF14" i="14"/>
  <c r="BF25" i="14"/>
  <c r="BF11" i="14"/>
  <c r="BF20" i="14"/>
  <c r="BF10" i="14"/>
  <c r="BF18" i="14"/>
  <c r="BH61" i="14"/>
  <c r="BH55" i="14"/>
  <c r="BH49" i="14"/>
  <c r="BH21" i="14"/>
  <c r="BH22" i="14" s="1"/>
  <c r="BH76" i="14"/>
  <c r="BH38" i="14"/>
  <c r="BH44" i="14"/>
  <c r="BH63" i="14"/>
  <c r="AT33" i="14"/>
  <c r="AT27" i="14"/>
  <c r="AT10" i="14"/>
  <c r="AV34" i="14"/>
  <c r="AV60" i="14"/>
  <c r="AV11" i="14"/>
  <c r="AV6" i="14"/>
  <c r="AV50" i="14"/>
  <c r="AV67" i="14"/>
  <c r="AV80" i="14"/>
  <c r="AV18" i="14"/>
  <c r="AV53" i="14"/>
  <c r="AV19" i="14"/>
  <c r="BD9" i="14"/>
  <c r="BD28" i="14"/>
  <c r="BD31" i="14"/>
  <c r="BD15" i="14"/>
  <c r="AY28" i="14"/>
  <c r="AY77" i="14"/>
  <c r="AY19" i="14"/>
  <c r="AY51" i="14"/>
  <c r="AY50" i="14"/>
  <c r="AY72" i="14"/>
  <c r="AY46" i="14"/>
  <c r="AY67" i="14"/>
  <c r="AY32" i="14"/>
  <c r="AY15" i="14"/>
  <c r="AR11" i="14"/>
  <c r="AR81" i="14"/>
  <c r="AR59" i="14"/>
  <c r="AR75" i="14"/>
  <c r="AR25" i="14"/>
  <c r="AR52" i="14"/>
  <c r="AR35" i="14"/>
  <c r="AR18" i="14"/>
  <c r="AR39" i="14"/>
  <c r="AR27" i="14"/>
  <c r="BC6" i="14"/>
  <c r="BC85" i="14"/>
  <c r="BC82" i="14"/>
  <c r="BC70" i="14"/>
  <c r="BC63" i="14"/>
  <c r="BC78" i="14"/>
  <c r="BC41" i="14"/>
  <c r="BC72" i="14"/>
  <c r="BC51" i="14"/>
  <c r="BC47" i="14"/>
  <c r="BC61" i="14"/>
  <c r="BC73" i="14"/>
  <c r="BC62" i="14"/>
  <c r="BC84" i="14"/>
  <c r="BC43" i="14"/>
  <c r="BC55" i="14"/>
  <c r="BC76" i="14"/>
  <c r="BC49" i="14"/>
  <c r="BC74" i="14"/>
  <c r="BC65" i="14"/>
  <c r="BC67" i="14"/>
  <c r="BC75" i="14"/>
  <c r="BC66" i="14"/>
  <c r="BC64" i="14"/>
  <c r="BC42" i="14"/>
  <c r="BC48" i="14"/>
  <c r="BC81" i="14"/>
  <c r="BC50" i="14"/>
  <c r="BC46" i="14"/>
  <c r="BC53" i="14"/>
  <c r="BC45" i="14"/>
  <c r="BC59" i="14"/>
  <c r="BC80" i="14"/>
  <c r="BC71" i="14"/>
  <c r="BC77" i="14"/>
  <c r="BC68" i="14"/>
  <c r="BC83" i="14"/>
  <c r="BC56" i="14"/>
  <c r="BC79" i="14"/>
  <c r="BC54" i="14"/>
  <c r="BC58" i="14"/>
  <c r="BC69" i="14"/>
  <c r="BC44" i="14"/>
  <c r="BC52" i="14"/>
  <c r="BC60" i="14"/>
  <c r="BC57" i="14"/>
  <c r="BC18" i="14"/>
  <c r="BC13" i="14"/>
  <c r="BC30" i="14"/>
  <c r="BC34" i="14"/>
  <c r="BC31" i="14"/>
  <c r="BC15" i="14"/>
  <c r="BE31" i="14"/>
  <c r="BE17" i="14"/>
  <c r="BE9" i="14"/>
  <c r="BE7" i="14"/>
  <c r="AX16" i="14"/>
  <c r="AX60" i="14"/>
  <c r="AX61" i="14"/>
  <c r="AX7" i="14"/>
  <c r="AX46" i="14"/>
  <c r="AX65" i="14"/>
  <c r="AX19" i="14"/>
  <c r="AX38" i="14"/>
  <c r="AX17" i="14"/>
  <c r="AX37" i="14"/>
  <c r="BA60" i="14"/>
  <c r="BA43" i="14"/>
  <c r="BA11" i="14"/>
  <c r="BA68" i="14"/>
  <c r="BA32" i="14"/>
  <c r="BA27" i="14"/>
  <c r="BA63" i="14"/>
  <c r="BA42" i="14"/>
  <c r="BA40" i="14"/>
  <c r="BA77" i="14"/>
  <c r="BG23" i="14"/>
  <c r="BG24" i="14"/>
  <c r="BG29" i="14"/>
  <c r="BG30" i="14"/>
  <c r="AS22" i="14"/>
  <c r="AS47" i="14"/>
  <c r="AS55" i="14"/>
  <c r="AS66" i="14"/>
  <c r="AS58" i="14"/>
  <c r="AS61" i="14"/>
  <c r="AS42" i="14"/>
  <c r="AS45" i="14"/>
  <c r="AS63" i="14"/>
  <c r="AS71" i="14"/>
  <c r="AW35" i="14"/>
  <c r="AW25" i="14"/>
  <c r="AW70" i="14"/>
  <c r="AW19" i="14"/>
  <c r="AW85" i="14"/>
  <c r="AW10" i="14"/>
  <c r="AW29" i="14"/>
  <c r="AW54" i="14"/>
  <c r="AW31" i="14"/>
  <c r="AW49" i="14"/>
  <c r="AZ83" i="14"/>
  <c r="AZ45" i="14"/>
  <c r="AZ66" i="14"/>
  <c r="AZ41" i="14"/>
  <c r="AZ40" i="14"/>
  <c r="AZ55" i="14"/>
  <c r="BB9" i="14"/>
  <c r="BB46" i="14"/>
  <c r="BB62" i="14"/>
  <c r="BB63" i="14"/>
  <c r="BB27" i="14"/>
  <c r="BB64" i="14"/>
  <c r="BB35" i="14"/>
  <c r="BB47" i="14"/>
  <c r="BB68" i="14"/>
  <c r="BB80" i="14"/>
  <c r="BF30" i="14"/>
  <c r="BF17" i="14"/>
  <c r="BF19" i="14"/>
  <c r="BH79" i="14"/>
  <c r="BH69" i="14"/>
  <c r="BH25" i="14"/>
  <c r="BH68" i="14"/>
  <c r="BH26" i="14"/>
  <c r="BH70" i="14"/>
  <c r="BH9" i="14"/>
  <c r="BH10" i="14" s="1"/>
  <c r="BH34" i="14"/>
  <c r="BH42" i="14"/>
  <c r="AT19" i="14"/>
  <c r="AV56" i="14"/>
  <c r="AV83" i="14"/>
  <c r="AV46" i="14"/>
  <c r="AV62" i="14"/>
  <c r="AV42" i="14"/>
  <c r="AV10" i="14"/>
  <c r="AV7" i="14"/>
  <c r="AV47" i="14"/>
  <c r="AV54" i="14"/>
  <c r="AV39" i="14"/>
  <c r="BD13" i="14"/>
  <c r="BD23" i="14"/>
  <c r="AY11" i="14"/>
  <c r="AY47" i="14"/>
  <c r="AY60" i="14"/>
  <c r="AY13" i="14"/>
  <c r="AY30" i="14"/>
  <c r="AY6" i="14"/>
  <c r="AY9" i="14"/>
  <c r="AY84" i="14"/>
  <c r="AY41" i="14"/>
  <c r="AY69" i="14"/>
  <c r="AY42" i="14"/>
  <c r="AY40" i="14"/>
  <c r="AY38" i="14"/>
  <c r="AY20" i="14"/>
  <c r="AY83" i="14"/>
  <c r="AY56" i="14"/>
  <c r="AY18" i="14"/>
  <c r="AY31" i="14"/>
  <c r="AR42" i="14"/>
  <c r="AR16" i="14"/>
  <c r="AR38" i="14"/>
  <c r="AR79" i="14"/>
  <c r="AR44" i="14"/>
  <c r="AR50" i="14"/>
  <c r="AR29" i="14"/>
  <c r="AR66" i="14"/>
  <c r="AR12" i="14"/>
  <c r="AR22" i="14"/>
  <c r="BC32" i="14"/>
  <c r="BC22" i="14"/>
  <c r="BC20" i="14"/>
  <c r="BC7" i="14"/>
  <c r="BE16" i="14"/>
  <c r="BE34" i="14"/>
  <c r="BE20" i="14"/>
  <c r="BE50" i="14"/>
  <c r="BE37" i="14"/>
  <c r="BE82" i="14"/>
  <c r="BE73" i="14"/>
  <c r="BE48" i="14"/>
  <c r="BE36" i="14"/>
  <c r="BE35" i="14"/>
  <c r="BE39" i="14"/>
  <c r="BE66" i="14"/>
  <c r="BE76" i="14"/>
  <c r="BE79" i="14"/>
  <c r="BE51" i="14"/>
  <c r="BE40" i="14"/>
  <c r="BE74" i="14"/>
  <c r="BE80" i="14"/>
  <c r="BE64" i="14"/>
  <c r="BE59" i="14"/>
  <c r="BE77" i="14"/>
  <c r="BE61" i="14"/>
  <c r="BE43" i="14"/>
  <c r="BE81" i="14"/>
  <c r="BE52" i="14"/>
  <c r="BE53" i="14"/>
  <c r="BE56" i="14"/>
  <c r="BE75" i="14"/>
  <c r="BE85" i="14"/>
  <c r="BE38" i="14"/>
  <c r="BE47" i="14"/>
  <c r="BE62" i="14"/>
  <c r="BE78" i="14"/>
  <c r="BE70" i="14"/>
  <c r="BE57" i="14"/>
  <c r="BE55" i="14"/>
  <c r="BE49" i="14"/>
  <c r="BE60" i="14"/>
  <c r="BE72" i="14"/>
  <c r="BE83" i="14"/>
  <c r="BE71" i="14"/>
  <c r="BE46" i="14"/>
  <c r="BE65" i="14"/>
  <c r="BE84" i="14"/>
  <c r="BE54" i="14"/>
  <c r="BE67" i="14"/>
  <c r="BE69" i="14"/>
  <c r="BE44" i="14"/>
  <c r="BE58" i="14"/>
  <c r="BE68" i="14"/>
  <c r="BE41" i="14"/>
  <c r="BE63" i="14"/>
  <c r="BE45" i="14"/>
  <c r="BE42" i="14"/>
  <c r="BE15" i="14"/>
  <c r="AX78" i="14"/>
  <c r="AX9" i="14"/>
  <c r="AX58" i="14"/>
  <c r="AX21" i="14"/>
  <c r="AX75" i="14"/>
  <c r="AX25" i="14"/>
  <c r="AX80" i="14"/>
  <c r="AX72" i="14"/>
  <c r="AX14" i="14"/>
  <c r="AX18" i="14"/>
  <c r="BA37" i="14"/>
  <c r="BA38" i="14"/>
  <c r="BA54" i="14"/>
  <c r="BA9" i="14"/>
  <c r="BA61" i="14"/>
  <c r="BA26" i="14"/>
  <c r="BA22" i="14"/>
  <c r="BA51" i="14"/>
  <c r="BA35" i="14"/>
  <c r="BA34" i="14"/>
  <c r="BG25" i="14"/>
  <c r="BG17" i="14"/>
  <c r="BG10" i="14"/>
  <c r="BG22" i="14"/>
  <c r="AS30" i="14"/>
  <c r="AS79" i="14"/>
  <c r="AS67" i="14"/>
  <c r="AS43" i="14"/>
  <c r="AS8" i="14"/>
  <c r="AS13" i="14"/>
  <c r="AS26" i="14"/>
  <c r="AS7" i="14"/>
  <c r="AS14" i="14"/>
  <c r="AS11" i="14"/>
  <c r="BI18" i="14"/>
  <c r="BI19" i="14"/>
  <c r="AW32" i="14"/>
  <c r="AW23" i="14"/>
  <c r="AW33" i="14"/>
  <c r="AW61" i="14"/>
  <c r="AW74" i="14"/>
  <c r="AW45" i="14"/>
  <c r="AW21" i="14"/>
  <c r="AW7" i="14"/>
  <c r="AW6" i="14"/>
  <c r="AW63" i="14"/>
  <c r="AZ42" i="14"/>
  <c r="AZ57" i="14"/>
  <c r="AZ44" i="14"/>
  <c r="AZ43" i="14"/>
  <c r="AZ56" i="14"/>
  <c r="AZ76" i="14"/>
  <c r="BB83" i="14"/>
  <c r="BB65" i="14"/>
  <c r="BB54" i="14"/>
  <c r="BB10" i="14"/>
  <c r="BB56" i="14"/>
  <c r="BB29" i="14"/>
  <c r="BB73" i="14"/>
  <c r="BB8" i="14"/>
  <c r="BB57" i="14"/>
  <c r="BB53" i="14"/>
  <c r="BF8" i="14"/>
  <c r="BF59" i="14"/>
  <c r="BF45" i="14"/>
  <c r="BF38" i="14"/>
  <c r="BF56" i="14"/>
  <c r="BF63" i="14"/>
  <c r="BF83" i="14"/>
  <c r="BF76" i="14"/>
  <c r="BF73" i="14"/>
  <c r="BF80" i="14"/>
  <c r="BF43" i="14"/>
  <c r="BF57" i="14"/>
  <c r="BF58" i="14"/>
  <c r="BF67" i="14"/>
  <c r="BF84" i="14"/>
  <c r="BF47" i="14"/>
  <c r="BF75" i="14"/>
  <c r="BF40" i="14"/>
  <c r="BF53" i="14"/>
  <c r="BF68" i="14"/>
  <c r="BF71" i="14"/>
  <c r="BF52" i="14"/>
  <c r="BF35" i="14"/>
  <c r="BF51" i="14"/>
  <c r="BF77" i="14"/>
  <c r="BF60" i="14"/>
  <c r="BF37" i="14"/>
  <c r="BF61" i="14"/>
  <c r="BF50" i="14"/>
  <c r="BF49" i="14"/>
  <c r="BF36" i="14"/>
  <c r="BF81" i="14"/>
  <c r="BF66" i="14"/>
  <c r="BF74" i="14"/>
  <c r="BF72" i="14"/>
  <c r="BF41" i="14"/>
  <c r="BF69" i="14"/>
  <c r="BF78" i="14"/>
  <c r="BF39" i="14"/>
  <c r="BF85" i="14"/>
  <c r="BF64" i="14"/>
  <c r="BF54" i="14"/>
  <c r="BF79" i="14"/>
  <c r="BF65" i="14"/>
  <c r="BF48" i="14"/>
  <c r="BF55" i="14"/>
  <c r="BF82" i="14"/>
  <c r="BF62" i="14"/>
  <c r="BF46" i="14"/>
  <c r="BF44" i="14"/>
  <c r="BF42" i="14"/>
  <c r="BF70" i="14"/>
  <c r="BH65" i="14"/>
  <c r="BH62" i="14"/>
  <c r="BH50" i="14"/>
  <c r="BH84" i="14"/>
  <c r="BH81" i="14"/>
  <c r="BH29" i="14"/>
  <c r="BH23" i="14"/>
  <c r="AT31" i="14"/>
  <c r="AT12" i="14"/>
  <c r="AT15" i="14"/>
  <c r="AT16" i="14"/>
  <c r="AT34" i="14"/>
  <c r="AV14" i="14"/>
  <c r="AV16" i="14"/>
  <c r="AV63" i="14"/>
  <c r="AV74" i="14"/>
  <c r="AV79" i="14"/>
  <c r="AV85" i="14"/>
  <c r="AV12" i="14"/>
  <c r="AV24" i="14"/>
  <c r="AV41" i="14"/>
  <c r="AV69" i="14"/>
  <c r="BD21" i="14"/>
  <c r="BD33" i="14"/>
  <c r="BD19" i="14"/>
  <c r="BD58" i="14"/>
  <c r="BD83" i="14"/>
  <c r="BD55" i="14"/>
  <c r="BD47" i="14"/>
  <c r="BD48" i="14"/>
  <c r="BD84" i="14"/>
  <c r="BD61" i="14"/>
  <c r="BD51" i="14"/>
  <c r="BD42" i="14"/>
  <c r="BD72" i="14"/>
  <c r="BD73" i="14"/>
  <c r="BD66" i="14"/>
  <c r="BD78" i="14"/>
  <c r="BD57" i="14"/>
  <c r="BD49" i="14"/>
  <c r="BD70" i="14"/>
  <c r="BD80" i="14"/>
  <c r="BD46" i="14"/>
  <c r="BD76" i="14"/>
  <c r="BD40" i="14"/>
  <c r="BD41" i="14"/>
  <c r="BD74" i="14"/>
  <c r="BD75" i="14"/>
  <c r="BD45" i="14"/>
  <c r="BD39" i="14"/>
  <c r="BD56" i="14"/>
  <c r="BD43" i="14"/>
  <c r="BD59" i="14"/>
  <c r="BD50" i="14"/>
  <c r="BD60" i="14"/>
  <c r="BD67" i="14"/>
  <c r="BD65" i="14"/>
  <c r="BD77" i="14"/>
  <c r="BD68" i="14"/>
  <c r="BD36" i="14"/>
  <c r="BD37" i="14"/>
  <c r="BD52" i="14"/>
  <c r="BD71" i="14"/>
  <c r="BD81" i="14"/>
  <c r="BD35" i="14"/>
  <c r="BD69" i="14"/>
  <c r="BD64" i="14"/>
  <c r="BD85" i="14"/>
  <c r="BD38" i="14"/>
  <c r="BD53" i="14"/>
  <c r="BD44" i="14"/>
  <c r="BD82" i="14"/>
  <c r="BD63" i="14"/>
  <c r="BD79" i="14"/>
  <c r="BD54" i="14"/>
  <c r="BD62" i="14"/>
  <c r="BQ78" i="14" l="1"/>
  <c r="CL78" i="14" s="1"/>
  <c r="BQ9" i="14"/>
  <c r="BQ59" i="14"/>
  <c r="CL59" i="14" s="1"/>
  <c r="BQ84" i="14"/>
  <c r="CL84" i="14" s="1"/>
  <c r="BQ21" i="14"/>
  <c r="BQ42" i="14"/>
  <c r="BQ27" i="14"/>
  <c r="BQ74" i="14"/>
  <c r="CL74" i="14" s="1"/>
  <c r="BQ67" i="14"/>
  <c r="CL67" i="14" s="1"/>
  <c r="BQ68" i="14"/>
  <c r="CL68" i="14" s="1"/>
  <c r="BQ11" i="14"/>
  <c r="BQ18" i="14"/>
  <c r="AV88" i="14"/>
  <c r="BQ7" i="14"/>
  <c r="BQ76" i="14"/>
  <c r="CL76" i="14" s="1"/>
  <c r="BQ81" i="14"/>
  <c r="CL81" i="14" s="1"/>
  <c r="BQ26" i="14"/>
  <c r="BQ33" i="14"/>
  <c r="BQ51" i="14"/>
  <c r="BQ8" i="14"/>
  <c r="BQ14" i="14"/>
  <c r="BQ35" i="14"/>
  <c r="BQ64" i="14"/>
  <c r="CL64" i="14" s="1"/>
  <c r="BQ38" i="14"/>
  <c r="BQ12" i="14"/>
  <c r="BQ22" i="14"/>
  <c r="BQ57" i="14"/>
  <c r="CL57" i="14" s="1"/>
  <c r="BQ44" i="14"/>
  <c r="BQ50" i="14"/>
  <c r="BQ28" i="14"/>
  <c r="BQ77" i="14"/>
  <c r="CL77" i="14" s="1"/>
  <c r="BQ53" i="14"/>
  <c r="BQ54" i="14"/>
  <c r="BQ63" i="14"/>
  <c r="CL63" i="14" s="1"/>
  <c r="BQ55" i="14"/>
  <c r="BQ24" i="14"/>
  <c r="BQ71" i="14"/>
  <c r="CL71" i="14" s="1"/>
  <c r="BQ41" i="14"/>
  <c r="BQ52" i="14"/>
  <c r="BQ36" i="14"/>
  <c r="BQ45" i="14"/>
  <c r="BQ17" i="14"/>
  <c r="BQ62" i="14"/>
  <c r="CL62" i="14" s="1"/>
  <c r="BQ85" i="14"/>
  <c r="CL85" i="14" s="1"/>
  <c r="BQ73" i="14"/>
  <c r="CL73" i="14" s="1"/>
  <c r="BQ40" i="14"/>
  <c r="BQ20" i="14"/>
  <c r="BQ65" i="14"/>
  <c r="CL65" i="14" s="1"/>
  <c r="BQ69" i="14"/>
  <c r="CL69" i="14" s="1"/>
  <c r="BQ80" i="14"/>
  <c r="CL80" i="14" s="1"/>
  <c r="BQ47" i="14"/>
  <c r="BQ6" i="14"/>
  <c r="BQ70" i="14"/>
  <c r="CL70" i="14" s="1"/>
  <c r="BQ61" i="14"/>
  <c r="CL61" i="14" s="1"/>
  <c r="BQ10" i="14"/>
  <c r="BQ16" i="14"/>
  <c r="BQ32" i="14"/>
  <c r="BQ43" i="14"/>
  <c r="BQ37" i="14"/>
  <c r="BQ29" i="14"/>
  <c r="BQ83" i="14"/>
  <c r="CL83" i="14" s="1"/>
  <c r="BQ23" i="14"/>
  <c r="BQ31" i="14"/>
  <c r="BQ49" i="14"/>
  <c r="BQ79" i="14"/>
  <c r="CL79" i="14" s="1"/>
  <c r="BQ19" i="14"/>
  <c r="BQ30" i="14"/>
  <c r="BQ56" i="14"/>
  <c r="CL56" i="14" s="1"/>
  <c r="BQ13" i="14"/>
  <c r="BQ15" i="14"/>
  <c r="BQ48" i="14"/>
  <c r="BQ46" i="14"/>
  <c r="BQ58" i="14"/>
  <c r="CL58" i="14" s="1"/>
  <c r="BQ34" i="14"/>
  <c r="BQ75" i="14"/>
  <c r="CL75" i="14" s="1"/>
  <c r="BQ39" i="14"/>
  <c r="BQ72" i="14"/>
  <c r="CL72" i="14" s="1"/>
  <c r="BQ82" i="14"/>
  <c r="CL82" i="14" s="1"/>
  <c r="BQ25" i="14"/>
  <c r="BQ66" i="14"/>
  <c r="CL66" i="14" s="1"/>
  <c r="BQ60" i="14"/>
  <c r="CL60" i="14" s="1"/>
  <c r="BH7" i="14"/>
  <c r="BH8" i="14" s="1"/>
  <c r="CC19" i="14" s="1"/>
  <c r="DT19" i="14" s="1"/>
  <c r="CC20" i="14"/>
  <c r="DT20" i="14" s="1"/>
  <c r="CC38" i="14"/>
  <c r="DT38" i="14" s="1"/>
  <c r="CC17" i="14"/>
  <c r="DT17" i="14" s="1"/>
  <c r="CC80" i="14"/>
  <c r="CX80" i="14" s="1"/>
  <c r="DT80" i="14" s="1"/>
  <c r="CC44" i="14"/>
  <c r="DT44" i="14" s="1"/>
  <c r="CC54" i="14"/>
  <c r="DT54" i="14" s="1"/>
  <c r="CC36" i="14"/>
  <c r="DT36" i="14" s="1"/>
  <c r="CC33" i="14"/>
  <c r="DT33" i="14" s="1"/>
  <c r="CC14" i="14"/>
  <c r="DT14" i="14" s="1"/>
  <c r="CC27" i="14"/>
  <c r="DT27" i="14" s="1"/>
  <c r="BV81" i="14"/>
  <c r="CQ81" i="14" s="1"/>
  <c r="DM81" i="14" s="1"/>
  <c r="BV65" i="14"/>
  <c r="CQ65" i="14" s="1"/>
  <c r="BV17" i="14"/>
  <c r="DM17" i="14" s="1"/>
  <c r="BV30" i="14"/>
  <c r="DM30" i="14" s="1"/>
  <c r="BV19" i="14"/>
  <c r="DM19" i="14" s="1"/>
  <c r="BV80" i="14"/>
  <c r="CQ80" i="14" s="1"/>
  <c r="DM80" i="14" s="1"/>
  <c r="BV6" i="14"/>
  <c r="DM6" i="14" s="1"/>
  <c r="BV52" i="14"/>
  <c r="DM52" i="14" s="1"/>
  <c r="BV68" i="14"/>
  <c r="CQ68" i="14" s="1"/>
  <c r="DM68" i="14" s="1"/>
  <c r="BV42" i="14"/>
  <c r="DM42" i="14" s="1"/>
  <c r="BV53" i="14"/>
  <c r="DM53" i="14" s="1"/>
  <c r="BV47" i="14"/>
  <c r="DM47" i="14" s="1"/>
  <c r="BV40" i="14"/>
  <c r="DM40" i="14" s="1"/>
  <c r="BV57" i="14"/>
  <c r="CQ57" i="14" s="1"/>
  <c r="BV63" i="14"/>
  <c r="CQ63" i="14" s="1"/>
  <c r="BV50" i="14"/>
  <c r="DM50" i="14" s="1"/>
  <c r="BV51" i="14"/>
  <c r="DM51" i="14" s="1"/>
  <c r="BV82" i="14"/>
  <c r="CQ82" i="14" s="1"/>
  <c r="DM82" i="14" s="1"/>
  <c r="BV46" i="14"/>
  <c r="DM46" i="14" s="1"/>
  <c r="BV27" i="14"/>
  <c r="DM27" i="14" s="1"/>
  <c r="BV70" i="14"/>
  <c r="CQ70" i="14" s="1"/>
  <c r="DM70" i="14" s="1"/>
  <c r="BV76" i="14"/>
  <c r="CQ76" i="14" s="1"/>
  <c r="DM76" i="14" s="1"/>
  <c r="BV44" i="14"/>
  <c r="DM44" i="14" s="1"/>
  <c r="BV23" i="14"/>
  <c r="DM23" i="14" s="1"/>
  <c r="BV85" i="14"/>
  <c r="CQ85" i="14" s="1"/>
  <c r="DM85" i="14" s="1"/>
  <c r="BV32" i="14"/>
  <c r="DM32" i="14" s="1"/>
  <c r="BV10" i="14"/>
  <c r="DM10" i="14" s="1"/>
  <c r="BV69" i="14"/>
  <c r="CQ69" i="14" s="1"/>
  <c r="DM69" i="14" s="1"/>
  <c r="BV38" i="14"/>
  <c r="DM38" i="14" s="1"/>
  <c r="BV15" i="14"/>
  <c r="DM15" i="14" s="1"/>
  <c r="BV67" i="14"/>
  <c r="CQ67" i="14" s="1"/>
  <c r="DM67" i="14" s="1"/>
  <c r="BV8" i="14"/>
  <c r="DM8" i="14" s="1"/>
  <c r="BV73" i="14"/>
  <c r="CQ73" i="14" s="1"/>
  <c r="DM73" i="14" s="1"/>
  <c r="BV66" i="14"/>
  <c r="CQ66" i="14" s="1"/>
  <c r="DM66" i="14" s="1"/>
  <c r="BV14" i="14"/>
  <c r="DM14" i="14" s="1"/>
  <c r="BV59" i="14"/>
  <c r="CQ59" i="14" s="1"/>
  <c r="BV56" i="14"/>
  <c r="CQ56" i="14" s="1"/>
  <c r="BV75" i="14"/>
  <c r="CQ75" i="14" s="1"/>
  <c r="DM75" i="14" s="1"/>
  <c r="BV74" i="14"/>
  <c r="CQ74" i="14" s="1"/>
  <c r="DM74" i="14" s="1"/>
  <c r="BV22" i="14"/>
  <c r="DM22" i="14" s="1"/>
  <c r="BV49" i="14"/>
  <c r="DM49" i="14" s="1"/>
  <c r="BV84" i="14"/>
  <c r="CQ84" i="14" s="1"/>
  <c r="DM84" i="14" s="1"/>
  <c r="BV29" i="14"/>
  <c r="DM29" i="14" s="1"/>
  <c r="BV83" i="14"/>
  <c r="CQ83" i="14" s="1"/>
  <c r="DM83" i="14" s="1"/>
  <c r="BV28" i="14"/>
  <c r="DM28" i="14" s="1"/>
  <c r="BV71" i="14"/>
  <c r="CQ71" i="14" s="1"/>
  <c r="DM71" i="14" s="1"/>
  <c r="BV77" i="14"/>
  <c r="CQ77" i="14" s="1"/>
  <c r="DM77" i="14" s="1"/>
  <c r="BV58" i="14"/>
  <c r="CQ58" i="14" s="1"/>
  <c r="BV64" i="14"/>
  <c r="CQ64" i="14" s="1"/>
  <c r="BV7" i="14"/>
  <c r="DM7" i="14" s="1"/>
  <c r="BV78" i="14"/>
  <c r="CQ78" i="14" s="1"/>
  <c r="DM78" i="14" s="1"/>
  <c r="BV33" i="14"/>
  <c r="DM33" i="14" s="1"/>
  <c r="BV48" i="14"/>
  <c r="DM48" i="14" s="1"/>
  <c r="BV35" i="14"/>
  <c r="DM35" i="14" s="1"/>
  <c r="BV62" i="14"/>
  <c r="CQ62" i="14" s="1"/>
  <c r="BV13" i="14"/>
  <c r="DM13" i="14" s="1"/>
  <c r="BV18" i="14"/>
  <c r="DM18" i="14" s="1"/>
  <c r="BV45" i="14"/>
  <c r="DM45" i="14" s="1"/>
  <c r="BV21" i="14"/>
  <c r="DM21" i="14" s="1"/>
  <c r="BV41" i="14"/>
  <c r="DM41" i="14" s="1"/>
  <c r="BV54" i="14"/>
  <c r="DM54" i="14" s="1"/>
  <c r="BV20" i="14"/>
  <c r="DM20" i="14" s="1"/>
  <c r="BV37" i="14"/>
  <c r="DM37" i="14" s="1"/>
  <c r="BV24" i="14"/>
  <c r="DM24" i="14" s="1"/>
  <c r="BV60" i="14"/>
  <c r="CQ60" i="14" s="1"/>
  <c r="BV39" i="14"/>
  <c r="DM39" i="14" s="1"/>
  <c r="BV43" i="14"/>
  <c r="DM43" i="14" s="1"/>
  <c r="BV25" i="14"/>
  <c r="DM25" i="14" s="1"/>
  <c r="BV79" i="14"/>
  <c r="CQ79" i="14" s="1"/>
  <c r="DM79" i="14" s="1"/>
  <c r="BV31" i="14"/>
  <c r="DM31" i="14" s="1"/>
  <c r="BV55" i="14"/>
  <c r="DM55" i="14" s="1"/>
  <c r="BV61" i="14"/>
  <c r="CQ61" i="14" s="1"/>
  <c r="BV26" i="14"/>
  <c r="DM26" i="14" s="1"/>
  <c r="BV16" i="14"/>
  <c r="DM16" i="14" s="1"/>
  <c r="BA88" i="14"/>
  <c r="BV11" i="14"/>
  <c r="DM11" i="14" s="1"/>
  <c r="BV9" i="14"/>
  <c r="DM9" i="14" s="1"/>
  <c r="BV36" i="14"/>
  <c r="DM36" i="14" s="1"/>
  <c r="BV12" i="14"/>
  <c r="DM12" i="14" s="1"/>
  <c r="BV34" i="14"/>
  <c r="DM34" i="14" s="1"/>
  <c r="BV72" i="14"/>
  <c r="CQ72" i="14" s="1"/>
  <c r="DM72" i="14" s="1"/>
  <c r="BU9" i="14"/>
  <c r="DL9" i="14" s="1"/>
  <c r="BU43" i="14"/>
  <c r="DL43" i="14" s="1"/>
  <c r="BU49" i="14"/>
  <c r="DL49" i="14" s="1"/>
  <c r="BU59" i="14"/>
  <c r="CP59" i="14" s="1"/>
  <c r="BU11" i="14"/>
  <c r="DL11" i="14" s="1"/>
  <c r="BU75" i="14"/>
  <c r="CP75" i="14" s="1"/>
  <c r="DL75" i="14" s="1"/>
  <c r="BU36" i="14"/>
  <c r="DL36" i="14" s="1"/>
  <c r="BU83" i="14"/>
  <c r="CP83" i="14" s="1"/>
  <c r="DL83" i="14" s="1"/>
  <c r="BU50" i="14"/>
  <c r="DL50" i="14" s="1"/>
  <c r="BU8" i="14"/>
  <c r="DL8" i="14" s="1"/>
  <c r="BU53" i="14"/>
  <c r="DL53" i="14" s="1"/>
  <c r="BU26" i="14"/>
  <c r="DL26" i="14" s="1"/>
  <c r="BU17" i="14"/>
  <c r="DL17" i="14" s="1"/>
  <c r="BU27" i="14"/>
  <c r="DL27" i="14" s="1"/>
  <c r="BU62" i="14"/>
  <c r="CP62" i="14" s="1"/>
  <c r="BU40" i="14"/>
  <c r="DL40" i="14" s="1"/>
  <c r="BU24" i="14"/>
  <c r="DL24" i="14" s="1"/>
  <c r="AZ88" i="14"/>
  <c r="BU76" i="14"/>
  <c r="CP76" i="14" s="1"/>
  <c r="DL76" i="14" s="1"/>
  <c r="BU54" i="14"/>
  <c r="DL54" i="14" s="1"/>
  <c r="BU33" i="14"/>
  <c r="DL33" i="14" s="1"/>
  <c r="BU41" i="14"/>
  <c r="DL41" i="14" s="1"/>
  <c r="BU51" i="14"/>
  <c r="DL51" i="14" s="1"/>
  <c r="BU82" i="14"/>
  <c r="CP82" i="14" s="1"/>
  <c r="DL82" i="14" s="1"/>
  <c r="BU60" i="14"/>
  <c r="CP60" i="14" s="1"/>
  <c r="BU12" i="14"/>
  <c r="DL12" i="14" s="1"/>
  <c r="BU16" i="14"/>
  <c r="DL16" i="14" s="1"/>
  <c r="BU57" i="14"/>
  <c r="CP57" i="14" s="1"/>
  <c r="BU38" i="14"/>
  <c r="DL38" i="14" s="1"/>
  <c r="BU37" i="14"/>
  <c r="DL37" i="14" s="1"/>
  <c r="BU66" i="14"/>
  <c r="CP66" i="14" s="1"/>
  <c r="DL66" i="14" s="1"/>
  <c r="BU69" i="14"/>
  <c r="CP69" i="14" s="1"/>
  <c r="DL69" i="14" s="1"/>
  <c r="BU14" i="14"/>
  <c r="DL14" i="14" s="1"/>
  <c r="BU30" i="14"/>
  <c r="DL30" i="14" s="1"/>
  <c r="BU25" i="14"/>
  <c r="DL25" i="14" s="1"/>
  <c r="BU34" i="14"/>
  <c r="DL34" i="14" s="1"/>
  <c r="BU21" i="14"/>
  <c r="DL21" i="14" s="1"/>
  <c r="BU31" i="14"/>
  <c r="DL31" i="14" s="1"/>
  <c r="BU85" i="14"/>
  <c r="CP85" i="14" s="1"/>
  <c r="DL85" i="14" s="1"/>
  <c r="BU22" i="14"/>
  <c r="DL22" i="14" s="1"/>
  <c r="BU44" i="14"/>
  <c r="DL44" i="14" s="1"/>
  <c r="BU67" i="14"/>
  <c r="CP67" i="14" s="1"/>
  <c r="DL67" i="14" s="1"/>
  <c r="BU35" i="14"/>
  <c r="DL35" i="14" s="1"/>
  <c r="BU68" i="14"/>
  <c r="CP68" i="14" s="1"/>
  <c r="DL68" i="14" s="1"/>
  <c r="BU80" i="14"/>
  <c r="CP80" i="14" s="1"/>
  <c r="DL80" i="14" s="1"/>
  <c r="BU42" i="14"/>
  <c r="DL42" i="14" s="1"/>
  <c r="BU77" i="14"/>
  <c r="CP77" i="14" s="1"/>
  <c r="DL77" i="14" s="1"/>
  <c r="BU61" i="14"/>
  <c r="CP61" i="14" s="1"/>
  <c r="BU63" i="14"/>
  <c r="CP63" i="14" s="1"/>
  <c r="BU79" i="14"/>
  <c r="CP79" i="14" s="1"/>
  <c r="DL79" i="14" s="1"/>
  <c r="BU81" i="14"/>
  <c r="CP81" i="14" s="1"/>
  <c r="DL81" i="14" s="1"/>
  <c r="BU65" i="14"/>
  <c r="CP65" i="14" s="1"/>
  <c r="BU45" i="14"/>
  <c r="DL45" i="14" s="1"/>
  <c r="BU71" i="14"/>
  <c r="CP71" i="14" s="1"/>
  <c r="DL71" i="14" s="1"/>
  <c r="BU23" i="14"/>
  <c r="DL23" i="14" s="1"/>
  <c r="BU7" i="14"/>
  <c r="DL7" i="14" s="1"/>
  <c r="BU58" i="14"/>
  <c r="CP58" i="14" s="1"/>
  <c r="BU84" i="14"/>
  <c r="CP84" i="14" s="1"/>
  <c r="DL84" i="14" s="1"/>
  <c r="BU74" i="14"/>
  <c r="CP74" i="14" s="1"/>
  <c r="DL74" i="14" s="1"/>
  <c r="BU39" i="14"/>
  <c r="DL39" i="14" s="1"/>
  <c r="BU46" i="14"/>
  <c r="DL46" i="14" s="1"/>
  <c r="BU48" i="14"/>
  <c r="DL48" i="14" s="1"/>
  <c r="BU29" i="14"/>
  <c r="DL29" i="14" s="1"/>
  <c r="BU28" i="14"/>
  <c r="DL28" i="14" s="1"/>
  <c r="BU56" i="14"/>
  <c r="CP56" i="14" s="1"/>
  <c r="BU78" i="14"/>
  <c r="CP78" i="14" s="1"/>
  <c r="DL78" i="14" s="1"/>
  <c r="BU52" i="14"/>
  <c r="DL52" i="14" s="1"/>
  <c r="BU20" i="14"/>
  <c r="DL20" i="14" s="1"/>
  <c r="BU15" i="14"/>
  <c r="DL15" i="14" s="1"/>
  <c r="BU19" i="14"/>
  <c r="DL19" i="14" s="1"/>
  <c r="BU32" i="14"/>
  <c r="DL32" i="14" s="1"/>
  <c r="BU18" i="14"/>
  <c r="DL18" i="14" s="1"/>
  <c r="BU73" i="14"/>
  <c r="CP73" i="14" s="1"/>
  <c r="DL73" i="14" s="1"/>
  <c r="BU13" i="14"/>
  <c r="DL13" i="14" s="1"/>
  <c r="BU47" i="14"/>
  <c r="DL47" i="14" s="1"/>
  <c r="BU64" i="14"/>
  <c r="CP64" i="14" s="1"/>
  <c r="BU6" i="14"/>
  <c r="DL6" i="14" s="1"/>
  <c r="BU70" i="14"/>
  <c r="CP70" i="14" s="1"/>
  <c r="DL70" i="14" s="1"/>
  <c r="BU72" i="14"/>
  <c r="CP72" i="14" s="1"/>
  <c r="DL72" i="14" s="1"/>
  <c r="BU55" i="14"/>
  <c r="DL55" i="14" s="1"/>
  <c r="BU10" i="14"/>
  <c r="DL10" i="14" s="1"/>
  <c r="BZ16" i="14"/>
  <c r="DQ16" i="14" s="1"/>
  <c r="BZ43" i="14"/>
  <c r="CU43" i="14" s="1"/>
  <c r="DQ43" i="14" s="1"/>
  <c r="BZ61" i="14"/>
  <c r="CU61" i="14" s="1"/>
  <c r="DQ61" i="14" s="1"/>
  <c r="BZ25" i="14"/>
  <c r="DQ25" i="14" s="1"/>
  <c r="BZ60" i="14"/>
  <c r="CU60" i="14" s="1"/>
  <c r="DQ60" i="14" s="1"/>
  <c r="BZ52" i="14"/>
  <c r="CU52" i="14" s="1"/>
  <c r="DQ52" i="14" s="1"/>
  <c r="BZ20" i="14"/>
  <c r="DQ20" i="14" s="1"/>
  <c r="BZ23" i="14"/>
  <c r="DQ23" i="14" s="1"/>
  <c r="BZ51" i="14"/>
  <c r="CU51" i="14" s="1"/>
  <c r="DQ51" i="14" s="1"/>
  <c r="BZ55" i="14"/>
  <c r="CU55" i="14" s="1"/>
  <c r="DQ55" i="14" s="1"/>
  <c r="BZ26" i="14"/>
  <c r="CU26" i="14" s="1"/>
  <c r="BZ82" i="14"/>
  <c r="CU82" i="14" s="1"/>
  <c r="DQ82" i="14" s="1"/>
  <c r="BZ44" i="14"/>
  <c r="CU44" i="14" s="1"/>
  <c r="DQ44" i="14" s="1"/>
  <c r="BZ10" i="14"/>
  <c r="DQ10" i="14" s="1"/>
  <c r="BZ65" i="14"/>
  <c r="CU65" i="14" s="1"/>
  <c r="DQ65" i="14" s="1"/>
  <c r="BZ53" i="14"/>
  <c r="CU53" i="14" s="1"/>
  <c r="DQ53" i="14" s="1"/>
  <c r="BZ28" i="14"/>
  <c r="CU28" i="14" s="1"/>
  <c r="BZ17" i="14"/>
  <c r="DQ17" i="14" s="1"/>
  <c r="BZ74" i="14"/>
  <c r="CU74" i="14" s="1"/>
  <c r="DQ74" i="14" s="1"/>
  <c r="BE88" i="14"/>
  <c r="BZ42" i="14"/>
  <c r="CU42" i="14" s="1"/>
  <c r="DQ42" i="14" s="1"/>
  <c r="BZ37" i="14"/>
  <c r="CU37" i="14" s="1"/>
  <c r="DQ37" i="14" s="1"/>
  <c r="BZ14" i="14"/>
  <c r="DQ14" i="14" s="1"/>
  <c r="BZ35" i="14"/>
  <c r="CU35" i="14" s="1"/>
  <c r="DQ35" i="14" s="1"/>
  <c r="BZ66" i="14"/>
  <c r="CU66" i="14" s="1"/>
  <c r="DQ66" i="14" s="1"/>
  <c r="BZ72" i="14"/>
  <c r="CU72" i="14" s="1"/>
  <c r="DQ72" i="14" s="1"/>
  <c r="BZ19" i="14"/>
  <c r="DQ19" i="14" s="1"/>
  <c r="BZ8" i="14"/>
  <c r="DQ8" i="14" s="1"/>
  <c r="BZ18" i="14"/>
  <c r="DQ18" i="14" s="1"/>
  <c r="BZ68" i="14"/>
  <c r="CU68" i="14" s="1"/>
  <c r="DQ68" i="14" s="1"/>
  <c r="BZ22" i="14"/>
  <c r="DQ22" i="14" s="1"/>
  <c r="BZ58" i="14"/>
  <c r="CU58" i="14" s="1"/>
  <c r="DQ58" i="14" s="1"/>
  <c r="BZ80" i="14"/>
  <c r="CU80" i="14" s="1"/>
  <c r="DQ80" i="14" s="1"/>
  <c r="BZ83" i="14"/>
  <c r="CU83" i="14" s="1"/>
  <c r="DQ83" i="14" s="1"/>
  <c r="BZ40" i="14"/>
  <c r="CU40" i="14" s="1"/>
  <c r="DQ40" i="14" s="1"/>
  <c r="BZ85" i="14"/>
  <c r="CU85" i="14" s="1"/>
  <c r="DQ85" i="14" s="1"/>
  <c r="BZ33" i="14"/>
  <c r="CU33" i="14" s="1"/>
  <c r="DQ33" i="14" s="1"/>
  <c r="BZ30" i="14"/>
  <c r="CU30" i="14" s="1"/>
  <c r="DQ30" i="14" s="1"/>
  <c r="BZ46" i="14"/>
  <c r="CU46" i="14" s="1"/>
  <c r="DQ46" i="14" s="1"/>
  <c r="BZ48" i="14"/>
  <c r="CU48" i="14" s="1"/>
  <c r="DQ48" i="14" s="1"/>
  <c r="BZ47" i="14"/>
  <c r="CU47" i="14" s="1"/>
  <c r="DQ47" i="14" s="1"/>
  <c r="BZ24" i="14"/>
  <c r="DQ24" i="14" s="1"/>
  <c r="BZ7" i="14"/>
  <c r="DQ7" i="14" s="1"/>
  <c r="BZ77" i="14"/>
  <c r="CU77" i="14" s="1"/>
  <c r="DQ77" i="14" s="1"/>
  <c r="BZ15" i="14"/>
  <c r="DQ15" i="14" s="1"/>
  <c r="BZ39" i="14"/>
  <c r="CU39" i="14" s="1"/>
  <c r="DQ39" i="14" s="1"/>
  <c r="BZ62" i="14"/>
  <c r="CU62" i="14" s="1"/>
  <c r="DQ62" i="14" s="1"/>
  <c r="BZ76" i="14"/>
  <c r="CU76" i="14" s="1"/>
  <c r="DQ76" i="14" s="1"/>
  <c r="BZ34" i="14"/>
  <c r="CU34" i="14" s="1"/>
  <c r="DQ34" i="14" s="1"/>
  <c r="BZ41" i="14"/>
  <c r="CU41" i="14" s="1"/>
  <c r="DQ41" i="14" s="1"/>
  <c r="BZ45" i="14"/>
  <c r="CU45" i="14" s="1"/>
  <c r="DQ45" i="14" s="1"/>
  <c r="BZ59" i="14"/>
  <c r="CU59" i="14" s="1"/>
  <c r="DQ59" i="14" s="1"/>
  <c r="BZ78" i="14"/>
  <c r="CU78" i="14" s="1"/>
  <c r="DQ78" i="14" s="1"/>
  <c r="BZ84" i="14"/>
  <c r="CU84" i="14" s="1"/>
  <c r="DQ84" i="14" s="1"/>
  <c r="BZ9" i="14"/>
  <c r="DQ9" i="14" s="1"/>
  <c r="BZ13" i="14"/>
  <c r="DQ13" i="14" s="1"/>
  <c r="BZ70" i="14"/>
  <c r="CU70" i="14" s="1"/>
  <c r="DQ70" i="14" s="1"/>
  <c r="BZ49" i="14"/>
  <c r="CU49" i="14" s="1"/>
  <c r="DQ49" i="14" s="1"/>
  <c r="BZ27" i="14"/>
  <c r="CU27" i="14" s="1"/>
  <c r="BZ29" i="14"/>
  <c r="CU29" i="14" s="1"/>
  <c r="BZ67" i="14"/>
  <c r="CU67" i="14" s="1"/>
  <c r="DQ67" i="14" s="1"/>
  <c r="BZ11" i="14"/>
  <c r="DQ11" i="14" s="1"/>
  <c r="BZ63" i="14"/>
  <c r="CU63" i="14" s="1"/>
  <c r="DQ63" i="14" s="1"/>
  <c r="BZ50" i="14"/>
  <c r="CU50" i="14" s="1"/>
  <c r="DQ50" i="14" s="1"/>
  <c r="BZ21" i="14"/>
  <c r="DQ21" i="14" s="1"/>
  <c r="BZ32" i="14"/>
  <c r="CU32" i="14" s="1"/>
  <c r="DQ32" i="14" s="1"/>
  <c r="BZ64" i="14"/>
  <c r="CU64" i="14" s="1"/>
  <c r="DQ64" i="14" s="1"/>
  <c r="BZ81" i="14"/>
  <c r="CU81" i="14" s="1"/>
  <c r="DQ81" i="14" s="1"/>
  <c r="BZ69" i="14"/>
  <c r="CU69" i="14" s="1"/>
  <c r="DQ69" i="14" s="1"/>
  <c r="BZ54" i="14"/>
  <c r="CU54" i="14" s="1"/>
  <c r="DQ54" i="14" s="1"/>
  <c r="BZ57" i="14"/>
  <c r="CU57" i="14" s="1"/>
  <c r="DQ57" i="14" s="1"/>
  <c r="BZ71" i="14"/>
  <c r="CU71" i="14" s="1"/>
  <c r="DQ71" i="14" s="1"/>
  <c r="BZ73" i="14"/>
  <c r="CU73" i="14" s="1"/>
  <c r="DQ73" i="14" s="1"/>
  <c r="BZ31" i="14"/>
  <c r="CU31" i="14" s="1"/>
  <c r="DQ31" i="14" s="1"/>
  <c r="BZ6" i="14"/>
  <c r="DQ6" i="14" s="1"/>
  <c r="BZ12" i="14"/>
  <c r="DQ12" i="14" s="1"/>
  <c r="BZ36" i="14"/>
  <c r="CU36" i="14" s="1"/>
  <c r="DQ36" i="14" s="1"/>
  <c r="BZ56" i="14"/>
  <c r="CU56" i="14" s="1"/>
  <c r="DQ56" i="14" s="1"/>
  <c r="BZ38" i="14"/>
  <c r="CU38" i="14" s="1"/>
  <c r="DQ38" i="14" s="1"/>
  <c r="BZ79" i="14"/>
  <c r="CU79" i="14" s="1"/>
  <c r="DQ79" i="14" s="1"/>
  <c r="BZ75" i="14"/>
  <c r="CU75" i="14" s="1"/>
  <c r="DQ75" i="14" s="1"/>
  <c r="BT62" i="14"/>
  <c r="BT32" i="14"/>
  <c r="BT47" i="14"/>
  <c r="BT46" i="14"/>
  <c r="BT84" i="14"/>
  <c r="BT52" i="14"/>
  <c r="BT67" i="14"/>
  <c r="BT61" i="14"/>
  <c r="BT63" i="14"/>
  <c r="BT80" i="14"/>
  <c r="BT69" i="14"/>
  <c r="BT65" i="14"/>
  <c r="BT76" i="14"/>
  <c r="BT27" i="14"/>
  <c r="BT33" i="14"/>
  <c r="BT79" i="14"/>
  <c r="BT31" i="14"/>
  <c r="BT66" i="14"/>
  <c r="BT82" i="14"/>
  <c r="BT19" i="14"/>
  <c r="BT21" i="14"/>
  <c r="BT8" i="14"/>
  <c r="BT10" i="14"/>
  <c r="BT36" i="14"/>
  <c r="BT22" i="14"/>
  <c r="BT54" i="14"/>
  <c r="BT68" i="14"/>
  <c r="BT41" i="14"/>
  <c r="BT81" i="14"/>
  <c r="BT25" i="14"/>
  <c r="BT9" i="14"/>
  <c r="BT34" i="14"/>
  <c r="BT75" i="14"/>
  <c r="BT56" i="14"/>
  <c r="BT43" i="14"/>
  <c r="BT29" i="14"/>
  <c r="BT6" i="14"/>
  <c r="BT17" i="14"/>
  <c r="BT51" i="14"/>
  <c r="BT30" i="14"/>
  <c r="BT72" i="14"/>
  <c r="BT60" i="14"/>
  <c r="BT12" i="14"/>
  <c r="BT44" i="14"/>
  <c r="BT57" i="14"/>
  <c r="BT39" i="14"/>
  <c r="BT15" i="14"/>
  <c r="BT35" i="14"/>
  <c r="BT64" i="14"/>
  <c r="BT20" i="14"/>
  <c r="BT78" i="14"/>
  <c r="BT13" i="14"/>
  <c r="BT83" i="14"/>
  <c r="BT42" i="14"/>
  <c r="BT74" i="14"/>
  <c r="BT77" i="14"/>
  <c r="BT85" i="14"/>
  <c r="BT73" i="14"/>
  <c r="BT45" i="14"/>
  <c r="BT70" i="14"/>
  <c r="BT16" i="14"/>
  <c r="BT24" i="14"/>
  <c r="BT59" i="14"/>
  <c r="BT50" i="14"/>
  <c r="BT38" i="14"/>
  <c r="BT37" i="14"/>
  <c r="BT11" i="14"/>
  <c r="BT14" i="14"/>
  <c r="BT23" i="14"/>
  <c r="BT7" i="14"/>
  <c r="BT49" i="14"/>
  <c r="BT55" i="14"/>
  <c r="BT26" i="14"/>
  <c r="BT48" i="14"/>
  <c r="BT58" i="14"/>
  <c r="BT53" i="14"/>
  <c r="BT18" i="14"/>
  <c r="BT71" i="14"/>
  <c r="AY88" i="14"/>
  <c r="BT28" i="14"/>
  <c r="BT40" i="14"/>
  <c r="BS21" i="14"/>
  <c r="AX88" i="14"/>
  <c r="BS27" i="14"/>
  <c r="BS9" i="14"/>
  <c r="BS63" i="14"/>
  <c r="BS31" i="14"/>
  <c r="BS50" i="14"/>
  <c r="BS65" i="14"/>
  <c r="BS51" i="14"/>
  <c r="BS42" i="14"/>
  <c r="BS69" i="14"/>
  <c r="BS16" i="14"/>
  <c r="BS20" i="14"/>
  <c r="BS54" i="14"/>
  <c r="BS47" i="14"/>
  <c r="BS28" i="14"/>
  <c r="BS32" i="14"/>
  <c r="BS38" i="14"/>
  <c r="BS17" i="14"/>
  <c r="BS83" i="14"/>
  <c r="BS36" i="14"/>
  <c r="BS11" i="14"/>
  <c r="BS77" i="14"/>
  <c r="BS8" i="14"/>
  <c r="BS25" i="14"/>
  <c r="BS41" i="14"/>
  <c r="BS12" i="14"/>
  <c r="BS23" i="14"/>
  <c r="BS71" i="14"/>
  <c r="BS57" i="14"/>
  <c r="BS55" i="14"/>
  <c r="BS81" i="14"/>
  <c r="BS13" i="14"/>
  <c r="BS39" i="14"/>
  <c r="BS58" i="14"/>
  <c r="BS78" i="14"/>
  <c r="BS14" i="14"/>
  <c r="BS80" i="14"/>
  <c r="BS18" i="14"/>
  <c r="BS30" i="14"/>
  <c r="BS43" i="14"/>
  <c r="BS10" i="14"/>
  <c r="BS46" i="14"/>
  <c r="BS64" i="14"/>
  <c r="BS74" i="14"/>
  <c r="BS59" i="14"/>
  <c r="BS44" i="14"/>
  <c r="BS7" i="14"/>
  <c r="BS79" i="14"/>
  <c r="BS72" i="14"/>
  <c r="BS76" i="14"/>
  <c r="BS61" i="14"/>
  <c r="BS68" i="14"/>
  <c r="BS26" i="14"/>
  <c r="BS73" i="14"/>
  <c r="BS62" i="14"/>
  <c r="BS34" i="14"/>
  <c r="BS75" i="14"/>
  <c r="BS67" i="14"/>
  <c r="BS85" i="14"/>
  <c r="BS56" i="14"/>
  <c r="BS40" i="14"/>
  <c r="BS35" i="14"/>
  <c r="BS24" i="14"/>
  <c r="BS70" i="14"/>
  <c r="BS49" i="14"/>
  <c r="BS48" i="14"/>
  <c r="BS19" i="14"/>
  <c r="BS37" i="14"/>
  <c r="BS66" i="14"/>
  <c r="BS6" i="14"/>
  <c r="BS84" i="14"/>
  <c r="BS82" i="14"/>
  <c r="BS33" i="14"/>
  <c r="BS53" i="14"/>
  <c r="BS29" i="14"/>
  <c r="BS15" i="14"/>
  <c r="BS22" i="14"/>
  <c r="BS60" i="14"/>
  <c r="BS45" i="14"/>
  <c r="BS52" i="14"/>
  <c r="BM49" i="14"/>
  <c r="BM7" i="14"/>
  <c r="DD7" i="14" s="1"/>
  <c r="BM29" i="14"/>
  <c r="BM80" i="14"/>
  <c r="CH80" i="14" s="1"/>
  <c r="BM85" i="14"/>
  <c r="CH85" i="14" s="1"/>
  <c r="BM73" i="14"/>
  <c r="CH73" i="14" s="1"/>
  <c r="BM19" i="14"/>
  <c r="BM64" i="14"/>
  <c r="CH64" i="14" s="1"/>
  <c r="BM38" i="14"/>
  <c r="BM8" i="14"/>
  <c r="BM84" i="14"/>
  <c r="CH84" i="14" s="1"/>
  <c r="BM83" i="14"/>
  <c r="CH83" i="14" s="1"/>
  <c r="BM23" i="14"/>
  <c r="BM66" i="14"/>
  <c r="CH66" i="14" s="1"/>
  <c r="BM43" i="14"/>
  <c r="BM17" i="14"/>
  <c r="BM16" i="14"/>
  <c r="BM65" i="14"/>
  <c r="CH65" i="14" s="1"/>
  <c r="BM37" i="14"/>
  <c r="BM71" i="14"/>
  <c r="CH71" i="14" s="1"/>
  <c r="BM31" i="14"/>
  <c r="BM67" i="14"/>
  <c r="CH67" i="14" s="1"/>
  <c r="BM27" i="14"/>
  <c r="BM76" i="14"/>
  <c r="CH76" i="14" s="1"/>
  <c r="BM81" i="14"/>
  <c r="CH81" i="14" s="1"/>
  <c r="BM54" i="14"/>
  <c r="BM70" i="14"/>
  <c r="CH70" i="14" s="1"/>
  <c r="BM25" i="14"/>
  <c r="BM44" i="14"/>
  <c r="BM75" i="14"/>
  <c r="CH75" i="14" s="1"/>
  <c r="BM14" i="14"/>
  <c r="BM69" i="14"/>
  <c r="CH69" i="14" s="1"/>
  <c r="BM26" i="14"/>
  <c r="BM34" i="14"/>
  <c r="BM47" i="14"/>
  <c r="BM52" i="14"/>
  <c r="BM55" i="14"/>
  <c r="BM36" i="14"/>
  <c r="BM6" i="14"/>
  <c r="BM12" i="14"/>
  <c r="BM62" i="14"/>
  <c r="CH62" i="14" s="1"/>
  <c r="BM13" i="14"/>
  <c r="BM28" i="14"/>
  <c r="BM30" i="14"/>
  <c r="BM48" i="14"/>
  <c r="BM63" i="14"/>
  <c r="CH63" i="14" s="1"/>
  <c r="BM35" i="14"/>
  <c r="BM72" i="14"/>
  <c r="CH72" i="14" s="1"/>
  <c r="BM39" i="14"/>
  <c r="BM46" i="14"/>
  <c r="BM24" i="14"/>
  <c r="BM79" i="14"/>
  <c r="CH79" i="14" s="1"/>
  <c r="BM18" i="14"/>
  <c r="BM33" i="14"/>
  <c r="BM41" i="14"/>
  <c r="BM57" i="14"/>
  <c r="CH57" i="14" s="1"/>
  <c r="BM9" i="14"/>
  <c r="BM68" i="14"/>
  <c r="CH68" i="14" s="1"/>
  <c r="BM53" i="14"/>
  <c r="BM60" i="14"/>
  <c r="CH60" i="14" s="1"/>
  <c r="BM51" i="14"/>
  <c r="AR88" i="14"/>
  <c r="BM20" i="14"/>
  <c r="BM59" i="14"/>
  <c r="CH59" i="14" s="1"/>
  <c r="BM42" i="14"/>
  <c r="BM61" i="14"/>
  <c r="CH61" i="14" s="1"/>
  <c r="BM74" i="14"/>
  <c r="CH74" i="14" s="1"/>
  <c r="BM11" i="14"/>
  <c r="BM22" i="14"/>
  <c r="BM50" i="14"/>
  <c r="BM78" i="14"/>
  <c r="CH78" i="14" s="1"/>
  <c r="BM40" i="14"/>
  <c r="BM10" i="14"/>
  <c r="BM58" i="14"/>
  <c r="CH58" i="14" s="1"/>
  <c r="BM21" i="14"/>
  <c r="BM77" i="14"/>
  <c r="CH77" i="14" s="1"/>
  <c r="BM32" i="14"/>
  <c r="BM45" i="14"/>
  <c r="BM15" i="14"/>
  <c r="BM56" i="14"/>
  <c r="CH56" i="14" s="1"/>
  <c r="BM82" i="14"/>
  <c r="CH82" i="14" s="1"/>
  <c r="CD18" i="14"/>
  <c r="CY18" i="14" s="1"/>
  <c r="DU18" i="14" s="1"/>
  <c r="CD37" i="14"/>
  <c r="CY37" i="14" s="1"/>
  <c r="DU37" i="14" s="1"/>
  <c r="CD21" i="14"/>
  <c r="CY21" i="14" s="1"/>
  <c r="DU21" i="14" s="1"/>
  <c r="CD23" i="14"/>
  <c r="CY23" i="14" s="1"/>
  <c r="DU23" i="14" s="1"/>
  <c r="CD80" i="14"/>
  <c r="CY80" i="14" s="1"/>
  <c r="DU80" i="14" s="1"/>
  <c r="CD82" i="14"/>
  <c r="CY82" i="14" s="1"/>
  <c r="DU82" i="14" s="1"/>
  <c r="CD64" i="14"/>
  <c r="CY64" i="14" s="1"/>
  <c r="DU64" i="14" s="1"/>
  <c r="CD27" i="14"/>
  <c r="CY27" i="14" s="1"/>
  <c r="DU27" i="14" s="1"/>
  <c r="CD53" i="14"/>
  <c r="CY53" i="14" s="1"/>
  <c r="DU53" i="14" s="1"/>
  <c r="CD24" i="14"/>
  <c r="CY24" i="14" s="1"/>
  <c r="DU24" i="14" s="1"/>
  <c r="CD40" i="14"/>
  <c r="CY40" i="14" s="1"/>
  <c r="DU40" i="14" s="1"/>
  <c r="CD67" i="14"/>
  <c r="CY67" i="14" s="1"/>
  <c r="DU67" i="14" s="1"/>
  <c r="CD19" i="14"/>
  <c r="CY19" i="14" s="1"/>
  <c r="DU19" i="14" s="1"/>
  <c r="CD68" i="14"/>
  <c r="CY68" i="14" s="1"/>
  <c r="DU68" i="14" s="1"/>
  <c r="CD15" i="14"/>
  <c r="DU15" i="14" s="1"/>
  <c r="CD66" i="14"/>
  <c r="CY66" i="14" s="1"/>
  <c r="DU66" i="14" s="1"/>
  <c r="CD51" i="14"/>
  <c r="CY51" i="14" s="1"/>
  <c r="DU51" i="14" s="1"/>
  <c r="CD12" i="14"/>
  <c r="DU12" i="14" s="1"/>
  <c r="CD16" i="14"/>
  <c r="CY16" i="14" s="1"/>
  <c r="CD36" i="14"/>
  <c r="CY36" i="14" s="1"/>
  <c r="DU36" i="14" s="1"/>
  <c r="CD14" i="14"/>
  <c r="DU14" i="14" s="1"/>
  <c r="CD57" i="14"/>
  <c r="CY57" i="14" s="1"/>
  <c r="DU57" i="14" s="1"/>
  <c r="CD31" i="14"/>
  <c r="CY31" i="14" s="1"/>
  <c r="DU31" i="14" s="1"/>
  <c r="CD54" i="14"/>
  <c r="CY54" i="14" s="1"/>
  <c r="DU54" i="14" s="1"/>
  <c r="CD71" i="14"/>
  <c r="CY71" i="14" s="1"/>
  <c r="DU71" i="14" s="1"/>
  <c r="CD34" i="14"/>
  <c r="CY34" i="14" s="1"/>
  <c r="DU34" i="14" s="1"/>
  <c r="CD81" i="14"/>
  <c r="CY81" i="14" s="1"/>
  <c r="DU81" i="14" s="1"/>
  <c r="CD13" i="14"/>
  <c r="DU13" i="14" s="1"/>
  <c r="CD8" i="14"/>
  <c r="DU8" i="14" s="1"/>
  <c r="CD47" i="14"/>
  <c r="CY47" i="14" s="1"/>
  <c r="DU47" i="14" s="1"/>
  <c r="CD26" i="14"/>
  <c r="CY26" i="14" s="1"/>
  <c r="DU26" i="14" s="1"/>
  <c r="CD22" i="14"/>
  <c r="CY22" i="14" s="1"/>
  <c r="DU22" i="14" s="1"/>
  <c r="CD69" i="14"/>
  <c r="CY69" i="14" s="1"/>
  <c r="DU69" i="14" s="1"/>
  <c r="CD78" i="14"/>
  <c r="CY78" i="14" s="1"/>
  <c r="DU78" i="14" s="1"/>
  <c r="CD73" i="14"/>
  <c r="CY73" i="14" s="1"/>
  <c r="DU73" i="14" s="1"/>
  <c r="CD11" i="14"/>
  <c r="DU11" i="14" s="1"/>
  <c r="CD52" i="14"/>
  <c r="CY52" i="14" s="1"/>
  <c r="DU52" i="14" s="1"/>
  <c r="CD9" i="14"/>
  <c r="DU9" i="14" s="1"/>
  <c r="CD44" i="14"/>
  <c r="CY44" i="14" s="1"/>
  <c r="DU44" i="14" s="1"/>
  <c r="CD83" i="14"/>
  <c r="CY83" i="14" s="1"/>
  <c r="DU83" i="14" s="1"/>
  <c r="CD61" i="14"/>
  <c r="CY61" i="14" s="1"/>
  <c r="DU61" i="14" s="1"/>
  <c r="CD75" i="14"/>
  <c r="CY75" i="14" s="1"/>
  <c r="DU75" i="14" s="1"/>
  <c r="CD49" i="14"/>
  <c r="CY49" i="14" s="1"/>
  <c r="DU49" i="14" s="1"/>
  <c r="CD77" i="14"/>
  <c r="CY77" i="14" s="1"/>
  <c r="DU77" i="14" s="1"/>
  <c r="CD76" i="14"/>
  <c r="CY76" i="14" s="1"/>
  <c r="DU76" i="14" s="1"/>
  <c r="CD17" i="14"/>
  <c r="CY17" i="14" s="1"/>
  <c r="CD58" i="14"/>
  <c r="CY58" i="14" s="1"/>
  <c r="DU58" i="14" s="1"/>
  <c r="CD39" i="14"/>
  <c r="CY39" i="14" s="1"/>
  <c r="DU39" i="14" s="1"/>
  <c r="CD29" i="14"/>
  <c r="CY29" i="14" s="1"/>
  <c r="DU29" i="14" s="1"/>
  <c r="BI88" i="14"/>
  <c r="CD28" i="14"/>
  <c r="CY28" i="14" s="1"/>
  <c r="DU28" i="14" s="1"/>
  <c r="CD20" i="14"/>
  <c r="CY20" i="14" s="1"/>
  <c r="DU20" i="14" s="1"/>
  <c r="CD35" i="14"/>
  <c r="CY35" i="14" s="1"/>
  <c r="DU35" i="14" s="1"/>
  <c r="CD56" i="14"/>
  <c r="CY56" i="14" s="1"/>
  <c r="DU56" i="14" s="1"/>
  <c r="CD30" i="14"/>
  <c r="CY30" i="14" s="1"/>
  <c r="DU30" i="14" s="1"/>
  <c r="CD38" i="14"/>
  <c r="CY38" i="14" s="1"/>
  <c r="DU38" i="14" s="1"/>
  <c r="CD43" i="14"/>
  <c r="CY43" i="14" s="1"/>
  <c r="DU43" i="14" s="1"/>
  <c r="CD65" i="14"/>
  <c r="CY65" i="14" s="1"/>
  <c r="DU65" i="14" s="1"/>
  <c r="CD48" i="14"/>
  <c r="CY48" i="14" s="1"/>
  <c r="DU48" i="14" s="1"/>
  <c r="CD7" i="14"/>
  <c r="DU7" i="14" s="1"/>
  <c r="CD10" i="14"/>
  <c r="DU10" i="14" s="1"/>
  <c r="CD85" i="14"/>
  <c r="CY85" i="14" s="1"/>
  <c r="DU85" i="14" s="1"/>
  <c r="CD25" i="14"/>
  <c r="CY25" i="14" s="1"/>
  <c r="DU25" i="14" s="1"/>
  <c r="CD84" i="14"/>
  <c r="CY84" i="14" s="1"/>
  <c r="DU84" i="14" s="1"/>
  <c r="CD42" i="14"/>
  <c r="CY42" i="14" s="1"/>
  <c r="DU42" i="14" s="1"/>
  <c r="CD79" i="14"/>
  <c r="CY79" i="14" s="1"/>
  <c r="DU79" i="14" s="1"/>
  <c r="CD70" i="14"/>
  <c r="CY70" i="14" s="1"/>
  <c r="DU70" i="14" s="1"/>
  <c r="CD50" i="14"/>
  <c r="CY50" i="14" s="1"/>
  <c r="DU50" i="14" s="1"/>
  <c r="CD60" i="14"/>
  <c r="CY60" i="14" s="1"/>
  <c r="DU60" i="14" s="1"/>
  <c r="CD41" i="14"/>
  <c r="CY41" i="14" s="1"/>
  <c r="DU41" i="14" s="1"/>
  <c r="CD72" i="14"/>
  <c r="CY72" i="14" s="1"/>
  <c r="DU72" i="14" s="1"/>
  <c r="CD46" i="14"/>
  <c r="CY46" i="14" s="1"/>
  <c r="DU46" i="14" s="1"/>
  <c r="CD33" i="14"/>
  <c r="CY33" i="14" s="1"/>
  <c r="DU33" i="14" s="1"/>
  <c r="CD59" i="14"/>
  <c r="CY59" i="14" s="1"/>
  <c r="DU59" i="14" s="1"/>
  <c r="CD6" i="14"/>
  <c r="CD55" i="14"/>
  <c r="CY55" i="14" s="1"/>
  <c r="DU55" i="14" s="1"/>
  <c r="CD63" i="14"/>
  <c r="CY63" i="14" s="1"/>
  <c r="DU63" i="14" s="1"/>
  <c r="CD45" i="14"/>
  <c r="CY45" i="14" s="1"/>
  <c r="DU45" i="14" s="1"/>
  <c r="CD32" i="14"/>
  <c r="CY32" i="14" s="1"/>
  <c r="DU32" i="14" s="1"/>
  <c r="CD74" i="14"/>
  <c r="CY74" i="14" s="1"/>
  <c r="DU74" i="14" s="1"/>
  <c r="CD62" i="14"/>
  <c r="CY62" i="14" s="1"/>
  <c r="DU62" i="14" s="1"/>
  <c r="BR61" i="14"/>
  <c r="BR19" i="14"/>
  <c r="BR11" i="14"/>
  <c r="BR40" i="14"/>
  <c r="BR65" i="14"/>
  <c r="BR30" i="14"/>
  <c r="BR72" i="14"/>
  <c r="BR32" i="14"/>
  <c r="BR12" i="14"/>
  <c r="BR78" i="14"/>
  <c r="BR43" i="14"/>
  <c r="BR24" i="14"/>
  <c r="BR67" i="14"/>
  <c r="BR52" i="14"/>
  <c r="BR34" i="14"/>
  <c r="BR18" i="14"/>
  <c r="BR56" i="14"/>
  <c r="BR46" i="14"/>
  <c r="BR63" i="14"/>
  <c r="BR54" i="14"/>
  <c r="BR25" i="14"/>
  <c r="BR73" i="14"/>
  <c r="BR70" i="14"/>
  <c r="BR27" i="14"/>
  <c r="BR60" i="14"/>
  <c r="BR41" i="14"/>
  <c r="BR62" i="14"/>
  <c r="BR9" i="14"/>
  <c r="BR51" i="14"/>
  <c r="BR39" i="14"/>
  <c r="BR10" i="14"/>
  <c r="BR57" i="14"/>
  <c r="BR29" i="14"/>
  <c r="BR80" i="14"/>
  <c r="BR49" i="14"/>
  <c r="BR28" i="14"/>
  <c r="BR48" i="14"/>
  <c r="BR23" i="14"/>
  <c r="BR21" i="14"/>
  <c r="BR66" i="14"/>
  <c r="BR15" i="14"/>
  <c r="BR20" i="14"/>
  <c r="BR14" i="14"/>
  <c r="BR35" i="14"/>
  <c r="BR45" i="14"/>
  <c r="BR33" i="14"/>
  <c r="BR37" i="14"/>
  <c r="BR16" i="14"/>
  <c r="BR6" i="14"/>
  <c r="BR81" i="14"/>
  <c r="BR75" i="14"/>
  <c r="BR82" i="14"/>
  <c r="BR53" i="14"/>
  <c r="BR38" i="14"/>
  <c r="BR50" i="14"/>
  <c r="BR69" i="14"/>
  <c r="BR31" i="14"/>
  <c r="BR26" i="14"/>
  <c r="BR74" i="14"/>
  <c r="BR58" i="14"/>
  <c r="BR13" i="14"/>
  <c r="BR64" i="14"/>
  <c r="BR17" i="14"/>
  <c r="BR55" i="14"/>
  <c r="BR71" i="14"/>
  <c r="BR84" i="14"/>
  <c r="BR42" i="14"/>
  <c r="BR77" i="14"/>
  <c r="BR47" i="14"/>
  <c r="BR36" i="14"/>
  <c r="BR44" i="14"/>
  <c r="BR22" i="14"/>
  <c r="BR85" i="14"/>
  <c r="BR68" i="14"/>
  <c r="BR76" i="14"/>
  <c r="BR8" i="14"/>
  <c r="BR79" i="14"/>
  <c r="AW88" i="14"/>
  <c r="BR83" i="14"/>
  <c r="BR7" i="14"/>
  <c r="BR59" i="14"/>
  <c r="BX9" i="14"/>
  <c r="DO9" i="14" s="1"/>
  <c r="BX71" i="14"/>
  <c r="CS71" i="14" s="1"/>
  <c r="DO71" i="14" s="1"/>
  <c r="BX74" i="14"/>
  <c r="CS74" i="14" s="1"/>
  <c r="DO74" i="14" s="1"/>
  <c r="BX57" i="14"/>
  <c r="CS57" i="14" s="1"/>
  <c r="DO57" i="14" s="1"/>
  <c r="BX23" i="14"/>
  <c r="DO23" i="14" s="1"/>
  <c r="BX46" i="14"/>
  <c r="CS46" i="14" s="1"/>
  <c r="DO46" i="14" s="1"/>
  <c r="BX18" i="14"/>
  <c r="DO18" i="14" s="1"/>
  <c r="BX19" i="14"/>
  <c r="DO19" i="14" s="1"/>
  <c r="BX8" i="14"/>
  <c r="DO8" i="14" s="1"/>
  <c r="BX58" i="14"/>
  <c r="CS58" i="14" s="1"/>
  <c r="DO58" i="14" s="1"/>
  <c r="BX62" i="14"/>
  <c r="CS62" i="14" s="1"/>
  <c r="DO62" i="14" s="1"/>
  <c r="BX31" i="14"/>
  <c r="CS31" i="14" s="1"/>
  <c r="BX69" i="14"/>
  <c r="CS69" i="14" s="1"/>
  <c r="DO69" i="14" s="1"/>
  <c r="BX36" i="14"/>
  <c r="CS36" i="14" s="1"/>
  <c r="DO36" i="14" s="1"/>
  <c r="BX13" i="14"/>
  <c r="DO13" i="14" s="1"/>
  <c r="BX34" i="14"/>
  <c r="CS34" i="14" s="1"/>
  <c r="DO34" i="14" s="1"/>
  <c r="BX21" i="14"/>
  <c r="DO21" i="14" s="1"/>
  <c r="BX33" i="14"/>
  <c r="CS33" i="14" s="1"/>
  <c r="DO33" i="14" s="1"/>
  <c r="BX84" i="14"/>
  <c r="CS84" i="14" s="1"/>
  <c r="DO84" i="14" s="1"/>
  <c r="BX47" i="14"/>
  <c r="CS47" i="14" s="1"/>
  <c r="DO47" i="14" s="1"/>
  <c r="BX66" i="14"/>
  <c r="CS66" i="14" s="1"/>
  <c r="DO66" i="14" s="1"/>
  <c r="BX32" i="14"/>
  <c r="CS32" i="14" s="1"/>
  <c r="DO32" i="14" s="1"/>
  <c r="BX40" i="14"/>
  <c r="CS40" i="14" s="1"/>
  <c r="DO40" i="14" s="1"/>
  <c r="BX73" i="14"/>
  <c r="CS73" i="14" s="1"/>
  <c r="DO73" i="14" s="1"/>
  <c r="BX75" i="14"/>
  <c r="CS75" i="14" s="1"/>
  <c r="DO75" i="14" s="1"/>
  <c r="BX72" i="14"/>
  <c r="CS72" i="14" s="1"/>
  <c r="DO72" i="14" s="1"/>
  <c r="BX67" i="14"/>
  <c r="CS67" i="14" s="1"/>
  <c r="DO67" i="14" s="1"/>
  <c r="BX52" i="14"/>
  <c r="CS52" i="14" s="1"/>
  <c r="DO52" i="14" s="1"/>
  <c r="BX22" i="14"/>
  <c r="DO22" i="14" s="1"/>
  <c r="BX61" i="14"/>
  <c r="CS61" i="14" s="1"/>
  <c r="DO61" i="14" s="1"/>
  <c r="BX38" i="14"/>
  <c r="CS38" i="14" s="1"/>
  <c r="DO38" i="14" s="1"/>
  <c r="BX41" i="14"/>
  <c r="CS41" i="14" s="1"/>
  <c r="DO41" i="14" s="1"/>
  <c r="BX79" i="14"/>
  <c r="CS79" i="14" s="1"/>
  <c r="DO79" i="14" s="1"/>
  <c r="BX7" i="14"/>
  <c r="DO7" i="14" s="1"/>
  <c r="BX30" i="14"/>
  <c r="CS30" i="14" s="1"/>
  <c r="BX53" i="14"/>
  <c r="CS53" i="14" s="1"/>
  <c r="DO53" i="14" s="1"/>
  <c r="BX59" i="14"/>
  <c r="CS59" i="14" s="1"/>
  <c r="DO59" i="14" s="1"/>
  <c r="BX78" i="14"/>
  <c r="CS78" i="14" s="1"/>
  <c r="DO78" i="14" s="1"/>
  <c r="BX81" i="14"/>
  <c r="CS81" i="14" s="1"/>
  <c r="DO81" i="14" s="1"/>
  <c r="BX60" i="14"/>
  <c r="CS60" i="14" s="1"/>
  <c r="DO60" i="14" s="1"/>
  <c r="BX6" i="14"/>
  <c r="DO6" i="14" s="1"/>
  <c r="BX12" i="14"/>
  <c r="DO12" i="14" s="1"/>
  <c r="BX70" i="14"/>
  <c r="CS70" i="14" s="1"/>
  <c r="DO70" i="14" s="1"/>
  <c r="BX83" i="14"/>
  <c r="CS83" i="14" s="1"/>
  <c r="DO83" i="14" s="1"/>
  <c r="BX56" i="14"/>
  <c r="CS56" i="14" s="1"/>
  <c r="DO56" i="14" s="1"/>
  <c r="BX77" i="14"/>
  <c r="CS77" i="14" s="1"/>
  <c r="DO77" i="14" s="1"/>
  <c r="BX50" i="14"/>
  <c r="CS50" i="14" s="1"/>
  <c r="DO50" i="14" s="1"/>
  <c r="BX65" i="14"/>
  <c r="CS65" i="14" s="1"/>
  <c r="DO65" i="14" s="1"/>
  <c r="BX54" i="14"/>
  <c r="CS54" i="14" s="1"/>
  <c r="DO54" i="14" s="1"/>
  <c r="BX80" i="14"/>
  <c r="CS80" i="14" s="1"/>
  <c r="DO80" i="14" s="1"/>
  <c r="BX27" i="14"/>
  <c r="CS27" i="14" s="1"/>
  <c r="BX24" i="14"/>
  <c r="DO24" i="14" s="1"/>
  <c r="BX68" i="14"/>
  <c r="CS68" i="14" s="1"/>
  <c r="DO68" i="14" s="1"/>
  <c r="BX17" i="14"/>
  <c r="DO17" i="14" s="1"/>
  <c r="BX16" i="14"/>
  <c r="DO16" i="14" s="1"/>
  <c r="BX76" i="14"/>
  <c r="CS76" i="14" s="1"/>
  <c r="DO76" i="14" s="1"/>
  <c r="BX51" i="14"/>
  <c r="CS51" i="14" s="1"/>
  <c r="DO51" i="14" s="1"/>
  <c r="BX45" i="14"/>
  <c r="CS45" i="14" s="1"/>
  <c r="DO45" i="14" s="1"/>
  <c r="BX37" i="14"/>
  <c r="CS37" i="14" s="1"/>
  <c r="DO37" i="14" s="1"/>
  <c r="BX85" i="14"/>
  <c r="CS85" i="14" s="1"/>
  <c r="DO85" i="14" s="1"/>
  <c r="BX48" i="14"/>
  <c r="CS48" i="14" s="1"/>
  <c r="DO48" i="14" s="1"/>
  <c r="BX64" i="14"/>
  <c r="CS64" i="14" s="1"/>
  <c r="DO64" i="14" s="1"/>
  <c r="BX10" i="14"/>
  <c r="DO10" i="14" s="1"/>
  <c r="BX25" i="14"/>
  <c r="DO25" i="14" s="1"/>
  <c r="BX39" i="14"/>
  <c r="CS39" i="14" s="1"/>
  <c r="DO39" i="14" s="1"/>
  <c r="BX14" i="14"/>
  <c r="DO14" i="14" s="1"/>
  <c r="BX49" i="14"/>
  <c r="CS49" i="14" s="1"/>
  <c r="DO49" i="14" s="1"/>
  <c r="BX15" i="14"/>
  <c r="DO15" i="14" s="1"/>
  <c r="BX63" i="14"/>
  <c r="CS63" i="14" s="1"/>
  <c r="DO63" i="14" s="1"/>
  <c r="BX43" i="14"/>
  <c r="CS43" i="14" s="1"/>
  <c r="DO43" i="14" s="1"/>
  <c r="BX42" i="14"/>
  <c r="CS42" i="14" s="1"/>
  <c r="DO42" i="14" s="1"/>
  <c r="BX26" i="14"/>
  <c r="CS26" i="14" s="1"/>
  <c r="BX82" i="14"/>
  <c r="CS82" i="14" s="1"/>
  <c r="DO82" i="14" s="1"/>
  <c r="BX35" i="14"/>
  <c r="CS35" i="14" s="1"/>
  <c r="DO35" i="14" s="1"/>
  <c r="BX20" i="14"/>
  <c r="DO20" i="14" s="1"/>
  <c r="BX55" i="14"/>
  <c r="CS55" i="14" s="1"/>
  <c r="DO55" i="14" s="1"/>
  <c r="BX11" i="14"/>
  <c r="DO11" i="14" s="1"/>
  <c r="BX29" i="14"/>
  <c r="CS29" i="14" s="1"/>
  <c r="BX28" i="14"/>
  <c r="CS28" i="14" s="1"/>
  <c r="BX44" i="14"/>
  <c r="CS44" i="14" s="1"/>
  <c r="DO44" i="14" s="1"/>
  <c r="BC88" i="14"/>
  <c r="BN20" i="14"/>
  <c r="DE20" i="14" s="1"/>
  <c r="BN48" i="14"/>
  <c r="DE48" i="14" s="1"/>
  <c r="BN66" i="14"/>
  <c r="CI66" i="14" s="1"/>
  <c r="DE66" i="14" s="1"/>
  <c r="BN57" i="14"/>
  <c r="CI57" i="14" s="1"/>
  <c r="BN7" i="14"/>
  <c r="DE7" i="14" s="1"/>
  <c r="BN49" i="14"/>
  <c r="DE49" i="14" s="1"/>
  <c r="BN73" i="14"/>
  <c r="CI73" i="14" s="1"/>
  <c r="DE73" i="14" s="1"/>
  <c r="BN84" i="14"/>
  <c r="CI84" i="14" s="1"/>
  <c r="DE84" i="14" s="1"/>
  <c r="BN10" i="14"/>
  <c r="DE10" i="14" s="1"/>
  <c r="BN25" i="14"/>
  <c r="DE25" i="14" s="1"/>
  <c r="BN11" i="14"/>
  <c r="DE11" i="14" s="1"/>
  <c r="BN18" i="14"/>
  <c r="DE18" i="14" s="1"/>
  <c r="BN50" i="14"/>
  <c r="DE50" i="14" s="1"/>
  <c r="BN53" i="14"/>
  <c r="DE53" i="14" s="1"/>
  <c r="BN55" i="14"/>
  <c r="DE55" i="14" s="1"/>
  <c r="BN28" i="14"/>
  <c r="DE28" i="14" s="1"/>
  <c r="BN77" i="14"/>
  <c r="CI77" i="14" s="1"/>
  <c r="DE77" i="14" s="1"/>
  <c r="BN76" i="14"/>
  <c r="CI76" i="14" s="1"/>
  <c r="DE76" i="14" s="1"/>
  <c r="BN9" i="14"/>
  <c r="DE9" i="14" s="1"/>
  <c r="BN30" i="14"/>
  <c r="DE30" i="14" s="1"/>
  <c r="BN23" i="14"/>
  <c r="DE23" i="14" s="1"/>
  <c r="BN42" i="14"/>
  <c r="DE42" i="14" s="1"/>
  <c r="BN81" i="14"/>
  <c r="CI81" i="14" s="1"/>
  <c r="DE81" i="14" s="1"/>
  <c r="BN56" i="14"/>
  <c r="CI56" i="14" s="1"/>
  <c r="BN47" i="14"/>
  <c r="DE47" i="14" s="1"/>
  <c r="BN24" i="14"/>
  <c r="DE24" i="14" s="1"/>
  <c r="BN64" i="14"/>
  <c r="CI64" i="14" s="1"/>
  <c r="BN61" i="14"/>
  <c r="CI61" i="14" s="1"/>
  <c r="BN67" i="14"/>
  <c r="CI67" i="14" s="1"/>
  <c r="DE67" i="14" s="1"/>
  <c r="BN82" i="14"/>
  <c r="CI82" i="14" s="1"/>
  <c r="DE82" i="14" s="1"/>
  <c r="BN59" i="14"/>
  <c r="CI59" i="14" s="1"/>
  <c r="BN15" i="14"/>
  <c r="DE15" i="14" s="1"/>
  <c r="BN6" i="14"/>
  <c r="DE6" i="14" s="1"/>
  <c r="BN58" i="14"/>
  <c r="CI58" i="14" s="1"/>
  <c r="BN19" i="14"/>
  <c r="DE19" i="14" s="1"/>
  <c r="BN85" i="14"/>
  <c r="CI85" i="14" s="1"/>
  <c r="DE85" i="14" s="1"/>
  <c r="BN51" i="14"/>
  <c r="DE51" i="14" s="1"/>
  <c r="BN34" i="14"/>
  <c r="DE34" i="14" s="1"/>
  <c r="BN38" i="14"/>
  <c r="DE38" i="14" s="1"/>
  <c r="BN37" i="14"/>
  <c r="DE37" i="14" s="1"/>
  <c r="BN54" i="14"/>
  <c r="DE54" i="14" s="1"/>
  <c r="BN70" i="14"/>
  <c r="CI70" i="14" s="1"/>
  <c r="DE70" i="14" s="1"/>
  <c r="BN43" i="14"/>
  <c r="DE43" i="14" s="1"/>
  <c r="BN27" i="14"/>
  <c r="DE27" i="14" s="1"/>
  <c r="BN44" i="14"/>
  <c r="DE44" i="14" s="1"/>
  <c r="AS88" i="14"/>
  <c r="BN12" i="14"/>
  <c r="DE12" i="14" s="1"/>
  <c r="BN31" i="14"/>
  <c r="DE31" i="14" s="1"/>
  <c r="BN22" i="14"/>
  <c r="DE22" i="14" s="1"/>
  <c r="BN80" i="14"/>
  <c r="CI80" i="14" s="1"/>
  <c r="DE80" i="14" s="1"/>
  <c r="BN36" i="14"/>
  <c r="DE36" i="14" s="1"/>
  <c r="BN14" i="14"/>
  <c r="DE14" i="14" s="1"/>
  <c r="BN21" i="14"/>
  <c r="DE21" i="14" s="1"/>
  <c r="BN79" i="14"/>
  <c r="CI79" i="14" s="1"/>
  <c r="DE79" i="14" s="1"/>
  <c r="BN75" i="14"/>
  <c r="CI75" i="14" s="1"/>
  <c r="DE75" i="14" s="1"/>
  <c r="BN26" i="14"/>
  <c r="DE26" i="14" s="1"/>
  <c r="BN63" i="14"/>
  <c r="CI63" i="14" s="1"/>
  <c r="BN71" i="14"/>
  <c r="CI71" i="14" s="1"/>
  <c r="DE71" i="14" s="1"/>
  <c r="BN83" i="14"/>
  <c r="CI83" i="14" s="1"/>
  <c r="DE83" i="14" s="1"/>
  <c r="BN17" i="14"/>
  <c r="DE17" i="14" s="1"/>
  <c r="BN41" i="14"/>
  <c r="DE41" i="14" s="1"/>
  <c r="BN16" i="14"/>
  <c r="DE16" i="14" s="1"/>
  <c r="BN72" i="14"/>
  <c r="CI72" i="14" s="1"/>
  <c r="DE72" i="14" s="1"/>
  <c r="BN74" i="14"/>
  <c r="CI74" i="14" s="1"/>
  <c r="DE74" i="14" s="1"/>
  <c r="BN68" i="14"/>
  <c r="CI68" i="14" s="1"/>
  <c r="DE68" i="14" s="1"/>
  <c r="BN69" i="14"/>
  <c r="CI69" i="14" s="1"/>
  <c r="DE69" i="14" s="1"/>
  <c r="BN62" i="14"/>
  <c r="CI62" i="14" s="1"/>
  <c r="BN8" i="14"/>
  <c r="DE8" i="14" s="1"/>
  <c r="BN33" i="14"/>
  <c r="DE33" i="14" s="1"/>
  <c r="BN32" i="14"/>
  <c r="DE32" i="14" s="1"/>
  <c r="BN78" i="14"/>
  <c r="CI78" i="14" s="1"/>
  <c r="DE78" i="14" s="1"/>
  <c r="BN46" i="14"/>
  <c r="DE46" i="14" s="1"/>
  <c r="BN65" i="14"/>
  <c r="CI65" i="14" s="1"/>
  <c r="BN45" i="14"/>
  <c r="DE45" i="14" s="1"/>
  <c r="BN40" i="14"/>
  <c r="DE40" i="14" s="1"/>
  <c r="BN29" i="14"/>
  <c r="DE29" i="14" s="1"/>
  <c r="BN35" i="14"/>
  <c r="DE35" i="14" s="1"/>
  <c r="BN52" i="14"/>
  <c r="DE52" i="14" s="1"/>
  <c r="BN39" i="14"/>
  <c r="DE39" i="14" s="1"/>
  <c r="BN60" i="14"/>
  <c r="CI60" i="14" s="1"/>
  <c r="BN13" i="14"/>
  <c r="DE13" i="14" s="1"/>
  <c r="BO74" i="14"/>
  <c r="CJ74" i="14" s="1"/>
  <c r="DF74" i="14" s="1"/>
  <c r="BO23" i="14"/>
  <c r="DF23" i="14" s="1"/>
  <c r="BO19" i="14"/>
  <c r="DF19" i="14" s="1"/>
  <c r="BO45" i="14"/>
  <c r="CJ45" i="14" s="1"/>
  <c r="DF45" i="14" s="1"/>
  <c r="BO21" i="14"/>
  <c r="DF21" i="14" s="1"/>
  <c r="BO12" i="14"/>
  <c r="DF12" i="14" s="1"/>
  <c r="BO33" i="14"/>
  <c r="CJ33" i="14" s="1"/>
  <c r="DF33" i="14" s="1"/>
  <c r="BO58" i="14"/>
  <c r="CJ58" i="14" s="1"/>
  <c r="DF58" i="14" s="1"/>
  <c r="BO71" i="14"/>
  <c r="CJ71" i="14" s="1"/>
  <c r="DF71" i="14" s="1"/>
  <c r="BO73" i="14"/>
  <c r="CJ73" i="14" s="1"/>
  <c r="DF73" i="14" s="1"/>
  <c r="BO69" i="14"/>
  <c r="CJ69" i="14" s="1"/>
  <c r="DF69" i="14" s="1"/>
  <c r="AT88" i="14"/>
  <c r="BO42" i="14"/>
  <c r="CJ42" i="14" s="1"/>
  <c r="DF42" i="14" s="1"/>
  <c r="BO72" i="14"/>
  <c r="CJ72" i="14" s="1"/>
  <c r="DF72" i="14" s="1"/>
  <c r="BO64" i="14"/>
  <c r="CJ64" i="14" s="1"/>
  <c r="DF64" i="14" s="1"/>
  <c r="BO46" i="14"/>
  <c r="CJ46" i="14" s="1"/>
  <c r="DF46" i="14" s="1"/>
  <c r="BO17" i="14"/>
  <c r="DF17" i="14" s="1"/>
  <c r="BO24" i="14"/>
  <c r="DF24" i="14" s="1"/>
  <c r="BO57" i="14"/>
  <c r="CJ57" i="14" s="1"/>
  <c r="DF57" i="14" s="1"/>
  <c r="BO56" i="14"/>
  <c r="CJ56" i="14" s="1"/>
  <c r="DF56" i="14" s="1"/>
  <c r="BO76" i="14"/>
  <c r="CJ76" i="14" s="1"/>
  <c r="DF76" i="14" s="1"/>
  <c r="BO50" i="14"/>
  <c r="CJ50" i="14" s="1"/>
  <c r="DF50" i="14" s="1"/>
  <c r="BO85" i="14"/>
  <c r="CJ85" i="14" s="1"/>
  <c r="DF85" i="14" s="1"/>
  <c r="BO60" i="14"/>
  <c r="CJ60" i="14" s="1"/>
  <c r="DF60" i="14" s="1"/>
  <c r="BO66" i="14"/>
  <c r="CJ66" i="14" s="1"/>
  <c r="DF66" i="14" s="1"/>
  <c r="BO32" i="14"/>
  <c r="CJ32" i="14" s="1"/>
  <c r="DF32" i="14" s="1"/>
  <c r="BO63" i="14"/>
  <c r="CJ63" i="14" s="1"/>
  <c r="DF63" i="14" s="1"/>
  <c r="BO34" i="14"/>
  <c r="CJ34" i="14" s="1"/>
  <c r="DF34" i="14" s="1"/>
  <c r="BO27" i="14"/>
  <c r="CJ27" i="14" s="1"/>
  <c r="BO10" i="14"/>
  <c r="DF10" i="14" s="1"/>
  <c r="BO81" i="14"/>
  <c r="CJ81" i="14" s="1"/>
  <c r="DF81" i="14" s="1"/>
  <c r="BO53" i="14"/>
  <c r="CJ53" i="14" s="1"/>
  <c r="DF53" i="14" s="1"/>
  <c r="BO47" i="14"/>
  <c r="CJ47" i="14" s="1"/>
  <c r="DF47" i="14" s="1"/>
  <c r="BO65" i="14"/>
  <c r="CJ65" i="14" s="1"/>
  <c r="DF65" i="14" s="1"/>
  <c r="BO83" i="14"/>
  <c r="CJ83" i="14" s="1"/>
  <c r="DF83" i="14" s="1"/>
  <c r="BO67" i="14"/>
  <c r="CJ67" i="14" s="1"/>
  <c r="DF67" i="14" s="1"/>
  <c r="BO30" i="14"/>
  <c r="CJ30" i="14" s="1"/>
  <c r="DF30" i="14" s="1"/>
  <c r="BO20" i="14"/>
  <c r="DF20" i="14" s="1"/>
  <c r="BO84" i="14"/>
  <c r="CJ84" i="14" s="1"/>
  <c r="DF84" i="14" s="1"/>
  <c r="BO38" i="14"/>
  <c r="CJ38" i="14" s="1"/>
  <c r="DF38" i="14" s="1"/>
  <c r="BO77" i="14"/>
  <c r="CJ77" i="14" s="1"/>
  <c r="DF77" i="14" s="1"/>
  <c r="BO62" i="14"/>
  <c r="CJ62" i="14" s="1"/>
  <c r="DF62" i="14" s="1"/>
  <c r="BO35" i="14"/>
  <c r="CJ35" i="14" s="1"/>
  <c r="DF35" i="14" s="1"/>
  <c r="BO11" i="14"/>
  <c r="DF11" i="14" s="1"/>
  <c r="BO51" i="14"/>
  <c r="CJ51" i="14" s="1"/>
  <c r="DF51" i="14" s="1"/>
  <c r="BO59" i="14"/>
  <c r="CJ59" i="14" s="1"/>
  <c r="DF59" i="14" s="1"/>
  <c r="BO13" i="14"/>
  <c r="DF13" i="14" s="1"/>
  <c r="BO29" i="14"/>
  <c r="CJ29" i="14" s="1"/>
  <c r="DF29" i="14" s="1"/>
  <c r="BO79" i="14"/>
  <c r="CJ79" i="14" s="1"/>
  <c r="DF79" i="14" s="1"/>
  <c r="BO7" i="14"/>
  <c r="DF7" i="14" s="1"/>
  <c r="BO25" i="14"/>
  <c r="DF25" i="14" s="1"/>
  <c r="BO78" i="14"/>
  <c r="CJ78" i="14" s="1"/>
  <c r="DF78" i="14" s="1"/>
  <c r="BO22" i="14"/>
  <c r="DF22" i="14" s="1"/>
  <c r="BO54" i="14"/>
  <c r="CJ54" i="14" s="1"/>
  <c r="DF54" i="14" s="1"/>
  <c r="BO49" i="14"/>
  <c r="CJ49" i="14" s="1"/>
  <c r="DF49" i="14" s="1"/>
  <c r="BO6" i="14"/>
  <c r="BO61" i="14"/>
  <c r="CJ61" i="14" s="1"/>
  <c r="DF61" i="14" s="1"/>
  <c r="BO36" i="14"/>
  <c r="CJ36" i="14" s="1"/>
  <c r="DF36" i="14" s="1"/>
  <c r="BO44" i="14"/>
  <c r="CJ44" i="14" s="1"/>
  <c r="DF44" i="14" s="1"/>
  <c r="BO31" i="14"/>
  <c r="CJ31" i="14" s="1"/>
  <c r="DF31" i="14" s="1"/>
  <c r="BO43" i="14"/>
  <c r="CJ43" i="14" s="1"/>
  <c r="DF43" i="14" s="1"/>
  <c r="BO68" i="14"/>
  <c r="CJ68" i="14" s="1"/>
  <c r="DF68" i="14" s="1"/>
  <c r="BO52" i="14"/>
  <c r="CJ52" i="14" s="1"/>
  <c r="DF52" i="14" s="1"/>
  <c r="BO37" i="14"/>
  <c r="CJ37" i="14" s="1"/>
  <c r="DF37" i="14" s="1"/>
  <c r="BO82" i="14"/>
  <c r="CJ82" i="14" s="1"/>
  <c r="DF82" i="14" s="1"/>
  <c r="BO8" i="14"/>
  <c r="DF8" i="14" s="1"/>
  <c r="BO28" i="14"/>
  <c r="CJ28" i="14" s="1"/>
  <c r="BO41" i="14"/>
  <c r="CJ41" i="14" s="1"/>
  <c r="DF41" i="14" s="1"/>
  <c r="BO15" i="14"/>
  <c r="DF15" i="14" s="1"/>
  <c r="BO70" i="14"/>
  <c r="CJ70" i="14" s="1"/>
  <c r="DF70" i="14" s="1"/>
  <c r="BO18" i="14"/>
  <c r="DF18" i="14" s="1"/>
  <c r="BO14" i="14"/>
  <c r="DF14" i="14" s="1"/>
  <c r="BO55" i="14"/>
  <c r="CJ55" i="14" s="1"/>
  <c r="DF55" i="14" s="1"/>
  <c r="BO39" i="14"/>
  <c r="CJ39" i="14" s="1"/>
  <c r="DF39" i="14" s="1"/>
  <c r="BO9" i="14"/>
  <c r="DF9" i="14" s="1"/>
  <c r="BO40" i="14"/>
  <c r="CJ40" i="14" s="1"/>
  <c r="DF40" i="14" s="1"/>
  <c r="BO80" i="14"/>
  <c r="CJ80" i="14" s="1"/>
  <c r="DF80" i="14" s="1"/>
  <c r="BO16" i="14"/>
  <c r="DF16" i="14" s="1"/>
  <c r="BO26" i="14"/>
  <c r="CJ26" i="14" s="1"/>
  <c r="BO48" i="14"/>
  <c r="CJ48" i="14" s="1"/>
  <c r="DF48" i="14" s="1"/>
  <c r="BO75" i="14"/>
  <c r="CJ75" i="14" s="1"/>
  <c r="DF75" i="14" s="1"/>
  <c r="BY64" i="14"/>
  <c r="CT64" i="14" s="1"/>
  <c r="DP64" i="14" s="1"/>
  <c r="BY38" i="14"/>
  <c r="CT38" i="14" s="1"/>
  <c r="DP38" i="14" s="1"/>
  <c r="BY55" i="14"/>
  <c r="CT55" i="14" s="1"/>
  <c r="DP55" i="14" s="1"/>
  <c r="BY59" i="14"/>
  <c r="CT59" i="14" s="1"/>
  <c r="DP59" i="14" s="1"/>
  <c r="BY70" i="14"/>
  <c r="CT70" i="14" s="1"/>
  <c r="DP70" i="14" s="1"/>
  <c r="BY15" i="14"/>
  <c r="DP15" i="14" s="1"/>
  <c r="BY50" i="14"/>
  <c r="CT50" i="14" s="1"/>
  <c r="DP50" i="14" s="1"/>
  <c r="BY13" i="14"/>
  <c r="DP13" i="14" s="1"/>
  <c r="BY81" i="14"/>
  <c r="CT81" i="14" s="1"/>
  <c r="DP81" i="14" s="1"/>
  <c r="BY34" i="14"/>
  <c r="CT34" i="14" s="1"/>
  <c r="DP34" i="14" s="1"/>
  <c r="BY25" i="14"/>
  <c r="DP25" i="14" s="1"/>
  <c r="BY77" i="14"/>
  <c r="CT77" i="14" s="1"/>
  <c r="DP77" i="14" s="1"/>
  <c r="BY37" i="14"/>
  <c r="CT37" i="14" s="1"/>
  <c r="DP37" i="14" s="1"/>
  <c r="BY29" i="14"/>
  <c r="CT29" i="14" s="1"/>
  <c r="BY68" i="14"/>
  <c r="CT68" i="14" s="1"/>
  <c r="DP68" i="14" s="1"/>
  <c r="BY73" i="14"/>
  <c r="CT73" i="14" s="1"/>
  <c r="DP73" i="14" s="1"/>
  <c r="BY11" i="14"/>
  <c r="DP11" i="14" s="1"/>
  <c r="BY6" i="14"/>
  <c r="DP6" i="14" s="1"/>
  <c r="BY76" i="14"/>
  <c r="CT76" i="14" s="1"/>
  <c r="DP76" i="14" s="1"/>
  <c r="BY44" i="14"/>
  <c r="CT44" i="14" s="1"/>
  <c r="DP44" i="14" s="1"/>
  <c r="BY33" i="14"/>
  <c r="CT33" i="14" s="1"/>
  <c r="DP33" i="14" s="1"/>
  <c r="BY10" i="14"/>
  <c r="DP10" i="14" s="1"/>
  <c r="BY58" i="14"/>
  <c r="CT58" i="14" s="1"/>
  <c r="DP58" i="14" s="1"/>
  <c r="BY35" i="14"/>
  <c r="CT35" i="14" s="1"/>
  <c r="DP35" i="14" s="1"/>
  <c r="BY27" i="14"/>
  <c r="CT27" i="14" s="1"/>
  <c r="BY63" i="14"/>
  <c r="CT63" i="14" s="1"/>
  <c r="DP63" i="14" s="1"/>
  <c r="BY61" i="14"/>
  <c r="CT61" i="14" s="1"/>
  <c r="DP61" i="14" s="1"/>
  <c r="BY78" i="14"/>
  <c r="CT78" i="14" s="1"/>
  <c r="DP78" i="14" s="1"/>
  <c r="BY85" i="14"/>
  <c r="CT85" i="14" s="1"/>
  <c r="DP85" i="14" s="1"/>
  <c r="BY65" i="14"/>
  <c r="CT65" i="14" s="1"/>
  <c r="DP65" i="14" s="1"/>
  <c r="BY57" i="14"/>
  <c r="CT57" i="14" s="1"/>
  <c r="DP57" i="14" s="1"/>
  <c r="BY42" i="14"/>
  <c r="CT42" i="14" s="1"/>
  <c r="DP42" i="14" s="1"/>
  <c r="BY51" i="14"/>
  <c r="CT51" i="14" s="1"/>
  <c r="DP51" i="14" s="1"/>
  <c r="BY53" i="14"/>
  <c r="CT53" i="14" s="1"/>
  <c r="DP53" i="14" s="1"/>
  <c r="BY19" i="14"/>
  <c r="DP19" i="14" s="1"/>
  <c r="BY83" i="14"/>
  <c r="CT83" i="14" s="1"/>
  <c r="DP83" i="14" s="1"/>
  <c r="BY23" i="14"/>
  <c r="DP23" i="14" s="1"/>
  <c r="BY43" i="14"/>
  <c r="CT43" i="14" s="1"/>
  <c r="DP43" i="14" s="1"/>
  <c r="BY84" i="14"/>
  <c r="CT84" i="14" s="1"/>
  <c r="DP84" i="14" s="1"/>
  <c r="BY22" i="14"/>
  <c r="DP22" i="14" s="1"/>
  <c r="BY75" i="14"/>
  <c r="CT75" i="14" s="1"/>
  <c r="DP75" i="14" s="1"/>
  <c r="BY69" i="14"/>
  <c r="CT69" i="14" s="1"/>
  <c r="DP69" i="14" s="1"/>
  <c r="BY39" i="14"/>
  <c r="CT39" i="14" s="1"/>
  <c r="DP39" i="14" s="1"/>
  <c r="BY26" i="14"/>
  <c r="CT26" i="14" s="1"/>
  <c r="BY14" i="14"/>
  <c r="DP14" i="14" s="1"/>
  <c r="BY30" i="14"/>
  <c r="CT30" i="14" s="1"/>
  <c r="DP30" i="14" s="1"/>
  <c r="BY62" i="14"/>
  <c r="CT62" i="14" s="1"/>
  <c r="DP62" i="14" s="1"/>
  <c r="BY82" i="14"/>
  <c r="CT82" i="14" s="1"/>
  <c r="DP82" i="14" s="1"/>
  <c r="BY47" i="14"/>
  <c r="CT47" i="14" s="1"/>
  <c r="DP47" i="14" s="1"/>
  <c r="BY66" i="14"/>
  <c r="CT66" i="14" s="1"/>
  <c r="DP66" i="14" s="1"/>
  <c r="BY49" i="14"/>
  <c r="CT49" i="14" s="1"/>
  <c r="DP49" i="14" s="1"/>
  <c r="BY48" i="14"/>
  <c r="CT48" i="14" s="1"/>
  <c r="DP48" i="14" s="1"/>
  <c r="BY17" i="14"/>
  <c r="DP17" i="14" s="1"/>
  <c r="BY54" i="14"/>
  <c r="CT54" i="14" s="1"/>
  <c r="DP54" i="14" s="1"/>
  <c r="BY28" i="14"/>
  <c r="CT28" i="14" s="1"/>
  <c r="BD88" i="14"/>
  <c r="BY71" i="14"/>
  <c r="CT71" i="14" s="1"/>
  <c r="DP71" i="14" s="1"/>
  <c r="BY52" i="14"/>
  <c r="CT52" i="14" s="1"/>
  <c r="DP52" i="14" s="1"/>
  <c r="BY16" i="14"/>
  <c r="DP16" i="14" s="1"/>
  <c r="BY67" i="14"/>
  <c r="CT67" i="14" s="1"/>
  <c r="DP67" i="14" s="1"/>
  <c r="BY46" i="14"/>
  <c r="CT46" i="14" s="1"/>
  <c r="DP46" i="14" s="1"/>
  <c r="BY80" i="14"/>
  <c r="CT80" i="14" s="1"/>
  <c r="DP80" i="14" s="1"/>
  <c r="BY74" i="14"/>
  <c r="CT74" i="14" s="1"/>
  <c r="DP74" i="14" s="1"/>
  <c r="BY21" i="14"/>
  <c r="DP21" i="14" s="1"/>
  <c r="BY45" i="14"/>
  <c r="CT45" i="14" s="1"/>
  <c r="DP45" i="14" s="1"/>
  <c r="BY18" i="14"/>
  <c r="DP18" i="14" s="1"/>
  <c r="BY72" i="14"/>
  <c r="CT72" i="14" s="1"/>
  <c r="DP72" i="14" s="1"/>
  <c r="BY31" i="14"/>
  <c r="CT31" i="14" s="1"/>
  <c r="DP31" i="14" s="1"/>
  <c r="BY24" i="14"/>
  <c r="DP24" i="14" s="1"/>
  <c r="BY7" i="14"/>
  <c r="DP7" i="14" s="1"/>
  <c r="BY20" i="14"/>
  <c r="DP20" i="14" s="1"/>
  <c r="BY40" i="14"/>
  <c r="CT40" i="14" s="1"/>
  <c r="DP40" i="14" s="1"/>
  <c r="BY8" i="14"/>
  <c r="DP8" i="14" s="1"/>
  <c r="BY60" i="14"/>
  <c r="CT60" i="14" s="1"/>
  <c r="DP60" i="14" s="1"/>
  <c r="BY32" i="14"/>
  <c r="CT32" i="14" s="1"/>
  <c r="DP32" i="14" s="1"/>
  <c r="BY41" i="14"/>
  <c r="CT41" i="14" s="1"/>
  <c r="DP41" i="14" s="1"/>
  <c r="BY12" i="14"/>
  <c r="DP12" i="14" s="1"/>
  <c r="BY36" i="14"/>
  <c r="CT36" i="14" s="1"/>
  <c r="DP36" i="14" s="1"/>
  <c r="BY56" i="14"/>
  <c r="CT56" i="14" s="1"/>
  <c r="DP56" i="14" s="1"/>
  <c r="BY79" i="14"/>
  <c r="CT79" i="14" s="1"/>
  <c r="DP79" i="14" s="1"/>
  <c r="BY9" i="14"/>
  <c r="DP9" i="14" s="1"/>
  <c r="CA48" i="14"/>
  <c r="CV48" i="14" s="1"/>
  <c r="DR48" i="14" s="1"/>
  <c r="CA10" i="14"/>
  <c r="DR10" i="14" s="1"/>
  <c r="CA28" i="14"/>
  <c r="CV28" i="14" s="1"/>
  <c r="CA74" i="14"/>
  <c r="CV74" i="14" s="1"/>
  <c r="DR74" i="14" s="1"/>
  <c r="CA82" i="14"/>
  <c r="CV82" i="14" s="1"/>
  <c r="DR82" i="14" s="1"/>
  <c r="CA19" i="14"/>
  <c r="DR19" i="14" s="1"/>
  <c r="CA32" i="14"/>
  <c r="CV32" i="14" s="1"/>
  <c r="DR32" i="14" s="1"/>
  <c r="CA46" i="14"/>
  <c r="CV46" i="14" s="1"/>
  <c r="DR46" i="14" s="1"/>
  <c r="CA77" i="14"/>
  <c r="CV77" i="14" s="1"/>
  <c r="DR77" i="14" s="1"/>
  <c r="CA31" i="14"/>
  <c r="CV31" i="14" s="1"/>
  <c r="DR31" i="14" s="1"/>
  <c r="CA41" i="14"/>
  <c r="CV41" i="14" s="1"/>
  <c r="DR41" i="14" s="1"/>
  <c r="CA69" i="14"/>
  <c r="CV69" i="14" s="1"/>
  <c r="DR69" i="14" s="1"/>
  <c r="CA37" i="14"/>
  <c r="CV37" i="14" s="1"/>
  <c r="DR37" i="14" s="1"/>
  <c r="CA40" i="14"/>
  <c r="CV40" i="14" s="1"/>
  <c r="DR40" i="14" s="1"/>
  <c r="CA56" i="14"/>
  <c r="CV56" i="14" s="1"/>
  <c r="DR56" i="14" s="1"/>
  <c r="CA68" i="14"/>
  <c r="CV68" i="14" s="1"/>
  <c r="DR68" i="14" s="1"/>
  <c r="CA63" i="14"/>
  <c r="CV63" i="14" s="1"/>
  <c r="DR63" i="14" s="1"/>
  <c r="CA72" i="14"/>
  <c r="CV72" i="14" s="1"/>
  <c r="DR72" i="14" s="1"/>
  <c r="CA26" i="14"/>
  <c r="CV26" i="14" s="1"/>
  <c r="CA35" i="14"/>
  <c r="CV35" i="14" s="1"/>
  <c r="DR35" i="14" s="1"/>
  <c r="CA11" i="14"/>
  <c r="DR11" i="14" s="1"/>
  <c r="CA65" i="14"/>
  <c r="CV65" i="14" s="1"/>
  <c r="DR65" i="14" s="1"/>
  <c r="CA7" i="14"/>
  <c r="DR7" i="14" s="1"/>
  <c r="CA25" i="14"/>
  <c r="DR25" i="14" s="1"/>
  <c r="CA55" i="14"/>
  <c r="CV55" i="14" s="1"/>
  <c r="DR55" i="14" s="1"/>
  <c r="CA16" i="14"/>
  <c r="DR16" i="14" s="1"/>
  <c r="CA29" i="14"/>
  <c r="CV29" i="14" s="1"/>
  <c r="CA84" i="14"/>
  <c r="CV84" i="14" s="1"/>
  <c r="DR84" i="14" s="1"/>
  <c r="CA64" i="14"/>
  <c r="CV64" i="14" s="1"/>
  <c r="DR64" i="14" s="1"/>
  <c r="CA30" i="14"/>
  <c r="CV30" i="14" s="1"/>
  <c r="DR30" i="14" s="1"/>
  <c r="CA43" i="14"/>
  <c r="CV43" i="14" s="1"/>
  <c r="DR43" i="14" s="1"/>
  <c r="CA18" i="14"/>
  <c r="DR18" i="14" s="1"/>
  <c r="CA24" i="14"/>
  <c r="DR24" i="14" s="1"/>
  <c r="CA22" i="14"/>
  <c r="DR22" i="14" s="1"/>
  <c r="CA12" i="14"/>
  <c r="DR12" i="14" s="1"/>
  <c r="CA58" i="14"/>
  <c r="CV58" i="14" s="1"/>
  <c r="DR58" i="14" s="1"/>
  <c r="CA38" i="14"/>
  <c r="CV38" i="14" s="1"/>
  <c r="DR38" i="14" s="1"/>
  <c r="CA54" i="14"/>
  <c r="CV54" i="14" s="1"/>
  <c r="DR54" i="14" s="1"/>
  <c r="CA47" i="14"/>
  <c r="CV47" i="14" s="1"/>
  <c r="DR47" i="14" s="1"/>
  <c r="CA59" i="14"/>
  <c r="CV59" i="14" s="1"/>
  <c r="DR59" i="14" s="1"/>
  <c r="CA49" i="14"/>
  <c r="CV49" i="14" s="1"/>
  <c r="DR49" i="14" s="1"/>
  <c r="CA15" i="14"/>
  <c r="DR15" i="14" s="1"/>
  <c r="CA81" i="14"/>
  <c r="CV81" i="14" s="1"/>
  <c r="DR81" i="14" s="1"/>
  <c r="CA53" i="14"/>
  <c r="CV53" i="14" s="1"/>
  <c r="DR53" i="14" s="1"/>
  <c r="CA44" i="14"/>
  <c r="CV44" i="14" s="1"/>
  <c r="DR44" i="14" s="1"/>
  <c r="BF88" i="14"/>
  <c r="CA62" i="14"/>
  <c r="CV62" i="14" s="1"/>
  <c r="DR62" i="14" s="1"/>
  <c r="CA60" i="14"/>
  <c r="CV60" i="14" s="1"/>
  <c r="DR60" i="14" s="1"/>
  <c r="CA61" i="14"/>
  <c r="CV61" i="14" s="1"/>
  <c r="DR61" i="14" s="1"/>
  <c r="CA8" i="14"/>
  <c r="DR8" i="14" s="1"/>
  <c r="CA76" i="14"/>
  <c r="CV76" i="14" s="1"/>
  <c r="DR76" i="14" s="1"/>
  <c r="CA34" i="14"/>
  <c r="CV34" i="14" s="1"/>
  <c r="DR34" i="14" s="1"/>
  <c r="CA9" i="14"/>
  <c r="DR9" i="14" s="1"/>
  <c r="CA6" i="14"/>
  <c r="DR6" i="14" s="1"/>
  <c r="CA39" i="14"/>
  <c r="CV39" i="14" s="1"/>
  <c r="DR39" i="14" s="1"/>
  <c r="CA23" i="14"/>
  <c r="DR23" i="14" s="1"/>
  <c r="CA85" i="14"/>
  <c r="CV85" i="14" s="1"/>
  <c r="DR85" i="14" s="1"/>
  <c r="CA70" i="14"/>
  <c r="CV70" i="14" s="1"/>
  <c r="DR70" i="14" s="1"/>
  <c r="CA20" i="14"/>
  <c r="DR20" i="14" s="1"/>
  <c r="CA45" i="14"/>
  <c r="CV45" i="14" s="1"/>
  <c r="DR45" i="14" s="1"/>
  <c r="CA66" i="14"/>
  <c r="CV66" i="14" s="1"/>
  <c r="DR66" i="14" s="1"/>
  <c r="CA78" i="14"/>
  <c r="CV78" i="14" s="1"/>
  <c r="DR78" i="14" s="1"/>
  <c r="CA50" i="14"/>
  <c r="CV50" i="14" s="1"/>
  <c r="DR50" i="14" s="1"/>
  <c r="CA75" i="14"/>
  <c r="CV75" i="14" s="1"/>
  <c r="DR75" i="14" s="1"/>
  <c r="CA42" i="14"/>
  <c r="CV42" i="14" s="1"/>
  <c r="DR42" i="14" s="1"/>
  <c r="CA13" i="14"/>
  <c r="DR13" i="14" s="1"/>
  <c r="CA71" i="14"/>
  <c r="CV71" i="14" s="1"/>
  <c r="DR71" i="14" s="1"/>
  <c r="CA21" i="14"/>
  <c r="DR21" i="14" s="1"/>
  <c r="CA14" i="14"/>
  <c r="DR14" i="14" s="1"/>
  <c r="CA17" i="14"/>
  <c r="DR17" i="14" s="1"/>
  <c r="CA73" i="14"/>
  <c r="CV73" i="14" s="1"/>
  <c r="DR73" i="14" s="1"/>
  <c r="CA36" i="14"/>
  <c r="CV36" i="14" s="1"/>
  <c r="DR36" i="14" s="1"/>
  <c r="CA52" i="14"/>
  <c r="CV52" i="14" s="1"/>
  <c r="DR52" i="14" s="1"/>
  <c r="CA51" i="14"/>
  <c r="CV51" i="14" s="1"/>
  <c r="DR51" i="14" s="1"/>
  <c r="CA67" i="14"/>
  <c r="CV67" i="14" s="1"/>
  <c r="DR67" i="14" s="1"/>
  <c r="CA83" i="14"/>
  <c r="CV83" i="14" s="1"/>
  <c r="DR83" i="14" s="1"/>
  <c r="CA57" i="14"/>
  <c r="CV57" i="14" s="1"/>
  <c r="DR57" i="14" s="1"/>
  <c r="CA79" i="14"/>
  <c r="CV79" i="14" s="1"/>
  <c r="DR79" i="14" s="1"/>
  <c r="CA27" i="14"/>
  <c r="CV27" i="14" s="1"/>
  <c r="CA80" i="14"/>
  <c r="CV80" i="14" s="1"/>
  <c r="DR80" i="14" s="1"/>
  <c r="CA33" i="14"/>
  <c r="CV33" i="14" s="1"/>
  <c r="DR33" i="14" s="1"/>
  <c r="BW57" i="14"/>
  <c r="CR57" i="14" s="1"/>
  <c r="BW36" i="14"/>
  <c r="DN36" i="14" s="1"/>
  <c r="BW15" i="14"/>
  <c r="DN15" i="14" s="1"/>
  <c r="BW55" i="14"/>
  <c r="DN55" i="14" s="1"/>
  <c r="BW67" i="14"/>
  <c r="CR67" i="14" s="1"/>
  <c r="DN67" i="14" s="1"/>
  <c r="BW83" i="14"/>
  <c r="CR83" i="14" s="1"/>
  <c r="DN83" i="14" s="1"/>
  <c r="BW73" i="14"/>
  <c r="CR73" i="14" s="1"/>
  <c r="DN73" i="14" s="1"/>
  <c r="BW33" i="14"/>
  <c r="DN33" i="14" s="1"/>
  <c r="BW26" i="14"/>
  <c r="DN26" i="14" s="1"/>
  <c r="BW51" i="14"/>
  <c r="DN51" i="14" s="1"/>
  <c r="BW78" i="14"/>
  <c r="CR78" i="14" s="1"/>
  <c r="DN78" i="14" s="1"/>
  <c r="BW82" i="14"/>
  <c r="CR82" i="14" s="1"/>
  <c r="DN82" i="14" s="1"/>
  <c r="BW41" i="14"/>
  <c r="DN41" i="14" s="1"/>
  <c r="BW44" i="14"/>
  <c r="DN44" i="14" s="1"/>
  <c r="BW48" i="14"/>
  <c r="DN48" i="14" s="1"/>
  <c r="BW62" i="14"/>
  <c r="CR62" i="14" s="1"/>
  <c r="BW14" i="14"/>
  <c r="DN14" i="14" s="1"/>
  <c r="BW43" i="14"/>
  <c r="DN43" i="14" s="1"/>
  <c r="BW49" i="14"/>
  <c r="DN49" i="14" s="1"/>
  <c r="BW47" i="14"/>
  <c r="DN47" i="14" s="1"/>
  <c r="BW25" i="14"/>
  <c r="DN25" i="14" s="1"/>
  <c r="BW63" i="14"/>
  <c r="CR63" i="14" s="1"/>
  <c r="BW84" i="14"/>
  <c r="CR84" i="14" s="1"/>
  <c r="DN84" i="14" s="1"/>
  <c r="BW45" i="14"/>
  <c r="DN45" i="14" s="1"/>
  <c r="BW40" i="14"/>
  <c r="DN40" i="14" s="1"/>
  <c r="BW61" i="14"/>
  <c r="CR61" i="14" s="1"/>
  <c r="BW77" i="14"/>
  <c r="CR77" i="14" s="1"/>
  <c r="DN77" i="14" s="1"/>
  <c r="BW72" i="14"/>
  <c r="CR72" i="14" s="1"/>
  <c r="DN72" i="14" s="1"/>
  <c r="BW6" i="14"/>
  <c r="DN6" i="14" s="1"/>
  <c r="BW68" i="14"/>
  <c r="CR68" i="14" s="1"/>
  <c r="DN68" i="14" s="1"/>
  <c r="BW79" i="14"/>
  <c r="CR79" i="14" s="1"/>
  <c r="DN79" i="14" s="1"/>
  <c r="BW19" i="14"/>
  <c r="DN19" i="14" s="1"/>
  <c r="BW17" i="14"/>
  <c r="DN17" i="14" s="1"/>
  <c r="BW64" i="14"/>
  <c r="CR64" i="14" s="1"/>
  <c r="BW10" i="14"/>
  <c r="DN10" i="14" s="1"/>
  <c r="BW74" i="14"/>
  <c r="CR74" i="14" s="1"/>
  <c r="DN74" i="14" s="1"/>
  <c r="BW39" i="14"/>
  <c r="DN39" i="14" s="1"/>
  <c r="BW34" i="14"/>
  <c r="DN34" i="14" s="1"/>
  <c r="BW27" i="14"/>
  <c r="DN27" i="14" s="1"/>
  <c r="BW52" i="14"/>
  <c r="DN52" i="14" s="1"/>
  <c r="BW29" i="14"/>
  <c r="DN29" i="14" s="1"/>
  <c r="BW46" i="14"/>
  <c r="DN46" i="14" s="1"/>
  <c r="BW22" i="14"/>
  <c r="DN22" i="14" s="1"/>
  <c r="BW58" i="14"/>
  <c r="CR58" i="14" s="1"/>
  <c r="BW35" i="14"/>
  <c r="DN35" i="14" s="1"/>
  <c r="BW37" i="14"/>
  <c r="DN37" i="14" s="1"/>
  <c r="BW12" i="14"/>
  <c r="DN12" i="14" s="1"/>
  <c r="BW69" i="14"/>
  <c r="CR69" i="14" s="1"/>
  <c r="DN69" i="14" s="1"/>
  <c r="BW38" i="14"/>
  <c r="DN38" i="14" s="1"/>
  <c r="BW80" i="14"/>
  <c r="CR80" i="14" s="1"/>
  <c r="DN80" i="14" s="1"/>
  <c r="BW50" i="14"/>
  <c r="DN50" i="14" s="1"/>
  <c r="BB88" i="14"/>
  <c r="BW31" i="14"/>
  <c r="DN31" i="14" s="1"/>
  <c r="BW16" i="14"/>
  <c r="DN16" i="14" s="1"/>
  <c r="BW8" i="14"/>
  <c r="DN8" i="14" s="1"/>
  <c r="BW56" i="14"/>
  <c r="CR56" i="14" s="1"/>
  <c r="BW71" i="14"/>
  <c r="CR71" i="14" s="1"/>
  <c r="DN71" i="14" s="1"/>
  <c r="BW54" i="14"/>
  <c r="DN54" i="14" s="1"/>
  <c r="BW60" i="14"/>
  <c r="CR60" i="14" s="1"/>
  <c r="BW13" i="14"/>
  <c r="DN13" i="14" s="1"/>
  <c r="BW53" i="14"/>
  <c r="DN53" i="14" s="1"/>
  <c r="BW7" i="14"/>
  <c r="DN7" i="14" s="1"/>
  <c r="BW75" i="14"/>
  <c r="CR75" i="14" s="1"/>
  <c r="DN75" i="14" s="1"/>
  <c r="BW42" i="14"/>
  <c r="DN42" i="14" s="1"/>
  <c r="BW23" i="14"/>
  <c r="DN23" i="14" s="1"/>
  <c r="BW20" i="14"/>
  <c r="DN20" i="14" s="1"/>
  <c r="BW65" i="14"/>
  <c r="CR65" i="14" s="1"/>
  <c r="BW85" i="14"/>
  <c r="CR85" i="14" s="1"/>
  <c r="DN85" i="14" s="1"/>
  <c r="BW59" i="14"/>
  <c r="CR59" i="14" s="1"/>
  <c r="BW24" i="14"/>
  <c r="DN24" i="14" s="1"/>
  <c r="BW81" i="14"/>
  <c r="CR81" i="14" s="1"/>
  <c r="DN81" i="14" s="1"/>
  <c r="BW70" i="14"/>
  <c r="CR70" i="14" s="1"/>
  <c r="DN70" i="14" s="1"/>
  <c r="BW30" i="14"/>
  <c r="DN30" i="14" s="1"/>
  <c r="BW28" i="14"/>
  <c r="DN28" i="14" s="1"/>
  <c r="BW76" i="14"/>
  <c r="CR76" i="14" s="1"/>
  <c r="DN76" i="14" s="1"/>
  <c r="BW18" i="14"/>
  <c r="DN18" i="14" s="1"/>
  <c r="BW11" i="14"/>
  <c r="DN11" i="14" s="1"/>
  <c r="BW66" i="14"/>
  <c r="CR66" i="14" s="1"/>
  <c r="DN66" i="14" s="1"/>
  <c r="BW9" i="14"/>
  <c r="DN9" i="14" s="1"/>
  <c r="BW21" i="14"/>
  <c r="DN21" i="14" s="1"/>
  <c r="BW32" i="14"/>
  <c r="DN32" i="14" s="1"/>
  <c r="CB68" i="14"/>
  <c r="CW68" i="14" s="1"/>
  <c r="DS68" i="14" s="1"/>
  <c r="CB66" i="14"/>
  <c r="CW66" i="14" s="1"/>
  <c r="DS66" i="14" s="1"/>
  <c r="CB23" i="14"/>
  <c r="DS23" i="14" s="1"/>
  <c r="CB54" i="14"/>
  <c r="CW54" i="14" s="1"/>
  <c r="DS54" i="14" s="1"/>
  <c r="CB75" i="14"/>
  <c r="CW75" i="14" s="1"/>
  <c r="DS75" i="14" s="1"/>
  <c r="CB77" i="14"/>
  <c r="CW77" i="14" s="1"/>
  <c r="DS77" i="14" s="1"/>
  <c r="CB51" i="14"/>
  <c r="CW51" i="14" s="1"/>
  <c r="DS51" i="14" s="1"/>
  <c r="CB8" i="14"/>
  <c r="DS8" i="14" s="1"/>
  <c r="CB62" i="14"/>
  <c r="CW62" i="14" s="1"/>
  <c r="DS62" i="14" s="1"/>
  <c r="CB43" i="14"/>
  <c r="CW43" i="14" s="1"/>
  <c r="DS43" i="14" s="1"/>
  <c r="CB41" i="14"/>
  <c r="CW41" i="14" s="1"/>
  <c r="DS41" i="14" s="1"/>
  <c r="CB29" i="14"/>
  <c r="CW29" i="14" s="1"/>
  <c r="CB14" i="14"/>
  <c r="DS14" i="14" s="1"/>
  <c r="CB73" i="14"/>
  <c r="CW73" i="14" s="1"/>
  <c r="DS73" i="14" s="1"/>
  <c r="CB30" i="14"/>
  <c r="CW30" i="14" s="1"/>
  <c r="DS30" i="14" s="1"/>
  <c r="CB37" i="14"/>
  <c r="CW37" i="14" s="1"/>
  <c r="DS37" i="14" s="1"/>
  <c r="CB56" i="14"/>
  <c r="CW56" i="14" s="1"/>
  <c r="DS56" i="14" s="1"/>
  <c r="CB53" i="14"/>
  <c r="CW53" i="14" s="1"/>
  <c r="DS53" i="14" s="1"/>
  <c r="CB11" i="14"/>
  <c r="DS11" i="14" s="1"/>
  <c r="CB6" i="14"/>
  <c r="DS6" i="14" s="1"/>
  <c r="CB65" i="14"/>
  <c r="CW65" i="14" s="1"/>
  <c r="DS65" i="14" s="1"/>
  <c r="CB49" i="14"/>
  <c r="CW49" i="14" s="1"/>
  <c r="DS49" i="14" s="1"/>
  <c r="CB44" i="14"/>
  <c r="CW44" i="14" s="1"/>
  <c r="DS44" i="14" s="1"/>
  <c r="CB36" i="14"/>
  <c r="CW36" i="14" s="1"/>
  <c r="DS36" i="14" s="1"/>
  <c r="CB15" i="14"/>
  <c r="DS15" i="14" s="1"/>
  <c r="CB84" i="14"/>
  <c r="CW84" i="14" s="1"/>
  <c r="DS84" i="14" s="1"/>
  <c r="CB10" i="14"/>
  <c r="DS10" i="14" s="1"/>
  <c r="CB32" i="14"/>
  <c r="CW32" i="14" s="1"/>
  <c r="DS32" i="14" s="1"/>
  <c r="CB81" i="14"/>
  <c r="CW81" i="14" s="1"/>
  <c r="DS81" i="14" s="1"/>
  <c r="CB76" i="14"/>
  <c r="CW76" i="14" s="1"/>
  <c r="DS76" i="14" s="1"/>
  <c r="CB78" i="14"/>
  <c r="CW78" i="14" s="1"/>
  <c r="DS78" i="14" s="1"/>
  <c r="CB21" i="14"/>
  <c r="DS21" i="14" s="1"/>
  <c r="CB52" i="14"/>
  <c r="CW52" i="14" s="1"/>
  <c r="DS52" i="14" s="1"/>
  <c r="CB59" i="14"/>
  <c r="CW59" i="14" s="1"/>
  <c r="DS59" i="14" s="1"/>
  <c r="CB27" i="14"/>
  <c r="CW27" i="14" s="1"/>
  <c r="CB69" i="14"/>
  <c r="CW69" i="14" s="1"/>
  <c r="DS69" i="14" s="1"/>
  <c r="CB79" i="14"/>
  <c r="CW79" i="14" s="1"/>
  <c r="DS79" i="14" s="1"/>
  <c r="CB40" i="14"/>
  <c r="CW40" i="14" s="1"/>
  <c r="DS40" i="14" s="1"/>
  <c r="CB80" i="14"/>
  <c r="CW80" i="14" s="1"/>
  <c r="DS80" i="14" s="1"/>
  <c r="CB25" i="14"/>
  <c r="DS25" i="14" s="1"/>
  <c r="CB34" i="14"/>
  <c r="CW34" i="14" s="1"/>
  <c r="DS34" i="14" s="1"/>
  <c r="BG88" i="14"/>
  <c r="CB42" i="14"/>
  <c r="CW42" i="14" s="1"/>
  <c r="DS42" i="14" s="1"/>
  <c r="CB50" i="14"/>
  <c r="CW50" i="14" s="1"/>
  <c r="DS50" i="14" s="1"/>
  <c r="CB71" i="14"/>
  <c r="CW71" i="14" s="1"/>
  <c r="DS71" i="14" s="1"/>
  <c r="CB9" i="14"/>
  <c r="DS9" i="14" s="1"/>
  <c r="CB47" i="14"/>
  <c r="CW47" i="14" s="1"/>
  <c r="DS47" i="14" s="1"/>
  <c r="CB24" i="14"/>
  <c r="DS24" i="14" s="1"/>
  <c r="CB55" i="14"/>
  <c r="CW55" i="14" s="1"/>
  <c r="DS55" i="14" s="1"/>
  <c r="CB22" i="14"/>
  <c r="DS22" i="14" s="1"/>
  <c r="CB26" i="14"/>
  <c r="CW26" i="14" s="1"/>
  <c r="CB39" i="14"/>
  <c r="CW39" i="14" s="1"/>
  <c r="DS39" i="14" s="1"/>
  <c r="CB16" i="14"/>
  <c r="DS16" i="14" s="1"/>
  <c r="CB38" i="14"/>
  <c r="CW38" i="14" s="1"/>
  <c r="DS38" i="14" s="1"/>
  <c r="CB33" i="14"/>
  <c r="CW33" i="14" s="1"/>
  <c r="DS33" i="14" s="1"/>
  <c r="CB85" i="14"/>
  <c r="CW85" i="14" s="1"/>
  <c r="DS85" i="14" s="1"/>
  <c r="CB46" i="14"/>
  <c r="CW46" i="14" s="1"/>
  <c r="DS46" i="14" s="1"/>
  <c r="CB83" i="14"/>
  <c r="CW83" i="14" s="1"/>
  <c r="DS83" i="14" s="1"/>
  <c r="CB18" i="14"/>
  <c r="DS18" i="14" s="1"/>
  <c r="CB74" i="14"/>
  <c r="CW74" i="14" s="1"/>
  <c r="DS74" i="14" s="1"/>
  <c r="CB48" i="14"/>
  <c r="CW48" i="14" s="1"/>
  <c r="DS48" i="14" s="1"/>
  <c r="CB70" i="14"/>
  <c r="CW70" i="14" s="1"/>
  <c r="DS70" i="14" s="1"/>
  <c r="CB57" i="14"/>
  <c r="CW57" i="14" s="1"/>
  <c r="DS57" i="14" s="1"/>
  <c r="CB31" i="14"/>
  <c r="CW31" i="14" s="1"/>
  <c r="DS31" i="14" s="1"/>
  <c r="CB28" i="14"/>
  <c r="CW28" i="14" s="1"/>
  <c r="CB19" i="14"/>
  <c r="DS19" i="14" s="1"/>
  <c r="CB20" i="14"/>
  <c r="DS20" i="14" s="1"/>
  <c r="CB67" i="14"/>
  <c r="CW67" i="14" s="1"/>
  <c r="DS67" i="14" s="1"/>
  <c r="CB12" i="14"/>
  <c r="DS12" i="14" s="1"/>
  <c r="CB58" i="14"/>
  <c r="CW58" i="14" s="1"/>
  <c r="DS58" i="14" s="1"/>
  <c r="CB82" i="14"/>
  <c r="CW82" i="14" s="1"/>
  <c r="DS82" i="14" s="1"/>
  <c r="CB45" i="14"/>
  <c r="CW45" i="14" s="1"/>
  <c r="DS45" i="14" s="1"/>
  <c r="CB60" i="14"/>
  <c r="CW60" i="14" s="1"/>
  <c r="DS60" i="14" s="1"/>
  <c r="CB72" i="14"/>
  <c r="CW72" i="14" s="1"/>
  <c r="DS72" i="14" s="1"/>
  <c r="CB64" i="14"/>
  <c r="CW64" i="14" s="1"/>
  <c r="DS64" i="14" s="1"/>
  <c r="CB61" i="14"/>
  <c r="CW61" i="14" s="1"/>
  <c r="DS61" i="14" s="1"/>
  <c r="CB17" i="14"/>
  <c r="DS17" i="14" s="1"/>
  <c r="CB7" i="14"/>
  <c r="DS7" i="14" s="1"/>
  <c r="CB13" i="14"/>
  <c r="DS13" i="14" s="1"/>
  <c r="CB63" i="14"/>
  <c r="CW63" i="14" s="1"/>
  <c r="DS63" i="14" s="1"/>
  <c r="CB35" i="14"/>
  <c r="CW35" i="14" s="1"/>
  <c r="DS35" i="14" s="1"/>
  <c r="CC41" i="14" l="1"/>
  <c r="DT41" i="14" s="1"/>
  <c r="CC72" i="14"/>
  <c r="CX72" i="14" s="1"/>
  <c r="DT72" i="14" s="1"/>
  <c r="CC18" i="14"/>
  <c r="DT18" i="14" s="1"/>
  <c r="BH88" i="14"/>
  <c r="CC46" i="14"/>
  <c r="DT46" i="14" s="1"/>
  <c r="CC70" i="14"/>
  <c r="CX70" i="14" s="1"/>
  <c r="DT70" i="14" s="1"/>
  <c r="CC42" i="14"/>
  <c r="DT42" i="14" s="1"/>
  <c r="CC23" i="14"/>
  <c r="DT23" i="14" s="1"/>
  <c r="CC52" i="14"/>
  <c r="DT52" i="14" s="1"/>
  <c r="CC8" i="14"/>
  <c r="DT8" i="14" s="1"/>
  <c r="EO50" i="14" s="1"/>
  <c r="CC74" i="14"/>
  <c r="CX74" i="14" s="1"/>
  <c r="DT74" i="14" s="1"/>
  <c r="CC51" i="14"/>
  <c r="DT51" i="14" s="1"/>
  <c r="CC30" i="14"/>
  <c r="DT30" i="14" s="1"/>
  <c r="CC15" i="14"/>
  <c r="DT15" i="14" s="1"/>
  <c r="CC24" i="14"/>
  <c r="DT24" i="14" s="1"/>
  <c r="CC58" i="14"/>
  <c r="CX58" i="14" s="1"/>
  <c r="CC62" i="14"/>
  <c r="CX62" i="14" s="1"/>
  <c r="CC81" i="14"/>
  <c r="CX81" i="14" s="1"/>
  <c r="DT81" i="14" s="1"/>
  <c r="CC13" i="14"/>
  <c r="DT13" i="14" s="1"/>
  <c r="CC35" i="14"/>
  <c r="DT35" i="14" s="1"/>
  <c r="CC79" i="14"/>
  <c r="CX79" i="14" s="1"/>
  <c r="DT79" i="14" s="1"/>
  <c r="CC75" i="14"/>
  <c r="CX75" i="14" s="1"/>
  <c r="DT75" i="14" s="1"/>
  <c r="CC48" i="14"/>
  <c r="DT48" i="14" s="1"/>
  <c r="CC9" i="14"/>
  <c r="DT9" i="14" s="1"/>
  <c r="CC34" i="14"/>
  <c r="DT34" i="14" s="1"/>
  <c r="CC53" i="14"/>
  <c r="DT53" i="14" s="1"/>
  <c r="CC55" i="14"/>
  <c r="DT55" i="14" s="1"/>
  <c r="CC69" i="14"/>
  <c r="CX69" i="14" s="1"/>
  <c r="DT69" i="14" s="1"/>
  <c r="CC28" i="14"/>
  <c r="DT28" i="14" s="1"/>
  <c r="CC37" i="14"/>
  <c r="DT37" i="14" s="1"/>
  <c r="CC83" i="14"/>
  <c r="CX83" i="14" s="1"/>
  <c r="DT83" i="14" s="1"/>
  <c r="CC49" i="14"/>
  <c r="DT49" i="14" s="1"/>
  <c r="CC47" i="14"/>
  <c r="DT47" i="14" s="1"/>
  <c r="CC11" i="14"/>
  <c r="DT11" i="14" s="1"/>
  <c r="EO24" i="14" s="1"/>
  <c r="CC16" i="14"/>
  <c r="DT16" i="14" s="1"/>
  <c r="CC25" i="14"/>
  <c r="DT25" i="14" s="1"/>
  <c r="CC6" i="14"/>
  <c r="DT6" i="14" s="1"/>
  <c r="CC60" i="14"/>
  <c r="CX60" i="14" s="1"/>
  <c r="CC21" i="14"/>
  <c r="DT21" i="14" s="1"/>
  <c r="CC67" i="14"/>
  <c r="CX67" i="14" s="1"/>
  <c r="DT67" i="14" s="1"/>
  <c r="DN56" i="14"/>
  <c r="DN62" i="14"/>
  <c r="DF28" i="14"/>
  <c r="DE61" i="14"/>
  <c r="DE57" i="14"/>
  <c r="AW89" i="14"/>
  <c r="AW90" i="14"/>
  <c r="CF56" i="14"/>
  <c r="DD56" i="14"/>
  <c r="DD59" i="14"/>
  <c r="CF59" i="14"/>
  <c r="CF57" i="14"/>
  <c r="DD57" i="14"/>
  <c r="CF72" i="14"/>
  <c r="DD72" i="14"/>
  <c r="CF69" i="14"/>
  <c r="DD69" i="14"/>
  <c r="DD76" i="14"/>
  <c r="CF76" i="14"/>
  <c r="DD64" i="14"/>
  <c r="CF64" i="14"/>
  <c r="DQ27" i="14"/>
  <c r="DQ26" i="14"/>
  <c r="DL64" i="14"/>
  <c r="DL65" i="14"/>
  <c r="DL57" i="14"/>
  <c r="DL59" i="14"/>
  <c r="DM56" i="14"/>
  <c r="CC57" i="14"/>
  <c r="CX57" i="14" s="1"/>
  <c r="CC7" i="14"/>
  <c r="DT7" i="14" s="1"/>
  <c r="CC31" i="14"/>
  <c r="DT31" i="14" s="1"/>
  <c r="CC45" i="14"/>
  <c r="DT45" i="14" s="1"/>
  <c r="CC10" i="14"/>
  <c r="DT10" i="14" s="1"/>
  <c r="CC56" i="14"/>
  <c r="CX56" i="14" s="1"/>
  <c r="CC61" i="14"/>
  <c r="CX61" i="14" s="1"/>
  <c r="CC65" i="14"/>
  <c r="CX65" i="14" s="1"/>
  <c r="CC22" i="14"/>
  <c r="DT22" i="14" s="1"/>
  <c r="CC85" i="14"/>
  <c r="CX85" i="14" s="1"/>
  <c r="DT85" i="14" s="1"/>
  <c r="CM66" i="14"/>
  <c r="DH66" i="14"/>
  <c r="CM65" i="14"/>
  <c r="DH65" i="14"/>
  <c r="CM81" i="14"/>
  <c r="DH81" i="14"/>
  <c r="DH74" i="14"/>
  <c r="CM74" i="14"/>
  <c r="DP27" i="14"/>
  <c r="DE62" i="14"/>
  <c r="DE64" i="14"/>
  <c r="DO31" i="14"/>
  <c r="DU17" i="14"/>
  <c r="DD78" i="14"/>
  <c r="CF78" i="14"/>
  <c r="DM59" i="14"/>
  <c r="DH77" i="14"/>
  <c r="CM77" i="14"/>
  <c r="CM64" i="14"/>
  <c r="DH64" i="14"/>
  <c r="CM76" i="14"/>
  <c r="DH76" i="14"/>
  <c r="DN63" i="14"/>
  <c r="DR27" i="14"/>
  <c r="BD90" i="14"/>
  <c r="BD89" i="14"/>
  <c r="DE58" i="14"/>
  <c r="DO27" i="14"/>
  <c r="DO30" i="14"/>
  <c r="AR90" i="14"/>
  <c r="AR89" i="14"/>
  <c r="CF63" i="14"/>
  <c r="DD63" i="14"/>
  <c r="CF75" i="14"/>
  <c r="DD75" i="14"/>
  <c r="DD67" i="14"/>
  <c r="CF67" i="14"/>
  <c r="DD66" i="14"/>
  <c r="CF66" i="14"/>
  <c r="DD73" i="14"/>
  <c r="CF73" i="14"/>
  <c r="DQ28" i="14"/>
  <c r="AZ90" i="14"/>
  <c r="AZ89" i="14"/>
  <c r="BA90" i="14"/>
  <c r="BA89" i="14"/>
  <c r="DT60" i="14"/>
  <c r="DH82" i="14"/>
  <c r="CM82" i="14"/>
  <c r="DH61" i="14"/>
  <c r="CM61" i="14"/>
  <c r="DS29" i="14"/>
  <c r="DN59" i="14"/>
  <c r="BF89" i="14"/>
  <c r="BF90" i="14"/>
  <c r="DP28" i="14"/>
  <c r="DE65" i="14"/>
  <c r="DE63" i="14"/>
  <c r="DD85" i="14"/>
  <c r="CF85" i="14"/>
  <c r="AY89" i="14"/>
  <c r="AY90" i="14"/>
  <c r="DL56" i="14"/>
  <c r="DL58" i="14"/>
  <c r="DL63" i="14"/>
  <c r="DL60" i="14"/>
  <c r="DM65" i="14"/>
  <c r="CC73" i="14"/>
  <c r="CX73" i="14" s="1"/>
  <c r="DT73" i="14" s="1"/>
  <c r="CC82" i="14"/>
  <c r="CX82" i="14" s="1"/>
  <c r="DT82" i="14" s="1"/>
  <c r="CC76" i="14"/>
  <c r="CX76" i="14" s="1"/>
  <c r="DT76" i="14" s="1"/>
  <c r="CC64" i="14"/>
  <c r="CX64" i="14" s="1"/>
  <c r="CC63" i="14"/>
  <c r="CX63" i="14" s="1"/>
  <c r="CC40" i="14"/>
  <c r="DT40" i="14" s="1"/>
  <c r="CC29" i="14"/>
  <c r="DT29" i="14" s="1"/>
  <c r="CC12" i="14"/>
  <c r="DT12" i="14" s="1"/>
  <c r="CC59" i="14"/>
  <c r="CX59" i="14" s="1"/>
  <c r="CC84" i="14"/>
  <c r="CX84" i="14" s="1"/>
  <c r="DT84" i="14" s="1"/>
  <c r="CM72" i="14"/>
  <c r="DH72" i="14"/>
  <c r="DH83" i="14"/>
  <c r="CM83" i="14"/>
  <c r="DH70" i="14"/>
  <c r="CM70" i="14"/>
  <c r="CM73" i="14"/>
  <c r="DH73" i="14"/>
  <c r="CM71" i="14"/>
  <c r="DH71" i="14"/>
  <c r="AV89" i="14"/>
  <c r="AV90" i="14"/>
  <c r="BB89" i="14"/>
  <c r="BB90" i="14"/>
  <c r="DN58" i="14"/>
  <c r="DP29" i="14"/>
  <c r="DF26" i="14"/>
  <c r="CJ2" i="14"/>
  <c r="DE60" i="14"/>
  <c r="DE56" i="14"/>
  <c r="BC90" i="14"/>
  <c r="BC89" i="14"/>
  <c r="DU16" i="14"/>
  <c r="CY2" i="14"/>
  <c r="CF77" i="14"/>
  <c r="DD77" i="14"/>
  <c r="CF60" i="14"/>
  <c r="DD60" i="14"/>
  <c r="DD79" i="14"/>
  <c r="CF79" i="14"/>
  <c r="DD71" i="14"/>
  <c r="CF71" i="14"/>
  <c r="DD83" i="14"/>
  <c r="CF83" i="14"/>
  <c r="CF80" i="14"/>
  <c r="DD80" i="14"/>
  <c r="DL61" i="14"/>
  <c r="DM60" i="14"/>
  <c r="DM64" i="14"/>
  <c r="DT58" i="14"/>
  <c r="CM56" i="14"/>
  <c r="DH56" i="14"/>
  <c r="CM85" i="14"/>
  <c r="DH85" i="14"/>
  <c r="DH84" i="14"/>
  <c r="CM84" i="14"/>
  <c r="DN65" i="14"/>
  <c r="DN60" i="14"/>
  <c r="DE59" i="14"/>
  <c r="DO26" i="14"/>
  <c r="BI90" i="14"/>
  <c r="BI89" i="14"/>
  <c r="CF74" i="14"/>
  <c r="DD74" i="14"/>
  <c r="CF70" i="14"/>
  <c r="DD70" i="14"/>
  <c r="CF84" i="14"/>
  <c r="DD84" i="14"/>
  <c r="DL62" i="14"/>
  <c r="DM61" i="14"/>
  <c r="DM58" i="14"/>
  <c r="DT62" i="14"/>
  <c r="CM75" i="14"/>
  <c r="DH75" i="14"/>
  <c r="DH62" i="14"/>
  <c r="CM62" i="14"/>
  <c r="CM57" i="14"/>
  <c r="DH57" i="14"/>
  <c r="DH59" i="14"/>
  <c r="CM59" i="14"/>
  <c r="DS26" i="14"/>
  <c r="DS28" i="14"/>
  <c r="DN64" i="14"/>
  <c r="DN61" i="14"/>
  <c r="DR29" i="14"/>
  <c r="DR26" i="14"/>
  <c r="DR28" i="14"/>
  <c r="DP26" i="14"/>
  <c r="DF27" i="14"/>
  <c r="AS90" i="14"/>
  <c r="AS89" i="14"/>
  <c r="DO28" i="14"/>
  <c r="CF58" i="14"/>
  <c r="DD58" i="14"/>
  <c r="CF61" i="14"/>
  <c r="DD61" i="14"/>
  <c r="DD68" i="14"/>
  <c r="CF68" i="14"/>
  <c r="CF65" i="14"/>
  <c r="DD65" i="14"/>
  <c r="DM62" i="14"/>
  <c r="DM63" i="14"/>
  <c r="BH90" i="14"/>
  <c r="BH89" i="14"/>
  <c r="CM80" i="14"/>
  <c r="DH80" i="14"/>
  <c r="DH63" i="14"/>
  <c r="CM63" i="14"/>
  <c r="CM68" i="14"/>
  <c r="DH68" i="14"/>
  <c r="DS27" i="14"/>
  <c r="BG89" i="14"/>
  <c r="BG90" i="14"/>
  <c r="DN57" i="14"/>
  <c r="AT90" i="14"/>
  <c r="AT89" i="14"/>
  <c r="DO29" i="14"/>
  <c r="DD82" i="14"/>
  <c r="CF82" i="14"/>
  <c r="CF62" i="14"/>
  <c r="DD62" i="14"/>
  <c r="DD81" i="14"/>
  <c r="CF81" i="14"/>
  <c r="AX90" i="14"/>
  <c r="AX89" i="14"/>
  <c r="DQ29" i="14"/>
  <c r="BE89" i="14"/>
  <c r="BE90" i="14"/>
  <c r="DM57" i="14"/>
  <c r="CC50" i="14"/>
  <c r="DT50" i="14" s="1"/>
  <c r="CC66" i="14"/>
  <c r="CX66" i="14" s="1"/>
  <c r="DT66" i="14" s="1"/>
  <c r="CC78" i="14"/>
  <c r="CX78" i="14" s="1"/>
  <c r="DT78" i="14" s="1"/>
  <c r="CC68" i="14"/>
  <c r="CX68" i="14" s="1"/>
  <c r="DT68" i="14" s="1"/>
  <c r="CC77" i="14"/>
  <c r="CX77" i="14" s="1"/>
  <c r="DT77" i="14" s="1"/>
  <c r="CC43" i="14"/>
  <c r="DT43" i="14" s="1"/>
  <c r="CC32" i="14"/>
  <c r="DT32" i="14" s="1"/>
  <c r="CC71" i="14"/>
  <c r="CX71" i="14" s="1"/>
  <c r="DT71" i="14" s="1"/>
  <c r="CC26" i="14"/>
  <c r="DT26" i="14" s="1"/>
  <c r="CC39" i="14"/>
  <c r="DT39" i="14" s="1"/>
  <c r="CM60" i="14"/>
  <c r="DH60" i="14"/>
  <c r="CM58" i="14"/>
  <c r="DH58" i="14"/>
  <c r="DH79" i="14"/>
  <c r="CM79" i="14"/>
  <c r="DH69" i="14"/>
  <c r="CM69" i="14"/>
  <c r="CM67" i="14"/>
  <c r="DH67" i="14"/>
  <c r="DH78" i="14"/>
  <c r="CM78" i="14"/>
  <c r="CN79" i="14" l="1"/>
  <c r="DI79" i="14"/>
  <c r="EA65" i="14"/>
  <c r="EA73" i="14"/>
  <c r="EA48" i="14"/>
  <c r="EA80" i="14"/>
  <c r="EA72" i="14"/>
  <c r="EA67" i="14"/>
  <c r="EA29" i="14"/>
  <c r="EA66" i="14"/>
  <c r="EA31" i="14"/>
  <c r="EA27" i="14"/>
  <c r="EA38" i="14"/>
  <c r="EA63" i="14"/>
  <c r="EA39" i="14"/>
  <c r="EA64" i="14"/>
  <c r="EA51" i="14"/>
  <c r="EA55" i="14"/>
  <c r="EA28" i="14"/>
  <c r="EA56" i="14"/>
  <c r="EA74" i="14"/>
  <c r="EA46" i="14"/>
  <c r="EA41" i="14"/>
  <c r="EA53" i="14"/>
  <c r="EA77" i="14"/>
  <c r="EA57" i="14"/>
  <c r="EA62" i="14"/>
  <c r="EA40" i="14"/>
  <c r="EA47" i="14"/>
  <c r="EA44" i="14"/>
  <c r="EA85" i="14"/>
  <c r="EA30" i="14"/>
  <c r="EA32" i="14"/>
  <c r="EA49" i="14"/>
  <c r="EA71" i="14"/>
  <c r="EA43" i="14"/>
  <c r="EA34" i="14"/>
  <c r="EA36" i="14"/>
  <c r="EA33" i="14"/>
  <c r="EA81" i="14"/>
  <c r="EA84" i="14"/>
  <c r="EA69" i="14"/>
  <c r="EA42" i="14"/>
  <c r="EA50" i="14"/>
  <c r="EA68" i="14"/>
  <c r="EA37" i="14"/>
  <c r="EA52" i="14"/>
  <c r="EA58" i="14"/>
  <c r="EA75" i="14"/>
  <c r="EA70" i="14"/>
  <c r="EA54" i="14"/>
  <c r="EA78" i="14"/>
  <c r="EA82" i="14"/>
  <c r="EA35" i="14"/>
  <c r="EA83" i="14"/>
  <c r="EA45" i="14"/>
  <c r="EA76" i="14"/>
  <c r="EA26" i="14"/>
  <c r="EA61" i="14"/>
  <c r="EA79" i="14"/>
  <c r="EA59" i="14"/>
  <c r="EA60" i="14"/>
  <c r="CN83" i="14"/>
  <c r="DI83" i="14"/>
  <c r="CN58" i="14"/>
  <c r="DI58" i="14"/>
  <c r="DT63" i="14"/>
  <c r="CN68" i="14"/>
  <c r="DI68" i="14"/>
  <c r="CN84" i="14"/>
  <c r="DI84" i="14"/>
  <c r="DT64" i="14"/>
  <c r="DI69" i="14"/>
  <c r="CN69" i="14"/>
  <c r="CN60" i="14"/>
  <c r="DI60" i="14"/>
  <c r="DI67" i="14"/>
  <c r="CN67" i="14"/>
  <c r="CN63" i="14"/>
  <c r="DI63" i="14"/>
  <c r="DI57" i="14"/>
  <c r="CN57" i="14"/>
  <c r="EJ29" i="14"/>
  <c r="EJ38" i="14"/>
  <c r="EJ52" i="14"/>
  <c r="EJ42" i="14"/>
  <c r="EJ76" i="14"/>
  <c r="EJ47" i="14"/>
  <c r="EJ71" i="14"/>
  <c r="EJ70" i="14"/>
  <c r="EJ43" i="14"/>
  <c r="EJ78" i="14"/>
  <c r="EJ62" i="14"/>
  <c r="EJ75" i="14"/>
  <c r="EJ51" i="14"/>
  <c r="EJ59" i="14"/>
  <c r="EJ49" i="14"/>
  <c r="EJ26" i="14"/>
  <c r="EJ35" i="14"/>
  <c r="EJ79" i="14"/>
  <c r="EJ31" i="14"/>
  <c r="EJ54" i="14"/>
  <c r="EJ65" i="14"/>
  <c r="EJ34" i="14"/>
  <c r="EJ30" i="14"/>
  <c r="EJ64" i="14"/>
  <c r="EJ80" i="14"/>
  <c r="EJ28" i="14"/>
  <c r="EJ57" i="14"/>
  <c r="EJ68" i="14"/>
  <c r="EJ41" i="14"/>
  <c r="EJ72" i="14"/>
  <c r="EJ36" i="14"/>
  <c r="EJ44" i="14"/>
  <c r="EJ55" i="14"/>
  <c r="EJ61" i="14"/>
  <c r="EJ48" i="14"/>
  <c r="EJ82" i="14"/>
  <c r="EJ81" i="14"/>
  <c r="EJ50" i="14"/>
  <c r="EJ39" i="14"/>
  <c r="EJ40" i="14"/>
  <c r="EJ66" i="14"/>
  <c r="EJ63" i="14"/>
  <c r="EJ60" i="14"/>
  <c r="EJ67" i="14"/>
  <c r="EJ56" i="14"/>
  <c r="EJ84" i="14"/>
  <c r="EJ58" i="14"/>
  <c r="EJ27" i="14"/>
  <c r="EJ37" i="14"/>
  <c r="EJ77" i="14"/>
  <c r="EJ46" i="14"/>
  <c r="EJ45" i="14"/>
  <c r="EJ83" i="14"/>
  <c r="EJ33" i="14"/>
  <c r="EJ73" i="14"/>
  <c r="EJ32" i="14"/>
  <c r="EJ53" i="14"/>
  <c r="EJ85" i="14"/>
  <c r="EJ74" i="14"/>
  <c r="EJ69" i="14"/>
  <c r="CN71" i="14"/>
  <c r="DI71" i="14"/>
  <c r="DI72" i="14"/>
  <c r="CN72" i="14"/>
  <c r="DI82" i="14"/>
  <c r="CN82" i="14"/>
  <c r="CN77" i="14"/>
  <c r="DI77" i="14"/>
  <c r="CN74" i="14"/>
  <c r="DI74" i="14"/>
  <c r="CN66" i="14"/>
  <c r="DI66" i="14"/>
  <c r="DY74" i="14"/>
  <c r="DY66" i="14"/>
  <c r="DY82" i="14"/>
  <c r="DY57" i="14"/>
  <c r="DY65" i="14"/>
  <c r="DY71" i="14"/>
  <c r="DY80" i="14"/>
  <c r="DY84" i="14"/>
  <c r="DY76" i="14"/>
  <c r="DY56" i="14"/>
  <c r="DY83" i="14"/>
  <c r="DY79" i="14"/>
  <c r="DY67" i="14"/>
  <c r="DY72" i="14"/>
  <c r="DY58" i="14"/>
  <c r="DY78" i="14"/>
  <c r="DY85" i="14"/>
  <c r="DY68" i="14"/>
  <c r="DY81" i="14"/>
  <c r="DY62" i="14"/>
  <c r="DY60" i="14"/>
  <c r="DY61" i="14"/>
  <c r="DY77" i="14"/>
  <c r="DY73" i="14"/>
  <c r="DY69" i="14"/>
  <c r="DY75" i="14"/>
  <c r="DY64" i="14"/>
  <c r="DY63" i="14"/>
  <c r="DY59" i="14"/>
  <c r="DY70" i="14"/>
  <c r="EM34" i="14"/>
  <c r="EM71" i="14"/>
  <c r="EM68" i="14"/>
  <c r="EM54" i="14"/>
  <c r="EM53" i="14"/>
  <c r="EM58" i="14"/>
  <c r="EM29" i="14"/>
  <c r="EM84" i="14"/>
  <c r="EM46" i="14"/>
  <c r="EM40" i="14"/>
  <c r="EM85" i="14"/>
  <c r="EM35" i="14"/>
  <c r="EM32" i="14"/>
  <c r="EM60" i="14"/>
  <c r="EM28" i="14"/>
  <c r="EM70" i="14"/>
  <c r="EM48" i="14"/>
  <c r="EM30" i="14"/>
  <c r="EM56" i="14"/>
  <c r="EM76" i="14"/>
  <c r="EM51" i="14"/>
  <c r="EM65" i="14"/>
  <c r="EM27" i="14"/>
  <c r="EM43" i="14"/>
  <c r="EM33" i="14"/>
  <c r="EM38" i="14"/>
  <c r="EM52" i="14"/>
  <c r="EM74" i="14"/>
  <c r="EM49" i="14"/>
  <c r="EM31" i="14"/>
  <c r="EM57" i="14"/>
  <c r="EM42" i="14"/>
  <c r="EM66" i="14"/>
  <c r="EM45" i="14"/>
  <c r="EM55" i="14"/>
  <c r="EM82" i="14"/>
  <c r="EM64" i="14"/>
  <c r="EM78" i="14"/>
  <c r="EM83" i="14"/>
  <c r="EM63" i="14"/>
  <c r="EM80" i="14"/>
  <c r="EM77" i="14"/>
  <c r="EM81" i="14"/>
  <c r="EM47" i="14"/>
  <c r="EM75" i="14"/>
  <c r="EM41" i="14"/>
  <c r="EM62" i="14"/>
  <c r="EM67" i="14"/>
  <c r="EM37" i="14"/>
  <c r="EM72" i="14"/>
  <c r="EM44" i="14"/>
  <c r="EM61" i="14"/>
  <c r="EM39" i="14"/>
  <c r="EM69" i="14"/>
  <c r="EM50" i="14"/>
  <c r="EM36" i="14"/>
  <c r="EM59" i="14"/>
  <c r="EM73" i="14"/>
  <c r="EM79" i="14"/>
  <c r="EM26" i="14"/>
  <c r="DZ84" i="14"/>
  <c r="DZ79" i="14"/>
  <c r="DZ56" i="14"/>
  <c r="DZ82" i="14"/>
  <c r="DZ80" i="14"/>
  <c r="DZ77" i="14"/>
  <c r="DZ59" i="14"/>
  <c r="DZ68" i="14"/>
  <c r="DZ81" i="14"/>
  <c r="DZ70" i="14"/>
  <c r="DZ61" i="14"/>
  <c r="DZ66" i="14"/>
  <c r="DZ73" i="14"/>
  <c r="DZ60" i="14"/>
  <c r="DZ67" i="14"/>
  <c r="DZ64" i="14"/>
  <c r="DZ85" i="14"/>
  <c r="DZ78" i="14"/>
  <c r="DZ75" i="14"/>
  <c r="DZ65" i="14"/>
  <c r="DZ58" i="14"/>
  <c r="DZ71" i="14"/>
  <c r="DZ83" i="14"/>
  <c r="DZ76" i="14"/>
  <c r="DZ74" i="14"/>
  <c r="DZ72" i="14"/>
  <c r="DZ57" i="14"/>
  <c r="DZ63" i="14"/>
  <c r="DZ62" i="14"/>
  <c r="DZ69" i="14"/>
  <c r="DI62" i="14"/>
  <c r="CN62" i="14"/>
  <c r="DI85" i="14"/>
  <c r="CN85" i="14"/>
  <c r="DI73" i="14"/>
  <c r="CN73" i="14"/>
  <c r="DT59" i="14"/>
  <c r="DT57" i="14"/>
  <c r="EN69" i="14"/>
  <c r="EN30" i="14"/>
  <c r="EN75" i="14"/>
  <c r="EN58" i="14"/>
  <c r="EN36" i="14"/>
  <c r="EN74" i="14"/>
  <c r="EN29" i="14"/>
  <c r="EN79" i="14"/>
  <c r="EN77" i="14"/>
  <c r="EN62" i="14"/>
  <c r="EN47" i="14"/>
  <c r="EN73" i="14"/>
  <c r="EN65" i="14"/>
  <c r="EN41" i="14"/>
  <c r="EN49" i="14"/>
  <c r="EN33" i="14"/>
  <c r="EN48" i="14"/>
  <c r="EN35" i="14"/>
  <c r="EN57" i="14"/>
  <c r="EN46" i="14"/>
  <c r="EN51" i="14"/>
  <c r="EN52" i="14"/>
  <c r="EN60" i="14"/>
  <c r="EN71" i="14"/>
  <c r="EN78" i="14"/>
  <c r="EN26" i="14"/>
  <c r="EN55" i="14"/>
  <c r="EN70" i="14"/>
  <c r="EN53" i="14"/>
  <c r="EN81" i="14"/>
  <c r="EN34" i="14"/>
  <c r="EN68" i="14"/>
  <c r="EN38" i="14"/>
  <c r="EN37" i="14"/>
  <c r="EN84" i="14"/>
  <c r="EN83" i="14"/>
  <c r="EN54" i="14"/>
  <c r="EN43" i="14"/>
  <c r="EN80" i="14"/>
  <c r="EN40" i="14"/>
  <c r="EN39" i="14"/>
  <c r="EN63" i="14"/>
  <c r="EN31" i="14"/>
  <c r="EN61" i="14"/>
  <c r="EN66" i="14"/>
  <c r="EN42" i="14"/>
  <c r="EN56" i="14"/>
  <c r="EN32" i="14"/>
  <c r="EN59" i="14"/>
  <c r="EN45" i="14"/>
  <c r="EN27" i="14"/>
  <c r="EN76" i="14"/>
  <c r="EN67" i="14"/>
  <c r="EN28" i="14"/>
  <c r="EN50" i="14"/>
  <c r="EN82" i="14"/>
  <c r="EN44" i="14"/>
  <c r="EN72" i="14"/>
  <c r="EN64" i="14"/>
  <c r="EN85" i="14"/>
  <c r="EC66" i="14"/>
  <c r="EC77" i="14"/>
  <c r="EC57" i="14"/>
  <c r="EC80" i="14"/>
  <c r="EC60" i="14"/>
  <c r="EC65" i="14"/>
  <c r="EC72" i="14"/>
  <c r="EC71" i="14"/>
  <c r="EC83" i="14"/>
  <c r="EC81" i="14"/>
  <c r="EC82" i="14"/>
  <c r="EC62" i="14"/>
  <c r="EC75" i="14"/>
  <c r="EC68" i="14"/>
  <c r="EC84" i="14"/>
  <c r="EC78" i="14"/>
  <c r="EC74" i="14"/>
  <c r="EC64" i="14"/>
  <c r="EC69" i="14"/>
  <c r="EC85" i="14"/>
  <c r="EC76" i="14"/>
  <c r="EC73" i="14"/>
  <c r="EC67" i="14"/>
  <c r="EC59" i="14"/>
  <c r="EC79" i="14"/>
  <c r="EC56" i="14"/>
  <c r="EC70" i="14"/>
  <c r="EC61" i="14"/>
  <c r="EC63" i="14"/>
  <c r="EC58" i="14"/>
  <c r="CN70" i="14"/>
  <c r="DI70" i="14"/>
  <c r="DI81" i="14"/>
  <c r="CN81" i="14"/>
  <c r="DT65" i="14"/>
  <c r="CN80" i="14"/>
  <c r="DI80" i="14"/>
  <c r="CN59" i="14"/>
  <c r="DI59" i="14"/>
  <c r="CN56" i="14"/>
  <c r="DI56" i="14"/>
  <c r="EP62" i="14"/>
  <c r="EP85" i="14"/>
  <c r="EP40" i="14"/>
  <c r="EP50" i="14"/>
  <c r="EP77" i="14"/>
  <c r="EP21" i="14"/>
  <c r="EP30" i="14"/>
  <c r="EP47" i="14"/>
  <c r="EP55" i="14"/>
  <c r="EP74" i="14"/>
  <c r="EP25" i="14"/>
  <c r="EP81" i="14"/>
  <c r="EP60" i="14"/>
  <c r="EP29" i="14"/>
  <c r="EP44" i="14"/>
  <c r="EP36" i="14"/>
  <c r="EP72" i="14"/>
  <c r="EP22" i="14"/>
  <c r="EP43" i="14"/>
  <c r="EP54" i="14"/>
  <c r="EP32" i="14"/>
  <c r="EP79" i="14"/>
  <c r="EP19" i="14"/>
  <c r="EP80" i="14"/>
  <c r="EP57" i="14"/>
  <c r="EP39" i="14"/>
  <c r="EP63" i="14"/>
  <c r="EP64" i="14"/>
  <c r="EP82" i="14"/>
  <c r="EP56" i="14"/>
  <c r="EP61" i="14"/>
  <c r="EP17" i="14"/>
  <c r="EP45" i="14"/>
  <c r="EP34" i="14"/>
  <c r="EP35" i="14"/>
  <c r="EP78" i="14"/>
  <c r="EP37" i="14"/>
  <c r="EP31" i="14"/>
  <c r="EP76" i="14"/>
  <c r="EP52" i="14"/>
  <c r="EP48" i="14"/>
  <c r="EP42" i="14"/>
  <c r="EP20" i="14"/>
  <c r="EP83" i="14"/>
  <c r="EP49" i="14"/>
  <c r="EP28" i="14"/>
  <c r="EP67" i="14"/>
  <c r="EP53" i="14"/>
  <c r="EP69" i="14"/>
  <c r="EP68" i="14"/>
  <c r="EP71" i="14"/>
  <c r="EP84" i="14"/>
  <c r="EP16" i="14"/>
  <c r="EP65" i="14"/>
  <c r="EP26" i="14"/>
  <c r="EP18" i="14"/>
  <c r="EP66" i="14"/>
  <c r="EP73" i="14"/>
  <c r="EP33" i="14"/>
  <c r="EP24" i="14"/>
  <c r="EP27" i="14"/>
  <c r="EP70" i="14"/>
  <c r="EP59" i="14"/>
  <c r="EP23" i="14"/>
  <c r="EP41" i="14"/>
  <c r="EP75" i="14"/>
  <c r="EP38" i="14"/>
  <c r="EP58" i="14"/>
  <c r="EP51" i="14"/>
  <c r="EP46" i="14"/>
  <c r="EG76" i="14"/>
  <c r="EG71" i="14"/>
  <c r="EG58" i="14"/>
  <c r="EG56" i="14"/>
  <c r="EG80" i="14"/>
  <c r="EG72" i="14"/>
  <c r="EG73" i="14"/>
  <c r="EG61" i="14"/>
  <c r="EG63" i="14"/>
  <c r="EG67" i="14"/>
  <c r="EG78" i="14"/>
  <c r="EG77" i="14"/>
  <c r="EG74" i="14"/>
  <c r="EG83" i="14"/>
  <c r="EG64" i="14"/>
  <c r="EG59" i="14"/>
  <c r="EG85" i="14"/>
  <c r="EG82" i="14"/>
  <c r="EG84" i="14"/>
  <c r="EG65" i="14"/>
  <c r="EG68" i="14"/>
  <c r="EG69" i="14"/>
  <c r="EG81" i="14"/>
  <c r="EG70" i="14"/>
  <c r="EG75" i="14"/>
  <c r="EG60" i="14"/>
  <c r="EG79" i="14"/>
  <c r="EG62" i="14"/>
  <c r="EG57" i="14"/>
  <c r="EG66" i="14"/>
  <c r="DI76" i="14"/>
  <c r="CN76" i="14"/>
  <c r="DT61" i="14"/>
  <c r="EH65" i="14"/>
  <c r="EH62" i="14"/>
  <c r="EH57" i="14"/>
  <c r="EH63" i="14"/>
  <c r="EH71" i="14"/>
  <c r="EH75" i="14"/>
  <c r="EH77" i="14"/>
  <c r="EH74" i="14"/>
  <c r="EH61" i="14"/>
  <c r="EH78" i="14"/>
  <c r="EH76" i="14"/>
  <c r="EH72" i="14"/>
  <c r="EH59" i="14"/>
  <c r="EH73" i="14"/>
  <c r="EH66" i="14"/>
  <c r="EH67" i="14"/>
  <c r="EH82" i="14"/>
  <c r="EH68" i="14"/>
  <c r="EH85" i="14"/>
  <c r="EH60" i="14"/>
  <c r="EH70" i="14"/>
  <c r="EH84" i="14"/>
  <c r="EH56" i="14"/>
  <c r="EH80" i="14"/>
  <c r="EH69" i="14"/>
  <c r="EH81" i="14"/>
  <c r="EH83" i="14"/>
  <c r="EH58" i="14"/>
  <c r="EH79" i="14"/>
  <c r="EH64" i="14"/>
  <c r="DI78" i="14"/>
  <c r="CN78" i="14"/>
  <c r="EK30" i="14"/>
  <c r="EK31" i="14"/>
  <c r="EK60" i="14"/>
  <c r="EK70" i="14"/>
  <c r="EK82" i="14"/>
  <c r="EK72" i="14"/>
  <c r="EK34" i="14"/>
  <c r="EK27" i="14"/>
  <c r="EK81" i="14"/>
  <c r="EK75" i="14"/>
  <c r="EK68" i="14"/>
  <c r="EK28" i="14"/>
  <c r="EK62" i="14"/>
  <c r="EK83" i="14"/>
  <c r="EK29" i="14"/>
  <c r="EK67" i="14"/>
  <c r="EK59" i="14"/>
  <c r="EK63" i="14"/>
  <c r="EK39" i="14"/>
  <c r="EK55" i="14"/>
  <c r="EK76" i="14"/>
  <c r="EK58" i="14"/>
  <c r="EK36" i="14"/>
  <c r="EK78" i="14"/>
  <c r="EK77" i="14"/>
  <c r="EK61" i="14"/>
  <c r="EK84" i="14"/>
  <c r="EK48" i="14"/>
  <c r="EK38" i="14"/>
  <c r="EK43" i="14"/>
  <c r="EK53" i="14"/>
  <c r="EK85" i="14"/>
  <c r="EK26" i="14"/>
  <c r="EK40" i="14"/>
  <c r="EK57" i="14"/>
  <c r="EK35" i="14"/>
  <c r="EK33" i="14"/>
  <c r="EK45" i="14"/>
  <c r="EK71" i="14"/>
  <c r="EK54" i="14"/>
  <c r="EK47" i="14"/>
  <c r="EK44" i="14"/>
  <c r="EK80" i="14"/>
  <c r="EK49" i="14"/>
  <c r="EK51" i="14"/>
  <c r="EK37" i="14"/>
  <c r="EK65" i="14"/>
  <c r="EK64" i="14"/>
  <c r="EK79" i="14"/>
  <c r="EK42" i="14"/>
  <c r="EK41" i="14"/>
  <c r="EK74" i="14"/>
  <c r="EK52" i="14"/>
  <c r="EK69" i="14"/>
  <c r="EK73" i="14"/>
  <c r="EK32" i="14"/>
  <c r="EK50" i="14"/>
  <c r="EK66" i="14"/>
  <c r="EK46" i="14"/>
  <c r="EK56" i="14"/>
  <c r="CN61" i="14"/>
  <c r="DI61" i="14"/>
  <c r="CN65" i="14"/>
  <c r="DI65" i="14"/>
  <c r="DT56" i="14"/>
  <c r="CN75" i="14"/>
  <c r="DI75" i="14"/>
  <c r="DI64" i="14"/>
  <c r="CN64" i="14"/>
  <c r="EL75" i="14"/>
  <c r="EL38" i="14"/>
  <c r="EL82" i="14"/>
  <c r="EL58" i="14"/>
  <c r="EL56" i="14"/>
  <c r="EL76" i="14"/>
  <c r="EL33" i="14"/>
  <c r="EL85" i="14"/>
  <c r="EL31" i="14"/>
  <c r="EL74" i="14"/>
  <c r="EL68" i="14"/>
  <c r="EL37" i="14"/>
  <c r="EL59" i="14"/>
  <c r="EL53" i="14"/>
  <c r="EL63" i="14"/>
  <c r="EL36" i="14"/>
  <c r="EL35" i="14"/>
  <c r="EL42" i="14"/>
  <c r="EL45" i="14"/>
  <c r="EL61" i="14"/>
  <c r="EL65" i="14"/>
  <c r="EL69" i="14"/>
  <c r="EL66" i="14"/>
  <c r="EL49" i="14"/>
  <c r="EL70" i="14"/>
  <c r="EL72" i="14"/>
  <c r="EL57" i="14"/>
  <c r="EL64" i="14"/>
  <c r="EL29" i="14"/>
  <c r="EL51" i="14"/>
  <c r="EL52" i="14"/>
  <c r="EL55" i="14"/>
  <c r="EL81" i="14"/>
  <c r="EL41" i="14"/>
  <c r="EL80" i="14"/>
  <c r="EL30" i="14"/>
  <c r="EL26" i="14"/>
  <c r="EL28" i="14"/>
  <c r="EL44" i="14"/>
  <c r="EL71" i="14"/>
  <c r="EL60" i="14"/>
  <c r="EL73" i="14"/>
  <c r="EL48" i="14"/>
  <c r="EL39" i="14"/>
  <c r="EL27" i="14"/>
  <c r="EL62" i="14"/>
  <c r="EL34" i="14"/>
  <c r="EL47" i="14"/>
  <c r="EL50" i="14"/>
  <c r="EL54" i="14"/>
  <c r="EL83" i="14"/>
  <c r="EL77" i="14"/>
  <c r="EL40" i="14"/>
  <c r="EL32" i="14"/>
  <c r="EL84" i="14"/>
  <c r="EL78" i="14"/>
  <c r="EL46" i="14"/>
  <c r="EL79" i="14"/>
  <c r="EL67" i="14"/>
  <c r="EL43" i="14"/>
  <c r="EI70" i="14"/>
  <c r="EI77" i="14"/>
  <c r="EI84" i="14"/>
  <c r="EI72" i="14"/>
  <c r="EI64" i="14"/>
  <c r="EI78" i="14"/>
  <c r="EI79" i="14"/>
  <c r="EI57" i="14"/>
  <c r="EI66" i="14"/>
  <c r="EI61" i="14"/>
  <c r="EI73" i="14"/>
  <c r="EI69" i="14"/>
  <c r="EI75" i="14"/>
  <c r="EI62" i="14"/>
  <c r="EI60" i="14"/>
  <c r="EI56" i="14"/>
  <c r="EI59" i="14"/>
  <c r="EI58" i="14"/>
  <c r="EI80" i="14"/>
  <c r="EI71" i="14"/>
  <c r="EI82" i="14"/>
  <c r="EI83" i="14"/>
  <c r="EI67" i="14"/>
  <c r="EI65" i="14"/>
  <c r="EI74" i="14"/>
  <c r="EI63" i="14"/>
  <c r="EI81" i="14"/>
  <c r="EI85" i="14"/>
  <c r="EI68" i="14"/>
  <c r="EI76" i="14"/>
  <c r="FE72" i="14"/>
  <c r="FE73" i="14"/>
  <c r="FE71" i="14"/>
  <c r="FE70" i="14"/>
  <c r="FI74" i="14"/>
  <c r="FI72" i="14"/>
  <c r="FI73" i="14"/>
  <c r="FK82" i="14"/>
  <c r="FK83" i="14"/>
  <c r="FK84" i="14"/>
  <c r="FG61" i="14"/>
  <c r="FG60" i="14"/>
  <c r="FG62" i="14"/>
  <c r="FF85" i="14"/>
  <c r="FF84" i="14"/>
  <c r="EV85" i="14"/>
  <c r="EV80" i="14"/>
  <c r="EV82" i="14"/>
  <c r="EV81" i="14"/>
  <c r="FE64" i="14"/>
  <c r="FE65" i="14"/>
  <c r="FE76" i="14"/>
  <c r="FE77" i="14"/>
  <c r="FE82" i="14"/>
  <c r="FE83" i="14"/>
  <c r="FH83" i="14"/>
  <c r="FH81" i="14"/>
  <c r="FH82" i="14"/>
  <c r="FH79" i="14"/>
  <c r="FH80" i="14"/>
  <c r="FH78" i="14"/>
  <c r="FI85" i="14"/>
  <c r="FI84" i="14"/>
  <c r="FF64" i="14"/>
  <c r="FF63" i="14"/>
  <c r="FF65" i="14"/>
  <c r="FG56" i="14"/>
  <c r="FG54" i="14"/>
  <c r="FG58" i="14"/>
  <c r="FG55" i="14"/>
  <c r="FG59" i="14"/>
  <c r="FG57" i="14"/>
  <c r="FG77" i="14"/>
  <c r="FG75" i="14"/>
  <c r="FG76" i="14"/>
  <c r="EV71" i="14"/>
  <c r="EV72" i="14"/>
  <c r="EV73" i="14"/>
  <c r="FE57" i="14"/>
  <c r="FE56" i="14"/>
  <c r="FE55" i="14"/>
  <c r="FE54" i="14"/>
  <c r="FE84" i="14"/>
  <c r="FE58" i="14"/>
  <c r="FE59" i="14"/>
  <c r="FE68" i="14"/>
  <c r="FE69" i="14"/>
  <c r="FH70" i="14"/>
  <c r="FH71" i="14"/>
  <c r="FH69" i="14"/>
  <c r="FK65" i="14"/>
  <c r="FK62" i="14"/>
  <c r="FK66" i="14"/>
  <c r="FK58" i="14"/>
  <c r="FK60" i="14"/>
  <c r="FK57" i="14"/>
  <c r="FK61" i="14"/>
  <c r="FK59" i="14"/>
  <c r="FK64" i="14"/>
  <c r="FK63" i="14"/>
  <c r="FG65" i="14"/>
  <c r="FG64" i="14"/>
  <c r="FG63" i="14"/>
  <c r="FF61" i="14"/>
  <c r="FF62" i="14"/>
  <c r="FF60" i="14"/>
  <c r="EV69" i="14"/>
  <c r="EV70" i="14"/>
  <c r="EV68" i="14"/>
  <c r="EV77" i="14"/>
  <c r="EV79" i="14"/>
  <c r="EV78" i="14"/>
  <c r="FE62" i="14"/>
  <c r="FE63" i="14"/>
  <c r="FE75" i="14"/>
  <c r="FE74" i="14"/>
  <c r="FE78" i="14"/>
  <c r="FE79" i="14"/>
  <c r="FH84" i="14"/>
  <c r="FH85" i="14"/>
  <c r="FI63" i="14"/>
  <c r="FI65" i="14"/>
  <c r="FI64" i="14"/>
  <c r="FG67" i="14"/>
  <c r="FG68" i="14"/>
  <c r="FG66" i="14"/>
  <c r="EV60" i="14"/>
  <c r="EV56" i="14"/>
  <c r="EV57" i="14"/>
  <c r="EV59" i="14"/>
  <c r="EV61" i="14"/>
  <c r="EV58" i="14"/>
  <c r="FE80" i="14"/>
  <c r="FE81" i="14"/>
  <c r="FE61" i="14"/>
  <c r="FE60" i="14"/>
  <c r="FE85" i="14"/>
  <c r="FH54" i="14"/>
  <c r="FH56" i="14"/>
  <c r="FH58" i="14"/>
  <c r="FH59" i="14"/>
  <c r="FH57" i="14"/>
  <c r="FH55" i="14"/>
  <c r="FI66" i="14"/>
  <c r="FI67" i="14"/>
  <c r="FI68" i="14"/>
  <c r="FI83" i="14"/>
  <c r="FI82" i="14"/>
  <c r="FI81" i="14"/>
  <c r="FK78" i="14"/>
  <c r="FK79" i="14"/>
  <c r="FK81" i="14"/>
  <c r="FK80" i="14"/>
  <c r="FK77" i="14"/>
  <c r="FF82" i="14"/>
  <c r="FF81" i="14"/>
  <c r="FF83" i="14"/>
  <c r="FF68" i="14"/>
  <c r="FF67" i="14"/>
  <c r="FF66" i="14"/>
  <c r="EV75" i="14"/>
  <c r="EV76" i="14"/>
  <c r="EV74" i="14"/>
  <c r="EV67" i="14"/>
  <c r="EV65" i="14"/>
  <c r="EV66" i="14"/>
  <c r="FE66" i="14"/>
  <c r="FE67" i="14"/>
  <c r="FH75" i="14"/>
  <c r="FH77" i="14"/>
  <c r="FH76" i="14"/>
  <c r="FI78" i="14"/>
  <c r="FI79" i="14"/>
  <c r="FI80" i="14"/>
  <c r="FI77" i="14"/>
  <c r="FI76" i="14"/>
  <c r="FI75" i="14"/>
  <c r="FK70" i="14"/>
  <c r="FK69" i="14"/>
  <c r="FK71" i="14"/>
  <c r="FK67" i="14"/>
  <c r="FK68" i="14"/>
  <c r="FK75" i="14"/>
  <c r="FK73" i="14"/>
  <c r="FK74" i="14"/>
  <c r="FK72" i="14"/>
  <c r="FK76" i="14"/>
  <c r="EV62" i="14"/>
  <c r="EV63" i="14"/>
  <c r="EV64" i="14"/>
  <c r="FH74" i="14"/>
  <c r="FH72" i="14"/>
  <c r="FH73" i="14"/>
  <c r="FF69" i="14"/>
  <c r="FF70" i="14"/>
  <c r="FF71" i="14"/>
  <c r="FF59" i="14"/>
  <c r="FF56" i="14"/>
  <c r="FF54" i="14"/>
  <c r="FF57" i="14"/>
  <c r="FF55" i="14"/>
  <c r="FF58" i="14"/>
  <c r="FG84" i="14"/>
  <c r="FG85" i="14"/>
  <c r="EV84" i="14"/>
  <c r="EV83" i="14"/>
  <c r="FH68" i="14"/>
  <c r="FH67" i="14"/>
  <c r="FH66" i="14"/>
  <c r="FH65" i="14"/>
  <c r="FH63" i="14"/>
  <c r="FH64" i="14"/>
  <c r="FH60" i="14"/>
  <c r="FH61" i="14"/>
  <c r="FH62" i="14"/>
  <c r="FI69" i="14"/>
  <c r="FI70" i="14"/>
  <c r="FI71" i="14"/>
  <c r="FI54" i="14"/>
  <c r="FI55" i="14"/>
  <c r="FI56" i="14"/>
  <c r="FI59" i="14"/>
  <c r="FI58" i="14"/>
  <c r="FI57" i="14"/>
  <c r="FK85" i="14"/>
  <c r="FF73" i="14"/>
  <c r="FF74" i="14"/>
  <c r="FF72" i="14"/>
  <c r="FG74" i="14"/>
  <c r="FG72" i="14"/>
  <c r="FG73" i="14"/>
  <c r="FI62" i="14"/>
  <c r="FI60" i="14"/>
  <c r="FI61" i="14"/>
  <c r="FF78" i="14"/>
  <c r="FF80" i="14"/>
  <c r="FF79" i="14"/>
  <c r="FG71" i="14"/>
  <c r="FG70" i="14"/>
  <c r="FG69" i="14"/>
  <c r="FF76" i="14"/>
  <c r="FF75" i="14"/>
  <c r="FF77" i="14"/>
  <c r="FG78" i="14"/>
  <c r="FG80" i="14"/>
  <c r="FG79" i="14"/>
  <c r="FG83" i="14"/>
  <c r="FG81" i="14"/>
  <c r="FG82" i="14"/>
  <c r="FO83" i="14" l="1"/>
  <c r="FQ83" i="14" s="1"/>
  <c r="FO84" i="14"/>
  <c r="FQ84" i="14" s="1"/>
  <c r="FO64" i="14"/>
  <c r="FQ64" i="14" s="1"/>
  <c r="FO63" i="14"/>
  <c r="FQ63" i="14" s="1"/>
  <c r="FO62" i="14"/>
  <c r="FQ62" i="14" s="1"/>
  <c r="FO66" i="14"/>
  <c r="FQ66" i="14" s="1"/>
  <c r="FO65" i="14"/>
  <c r="FQ65" i="14" s="1"/>
  <c r="FO67" i="14"/>
  <c r="FQ67" i="14" s="1"/>
  <c r="FO74" i="14"/>
  <c r="FQ74" i="14" s="1"/>
  <c r="FO76" i="14"/>
  <c r="FQ76" i="14" s="1"/>
  <c r="FO75" i="14"/>
  <c r="FQ75" i="14" s="1"/>
  <c r="FO58" i="14"/>
  <c r="FQ58" i="14" s="1"/>
  <c r="FO61" i="14"/>
  <c r="FQ61" i="14" s="1"/>
  <c r="FO59" i="14"/>
  <c r="FQ59" i="14" s="1"/>
  <c r="FO57" i="14"/>
  <c r="FQ57" i="14" s="1"/>
  <c r="FO56" i="14"/>
  <c r="FQ56" i="14" s="1"/>
  <c r="FO60" i="14"/>
  <c r="FQ60" i="14" s="1"/>
  <c r="FO78" i="14"/>
  <c r="FQ78" i="14" s="1"/>
  <c r="FO79" i="14"/>
  <c r="FQ79" i="14" s="1"/>
  <c r="FO77" i="14"/>
  <c r="FQ77" i="14" s="1"/>
  <c r="FO68" i="14"/>
  <c r="FQ68" i="14" s="1"/>
  <c r="FO70" i="14"/>
  <c r="FQ70" i="14" s="1"/>
  <c r="FO69" i="14"/>
  <c r="FQ69" i="14" s="1"/>
  <c r="FO54" i="14"/>
  <c r="FQ54" i="14" s="1"/>
  <c r="FO55" i="14"/>
  <c r="FQ55" i="14" s="1"/>
  <c r="FO73" i="14"/>
  <c r="FQ73" i="14" s="1"/>
  <c r="FO72" i="14"/>
  <c r="FQ72" i="14" s="1"/>
  <c r="FO71" i="14"/>
  <c r="FQ71" i="14" s="1"/>
  <c r="FO81" i="14"/>
  <c r="FQ81" i="14" s="1"/>
  <c r="FO82" i="14"/>
  <c r="FQ82" i="14" s="1"/>
  <c r="FO80" i="14"/>
  <c r="FQ80" i="14" s="1"/>
  <c r="FO85" i="14"/>
  <c r="FQ85" i="14" s="1"/>
  <c r="DJ78" i="14"/>
  <c r="CO78" i="14"/>
  <c r="DK78" i="14" s="1"/>
  <c r="DJ75" i="14"/>
  <c r="CO75" i="14"/>
  <c r="DK75" i="14" s="1"/>
  <c r="EO68" i="14"/>
  <c r="EO73" i="14"/>
  <c r="EO60" i="14"/>
  <c r="EO79" i="14"/>
  <c r="EO61" i="14"/>
  <c r="EO72" i="14"/>
  <c r="EO65" i="14"/>
  <c r="EO85" i="14"/>
  <c r="EO82" i="14"/>
  <c r="EO70" i="14"/>
  <c r="EO66" i="14"/>
  <c r="EO76" i="14"/>
  <c r="EO59" i="14"/>
  <c r="EO84" i="14"/>
  <c r="EO64" i="14"/>
  <c r="EO83" i="14"/>
  <c r="EO58" i="14"/>
  <c r="EO57" i="14"/>
  <c r="EO75" i="14"/>
  <c r="EO56" i="14"/>
  <c r="EO67" i="14"/>
  <c r="EO63" i="14"/>
  <c r="EO69" i="14"/>
  <c r="EO78" i="14"/>
  <c r="EO74" i="14"/>
  <c r="EO81" i="14"/>
  <c r="EO80" i="14"/>
  <c r="EO62" i="14"/>
  <c r="EO71" i="14"/>
  <c r="EO77" i="14"/>
  <c r="DJ70" i="14"/>
  <c r="CO70" i="14"/>
  <c r="DK70" i="14" s="1"/>
  <c r="DJ85" i="14"/>
  <c r="CO85" i="14"/>
  <c r="DK85" i="14" s="1"/>
  <c r="CO74" i="14"/>
  <c r="DK74" i="14" s="1"/>
  <c r="DJ74" i="14"/>
  <c r="CO71" i="14"/>
  <c r="DK71" i="14" s="1"/>
  <c r="DJ71" i="14"/>
  <c r="DJ69" i="14"/>
  <c r="CO69" i="14"/>
  <c r="DK69" i="14" s="1"/>
  <c r="DJ64" i="14"/>
  <c r="CO64" i="14"/>
  <c r="DJ65" i="14"/>
  <c r="CO65" i="14"/>
  <c r="CO80" i="14"/>
  <c r="DK80" i="14" s="1"/>
  <c r="DJ80" i="14"/>
  <c r="DJ63" i="14"/>
  <c r="CO63" i="14"/>
  <c r="ED59" i="14"/>
  <c r="ED81" i="14"/>
  <c r="ED82" i="14"/>
  <c r="ED63" i="14"/>
  <c r="ED60" i="14"/>
  <c r="ED65" i="14"/>
  <c r="ED80" i="14"/>
  <c r="ED64" i="14"/>
  <c r="ED83" i="14"/>
  <c r="ED57" i="14"/>
  <c r="ED71" i="14"/>
  <c r="ED84" i="14"/>
  <c r="ED61" i="14"/>
  <c r="ED58" i="14"/>
  <c r="ED74" i="14"/>
  <c r="ED77" i="14"/>
  <c r="ED85" i="14"/>
  <c r="ED76" i="14"/>
  <c r="ED75" i="14"/>
  <c r="ED68" i="14"/>
  <c r="ED79" i="14"/>
  <c r="ED69" i="14"/>
  <c r="ED73" i="14"/>
  <c r="ED56" i="14"/>
  <c r="ED67" i="14"/>
  <c r="ED70" i="14"/>
  <c r="ED78" i="14"/>
  <c r="ED66" i="14"/>
  <c r="ED62" i="14"/>
  <c r="ED72" i="14"/>
  <c r="DJ62" i="14"/>
  <c r="CO62" i="14"/>
  <c r="DJ77" i="14"/>
  <c r="CO77" i="14"/>
  <c r="DK77" i="14" s="1"/>
  <c r="DJ56" i="14"/>
  <c r="CO56" i="14"/>
  <c r="DJ82" i="14"/>
  <c r="CO82" i="14"/>
  <c r="DK82" i="14" s="1"/>
  <c r="CO67" i="14"/>
  <c r="DK67" i="14" s="1"/>
  <c r="DJ67" i="14"/>
  <c r="DJ58" i="14"/>
  <c r="CO58" i="14"/>
  <c r="DJ79" i="14"/>
  <c r="CO79" i="14"/>
  <c r="DK79" i="14" s="1"/>
  <c r="DJ76" i="14"/>
  <c r="CO76" i="14"/>
  <c r="DK76" i="14" s="1"/>
  <c r="CO72" i="14"/>
  <c r="DK72" i="14" s="1"/>
  <c r="DJ72" i="14"/>
  <c r="CO57" i="14"/>
  <c r="DJ57" i="14"/>
  <c r="CO84" i="14"/>
  <c r="DK84" i="14" s="1"/>
  <c r="DJ84" i="14"/>
  <c r="DJ59" i="14"/>
  <c r="CO59" i="14"/>
  <c r="CO73" i="14"/>
  <c r="DK73" i="14" s="1"/>
  <c r="DJ73" i="14"/>
  <c r="CO66" i="14"/>
  <c r="DK66" i="14" s="1"/>
  <c r="DJ66" i="14"/>
  <c r="CO60" i="14"/>
  <c r="DJ60" i="14"/>
  <c r="DJ83" i="14"/>
  <c r="CO83" i="14"/>
  <c r="DK83" i="14" s="1"/>
  <c r="DJ61" i="14"/>
  <c r="CO61" i="14"/>
  <c r="DJ81" i="14"/>
  <c r="CO81" i="14"/>
  <c r="DK81" i="14" s="1"/>
  <c r="DJ68" i="14"/>
  <c r="CO68" i="14"/>
  <c r="DK68" i="14" s="1"/>
  <c r="DK61" i="14" l="1"/>
  <c r="DK60" i="14"/>
  <c r="DK59" i="14"/>
  <c r="DK57" i="14"/>
  <c r="DK58" i="14"/>
  <c r="DK56" i="14"/>
  <c r="EE74" i="14"/>
  <c r="EE76" i="14"/>
  <c r="EE62" i="14"/>
  <c r="EE58" i="14"/>
  <c r="EE70" i="14"/>
  <c r="EE79" i="14"/>
  <c r="EE71" i="14"/>
  <c r="EE85" i="14"/>
  <c r="EE82" i="14"/>
  <c r="EE66" i="14"/>
  <c r="EE60" i="14"/>
  <c r="EE59" i="14"/>
  <c r="EE69" i="14"/>
  <c r="EE65" i="14"/>
  <c r="EE64" i="14"/>
  <c r="EE78" i="14"/>
  <c r="EE83" i="14"/>
  <c r="EE67" i="14"/>
  <c r="EE84" i="14"/>
  <c r="EE72" i="14"/>
  <c r="EE81" i="14"/>
  <c r="EE57" i="14"/>
  <c r="EE68" i="14"/>
  <c r="EE80" i="14"/>
  <c r="EE56" i="14"/>
  <c r="EE63" i="14"/>
  <c r="EE75" i="14"/>
  <c r="EE77" i="14"/>
  <c r="EE73" i="14"/>
  <c r="EE61" i="14"/>
  <c r="DK62" i="14"/>
  <c r="DK63" i="14"/>
  <c r="DK65" i="14"/>
  <c r="DK64" i="14"/>
  <c r="EF56" i="14" l="1"/>
  <c r="EF78" i="14"/>
  <c r="EF61" i="14"/>
  <c r="EF60" i="14"/>
  <c r="EF70" i="14"/>
  <c r="EF79" i="14"/>
  <c r="EF83" i="14"/>
  <c r="EF69" i="14"/>
  <c r="EF75" i="14"/>
  <c r="EF74" i="14"/>
  <c r="EF64" i="14"/>
  <c r="EF62" i="14"/>
  <c r="EF85" i="14"/>
  <c r="EF68" i="14"/>
  <c r="EF81" i="14"/>
  <c r="EF73" i="14"/>
  <c r="EF82" i="14"/>
  <c r="EF72" i="14"/>
  <c r="EF57" i="14"/>
  <c r="EF80" i="14"/>
  <c r="EF84" i="14"/>
  <c r="EF67" i="14"/>
  <c r="EF77" i="14"/>
  <c r="EF59" i="14"/>
  <c r="EF66" i="14"/>
  <c r="EF63" i="14"/>
  <c r="EF71" i="14"/>
  <c r="EF58" i="14"/>
  <c r="EF76" i="14"/>
  <c r="EF65" i="14"/>
  <c r="D11" i="5" l="1"/>
  <c r="D15" i="5"/>
  <c r="D17" i="5"/>
  <c r="D10" i="5"/>
  <c r="D20" i="5"/>
  <c r="D21" i="5"/>
  <c r="D19" i="5"/>
  <c r="D28" i="5"/>
  <c r="D30" i="5"/>
  <c r="D9" i="5"/>
  <c r="D24" i="5"/>
  <c r="D13" i="5"/>
  <c r="D25" i="5"/>
  <c r="D18" i="5"/>
  <c r="D31" i="5"/>
  <c r="D32" i="5"/>
  <c r="D27" i="5"/>
  <c r="D7" i="5"/>
  <c r="D14" i="5"/>
  <c r="D22" i="5"/>
  <c r="D26" i="5"/>
  <c r="D12" i="5"/>
  <c r="D23" i="5"/>
  <c r="D8" i="5"/>
  <c r="D16" i="5"/>
  <c r="D29" i="5"/>
  <c r="D6" i="5"/>
  <c r="E12" i="5" l="1"/>
  <c r="E8" i="5"/>
  <c r="E9" i="5"/>
  <c r="E21" i="5"/>
  <c r="E24" i="5"/>
  <c r="E28" i="5"/>
  <c r="E27" i="5"/>
  <c r="E20" i="5"/>
  <c r="E13" i="5"/>
  <c r="E26" i="5"/>
  <c r="E14" i="5"/>
  <c r="E32" i="5"/>
  <c r="E10" i="5"/>
  <c r="E23" i="5"/>
  <c r="E22" i="5"/>
  <c r="E19" i="5"/>
  <c r="E31" i="5"/>
  <c r="E17" i="5"/>
  <c r="E30" i="5"/>
  <c r="E7" i="5"/>
  <c r="E6" i="5"/>
  <c r="E29" i="5"/>
  <c r="E18" i="5"/>
  <c r="E15" i="5"/>
  <c r="E16" i="5"/>
  <c r="E25" i="5"/>
  <c r="E11" i="5"/>
  <c r="F6" i="5" l="1"/>
  <c r="F30" i="5"/>
  <c r="F12" i="5"/>
  <c r="F18" i="5"/>
  <c r="F31" i="5"/>
  <c r="F14" i="5"/>
  <c r="F24" i="5"/>
  <c r="F29" i="5"/>
  <c r="F19" i="5"/>
  <c r="F26" i="5"/>
  <c r="F21" i="5"/>
  <c r="F16" i="5"/>
  <c r="F25" i="5"/>
  <c r="F7" i="5"/>
  <c r="F23" i="5"/>
  <c r="F20" i="5"/>
  <c r="F8" i="5"/>
  <c r="F11" i="5"/>
  <c r="F22" i="5"/>
  <c r="F13" i="5"/>
  <c r="F9" i="5"/>
  <c r="F10" i="5"/>
  <c r="F27" i="5"/>
  <c r="F15" i="5"/>
  <c r="F17" i="5"/>
  <c r="F32" i="5"/>
  <c r="F28" i="5"/>
  <c r="G6" i="5" l="1"/>
  <c r="G22" i="5"/>
  <c r="G26" i="5"/>
  <c r="G12" i="5"/>
  <c r="G15" i="5"/>
  <c r="G14" i="5"/>
  <c r="G19" i="5"/>
  <c r="G30" i="5"/>
  <c r="G11" i="5"/>
  <c r="G8" i="5"/>
  <c r="G31" i="5"/>
  <c r="G18" i="5"/>
  <c r="G27" i="5"/>
  <c r="G16" i="5"/>
  <c r="G28" i="5"/>
  <c r="G23" i="5"/>
  <c r="G29" i="5"/>
  <c r="G20" i="5"/>
  <c r="G10" i="5"/>
  <c r="G9" i="5"/>
  <c r="G13" i="5"/>
  <c r="G21" i="5"/>
  <c r="G32" i="5"/>
  <c r="G7" i="5"/>
  <c r="G17" i="5"/>
  <c r="G25" i="5"/>
  <c r="G24" i="5"/>
  <c r="H6" i="5" l="1"/>
  <c r="H20" i="5"/>
  <c r="H8" i="5"/>
  <c r="H24" i="5"/>
  <c r="H7" i="5"/>
  <c r="H23" i="5"/>
  <c r="H12" i="5"/>
  <c r="H18" i="5"/>
  <c r="H32" i="5"/>
  <c r="H28" i="5"/>
  <c r="H11" i="5"/>
  <c r="H26" i="5"/>
  <c r="H13" i="5"/>
  <c r="H29" i="5"/>
  <c r="H16" i="5"/>
  <c r="H14" i="5"/>
  <c r="H25" i="5"/>
  <c r="H22" i="5"/>
  <c r="H9" i="5"/>
  <c r="H30" i="5"/>
  <c r="H15" i="5"/>
  <c r="H27" i="5"/>
  <c r="H21" i="5"/>
  <c r="H17" i="5"/>
  <c r="H10" i="5"/>
  <c r="H31" i="5"/>
  <c r="H19" i="5"/>
  <c r="D33" i="5" l="1"/>
  <c r="D85" i="5"/>
  <c r="E33" i="5" l="1"/>
  <c r="E85" i="5"/>
  <c r="D34" i="5"/>
  <c r="F33" i="5" l="1"/>
  <c r="F85" i="5"/>
  <c r="E34" i="5"/>
  <c r="D35" i="5"/>
  <c r="G33" i="5" l="1"/>
  <c r="F34" i="5"/>
  <c r="E35" i="5"/>
  <c r="G85" i="5"/>
  <c r="D36" i="5"/>
  <c r="G34" i="5" l="1"/>
  <c r="H33" i="5"/>
  <c r="F35" i="5"/>
  <c r="H85" i="5"/>
  <c r="E36" i="5"/>
  <c r="D37" i="5"/>
  <c r="H34" i="5" l="1"/>
  <c r="G35" i="5"/>
  <c r="E37" i="5"/>
  <c r="F36" i="5"/>
  <c r="D38" i="5"/>
  <c r="G36" i="5" l="1"/>
  <c r="H35" i="5"/>
  <c r="F37" i="5"/>
  <c r="E38" i="5"/>
  <c r="D39" i="5"/>
  <c r="H36" i="5" l="1"/>
  <c r="G37" i="5"/>
  <c r="F38" i="5"/>
  <c r="E39" i="5"/>
  <c r="D40" i="5"/>
  <c r="G38" i="5" l="1"/>
  <c r="H37" i="5"/>
  <c r="F39" i="5"/>
  <c r="E40" i="5"/>
  <c r="D41" i="5"/>
  <c r="D42" i="5"/>
  <c r="H38" i="5" l="1"/>
  <c r="G39" i="5"/>
  <c r="F40" i="5"/>
  <c r="E42" i="5"/>
  <c r="E41" i="5"/>
  <c r="D43" i="5"/>
  <c r="H39" i="5" l="1"/>
  <c r="G40" i="5"/>
  <c r="F41" i="5"/>
  <c r="E43" i="5"/>
  <c r="F42" i="5"/>
  <c r="D44" i="5"/>
  <c r="G41" i="5" l="1"/>
  <c r="H40" i="5"/>
  <c r="F43" i="5"/>
  <c r="G42" i="5"/>
  <c r="E44" i="5"/>
  <c r="D45" i="5"/>
  <c r="H41" i="5" l="1"/>
  <c r="G43" i="5"/>
  <c r="F44" i="5"/>
  <c r="H42" i="5"/>
  <c r="E45" i="5"/>
  <c r="D46" i="5"/>
  <c r="H43" i="5" l="1"/>
  <c r="G44" i="5"/>
  <c r="E46" i="5"/>
  <c r="F45" i="5"/>
  <c r="D47" i="5"/>
  <c r="H44" i="5" l="1"/>
  <c r="F46" i="5"/>
  <c r="E47" i="5"/>
  <c r="G45" i="5"/>
  <c r="D48" i="5"/>
  <c r="G46" i="5" l="1"/>
  <c r="F47" i="5"/>
  <c r="H45" i="5"/>
  <c r="E48" i="5"/>
  <c r="D49" i="5"/>
  <c r="H46" i="5" l="1"/>
  <c r="G47" i="5"/>
  <c r="F48" i="5"/>
  <c r="E49" i="5"/>
  <c r="D50" i="5"/>
  <c r="G48" i="5" l="1"/>
  <c r="H47" i="5"/>
  <c r="E50" i="5"/>
  <c r="F49" i="5"/>
  <c r="D51" i="5"/>
  <c r="H48" i="5" l="1"/>
  <c r="G49" i="5"/>
  <c r="F50" i="5"/>
  <c r="E51" i="5"/>
  <c r="D52" i="5"/>
  <c r="H49" i="5" l="1"/>
  <c r="G50" i="5"/>
  <c r="E52" i="5"/>
  <c r="F51" i="5"/>
  <c r="D53" i="5"/>
  <c r="H50" i="5" l="1"/>
  <c r="F52" i="5"/>
  <c r="G51" i="5"/>
  <c r="E53" i="5"/>
  <c r="D54" i="5"/>
  <c r="G52" i="5" l="1"/>
  <c r="H51" i="5"/>
  <c r="F53" i="5"/>
  <c r="E54" i="5"/>
  <c r="D55" i="5"/>
  <c r="H52" i="5" l="1"/>
  <c r="E55" i="5"/>
  <c r="G53" i="5"/>
  <c r="F54" i="5"/>
  <c r="D56" i="5"/>
  <c r="G54" i="5" l="1"/>
  <c r="F55" i="5"/>
  <c r="H53" i="5"/>
  <c r="E56" i="5"/>
  <c r="D57" i="5"/>
  <c r="H54" i="5" l="1"/>
  <c r="G55" i="5"/>
  <c r="F56" i="5"/>
  <c r="E57" i="5"/>
  <c r="D58" i="5"/>
  <c r="H55" i="5" l="1"/>
  <c r="E58" i="5"/>
  <c r="F57" i="5"/>
  <c r="G56" i="5"/>
  <c r="D59" i="5"/>
  <c r="F58" i="5" l="1"/>
  <c r="H56" i="5"/>
  <c r="E59" i="5"/>
  <c r="G57" i="5"/>
  <c r="D60" i="5"/>
  <c r="G58" i="5" l="1"/>
  <c r="F59" i="5"/>
  <c r="H57" i="5"/>
  <c r="E60" i="5"/>
  <c r="D61" i="5"/>
  <c r="F60" i="5" l="1"/>
  <c r="E61" i="5"/>
  <c r="G59" i="5"/>
  <c r="H58" i="5"/>
  <c r="D62" i="5"/>
  <c r="G60" i="5" l="1"/>
  <c r="H59" i="5"/>
  <c r="F61" i="5"/>
  <c r="E62" i="5"/>
  <c r="D63" i="5"/>
  <c r="E63" i="5" l="1"/>
  <c r="F62" i="5"/>
  <c r="G61" i="5"/>
  <c r="H60" i="5"/>
  <c r="D64" i="5"/>
  <c r="H61" i="5" l="1"/>
  <c r="F63" i="5"/>
  <c r="G62" i="5"/>
  <c r="E64" i="5"/>
  <c r="D65" i="5"/>
  <c r="E65" i="5" l="1"/>
  <c r="G63" i="5"/>
  <c r="F64" i="5"/>
  <c r="H62" i="5"/>
  <c r="D66" i="5"/>
  <c r="G64" i="5" l="1"/>
  <c r="H63" i="5"/>
  <c r="E66" i="5"/>
  <c r="F65" i="5"/>
  <c r="D67" i="5"/>
  <c r="F66" i="5" l="1"/>
  <c r="G65" i="5"/>
  <c r="H64" i="5"/>
  <c r="E67" i="5"/>
  <c r="D68" i="5"/>
  <c r="H65" i="5" l="1"/>
  <c r="F67" i="5"/>
  <c r="G66" i="5"/>
  <c r="E68" i="5"/>
  <c r="D69" i="5"/>
  <c r="H66" i="5" l="1"/>
  <c r="G67" i="5"/>
  <c r="E69" i="5"/>
  <c r="F68" i="5"/>
  <c r="D70" i="5"/>
  <c r="E70" i="5" l="1"/>
  <c r="F69" i="5"/>
  <c r="H67" i="5"/>
  <c r="G68" i="5"/>
  <c r="D71" i="5"/>
  <c r="E71" i="5" l="1"/>
  <c r="F70" i="5"/>
  <c r="H68" i="5"/>
  <c r="G69" i="5"/>
  <c r="D72" i="5"/>
  <c r="E72" i="5" l="1"/>
  <c r="G70" i="5"/>
  <c r="F71" i="5"/>
  <c r="H69" i="5"/>
  <c r="D73" i="5"/>
  <c r="G71" i="5" l="1"/>
  <c r="E73" i="5"/>
  <c r="F72" i="5"/>
  <c r="H70" i="5"/>
  <c r="D74" i="5"/>
  <c r="F73" i="5" l="1"/>
  <c r="E74" i="5"/>
  <c r="H71" i="5"/>
  <c r="G72" i="5"/>
  <c r="D75" i="5"/>
  <c r="F74" i="5" l="1"/>
  <c r="G73" i="5"/>
  <c r="H72" i="5"/>
  <c r="E75" i="5"/>
  <c r="D76" i="5"/>
  <c r="H73" i="5" l="1"/>
  <c r="F75" i="5"/>
  <c r="G74" i="5"/>
  <c r="E76" i="5"/>
  <c r="D77" i="5"/>
  <c r="H74" i="5" l="1"/>
  <c r="G75" i="5"/>
  <c r="F76" i="5"/>
  <c r="E77" i="5"/>
  <c r="D78" i="5"/>
  <c r="G76" i="5" l="1"/>
  <c r="E78" i="5"/>
  <c r="H75" i="5"/>
  <c r="F77" i="5"/>
  <c r="D79" i="5"/>
  <c r="E79" i="5" l="1"/>
  <c r="F78" i="5"/>
  <c r="G77" i="5"/>
  <c r="H76" i="5"/>
  <c r="D80" i="5"/>
  <c r="G78" i="5" l="1"/>
  <c r="H77" i="5"/>
  <c r="F79" i="5"/>
  <c r="E80" i="5"/>
  <c r="D81" i="5"/>
  <c r="H78" i="5" l="1"/>
  <c r="F80" i="5"/>
  <c r="G79" i="5"/>
  <c r="E81" i="5"/>
  <c r="D82" i="5"/>
  <c r="F81" i="5" l="1"/>
  <c r="H79" i="5"/>
  <c r="G80" i="5"/>
  <c r="E82" i="5"/>
  <c r="D83" i="5"/>
  <c r="H80" i="5" l="1"/>
  <c r="E83" i="5"/>
  <c r="F82" i="5"/>
  <c r="G81" i="5"/>
  <c r="D84" i="5"/>
  <c r="H81" i="5" l="1"/>
  <c r="G82" i="5"/>
  <c r="E84" i="5"/>
  <c r="F83" i="5"/>
  <c r="F84" i="5" l="1"/>
  <c r="H82" i="5"/>
  <c r="G83" i="5"/>
  <c r="G84" i="5" l="1"/>
  <c r="H83" i="5"/>
  <c r="H84" i="5" l="1"/>
  <c r="O78" i="4" l="1"/>
  <c r="AJ78" i="4" s="1"/>
  <c r="O64" i="4"/>
  <c r="AJ64" i="4" s="1"/>
  <c r="O58" i="4"/>
  <c r="AJ58" i="4" s="1"/>
  <c r="O57" i="4"/>
  <c r="AJ57" i="4" s="1"/>
  <c r="O62" i="4"/>
  <c r="AJ62" i="4" s="1"/>
  <c r="O71" i="4"/>
  <c r="AJ71" i="4" s="1"/>
  <c r="O55" i="4"/>
  <c r="AJ55" i="4" s="1"/>
  <c r="O75" i="4"/>
  <c r="AJ75" i="4" s="1"/>
  <c r="O85" i="4"/>
  <c r="AJ85" i="4" s="1"/>
  <c r="O61" i="4"/>
  <c r="AJ61" i="4" s="1"/>
  <c r="O83" i="4"/>
  <c r="AJ83" i="4" s="1"/>
  <c r="O56" i="4"/>
  <c r="AJ56" i="4" s="1"/>
  <c r="O72" i="4"/>
  <c r="AJ72" i="4" s="1"/>
  <c r="O79" i="4"/>
  <c r="AJ79" i="4" s="1"/>
  <c r="O82" i="4"/>
  <c r="AJ82" i="4" s="1"/>
  <c r="O63" i="4"/>
  <c r="AJ63" i="4" s="1"/>
  <c r="O76" i="4"/>
  <c r="AJ76" i="4" s="1"/>
  <c r="O84" i="4"/>
  <c r="AJ84" i="4" s="1"/>
  <c r="O67" i="4"/>
  <c r="AJ67" i="4" s="1"/>
  <c r="O74" i="4"/>
  <c r="AJ74" i="4" s="1"/>
  <c r="O70" i="4"/>
  <c r="AJ70" i="4" s="1"/>
  <c r="O66" i="4"/>
  <c r="AJ66" i="4" s="1"/>
  <c r="O60" i="4"/>
  <c r="AJ60" i="4" s="1"/>
  <c r="O69" i="4"/>
  <c r="AJ69" i="4" s="1"/>
  <c r="O81" i="4"/>
  <c r="AJ81" i="4" s="1"/>
  <c r="O77" i="4"/>
  <c r="AJ77" i="4" s="1"/>
  <c r="O65" i="4"/>
  <c r="AJ65" i="4" s="1"/>
  <c r="O73" i="4"/>
  <c r="AJ73" i="4" s="1"/>
  <c r="O80" i="4"/>
  <c r="AJ80" i="4" s="1"/>
  <c r="O68" i="4"/>
  <c r="AJ68" i="4" s="1"/>
  <c r="O59" i="4"/>
  <c r="AJ59" i="4" s="1"/>
  <c r="O50" i="4"/>
  <c r="AJ50" i="4" s="1"/>
  <c r="O49" i="4"/>
  <c r="AJ49" i="4" s="1"/>
  <c r="O53" i="4"/>
  <c r="AJ53" i="4" s="1"/>
  <c r="O48" i="4"/>
  <c r="AJ48" i="4" s="1"/>
  <c r="O43" i="4"/>
  <c r="AJ43" i="4" s="1"/>
  <c r="O42" i="4"/>
  <c r="AJ42" i="4" s="1"/>
  <c r="O54" i="4"/>
  <c r="AJ54" i="4" s="1"/>
  <c r="O46" i="4"/>
  <c r="AJ46" i="4" s="1"/>
  <c r="O44" i="4"/>
  <c r="AJ44" i="4" s="1"/>
  <c r="O47" i="4"/>
  <c r="AJ47" i="4" s="1"/>
  <c r="O51" i="4"/>
  <c r="AJ51" i="4" s="1"/>
  <c r="O52" i="4"/>
  <c r="AJ52" i="4" s="1"/>
  <c r="O45" i="4"/>
  <c r="AJ45" i="4" s="1"/>
  <c r="S69" i="4"/>
  <c r="AN69" i="4" s="1"/>
  <c r="S70" i="4"/>
  <c r="AN70" i="4" s="1"/>
  <c r="S78" i="4"/>
  <c r="AN78" i="4" s="1"/>
  <c r="S83" i="4"/>
  <c r="AN83" i="4" s="1"/>
  <c r="S64" i="4"/>
  <c r="AN64" i="4" s="1"/>
  <c r="S68" i="4"/>
  <c r="AN68" i="4" s="1"/>
  <c r="S85" i="4"/>
  <c r="AN85" i="4" s="1"/>
  <c r="S59" i="4"/>
  <c r="AN59" i="4" s="1"/>
  <c r="S77" i="4"/>
  <c r="AN77" i="4" s="1"/>
  <c r="S60" i="4"/>
  <c r="AN60" i="4" s="1"/>
  <c r="S76" i="4"/>
  <c r="AN76" i="4" s="1"/>
  <c r="S63" i="4"/>
  <c r="AN63" i="4" s="1"/>
  <c r="S73" i="4"/>
  <c r="AN73" i="4" s="1"/>
  <c r="S56" i="4"/>
  <c r="AN56" i="4" s="1"/>
  <c r="S75" i="4"/>
  <c r="AN75" i="4" s="1"/>
  <c r="S57" i="4"/>
  <c r="AN57" i="4" s="1"/>
  <c r="S71" i="4"/>
  <c r="AN71" i="4" s="1"/>
  <c r="S61" i="4"/>
  <c r="AN61" i="4" s="1"/>
  <c r="S82" i="4"/>
  <c r="AN82" i="4" s="1"/>
  <c r="S81" i="4"/>
  <c r="AN81" i="4" s="1"/>
  <c r="S62" i="4"/>
  <c r="AN62" i="4" s="1"/>
  <c r="S79" i="4"/>
  <c r="AN79" i="4" s="1"/>
  <c r="S67" i="4"/>
  <c r="AN67" i="4" s="1"/>
  <c r="S74" i="4"/>
  <c r="AN74" i="4" s="1"/>
  <c r="S55" i="4"/>
  <c r="AN55" i="4" s="1"/>
  <c r="S72" i="4"/>
  <c r="AN72" i="4" s="1"/>
  <c r="S58" i="4"/>
  <c r="AN58" i="4" s="1"/>
  <c r="S84" i="4"/>
  <c r="AN84" i="4" s="1"/>
  <c r="S80" i="4"/>
  <c r="AN80" i="4" s="1"/>
  <c r="S65" i="4"/>
  <c r="AN65" i="4" s="1"/>
  <c r="S66" i="4"/>
  <c r="AN66" i="4" s="1"/>
  <c r="S54" i="4"/>
  <c r="AN54" i="4" s="1"/>
  <c r="S39" i="4"/>
  <c r="AN39" i="4" s="1"/>
  <c r="S42" i="4"/>
  <c r="AN42" i="4" s="1"/>
  <c r="S47" i="4"/>
  <c r="AN47" i="4" s="1"/>
  <c r="S51" i="4"/>
  <c r="AN51" i="4" s="1"/>
  <c r="S38" i="4"/>
  <c r="AN38" i="4" s="1"/>
  <c r="S48" i="4"/>
  <c r="AN48" i="4" s="1"/>
  <c r="S40" i="4"/>
  <c r="AN40" i="4" s="1"/>
  <c r="S43" i="4"/>
  <c r="AN43" i="4" s="1"/>
  <c r="S41" i="4"/>
  <c r="AN41" i="4" s="1"/>
  <c r="S50" i="4"/>
  <c r="AN50" i="4" s="1"/>
  <c r="S44" i="4"/>
  <c r="AN44" i="4" s="1"/>
  <c r="S52" i="4"/>
  <c r="AN52" i="4" s="1"/>
  <c r="S36" i="4"/>
  <c r="AN36" i="4" s="1"/>
  <c r="S37" i="4"/>
  <c r="AN37" i="4" s="1"/>
  <c r="S49" i="4"/>
  <c r="AN49" i="4" s="1"/>
  <c r="S53" i="4"/>
  <c r="AN53" i="4" s="1"/>
  <c r="S46" i="4"/>
  <c r="AN46" i="4" s="1"/>
  <c r="S45" i="4"/>
  <c r="AN45" i="4" s="1"/>
  <c r="Q60" i="4"/>
  <c r="AL60" i="4" s="1"/>
  <c r="Q68" i="4"/>
  <c r="AL68" i="4" s="1"/>
  <c r="Q76" i="4"/>
  <c r="AL76" i="4" s="1"/>
  <c r="Q71" i="4"/>
  <c r="AL71" i="4" s="1"/>
  <c r="Q55" i="4"/>
  <c r="AL55" i="4" s="1"/>
  <c r="Q63" i="4"/>
  <c r="AL63" i="4" s="1"/>
  <c r="Q72" i="4"/>
  <c r="AL72" i="4" s="1"/>
  <c r="Q84" i="4"/>
  <c r="AL84" i="4" s="1"/>
  <c r="Q67" i="4"/>
  <c r="AL67" i="4" s="1"/>
  <c r="Q75" i="4"/>
  <c r="AL75" i="4" s="1"/>
  <c r="Q80" i="4"/>
  <c r="AL80" i="4" s="1"/>
  <c r="Q62" i="4"/>
  <c r="AL62" i="4" s="1"/>
  <c r="Q64" i="4"/>
  <c r="AL64" i="4" s="1"/>
  <c r="Q56" i="4"/>
  <c r="AL56" i="4" s="1"/>
  <c r="Q61" i="4"/>
  <c r="AL61" i="4" s="1"/>
  <c r="Q74" i="4"/>
  <c r="AL74" i="4" s="1"/>
  <c r="Q79" i="4"/>
  <c r="AL79" i="4" s="1"/>
  <c r="Q57" i="4"/>
  <c r="AL57" i="4" s="1"/>
  <c r="Q85" i="4"/>
  <c r="AL85" i="4" s="1"/>
  <c r="Q70" i="4"/>
  <c r="AL70" i="4" s="1"/>
  <c r="Q83" i="4"/>
  <c r="AL83" i="4" s="1"/>
  <c r="Q66" i="4"/>
  <c r="AL66" i="4" s="1"/>
  <c r="Q65" i="4"/>
  <c r="AL65" i="4" s="1"/>
  <c r="Q69" i="4"/>
  <c r="AL69" i="4" s="1"/>
  <c r="Q77" i="4"/>
  <c r="AL77" i="4" s="1"/>
  <c r="Q59" i="4"/>
  <c r="AL59" i="4" s="1"/>
  <c r="Q73" i="4"/>
  <c r="AL73" i="4" s="1"/>
  <c r="Q81" i="4"/>
  <c r="AL81" i="4" s="1"/>
  <c r="Q82" i="4"/>
  <c r="AL82" i="4" s="1"/>
  <c r="Q78" i="4"/>
  <c r="AL78" i="4" s="1"/>
  <c r="Q58" i="4"/>
  <c r="AL58" i="4" s="1"/>
  <c r="Q51" i="4"/>
  <c r="AL51" i="4" s="1"/>
  <c r="Q49" i="4"/>
  <c r="AL49" i="4" s="1"/>
  <c r="Q40" i="4"/>
  <c r="AL40" i="4" s="1"/>
  <c r="Q42" i="4"/>
  <c r="AL42" i="4" s="1"/>
  <c r="Q54" i="4"/>
  <c r="AL54" i="4" s="1"/>
  <c r="Q36" i="4"/>
  <c r="AL36" i="4" s="1"/>
  <c r="Q46" i="4"/>
  <c r="AL46" i="4" s="1"/>
  <c r="Q45" i="4"/>
  <c r="AL45" i="4" s="1"/>
  <c r="Q44" i="4"/>
  <c r="AL44" i="4" s="1"/>
  <c r="Q38" i="4"/>
  <c r="AL38" i="4" s="1"/>
  <c r="Q41" i="4"/>
  <c r="AL41" i="4" s="1"/>
  <c r="Q53" i="4"/>
  <c r="AL53" i="4" s="1"/>
  <c r="Q43" i="4"/>
  <c r="AL43" i="4" s="1"/>
  <c r="Q39" i="4"/>
  <c r="AL39" i="4" s="1"/>
  <c r="Q50" i="4"/>
  <c r="AL50" i="4" s="1"/>
  <c r="Q47" i="4"/>
  <c r="AL47" i="4" s="1"/>
  <c r="Q48" i="4"/>
  <c r="AL48" i="4" s="1"/>
  <c r="Q52" i="4"/>
  <c r="AL52" i="4" s="1"/>
  <c r="Q37" i="4"/>
  <c r="AL37" i="4" s="1"/>
  <c r="P66" i="4"/>
  <c r="AK66" i="4" s="1"/>
  <c r="P74" i="4"/>
  <c r="AK74" i="4" s="1"/>
  <c r="P58" i="4"/>
  <c r="AK58" i="4" s="1"/>
  <c r="P83" i="4"/>
  <c r="AK83" i="4" s="1"/>
  <c r="P79" i="4"/>
  <c r="AK79" i="4" s="1"/>
  <c r="P59" i="4"/>
  <c r="AK59" i="4" s="1"/>
  <c r="P81" i="4"/>
  <c r="AK81" i="4" s="1"/>
  <c r="P77" i="4"/>
  <c r="AK77" i="4" s="1"/>
  <c r="P65" i="4"/>
  <c r="AK65" i="4" s="1"/>
  <c r="P71" i="4"/>
  <c r="AK71" i="4" s="1"/>
  <c r="P85" i="4"/>
  <c r="AK85" i="4" s="1"/>
  <c r="P60" i="4"/>
  <c r="AK60" i="4" s="1"/>
  <c r="P75" i="4"/>
  <c r="AK75" i="4" s="1"/>
  <c r="P73" i="4"/>
  <c r="AK73" i="4" s="1"/>
  <c r="P67" i="4"/>
  <c r="AK67" i="4" s="1"/>
  <c r="P80" i="4"/>
  <c r="AK80" i="4" s="1"/>
  <c r="P57" i="4"/>
  <c r="AK57" i="4" s="1"/>
  <c r="P69" i="4"/>
  <c r="AK69" i="4" s="1"/>
  <c r="P56" i="4"/>
  <c r="AK56" i="4" s="1"/>
  <c r="P55" i="4"/>
  <c r="AK55" i="4" s="1"/>
  <c r="P78" i="4"/>
  <c r="AK78" i="4" s="1"/>
  <c r="P70" i="4"/>
  <c r="AK70" i="4" s="1"/>
  <c r="P63" i="4"/>
  <c r="AK63" i="4" s="1"/>
  <c r="P82" i="4"/>
  <c r="AK82" i="4" s="1"/>
  <c r="P61" i="4"/>
  <c r="AK61" i="4" s="1"/>
  <c r="P84" i="4"/>
  <c r="AK84" i="4" s="1"/>
  <c r="P64" i="4"/>
  <c r="AK64" i="4" s="1"/>
  <c r="P62" i="4"/>
  <c r="AK62" i="4" s="1"/>
  <c r="P72" i="4"/>
  <c r="AK72" i="4" s="1"/>
  <c r="P76" i="4"/>
  <c r="AK76" i="4" s="1"/>
  <c r="P68" i="4"/>
  <c r="AK68" i="4" s="1"/>
  <c r="P48" i="4"/>
  <c r="AK48" i="4" s="1"/>
  <c r="P54" i="4"/>
  <c r="AK54" i="4" s="1"/>
  <c r="P41" i="4"/>
  <c r="AK41" i="4" s="1"/>
  <c r="P39" i="4"/>
  <c r="AK39" i="4" s="1"/>
  <c r="P49" i="4"/>
  <c r="AK49" i="4" s="1"/>
  <c r="P43" i="4"/>
  <c r="AK43" i="4" s="1"/>
  <c r="P47" i="4"/>
  <c r="AK47" i="4" s="1"/>
  <c r="P36" i="4"/>
  <c r="AK36" i="4" s="1"/>
  <c r="P53" i="4"/>
  <c r="AK53" i="4" s="1"/>
  <c r="P38" i="4"/>
  <c r="AK38" i="4" s="1"/>
  <c r="P51" i="4"/>
  <c r="AK51" i="4" s="1"/>
  <c r="P44" i="4"/>
  <c r="AK44" i="4" s="1"/>
  <c r="P50" i="4"/>
  <c r="AK50" i="4" s="1"/>
  <c r="P40" i="4"/>
  <c r="AK40" i="4" s="1"/>
  <c r="P52" i="4"/>
  <c r="AK52" i="4" s="1"/>
  <c r="P37" i="4"/>
  <c r="AK37" i="4" s="1"/>
  <c r="P42" i="4"/>
  <c r="AK42" i="4" s="1"/>
  <c r="P46" i="4"/>
  <c r="AK46" i="4" s="1"/>
  <c r="P45" i="4"/>
  <c r="AK45" i="4" s="1"/>
  <c r="R60" i="4"/>
  <c r="AM60" i="4" s="1"/>
  <c r="R77" i="4"/>
  <c r="AM77" i="4" s="1"/>
  <c r="R72" i="4"/>
  <c r="AM72" i="4" s="1"/>
  <c r="R73" i="4"/>
  <c r="AM73" i="4" s="1"/>
  <c r="R63" i="4"/>
  <c r="AM63" i="4" s="1"/>
  <c r="R80" i="4"/>
  <c r="AM80" i="4" s="1"/>
  <c r="R64" i="4"/>
  <c r="AM64" i="4" s="1"/>
  <c r="R81" i="4"/>
  <c r="AM81" i="4" s="1"/>
  <c r="R55" i="4"/>
  <c r="AM55" i="4" s="1"/>
  <c r="R76" i="4"/>
  <c r="AM76" i="4" s="1"/>
  <c r="R66" i="4"/>
  <c r="AM66" i="4" s="1"/>
  <c r="R71" i="4"/>
  <c r="AM71" i="4" s="1"/>
  <c r="R65" i="4"/>
  <c r="AM65" i="4" s="1"/>
  <c r="R74" i="4"/>
  <c r="AM74" i="4" s="1"/>
  <c r="R56" i="4"/>
  <c r="AM56" i="4" s="1"/>
  <c r="R68" i="4"/>
  <c r="AM68" i="4" s="1"/>
  <c r="R75" i="4"/>
  <c r="AM75" i="4" s="1"/>
  <c r="R58" i="4"/>
  <c r="AM58" i="4" s="1"/>
  <c r="R59" i="4"/>
  <c r="AM59" i="4" s="1"/>
  <c r="R85" i="4"/>
  <c r="AM85" i="4" s="1"/>
  <c r="R57" i="4"/>
  <c r="AM57" i="4" s="1"/>
  <c r="R84" i="4"/>
  <c r="AM84" i="4" s="1"/>
  <c r="R67" i="4"/>
  <c r="AM67" i="4" s="1"/>
  <c r="R69" i="4"/>
  <c r="AM69" i="4" s="1"/>
  <c r="R61" i="4"/>
  <c r="AM61" i="4" s="1"/>
  <c r="R78" i="4"/>
  <c r="AM78" i="4" s="1"/>
  <c r="R62" i="4"/>
  <c r="AM62" i="4" s="1"/>
  <c r="R79" i="4"/>
  <c r="AM79" i="4" s="1"/>
  <c r="R83" i="4"/>
  <c r="AM83" i="4" s="1"/>
  <c r="R70" i="4"/>
  <c r="AM70" i="4" s="1"/>
  <c r="R82" i="4"/>
  <c r="AM82" i="4" s="1"/>
  <c r="R41" i="4"/>
  <c r="AM41" i="4" s="1"/>
  <c r="R44" i="4"/>
  <c r="AM44" i="4" s="1"/>
  <c r="R51" i="4"/>
  <c r="AM51" i="4" s="1"/>
  <c r="R42" i="4"/>
  <c r="AM42" i="4" s="1"/>
  <c r="R43" i="4"/>
  <c r="AM43" i="4" s="1"/>
  <c r="R53" i="4"/>
  <c r="AM53" i="4" s="1"/>
  <c r="R46" i="4"/>
  <c r="AM46" i="4" s="1"/>
  <c r="R54" i="4"/>
  <c r="AM54" i="4" s="1"/>
  <c r="R48" i="4"/>
  <c r="AM48" i="4" s="1"/>
  <c r="R47" i="4"/>
  <c r="AM47" i="4" s="1"/>
  <c r="R38" i="4"/>
  <c r="AM38" i="4" s="1"/>
  <c r="R40" i="4"/>
  <c r="AM40" i="4" s="1"/>
  <c r="R36" i="4"/>
  <c r="AM36" i="4" s="1"/>
  <c r="R50" i="4"/>
  <c r="AM50" i="4" s="1"/>
  <c r="R37" i="4"/>
  <c r="AM37" i="4" s="1"/>
  <c r="R39" i="4"/>
  <c r="AM39" i="4" s="1"/>
  <c r="R49" i="4"/>
  <c r="AM49" i="4" s="1"/>
  <c r="R52" i="4"/>
  <c r="AM52" i="4" s="1"/>
  <c r="R45" i="4"/>
  <c r="AM45" i="4" s="1"/>
  <c r="I33" i="4" l="1"/>
  <c r="AD33" i="4" s="1"/>
  <c r="H33" i="4"/>
  <c r="AC33" i="4" s="1"/>
  <c r="N33" i="4"/>
  <c r="AI33" i="4" s="1"/>
  <c r="T33" i="4"/>
  <c r="AO33" i="4" s="1"/>
  <c r="V33" i="4"/>
  <c r="AQ33" i="4" s="1"/>
  <c r="J33" i="4"/>
  <c r="AE33" i="4" s="1"/>
  <c r="M33" i="4"/>
  <c r="AH33" i="4" s="1"/>
  <c r="E33" i="4"/>
  <c r="Z33" i="4" s="1"/>
  <c r="K33" i="4"/>
  <c r="AF33" i="4" s="1"/>
  <c r="L8" i="4" l="1"/>
  <c r="AG8" i="4" s="1"/>
  <c r="L6" i="4"/>
  <c r="AG6" i="4" s="1"/>
  <c r="L9" i="4"/>
  <c r="AG9" i="4" s="1"/>
  <c r="L7" i="4"/>
  <c r="AG7" i="4" s="1"/>
  <c r="L10" i="4"/>
  <c r="AG10" i="4" s="1"/>
  <c r="S15" i="4" l="1"/>
  <c r="AN15" i="4" s="1"/>
  <c r="H34" i="4"/>
  <c r="AC34" i="4" s="1"/>
  <c r="R15" i="4"/>
  <c r="AM15" i="4" s="1"/>
  <c r="J34" i="4"/>
  <c r="AE34" i="4" s="1"/>
  <c r="E34" i="4"/>
  <c r="Z34" i="4" s="1"/>
  <c r="V34" i="4"/>
  <c r="AQ34" i="4" s="1"/>
  <c r="Q15" i="4"/>
  <c r="AL15" i="4" s="1"/>
  <c r="U9" i="4"/>
  <c r="AP9" i="4" s="1"/>
  <c r="O15" i="4"/>
  <c r="AJ15" i="4" s="1"/>
  <c r="N34" i="4"/>
  <c r="AI34" i="4" s="1"/>
  <c r="F14" i="4"/>
  <c r="AA14" i="4" s="1"/>
  <c r="K34" i="4"/>
  <c r="AF34" i="4" s="1"/>
  <c r="T34" i="4"/>
  <c r="AO34" i="4" s="1"/>
  <c r="M34" i="4"/>
  <c r="AH34" i="4" s="1"/>
  <c r="I34" i="4"/>
  <c r="AD34" i="4" s="1"/>
  <c r="P15" i="4"/>
  <c r="AK15" i="4" s="1"/>
  <c r="D34" i="4" l="1"/>
  <c r="Y34" i="4" s="1"/>
  <c r="L14" i="4"/>
  <c r="AG14" i="4" s="1"/>
  <c r="L11" i="4"/>
  <c r="AG11" i="4" s="1"/>
  <c r="L13" i="4"/>
  <c r="AG13" i="4" s="1"/>
  <c r="L12" i="4"/>
  <c r="AG12" i="4" s="1"/>
  <c r="T35" i="4" l="1"/>
  <c r="AO35" i="4" s="1"/>
  <c r="K35" i="4"/>
  <c r="AF35" i="4" s="1"/>
  <c r="J35" i="4"/>
  <c r="AE35" i="4" s="1"/>
  <c r="I35" i="4"/>
  <c r="AD35" i="4" s="1"/>
  <c r="H35" i="4"/>
  <c r="AC35" i="4" s="1"/>
  <c r="M35" i="4"/>
  <c r="AH35" i="4" s="1"/>
  <c r="N35" i="4"/>
  <c r="AI35" i="4" s="1"/>
  <c r="V35" i="4"/>
  <c r="AQ35" i="4" s="1"/>
  <c r="E35" i="4"/>
  <c r="Z35" i="4" s="1"/>
  <c r="L20" i="4" l="1"/>
  <c r="AG20" i="4" s="1"/>
  <c r="L18" i="4"/>
  <c r="AG18" i="4" s="1"/>
  <c r="L15" i="4"/>
  <c r="AG15" i="4" s="1"/>
  <c r="L22" i="4"/>
  <c r="AG22" i="4" s="1"/>
  <c r="L23" i="4"/>
  <c r="AG23" i="4" s="1"/>
  <c r="L17" i="4"/>
  <c r="AG17" i="4" s="1"/>
  <c r="L24" i="4"/>
  <c r="AG24" i="4" s="1"/>
  <c r="L19" i="4"/>
  <c r="AG19" i="4" s="1"/>
  <c r="L16" i="4"/>
  <c r="AG16" i="4" s="1"/>
  <c r="L21" i="4"/>
  <c r="AG21" i="4" s="1"/>
  <c r="D35" i="4"/>
  <c r="Y35" i="4" s="1"/>
  <c r="V36" i="4" l="1"/>
  <c r="AQ36" i="4" s="1"/>
  <c r="H36" i="4"/>
  <c r="AC36" i="4" s="1"/>
  <c r="K36" i="4"/>
  <c r="AF36" i="4" s="1"/>
  <c r="N36" i="4"/>
  <c r="AI36" i="4" s="1"/>
  <c r="O16" i="4"/>
  <c r="AJ16" i="4" s="1"/>
  <c r="J36" i="4"/>
  <c r="AE36" i="4" s="1"/>
  <c r="F15" i="4"/>
  <c r="AA15" i="4" s="1"/>
  <c r="M36" i="4"/>
  <c r="AH36" i="4" s="1"/>
  <c r="T36" i="4"/>
  <c r="AO36" i="4" s="1"/>
  <c r="E36" i="4"/>
  <c r="Z36" i="4" s="1"/>
  <c r="I36" i="4"/>
  <c r="AD36" i="4" s="1"/>
  <c r="L25" i="4" l="1"/>
  <c r="AG25" i="4" s="1"/>
  <c r="L31" i="4"/>
  <c r="AG31" i="4" s="1"/>
  <c r="L34" i="4"/>
  <c r="AG34" i="4" s="1"/>
  <c r="L27" i="4"/>
  <c r="AG27" i="4" s="1"/>
  <c r="L32" i="4"/>
  <c r="AG32" i="4" s="1"/>
  <c r="L33" i="4"/>
  <c r="AG33" i="4" s="1"/>
  <c r="L29" i="4"/>
  <c r="AG29" i="4" s="1"/>
  <c r="L30" i="4"/>
  <c r="AG30" i="4" s="1"/>
  <c r="L28" i="4"/>
  <c r="AG28" i="4" s="1"/>
  <c r="L26" i="4"/>
  <c r="AG26" i="4" s="1"/>
  <c r="D36" i="4"/>
  <c r="Y36" i="4" s="1"/>
  <c r="V37" i="4" l="1"/>
  <c r="AQ37" i="4" s="1"/>
  <c r="E37" i="4"/>
  <c r="Z37" i="4" s="1"/>
  <c r="Q16" i="4"/>
  <c r="AL16" i="4" s="1"/>
  <c r="H37" i="4"/>
  <c r="AC37" i="4" s="1"/>
  <c r="M37" i="4"/>
  <c r="AH37" i="4" s="1"/>
  <c r="J37" i="4"/>
  <c r="AE37" i="4" s="1"/>
  <c r="P16" i="4"/>
  <c r="AK16" i="4" s="1"/>
  <c r="I37" i="4"/>
  <c r="AD37" i="4" s="1"/>
  <c r="S16" i="4"/>
  <c r="AN16" i="4" s="1"/>
  <c r="K37" i="4"/>
  <c r="AF37" i="4" s="1"/>
  <c r="R16" i="4"/>
  <c r="AM16" i="4" s="1"/>
  <c r="N37" i="4"/>
  <c r="AI37" i="4" s="1"/>
  <c r="T37" i="4"/>
  <c r="AO37" i="4" s="1"/>
  <c r="L35" i="4" l="1"/>
  <c r="AG35" i="4" s="1"/>
  <c r="L36" i="4"/>
  <c r="AG36" i="4" s="1"/>
  <c r="L37" i="4"/>
  <c r="AG37" i="4" s="1"/>
  <c r="D37" i="4"/>
  <c r="Y37" i="4" s="1"/>
  <c r="M38" i="4" l="1"/>
  <c r="AH38" i="4" s="1"/>
  <c r="J38" i="4"/>
  <c r="AE38" i="4" s="1"/>
  <c r="N38" i="4"/>
  <c r="AI38" i="4" s="1"/>
  <c r="O17" i="4"/>
  <c r="AJ17" i="4" s="1"/>
  <c r="V38" i="4"/>
  <c r="AQ38" i="4" s="1"/>
  <c r="F16" i="4"/>
  <c r="AA16" i="4" s="1"/>
  <c r="K38" i="4"/>
  <c r="AF38" i="4" s="1"/>
  <c r="I38" i="4"/>
  <c r="AD38" i="4" s="1"/>
  <c r="E38" i="4"/>
  <c r="Z38" i="4" s="1"/>
  <c r="U10" i="4"/>
  <c r="AP10" i="4" s="1"/>
  <c r="T38" i="4"/>
  <c r="AO38" i="4" s="1"/>
  <c r="L38" i="4"/>
  <c r="AG38" i="4" s="1"/>
  <c r="H38" i="4"/>
  <c r="AC38" i="4" s="1"/>
  <c r="D38" i="4" l="1"/>
  <c r="Y38" i="4" s="1"/>
  <c r="E39" i="4" l="1"/>
  <c r="Z39" i="4" s="1"/>
  <c r="K39" i="4"/>
  <c r="AF39" i="4" s="1"/>
  <c r="H39" i="4"/>
  <c r="AC39" i="4" s="1"/>
  <c r="Q17" i="4"/>
  <c r="AL17" i="4" s="1"/>
  <c r="M39" i="4"/>
  <c r="AH39" i="4" s="1"/>
  <c r="I39" i="4"/>
  <c r="AD39" i="4" s="1"/>
  <c r="T39" i="4"/>
  <c r="AO39" i="4" s="1"/>
  <c r="N39" i="4"/>
  <c r="AI39" i="4" s="1"/>
  <c r="S17" i="4"/>
  <c r="AN17" i="4" s="1"/>
  <c r="P17" i="4"/>
  <c r="AK17" i="4" s="1"/>
  <c r="V39" i="4"/>
  <c r="AQ39" i="4" s="1"/>
  <c r="L39" i="4"/>
  <c r="AG39" i="4" s="1"/>
  <c r="R17" i="4"/>
  <c r="AM17" i="4" s="1"/>
  <c r="J39" i="4"/>
  <c r="AE39" i="4" s="1"/>
  <c r="D39" i="4" l="1"/>
  <c r="Y39" i="4" s="1"/>
  <c r="V40" i="4" l="1"/>
  <c r="AQ40" i="4" s="1"/>
  <c r="R18" i="4"/>
  <c r="AM18" i="4" s="1"/>
  <c r="T40" i="4"/>
  <c r="AO40" i="4" s="1"/>
  <c r="E40" i="4"/>
  <c r="Z40" i="4" s="1"/>
  <c r="S18" i="4"/>
  <c r="AN18" i="4" s="1"/>
  <c r="I40" i="4"/>
  <c r="AD40" i="4" s="1"/>
  <c r="J40" i="4"/>
  <c r="AE40" i="4" s="1"/>
  <c r="L40" i="4"/>
  <c r="AG40" i="4" s="1"/>
  <c r="O18" i="4"/>
  <c r="AJ18" i="4" s="1"/>
  <c r="F17" i="4"/>
  <c r="AA17" i="4" s="1"/>
  <c r="H40" i="4"/>
  <c r="AC40" i="4" s="1"/>
  <c r="P18" i="4"/>
  <c r="AK18" i="4" s="1"/>
  <c r="Q18" i="4"/>
  <c r="AL18" i="4" s="1"/>
  <c r="M40" i="4"/>
  <c r="AH40" i="4" s="1"/>
  <c r="K40" i="4"/>
  <c r="AF40" i="4" s="1"/>
  <c r="N40" i="4"/>
  <c r="AI40" i="4" s="1"/>
  <c r="D40" i="4" l="1"/>
  <c r="Y40" i="4" s="1"/>
  <c r="L41" i="4" l="1"/>
  <c r="AG41" i="4" s="1"/>
  <c r="M41" i="4"/>
  <c r="AH41" i="4" s="1"/>
  <c r="T41" i="4"/>
  <c r="AO41" i="4" s="1"/>
  <c r="H41" i="4"/>
  <c r="AC41" i="4" s="1"/>
  <c r="E41" i="4"/>
  <c r="Z41" i="4" s="1"/>
  <c r="J41" i="4"/>
  <c r="AE41" i="4" s="1"/>
  <c r="I41" i="4"/>
  <c r="AD41" i="4" s="1"/>
  <c r="K41" i="4"/>
  <c r="AF41" i="4" s="1"/>
  <c r="V41" i="4"/>
  <c r="AQ41" i="4" s="1"/>
  <c r="N41" i="4"/>
  <c r="AI41" i="4" s="1"/>
  <c r="D41" i="4" l="1"/>
  <c r="Y41" i="4" s="1"/>
  <c r="O19" i="4" l="1"/>
  <c r="AJ19" i="4" s="1"/>
  <c r="S19" i="4"/>
  <c r="AN19" i="4" s="1"/>
  <c r="Q19" i="4"/>
  <c r="AL19" i="4" s="1"/>
  <c r="L42" i="4"/>
  <c r="AG42" i="4" s="1"/>
  <c r="P19" i="4"/>
  <c r="AK19" i="4" s="1"/>
  <c r="N42" i="4"/>
  <c r="AI42" i="4" s="1"/>
  <c r="J42" i="4"/>
  <c r="AE42" i="4" s="1"/>
  <c r="U11" i="4"/>
  <c r="AP11" i="4" s="1"/>
  <c r="T42" i="4"/>
  <c r="AO42" i="4" s="1"/>
  <c r="M42" i="4"/>
  <c r="AH42" i="4" s="1"/>
  <c r="H42" i="4"/>
  <c r="AC42" i="4" s="1"/>
  <c r="V42" i="4"/>
  <c r="AQ42" i="4" s="1"/>
  <c r="I42" i="4"/>
  <c r="AD42" i="4" s="1"/>
  <c r="E42" i="4"/>
  <c r="Z42" i="4" s="1"/>
  <c r="F18" i="4"/>
  <c r="AA18" i="4" s="1"/>
  <c r="K42" i="4"/>
  <c r="AF42" i="4" s="1"/>
  <c r="R19" i="4"/>
  <c r="AM19" i="4" s="1"/>
  <c r="D42" i="4" l="1"/>
  <c r="Y42" i="4" s="1"/>
  <c r="T43" i="4" l="1"/>
  <c r="AO43" i="4" s="1"/>
  <c r="M43" i="4"/>
  <c r="AH43" i="4" s="1"/>
  <c r="L43" i="4"/>
  <c r="AG43" i="4" s="1"/>
  <c r="E43" i="4"/>
  <c r="Z43" i="4" s="1"/>
  <c r="K43" i="4"/>
  <c r="AF43" i="4" s="1"/>
  <c r="J43" i="4"/>
  <c r="AE43" i="4" s="1"/>
  <c r="N43" i="4"/>
  <c r="AI43" i="4" s="1"/>
  <c r="I43" i="4"/>
  <c r="AD43" i="4" s="1"/>
  <c r="H43" i="4"/>
  <c r="AC43" i="4" s="1"/>
  <c r="V43" i="4"/>
  <c r="AQ43" i="4" s="1"/>
  <c r="D43" i="4" l="1"/>
  <c r="Y43" i="4" s="1"/>
  <c r="N44" i="4" l="1"/>
  <c r="AI44" i="4" s="1"/>
  <c r="H44" i="4"/>
  <c r="AC44" i="4" s="1"/>
  <c r="V44" i="4"/>
  <c r="AQ44" i="4" s="1"/>
  <c r="M44" i="4"/>
  <c r="AH44" i="4" s="1"/>
  <c r="E44" i="4"/>
  <c r="Z44" i="4" s="1"/>
  <c r="K44" i="4"/>
  <c r="AF44" i="4" s="1"/>
  <c r="I44" i="4"/>
  <c r="AD44" i="4" s="1"/>
  <c r="J44" i="4"/>
  <c r="AE44" i="4" s="1"/>
  <c r="L44" i="4"/>
  <c r="AG44" i="4" s="1"/>
  <c r="F19" i="4"/>
  <c r="AA19" i="4" s="1"/>
  <c r="T44" i="4"/>
  <c r="AO44" i="4" s="1"/>
  <c r="O20" i="4"/>
  <c r="AJ20" i="4" s="1"/>
  <c r="D44" i="4" l="1"/>
  <c r="Y44" i="4" s="1"/>
  <c r="J45" i="4" l="1"/>
  <c r="AE45" i="4" s="1"/>
  <c r="T45" i="4"/>
  <c r="AO45" i="4" s="1"/>
  <c r="I45" i="4"/>
  <c r="AD45" i="4" s="1"/>
  <c r="L45" i="4"/>
  <c r="AG45" i="4" s="1"/>
  <c r="S20" i="4"/>
  <c r="AN20" i="4" s="1"/>
  <c r="V45" i="4"/>
  <c r="AQ45" i="4" s="1"/>
  <c r="M45" i="4"/>
  <c r="AH45" i="4" s="1"/>
  <c r="R20" i="4"/>
  <c r="AM20" i="4" s="1"/>
  <c r="Q20" i="4"/>
  <c r="AL20" i="4" s="1"/>
  <c r="E45" i="4"/>
  <c r="Z45" i="4" s="1"/>
  <c r="N45" i="4"/>
  <c r="AI45" i="4" s="1"/>
  <c r="P20" i="4"/>
  <c r="AK20" i="4" s="1"/>
  <c r="K45" i="4"/>
  <c r="AF45" i="4" s="1"/>
  <c r="H45" i="4"/>
  <c r="AC45" i="4" s="1"/>
  <c r="D45" i="4" l="1"/>
  <c r="Y45" i="4" s="1"/>
  <c r="H46" i="4" l="1"/>
  <c r="AC46" i="4" s="1"/>
  <c r="E46" i="4"/>
  <c r="Z46" i="4" s="1"/>
  <c r="O21" i="4"/>
  <c r="AJ21" i="4" s="1"/>
  <c r="F20" i="4"/>
  <c r="AA20" i="4" s="1"/>
  <c r="K46" i="4"/>
  <c r="AF46" i="4" s="1"/>
  <c r="R21" i="4"/>
  <c r="AM21" i="4" s="1"/>
  <c r="P21" i="4"/>
  <c r="AK21" i="4" s="1"/>
  <c r="V46" i="4"/>
  <c r="AQ46" i="4" s="1"/>
  <c r="Q21" i="4"/>
  <c r="AL21" i="4" s="1"/>
  <c r="N46" i="4"/>
  <c r="AI46" i="4" s="1"/>
  <c r="L46" i="4"/>
  <c r="AG46" i="4" s="1"/>
  <c r="J46" i="4"/>
  <c r="AE46" i="4" s="1"/>
  <c r="T46" i="4"/>
  <c r="AO46" i="4" s="1"/>
  <c r="M46" i="4"/>
  <c r="AH46" i="4" s="1"/>
  <c r="S21" i="4"/>
  <c r="AN21" i="4" s="1"/>
  <c r="U12" i="4"/>
  <c r="AP12" i="4" s="1"/>
  <c r="I46" i="4"/>
  <c r="AD46" i="4" s="1"/>
  <c r="D46" i="4" l="1"/>
  <c r="Y46" i="4" s="1"/>
  <c r="I47" i="4" l="1"/>
  <c r="AD47" i="4" s="1"/>
  <c r="H47" i="4"/>
  <c r="AC47" i="4" s="1"/>
  <c r="T47" i="4"/>
  <c r="AO47" i="4" s="1"/>
  <c r="E47" i="4"/>
  <c r="Z47" i="4" s="1"/>
  <c r="L47" i="4"/>
  <c r="AG47" i="4" s="1"/>
  <c r="K47" i="4"/>
  <c r="AF47" i="4" s="1"/>
  <c r="M47" i="4"/>
  <c r="AH47" i="4" s="1"/>
  <c r="J47" i="4"/>
  <c r="AE47" i="4" s="1"/>
  <c r="N47" i="4"/>
  <c r="AI47" i="4" s="1"/>
  <c r="V47" i="4"/>
  <c r="AQ47" i="4" s="1"/>
  <c r="D47" i="4" l="1"/>
  <c r="Y47" i="4" s="1"/>
  <c r="S22" i="4" l="1"/>
  <c r="AN22" i="4" s="1"/>
  <c r="R22" i="4"/>
  <c r="AM22" i="4" s="1"/>
  <c r="L48" i="4"/>
  <c r="AG48" i="4" s="1"/>
  <c r="J48" i="4"/>
  <c r="AE48" i="4" s="1"/>
  <c r="V48" i="4"/>
  <c r="AQ48" i="4" s="1"/>
  <c r="P22" i="4"/>
  <c r="AK22" i="4" s="1"/>
  <c r="T48" i="4"/>
  <c r="AO48" i="4" s="1"/>
  <c r="F21" i="4"/>
  <c r="AA21" i="4" s="1"/>
  <c r="N48" i="4"/>
  <c r="AI48" i="4" s="1"/>
  <c r="K48" i="4"/>
  <c r="AF48" i="4" s="1"/>
  <c r="H48" i="4"/>
  <c r="AC48" i="4" s="1"/>
  <c r="E48" i="4"/>
  <c r="Z48" i="4" s="1"/>
  <c r="Q22" i="4"/>
  <c r="AL22" i="4" s="1"/>
  <c r="O22" i="4"/>
  <c r="AJ22" i="4" s="1"/>
  <c r="M48" i="4"/>
  <c r="AH48" i="4" s="1"/>
  <c r="I48" i="4"/>
  <c r="AD48" i="4" s="1"/>
  <c r="D48" i="4" l="1"/>
  <c r="Y48" i="4" s="1"/>
  <c r="V49" i="4" l="1"/>
  <c r="AQ49" i="4" s="1"/>
  <c r="J49" i="4"/>
  <c r="AE49" i="4" s="1"/>
  <c r="L49" i="4"/>
  <c r="AG49" i="4" s="1"/>
  <c r="I49" i="4"/>
  <c r="AD49" i="4" s="1"/>
  <c r="H49" i="4"/>
  <c r="AC49" i="4" s="1"/>
  <c r="K49" i="4"/>
  <c r="AF49" i="4" s="1"/>
  <c r="T49" i="4"/>
  <c r="AO49" i="4" s="1"/>
  <c r="M49" i="4"/>
  <c r="AH49" i="4" s="1"/>
  <c r="N49" i="4"/>
  <c r="AI49" i="4" s="1"/>
  <c r="E49" i="4"/>
  <c r="Z49" i="4" s="1"/>
  <c r="D49" i="4" l="1"/>
  <c r="Y49" i="4" s="1"/>
  <c r="I50" i="4" l="1"/>
  <c r="AD50" i="4" s="1"/>
  <c r="T50" i="4"/>
  <c r="AO50" i="4" s="1"/>
  <c r="K50" i="4"/>
  <c r="AF50" i="4" s="1"/>
  <c r="J50" i="4"/>
  <c r="AE50" i="4" s="1"/>
  <c r="L50" i="4"/>
  <c r="AG50" i="4" s="1"/>
  <c r="V50" i="4"/>
  <c r="AQ50" i="4" s="1"/>
  <c r="H50" i="4"/>
  <c r="AC50" i="4" s="1"/>
  <c r="N50" i="4"/>
  <c r="AI50" i="4" s="1"/>
  <c r="E50" i="4"/>
  <c r="Z50" i="4" s="1"/>
  <c r="F22" i="4"/>
  <c r="AA22" i="4" s="1"/>
  <c r="U13" i="4"/>
  <c r="AP13" i="4" s="1"/>
  <c r="M50" i="4"/>
  <c r="AH50" i="4" s="1"/>
  <c r="O23" i="4"/>
  <c r="AJ23" i="4" s="1"/>
  <c r="D50" i="4" l="1"/>
  <c r="Y50" i="4" s="1"/>
  <c r="S23" i="4" l="1"/>
  <c r="AN23" i="4" s="1"/>
  <c r="T51" i="4"/>
  <c r="AO51" i="4" s="1"/>
  <c r="L51" i="4"/>
  <c r="AG51" i="4" s="1"/>
  <c r="H51" i="4"/>
  <c r="AC51" i="4" s="1"/>
  <c r="R23" i="4"/>
  <c r="AM23" i="4" s="1"/>
  <c r="J51" i="4"/>
  <c r="AE51" i="4" s="1"/>
  <c r="Q23" i="4"/>
  <c r="AL23" i="4" s="1"/>
  <c r="P23" i="4"/>
  <c r="AK23" i="4" s="1"/>
  <c r="K51" i="4"/>
  <c r="AF51" i="4" s="1"/>
  <c r="I51" i="4"/>
  <c r="AD51" i="4" s="1"/>
  <c r="M51" i="4"/>
  <c r="AH51" i="4" s="1"/>
  <c r="V51" i="4"/>
  <c r="AQ51" i="4" s="1"/>
  <c r="N51" i="4"/>
  <c r="AI51" i="4" s="1"/>
  <c r="E51" i="4"/>
  <c r="Z51" i="4" s="1"/>
  <c r="D51" i="4" l="1"/>
  <c r="Y51" i="4" s="1"/>
  <c r="E52" i="4" l="1"/>
  <c r="Z52" i="4" s="1"/>
  <c r="V52" i="4"/>
  <c r="AQ52" i="4" s="1"/>
  <c r="J52" i="4"/>
  <c r="AE52" i="4" s="1"/>
  <c r="L52" i="4"/>
  <c r="AG52" i="4" s="1"/>
  <c r="F23" i="4"/>
  <c r="AA23" i="4" s="1"/>
  <c r="T52" i="4"/>
  <c r="AO52" i="4" s="1"/>
  <c r="O24" i="4"/>
  <c r="AJ24" i="4" s="1"/>
  <c r="K52" i="4"/>
  <c r="AF52" i="4" s="1"/>
  <c r="Q24" i="4"/>
  <c r="AL24" i="4" s="1"/>
  <c r="M52" i="4"/>
  <c r="AH52" i="4" s="1"/>
  <c r="S24" i="4"/>
  <c r="AN24" i="4" s="1"/>
  <c r="P24" i="4"/>
  <c r="AK24" i="4" s="1"/>
  <c r="I52" i="4"/>
  <c r="AD52" i="4" s="1"/>
  <c r="R24" i="4"/>
  <c r="AM24" i="4" s="1"/>
  <c r="H52" i="4"/>
  <c r="AC52" i="4" s="1"/>
  <c r="N52" i="4"/>
  <c r="AI52" i="4" s="1"/>
  <c r="D52" i="4" l="1"/>
  <c r="Y52" i="4" s="1"/>
  <c r="N53" i="4" l="1"/>
  <c r="AI53" i="4" s="1"/>
  <c r="T53" i="4"/>
  <c r="AO53" i="4" s="1"/>
  <c r="E53" i="4"/>
  <c r="Z53" i="4" s="1"/>
  <c r="H53" i="4"/>
  <c r="AC53" i="4" s="1"/>
  <c r="L53" i="4"/>
  <c r="AG53" i="4" s="1"/>
  <c r="V53" i="4"/>
  <c r="AQ53" i="4" s="1"/>
  <c r="K53" i="4"/>
  <c r="AF53" i="4" s="1"/>
  <c r="I53" i="4"/>
  <c r="AD53" i="4" s="1"/>
  <c r="M53" i="4"/>
  <c r="AH53" i="4" s="1"/>
  <c r="J53" i="4"/>
  <c r="AE53" i="4" s="1"/>
  <c r="D53" i="4" l="1"/>
  <c r="Y53" i="4" s="1"/>
  <c r="N54" i="4" l="1"/>
  <c r="AI54" i="4" s="1"/>
  <c r="V54" i="4"/>
  <c r="AQ54" i="4" s="1"/>
  <c r="T54" i="4"/>
  <c r="AO54" i="4" s="1"/>
  <c r="I54" i="4"/>
  <c r="AD54" i="4" s="1"/>
  <c r="J54" i="4"/>
  <c r="AE54" i="4" s="1"/>
  <c r="E54" i="4"/>
  <c r="Z54" i="4" s="1"/>
  <c r="F24" i="4"/>
  <c r="AA24" i="4" s="1"/>
  <c r="M54" i="4"/>
  <c r="AH54" i="4" s="1"/>
  <c r="K54" i="4"/>
  <c r="AF54" i="4" s="1"/>
  <c r="U14" i="4"/>
  <c r="AP14" i="4" s="1"/>
  <c r="H54" i="4"/>
  <c r="AC54" i="4" s="1"/>
  <c r="L54" i="4"/>
  <c r="AG54" i="4" s="1"/>
  <c r="D54" i="4" l="1"/>
  <c r="Y54" i="4" s="1"/>
  <c r="T55" i="4" l="1"/>
  <c r="AO55" i="4" s="1"/>
  <c r="K55" i="4"/>
  <c r="AF55" i="4" s="1"/>
  <c r="R25" i="4"/>
  <c r="AM25" i="4" s="1"/>
  <c r="P25" i="4"/>
  <c r="AK25" i="4" s="1"/>
  <c r="M55" i="4"/>
  <c r="AH55" i="4" s="1"/>
  <c r="O25" i="4"/>
  <c r="AJ25" i="4" s="1"/>
  <c r="J55" i="4"/>
  <c r="AE55" i="4" s="1"/>
  <c r="V55" i="4"/>
  <c r="AQ55" i="4" s="1"/>
  <c r="I55" i="4"/>
  <c r="AD55" i="4" s="1"/>
  <c r="Q25" i="4"/>
  <c r="AL25" i="4" s="1"/>
  <c r="H55" i="4"/>
  <c r="AC55" i="4" s="1"/>
  <c r="N55" i="4"/>
  <c r="AI55" i="4" s="1"/>
  <c r="L55" i="4"/>
  <c r="AG55" i="4" s="1"/>
  <c r="E55" i="4"/>
  <c r="Z55" i="4" s="1"/>
  <c r="S25" i="4"/>
  <c r="AN25" i="4" s="1"/>
  <c r="D55" i="4" l="1"/>
  <c r="Y55" i="4" s="1"/>
  <c r="N56" i="4" l="1"/>
  <c r="AI56" i="4" s="1"/>
  <c r="M56" i="4"/>
  <c r="AH56" i="4" s="1"/>
  <c r="J56" i="4"/>
  <c r="AE56" i="4" s="1"/>
  <c r="E56" i="4"/>
  <c r="Z56" i="4" s="1"/>
  <c r="V56" i="4"/>
  <c r="AQ56" i="4" s="1"/>
  <c r="I56" i="4"/>
  <c r="AD56" i="4" s="1"/>
  <c r="K56" i="4"/>
  <c r="AF56" i="4" s="1"/>
  <c r="H56" i="4"/>
  <c r="AC56" i="4" s="1"/>
  <c r="T56" i="4"/>
  <c r="AO56" i="4" s="1"/>
  <c r="L56" i="4"/>
  <c r="AG56" i="4" s="1"/>
  <c r="D56" i="4" l="1"/>
  <c r="Y56" i="4" s="1"/>
  <c r="K57" i="4" l="1"/>
  <c r="AF57" i="4" s="1"/>
  <c r="J57" i="4"/>
  <c r="AE57" i="4" s="1"/>
  <c r="V57" i="4"/>
  <c r="AQ57" i="4" s="1"/>
  <c r="E57" i="4"/>
  <c r="Z57" i="4" s="1"/>
  <c r="L57" i="4"/>
  <c r="AG57" i="4" s="1"/>
  <c r="H57" i="4"/>
  <c r="AC57" i="4" s="1"/>
  <c r="I57" i="4"/>
  <c r="AD57" i="4" s="1"/>
  <c r="T57" i="4"/>
  <c r="AO57" i="4" s="1"/>
  <c r="M57" i="4"/>
  <c r="AH57" i="4" s="1"/>
  <c r="N57" i="4"/>
  <c r="AI57" i="4" s="1"/>
  <c r="F25" i="4"/>
  <c r="AA25" i="4" s="1"/>
  <c r="D57" i="4" l="1"/>
  <c r="Y57" i="4" s="1"/>
  <c r="T58" i="4" l="1"/>
  <c r="AO58" i="4" s="1"/>
  <c r="L58" i="4"/>
  <c r="AG58" i="4" s="1"/>
  <c r="S26" i="4"/>
  <c r="AN26" i="4" s="1"/>
  <c r="P26" i="4"/>
  <c r="AK26" i="4" s="1"/>
  <c r="K58" i="4"/>
  <c r="AF58" i="4" s="1"/>
  <c r="O26" i="4"/>
  <c r="AJ26" i="4" s="1"/>
  <c r="V58" i="4"/>
  <c r="AQ58" i="4" s="1"/>
  <c r="I58" i="4"/>
  <c r="AD58" i="4" s="1"/>
  <c r="J58" i="4"/>
  <c r="AE58" i="4" s="1"/>
  <c r="E58" i="4"/>
  <c r="Z58" i="4" s="1"/>
  <c r="M58" i="4"/>
  <c r="AH58" i="4" s="1"/>
  <c r="H58" i="4"/>
  <c r="AC58" i="4" s="1"/>
  <c r="N58" i="4"/>
  <c r="AI58" i="4" s="1"/>
  <c r="R26" i="4"/>
  <c r="AM26" i="4" s="1"/>
  <c r="Q26" i="4"/>
  <c r="AL26" i="4" s="1"/>
  <c r="D58" i="4" l="1"/>
  <c r="Y58" i="4" s="1"/>
  <c r="H59" i="4" l="1"/>
  <c r="AC59" i="4" s="1"/>
  <c r="L59" i="4"/>
  <c r="AG59" i="4" s="1"/>
  <c r="M59" i="4"/>
  <c r="AH59" i="4" s="1"/>
  <c r="K59" i="4"/>
  <c r="AF59" i="4" s="1"/>
  <c r="J59" i="4"/>
  <c r="AE59" i="4" s="1"/>
  <c r="I59" i="4"/>
  <c r="AD59" i="4" s="1"/>
  <c r="V59" i="4"/>
  <c r="AQ59" i="4" s="1"/>
  <c r="T59" i="4"/>
  <c r="AO59" i="4" s="1"/>
  <c r="U15" i="4"/>
  <c r="AP15" i="4" s="1"/>
  <c r="N59" i="4"/>
  <c r="AI59" i="4" s="1"/>
  <c r="E59" i="4"/>
  <c r="Z59" i="4" s="1"/>
  <c r="D59" i="4" l="1"/>
  <c r="Y59" i="4" s="1"/>
  <c r="T60" i="4" l="1"/>
  <c r="AO60" i="4" s="1"/>
  <c r="V60" i="4"/>
  <c r="AQ60" i="4" s="1"/>
  <c r="H60" i="4"/>
  <c r="AC60" i="4" s="1"/>
  <c r="I60" i="4"/>
  <c r="AD60" i="4" s="1"/>
  <c r="N60" i="4"/>
  <c r="AI60" i="4" s="1"/>
  <c r="J60" i="4"/>
  <c r="AE60" i="4" s="1"/>
  <c r="L60" i="4"/>
  <c r="AG60" i="4" s="1"/>
  <c r="K60" i="4"/>
  <c r="AF60" i="4" s="1"/>
  <c r="E60" i="4"/>
  <c r="Z60" i="4" s="1"/>
  <c r="M60" i="4"/>
  <c r="AH60" i="4" s="1"/>
  <c r="F26" i="4"/>
  <c r="AA26" i="4" s="1"/>
  <c r="D60" i="4" l="1"/>
  <c r="Y60" i="4" s="1"/>
  <c r="L61" i="4" l="1"/>
  <c r="AG61" i="4" s="1"/>
  <c r="T61" i="4"/>
  <c r="AO61" i="4" s="1"/>
  <c r="O27" i="4"/>
  <c r="AJ27" i="4" s="1"/>
  <c r="V61" i="4"/>
  <c r="AQ61" i="4" s="1"/>
  <c r="Q27" i="4"/>
  <c r="AL27" i="4" s="1"/>
  <c r="I61" i="4"/>
  <c r="AD61" i="4" s="1"/>
  <c r="M61" i="4"/>
  <c r="AH61" i="4" s="1"/>
  <c r="J61" i="4"/>
  <c r="AE61" i="4" s="1"/>
  <c r="E61" i="4"/>
  <c r="Z61" i="4" s="1"/>
  <c r="K61" i="4"/>
  <c r="AF61" i="4" s="1"/>
  <c r="R27" i="4"/>
  <c r="AM27" i="4" s="1"/>
  <c r="P27" i="4"/>
  <c r="AK27" i="4" s="1"/>
  <c r="N61" i="4"/>
  <c r="AI61" i="4" s="1"/>
  <c r="S27" i="4"/>
  <c r="AN27" i="4" s="1"/>
  <c r="H61" i="4"/>
  <c r="AC61" i="4" s="1"/>
  <c r="D61" i="4" l="1"/>
  <c r="Y61" i="4" s="1"/>
  <c r="M62" i="4" l="1"/>
  <c r="AH62" i="4" s="1"/>
  <c r="L62" i="4"/>
  <c r="AG62" i="4" s="1"/>
  <c r="H62" i="4"/>
  <c r="AC62" i="4" s="1"/>
  <c r="J62" i="4"/>
  <c r="AE62" i="4" s="1"/>
  <c r="N62" i="4"/>
  <c r="AI62" i="4" s="1"/>
  <c r="I62" i="4"/>
  <c r="AD62" i="4" s="1"/>
  <c r="K62" i="4"/>
  <c r="AF62" i="4" s="1"/>
  <c r="T62" i="4"/>
  <c r="AO62" i="4" s="1"/>
  <c r="E62" i="4"/>
  <c r="Z62" i="4" s="1"/>
  <c r="V62" i="4"/>
  <c r="AQ62" i="4" s="1"/>
  <c r="D62" i="4" l="1"/>
  <c r="Y62" i="4" s="1"/>
  <c r="K63" i="4" l="1"/>
  <c r="AF63" i="4" s="1"/>
  <c r="E63" i="4"/>
  <c r="Z63" i="4" s="1"/>
  <c r="V63" i="4"/>
  <c r="AQ63" i="4" s="1"/>
  <c r="H63" i="4"/>
  <c r="AC63" i="4" s="1"/>
  <c r="M63" i="4"/>
  <c r="AH63" i="4" s="1"/>
  <c r="N63" i="4"/>
  <c r="AI63" i="4" s="1"/>
  <c r="F27" i="4"/>
  <c r="AA27" i="4" s="1"/>
  <c r="J63" i="4"/>
  <c r="AE63" i="4" s="1"/>
  <c r="L63" i="4"/>
  <c r="AG63" i="4" s="1"/>
  <c r="T63" i="4"/>
  <c r="AO63" i="4" s="1"/>
  <c r="I63" i="4"/>
  <c r="AD63" i="4" s="1"/>
  <c r="D63" i="4" l="1"/>
  <c r="Y63" i="4" s="1"/>
  <c r="J64" i="4" l="1"/>
  <c r="AE64" i="4" s="1"/>
  <c r="I64" i="4"/>
  <c r="AD64" i="4" s="1"/>
  <c r="H64" i="4"/>
  <c r="AC64" i="4" s="1"/>
  <c r="Q28" i="4"/>
  <c r="AL28" i="4" s="1"/>
  <c r="O28" i="4"/>
  <c r="AJ28" i="4" s="1"/>
  <c r="S28" i="4"/>
  <c r="AN28" i="4" s="1"/>
  <c r="E64" i="4"/>
  <c r="Z64" i="4" s="1"/>
  <c r="P28" i="4"/>
  <c r="AK28" i="4" s="1"/>
  <c r="K64" i="4"/>
  <c r="AF64" i="4" s="1"/>
  <c r="T64" i="4"/>
  <c r="AO64" i="4" s="1"/>
  <c r="N64" i="4"/>
  <c r="AI64" i="4" s="1"/>
  <c r="R28" i="4"/>
  <c r="AM28" i="4" s="1"/>
  <c r="U16" i="4"/>
  <c r="AP16" i="4" s="1"/>
  <c r="M64" i="4"/>
  <c r="AH64" i="4" s="1"/>
  <c r="L64" i="4"/>
  <c r="AG64" i="4" s="1"/>
  <c r="V64" i="4"/>
  <c r="AQ64" i="4" s="1"/>
  <c r="D64" i="4" l="1"/>
  <c r="Y64" i="4" s="1"/>
  <c r="J65" i="4" l="1"/>
  <c r="AE65" i="4" s="1"/>
  <c r="H65" i="4"/>
  <c r="AC65" i="4" s="1"/>
  <c r="V65" i="4"/>
  <c r="AQ65" i="4" s="1"/>
  <c r="N65" i="4"/>
  <c r="AI65" i="4" s="1"/>
  <c r="L65" i="4"/>
  <c r="AG65" i="4" s="1"/>
  <c r="M65" i="4"/>
  <c r="AH65" i="4" s="1"/>
  <c r="T65" i="4"/>
  <c r="AO65" i="4" s="1"/>
  <c r="E65" i="4"/>
  <c r="Z65" i="4" s="1"/>
  <c r="I65" i="4"/>
  <c r="AD65" i="4" s="1"/>
  <c r="K65" i="4"/>
  <c r="AF65" i="4" s="1"/>
  <c r="D65" i="4" l="1"/>
  <c r="Y65" i="4" s="1"/>
  <c r="H66" i="4" l="1"/>
  <c r="AC66" i="4" s="1"/>
  <c r="N66" i="4"/>
  <c r="AI66" i="4" s="1"/>
  <c r="K66" i="4"/>
  <c r="AF66" i="4" s="1"/>
  <c r="L66" i="4"/>
  <c r="AG66" i="4" s="1"/>
  <c r="I66" i="4"/>
  <c r="AD66" i="4" s="1"/>
  <c r="V66" i="4"/>
  <c r="AQ66" i="4" s="1"/>
  <c r="F28" i="4"/>
  <c r="AA28" i="4" s="1"/>
  <c r="E66" i="4"/>
  <c r="Z66" i="4" s="1"/>
  <c r="T66" i="4"/>
  <c r="AO66" i="4" s="1"/>
  <c r="M66" i="4"/>
  <c r="AH66" i="4" s="1"/>
  <c r="J66" i="4"/>
  <c r="AE66" i="4" s="1"/>
  <c r="D66" i="4" l="1"/>
  <c r="Y66" i="4" s="1"/>
  <c r="S29" i="4" l="1"/>
  <c r="AN29" i="4" s="1"/>
  <c r="K67" i="4"/>
  <c r="AF67" i="4" s="1"/>
  <c r="J67" i="4"/>
  <c r="AE67" i="4" s="1"/>
  <c r="M67" i="4"/>
  <c r="AH67" i="4" s="1"/>
  <c r="P29" i="4"/>
  <c r="AK29" i="4" s="1"/>
  <c r="R29" i="4"/>
  <c r="AM29" i="4" s="1"/>
  <c r="O29" i="4"/>
  <c r="AJ29" i="4" s="1"/>
  <c r="T67" i="4"/>
  <c r="AO67" i="4" s="1"/>
  <c r="E67" i="4"/>
  <c r="Z67" i="4" s="1"/>
  <c r="L67" i="4"/>
  <c r="AG67" i="4" s="1"/>
  <c r="H67" i="4"/>
  <c r="AC67" i="4" s="1"/>
  <c r="I67" i="4"/>
  <c r="AD67" i="4" s="1"/>
  <c r="N67" i="4"/>
  <c r="AI67" i="4" s="1"/>
  <c r="V67" i="4"/>
  <c r="AQ67" i="4" s="1"/>
  <c r="Q29" i="4"/>
  <c r="AL29" i="4" s="1"/>
  <c r="D67" i="4" l="1"/>
  <c r="Y67" i="4" s="1"/>
  <c r="L68" i="4" l="1"/>
  <c r="AG68" i="4" s="1"/>
  <c r="M68" i="4"/>
  <c r="AH68" i="4" s="1"/>
  <c r="J68" i="4"/>
  <c r="AE68" i="4" s="1"/>
  <c r="K68" i="4"/>
  <c r="AF68" i="4" s="1"/>
  <c r="H68" i="4"/>
  <c r="AC68" i="4" s="1"/>
  <c r="V68" i="4"/>
  <c r="AQ68" i="4" s="1"/>
  <c r="I68" i="4"/>
  <c r="AD68" i="4" s="1"/>
  <c r="E68" i="4"/>
  <c r="Z68" i="4" s="1"/>
  <c r="N68" i="4"/>
  <c r="AI68" i="4" s="1"/>
  <c r="T68" i="4"/>
  <c r="AO68" i="4" s="1"/>
  <c r="D68" i="4" l="1"/>
  <c r="Y68" i="4" s="1"/>
  <c r="V69" i="4" l="1"/>
  <c r="AQ69" i="4" s="1"/>
  <c r="I69" i="4"/>
  <c r="AD69" i="4" s="1"/>
  <c r="T69" i="4"/>
  <c r="AO69" i="4" s="1"/>
  <c r="H69" i="4"/>
  <c r="AC69" i="4" s="1"/>
  <c r="L69" i="4"/>
  <c r="AG69" i="4" s="1"/>
  <c r="M69" i="4"/>
  <c r="AH69" i="4" s="1"/>
  <c r="K69" i="4"/>
  <c r="AF69" i="4" s="1"/>
  <c r="U17" i="4"/>
  <c r="AP17" i="4" s="1"/>
  <c r="J69" i="4"/>
  <c r="AE69" i="4" s="1"/>
  <c r="E69" i="4"/>
  <c r="Z69" i="4" s="1"/>
  <c r="N69" i="4"/>
  <c r="AI69" i="4" s="1"/>
  <c r="F29" i="4"/>
  <c r="AA29" i="4" s="1"/>
  <c r="D69" i="4" l="1"/>
  <c r="Y69" i="4" s="1"/>
  <c r="R30" i="4" l="1"/>
  <c r="AM30" i="4" s="1"/>
  <c r="H70" i="4"/>
  <c r="AC70" i="4" s="1"/>
  <c r="P30" i="4"/>
  <c r="AK30" i="4" s="1"/>
  <c r="T70" i="4"/>
  <c r="AO70" i="4" s="1"/>
  <c r="J70" i="4"/>
  <c r="AE70" i="4" s="1"/>
  <c r="K70" i="4"/>
  <c r="AF70" i="4" s="1"/>
  <c r="Q30" i="4"/>
  <c r="AL30" i="4" s="1"/>
  <c r="I70" i="4"/>
  <c r="AD70" i="4" s="1"/>
  <c r="L70" i="4"/>
  <c r="AG70" i="4" s="1"/>
  <c r="E70" i="4"/>
  <c r="Z70" i="4" s="1"/>
  <c r="V70" i="4"/>
  <c r="AQ70" i="4" s="1"/>
  <c r="O30" i="4"/>
  <c r="AJ30" i="4" s="1"/>
  <c r="S30" i="4"/>
  <c r="AN30" i="4" s="1"/>
  <c r="M70" i="4"/>
  <c r="AH70" i="4" s="1"/>
  <c r="N70" i="4"/>
  <c r="AI70" i="4" s="1"/>
  <c r="D70" i="4" l="1"/>
  <c r="Y70" i="4" s="1"/>
  <c r="M71" i="4" l="1"/>
  <c r="AH71" i="4" s="1"/>
  <c r="L71" i="4"/>
  <c r="AG71" i="4" s="1"/>
  <c r="E71" i="4"/>
  <c r="Z71" i="4" s="1"/>
  <c r="I71" i="4"/>
  <c r="AD71" i="4" s="1"/>
  <c r="J71" i="4"/>
  <c r="AE71" i="4" s="1"/>
  <c r="T71" i="4"/>
  <c r="AO71" i="4" s="1"/>
  <c r="V71" i="4"/>
  <c r="AQ71" i="4" s="1"/>
  <c r="K71" i="4"/>
  <c r="AF71" i="4" s="1"/>
  <c r="H71" i="4"/>
  <c r="AC71" i="4" s="1"/>
  <c r="N71" i="4"/>
  <c r="AI71" i="4" s="1"/>
  <c r="D71" i="4" l="1"/>
  <c r="Y71" i="4" s="1"/>
  <c r="O34" i="4" l="1"/>
  <c r="AJ34" i="4" s="1"/>
  <c r="I72" i="4"/>
  <c r="AD72" i="4" s="1"/>
  <c r="H72" i="4"/>
  <c r="AC72" i="4" s="1"/>
  <c r="L72" i="4"/>
  <c r="AG72" i="4" s="1"/>
  <c r="J72" i="4"/>
  <c r="AE72" i="4" s="1"/>
  <c r="T72" i="4"/>
  <c r="AO72" i="4" s="1"/>
  <c r="N72" i="4"/>
  <c r="AI72" i="4" s="1"/>
  <c r="V72" i="4"/>
  <c r="AQ72" i="4" s="1"/>
  <c r="F30" i="4"/>
  <c r="AA30" i="4" s="1"/>
  <c r="K72" i="4"/>
  <c r="AF72" i="4" s="1"/>
  <c r="E72" i="4"/>
  <c r="Z72" i="4" s="1"/>
  <c r="M72" i="4"/>
  <c r="AH72" i="4" s="1"/>
  <c r="D72" i="4" l="1"/>
  <c r="Y72" i="4" s="1"/>
  <c r="N73" i="4" l="1"/>
  <c r="AI73" i="4" s="1"/>
  <c r="K73" i="4"/>
  <c r="AF73" i="4" s="1"/>
  <c r="R31" i="4"/>
  <c r="AM31" i="4" s="1"/>
  <c r="M73" i="4"/>
  <c r="AH73" i="4" s="1"/>
  <c r="O31" i="4"/>
  <c r="AJ31" i="4" s="1"/>
  <c r="I73" i="4"/>
  <c r="AD73" i="4" s="1"/>
  <c r="J73" i="4"/>
  <c r="AE73" i="4" s="1"/>
  <c r="E73" i="4"/>
  <c r="Z73" i="4" s="1"/>
  <c r="T73" i="4"/>
  <c r="AO73" i="4" s="1"/>
  <c r="V73" i="4"/>
  <c r="AQ73" i="4" s="1"/>
  <c r="Q31" i="4"/>
  <c r="AL31" i="4" s="1"/>
  <c r="P31" i="4"/>
  <c r="AK31" i="4" s="1"/>
  <c r="H73" i="4"/>
  <c r="AC73" i="4" s="1"/>
  <c r="L73" i="4"/>
  <c r="AG73" i="4" s="1"/>
  <c r="S31" i="4"/>
  <c r="AN31" i="4" s="1"/>
  <c r="D73" i="4" l="1"/>
  <c r="Y73" i="4" s="1"/>
  <c r="T74" i="4" l="1"/>
  <c r="AO74" i="4" s="1"/>
  <c r="E74" i="4"/>
  <c r="Z74" i="4" s="1"/>
  <c r="U18" i="4"/>
  <c r="AP18" i="4" s="1"/>
  <c r="L74" i="4"/>
  <c r="AG74" i="4" s="1"/>
  <c r="M74" i="4"/>
  <c r="AH74" i="4" s="1"/>
  <c r="O35" i="4"/>
  <c r="AJ35" i="4" s="1"/>
  <c r="H74" i="4"/>
  <c r="AC74" i="4" s="1"/>
  <c r="I74" i="4"/>
  <c r="AD74" i="4" s="1"/>
  <c r="N74" i="4"/>
  <c r="AI74" i="4" s="1"/>
  <c r="J74" i="4"/>
  <c r="AE74" i="4" s="1"/>
  <c r="V74" i="4"/>
  <c r="AQ74" i="4" s="1"/>
  <c r="K74" i="4"/>
  <c r="AF74" i="4" s="1"/>
  <c r="D74" i="4" l="1"/>
  <c r="Y74" i="4" s="1"/>
  <c r="J75" i="4" l="1"/>
  <c r="AE75" i="4" s="1"/>
  <c r="H75" i="4"/>
  <c r="AC75" i="4" s="1"/>
  <c r="E75" i="4"/>
  <c r="Z75" i="4" s="1"/>
  <c r="V75" i="4"/>
  <c r="AQ75" i="4" s="1"/>
  <c r="I75" i="4"/>
  <c r="AD75" i="4" s="1"/>
  <c r="K75" i="4"/>
  <c r="AF75" i="4" s="1"/>
  <c r="M75" i="4"/>
  <c r="AH75" i="4" s="1"/>
  <c r="N75" i="4"/>
  <c r="AI75" i="4" s="1"/>
  <c r="T75" i="4"/>
  <c r="AO75" i="4" s="1"/>
  <c r="L75" i="4"/>
  <c r="AG75" i="4" s="1"/>
  <c r="F31" i="4"/>
  <c r="AA31" i="4" s="1"/>
  <c r="D75" i="4" l="1"/>
  <c r="Y75" i="4" s="1"/>
  <c r="E76" i="4" l="1"/>
  <c r="Z76" i="4" s="1"/>
  <c r="K76" i="4"/>
  <c r="AF76" i="4" s="1"/>
  <c r="T76" i="4"/>
  <c r="AO76" i="4" s="1"/>
  <c r="S32" i="4"/>
  <c r="AN32" i="4" s="1"/>
  <c r="L76" i="4"/>
  <c r="AG76" i="4" s="1"/>
  <c r="H76" i="4"/>
  <c r="AC76" i="4" s="1"/>
  <c r="N76" i="4"/>
  <c r="AI76" i="4" s="1"/>
  <c r="J76" i="4"/>
  <c r="AE76" i="4" s="1"/>
  <c r="I76" i="4"/>
  <c r="AD76" i="4" s="1"/>
  <c r="P32" i="4"/>
  <c r="AK32" i="4" s="1"/>
  <c r="V76" i="4"/>
  <c r="AQ76" i="4" s="1"/>
  <c r="Q32" i="4"/>
  <c r="AL32" i="4" s="1"/>
  <c r="M76" i="4"/>
  <c r="AH76" i="4" s="1"/>
  <c r="R32" i="4"/>
  <c r="AM32" i="4" s="1"/>
  <c r="O32" i="4" l="1"/>
  <c r="AJ32" i="4" s="1"/>
  <c r="O36" i="4"/>
  <c r="AJ36" i="4" s="1"/>
  <c r="D76" i="4"/>
  <c r="Y76" i="4" s="1"/>
  <c r="L77" i="4" l="1"/>
  <c r="AG77" i="4" s="1"/>
  <c r="I77" i="4"/>
  <c r="AD77" i="4" s="1"/>
  <c r="J77" i="4"/>
  <c r="AE77" i="4" s="1"/>
  <c r="T77" i="4"/>
  <c r="AO77" i="4" s="1"/>
  <c r="H77" i="4"/>
  <c r="AC77" i="4" s="1"/>
  <c r="N77" i="4"/>
  <c r="AI77" i="4" s="1"/>
  <c r="M77" i="4"/>
  <c r="AH77" i="4" s="1"/>
  <c r="V77" i="4"/>
  <c r="AQ77" i="4" s="1"/>
  <c r="K77" i="4"/>
  <c r="AF77" i="4" s="1"/>
  <c r="E77" i="4"/>
  <c r="Z77" i="4" s="1"/>
  <c r="D77" i="4" l="1"/>
  <c r="Y77" i="4" s="1"/>
  <c r="M78" i="4" l="1"/>
  <c r="AH78" i="4" s="1"/>
  <c r="H78" i="4"/>
  <c r="AC78" i="4" s="1"/>
  <c r="J78" i="4"/>
  <c r="AE78" i="4" s="1"/>
  <c r="T78" i="4"/>
  <c r="AO78" i="4" s="1"/>
  <c r="N78" i="4"/>
  <c r="AI78" i="4" s="1"/>
  <c r="F32" i="4"/>
  <c r="AA32" i="4" s="1"/>
  <c r="K78" i="4"/>
  <c r="AF78" i="4" s="1"/>
  <c r="V78" i="4"/>
  <c r="AQ78" i="4" s="1"/>
  <c r="O37" i="4"/>
  <c r="AJ37" i="4" s="1"/>
  <c r="E78" i="4"/>
  <c r="Z78" i="4" s="1"/>
  <c r="L78" i="4"/>
  <c r="AG78" i="4" s="1"/>
  <c r="I78" i="4"/>
  <c r="AD78" i="4" s="1"/>
  <c r="D78" i="4" l="1"/>
  <c r="Y78" i="4" s="1"/>
  <c r="I79" i="4" l="1"/>
  <c r="AD79" i="4" s="1"/>
  <c r="V79" i="4"/>
  <c r="AQ79" i="4" s="1"/>
  <c r="M79" i="4"/>
  <c r="AH79" i="4" s="1"/>
  <c r="R33" i="4"/>
  <c r="AM33" i="4" s="1"/>
  <c r="N79" i="4"/>
  <c r="AI79" i="4" s="1"/>
  <c r="Q33" i="4"/>
  <c r="AL33" i="4" s="1"/>
  <c r="L79" i="4"/>
  <c r="AG79" i="4" s="1"/>
  <c r="H79" i="4"/>
  <c r="AC79" i="4" s="1"/>
  <c r="K79" i="4"/>
  <c r="AF79" i="4" s="1"/>
  <c r="O33" i="4"/>
  <c r="AJ33" i="4" s="1"/>
  <c r="P33" i="4"/>
  <c r="AK33" i="4" s="1"/>
  <c r="U19" i="4"/>
  <c r="AP19" i="4" s="1"/>
  <c r="T79" i="4"/>
  <c r="AO79" i="4" s="1"/>
  <c r="J79" i="4"/>
  <c r="AE79" i="4" s="1"/>
  <c r="E79" i="4"/>
  <c r="Z79" i="4" s="1"/>
  <c r="S33" i="4"/>
  <c r="AN33" i="4" s="1"/>
  <c r="D79" i="4" l="1"/>
  <c r="Y79" i="4" s="1"/>
  <c r="M80" i="4" l="1"/>
  <c r="AH80" i="4" s="1"/>
  <c r="O38" i="4"/>
  <c r="AJ38" i="4" s="1"/>
  <c r="L80" i="4"/>
  <c r="AG80" i="4" s="1"/>
  <c r="K80" i="4"/>
  <c r="AF80" i="4" s="1"/>
  <c r="N80" i="4"/>
  <c r="AI80" i="4" s="1"/>
  <c r="I80" i="4"/>
  <c r="AD80" i="4" s="1"/>
  <c r="T80" i="4"/>
  <c r="AO80" i="4" s="1"/>
  <c r="J80" i="4"/>
  <c r="AE80" i="4" s="1"/>
  <c r="E80" i="4"/>
  <c r="Z80" i="4" s="1"/>
  <c r="V80" i="4"/>
  <c r="AQ80" i="4" s="1"/>
  <c r="H80" i="4"/>
  <c r="AC80" i="4" s="1"/>
  <c r="D80" i="4" l="1"/>
  <c r="Y80" i="4" s="1"/>
  <c r="J81" i="4" l="1"/>
  <c r="AE81" i="4" s="1"/>
  <c r="M81" i="4"/>
  <c r="AH81" i="4" s="1"/>
  <c r="L81" i="4"/>
  <c r="AG81" i="4" s="1"/>
  <c r="E81" i="4"/>
  <c r="Z81" i="4" s="1"/>
  <c r="K81" i="4"/>
  <c r="AF81" i="4" s="1"/>
  <c r="F33" i="4"/>
  <c r="AA33" i="4" s="1"/>
  <c r="I81" i="4"/>
  <c r="AD81" i="4" s="1"/>
  <c r="H81" i="4"/>
  <c r="AC81" i="4" s="1"/>
  <c r="T81" i="4"/>
  <c r="AO81" i="4" s="1"/>
  <c r="V81" i="4"/>
  <c r="AQ81" i="4" s="1"/>
  <c r="N81" i="4"/>
  <c r="AI81" i="4" s="1"/>
  <c r="D81" i="4" l="1"/>
  <c r="Y81" i="4" s="1"/>
  <c r="P34" i="4" l="1"/>
  <c r="AK34" i="4" s="1"/>
  <c r="I82" i="4"/>
  <c r="AD82" i="4" s="1"/>
  <c r="S34" i="4"/>
  <c r="AN34" i="4" s="1"/>
  <c r="Q34" i="4"/>
  <c r="AL34" i="4" s="1"/>
  <c r="M82" i="4"/>
  <c r="AH82" i="4" s="1"/>
  <c r="O39" i="4"/>
  <c r="AJ39" i="4" s="1"/>
  <c r="L82" i="4"/>
  <c r="AG82" i="4" s="1"/>
  <c r="N82" i="4"/>
  <c r="AI82" i="4" s="1"/>
  <c r="T82" i="4"/>
  <c r="AO82" i="4" s="1"/>
  <c r="H82" i="4"/>
  <c r="AC82" i="4" s="1"/>
  <c r="K82" i="4"/>
  <c r="AF82" i="4" s="1"/>
  <c r="E82" i="4"/>
  <c r="Z82" i="4" s="1"/>
  <c r="J82" i="4"/>
  <c r="AE82" i="4" s="1"/>
  <c r="R34" i="4"/>
  <c r="AM34" i="4" s="1"/>
  <c r="V82" i="4"/>
  <c r="AQ82" i="4" s="1"/>
  <c r="D82" i="4" l="1"/>
  <c r="Y82" i="4" s="1"/>
  <c r="J83" i="4" l="1"/>
  <c r="AE83" i="4" s="1"/>
  <c r="I83" i="4"/>
  <c r="AD83" i="4" s="1"/>
  <c r="E83" i="4"/>
  <c r="Z83" i="4" s="1"/>
  <c r="K83" i="4"/>
  <c r="AF83" i="4" s="1"/>
  <c r="L83" i="4"/>
  <c r="AG83" i="4" s="1"/>
  <c r="V83" i="4"/>
  <c r="AQ83" i="4" s="1"/>
  <c r="M83" i="4"/>
  <c r="AH83" i="4" s="1"/>
  <c r="N83" i="4"/>
  <c r="AI83" i="4" s="1"/>
  <c r="T83" i="4"/>
  <c r="AO83" i="4" s="1"/>
  <c r="H83" i="4"/>
  <c r="AC83" i="4" s="1"/>
  <c r="D83" i="4" l="1"/>
  <c r="Y83" i="4" s="1"/>
  <c r="E84" i="4" l="1"/>
  <c r="Z84" i="4" s="1"/>
  <c r="T84" i="4"/>
  <c r="AO84" i="4" s="1"/>
  <c r="H84" i="4"/>
  <c r="AC84" i="4" s="1"/>
  <c r="V84" i="4"/>
  <c r="AQ84" i="4" s="1"/>
  <c r="M84" i="4"/>
  <c r="AH84" i="4" s="1"/>
  <c r="U20" i="4"/>
  <c r="AP20" i="4" s="1"/>
  <c r="N84" i="4"/>
  <c r="AI84" i="4" s="1"/>
  <c r="K84" i="4"/>
  <c r="AF84" i="4" s="1"/>
  <c r="F34" i="4"/>
  <c r="AA34" i="4" s="1"/>
  <c r="J84" i="4"/>
  <c r="AE84" i="4" s="1"/>
  <c r="O40" i="4"/>
  <c r="AJ40" i="4" s="1"/>
  <c r="I84" i="4"/>
  <c r="AD84" i="4" s="1"/>
  <c r="L84" i="4"/>
  <c r="AG84" i="4" s="1"/>
  <c r="D84" i="4" l="1"/>
  <c r="Y84" i="4" s="1"/>
  <c r="M85" i="4" l="1"/>
  <c r="AH85" i="4" s="1"/>
  <c r="Q35" i="4"/>
  <c r="AL35" i="4" s="1"/>
  <c r="P35" i="4"/>
  <c r="AK35" i="4" s="1"/>
  <c r="T85" i="4"/>
  <c r="AO85" i="4" s="1"/>
  <c r="R35" i="4"/>
  <c r="AM35" i="4" s="1"/>
  <c r="H85" i="4"/>
  <c r="AC85" i="4" s="1"/>
  <c r="K85" i="4"/>
  <c r="AF85" i="4" s="1"/>
  <c r="E85" i="4"/>
  <c r="Z85" i="4" s="1"/>
  <c r="O41" i="4"/>
  <c r="AJ41" i="4" s="1"/>
  <c r="N85" i="4"/>
  <c r="AI85" i="4" s="1"/>
  <c r="S35" i="4"/>
  <c r="AN35" i="4" s="1"/>
  <c r="I85" i="4"/>
  <c r="AD85" i="4" s="1"/>
  <c r="F35" i="4"/>
  <c r="AA35" i="4" s="1"/>
  <c r="U21" i="4"/>
  <c r="AP21" i="4" s="1"/>
  <c r="J85" i="4"/>
  <c r="AE85" i="4" s="1"/>
  <c r="L85" i="4"/>
  <c r="AG85" i="4" s="1"/>
  <c r="V85" i="4"/>
  <c r="AQ85" i="4" s="1"/>
  <c r="AY55" i="4" l="1"/>
  <c r="AY36" i="4"/>
  <c r="AY44" i="4"/>
  <c r="AY83" i="4"/>
  <c r="AY74" i="4"/>
  <c r="AY57" i="4"/>
  <c r="AY81" i="4"/>
  <c r="AY32" i="4"/>
  <c r="AY76" i="4"/>
  <c r="AY52" i="4"/>
  <c r="AY42" i="4"/>
  <c r="AY59" i="4"/>
  <c r="AY14" i="4"/>
  <c r="AY67" i="4"/>
  <c r="AY66" i="4"/>
  <c r="AY9" i="4"/>
  <c r="AY16" i="4"/>
  <c r="AY64" i="4"/>
  <c r="AY40" i="4"/>
  <c r="AY60" i="4"/>
  <c r="AY21" i="4"/>
  <c r="AY71" i="4"/>
  <c r="AY47" i="4"/>
  <c r="AY39" i="4"/>
  <c r="AY61" i="4"/>
  <c r="AY62" i="4"/>
  <c r="AY33" i="4"/>
  <c r="AY19" i="4"/>
  <c r="AY75" i="4"/>
  <c r="AY38" i="4"/>
  <c r="AY79" i="4"/>
  <c r="AY27" i="4"/>
  <c r="AY82" i="4"/>
  <c r="AY77" i="4"/>
  <c r="AY17" i="4"/>
  <c r="AY48" i="4"/>
  <c r="AY11" i="4"/>
  <c r="AY56" i="4"/>
  <c r="AY50" i="4"/>
  <c r="AY49" i="4"/>
  <c r="AY53" i="4"/>
  <c r="AY43" i="4"/>
  <c r="AY51" i="4"/>
  <c r="AY30" i="4"/>
  <c r="AY45" i="4"/>
  <c r="AY78" i="4"/>
  <c r="AY13" i="4"/>
  <c r="AY29" i="4"/>
  <c r="AY26" i="4"/>
  <c r="AY69" i="4"/>
  <c r="AY8" i="4"/>
  <c r="AY34" i="4"/>
  <c r="AY65" i="4"/>
  <c r="AY63" i="4"/>
  <c r="AY46" i="4"/>
  <c r="AY80" i="4"/>
  <c r="AY54" i="4"/>
  <c r="AY22" i="4"/>
  <c r="AY35" i="4"/>
  <c r="AY15" i="4"/>
  <c r="AY58" i="4"/>
  <c r="AY70" i="4"/>
  <c r="AY28" i="4"/>
  <c r="AY20" i="4"/>
  <c r="AY24" i="4"/>
  <c r="AY31" i="4"/>
  <c r="AY72" i="4"/>
  <c r="AY10" i="4"/>
  <c r="AY23" i="4"/>
  <c r="AY73" i="4"/>
  <c r="AY84" i="4"/>
  <c r="AY6" i="4"/>
  <c r="AY68" i="4"/>
  <c r="AY12" i="4"/>
  <c r="AY7" i="4"/>
  <c r="AY25" i="4"/>
  <c r="AY41" i="4"/>
  <c r="AY18" i="4"/>
  <c r="AY37" i="4"/>
  <c r="AY85" i="4"/>
  <c r="AX33" i="4"/>
  <c r="AX41" i="4"/>
  <c r="AX81" i="4"/>
  <c r="AX16" i="4"/>
  <c r="AX48" i="4"/>
  <c r="AX36" i="4"/>
  <c r="AX24" i="4"/>
  <c r="AX83" i="4"/>
  <c r="AX66" i="4"/>
  <c r="AX69" i="4"/>
  <c r="AX80" i="4"/>
  <c r="AX76" i="4"/>
  <c r="AX21" i="4"/>
  <c r="AX67" i="4"/>
  <c r="AX17" i="4"/>
  <c r="AX7" i="4"/>
  <c r="AX23" i="4"/>
  <c r="AX68" i="4"/>
  <c r="AX57" i="4"/>
  <c r="AX62" i="4"/>
  <c r="AX46" i="4"/>
  <c r="AX47" i="4"/>
  <c r="AX12" i="4"/>
  <c r="AX72" i="4"/>
  <c r="AX58" i="4"/>
  <c r="AX63" i="4"/>
  <c r="AX65" i="4"/>
  <c r="AX71" i="4"/>
  <c r="AX45" i="4"/>
  <c r="AX19" i="4"/>
  <c r="AX40" i="4"/>
  <c r="AX51" i="4"/>
  <c r="AX28" i="4"/>
  <c r="AX27" i="4"/>
  <c r="AX38" i="4"/>
  <c r="AX29" i="4"/>
  <c r="AX31" i="4"/>
  <c r="AX70" i="4"/>
  <c r="AX60" i="4"/>
  <c r="AX22" i="4"/>
  <c r="AX53" i="4"/>
  <c r="AX49" i="4"/>
  <c r="AX52" i="4"/>
  <c r="AX9" i="4"/>
  <c r="AX37" i="4"/>
  <c r="AX74" i="4"/>
  <c r="AX79" i="4"/>
  <c r="AX82" i="4"/>
  <c r="AX30" i="4"/>
  <c r="AX26" i="4"/>
  <c r="AX35" i="4"/>
  <c r="AX43" i="4"/>
  <c r="AX64" i="4"/>
  <c r="AX75" i="4"/>
  <c r="AX18" i="4"/>
  <c r="AX8" i="4"/>
  <c r="AX32" i="4"/>
  <c r="AX54" i="4"/>
  <c r="AX39" i="4"/>
  <c r="AX20" i="4"/>
  <c r="AX59" i="4"/>
  <c r="AX25" i="4"/>
  <c r="AX34" i="4"/>
  <c r="AX14" i="4"/>
  <c r="AX78" i="4"/>
  <c r="AX10" i="4"/>
  <c r="AX85" i="4"/>
  <c r="AX6" i="4"/>
  <c r="AX15" i="4"/>
  <c r="AX61" i="4"/>
  <c r="AX73" i="4"/>
  <c r="AX42" i="4"/>
  <c r="AX44" i="4"/>
  <c r="AX77" i="4"/>
  <c r="AX84" i="4"/>
  <c r="AX50" i="4"/>
  <c r="AX55" i="4"/>
  <c r="AX56" i="4"/>
  <c r="AX13" i="4"/>
  <c r="AX11" i="4"/>
  <c r="BH85" i="4"/>
  <c r="BH29" i="4"/>
  <c r="BH32" i="4"/>
  <c r="BH16" i="4"/>
  <c r="BH37" i="4"/>
  <c r="BH51" i="4"/>
  <c r="BH45" i="4"/>
  <c r="BH56" i="4"/>
  <c r="BH27" i="4"/>
  <c r="BH52" i="4"/>
  <c r="BH18" i="4"/>
  <c r="BH75" i="4"/>
  <c r="BH48" i="4"/>
  <c r="BH8" i="4"/>
  <c r="BH70" i="4"/>
  <c r="BH12" i="4"/>
  <c r="BH83" i="4"/>
  <c r="BH76" i="4"/>
  <c r="BH34" i="4"/>
  <c r="BH30" i="4"/>
  <c r="BH15" i="4"/>
  <c r="BH67" i="4"/>
  <c r="BH23" i="4"/>
  <c r="BH9" i="4"/>
  <c r="BH57" i="4"/>
  <c r="BH38" i="4"/>
  <c r="BH46" i="4"/>
  <c r="BH42" i="4"/>
  <c r="BH17" i="4"/>
  <c r="BH19" i="4"/>
  <c r="BH43" i="4"/>
  <c r="BH54" i="4"/>
  <c r="BH63" i="4"/>
  <c r="BH82" i="4"/>
  <c r="BH35" i="4"/>
  <c r="BH7" i="4"/>
  <c r="BH41" i="4"/>
  <c r="BH36" i="4"/>
  <c r="BH84" i="4"/>
  <c r="BH22" i="4"/>
  <c r="BH81" i="4"/>
  <c r="BH39" i="4"/>
  <c r="BH13" i="4"/>
  <c r="BH31" i="4"/>
  <c r="BH80" i="4"/>
  <c r="BH59" i="4"/>
  <c r="BH73" i="4"/>
  <c r="BH74" i="4"/>
  <c r="BH28" i="4"/>
  <c r="BH11" i="4"/>
  <c r="BH58" i="4"/>
  <c r="BH69" i="4"/>
  <c r="BH60" i="4"/>
  <c r="BH65" i="4"/>
  <c r="BH66" i="4"/>
  <c r="BH79" i="4"/>
  <c r="BH72" i="4"/>
  <c r="BH47" i="4"/>
  <c r="BH20" i="4"/>
  <c r="BH21" i="4"/>
  <c r="BH71" i="4"/>
  <c r="BH44" i="4"/>
  <c r="BH62" i="4"/>
  <c r="BH26" i="4"/>
  <c r="BH50" i="4"/>
  <c r="BH24" i="4"/>
  <c r="BH25" i="4"/>
  <c r="BH10" i="4"/>
  <c r="BH61" i="4"/>
  <c r="BH49" i="4"/>
  <c r="BH40" i="4"/>
  <c r="BH33" i="4"/>
  <c r="BH68" i="4"/>
  <c r="BH64" i="4"/>
  <c r="BH53" i="4"/>
  <c r="BH6" i="4"/>
  <c r="BH55" i="4"/>
  <c r="BH14" i="4"/>
  <c r="BH77" i="4"/>
  <c r="BH78" i="4"/>
  <c r="BI70" i="4"/>
  <c r="BI23" i="4"/>
  <c r="BI69" i="4"/>
  <c r="BI47" i="4"/>
  <c r="BI12" i="4"/>
  <c r="BI54" i="4"/>
  <c r="BI67" i="4"/>
  <c r="BI15" i="4"/>
  <c r="BI66" i="4"/>
  <c r="BI25" i="4"/>
  <c r="BI22" i="4"/>
  <c r="BI44" i="4"/>
  <c r="BI68" i="4"/>
  <c r="BI62" i="4"/>
  <c r="BI73" i="4"/>
  <c r="BI37" i="4"/>
  <c r="BI71" i="4"/>
  <c r="BI51" i="4"/>
  <c r="BI78" i="4"/>
  <c r="BI39" i="4"/>
  <c r="BI55" i="4"/>
  <c r="BI49" i="4"/>
  <c r="BI28" i="4"/>
  <c r="BI20" i="4"/>
  <c r="BI41" i="4"/>
  <c r="BI63" i="4"/>
  <c r="BI58" i="4"/>
  <c r="BI43" i="4"/>
  <c r="BI40" i="4"/>
  <c r="BI56" i="4"/>
  <c r="BI74" i="4"/>
  <c r="BI24" i="4"/>
  <c r="BI46" i="4"/>
  <c r="BI50" i="4"/>
  <c r="BI18" i="4"/>
  <c r="BI35" i="4"/>
  <c r="BI31" i="4"/>
  <c r="BI11" i="4"/>
  <c r="BI33" i="4"/>
  <c r="BI8" i="4"/>
  <c r="BI57" i="4"/>
  <c r="BI60" i="4"/>
  <c r="BI85" i="4"/>
  <c r="BI61" i="4"/>
  <c r="BI13" i="4"/>
  <c r="BI26" i="4"/>
  <c r="BI7" i="4"/>
  <c r="BI83" i="4"/>
  <c r="BI76" i="4"/>
  <c r="BI38" i="4"/>
  <c r="BI84" i="4"/>
  <c r="BI80" i="4"/>
  <c r="BI30" i="4"/>
  <c r="BI14" i="4"/>
  <c r="BI52" i="4"/>
  <c r="BI42" i="4"/>
  <c r="BI29" i="4"/>
  <c r="BI21" i="4"/>
  <c r="BI79" i="4"/>
  <c r="BI17" i="4"/>
  <c r="BI77" i="4"/>
  <c r="BI10" i="4"/>
  <c r="BI48" i="4"/>
  <c r="BI64" i="4"/>
  <c r="BI72" i="4"/>
  <c r="BI6" i="4"/>
  <c r="BI81" i="4"/>
  <c r="BI9" i="4"/>
  <c r="BI36" i="4"/>
  <c r="BI45" i="4"/>
  <c r="BI16" i="4"/>
  <c r="BI82" i="4"/>
  <c r="BI59" i="4"/>
  <c r="BI75" i="4"/>
  <c r="BI32" i="4"/>
  <c r="BI27" i="4"/>
  <c r="BI19" i="4"/>
  <c r="BI53" i="4"/>
  <c r="BI65" i="4"/>
  <c r="BI34" i="4"/>
  <c r="BJ77" i="4"/>
  <c r="BJ30" i="4"/>
  <c r="BJ49" i="4"/>
  <c r="BJ19" i="4"/>
  <c r="BJ56" i="4"/>
  <c r="BJ57" i="4"/>
  <c r="BJ50" i="4"/>
  <c r="BJ44" i="4"/>
  <c r="BJ26" i="4"/>
  <c r="BJ10" i="4"/>
  <c r="BJ78" i="4"/>
  <c r="BJ32" i="4"/>
  <c r="BJ62" i="4"/>
  <c r="BJ14" i="4"/>
  <c r="BJ34" i="4"/>
  <c r="BJ75" i="4"/>
  <c r="BJ29" i="4"/>
  <c r="BJ52" i="4"/>
  <c r="BJ82" i="4"/>
  <c r="BJ54" i="4"/>
  <c r="BJ8" i="4"/>
  <c r="BJ47" i="4"/>
  <c r="BJ31" i="4"/>
  <c r="BJ68" i="4"/>
  <c r="BJ24" i="4"/>
  <c r="BJ73" i="4"/>
  <c r="BJ36" i="4"/>
  <c r="BJ79" i="4"/>
  <c r="BJ51" i="4"/>
  <c r="BJ42" i="4"/>
  <c r="BJ66" i="4"/>
  <c r="BJ72" i="4"/>
  <c r="BJ55" i="4"/>
  <c r="BJ64" i="4"/>
  <c r="BJ61" i="4"/>
  <c r="BJ18" i="4"/>
  <c r="BJ60" i="4"/>
  <c r="BJ63" i="4"/>
  <c r="BJ35" i="4"/>
  <c r="BJ74" i="4"/>
  <c r="BJ85" i="4"/>
  <c r="BJ59" i="4"/>
  <c r="BJ81" i="4"/>
  <c r="BJ39" i="4"/>
  <c r="BJ11" i="4"/>
  <c r="BJ27" i="4"/>
  <c r="BJ16" i="4"/>
  <c r="BJ15" i="4"/>
  <c r="BJ23" i="4"/>
  <c r="BJ83" i="4"/>
  <c r="BJ45" i="4"/>
  <c r="BJ17" i="4"/>
  <c r="BJ53" i="4"/>
  <c r="BJ7" i="4"/>
  <c r="BJ38" i="4"/>
  <c r="BJ69" i="4"/>
  <c r="BJ21" i="4"/>
  <c r="BJ40" i="4"/>
  <c r="BJ65" i="4"/>
  <c r="BJ28" i="4"/>
  <c r="BJ37" i="4"/>
  <c r="BJ9" i="4"/>
  <c r="BJ25" i="4"/>
  <c r="BJ20" i="4"/>
  <c r="BJ41" i="4"/>
  <c r="BJ22" i="4"/>
  <c r="BJ76" i="4"/>
  <c r="BJ67" i="4"/>
  <c r="BJ70" i="4"/>
  <c r="BJ48" i="4"/>
  <c r="BJ13" i="4"/>
  <c r="BJ71" i="4"/>
  <c r="BJ43" i="4"/>
  <c r="BJ33" i="4"/>
  <c r="BJ12" i="4"/>
  <c r="BJ58" i="4"/>
  <c r="BJ6" i="4"/>
  <c r="BJ46" i="4"/>
  <c r="BJ80" i="4"/>
  <c r="BJ84" i="4"/>
  <c r="BL52" i="4"/>
  <c r="BL46" i="4"/>
  <c r="BL6" i="4"/>
  <c r="BL54" i="4"/>
  <c r="BL63" i="4"/>
  <c r="BL11" i="4"/>
  <c r="BL44" i="4"/>
  <c r="BL22" i="4"/>
  <c r="BL9" i="4"/>
  <c r="BL39" i="4"/>
  <c r="BL85" i="4"/>
  <c r="BL74" i="4"/>
  <c r="BL50" i="4"/>
  <c r="BL33" i="4"/>
  <c r="BL8" i="4"/>
  <c r="BL20" i="4"/>
  <c r="BL21" i="4"/>
  <c r="BL71" i="4"/>
  <c r="BL10" i="4"/>
  <c r="BL34" i="4"/>
  <c r="BL25" i="4"/>
  <c r="BL42" i="4"/>
  <c r="BL58" i="4"/>
  <c r="BL31" i="4"/>
  <c r="BL62" i="4"/>
  <c r="BL72" i="4"/>
  <c r="BL32" i="4"/>
  <c r="BL30" i="4"/>
  <c r="BL38" i="4"/>
  <c r="BL36" i="4"/>
  <c r="BL77" i="4"/>
  <c r="BL40" i="4"/>
  <c r="BL56" i="4"/>
  <c r="BL61" i="4"/>
  <c r="BL49" i="4"/>
  <c r="BL26" i="4"/>
  <c r="BL19" i="4"/>
  <c r="BL76" i="4"/>
  <c r="BL65" i="4"/>
  <c r="BL45" i="4"/>
  <c r="BL7" i="4"/>
  <c r="BL57" i="4"/>
  <c r="BL43" i="4"/>
  <c r="BL35" i="4"/>
  <c r="BL55" i="4"/>
  <c r="BL83" i="4"/>
  <c r="BL51" i="4"/>
  <c r="BL29" i="4"/>
  <c r="BL68" i="4"/>
  <c r="BL66" i="4"/>
  <c r="BL23" i="4"/>
  <c r="BL79" i="4"/>
  <c r="BL73" i="4"/>
  <c r="BL67" i="4"/>
  <c r="BL15" i="4"/>
  <c r="BL24" i="4"/>
  <c r="BL13" i="4"/>
  <c r="BL48" i="4"/>
  <c r="BL81" i="4"/>
  <c r="BL69" i="4"/>
  <c r="BL47" i="4"/>
  <c r="BL18" i="4"/>
  <c r="BL28" i="4"/>
  <c r="BL17" i="4"/>
  <c r="BL16" i="4"/>
  <c r="BL12" i="4"/>
  <c r="BL82" i="4"/>
  <c r="BL37" i="4"/>
  <c r="BL70" i="4"/>
  <c r="BL84" i="4"/>
  <c r="BL80" i="4"/>
  <c r="BL60" i="4"/>
  <c r="BL27" i="4"/>
  <c r="BL75" i="4"/>
  <c r="BL59" i="4"/>
  <c r="BL53" i="4"/>
  <c r="BL41" i="4"/>
  <c r="BL78" i="4"/>
  <c r="BL14" i="4"/>
  <c r="BL64" i="4"/>
  <c r="BD44" i="4"/>
  <c r="BD13" i="4"/>
  <c r="BD72" i="4"/>
  <c r="BD6" i="4"/>
  <c r="BD52" i="4"/>
  <c r="BD62" i="4"/>
  <c r="BD29" i="4"/>
  <c r="BD64" i="4"/>
  <c r="BD56" i="4"/>
  <c r="BD21" i="4"/>
  <c r="BD76" i="4"/>
  <c r="BD45" i="4"/>
  <c r="BD37" i="4"/>
  <c r="BD81" i="4"/>
  <c r="BD58" i="4"/>
  <c r="BD42" i="4"/>
  <c r="BD54" i="4"/>
  <c r="BD8" i="4"/>
  <c r="BD19" i="4"/>
  <c r="BD31" i="4"/>
  <c r="BD26" i="4"/>
  <c r="BD50" i="4"/>
  <c r="BD46" i="4"/>
  <c r="BD78" i="4"/>
  <c r="BD49" i="4"/>
  <c r="BD16" i="4"/>
  <c r="BD60" i="4"/>
  <c r="BD47" i="4"/>
  <c r="BD23" i="4"/>
  <c r="BD38" i="4"/>
  <c r="BD17" i="4"/>
  <c r="BD25" i="4"/>
  <c r="BD77" i="4"/>
  <c r="BD24" i="4"/>
  <c r="BD82" i="4"/>
  <c r="BD15" i="4"/>
  <c r="BD74" i="4"/>
  <c r="BD51" i="4"/>
  <c r="BD55" i="4"/>
  <c r="BD73" i="4"/>
  <c r="BD33" i="4"/>
  <c r="BD10" i="4"/>
  <c r="BD22" i="4"/>
  <c r="BD28" i="4"/>
  <c r="BD80" i="4"/>
  <c r="BD34" i="4"/>
  <c r="BD63" i="4"/>
  <c r="BD30" i="4"/>
  <c r="BD36" i="4"/>
  <c r="BD35" i="4"/>
  <c r="BD53" i="4"/>
  <c r="BD7" i="4"/>
  <c r="BD84" i="4"/>
  <c r="BD9" i="4"/>
  <c r="BD70" i="4"/>
  <c r="BD39" i="4"/>
  <c r="BD61" i="4"/>
  <c r="BD75" i="4"/>
  <c r="BD59" i="4"/>
  <c r="BD79" i="4"/>
  <c r="BD71" i="4"/>
  <c r="BD67" i="4"/>
  <c r="BD48" i="4"/>
  <c r="BD14" i="4"/>
  <c r="BD65" i="4"/>
  <c r="BD41" i="4"/>
  <c r="BD27" i="4"/>
  <c r="BD40" i="4"/>
  <c r="BD66" i="4"/>
  <c r="BD18" i="4"/>
  <c r="BD68" i="4"/>
  <c r="BD57" i="4"/>
  <c r="BD12" i="4"/>
  <c r="BD85" i="4"/>
  <c r="BD11" i="4"/>
  <c r="BD20" i="4"/>
  <c r="BD83" i="4"/>
  <c r="BD32" i="4"/>
  <c r="BD69" i="4"/>
  <c r="BD43" i="4"/>
  <c r="BF46" i="4"/>
  <c r="BF75" i="4"/>
  <c r="BF59" i="4"/>
  <c r="BF33" i="4"/>
  <c r="BF20" i="4"/>
  <c r="BF42" i="4"/>
  <c r="BF52" i="4"/>
  <c r="BF51" i="4"/>
  <c r="BF14" i="4"/>
  <c r="BF10" i="4"/>
  <c r="BF9" i="4"/>
  <c r="BF7" i="4"/>
  <c r="BF40" i="4"/>
  <c r="BF61" i="4"/>
  <c r="BF21" i="4"/>
  <c r="BF45" i="4"/>
  <c r="BF70" i="4"/>
  <c r="BF8" i="4"/>
  <c r="BF48" i="4"/>
  <c r="BF22" i="4"/>
  <c r="BF53" i="4"/>
  <c r="BF25" i="4"/>
  <c r="BF34" i="4"/>
  <c r="BF16" i="4"/>
  <c r="BF6" i="4"/>
  <c r="BF15" i="4"/>
  <c r="BF77" i="4"/>
  <c r="BF39" i="4"/>
  <c r="BF78" i="4"/>
  <c r="BF72" i="4"/>
  <c r="BF79" i="4"/>
  <c r="BF50" i="4"/>
  <c r="BF18" i="4"/>
  <c r="BF62" i="4"/>
  <c r="BF81" i="4"/>
  <c r="BF29" i="4"/>
  <c r="BF74" i="4"/>
  <c r="BF58" i="4"/>
  <c r="BF23" i="4"/>
  <c r="BF85" i="4"/>
  <c r="BF31" i="4"/>
  <c r="BF47" i="4"/>
  <c r="BF80" i="4"/>
  <c r="BF66" i="4"/>
  <c r="BF30" i="4"/>
  <c r="BF26" i="4"/>
  <c r="BF35" i="4"/>
  <c r="BF44" i="4"/>
  <c r="BF64" i="4"/>
  <c r="BF11" i="4"/>
  <c r="BF12" i="4"/>
  <c r="BF13" i="4"/>
  <c r="BF28" i="4"/>
  <c r="BF84" i="4"/>
  <c r="BF37" i="4"/>
  <c r="BF38" i="4"/>
  <c r="BF69" i="4"/>
  <c r="BF17" i="4"/>
  <c r="BF71" i="4"/>
  <c r="BF63" i="4"/>
  <c r="BF56" i="4"/>
  <c r="BF76" i="4"/>
  <c r="BF36" i="4"/>
  <c r="BF83" i="4"/>
  <c r="BF60" i="4"/>
  <c r="BF73" i="4"/>
  <c r="BF32" i="4"/>
  <c r="BF68" i="4"/>
  <c r="BF49" i="4"/>
  <c r="BF67" i="4"/>
  <c r="BF27" i="4"/>
  <c r="BF41" i="4"/>
  <c r="BF55" i="4"/>
  <c r="BF43" i="4"/>
  <c r="BF19" i="4"/>
  <c r="BF54" i="4"/>
  <c r="BF24" i="4"/>
  <c r="BF65" i="4"/>
  <c r="BF82" i="4"/>
  <c r="BF57" i="4"/>
  <c r="BB44" i="4"/>
  <c r="BB42" i="4"/>
  <c r="BB16" i="4"/>
  <c r="BB73" i="4"/>
  <c r="BB50" i="4"/>
  <c r="BB12" i="4"/>
  <c r="BB63" i="4"/>
  <c r="BB31" i="4"/>
  <c r="BB83" i="4"/>
  <c r="BB75" i="4"/>
  <c r="BB61" i="4"/>
  <c r="BB79" i="4"/>
  <c r="BB27" i="4"/>
  <c r="BB67" i="4"/>
  <c r="BB53" i="4"/>
  <c r="BB11" i="4"/>
  <c r="BB64" i="4"/>
  <c r="BB80" i="4"/>
  <c r="BB15" i="4"/>
  <c r="BB70" i="4"/>
  <c r="BB71" i="4"/>
  <c r="BB39" i="4"/>
  <c r="BB66" i="4"/>
  <c r="BB74" i="4"/>
  <c r="BB81" i="4"/>
  <c r="BB54" i="4"/>
  <c r="BB56" i="4"/>
  <c r="BB38" i="4"/>
  <c r="BB40" i="4"/>
  <c r="BB6" i="4"/>
  <c r="BB32" i="4"/>
  <c r="BB69" i="4"/>
  <c r="BB72" i="4"/>
  <c r="BB52" i="4"/>
  <c r="BB37" i="4"/>
  <c r="BB65" i="4"/>
  <c r="BB36" i="4"/>
  <c r="BB60" i="4"/>
  <c r="BB10" i="4"/>
  <c r="BB82" i="4"/>
  <c r="BB41" i="4"/>
  <c r="BB58" i="4"/>
  <c r="BB19" i="4"/>
  <c r="BB23" i="4"/>
  <c r="BB59" i="4"/>
  <c r="BB55" i="4"/>
  <c r="BB85" i="4"/>
  <c r="BB14" i="4"/>
  <c r="BB68" i="4"/>
  <c r="BB8" i="4"/>
  <c r="BB47" i="4"/>
  <c r="BB78" i="4"/>
  <c r="BB9" i="4"/>
  <c r="BB34" i="4"/>
  <c r="BB30" i="4"/>
  <c r="BB48" i="4"/>
  <c r="BB24" i="4"/>
  <c r="BB57" i="4"/>
  <c r="BB45" i="4"/>
  <c r="BB51" i="4"/>
  <c r="BB43" i="4"/>
  <c r="BB62" i="4"/>
  <c r="BB17" i="4"/>
  <c r="BB33" i="4"/>
  <c r="BB18" i="4"/>
  <c r="BB20" i="4"/>
  <c r="BB28" i="4"/>
  <c r="BB84" i="4"/>
  <c r="BB76" i="4"/>
  <c r="BB13" i="4"/>
  <c r="BB29" i="4"/>
  <c r="BB46" i="4"/>
  <c r="BB22" i="4"/>
  <c r="BB7" i="4"/>
  <c r="BB21" i="4"/>
  <c r="BB25" i="4"/>
  <c r="BB26" i="4"/>
  <c r="BB35" i="4"/>
  <c r="BB49" i="4"/>
  <c r="BB77" i="4"/>
  <c r="BE52" i="4"/>
  <c r="BE51" i="4"/>
  <c r="BE35" i="4"/>
  <c r="BE8" i="4"/>
  <c r="BE26" i="4"/>
  <c r="BE43" i="4"/>
  <c r="BE65" i="4"/>
  <c r="BE17" i="4"/>
  <c r="BE76" i="4"/>
  <c r="BE77" i="4"/>
  <c r="BE80" i="4"/>
  <c r="BE46" i="4"/>
  <c r="BE71" i="4"/>
  <c r="BE37" i="4"/>
  <c r="BE48" i="4"/>
  <c r="BE10" i="4"/>
  <c r="BE18" i="4"/>
  <c r="BE67" i="4"/>
  <c r="BE6" i="4"/>
  <c r="BE53" i="4"/>
  <c r="BE69" i="4"/>
  <c r="BE74" i="4"/>
  <c r="BE81" i="4"/>
  <c r="BE27" i="4"/>
  <c r="BE31" i="4"/>
  <c r="BE30" i="4"/>
  <c r="BE19" i="4"/>
  <c r="BE7" i="4"/>
  <c r="BE85" i="4"/>
  <c r="BE47" i="4"/>
  <c r="BE28" i="4"/>
  <c r="BE40" i="4"/>
  <c r="BE75" i="4"/>
  <c r="BE16" i="4"/>
  <c r="BE57" i="4"/>
  <c r="BE41" i="4"/>
  <c r="BE34" i="4"/>
  <c r="BE12" i="4"/>
  <c r="BE22" i="4"/>
  <c r="BE9" i="4"/>
  <c r="BE58" i="4"/>
  <c r="BE63" i="4"/>
  <c r="BE14" i="4"/>
  <c r="BE78" i="4"/>
  <c r="BE11" i="4"/>
  <c r="BE62" i="4"/>
  <c r="BE72" i="4"/>
  <c r="BE83" i="4"/>
  <c r="BE38" i="4"/>
  <c r="BE23" i="4"/>
  <c r="BE55" i="4"/>
  <c r="BE50" i="4"/>
  <c r="BE42" i="4"/>
  <c r="BE82" i="4"/>
  <c r="BE24" i="4"/>
  <c r="BE73" i="4"/>
  <c r="BE29" i="4"/>
  <c r="BE20" i="4"/>
  <c r="BE36" i="4"/>
  <c r="BE64" i="4"/>
  <c r="BE33" i="4"/>
  <c r="BE60" i="4"/>
  <c r="BE70" i="4"/>
  <c r="BE21" i="4"/>
  <c r="BE15" i="4"/>
  <c r="BE68" i="4"/>
  <c r="BE44" i="4"/>
  <c r="BE59" i="4"/>
  <c r="BE13" i="4"/>
  <c r="BE66" i="4"/>
  <c r="BE79" i="4"/>
  <c r="BE45" i="4"/>
  <c r="BE32" i="4"/>
  <c r="BE49" i="4"/>
  <c r="BE61" i="4"/>
  <c r="BE56" i="4"/>
  <c r="BE25" i="4"/>
  <c r="BE54" i="4"/>
  <c r="BE84" i="4"/>
  <c r="BE39" i="4"/>
  <c r="BG35" i="4"/>
  <c r="BG81" i="4"/>
  <c r="BG10" i="4"/>
  <c r="BG46" i="4"/>
  <c r="BG25" i="4"/>
  <c r="BG63" i="4"/>
  <c r="BG75" i="4"/>
  <c r="BG67" i="4"/>
  <c r="BG57" i="4"/>
  <c r="BG83" i="4"/>
  <c r="BG14" i="4"/>
  <c r="BG24" i="4"/>
  <c r="BG34" i="4"/>
  <c r="BG36" i="4"/>
  <c r="BG76" i="4"/>
  <c r="BG68" i="4"/>
  <c r="BG60" i="4"/>
  <c r="BG77" i="4"/>
  <c r="BG50" i="4"/>
  <c r="BG29" i="4"/>
  <c r="BG9" i="4"/>
  <c r="BG62" i="4"/>
  <c r="BG18" i="4"/>
  <c r="BG72" i="4"/>
  <c r="BG78" i="4"/>
  <c r="BG44" i="4"/>
  <c r="BG11" i="4"/>
  <c r="BG59" i="4"/>
  <c r="BG6" i="4"/>
  <c r="BG22" i="4"/>
  <c r="BG74" i="4"/>
  <c r="BG15" i="4"/>
  <c r="BG79" i="4"/>
  <c r="BG37" i="4"/>
  <c r="BG12" i="4"/>
  <c r="BG20" i="4"/>
  <c r="BG55" i="4"/>
  <c r="BG66" i="4"/>
  <c r="BG16" i="4"/>
  <c r="BG7" i="4"/>
  <c r="BG84" i="4"/>
  <c r="BG27" i="4"/>
  <c r="BG19" i="4"/>
  <c r="BG73" i="4"/>
  <c r="BG31" i="4"/>
  <c r="BG82" i="4"/>
  <c r="BG56" i="4"/>
  <c r="BG33" i="4"/>
  <c r="BG53" i="4"/>
  <c r="BG17" i="4"/>
  <c r="BG70" i="4"/>
  <c r="BG65" i="4"/>
  <c r="BG47" i="4"/>
  <c r="BG38" i="4"/>
  <c r="BG80" i="4"/>
  <c r="BG41" i="4"/>
  <c r="BG51" i="4"/>
  <c r="BG85" i="4"/>
  <c r="BG13" i="4"/>
  <c r="BG28" i="4"/>
  <c r="BG54" i="4"/>
  <c r="BG42" i="4"/>
  <c r="BG52" i="4"/>
  <c r="BG40" i="4"/>
  <c r="BG32" i="4"/>
  <c r="BG58" i="4"/>
  <c r="BG30" i="4"/>
  <c r="BG8" i="4"/>
  <c r="BG69" i="4"/>
  <c r="BG39" i="4"/>
  <c r="BG71" i="4"/>
  <c r="BG61" i="4"/>
  <c r="BG23" i="4"/>
  <c r="BG21" i="4"/>
  <c r="BG43" i="4"/>
  <c r="BG49" i="4"/>
  <c r="BG26" i="4"/>
  <c r="BG48" i="4"/>
  <c r="BG64" i="4"/>
  <c r="BG45" i="4"/>
  <c r="AZ49" i="4"/>
  <c r="AZ25" i="4"/>
  <c r="AZ41" i="4"/>
  <c r="AZ21" i="4"/>
  <c r="AZ17" i="4"/>
  <c r="AZ37" i="4"/>
  <c r="AZ27" i="4"/>
  <c r="AZ42" i="4"/>
  <c r="AZ52" i="4"/>
  <c r="AZ31" i="4"/>
  <c r="AZ79" i="4"/>
  <c r="AZ44" i="4"/>
  <c r="AZ72" i="4"/>
  <c r="AZ8" i="4"/>
  <c r="AZ46" i="4"/>
  <c r="AZ81" i="4"/>
  <c r="AZ55" i="4"/>
  <c r="AZ59" i="4"/>
  <c r="AZ80" i="4"/>
  <c r="AZ83" i="4"/>
  <c r="AZ56" i="4"/>
  <c r="AZ47" i="4"/>
  <c r="AZ23" i="4"/>
  <c r="AZ57" i="4"/>
  <c r="AZ36" i="4"/>
  <c r="AZ74" i="4"/>
  <c r="AZ75" i="4"/>
  <c r="AZ78" i="4"/>
  <c r="AZ82" i="4"/>
  <c r="AZ84" i="4"/>
  <c r="AZ32" i="4"/>
  <c r="AZ20" i="4"/>
  <c r="AZ71" i="4"/>
  <c r="AZ28" i="4"/>
  <c r="AZ19" i="4"/>
  <c r="AZ63" i="4"/>
  <c r="AZ10" i="4"/>
  <c r="AZ34" i="4"/>
  <c r="AZ6" i="4"/>
  <c r="AZ61" i="4"/>
  <c r="AZ77" i="4"/>
  <c r="AZ66" i="4"/>
  <c r="AZ65" i="4"/>
  <c r="AZ43" i="4"/>
  <c r="AZ7" i="4"/>
  <c r="AZ24" i="4"/>
  <c r="AZ50" i="4"/>
  <c r="AZ26" i="4"/>
  <c r="AZ69" i="4"/>
  <c r="AZ68" i="4"/>
  <c r="AZ29" i="4"/>
  <c r="AZ51" i="4"/>
  <c r="AZ64" i="4"/>
  <c r="AZ70" i="4"/>
  <c r="AZ53" i="4"/>
  <c r="AZ9" i="4"/>
  <c r="AZ11" i="4"/>
  <c r="AZ73" i="4"/>
  <c r="AZ85" i="4"/>
  <c r="AZ54" i="4"/>
  <c r="AZ40" i="4"/>
  <c r="AZ39" i="4"/>
  <c r="AZ48" i="4"/>
  <c r="AZ67" i="4"/>
  <c r="AZ14" i="4"/>
  <c r="AZ30" i="4"/>
  <c r="AZ16" i="4"/>
  <c r="AZ38" i="4"/>
  <c r="AZ76" i="4"/>
  <c r="AZ35" i="4"/>
  <c r="AZ15" i="4"/>
  <c r="AZ18" i="4"/>
  <c r="AZ60" i="4"/>
  <c r="AZ13" i="4"/>
  <c r="AZ12" i="4"/>
  <c r="AZ58" i="4"/>
  <c r="AZ62" i="4"/>
  <c r="AZ45" i="4"/>
  <c r="AZ22" i="4"/>
  <c r="AZ33" i="4"/>
  <c r="AU76" i="4"/>
  <c r="AU36" i="4"/>
  <c r="AU17" i="4"/>
  <c r="AU45" i="4"/>
  <c r="AU50" i="4"/>
  <c r="AU18" i="4"/>
  <c r="AU53" i="4"/>
  <c r="AU62" i="4"/>
  <c r="AU67" i="4"/>
  <c r="AU44" i="4"/>
  <c r="AU33" i="4"/>
  <c r="AU13" i="4"/>
  <c r="AU22" i="4"/>
  <c r="AU74" i="4"/>
  <c r="AU8" i="4"/>
  <c r="AU48" i="4"/>
  <c r="AU58" i="4"/>
  <c r="AU30" i="4"/>
  <c r="AU72" i="4"/>
  <c r="AU14" i="4"/>
  <c r="AU71" i="4"/>
  <c r="AU80" i="4"/>
  <c r="AU12" i="4"/>
  <c r="AU55" i="4"/>
  <c r="AU83" i="4"/>
  <c r="AU16" i="4"/>
  <c r="AU39" i="4"/>
  <c r="AU9" i="4"/>
  <c r="AU63" i="4"/>
  <c r="AU56" i="4"/>
  <c r="AU57" i="4"/>
  <c r="AU77" i="4"/>
  <c r="AU27" i="4"/>
  <c r="AU20" i="4"/>
  <c r="AU23" i="4"/>
  <c r="AU82" i="4"/>
  <c r="AU69" i="4"/>
  <c r="AU6" i="4"/>
  <c r="AU46" i="4"/>
  <c r="AU38" i="4"/>
  <c r="AU41" i="4"/>
  <c r="AU28" i="4"/>
  <c r="AU26" i="4"/>
  <c r="AU31" i="4"/>
  <c r="AU79" i="4"/>
  <c r="AU34" i="4"/>
  <c r="AU84" i="4"/>
  <c r="AU59" i="4"/>
  <c r="AU73" i="4"/>
  <c r="AU65" i="4"/>
  <c r="AU10" i="4"/>
  <c r="AU68" i="4"/>
  <c r="AU60" i="4"/>
  <c r="AU37" i="4"/>
  <c r="AU78" i="4"/>
  <c r="AU64" i="4"/>
  <c r="AU54" i="4"/>
  <c r="AU52" i="4"/>
  <c r="AU47" i="4"/>
  <c r="AU15" i="4"/>
  <c r="AU51" i="4"/>
  <c r="AU81" i="4"/>
  <c r="AU66" i="4"/>
  <c r="AU49" i="4"/>
  <c r="AU61" i="4"/>
  <c r="AU42" i="4"/>
  <c r="AU35" i="4"/>
  <c r="AU32" i="4"/>
  <c r="AU29" i="4"/>
  <c r="AU7" i="4"/>
  <c r="AU21" i="4"/>
  <c r="AU11" i="4"/>
  <c r="AU85" i="4"/>
  <c r="AU40" i="4"/>
  <c r="AU24" i="4"/>
  <c r="AU43" i="4"/>
  <c r="AU70" i="4"/>
  <c r="AU25" i="4"/>
  <c r="AU19" i="4"/>
  <c r="AU75" i="4"/>
  <c r="BC18" i="4"/>
  <c r="BC14" i="4"/>
  <c r="BC76" i="4"/>
  <c r="BC64" i="4"/>
  <c r="BC55" i="4"/>
  <c r="BC70" i="4"/>
  <c r="BC79" i="4"/>
  <c r="BC21" i="4"/>
  <c r="BC22" i="4"/>
  <c r="BC83" i="4"/>
  <c r="BC71" i="4"/>
  <c r="BC63" i="4"/>
  <c r="BC31" i="4"/>
  <c r="BC43" i="4"/>
  <c r="BC27" i="4"/>
  <c r="BC24" i="4"/>
  <c r="BC42" i="4"/>
  <c r="BC32" i="4"/>
  <c r="BC59" i="4"/>
  <c r="BC13" i="4"/>
  <c r="BC81" i="4"/>
  <c r="BC10" i="4"/>
  <c r="BC57" i="4"/>
  <c r="BC72" i="4"/>
  <c r="BC29" i="4"/>
  <c r="BC47" i="4"/>
  <c r="BC73" i="4"/>
  <c r="BC69" i="4"/>
  <c r="BC16" i="4"/>
  <c r="BC49" i="4"/>
  <c r="BC52" i="4"/>
  <c r="BC82" i="4"/>
  <c r="BC56" i="4"/>
  <c r="BC26" i="4"/>
  <c r="BC77" i="4"/>
  <c r="BC19" i="4"/>
  <c r="BC33" i="4"/>
  <c r="BC9" i="4"/>
  <c r="BC6" i="4"/>
  <c r="BC61" i="4"/>
  <c r="BC25" i="4"/>
  <c r="BC62" i="4"/>
  <c r="BC85" i="4"/>
  <c r="BC51" i="4"/>
  <c r="BC60" i="4"/>
  <c r="BC84" i="4"/>
  <c r="BC75" i="4"/>
  <c r="BC78" i="4"/>
  <c r="BC28" i="4"/>
  <c r="BC40" i="4"/>
  <c r="BC8" i="4"/>
  <c r="BC23" i="4"/>
  <c r="BC17" i="4"/>
  <c r="BC48" i="4"/>
  <c r="BC80" i="4"/>
  <c r="BC36" i="4"/>
  <c r="BC7" i="4"/>
  <c r="BC68" i="4"/>
  <c r="BC37" i="4"/>
  <c r="BC54" i="4"/>
  <c r="BC12" i="4"/>
  <c r="BC46" i="4"/>
  <c r="BC67" i="4"/>
  <c r="BC44" i="4"/>
  <c r="BC20" i="4"/>
  <c r="BC38" i="4"/>
  <c r="BC53" i="4"/>
  <c r="BC58" i="4"/>
  <c r="BC66" i="4"/>
  <c r="BC65" i="4"/>
  <c r="BC50" i="4"/>
  <c r="BC74" i="4"/>
  <c r="BC30" i="4"/>
  <c r="BC15" i="4"/>
  <c r="BC11" i="4"/>
  <c r="BC34" i="4"/>
  <c r="BC41" i="4"/>
  <c r="BC39" i="4"/>
  <c r="BC35" i="4"/>
  <c r="BC45" i="4"/>
  <c r="BK7" i="4"/>
  <c r="BK53" i="4"/>
  <c r="BK74" i="4"/>
  <c r="BK9" i="4"/>
  <c r="BK60" i="4"/>
  <c r="BK37" i="4"/>
  <c r="BK55" i="4"/>
  <c r="BK83" i="4"/>
  <c r="BK38" i="4"/>
  <c r="BK73" i="4"/>
  <c r="BK75" i="4"/>
  <c r="BK34" i="4"/>
  <c r="BK64" i="4"/>
  <c r="BK40" i="4"/>
  <c r="BK65" i="4"/>
  <c r="BK50" i="4"/>
  <c r="BK51" i="4"/>
  <c r="BK15" i="4"/>
  <c r="BK63" i="4"/>
  <c r="BK23" i="4"/>
  <c r="BK30" i="4"/>
  <c r="BK48" i="4"/>
  <c r="BK32" i="4"/>
  <c r="BK18" i="4"/>
  <c r="BK59" i="4"/>
  <c r="BK56" i="4"/>
  <c r="BK8" i="4"/>
  <c r="BK10" i="4"/>
  <c r="BK26" i="4"/>
  <c r="BK20" i="4"/>
  <c r="BK81" i="4"/>
  <c r="BK28" i="4"/>
  <c r="BK41" i="4"/>
  <c r="BK43" i="4"/>
  <c r="BK21" i="4"/>
  <c r="BK54" i="4"/>
  <c r="BK16" i="4"/>
  <c r="BK84" i="4"/>
  <c r="BK19" i="4"/>
  <c r="BK77" i="4"/>
  <c r="BK58" i="4"/>
  <c r="BK70" i="4"/>
  <c r="BK27" i="4"/>
  <c r="BK78" i="4"/>
  <c r="BK35" i="4"/>
  <c r="BK6" i="4"/>
  <c r="BK39" i="4"/>
  <c r="BK13" i="4"/>
  <c r="BK72" i="4"/>
  <c r="BK80" i="4"/>
  <c r="BK42" i="4"/>
  <c r="BK85" i="4"/>
  <c r="BK45" i="4"/>
  <c r="BK33" i="4"/>
  <c r="BK57" i="4"/>
  <c r="BK31" i="4"/>
  <c r="BK44" i="4"/>
  <c r="BK14" i="4"/>
  <c r="BK52" i="4"/>
  <c r="BK12" i="4"/>
  <c r="BK67" i="4"/>
  <c r="BK49" i="4"/>
  <c r="BK79" i="4"/>
  <c r="BK68" i="4"/>
  <c r="BK82" i="4"/>
  <c r="BK22" i="4"/>
  <c r="BK66" i="4"/>
  <c r="BK46" i="4"/>
  <c r="BK69" i="4"/>
  <c r="BK47" i="4"/>
  <c r="BK36" i="4"/>
  <c r="BK61" i="4"/>
  <c r="BK29" i="4"/>
  <c r="BK62" i="4"/>
  <c r="BK24" i="4"/>
  <c r="BK11" i="4"/>
  <c r="BK17" i="4"/>
  <c r="BK71" i="4"/>
  <c r="BK25" i="4"/>
  <c r="BK76" i="4"/>
  <c r="AV35" i="4"/>
  <c r="AV60" i="4"/>
  <c r="AV46" i="4"/>
  <c r="AV33" i="4"/>
  <c r="AV70" i="4"/>
  <c r="AV18" i="4"/>
  <c r="AV45" i="4"/>
  <c r="AV23" i="4"/>
  <c r="AV48" i="4"/>
  <c r="AV50" i="4"/>
  <c r="AV26" i="4"/>
  <c r="AV77" i="4"/>
  <c r="AV74" i="4"/>
  <c r="AV76" i="4"/>
  <c r="AV13" i="4"/>
  <c r="AV73" i="4"/>
  <c r="AV62" i="4"/>
  <c r="AV65" i="4"/>
  <c r="AV8" i="4"/>
  <c r="AV83" i="4"/>
  <c r="AV63" i="4"/>
  <c r="AV84" i="4"/>
  <c r="AV22" i="4"/>
  <c r="AV57" i="4"/>
  <c r="AV71" i="4"/>
  <c r="AV32" i="4"/>
  <c r="AV17" i="4"/>
  <c r="AV31" i="4"/>
  <c r="AV61" i="4"/>
  <c r="AV68" i="4"/>
  <c r="AV16" i="4"/>
  <c r="AV54" i="4"/>
  <c r="AV85" i="4"/>
  <c r="AV36" i="4"/>
  <c r="AV9" i="4"/>
  <c r="AV7" i="4"/>
  <c r="AV19" i="4"/>
  <c r="AV30" i="4"/>
  <c r="AV38" i="4"/>
  <c r="AV10" i="4"/>
  <c r="AV29" i="4"/>
  <c r="AV66" i="4"/>
  <c r="AV40" i="4"/>
  <c r="AV55" i="4"/>
  <c r="AV69" i="4"/>
  <c r="AV42" i="4"/>
  <c r="AV27" i="4"/>
  <c r="AV44" i="4"/>
  <c r="AV34" i="4"/>
  <c r="AV72" i="4"/>
  <c r="AV56" i="4"/>
  <c r="AV6" i="4"/>
  <c r="AV15" i="4"/>
  <c r="AV51" i="4"/>
  <c r="AV75" i="4"/>
  <c r="AV49" i="4"/>
  <c r="AV53" i="4"/>
  <c r="AV58" i="4"/>
  <c r="AV11" i="4"/>
  <c r="AV43" i="4"/>
  <c r="AV82" i="4"/>
  <c r="AV79" i="4"/>
  <c r="AV25" i="4"/>
  <c r="AV12" i="4"/>
  <c r="AV41" i="4"/>
  <c r="AV37" i="4"/>
  <c r="AV64" i="4"/>
  <c r="AV14" i="4"/>
  <c r="AV21" i="4"/>
  <c r="AV28" i="4"/>
  <c r="AV67" i="4"/>
  <c r="AV80" i="4"/>
  <c r="AV81" i="4"/>
  <c r="AV78" i="4"/>
  <c r="AV52" i="4"/>
  <c r="AV47" i="4"/>
  <c r="AV20" i="4"/>
  <c r="AV39" i="4"/>
  <c r="AV59" i="4"/>
  <c r="AV24" i="4"/>
  <c r="BA23" i="4"/>
  <c r="BA60" i="4"/>
  <c r="BA47" i="4"/>
  <c r="BA48" i="4"/>
  <c r="BA26" i="4"/>
  <c r="BA6" i="4"/>
  <c r="BA35" i="4"/>
  <c r="BA19" i="4"/>
  <c r="BA37" i="4"/>
  <c r="BA10" i="4"/>
  <c r="BA62" i="4"/>
  <c r="BA29" i="4"/>
  <c r="BA33" i="4"/>
  <c r="BA42" i="4"/>
  <c r="BA74" i="4"/>
  <c r="BA25" i="4"/>
  <c r="BA68" i="4"/>
  <c r="BA64" i="4"/>
  <c r="BA46" i="4"/>
  <c r="BA34" i="4"/>
  <c r="BA71" i="4"/>
  <c r="BA66" i="4"/>
  <c r="BA73" i="4"/>
  <c r="BA57" i="4"/>
  <c r="BA51" i="4"/>
  <c r="BA58" i="4"/>
  <c r="BA63" i="4"/>
  <c r="BA53" i="4"/>
  <c r="BA56" i="4"/>
  <c r="BA76" i="4"/>
  <c r="BA77" i="4"/>
  <c r="BA31" i="4"/>
  <c r="BA79" i="4"/>
  <c r="BA52" i="4"/>
  <c r="BA27" i="4"/>
  <c r="BA16" i="4"/>
  <c r="BA44" i="4"/>
  <c r="BA49" i="4"/>
  <c r="BA59" i="4"/>
  <c r="BA17" i="4"/>
  <c r="BA75" i="4"/>
  <c r="BA39" i="4"/>
  <c r="BA84" i="4"/>
  <c r="BA36" i="4"/>
  <c r="BA45" i="4"/>
  <c r="BA65" i="4"/>
  <c r="BA12" i="4"/>
  <c r="BA7" i="4"/>
  <c r="BA41" i="4"/>
  <c r="BA21" i="4"/>
  <c r="BA85" i="4"/>
  <c r="BA72" i="4"/>
  <c r="BA22" i="4"/>
  <c r="BA80" i="4"/>
  <c r="BA20" i="4"/>
  <c r="BA82" i="4"/>
  <c r="BA40" i="4"/>
  <c r="BA18" i="4"/>
  <c r="BA9" i="4"/>
  <c r="BA8" i="4"/>
  <c r="BA70" i="4"/>
  <c r="BA15" i="4"/>
  <c r="BA11" i="4"/>
  <c r="BA81" i="4"/>
  <c r="BA14" i="4"/>
  <c r="BA69" i="4"/>
  <c r="BA78" i="4"/>
  <c r="BA54" i="4"/>
  <c r="BA28" i="4"/>
  <c r="BA55" i="4"/>
  <c r="BA24" i="4"/>
  <c r="BA67" i="4"/>
  <c r="BA83" i="4"/>
  <c r="BA38" i="4"/>
  <c r="BA50" i="4"/>
  <c r="BA61" i="4"/>
  <c r="BA13" i="4"/>
  <c r="BA30" i="4"/>
  <c r="BA32" i="4"/>
  <c r="BA43" i="4"/>
  <c r="D85" i="4"/>
  <c r="Y85" i="4" s="1"/>
  <c r="AT29" i="4" l="1"/>
  <c r="AT51" i="4"/>
  <c r="AT32" i="4"/>
  <c r="AT61" i="4"/>
  <c r="AT36" i="4"/>
  <c r="AT82" i="4"/>
  <c r="AT30" i="4"/>
  <c r="AT15" i="4"/>
  <c r="AT13" i="4"/>
  <c r="AT41" i="4"/>
  <c r="AT49" i="4"/>
  <c r="AT76" i="4"/>
  <c r="AT73" i="4"/>
  <c r="AT48" i="4"/>
  <c r="AT55" i="4"/>
  <c r="AT10" i="4"/>
  <c r="AT72" i="4"/>
  <c r="AT58" i="4"/>
  <c r="AT56" i="4"/>
  <c r="AT71" i="4"/>
  <c r="AT20" i="4"/>
  <c r="AT8" i="4"/>
  <c r="AT50" i="4"/>
  <c r="AT81" i="4"/>
  <c r="AT11" i="4"/>
  <c r="AT39" i="4"/>
  <c r="AT7" i="4"/>
  <c r="AT22" i="4"/>
  <c r="AT60" i="4"/>
  <c r="AT18" i="4"/>
  <c r="AT66" i="4"/>
  <c r="AT19" i="4"/>
  <c r="AT65" i="4"/>
  <c r="AT80" i="4"/>
  <c r="AT75" i="4"/>
  <c r="AT42" i="4"/>
  <c r="AT79" i="4"/>
  <c r="AT38" i="4"/>
  <c r="AT9" i="4"/>
  <c r="AT46" i="4"/>
  <c r="AT53" i="4"/>
  <c r="AT47" i="4"/>
  <c r="AT23" i="4"/>
  <c r="AT45" i="4"/>
  <c r="AT63" i="4"/>
  <c r="AT64" i="4"/>
  <c r="AT59" i="4"/>
  <c r="AT44" i="4"/>
  <c r="AT28" i="4"/>
  <c r="AT54" i="4"/>
  <c r="AT83" i="4"/>
  <c r="AT68" i="4"/>
  <c r="AT85" i="4"/>
  <c r="AT40" i="4"/>
  <c r="AT52" i="4"/>
  <c r="AT6" i="4"/>
  <c r="AT34" i="4"/>
  <c r="AT17" i="4"/>
  <c r="AT70" i="4"/>
  <c r="AT21" i="4"/>
  <c r="AT27" i="4"/>
  <c r="AT16" i="4"/>
  <c r="AT37" i="4"/>
  <c r="AT43" i="4"/>
  <c r="AT78" i="4"/>
  <c r="AT26" i="4"/>
  <c r="AT24" i="4"/>
  <c r="AT67" i="4"/>
  <c r="AT62" i="4"/>
  <c r="AT69" i="4"/>
  <c r="AT33" i="4"/>
  <c r="AT31" i="4"/>
  <c r="AT74" i="4"/>
  <c r="AT12" i="4"/>
  <c r="AT35" i="4"/>
  <c r="AT84" i="4"/>
  <c r="AT77" i="4"/>
  <c r="AT57" i="4"/>
  <c r="AT25" i="4"/>
  <c r="AT14" i="4"/>
  <c r="Q8" i="6" l="1"/>
  <c r="AO10" i="6"/>
  <c r="AO9" i="6"/>
  <c r="AO8" i="6"/>
  <c r="FB8" i="6" l="1"/>
  <c r="FE8" i="6"/>
  <c r="FC8" i="6"/>
  <c r="FD8" i="6"/>
  <c r="FE9" i="6"/>
  <c r="FB9" i="6"/>
  <c r="FD9" i="6"/>
  <c r="FC9" i="6"/>
  <c r="FB10" i="6"/>
  <c r="FD10" i="6"/>
  <c r="FC10" i="6"/>
  <c r="FE10" i="6"/>
  <c r="FL45" i="6" l="1"/>
  <c r="FL73" i="6"/>
  <c r="FL18" i="6"/>
  <c r="FL14" i="6"/>
  <c r="FL84" i="6"/>
  <c r="FL22" i="6"/>
  <c r="FL69" i="6"/>
  <c r="FL39" i="6"/>
  <c r="FL30" i="6"/>
  <c r="FL48" i="6"/>
  <c r="FL20" i="6"/>
  <c r="FL46" i="6"/>
  <c r="FL26" i="6"/>
  <c r="FL24" i="6"/>
  <c r="FL40" i="6"/>
  <c r="FL17" i="6"/>
  <c r="FL51" i="6"/>
  <c r="FL83" i="6"/>
  <c r="FL27" i="6"/>
  <c r="FL25" i="6"/>
  <c r="FL16" i="6"/>
  <c r="FL64" i="6"/>
  <c r="FL36" i="6"/>
  <c r="FL62" i="6"/>
  <c r="FL29" i="6"/>
  <c r="FL47" i="6"/>
  <c r="FL53" i="6"/>
  <c r="FL75" i="6"/>
  <c r="FL33" i="6"/>
  <c r="FL77" i="6"/>
  <c r="FL61" i="6"/>
  <c r="FL49" i="6"/>
  <c r="FL35" i="6"/>
  <c r="FL50" i="6"/>
  <c r="FL31" i="6"/>
  <c r="FL12" i="6"/>
  <c r="FL15" i="6"/>
  <c r="FL81" i="6"/>
  <c r="FL71" i="6"/>
  <c r="FL11" i="6"/>
  <c r="FL54" i="6"/>
  <c r="FL41" i="6"/>
  <c r="FL86" i="6"/>
  <c r="FL13" i="6"/>
  <c r="FL38" i="6"/>
  <c r="FL52" i="6"/>
  <c r="FL9" i="6"/>
  <c r="FL43" i="6"/>
  <c r="FL19" i="6"/>
  <c r="FL87" i="6"/>
  <c r="FL10" i="6"/>
  <c r="FL76" i="6"/>
  <c r="FL65" i="6"/>
  <c r="FL58" i="6"/>
  <c r="FL72" i="6"/>
  <c r="FL82" i="6"/>
  <c r="FL67" i="6"/>
  <c r="FL79" i="6"/>
  <c r="FL21" i="6"/>
  <c r="FL74" i="6"/>
  <c r="FL28" i="6"/>
  <c r="FL60" i="6"/>
  <c r="FL55" i="6"/>
  <c r="FL34" i="6"/>
  <c r="FL37" i="6"/>
  <c r="FL44" i="6"/>
  <c r="FL78" i="6"/>
  <c r="FL66" i="6"/>
  <c r="FL57" i="6"/>
  <c r="FL23" i="6"/>
  <c r="FL63" i="6"/>
  <c r="FL8" i="6"/>
  <c r="FL85" i="6"/>
  <c r="FL68" i="6"/>
  <c r="FL32" i="6"/>
  <c r="FL59" i="6"/>
  <c r="FL70" i="6"/>
  <c r="FL56" i="6"/>
  <c r="FL42" i="6"/>
  <c r="FL80" i="6"/>
  <c r="FK8" i="6"/>
  <c r="FK10" i="6"/>
  <c r="FK9" i="6"/>
  <c r="FM48" i="6"/>
  <c r="FM73" i="6"/>
  <c r="FM35" i="6"/>
  <c r="FM55" i="6"/>
  <c r="FM47" i="6"/>
  <c r="FM10" i="6"/>
  <c r="FM12" i="6"/>
  <c r="FM78" i="6"/>
  <c r="FM25" i="6"/>
  <c r="FM54" i="6"/>
  <c r="FM14" i="6"/>
  <c r="FM26" i="6"/>
  <c r="FM46" i="6"/>
  <c r="FM62" i="6"/>
  <c r="FM17" i="6"/>
  <c r="FM31" i="6"/>
  <c r="FM23" i="6"/>
  <c r="FM87" i="6"/>
  <c r="FM56" i="6"/>
  <c r="FM15" i="6"/>
  <c r="FM49" i="6"/>
  <c r="FM21" i="6"/>
  <c r="FM57" i="6"/>
  <c r="FM52" i="6"/>
  <c r="FM13" i="6"/>
  <c r="FM82" i="6"/>
  <c r="FM11" i="6"/>
  <c r="FM8" i="6"/>
  <c r="FM9" i="6"/>
  <c r="FM30" i="6"/>
  <c r="FM69" i="6"/>
  <c r="FM68" i="6"/>
  <c r="FM61" i="6"/>
  <c r="FM80" i="6"/>
  <c r="FM45" i="6"/>
  <c r="FM44" i="6"/>
  <c r="FM83" i="6"/>
  <c r="FM22" i="6"/>
  <c r="FM63" i="6"/>
  <c r="FM19" i="6"/>
  <c r="FM28" i="6"/>
  <c r="FM37" i="6"/>
  <c r="FM16" i="6"/>
  <c r="FM74" i="6"/>
  <c r="FM24" i="6"/>
  <c r="FM20" i="6"/>
  <c r="FM32" i="6"/>
  <c r="FM42" i="6"/>
  <c r="FM18" i="6"/>
  <c r="FM85" i="6"/>
  <c r="FM40" i="6"/>
  <c r="FM59" i="6"/>
  <c r="FM33" i="6"/>
  <c r="FM71" i="6"/>
  <c r="FM51" i="6"/>
  <c r="FM36" i="6"/>
  <c r="FM76" i="6"/>
  <c r="FM66" i="6"/>
  <c r="FM75" i="6"/>
  <c r="FM41" i="6"/>
  <c r="FM67" i="6"/>
  <c r="FM50" i="6"/>
  <c r="FM58" i="6"/>
  <c r="FM72" i="6"/>
  <c r="FM70" i="6"/>
  <c r="FM29" i="6"/>
  <c r="FM77" i="6"/>
  <c r="FM64" i="6"/>
  <c r="FM86" i="6"/>
  <c r="FM81" i="6"/>
  <c r="FM43" i="6"/>
  <c r="FM84" i="6"/>
  <c r="FM34" i="6"/>
  <c r="FM53" i="6"/>
  <c r="FM39" i="6"/>
  <c r="FM65" i="6"/>
  <c r="FM79" i="6"/>
  <c r="FM60" i="6"/>
  <c r="FM27" i="6"/>
  <c r="FM38" i="6"/>
  <c r="FJ22" i="6"/>
  <c r="FN22" i="6" s="1"/>
  <c r="FJ29" i="6"/>
  <c r="FN29" i="6" s="1"/>
  <c r="FJ66" i="6"/>
  <c r="FN66" i="6" s="1"/>
  <c r="FJ16" i="6"/>
  <c r="FN16" i="6" s="1"/>
  <c r="FJ32" i="6"/>
  <c r="FN32" i="6" s="1"/>
  <c r="FJ42" i="6"/>
  <c r="FJ26" i="6"/>
  <c r="FN26" i="6" s="1"/>
  <c r="FJ38" i="6"/>
  <c r="FN38" i="6" s="1"/>
  <c r="FJ85" i="6"/>
  <c r="FN85" i="6" s="1"/>
  <c r="FJ50" i="6"/>
  <c r="FN50" i="6" s="1"/>
  <c r="FJ45" i="6"/>
  <c r="FN45" i="6" s="1"/>
  <c r="FJ84" i="6"/>
  <c r="FN84" i="6" s="1"/>
  <c r="FJ63" i="6"/>
  <c r="FJ17" i="6"/>
  <c r="FJ53" i="6"/>
  <c r="FN53" i="6" s="1"/>
  <c r="FJ55" i="6"/>
  <c r="FN55" i="6" s="1"/>
  <c r="FJ18" i="6"/>
  <c r="FN18" i="6" s="1"/>
  <c r="FJ49" i="6"/>
  <c r="FJ10" i="6"/>
  <c r="FN10" i="6" s="1"/>
  <c r="FJ75" i="6"/>
  <c r="FN75" i="6" s="1"/>
  <c r="FJ46" i="6"/>
  <c r="FN46" i="6" s="1"/>
  <c r="FJ65" i="6"/>
  <c r="FN65" i="6" s="1"/>
  <c r="FJ20" i="6"/>
  <c r="FN20" i="6" s="1"/>
  <c r="FJ87" i="6"/>
  <c r="FN87" i="6" s="1"/>
  <c r="FJ79" i="6"/>
  <c r="FN79" i="6" s="1"/>
  <c r="FJ82" i="6"/>
  <c r="FJ14" i="6"/>
  <c r="FN14" i="6" s="1"/>
  <c r="FJ48" i="6"/>
  <c r="FN48" i="6" s="1"/>
  <c r="FJ56" i="6"/>
  <c r="FN56" i="6" s="1"/>
  <c r="FJ19" i="6"/>
  <c r="FN19" i="6" s="1"/>
  <c r="FJ15" i="6"/>
  <c r="FN15" i="6" s="1"/>
  <c r="FJ44" i="6"/>
  <c r="FN44" i="6" s="1"/>
  <c r="FJ13" i="6"/>
  <c r="FN13" i="6" s="1"/>
  <c r="FJ41" i="6"/>
  <c r="FN41" i="6" s="1"/>
  <c r="FJ8" i="6"/>
  <c r="FJ11" i="6"/>
  <c r="FJ9" i="6"/>
  <c r="FJ64" i="6"/>
  <c r="FN64" i="6" s="1"/>
  <c r="FJ40" i="6"/>
  <c r="FN40" i="6" s="1"/>
  <c r="FJ86" i="6"/>
  <c r="FN86" i="6" s="1"/>
  <c r="FJ83" i="6"/>
  <c r="FN83" i="6" s="1"/>
  <c r="FJ35" i="6"/>
  <c r="FN35" i="6" s="1"/>
  <c r="FJ25" i="6"/>
  <c r="FN25" i="6" s="1"/>
  <c r="FJ12" i="6"/>
  <c r="FN12" i="6" s="1"/>
  <c r="FJ58" i="6"/>
  <c r="FN58" i="6" s="1"/>
  <c r="FJ54" i="6"/>
  <c r="FN54" i="6" s="1"/>
  <c r="FJ21" i="6"/>
  <c r="FN21" i="6" s="1"/>
  <c r="FJ61" i="6"/>
  <c r="FN61" i="6" s="1"/>
  <c r="FJ70" i="6"/>
  <c r="FN70" i="6" s="1"/>
  <c r="FJ62" i="6"/>
  <c r="FJ39" i="6"/>
  <c r="FJ72" i="6"/>
  <c r="FJ57" i="6"/>
  <c r="FN57" i="6" s="1"/>
  <c r="FJ34" i="6"/>
  <c r="FJ73" i="6"/>
  <c r="FN73" i="6" s="1"/>
  <c r="FJ36" i="6"/>
  <c r="FN36" i="6" s="1"/>
  <c r="FJ28" i="6"/>
  <c r="FN28" i="6" s="1"/>
  <c r="FJ80" i="6"/>
  <c r="FJ33" i="6"/>
  <c r="FN33" i="6" s="1"/>
  <c r="FJ74" i="6"/>
  <c r="FN74" i="6" s="1"/>
  <c r="FJ47" i="6"/>
  <c r="FN47" i="6" s="1"/>
  <c r="FJ27" i="6"/>
  <c r="FN27" i="6" s="1"/>
  <c r="FJ67" i="6"/>
  <c r="FN67" i="6" s="1"/>
  <c r="FJ43" i="6"/>
  <c r="FN43" i="6" s="1"/>
  <c r="FJ23" i="6"/>
  <c r="FN23" i="6" s="1"/>
  <c r="FJ68" i="6"/>
  <c r="FN68" i="6" s="1"/>
  <c r="FJ59" i="6"/>
  <c r="FJ51" i="6"/>
  <c r="FN51" i="6" s="1"/>
  <c r="FJ60" i="6"/>
  <c r="FN60" i="6" s="1"/>
  <c r="FJ30" i="6"/>
  <c r="FN30" i="6" s="1"/>
  <c r="FJ81" i="6"/>
  <c r="FJ71" i="6"/>
  <c r="FN71" i="6" s="1"/>
  <c r="FJ76" i="6"/>
  <c r="FN76" i="6" s="1"/>
  <c r="FJ78" i="6"/>
  <c r="FN78" i="6" s="1"/>
  <c r="FJ37" i="6"/>
  <c r="FN37" i="6" s="1"/>
  <c r="FJ31" i="6"/>
  <c r="FN31" i="6" s="1"/>
  <c r="FJ52" i="6"/>
  <c r="FN52" i="6" s="1"/>
  <c r="FJ77" i="6"/>
  <c r="FJ69" i="6"/>
  <c r="FN69" i="6" s="1"/>
  <c r="FJ24" i="6"/>
  <c r="FN24" i="6" s="1"/>
  <c r="Q10" i="6"/>
  <c r="Q9" i="6"/>
  <c r="O8" i="6"/>
  <c r="P8" i="6"/>
  <c r="AO11" i="6"/>
  <c r="AO12" i="6"/>
  <c r="AO13" i="6"/>
  <c r="AN10" i="6"/>
  <c r="AN9" i="6"/>
  <c r="AN8" i="6"/>
  <c r="AM8" i="6"/>
  <c r="AM10" i="6"/>
  <c r="AM9" i="6"/>
  <c r="FP8" i="6" l="1"/>
  <c r="FP34" i="6"/>
  <c r="FP82" i="6"/>
  <c r="FP11" i="6"/>
  <c r="FP49" i="6"/>
  <c r="FP17" i="6"/>
  <c r="FP39" i="6"/>
  <c r="FP42" i="6"/>
  <c r="FP63" i="6"/>
  <c r="FP72" i="6"/>
  <c r="FP9" i="6"/>
  <c r="FQ66" i="6"/>
  <c r="FQ84" i="6"/>
  <c r="FQ72" i="6"/>
  <c r="FQ42" i="6"/>
  <c r="FQ19" i="6"/>
  <c r="FQ68" i="6"/>
  <c r="FQ52" i="6"/>
  <c r="FQ31" i="6"/>
  <c r="FQ78" i="6"/>
  <c r="FQ27" i="6"/>
  <c r="FQ58" i="6"/>
  <c r="FQ51" i="6"/>
  <c r="FQ32" i="6"/>
  <c r="FQ63" i="6"/>
  <c r="FQ57" i="6"/>
  <c r="FQ12" i="6"/>
  <c r="DM9" i="6"/>
  <c r="DO9" i="6"/>
  <c r="DL9" i="6"/>
  <c r="DN9" i="6"/>
  <c r="DO10" i="6"/>
  <c r="DM10" i="6"/>
  <c r="DN10" i="6"/>
  <c r="DL10" i="6"/>
  <c r="DN8" i="6"/>
  <c r="DL8" i="6"/>
  <c r="DM8" i="6"/>
  <c r="DO8" i="6"/>
  <c r="EH8" i="6"/>
  <c r="EJ8" i="6"/>
  <c r="EI8" i="6"/>
  <c r="EG8" i="6"/>
  <c r="EH9" i="6"/>
  <c r="EJ9" i="6"/>
  <c r="EI9" i="6"/>
  <c r="EG9" i="6"/>
  <c r="EI10" i="6"/>
  <c r="EG10" i="6"/>
  <c r="EJ10" i="6"/>
  <c r="EH10" i="6"/>
  <c r="FE13" i="6"/>
  <c r="FB13" i="6"/>
  <c r="FC13" i="6"/>
  <c r="FD13" i="6"/>
  <c r="FD12" i="6"/>
  <c r="FC12" i="6"/>
  <c r="FB12" i="6"/>
  <c r="FE12" i="6"/>
  <c r="FC11" i="6"/>
  <c r="FD11" i="6"/>
  <c r="FE11" i="6"/>
  <c r="FB11" i="6"/>
  <c r="FQ80" i="6"/>
  <c r="FP80" i="6"/>
  <c r="FP43" i="6"/>
  <c r="FQ43" i="6"/>
  <c r="FP61" i="6"/>
  <c r="FP77" i="6"/>
  <c r="FN77" i="6"/>
  <c r="FN34" i="6"/>
  <c r="FN17" i="6"/>
  <c r="FN42" i="6"/>
  <c r="FQ60" i="6"/>
  <c r="FQ81" i="6"/>
  <c r="FQ50" i="6"/>
  <c r="FQ71" i="6"/>
  <c r="FQ20" i="6"/>
  <c r="FQ22" i="6"/>
  <c r="FQ30" i="6"/>
  <c r="FQ21" i="6"/>
  <c r="FQ62" i="6"/>
  <c r="FQ10" i="6"/>
  <c r="FP56" i="6"/>
  <c r="FP23" i="6"/>
  <c r="FP60" i="6"/>
  <c r="FP58" i="6"/>
  <c r="FP52" i="6"/>
  <c r="FP64" i="6"/>
  <c r="FP24" i="6"/>
  <c r="FP22" i="6"/>
  <c r="FQ69" i="6"/>
  <c r="FP69" i="6"/>
  <c r="FN9" i="6"/>
  <c r="FN63" i="6"/>
  <c r="FQ79" i="6"/>
  <c r="FQ86" i="6"/>
  <c r="FQ67" i="6"/>
  <c r="FQ33" i="6"/>
  <c r="FQ24" i="6"/>
  <c r="FQ83" i="6"/>
  <c r="FQ9" i="6"/>
  <c r="FQ49" i="6"/>
  <c r="FQ46" i="6"/>
  <c r="FQ47" i="6"/>
  <c r="FP70" i="6"/>
  <c r="FP57" i="6"/>
  <c r="FP28" i="6"/>
  <c r="FP65" i="6"/>
  <c r="FP38" i="6"/>
  <c r="FP15" i="6"/>
  <c r="FP33" i="6"/>
  <c r="FP16" i="6"/>
  <c r="FP26" i="6"/>
  <c r="FP84" i="6"/>
  <c r="FQ36" i="6"/>
  <c r="FQ17" i="6"/>
  <c r="FP55" i="6"/>
  <c r="FP36" i="6"/>
  <c r="FN72" i="6"/>
  <c r="FN11" i="6"/>
  <c r="FQ65" i="6"/>
  <c r="FQ64" i="6"/>
  <c r="FQ41" i="6"/>
  <c r="FQ59" i="6"/>
  <c r="FQ74" i="6"/>
  <c r="FQ44" i="6"/>
  <c r="FQ8" i="6"/>
  <c r="FQ15" i="6"/>
  <c r="FQ26" i="6"/>
  <c r="FQ55" i="6"/>
  <c r="FO10" i="6"/>
  <c r="FP66" i="6"/>
  <c r="FP74" i="6"/>
  <c r="FP76" i="6"/>
  <c r="FP13" i="6"/>
  <c r="FP12" i="6"/>
  <c r="FP75" i="6"/>
  <c r="FP25" i="6"/>
  <c r="FP46" i="6"/>
  <c r="FP14" i="6"/>
  <c r="FP40" i="6"/>
  <c r="FP59" i="6"/>
  <c r="FN59" i="6"/>
  <c r="FN39" i="6"/>
  <c r="FN8" i="6"/>
  <c r="FQ39" i="6"/>
  <c r="FQ77" i="6"/>
  <c r="FQ75" i="6"/>
  <c r="FQ40" i="6"/>
  <c r="FQ16" i="6"/>
  <c r="FQ45" i="6"/>
  <c r="FQ11" i="6"/>
  <c r="FQ56" i="6"/>
  <c r="FQ14" i="6"/>
  <c r="FQ35" i="6"/>
  <c r="FO8" i="6"/>
  <c r="FP32" i="6"/>
  <c r="FP78" i="6"/>
  <c r="FP21" i="6"/>
  <c r="FP10" i="6"/>
  <c r="FP86" i="6"/>
  <c r="FP31" i="6"/>
  <c r="FP53" i="6"/>
  <c r="FP27" i="6"/>
  <c r="FP20" i="6"/>
  <c r="FP18" i="6"/>
  <c r="FP81" i="6"/>
  <c r="FN81" i="6"/>
  <c r="FN80" i="6"/>
  <c r="FP62" i="6"/>
  <c r="FN62" i="6"/>
  <c r="FN82" i="6"/>
  <c r="FN49" i="6"/>
  <c r="FQ53" i="6"/>
  <c r="FQ29" i="6"/>
  <c r="FQ85" i="6"/>
  <c r="FQ37" i="6"/>
  <c r="FQ82" i="6"/>
  <c r="FQ87" i="6"/>
  <c r="FQ54" i="6"/>
  <c r="FQ73" i="6"/>
  <c r="FP68" i="6"/>
  <c r="FP44" i="6"/>
  <c r="FP79" i="6"/>
  <c r="FP87" i="6"/>
  <c r="FP41" i="6"/>
  <c r="FP50" i="6"/>
  <c r="FP47" i="6"/>
  <c r="FP83" i="6"/>
  <c r="FP48" i="6"/>
  <c r="FP73" i="6"/>
  <c r="FQ38" i="6"/>
  <c r="FP71" i="6"/>
  <c r="FQ34" i="6"/>
  <c r="FQ70" i="6"/>
  <c r="FQ76" i="6"/>
  <c r="FQ18" i="6"/>
  <c r="FQ28" i="6"/>
  <c r="FQ61" i="6"/>
  <c r="FQ13" i="6"/>
  <c r="FQ23" i="6"/>
  <c r="FQ25" i="6"/>
  <c r="FQ48" i="6"/>
  <c r="FO9" i="6"/>
  <c r="FP85" i="6"/>
  <c r="FP37" i="6"/>
  <c r="FP67" i="6"/>
  <c r="FP19" i="6"/>
  <c r="FP54" i="6"/>
  <c r="FP35" i="6"/>
  <c r="FP29" i="6"/>
  <c r="FP51" i="6"/>
  <c r="FP30" i="6"/>
  <c r="FP45" i="6"/>
  <c r="P9" i="6"/>
  <c r="O9" i="6"/>
  <c r="N8" i="6"/>
  <c r="AM11" i="6"/>
  <c r="AM12" i="6"/>
  <c r="AN12" i="6"/>
  <c r="AN11" i="6"/>
  <c r="AL8" i="6"/>
  <c r="AL10" i="6"/>
  <c r="AL9" i="6"/>
  <c r="CS9" i="6" l="1"/>
  <c r="CT9" i="6"/>
  <c r="CR9" i="6"/>
  <c r="CQ9" i="6"/>
  <c r="CT10" i="6"/>
  <c r="CS10" i="6"/>
  <c r="CQ10" i="6"/>
  <c r="CR10" i="6"/>
  <c r="CR8" i="6"/>
  <c r="CQ8" i="6"/>
  <c r="CT8" i="6"/>
  <c r="CS8" i="6"/>
  <c r="EH11" i="6"/>
  <c r="EG11" i="6"/>
  <c r="EJ11" i="6"/>
  <c r="EI11" i="6"/>
  <c r="EG12" i="6"/>
  <c r="EH12" i="6"/>
  <c r="EJ12" i="6"/>
  <c r="EI12" i="6"/>
  <c r="DL12" i="6"/>
  <c r="DM12" i="6"/>
  <c r="DO12" i="6"/>
  <c r="DN12" i="6"/>
  <c r="DN11" i="6"/>
  <c r="DM11" i="6"/>
  <c r="DL11" i="6"/>
  <c r="DO11" i="6"/>
  <c r="ER70" i="6"/>
  <c r="ER41" i="6"/>
  <c r="ER40" i="6"/>
  <c r="ER16" i="6"/>
  <c r="ER77" i="6"/>
  <c r="ER46" i="6"/>
  <c r="ER42" i="6"/>
  <c r="ER19" i="6"/>
  <c r="ER21" i="6"/>
  <c r="ER60" i="6"/>
  <c r="ER53" i="6"/>
  <c r="ER26" i="6"/>
  <c r="ER8" i="6"/>
  <c r="ER50" i="6"/>
  <c r="ER35" i="6"/>
  <c r="ER71" i="6"/>
  <c r="ER66" i="6"/>
  <c r="ER85" i="6"/>
  <c r="ER37" i="6"/>
  <c r="ER27" i="6"/>
  <c r="ER58" i="6"/>
  <c r="ER62" i="6"/>
  <c r="ER54" i="6"/>
  <c r="ER61" i="6"/>
  <c r="ER10" i="6"/>
  <c r="ER39" i="6"/>
  <c r="ER15" i="6"/>
  <c r="ER72" i="6"/>
  <c r="ER83" i="6"/>
  <c r="ER13" i="6"/>
  <c r="ER64" i="6"/>
  <c r="ER86" i="6"/>
  <c r="ER23" i="6"/>
  <c r="ER65" i="6"/>
  <c r="ER63" i="6"/>
  <c r="ER25" i="6"/>
  <c r="ER22" i="6"/>
  <c r="ER79" i="6"/>
  <c r="ER34" i="6"/>
  <c r="ER36" i="6"/>
  <c r="ER56" i="6"/>
  <c r="ER11" i="6"/>
  <c r="ER24" i="6"/>
  <c r="ER29" i="6"/>
  <c r="ER30" i="6"/>
  <c r="ER59" i="6"/>
  <c r="ER87" i="6"/>
  <c r="ER81" i="6"/>
  <c r="ER84" i="6"/>
  <c r="ER82" i="6"/>
  <c r="ER74" i="6"/>
  <c r="ER31" i="6"/>
  <c r="ER38" i="6"/>
  <c r="ER51" i="6"/>
  <c r="ER78" i="6"/>
  <c r="ER49" i="6"/>
  <c r="ER14" i="6"/>
  <c r="ER67" i="6"/>
  <c r="ER17" i="6"/>
  <c r="ER47" i="6"/>
  <c r="ER28" i="6"/>
  <c r="ER48" i="6"/>
  <c r="ER68" i="6"/>
  <c r="ER43" i="6"/>
  <c r="ER69" i="6"/>
  <c r="ER18" i="6"/>
  <c r="ER20" i="6"/>
  <c r="ER57" i="6"/>
  <c r="ER9" i="6"/>
  <c r="ER12" i="6"/>
  <c r="ER32" i="6"/>
  <c r="ER76" i="6"/>
  <c r="ER33" i="6"/>
  <c r="ER52" i="6"/>
  <c r="ER44" i="6"/>
  <c r="ER45" i="6"/>
  <c r="ER75" i="6"/>
  <c r="ER73" i="6"/>
  <c r="ER55" i="6"/>
  <c r="ER80" i="6"/>
  <c r="EP11" i="6"/>
  <c r="EP9" i="6"/>
  <c r="EP10" i="6"/>
  <c r="EP8" i="6"/>
  <c r="EP12" i="6"/>
  <c r="EO31" i="6"/>
  <c r="EO60" i="6"/>
  <c r="EO38" i="6"/>
  <c r="EO21" i="6"/>
  <c r="EO17" i="6"/>
  <c r="EO23" i="6"/>
  <c r="EO22" i="6"/>
  <c r="EO19" i="6"/>
  <c r="EO50" i="6"/>
  <c r="EO53" i="6"/>
  <c r="EO13" i="6"/>
  <c r="EO8" i="6"/>
  <c r="EO11" i="6"/>
  <c r="EO61" i="6"/>
  <c r="EO14" i="6"/>
  <c r="EO29" i="6"/>
  <c r="EO20" i="6"/>
  <c r="EO12" i="6"/>
  <c r="EO18" i="6"/>
  <c r="EO26" i="6"/>
  <c r="EO57" i="6"/>
  <c r="EO9" i="6"/>
  <c r="EO15" i="6"/>
  <c r="EO10" i="6"/>
  <c r="EO41" i="6"/>
  <c r="EO16" i="6"/>
  <c r="EO48" i="6"/>
  <c r="EO46" i="6"/>
  <c r="EO76" i="6"/>
  <c r="EO32" i="6"/>
  <c r="EO47" i="6"/>
  <c r="EO44" i="6"/>
  <c r="EO70" i="6"/>
  <c r="EO62" i="6"/>
  <c r="EO58" i="6"/>
  <c r="EO81" i="6"/>
  <c r="EO35" i="6"/>
  <c r="EO77" i="6"/>
  <c r="EO74" i="6"/>
  <c r="EO27" i="6"/>
  <c r="EO67" i="6"/>
  <c r="EO79" i="6"/>
  <c r="EO28" i="6"/>
  <c r="EO45" i="6"/>
  <c r="EO73" i="6"/>
  <c r="EO40" i="6"/>
  <c r="EO84" i="6"/>
  <c r="EO75" i="6"/>
  <c r="EO66" i="6"/>
  <c r="EO83" i="6"/>
  <c r="EO69" i="6"/>
  <c r="EO64" i="6"/>
  <c r="EO34" i="6"/>
  <c r="EO82" i="6"/>
  <c r="EO85" i="6"/>
  <c r="EO72" i="6"/>
  <c r="EO42" i="6"/>
  <c r="EO65" i="6"/>
  <c r="EO56" i="6"/>
  <c r="EO86" i="6"/>
  <c r="EO63" i="6"/>
  <c r="EO51" i="6"/>
  <c r="EO49" i="6"/>
  <c r="EO36" i="6"/>
  <c r="EO30" i="6"/>
  <c r="EO71" i="6"/>
  <c r="EO55" i="6"/>
  <c r="EO37" i="6"/>
  <c r="EO54" i="6"/>
  <c r="EO24" i="6"/>
  <c r="EO68" i="6"/>
  <c r="EO78" i="6"/>
  <c r="EO80" i="6"/>
  <c r="EO87" i="6"/>
  <c r="EO52" i="6"/>
  <c r="EO39" i="6"/>
  <c r="EO59" i="6"/>
  <c r="EO33" i="6"/>
  <c r="EO25" i="6"/>
  <c r="EO43" i="6"/>
  <c r="DW16" i="6"/>
  <c r="DW10" i="6"/>
  <c r="DW14" i="6"/>
  <c r="DW12" i="6"/>
  <c r="DW18" i="6"/>
  <c r="DW11" i="6"/>
  <c r="DW15" i="6"/>
  <c r="DW17" i="6"/>
  <c r="DW8" i="6"/>
  <c r="DW9" i="6"/>
  <c r="DW13" i="6"/>
  <c r="DW57" i="6"/>
  <c r="DW30" i="6"/>
  <c r="DW62" i="6"/>
  <c r="DW42" i="6"/>
  <c r="DW31" i="6"/>
  <c r="DW19" i="6"/>
  <c r="DW38" i="6"/>
  <c r="DW24" i="6"/>
  <c r="DW26" i="6"/>
  <c r="DW22" i="6"/>
  <c r="DW70" i="6"/>
  <c r="DW21" i="6"/>
  <c r="DW35" i="6"/>
  <c r="DW25" i="6"/>
  <c r="DW79" i="6"/>
  <c r="DW55" i="6"/>
  <c r="DW67" i="6"/>
  <c r="DW48" i="6"/>
  <c r="DW86" i="6"/>
  <c r="DW49" i="6"/>
  <c r="DW75" i="6"/>
  <c r="DW85" i="6"/>
  <c r="DW36" i="6"/>
  <c r="DW61" i="6"/>
  <c r="DW63" i="6"/>
  <c r="DW34" i="6"/>
  <c r="DW33" i="6"/>
  <c r="DW37" i="6"/>
  <c r="DW87" i="6"/>
  <c r="DW58" i="6"/>
  <c r="DW64" i="6"/>
  <c r="DW82" i="6"/>
  <c r="DW78" i="6"/>
  <c r="DW56" i="6"/>
  <c r="DW44" i="6"/>
  <c r="DW27" i="6"/>
  <c r="DW43" i="6"/>
  <c r="DW74" i="6"/>
  <c r="DW72" i="6"/>
  <c r="DW23" i="6"/>
  <c r="DW71" i="6"/>
  <c r="DW68" i="6"/>
  <c r="DW39" i="6"/>
  <c r="DW66" i="6"/>
  <c r="DW81" i="6"/>
  <c r="DW28" i="6"/>
  <c r="DW51" i="6"/>
  <c r="DW20" i="6"/>
  <c r="DW69" i="6"/>
  <c r="DW65" i="6"/>
  <c r="DW54" i="6"/>
  <c r="DW45" i="6"/>
  <c r="DW59" i="6"/>
  <c r="DW32" i="6"/>
  <c r="DW40" i="6"/>
  <c r="DW83" i="6"/>
  <c r="DW29" i="6"/>
  <c r="DW52" i="6"/>
  <c r="DW77" i="6"/>
  <c r="DW50" i="6"/>
  <c r="DW60" i="6"/>
  <c r="DW84" i="6"/>
  <c r="DW53" i="6"/>
  <c r="DW47" i="6"/>
  <c r="DW46" i="6"/>
  <c r="DW73" i="6"/>
  <c r="DW41" i="6"/>
  <c r="DW80" i="6"/>
  <c r="DW76" i="6"/>
  <c r="DU12" i="6"/>
  <c r="DU11" i="6"/>
  <c r="DU9" i="6"/>
  <c r="DU10" i="6"/>
  <c r="DU8" i="6"/>
  <c r="DT18" i="6"/>
  <c r="DT12" i="6"/>
  <c r="DT15" i="6"/>
  <c r="DT9" i="6"/>
  <c r="DT10" i="6"/>
  <c r="DT8" i="6"/>
  <c r="DT17" i="6"/>
  <c r="DT11" i="6"/>
  <c r="DT14" i="6"/>
  <c r="DT16" i="6"/>
  <c r="DT13" i="6"/>
  <c r="DT64" i="6"/>
  <c r="DT74" i="6"/>
  <c r="DT72" i="6"/>
  <c r="DT48" i="6"/>
  <c r="DT58" i="6"/>
  <c r="DT83" i="6"/>
  <c r="DT21" i="6"/>
  <c r="DT39" i="6"/>
  <c r="DT54" i="6"/>
  <c r="DT61" i="6"/>
  <c r="DT55" i="6"/>
  <c r="DT28" i="6"/>
  <c r="DT27" i="6"/>
  <c r="DT20" i="6"/>
  <c r="DT80" i="6"/>
  <c r="DT65" i="6"/>
  <c r="DT62" i="6"/>
  <c r="DT23" i="6"/>
  <c r="DT77" i="6"/>
  <c r="DT50" i="6"/>
  <c r="DT29" i="6"/>
  <c r="DT70" i="6"/>
  <c r="DT85" i="6"/>
  <c r="DT19" i="6"/>
  <c r="DT36" i="6"/>
  <c r="DT32" i="6"/>
  <c r="DT34" i="6"/>
  <c r="DT81" i="6"/>
  <c r="DT82" i="6"/>
  <c r="DT47" i="6"/>
  <c r="DT78" i="6"/>
  <c r="DT35" i="6"/>
  <c r="DT45" i="6"/>
  <c r="DT25" i="6"/>
  <c r="DT87" i="6"/>
  <c r="DT75" i="6"/>
  <c r="DT71" i="6"/>
  <c r="DT66" i="6"/>
  <c r="DT69" i="6"/>
  <c r="DT41" i="6"/>
  <c r="DT43" i="6"/>
  <c r="DT51" i="6"/>
  <c r="DT26" i="6"/>
  <c r="DT49" i="6"/>
  <c r="DT37" i="6"/>
  <c r="DT38" i="6"/>
  <c r="DT67" i="6"/>
  <c r="DT73" i="6"/>
  <c r="DT84" i="6"/>
  <c r="DT24" i="6"/>
  <c r="DT63" i="6"/>
  <c r="DT40" i="6"/>
  <c r="DT52" i="6"/>
  <c r="DT46" i="6"/>
  <c r="DT22" i="6"/>
  <c r="DT60" i="6"/>
  <c r="DT86" i="6"/>
  <c r="DT57" i="6"/>
  <c r="DT59" i="6"/>
  <c r="DT33" i="6"/>
  <c r="DT53" i="6"/>
  <c r="DT42" i="6"/>
  <c r="DT56" i="6"/>
  <c r="DT44" i="6"/>
  <c r="DT76" i="6"/>
  <c r="DT30" i="6"/>
  <c r="DT68" i="6"/>
  <c r="DT79" i="6"/>
  <c r="DT31" i="6"/>
  <c r="EQ64" i="6"/>
  <c r="EU64" i="6" s="1"/>
  <c r="EQ58" i="6"/>
  <c r="EQ10" i="6"/>
  <c r="EU10" i="6" s="1"/>
  <c r="EQ71" i="6"/>
  <c r="EU71" i="6" s="1"/>
  <c r="EQ57" i="6"/>
  <c r="EU57" i="6" s="1"/>
  <c r="EQ9" i="6"/>
  <c r="EU9" i="6" s="1"/>
  <c r="EQ80" i="6"/>
  <c r="EU80" i="6" s="1"/>
  <c r="EQ17" i="6"/>
  <c r="EU17" i="6" s="1"/>
  <c r="EQ43" i="6"/>
  <c r="EU43" i="6" s="1"/>
  <c r="EQ40" i="6"/>
  <c r="EU40" i="6" s="1"/>
  <c r="EQ28" i="6"/>
  <c r="EU28" i="6" s="1"/>
  <c r="EQ55" i="6"/>
  <c r="EQ77" i="6"/>
  <c r="EU77" i="6" s="1"/>
  <c r="EQ46" i="6"/>
  <c r="EU46" i="6" s="1"/>
  <c r="EQ52" i="6"/>
  <c r="EQ27" i="6"/>
  <c r="EU27" i="6" s="1"/>
  <c r="EQ36" i="6"/>
  <c r="EU36" i="6" s="1"/>
  <c r="EQ22" i="6"/>
  <c r="EU22" i="6" s="1"/>
  <c r="EQ67" i="6"/>
  <c r="EU67" i="6" s="1"/>
  <c r="EQ31" i="6"/>
  <c r="EU31" i="6" s="1"/>
  <c r="EQ11" i="6"/>
  <c r="EU11" i="6" s="1"/>
  <c r="EQ68" i="6"/>
  <c r="EU68" i="6" s="1"/>
  <c r="EQ56" i="6"/>
  <c r="EQ15" i="6"/>
  <c r="EU15" i="6" s="1"/>
  <c r="EQ63" i="6"/>
  <c r="EU63" i="6" s="1"/>
  <c r="EQ42" i="6"/>
  <c r="EU42" i="6" s="1"/>
  <c r="EQ72" i="6"/>
  <c r="EU72" i="6" s="1"/>
  <c r="EQ45" i="6"/>
  <c r="EU45" i="6" s="1"/>
  <c r="EQ61" i="6"/>
  <c r="EU61" i="6" s="1"/>
  <c r="EQ32" i="6"/>
  <c r="EU32" i="6" s="1"/>
  <c r="EQ35" i="6"/>
  <c r="EU35" i="6" s="1"/>
  <c r="EQ37" i="6"/>
  <c r="EU37" i="6" s="1"/>
  <c r="EQ33" i="6"/>
  <c r="EU33" i="6" s="1"/>
  <c r="EQ16" i="6"/>
  <c r="EU16" i="6" s="1"/>
  <c r="EQ26" i="6"/>
  <c r="EU26" i="6" s="1"/>
  <c r="EQ82" i="6"/>
  <c r="EU82" i="6" s="1"/>
  <c r="EQ20" i="6"/>
  <c r="EU20" i="6" s="1"/>
  <c r="EQ62" i="6"/>
  <c r="EU62" i="6" s="1"/>
  <c r="EQ50" i="6"/>
  <c r="EU50" i="6" s="1"/>
  <c r="EQ29" i="6"/>
  <c r="EU29" i="6" s="1"/>
  <c r="EQ21" i="6"/>
  <c r="EU21" i="6" s="1"/>
  <c r="EQ75" i="6"/>
  <c r="EU75" i="6" s="1"/>
  <c r="EQ87" i="6"/>
  <c r="EU87" i="6" s="1"/>
  <c r="EQ49" i="6"/>
  <c r="EU49" i="6" s="1"/>
  <c r="EQ65" i="6"/>
  <c r="EU65" i="6" s="1"/>
  <c r="EQ12" i="6"/>
  <c r="EU12" i="6" s="1"/>
  <c r="EQ18" i="6"/>
  <c r="EQ48" i="6"/>
  <c r="EQ8" i="6"/>
  <c r="EU8" i="6" s="1"/>
  <c r="EQ19" i="6"/>
  <c r="EU19" i="6" s="1"/>
  <c r="EQ13" i="6"/>
  <c r="EU13" i="6" s="1"/>
  <c r="EQ14" i="6"/>
  <c r="EU14" i="6" s="1"/>
  <c r="EQ86" i="6"/>
  <c r="EU86" i="6" s="1"/>
  <c r="EQ41" i="6"/>
  <c r="EQ34" i="6"/>
  <c r="EU34" i="6" s="1"/>
  <c r="EQ66" i="6"/>
  <c r="EU66" i="6" s="1"/>
  <c r="EQ85" i="6"/>
  <c r="EU85" i="6" s="1"/>
  <c r="EQ73" i="6"/>
  <c r="EU73" i="6" s="1"/>
  <c r="EQ30" i="6"/>
  <c r="EU30" i="6" s="1"/>
  <c r="EQ69" i="6"/>
  <c r="EQ53" i="6"/>
  <c r="EU53" i="6" s="1"/>
  <c r="EQ74" i="6"/>
  <c r="EU74" i="6" s="1"/>
  <c r="EQ76" i="6"/>
  <c r="EU76" i="6" s="1"/>
  <c r="EQ24" i="6"/>
  <c r="EU24" i="6" s="1"/>
  <c r="EQ60" i="6"/>
  <c r="EU60" i="6" s="1"/>
  <c r="EQ84" i="6"/>
  <c r="EU84" i="6" s="1"/>
  <c r="EQ51" i="6"/>
  <c r="EU51" i="6" s="1"/>
  <c r="EQ70" i="6"/>
  <c r="EU70" i="6" s="1"/>
  <c r="EQ81" i="6"/>
  <c r="EU81" i="6" s="1"/>
  <c r="EQ23" i="6"/>
  <c r="EQ25" i="6"/>
  <c r="EU25" i="6" s="1"/>
  <c r="EQ83" i="6"/>
  <c r="EU83" i="6" s="1"/>
  <c r="EQ79" i="6"/>
  <c r="EU79" i="6" s="1"/>
  <c r="EQ59" i="6"/>
  <c r="EU59" i="6" s="1"/>
  <c r="EQ44" i="6"/>
  <c r="EU44" i="6" s="1"/>
  <c r="EQ39" i="6"/>
  <c r="EU39" i="6" s="1"/>
  <c r="EQ78" i="6"/>
  <c r="EU78" i="6" s="1"/>
  <c r="EQ38" i="6"/>
  <c r="EQ47" i="6"/>
  <c r="EU47" i="6" s="1"/>
  <c r="EQ54" i="6"/>
  <c r="EU54" i="6" s="1"/>
  <c r="FK11" i="6"/>
  <c r="FO11" i="6" s="1"/>
  <c r="FK12" i="6"/>
  <c r="FO12" i="6" s="1"/>
  <c r="FK13" i="6"/>
  <c r="FO13" i="6" s="1"/>
  <c r="DV17" i="6"/>
  <c r="DZ17" i="6" s="1"/>
  <c r="DV16" i="6"/>
  <c r="DZ16" i="6" s="1"/>
  <c r="DV13" i="6"/>
  <c r="DV9" i="6"/>
  <c r="DZ9" i="6" s="1"/>
  <c r="DV11" i="6"/>
  <c r="DZ11" i="6" s="1"/>
  <c r="DV15" i="6"/>
  <c r="DZ15" i="6" s="1"/>
  <c r="DV18" i="6"/>
  <c r="DZ18" i="6" s="1"/>
  <c r="DV14" i="6"/>
  <c r="DZ14" i="6" s="1"/>
  <c r="DV12" i="6"/>
  <c r="DZ12" i="6" s="1"/>
  <c r="DV10" i="6"/>
  <c r="DZ10" i="6" s="1"/>
  <c r="DV8" i="6"/>
  <c r="DZ8" i="6" s="1"/>
  <c r="DV52" i="6"/>
  <c r="DZ52" i="6" s="1"/>
  <c r="DV19" i="6"/>
  <c r="DV32" i="6"/>
  <c r="DZ32" i="6" s="1"/>
  <c r="DV63" i="6"/>
  <c r="DZ63" i="6" s="1"/>
  <c r="DV72" i="6"/>
  <c r="DZ72" i="6" s="1"/>
  <c r="DV20" i="6"/>
  <c r="DZ20" i="6" s="1"/>
  <c r="DV38" i="6"/>
  <c r="DZ38" i="6" s="1"/>
  <c r="DV33" i="6"/>
  <c r="DZ33" i="6" s="1"/>
  <c r="DV61" i="6"/>
  <c r="DZ61" i="6" s="1"/>
  <c r="DV42" i="6"/>
  <c r="DZ42" i="6" s="1"/>
  <c r="DV44" i="6"/>
  <c r="DZ44" i="6" s="1"/>
  <c r="DV49" i="6"/>
  <c r="DZ49" i="6" s="1"/>
  <c r="DV64" i="6"/>
  <c r="DZ64" i="6" s="1"/>
  <c r="DV46" i="6"/>
  <c r="DZ46" i="6" s="1"/>
  <c r="DV86" i="6"/>
  <c r="DZ86" i="6" s="1"/>
  <c r="DV48" i="6"/>
  <c r="DZ48" i="6" s="1"/>
  <c r="DV70" i="6"/>
  <c r="DZ70" i="6" s="1"/>
  <c r="DV39" i="6"/>
  <c r="DV28" i="6"/>
  <c r="DZ28" i="6" s="1"/>
  <c r="DV53" i="6"/>
  <c r="DZ53" i="6" s="1"/>
  <c r="DV84" i="6"/>
  <c r="DZ84" i="6" s="1"/>
  <c r="DV31" i="6"/>
  <c r="DZ31" i="6" s="1"/>
  <c r="DV34" i="6"/>
  <c r="DZ34" i="6" s="1"/>
  <c r="DV25" i="6"/>
  <c r="DZ25" i="6" s="1"/>
  <c r="DV24" i="6"/>
  <c r="DZ24" i="6" s="1"/>
  <c r="DV37" i="6"/>
  <c r="DZ37" i="6" s="1"/>
  <c r="DV22" i="6"/>
  <c r="DZ22" i="6" s="1"/>
  <c r="DV50" i="6"/>
  <c r="DZ50" i="6" s="1"/>
  <c r="DV68" i="6"/>
  <c r="DZ68" i="6" s="1"/>
  <c r="DV29" i="6"/>
  <c r="DZ29" i="6" s="1"/>
  <c r="DV85" i="6"/>
  <c r="DZ85" i="6" s="1"/>
  <c r="DV78" i="6"/>
  <c r="DZ78" i="6" s="1"/>
  <c r="DV35" i="6"/>
  <c r="DV58" i="6"/>
  <c r="DZ58" i="6" s="1"/>
  <c r="DV62" i="6"/>
  <c r="DZ62" i="6" s="1"/>
  <c r="DV71" i="6"/>
  <c r="DZ71" i="6" s="1"/>
  <c r="DV87" i="6"/>
  <c r="DZ87" i="6" s="1"/>
  <c r="DV73" i="6"/>
  <c r="DV56" i="6"/>
  <c r="DV26" i="6"/>
  <c r="DZ26" i="6" s="1"/>
  <c r="DV51" i="6"/>
  <c r="DZ51" i="6" s="1"/>
  <c r="DV27" i="6"/>
  <c r="DZ27" i="6" s="1"/>
  <c r="DV82" i="6"/>
  <c r="DZ82" i="6" s="1"/>
  <c r="DV77" i="6"/>
  <c r="DZ77" i="6" s="1"/>
  <c r="DV21" i="6"/>
  <c r="DZ21" i="6" s="1"/>
  <c r="DV43" i="6"/>
  <c r="DZ43" i="6" s="1"/>
  <c r="DV40" i="6"/>
  <c r="DZ40" i="6" s="1"/>
  <c r="DV55" i="6"/>
  <c r="DZ55" i="6" s="1"/>
  <c r="DV23" i="6"/>
  <c r="DZ23" i="6" s="1"/>
  <c r="DV66" i="6"/>
  <c r="DZ66" i="6" s="1"/>
  <c r="DV65" i="6"/>
  <c r="DZ65" i="6" s="1"/>
  <c r="DV30" i="6"/>
  <c r="DZ30" i="6" s="1"/>
  <c r="DV76" i="6"/>
  <c r="DZ76" i="6" s="1"/>
  <c r="DV60" i="6"/>
  <c r="DV45" i="6"/>
  <c r="DZ45" i="6" s="1"/>
  <c r="DV81" i="6"/>
  <c r="DZ81" i="6" s="1"/>
  <c r="DV83" i="6"/>
  <c r="DZ83" i="6" s="1"/>
  <c r="DV80" i="6"/>
  <c r="DZ80" i="6" s="1"/>
  <c r="DV47" i="6"/>
  <c r="DZ47" i="6" s="1"/>
  <c r="DV54" i="6"/>
  <c r="DZ54" i="6" s="1"/>
  <c r="DV36" i="6"/>
  <c r="DZ36" i="6" s="1"/>
  <c r="DV57" i="6"/>
  <c r="DZ57" i="6" s="1"/>
  <c r="DV74" i="6"/>
  <c r="DZ74" i="6" s="1"/>
  <c r="DV75" i="6"/>
  <c r="DZ75" i="6" s="1"/>
  <c r="DV41" i="6"/>
  <c r="DV69" i="6"/>
  <c r="DZ69" i="6" s="1"/>
  <c r="DV79" i="6"/>
  <c r="DZ79" i="6" s="1"/>
  <c r="DV67" i="6"/>
  <c r="DZ67" i="6" s="1"/>
  <c r="DV59" i="6"/>
  <c r="DZ59" i="6" s="1"/>
  <c r="N9" i="6"/>
  <c r="N11" i="6"/>
  <c r="N10" i="6"/>
  <c r="O10" i="6"/>
  <c r="M9" i="6"/>
  <c r="M8" i="6"/>
  <c r="P10" i="6"/>
  <c r="O11" i="6"/>
  <c r="Q11" i="6"/>
  <c r="AM13" i="6"/>
  <c r="AM14" i="6"/>
  <c r="AL11" i="6"/>
  <c r="AL12" i="6"/>
  <c r="AL13" i="6"/>
  <c r="AO14" i="6"/>
  <c r="AK11" i="6"/>
  <c r="AK9" i="6"/>
  <c r="AK8" i="6"/>
  <c r="AK10" i="6"/>
  <c r="AL14" i="6"/>
  <c r="AN13" i="6"/>
  <c r="DY8" i="6" l="1"/>
  <c r="EA83" i="6"/>
  <c r="EA20" i="6"/>
  <c r="EA23" i="6"/>
  <c r="EA61" i="6"/>
  <c r="EA55" i="6"/>
  <c r="EA24" i="6"/>
  <c r="EA14" i="6"/>
  <c r="ES52" i="6"/>
  <c r="ES55" i="6"/>
  <c r="ES56" i="6"/>
  <c r="ES69" i="6"/>
  <c r="ES18" i="6"/>
  <c r="ES38" i="6"/>
  <c r="DX60" i="6"/>
  <c r="DX73" i="6"/>
  <c r="DX41" i="6"/>
  <c r="DX35" i="6"/>
  <c r="DX19" i="6"/>
  <c r="DX39" i="6"/>
  <c r="DX13" i="6"/>
  <c r="DX56" i="6"/>
  <c r="EV20" i="6"/>
  <c r="EV17" i="6"/>
  <c r="EV74" i="6"/>
  <c r="EV24" i="6"/>
  <c r="EV63" i="6"/>
  <c r="EV15" i="6"/>
  <c r="EV37" i="6"/>
  <c r="EV53" i="6"/>
  <c r="EV40" i="6"/>
  <c r="EG13" i="6"/>
  <c r="EI13" i="6"/>
  <c r="EH13" i="6"/>
  <c r="EJ13" i="6"/>
  <c r="CR14" i="6"/>
  <c r="CT14" i="6"/>
  <c r="CQ14" i="6"/>
  <c r="CS14" i="6"/>
  <c r="BX10" i="6"/>
  <c r="BY10" i="6"/>
  <c r="BW10" i="6"/>
  <c r="BV10" i="6"/>
  <c r="BW8" i="6"/>
  <c r="BV8" i="6"/>
  <c r="BX8" i="6"/>
  <c r="BY8" i="6"/>
  <c r="BW9" i="6"/>
  <c r="BV9" i="6"/>
  <c r="BX9" i="6"/>
  <c r="BY9" i="6"/>
  <c r="BV11" i="6"/>
  <c r="BW11" i="6"/>
  <c r="BY11" i="6"/>
  <c r="BX11" i="6"/>
  <c r="FC14" i="6"/>
  <c r="FE14" i="6"/>
  <c r="FB14" i="6"/>
  <c r="FD14" i="6"/>
  <c r="CR13" i="6"/>
  <c r="CS13" i="6"/>
  <c r="CQ13" i="6"/>
  <c r="CT13" i="6"/>
  <c r="CQ12" i="6"/>
  <c r="CR12" i="6"/>
  <c r="CS12" i="6"/>
  <c r="CT12" i="6"/>
  <c r="CQ11" i="6"/>
  <c r="CT11" i="6"/>
  <c r="CR11" i="6"/>
  <c r="CS11" i="6"/>
  <c r="DN14" i="6"/>
  <c r="DO14" i="6"/>
  <c r="DL14" i="6"/>
  <c r="DM14" i="6"/>
  <c r="DM13" i="6"/>
  <c r="DO13" i="6"/>
  <c r="DL13" i="6"/>
  <c r="DN13" i="6"/>
  <c r="DZ39" i="6"/>
  <c r="DZ19" i="6"/>
  <c r="EU58" i="6"/>
  <c r="DX22" i="6"/>
  <c r="DX67" i="6"/>
  <c r="DX69" i="6"/>
  <c r="DX78" i="6"/>
  <c r="DX85" i="6"/>
  <c r="DX80" i="6"/>
  <c r="DX21" i="6"/>
  <c r="DX16" i="6"/>
  <c r="DX12" i="6"/>
  <c r="DY11" i="6"/>
  <c r="EA53" i="6"/>
  <c r="EA40" i="6"/>
  <c r="EA51" i="6"/>
  <c r="EA72" i="6"/>
  <c r="EA64" i="6"/>
  <c r="EA36" i="6"/>
  <c r="EA79" i="6"/>
  <c r="EA38" i="6"/>
  <c r="EA9" i="6"/>
  <c r="EA10" i="6"/>
  <c r="ES87" i="6"/>
  <c r="ES71" i="6"/>
  <c r="ES65" i="6"/>
  <c r="ES83" i="6"/>
  <c r="ES79" i="6"/>
  <c r="ES62" i="6"/>
  <c r="ES16" i="6"/>
  <c r="ES12" i="6"/>
  <c r="ES53" i="6"/>
  <c r="ES60" i="6"/>
  <c r="ET9" i="6"/>
  <c r="EV52" i="6"/>
  <c r="EV18" i="6"/>
  <c r="EV67" i="6"/>
  <c r="EV82" i="6"/>
  <c r="EV11" i="6"/>
  <c r="EV65" i="6"/>
  <c r="EV39" i="6"/>
  <c r="EV85" i="6"/>
  <c r="EV60" i="6"/>
  <c r="EV41" i="6"/>
  <c r="DX65" i="6"/>
  <c r="EA82" i="6"/>
  <c r="ES13" i="6"/>
  <c r="EV44" i="6"/>
  <c r="DZ41" i="6"/>
  <c r="DZ35" i="6"/>
  <c r="DX42" i="6"/>
  <c r="DX46" i="6"/>
  <c r="DX38" i="6"/>
  <c r="DX66" i="6"/>
  <c r="DX47" i="6"/>
  <c r="DX70" i="6"/>
  <c r="DX20" i="6"/>
  <c r="DX83" i="6"/>
  <c r="DX14" i="6"/>
  <c r="DX18" i="6"/>
  <c r="DY12" i="6"/>
  <c r="EA84" i="6"/>
  <c r="EA32" i="6"/>
  <c r="EA28" i="6"/>
  <c r="EA74" i="6"/>
  <c r="EA58" i="6"/>
  <c r="EA85" i="6"/>
  <c r="EA25" i="6"/>
  <c r="EA19" i="6"/>
  <c r="EA8" i="6"/>
  <c r="EA16" i="6"/>
  <c r="ES80" i="6"/>
  <c r="ES30" i="6"/>
  <c r="ES42" i="6"/>
  <c r="ES66" i="6"/>
  <c r="ES67" i="6"/>
  <c r="ES70" i="6"/>
  <c r="ES20" i="6"/>
  <c r="ES50" i="6"/>
  <c r="ES31" i="6"/>
  <c r="EV33" i="6"/>
  <c r="EV69" i="6"/>
  <c r="EV14" i="6"/>
  <c r="EV84" i="6"/>
  <c r="EV56" i="6"/>
  <c r="EV23" i="6"/>
  <c r="EV10" i="6"/>
  <c r="EV66" i="6"/>
  <c r="EV21" i="6"/>
  <c r="EV70" i="6"/>
  <c r="DX15" i="6"/>
  <c r="EA13" i="6"/>
  <c r="EV48" i="6"/>
  <c r="ES48" i="6"/>
  <c r="DZ13" i="6"/>
  <c r="EU48" i="6"/>
  <c r="DX31" i="6"/>
  <c r="DX53" i="6"/>
  <c r="DX52" i="6"/>
  <c r="DX37" i="6"/>
  <c r="DX71" i="6"/>
  <c r="DX82" i="6"/>
  <c r="DX29" i="6"/>
  <c r="DX27" i="6"/>
  <c r="DX58" i="6"/>
  <c r="DX11" i="6"/>
  <c r="EA76" i="6"/>
  <c r="EA60" i="6"/>
  <c r="EA59" i="6"/>
  <c r="EA81" i="6"/>
  <c r="EA43" i="6"/>
  <c r="EA87" i="6"/>
  <c r="EA75" i="6"/>
  <c r="EA35" i="6"/>
  <c r="EA31" i="6"/>
  <c r="EA17" i="6"/>
  <c r="ES43" i="6"/>
  <c r="ES78" i="6"/>
  <c r="ES36" i="6"/>
  <c r="ES72" i="6"/>
  <c r="ES75" i="6"/>
  <c r="ES27" i="6"/>
  <c r="ES44" i="6"/>
  <c r="ES10" i="6"/>
  <c r="ES29" i="6"/>
  <c r="ES19" i="6"/>
  <c r="ET8" i="6"/>
  <c r="EV80" i="6"/>
  <c r="EV43" i="6"/>
  <c r="EV49" i="6"/>
  <c r="EV81" i="6"/>
  <c r="EV36" i="6"/>
  <c r="EV86" i="6"/>
  <c r="EV61" i="6"/>
  <c r="EV71" i="6"/>
  <c r="EV19" i="6"/>
  <c r="DZ56" i="6"/>
  <c r="EU18" i="6"/>
  <c r="EU56" i="6"/>
  <c r="EU52" i="6"/>
  <c r="DX79" i="6"/>
  <c r="DX33" i="6"/>
  <c r="DX40" i="6"/>
  <c r="DX49" i="6"/>
  <c r="DX75" i="6"/>
  <c r="DX81" i="6"/>
  <c r="DX50" i="6"/>
  <c r="DX28" i="6"/>
  <c r="DX48" i="6"/>
  <c r="DX17" i="6"/>
  <c r="EA80" i="6"/>
  <c r="EA50" i="6"/>
  <c r="EA45" i="6"/>
  <c r="EA66" i="6"/>
  <c r="EA27" i="6"/>
  <c r="EA37" i="6"/>
  <c r="EA49" i="6"/>
  <c r="EA21" i="6"/>
  <c r="EA42" i="6"/>
  <c r="EA15" i="6"/>
  <c r="ES25" i="6"/>
  <c r="ES68" i="6"/>
  <c r="ES49" i="6"/>
  <c r="ES85" i="6"/>
  <c r="ES84" i="6"/>
  <c r="ES74" i="6"/>
  <c r="ES47" i="6"/>
  <c r="ES15" i="6"/>
  <c r="ES14" i="6"/>
  <c r="ES22" i="6"/>
  <c r="ET12" i="6"/>
  <c r="EV55" i="6"/>
  <c r="EV32" i="6"/>
  <c r="EV68" i="6"/>
  <c r="EV78" i="6"/>
  <c r="EV87" i="6"/>
  <c r="EV34" i="6"/>
  <c r="EV64" i="6"/>
  <c r="EV54" i="6"/>
  <c r="EV35" i="6"/>
  <c r="EV42" i="6"/>
  <c r="DA30" i="6"/>
  <c r="DA44" i="6"/>
  <c r="DA69" i="6"/>
  <c r="DA48" i="6"/>
  <c r="DA41" i="6"/>
  <c r="DA31" i="6"/>
  <c r="DA82" i="6"/>
  <c r="DA58" i="6"/>
  <c r="DA37" i="6"/>
  <c r="DA23" i="6"/>
  <c r="DA11" i="6"/>
  <c r="DA62" i="6"/>
  <c r="DA51" i="6"/>
  <c r="DA64" i="6"/>
  <c r="DA68" i="6"/>
  <c r="DA34" i="6"/>
  <c r="DA46" i="6"/>
  <c r="DA10" i="6"/>
  <c r="DA15" i="6"/>
  <c r="DA17" i="6"/>
  <c r="DA78" i="6"/>
  <c r="DA27" i="6"/>
  <c r="DA63" i="6"/>
  <c r="DA59" i="6"/>
  <c r="DA56" i="6"/>
  <c r="DA49" i="6"/>
  <c r="DA72" i="6"/>
  <c r="DA20" i="6"/>
  <c r="DA75" i="6"/>
  <c r="DA77" i="6"/>
  <c r="DA33" i="6"/>
  <c r="DA14" i="6"/>
  <c r="DA16" i="6"/>
  <c r="DA24" i="6"/>
  <c r="DA38" i="6"/>
  <c r="DA66" i="6"/>
  <c r="DA29" i="6"/>
  <c r="DA47" i="6"/>
  <c r="DA39" i="6"/>
  <c r="DA60" i="6"/>
  <c r="DA71" i="6"/>
  <c r="DA83" i="6"/>
  <c r="DA36" i="6"/>
  <c r="DA22" i="6"/>
  <c r="DA8" i="6"/>
  <c r="DA32" i="6"/>
  <c r="DA85" i="6"/>
  <c r="DA53" i="6"/>
  <c r="DA73" i="6"/>
  <c r="DA61" i="6"/>
  <c r="DA12" i="6"/>
  <c r="DA40" i="6"/>
  <c r="DA86" i="6"/>
  <c r="DA13" i="6"/>
  <c r="DA18" i="6"/>
  <c r="DA55" i="6"/>
  <c r="DA45" i="6"/>
  <c r="DA26" i="6"/>
  <c r="DA25" i="6"/>
  <c r="DA54" i="6"/>
  <c r="DA28" i="6"/>
  <c r="DA74" i="6"/>
  <c r="DA70" i="6"/>
  <c r="DA87" i="6"/>
  <c r="DA42" i="6"/>
  <c r="DA65" i="6"/>
  <c r="DA21" i="6"/>
  <c r="DA84" i="6"/>
  <c r="DA80" i="6"/>
  <c r="DA50" i="6"/>
  <c r="DA19" i="6"/>
  <c r="DA76" i="6"/>
  <c r="DA81" i="6"/>
  <c r="DA79" i="6"/>
  <c r="DA9" i="6"/>
  <c r="DA57" i="6"/>
  <c r="DA43" i="6"/>
  <c r="DA67" i="6"/>
  <c r="DA35" i="6"/>
  <c r="DA52" i="6"/>
  <c r="ES28" i="6"/>
  <c r="ET10" i="6"/>
  <c r="DZ60" i="6"/>
  <c r="DZ73" i="6"/>
  <c r="EU38" i="6"/>
  <c r="EU23" i="6"/>
  <c r="ES41" i="6"/>
  <c r="EU41" i="6"/>
  <c r="DX68" i="6"/>
  <c r="DX59" i="6"/>
  <c r="DX63" i="6"/>
  <c r="DX26" i="6"/>
  <c r="DX87" i="6"/>
  <c r="DX34" i="6"/>
  <c r="DX77" i="6"/>
  <c r="DX55" i="6"/>
  <c r="DX72" i="6"/>
  <c r="DX8" i="6"/>
  <c r="DY10" i="6"/>
  <c r="EA41" i="6"/>
  <c r="EA77" i="6"/>
  <c r="EA54" i="6"/>
  <c r="EA39" i="6"/>
  <c r="EA44" i="6"/>
  <c r="EA33" i="6"/>
  <c r="EA86" i="6"/>
  <c r="EA70" i="6"/>
  <c r="EA62" i="6"/>
  <c r="EA11" i="6"/>
  <c r="ES33" i="6"/>
  <c r="ES24" i="6"/>
  <c r="ES51" i="6"/>
  <c r="ES82" i="6"/>
  <c r="ES40" i="6"/>
  <c r="ES77" i="6"/>
  <c r="ES32" i="6"/>
  <c r="ES9" i="6"/>
  <c r="ES61" i="6"/>
  <c r="ES23" i="6"/>
  <c r="EV73" i="6"/>
  <c r="EV12" i="6"/>
  <c r="EV51" i="6"/>
  <c r="EV79" i="6"/>
  <c r="EV13" i="6"/>
  <c r="EV62" i="6"/>
  <c r="EV50" i="6"/>
  <c r="DB53" i="6"/>
  <c r="DB64" i="6"/>
  <c r="DB56" i="6"/>
  <c r="DB67" i="6"/>
  <c r="DB8" i="6"/>
  <c r="DB13" i="6"/>
  <c r="DB75" i="6"/>
  <c r="DB41" i="6"/>
  <c r="DB65" i="6"/>
  <c r="DB21" i="6"/>
  <c r="DB69" i="6"/>
  <c r="DB73" i="6"/>
  <c r="DB30" i="6"/>
  <c r="DB49" i="6"/>
  <c r="DB39" i="6"/>
  <c r="DB27" i="6"/>
  <c r="DB22" i="6"/>
  <c r="DB15" i="6"/>
  <c r="DB20" i="6"/>
  <c r="DB78" i="6"/>
  <c r="DB24" i="6"/>
  <c r="DB52" i="6"/>
  <c r="DB63" i="6"/>
  <c r="DB71" i="6"/>
  <c r="DB50" i="6"/>
  <c r="DB72" i="6"/>
  <c r="DB29" i="6"/>
  <c r="DB42" i="6"/>
  <c r="DB36" i="6"/>
  <c r="DB51" i="6"/>
  <c r="DB38" i="6"/>
  <c r="DB25" i="6"/>
  <c r="DB57" i="6"/>
  <c r="DB16" i="6"/>
  <c r="DB74" i="6"/>
  <c r="DB48" i="6"/>
  <c r="DB9" i="6"/>
  <c r="DB76" i="6"/>
  <c r="DB34" i="6"/>
  <c r="DB33" i="6"/>
  <c r="DB28" i="6"/>
  <c r="DB86" i="6"/>
  <c r="DB10" i="6"/>
  <c r="DB47" i="6"/>
  <c r="DB62" i="6"/>
  <c r="DB35" i="6"/>
  <c r="DB40" i="6"/>
  <c r="DB32" i="6"/>
  <c r="DB60" i="6"/>
  <c r="DB81" i="6"/>
  <c r="DB14" i="6"/>
  <c r="DB59" i="6"/>
  <c r="DB11" i="6"/>
  <c r="DB77" i="6"/>
  <c r="DB87" i="6"/>
  <c r="DB26" i="6"/>
  <c r="DB55" i="6"/>
  <c r="DB79" i="6"/>
  <c r="DB70" i="6"/>
  <c r="DB18" i="6"/>
  <c r="DB44" i="6"/>
  <c r="DB23" i="6"/>
  <c r="DB17" i="6"/>
  <c r="DB45" i="6"/>
  <c r="DB31" i="6"/>
  <c r="DB66" i="6"/>
  <c r="DB80" i="6"/>
  <c r="DB61" i="6"/>
  <c r="DB83" i="6"/>
  <c r="DB85" i="6"/>
  <c r="DB19" i="6"/>
  <c r="DB54" i="6"/>
  <c r="DB58" i="6"/>
  <c r="DB84" i="6"/>
  <c r="DB46" i="6"/>
  <c r="DB68" i="6"/>
  <c r="DB43" i="6"/>
  <c r="DB37" i="6"/>
  <c r="DB12" i="6"/>
  <c r="DB82" i="6"/>
  <c r="EA47" i="6"/>
  <c r="EV58" i="6"/>
  <c r="ES58" i="6"/>
  <c r="DX30" i="6"/>
  <c r="DX57" i="6"/>
  <c r="DX24" i="6"/>
  <c r="DX51" i="6"/>
  <c r="DX25" i="6"/>
  <c r="DX32" i="6"/>
  <c r="DX23" i="6"/>
  <c r="DX61" i="6"/>
  <c r="DX74" i="6"/>
  <c r="DX10" i="6"/>
  <c r="DY9" i="6"/>
  <c r="EA73" i="6"/>
  <c r="EA52" i="6"/>
  <c r="EA65" i="6"/>
  <c r="EA68" i="6"/>
  <c r="EA56" i="6"/>
  <c r="EA34" i="6"/>
  <c r="EA48" i="6"/>
  <c r="EA22" i="6"/>
  <c r="EA30" i="6"/>
  <c r="EA18" i="6"/>
  <c r="EV59" i="6"/>
  <c r="ES59" i="6"/>
  <c r="ES54" i="6"/>
  <c r="ES63" i="6"/>
  <c r="ES34" i="6"/>
  <c r="ES73" i="6"/>
  <c r="ES35" i="6"/>
  <c r="EV76" i="6"/>
  <c r="ES76" i="6"/>
  <c r="ES57" i="6"/>
  <c r="ES11" i="6"/>
  <c r="ES17" i="6"/>
  <c r="ET11" i="6"/>
  <c r="EV75" i="6"/>
  <c r="EV9" i="6"/>
  <c r="EV28" i="6"/>
  <c r="EV38" i="6"/>
  <c r="EV30" i="6"/>
  <c r="EV22" i="6"/>
  <c r="EV83" i="6"/>
  <c r="EV8" i="6"/>
  <c r="EV77" i="6"/>
  <c r="CY65" i="6"/>
  <c r="CY82" i="6"/>
  <c r="DC82" i="6" s="1"/>
  <c r="CY50" i="6"/>
  <c r="DC50" i="6" s="1"/>
  <c r="CY56" i="6"/>
  <c r="DC56" i="6" s="1"/>
  <c r="CY40" i="6"/>
  <c r="DC40" i="6" s="1"/>
  <c r="CY67" i="6"/>
  <c r="DC67" i="6" s="1"/>
  <c r="CY47" i="6"/>
  <c r="DC47" i="6" s="1"/>
  <c r="CY48" i="6"/>
  <c r="DC48" i="6" s="1"/>
  <c r="CY34" i="6"/>
  <c r="DC34" i="6" s="1"/>
  <c r="CY76" i="6"/>
  <c r="DC76" i="6" s="1"/>
  <c r="CY61" i="6"/>
  <c r="DC61" i="6" s="1"/>
  <c r="CY72" i="6"/>
  <c r="DC72" i="6" s="1"/>
  <c r="CY10" i="6"/>
  <c r="DC10" i="6" s="1"/>
  <c r="CY86" i="6"/>
  <c r="DC86" i="6" s="1"/>
  <c r="CY21" i="6"/>
  <c r="DC21" i="6" s="1"/>
  <c r="CY68" i="6"/>
  <c r="CY73" i="6"/>
  <c r="DC73" i="6" s="1"/>
  <c r="CY52" i="6"/>
  <c r="DC52" i="6" s="1"/>
  <c r="CY83" i="6"/>
  <c r="DC83" i="6" s="1"/>
  <c r="CY25" i="6"/>
  <c r="DC25" i="6" s="1"/>
  <c r="CY60" i="6"/>
  <c r="DC60" i="6" s="1"/>
  <c r="CY9" i="6"/>
  <c r="DC9" i="6" s="1"/>
  <c r="CY27" i="6"/>
  <c r="DC27" i="6" s="1"/>
  <c r="CY59" i="6"/>
  <c r="DC59" i="6" s="1"/>
  <c r="CY14" i="6"/>
  <c r="DC14" i="6" s="1"/>
  <c r="CY36" i="6"/>
  <c r="DC36" i="6" s="1"/>
  <c r="CY66" i="6"/>
  <c r="DC66" i="6" s="1"/>
  <c r="CY58" i="6"/>
  <c r="DC58" i="6" s="1"/>
  <c r="CY64" i="6"/>
  <c r="DC64" i="6" s="1"/>
  <c r="CY20" i="6"/>
  <c r="DC20" i="6" s="1"/>
  <c r="CY28" i="6"/>
  <c r="DC28" i="6" s="1"/>
  <c r="CY13" i="6"/>
  <c r="DC13" i="6" s="1"/>
  <c r="CY29" i="6"/>
  <c r="DC29" i="6" s="1"/>
  <c r="CY43" i="6"/>
  <c r="DC43" i="6" s="1"/>
  <c r="CY77" i="6"/>
  <c r="DC77" i="6" s="1"/>
  <c r="CY57" i="6"/>
  <c r="DC57" i="6" s="1"/>
  <c r="CY15" i="6"/>
  <c r="DC15" i="6" s="1"/>
  <c r="CY69" i="6"/>
  <c r="DC69" i="6" s="1"/>
  <c r="CY78" i="6"/>
  <c r="DC78" i="6" s="1"/>
  <c r="CY79" i="6"/>
  <c r="DC79" i="6" s="1"/>
  <c r="CY63" i="6"/>
  <c r="DC63" i="6" s="1"/>
  <c r="CY23" i="6"/>
  <c r="DC23" i="6" s="1"/>
  <c r="CY87" i="6"/>
  <c r="DC87" i="6" s="1"/>
  <c r="CY22" i="6"/>
  <c r="DC22" i="6" s="1"/>
  <c r="CY55" i="6"/>
  <c r="DC55" i="6" s="1"/>
  <c r="CY38" i="6"/>
  <c r="DC38" i="6" s="1"/>
  <c r="CY17" i="6"/>
  <c r="DC17" i="6" s="1"/>
  <c r="CY19" i="6"/>
  <c r="CY62" i="6"/>
  <c r="DC62" i="6" s="1"/>
  <c r="CY32" i="6"/>
  <c r="DC32" i="6" s="1"/>
  <c r="CY11" i="6"/>
  <c r="DC11" i="6" s="1"/>
  <c r="CY44" i="6"/>
  <c r="DC44" i="6" s="1"/>
  <c r="CY53" i="6"/>
  <c r="DC53" i="6" s="1"/>
  <c r="CY41" i="6"/>
  <c r="DC41" i="6" s="1"/>
  <c r="CY8" i="6"/>
  <c r="DC8" i="6" s="1"/>
  <c r="CY35" i="6"/>
  <c r="CY16" i="6"/>
  <c r="DC16" i="6" s="1"/>
  <c r="CY30" i="6"/>
  <c r="DC30" i="6" s="1"/>
  <c r="CY71" i="6"/>
  <c r="DC71" i="6" s="1"/>
  <c r="CY70" i="6"/>
  <c r="DC70" i="6" s="1"/>
  <c r="CY80" i="6"/>
  <c r="DC80" i="6" s="1"/>
  <c r="CY54" i="6"/>
  <c r="DC54" i="6" s="1"/>
  <c r="CY24" i="6"/>
  <c r="DC24" i="6" s="1"/>
  <c r="CY46" i="6"/>
  <c r="DC46" i="6" s="1"/>
  <c r="CY31" i="6"/>
  <c r="DC31" i="6" s="1"/>
  <c r="CY12" i="6"/>
  <c r="DC12" i="6" s="1"/>
  <c r="CY75" i="6"/>
  <c r="DC75" i="6" s="1"/>
  <c r="CY84" i="6"/>
  <c r="DC84" i="6" s="1"/>
  <c r="CY26" i="6"/>
  <c r="DC26" i="6" s="1"/>
  <c r="CY49" i="6"/>
  <c r="DC49" i="6" s="1"/>
  <c r="CY51" i="6"/>
  <c r="DC51" i="6" s="1"/>
  <c r="CY45" i="6"/>
  <c r="DC45" i="6" s="1"/>
  <c r="CY85" i="6"/>
  <c r="DC85" i="6" s="1"/>
  <c r="CY37" i="6"/>
  <c r="DC37" i="6" s="1"/>
  <c r="CY33" i="6"/>
  <c r="DC33" i="6" s="1"/>
  <c r="CY81" i="6"/>
  <c r="DC81" i="6" s="1"/>
  <c r="CY39" i="6"/>
  <c r="DC39" i="6" s="1"/>
  <c r="CY18" i="6"/>
  <c r="DC18" i="6" s="1"/>
  <c r="CY74" i="6"/>
  <c r="DC74" i="6" s="1"/>
  <c r="CY42" i="6"/>
  <c r="DC42" i="6" s="1"/>
  <c r="DX44" i="6"/>
  <c r="EU69" i="6"/>
  <c r="EU55" i="6"/>
  <c r="DX76" i="6"/>
  <c r="DX86" i="6"/>
  <c r="DX84" i="6"/>
  <c r="DX43" i="6"/>
  <c r="DX45" i="6"/>
  <c r="DX36" i="6"/>
  <c r="DX62" i="6"/>
  <c r="DX54" i="6"/>
  <c r="DX64" i="6"/>
  <c r="DX9" i="6"/>
  <c r="EA46" i="6"/>
  <c r="EA29" i="6"/>
  <c r="EA69" i="6"/>
  <c r="EA71" i="6"/>
  <c r="EA78" i="6"/>
  <c r="EA63" i="6"/>
  <c r="EA67" i="6"/>
  <c r="EA26" i="6"/>
  <c r="EA57" i="6"/>
  <c r="EA12" i="6"/>
  <c r="ES39" i="6"/>
  <c r="ES37" i="6"/>
  <c r="ES86" i="6"/>
  <c r="ES64" i="6"/>
  <c r="ES45" i="6"/>
  <c r="ES81" i="6"/>
  <c r="EV46" i="6"/>
  <c r="ES46" i="6"/>
  <c r="ES26" i="6"/>
  <c r="ES8" i="6"/>
  <c r="ES21" i="6"/>
  <c r="EV45" i="6"/>
  <c r="EV57" i="6"/>
  <c r="EV47" i="6"/>
  <c r="EV31" i="6"/>
  <c r="EV29" i="6"/>
  <c r="EV25" i="6"/>
  <c r="EV72" i="6"/>
  <c r="EV27" i="6"/>
  <c r="EV26" i="6"/>
  <c r="EV16" i="6"/>
  <c r="CZ12" i="6"/>
  <c r="CZ14" i="6"/>
  <c r="DD14" i="6" s="1"/>
  <c r="CZ10" i="6"/>
  <c r="DD10" i="6" s="1"/>
  <c r="CZ11" i="6"/>
  <c r="CZ13" i="6"/>
  <c r="DD13" i="6" s="1"/>
  <c r="CZ9" i="6"/>
  <c r="DD9" i="6" s="1"/>
  <c r="CZ8" i="6"/>
  <c r="DD8" i="6" s="1"/>
  <c r="M11" i="6"/>
  <c r="P11" i="6"/>
  <c r="M10" i="6"/>
  <c r="AN14" i="6"/>
  <c r="AK12" i="6"/>
  <c r="AK13" i="6"/>
  <c r="AK14" i="6"/>
  <c r="DE65" i="6" l="1"/>
  <c r="DF58" i="6"/>
  <c r="DF31" i="6"/>
  <c r="DF55" i="6"/>
  <c r="DF60" i="6"/>
  <c r="DF28" i="6"/>
  <c r="DF57" i="6"/>
  <c r="DF22" i="6"/>
  <c r="DF65" i="6"/>
  <c r="DF53" i="6"/>
  <c r="DC35" i="6"/>
  <c r="DC19" i="6"/>
  <c r="DC68" i="6"/>
  <c r="BV14" i="6"/>
  <c r="BY14" i="6"/>
  <c r="BX14" i="6"/>
  <c r="BW14" i="6"/>
  <c r="BX13" i="6"/>
  <c r="BY13" i="6"/>
  <c r="BV13" i="6"/>
  <c r="BW13" i="6"/>
  <c r="BW12" i="6"/>
  <c r="BY12" i="6"/>
  <c r="BV12" i="6"/>
  <c r="BX12" i="6"/>
  <c r="EH14" i="6"/>
  <c r="EI14" i="6"/>
  <c r="EJ14" i="6"/>
  <c r="EG14" i="6"/>
  <c r="DF50" i="6"/>
  <c r="DE79" i="6"/>
  <c r="DE26" i="6"/>
  <c r="DE61" i="6"/>
  <c r="DE83" i="6"/>
  <c r="DE24" i="6"/>
  <c r="DE49" i="6"/>
  <c r="DE10" i="6"/>
  <c r="DE23" i="6"/>
  <c r="DE44" i="6"/>
  <c r="CG47" i="6"/>
  <c r="CG74" i="6"/>
  <c r="CG16" i="6"/>
  <c r="CG49" i="6"/>
  <c r="CG78" i="6"/>
  <c r="CG15" i="6"/>
  <c r="CG30" i="6"/>
  <c r="CG71" i="6"/>
  <c r="CG9" i="6"/>
  <c r="CG26" i="6"/>
  <c r="CG14" i="6"/>
  <c r="CG12" i="6"/>
  <c r="CG37" i="6"/>
  <c r="CG83" i="6"/>
  <c r="CG59" i="6"/>
  <c r="CG65" i="6"/>
  <c r="CG50" i="6"/>
  <c r="CG48" i="6"/>
  <c r="CG68" i="6"/>
  <c r="CG27" i="6"/>
  <c r="CG70" i="6"/>
  <c r="CG67" i="6"/>
  <c r="CG69" i="6"/>
  <c r="CG35" i="6"/>
  <c r="CG34" i="6"/>
  <c r="CG79" i="6"/>
  <c r="CG42" i="6"/>
  <c r="CG36" i="6"/>
  <c r="CG24" i="6"/>
  <c r="CG44" i="6"/>
  <c r="CG57" i="6"/>
  <c r="CG53" i="6"/>
  <c r="CG80" i="6"/>
  <c r="CG10" i="6"/>
  <c r="CG85" i="6"/>
  <c r="CG39" i="6"/>
  <c r="CG46" i="6"/>
  <c r="CG56" i="6"/>
  <c r="CG23" i="6"/>
  <c r="CG11" i="6"/>
  <c r="CG64" i="6"/>
  <c r="CG22" i="6"/>
  <c r="CG17" i="6"/>
  <c r="CG63" i="6"/>
  <c r="CG60" i="6"/>
  <c r="CG81" i="6"/>
  <c r="CG58" i="6"/>
  <c r="CG25" i="6"/>
  <c r="CG75" i="6"/>
  <c r="CG82" i="6"/>
  <c r="CG72" i="6"/>
  <c r="CG73" i="6"/>
  <c r="CG31" i="6"/>
  <c r="CG62" i="6"/>
  <c r="CG32" i="6"/>
  <c r="CG20" i="6"/>
  <c r="CG52" i="6"/>
  <c r="CG18" i="6"/>
  <c r="CG38" i="6"/>
  <c r="CG76" i="6"/>
  <c r="CG84" i="6"/>
  <c r="CG21" i="6"/>
  <c r="CG45" i="6"/>
  <c r="CG66" i="6"/>
  <c r="CG19" i="6"/>
  <c r="CG29" i="6"/>
  <c r="CG43" i="6"/>
  <c r="CG61" i="6"/>
  <c r="CG54" i="6"/>
  <c r="CG51" i="6"/>
  <c r="CG28" i="6"/>
  <c r="CG40" i="6"/>
  <c r="CG13" i="6"/>
  <c r="CG77" i="6"/>
  <c r="CG55" i="6"/>
  <c r="CG86" i="6"/>
  <c r="CG87" i="6"/>
  <c r="CG8" i="6"/>
  <c r="CG33" i="6"/>
  <c r="CG41" i="6"/>
  <c r="DF82" i="6"/>
  <c r="DF54" i="6"/>
  <c r="DF45" i="6"/>
  <c r="DF26" i="6"/>
  <c r="DF32" i="6"/>
  <c r="DF33" i="6"/>
  <c r="DF25" i="6"/>
  <c r="DF71" i="6"/>
  <c r="DF27" i="6"/>
  <c r="DF41" i="6"/>
  <c r="DE81" i="6"/>
  <c r="DE42" i="6"/>
  <c r="DE45" i="6"/>
  <c r="DE73" i="6"/>
  <c r="DE71" i="6"/>
  <c r="DE16" i="6"/>
  <c r="DE56" i="6"/>
  <c r="DE46" i="6"/>
  <c r="DE37" i="6"/>
  <c r="DE30" i="6"/>
  <c r="CF78" i="6"/>
  <c r="CF77" i="6"/>
  <c r="CF64" i="6"/>
  <c r="CF41" i="6"/>
  <c r="CF37" i="6"/>
  <c r="CF48" i="6"/>
  <c r="CF57" i="6"/>
  <c r="CF70" i="6"/>
  <c r="CF73" i="6"/>
  <c r="CF11" i="6"/>
  <c r="CF30" i="6"/>
  <c r="CF46" i="6"/>
  <c r="CF60" i="6"/>
  <c r="CF72" i="6"/>
  <c r="CF34" i="6"/>
  <c r="CF10" i="6"/>
  <c r="CF50" i="6"/>
  <c r="CF20" i="6"/>
  <c r="CF65" i="6"/>
  <c r="CF22" i="6"/>
  <c r="CF27" i="6"/>
  <c r="CF49" i="6"/>
  <c r="CF67" i="6"/>
  <c r="CF76" i="6"/>
  <c r="CF79" i="6"/>
  <c r="CF80" i="6"/>
  <c r="CF16" i="6"/>
  <c r="CF40" i="6"/>
  <c r="CF86" i="6"/>
  <c r="CF45" i="6"/>
  <c r="CF81" i="6"/>
  <c r="CF9" i="6"/>
  <c r="CF59" i="6"/>
  <c r="CF53" i="6"/>
  <c r="CF42" i="6"/>
  <c r="CF23" i="6"/>
  <c r="CF54" i="6"/>
  <c r="CF43" i="6"/>
  <c r="CF74" i="6"/>
  <c r="CF63" i="6"/>
  <c r="CF44" i="6"/>
  <c r="CF83" i="6"/>
  <c r="CF62" i="6"/>
  <c r="CF13" i="6"/>
  <c r="CF52" i="6"/>
  <c r="CF55" i="6"/>
  <c r="CF58" i="6"/>
  <c r="CF39" i="6"/>
  <c r="CF82" i="6"/>
  <c r="CF47" i="6"/>
  <c r="CF69" i="6"/>
  <c r="CF61" i="6"/>
  <c r="CF28" i="6"/>
  <c r="CF85" i="6"/>
  <c r="CF75" i="6"/>
  <c r="CF66" i="6"/>
  <c r="CF12" i="6"/>
  <c r="CF31" i="6"/>
  <c r="CF38" i="6"/>
  <c r="CF17" i="6"/>
  <c r="CF71" i="6"/>
  <c r="CF32" i="6"/>
  <c r="CF87" i="6"/>
  <c r="CF33" i="6"/>
  <c r="CF26" i="6"/>
  <c r="CF29" i="6"/>
  <c r="CF25" i="6"/>
  <c r="CF19" i="6"/>
  <c r="CF35" i="6"/>
  <c r="CF84" i="6"/>
  <c r="CF14" i="6"/>
  <c r="CF24" i="6"/>
  <c r="CF36" i="6"/>
  <c r="CF51" i="6"/>
  <c r="CF15" i="6"/>
  <c r="CF68" i="6"/>
  <c r="CF8" i="6"/>
  <c r="CF18" i="6"/>
  <c r="CF56" i="6"/>
  <c r="CF21" i="6"/>
  <c r="DC65" i="6"/>
  <c r="DF12" i="6"/>
  <c r="DF19" i="6"/>
  <c r="DF17" i="6"/>
  <c r="DF87" i="6"/>
  <c r="DF40" i="6"/>
  <c r="DF34" i="6"/>
  <c r="DF38" i="6"/>
  <c r="DF63" i="6"/>
  <c r="DF39" i="6"/>
  <c r="DF75" i="6"/>
  <c r="DE52" i="6"/>
  <c r="DE76" i="6"/>
  <c r="DE87" i="6"/>
  <c r="DE55" i="6"/>
  <c r="DE53" i="6"/>
  <c r="DE60" i="6"/>
  <c r="DE14" i="6"/>
  <c r="DE59" i="6"/>
  <c r="DE34" i="6"/>
  <c r="DE58" i="6"/>
  <c r="CD51" i="6"/>
  <c r="CD41" i="6"/>
  <c r="CD62" i="6"/>
  <c r="CD17" i="6"/>
  <c r="CH17" i="6" s="1"/>
  <c r="CD27" i="6"/>
  <c r="CD57" i="6"/>
  <c r="CH57" i="6" s="1"/>
  <c r="CD50" i="6"/>
  <c r="CH50" i="6" s="1"/>
  <c r="CD46" i="6"/>
  <c r="CD47" i="6"/>
  <c r="CD48" i="6"/>
  <c r="CH48" i="6" s="1"/>
  <c r="CD32" i="6"/>
  <c r="CH32" i="6" s="1"/>
  <c r="CD14" i="6"/>
  <c r="CD15" i="6"/>
  <c r="CD76" i="6"/>
  <c r="CH76" i="6" s="1"/>
  <c r="CD54" i="6"/>
  <c r="CD73" i="6"/>
  <c r="CD34" i="6"/>
  <c r="CH34" i="6" s="1"/>
  <c r="CD84" i="6"/>
  <c r="CH84" i="6" s="1"/>
  <c r="CD25" i="6"/>
  <c r="CD28" i="6"/>
  <c r="CD86" i="6"/>
  <c r="CD23" i="6"/>
  <c r="CD49" i="6"/>
  <c r="CD8" i="6"/>
  <c r="CH8" i="6" s="1"/>
  <c r="CD24" i="6"/>
  <c r="CH24" i="6" s="1"/>
  <c r="CD45" i="6"/>
  <c r="CH45" i="6" s="1"/>
  <c r="CD10" i="6"/>
  <c r="CH10" i="6" s="1"/>
  <c r="CD70" i="6"/>
  <c r="CH70" i="6" s="1"/>
  <c r="CD77" i="6"/>
  <c r="CH77" i="6" s="1"/>
  <c r="CD36" i="6"/>
  <c r="CD37" i="6"/>
  <c r="CD43" i="6"/>
  <c r="CH43" i="6" s="1"/>
  <c r="CD67" i="6"/>
  <c r="CH67" i="6" s="1"/>
  <c r="CD52" i="6"/>
  <c r="CH52" i="6" s="1"/>
  <c r="CD56" i="6"/>
  <c r="CH56" i="6" s="1"/>
  <c r="CD61" i="6"/>
  <c r="CH61" i="6" s="1"/>
  <c r="CD11" i="6"/>
  <c r="CH11" i="6" s="1"/>
  <c r="CD58" i="6"/>
  <c r="CH58" i="6" s="1"/>
  <c r="CD12" i="6"/>
  <c r="CH12" i="6" s="1"/>
  <c r="CD33" i="6"/>
  <c r="CH33" i="6" s="1"/>
  <c r="CD60" i="6"/>
  <c r="CH60" i="6" s="1"/>
  <c r="CD82" i="6"/>
  <c r="CD69" i="6"/>
  <c r="CD72" i="6"/>
  <c r="CD31" i="6"/>
  <c r="CH31" i="6" s="1"/>
  <c r="CD40" i="6"/>
  <c r="CD65" i="6"/>
  <c r="CD85" i="6"/>
  <c r="CH85" i="6" s="1"/>
  <c r="CD39" i="6"/>
  <c r="CH39" i="6" s="1"/>
  <c r="CD30" i="6"/>
  <c r="CD80" i="6"/>
  <c r="CD53" i="6"/>
  <c r="CD21" i="6"/>
  <c r="CD35" i="6"/>
  <c r="CH35" i="6" s="1"/>
  <c r="CD59" i="6"/>
  <c r="CH59" i="6" s="1"/>
  <c r="CD38" i="6"/>
  <c r="CD68" i="6"/>
  <c r="CD81" i="6"/>
  <c r="CH81" i="6" s="1"/>
  <c r="CD29" i="6"/>
  <c r="CD18" i="6"/>
  <c r="CD64" i="6"/>
  <c r="CD16" i="6"/>
  <c r="CH16" i="6" s="1"/>
  <c r="CD74" i="6"/>
  <c r="CD13" i="6"/>
  <c r="CD55" i="6"/>
  <c r="CH55" i="6" s="1"/>
  <c r="CD26" i="6"/>
  <c r="CD9" i="6"/>
  <c r="CH9" i="6" s="1"/>
  <c r="CD79" i="6"/>
  <c r="CH79" i="6" s="1"/>
  <c r="CD42" i="6"/>
  <c r="CD66" i="6"/>
  <c r="CH66" i="6" s="1"/>
  <c r="CD71" i="6"/>
  <c r="CD22" i="6"/>
  <c r="CD78" i="6"/>
  <c r="CD83" i="6"/>
  <c r="CD20" i="6"/>
  <c r="CD19" i="6"/>
  <c r="CH19" i="6" s="1"/>
  <c r="CD75" i="6"/>
  <c r="CD44" i="6"/>
  <c r="CD87" i="6"/>
  <c r="CD63" i="6"/>
  <c r="CH63" i="6" s="1"/>
  <c r="DF37" i="6"/>
  <c r="DF85" i="6"/>
  <c r="DF23" i="6"/>
  <c r="DF77" i="6"/>
  <c r="DF35" i="6"/>
  <c r="DF76" i="6"/>
  <c r="DF51" i="6"/>
  <c r="DF52" i="6"/>
  <c r="DF49" i="6"/>
  <c r="DF13" i="6"/>
  <c r="DE35" i="6"/>
  <c r="DE19" i="6"/>
  <c r="DE70" i="6"/>
  <c r="DE18" i="6"/>
  <c r="DE85" i="6"/>
  <c r="DE39" i="6"/>
  <c r="DE33" i="6"/>
  <c r="DE63" i="6"/>
  <c r="DE68" i="6"/>
  <c r="DE82" i="6"/>
  <c r="DU13" i="6"/>
  <c r="DY13" i="6" s="1"/>
  <c r="DU14" i="6"/>
  <c r="DY14" i="6" s="1"/>
  <c r="CE8" i="6"/>
  <c r="CE11" i="6"/>
  <c r="CI11" i="6" s="1"/>
  <c r="CE10" i="6"/>
  <c r="CI10" i="6" s="1"/>
  <c r="CE9" i="6"/>
  <c r="CI9" i="6" s="1"/>
  <c r="CE12" i="6"/>
  <c r="DD12" i="6"/>
  <c r="DF43" i="6"/>
  <c r="DF83" i="6"/>
  <c r="DF44" i="6"/>
  <c r="DF11" i="6"/>
  <c r="DF62" i="6"/>
  <c r="DF9" i="6"/>
  <c r="DF36" i="6"/>
  <c r="DF24" i="6"/>
  <c r="DF30" i="6"/>
  <c r="DF8" i="6"/>
  <c r="DE67" i="6"/>
  <c r="DE50" i="6"/>
  <c r="DE74" i="6"/>
  <c r="DE13" i="6"/>
  <c r="DE32" i="6"/>
  <c r="DE47" i="6"/>
  <c r="DE77" i="6"/>
  <c r="DE27" i="6"/>
  <c r="DE64" i="6"/>
  <c r="DE31" i="6"/>
  <c r="DD11" i="6"/>
  <c r="DF68" i="6"/>
  <c r="DF61" i="6"/>
  <c r="DF18" i="6"/>
  <c r="DF59" i="6"/>
  <c r="DF47" i="6"/>
  <c r="DF48" i="6"/>
  <c r="DF42" i="6"/>
  <c r="DF78" i="6"/>
  <c r="DF73" i="6"/>
  <c r="DF67" i="6"/>
  <c r="DE43" i="6"/>
  <c r="DE80" i="6"/>
  <c r="DE28" i="6"/>
  <c r="DE86" i="6"/>
  <c r="DE8" i="6"/>
  <c r="DE29" i="6"/>
  <c r="DE75" i="6"/>
  <c r="DE78" i="6"/>
  <c r="DE51" i="6"/>
  <c r="DE41" i="6"/>
  <c r="EP14" i="6"/>
  <c r="ET14" i="6" s="1"/>
  <c r="EP13" i="6"/>
  <c r="ET13" i="6" s="1"/>
  <c r="DF46" i="6"/>
  <c r="DF80" i="6"/>
  <c r="DF70" i="6"/>
  <c r="DF14" i="6"/>
  <c r="DF10" i="6"/>
  <c r="DF74" i="6"/>
  <c r="DF29" i="6"/>
  <c r="DF20" i="6"/>
  <c r="DF69" i="6"/>
  <c r="DF56" i="6"/>
  <c r="DE57" i="6"/>
  <c r="DE84" i="6"/>
  <c r="DE54" i="6"/>
  <c r="DE40" i="6"/>
  <c r="DE22" i="6"/>
  <c r="DE66" i="6"/>
  <c r="DE20" i="6"/>
  <c r="DE17" i="6"/>
  <c r="DE62" i="6"/>
  <c r="DE48" i="6"/>
  <c r="DF84" i="6"/>
  <c r="DF66" i="6"/>
  <c r="DF79" i="6"/>
  <c r="DF81" i="6"/>
  <c r="DF86" i="6"/>
  <c r="DF16" i="6"/>
  <c r="DF72" i="6"/>
  <c r="DF15" i="6"/>
  <c r="DF21" i="6"/>
  <c r="DF64" i="6"/>
  <c r="DE9" i="6"/>
  <c r="DE21" i="6"/>
  <c r="DE25" i="6"/>
  <c r="DE12" i="6"/>
  <c r="DE36" i="6"/>
  <c r="DE38" i="6"/>
  <c r="DE72" i="6"/>
  <c r="DE15" i="6"/>
  <c r="DE11" i="6"/>
  <c r="DE69" i="6"/>
  <c r="FK14" i="6"/>
  <c r="FO14" i="6" s="1"/>
  <c r="Q12" i="6"/>
  <c r="N12" i="6"/>
  <c r="O12" i="6"/>
  <c r="AO15" i="6"/>
  <c r="AL15" i="6"/>
  <c r="AM15" i="6"/>
  <c r="CH38" i="6" l="1"/>
  <c r="CI8" i="6"/>
  <c r="CH87" i="6"/>
  <c r="CH71" i="6"/>
  <c r="CH74" i="6"/>
  <c r="CH65" i="6"/>
  <c r="CH37" i="6"/>
  <c r="CH49" i="6"/>
  <c r="CH54" i="6"/>
  <c r="CJ68" i="6"/>
  <c r="CJ13" i="6"/>
  <c r="CJ23" i="6"/>
  <c r="CJ40" i="6"/>
  <c r="CJ22" i="6"/>
  <c r="CJ46" i="6"/>
  <c r="CJ41" i="6"/>
  <c r="CK66" i="6"/>
  <c r="CK25" i="6"/>
  <c r="CH75" i="6"/>
  <c r="CH42" i="6"/>
  <c r="CH64" i="6"/>
  <c r="CH21" i="6"/>
  <c r="CH86" i="6"/>
  <c r="CH15" i="6"/>
  <c r="CH27" i="6"/>
  <c r="CJ51" i="6"/>
  <c r="CJ29" i="6"/>
  <c r="CJ47" i="6"/>
  <c r="CJ83" i="6"/>
  <c r="CJ53" i="6"/>
  <c r="CJ80" i="6"/>
  <c r="CJ20" i="6"/>
  <c r="CK8" i="6"/>
  <c r="CK62" i="6"/>
  <c r="CK81" i="6"/>
  <c r="CK56" i="6"/>
  <c r="CK44" i="6"/>
  <c r="CK67" i="6"/>
  <c r="CH18" i="6"/>
  <c r="CH72" i="6"/>
  <c r="CH28" i="6"/>
  <c r="CH14" i="6"/>
  <c r="CJ36" i="6"/>
  <c r="CJ26" i="6"/>
  <c r="CJ82" i="6"/>
  <c r="CJ44" i="6"/>
  <c r="CJ73" i="6"/>
  <c r="CJ78" i="6"/>
  <c r="CK84" i="6"/>
  <c r="CH69" i="6"/>
  <c r="CH25" i="6"/>
  <c r="CH62" i="6"/>
  <c r="CH30" i="6"/>
  <c r="DL15" i="6"/>
  <c r="DO15" i="6"/>
  <c r="DM15" i="6"/>
  <c r="DN15" i="6"/>
  <c r="CT15" i="6"/>
  <c r="CS15" i="6"/>
  <c r="CR15" i="6"/>
  <c r="CQ15" i="6"/>
  <c r="FD15" i="6"/>
  <c r="FC15" i="6"/>
  <c r="FE15" i="6"/>
  <c r="FB15" i="6"/>
  <c r="CK83" i="6"/>
  <c r="CH53" i="6"/>
  <c r="CJ12" i="6"/>
  <c r="CJ59" i="6"/>
  <c r="CJ79" i="6"/>
  <c r="CJ50" i="6"/>
  <c r="CK87" i="6"/>
  <c r="CK54" i="6"/>
  <c r="CK31" i="6"/>
  <c r="CK60" i="6"/>
  <c r="CK46" i="6"/>
  <c r="CK24" i="6"/>
  <c r="CK70" i="6"/>
  <c r="CK37" i="6"/>
  <c r="CK78" i="6"/>
  <c r="CH20" i="6"/>
  <c r="CH29" i="6"/>
  <c r="CH80" i="6"/>
  <c r="CJ21" i="6"/>
  <c r="CJ24" i="6"/>
  <c r="CJ33" i="6"/>
  <c r="CJ66" i="6"/>
  <c r="CJ39" i="6"/>
  <c r="CJ63" i="6"/>
  <c r="CJ9" i="6"/>
  <c r="CJ76" i="6"/>
  <c r="CJ10" i="6"/>
  <c r="CJ70" i="6"/>
  <c r="CK86" i="6"/>
  <c r="CK61" i="6"/>
  <c r="CK76" i="6"/>
  <c r="CK73" i="6"/>
  <c r="CK63" i="6"/>
  <c r="CK39" i="6"/>
  <c r="CK36" i="6"/>
  <c r="CK27" i="6"/>
  <c r="CK12" i="6"/>
  <c r="CK49" i="6"/>
  <c r="CE14" i="6"/>
  <c r="CI14" i="6" s="1"/>
  <c r="CH83" i="6"/>
  <c r="CH26" i="6"/>
  <c r="CH82" i="6"/>
  <c r="CH41" i="6"/>
  <c r="CJ56" i="6"/>
  <c r="CJ14" i="6"/>
  <c r="CJ87" i="6"/>
  <c r="CJ75" i="6"/>
  <c r="CJ58" i="6"/>
  <c r="CJ74" i="6"/>
  <c r="CJ81" i="6"/>
  <c r="CJ67" i="6"/>
  <c r="CJ34" i="6"/>
  <c r="CJ57" i="6"/>
  <c r="CK55" i="6"/>
  <c r="CK43" i="6"/>
  <c r="CK38" i="6"/>
  <c r="CK72" i="6"/>
  <c r="CK17" i="6"/>
  <c r="CK85" i="6"/>
  <c r="CK42" i="6"/>
  <c r="CK68" i="6"/>
  <c r="CK14" i="6"/>
  <c r="CK16" i="6"/>
  <c r="CJ11" i="6"/>
  <c r="CK51" i="6"/>
  <c r="CK21" i="6"/>
  <c r="CI12" i="6"/>
  <c r="CH78" i="6"/>
  <c r="CH68" i="6"/>
  <c r="CH47" i="6"/>
  <c r="CH51" i="6"/>
  <c r="CJ18" i="6"/>
  <c r="CJ84" i="6"/>
  <c r="CJ32" i="6"/>
  <c r="CJ85" i="6"/>
  <c r="CJ55" i="6"/>
  <c r="CJ43" i="6"/>
  <c r="CJ45" i="6"/>
  <c r="CJ49" i="6"/>
  <c r="CJ72" i="6"/>
  <c r="CJ48" i="6"/>
  <c r="CK77" i="6"/>
  <c r="CK29" i="6"/>
  <c r="CK18" i="6"/>
  <c r="CK82" i="6"/>
  <c r="CK22" i="6"/>
  <c r="CK10" i="6"/>
  <c r="CK79" i="6"/>
  <c r="CK48" i="6"/>
  <c r="CK26" i="6"/>
  <c r="CK74" i="6"/>
  <c r="CJ31" i="6"/>
  <c r="CJ77" i="6"/>
  <c r="CK15" i="6"/>
  <c r="CH22" i="6"/>
  <c r="CH13" i="6"/>
  <c r="CH73" i="6"/>
  <c r="CH46" i="6"/>
  <c r="CJ8" i="6"/>
  <c r="CJ35" i="6"/>
  <c r="CJ71" i="6"/>
  <c r="CJ28" i="6"/>
  <c r="CJ52" i="6"/>
  <c r="CJ54" i="6"/>
  <c r="CJ86" i="6"/>
  <c r="CJ27" i="6"/>
  <c r="CJ60" i="6"/>
  <c r="CJ37" i="6"/>
  <c r="CK13" i="6"/>
  <c r="CK19" i="6"/>
  <c r="CK52" i="6"/>
  <c r="CK75" i="6"/>
  <c r="CK64" i="6"/>
  <c r="CK80" i="6"/>
  <c r="CK34" i="6"/>
  <c r="CK50" i="6"/>
  <c r="CK9" i="6"/>
  <c r="CK47" i="6"/>
  <c r="CE13" i="6"/>
  <c r="CI13" i="6" s="1"/>
  <c r="CJ19" i="6"/>
  <c r="CJ17" i="6"/>
  <c r="CJ61" i="6"/>
  <c r="CK41" i="6"/>
  <c r="CK40" i="6"/>
  <c r="CK20" i="6"/>
  <c r="CK11" i="6"/>
  <c r="CK53" i="6"/>
  <c r="CK35" i="6"/>
  <c r="CK65" i="6"/>
  <c r="CK71" i="6"/>
  <c r="CH44" i="6"/>
  <c r="CH40" i="6"/>
  <c r="CH36" i="6"/>
  <c r="CH23" i="6"/>
  <c r="CJ15" i="6"/>
  <c r="CJ25" i="6"/>
  <c r="CJ38" i="6"/>
  <c r="CJ69" i="6"/>
  <c r="CJ62" i="6"/>
  <c r="CJ42" i="6"/>
  <c r="CJ16" i="6"/>
  <c r="CJ65" i="6"/>
  <c r="CJ30" i="6"/>
  <c r="CJ64" i="6"/>
  <c r="CK33" i="6"/>
  <c r="CK28" i="6"/>
  <c r="CK45" i="6"/>
  <c r="CK32" i="6"/>
  <c r="CK58" i="6"/>
  <c r="CK23" i="6"/>
  <c r="CK57" i="6"/>
  <c r="CK69" i="6"/>
  <c r="CK59" i="6"/>
  <c r="CK30" i="6"/>
  <c r="N22" i="6"/>
  <c r="O24" i="6"/>
  <c r="O15" i="6"/>
  <c r="Q16" i="6"/>
  <c r="O21" i="6"/>
  <c r="N24" i="6"/>
  <c r="O14" i="6"/>
  <c r="O16" i="6"/>
  <c r="N16" i="6"/>
  <c r="O17" i="6"/>
  <c r="N13" i="6"/>
  <c r="O19" i="6"/>
  <c r="O20" i="6"/>
  <c r="O18" i="6"/>
  <c r="P12" i="6"/>
  <c r="Q14" i="6"/>
  <c r="O22" i="6"/>
  <c r="O13" i="6"/>
  <c r="P13" i="6"/>
  <c r="AM22" i="6"/>
  <c r="AM21" i="6"/>
  <c r="AM19" i="6"/>
  <c r="AM20" i="6"/>
  <c r="AM16" i="6"/>
  <c r="AM18" i="6"/>
  <c r="AM17" i="6"/>
  <c r="AN15" i="6"/>
  <c r="AN16" i="6"/>
  <c r="EH16" i="6" l="1"/>
  <c r="EG16" i="6"/>
  <c r="EI16" i="6"/>
  <c r="EJ16" i="6"/>
  <c r="EH15" i="6"/>
  <c r="EJ15" i="6"/>
  <c r="EG15" i="6"/>
  <c r="EI15" i="6"/>
  <c r="DO17" i="6"/>
  <c r="DN17" i="6"/>
  <c r="DM17" i="6"/>
  <c r="DL17" i="6"/>
  <c r="DO18" i="6"/>
  <c r="DM18" i="6"/>
  <c r="DU19" i="6" s="1"/>
  <c r="DY19" i="6" s="1"/>
  <c r="DN18" i="6"/>
  <c r="DL18" i="6"/>
  <c r="DM16" i="6"/>
  <c r="DU20" i="6" s="1"/>
  <c r="DY20" i="6" s="1"/>
  <c r="DN16" i="6"/>
  <c r="DL16" i="6"/>
  <c r="DO16" i="6"/>
  <c r="DO20" i="6"/>
  <c r="DM20" i="6"/>
  <c r="DL20" i="6"/>
  <c r="DN20" i="6"/>
  <c r="DL19" i="6"/>
  <c r="DO19" i="6"/>
  <c r="DN19" i="6"/>
  <c r="DM19" i="6"/>
  <c r="DM21" i="6"/>
  <c r="DN21" i="6"/>
  <c r="DO21" i="6"/>
  <c r="DL21" i="6"/>
  <c r="DL22" i="6"/>
  <c r="DO22" i="6"/>
  <c r="DN22" i="6"/>
  <c r="DM22" i="6"/>
  <c r="CZ15" i="6"/>
  <c r="DD15" i="6" s="1"/>
  <c r="DU22" i="6"/>
  <c r="DY22" i="6" s="1"/>
  <c r="DU15" i="6"/>
  <c r="DY15" i="6" s="1"/>
  <c r="DU16" i="6"/>
  <c r="DY16" i="6" s="1"/>
  <c r="FK15" i="6"/>
  <c r="FO15" i="6" s="1"/>
  <c r="P14" i="6"/>
  <c r="Q22" i="6"/>
  <c r="O71" i="6"/>
  <c r="O94" i="6"/>
  <c r="N94" i="6"/>
  <c r="N95" i="6"/>
  <c r="O44" i="6"/>
  <c r="O43" i="6"/>
  <c r="Q46" i="6"/>
  <c r="O54" i="6"/>
  <c r="N47" i="6"/>
  <c r="Q24" i="6"/>
  <c r="Q85" i="6"/>
  <c r="N83" i="6"/>
  <c r="Q38" i="6"/>
  <c r="Q65" i="6"/>
  <c r="Q81" i="6"/>
  <c r="O33" i="6"/>
  <c r="Q91" i="6"/>
  <c r="N68" i="6"/>
  <c r="Q68" i="6"/>
  <c r="Q51" i="6"/>
  <c r="N66" i="6"/>
  <c r="N37" i="6"/>
  <c r="Q19" i="6"/>
  <c r="P26" i="6"/>
  <c r="O76" i="6"/>
  <c r="O96" i="6"/>
  <c r="O95" i="6"/>
  <c r="O78" i="6"/>
  <c r="O82" i="6"/>
  <c r="O75" i="6"/>
  <c r="N88" i="6"/>
  <c r="N52" i="6"/>
  <c r="Q96" i="6"/>
  <c r="O29" i="6"/>
  <c r="O64" i="6"/>
  <c r="Q73" i="6"/>
  <c r="Q49" i="6"/>
  <c r="Q44" i="6"/>
  <c r="N50" i="6"/>
  <c r="O47" i="6"/>
  <c r="N19" i="6"/>
  <c r="O58" i="6"/>
  <c r="O40" i="6"/>
  <c r="Q58" i="6"/>
  <c r="N38" i="6"/>
  <c r="N15" i="6"/>
  <c r="Q61" i="6"/>
  <c r="Q95" i="6"/>
  <c r="N85" i="6"/>
  <c r="O39" i="6"/>
  <c r="O69" i="6"/>
  <c r="Q55" i="6"/>
  <c r="N91" i="6"/>
  <c r="N63" i="6"/>
  <c r="N54" i="6"/>
  <c r="O91" i="6"/>
  <c r="Q15" i="6"/>
  <c r="P24" i="6"/>
  <c r="Q20" i="6"/>
  <c r="O86" i="6"/>
  <c r="O73" i="6"/>
  <c r="O84" i="6"/>
  <c r="N90" i="6"/>
  <c r="N92" i="6"/>
  <c r="O49" i="6"/>
  <c r="O62" i="6"/>
  <c r="Q59" i="6"/>
  <c r="O42" i="6"/>
  <c r="O68" i="6"/>
  <c r="O72" i="6"/>
  <c r="N25" i="6"/>
  <c r="O50" i="6"/>
  <c r="N57" i="6"/>
  <c r="Q50" i="6"/>
  <c r="Q21" i="6"/>
  <c r="N48" i="6"/>
  <c r="Q54" i="6"/>
  <c r="N80" i="6"/>
  <c r="N20" i="6"/>
  <c r="Q69" i="6"/>
  <c r="Q48" i="6"/>
  <c r="Q56" i="6"/>
  <c r="N27" i="6"/>
  <c r="Q47" i="6"/>
  <c r="O30" i="6"/>
  <c r="Q43" i="6"/>
  <c r="Q92" i="6"/>
  <c r="O27" i="6"/>
  <c r="Q17" i="6"/>
  <c r="P21" i="6"/>
  <c r="O81" i="6"/>
  <c r="O83" i="6"/>
  <c r="O90" i="6"/>
  <c r="N86" i="6"/>
  <c r="N62" i="6"/>
  <c r="N21" i="6"/>
  <c r="N75" i="6"/>
  <c r="N59" i="6"/>
  <c r="Q80" i="6"/>
  <c r="N32" i="6"/>
  <c r="O56" i="6"/>
  <c r="O41" i="6"/>
  <c r="N58" i="6"/>
  <c r="N61" i="6"/>
  <c r="Q28" i="6"/>
  <c r="Q88" i="6"/>
  <c r="N36" i="6"/>
  <c r="N67" i="6"/>
  <c r="N79" i="6"/>
  <c r="N60" i="6"/>
  <c r="Q64" i="6"/>
  <c r="Q57" i="6"/>
  <c r="Q89" i="6"/>
  <c r="Q31" i="6"/>
  <c r="O25" i="6"/>
  <c r="P20" i="6"/>
  <c r="Q35" i="6"/>
  <c r="O87" i="6"/>
  <c r="O74" i="6"/>
  <c r="O80" i="6"/>
  <c r="N42" i="6"/>
  <c r="N53" i="6"/>
  <c r="N84" i="6"/>
  <c r="N30" i="6"/>
  <c r="Q83" i="6"/>
  <c r="Q36" i="6"/>
  <c r="Q74" i="6"/>
  <c r="N35" i="6"/>
  <c r="N73" i="6"/>
  <c r="O59" i="6"/>
  <c r="O65" i="6"/>
  <c r="N76" i="6"/>
  <c r="N41" i="6"/>
  <c r="O45" i="6"/>
  <c r="Q76" i="6"/>
  <c r="O61" i="6"/>
  <c r="N29" i="6"/>
  <c r="N23" i="6"/>
  <c r="Q67" i="6"/>
  <c r="Q23" i="6"/>
  <c r="N78" i="6"/>
  <c r="N70" i="6"/>
  <c r="O32" i="6"/>
  <c r="O46" i="6"/>
  <c r="N45" i="6"/>
  <c r="N44" i="6"/>
  <c r="N31" i="6"/>
  <c r="N34" i="6"/>
  <c r="P15" i="6"/>
  <c r="P18" i="6"/>
  <c r="Q25" i="6"/>
  <c r="O93" i="6"/>
  <c r="O89" i="6"/>
  <c r="O70" i="6"/>
  <c r="N89" i="6"/>
  <c r="N93" i="6"/>
  <c r="N69" i="6"/>
  <c r="N65" i="6"/>
  <c r="N82" i="6"/>
  <c r="O55" i="6"/>
  <c r="O57" i="6"/>
  <c r="N72" i="6"/>
  <c r="Q70" i="6"/>
  <c r="Q97" i="6"/>
  <c r="N40" i="6"/>
  <c r="O66" i="6"/>
  <c r="N28" i="6"/>
  <c r="O63" i="6"/>
  <c r="N46" i="6"/>
  <c r="N26" i="6"/>
  <c r="N17" i="6"/>
  <c r="N71" i="6"/>
  <c r="N43" i="6"/>
  <c r="Q79" i="6"/>
  <c r="O51" i="6"/>
  <c r="N49" i="6"/>
  <c r="Q63" i="6"/>
  <c r="Q86" i="6"/>
  <c r="Q60" i="6"/>
  <c r="Q45" i="6"/>
  <c r="N56" i="6"/>
  <c r="O26" i="6"/>
  <c r="P16" i="6"/>
  <c r="P23" i="6"/>
  <c r="P19" i="6"/>
  <c r="Q37" i="6"/>
  <c r="P22" i="6"/>
  <c r="P25" i="6"/>
  <c r="O79" i="6"/>
  <c r="O92" i="6"/>
  <c r="O85" i="6"/>
  <c r="Q84" i="6"/>
  <c r="Q71" i="6"/>
  <c r="N81" i="6"/>
  <c r="O67" i="6"/>
  <c r="Q94" i="6"/>
  <c r="N18" i="6"/>
  <c r="Q41" i="6"/>
  <c r="N55" i="6"/>
  <c r="Q34" i="6"/>
  <c r="Q33" i="6"/>
  <c r="O37" i="6"/>
  <c r="N33" i="6"/>
  <c r="N51" i="6"/>
  <c r="Q30" i="6"/>
  <c r="O31" i="6"/>
  <c r="Q26" i="6"/>
  <c r="Q52" i="6"/>
  <c r="Q90" i="6"/>
  <c r="O60" i="6"/>
  <c r="O53" i="6"/>
  <c r="Q87" i="6"/>
  <c r="N77" i="6"/>
  <c r="Q29" i="6"/>
  <c r="O35" i="6"/>
  <c r="O23" i="6"/>
  <c r="P17" i="6"/>
  <c r="Q18" i="6"/>
  <c r="Q77" i="6"/>
  <c r="Q32" i="6"/>
  <c r="O77" i="6"/>
  <c r="O88" i="6"/>
  <c r="N96" i="6"/>
  <c r="N97" i="6"/>
  <c r="Q39" i="6"/>
  <c r="Q62" i="6"/>
  <c r="O28" i="6"/>
  <c r="O36" i="6"/>
  <c r="Q75" i="6"/>
  <c r="Q82" i="6"/>
  <c r="Q93" i="6"/>
  <c r="O48" i="6"/>
  <c r="Q66" i="6"/>
  <c r="N39" i="6"/>
  <c r="N74" i="6"/>
  <c r="Q72" i="6"/>
  <c r="Q42" i="6"/>
  <c r="Q53" i="6"/>
  <c r="Q27" i="6"/>
  <c r="N14" i="6"/>
  <c r="N87" i="6"/>
  <c r="Q40" i="6"/>
  <c r="Q78" i="6"/>
  <c r="O38" i="6"/>
  <c r="O52" i="6"/>
  <c r="N64" i="6"/>
  <c r="O34" i="6"/>
  <c r="Q13" i="6"/>
  <c r="AM45" i="6"/>
  <c r="AM33" i="6"/>
  <c r="AL34" i="6"/>
  <c r="AO56" i="6"/>
  <c r="AO58" i="6"/>
  <c r="AL20" i="6"/>
  <c r="AL30" i="6"/>
  <c r="AL51" i="6"/>
  <c r="AL54" i="6"/>
  <c r="AL26" i="6"/>
  <c r="AL28" i="6"/>
  <c r="AO30" i="6"/>
  <c r="AO18" i="6"/>
  <c r="AO19" i="6"/>
  <c r="AM46" i="6"/>
  <c r="AM44" i="6"/>
  <c r="AO39" i="6"/>
  <c r="AO20" i="6"/>
  <c r="AM54" i="6"/>
  <c r="AO27" i="6"/>
  <c r="AO55" i="6"/>
  <c r="AO52" i="6"/>
  <c r="AL31" i="6"/>
  <c r="AL48" i="6"/>
  <c r="AL33" i="6"/>
  <c r="AN18" i="6"/>
  <c r="AM39" i="6"/>
  <c r="AL32" i="6"/>
  <c r="AO43" i="6"/>
  <c r="AL38" i="6"/>
  <c r="AN21" i="6"/>
  <c r="AM49" i="6"/>
  <c r="AO28" i="6"/>
  <c r="AN20" i="6"/>
  <c r="AM48" i="6"/>
  <c r="AO32" i="6"/>
  <c r="AO44" i="6"/>
  <c r="AL52" i="6"/>
  <c r="AL27" i="6"/>
  <c r="AL55" i="6"/>
  <c r="AO35" i="6"/>
  <c r="AO29" i="6"/>
  <c r="AO47" i="6"/>
  <c r="AM56" i="6"/>
  <c r="AL43" i="6"/>
  <c r="AM47" i="6"/>
  <c r="AM26" i="6"/>
  <c r="AM31" i="6"/>
  <c r="AL41" i="6"/>
  <c r="AM25" i="6"/>
  <c r="AN22" i="6"/>
  <c r="AO54" i="6"/>
  <c r="AL16" i="6"/>
  <c r="AL17" i="6"/>
  <c r="AN24" i="6"/>
  <c r="AM41" i="6"/>
  <c r="AO37" i="6"/>
  <c r="AL49" i="6"/>
  <c r="AO34" i="6"/>
  <c r="AL39" i="6"/>
  <c r="AM32" i="6"/>
  <c r="AO31" i="6"/>
  <c r="AL22" i="6"/>
  <c r="AL44" i="6"/>
  <c r="AL42" i="6"/>
  <c r="AL45" i="6"/>
  <c r="AM43" i="6"/>
  <c r="AL24" i="6"/>
  <c r="AM55" i="6"/>
  <c r="AO33" i="6"/>
  <c r="AM30" i="6"/>
  <c r="AM27" i="6"/>
  <c r="AM40" i="6"/>
  <c r="AO21" i="6"/>
  <c r="AM53" i="6"/>
  <c r="AL40" i="6"/>
  <c r="AL47" i="6"/>
  <c r="AO57" i="6"/>
  <c r="AM35" i="6"/>
  <c r="AN17" i="6"/>
  <c r="AO53" i="6"/>
  <c r="AO51" i="6"/>
  <c r="AO45" i="6"/>
  <c r="AM42" i="6"/>
  <c r="AL35" i="6"/>
  <c r="AO42" i="6"/>
  <c r="AL37" i="6"/>
  <c r="AM36" i="6"/>
  <c r="AO24" i="6"/>
  <c r="AO38" i="6"/>
  <c r="AO22" i="6"/>
  <c r="AO41" i="6"/>
  <c r="AL23" i="6"/>
  <c r="AO23" i="6"/>
  <c r="AL21" i="6"/>
  <c r="AM50" i="6"/>
  <c r="AL29" i="6"/>
  <c r="AM24" i="6"/>
  <c r="AO48" i="6"/>
  <c r="AO49" i="6"/>
  <c r="AO25" i="6"/>
  <c r="AL53" i="6"/>
  <c r="AO46" i="6"/>
  <c r="AL25" i="6"/>
  <c r="AL18" i="6"/>
  <c r="AL19" i="6"/>
  <c r="AN19" i="6"/>
  <c r="AN23" i="6"/>
  <c r="AM52" i="6"/>
  <c r="AO26" i="6"/>
  <c r="AM37" i="6"/>
  <c r="AM29" i="6"/>
  <c r="AL46" i="6"/>
  <c r="AO50" i="6"/>
  <c r="AM51" i="6"/>
  <c r="AM38" i="6"/>
  <c r="AM23" i="6"/>
  <c r="AO16" i="6"/>
  <c r="AO17" i="6"/>
  <c r="AL56" i="6"/>
  <c r="AL50" i="6"/>
  <c r="AM28" i="6"/>
  <c r="AL36" i="6"/>
  <c r="AO36" i="6"/>
  <c r="AO40" i="6"/>
  <c r="AM34" i="6"/>
  <c r="DU18" i="6" l="1"/>
  <c r="DY18" i="6" s="1"/>
  <c r="DU21" i="6"/>
  <c r="DY21" i="6" s="1"/>
  <c r="DU17" i="6"/>
  <c r="DY17" i="6" s="1"/>
  <c r="DL34" i="6"/>
  <c r="DN34" i="6"/>
  <c r="DO34" i="6"/>
  <c r="DM34" i="6"/>
  <c r="FC40" i="6"/>
  <c r="FB40" i="6"/>
  <c r="FE40" i="6"/>
  <c r="FD40" i="6"/>
  <c r="FD36" i="6"/>
  <c r="FC36" i="6"/>
  <c r="FB36" i="6"/>
  <c r="FE36" i="6"/>
  <c r="CT36" i="6"/>
  <c r="CR36" i="6"/>
  <c r="CS36" i="6"/>
  <c r="CQ36" i="6"/>
  <c r="DL28" i="6"/>
  <c r="DO28" i="6"/>
  <c r="DN28" i="6"/>
  <c r="DM28" i="6"/>
  <c r="CR50" i="6"/>
  <c r="CS50" i="6"/>
  <c r="CT50" i="6"/>
  <c r="CQ50" i="6"/>
  <c r="CQ56" i="6"/>
  <c r="CT56" i="6"/>
  <c r="CR56" i="6"/>
  <c r="CS56" i="6"/>
  <c r="FE17" i="6"/>
  <c r="FC17" i="6"/>
  <c r="FB17" i="6"/>
  <c r="FD17" i="6"/>
  <c r="FC16" i="6"/>
  <c r="FD16" i="6"/>
  <c r="FB16" i="6"/>
  <c r="FE16" i="6"/>
  <c r="DL23" i="6"/>
  <c r="DO23" i="6"/>
  <c r="DM23" i="6"/>
  <c r="DN23" i="6"/>
  <c r="DM38" i="6"/>
  <c r="DO38" i="6"/>
  <c r="DN38" i="6"/>
  <c r="DL38" i="6"/>
  <c r="DM51" i="6"/>
  <c r="DN51" i="6"/>
  <c r="DO51" i="6"/>
  <c r="DL51" i="6"/>
  <c r="FE50" i="6"/>
  <c r="FB50" i="6"/>
  <c r="FC50" i="6"/>
  <c r="FD50" i="6"/>
  <c r="CS46" i="6"/>
  <c r="CT46" i="6"/>
  <c r="CQ46" i="6"/>
  <c r="CR46" i="6"/>
  <c r="DO29" i="6"/>
  <c r="DM29" i="6"/>
  <c r="DN29" i="6"/>
  <c r="DL29" i="6"/>
  <c r="DL37" i="6"/>
  <c r="DO37" i="6"/>
  <c r="DM37" i="6"/>
  <c r="DN37" i="6"/>
  <c r="FE26" i="6"/>
  <c r="FB26" i="6"/>
  <c r="FC26" i="6"/>
  <c r="FD26" i="6"/>
  <c r="DM52" i="6"/>
  <c r="DO52" i="6"/>
  <c r="DL52" i="6"/>
  <c r="DN52" i="6"/>
  <c r="EJ23" i="6"/>
  <c r="EI23" i="6"/>
  <c r="EG23" i="6"/>
  <c r="EH23" i="6"/>
  <c r="EH19" i="6"/>
  <c r="EI19" i="6"/>
  <c r="EG19" i="6"/>
  <c r="EJ19" i="6"/>
  <c r="CS19" i="6"/>
  <c r="CQ19" i="6"/>
  <c r="CR19" i="6"/>
  <c r="CT19" i="6"/>
  <c r="CR18" i="6"/>
  <c r="CT18" i="6"/>
  <c r="CS18" i="6"/>
  <c r="CQ18" i="6"/>
  <c r="CQ25" i="6"/>
  <c r="CT25" i="6"/>
  <c r="CR25" i="6"/>
  <c r="CS25" i="6"/>
  <c r="FE46" i="6"/>
  <c r="FC46" i="6"/>
  <c r="FD46" i="6"/>
  <c r="FB46" i="6"/>
  <c r="CQ53" i="6"/>
  <c r="CR53" i="6"/>
  <c r="CS53" i="6"/>
  <c r="CT53" i="6"/>
  <c r="FB25" i="6"/>
  <c r="FD25" i="6"/>
  <c r="FC25" i="6"/>
  <c r="FE25" i="6"/>
  <c r="FC49" i="6"/>
  <c r="FB49" i="6"/>
  <c r="FE49" i="6"/>
  <c r="FD49" i="6"/>
  <c r="FD48" i="6"/>
  <c r="FC48" i="6"/>
  <c r="FB48" i="6"/>
  <c r="FE48" i="6"/>
  <c r="DN24" i="6"/>
  <c r="DL24" i="6"/>
  <c r="DO24" i="6"/>
  <c r="DM24" i="6"/>
  <c r="CR29" i="6"/>
  <c r="CS29" i="6"/>
  <c r="CT29" i="6"/>
  <c r="CQ29" i="6"/>
  <c r="DN50" i="6"/>
  <c r="DO50" i="6"/>
  <c r="DL50" i="6"/>
  <c r="DM50" i="6"/>
  <c r="CR21" i="6"/>
  <c r="CS21" i="6"/>
  <c r="CT21" i="6"/>
  <c r="CQ21" i="6"/>
  <c r="FB23" i="6"/>
  <c r="FE23" i="6"/>
  <c r="FC23" i="6"/>
  <c r="FD23" i="6"/>
  <c r="CQ23" i="6"/>
  <c r="CR23" i="6"/>
  <c r="CT23" i="6"/>
  <c r="CS23" i="6"/>
  <c r="FC41" i="6"/>
  <c r="FD41" i="6"/>
  <c r="FE41" i="6"/>
  <c r="FB41" i="6"/>
  <c r="FE22" i="6"/>
  <c r="FD22" i="6"/>
  <c r="FC22" i="6"/>
  <c r="FB22" i="6"/>
  <c r="FC38" i="6"/>
  <c r="FB38" i="6"/>
  <c r="FD38" i="6"/>
  <c r="FE38" i="6"/>
  <c r="FC24" i="6"/>
  <c r="FD24" i="6"/>
  <c r="FE24" i="6"/>
  <c r="FB24" i="6"/>
  <c r="DM36" i="6"/>
  <c r="DN36" i="6"/>
  <c r="DL36" i="6"/>
  <c r="DO36" i="6"/>
  <c r="CR37" i="6"/>
  <c r="CS37" i="6"/>
  <c r="CQ37" i="6"/>
  <c r="CT37" i="6"/>
  <c r="FB42" i="6"/>
  <c r="FC42" i="6"/>
  <c r="FE42" i="6"/>
  <c r="FD42" i="6"/>
  <c r="CR35" i="6"/>
  <c r="CT35" i="6"/>
  <c r="CS35" i="6"/>
  <c r="CQ35" i="6"/>
  <c r="DM42" i="6"/>
  <c r="DO42" i="6"/>
  <c r="DL42" i="6"/>
  <c r="DN42" i="6"/>
  <c r="FC45" i="6"/>
  <c r="FB45" i="6"/>
  <c r="FE45" i="6"/>
  <c r="FD45" i="6"/>
  <c r="FC51" i="6"/>
  <c r="FE51" i="6"/>
  <c r="FB51" i="6"/>
  <c r="FD51" i="6"/>
  <c r="FE53" i="6"/>
  <c r="FB53" i="6"/>
  <c r="FC53" i="6"/>
  <c r="FD53" i="6"/>
  <c r="EJ17" i="6"/>
  <c r="EI17" i="6"/>
  <c r="EG17" i="6"/>
  <c r="EH17" i="6"/>
  <c r="EP21" i="6" s="1"/>
  <c r="ET21" i="6" s="1"/>
  <c r="DN35" i="6"/>
  <c r="DO35" i="6"/>
  <c r="DM35" i="6"/>
  <c r="DL35" i="6"/>
  <c r="FB57" i="6"/>
  <c r="FD57" i="6"/>
  <c r="FE57" i="6"/>
  <c r="FC57" i="6"/>
  <c r="CR47" i="6"/>
  <c r="CQ47" i="6"/>
  <c r="CT47" i="6"/>
  <c r="CS47" i="6"/>
  <c r="CR40" i="6"/>
  <c r="CQ40" i="6"/>
  <c r="CT40" i="6"/>
  <c r="CS40" i="6"/>
  <c r="DL53" i="6"/>
  <c r="DO53" i="6"/>
  <c r="DN53" i="6"/>
  <c r="DM53" i="6"/>
  <c r="FB21" i="6"/>
  <c r="FD21" i="6"/>
  <c r="FC21" i="6"/>
  <c r="FE21" i="6"/>
  <c r="DO40" i="6"/>
  <c r="DM40" i="6"/>
  <c r="DL40" i="6"/>
  <c r="DN40" i="6"/>
  <c r="DO27" i="6"/>
  <c r="DL27" i="6"/>
  <c r="DM27" i="6"/>
  <c r="DN27" i="6"/>
  <c r="DL30" i="6"/>
  <c r="DN30" i="6"/>
  <c r="DM30" i="6"/>
  <c r="DO30" i="6"/>
  <c r="FC33" i="6"/>
  <c r="FD33" i="6"/>
  <c r="FE33" i="6"/>
  <c r="FB33" i="6"/>
  <c r="DO55" i="6"/>
  <c r="DN55" i="6"/>
  <c r="DM55" i="6"/>
  <c r="DL55" i="6"/>
  <c r="CR24" i="6"/>
  <c r="CT24" i="6"/>
  <c r="CQ24" i="6"/>
  <c r="CS24" i="6"/>
  <c r="DO43" i="6"/>
  <c r="DL43" i="6"/>
  <c r="DN43" i="6"/>
  <c r="DM43" i="6"/>
  <c r="CS45" i="6"/>
  <c r="CT45" i="6"/>
  <c r="CQ45" i="6"/>
  <c r="CR45" i="6"/>
  <c r="CS42" i="6"/>
  <c r="CQ42" i="6"/>
  <c r="CR42" i="6"/>
  <c r="CT42" i="6"/>
  <c r="CR44" i="6"/>
  <c r="CT44" i="6"/>
  <c r="CQ44" i="6"/>
  <c r="CS44" i="6"/>
  <c r="CQ22" i="6"/>
  <c r="CS22" i="6"/>
  <c r="CR22" i="6"/>
  <c r="CT22" i="6"/>
  <c r="FC31" i="6"/>
  <c r="FB31" i="6"/>
  <c r="FD31" i="6"/>
  <c r="FE31" i="6"/>
  <c r="DM32" i="6"/>
  <c r="DL32" i="6"/>
  <c r="DO32" i="6"/>
  <c r="DN32" i="6"/>
  <c r="CQ39" i="6"/>
  <c r="CS39" i="6"/>
  <c r="CT39" i="6"/>
  <c r="CR39" i="6"/>
  <c r="FE34" i="6"/>
  <c r="FB34" i="6"/>
  <c r="FD34" i="6"/>
  <c r="FC34" i="6"/>
  <c r="CS49" i="6"/>
  <c r="CR49" i="6"/>
  <c r="CT49" i="6"/>
  <c r="CQ49" i="6"/>
  <c r="FE37" i="6"/>
  <c r="FD37" i="6"/>
  <c r="FB37" i="6"/>
  <c r="FC37" i="6"/>
  <c r="DO41" i="6"/>
  <c r="DN41" i="6"/>
  <c r="DL41" i="6"/>
  <c r="DM41" i="6"/>
  <c r="EH24" i="6"/>
  <c r="EI24" i="6"/>
  <c r="EJ24" i="6"/>
  <c r="EG24" i="6"/>
  <c r="CR17" i="6"/>
  <c r="CS17" i="6"/>
  <c r="CQ17" i="6"/>
  <c r="CT17" i="6"/>
  <c r="CR16" i="6"/>
  <c r="CS16" i="6"/>
  <c r="CQ16" i="6"/>
  <c r="CT16" i="6"/>
  <c r="FE54" i="6"/>
  <c r="FD54" i="6"/>
  <c r="FC54" i="6"/>
  <c r="FB54" i="6"/>
  <c r="EG22" i="6"/>
  <c r="EH22" i="6"/>
  <c r="EJ22" i="6"/>
  <c r="EI22" i="6"/>
  <c r="DO25" i="6"/>
  <c r="DN25" i="6"/>
  <c r="DM25" i="6"/>
  <c r="DL25" i="6"/>
  <c r="CS41" i="6"/>
  <c r="CT41" i="6"/>
  <c r="CQ41" i="6"/>
  <c r="CR41" i="6"/>
  <c r="DL31" i="6"/>
  <c r="DM31" i="6"/>
  <c r="DO31" i="6"/>
  <c r="DN31" i="6"/>
  <c r="DN26" i="6"/>
  <c r="DL26" i="6"/>
  <c r="DO26" i="6"/>
  <c r="DM26" i="6"/>
  <c r="DN47" i="6"/>
  <c r="DM47" i="6"/>
  <c r="DL47" i="6"/>
  <c r="DO47" i="6"/>
  <c r="CR43" i="6"/>
  <c r="CS43" i="6"/>
  <c r="CQ43" i="6"/>
  <c r="CT43" i="6"/>
  <c r="DO56" i="6"/>
  <c r="DM56" i="6"/>
  <c r="DL56" i="6"/>
  <c r="DN56" i="6"/>
  <c r="FD47" i="6"/>
  <c r="FB47" i="6"/>
  <c r="FC47" i="6"/>
  <c r="FE47" i="6"/>
  <c r="FE29" i="6"/>
  <c r="FD29" i="6"/>
  <c r="FB29" i="6"/>
  <c r="FC29" i="6"/>
  <c r="FC35" i="6"/>
  <c r="FB35" i="6"/>
  <c r="FE35" i="6"/>
  <c r="FD35" i="6"/>
  <c r="CR55" i="6"/>
  <c r="CS55" i="6"/>
  <c r="CT55" i="6"/>
  <c r="CQ55" i="6"/>
  <c r="CQ27" i="6"/>
  <c r="CT27" i="6"/>
  <c r="CR27" i="6"/>
  <c r="CS27" i="6"/>
  <c r="CR52" i="6"/>
  <c r="CS52" i="6"/>
  <c r="CT52" i="6"/>
  <c r="CQ52" i="6"/>
  <c r="FE44" i="6"/>
  <c r="FB44" i="6"/>
  <c r="FC44" i="6"/>
  <c r="FD44" i="6"/>
  <c r="FC32" i="6"/>
  <c r="FE32" i="6"/>
  <c r="FB32" i="6"/>
  <c r="FD32" i="6"/>
  <c r="DO48" i="6"/>
  <c r="DM48" i="6"/>
  <c r="DN48" i="6"/>
  <c r="DL48" i="6"/>
  <c r="EI20" i="6"/>
  <c r="EG20" i="6"/>
  <c r="EH20" i="6"/>
  <c r="EJ20" i="6"/>
  <c r="FC28" i="6"/>
  <c r="FE28" i="6"/>
  <c r="FB28" i="6"/>
  <c r="FD28" i="6"/>
  <c r="DM49" i="6"/>
  <c r="DL49" i="6"/>
  <c r="DN49" i="6"/>
  <c r="DO49" i="6"/>
  <c r="EG21" i="6"/>
  <c r="EJ21" i="6"/>
  <c r="EI21" i="6"/>
  <c r="EH21" i="6"/>
  <c r="CR38" i="6"/>
  <c r="CQ38" i="6"/>
  <c r="CS38" i="6"/>
  <c r="CT38" i="6"/>
  <c r="FD43" i="6"/>
  <c r="FB43" i="6"/>
  <c r="FE43" i="6"/>
  <c r="FC43" i="6"/>
  <c r="CS32" i="6"/>
  <c r="CQ32" i="6"/>
  <c r="CT32" i="6"/>
  <c r="CR32" i="6"/>
  <c r="DM39" i="6"/>
  <c r="DL39" i="6"/>
  <c r="DO39" i="6"/>
  <c r="DN39" i="6"/>
  <c r="EG18" i="6"/>
  <c r="EH18" i="6"/>
  <c r="EJ18" i="6"/>
  <c r="EI18" i="6"/>
  <c r="CR33" i="6"/>
  <c r="CQ33" i="6"/>
  <c r="CT33" i="6"/>
  <c r="CS33" i="6"/>
  <c r="CT48" i="6"/>
  <c r="CS48" i="6"/>
  <c r="CR48" i="6"/>
  <c r="CQ48" i="6"/>
  <c r="CQ31" i="6"/>
  <c r="CS31" i="6"/>
  <c r="CR31" i="6"/>
  <c r="CT31" i="6"/>
  <c r="FB52" i="6"/>
  <c r="FD52" i="6"/>
  <c r="FC52" i="6"/>
  <c r="FE52" i="6"/>
  <c r="FC55" i="6"/>
  <c r="FB55" i="6"/>
  <c r="FE55" i="6"/>
  <c r="FD55" i="6"/>
  <c r="FB27" i="6"/>
  <c r="FD27" i="6"/>
  <c r="FE27" i="6"/>
  <c r="FC27" i="6"/>
  <c r="DM54" i="6"/>
  <c r="DL54" i="6"/>
  <c r="DN54" i="6"/>
  <c r="DO54" i="6"/>
  <c r="FC20" i="6"/>
  <c r="FE20" i="6"/>
  <c r="FD20" i="6"/>
  <c r="FB20" i="6"/>
  <c r="FE39" i="6"/>
  <c r="FC39" i="6"/>
  <c r="FB39" i="6"/>
  <c r="FD39" i="6"/>
  <c r="DL44" i="6"/>
  <c r="DO44" i="6"/>
  <c r="DM44" i="6"/>
  <c r="DN44" i="6"/>
  <c r="DM46" i="6"/>
  <c r="DN46" i="6"/>
  <c r="DO46" i="6"/>
  <c r="DL46" i="6"/>
  <c r="FC19" i="6"/>
  <c r="FD19" i="6"/>
  <c r="FB19" i="6"/>
  <c r="FE19" i="6"/>
  <c r="FB18" i="6"/>
  <c r="FC18" i="6"/>
  <c r="FD18" i="6"/>
  <c r="FE18" i="6"/>
  <c r="FC30" i="6"/>
  <c r="FB30" i="6"/>
  <c r="FE30" i="6"/>
  <c r="FD30" i="6"/>
  <c r="CQ28" i="6"/>
  <c r="CR28" i="6"/>
  <c r="CS28" i="6"/>
  <c r="CT28" i="6"/>
  <c r="CT26" i="6"/>
  <c r="CR26" i="6"/>
  <c r="CQ26" i="6"/>
  <c r="CS26" i="6"/>
  <c r="CR54" i="6"/>
  <c r="CQ54" i="6"/>
  <c r="CS54" i="6"/>
  <c r="CT54" i="6"/>
  <c r="CS51" i="6"/>
  <c r="CT51" i="6"/>
  <c r="CQ51" i="6"/>
  <c r="CR51" i="6"/>
  <c r="CS30" i="6"/>
  <c r="CR30" i="6"/>
  <c r="CQ30" i="6"/>
  <c r="CT30" i="6"/>
  <c r="CQ20" i="6"/>
  <c r="CR20" i="6"/>
  <c r="CT20" i="6"/>
  <c r="CS20" i="6"/>
  <c r="FC58" i="6"/>
  <c r="FB58" i="6"/>
  <c r="FD58" i="6"/>
  <c r="FE58" i="6"/>
  <c r="FE56" i="6"/>
  <c r="FB56" i="6"/>
  <c r="FC56" i="6"/>
  <c r="FD56" i="6"/>
  <c r="CQ34" i="6"/>
  <c r="CR34" i="6"/>
  <c r="CT34" i="6"/>
  <c r="CS34" i="6"/>
  <c r="DN33" i="6"/>
  <c r="DO33" i="6"/>
  <c r="DL33" i="6"/>
  <c r="DM33" i="6"/>
  <c r="DM45" i="6"/>
  <c r="DL45" i="6"/>
  <c r="DO45" i="6"/>
  <c r="DN45" i="6"/>
  <c r="DU23" i="6"/>
  <c r="DY23" i="6" s="1"/>
  <c r="EP17" i="6"/>
  <c r="ET17" i="6" s="1"/>
  <c r="EP18" i="6"/>
  <c r="ET18" i="6" s="1"/>
  <c r="EP16" i="6"/>
  <c r="ET16" i="6" s="1"/>
  <c r="EP24" i="6"/>
  <c r="ET24" i="6" s="1"/>
  <c r="EP15" i="6"/>
  <c r="ET15" i="6" s="1"/>
  <c r="P40" i="6"/>
  <c r="P94" i="6"/>
  <c r="P85" i="6"/>
  <c r="P69" i="6"/>
  <c r="P41" i="6"/>
  <c r="P38" i="6"/>
  <c r="P46" i="6"/>
  <c r="P65" i="6"/>
  <c r="P49" i="6"/>
  <c r="P74" i="6"/>
  <c r="P44" i="6"/>
  <c r="P95" i="6"/>
  <c r="P88" i="6"/>
  <c r="P28" i="6"/>
  <c r="P60" i="6"/>
  <c r="P75" i="6"/>
  <c r="P63" i="6"/>
  <c r="P73" i="6"/>
  <c r="P34" i="6"/>
  <c r="P51" i="6"/>
  <c r="P59" i="6"/>
  <c r="P32" i="6"/>
  <c r="M12" i="6"/>
  <c r="P53" i="6"/>
  <c r="P50" i="6"/>
  <c r="P47" i="6"/>
  <c r="P36" i="6"/>
  <c r="P72" i="6"/>
  <c r="P87" i="6"/>
  <c r="P92" i="6"/>
  <c r="P86" i="6"/>
  <c r="P89" i="6"/>
  <c r="P61" i="6"/>
  <c r="P39" i="6"/>
  <c r="P52" i="6"/>
  <c r="P35" i="6"/>
  <c r="P66" i="6"/>
  <c r="P77" i="6"/>
  <c r="P78" i="6"/>
  <c r="P33" i="6"/>
  <c r="P79" i="6"/>
  <c r="P96" i="6"/>
  <c r="P31" i="6"/>
  <c r="P70" i="6"/>
  <c r="P42" i="6"/>
  <c r="P64" i="6"/>
  <c r="P80" i="6"/>
  <c r="P81" i="6"/>
  <c r="P48" i="6"/>
  <c r="P71" i="6"/>
  <c r="P90" i="6"/>
  <c r="P91" i="6"/>
  <c r="P82" i="6"/>
  <c r="P76" i="6"/>
  <c r="P56" i="6"/>
  <c r="P68" i="6"/>
  <c r="P55" i="6"/>
  <c r="P84" i="6"/>
  <c r="P83" i="6"/>
  <c r="P93" i="6"/>
  <c r="P30" i="6"/>
  <c r="P37" i="6"/>
  <c r="P57" i="6"/>
  <c r="P45" i="6"/>
  <c r="P97" i="6"/>
  <c r="P54" i="6"/>
  <c r="P27" i="6"/>
  <c r="P29" i="6"/>
  <c r="P58" i="6"/>
  <c r="P67" i="6"/>
  <c r="P62" i="6"/>
  <c r="P43" i="6"/>
  <c r="AN56" i="6"/>
  <c r="AN34" i="6"/>
  <c r="AN45" i="6"/>
  <c r="AN43" i="6"/>
  <c r="AN57" i="6"/>
  <c r="AN37" i="6"/>
  <c r="AN30" i="6"/>
  <c r="AN53" i="6"/>
  <c r="AN46" i="6"/>
  <c r="AN48" i="6"/>
  <c r="AN27" i="6"/>
  <c r="AN32" i="6"/>
  <c r="AN36" i="6"/>
  <c r="AN42" i="6"/>
  <c r="AN54" i="6"/>
  <c r="AN49" i="6"/>
  <c r="AN50" i="6"/>
  <c r="AN39" i="6"/>
  <c r="AN40" i="6"/>
  <c r="AN52" i="6"/>
  <c r="AN31" i="6"/>
  <c r="AN26" i="6"/>
  <c r="AN47" i="6"/>
  <c r="AN28" i="6"/>
  <c r="AN55" i="6"/>
  <c r="AN38" i="6"/>
  <c r="AN44" i="6"/>
  <c r="AN41" i="6"/>
  <c r="AN29" i="6"/>
  <c r="AN35" i="6"/>
  <c r="AN33" i="6"/>
  <c r="AN51" i="6"/>
  <c r="AN25" i="6"/>
  <c r="DU32" i="6" l="1"/>
  <c r="DY32" i="6" s="1"/>
  <c r="EG25" i="6"/>
  <c r="EJ25" i="6"/>
  <c r="EI25" i="6"/>
  <c r="EH25" i="6"/>
  <c r="EH51" i="6"/>
  <c r="EJ51" i="6"/>
  <c r="EG51" i="6"/>
  <c r="EI51" i="6"/>
  <c r="EI33" i="6"/>
  <c r="EJ33" i="6"/>
  <c r="EG33" i="6"/>
  <c r="EH33" i="6"/>
  <c r="EI35" i="6"/>
  <c r="EJ35" i="6"/>
  <c r="EG35" i="6"/>
  <c r="EH35" i="6"/>
  <c r="EG29" i="6"/>
  <c r="EH29" i="6"/>
  <c r="EJ29" i="6"/>
  <c r="EI29" i="6"/>
  <c r="EG41" i="6"/>
  <c r="EI41" i="6"/>
  <c r="EH41" i="6"/>
  <c r="EJ41" i="6"/>
  <c r="EG44" i="6"/>
  <c r="EI44" i="6"/>
  <c r="EH44" i="6"/>
  <c r="EJ44" i="6"/>
  <c r="EH38" i="6"/>
  <c r="EI38" i="6"/>
  <c r="EJ38" i="6"/>
  <c r="EG38" i="6"/>
  <c r="EI55" i="6"/>
  <c r="EG55" i="6"/>
  <c r="EJ55" i="6"/>
  <c r="EH55" i="6"/>
  <c r="EH28" i="6"/>
  <c r="EG28" i="6"/>
  <c r="EJ28" i="6"/>
  <c r="EI28" i="6"/>
  <c r="EH47" i="6"/>
  <c r="EG47" i="6"/>
  <c r="EJ47" i="6"/>
  <c r="EI47" i="6"/>
  <c r="EJ26" i="6"/>
  <c r="EH26" i="6"/>
  <c r="EP29" i="6" s="1"/>
  <c r="ET29" i="6" s="1"/>
  <c r="EI26" i="6"/>
  <c r="EG26" i="6"/>
  <c r="EH31" i="6"/>
  <c r="EG31" i="6"/>
  <c r="EI31" i="6"/>
  <c r="EJ31" i="6"/>
  <c r="EH52" i="6"/>
  <c r="EI52" i="6"/>
  <c r="EJ52" i="6"/>
  <c r="EG52" i="6"/>
  <c r="EG40" i="6"/>
  <c r="EJ40" i="6"/>
  <c r="EH40" i="6"/>
  <c r="EI40" i="6"/>
  <c r="EI39" i="6"/>
  <c r="EG39" i="6"/>
  <c r="EH39" i="6"/>
  <c r="EJ39" i="6"/>
  <c r="EG50" i="6"/>
  <c r="EJ50" i="6"/>
  <c r="EI50" i="6"/>
  <c r="EH50" i="6"/>
  <c r="EG49" i="6"/>
  <c r="EI49" i="6"/>
  <c r="EH49" i="6"/>
  <c r="EJ49" i="6"/>
  <c r="EI54" i="6"/>
  <c r="EJ54" i="6"/>
  <c r="EG54" i="6"/>
  <c r="EH54" i="6"/>
  <c r="EH42" i="6"/>
  <c r="EI42" i="6"/>
  <c r="EJ42" i="6"/>
  <c r="EG42" i="6"/>
  <c r="EG36" i="6"/>
  <c r="EH36" i="6"/>
  <c r="EI36" i="6"/>
  <c r="EJ36" i="6"/>
  <c r="EH32" i="6"/>
  <c r="EP32" i="6" s="1"/>
  <c r="ET32" i="6" s="1"/>
  <c r="EI32" i="6"/>
  <c r="EG32" i="6"/>
  <c r="EJ32" i="6"/>
  <c r="EI27" i="6"/>
  <c r="EG27" i="6"/>
  <c r="EH27" i="6"/>
  <c r="EJ27" i="6"/>
  <c r="EJ48" i="6"/>
  <c r="EI48" i="6"/>
  <c r="EG48" i="6"/>
  <c r="EH48" i="6"/>
  <c r="EG46" i="6"/>
  <c r="EH46" i="6"/>
  <c r="EI46" i="6"/>
  <c r="EJ46" i="6"/>
  <c r="EH53" i="6"/>
  <c r="EJ53" i="6"/>
  <c r="EI53" i="6"/>
  <c r="EG53" i="6"/>
  <c r="EJ30" i="6"/>
  <c r="EI30" i="6"/>
  <c r="EG30" i="6"/>
  <c r="EH30" i="6"/>
  <c r="EJ37" i="6"/>
  <c r="EH37" i="6"/>
  <c r="EG37" i="6"/>
  <c r="EI37" i="6"/>
  <c r="EJ57" i="6"/>
  <c r="EI57" i="6"/>
  <c r="EH57" i="6"/>
  <c r="EG57" i="6"/>
  <c r="EH43" i="6"/>
  <c r="EJ43" i="6"/>
  <c r="EG43" i="6"/>
  <c r="EI43" i="6"/>
  <c r="EG45" i="6"/>
  <c r="EI45" i="6"/>
  <c r="EH45" i="6"/>
  <c r="EJ45" i="6"/>
  <c r="EJ34" i="6"/>
  <c r="EG34" i="6"/>
  <c r="EH34" i="6"/>
  <c r="EI34" i="6"/>
  <c r="EI56" i="6"/>
  <c r="EJ56" i="6"/>
  <c r="EG56" i="6"/>
  <c r="EH56" i="6"/>
  <c r="EP23" i="6"/>
  <c r="ET23" i="6" s="1"/>
  <c r="DU41" i="6"/>
  <c r="DY41" i="6" s="1"/>
  <c r="EP20" i="6"/>
  <c r="ET20" i="6" s="1"/>
  <c r="EP22" i="6"/>
  <c r="ET22" i="6" s="1"/>
  <c r="DU52" i="6"/>
  <c r="DY52" i="6" s="1"/>
  <c r="DU55" i="6"/>
  <c r="DY55" i="6" s="1"/>
  <c r="DU45" i="6"/>
  <c r="DY45" i="6" s="1"/>
  <c r="DU43" i="6"/>
  <c r="DY43" i="6" s="1"/>
  <c r="DU29" i="6"/>
  <c r="DY29" i="6" s="1"/>
  <c r="DU47" i="6"/>
  <c r="DY47" i="6" s="1"/>
  <c r="DU33" i="6"/>
  <c r="DY33" i="6" s="1"/>
  <c r="DU27" i="6"/>
  <c r="DY27" i="6" s="1"/>
  <c r="DU56" i="6"/>
  <c r="DY56" i="6" s="1"/>
  <c r="DU51" i="6"/>
  <c r="DY51" i="6" s="1"/>
  <c r="DU34" i="6"/>
  <c r="DY34" i="6" s="1"/>
  <c r="DU25" i="6"/>
  <c r="DY25" i="6" s="1"/>
  <c r="DU53" i="6"/>
  <c r="DY53" i="6" s="1"/>
  <c r="DU48" i="6"/>
  <c r="DY48" i="6" s="1"/>
  <c r="DU42" i="6"/>
  <c r="DY42" i="6" s="1"/>
  <c r="DU35" i="6"/>
  <c r="DY35" i="6" s="1"/>
  <c r="DU30" i="6"/>
  <c r="DY30" i="6" s="1"/>
  <c r="DU50" i="6"/>
  <c r="DY50" i="6" s="1"/>
  <c r="DU28" i="6"/>
  <c r="DY28" i="6" s="1"/>
  <c r="DU40" i="6"/>
  <c r="DY40" i="6" s="1"/>
  <c r="DU54" i="6"/>
  <c r="DY54" i="6" s="1"/>
  <c r="DU24" i="6"/>
  <c r="DY24" i="6" s="1"/>
  <c r="DU26" i="6"/>
  <c r="DY26" i="6" s="1"/>
  <c r="DU44" i="6"/>
  <c r="DY44" i="6" s="1"/>
  <c r="DU36" i="6"/>
  <c r="DY36" i="6" s="1"/>
  <c r="DU31" i="6"/>
  <c r="DY31" i="6" s="1"/>
  <c r="DU39" i="6"/>
  <c r="DY39" i="6" s="1"/>
  <c r="DU38" i="6"/>
  <c r="DY38" i="6" s="1"/>
  <c r="EP19" i="6"/>
  <c r="ET19" i="6" s="1"/>
  <c r="DU37" i="6"/>
  <c r="DY37" i="6" s="1"/>
  <c r="DU46" i="6"/>
  <c r="DY46" i="6" s="1"/>
  <c r="CZ41" i="6"/>
  <c r="DD41" i="6" s="1"/>
  <c r="CZ49" i="6"/>
  <c r="DD49" i="6" s="1"/>
  <c r="CZ30" i="6"/>
  <c r="DD30" i="6" s="1"/>
  <c r="CZ51" i="6"/>
  <c r="DD51" i="6" s="1"/>
  <c r="CZ28" i="6"/>
  <c r="DD28" i="6" s="1"/>
  <c r="CZ55" i="6"/>
  <c r="DD55" i="6" s="1"/>
  <c r="CZ29" i="6"/>
  <c r="DD29" i="6" s="1"/>
  <c r="CZ39" i="6"/>
  <c r="DD39" i="6" s="1"/>
  <c r="CZ47" i="6"/>
  <c r="DD47" i="6" s="1"/>
  <c r="CZ24" i="6"/>
  <c r="DD24" i="6" s="1"/>
  <c r="CZ35" i="6"/>
  <c r="DD35" i="6" s="1"/>
  <c r="CZ18" i="6"/>
  <c r="DD18" i="6" s="1"/>
  <c r="CZ56" i="6"/>
  <c r="DD56" i="6" s="1"/>
  <c r="CZ50" i="6"/>
  <c r="DD50" i="6" s="1"/>
  <c r="CZ44" i="6"/>
  <c r="DD44" i="6" s="1"/>
  <c r="CZ40" i="6"/>
  <c r="DD40" i="6" s="1"/>
  <c r="CZ46" i="6"/>
  <c r="DD46" i="6" s="1"/>
  <c r="CZ48" i="6"/>
  <c r="DD48" i="6" s="1"/>
  <c r="CZ21" i="6"/>
  <c r="DD21" i="6" s="1"/>
  <c r="CZ38" i="6"/>
  <c r="DD38" i="6" s="1"/>
  <c r="CZ53" i="6"/>
  <c r="DD53" i="6" s="1"/>
  <c r="CZ45" i="6"/>
  <c r="DD45" i="6" s="1"/>
  <c r="CZ22" i="6"/>
  <c r="DD22" i="6" s="1"/>
  <c r="CZ52" i="6"/>
  <c r="DD52" i="6" s="1"/>
  <c r="CZ36" i="6"/>
  <c r="DD36" i="6" s="1"/>
  <c r="CZ19" i="6"/>
  <c r="DD19" i="6" s="1"/>
  <c r="CZ17" i="6"/>
  <c r="DD17" i="6" s="1"/>
  <c r="CZ23" i="6"/>
  <c r="DD23" i="6" s="1"/>
  <c r="CZ42" i="6"/>
  <c r="DD42" i="6" s="1"/>
  <c r="CZ25" i="6"/>
  <c r="DD25" i="6" s="1"/>
  <c r="CZ26" i="6"/>
  <c r="DD26" i="6" s="1"/>
  <c r="CZ34" i="6"/>
  <c r="DD34" i="6" s="1"/>
  <c r="CZ27" i="6"/>
  <c r="DD27" i="6" s="1"/>
  <c r="CZ33" i="6"/>
  <c r="DD33" i="6" s="1"/>
  <c r="CZ32" i="6"/>
  <c r="DD32" i="6" s="1"/>
  <c r="CZ31" i="6"/>
  <c r="DD31" i="6" s="1"/>
  <c r="CZ43" i="6"/>
  <c r="DD43" i="6" s="1"/>
  <c r="CZ37" i="6"/>
  <c r="DD37" i="6" s="1"/>
  <c r="CZ54" i="6"/>
  <c r="DD54" i="6" s="1"/>
  <c r="CZ20" i="6"/>
  <c r="DD20" i="6" s="1"/>
  <c r="CZ16" i="6"/>
  <c r="DD16" i="6" s="1"/>
  <c r="EP33" i="6"/>
  <c r="ET33" i="6" s="1"/>
  <c r="EP52" i="6"/>
  <c r="ET52" i="6" s="1"/>
  <c r="DU49" i="6"/>
  <c r="DY49" i="6" s="1"/>
  <c r="FK50" i="6"/>
  <c r="FO50" i="6" s="1"/>
  <c r="EP47" i="6"/>
  <c r="ET47" i="6" s="1"/>
  <c r="EP44" i="6"/>
  <c r="ET44" i="6" s="1"/>
  <c r="FK49" i="6"/>
  <c r="FO49" i="6" s="1"/>
  <c r="FK48" i="6"/>
  <c r="FO48" i="6" s="1"/>
  <c r="FK38" i="6"/>
  <c r="FO38" i="6" s="1"/>
  <c r="FK30" i="6"/>
  <c r="FO30" i="6" s="1"/>
  <c r="FK29" i="6"/>
  <c r="FO29" i="6" s="1"/>
  <c r="FK25" i="6"/>
  <c r="FO25" i="6" s="1"/>
  <c r="FK17" i="6"/>
  <c r="FO17" i="6" s="1"/>
  <c r="FK20" i="6"/>
  <c r="FO20" i="6" s="1"/>
  <c r="FK55" i="6"/>
  <c r="FO55" i="6" s="1"/>
  <c r="FK56" i="6"/>
  <c r="FO56" i="6" s="1"/>
  <c r="FK24" i="6"/>
  <c r="FO24" i="6" s="1"/>
  <c r="FK45" i="6"/>
  <c r="FO45" i="6" s="1"/>
  <c r="FK18" i="6"/>
  <c r="FO18" i="6" s="1"/>
  <c r="FK43" i="6"/>
  <c r="FO43" i="6" s="1"/>
  <c r="FK16" i="6"/>
  <c r="FO16" i="6" s="1"/>
  <c r="FK31" i="6"/>
  <c r="FO31" i="6" s="1"/>
  <c r="FK19" i="6"/>
  <c r="FO19" i="6" s="1"/>
  <c r="FK47" i="6"/>
  <c r="FO47" i="6" s="1"/>
  <c r="FK44" i="6"/>
  <c r="FO44" i="6" s="1"/>
  <c r="FK51" i="6"/>
  <c r="FO51" i="6" s="1"/>
  <c r="FK26" i="6"/>
  <c r="FO26" i="6" s="1"/>
  <c r="FK57" i="6"/>
  <c r="FO57" i="6" s="1"/>
  <c r="FK40" i="6"/>
  <c r="FO40" i="6" s="1"/>
  <c r="FK23" i="6"/>
  <c r="FO23" i="6" s="1"/>
  <c r="FK39" i="6"/>
  <c r="FO39" i="6" s="1"/>
  <c r="FK58" i="6"/>
  <c r="FO58" i="6" s="1"/>
  <c r="FK34" i="6"/>
  <c r="FO34" i="6" s="1"/>
  <c r="FK41" i="6"/>
  <c r="FO41" i="6" s="1"/>
  <c r="FK42" i="6"/>
  <c r="FO42" i="6" s="1"/>
  <c r="FK27" i="6"/>
  <c r="FO27" i="6" s="1"/>
  <c r="FK32" i="6"/>
  <c r="FO32" i="6" s="1"/>
  <c r="FK28" i="6"/>
  <c r="FO28" i="6" s="1"/>
  <c r="FK35" i="6"/>
  <c r="FO35" i="6" s="1"/>
  <c r="FK46" i="6"/>
  <c r="FO46" i="6" s="1"/>
  <c r="FK36" i="6"/>
  <c r="FO36" i="6" s="1"/>
  <c r="FK37" i="6"/>
  <c r="FO37" i="6" s="1"/>
  <c r="FK22" i="6"/>
  <c r="FO22" i="6" s="1"/>
  <c r="FK33" i="6"/>
  <c r="FO33" i="6" s="1"/>
  <c r="FK54" i="6"/>
  <c r="FO54" i="6" s="1"/>
  <c r="FK52" i="6"/>
  <c r="FO52" i="6" s="1"/>
  <c r="FK21" i="6"/>
  <c r="FO21" i="6" s="1"/>
  <c r="FK53" i="6"/>
  <c r="FO53" i="6" s="1"/>
  <c r="M15" i="6"/>
  <c r="M14" i="6"/>
  <c r="M13" i="6"/>
  <c r="M17" i="6"/>
  <c r="M16" i="6"/>
  <c r="M18" i="6"/>
  <c r="M20" i="6"/>
  <c r="M19" i="6"/>
  <c r="AK19" i="6"/>
  <c r="AK15" i="6"/>
  <c r="AK16" i="6"/>
  <c r="AK20" i="6"/>
  <c r="AK17" i="6"/>
  <c r="AK18" i="6"/>
  <c r="EP57" i="6" l="1"/>
  <c r="ET57" i="6" s="1"/>
  <c r="EP49" i="6"/>
  <c r="ET49" i="6" s="1"/>
  <c r="EP36" i="6"/>
  <c r="ET36" i="6" s="1"/>
  <c r="EP40" i="6"/>
  <c r="ET40" i="6" s="1"/>
  <c r="EP42" i="6"/>
  <c r="ET42" i="6" s="1"/>
  <c r="EP41" i="6"/>
  <c r="ET41" i="6" s="1"/>
  <c r="EP46" i="6"/>
  <c r="ET46" i="6" s="1"/>
  <c r="EP39" i="6"/>
  <c r="ET39" i="6" s="1"/>
  <c r="EP37" i="6"/>
  <c r="ET37" i="6" s="1"/>
  <c r="EP43" i="6"/>
  <c r="ET43" i="6" s="1"/>
  <c r="BX18" i="6"/>
  <c r="BY18" i="6"/>
  <c r="BV18" i="6"/>
  <c r="BW18" i="6"/>
  <c r="BX17" i="6"/>
  <c r="BV17" i="6"/>
  <c r="BY17" i="6"/>
  <c r="BW17" i="6"/>
  <c r="BW20" i="6"/>
  <c r="BV20" i="6"/>
  <c r="BX20" i="6"/>
  <c r="BY20" i="6"/>
  <c r="BV16" i="6"/>
  <c r="BW16" i="6"/>
  <c r="BX16" i="6"/>
  <c r="BY16" i="6"/>
  <c r="BW15" i="6"/>
  <c r="BY15" i="6"/>
  <c r="BX15" i="6"/>
  <c r="BV15" i="6"/>
  <c r="BV19" i="6"/>
  <c r="BY19" i="6"/>
  <c r="BW19" i="6"/>
  <c r="BX19" i="6"/>
  <c r="EP30" i="6"/>
  <c r="ET30" i="6" s="1"/>
  <c r="EP35" i="6"/>
  <c r="ET35" i="6" s="1"/>
  <c r="EP51" i="6"/>
  <c r="ET51" i="6" s="1"/>
  <c r="EP55" i="6"/>
  <c r="ET55" i="6" s="1"/>
  <c r="EP31" i="6"/>
  <c r="ET31" i="6" s="1"/>
  <c r="EP25" i="6"/>
  <c r="ET25" i="6" s="1"/>
  <c r="EP27" i="6"/>
  <c r="ET27" i="6" s="1"/>
  <c r="EP48" i="6"/>
  <c r="ET48" i="6" s="1"/>
  <c r="EP56" i="6"/>
  <c r="ET56" i="6" s="1"/>
  <c r="EP28" i="6"/>
  <c r="ET28" i="6" s="1"/>
  <c r="EP54" i="6"/>
  <c r="ET54" i="6" s="1"/>
  <c r="EP50" i="6"/>
  <c r="ET50" i="6" s="1"/>
  <c r="EP45" i="6"/>
  <c r="ET45" i="6" s="1"/>
  <c r="EP26" i="6"/>
  <c r="ET26" i="6" s="1"/>
  <c r="EP38" i="6"/>
  <c r="ET38" i="6" s="1"/>
  <c r="EP34" i="6"/>
  <c r="ET34" i="6" s="1"/>
  <c r="EP53" i="6"/>
  <c r="ET53" i="6" s="1"/>
  <c r="M138" i="6"/>
  <c r="M97" i="6"/>
  <c r="M50" i="6"/>
  <c r="M144" i="6"/>
  <c r="M25" i="6"/>
  <c r="M136" i="6"/>
  <c r="M155" i="6"/>
  <c r="M73" i="6"/>
  <c r="M162" i="6"/>
  <c r="M38" i="6"/>
  <c r="M121" i="6"/>
  <c r="M75" i="6"/>
  <c r="M93" i="6"/>
  <c r="M56" i="6"/>
  <c r="M111" i="6"/>
  <c r="M36" i="6"/>
  <c r="M87" i="6"/>
  <c r="M46" i="6"/>
  <c r="M86" i="6"/>
  <c r="M100" i="6"/>
  <c r="M113" i="6"/>
  <c r="M41" i="6"/>
  <c r="M89" i="6"/>
  <c r="M68" i="6"/>
  <c r="M55" i="6"/>
  <c r="M91" i="6"/>
  <c r="M66" i="6"/>
  <c r="M27" i="6"/>
  <c r="M151" i="6"/>
  <c r="M149" i="6"/>
  <c r="M143" i="6"/>
  <c r="M102" i="6"/>
  <c r="M28" i="6"/>
  <c r="M54" i="6"/>
  <c r="M71" i="6"/>
  <c r="M63" i="6"/>
  <c r="M132" i="6"/>
  <c r="M109" i="6"/>
  <c r="M115" i="6"/>
  <c r="M30" i="6"/>
  <c r="M80" i="6"/>
  <c r="M40" i="6"/>
  <c r="M42" i="6"/>
  <c r="M51" i="6"/>
  <c r="M166" i="6"/>
  <c r="M163" i="6"/>
  <c r="M35" i="6"/>
  <c r="M147" i="6"/>
  <c r="M164" i="6"/>
  <c r="M141" i="6"/>
  <c r="M131" i="6"/>
  <c r="M142" i="6"/>
  <c r="M82" i="6"/>
  <c r="M126" i="6"/>
  <c r="M120" i="6"/>
  <c r="M34" i="6"/>
  <c r="M146" i="6"/>
  <c r="M21" i="6"/>
  <c r="M122" i="6"/>
  <c r="M92" i="6"/>
  <c r="M37" i="6"/>
  <c r="M74" i="6"/>
  <c r="M77" i="6"/>
  <c r="M145" i="6"/>
  <c r="M85" i="6"/>
  <c r="M24" i="6"/>
  <c r="M104" i="6"/>
  <c r="M52" i="6"/>
  <c r="M96" i="6"/>
  <c r="M39" i="6"/>
  <c r="M94" i="6"/>
  <c r="M48" i="6"/>
  <c r="M103" i="6"/>
  <c r="M114" i="6"/>
  <c r="M150" i="6"/>
  <c r="M90" i="6"/>
  <c r="M130" i="6"/>
  <c r="M108" i="6"/>
  <c r="M76" i="6"/>
  <c r="M95" i="6"/>
  <c r="M31" i="6"/>
  <c r="M61" i="6"/>
  <c r="M81" i="6"/>
  <c r="M133" i="6"/>
  <c r="M47" i="6"/>
  <c r="M148" i="6"/>
  <c r="M119" i="6"/>
  <c r="M44" i="6"/>
  <c r="M99" i="6"/>
  <c r="M165" i="6"/>
  <c r="M53" i="6"/>
  <c r="M140" i="6"/>
  <c r="M106" i="6"/>
  <c r="M157" i="6"/>
  <c r="M156" i="6"/>
  <c r="M98" i="6"/>
  <c r="M129" i="6"/>
  <c r="M49" i="6"/>
  <c r="M125" i="6"/>
  <c r="M123" i="6"/>
  <c r="M22" i="6"/>
  <c r="M79" i="6"/>
  <c r="M101" i="6"/>
  <c r="M161" i="6"/>
  <c r="M116" i="6"/>
  <c r="M58" i="6"/>
  <c r="M107" i="6"/>
  <c r="M105" i="6"/>
  <c r="M72" i="6"/>
  <c r="M84" i="6"/>
  <c r="M23" i="6"/>
  <c r="M128" i="6"/>
  <c r="M167" i="6"/>
  <c r="M33" i="6"/>
  <c r="M152" i="6"/>
  <c r="M153" i="6"/>
  <c r="M112" i="6"/>
  <c r="M26" i="6"/>
  <c r="M135" i="6"/>
  <c r="M60" i="6"/>
  <c r="M78" i="6"/>
  <c r="M154" i="6"/>
  <c r="M43" i="6"/>
  <c r="M29" i="6"/>
  <c r="M127" i="6"/>
  <c r="M110" i="6"/>
  <c r="M65" i="6"/>
  <c r="M69" i="6"/>
  <c r="M32" i="6"/>
  <c r="M158" i="6"/>
  <c r="M57" i="6"/>
  <c r="M45" i="6"/>
  <c r="M124" i="6"/>
  <c r="M70" i="6"/>
  <c r="M117" i="6"/>
  <c r="M118" i="6"/>
  <c r="M62" i="6"/>
  <c r="M64" i="6"/>
  <c r="M67" i="6"/>
  <c r="M134" i="6"/>
  <c r="M59" i="6"/>
  <c r="M139" i="6"/>
  <c r="M83" i="6"/>
  <c r="M137" i="6"/>
  <c r="M88" i="6"/>
  <c r="M159" i="6"/>
  <c r="M160" i="6"/>
  <c r="AK63" i="6"/>
  <c r="AK51" i="6"/>
  <c r="AK78" i="6"/>
  <c r="AK44" i="6"/>
  <c r="AK65" i="6"/>
  <c r="AK31" i="6"/>
  <c r="AK28" i="6"/>
  <c r="AK67" i="6"/>
  <c r="AK68" i="6"/>
  <c r="AK47" i="6"/>
  <c r="AK55" i="6"/>
  <c r="AK36" i="6"/>
  <c r="AK84" i="6"/>
  <c r="AK58" i="6"/>
  <c r="AK61" i="6"/>
  <c r="AK22" i="6"/>
  <c r="AK74" i="6"/>
  <c r="AK42" i="6"/>
  <c r="AK86" i="6"/>
  <c r="AK45" i="6"/>
  <c r="AK46" i="6"/>
  <c r="AK24" i="6"/>
  <c r="AK35" i="6"/>
  <c r="AK80" i="6"/>
  <c r="AK54" i="6"/>
  <c r="AK79" i="6"/>
  <c r="AK34" i="6"/>
  <c r="AK53" i="6"/>
  <c r="AK32" i="6"/>
  <c r="AK60" i="6"/>
  <c r="AK71" i="6"/>
  <c r="AK83" i="6"/>
  <c r="AK39" i="6"/>
  <c r="AK25" i="6"/>
  <c r="AK43" i="6"/>
  <c r="AK66" i="6"/>
  <c r="AK75" i="6"/>
  <c r="AK23" i="6"/>
  <c r="AK87" i="6"/>
  <c r="AK64" i="6"/>
  <c r="AK37" i="6"/>
  <c r="AK82" i="6"/>
  <c r="AK73" i="6"/>
  <c r="AK49" i="6"/>
  <c r="AK29" i="6"/>
  <c r="AK56" i="6"/>
  <c r="AK59" i="6"/>
  <c r="AK72" i="6"/>
  <c r="AK26" i="6"/>
  <c r="AK57" i="6"/>
  <c r="AK69" i="6"/>
  <c r="AK40" i="6"/>
  <c r="AK52" i="6"/>
  <c r="AK33" i="6"/>
  <c r="AK81" i="6"/>
  <c r="AK62" i="6"/>
  <c r="AK77" i="6"/>
  <c r="AK70" i="6"/>
  <c r="AK21" i="6"/>
  <c r="AK30" i="6"/>
  <c r="AK48" i="6"/>
  <c r="AK38" i="6"/>
  <c r="AK50" i="6"/>
  <c r="AK27" i="6"/>
  <c r="AK85" i="6"/>
  <c r="AK41" i="6"/>
  <c r="AK76" i="6"/>
  <c r="BX76" i="6" l="1"/>
  <c r="BY76" i="6"/>
  <c r="BV76" i="6"/>
  <c r="BW76" i="6"/>
  <c r="BX41" i="6"/>
  <c r="BW41" i="6"/>
  <c r="BY41" i="6"/>
  <c r="BV41" i="6"/>
  <c r="BX85" i="6"/>
  <c r="BY85" i="6"/>
  <c r="BW85" i="6"/>
  <c r="BV85" i="6"/>
  <c r="BV27" i="6"/>
  <c r="BX27" i="6"/>
  <c r="BY27" i="6"/>
  <c r="BW27" i="6"/>
  <c r="BV50" i="6"/>
  <c r="BY50" i="6"/>
  <c r="BW50" i="6"/>
  <c r="BX50" i="6"/>
  <c r="BX38" i="6"/>
  <c r="BW38" i="6"/>
  <c r="BY38" i="6"/>
  <c r="BV38" i="6"/>
  <c r="BY48" i="6"/>
  <c r="BX48" i="6"/>
  <c r="BV48" i="6"/>
  <c r="BW48" i="6"/>
  <c r="BW30" i="6"/>
  <c r="BX30" i="6"/>
  <c r="BV30" i="6"/>
  <c r="BY30" i="6"/>
  <c r="BV21" i="6"/>
  <c r="BX21" i="6"/>
  <c r="BW21" i="6"/>
  <c r="BY21" i="6"/>
  <c r="BY70" i="6"/>
  <c r="BV70" i="6"/>
  <c r="BW70" i="6"/>
  <c r="BX70" i="6"/>
  <c r="BV77" i="6"/>
  <c r="BW77" i="6"/>
  <c r="BY77" i="6"/>
  <c r="BX77" i="6"/>
  <c r="BY62" i="6"/>
  <c r="BX62" i="6"/>
  <c r="BV62" i="6"/>
  <c r="BW62" i="6"/>
  <c r="BY81" i="6"/>
  <c r="BV81" i="6"/>
  <c r="BX81" i="6"/>
  <c r="BW81" i="6"/>
  <c r="BX33" i="6"/>
  <c r="BW33" i="6"/>
  <c r="BY33" i="6"/>
  <c r="BV33" i="6"/>
  <c r="BW52" i="6"/>
  <c r="BX52" i="6"/>
  <c r="BV52" i="6"/>
  <c r="BY52" i="6"/>
  <c r="BV40" i="6"/>
  <c r="BW40" i="6"/>
  <c r="BY40" i="6"/>
  <c r="BX40" i="6"/>
  <c r="BW69" i="6"/>
  <c r="BV69" i="6"/>
  <c r="BX69" i="6"/>
  <c r="BY69" i="6"/>
  <c r="BW57" i="6"/>
  <c r="BX57" i="6"/>
  <c r="BY57" i="6"/>
  <c r="BV57" i="6"/>
  <c r="BW26" i="6"/>
  <c r="BY26" i="6"/>
  <c r="BV26" i="6"/>
  <c r="BX26" i="6"/>
  <c r="BW72" i="6"/>
  <c r="BY72" i="6"/>
  <c r="BX72" i="6"/>
  <c r="BV72" i="6"/>
  <c r="BY59" i="6"/>
  <c r="BV59" i="6"/>
  <c r="BX59" i="6"/>
  <c r="BW59" i="6"/>
  <c r="BY56" i="6"/>
  <c r="BV56" i="6"/>
  <c r="BW56" i="6"/>
  <c r="BX56" i="6"/>
  <c r="BX29" i="6"/>
  <c r="BW29" i="6"/>
  <c r="BV29" i="6"/>
  <c r="BY29" i="6"/>
  <c r="BW49" i="6"/>
  <c r="BV49" i="6"/>
  <c r="BY49" i="6"/>
  <c r="BX49" i="6"/>
  <c r="BV73" i="6"/>
  <c r="BX73" i="6"/>
  <c r="BY73" i="6"/>
  <c r="BW73" i="6"/>
  <c r="BV82" i="6"/>
  <c r="BX82" i="6"/>
  <c r="BW82" i="6"/>
  <c r="BY82" i="6"/>
  <c r="BW37" i="6"/>
  <c r="BY37" i="6"/>
  <c r="BV37" i="6"/>
  <c r="BX37" i="6"/>
  <c r="BX64" i="6"/>
  <c r="BW64" i="6"/>
  <c r="BV64" i="6"/>
  <c r="BY64" i="6"/>
  <c r="BY87" i="6"/>
  <c r="BV87" i="6"/>
  <c r="BX87" i="6"/>
  <c r="BW87" i="6"/>
  <c r="BY23" i="6"/>
  <c r="BW23" i="6"/>
  <c r="BV23" i="6"/>
  <c r="BX23" i="6"/>
  <c r="BW75" i="6"/>
  <c r="BV75" i="6"/>
  <c r="BX75" i="6"/>
  <c r="BY75" i="6"/>
  <c r="BX66" i="6"/>
  <c r="BW66" i="6"/>
  <c r="BY66" i="6"/>
  <c r="BV66" i="6"/>
  <c r="BW43" i="6"/>
  <c r="BV43" i="6"/>
  <c r="BX43" i="6"/>
  <c r="BY43" i="6"/>
  <c r="BW25" i="6"/>
  <c r="BX25" i="6"/>
  <c r="BV25" i="6"/>
  <c r="BY25" i="6"/>
  <c r="BX39" i="6"/>
  <c r="BV39" i="6"/>
  <c r="BW39" i="6"/>
  <c r="BY39" i="6"/>
  <c r="BX83" i="6"/>
  <c r="BV83" i="6"/>
  <c r="BW83" i="6"/>
  <c r="BY83" i="6"/>
  <c r="BW71" i="6"/>
  <c r="BX71" i="6"/>
  <c r="BY71" i="6"/>
  <c r="BV71" i="6"/>
  <c r="BW60" i="6"/>
  <c r="BV60" i="6"/>
  <c r="BY60" i="6"/>
  <c r="BX60" i="6"/>
  <c r="BY32" i="6"/>
  <c r="BW32" i="6"/>
  <c r="BV32" i="6"/>
  <c r="BX32" i="6"/>
  <c r="BW53" i="6"/>
  <c r="BX53" i="6"/>
  <c r="BY53" i="6"/>
  <c r="BV53" i="6"/>
  <c r="BY34" i="6"/>
  <c r="BV34" i="6"/>
  <c r="BW34" i="6"/>
  <c r="BX34" i="6"/>
  <c r="BY79" i="6"/>
  <c r="BX79" i="6"/>
  <c r="BW79" i="6"/>
  <c r="BV79" i="6"/>
  <c r="BX54" i="6"/>
  <c r="BW54" i="6"/>
  <c r="BY54" i="6"/>
  <c r="BV54" i="6"/>
  <c r="BV80" i="6"/>
  <c r="BY80" i="6"/>
  <c r="BX80" i="6"/>
  <c r="BW80" i="6"/>
  <c r="BW35" i="6"/>
  <c r="BX35" i="6"/>
  <c r="BY35" i="6"/>
  <c r="BV35" i="6"/>
  <c r="BW24" i="6"/>
  <c r="BV24" i="6"/>
  <c r="BX24" i="6"/>
  <c r="BY24" i="6"/>
  <c r="BW46" i="6"/>
  <c r="BV46" i="6"/>
  <c r="BX46" i="6"/>
  <c r="BY46" i="6"/>
  <c r="BW45" i="6"/>
  <c r="BV45" i="6"/>
  <c r="BX45" i="6"/>
  <c r="BY45" i="6"/>
  <c r="BY86" i="6"/>
  <c r="BV86" i="6"/>
  <c r="BX86" i="6"/>
  <c r="BW86" i="6"/>
  <c r="BX42" i="6"/>
  <c r="BW42" i="6"/>
  <c r="BY42" i="6"/>
  <c r="BV42" i="6"/>
  <c r="BW74" i="6"/>
  <c r="BV74" i="6"/>
  <c r="BY74" i="6"/>
  <c r="BX74" i="6"/>
  <c r="BX22" i="6"/>
  <c r="BW22" i="6"/>
  <c r="CE40" i="6" s="1"/>
  <c r="CI40" i="6" s="1"/>
  <c r="BV22" i="6"/>
  <c r="BY22" i="6"/>
  <c r="BX61" i="6"/>
  <c r="BW61" i="6"/>
  <c r="BV61" i="6"/>
  <c r="BY61" i="6"/>
  <c r="BW58" i="6"/>
  <c r="BX58" i="6"/>
  <c r="BV58" i="6"/>
  <c r="BY58" i="6"/>
  <c r="BW84" i="6"/>
  <c r="BX84" i="6"/>
  <c r="BY84" i="6"/>
  <c r="BV84" i="6"/>
  <c r="BX36" i="6"/>
  <c r="BW36" i="6"/>
  <c r="BY36" i="6"/>
  <c r="BV36" i="6"/>
  <c r="BV55" i="6"/>
  <c r="BX55" i="6"/>
  <c r="BW55" i="6"/>
  <c r="BY55" i="6"/>
  <c r="BY47" i="6"/>
  <c r="BX47" i="6"/>
  <c r="BW47" i="6"/>
  <c r="BV47" i="6"/>
  <c r="BX68" i="6"/>
  <c r="BV68" i="6"/>
  <c r="BW68" i="6"/>
  <c r="BY68" i="6"/>
  <c r="BW67" i="6"/>
  <c r="BY67" i="6"/>
  <c r="BV67" i="6"/>
  <c r="BX67" i="6"/>
  <c r="BV28" i="6"/>
  <c r="BY28" i="6"/>
  <c r="BX28" i="6"/>
  <c r="BW28" i="6"/>
  <c r="BY31" i="6"/>
  <c r="BW31" i="6"/>
  <c r="BV31" i="6"/>
  <c r="BX31" i="6"/>
  <c r="BW65" i="6"/>
  <c r="BV65" i="6"/>
  <c r="BY65" i="6"/>
  <c r="BX65" i="6"/>
  <c r="BY44" i="6"/>
  <c r="BX44" i="6"/>
  <c r="BV44" i="6"/>
  <c r="BW44" i="6"/>
  <c r="BY78" i="6"/>
  <c r="BW78" i="6"/>
  <c r="BV78" i="6"/>
  <c r="BX78" i="6"/>
  <c r="BY51" i="6"/>
  <c r="BV51" i="6"/>
  <c r="BW51" i="6"/>
  <c r="BX51" i="6"/>
  <c r="BY63" i="6"/>
  <c r="BX63" i="6"/>
  <c r="BV63" i="6"/>
  <c r="BW63" i="6"/>
  <c r="CE22" i="6"/>
  <c r="CI22" i="6" s="1"/>
  <c r="CE21" i="6"/>
  <c r="CI21" i="6" s="1"/>
  <c r="CE18" i="6"/>
  <c r="CI18" i="6" s="1"/>
  <c r="CE83" i="6"/>
  <c r="CI83" i="6" s="1"/>
  <c r="CE24" i="6"/>
  <c r="CI24" i="6" s="1"/>
  <c r="CE26" i="6"/>
  <c r="CI26" i="6" s="1"/>
  <c r="CE17" i="6"/>
  <c r="CI17" i="6" s="1"/>
  <c r="CE20" i="6"/>
  <c r="CI20" i="6" s="1"/>
  <c r="CE15" i="6"/>
  <c r="CI15" i="6" s="1"/>
  <c r="CE46" i="6"/>
  <c r="CI46" i="6" s="1"/>
  <c r="CE19" i="6"/>
  <c r="CI19" i="6" s="1"/>
  <c r="CE16" i="6"/>
  <c r="CI16" i="6" s="1"/>
  <c r="CE23" i="6" l="1"/>
  <c r="CI23" i="6" s="1"/>
  <c r="CE27" i="6"/>
  <c r="CI27" i="6" s="1"/>
  <c r="CE30" i="6"/>
  <c r="CI30" i="6" s="1"/>
  <c r="CE78" i="6"/>
  <c r="CI78" i="6" s="1"/>
  <c r="CE47" i="6"/>
  <c r="CI47" i="6" s="1"/>
  <c r="CE62" i="6"/>
  <c r="CI62" i="6" s="1"/>
  <c r="CE71" i="6"/>
  <c r="CI71" i="6" s="1"/>
  <c r="CE82" i="6"/>
  <c r="CI82" i="6" s="1"/>
  <c r="CE53" i="6"/>
  <c r="CI53" i="6" s="1"/>
  <c r="CE56" i="6"/>
  <c r="CI56" i="6" s="1"/>
  <c r="CE60" i="6"/>
  <c r="CI60" i="6" s="1"/>
  <c r="CE51" i="6"/>
  <c r="CI51" i="6" s="1"/>
  <c r="CE79" i="6"/>
  <c r="CI79" i="6" s="1"/>
  <c r="CE67" i="6"/>
  <c r="CI67" i="6" s="1"/>
  <c r="CE37" i="6"/>
  <c r="CI37" i="6" s="1"/>
  <c r="CE44" i="6"/>
  <c r="CI44" i="6" s="1"/>
  <c r="CE87" i="6"/>
  <c r="CI87" i="6" s="1"/>
  <c r="CE25" i="6"/>
  <c r="CI25" i="6" s="1"/>
  <c r="CE59" i="6"/>
  <c r="CI59" i="6" s="1"/>
  <c r="CE55" i="6"/>
  <c r="CI55" i="6" s="1"/>
  <c r="CE81" i="6"/>
  <c r="CI81" i="6" s="1"/>
  <c r="CE28" i="6"/>
  <c r="CI28" i="6" s="1"/>
  <c r="CE54" i="6"/>
  <c r="CI54" i="6" s="1"/>
  <c r="CE75" i="6"/>
  <c r="CI75" i="6" s="1"/>
  <c r="CE36" i="6"/>
  <c r="CI36" i="6" s="1"/>
  <c r="CE65" i="6"/>
  <c r="CI65" i="6" s="1"/>
  <c r="CE34" i="6"/>
  <c r="CI34" i="6" s="1"/>
  <c r="CE43" i="6"/>
  <c r="CI43" i="6" s="1"/>
  <c r="CE42" i="6"/>
  <c r="CI42" i="6" s="1"/>
  <c r="CE84" i="6"/>
  <c r="CI84" i="6" s="1"/>
  <c r="CE32" i="6"/>
  <c r="CI32" i="6" s="1"/>
  <c r="CE63" i="6"/>
  <c r="CI63" i="6" s="1"/>
  <c r="CE68" i="6"/>
  <c r="CI68" i="6" s="1"/>
  <c r="CE64" i="6"/>
  <c r="CI64" i="6" s="1"/>
  <c r="CE61" i="6"/>
  <c r="CI61" i="6" s="1"/>
  <c r="CE86" i="6"/>
  <c r="CI86" i="6" s="1"/>
  <c r="CE52" i="6"/>
  <c r="CI52" i="6" s="1"/>
  <c r="CE49" i="6"/>
  <c r="CI49" i="6" s="1"/>
  <c r="CE69" i="6"/>
  <c r="CI69" i="6" s="1"/>
  <c r="CE35" i="6"/>
  <c r="CI35" i="6" s="1"/>
  <c r="CE70" i="6"/>
  <c r="CI70" i="6" s="1"/>
  <c r="CE45" i="6"/>
  <c r="CI45" i="6" s="1"/>
  <c r="CE38" i="6"/>
  <c r="CI38" i="6" s="1"/>
  <c r="CE72" i="6"/>
  <c r="CI72" i="6" s="1"/>
  <c r="CE85" i="6"/>
  <c r="CI85" i="6" s="1"/>
  <c r="CE48" i="6"/>
  <c r="CI48" i="6" s="1"/>
  <c r="CE33" i="6"/>
  <c r="CI33" i="6" s="1"/>
  <c r="CE77" i="6"/>
  <c r="CI77" i="6" s="1"/>
  <c r="CE39" i="6"/>
  <c r="CI39" i="6" s="1"/>
  <c r="CE76" i="6"/>
  <c r="CI76" i="6" s="1"/>
  <c r="CE50" i="6"/>
  <c r="CI50" i="6" s="1"/>
  <c r="CE29" i="6"/>
  <c r="CI29" i="6" s="1"/>
  <c r="CE80" i="6"/>
  <c r="CI80" i="6" s="1"/>
  <c r="CE41" i="6"/>
  <c r="CI41" i="6" s="1"/>
  <c r="CE57" i="6"/>
  <c r="CI57" i="6" s="1"/>
  <c r="CE66" i="6"/>
  <c r="CI66" i="6" s="1"/>
  <c r="CE74" i="6"/>
  <c r="CI74" i="6" s="1"/>
  <c r="CE73" i="6"/>
  <c r="CI73" i="6" s="1"/>
  <c r="CE58" i="6"/>
  <c r="CI58" i="6" s="1"/>
  <c r="CE31" i="6"/>
  <c r="CI31" i="6" s="1"/>
  <c r="O97" i="6" l="1"/>
  <c r="AM57" i="6"/>
  <c r="DN57" i="6" l="1"/>
  <c r="DL57" i="6"/>
  <c r="DM57" i="6"/>
  <c r="DO57" i="6"/>
  <c r="DU57" i="6" l="1"/>
  <c r="DY57" i="6" s="1"/>
  <c r="O98" i="6"/>
  <c r="N98" i="6"/>
  <c r="Q98" i="6" l="1"/>
  <c r="O99" i="6"/>
  <c r="N99" i="6"/>
  <c r="P98" i="6"/>
  <c r="P99" i="6"/>
  <c r="AN58" i="6"/>
  <c r="AL57" i="6"/>
  <c r="CQ57" i="6" l="1"/>
  <c r="CT57" i="6"/>
  <c r="CR57" i="6"/>
  <c r="CS57" i="6"/>
  <c r="EH58" i="6"/>
  <c r="EG58" i="6"/>
  <c r="EJ58" i="6"/>
  <c r="EI58" i="6"/>
  <c r="N100" i="6"/>
  <c r="N101" i="6"/>
  <c r="O100" i="6"/>
  <c r="O101" i="6"/>
  <c r="Q100" i="6"/>
  <c r="N102" i="6"/>
  <c r="Q99" i="6"/>
  <c r="P100" i="6"/>
  <c r="Q101" i="6"/>
  <c r="AO59" i="6"/>
  <c r="AM58" i="6"/>
  <c r="AL58" i="6"/>
  <c r="CQ58" i="6" l="1"/>
  <c r="CT58" i="6"/>
  <c r="CR58" i="6"/>
  <c r="CS58" i="6"/>
  <c r="DL58" i="6"/>
  <c r="DN58" i="6"/>
  <c r="DO58" i="6"/>
  <c r="DM58" i="6"/>
  <c r="DU58" i="6" s="1"/>
  <c r="DY58" i="6" s="1"/>
  <c r="FB59" i="6"/>
  <c r="FE59" i="6"/>
  <c r="FC59" i="6"/>
  <c r="FK59" i="6" s="1"/>
  <c r="FO59" i="6" s="1"/>
  <c r="FD59" i="6"/>
  <c r="EP58" i="6"/>
  <c r="ET58" i="6" s="1"/>
  <c r="CZ57" i="6"/>
  <c r="DD57" i="6" s="1"/>
  <c r="N127" i="6"/>
  <c r="P103" i="6"/>
  <c r="P119" i="6"/>
  <c r="N112" i="6"/>
  <c r="P142" i="6"/>
  <c r="O104" i="6"/>
  <c r="Q115" i="6"/>
  <c r="O113" i="6"/>
  <c r="P132" i="6"/>
  <c r="O123" i="6"/>
  <c r="Q111" i="6"/>
  <c r="Q105" i="6"/>
  <c r="Q146" i="6"/>
  <c r="Q109" i="6"/>
  <c r="Q150" i="6"/>
  <c r="Q145" i="6"/>
  <c r="P159" i="6"/>
  <c r="P154" i="6"/>
  <c r="O129" i="6"/>
  <c r="P140" i="6"/>
  <c r="P158" i="6"/>
  <c r="Q125" i="6"/>
  <c r="P143" i="6"/>
  <c r="N121" i="6"/>
  <c r="Q103" i="6"/>
  <c r="P137" i="6"/>
  <c r="P139" i="6"/>
  <c r="P129" i="6"/>
  <c r="P112" i="6"/>
  <c r="O126" i="6"/>
  <c r="N103" i="6"/>
  <c r="Q108" i="6"/>
  <c r="Q112" i="6"/>
  <c r="Q156" i="6"/>
  <c r="Q163" i="6"/>
  <c r="Q136" i="6"/>
  <c r="Q132" i="6"/>
  <c r="Q160" i="6"/>
  <c r="N114" i="6"/>
  <c r="P116" i="6"/>
  <c r="P113" i="6"/>
  <c r="P144" i="6"/>
  <c r="N109" i="6"/>
  <c r="P111" i="6"/>
  <c r="N123" i="6"/>
  <c r="N113" i="6"/>
  <c r="Q102" i="6"/>
  <c r="O124" i="6"/>
  <c r="O111" i="6"/>
  <c r="P126" i="6"/>
  <c r="O117" i="6"/>
  <c r="N110" i="6"/>
  <c r="P163" i="6"/>
  <c r="O115" i="6"/>
  <c r="Q135" i="6"/>
  <c r="Q138" i="6"/>
  <c r="Q106" i="6"/>
  <c r="Q124" i="6"/>
  <c r="Q120" i="6"/>
  <c r="Q149" i="6"/>
  <c r="N111" i="6"/>
  <c r="P156" i="6"/>
  <c r="O118" i="6"/>
  <c r="Q166" i="6"/>
  <c r="P134" i="6"/>
  <c r="P141" i="6"/>
  <c r="P110" i="6"/>
  <c r="Q158" i="6"/>
  <c r="N115" i="6"/>
  <c r="N104" i="6"/>
  <c r="P161" i="6"/>
  <c r="Q161" i="6"/>
  <c r="O122" i="6"/>
  <c r="P147" i="6"/>
  <c r="P117" i="6"/>
  <c r="Q143" i="6"/>
  <c r="Q127" i="6"/>
  <c r="Q122" i="6"/>
  <c r="Q142" i="6"/>
  <c r="Q118" i="6"/>
  <c r="Q116" i="6"/>
  <c r="O109" i="6"/>
  <c r="P146" i="6"/>
  <c r="P155" i="6"/>
  <c r="P124" i="6"/>
  <c r="P167" i="6"/>
  <c r="P120" i="6"/>
  <c r="N120" i="6"/>
  <c r="O114" i="6"/>
  <c r="Q107" i="6"/>
  <c r="Q131" i="6"/>
  <c r="Q133" i="6"/>
  <c r="Q144" i="6"/>
  <c r="Q134" i="6"/>
  <c r="Q128" i="6"/>
  <c r="Q117" i="6"/>
  <c r="P131" i="6"/>
  <c r="P123" i="6"/>
  <c r="P157" i="6"/>
  <c r="N119" i="6"/>
  <c r="P107" i="6"/>
  <c r="N117" i="6"/>
  <c r="P104" i="6"/>
  <c r="Q104" i="6"/>
  <c r="O105" i="6"/>
  <c r="P118" i="6"/>
  <c r="N118" i="6"/>
  <c r="P165" i="6"/>
  <c r="P130" i="6"/>
  <c r="N105" i="6"/>
  <c r="N125" i="6"/>
  <c r="P160" i="6"/>
  <c r="O128" i="6"/>
  <c r="P105" i="6"/>
  <c r="Q130" i="6"/>
  <c r="O110" i="6"/>
  <c r="Q137" i="6"/>
  <c r="Q165" i="6"/>
  <c r="Q151" i="6"/>
  <c r="Q121" i="6"/>
  <c r="Q157" i="6"/>
  <c r="Q141" i="6"/>
  <c r="Q167" i="6"/>
  <c r="P121" i="6"/>
  <c r="P136" i="6"/>
  <c r="P106" i="6"/>
  <c r="N116" i="6"/>
  <c r="P138" i="6"/>
  <c r="P102" i="6"/>
  <c r="O121" i="6"/>
  <c r="P101" i="6"/>
  <c r="O120" i="6"/>
  <c r="O125" i="6"/>
  <c r="O119" i="6"/>
  <c r="O107" i="6"/>
  <c r="P149" i="6"/>
  <c r="P166" i="6"/>
  <c r="P164" i="6"/>
  <c r="Q123" i="6"/>
  <c r="O106" i="6"/>
  <c r="O108" i="6"/>
  <c r="Q159" i="6"/>
  <c r="Q126" i="6"/>
  <c r="Q155" i="6"/>
  <c r="Q147" i="6"/>
  <c r="Q148" i="6"/>
  <c r="Q139" i="6"/>
  <c r="O116" i="6"/>
  <c r="O112" i="6"/>
  <c r="P133" i="6"/>
  <c r="N126" i="6"/>
  <c r="N122" i="6"/>
  <c r="N106" i="6"/>
  <c r="P115" i="6"/>
  <c r="P145" i="6"/>
  <c r="Q119" i="6"/>
  <c r="N107" i="6"/>
  <c r="P114" i="6"/>
  <c r="P135" i="6"/>
  <c r="O127" i="6"/>
  <c r="P128" i="6"/>
  <c r="Q153" i="6"/>
  <c r="N128" i="6"/>
  <c r="P153" i="6"/>
  <c r="Q110" i="6"/>
  <c r="N129" i="6"/>
  <c r="P122" i="6"/>
  <c r="O103" i="6"/>
  <c r="Q152" i="6"/>
  <c r="Q140" i="6"/>
  <c r="Q129" i="6"/>
  <c r="Q162" i="6"/>
  <c r="Q113" i="6"/>
  <c r="Q114" i="6"/>
  <c r="P162" i="6"/>
  <c r="P150" i="6"/>
  <c r="P125" i="6"/>
  <c r="N124" i="6"/>
  <c r="Q164" i="6"/>
  <c r="P148" i="6"/>
  <c r="P109" i="6"/>
  <c r="P127" i="6"/>
  <c r="P151" i="6"/>
  <c r="Q154" i="6"/>
  <c r="P152" i="6"/>
  <c r="P108" i="6"/>
  <c r="N108" i="6"/>
  <c r="O102" i="6"/>
  <c r="AN68" i="6"/>
  <c r="AO65" i="6"/>
  <c r="AO83" i="6"/>
  <c r="AL59" i="6"/>
  <c r="AO60" i="6"/>
  <c r="AO76" i="6"/>
  <c r="AO69" i="6"/>
  <c r="AM67" i="6"/>
  <c r="AN64" i="6"/>
  <c r="AN67" i="6"/>
  <c r="AO74" i="6"/>
  <c r="AN86" i="6"/>
  <c r="AN61" i="6"/>
  <c r="AL70" i="6"/>
  <c r="AN59" i="6"/>
  <c r="AM62" i="6"/>
  <c r="AO72" i="6"/>
  <c r="AO78" i="6"/>
  <c r="AO73" i="6"/>
  <c r="AN83" i="6"/>
  <c r="AL62" i="6"/>
  <c r="AL64" i="6"/>
  <c r="AO62" i="6"/>
  <c r="AN78" i="6"/>
  <c r="AL68" i="6"/>
  <c r="AM70" i="6"/>
  <c r="AL63" i="6"/>
  <c r="AO87" i="6"/>
  <c r="AO80" i="6"/>
  <c r="AO68" i="6"/>
  <c r="AN85" i="6"/>
  <c r="AO75" i="6"/>
  <c r="AL67" i="6"/>
  <c r="AN69" i="6"/>
  <c r="AN77" i="6"/>
  <c r="AM68" i="6"/>
  <c r="AN82" i="6"/>
  <c r="AM66" i="6"/>
  <c r="AN84" i="6"/>
  <c r="AM60" i="6"/>
  <c r="AO85" i="6"/>
  <c r="AM59" i="6"/>
  <c r="AL71" i="6"/>
  <c r="AN79" i="6"/>
  <c r="AN74" i="6"/>
  <c r="AO81" i="6"/>
  <c r="AN87" i="6"/>
  <c r="AO61" i="6"/>
  <c r="AN65" i="6"/>
  <c r="AL69" i="6"/>
  <c r="AM64" i="6"/>
  <c r="AN75" i="6"/>
  <c r="AL65" i="6"/>
  <c r="AM69" i="6"/>
  <c r="AO67" i="6"/>
  <c r="AM65" i="6"/>
  <c r="AM61" i="6"/>
  <c r="AN73" i="6"/>
  <c r="AO77" i="6"/>
  <c r="AN76" i="6"/>
  <c r="AN60" i="6"/>
  <c r="AL61" i="6"/>
  <c r="AN72" i="6"/>
  <c r="AO84" i="6"/>
  <c r="AN71" i="6"/>
  <c r="AO64" i="6"/>
  <c r="AM71" i="6"/>
  <c r="AO86" i="6"/>
  <c r="AN80" i="6"/>
  <c r="AO71" i="6"/>
  <c r="AL60" i="6"/>
  <c r="AN81" i="6"/>
  <c r="AO70" i="6"/>
  <c r="AM63" i="6"/>
  <c r="AO63" i="6"/>
  <c r="AN70" i="6"/>
  <c r="AL66" i="6"/>
  <c r="AO79" i="6"/>
  <c r="AN62" i="6"/>
  <c r="AO82" i="6"/>
  <c r="AN66" i="6"/>
  <c r="AO66" i="6"/>
  <c r="AN63" i="6"/>
  <c r="EG63" i="6" l="1"/>
  <c r="EJ63" i="6"/>
  <c r="EH63" i="6"/>
  <c r="EI63" i="6"/>
  <c r="FB66" i="6"/>
  <c r="FE66" i="6"/>
  <c r="FC66" i="6"/>
  <c r="FD66" i="6"/>
  <c r="EI66" i="6"/>
  <c r="EH66" i="6"/>
  <c r="EJ66" i="6"/>
  <c r="EG66" i="6"/>
  <c r="FC82" i="6"/>
  <c r="FE82" i="6"/>
  <c r="FB82" i="6"/>
  <c r="FD82" i="6"/>
  <c r="EG62" i="6"/>
  <c r="EJ62" i="6"/>
  <c r="EI62" i="6"/>
  <c r="EH62" i="6"/>
  <c r="FB79" i="6"/>
  <c r="FD79" i="6"/>
  <c r="FE79" i="6"/>
  <c r="FC79" i="6"/>
  <c r="CT66" i="6"/>
  <c r="CR66" i="6"/>
  <c r="CQ66" i="6"/>
  <c r="CS66" i="6"/>
  <c r="EJ70" i="6"/>
  <c r="EI70" i="6"/>
  <c r="EH70" i="6"/>
  <c r="EG70" i="6"/>
  <c r="FC63" i="6"/>
  <c r="FD63" i="6"/>
  <c r="FE63" i="6"/>
  <c r="FB63" i="6"/>
  <c r="DL63" i="6"/>
  <c r="DM63" i="6"/>
  <c r="DN63" i="6"/>
  <c r="DO63" i="6"/>
  <c r="FC70" i="6"/>
  <c r="FB70" i="6"/>
  <c r="FE70" i="6"/>
  <c r="FD70" i="6"/>
  <c r="EH81" i="6"/>
  <c r="EI81" i="6"/>
  <c r="EG81" i="6"/>
  <c r="EJ81" i="6"/>
  <c r="CS60" i="6"/>
  <c r="CT60" i="6"/>
  <c r="CQ60" i="6"/>
  <c r="CR60" i="6"/>
  <c r="FB71" i="6"/>
  <c r="FE71" i="6"/>
  <c r="FC71" i="6"/>
  <c r="FD71" i="6"/>
  <c r="EH80" i="6"/>
  <c r="EI80" i="6"/>
  <c r="EG80" i="6"/>
  <c r="EJ80" i="6"/>
  <c r="FD86" i="6"/>
  <c r="FE86" i="6"/>
  <c r="FC86" i="6"/>
  <c r="FB86" i="6"/>
  <c r="DM71" i="6"/>
  <c r="DO71" i="6"/>
  <c r="DL71" i="6"/>
  <c r="DN71" i="6"/>
  <c r="FE64" i="6"/>
  <c r="FC64" i="6"/>
  <c r="FD64" i="6"/>
  <c r="FB64" i="6"/>
  <c r="EI71" i="6"/>
  <c r="EH71" i="6"/>
  <c r="EG71" i="6"/>
  <c r="EJ71" i="6"/>
  <c r="FC84" i="6"/>
  <c r="FE84" i="6"/>
  <c r="FB84" i="6"/>
  <c r="FD84" i="6"/>
  <c r="EH72" i="6"/>
  <c r="EI72" i="6"/>
  <c r="EJ72" i="6"/>
  <c r="EG72" i="6"/>
  <c r="CR61" i="6"/>
  <c r="CQ61" i="6"/>
  <c r="CS61" i="6"/>
  <c r="CT61" i="6"/>
  <c r="EH60" i="6"/>
  <c r="EG60" i="6"/>
  <c r="EJ60" i="6"/>
  <c r="EI60" i="6"/>
  <c r="EH76" i="6"/>
  <c r="EJ76" i="6"/>
  <c r="EG76" i="6"/>
  <c r="EI76" i="6"/>
  <c r="FE77" i="6"/>
  <c r="FD77" i="6"/>
  <c r="FC77" i="6"/>
  <c r="FB77" i="6"/>
  <c r="EJ73" i="6"/>
  <c r="EI73" i="6"/>
  <c r="EG73" i="6"/>
  <c r="EH73" i="6"/>
  <c r="DM61" i="6"/>
  <c r="DL61" i="6"/>
  <c r="DO61" i="6"/>
  <c r="DN61" i="6"/>
  <c r="DL65" i="6"/>
  <c r="DM65" i="6"/>
  <c r="DN65" i="6"/>
  <c r="DO65" i="6"/>
  <c r="FE67" i="6"/>
  <c r="FD67" i="6"/>
  <c r="FC67" i="6"/>
  <c r="FB67" i="6"/>
  <c r="DL69" i="6"/>
  <c r="DO69" i="6"/>
  <c r="DM69" i="6"/>
  <c r="DN69" i="6"/>
  <c r="CR65" i="6"/>
  <c r="CQ65" i="6"/>
  <c r="CT65" i="6"/>
  <c r="CS65" i="6"/>
  <c r="EH75" i="6"/>
  <c r="EI75" i="6"/>
  <c r="EG75" i="6"/>
  <c r="EJ75" i="6"/>
  <c r="DM64" i="6"/>
  <c r="DN64" i="6"/>
  <c r="DL64" i="6"/>
  <c r="DO64" i="6"/>
  <c r="CT69" i="6"/>
  <c r="CS69" i="6"/>
  <c r="CR69" i="6"/>
  <c r="CQ69" i="6"/>
  <c r="EJ65" i="6"/>
  <c r="EG65" i="6"/>
  <c r="EH65" i="6"/>
  <c r="EI65" i="6"/>
  <c r="FD61" i="6"/>
  <c r="FB61" i="6"/>
  <c r="FE61" i="6"/>
  <c r="FC61" i="6"/>
  <c r="EH87" i="6"/>
  <c r="EG87" i="6"/>
  <c r="EJ87" i="6"/>
  <c r="EI87" i="6"/>
  <c r="FD81" i="6"/>
  <c r="FC81" i="6"/>
  <c r="FE81" i="6"/>
  <c r="FB81" i="6"/>
  <c r="EG74" i="6"/>
  <c r="EI74" i="6"/>
  <c r="EJ74" i="6"/>
  <c r="EH74" i="6"/>
  <c r="EG79" i="6"/>
  <c r="EI79" i="6"/>
  <c r="EH79" i="6"/>
  <c r="EJ79" i="6"/>
  <c r="CS71" i="6"/>
  <c r="CT71" i="6"/>
  <c r="CQ71" i="6"/>
  <c r="CR71" i="6"/>
  <c r="DM59" i="6"/>
  <c r="DU59" i="6" s="1"/>
  <c r="DY59" i="6" s="1"/>
  <c r="DN59" i="6"/>
  <c r="DO59" i="6"/>
  <c r="DL59" i="6"/>
  <c r="FB85" i="6"/>
  <c r="FD85" i="6"/>
  <c r="FC85" i="6"/>
  <c r="FE85" i="6"/>
  <c r="DL60" i="6"/>
  <c r="DO60" i="6"/>
  <c r="DN60" i="6"/>
  <c r="DM60" i="6"/>
  <c r="EH84" i="6"/>
  <c r="EI84" i="6"/>
  <c r="EG84" i="6"/>
  <c r="EJ84" i="6"/>
  <c r="DO66" i="6"/>
  <c r="DN66" i="6"/>
  <c r="DM66" i="6"/>
  <c r="DL66" i="6"/>
  <c r="EI82" i="6"/>
  <c r="EJ82" i="6"/>
  <c r="EG82" i="6"/>
  <c r="EH82" i="6"/>
  <c r="DM68" i="6"/>
  <c r="DO68" i="6"/>
  <c r="DL68" i="6"/>
  <c r="DN68" i="6"/>
  <c r="EG77" i="6"/>
  <c r="EH77" i="6"/>
  <c r="EI77" i="6"/>
  <c r="EJ77" i="6"/>
  <c r="EI69" i="6"/>
  <c r="EG69" i="6"/>
  <c r="EJ69" i="6"/>
  <c r="EH69" i="6"/>
  <c r="CQ67" i="6"/>
  <c r="CS67" i="6"/>
  <c r="CT67" i="6"/>
  <c r="CR67" i="6"/>
  <c r="FD75" i="6"/>
  <c r="FE75" i="6"/>
  <c r="FC75" i="6"/>
  <c r="FB75" i="6"/>
  <c r="EG85" i="6"/>
  <c r="EJ85" i="6"/>
  <c r="EH85" i="6"/>
  <c r="EI85" i="6"/>
  <c r="FE68" i="6"/>
  <c r="FD68" i="6"/>
  <c r="FC68" i="6"/>
  <c r="FB68" i="6"/>
  <c r="FD80" i="6"/>
  <c r="FE80" i="6"/>
  <c r="FB80" i="6"/>
  <c r="FC80" i="6"/>
  <c r="FC87" i="6"/>
  <c r="FD87" i="6"/>
  <c r="FE87" i="6"/>
  <c r="FB87" i="6"/>
  <c r="CR63" i="6"/>
  <c r="CS63" i="6"/>
  <c r="CT63" i="6"/>
  <c r="CQ63" i="6"/>
  <c r="DO70" i="6"/>
  <c r="DN70" i="6"/>
  <c r="DM70" i="6"/>
  <c r="DL70" i="6"/>
  <c r="CR68" i="6"/>
  <c r="CS68" i="6"/>
  <c r="CQ68" i="6"/>
  <c r="CT68" i="6"/>
  <c r="EG78" i="6"/>
  <c r="EJ78" i="6"/>
  <c r="EI78" i="6"/>
  <c r="EH78" i="6"/>
  <c r="FE62" i="6"/>
  <c r="FC62" i="6"/>
  <c r="FD62" i="6"/>
  <c r="FB62" i="6"/>
  <c r="CR64" i="6"/>
  <c r="CZ66" i="6" s="1"/>
  <c r="DD66" i="6" s="1"/>
  <c r="CS64" i="6"/>
  <c r="CQ64" i="6"/>
  <c r="CT64" i="6"/>
  <c r="CQ62" i="6"/>
  <c r="CR62" i="6"/>
  <c r="CS62" i="6"/>
  <c r="CT62" i="6"/>
  <c r="EJ83" i="6"/>
  <c r="EI83" i="6"/>
  <c r="EG83" i="6"/>
  <c r="EH83" i="6"/>
  <c r="FE73" i="6"/>
  <c r="FB73" i="6"/>
  <c r="FD73" i="6"/>
  <c r="FC73" i="6"/>
  <c r="FB78" i="6"/>
  <c r="FC78" i="6"/>
  <c r="FD78" i="6"/>
  <c r="FE78" i="6"/>
  <c r="FC72" i="6"/>
  <c r="FD72" i="6"/>
  <c r="FE72" i="6"/>
  <c r="FB72" i="6"/>
  <c r="DO62" i="6"/>
  <c r="DN62" i="6"/>
  <c r="DM62" i="6"/>
  <c r="DL62" i="6"/>
  <c r="EI59" i="6"/>
  <c r="EG59" i="6"/>
  <c r="EH59" i="6"/>
  <c r="EP59" i="6" s="1"/>
  <c r="ET59" i="6" s="1"/>
  <c r="EJ59" i="6"/>
  <c r="CT70" i="6"/>
  <c r="CR70" i="6"/>
  <c r="CS70" i="6"/>
  <c r="CQ70" i="6"/>
  <c r="EG61" i="6"/>
  <c r="EJ61" i="6"/>
  <c r="EI61" i="6"/>
  <c r="EH61" i="6"/>
  <c r="EP61" i="6" s="1"/>
  <c r="ET61" i="6" s="1"/>
  <c r="EH86" i="6"/>
  <c r="EJ86" i="6"/>
  <c r="EI86" i="6"/>
  <c r="EG86" i="6"/>
  <c r="FC74" i="6"/>
  <c r="FB74" i="6"/>
  <c r="FE74" i="6"/>
  <c r="FD74" i="6"/>
  <c r="EH67" i="6"/>
  <c r="EP67" i="6" s="1"/>
  <c r="ET67" i="6" s="1"/>
  <c r="EI67" i="6"/>
  <c r="EJ67" i="6"/>
  <c r="EG67" i="6"/>
  <c r="EI64" i="6"/>
  <c r="EH64" i="6"/>
  <c r="EJ64" i="6"/>
  <c r="EG64" i="6"/>
  <c r="DM67" i="6"/>
  <c r="DL67" i="6"/>
  <c r="DO67" i="6"/>
  <c r="DN67" i="6"/>
  <c r="FE69" i="6"/>
  <c r="FD69" i="6"/>
  <c r="FC69" i="6"/>
  <c r="FB69" i="6"/>
  <c r="FC76" i="6"/>
  <c r="FE76" i="6"/>
  <c r="FB76" i="6"/>
  <c r="FD76" i="6"/>
  <c r="FC60" i="6"/>
  <c r="FK60" i="6" s="1"/>
  <c r="FO60" i="6" s="1"/>
  <c r="FD60" i="6"/>
  <c r="FB60" i="6"/>
  <c r="FE60" i="6"/>
  <c r="CS59" i="6"/>
  <c r="CT59" i="6"/>
  <c r="CR59" i="6"/>
  <c r="CZ61" i="6" s="1"/>
  <c r="DD61" i="6" s="1"/>
  <c r="CQ59" i="6"/>
  <c r="FC83" i="6"/>
  <c r="FD83" i="6"/>
  <c r="FB83" i="6"/>
  <c r="FE83" i="6"/>
  <c r="FD65" i="6"/>
  <c r="FC65" i="6"/>
  <c r="FB65" i="6"/>
  <c r="FE65" i="6"/>
  <c r="EJ68" i="6"/>
  <c r="EG68" i="6"/>
  <c r="EH68" i="6"/>
  <c r="EP68" i="6" s="1"/>
  <c r="ET68" i="6" s="1"/>
  <c r="EI68" i="6"/>
  <c r="CZ58" i="6"/>
  <c r="DD58" i="6" s="1"/>
  <c r="CZ63" i="6" l="1"/>
  <c r="DD63" i="6" s="1"/>
  <c r="DU60" i="6"/>
  <c r="DY60" i="6" s="1"/>
  <c r="DU62" i="6"/>
  <c r="DY62" i="6" s="1"/>
  <c r="DU70" i="6"/>
  <c r="DY70" i="6" s="1"/>
  <c r="FK68" i="6"/>
  <c r="FO68" i="6" s="1"/>
  <c r="FK75" i="6"/>
  <c r="FO75" i="6" s="1"/>
  <c r="EP79" i="6"/>
  <c r="ET79" i="6" s="1"/>
  <c r="CZ71" i="6"/>
  <c r="DD71" i="6" s="1"/>
  <c r="FK86" i="6"/>
  <c r="FO86" i="6" s="1"/>
  <c r="EP70" i="6"/>
  <c r="ET70" i="6" s="1"/>
  <c r="FK66" i="6"/>
  <c r="FO66" i="6" s="1"/>
  <c r="EP83" i="6"/>
  <c r="ET83" i="6" s="1"/>
  <c r="EP78" i="6"/>
  <c r="ET78" i="6" s="1"/>
  <c r="EP69" i="6"/>
  <c r="ET69" i="6" s="1"/>
  <c r="FK61" i="6"/>
  <c r="FO61" i="6" s="1"/>
  <c r="EP73" i="6"/>
  <c r="ET73" i="6" s="1"/>
  <c r="FK79" i="6"/>
  <c r="FO79" i="6" s="1"/>
  <c r="DU66" i="6"/>
  <c r="DY66" i="6" s="1"/>
  <c r="DU69" i="6"/>
  <c r="DY69" i="6" s="1"/>
  <c r="FK71" i="6"/>
  <c r="FO71" i="6" s="1"/>
  <c r="FK65" i="6"/>
  <c r="FO65" i="6" s="1"/>
  <c r="FK78" i="6"/>
  <c r="FO78" i="6" s="1"/>
  <c r="FK81" i="6"/>
  <c r="FO81" i="6" s="1"/>
  <c r="DU65" i="6"/>
  <c r="DY65" i="6" s="1"/>
  <c r="FK64" i="6"/>
  <c r="FO64" i="6" s="1"/>
  <c r="DU63" i="6"/>
  <c r="DY63" i="6" s="1"/>
  <c r="FK76" i="6"/>
  <c r="FO76" i="6" s="1"/>
  <c r="DU67" i="6"/>
  <c r="DY67" i="6" s="1"/>
  <c r="EP86" i="6"/>
  <c r="ET86" i="6" s="1"/>
  <c r="FK87" i="6"/>
  <c r="FO87" i="6" s="1"/>
  <c r="DU68" i="6"/>
  <c r="DY68" i="6" s="1"/>
  <c r="EP75" i="6"/>
  <c r="ET75" i="6" s="1"/>
  <c r="EP76" i="6"/>
  <c r="ET76" i="6" s="1"/>
  <c r="FK84" i="6"/>
  <c r="FO84" i="6" s="1"/>
  <c r="EP81" i="6"/>
  <c r="ET81" i="6" s="1"/>
  <c r="FK82" i="6"/>
  <c r="FO82" i="6" s="1"/>
  <c r="FK73" i="6"/>
  <c r="FO73" i="6" s="1"/>
  <c r="FK80" i="6"/>
  <c r="FO80" i="6" s="1"/>
  <c r="EP82" i="6"/>
  <c r="ET82" i="6" s="1"/>
  <c r="EP74" i="6"/>
  <c r="ET74" i="6" s="1"/>
  <c r="EP62" i="6"/>
  <c r="ET62" i="6" s="1"/>
  <c r="FK69" i="6"/>
  <c r="FO69" i="6" s="1"/>
  <c r="EP85" i="6"/>
  <c r="ET85" i="6" s="1"/>
  <c r="FK85" i="6"/>
  <c r="FO85" i="6" s="1"/>
  <c r="EP65" i="6"/>
  <c r="ET65" i="6" s="1"/>
  <c r="FK67" i="6"/>
  <c r="FO67" i="6" s="1"/>
  <c r="FK77" i="6"/>
  <c r="FO77" i="6" s="1"/>
  <c r="EP63" i="6"/>
  <c r="ET63" i="6" s="1"/>
  <c r="EP64" i="6"/>
  <c r="ET64" i="6" s="1"/>
  <c r="FK62" i="6"/>
  <c r="FO62" i="6" s="1"/>
  <c r="EP77" i="6"/>
  <c r="ET77" i="6" s="1"/>
  <c r="EP71" i="6"/>
  <c r="ET71" i="6" s="1"/>
  <c r="EP66" i="6"/>
  <c r="ET66" i="6" s="1"/>
  <c r="CZ67" i="6"/>
  <c r="DD67" i="6" s="1"/>
  <c r="CZ59" i="6"/>
  <c r="DD59" i="6" s="1"/>
  <c r="CZ70" i="6"/>
  <c r="DD70" i="6" s="1"/>
  <c r="CZ69" i="6"/>
  <c r="DD69" i="6" s="1"/>
  <c r="CZ62" i="6"/>
  <c r="DD62" i="6" s="1"/>
  <c r="CZ64" i="6"/>
  <c r="DD64" i="6" s="1"/>
  <c r="CZ65" i="6"/>
  <c r="DD65" i="6" s="1"/>
  <c r="CZ60" i="6"/>
  <c r="DD60" i="6" s="1"/>
  <c r="CZ68" i="6"/>
  <c r="DD68" i="6" s="1"/>
  <c r="FK83" i="6"/>
  <c r="FO83" i="6" s="1"/>
  <c r="FK74" i="6"/>
  <c r="FO74" i="6" s="1"/>
  <c r="FK72" i="6"/>
  <c r="FO72" i="6" s="1"/>
  <c r="EP84" i="6"/>
  <c r="ET84" i="6" s="1"/>
  <c r="EP87" i="6"/>
  <c r="ET87" i="6" s="1"/>
  <c r="DU64" i="6"/>
  <c r="DY64" i="6" s="1"/>
  <c r="DU61" i="6"/>
  <c r="DY61" i="6" s="1"/>
  <c r="EP60" i="6"/>
  <c r="ET60" i="6" s="1"/>
  <c r="EP72" i="6"/>
  <c r="ET72" i="6" s="1"/>
  <c r="DU71" i="6"/>
  <c r="DY71" i="6" s="1"/>
  <c r="EP80" i="6"/>
  <c r="ET80" i="6" s="1"/>
  <c r="FK70" i="6"/>
  <c r="FO70" i="6" s="1"/>
  <c r="FK63" i="6"/>
  <c r="FO63" i="6" s="1"/>
  <c r="O130" i="6" l="1"/>
  <c r="N130" i="6"/>
  <c r="AM72" i="6"/>
  <c r="AL72" i="6"/>
  <c r="CT72" i="6" l="1"/>
  <c r="CR72" i="6"/>
  <c r="CZ72" i="6" s="1"/>
  <c r="DD72" i="6" s="1"/>
  <c r="CS72" i="6"/>
  <c r="CQ72" i="6"/>
  <c r="DM72" i="6"/>
  <c r="DU72" i="6" s="1"/>
  <c r="DY72" i="6" s="1"/>
  <c r="DL72" i="6"/>
  <c r="DO72" i="6"/>
  <c r="DN72" i="6"/>
  <c r="N131" i="6"/>
  <c r="N133" i="6"/>
  <c r="N134" i="6"/>
  <c r="N132" i="6"/>
  <c r="AL73" i="6"/>
  <c r="CR73" i="6" l="1"/>
  <c r="CZ73" i="6" s="1"/>
  <c r="DD73" i="6" s="1"/>
  <c r="CS73" i="6"/>
  <c r="CT73" i="6"/>
  <c r="CQ73" i="6"/>
  <c r="N165" i="6"/>
  <c r="N148" i="6"/>
  <c r="N166" i="6"/>
  <c r="N152" i="6"/>
  <c r="N136" i="6"/>
  <c r="N137" i="6"/>
  <c r="N161" i="6"/>
  <c r="N157" i="6"/>
  <c r="N164" i="6"/>
  <c r="N144" i="6"/>
  <c r="N145" i="6"/>
  <c r="O131" i="6"/>
  <c r="N153" i="6"/>
  <c r="N146" i="6"/>
  <c r="N156" i="6"/>
  <c r="N139" i="6"/>
  <c r="N155" i="6"/>
  <c r="N158" i="6"/>
  <c r="N143" i="6"/>
  <c r="N138" i="6"/>
  <c r="N154" i="6"/>
  <c r="N150" i="6"/>
  <c r="N149" i="6"/>
  <c r="N162" i="6"/>
  <c r="N159" i="6"/>
  <c r="N151" i="6"/>
  <c r="N141" i="6"/>
  <c r="N142" i="6"/>
  <c r="N135" i="6"/>
  <c r="N160" i="6"/>
  <c r="N167" i="6"/>
  <c r="N163" i="6"/>
  <c r="N147" i="6"/>
  <c r="N140" i="6"/>
  <c r="AL87" i="6"/>
  <c r="AL85" i="6"/>
  <c r="AL76" i="6"/>
  <c r="AL78" i="6"/>
  <c r="AL75" i="6"/>
  <c r="AL83" i="6"/>
  <c r="AL84" i="6"/>
  <c r="AL86" i="6"/>
  <c r="AL74" i="6"/>
  <c r="AL81" i="6"/>
  <c r="AL79" i="6"/>
  <c r="AL80" i="6"/>
  <c r="AL82" i="6"/>
  <c r="AL77" i="6"/>
  <c r="CT77" i="6" l="1"/>
  <c r="CQ77" i="6"/>
  <c r="CS77" i="6"/>
  <c r="CR77" i="6"/>
  <c r="CT82" i="6"/>
  <c r="CQ82" i="6"/>
  <c r="CS82" i="6"/>
  <c r="CR82" i="6"/>
  <c r="CT80" i="6"/>
  <c r="CR80" i="6"/>
  <c r="CS80" i="6"/>
  <c r="CQ80" i="6"/>
  <c r="CR79" i="6"/>
  <c r="CS79" i="6"/>
  <c r="CQ79" i="6"/>
  <c r="CT79" i="6"/>
  <c r="CR81" i="6"/>
  <c r="CT81" i="6"/>
  <c r="CS81" i="6"/>
  <c r="CQ81" i="6"/>
  <c r="CR74" i="6"/>
  <c r="CZ74" i="6" s="1"/>
  <c r="DD74" i="6" s="1"/>
  <c r="CS74" i="6"/>
  <c r="CT74" i="6"/>
  <c r="CQ74" i="6"/>
  <c r="CQ86" i="6"/>
  <c r="CT86" i="6"/>
  <c r="CS86" i="6"/>
  <c r="CR86" i="6"/>
  <c r="CQ84" i="6"/>
  <c r="CT84" i="6"/>
  <c r="CS84" i="6"/>
  <c r="CR84" i="6"/>
  <c r="CZ84" i="6" s="1"/>
  <c r="DD84" i="6" s="1"/>
  <c r="CT83" i="6"/>
  <c r="CS83" i="6"/>
  <c r="CQ83" i="6"/>
  <c r="CR83" i="6"/>
  <c r="CR75" i="6"/>
  <c r="CZ75" i="6" s="1"/>
  <c r="DD75" i="6" s="1"/>
  <c r="CS75" i="6"/>
  <c r="CQ75" i="6"/>
  <c r="CT75" i="6"/>
  <c r="CR78" i="6"/>
  <c r="CS78" i="6"/>
  <c r="CQ78" i="6"/>
  <c r="CT78" i="6"/>
  <c r="CQ76" i="6"/>
  <c r="CT76" i="6"/>
  <c r="CS76" i="6"/>
  <c r="CR76" i="6"/>
  <c r="CZ76" i="6" s="1"/>
  <c r="DD76" i="6" s="1"/>
  <c r="CT85" i="6"/>
  <c r="CQ85" i="6"/>
  <c r="CS85" i="6"/>
  <c r="CR85" i="6"/>
  <c r="CR87" i="6"/>
  <c r="CS87" i="6"/>
  <c r="CT87" i="6"/>
  <c r="CQ87" i="6"/>
  <c r="O167" i="6"/>
  <c r="O165" i="6"/>
  <c r="O144" i="6"/>
  <c r="O150" i="6"/>
  <c r="O152" i="6"/>
  <c r="O154" i="6"/>
  <c r="O138" i="6"/>
  <c r="O162" i="6"/>
  <c r="O147" i="6"/>
  <c r="O148" i="6"/>
  <c r="O153" i="6"/>
  <c r="O142" i="6"/>
  <c r="O156" i="6"/>
  <c r="O160" i="6"/>
  <c r="O149" i="6"/>
  <c r="O141" i="6"/>
  <c r="O164" i="6"/>
  <c r="O132" i="6"/>
  <c r="O163" i="6"/>
  <c r="O161" i="6"/>
  <c r="O139" i="6"/>
  <c r="O146" i="6"/>
  <c r="O136" i="6"/>
  <c r="O159" i="6"/>
  <c r="O166" i="6"/>
  <c r="O145" i="6"/>
  <c r="O134" i="6"/>
  <c r="O157" i="6"/>
  <c r="O143" i="6"/>
  <c r="O135" i="6"/>
  <c r="O140" i="6"/>
  <c r="O158" i="6"/>
  <c r="O137" i="6"/>
  <c r="O155" i="6"/>
  <c r="O151" i="6"/>
  <c r="O133" i="6"/>
  <c r="AM83" i="6"/>
  <c r="AM85" i="6"/>
  <c r="AM77" i="6"/>
  <c r="AM79" i="6"/>
  <c r="AM76" i="6"/>
  <c r="AM84" i="6"/>
  <c r="AM81" i="6"/>
  <c r="AM87" i="6"/>
  <c r="AM73" i="6"/>
  <c r="AM80" i="6"/>
  <c r="AM75" i="6"/>
  <c r="AM82" i="6"/>
  <c r="AM78" i="6"/>
  <c r="AM86" i="6"/>
  <c r="AM74" i="6"/>
  <c r="CZ87" i="6" l="1"/>
  <c r="DD87" i="6" s="1"/>
  <c r="CZ79" i="6"/>
  <c r="DD79" i="6" s="1"/>
  <c r="DM74" i="6"/>
  <c r="DN74" i="6"/>
  <c r="DO74" i="6"/>
  <c r="DL74" i="6"/>
  <c r="DL86" i="6"/>
  <c r="DN86" i="6"/>
  <c r="DM86" i="6"/>
  <c r="DO86" i="6"/>
  <c r="DN78" i="6"/>
  <c r="DM78" i="6"/>
  <c r="DO78" i="6"/>
  <c r="DL78" i="6"/>
  <c r="DM82" i="6"/>
  <c r="DN82" i="6"/>
  <c r="DO82" i="6"/>
  <c r="DL82" i="6"/>
  <c r="DO75" i="6"/>
  <c r="DL75" i="6"/>
  <c r="DN75" i="6"/>
  <c r="DM75" i="6"/>
  <c r="DM80" i="6"/>
  <c r="DL80" i="6"/>
  <c r="DO80" i="6"/>
  <c r="DN80" i="6"/>
  <c r="DO73" i="6"/>
  <c r="DN73" i="6"/>
  <c r="DL73" i="6"/>
  <c r="DM73" i="6"/>
  <c r="DU73" i="6" s="1"/>
  <c r="DY73" i="6" s="1"/>
  <c r="DN87" i="6"/>
  <c r="DL87" i="6"/>
  <c r="DM87" i="6"/>
  <c r="DO87" i="6"/>
  <c r="DM81" i="6"/>
  <c r="DO81" i="6"/>
  <c r="DL81" i="6"/>
  <c r="DN81" i="6"/>
  <c r="DO84" i="6"/>
  <c r="DN84" i="6"/>
  <c r="DM84" i="6"/>
  <c r="DL84" i="6"/>
  <c r="DM76" i="6"/>
  <c r="DN76" i="6"/>
  <c r="DO76" i="6"/>
  <c r="DL76" i="6"/>
  <c r="DN79" i="6"/>
  <c r="DO79" i="6"/>
  <c r="DM79" i="6"/>
  <c r="DL79" i="6"/>
  <c r="DL77" i="6"/>
  <c r="DM77" i="6"/>
  <c r="DN77" i="6"/>
  <c r="DO77" i="6"/>
  <c r="DM85" i="6"/>
  <c r="DN85" i="6"/>
  <c r="DL85" i="6"/>
  <c r="DO85" i="6"/>
  <c r="DM83" i="6"/>
  <c r="DO83" i="6"/>
  <c r="DN83" i="6"/>
  <c r="DL83" i="6"/>
  <c r="CZ82" i="6"/>
  <c r="DD82" i="6" s="1"/>
  <c r="CZ85" i="6"/>
  <c r="DD85" i="6" s="1"/>
  <c r="CZ83" i="6"/>
  <c r="DD83" i="6" s="1"/>
  <c r="CZ86" i="6"/>
  <c r="DD86" i="6" s="1"/>
  <c r="CZ77" i="6"/>
  <c r="DD77" i="6" s="1"/>
  <c r="CZ80" i="6"/>
  <c r="DD80" i="6" s="1"/>
  <c r="CZ78" i="6"/>
  <c r="DD78" i="6" s="1"/>
  <c r="CZ81" i="6"/>
  <c r="DD81" i="6" s="1"/>
  <c r="DU85" i="6" l="1"/>
  <c r="DY85" i="6" s="1"/>
  <c r="DU80" i="6"/>
  <c r="DY80" i="6" s="1"/>
  <c r="DU82" i="6"/>
  <c r="DY82" i="6" s="1"/>
  <c r="DU83" i="6"/>
  <c r="DY83" i="6" s="1"/>
  <c r="DU76" i="6"/>
  <c r="DY76" i="6" s="1"/>
  <c r="DU74" i="6"/>
  <c r="DY74" i="6" s="1"/>
  <c r="DU79" i="6"/>
  <c r="DY79" i="6" s="1"/>
  <c r="DU84" i="6"/>
  <c r="DY84" i="6" s="1"/>
  <c r="DU87" i="6"/>
  <c r="DY87" i="6" s="1"/>
  <c r="DU86" i="6"/>
  <c r="DY86" i="6" s="1"/>
  <c r="DU75" i="6"/>
  <c r="DY75" i="6" s="1"/>
  <c r="DU77" i="6"/>
  <c r="DY77" i="6" s="1"/>
  <c r="DU78" i="6"/>
  <c r="DY78" i="6" s="1"/>
  <c r="DU81" i="6"/>
  <c r="DY8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D6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该条数据为0会导致骑兵营缺少一条升级时间数据，暂时以240占位</t>
        </r>
      </text>
    </comment>
    <comment ref="CH6" authorId="0" shapeId="0" xr:uid="{34C3B91E-6611-466B-800E-28E334F264E7}">
      <text>
        <r>
          <rPr>
            <b/>
            <sz val="9"/>
            <color indexed="81"/>
            <rFont val="宋体"/>
            <family val="3"/>
            <charset val="134"/>
          </rPr>
          <t>2021.7.19
一赛季版本数值粘贴为固定值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  <author>admin</author>
  </authors>
  <commentList>
    <comment ref="AD1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公式备份</t>
        </r>
      </text>
    </comment>
    <comment ref="BV6" authorId="1" shapeId="0" xr:uid="{00000000-0006-0000-0500-000002000000}">
      <text>
        <r>
          <rPr>
            <b/>
            <sz val="9"/>
            <color indexed="81"/>
            <rFont val="宋体"/>
            <family val="3"/>
            <charset val="134"/>
          </rPr>
          <t>默认解锁需要特殊处理</t>
        </r>
      </text>
    </comment>
    <comment ref="CH6" authorId="0" shapeId="0" xr:uid="{00000000-0006-0000-0500-000003000000}">
      <text>
        <r>
          <rPr>
            <b/>
            <sz val="9"/>
            <color indexed="81"/>
            <rFont val="宋体"/>
            <family val="3"/>
            <charset val="134"/>
          </rPr>
          <t>默认开放，把1级的经验加到2级上</t>
        </r>
      </text>
    </comment>
    <comment ref="CI6" authorId="1" shapeId="0" xr:uid="{00000000-0006-0000-0500-000004000000}">
      <text>
        <r>
          <rPr>
            <b/>
            <sz val="9"/>
            <color indexed="81"/>
            <rFont val="宋体"/>
            <family val="3"/>
            <charset val="134"/>
          </rPr>
          <t>默认解锁需要特殊处理</t>
        </r>
      </text>
    </comment>
    <comment ref="CJ6" authorId="0" shapeId="0" xr:uid="{00000000-0006-0000-0500-000005000000}">
      <text>
        <r>
          <rPr>
            <b/>
            <sz val="9"/>
            <color indexed="81"/>
            <rFont val="宋体"/>
            <family val="3"/>
            <charset val="134"/>
          </rPr>
          <t>默认开放，把1级的经验加到2级上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K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AT:BL列数据 = 
Y:AQ的从小到大排行数据 * AR列调整系数 * 2行调整系数
绿色部分为初期数值，可以手动调整</t>
        </r>
      </text>
    </comment>
    <comment ref="CI6" authorId="0" shapeId="0" xr:uid="{FED348DE-49D1-48C6-A449-BC2E6BC5BC29}">
      <text>
        <r>
          <rPr>
            <b/>
            <sz val="9"/>
            <color indexed="81"/>
            <rFont val="宋体"/>
            <family val="3"/>
            <charset val="134"/>
          </rPr>
          <t xml:space="preserve">2021.7.19
线上数据粘贴为值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  <author>作者</author>
  </authors>
  <commentList>
    <comment ref="M6" authorId="0" shapeId="0" xr:uid="{00000000-0006-0000-0800-000001000000}">
      <text>
        <r>
          <rPr>
            <b/>
            <sz val="9"/>
            <color indexed="81"/>
            <rFont val="宋体"/>
            <family val="3"/>
            <charset val="134"/>
          </rPr>
          <t>此处未计算圣人效果减少招募新兵的粮食消耗，在右边拆分资源计算的时候再处理粮食</t>
        </r>
      </text>
    </comment>
    <comment ref="R6" authorId="0" shapeId="0" xr:uid="{00000000-0006-0000-0800-000002000000}">
      <text>
        <r>
          <rPr>
            <b/>
            <sz val="9"/>
            <color indexed="81"/>
            <rFont val="宋体"/>
            <family val="3"/>
            <charset val="134"/>
          </rPr>
          <t>此处未计算圣人效果减少招募新兵的粮食消耗，在右边拆分资源计算的时候再处理粮食</t>
        </r>
      </text>
    </comment>
    <comment ref="BY7" authorId="1" shapeId="0" xr:uid="{00000000-0006-0000-0800-000003000000}">
      <text>
        <r>
          <rPr>
            <b/>
            <sz val="9"/>
            <color indexed="81"/>
            <rFont val="宋体"/>
            <family val="3"/>
            <charset val="134"/>
          </rPr>
          <t>此处粮食需要扣除动员、圣人效果折算的粮食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AA9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>50%城防值以下不能使用迁城令，需要加入高级迁城令的效用价值</t>
        </r>
      </text>
    </comment>
  </commentList>
</comments>
</file>

<file path=xl/sharedStrings.xml><?xml version="1.0" encoding="utf-8"?>
<sst xmlns="http://schemas.openxmlformats.org/spreadsheetml/2006/main" count="1296" uniqueCount="340">
  <si>
    <t>建筑等级</t>
    <phoneticPr fontId="1" type="noConversion"/>
  </si>
  <si>
    <t>大殿</t>
  </si>
  <si>
    <t>医馆</t>
    <phoneticPr fontId="1" type="noConversion"/>
  </si>
  <si>
    <t>百家学馆</t>
    <phoneticPr fontId="1" type="noConversion"/>
  </si>
  <si>
    <t>天台祭祀</t>
  </si>
  <si>
    <t>资源</t>
  </si>
  <si>
    <t>兵营</t>
    <phoneticPr fontId="1" type="noConversion"/>
  </si>
  <si>
    <t>城墙</t>
  </si>
  <si>
    <t>木材厂</t>
    <phoneticPr fontId="1" type="noConversion"/>
  </si>
  <si>
    <t>铜矿场</t>
    <phoneticPr fontId="1" type="noConversion"/>
  </si>
  <si>
    <t>石料场</t>
    <phoneticPr fontId="1" type="noConversion"/>
  </si>
  <si>
    <t>农田</t>
  </si>
  <si>
    <t>铁矿场</t>
    <phoneticPr fontId="1" type="noConversion"/>
  </si>
  <si>
    <t>民居</t>
    <phoneticPr fontId="1" type="noConversion"/>
  </si>
  <si>
    <t>仓库</t>
  </si>
  <si>
    <t>骑兵兵营</t>
    <phoneticPr fontId="1" type="noConversion"/>
  </si>
  <si>
    <t>步兵兵营</t>
    <phoneticPr fontId="1" type="noConversion"/>
  </si>
  <si>
    <t>弓兵兵营</t>
    <phoneticPr fontId="1" type="noConversion"/>
  </si>
  <si>
    <t>器械兵营</t>
    <phoneticPr fontId="1" type="noConversion"/>
  </si>
  <si>
    <t>对比结果</t>
    <phoneticPr fontId="1" type="noConversion"/>
  </si>
  <si>
    <t>差值</t>
    <phoneticPr fontId="1" type="noConversion"/>
  </si>
  <si>
    <t>建筑等级</t>
    <phoneticPr fontId="1" type="noConversion"/>
  </si>
  <si>
    <t>医馆</t>
    <phoneticPr fontId="1" type="noConversion"/>
  </si>
  <si>
    <t>百家学馆</t>
    <phoneticPr fontId="1" type="noConversion"/>
  </si>
  <si>
    <t>兵营</t>
    <phoneticPr fontId="1" type="noConversion"/>
  </si>
  <si>
    <t>木材厂</t>
    <phoneticPr fontId="1" type="noConversion"/>
  </si>
  <si>
    <t>铜矿场</t>
    <phoneticPr fontId="1" type="noConversion"/>
  </si>
  <si>
    <t>石料场</t>
    <phoneticPr fontId="1" type="noConversion"/>
  </si>
  <si>
    <t>铁矿场</t>
    <phoneticPr fontId="1" type="noConversion"/>
  </si>
  <si>
    <t>民居</t>
    <phoneticPr fontId="1" type="noConversion"/>
  </si>
  <si>
    <t>骑兵兵营</t>
    <phoneticPr fontId="1" type="noConversion"/>
  </si>
  <si>
    <t>步兵兵营</t>
    <phoneticPr fontId="1" type="noConversion"/>
  </si>
  <si>
    <t>弓兵兵营</t>
    <phoneticPr fontId="1" type="noConversion"/>
  </si>
  <si>
    <t>器械兵营</t>
    <phoneticPr fontId="1" type="noConversion"/>
  </si>
  <si>
    <t>木</t>
    <phoneticPr fontId="1" type="noConversion"/>
  </si>
  <si>
    <t>石</t>
    <phoneticPr fontId="1" type="noConversion"/>
  </si>
  <si>
    <t>铜</t>
    <phoneticPr fontId="1" type="noConversion"/>
  </si>
  <si>
    <t>粮</t>
    <phoneticPr fontId="1" type="noConversion"/>
  </si>
  <si>
    <t>计算值</t>
    <phoneticPr fontId="1" type="noConversion"/>
  </si>
  <si>
    <t>优化结果</t>
    <phoneticPr fontId="1" type="noConversion"/>
  </si>
  <si>
    <t>建筑等级</t>
  </si>
  <si>
    <t>偏差情况</t>
    <phoneticPr fontId="1" type="noConversion"/>
  </si>
  <si>
    <t>建筑等级</t>
    <phoneticPr fontId="1" type="noConversion"/>
  </si>
  <si>
    <t>医馆</t>
    <phoneticPr fontId="1" type="noConversion"/>
  </si>
  <si>
    <t>百家学馆</t>
    <phoneticPr fontId="1" type="noConversion"/>
  </si>
  <si>
    <t>兵营</t>
    <phoneticPr fontId="1" type="noConversion"/>
  </si>
  <si>
    <t>木材厂</t>
    <phoneticPr fontId="1" type="noConversion"/>
  </si>
  <si>
    <t>铜矿场</t>
    <phoneticPr fontId="1" type="noConversion"/>
  </si>
  <si>
    <t>石料场</t>
    <phoneticPr fontId="1" type="noConversion"/>
  </si>
  <si>
    <t>铁矿场</t>
    <phoneticPr fontId="1" type="noConversion"/>
  </si>
  <si>
    <t>民居</t>
    <phoneticPr fontId="1" type="noConversion"/>
  </si>
  <si>
    <t>骑兵兵营</t>
    <phoneticPr fontId="1" type="noConversion"/>
  </si>
  <si>
    <t>步兵兵营</t>
    <phoneticPr fontId="1" type="noConversion"/>
  </si>
  <si>
    <t>弓兵兵营</t>
    <phoneticPr fontId="1" type="noConversion"/>
  </si>
  <si>
    <t>器械兵营</t>
    <phoneticPr fontId="1" type="noConversion"/>
  </si>
  <si>
    <t>大殿等级对应城建累积产出玩家经验</t>
  </si>
  <si>
    <t>大殿等级</t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</si>
  <si>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</si>
  <si>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</si>
  <si>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</si>
  <si>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</si>
  <si>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</si>
  <si>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建筑产出玩家经验值=</t>
  </si>
  <si>
    <t>（0.03*完成当前建筑等级对应大殿等级^-0.75）*建筑升级所需时间（秒）</t>
  </si>
  <si>
    <t>大殿等级</t>
    <phoneticPr fontId="1" type="noConversion"/>
  </si>
  <si>
    <t>医馆</t>
    <phoneticPr fontId="1" type="noConversion"/>
  </si>
  <si>
    <t>百家学馆</t>
    <phoneticPr fontId="1" type="noConversion"/>
  </si>
  <si>
    <t>兵营</t>
    <phoneticPr fontId="1" type="noConversion"/>
  </si>
  <si>
    <t>木材厂</t>
    <phoneticPr fontId="1" type="noConversion"/>
  </si>
  <si>
    <t>铜矿场</t>
    <phoneticPr fontId="1" type="noConversion"/>
  </si>
  <si>
    <t>石料场</t>
    <phoneticPr fontId="1" type="noConversion"/>
  </si>
  <si>
    <t>铁矿场</t>
    <phoneticPr fontId="1" type="noConversion"/>
  </si>
  <si>
    <t>民居</t>
    <phoneticPr fontId="1" type="noConversion"/>
  </si>
  <si>
    <t>骑兵兵营</t>
    <phoneticPr fontId="1" type="noConversion"/>
  </si>
  <si>
    <t>步兵兵营</t>
    <phoneticPr fontId="1" type="noConversion"/>
  </si>
  <si>
    <t>弓兵兵营</t>
    <phoneticPr fontId="1" type="noConversion"/>
  </si>
  <si>
    <t>器械兵营</t>
    <phoneticPr fontId="1" type="noConversion"/>
  </si>
  <si>
    <t>累计经验（包含可建造总数）</t>
    <phoneticPr fontId="1" type="noConversion"/>
  </si>
  <si>
    <t>城建累计消耗</t>
    <phoneticPr fontId="1" type="noConversion"/>
  </si>
  <si>
    <t>预估战损累积消耗木石铜粮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</si>
  <si>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</si>
  <si>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</si>
  <si>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</si>
  <si>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</si>
  <si>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</si>
  <si>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r>
      <rPr>
        <sz val="9"/>
        <color rgb="FFFF0000"/>
        <rFont val="宋体"/>
        <family val="3"/>
        <charset val="134"/>
      </rPr>
      <t>参照依据</t>
    </r>
    <r>
      <rPr>
        <sz val="9"/>
        <color theme="1"/>
        <rFont val="宋体"/>
        <family val="3"/>
        <charset val="134"/>
      </rPr>
      <t xml:space="preserve">
城建：主要消耗石头，辅助木材和铜
战斗：主要消耗粮食，辅助木材和铜
城建方面前期石头消耗较少，中后期石头随大殿等级消耗占比越来越高，城建的木和铜由战损中的木和铜填补</t>
    </r>
    <phoneticPr fontId="1" type="noConversion"/>
  </si>
  <si>
    <t>建筑等级</t>
    <phoneticPr fontId="1" type="noConversion"/>
  </si>
  <si>
    <t>大殿升级消耗阶段细化</t>
  </si>
  <si>
    <t>医馆升级消耗阶段细化</t>
  </si>
  <si>
    <t>百家学馆升级消耗阶段细化</t>
  </si>
  <si>
    <t>天台祭祀升级消耗阶段细化</t>
  </si>
  <si>
    <t>木材厂升级消耗阶段细化</t>
  </si>
  <si>
    <t>铜矿场升级消耗阶段细化</t>
  </si>
  <si>
    <t>石料场升级消耗阶段细化</t>
  </si>
  <si>
    <t>农田升级消耗阶段细化</t>
  </si>
  <si>
    <t>民居升级消耗阶段细化</t>
  </si>
  <si>
    <t>仓库升级消耗阶段细化</t>
  </si>
  <si>
    <t>骑兵营升级消耗阶段细化</t>
  </si>
  <si>
    <t>步兵营升级消耗阶段细化</t>
  </si>
  <si>
    <t>弓兵营升级消耗阶段细化</t>
  </si>
  <si>
    <t>器械兵营升级消耗阶段细化</t>
  </si>
  <si>
    <t>城墙升级消耗阶段细化</t>
  </si>
  <si>
    <t>粮</t>
    <phoneticPr fontId="1" type="noConversion"/>
  </si>
  <si>
    <r>
      <t>参考当前建筑升当前级累积消耗/单个建筑</t>
    </r>
    <r>
      <rPr>
        <sz val="9"/>
        <color rgb="FFFF0000"/>
        <rFont val="宋体"/>
        <family val="3"/>
        <charset val="134"/>
      </rPr>
      <t>（注意最后一个等级未扩充不算）</t>
    </r>
    <phoneticPr fontId="1" type="noConversion"/>
  </si>
  <si>
    <r>
      <t>参考当前建筑升当前级阶段消耗/单个建筑</t>
    </r>
    <r>
      <rPr>
        <sz val="9"/>
        <color rgb="FFFF0000"/>
        <rFont val="宋体"/>
        <family val="3"/>
        <charset val="134"/>
      </rPr>
      <t>（注意最后一个等级未扩充不算）</t>
    </r>
    <phoneticPr fontId="1" type="noConversion"/>
  </si>
  <si>
    <t>非r城建阶段消耗</t>
    <phoneticPr fontId="1" type="noConversion"/>
  </si>
  <si>
    <t>非r预估战损阶段消耗</t>
  </si>
  <si>
    <t>小r城建阶段消耗</t>
  </si>
  <si>
    <t>小r预估战损阶段消耗</t>
  </si>
  <si>
    <t>中r城建阶段消耗</t>
  </si>
  <si>
    <t>中r预估战损阶段消耗</t>
  </si>
  <si>
    <t>大r城建阶段消耗</t>
  </si>
  <si>
    <t>大r预估战损阶段消耗</t>
  </si>
  <si>
    <t>超r城建阶段消耗</t>
  </si>
  <si>
    <t>超r预估战损阶段消耗</t>
  </si>
  <si>
    <t>累计消耗汇总</t>
    <phoneticPr fontId="1" type="noConversion"/>
  </si>
  <si>
    <t>累计偏差情况</t>
    <phoneticPr fontId="1" type="noConversion"/>
  </si>
  <si>
    <t>大殿等级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</si>
  <si>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</si>
  <si>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</si>
  <si>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</si>
  <si>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非r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</si>
  <si>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</si>
  <si>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</si>
  <si>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</si>
  <si>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小r</t>
    <phoneticPr fontId="1" type="noConversion"/>
  </si>
  <si>
    <t>天数</t>
    <phoneticPr fontId="1" type="noConversion"/>
  </si>
  <si>
    <t>大殿等级</t>
    <phoneticPr fontId="1" type="noConversion"/>
  </si>
  <si>
    <t>城建阶段消耗比例</t>
    <phoneticPr fontId="1" type="noConversion"/>
  </si>
  <si>
    <t>战斗阶段消耗比例</t>
    <phoneticPr fontId="1" type="noConversion"/>
  </si>
  <si>
    <t>建筑升级阶段消耗铁</t>
    <phoneticPr fontId="1" type="noConversion"/>
  </si>
  <si>
    <t>门客庭院</t>
    <phoneticPr fontId="1" type="noConversion"/>
  </si>
  <si>
    <t>门客庭院升级消耗阶段细化</t>
    <phoneticPr fontId="1" type="noConversion"/>
  </si>
  <si>
    <t>门客庭院</t>
    <phoneticPr fontId="1" type="noConversion"/>
  </si>
  <si>
    <t>门客庭院</t>
    <phoneticPr fontId="1" type="noConversion"/>
  </si>
  <si>
    <t>建筑等级对应大殿等级下限</t>
    <phoneticPr fontId="1" type="noConversion"/>
  </si>
  <si>
    <t>大殿</t>
    <phoneticPr fontId="1" type="noConversion"/>
  </si>
  <si>
    <t>木石头不能自产自销，木石铜内部轮转</t>
    <phoneticPr fontId="1" type="noConversion"/>
  </si>
  <si>
    <t>建筑等级</t>
    <phoneticPr fontId="1" type="noConversion"/>
  </si>
  <si>
    <t>城建阶段消耗</t>
    <phoneticPr fontId="1" type="noConversion"/>
  </si>
  <si>
    <t>预估战损阶段消耗木石铜粮</t>
    <phoneticPr fontId="1" type="noConversion"/>
  </si>
  <si>
    <t>默认城防科技为基础科技，城墙的其他子科技为附加科技，采用等值转换原则</t>
    <phoneticPr fontId="1" type="noConversion"/>
  </si>
  <si>
    <t>每次城墙等级提升会额外增加5级科技等级上限</t>
    <phoneticPr fontId="1" type="noConversion"/>
  </si>
  <si>
    <t>城防科技提升公式：INT((科技等级+5)^2.5/2.5/10)*10</t>
    <phoneticPr fontId="1" type="noConversion"/>
  </si>
  <si>
    <t>城防的构成有两部分：城墙和科技，其中主动操作的科技占比会从低到高，引导玩家向自主选择是否升级科技方向倾斜</t>
    <phoneticPr fontId="1" type="noConversion"/>
  </si>
  <si>
    <t>设计思路</t>
    <phoneticPr fontId="1" type="noConversion"/>
  </si>
  <si>
    <t>阶段时间</t>
    <phoneticPr fontId="1" type="noConversion"/>
  </si>
  <si>
    <t>对应城防值</t>
    <phoneticPr fontId="1" type="noConversion"/>
  </si>
  <si>
    <t>科技等级</t>
    <phoneticPr fontId="1" type="noConversion"/>
  </si>
  <si>
    <t>超r</t>
    <phoneticPr fontId="1" type="noConversion"/>
  </si>
  <si>
    <t>大r</t>
    <phoneticPr fontId="1" type="noConversion"/>
  </si>
  <si>
    <t>中r</t>
    <phoneticPr fontId="1" type="noConversion"/>
  </si>
  <si>
    <t>小r</t>
    <phoneticPr fontId="1" type="noConversion"/>
  </si>
  <si>
    <t>非r</t>
    <phoneticPr fontId="1" type="noConversion"/>
  </si>
  <si>
    <t>小r</t>
    <phoneticPr fontId="1" type="noConversion"/>
  </si>
  <si>
    <t>城墙</t>
    <phoneticPr fontId="1" type="noConversion"/>
  </si>
  <si>
    <t>累计升级时间</t>
    <phoneticPr fontId="1" type="noConversion"/>
  </si>
  <si>
    <t>偏差</t>
    <phoneticPr fontId="1" type="noConversion"/>
  </si>
  <si>
    <t>总计</t>
    <phoneticPr fontId="1" type="noConversion"/>
  </si>
  <si>
    <t>城墙等级</t>
    <phoneticPr fontId="1" type="noConversion"/>
  </si>
  <si>
    <t>对应大殿等级</t>
    <phoneticPr fontId="1" type="noConversion"/>
  </si>
  <si>
    <t>对应城墙等级</t>
    <phoneticPr fontId="1" type="noConversion"/>
  </si>
  <si>
    <t>箭塔科技</t>
    <phoneticPr fontId="1" type="noConversion"/>
  </si>
  <si>
    <t>城防值科技</t>
    <phoneticPr fontId="1" type="noConversion"/>
  </si>
  <si>
    <t>产销比</t>
    <phoneticPr fontId="1" type="noConversion"/>
  </si>
  <si>
    <t>城墙建筑升级累计花费时间</t>
    <phoneticPr fontId="1" type="noConversion"/>
  </si>
  <si>
    <t>占比</t>
    <phoneticPr fontId="1" type="noConversion"/>
  </si>
  <si>
    <t>实际城防分布</t>
    <phoneticPr fontId="1" type="noConversion"/>
  </si>
  <si>
    <t>vip加速</t>
    <phoneticPr fontId="1" type="noConversion"/>
  </si>
  <si>
    <t>设计预估数据</t>
    <phoneticPr fontId="1" type="noConversion"/>
  </si>
  <si>
    <r>
      <t>参考当前建筑升当前级</t>
    </r>
    <r>
      <rPr>
        <sz val="9"/>
        <color rgb="FFFF0000"/>
        <rFont val="宋体"/>
        <family val="3"/>
        <charset val="134"/>
      </rPr>
      <t>阶段消耗</t>
    </r>
    <r>
      <rPr>
        <sz val="9"/>
        <color theme="1"/>
        <rFont val="宋体"/>
        <family val="3"/>
        <charset val="134"/>
      </rPr>
      <t>/单个建筑</t>
    </r>
    <r>
      <rPr>
        <sz val="9"/>
        <color rgb="FFFF0000"/>
        <rFont val="宋体"/>
        <family val="3"/>
        <charset val="134"/>
      </rPr>
      <t>（注意最后一个等级未扩充不算）</t>
    </r>
    <phoneticPr fontId="1" type="noConversion"/>
  </si>
  <si>
    <t>实际消耗配置值（被跨表引用到【战国-建筑】表中）</t>
    <phoneticPr fontId="1" type="noConversion"/>
  </si>
  <si>
    <t>建筑等级</t>
    <phoneticPr fontId="1" type="noConversion"/>
  </si>
  <si>
    <t>大殿等级</t>
    <phoneticPr fontId="1" type="noConversion"/>
  </si>
  <si>
    <t>建筑等级</t>
    <phoneticPr fontId="1" type="noConversion"/>
  </si>
  <si>
    <t>大殿等级</t>
    <phoneticPr fontId="1" type="noConversion"/>
  </si>
  <si>
    <t>设计计划累计消耗</t>
    <phoneticPr fontId="1" type="noConversion"/>
  </si>
  <si>
    <t>比例</t>
    <phoneticPr fontId="1" type="noConversion"/>
  </si>
  <si>
    <t>随建筑等级，每阶段消耗木石铜粮总量/单个建筑</t>
    <phoneticPr fontId="1" type="noConversion"/>
  </si>
  <si>
    <t>随建筑等级，累计消耗木石铜粮总量/单个建筑</t>
    <phoneticPr fontId="1" type="noConversion"/>
  </si>
  <si>
    <t>随大殿等级，累计消耗木石铜粮总量/单个建筑</t>
    <phoneticPr fontId="1" type="noConversion"/>
  </si>
  <si>
    <t>实际累计消耗</t>
    <phoneticPr fontId="1" type="noConversion"/>
  </si>
  <si>
    <t>调整系数</t>
    <phoneticPr fontId="1" type="noConversion"/>
  </si>
  <si>
    <t>备注</t>
    <phoneticPr fontId="1" type="noConversion"/>
  </si>
  <si>
    <t>结论</t>
    <phoneticPr fontId="1" type="noConversion"/>
  </si>
  <si>
    <t>※蓝色底的非单纯四舍五入，而是以0或5结尾的美化数值</t>
    <phoneticPr fontId="1" type="noConversion"/>
  </si>
  <si>
    <t>建筑等级</t>
    <phoneticPr fontId="1" type="noConversion"/>
  </si>
  <si>
    <t>医馆</t>
    <phoneticPr fontId="1" type="noConversion"/>
  </si>
  <si>
    <t>百家学馆</t>
    <phoneticPr fontId="1" type="noConversion"/>
  </si>
  <si>
    <t>兵营</t>
    <phoneticPr fontId="1" type="noConversion"/>
  </si>
  <si>
    <t>门客庭院</t>
    <phoneticPr fontId="1" type="noConversion"/>
  </si>
  <si>
    <t>木材厂</t>
    <phoneticPr fontId="1" type="noConversion"/>
  </si>
  <si>
    <t>铜矿场</t>
    <phoneticPr fontId="1" type="noConversion"/>
  </si>
  <si>
    <t>石料场</t>
    <phoneticPr fontId="1" type="noConversion"/>
  </si>
  <si>
    <t>铁矿场</t>
    <phoneticPr fontId="1" type="noConversion"/>
  </si>
  <si>
    <t>民居</t>
    <phoneticPr fontId="1" type="noConversion"/>
  </si>
  <si>
    <t>骑兵兵营</t>
    <phoneticPr fontId="1" type="noConversion"/>
  </si>
  <si>
    <t>步兵兵营</t>
    <phoneticPr fontId="1" type="noConversion"/>
  </si>
  <si>
    <t>弓兵兵营</t>
    <phoneticPr fontId="1" type="noConversion"/>
  </si>
  <si>
    <t>器械兵营</t>
    <phoneticPr fontId="1" type="noConversion"/>
  </si>
  <si>
    <t>大殿等级对应建筑等级</t>
    <phoneticPr fontId="1" type="noConversion"/>
  </si>
  <si>
    <t>验证-总资源消耗验证</t>
    <phoneticPr fontId="1" type="noConversion"/>
  </si>
  <si>
    <t>建筑完成某等级时，大殿的等级(取左侧【开启等级+停留最高等级】的平均值)</t>
    <phoneticPr fontId="1" type="noConversion"/>
  </si>
  <si>
    <r>
      <t>步骤1（原始数值）：随建筑等级，各建筑建造提供</t>
    </r>
    <r>
      <rPr>
        <sz val="9"/>
        <color rgb="FFFF0000"/>
        <rFont val="宋体"/>
        <family val="3"/>
        <charset val="134"/>
      </rPr>
      <t>阶段</t>
    </r>
    <r>
      <rPr>
        <sz val="9"/>
        <color theme="1"/>
        <rFont val="宋体"/>
        <family val="3"/>
        <charset val="134"/>
      </rPr>
      <t>经验</t>
    </r>
    <r>
      <rPr>
        <sz val="9"/>
        <color rgb="FFFF0000"/>
        <rFont val="宋体"/>
        <family val="3"/>
        <charset val="134"/>
      </rPr>
      <t>/单个建筑</t>
    </r>
    <phoneticPr fontId="1" type="noConversion"/>
  </si>
  <si>
    <r>
      <t>步骤2（数值美化1）：随建筑等级，优化各建筑建造提供</t>
    </r>
    <r>
      <rPr>
        <sz val="9"/>
        <color rgb="FFFF0000"/>
        <rFont val="宋体"/>
        <family val="3"/>
        <charset val="134"/>
      </rPr>
      <t>阶段</t>
    </r>
    <r>
      <rPr>
        <sz val="9"/>
        <color theme="1"/>
        <rFont val="宋体"/>
        <family val="3"/>
        <charset val="134"/>
      </rPr>
      <t>经验</t>
    </r>
    <r>
      <rPr>
        <sz val="9"/>
        <color rgb="FFFF0000"/>
        <rFont val="宋体"/>
        <family val="3"/>
        <charset val="134"/>
      </rPr>
      <t>/单个建筑</t>
    </r>
    <phoneticPr fontId="1" type="noConversion"/>
  </si>
  <si>
    <r>
      <t>验证步骤1：随建筑等级，各建筑建造提供</t>
    </r>
    <r>
      <rPr>
        <sz val="9"/>
        <color rgb="FFFF0000"/>
        <rFont val="宋体"/>
        <family val="3"/>
        <charset val="134"/>
      </rPr>
      <t>累计</t>
    </r>
    <r>
      <rPr>
        <sz val="9"/>
        <color theme="1"/>
        <rFont val="宋体"/>
        <family val="3"/>
        <charset val="134"/>
      </rPr>
      <t>经验</t>
    </r>
    <r>
      <rPr>
        <sz val="9"/>
        <color rgb="FFFF0000"/>
        <rFont val="宋体"/>
        <family val="3"/>
        <charset val="134"/>
      </rPr>
      <t>/单个建筑</t>
    </r>
    <phoneticPr fontId="1" type="noConversion"/>
  </si>
  <si>
    <r>
      <t>验证步骤2：随大殿等级，建筑建造提供</t>
    </r>
    <r>
      <rPr>
        <sz val="9"/>
        <color rgb="FFFF0000"/>
        <rFont val="宋体"/>
        <family val="3"/>
        <charset val="134"/>
      </rPr>
      <t>累计</t>
    </r>
    <r>
      <rPr>
        <sz val="9"/>
        <color theme="1"/>
        <rFont val="宋体"/>
        <family val="3"/>
        <charset val="134"/>
      </rPr>
      <t>经验</t>
    </r>
    <r>
      <rPr>
        <sz val="9"/>
        <color rgb="FFFF0000"/>
        <rFont val="宋体"/>
        <family val="3"/>
        <charset val="134"/>
      </rPr>
      <t>/单个建筑</t>
    </r>
    <r>
      <rPr>
        <sz val="9"/>
        <color theme="1"/>
        <rFont val="宋体"/>
        <family val="3"/>
        <charset val="134"/>
      </rPr>
      <t>——几个分段：①建筑等级开启时大殿等级-平均完成时大殿等级：线性经验；②平均完成时大殿等级-下一建筑等级开启前大殿等级：经验不变</t>
    </r>
    <phoneticPr fontId="1" type="noConversion"/>
  </si>
  <si>
    <t>调整系数</t>
    <phoneticPr fontId="1" type="noConversion"/>
  </si>
  <si>
    <r>
      <t>参考当前建筑升当前级</t>
    </r>
    <r>
      <rPr>
        <sz val="9"/>
        <color rgb="FFFF0000"/>
        <rFont val="宋体"/>
        <family val="3"/>
        <charset val="134"/>
      </rPr>
      <t>累积消耗</t>
    </r>
    <r>
      <rPr>
        <sz val="9"/>
        <color theme="1"/>
        <rFont val="宋体"/>
        <family val="3"/>
        <charset val="134"/>
      </rPr>
      <t>/单个建筑</t>
    </r>
    <r>
      <rPr>
        <sz val="9"/>
        <color rgb="FFFF0000"/>
        <rFont val="宋体"/>
        <family val="3"/>
        <charset val="134"/>
      </rPr>
      <t>（注意最后一个等级未扩充不算）</t>
    </r>
    <phoneticPr fontId="1" type="noConversion"/>
  </si>
  <si>
    <r>
      <t>建筑升阶</t>
    </r>
    <r>
      <rPr>
        <sz val="9"/>
        <color rgb="FFFF0000"/>
        <rFont val="宋体"/>
        <family val="3"/>
        <charset val="134"/>
      </rPr>
      <t>阶段消耗</t>
    </r>
    <r>
      <rPr>
        <sz val="9"/>
        <color theme="1"/>
        <rFont val="宋体"/>
        <family val="3"/>
        <charset val="134"/>
      </rPr>
      <t>木石铜粮</t>
    </r>
    <r>
      <rPr>
        <sz val="9"/>
        <color rgb="FFFF0000"/>
        <rFont val="宋体"/>
        <family val="3"/>
        <charset val="134"/>
      </rPr>
      <t>（重新排序并做修正）</t>
    </r>
    <phoneticPr fontId="1" type="noConversion"/>
  </si>
  <si>
    <t>步兵兵营</t>
    <phoneticPr fontId="1" type="noConversion"/>
  </si>
  <si>
    <t>兵营</t>
    <phoneticPr fontId="1" type="noConversion"/>
  </si>
  <si>
    <t>木材厂</t>
    <phoneticPr fontId="1" type="noConversion"/>
  </si>
  <si>
    <t>石料场</t>
    <phoneticPr fontId="1" type="noConversion"/>
  </si>
  <si>
    <t>铁矿场</t>
    <phoneticPr fontId="1" type="noConversion"/>
  </si>
  <si>
    <t>民居</t>
    <phoneticPr fontId="1" type="noConversion"/>
  </si>
  <si>
    <t>弓兵兵营</t>
    <phoneticPr fontId="1" type="noConversion"/>
  </si>
  <si>
    <t>器械兵营</t>
    <phoneticPr fontId="1" type="noConversion"/>
  </si>
  <si>
    <r>
      <rPr>
        <sz val="9"/>
        <color rgb="FFFF0000"/>
        <rFont val="宋体"/>
        <family val="3"/>
        <charset val="134"/>
      </rPr>
      <t>大殿等级</t>
    </r>
    <r>
      <rPr>
        <sz val="9"/>
        <color theme="1"/>
        <rFont val="宋体"/>
        <family val="3"/>
        <charset val="134"/>
      </rPr>
      <t>对应建筑预期累积消耗/单个建筑</t>
    </r>
    <phoneticPr fontId="1" type="noConversion"/>
  </si>
  <si>
    <t>铁矿场升级消耗阶段细化</t>
    <phoneticPr fontId="1" type="noConversion"/>
  </si>
  <si>
    <t>建筑升阶阶段消耗城建时间（重新排序并做修正）</t>
  </si>
  <si>
    <t>随建筑等级，每阶段消耗城建时间总量/单个建筑</t>
  </si>
  <si>
    <t>随建筑等级，累计消耗城建时间总量/单个建筑</t>
  </si>
  <si>
    <t>随大殿等级，累计消耗城建时间总量/单个建筑</t>
  </si>
  <si>
    <r>
      <t>建筑升阶阶段消耗城建时间</t>
    </r>
    <r>
      <rPr>
        <sz val="9"/>
        <color rgb="FFFF0000"/>
        <rFont val="宋体"/>
        <family val="3"/>
        <charset val="134"/>
      </rPr>
      <t>（最终）</t>
    </r>
    <phoneticPr fontId="1" type="noConversion"/>
  </si>
  <si>
    <t>城防</t>
    <phoneticPr fontId="1" type="noConversion"/>
  </si>
  <si>
    <t>箭塔</t>
    <phoneticPr fontId="1" type="noConversion"/>
  </si>
  <si>
    <t>等级实力成长</t>
    <phoneticPr fontId="1" type="noConversion"/>
  </si>
  <si>
    <t>阶段时间</t>
  </si>
  <si>
    <t>累计时间</t>
    <phoneticPr fontId="1" type="noConversion"/>
  </si>
  <si>
    <t>城墙解锁时间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</si>
  <si>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</si>
  <si>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</si>
  <si>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</si>
  <si>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</si>
  <si>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内政</t>
    <phoneticPr fontId="1" type="noConversion"/>
  </si>
  <si>
    <t>城防</t>
    <phoneticPr fontId="1" type="noConversion"/>
  </si>
  <si>
    <t>非r</t>
    <phoneticPr fontId="1" type="noConversion"/>
  </si>
  <si>
    <t>大r</t>
    <phoneticPr fontId="1" type="noConversion"/>
  </si>
  <si>
    <t>超r</t>
    <phoneticPr fontId="1" type="noConversion"/>
  </si>
  <si>
    <t>城防累计实力</t>
    <phoneticPr fontId="1" type="noConversion"/>
  </si>
  <si>
    <t>城防累计解锁时间</t>
    <phoneticPr fontId="1" type="noConversion"/>
  </si>
  <si>
    <t>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</si>
  <si>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</si>
  <si>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</si>
  <si>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</si>
  <si>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</si>
  <si>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带兵数</t>
    <phoneticPr fontId="1" type="noConversion"/>
  </si>
  <si>
    <t>基础城防</t>
    <phoneticPr fontId="1" type="noConversion"/>
  </si>
  <si>
    <t>调用《攻城》表中的玩家城防设计内容</t>
    <phoneticPr fontId="1" type="noConversion"/>
  </si>
  <si>
    <t>城墙科技累积增加城防值</t>
    <phoneticPr fontId="1" type="noConversion"/>
  </si>
  <si>
    <t>初始城防值</t>
    <phoneticPr fontId="1" type="noConversion"/>
  </si>
  <si>
    <t>参考城防值</t>
    <phoneticPr fontId="1" type="noConversion"/>
  </si>
  <si>
    <t>城防值累计恢复时间</t>
    <phoneticPr fontId="1" type="noConversion"/>
  </si>
  <si>
    <t>城墙建筑升级累计增加城防值</t>
    <phoneticPr fontId="1" type="noConversion"/>
  </si>
  <si>
    <t>城防恢复值</t>
    <phoneticPr fontId="1" type="noConversion"/>
  </si>
  <si>
    <t>城墙科技累计增加恢复值/每小时</t>
    <phoneticPr fontId="1" type="noConversion"/>
  </si>
  <si>
    <t>累计城防恢复值/每小时</t>
    <phoneticPr fontId="1" type="noConversion"/>
  </si>
  <si>
    <t>初始恢复值/每小时</t>
    <phoneticPr fontId="1" type="noConversion"/>
  </si>
  <si>
    <t>小r</t>
    <phoneticPr fontId="1" type="noConversion"/>
  </si>
  <si>
    <t>城墙等级</t>
    <phoneticPr fontId="1" type="noConversion"/>
  </si>
  <si>
    <t>武将三维</t>
    <phoneticPr fontId="1" type="noConversion"/>
  </si>
  <si>
    <t>武将三维</t>
    <phoneticPr fontId="1" type="noConversion"/>
  </si>
  <si>
    <t>城墙三维</t>
    <phoneticPr fontId="1" type="noConversion"/>
  </si>
  <si>
    <t>城墙累计三维（三维属性均值）</t>
    <phoneticPr fontId="1" type="noConversion"/>
  </si>
  <si>
    <t>时间价值</t>
    <phoneticPr fontId="1" type="noConversion"/>
  </si>
  <si>
    <t>效用价值</t>
    <phoneticPr fontId="1" type="noConversion"/>
  </si>
  <si>
    <t>累计价格</t>
    <phoneticPr fontId="1" type="noConversion"/>
  </si>
  <si>
    <t>1点城防值对应购买价格</t>
    <phoneticPr fontId="1" type="noConversion"/>
  </si>
  <si>
    <t>购买城防值</t>
    <phoneticPr fontId="1" type="noConversion"/>
  </si>
  <si>
    <t>城防值购买价格</t>
    <phoneticPr fontId="1" type="noConversion"/>
  </si>
  <si>
    <t>1点钻购买城防值</t>
    <phoneticPr fontId="1" type="noConversion"/>
  </si>
  <si>
    <t>城防加成</t>
    <phoneticPr fontId="1" type="noConversion"/>
  </si>
  <si>
    <t>对应城防值累计恢复值/每小时</t>
    <phoneticPr fontId="1" type="noConversion"/>
  </si>
  <si>
    <t>城防恢复值加成</t>
    <phoneticPr fontId="1" type="noConversion"/>
  </si>
  <si>
    <t>招募新兵粮食消耗</t>
    <phoneticPr fontId="1" type="noConversion"/>
  </si>
  <si>
    <t>招募新兵降低资源消耗折算成累计粮食的量</t>
    <phoneticPr fontId="1" type="noConversion"/>
  </si>
  <si>
    <t>动员、副本折算获得新兵累计转换成粮</t>
    <phoneticPr fontId="1" type="noConversion"/>
  </si>
  <si>
    <t>动员、副本折算获得新兵阶段转换成粮</t>
    <phoneticPr fontId="1" type="noConversion"/>
  </si>
  <si>
    <r>
      <t>建筑升当前级阶段消耗城建时间</t>
    </r>
    <r>
      <rPr>
        <sz val="9"/>
        <color rgb="FFFF0000"/>
        <rFont val="宋体"/>
        <family val="3"/>
        <charset val="134"/>
      </rPr>
      <t>（最终）</t>
    </r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</si>
  <si>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</si>
  <si>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</si>
  <si>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</si>
  <si>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</si>
  <si>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城墙等级对应定义等级</t>
  </si>
  <si>
    <t>圣人阶段消耗比例</t>
    <phoneticPr fontId="1" type="noConversion"/>
  </si>
  <si>
    <t>预估圣人研究累积消耗木石铜粮</t>
    <phoneticPr fontId="1" type="noConversion"/>
  </si>
  <si>
    <t>预估圣人阶段消耗木石铜粮</t>
    <phoneticPr fontId="1" type="noConversion"/>
  </si>
  <si>
    <t>非r预估圣人研究阶段消耗</t>
    <phoneticPr fontId="1" type="noConversion"/>
  </si>
  <si>
    <t>中r预估圣人研究阶段消耗</t>
    <phoneticPr fontId="1" type="noConversion"/>
  </si>
  <si>
    <t>大r预估圣人研究阶段消耗</t>
    <phoneticPr fontId="1" type="noConversion"/>
  </si>
  <si>
    <t>超r预估圣人研究阶段消耗</t>
    <phoneticPr fontId="1" type="noConversion"/>
  </si>
  <si>
    <t>小r预估圣人研究阶段消耗</t>
    <phoneticPr fontId="1" type="noConversion"/>
  </si>
  <si>
    <t>训练营</t>
    <phoneticPr fontId="1" type="noConversion"/>
  </si>
  <si>
    <t>训练营升级消耗阶段细化</t>
    <phoneticPr fontId="1" type="noConversion"/>
  </si>
  <si>
    <r>
      <t>建筑等级对应大殿等级</t>
    </r>
    <r>
      <rPr>
        <sz val="9"/>
        <color rgb="FFFF0000"/>
        <rFont val="宋体"/>
        <family val="3"/>
        <charset val="134"/>
      </rPr>
      <t>（修正后）</t>
    </r>
    <phoneticPr fontId="1" type="noConversion"/>
  </si>
  <si>
    <r>
      <t>建筑等级对应大殿等级</t>
    </r>
    <r>
      <rPr>
        <sz val="9"/>
        <color rgb="FFFF0000"/>
        <rFont val="宋体"/>
        <family val="3"/>
        <charset val="134"/>
      </rPr>
      <t>(调用）</t>
    </r>
    <phoneticPr fontId="1" type="noConversion"/>
  </si>
  <si>
    <t>每级带兵效果</t>
    <phoneticPr fontId="1" type="noConversion"/>
  </si>
  <si>
    <t>阶段效果</t>
    <phoneticPr fontId="1" type="noConversion"/>
  </si>
  <si>
    <t>部队伤害+5%</t>
    <phoneticPr fontId="1" type="noConversion"/>
  </si>
  <si>
    <t>部队免伤+5%</t>
    <phoneticPr fontId="1" type="noConversion"/>
  </si>
  <si>
    <t>部队暴击+10%</t>
    <phoneticPr fontId="1" type="noConversion"/>
  </si>
  <si>
    <t>部队韧性+10%</t>
    <phoneticPr fontId="1" type="noConversion"/>
  </si>
  <si>
    <t>伤害/免伤</t>
    <phoneticPr fontId="1" type="noConversion"/>
  </si>
  <si>
    <t>暴击/韧性</t>
    <phoneticPr fontId="1" type="noConversion"/>
  </si>
  <si>
    <t>累积效果</t>
    <phoneticPr fontId="1" type="noConversion"/>
  </si>
  <si>
    <t>对应定义等级</t>
    <phoneticPr fontId="1" type="noConversion"/>
  </si>
  <si>
    <t>buff加成</t>
    <phoneticPr fontId="1" type="noConversion"/>
  </si>
  <si>
    <t>城墙科技</t>
    <phoneticPr fontId="1" type="noConversion"/>
  </si>
  <si>
    <t>建筑完成某等级时，该建筑【开启等级+停留最高等级】对应大殿的平均等级</t>
    <phoneticPr fontId="1" type="noConversion"/>
  </si>
  <si>
    <t>最大等级</t>
    <phoneticPr fontId="1" type="noConversion"/>
  </si>
  <si>
    <t>大殿等级对应定义等级</t>
  </si>
  <si>
    <t>大殿4级对应建筑等级</t>
    <phoneticPr fontId="1" type="noConversion"/>
  </si>
  <si>
    <t>城防恢复buff加成</t>
    <phoneticPr fontId="1" type="noConversion"/>
  </si>
  <si>
    <t>定义等级对应大殿等级</t>
  </si>
  <si>
    <t>城防箭塔实力累计</t>
    <phoneticPr fontId="1" type="noConversion"/>
  </si>
  <si>
    <t>等级影响系数</t>
    <phoneticPr fontId="1" type="noConversion"/>
  </si>
  <si>
    <t>城防科技对应城墙等级为每5级城墙解锁5级科技</t>
    <phoneticPr fontId="1" type="noConversion"/>
  </si>
  <si>
    <t>科技数量</t>
    <phoneticPr fontId="1" type="noConversion"/>
  </si>
  <si>
    <r>
      <t>建筑升级时间备份(</t>
    </r>
    <r>
      <rPr>
        <sz val="9"/>
        <color rgb="FFFF0000"/>
        <rFont val="宋体"/>
        <family val="3"/>
        <charset val="134"/>
      </rPr>
      <t>2020.8.7数据</t>
    </r>
    <r>
      <rPr>
        <sz val="9"/>
        <color theme="1"/>
        <rFont val="宋体"/>
        <family val="3"/>
        <charset val="134"/>
      </rPr>
      <t>)</t>
    </r>
    <phoneticPr fontId="1" type="noConversion"/>
  </si>
  <si>
    <t>1、各建筑对应大殿等级前50级的数值以2021.1.29调好的时间作为标准</t>
    <phoneticPr fontId="1" type="noConversion"/>
  </si>
  <si>
    <t>2、各建筑对应大殿等级51~80级的数值以2021.6.29调整的公式计算的值为标准</t>
    <phoneticPr fontId="1" type="noConversion"/>
  </si>
  <si>
    <t>医馆</t>
  </si>
  <si>
    <t>百家学馆</t>
  </si>
  <si>
    <t>训练营</t>
  </si>
  <si>
    <t>兵营</t>
  </si>
  <si>
    <t>门客庭院</t>
  </si>
  <si>
    <t>木材厂</t>
  </si>
  <si>
    <t>铜矿场</t>
  </si>
  <si>
    <t>石料场</t>
  </si>
  <si>
    <t>铁矿场</t>
  </si>
  <si>
    <t>民居</t>
  </si>
  <si>
    <t>骑兵兵营</t>
  </si>
  <si>
    <t>步兵兵营</t>
  </si>
  <si>
    <t>弓兵兵营</t>
  </si>
  <si>
    <t>器械兵营</t>
  </si>
  <si>
    <t>最终值（数值美化2）：随建筑等级，自动排序各建筑建造提供阶段经验/单个建筑</t>
    <phoneticPr fontId="1" type="noConversion"/>
  </si>
  <si>
    <t>最终值【配置表数值】，当前项目已上线，公式粘贴为值</t>
    <phoneticPr fontId="1" type="noConversion"/>
  </si>
  <si>
    <t>建筑升阶阶段消耗城建时间（2021.10.26修改训练营等级上限前备份数据）</t>
    <phoneticPr fontId="1" type="noConversion"/>
  </si>
  <si>
    <t>累计带兵数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</si>
</sst>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sz val="11"/>
      <color theme="1"/>
      <name val="等线"/>
      <family val="2"/>
      <scheme val="minor"/>
    </font>
    <font>
      <sz val="9"/>
      <color indexed="81"/>
      <name val="宋体"/>
      <family val="3"/>
      <charset val="134"/>
    </font>
    <font>
      <sz val="9"/>
      <color rgb="FF0070C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>
      <alignment vertical="center"/>
    </xf>
  </cellStyleXfs>
  <cellXfs count="8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0" borderId="1" xfId="0" applyFont="1" applyBorder="1"/>
    <xf numFmtId="0" fontId="3" fillId="0" borderId="0" xfId="0" applyFont="1" applyAlignment="1">
      <alignment horizontal="center" vertical="center"/>
    </xf>
    <xf numFmtId="0" fontId="3" fillId="0" borderId="0" xfId="0" quotePrefix="1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9" fontId="3" fillId="0" borderId="0" xfId="0" applyNumberFormat="1" applyFont="1" applyAlignment="1">
      <alignment horizontal="center" vertical="center"/>
    </xf>
    <xf numFmtId="0" fontId="4" fillId="0" borderId="0" xfId="0" applyFont="1"/>
    <xf numFmtId="9" fontId="3" fillId="0" borderId="0" xfId="1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3" fillId="7" borderId="0" xfId="0" applyFont="1" applyFill="1"/>
    <xf numFmtId="0" fontId="3" fillId="5" borderId="0" xfId="0" applyFont="1" applyFill="1"/>
    <xf numFmtId="0" fontId="3" fillId="0" borderId="13" xfId="0" applyFont="1" applyBorder="1"/>
    <xf numFmtId="0" fontId="3" fillId="0" borderId="13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9" borderId="0" xfId="0" applyFont="1" applyFill="1"/>
    <xf numFmtId="0" fontId="3" fillId="1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3" fillId="11" borderId="0" xfId="0" applyFont="1" applyFill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10" borderId="0" xfId="0" applyFont="1" applyFill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3" fillId="0" borderId="0" xfId="0" applyNumberFormat="1" applyFont="1" applyAlignment="1">
      <alignment horizontal="center"/>
    </xf>
    <xf numFmtId="0" fontId="3" fillId="6" borderId="0" xfId="0" applyFont="1" applyFill="1"/>
    <xf numFmtId="0" fontId="4" fillId="0" borderId="0" xfId="0" applyFont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4" fillId="0" borderId="0" xfId="0" applyFont="1" applyAlignment="1">
      <alignment vertical="center"/>
    </xf>
    <xf numFmtId="0" fontId="3" fillId="14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5" borderId="0" xfId="0" applyFont="1" applyFill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1" fontId="3" fillId="0" borderId="0" xfId="0" applyNumberFormat="1" applyFont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8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/>
    </xf>
    <xf numFmtId="0" fontId="3" fillId="8" borderId="0" xfId="0" applyFont="1" applyFill="1" applyAlignment="1">
      <alignment horizontal="left"/>
    </xf>
    <xf numFmtId="0" fontId="4" fillId="18" borderId="0" xfId="0" applyFont="1" applyFill="1" applyAlignment="1">
      <alignment horizontal="left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城建经验!$FA$6:$FA$55</c:f>
              <c:numCache>
                <c:formatCode>General</c:formatCode>
                <c:ptCount val="50"/>
                <c:pt idx="0">
                  <c:v>12</c:v>
                </c:pt>
                <c:pt idx="1">
                  <c:v>30.8</c:v>
                </c:pt>
                <c:pt idx="2">
                  <c:v>51.314285714285717</c:v>
                </c:pt>
                <c:pt idx="3">
                  <c:v>71.011904761904759</c:v>
                </c:pt>
                <c:pt idx="4">
                  <c:v>92.392857142857139</c:v>
                </c:pt>
                <c:pt idx="5">
                  <c:v>125.60714285714286</c:v>
                </c:pt>
                <c:pt idx="6">
                  <c:v>178.82142857142856</c:v>
                </c:pt>
                <c:pt idx="7">
                  <c:v>279.73571428571427</c:v>
                </c:pt>
                <c:pt idx="8">
                  <c:v>470.70714285714286</c:v>
                </c:pt>
                <c:pt idx="9">
                  <c:v>730.32142857142856</c:v>
                </c:pt>
                <c:pt idx="10">
                  <c:v>1069.9357142857143</c:v>
                </c:pt>
                <c:pt idx="11">
                  <c:v>1454.2</c:v>
                </c:pt>
                <c:pt idx="12">
                  <c:v>1897.6000000000001</c:v>
                </c:pt>
                <c:pt idx="13">
                  <c:v>2376.8000000000002</c:v>
                </c:pt>
                <c:pt idx="14">
                  <c:v>2956.3333333333335</c:v>
                </c:pt>
                <c:pt idx="15">
                  <c:v>3659</c:v>
                </c:pt>
                <c:pt idx="16">
                  <c:v>4428.3095238095239</c:v>
                </c:pt>
                <c:pt idx="17">
                  <c:v>5407.7857142857147</c:v>
                </c:pt>
                <c:pt idx="18">
                  <c:v>6559.9285714285716</c:v>
                </c:pt>
                <c:pt idx="19">
                  <c:v>7899</c:v>
                </c:pt>
                <c:pt idx="20">
                  <c:v>9554</c:v>
                </c:pt>
                <c:pt idx="21">
                  <c:v>11658</c:v>
                </c:pt>
                <c:pt idx="22">
                  <c:v>14147</c:v>
                </c:pt>
                <c:pt idx="23">
                  <c:v>17180.25</c:v>
                </c:pt>
                <c:pt idx="24">
                  <c:v>20670.25</c:v>
                </c:pt>
                <c:pt idx="25">
                  <c:v>24904.416666666664</c:v>
                </c:pt>
                <c:pt idx="26">
                  <c:v>30297.75</c:v>
                </c:pt>
                <c:pt idx="27">
                  <c:v>36413.083333333336</c:v>
                </c:pt>
                <c:pt idx="28">
                  <c:v>43681.75</c:v>
                </c:pt>
                <c:pt idx="29">
                  <c:v>52430.25</c:v>
                </c:pt>
                <c:pt idx="30">
                  <c:v>62895.25</c:v>
                </c:pt>
                <c:pt idx="31">
                  <c:v>76191.5</c:v>
                </c:pt>
                <c:pt idx="32">
                  <c:v>90934</c:v>
                </c:pt>
                <c:pt idx="33">
                  <c:v>109270.66666666667</c:v>
                </c:pt>
                <c:pt idx="34">
                  <c:v>131559</c:v>
                </c:pt>
                <c:pt idx="35">
                  <c:v>156459</c:v>
                </c:pt>
                <c:pt idx="36">
                  <c:v>185334</c:v>
                </c:pt>
                <c:pt idx="37">
                  <c:v>218234</c:v>
                </c:pt>
                <c:pt idx="38">
                  <c:v>255434</c:v>
                </c:pt>
                <c:pt idx="39">
                  <c:v>302271.5</c:v>
                </c:pt>
                <c:pt idx="40">
                  <c:v>355021.5</c:v>
                </c:pt>
                <c:pt idx="41">
                  <c:v>419213.16666666674</c:v>
                </c:pt>
                <c:pt idx="42">
                  <c:v>492796.5</c:v>
                </c:pt>
                <c:pt idx="43">
                  <c:v>577709</c:v>
                </c:pt>
                <c:pt idx="44">
                  <c:v>673934</c:v>
                </c:pt>
                <c:pt idx="45">
                  <c:v>794034</c:v>
                </c:pt>
                <c:pt idx="46">
                  <c:v>930634</c:v>
                </c:pt>
                <c:pt idx="47">
                  <c:v>1094867.3333333333</c:v>
                </c:pt>
                <c:pt idx="48">
                  <c:v>1276474</c:v>
                </c:pt>
                <c:pt idx="49">
                  <c:v>1526587.3333333333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E3-4D64-94B1-2BD3E57D9743}"/>
            </c:ext>
          </c:extLst>
        </c:ser>
        <c:ser>
          <c:idx val="1"/>
          <c:order val="1"/>
          <c:marker>
            <c:symbol val="none"/>
          </c:marker>
          <c:val>
            <c:numRef>
              <c:f>城建经验!$FB$6:$FB$55</c:f>
              <c:numCache>
                <c:formatCode>General</c:formatCode>
                <c:ptCount val="50"/>
                <c:pt idx="0">
                  <c:v>12</c:v>
                </c:pt>
                <c:pt idx="1">
                  <c:v>30</c:v>
                </c:pt>
                <c:pt idx="2">
                  <c:v>48</c:v>
                </c:pt>
                <c:pt idx="3">
                  <c:v>78</c:v>
                </c:pt>
                <c:pt idx="4">
                  <c:v>124</c:v>
                </c:pt>
                <c:pt idx="5">
                  <c:v>200</c:v>
                </c:pt>
                <c:pt idx="6">
                  <c:v>298</c:v>
                </c:pt>
                <c:pt idx="7">
                  <c:v>428</c:v>
                </c:pt>
                <c:pt idx="8">
                  <c:v>614</c:v>
                </c:pt>
                <c:pt idx="9">
                  <c:v>832</c:v>
                </c:pt>
                <c:pt idx="10">
                  <c:v>1036</c:v>
                </c:pt>
                <c:pt idx="11">
                  <c:v>1446</c:v>
                </c:pt>
                <c:pt idx="12">
                  <c:v>1746</c:v>
                </c:pt>
                <c:pt idx="13">
                  <c:v>2124</c:v>
                </c:pt>
                <c:pt idx="14">
                  <c:v>2586</c:v>
                </c:pt>
                <c:pt idx="15">
                  <c:v>3136</c:v>
                </c:pt>
                <c:pt idx="16">
                  <c:v>3814</c:v>
                </c:pt>
                <c:pt idx="17">
                  <c:v>4664</c:v>
                </c:pt>
                <c:pt idx="18">
                  <c:v>5998</c:v>
                </c:pt>
                <c:pt idx="19">
                  <c:v>7050</c:v>
                </c:pt>
                <c:pt idx="20">
                  <c:v>8302</c:v>
                </c:pt>
                <c:pt idx="21">
                  <c:v>9848</c:v>
                </c:pt>
                <c:pt idx="22">
                  <c:v>11638</c:v>
                </c:pt>
                <c:pt idx="23">
                  <c:v>13776</c:v>
                </c:pt>
                <c:pt idx="24">
                  <c:v>16316</c:v>
                </c:pt>
                <c:pt idx="25">
                  <c:v>20716</c:v>
                </c:pt>
                <c:pt idx="26">
                  <c:v>24454</c:v>
                </c:pt>
                <c:pt idx="27">
                  <c:v>28436</c:v>
                </c:pt>
                <c:pt idx="28">
                  <c:v>33186</c:v>
                </c:pt>
                <c:pt idx="29">
                  <c:v>38926</c:v>
                </c:pt>
                <c:pt idx="30">
                  <c:v>59418</c:v>
                </c:pt>
                <c:pt idx="31">
                  <c:v>71978</c:v>
                </c:pt>
                <c:pt idx="32">
                  <c:v>78696</c:v>
                </c:pt>
                <c:pt idx="33">
                  <c:v>89696</c:v>
                </c:pt>
                <c:pt idx="34">
                  <c:v>116696</c:v>
                </c:pt>
                <c:pt idx="35">
                  <c:v>131376</c:v>
                </c:pt>
                <c:pt idx="36">
                  <c:v>148876</c:v>
                </c:pt>
                <c:pt idx="37">
                  <c:v>168776</c:v>
                </c:pt>
                <c:pt idx="38">
                  <c:v>217976</c:v>
                </c:pt>
                <c:pt idx="39">
                  <c:v>258676</c:v>
                </c:pt>
                <c:pt idx="40">
                  <c:v>311076</c:v>
                </c:pt>
                <c:pt idx="41">
                  <c:v>349576</c:v>
                </c:pt>
                <c:pt idx="42">
                  <c:v>393276</c:v>
                </c:pt>
                <c:pt idx="43">
                  <c:v>444076</c:v>
                </c:pt>
                <c:pt idx="44">
                  <c:v>572276</c:v>
                </c:pt>
                <c:pt idx="45">
                  <c:v>641576</c:v>
                </c:pt>
                <c:pt idx="46">
                  <c:v>777976</c:v>
                </c:pt>
                <c:pt idx="47">
                  <c:v>872976</c:v>
                </c:pt>
                <c:pt idx="48">
                  <c:v>1015332</c:v>
                </c:pt>
                <c:pt idx="49">
                  <c:v>1346514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E3-4D64-94B1-2BD3E57D9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47973584"/>
        <c:axId val="-1447982832"/>
      </c:lineChart>
      <c:catAx>
        <c:axId val="-144797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47982832"/>
        <c:crosses val="autoZero"/>
        <c:auto val="1"/>
        <c:lblAlgn val="ctr"/>
        <c:lblOffset val="100"/>
        <c:noMultiLvlLbl val="0"/>
      </c:catAx>
      <c:valAx>
        <c:axId val="-144798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4797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159</xdr:col>
      <xdr:colOff>219075</xdr:colOff>
      <xdr:row>3</xdr:row>
      <xdr:rowOff>85725</xdr:rowOff>
    </xdr:from>
    <xdr:to>
      <xdr:col>166</xdr:col>
      <xdr:colOff>257175</xdr:colOff>
      <xdr:row>23</xdr:row>
      <xdr:rowOff>9525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2307;&#20154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15;&#2247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 refreshError="1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Q4">
            <v>0.10358867312681475</v>
          </cell>
          <cell r="BR4">
            <v>9.9484920169810143E-2</v>
          </cell>
          <cell r="BS4">
            <v>9.5370882117675193E-2</v>
          </cell>
          <cell r="BT4">
            <v>9.1267553415695812E-2</v>
          </cell>
          <cell r="BU4">
            <v>8.7269311817030126E-2</v>
          </cell>
          <cell r="BX4">
            <v>3.4919352669146524</v>
          </cell>
          <cell r="BY4">
            <v>3.5640303448543476</v>
          </cell>
          <cell r="BZ4">
            <v>3.6425338741664604</v>
          </cell>
          <cell r="CA4">
            <v>3.7278827947172908</v>
          </cell>
          <cell r="CB4">
            <v>3.8187662869079366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Q5">
            <v>0.33387121731586833</v>
          </cell>
          <cell r="BR5">
            <v>0.3206446264738233</v>
          </cell>
          <cell r="BS5">
            <v>0.30738488628129679</v>
          </cell>
          <cell r="BT5">
            <v>0.29415966283336437</v>
          </cell>
          <cell r="BU5">
            <v>0.2812731401144638</v>
          </cell>
          <cell r="BX5">
            <v>4.977308377450588</v>
          </cell>
          <cell r="BY5">
            <v>5.0895603019048199</v>
          </cell>
          <cell r="BZ5">
            <v>5.2088085130582007</v>
          </cell>
          <cell r="CA5">
            <v>5.348253402094703</v>
          </cell>
          <cell r="CB5">
            <v>5.5020994005782997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Q6">
            <v>0.71853377040242361</v>
          </cell>
          <cell r="BR6">
            <v>0.69006844696511282</v>
          </cell>
          <cell r="BS6">
            <v>0.66153178186505168</v>
          </cell>
          <cell r="BT6">
            <v>0.63306940123561561</v>
          </cell>
          <cell r="BU6">
            <v>0.60533594810650693</v>
          </cell>
          <cell r="BX6">
            <v>6.1165253069520942</v>
          </cell>
          <cell r="BY6">
            <v>6.2666264078379221</v>
          </cell>
          <cell r="BZ6">
            <v>6.4370802003692873</v>
          </cell>
          <cell r="CA6">
            <v>6.6323388358436492</v>
          </cell>
          <cell r="CB6">
            <v>6.8403179035964721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Q7">
            <v>1.2712279162221225</v>
          </cell>
          <cell r="BR7">
            <v>1.2194461831474863</v>
          </cell>
          <cell r="BS7">
            <v>1.1691695709192234</v>
          </cell>
          <cell r="BT7">
            <v>1.1200180669001034</v>
          </cell>
          <cell r="BU7">
            <v>1.0742533268514161</v>
          </cell>
          <cell r="BX7">
            <v>7.0702756195404151</v>
          </cell>
          <cell r="BY7">
            <v>7.2477985806027867</v>
          </cell>
          <cell r="BZ7">
            <v>7.4530595043311552</v>
          </cell>
          <cell r="CA7">
            <v>7.6839780435255705</v>
          </cell>
          <cell r="CB7">
            <v>7.9454083416525796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Q8">
            <v>2.0157878378790723</v>
          </cell>
          <cell r="BR8">
            <v>1.9225452774961409</v>
          </cell>
          <cell r="BS8">
            <v>1.830216243198636</v>
          </cell>
          <cell r="BT8">
            <v>1.7360956328017618</v>
          </cell>
          <cell r="BU8">
            <v>1.6465506273391022</v>
          </cell>
          <cell r="BX8">
            <v>7.8924592775257718</v>
          </cell>
          <cell r="BY8">
            <v>8.0964284787133458</v>
          </cell>
          <cell r="BZ8">
            <v>8.3140998912475936</v>
          </cell>
          <cell r="CA8">
            <v>8.5599968276049641</v>
          </cell>
          <cell r="CB8">
            <v>8.8384248761652557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Q9">
            <v>2.871589098883871</v>
          </cell>
          <cell r="BR9">
            <v>2.7261617729946108</v>
          </cell>
          <cell r="BS9">
            <v>2.5843312604883417</v>
          </cell>
          <cell r="BT9">
            <v>2.4445753343885266</v>
          </cell>
          <cell r="BU9">
            <v>2.3151343284372583</v>
          </cell>
          <cell r="BX9">
            <v>8.6175479890862157</v>
          </cell>
          <cell r="BY9">
            <v>8.849843797743457</v>
          </cell>
          <cell r="BZ9">
            <v>9.1007395721182949</v>
          </cell>
          <cell r="CA9">
            <v>9.3635025505897787</v>
          </cell>
          <cell r="CB9">
            <v>9.6752186318997833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Q10">
            <v>3.9083908523902386</v>
          </cell>
          <cell r="BR10">
            <v>3.7000938700170019</v>
          </cell>
          <cell r="BS10">
            <v>3.4949550680198662</v>
          </cell>
          <cell r="BT10">
            <v>3.2977452115900578</v>
          </cell>
          <cell r="BU10">
            <v>3.1175616442680676</v>
          </cell>
          <cell r="BX10">
            <v>9.2992754060675331</v>
          </cell>
          <cell r="BY10">
            <v>9.5403165281128111</v>
          </cell>
          <cell r="BZ10">
            <v>9.8205867658616608</v>
          </cell>
          <cell r="CA10">
            <v>10.128686248037246</v>
          </cell>
          <cell r="CB10">
            <v>10.460138723751793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Q11">
            <v>5.1220396939633002</v>
          </cell>
          <cell r="BR11">
            <v>4.8616228494416447</v>
          </cell>
          <cell r="BS11">
            <v>4.5815795834661612</v>
          </cell>
          <cell r="BT11">
            <v>4.3105632736922681</v>
          </cell>
          <cell r="BU11">
            <v>4.0494061619177515</v>
          </cell>
          <cell r="BX11">
            <v>9.9503115729287064</v>
          </cell>
          <cell r="BY11">
            <v>10.209179596854964</v>
          </cell>
          <cell r="BZ11">
            <v>10.501003645853389</v>
          </cell>
          <cell r="CA11">
            <v>10.838817158161019</v>
          </cell>
          <cell r="CB11">
            <v>11.201197012273351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Q12">
            <v>6.5073154848533106</v>
          </cell>
          <cell r="BR12">
            <v>6.182955000821134</v>
          </cell>
          <cell r="BS12">
            <v>5.8458242478885518</v>
          </cell>
          <cell r="BT12">
            <v>5.4937555014634736</v>
          </cell>
          <cell r="BU12">
            <v>5.1616447031846953</v>
          </cell>
          <cell r="BX12">
            <v>10.62858551654854</v>
          </cell>
          <cell r="BY12">
            <v>10.92759887154785</v>
          </cell>
          <cell r="BZ12">
            <v>11.242219885173299</v>
          </cell>
          <cell r="CA12">
            <v>11.610247668732617</v>
          </cell>
          <cell r="CB12">
            <v>12.017497952687538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Q13">
            <v>8.071211008105136</v>
          </cell>
          <cell r="BR13">
            <v>7.6806609280366285</v>
          </cell>
          <cell r="BS13">
            <v>7.2577959560771719</v>
          </cell>
          <cell r="BT13">
            <v>6.8275081581253696</v>
          </cell>
          <cell r="BU13">
            <v>6.4063898414553373</v>
          </cell>
          <cell r="BX13">
            <v>11.296493250964016</v>
          </cell>
          <cell r="BY13">
            <v>11.607260419981094</v>
          </cell>
          <cell r="BZ13">
            <v>11.973224677412396</v>
          </cell>
          <cell r="CA13">
            <v>12.359692277800681</v>
          </cell>
          <cell r="CB13">
            <v>12.803444306803474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Q14">
            <v>9.5120454660969038</v>
          </cell>
          <cell r="BR14">
            <v>9.0908055284315381</v>
          </cell>
          <cell r="BS14">
            <v>8.6331257373661145</v>
          </cell>
          <cell r="BT14">
            <v>8.1811718053632738</v>
          </cell>
          <cell r="BU14">
            <v>7.6920934414083888</v>
          </cell>
          <cell r="BX14">
            <v>11.947729331634296</v>
          </cell>
          <cell r="BY14">
            <v>12.268098330256127</v>
          </cell>
          <cell r="BZ14">
            <v>12.644330976574002</v>
          </cell>
          <cell r="CA14">
            <v>13.069974059992543</v>
          </cell>
          <cell r="CB14">
            <v>13.547253897167892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Q15">
            <v>11.074888753130331</v>
          </cell>
          <cell r="BR15">
            <v>10.551555449265667</v>
          </cell>
          <cell r="BS15">
            <v>10.033713322824047</v>
          </cell>
          <cell r="BT15">
            <v>9.4763743598650301</v>
          </cell>
          <cell r="BU15">
            <v>8.9745731744178503</v>
          </cell>
          <cell r="BX15">
            <v>12.542132297048981</v>
          </cell>
          <cell r="BY15">
            <v>12.897943579612605</v>
          </cell>
          <cell r="BZ15">
            <v>13.295232951964469</v>
          </cell>
          <cell r="CA15">
            <v>13.76223932139796</v>
          </cell>
          <cell r="CB15">
            <v>14.265591764569512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Q16">
            <v>12.728996915718925</v>
          </cell>
          <cell r="BR16">
            <v>12.142721275836225</v>
          </cell>
          <cell r="BS16">
            <v>11.503343391504416</v>
          </cell>
          <cell r="BT16">
            <v>10.885031205321049</v>
          </cell>
          <cell r="BU16">
            <v>10.232039772979649</v>
          </cell>
          <cell r="BX16">
            <v>13.143190924164548</v>
          </cell>
          <cell r="BY16">
            <v>13.515704114816591</v>
          </cell>
          <cell r="BZ16">
            <v>13.955379012797932</v>
          </cell>
          <cell r="CA16">
            <v>14.429987921274376</v>
          </cell>
          <cell r="CB16">
            <v>14.981817088938907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Q17">
            <v>14.478648759442287</v>
          </cell>
          <cell r="BR17">
            <v>13.801686811891411</v>
          </cell>
          <cell r="BS17">
            <v>13.066802237788149</v>
          </cell>
          <cell r="BT17">
            <v>12.317859861087916</v>
          </cell>
          <cell r="BU17">
            <v>11.589582338965862</v>
          </cell>
          <cell r="BX17">
            <v>13.709487920387797</v>
          </cell>
          <cell r="BY17">
            <v>14.100956885571147</v>
          </cell>
          <cell r="BZ17">
            <v>14.525291242595772</v>
          </cell>
          <cell r="CA17">
            <v>15.034528001908788</v>
          </cell>
          <cell r="CB17">
            <v>15.548154022600523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Q18">
            <v>16.315139190025224</v>
          </cell>
          <cell r="BR18">
            <v>15.561358773741674</v>
          </cell>
          <cell r="BS18">
            <v>14.762349831349963</v>
          </cell>
          <cell r="BT18">
            <v>13.933035582501875</v>
          </cell>
          <cell r="BU18">
            <v>13.02723395474071</v>
          </cell>
          <cell r="BX18">
            <v>14.266658834916136</v>
          </cell>
          <cell r="BY18">
            <v>14.660415593263824</v>
          </cell>
          <cell r="BZ18">
            <v>15.124897159472612</v>
          </cell>
          <cell r="CA18">
            <v>15.620787661421978</v>
          </cell>
          <cell r="CB18">
            <v>16.186655799493046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Q19">
            <v>18.226342304552581</v>
          </cell>
          <cell r="BR19">
            <v>17.420973982667814</v>
          </cell>
          <cell r="BS19">
            <v>16.55360159735687</v>
          </cell>
          <cell r="BT19">
            <v>15.589627930182091</v>
          </cell>
          <cell r="BU19">
            <v>14.671687356650759</v>
          </cell>
          <cell r="BX19">
            <v>14.814845624513547</v>
          </cell>
          <cell r="BY19">
            <v>15.223953663630512</v>
          </cell>
          <cell r="BZ19">
            <v>15.68326996451129</v>
          </cell>
          <cell r="CA19">
            <v>16.223055450854915</v>
          </cell>
          <cell r="CB19">
            <v>16.836396297114952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Q20">
            <v>20.20181641490861</v>
          </cell>
          <cell r="BR20">
            <v>19.316761289213389</v>
          </cell>
          <cell r="BS20">
            <v>18.361080760620879</v>
          </cell>
          <cell r="BT20">
            <v>17.369785176246889</v>
          </cell>
          <cell r="BU20">
            <v>16.290326765372022</v>
          </cell>
          <cell r="BX20">
            <v>15.339606019664149</v>
          </cell>
          <cell r="BY20">
            <v>15.750302066190816</v>
          </cell>
          <cell r="BZ20">
            <v>16.215846584296784</v>
          </cell>
          <cell r="CA20">
            <v>16.764198848718195</v>
          </cell>
          <cell r="CB20">
            <v>17.338393226762065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Q21">
            <v>22.23257120211764</v>
          </cell>
          <cell r="BR21">
            <v>21.313236761787984</v>
          </cell>
          <cell r="BS21">
            <v>20.31364557414641</v>
          </cell>
          <cell r="BT21">
            <v>19.206606162403641</v>
          </cell>
          <cell r="BU21">
            <v>18.113419670820548</v>
          </cell>
          <cell r="BX21">
            <v>15.871072726902106</v>
          </cell>
          <cell r="BY21">
            <v>16.290260811148702</v>
          </cell>
          <cell r="BZ21">
            <v>16.78909022643807</v>
          </cell>
          <cell r="CA21">
            <v>17.340049562343136</v>
          </cell>
          <cell r="CB21">
            <v>17.928688718553115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Q22">
            <v>24.310866931512376</v>
          </cell>
          <cell r="BR22">
            <v>23.346355732194773</v>
          </cell>
          <cell r="BS22">
            <v>22.270075478919804</v>
          </cell>
          <cell r="BT22">
            <v>21.127034033068878</v>
          </cell>
          <cell r="BU22">
            <v>19.990401674856564</v>
          </cell>
          <cell r="BX22">
            <v>16.372441911687645</v>
          </cell>
          <cell r="BY22">
            <v>16.824360525554045</v>
          </cell>
          <cell r="BZ22">
            <v>17.315787914321945</v>
          </cell>
          <cell r="CA22">
            <v>17.881687348051518</v>
          </cell>
          <cell r="CB22">
            <v>18.472191841608893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Q23">
            <v>26.430041330048915</v>
          </cell>
          <cell r="BR23">
            <v>25.411137335118717</v>
          </cell>
          <cell r="BS23">
            <v>24.291601023356559</v>
          </cell>
          <cell r="BT23">
            <v>23.104674507319633</v>
          </cell>
          <cell r="BU23">
            <v>21.807019312177008</v>
          </cell>
          <cell r="BX23">
            <v>16.888397947066121</v>
          </cell>
          <cell r="BY23">
            <v>17.320567635394323</v>
          </cell>
          <cell r="BZ23">
            <v>17.821544339079665</v>
          </cell>
          <cell r="CA23">
            <v>18.384863983569073</v>
          </cell>
          <cell r="CB23">
            <v>19.004337291338853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Q24">
            <v>28.584360328652647</v>
          </cell>
          <cell r="BR24">
            <v>27.538147336025965</v>
          </cell>
          <cell r="BS24">
            <v>26.374084715154964</v>
          </cell>
          <cell r="BT24">
            <v>25.113701488415835</v>
          </cell>
          <cell r="BU24">
            <v>23.834029842136172</v>
          </cell>
          <cell r="BX24">
            <v>17.373487155583607</v>
          </cell>
          <cell r="BY24">
            <v>17.826194772754434</v>
          </cell>
          <cell r="BZ24">
            <v>18.330803528855718</v>
          </cell>
          <cell r="CA24">
            <v>18.92494047784373</v>
          </cell>
          <cell r="CB24">
            <v>19.541473862851607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Q25">
            <v>30.768889392009427</v>
          </cell>
          <cell r="BR25">
            <v>29.682299134892848</v>
          </cell>
          <cell r="BS25">
            <v>28.504605619902428</v>
          </cell>
          <cell r="BT25">
            <v>27.228985792746204</v>
          </cell>
          <cell r="BU25">
            <v>25.905106178844033</v>
          </cell>
          <cell r="BX25">
            <v>17.874992861074709</v>
          </cell>
          <cell r="BY25">
            <v>18.322795653110926</v>
          </cell>
          <cell r="BZ25">
            <v>18.856122636792893</v>
          </cell>
          <cell r="CA25">
            <v>19.437362382301988</v>
          </cell>
          <cell r="CB25">
            <v>20.093055324260185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Q26">
            <v>32.979382606869549</v>
          </cell>
          <cell r="BR26">
            <v>31.845462834406923</v>
          </cell>
          <cell r="BS26">
            <v>30.615521552489891</v>
          </cell>
          <cell r="BT26">
            <v>29.279653557700659</v>
          </cell>
          <cell r="BU26">
            <v>27.953695907743711</v>
          </cell>
          <cell r="BX26">
            <v>18.349419791058079</v>
          </cell>
          <cell r="BY26">
            <v>18.812694466249869</v>
          </cell>
          <cell r="BZ26">
            <v>19.32971877176227</v>
          </cell>
          <cell r="CA26">
            <v>19.940393983271228</v>
          </cell>
          <cell r="CB26">
            <v>20.55086831448148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Q27">
            <v>35.197977552877902</v>
          </cell>
          <cell r="BR27">
            <v>34.072116335246974</v>
          </cell>
          <cell r="BS27">
            <v>32.816661243819851</v>
          </cell>
          <cell r="BT27">
            <v>31.412793977181359</v>
          </cell>
          <cell r="BU27">
            <v>29.964600225621755</v>
          </cell>
          <cell r="BX27">
            <v>18.837411459307198</v>
          </cell>
          <cell r="BY27">
            <v>19.299728534552713</v>
          </cell>
          <cell r="BZ27">
            <v>19.843744575465458</v>
          </cell>
          <cell r="CA27">
            <v>20.432690473143754</v>
          </cell>
          <cell r="CB27">
            <v>21.075914438033141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Q28">
            <v>37.433077144085807</v>
          </cell>
          <cell r="BR28">
            <v>36.256047084538473</v>
          </cell>
          <cell r="BS28">
            <v>34.973799799710449</v>
          </cell>
          <cell r="BT28">
            <v>33.570278782515963</v>
          </cell>
          <cell r="BU28">
            <v>32.075561469230017</v>
          </cell>
          <cell r="BX28">
            <v>19.305616573096692</v>
          </cell>
          <cell r="BY28">
            <v>19.786727569248686</v>
          </cell>
          <cell r="BZ28">
            <v>20.32215968530463</v>
          </cell>
          <cell r="CA28">
            <v>20.939833289691578</v>
          </cell>
          <cell r="CB28">
            <v>21.544273429748305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Q29">
            <v>39.683540456879165</v>
          </cell>
          <cell r="BR29">
            <v>38.510750823022413</v>
          </cell>
          <cell r="BS29">
            <v>37.198506294230036</v>
          </cell>
          <cell r="BT29">
            <v>35.753927091474367</v>
          </cell>
          <cell r="BU29">
            <v>34.222396456091865</v>
          </cell>
          <cell r="BX29">
            <v>19.780926419241737</v>
          </cell>
          <cell r="BY29">
            <v>20.259244188823619</v>
          </cell>
          <cell r="BZ29">
            <v>20.806693001307259</v>
          </cell>
          <cell r="CA29">
            <v>21.398356957135043</v>
          </cell>
          <cell r="CB29">
            <v>22.040613536331495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Q30">
            <v>41.947199016886806</v>
          </cell>
          <cell r="BR30">
            <v>40.787439392565133</v>
          </cell>
          <cell r="BS30">
            <v>39.486304880774611</v>
          </cell>
          <cell r="BT30">
            <v>38.056251761612167</v>
          </cell>
          <cell r="BU30">
            <v>36.474789469426575</v>
          </cell>
          <cell r="BX30">
            <v>20.246416839245761</v>
          </cell>
          <cell r="BY30">
            <v>20.730530825071739</v>
          </cell>
          <cell r="BZ30">
            <v>21.274723266233853</v>
          </cell>
          <cell r="CA30">
            <v>21.881755925323187</v>
          </cell>
          <cell r="CB30">
            <v>22.50487323022379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Q31">
            <v>44.207309026381338</v>
          </cell>
          <cell r="BR31">
            <v>43.001962251090099</v>
          </cell>
          <cell r="BS31">
            <v>41.684581461949612</v>
          </cell>
          <cell r="BT31">
            <v>40.269613788949812</v>
          </cell>
          <cell r="BU31">
            <v>38.716188571600512</v>
          </cell>
          <cell r="BX31">
            <v>20.709789085251497</v>
          </cell>
          <cell r="BY31">
            <v>21.196432625118295</v>
          </cell>
          <cell r="BZ31">
            <v>21.73332002826092</v>
          </cell>
          <cell r="CA31">
            <v>22.338424098785335</v>
          </cell>
          <cell r="CB31">
            <v>23.020448156730307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Q32">
            <v>46.472959498348729</v>
          </cell>
          <cell r="BR32">
            <v>45.255017621525596</v>
          </cell>
          <cell r="BS32">
            <v>43.924726999026539</v>
          </cell>
          <cell r="BT32">
            <v>42.440671676816109</v>
          </cell>
          <cell r="BU32">
            <v>40.873232138623273</v>
          </cell>
          <cell r="BX32">
            <v>21.175328404170024</v>
          </cell>
          <cell r="BY32">
            <v>21.66151840648989</v>
          </cell>
          <cell r="BZ32">
            <v>22.222544796364009</v>
          </cell>
          <cell r="CA32">
            <v>22.854718731192797</v>
          </cell>
          <cell r="CB32">
            <v>23.517361184365331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Q33">
            <v>48.746400836475651</v>
          </cell>
          <cell r="BR33">
            <v>47.534861085979394</v>
          </cell>
          <cell r="BS33">
            <v>46.203853617695223</v>
          </cell>
          <cell r="BT33">
            <v>44.710696649522191</v>
          </cell>
          <cell r="BU33">
            <v>43.073827164214144</v>
          </cell>
          <cell r="BX33">
            <v>21.627432338833255</v>
          </cell>
          <cell r="BY33">
            <v>22.133969730796721</v>
          </cell>
          <cell r="BZ33">
            <v>22.690075277664143</v>
          </cell>
          <cell r="CA33">
            <v>23.318316384114386</v>
          </cell>
          <cell r="CB33">
            <v>24.015075841763835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Q34">
            <v>51.024751728602688</v>
          </cell>
          <cell r="BR34">
            <v>49.81327866937707</v>
          </cell>
          <cell r="BS34">
            <v>48.49295716189016</v>
          </cell>
          <cell r="BT34">
            <v>47.007818211309306</v>
          </cell>
          <cell r="BU34">
            <v>45.378719658137989</v>
          </cell>
          <cell r="BX34">
            <v>22.095189537639744</v>
          </cell>
          <cell r="BY34">
            <v>22.590285126353667</v>
          </cell>
          <cell r="BZ34">
            <v>23.164669534623123</v>
          </cell>
          <cell r="CA34">
            <v>23.790108012583765</v>
          </cell>
          <cell r="CB34">
            <v>24.476288482572343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Q35">
            <v>53.291472423922521</v>
          </cell>
          <cell r="BR35">
            <v>52.125901161769718</v>
          </cell>
          <cell r="BS35">
            <v>50.840747976078326</v>
          </cell>
          <cell r="BT35">
            <v>49.375604977850649</v>
          </cell>
          <cell r="BU35">
            <v>47.775197036238126</v>
          </cell>
          <cell r="BX35">
            <v>22.536630202092223</v>
          </cell>
          <cell r="BY35">
            <v>23.063701323157773</v>
          </cell>
          <cell r="BZ35">
            <v>23.615240622314541</v>
          </cell>
          <cell r="CA35">
            <v>24.25413190852499</v>
          </cell>
          <cell r="CB35">
            <v>24.96122010782668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Q36">
            <v>55.562784736889313</v>
          </cell>
          <cell r="BR36">
            <v>54.355378546520704</v>
          </cell>
          <cell r="BS36">
            <v>53.035165520933894</v>
          </cell>
          <cell r="BT36">
            <v>51.629711452863589</v>
          </cell>
          <cell r="BU36">
            <v>50.042836137195067</v>
          </cell>
          <cell r="BX36">
            <v>23.008297311415273</v>
          </cell>
          <cell r="BY36">
            <v>23.490868763053822</v>
          </cell>
          <cell r="BZ36">
            <v>24.073520379044336</v>
          </cell>
          <cell r="CA36">
            <v>24.709259009726921</v>
          </cell>
          <cell r="CB36">
            <v>25.404062586103631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Q37">
            <v>57.838035023028112</v>
          </cell>
          <cell r="BR37">
            <v>56.663402979853082</v>
          </cell>
          <cell r="BS37">
            <v>55.366968636624627</v>
          </cell>
          <cell r="BT37">
            <v>53.918275980301416</v>
          </cell>
          <cell r="BU37">
            <v>52.327997946582151</v>
          </cell>
          <cell r="BX37">
            <v>23.439624304552691</v>
          </cell>
          <cell r="BY37">
            <v>23.962932129146886</v>
          </cell>
          <cell r="BZ37">
            <v>24.525526780322963</v>
          </cell>
          <cell r="CA37">
            <v>25.186582215718527</v>
          </cell>
          <cell r="CB37">
            <v>25.887144728338249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Q38">
            <v>60.108849423225884</v>
          </cell>
          <cell r="BR38">
            <v>58.959670032750353</v>
          </cell>
          <cell r="BS38">
            <v>57.686819122040689</v>
          </cell>
          <cell r="BT38">
            <v>56.279027610646125</v>
          </cell>
          <cell r="BU38">
            <v>54.706384157580409</v>
          </cell>
          <cell r="BX38">
            <v>23.901909129472951</v>
          </cell>
          <cell r="BY38">
            <v>24.40594174135834</v>
          </cell>
          <cell r="BZ38">
            <v>25.010872039771339</v>
          </cell>
          <cell r="CA38">
            <v>25.641910798382057</v>
          </cell>
          <cell r="CB38">
            <v>26.336246235371831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Q39">
            <v>62.233138599165841</v>
          </cell>
          <cell r="BR39">
            <v>61.094363540297287</v>
          </cell>
          <cell r="BS39">
            <v>59.843011412474425</v>
          </cell>
          <cell r="BT39">
            <v>58.455174432146173</v>
          </cell>
          <cell r="BU39">
            <v>56.931905949406854</v>
          </cell>
          <cell r="BX39">
            <v>24.338224722802163</v>
          </cell>
          <cell r="BY39">
            <v>24.874135482075868</v>
          </cell>
          <cell r="BZ39">
            <v>25.442715250695745</v>
          </cell>
          <cell r="CA39">
            <v>26.0995934757591</v>
          </cell>
          <cell r="CB39">
            <v>26.766316250847538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Q40">
            <v>64.359497111737156</v>
          </cell>
          <cell r="BR40">
            <v>63.209317326948991</v>
          </cell>
          <cell r="BS40">
            <v>61.962579408406434</v>
          </cell>
          <cell r="BT40">
            <v>60.595449466932955</v>
          </cell>
          <cell r="BU40">
            <v>59.095772172790291</v>
          </cell>
          <cell r="BX40">
            <v>24.790207436719726</v>
          </cell>
          <cell r="BY40">
            <v>25.311453581089211</v>
          </cell>
          <cell r="BZ40">
            <v>25.904599594946017</v>
          </cell>
          <cell r="CA40">
            <v>26.520408035249631</v>
          </cell>
          <cell r="CB40">
            <v>27.220389775920598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Q41">
            <v>66.487641207576758</v>
          </cell>
          <cell r="BR41">
            <v>65.328126673719694</v>
          </cell>
          <cell r="BS41">
            <v>64.062055525287363</v>
          </cell>
          <cell r="BT41">
            <v>62.675920173751969</v>
          </cell>
          <cell r="BU41">
            <v>61.182714958690575</v>
          </cell>
          <cell r="BX41">
            <v>25.233890826430223</v>
          </cell>
          <cell r="BY41">
            <v>25.758552007948477</v>
          </cell>
          <cell r="BZ41">
            <v>26.328232260907932</v>
          </cell>
          <cell r="CA41">
            <v>26.972253230365787</v>
          </cell>
          <cell r="CB41">
            <v>27.655588848776532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Q42">
            <v>68.617325920549462</v>
          </cell>
          <cell r="BR42">
            <v>67.444013295864096</v>
          </cell>
          <cell r="BS42">
            <v>66.152018816255293</v>
          </cell>
          <cell r="BT42">
            <v>64.756218484668864</v>
          </cell>
          <cell r="BU42">
            <v>63.227467500622204</v>
          </cell>
          <cell r="BX42">
            <v>25.676063828071452</v>
          </cell>
          <cell r="BY42">
            <v>26.19708330565534</v>
          </cell>
          <cell r="BZ42">
            <v>26.766006813599326</v>
          </cell>
          <cell r="CA42">
            <v>27.396883495694844</v>
          </cell>
          <cell r="CB42">
            <v>28.116418470149469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Q43">
            <v>70.748339784677938</v>
          </cell>
          <cell r="BR43">
            <v>69.615263433680354</v>
          </cell>
          <cell r="BS43">
            <v>68.367495331711169</v>
          </cell>
          <cell r="BT43">
            <v>66.978083215330415</v>
          </cell>
          <cell r="BU43">
            <v>65.42062527862636</v>
          </cell>
          <cell r="BX43">
            <v>26.127796402772656</v>
          </cell>
          <cell r="BY43">
            <v>26.626710211681832</v>
          </cell>
          <cell r="BZ43">
            <v>27.210732057225155</v>
          </cell>
          <cell r="CA43">
            <v>27.863833570485102</v>
          </cell>
          <cell r="CB43">
            <v>28.568390277483555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Q44">
            <v>72.880500265925534</v>
          </cell>
          <cell r="BR44">
            <v>71.728439272842749</v>
          </cell>
          <cell r="BS44">
            <v>70.476853761910021</v>
          </cell>
          <cell r="BT44">
            <v>69.13548950479607</v>
          </cell>
          <cell r="BU44">
            <v>67.614538970700607</v>
          </cell>
          <cell r="BX44">
            <v>26.560612527540403</v>
          </cell>
          <cell r="BY44">
            <v>27.085909727083454</v>
          </cell>
          <cell r="BZ44">
            <v>27.660585260415356</v>
          </cell>
          <cell r="CA44">
            <v>28.314646355865854</v>
          </cell>
          <cell r="CB44">
            <v>29.053470241147885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Q45">
            <v>75.012735728019962</v>
          </cell>
          <cell r="BR45">
            <v>73.895779769437553</v>
          </cell>
          <cell r="BS45">
            <v>72.65984060067882</v>
          </cell>
          <cell r="BT45">
            <v>71.293724037797247</v>
          </cell>
          <cell r="BU45">
            <v>69.810299559768239</v>
          </cell>
          <cell r="BX45">
            <v>27.020882333389096</v>
          </cell>
          <cell r="BY45">
            <v>27.534650375663031</v>
          </cell>
          <cell r="BZ45">
            <v>28.133393592464987</v>
          </cell>
          <cell r="CA45">
            <v>28.789161632421735</v>
          </cell>
          <cell r="CB45">
            <v>29.507063914299049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Q46">
            <v>77.137764615612369</v>
          </cell>
          <cell r="BR46">
            <v>76.018081402346411</v>
          </cell>
          <cell r="BS46">
            <v>74.771148405180824</v>
          </cell>
          <cell r="BT46">
            <v>73.446658299619131</v>
          </cell>
          <cell r="BU46">
            <v>71.964465094771541</v>
          </cell>
          <cell r="BX46">
            <v>27.444759493295177</v>
          </cell>
          <cell r="BY46">
            <v>27.999026312380973</v>
          </cell>
          <cell r="BZ46">
            <v>28.572743465906495</v>
          </cell>
          <cell r="CA46">
            <v>29.228371965502063</v>
          </cell>
          <cell r="CB46">
            <v>29.964225263024609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Q47">
            <v>79.263479982320931</v>
          </cell>
          <cell r="BR47">
            <v>78.132225077256265</v>
          </cell>
          <cell r="BS47">
            <v>76.889385936298638</v>
          </cell>
          <cell r="BT47">
            <v>75.547388626818275</v>
          </cell>
          <cell r="BU47">
            <v>74.085064391446963</v>
          </cell>
          <cell r="BX47">
            <v>27.899059784657766</v>
          </cell>
          <cell r="BY47">
            <v>28.42242948848067</v>
          </cell>
          <cell r="BZ47">
            <v>29.029679451959648</v>
          </cell>
          <cell r="CA47">
            <v>29.665539289707144</v>
          </cell>
          <cell r="CB47">
            <v>30.383161594939057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Q48">
            <v>81.389787349771211</v>
          </cell>
          <cell r="BR48">
            <v>80.245839937472738</v>
          </cell>
          <cell r="BS48">
            <v>78.990840028799411</v>
          </cell>
          <cell r="BT48">
            <v>77.645290038760592</v>
          </cell>
          <cell r="BU48">
            <v>76.140895902703022</v>
          </cell>
          <cell r="BX48">
            <v>28.329224478524736</v>
          </cell>
          <cell r="BY48">
            <v>28.87680933825774</v>
          </cell>
          <cell r="BZ48">
            <v>29.451960522840583</v>
          </cell>
          <cell r="CA48">
            <v>30.116236887917406</v>
          </cell>
          <cell r="CB48">
            <v>30.827767428124027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Q49">
            <v>83.516605196495291</v>
          </cell>
          <cell r="BR49">
            <v>82.409830559291493</v>
          </cell>
          <cell r="BS49">
            <v>81.207352055772077</v>
          </cell>
          <cell r="BT49">
            <v>79.853954326796469</v>
          </cell>
          <cell r="BU49">
            <v>78.340013067243973</v>
          </cell>
          <cell r="BX49">
            <v>28.77435892693326</v>
          </cell>
          <cell r="BY49">
            <v>29.307110785373723</v>
          </cell>
          <cell r="BZ49">
            <v>29.901500340512762</v>
          </cell>
          <cell r="CA49">
            <v>30.541959062513101</v>
          </cell>
          <cell r="CB49">
            <v>31.241319778905254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Q50">
            <v>85.643863186592412</v>
          </cell>
          <cell r="BR50">
            <v>84.53544812855209</v>
          </cell>
          <cell r="BS50">
            <v>83.32493049129468</v>
          </cell>
          <cell r="BT50">
            <v>82.027450452783569</v>
          </cell>
          <cell r="BU50">
            <v>80.54663523468885</v>
          </cell>
          <cell r="BX50">
            <v>29.214575269515649</v>
          </cell>
          <cell r="BY50">
            <v>29.749456349782722</v>
          </cell>
          <cell r="BZ50">
            <v>30.328427037480733</v>
          </cell>
          <cell r="CA50">
            <v>30.996355742175876</v>
          </cell>
          <cell r="CB50">
            <v>31.657589077576048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Q51">
            <v>87.771500639866005</v>
          </cell>
          <cell r="BR51">
            <v>86.672065508292405</v>
          </cell>
          <cell r="BS51">
            <v>85.481735065071589</v>
          </cell>
          <cell r="BT51">
            <v>84.173317183629351</v>
          </cell>
          <cell r="BU51">
            <v>82.729418319864251</v>
          </cell>
          <cell r="BX51">
            <v>29.65092898211061</v>
          </cell>
          <cell r="BY51">
            <v>30.186017902912305</v>
          </cell>
          <cell r="BZ51">
            <v>30.771956904722533</v>
          </cell>
          <cell r="CA51">
            <v>31.395003378607552</v>
          </cell>
          <cell r="CB51">
            <v>32.084842711724434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Q52">
            <v>89.899465210602642</v>
          </cell>
          <cell r="BR52">
            <v>88.787413007435532</v>
          </cell>
          <cell r="BS52">
            <v>87.591558541772201</v>
          </cell>
          <cell r="BT52">
            <v>86.275030259152317</v>
          </cell>
          <cell r="BU52">
            <v>84.851224267970963</v>
          </cell>
          <cell r="BX52">
            <v>30.101255625879666</v>
          </cell>
          <cell r="BY52">
            <v>30.620606377192669</v>
          </cell>
          <cell r="BZ52">
            <v>31.200336585588083</v>
          </cell>
          <cell r="CA52">
            <v>31.820892668144523</v>
          </cell>
          <cell r="CB52">
            <v>32.512459036550872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Q53">
            <v>92.02585597384136</v>
          </cell>
          <cell r="BR53">
            <v>91.028813161489012</v>
          </cell>
          <cell r="BS53">
            <v>89.944796604838743</v>
          </cell>
          <cell r="BT53">
            <v>88.648964439402022</v>
          </cell>
          <cell r="BU53">
            <v>87.254811090446921</v>
          </cell>
          <cell r="BX53">
            <v>30.529187213831889</v>
          </cell>
          <cell r="BY53">
            <v>31.07439649010124</v>
          </cell>
          <cell r="BZ53">
            <v>31.622732396398735</v>
          </cell>
          <cell r="CA53">
            <v>32.254400792232055</v>
          </cell>
          <cell r="CB53">
            <v>32.979479362275733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Q54">
            <v>94.145740969946885</v>
          </cell>
          <cell r="BR54">
            <v>93.183924727109627</v>
          </cell>
          <cell r="BS54">
            <v>92.135531632926771</v>
          </cell>
          <cell r="BT54">
            <v>91.002520783186228</v>
          </cell>
          <cell r="BU54">
            <v>89.726519272163628</v>
          </cell>
          <cell r="BX54">
            <v>30.987832933580094</v>
          </cell>
          <cell r="BY54">
            <v>31.478003617690753</v>
          </cell>
          <cell r="BZ54">
            <v>32.061058431778378</v>
          </cell>
          <cell r="CA54">
            <v>32.691861136941853</v>
          </cell>
          <cell r="CB54">
            <v>33.39192659810282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Q55">
            <v>96.265821375882837</v>
          </cell>
          <cell r="BR55">
            <v>95.320056465518832</v>
          </cell>
          <cell r="BS55">
            <v>94.309081972684396</v>
          </cell>
          <cell r="BT55">
            <v>93.208444061349098</v>
          </cell>
          <cell r="BU55">
            <v>92.03038330510195</v>
          </cell>
          <cell r="BX55">
            <v>31.409452382022582</v>
          </cell>
          <cell r="BY55">
            <v>31.937003907261929</v>
          </cell>
          <cell r="BZ55">
            <v>32.503757225034654</v>
          </cell>
          <cell r="CA55">
            <v>33.154875618998368</v>
          </cell>
          <cell r="CB55">
            <v>33.843039941845369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Q56">
            <v>98.386070168033314</v>
          </cell>
          <cell r="BR56">
            <v>97.463615621461287</v>
          </cell>
          <cell r="BS56">
            <v>96.485848981556117</v>
          </cell>
          <cell r="BT56">
            <v>95.421390644954613</v>
          </cell>
          <cell r="BU56">
            <v>94.2564978309629</v>
          </cell>
          <cell r="BX56">
            <v>31.859430310817384</v>
          </cell>
          <cell r="BY56">
            <v>32.373698557428163</v>
          </cell>
          <cell r="BZ56">
            <v>32.983145201793022</v>
          </cell>
          <cell r="CA56">
            <v>33.587424938353614</v>
          </cell>
          <cell r="CB56">
            <v>34.274966559784382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Q57">
            <v>100.5064640446531</v>
          </cell>
          <cell r="BR57">
            <v>99.5379191894814</v>
          </cell>
          <cell r="BS57">
            <v>98.506974116675693</v>
          </cell>
          <cell r="BT57">
            <v>97.444645169634811</v>
          </cell>
          <cell r="BU57">
            <v>96.315276464549527</v>
          </cell>
          <cell r="BX57">
            <v>32.291963103880526</v>
          </cell>
          <cell r="BY57">
            <v>32.832647261636957</v>
          </cell>
          <cell r="BZ57">
            <v>33.39527305342645</v>
          </cell>
          <cell r="CA57">
            <v>34.031395739895665</v>
          </cell>
          <cell r="CB57">
            <v>34.686702458597871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Q58">
            <v>102.62698291511826</v>
          </cell>
          <cell r="BR58">
            <v>101.66666489356477</v>
          </cell>
          <cell r="BS58">
            <v>100.60993958592766</v>
          </cell>
          <cell r="BT58">
            <v>99.483765111599226</v>
          </cell>
          <cell r="BU58">
            <v>98.289119177560053</v>
          </cell>
          <cell r="BX58">
            <v>32.733609014843147</v>
          </cell>
          <cell r="BY58">
            <v>33.259468274083204</v>
          </cell>
          <cell r="BZ58">
            <v>33.828861415776679</v>
          </cell>
          <cell r="CA58">
            <v>34.436170958710932</v>
          </cell>
          <cell r="CB58">
            <v>35.119323824093144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Q59">
            <v>104.74760945904168</v>
          </cell>
          <cell r="BR59">
            <v>103.83698778121276</v>
          </cell>
          <cell r="BS59">
            <v>102.85713143900996</v>
          </cell>
          <cell r="BT59">
            <v>101.75206987035675</v>
          </cell>
          <cell r="BU59">
            <v>100.52336200343598</v>
          </cell>
          <cell r="BX59">
            <v>33.176892907302189</v>
          </cell>
          <cell r="BY59">
            <v>33.68650047037341</v>
          </cell>
          <cell r="BZ59">
            <v>34.252426803545553</v>
          </cell>
          <cell r="CA59">
            <v>34.869671993596455</v>
          </cell>
          <cell r="CB59">
            <v>35.555098518625485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Q60">
            <v>106.86832874572353</v>
          </cell>
          <cell r="BR60">
            <v>105.93060744042049</v>
          </cell>
          <cell r="BS60">
            <v>104.93378702762401</v>
          </cell>
          <cell r="BT60">
            <v>103.87052361677672</v>
          </cell>
          <cell r="BU60">
            <v>102.71853803916484</v>
          </cell>
          <cell r="BX60">
            <v>33.610521693288518</v>
          </cell>
          <cell r="BY60">
            <v>34.136006917064577</v>
          </cell>
          <cell r="BZ60">
            <v>34.683321882159184</v>
          </cell>
          <cell r="CA60">
            <v>35.308560867691789</v>
          </cell>
          <cell r="CB60">
            <v>36.028038378653754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Q61">
            <v>108.98912790570419</v>
          </cell>
          <cell r="BR61">
            <v>108.05706415648734</v>
          </cell>
          <cell r="BS61">
            <v>107.0450185423547</v>
          </cell>
          <cell r="BT61">
            <v>105.98041084497018</v>
          </cell>
          <cell r="BU61">
            <v>104.81855388022134</v>
          </cell>
          <cell r="BX61">
            <v>34.064362584006396</v>
          </cell>
          <cell r="BY61">
            <v>34.555333392643561</v>
          </cell>
          <cell r="BZ61">
            <v>35.132313012164516</v>
          </cell>
          <cell r="CA61">
            <v>35.773967769083114</v>
          </cell>
          <cell r="CB61">
            <v>36.465928362136154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Q62">
            <v>111.10262975447033</v>
          </cell>
          <cell r="BR62">
            <v>110.20947507564244</v>
          </cell>
          <cell r="BS62">
            <v>109.25629876969376</v>
          </cell>
          <cell r="BT62">
            <v>108.20567887066987</v>
          </cell>
          <cell r="BU62">
            <v>107.05837602863994</v>
          </cell>
          <cell r="BX62">
            <v>34.490270152469755</v>
          </cell>
          <cell r="BY62">
            <v>35.017122693980703</v>
          </cell>
          <cell r="BZ62">
            <v>35.590118732830298</v>
          </cell>
          <cell r="CA62">
            <v>36.233346855347108</v>
          </cell>
          <cell r="CB62">
            <v>36.948702736645387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Q63">
            <v>113.21545878873063</v>
          </cell>
          <cell r="BR63">
            <v>112.29538714242203</v>
          </cell>
          <cell r="BS63">
            <v>111.32275250484524</v>
          </cell>
          <cell r="BT63">
            <v>110.29731048917512</v>
          </cell>
          <cell r="BU63">
            <v>109.19465210702913</v>
          </cell>
          <cell r="BX63">
            <v>34.946746581842135</v>
          </cell>
          <cell r="BY63">
            <v>35.462275685369235</v>
          </cell>
          <cell r="BZ63">
            <v>36.065833153381824</v>
          </cell>
          <cell r="CA63">
            <v>36.696861105963713</v>
          </cell>
          <cell r="CB63">
            <v>37.417758642742506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Q64">
            <v>115.32833539528137</v>
          </cell>
          <cell r="BR64">
            <v>114.41842394774007</v>
          </cell>
          <cell r="BS64">
            <v>113.42974477170841</v>
          </cell>
          <cell r="BT64">
            <v>112.37441833838224</v>
          </cell>
          <cell r="BU64">
            <v>111.23877737165789</v>
          </cell>
          <cell r="BX64">
            <v>35.39948832484999</v>
          </cell>
          <cell r="BY64">
            <v>35.951121278937144</v>
          </cell>
          <cell r="BZ64">
            <v>36.523226353203405</v>
          </cell>
          <cell r="CA64">
            <v>37.177648787597903</v>
          </cell>
          <cell r="CB64">
            <v>37.899048700813722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Q65">
            <v>117.44125295293078</v>
          </cell>
          <cell r="BR65">
            <v>116.57008716694446</v>
          </cell>
          <cell r="BS65">
            <v>115.63935175516689</v>
          </cell>
          <cell r="BT65">
            <v>114.60606674176169</v>
          </cell>
          <cell r="BU65">
            <v>113.4549371467006</v>
          </cell>
          <cell r="BX65">
            <v>35.879946954767739</v>
          </cell>
          <cell r="BY65">
            <v>36.404595889192997</v>
          </cell>
          <cell r="BZ65">
            <v>37.015987444264518</v>
          </cell>
          <cell r="CA65">
            <v>37.65260406528229</v>
          </cell>
          <cell r="CB65">
            <v>38.389532424015663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Q66">
            <v>119.55420575752977</v>
          </cell>
          <cell r="BR66">
            <v>118.67207694028556</v>
          </cell>
          <cell r="BS66">
            <v>117.73975971101574</v>
          </cell>
          <cell r="BT66">
            <v>116.73393678080937</v>
          </cell>
          <cell r="BU66">
            <v>115.65492353979617</v>
          </cell>
          <cell r="BX66">
            <v>36.340586819184892</v>
          </cell>
          <cell r="BY66">
            <v>36.891430076047094</v>
          </cell>
          <cell r="BZ66">
            <v>37.472329150700546</v>
          </cell>
          <cell r="CA66">
            <v>38.143685709059689</v>
          </cell>
          <cell r="CB66">
            <v>38.883046871454752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Q67">
            <v>121.66718889550316</v>
          </cell>
          <cell r="BR67">
            <v>120.7875236036714</v>
          </cell>
          <cell r="BS67">
            <v>119.82684914766305</v>
          </cell>
          <cell r="BT67">
            <v>118.81193261353252</v>
          </cell>
          <cell r="BU67">
            <v>117.74192085001619</v>
          </cell>
          <cell r="BX67">
            <v>36.816594496836878</v>
          </cell>
          <cell r="BY67">
            <v>37.353752318195028</v>
          </cell>
          <cell r="BZ67">
            <v>37.96668081559784</v>
          </cell>
          <cell r="CA67">
            <v>38.619769456836295</v>
          </cell>
          <cell r="CB67">
            <v>39.342673018124934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Q68">
            <v>123.78019813475611</v>
          </cell>
          <cell r="BR68">
            <v>122.94202904218383</v>
          </cell>
          <cell r="BS68">
            <v>122.04564028811234</v>
          </cell>
          <cell r="BT68">
            <v>121.05089677308304</v>
          </cell>
          <cell r="BU68">
            <v>119.95354120546152</v>
          </cell>
          <cell r="BX68">
            <v>37.281858261446175</v>
          </cell>
          <cell r="BY68">
            <v>37.830182618345603</v>
          </cell>
          <cell r="BZ68">
            <v>38.434433483033168</v>
          </cell>
          <cell r="CA68">
            <v>39.10574775257124</v>
          </cell>
          <cell r="CB68">
            <v>39.788896264020153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Q69">
            <v>125.89322983057725</v>
          </cell>
          <cell r="BR69">
            <v>125.03207854890056</v>
          </cell>
          <cell r="BS69">
            <v>124.09865268465654</v>
          </cell>
          <cell r="BT69">
            <v>123.12386763900987</v>
          </cell>
          <cell r="BU69">
            <v>122.09304851303449</v>
          </cell>
          <cell r="BX69">
            <v>37.753500482504599</v>
          </cell>
          <cell r="BY69">
            <v>38.299957868613873</v>
          </cell>
          <cell r="BZ69">
            <v>38.923795989405541</v>
          </cell>
          <cell r="CA69">
            <v>39.54248642883109</v>
          </cell>
          <cell r="CB69">
            <v>40.250881200683118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Q70">
            <v>128.00586023511804</v>
          </cell>
          <cell r="BR70">
            <v>127.12838978012395</v>
          </cell>
          <cell r="BS70">
            <v>126.19151638854794</v>
          </cell>
          <cell r="BT70">
            <v>125.19410714767859</v>
          </cell>
          <cell r="BU70">
            <v>124.11624751239822</v>
          </cell>
          <cell r="BX70">
            <v>38.223420039247138</v>
          </cell>
          <cell r="BY70">
            <v>38.778836653495254</v>
          </cell>
          <cell r="BZ70">
            <v>39.366722334610458</v>
          </cell>
          <cell r="CA70">
            <v>40.008845309680844</v>
          </cell>
          <cell r="CB70">
            <v>40.704888716037352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Q71">
            <v>130.11135606394996</v>
          </cell>
          <cell r="BR71">
            <v>129.28753527830008</v>
          </cell>
          <cell r="BS71">
            <v>128.41849022048493</v>
          </cell>
          <cell r="BT71">
            <v>127.45983734027742</v>
          </cell>
          <cell r="BU71">
            <v>126.37501502290067</v>
          </cell>
          <cell r="BX71">
            <v>38.690779383138512</v>
          </cell>
          <cell r="BY71">
            <v>39.238919857187803</v>
          </cell>
          <cell r="BZ71">
            <v>39.813229873395798</v>
          </cell>
          <cell r="CA71">
            <v>40.450201830884396</v>
          </cell>
          <cell r="CB71">
            <v>41.159720729358739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Q72">
            <v>132.21686522535077</v>
          </cell>
          <cell r="BR72">
            <v>131.37187315551134</v>
          </cell>
          <cell r="BS72">
            <v>130.47467154691921</v>
          </cell>
          <cell r="BT72">
            <v>129.52983824261307</v>
          </cell>
          <cell r="BU72">
            <v>128.52822980669353</v>
          </cell>
          <cell r="BX72">
            <v>39.165368824198744</v>
          </cell>
          <cell r="BY72">
            <v>39.690086613900846</v>
          </cell>
          <cell r="BZ72">
            <v>40.27734947532835</v>
          </cell>
          <cell r="CA72">
            <v>40.930671141986089</v>
          </cell>
          <cell r="CB72">
            <v>41.602363103332472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Q73">
            <v>134.32238585092639</v>
          </cell>
          <cell r="BR73">
            <v>133.48248819741508</v>
          </cell>
          <cell r="BS73">
            <v>132.56461040487298</v>
          </cell>
          <cell r="BT73">
            <v>131.5959653197481</v>
          </cell>
          <cell r="BU73">
            <v>130.57679608675303</v>
          </cell>
          <cell r="BX73">
            <v>39.628525141348646</v>
          </cell>
          <cell r="BY73">
            <v>40.167205562734367</v>
          </cell>
          <cell r="BZ73">
            <v>40.760009392249536</v>
          </cell>
          <cell r="CA73">
            <v>41.381700810460785</v>
          </cell>
          <cell r="CB73">
            <v>42.080332137364977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Q74">
            <v>136.42791633259191</v>
          </cell>
          <cell r="BR74">
            <v>135.62040290082996</v>
          </cell>
          <cell r="BS74">
            <v>134.76985377611533</v>
          </cell>
          <cell r="BT74">
            <v>133.82828810970861</v>
          </cell>
          <cell r="BU74">
            <v>132.7790170152997</v>
          </cell>
          <cell r="BX74">
            <v>40.107783723382404</v>
          </cell>
          <cell r="BY74">
            <v>40.637125609793571</v>
          </cell>
          <cell r="BZ74">
            <v>41.227183381803457</v>
          </cell>
          <cell r="CA74">
            <v>41.85307774965591</v>
          </cell>
          <cell r="CB74">
            <v>42.536236620449564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Q75">
            <v>138.53345528648683</v>
          </cell>
          <cell r="BR75">
            <v>137.70627422196659</v>
          </cell>
          <cell r="BS75">
            <v>136.8190741194654</v>
          </cell>
          <cell r="BT75">
            <v>135.89542876835631</v>
          </cell>
          <cell r="BU75">
            <v>134.91256595481366</v>
          </cell>
          <cell r="BX75">
            <v>40.566814302636963</v>
          </cell>
          <cell r="BY75">
            <v>41.116727813554483</v>
          </cell>
          <cell r="BZ75">
            <v>41.67870926132386</v>
          </cell>
          <cell r="CA75">
            <v>42.304861384799864</v>
          </cell>
          <cell r="CB75">
            <v>43.014746184152813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Q76">
            <v>140.63900152187057</v>
          </cell>
          <cell r="BR76">
            <v>139.81183580038677</v>
          </cell>
          <cell r="BS76">
            <v>138.91106706435997</v>
          </cell>
          <cell r="BT76">
            <v>137.96184741964817</v>
          </cell>
          <cell r="BU76">
            <v>136.95030487715928</v>
          </cell>
          <cell r="BX76">
            <v>41.050728962151652</v>
          </cell>
          <cell r="BY76">
            <v>41.560938373564056</v>
          </cell>
          <cell r="BZ76">
            <v>42.142929396202454</v>
          </cell>
          <cell r="CA76">
            <v>42.770735222023518</v>
          </cell>
          <cell r="CB76">
            <v>43.461216869621744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Q77">
            <v>142.74455401431342</v>
          </cell>
          <cell r="BR77">
            <v>141.95854268233577</v>
          </cell>
          <cell r="BS77">
            <v>141.12063409703663</v>
          </cell>
          <cell r="BT77">
            <v>140.18479766698579</v>
          </cell>
          <cell r="BU77">
            <v>139.16271061168544</v>
          </cell>
          <cell r="BX77">
            <v>41.505708681037625</v>
          </cell>
          <cell r="BY77">
            <v>42.044081480508389</v>
          </cell>
          <cell r="BZ77">
            <v>42.612813526599879</v>
          </cell>
          <cell r="CA77">
            <v>43.245114997782593</v>
          </cell>
          <cell r="CB77">
            <v>43.954310083598529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Q78">
            <v>144.85011188259233</v>
          </cell>
          <cell r="BR78">
            <v>144.04377283559913</v>
          </cell>
          <cell r="BS78">
            <v>143.16904869712448</v>
          </cell>
          <cell r="BT78">
            <v>142.25753558451294</v>
          </cell>
          <cell r="BU78">
            <v>141.29248112662486</v>
          </cell>
          <cell r="BX78">
            <v>41.993343869731824</v>
          </cell>
          <cell r="BY78">
            <v>42.503546986076806</v>
          </cell>
          <cell r="BZ78">
            <v>43.099163240208767</v>
          </cell>
          <cell r="CA78">
            <v>43.720246163774526</v>
          </cell>
          <cell r="CB78">
            <v>44.424142211876969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Q79">
            <v>146.95567436878142</v>
          </cell>
          <cell r="BR79">
            <v>146.1345285871148</v>
          </cell>
          <cell r="BS79">
            <v>145.25314650323406</v>
          </cell>
          <cell r="BT79">
            <v>144.32236845404299</v>
          </cell>
          <cell r="BU79">
            <v>143.33605108914449</v>
          </cell>
          <cell r="BX79">
            <v>42.445257628160959</v>
          </cell>
          <cell r="BY79">
            <v>42.990467569098698</v>
          </cell>
          <cell r="BZ79">
            <v>43.55528950171113</v>
          </cell>
          <cell r="CA79">
            <v>44.199643027024372</v>
          </cell>
          <cell r="CB79">
            <v>44.929489637728736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Q80">
            <v>149.05713970651243</v>
          </cell>
          <cell r="BR80">
            <v>148.27357279823164</v>
          </cell>
          <cell r="BS80">
            <v>147.45018844840658</v>
          </cell>
          <cell r="BT80">
            <v>146.55064673623977</v>
          </cell>
          <cell r="BU80">
            <v>145.53468456757108</v>
          </cell>
          <cell r="BX80">
            <v>42.928629024654093</v>
          </cell>
          <cell r="BY80">
            <v>43.44674694915556</v>
          </cell>
          <cell r="BZ80">
            <v>44.047735983456604</v>
          </cell>
          <cell r="CA80">
            <v>44.676858376824399</v>
          </cell>
          <cell r="CB80">
            <v>45.371092241532111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Q81">
            <v>151.15563986695878</v>
          </cell>
          <cell r="BR81">
            <v>150.36857275778672</v>
          </cell>
          <cell r="BS81">
            <v>149.53271887048692</v>
          </cell>
          <cell r="BT81">
            <v>148.64897064481843</v>
          </cell>
          <cell r="BU81">
            <v>147.71229603325094</v>
          </cell>
          <cell r="BX81">
            <v>43.385499964596733</v>
          </cell>
          <cell r="BY81">
            <v>43.930502277742427</v>
          </cell>
          <cell r="BZ81">
            <v>44.508869383463988</v>
          </cell>
          <cell r="CA81">
            <v>45.153317888009887</v>
          </cell>
          <cell r="CB81">
            <v>45.830400612131918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Q82">
            <v>153.254142755516</v>
          </cell>
          <cell r="BR82">
            <v>152.42090057971816</v>
          </cell>
          <cell r="BS82">
            <v>151.57476523052998</v>
          </cell>
          <cell r="BT82">
            <v>150.68887650130068</v>
          </cell>
          <cell r="BU82">
            <v>149.76122007031191</v>
          </cell>
          <cell r="BX82">
            <v>43.864683073228825</v>
          </cell>
          <cell r="BY82">
            <v>44.393651798323852</v>
          </cell>
          <cell r="BZ82">
            <v>45.003918944161271</v>
          </cell>
          <cell r="CA82">
            <v>45.596669566151888</v>
          </cell>
          <cell r="CB82">
            <v>46.284169788056381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Q83">
            <v>155.35264798579232</v>
          </cell>
          <cell r="BR83">
            <v>154.14666602127767</v>
          </cell>
          <cell r="BS83">
            <v>153.14946182958477</v>
          </cell>
          <cell r="BT83">
            <v>152.12605579164665</v>
          </cell>
          <cell r="BU83">
            <v>151.0810487166913</v>
          </cell>
          <cell r="BX83">
            <v>44.326465623783335</v>
          </cell>
          <cell r="BY83">
            <v>44.878640998911052</v>
          </cell>
          <cell r="BZ83">
            <v>45.435402391663246</v>
          </cell>
          <cell r="CA83">
            <v>46.059542756901394</v>
          </cell>
          <cell r="CB83">
            <v>46.732532092773639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X84">
            <v>44.801533759886318</v>
          </cell>
          <cell r="BY84">
            <v>45.321339851414862</v>
          </cell>
          <cell r="BZ84">
            <v>45.894311889804285</v>
          </cell>
          <cell r="CA84">
            <v>46.501665826971653</v>
          </cell>
          <cell r="CB84">
            <v>47.191499408717924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X85">
            <v>45.268177050953859</v>
          </cell>
          <cell r="BY85">
            <v>45.789768933125814</v>
          </cell>
          <cell r="BZ85">
            <v>46.348748235109454</v>
          </cell>
          <cell r="CA85">
            <v>46.985765853689557</v>
          </cell>
          <cell r="CB85">
            <v>47.638352338376762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X86">
            <v>45.739201449359612</v>
          </cell>
          <cell r="BY86">
            <v>46.261326328729815</v>
          </cell>
          <cell r="BZ86">
            <v>46.836037098586509</v>
          </cell>
          <cell r="CA86">
            <v>47.435350717115057</v>
          </cell>
          <cell r="CB86">
            <v>48.115820139041681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X87">
            <v>46.210650393413601</v>
          </cell>
          <cell r="BY87">
            <v>46.736179569673936</v>
          </cell>
          <cell r="BZ87">
            <v>47.294068993376605</v>
          </cell>
          <cell r="CA87">
            <v>47.909233956913006</v>
          </cell>
          <cell r="CB87">
            <v>48.579255981153665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X88">
            <v>46.67770030767965</v>
          </cell>
          <cell r="BY88">
            <v>47.197592678461184</v>
          </cell>
          <cell r="BZ88">
            <v>47.755472167192657</v>
          </cell>
          <cell r="CA88">
            <v>48.373763930639598</v>
          </cell>
          <cell r="CB88">
            <v>49.063491154445543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X89">
            <v>47.153896513009251</v>
          </cell>
          <cell r="BY89">
            <v>47.660748183577851</v>
          </cell>
          <cell r="BZ89">
            <v>48.227116435634038</v>
          </cell>
          <cell r="CA89">
            <v>48.869826703325636</v>
          </cell>
          <cell r="CB89">
            <v>49.460909841064307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X90">
            <v>47.617039306482319</v>
          </cell>
          <cell r="BY90">
            <v>48.142913866891206</v>
          </cell>
          <cell r="BZ90">
            <v>48.709766300257584</v>
          </cell>
          <cell r="CA90">
            <v>49.296256903639559</v>
          </cell>
          <cell r="CB90">
            <v>49.882526243554615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X91">
            <v>48.097921847068633</v>
          </cell>
          <cell r="BY91">
            <v>48.618296173791954</v>
          </cell>
          <cell r="BZ91">
            <v>49.173016331799893</v>
          </cell>
          <cell r="CA91">
            <v>49.712343474857072</v>
          </cell>
          <cell r="CB91">
            <v>50.296637451558702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X92">
            <v>48.557223076748912</v>
          </cell>
          <cell r="BY92">
            <v>49.088974957750068</v>
          </cell>
          <cell r="BZ92">
            <v>49.579936789633926</v>
          </cell>
          <cell r="CA92">
            <v>50.13435118838489</v>
          </cell>
          <cell r="CB92">
            <v>50.6943349274338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X93">
            <v>49.042729140195462</v>
          </cell>
          <cell r="BY93">
            <v>49.497214321439728</v>
          </cell>
          <cell r="BZ93">
            <v>50.021192353066951</v>
          </cell>
          <cell r="CA93">
            <v>50.524371596694976</v>
          </cell>
          <cell r="CB93">
            <v>51.099355476740961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X94">
            <v>49.498252634231747</v>
          </cell>
          <cell r="BY94">
            <v>49.985421626173121</v>
          </cell>
          <cell r="BZ94">
            <v>50.454959541611018</v>
          </cell>
          <cell r="CA94">
            <v>50.998721372753316</v>
          </cell>
          <cell r="CB94">
            <v>51.534250551986972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X95">
            <v>49.986470626701646</v>
          </cell>
          <cell r="BY95">
            <v>50.424285339835969</v>
          </cell>
          <cell r="BZ95">
            <v>50.930950009437595</v>
          </cell>
          <cell r="CA95">
            <v>51.436896660010483</v>
          </cell>
          <cell r="CB95">
            <v>51.984969997617021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X96">
            <v>50.440125995524625</v>
          </cell>
          <cell r="BY96">
            <v>50.90659544186844</v>
          </cell>
          <cell r="BZ96">
            <v>51.380310631705122</v>
          </cell>
          <cell r="CA96">
            <v>51.897988787201882</v>
          </cell>
          <cell r="CB96">
            <v>52.414208810757216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X97">
            <v>50.924361744560407</v>
          </cell>
          <cell r="BY97">
            <v>51.357869409358393</v>
          </cell>
          <cell r="BZ97">
            <v>51.84807662595162</v>
          </cell>
          <cell r="CA97">
            <v>52.334530106928973</v>
          </cell>
          <cell r="CB97">
            <v>52.864865346365669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X98">
            <v>51.382838700936844</v>
          </cell>
          <cell r="BY98">
            <v>51.841452913721341</v>
          </cell>
          <cell r="BZ98">
            <v>52.293273390033363</v>
          </cell>
          <cell r="CA98">
            <v>52.787185373346801</v>
          </cell>
          <cell r="CB98">
            <v>53.338289705589766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X99">
            <v>51.863157135581275</v>
          </cell>
          <cell r="BY99">
            <v>52.290870529884771</v>
          </cell>
          <cell r="BZ99">
            <v>52.745792648501016</v>
          </cell>
          <cell r="CA99">
            <v>53.252362918407712</v>
          </cell>
          <cell r="CB99">
            <v>53.821316321108398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X100">
            <v>52.326384257945534</v>
          </cell>
          <cell r="BY100">
            <v>52.756535794428025</v>
          </cell>
          <cell r="BZ100">
            <v>53.232327712261743</v>
          </cell>
          <cell r="CA100">
            <v>53.753890418265996</v>
          </cell>
          <cell r="CB100">
            <v>54.335165952675545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X101">
            <v>52.802848669690398</v>
          </cell>
          <cell r="BY101">
            <v>53.243263351667181</v>
          </cell>
          <cell r="BZ101">
            <v>53.734023573310566</v>
          </cell>
          <cell r="CA101">
            <v>54.265483052665907</v>
          </cell>
          <cell r="CB101">
            <v>54.855218110725374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X102">
            <v>53.27075451697057</v>
          </cell>
          <cell r="BY102">
            <v>53.72715308914038</v>
          </cell>
          <cell r="BZ102">
            <v>54.223397539416098</v>
          </cell>
          <cell r="CA102">
            <v>54.763650287732681</v>
          </cell>
          <cell r="CB102">
            <v>55.30747709307812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X103">
            <v>53.743426622219623</v>
          </cell>
          <cell r="BY103">
            <v>54.202428306858415</v>
          </cell>
          <cell r="BZ103">
            <v>54.700042099102475</v>
          </cell>
          <cell r="CA103">
            <v>55.217844456964613</v>
          </cell>
          <cell r="CB103">
            <v>55.74912762806774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  <cell r="BX104">
            <v>54.215939989486415</v>
          </cell>
          <cell r="BY104">
            <v>54.676955934140729</v>
          </cell>
          <cell r="BZ104">
            <v>55.165685304832408</v>
          </cell>
          <cell r="CA104">
            <v>55.651975168978964</v>
          </cell>
          <cell r="CB104">
            <v>56.197353484420169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  <cell r="BX105">
            <v>54.684879988131968</v>
          </cell>
          <cell r="BY105">
            <v>55.13951273920545</v>
          </cell>
          <cell r="BZ105">
            <v>55.594010346323124</v>
          </cell>
          <cell r="CA105">
            <v>56.09910300880712</v>
          </cell>
          <cell r="CB105">
            <v>56.644593793802954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  <cell r="BX106">
            <v>55.161930117011792</v>
          </cell>
          <cell r="BY106">
            <v>55.583763667062648</v>
          </cell>
          <cell r="BZ106">
            <v>56.058453389976094</v>
          </cell>
          <cell r="CA106">
            <v>56.554541998878705</v>
          </cell>
          <cell r="CB106">
            <v>57.120261567759663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  <cell r="BX107">
            <v>55.627196747503149</v>
          </cell>
          <cell r="BY107">
            <v>56.070023936067749</v>
          </cell>
          <cell r="BZ107">
            <v>56.53153340227184</v>
          </cell>
          <cell r="CA107">
            <v>57.057233285169012</v>
          </cell>
          <cell r="CB107">
            <v>57.593396752318156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  <cell r="BX108">
            <v>56.108713498260869</v>
          </cell>
          <cell r="BY108">
            <v>56.536952996213088</v>
          </cell>
          <cell r="BZ108">
            <v>57.028694970852825</v>
          </cell>
          <cell r="CA108">
            <v>57.522396624597881</v>
          </cell>
          <cell r="CB108">
            <v>58.077862645108048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  <cell r="BX109">
            <v>56.570364089495698</v>
          </cell>
          <cell r="BY109">
            <v>57.029826574193862</v>
          </cell>
          <cell r="BZ109">
            <v>57.485837231091942</v>
          </cell>
          <cell r="CA109">
            <v>58.008243903139835</v>
          </cell>
          <cell r="CB109">
            <v>58.512079069363097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  <cell r="BX110">
            <v>57.056278080669266</v>
          </cell>
          <cell r="BY110">
            <v>57.482847825450328</v>
          </cell>
          <cell r="BZ110">
            <v>57.977987660046658</v>
          </cell>
          <cell r="CA110">
            <v>58.436970459928517</v>
          </cell>
          <cell r="CB110">
            <v>58.970102918190015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  <cell r="BX111">
            <v>57.514368600997656</v>
          </cell>
          <cell r="BY111">
            <v>57.971573149325678</v>
          </cell>
          <cell r="BZ111">
            <v>58.403392312856369</v>
          </cell>
          <cell r="CA111">
            <v>58.897540390571457</v>
          </cell>
          <cell r="CB111">
            <v>59.41663449571719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  <cell r="BX112">
            <v>58.004611321594084</v>
          </cell>
          <cell r="BY112">
            <v>58.405793781313918</v>
          </cell>
          <cell r="BZ112">
            <v>58.86447642263726</v>
          </cell>
          <cell r="CA112">
            <v>59.34185552053183</v>
          </cell>
          <cell r="CB112">
            <v>59.895591141330719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  <cell r="BX113">
            <v>58.459196425189646</v>
          </cell>
          <cell r="BY113">
            <v>58.889188215849849</v>
          </cell>
          <cell r="BZ113">
            <v>59.339742830719779</v>
          </cell>
          <cell r="CA113">
            <v>59.839943614471814</v>
          </cell>
          <cell r="CB113">
            <v>60.373224714907948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  <cell r="BX114">
            <v>58.946408675687671</v>
          </cell>
          <cell r="BY114">
            <v>59.361287240722291</v>
          </cell>
          <cell r="BZ114">
            <v>59.832224211633438</v>
          </cell>
          <cell r="CA114">
            <v>60.326839752914957</v>
          </cell>
          <cell r="CB114">
            <v>60.881867647056097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  <cell r="BX115">
            <v>59.404833394530556</v>
          </cell>
          <cell r="BY115">
            <v>59.846737906797472</v>
          </cell>
          <cell r="BZ115">
            <v>60.304169527518312</v>
          </cell>
          <cell r="CA115">
            <v>60.81372235837329</v>
          </cell>
          <cell r="CB115">
            <v>61.325402417517608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  <cell r="BX116">
            <v>59.888345847910635</v>
          </cell>
          <cell r="BY116">
            <v>60.315865619841162</v>
          </cell>
          <cell r="BZ116">
            <v>60.787957794339562</v>
          </cell>
          <cell r="CA116">
            <v>61.268918714801863</v>
          </cell>
          <cell r="CB116">
            <v>61.779418699074547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  <cell r="BX117">
            <v>60.351265141991014</v>
          </cell>
          <cell r="BY117">
            <v>60.79487602158224</v>
          </cell>
          <cell r="BZ117">
            <v>61.243116472404502</v>
          </cell>
          <cell r="CA117">
            <v>61.715681191539097</v>
          </cell>
          <cell r="CB117">
            <v>62.228360857153817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  <cell r="BX118">
            <v>60.831133697131506</v>
          </cell>
          <cell r="BY118">
            <v>61.24634276522368</v>
          </cell>
          <cell r="BZ118">
            <v>61.683465384084933</v>
          </cell>
          <cell r="CA118">
            <v>62.159685532497839</v>
          </cell>
          <cell r="CB118">
            <v>62.670432709865914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  <cell r="BX119">
            <v>61.298477193800437</v>
          </cell>
          <cell r="BY119">
            <v>61.71059773831081</v>
          </cell>
          <cell r="BZ119">
            <v>62.154284734329579</v>
          </cell>
          <cell r="CA119">
            <v>62.630528781601228</v>
          </cell>
          <cell r="CB119">
            <v>63.150055056035825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  <cell r="BX120">
            <v>61.774756475513705</v>
          </cell>
          <cell r="BY120">
            <v>62.188581397582936</v>
          </cell>
          <cell r="BZ120">
            <v>62.627597957455222</v>
          </cell>
          <cell r="CA120">
            <v>63.115741365011118</v>
          </cell>
          <cell r="CB120">
            <v>63.626729194306485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  <cell r="BX121">
            <v>62.246455046493132</v>
          </cell>
          <cell r="BY121">
            <v>62.6588254638406</v>
          </cell>
          <cell r="BZ121">
            <v>63.11320815441082</v>
          </cell>
          <cell r="CA121">
            <v>63.592126738180539</v>
          </cell>
          <cell r="CB121">
            <v>64.112208257096498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  <cell r="BX122">
            <v>62.719198446077925</v>
          </cell>
          <cell r="BY122">
            <v>63.143850498495951</v>
          </cell>
          <cell r="BZ122">
            <v>63.587780384292174</v>
          </cell>
          <cell r="CA122">
            <v>64.081643983802394</v>
          </cell>
          <cell r="CB122">
            <v>64.554656492906943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  <cell r="BX123">
            <v>63.195184230627639</v>
          </cell>
          <cell r="BY123">
            <v>63.614335426471264</v>
          </cell>
          <cell r="BZ123">
            <v>64.074598905166155</v>
          </cell>
          <cell r="CA123">
            <v>64.513314878136029</v>
          </cell>
          <cell r="CB123">
            <v>65.018752205023816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  <cell r="BX124">
            <v>63.664443944555515</v>
          </cell>
          <cell r="BY124">
            <v>64.08992124447893</v>
          </cell>
          <cell r="BZ124">
            <v>64.504131448162894</v>
          </cell>
          <cell r="CA124">
            <v>64.973838755872734</v>
          </cell>
          <cell r="CB124">
            <v>65.467913166257659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  <cell r="BX125">
            <v>64.144650363204718</v>
          </cell>
          <cell r="BY125">
            <v>64.534793164008732</v>
          </cell>
          <cell r="BZ125">
            <v>64.975224641839446</v>
          </cell>
          <cell r="CA125">
            <v>65.421609454055499</v>
          </cell>
          <cell r="CB125">
            <v>65.948748404290441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  <cell r="BX126">
            <v>64.610477430073331</v>
          </cell>
          <cell r="BY126">
            <v>65.024741214672602</v>
          </cell>
          <cell r="BZ126">
            <v>65.447726095039712</v>
          </cell>
          <cell r="CA126">
            <v>65.933069314785968</v>
          </cell>
          <cell r="CB126">
            <v>66.431751354934946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  <cell r="BX127">
            <v>65.094839190509248</v>
          </cell>
          <cell r="BY127">
            <v>65.495043356939604</v>
          </cell>
          <cell r="BZ127">
            <v>65.947319695259623</v>
          </cell>
          <cell r="CA127">
            <v>66.409155912065103</v>
          </cell>
          <cell r="CB127">
            <v>66.943644127984214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  <cell r="BX128">
            <v>65.557283526381681</v>
          </cell>
          <cell r="BY128">
            <v>65.98276486592421</v>
          </cell>
          <cell r="BZ128">
            <v>66.4159903320772</v>
          </cell>
          <cell r="CA128">
            <v>66.904808743128513</v>
          </cell>
          <cell r="CB128">
            <v>67.370305760801529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  <cell r="BX129">
            <v>66.045736622847244</v>
          </cell>
          <cell r="BY129">
            <v>66.44946074184756</v>
          </cell>
          <cell r="BZ129">
            <v>66.907014743381254</v>
          </cell>
          <cell r="CA129">
            <v>67.341591574598297</v>
          </cell>
          <cell r="CB129">
            <v>67.816988171637291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  <cell r="BX130">
            <v>66.504847055084383</v>
          </cell>
          <cell r="BY130">
            <v>66.937552520119667</v>
          </cell>
          <cell r="BZ130">
            <v>67.339276425805934</v>
          </cell>
          <cell r="CA130">
            <v>67.779184324795935</v>
          </cell>
          <cell r="CB130">
            <v>68.263631118638116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  <cell r="BX131">
            <v>66.996909432729709</v>
          </cell>
          <cell r="BY131">
            <v>67.366421618366019</v>
          </cell>
          <cell r="BZ131">
            <v>67.780493532013153</v>
          </cell>
          <cell r="CA131">
            <v>68.224205790273416</v>
          </cell>
          <cell r="CB131">
            <v>68.722305062357819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  <cell r="BX132">
            <v>67.453153062113969</v>
          </cell>
          <cell r="BY132">
            <v>67.848740705467691</v>
          </cell>
          <cell r="BZ132">
            <v>68.263642627369293</v>
          </cell>
          <cell r="CA132">
            <v>68.720041734936714</v>
          </cell>
          <cell r="CB132">
            <v>69.214384865866279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  <cell r="BX133">
            <v>67.941693450092984</v>
          </cell>
          <cell r="BY133">
            <v>68.323959633193709</v>
          </cell>
          <cell r="BZ133">
            <v>68.754536673852911</v>
          </cell>
          <cell r="CA133">
            <v>69.214741439167099</v>
          </cell>
          <cell r="CB133">
            <v>69.710697401213693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  <cell r="BX134">
            <v>68.402186838509962</v>
          </cell>
          <cell r="BY134">
            <v>68.806795553848815</v>
          </cell>
          <cell r="BZ134">
            <v>69.234824229174819</v>
          </cell>
          <cell r="CA134">
            <v>69.702613670489626</v>
          </cell>
          <cell r="CB134">
            <v>70.183493178644127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  <cell r="BX135">
            <v>68.887255337837544</v>
          </cell>
          <cell r="BY135">
            <v>69.282090336127212</v>
          </cell>
          <cell r="BZ135">
            <v>69.723722100118692</v>
          </cell>
          <cell r="CA135">
            <v>70.174284544754997</v>
          </cell>
          <cell r="CB135">
            <v>70.631595403974814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  <cell r="BX136">
            <v>69.351933936401693</v>
          </cell>
          <cell r="BY136">
            <v>69.763758437872809</v>
          </cell>
          <cell r="BZ136">
            <v>70.18416857784301</v>
          </cell>
          <cell r="CA136">
            <v>70.61001750564904</v>
          </cell>
          <cell r="CB136">
            <v>71.090343829912982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  <cell r="BX137">
            <v>69.833579581329417</v>
          </cell>
          <cell r="BY137">
            <v>70.219043358665743</v>
          </cell>
          <cell r="BZ137">
            <v>70.621840083786836</v>
          </cell>
          <cell r="CA137">
            <v>71.069891702784773</v>
          </cell>
          <cell r="CB137">
            <v>71.537462736334334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  <cell r="BX138">
            <v>70.302380180961919</v>
          </cell>
          <cell r="BY138">
            <v>70.68300638407095</v>
          </cell>
          <cell r="BZ138">
            <v>71.09773107342663</v>
          </cell>
          <cell r="CA138">
            <v>71.534542692944868</v>
          </cell>
          <cell r="CB138">
            <v>72.038312955064598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  <cell r="BX139">
            <v>70.780650969721208</v>
          </cell>
          <cell r="BY139">
            <v>71.167672232752054</v>
          </cell>
          <cell r="BZ139">
            <v>71.585162950829655</v>
          </cell>
          <cell r="CA139">
            <v>72.046994133534497</v>
          </cell>
          <cell r="CB139">
            <v>72.52201443082113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  <cell r="BX140">
            <v>71.253511678983699</v>
          </cell>
          <cell r="BY140">
            <v>71.64472716890711</v>
          </cell>
          <cell r="BZ140">
            <v>72.079220511445328</v>
          </cell>
          <cell r="CA140">
            <v>72.52016913289016</v>
          </cell>
          <cell r="CB140">
            <v>73.021610706471975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  <cell r="BX141">
            <v>71.728454603344318</v>
          </cell>
          <cell r="BY141">
            <v>72.127736001811627</v>
          </cell>
          <cell r="BZ141">
            <v>72.546944450679874</v>
          </cell>
          <cell r="CA141">
            <v>73.016455431801333</v>
          </cell>
          <cell r="CB141">
            <v>73.453766032826792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  <cell r="BX142">
            <v>72.205314824634726</v>
          </cell>
          <cell r="BY142">
            <v>72.597116346388717</v>
          </cell>
          <cell r="BZ142">
            <v>73.038235529163615</v>
          </cell>
          <cell r="CA142">
            <v>73.447756321697511</v>
          </cell>
          <cell r="CB142">
            <v>73.91787672283759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  <cell r="BX143">
            <v>72.676975898343528</v>
          </cell>
          <cell r="BY143">
            <v>73.080733134525161</v>
          </cell>
          <cell r="BZ143">
            <v>73.468653197407107</v>
          </cell>
          <cell r="CA143">
            <v>73.905031554605898</v>
          </cell>
          <cell r="CB143">
            <v>74.365384246573853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  <cell r="BX144">
            <v>73.157776302859972</v>
          </cell>
          <cell r="BY144">
            <v>73.525682689904926</v>
          </cell>
          <cell r="BZ144">
            <v>73.934376924737577</v>
          </cell>
          <cell r="CA144">
            <v>74.362219724987099</v>
          </cell>
          <cell r="CB144">
            <v>74.843246220121955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  <cell r="BX145">
            <v>73.626200589019419</v>
          </cell>
          <cell r="BY145">
            <v>74.017737097591251</v>
          </cell>
          <cell r="BZ145">
            <v>74.413599457823011</v>
          </cell>
          <cell r="CA145">
            <v>74.862125874890182</v>
          </cell>
          <cell r="CB145">
            <v>75.327870415328007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  <cell r="BX146">
            <v>74.110883090832957</v>
          </cell>
          <cell r="BY146">
            <v>74.48438665440473</v>
          </cell>
          <cell r="BZ146">
            <v>74.910283342584549</v>
          </cell>
          <cell r="CA146">
            <v>75.343688653389123</v>
          </cell>
          <cell r="CB146">
            <v>75.8312700089093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  <cell r="BX147">
            <v>74.576114728274206</v>
          </cell>
          <cell r="BY147">
            <v>74.976427264953529</v>
          </cell>
          <cell r="BZ147">
            <v>75.381312336600743</v>
          </cell>
          <cell r="CA147">
            <v>75.837817686537164</v>
          </cell>
          <cell r="CB147">
            <v>76.288260794883655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  <cell r="BX148">
            <v>75.064622457794115</v>
          </cell>
          <cell r="BY148">
            <v>75.445256632228848</v>
          </cell>
          <cell r="BZ148">
            <v>75.874710693729909</v>
          </cell>
          <cell r="CA148">
            <v>76.294787124638759</v>
          </cell>
          <cell r="CB148">
            <v>76.744300993869714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  <cell r="BX149">
            <v>75.526704686495577</v>
          </cell>
          <cell r="BY149">
            <v>75.932934505318755</v>
          </cell>
          <cell r="BZ149">
            <v>76.319625507968723</v>
          </cell>
          <cell r="CA149">
            <v>76.740746590526484</v>
          </cell>
          <cell r="CB149">
            <v>77.192425415760482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  <cell r="BX150">
            <v>76.018981963564528</v>
          </cell>
          <cell r="BY150">
            <v>76.37307935688159</v>
          </cell>
          <cell r="BZ150">
            <v>76.767142595945487</v>
          </cell>
          <cell r="CA150">
            <v>77.182945989803613</v>
          </cell>
          <cell r="CB150">
            <v>77.639136792985582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  <cell r="BX151">
            <v>76.477957149162563</v>
          </cell>
          <cell r="BY151">
            <v>76.857470293382107</v>
          </cell>
          <cell r="BZ151">
            <v>77.245919604256756</v>
          </cell>
          <cell r="CA151">
            <v>77.668675027947558</v>
          </cell>
          <cell r="CB151">
            <v>78.126046531078771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  <cell r="BX152">
            <v>76.969874573049196</v>
          </cell>
          <cell r="BY152">
            <v>77.327271482343065</v>
          </cell>
          <cell r="BZ152">
            <v>77.727703112223537</v>
          </cell>
          <cell r="CA152">
            <v>78.1549799524241</v>
          </cell>
          <cell r="CB152">
            <v>78.598533634779585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  <cell r="BX153">
            <v>77.429859113413457</v>
          </cell>
          <cell r="BY153">
            <v>77.808541114473428</v>
          </cell>
          <cell r="BZ153">
            <v>78.206550290005254</v>
          </cell>
          <cell r="CA153">
            <v>78.628465142683979</v>
          </cell>
          <cell r="CB153">
            <v>79.108907766261424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  <cell r="BX154">
            <v>77.918490985566862</v>
          </cell>
          <cell r="BY154">
            <v>78.283647251084375</v>
          </cell>
          <cell r="BZ154">
            <v>78.684578676520431</v>
          </cell>
          <cell r="CA154">
            <v>79.145115266529871</v>
          </cell>
          <cell r="CB154">
            <v>79.683968750737293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  <cell r="BX155">
            <v>78.382397883778651</v>
          </cell>
          <cell r="BY155">
            <v>78.760259571422736</v>
          </cell>
          <cell r="BZ155">
            <v>79.201814062049863</v>
          </cell>
          <cell r="CA155">
            <v>79.708675804221045</v>
          </cell>
          <cell r="CB155">
            <v>80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  <cell r="BX156">
            <v>78.867787811519349</v>
          </cell>
          <cell r="BY156">
            <v>79.28525743882193</v>
          </cell>
          <cell r="BZ156">
            <v>79.75275890824517</v>
          </cell>
          <cell r="CA156">
            <v>80</v>
          </cell>
          <cell r="CB156">
            <v>80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  <cell r="BX157">
            <v>79.335561067249373</v>
          </cell>
          <cell r="BY157">
            <v>79.797428791068725</v>
          </cell>
          <cell r="BZ157">
            <v>80</v>
          </cell>
          <cell r="CA157">
            <v>80</v>
          </cell>
          <cell r="CB157">
            <v>80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  <cell r="BX158">
            <v>79.8177517942256</v>
          </cell>
          <cell r="BY158">
            <v>80</v>
          </cell>
          <cell r="BZ158">
            <v>80</v>
          </cell>
          <cell r="CA158">
            <v>80</v>
          </cell>
          <cell r="CB158">
            <v>80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  <cell r="BX159">
            <v>80</v>
          </cell>
          <cell r="BY159">
            <v>80</v>
          </cell>
          <cell r="BZ159">
            <v>80</v>
          </cell>
          <cell r="CA159">
            <v>80</v>
          </cell>
          <cell r="CB159">
            <v>80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  <cell r="BX160">
            <v>80</v>
          </cell>
          <cell r="BY160">
            <v>80</v>
          </cell>
          <cell r="BZ160">
            <v>80</v>
          </cell>
          <cell r="CA160">
            <v>80</v>
          </cell>
          <cell r="CB160">
            <v>80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  <cell r="BX161">
            <v>80</v>
          </cell>
          <cell r="BY161">
            <v>80</v>
          </cell>
          <cell r="BZ161">
            <v>80</v>
          </cell>
          <cell r="CA161">
            <v>80</v>
          </cell>
          <cell r="CB161">
            <v>80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  <cell r="BX162">
            <v>80</v>
          </cell>
          <cell r="BY162">
            <v>80</v>
          </cell>
          <cell r="BZ162">
            <v>80</v>
          </cell>
          <cell r="CA162">
            <v>80</v>
          </cell>
          <cell r="CB162">
            <v>80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  <cell r="BX163">
            <v>80</v>
          </cell>
          <cell r="BY163">
            <v>80</v>
          </cell>
          <cell r="BZ163">
            <v>80</v>
          </cell>
          <cell r="CA163">
            <v>80</v>
          </cell>
          <cell r="CB163">
            <v>80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  <row r="364">
          <cell r="AD364">
            <v>84.998404927577795</v>
          </cell>
          <cell r="AE364">
            <v>87.102514087613613</v>
          </cell>
          <cell r="AF364">
            <v>90.282816710674311</v>
          </cell>
          <cell r="AG364">
            <v>95.221547672779081</v>
          </cell>
          <cell r="AH364">
            <v>104.01942515885031</v>
          </cell>
          <cell r="BA364">
            <v>46.676955329241608</v>
          </cell>
          <cell r="BB364">
            <v>48.191647250350798</v>
          </cell>
          <cell r="BC364">
            <v>50.143868962529424</v>
          </cell>
          <cell r="BD364">
            <v>52.899073441657961</v>
          </cell>
          <cell r="BE364">
            <v>57.603045882163023</v>
          </cell>
        </row>
        <row r="365">
          <cell r="AD365">
            <v>85.036995827451818</v>
          </cell>
          <cell r="AE365">
            <v>87.140265807963956</v>
          </cell>
          <cell r="AF365">
            <v>90.323941723132393</v>
          </cell>
          <cell r="AG365">
            <v>95.261056945610903</v>
          </cell>
          <cell r="AH365">
            <v>104.05804521363463</v>
          </cell>
          <cell r="BA365">
            <v>46.696219372060334</v>
          </cell>
          <cell r="BB365">
            <v>48.209593750260417</v>
          </cell>
          <cell r="BC365">
            <v>50.16170764356221</v>
          </cell>
          <cell r="BD365">
            <v>52.919026782454004</v>
          </cell>
          <cell r="BE365">
            <v>57.62222976251639</v>
          </cell>
        </row>
        <row r="366">
          <cell r="AD366">
            <v>85.075479910097457</v>
          </cell>
          <cell r="AE366">
            <v>87.1780175283143</v>
          </cell>
          <cell r="AF366">
            <v>90.365066735590489</v>
          </cell>
          <cell r="AG366">
            <v>95.300566218442739</v>
          </cell>
          <cell r="AH366">
            <v>104.09666526841893</v>
          </cell>
          <cell r="BA366">
            <v>46.71548341487906</v>
          </cell>
          <cell r="BB366">
            <v>48.22754025017003</v>
          </cell>
          <cell r="BC366">
            <v>50.179546324595002</v>
          </cell>
          <cell r="BD366">
            <v>52.938980123250055</v>
          </cell>
          <cell r="BE366">
            <v>57.641413642869757</v>
          </cell>
        </row>
        <row r="367">
          <cell r="AD367">
            <v>85.113963992743081</v>
          </cell>
          <cell r="AE367">
            <v>87.215769248664643</v>
          </cell>
          <cell r="AF367">
            <v>90.406191748048585</v>
          </cell>
          <cell r="AG367">
            <v>95.340075491274575</v>
          </cell>
          <cell r="AH367">
            <v>104.13528532320325</v>
          </cell>
          <cell r="BA367">
            <v>46.734747457697793</v>
          </cell>
          <cell r="BB367">
            <v>48.24548675007965</v>
          </cell>
          <cell r="BC367">
            <v>50.197385005627787</v>
          </cell>
          <cell r="BD367">
            <v>52.958933464046098</v>
          </cell>
          <cell r="BE367">
            <v>57.660597523223124</v>
          </cell>
        </row>
        <row r="368">
          <cell r="AD368">
            <v>85.152448075388719</v>
          </cell>
          <cell r="AE368">
            <v>87.253520969014986</v>
          </cell>
          <cell r="AF368">
            <v>90.447316760506681</v>
          </cell>
          <cell r="AG368">
            <v>95.379584764106397</v>
          </cell>
          <cell r="AH368">
            <v>104.17390537798755</v>
          </cell>
          <cell r="BA368">
            <v>46.754011500516519</v>
          </cell>
          <cell r="BB368">
            <v>48.263433249989269</v>
          </cell>
          <cell r="BC368">
            <v>50.215223686660572</v>
          </cell>
          <cell r="BD368">
            <v>52.978886804842148</v>
          </cell>
          <cell r="BE368">
            <v>57.679781403576492</v>
          </cell>
        </row>
        <row r="369">
          <cell r="AD369">
            <v>85.190932158034357</v>
          </cell>
          <cell r="AE369">
            <v>87.291272689365329</v>
          </cell>
          <cell r="AF369">
            <v>90.488441772964777</v>
          </cell>
          <cell r="AG369">
            <v>95.419094036938233</v>
          </cell>
          <cell r="AH369">
            <v>104.21252543277187</v>
          </cell>
          <cell r="BA369">
            <v>46.773275543335245</v>
          </cell>
          <cell r="BB369">
            <v>48.281379749898889</v>
          </cell>
          <cell r="BC369">
            <v>50.233062367693357</v>
          </cell>
          <cell r="BD369">
            <v>52.998840145638198</v>
          </cell>
          <cell r="BE369">
            <v>57.698965283929859</v>
          </cell>
        </row>
        <row r="370">
          <cell r="AD370">
            <v>85.229416240679981</v>
          </cell>
          <cell r="AE370">
            <v>87.329024409715672</v>
          </cell>
          <cell r="AF370">
            <v>90.529566785422858</v>
          </cell>
          <cell r="AG370">
            <v>95.458603309770069</v>
          </cell>
          <cell r="AH370">
            <v>104.25114548755617</v>
          </cell>
          <cell r="BA370">
            <v>46.792539586153971</v>
          </cell>
          <cell r="BB370">
            <v>48.299326249808502</v>
          </cell>
          <cell r="BC370">
            <v>50.250901048726149</v>
          </cell>
          <cell r="BD370">
            <v>53.01623046121302</v>
          </cell>
          <cell r="BE370">
            <v>57.718149164283226</v>
          </cell>
        </row>
        <row r="371">
          <cell r="AD371">
            <v>85.26790032332562</v>
          </cell>
          <cell r="AE371">
            <v>87.366776130066015</v>
          </cell>
          <cell r="AF371">
            <v>90.570691797880954</v>
          </cell>
          <cell r="AG371">
            <v>95.498112582601891</v>
          </cell>
          <cell r="AH371">
            <v>104.28976554234049</v>
          </cell>
          <cell r="BA371">
            <v>46.811803628972697</v>
          </cell>
          <cell r="BB371">
            <v>48.317272749718121</v>
          </cell>
          <cell r="BC371">
            <v>50.268739729758934</v>
          </cell>
          <cell r="BD371">
            <v>53.033462597729766</v>
          </cell>
          <cell r="BE371">
            <v>57.737333044636593</v>
          </cell>
        </row>
        <row r="372">
          <cell r="AD372">
            <v>85.306384405971258</v>
          </cell>
          <cell r="AE372">
            <v>87.404527850416358</v>
          </cell>
          <cell r="AF372">
            <v>90.61181681033905</v>
          </cell>
          <cell r="AG372">
            <v>95.537621855433727</v>
          </cell>
          <cell r="AH372">
            <v>104.32838559712479</v>
          </cell>
          <cell r="BA372">
            <v>46.831067671791423</v>
          </cell>
          <cell r="BB372">
            <v>48.335219249627741</v>
          </cell>
          <cell r="BC372">
            <v>50.286578410791719</v>
          </cell>
          <cell r="BD372">
            <v>53.050694734246512</v>
          </cell>
          <cell r="BE372">
            <v>57.756516924989967</v>
          </cell>
        </row>
        <row r="373">
          <cell r="AD373">
            <v>85.344868488616882</v>
          </cell>
          <cell r="AE373">
            <v>87.442279570766701</v>
          </cell>
          <cell r="AF373">
            <v>90.652941822797146</v>
          </cell>
          <cell r="AG373">
            <v>95.577131128265563</v>
          </cell>
          <cell r="AH373">
            <v>104.36700565190911</v>
          </cell>
          <cell r="BA373">
            <v>46.850331714610157</v>
          </cell>
          <cell r="BB373">
            <v>48.353165749537354</v>
          </cell>
          <cell r="BC373">
            <v>50.304417091824504</v>
          </cell>
          <cell r="BD373">
            <v>53.067926870763252</v>
          </cell>
          <cell r="BE373">
            <v>57.775700805343334</v>
          </cell>
        </row>
        <row r="374">
          <cell r="AD374">
            <v>85.38335257126252</v>
          </cell>
          <cell r="AE374">
            <v>87.480031291117044</v>
          </cell>
          <cell r="AF374">
            <v>90.694066835255242</v>
          </cell>
          <cell r="AG374">
            <v>95.616640401097385</v>
          </cell>
          <cell r="AH374">
            <v>104.40562570669341</v>
          </cell>
          <cell r="BA374">
            <v>46.869595757428883</v>
          </cell>
          <cell r="BB374">
            <v>48.371112249446973</v>
          </cell>
          <cell r="BC374">
            <v>50.322255772857297</v>
          </cell>
          <cell r="BD374">
            <v>53.085159007279998</v>
          </cell>
          <cell r="BE374">
            <v>57.794884685696701</v>
          </cell>
        </row>
        <row r="375">
          <cell r="AD375">
            <v>85.421836653908144</v>
          </cell>
          <cell r="AE375">
            <v>87.517783011467387</v>
          </cell>
          <cell r="AF375">
            <v>90.735191847713324</v>
          </cell>
          <cell r="AG375">
            <v>95.656149673929221</v>
          </cell>
          <cell r="AH375">
            <v>104.44424576147773</v>
          </cell>
          <cell r="BA375">
            <v>46.888859800247609</v>
          </cell>
          <cell r="BB375">
            <v>48.389058749356593</v>
          </cell>
          <cell r="BC375">
            <v>50.340094453890082</v>
          </cell>
          <cell r="BD375">
            <v>53.102391143796744</v>
          </cell>
          <cell r="BE375">
            <v>57.814068566050068</v>
          </cell>
        </row>
        <row r="376">
          <cell r="AD376">
            <v>85.460320736553783</v>
          </cell>
          <cell r="AE376">
            <v>87.55553473181773</v>
          </cell>
          <cell r="AF376">
            <v>90.77631686017142</v>
          </cell>
          <cell r="AG376">
            <v>95.695658946761043</v>
          </cell>
          <cell r="AH376">
            <v>104.48286581626203</v>
          </cell>
          <cell r="BA376">
            <v>46.908123843066335</v>
          </cell>
          <cell r="BB376">
            <v>48.407005249266213</v>
          </cell>
          <cell r="BC376">
            <v>50.357933134922867</v>
          </cell>
          <cell r="BD376">
            <v>53.119623280313483</v>
          </cell>
          <cell r="BE376">
            <v>57.833252446403435</v>
          </cell>
        </row>
        <row r="377">
          <cell r="AD377">
            <v>85.498804819199421</v>
          </cell>
          <cell r="AE377">
            <v>87.593286452168073</v>
          </cell>
          <cell r="AF377">
            <v>90.817441872629516</v>
          </cell>
          <cell r="AG377">
            <v>95.735168219592879</v>
          </cell>
          <cell r="AH377">
            <v>104.52148587104634</v>
          </cell>
          <cell r="BA377">
            <v>46.927387885885061</v>
          </cell>
          <cell r="BB377">
            <v>48.424951749175825</v>
          </cell>
          <cell r="BC377">
            <v>50.375771815955652</v>
          </cell>
          <cell r="BD377">
            <v>53.13685541683023</v>
          </cell>
          <cell r="BE377">
            <v>57.852436326756802</v>
          </cell>
        </row>
        <row r="378">
          <cell r="AD378">
            <v>85.537288901845045</v>
          </cell>
          <cell r="AE378">
            <v>87.631038172518416</v>
          </cell>
          <cell r="AF378">
            <v>90.858566885087612</v>
          </cell>
          <cell r="AG378">
            <v>95.774677492424715</v>
          </cell>
          <cell r="AH378">
            <v>104.56010592583065</v>
          </cell>
          <cell r="BA378">
            <v>46.946651928703794</v>
          </cell>
          <cell r="BB378">
            <v>48.442898249085445</v>
          </cell>
          <cell r="BC378">
            <v>50.393610496988437</v>
          </cell>
          <cell r="BD378">
            <v>53.154087553346976</v>
          </cell>
          <cell r="BE378">
            <v>57.871620207110169</v>
          </cell>
        </row>
        <row r="379">
          <cell r="AD379">
            <v>85.575772984490683</v>
          </cell>
          <cell r="AE379">
            <v>87.668789892868759</v>
          </cell>
          <cell r="AF379">
            <v>90.899691897545708</v>
          </cell>
          <cell r="AG379">
            <v>95.814186765256537</v>
          </cell>
          <cell r="AH379">
            <v>104.59872598061496</v>
          </cell>
          <cell r="BA379">
            <v>46.96591597152252</v>
          </cell>
          <cell r="BB379">
            <v>48.460844748995065</v>
          </cell>
          <cell r="BC379">
            <v>50.411449178021229</v>
          </cell>
          <cell r="BD379">
            <v>53.171319689863722</v>
          </cell>
          <cell r="BE379">
            <v>57.890804087463536</v>
          </cell>
        </row>
        <row r="380">
          <cell r="AD380">
            <v>85.614257067136322</v>
          </cell>
          <cell r="AE380">
            <v>87.706541613219102</v>
          </cell>
          <cell r="AF380">
            <v>90.94081691000379</v>
          </cell>
          <cell r="AG380">
            <v>95.853696038088373</v>
          </cell>
          <cell r="AH380">
            <v>104.63734603539928</v>
          </cell>
          <cell r="BA380">
            <v>46.985180014341246</v>
          </cell>
          <cell r="BB380">
            <v>48.478791248904685</v>
          </cell>
          <cell r="BC380">
            <v>50.429287859054014</v>
          </cell>
          <cell r="BD380">
            <v>53.188551826380461</v>
          </cell>
          <cell r="BE380">
            <v>57.909987967816903</v>
          </cell>
        </row>
        <row r="381">
          <cell r="AD381">
            <v>85.652741149781946</v>
          </cell>
          <cell r="AE381">
            <v>87.744293333569445</v>
          </cell>
          <cell r="AF381">
            <v>90.981941922461885</v>
          </cell>
          <cell r="AG381">
            <v>95.893205310920209</v>
          </cell>
          <cell r="AH381">
            <v>104.67596609018358</v>
          </cell>
          <cell r="BA381">
            <v>47.003836412092369</v>
          </cell>
          <cell r="BB381">
            <v>48.496737748814297</v>
          </cell>
          <cell r="BC381">
            <v>50.447126540086799</v>
          </cell>
          <cell r="BD381">
            <v>53.205783962897208</v>
          </cell>
          <cell r="BE381">
            <v>57.92917184817027</v>
          </cell>
        </row>
        <row r="382">
          <cell r="AD382">
            <v>85.691225232427584</v>
          </cell>
          <cell r="AE382">
            <v>87.782045053919788</v>
          </cell>
          <cell r="AF382">
            <v>91.021020756054753</v>
          </cell>
          <cell r="AG382">
            <v>95.932714583752031</v>
          </cell>
          <cell r="AH382">
            <v>104.7145861449679</v>
          </cell>
          <cell r="BA382">
            <v>47.020466442750681</v>
          </cell>
          <cell r="BB382">
            <v>48.514684248723917</v>
          </cell>
          <cell r="BC382">
            <v>50.464965221119584</v>
          </cell>
          <cell r="BD382">
            <v>53.223016099413954</v>
          </cell>
          <cell r="BE382">
            <v>57.948355728523637</v>
          </cell>
        </row>
        <row r="383">
          <cell r="AD383">
            <v>85.729709315073208</v>
          </cell>
          <cell r="AE383">
            <v>87.819796774270131</v>
          </cell>
          <cell r="AF383">
            <v>91.05849772720974</v>
          </cell>
          <cell r="AG383">
            <v>95.972223856583867</v>
          </cell>
          <cell r="AH383">
            <v>104.7532061997522</v>
          </cell>
          <cell r="BA383">
            <v>47.037096473409001</v>
          </cell>
          <cell r="BB383">
            <v>48.532630748633537</v>
          </cell>
          <cell r="BC383">
            <v>50.482803902152376</v>
          </cell>
          <cell r="BD383">
            <v>53.240248235930693</v>
          </cell>
          <cell r="BE383">
            <v>57.967539608877004</v>
          </cell>
        </row>
        <row r="384">
          <cell r="AD384">
            <v>85.768193397718846</v>
          </cell>
          <cell r="AE384">
            <v>87.857548494620474</v>
          </cell>
          <cell r="AF384">
            <v>91.095974698364728</v>
          </cell>
          <cell r="AG384">
            <v>96.010203735669876</v>
          </cell>
          <cell r="AH384">
            <v>104.79182625453652</v>
          </cell>
          <cell r="BA384">
            <v>47.053726504067313</v>
          </cell>
          <cell r="BB384">
            <v>48.550577248543149</v>
          </cell>
          <cell r="BC384">
            <v>50.500642583185162</v>
          </cell>
          <cell r="BD384">
            <v>53.257480372447439</v>
          </cell>
          <cell r="BE384">
            <v>57.986723489230371</v>
          </cell>
        </row>
        <row r="385">
          <cell r="AD385">
            <v>85.806677480364485</v>
          </cell>
          <cell r="AE385">
            <v>87.895300214970817</v>
          </cell>
          <cell r="AF385">
            <v>91.133451669519715</v>
          </cell>
          <cell r="AG385">
            <v>96.044563041035204</v>
          </cell>
          <cell r="AH385">
            <v>104.83044630932082</v>
          </cell>
          <cell r="BA385">
            <v>47.070356534725626</v>
          </cell>
          <cell r="BB385">
            <v>48.568523748452769</v>
          </cell>
          <cell r="BC385">
            <v>50.518481264217947</v>
          </cell>
          <cell r="BD385">
            <v>53.274712508964186</v>
          </cell>
          <cell r="BE385">
            <v>58.005103311041175</v>
          </cell>
        </row>
        <row r="386">
          <cell r="AD386">
            <v>85.845161563010109</v>
          </cell>
          <cell r="AE386">
            <v>87.93305193532116</v>
          </cell>
          <cell r="AF386">
            <v>91.170928640674703</v>
          </cell>
          <cell r="AG386">
            <v>96.078922346400546</v>
          </cell>
          <cell r="AH386">
            <v>104.86906636410514</v>
          </cell>
          <cell r="BA386">
            <v>47.086986565383945</v>
          </cell>
          <cell r="BB386">
            <v>48.586470248362389</v>
          </cell>
          <cell r="BC386">
            <v>50.536319945250732</v>
          </cell>
          <cell r="BD386">
            <v>53.291944645480932</v>
          </cell>
          <cell r="BE386">
            <v>58.021676052433456</v>
          </cell>
        </row>
        <row r="387">
          <cell r="AD387">
            <v>85.883645645655747</v>
          </cell>
          <cell r="AE387">
            <v>87.970803655671503</v>
          </cell>
          <cell r="AF387">
            <v>91.208405611829704</v>
          </cell>
          <cell r="AG387">
            <v>96.113281651765874</v>
          </cell>
          <cell r="AH387">
            <v>104.90768641888944</v>
          </cell>
          <cell r="BA387">
            <v>47.103616596042258</v>
          </cell>
          <cell r="BB387">
            <v>48.604416748272008</v>
          </cell>
          <cell r="BC387">
            <v>50.554158626283524</v>
          </cell>
          <cell r="BD387">
            <v>53.309176781997671</v>
          </cell>
          <cell r="BE387">
            <v>58.038248793825737</v>
          </cell>
        </row>
        <row r="388">
          <cell r="AD388">
            <v>85.922129728301385</v>
          </cell>
          <cell r="AE388">
            <v>88.008389927102499</v>
          </cell>
          <cell r="AF388">
            <v>91.245882582984692</v>
          </cell>
          <cell r="AG388">
            <v>96.147640957131216</v>
          </cell>
          <cell r="AH388">
            <v>104.94630647367376</v>
          </cell>
          <cell r="BA388">
            <v>47.12024662670057</v>
          </cell>
          <cell r="BB388">
            <v>48.622363248181621</v>
          </cell>
          <cell r="BC388">
            <v>50.571997307316309</v>
          </cell>
          <cell r="BD388">
            <v>53.326408918514417</v>
          </cell>
          <cell r="BE388">
            <v>58.054821535218018</v>
          </cell>
        </row>
        <row r="389">
          <cell r="AD389">
            <v>85.960613810947009</v>
          </cell>
          <cell r="AE389">
            <v>88.04541158236637</v>
          </cell>
          <cell r="AF389">
            <v>91.283359554139679</v>
          </cell>
          <cell r="AG389">
            <v>96.182000262496558</v>
          </cell>
          <cell r="AH389">
            <v>104.98492652845806</v>
          </cell>
          <cell r="BA389">
            <v>47.13687665735889</v>
          </cell>
          <cell r="BB389">
            <v>48.640309748091241</v>
          </cell>
          <cell r="BC389">
            <v>50.589835988349094</v>
          </cell>
          <cell r="BD389">
            <v>53.343641055031163</v>
          </cell>
          <cell r="BE389">
            <v>58.071394276610299</v>
          </cell>
        </row>
        <row r="390">
          <cell r="AD390">
            <v>85.999097893592648</v>
          </cell>
          <cell r="AE390">
            <v>88.082433237630241</v>
          </cell>
          <cell r="AF390">
            <v>91.320836525294666</v>
          </cell>
          <cell r="AG390">
            <v>96.216359567861886</v>
          </cell>
          <cell r="AH390">
            <v>105.02327036088481</v>
          </cell>
          <cell r="BA390">
            <v>47.153506688017202</v>
          </cell>
          <cell r="BB390">
            <v>48.65825624800086</v>
          </cell>
          <cell r="BC390">
            <v>50.607674669381879</v>
          </cell>
          <cell r="BD390">
            <v>53.360873191547903</v>
          </cell>
          <cell r="BE390">
            <v>58.087967018002573</v>
          </cell>
        </row>
        <row r="391">
          <cell r="AD391">
            <v>86.035065223717467</v>
          </cell>
          <cell r="AE391">
            <v>88.119454892894112</v>
          </cell>
          <cell r="AF391">
            <v>91.358313496449654</v>
          </cell>
          <cell r="AG391">
            <v>96.250718873227228</v>
          </cell>
          <cell r="AH391">
            <v>105.06143736808798</v>
          </cell>
          <cell r="BA391">
            <v>47.170136718675522</v>
          </cell>
          <cell r="BB391">
            <v>48.67620274791048</v>
          </cell>
          <cell r="BC391">
            <v>50.625513350414664</v>
          </cell>
          <cell r="BD391">
            <v>53.378105328064649</v>
          </cell>
          <cell r="BE391">
            <v>58.104539759394854</v>
          </cell>
        </row>
        <row r="392">
          <cell r="AD392">
            <v>86.070972142474872</v>
          </cell>
          <cell r="AE392">
            <v>88.156476548157968</v>
          </cell>
          <cell r="AF392">
            <v>91.395790467604641</v>
          </cell>
          <cell r="AG392">
            <v>96.285078178592556</v>
          </cell>
          <cell r="AH392">
            <v>105.09960437529116</v>
          </cell>
          <cell r="BA392">
            <v>47.186766749333835</v>
          </cell>
          <cell r="BB392">
            <v>48.694149247820093</v>
          </cell>
          <cell r="BC392">
            <v>50.643352031447456</v>
          </cell>
          <cell r="BD392">
            <v>53.395337464581395</v>
          </cell>
          <cell r="BE392">
            <v>58.121112500787135</v>
          </cell>
        </row>
        <row r="393">
          <cell r="AD393">
            <v>86.106879061232277</v>
          </cell>
          <cell r="AE393">
            <v>88.193498203421839</v>
          </cell>
          <cell r="AF393">
            <v>91.433267438759643</v>
          </cell>
          <cell r="AG393">
            <v>96.319437483957898</v>
          </cell>
          <cell r="AH393">
            <v>105.13777138249434</v>
          </cell>
          <cell r="BA393">
            <v>47.203396779992147</v>
          </cell>
          <cell r="BB393">
            <v>48.712095747729713</v>
          </cell>
          <cell r="BC393">
            <v>50.661190712480241</v>
          </cell>
          <cell r="BD393">
            <v>53.412569601098134</v>
          </cell>
          <cell r="BE393">
            <v>58.137685242179415</v>
          </cell>
        </row>
        <row r="394">
          <cell r="AD394">
            <v>86.142785979989682</v>
          </cell>
          <cell r="AE394">
            <v>88.23051985868571</v>
          </cell>
          <cell r="AF394">
            <v>91.47074440991463</v>
          </cell>
          <cell r="AG394">
            <v>96.353796789323226</v>
          </cell>
          <cell r="AH394">
            <v>105.17593838969751</v>
          </cell>
          <cell r="BA394">
            <v>47.220026810650467</v>
          </cell>
          <cell r="BB394">
            <v>48.730042247639332</v>
          </cell>
          <cell r="BC394">
            <v>50.679029393513026</v>
          </cell>
          <cell r="BD394">
            <v>53.429801737614881</v>
          </cell>
          <cell r="BE394">
            <v>58.154257983571696</v>
          </cell>
        </row>
        <row r="395">
          <cell r="AD395">
            <v>86.178692898747087</v>
          </cell>
          <cell r="AE395">
            <v>88.267541513949581</v>
          </cell>
          <cell r="AF395">
            <v>91.508221381069617</v>
          </cell>
          <cell r="AG395">
            <v>96.388156094688568</v>
          </cell>
          <cell r="AH395">
            <v>105.21410539690069</v>
          </cell>
          <cell r="BA395">
            <v>47.236656841308779</v>
          </cell>
          <cell r="BB395">
            <v>48.747988747548945</v>
          </cell>
          <cell r="BC395">
            <v>50.696868074545812</v>
          </cell>
          <cell r="BD395">
            <v>53.447033874131627</v>
          </cell>
          <cell r="BE395">
            <v>58.170830724963977</v>
          </cell>
        </row>
        <row r="396">
          <cell r="AD396">
            <v>86.214599817504492</v>
          </cell>
          <cell r="AE396">
            <v>88.304563169213452</v>
          </cell>
          <cell r="AF396">
            <v>91.545698352224605</v>
          </cell>
          <cell r="AG396">
            <v>96.422515400053896</v>
          </cell>
          <cell r="AH396">
            <v>105.25227240410386</v>
          </cell>
          <cell r="BA396">
            <v>47.253286871967092</v>
          </cell>
          <cell r="BB396">
            <v>48.765935247458565</v>
          </cell>
          <cell r="BC396">
            <v>50.714706755578604</v>
          </cell>
          <cell r="BD396">
            <v>53.464266010648373</v>
          </cell>
          <cell r="BE396">
            <v>58.187403466356251</v>
          </cell>
        </row>
        <row r="397">
          <cell r="AD397">
            <v>86.250506736261897</v>
          </cell>
          <cell r="AE397">
            <v>88.341584824477309</v>
          </cell>
          <cell r="AF397">
            <v>91.583175323379592</v>
          </cell>
          <cell r="AG397">
            <v>96.456874705419239</v>
          </cell>
          <cell r="AH397">
            <v>105.29043941130703</v>
          </cell>
          <cell r="BA397">
            <v>47.269916902625411</v>
          </cell>
          <cell r="BB397">
            <v>48.783881747368184</v>
          </cell>
          <cell r="BC397">
            <v>50.732545436611389</v>
          </cell>
          <cell r="BD397">
            <v>53.481498147165112</v>
          </cell>
          <cell r="BE397">
            <v>58.203976207748532</v>
          </cell>
        </row>
        <row r="398">
          <cell r="AD398">
            <v>86.286413655019302</v>
          </cell>
          <cell r="AE398">
            <v>88.37860647974118</v>
          </cell>
          <cell r="AF398">
            <v>91.62065229453458</v>
          </cell>
          <cell r="AG398">
            <v>96.491234010784567</v>
          </cell>
          <cell r="AH398">
            <v>105.32860641851022</v>
          </cell>
          <cell r="BA398">
            <v>47.286546933283724</v>
          </cell>
          <cell r="BB398">
            <v>48.801828247277804</v>
          </cell>
          <cell r="BC398">
            <v>50.750384117644174</v>
          </cell>
          <cell r="BD398">
            <v>53.498730283681859</v>
          </cell>
          <cell r="BE398">
            <v>58.220548949140813</v>
          </cell>
        </row>
        <row r="399">
          <cell r="AD399">
            <v>86.322320573776707</v>
          </cell>
          <cell r="AE399">
            <v>88.415628135005051</v>
          </cell>
          <cell r="AF399">
            <v>91.658129265689567</v>
          </cell>
          <cell r="AG399">
            <v>96.525593316149909</v>
          </cell>
          <cell r="AH399">
            <v>105.36677342571339</v>
          </cell>
          <cell r="BA399">
            <v>47.303176963942043</v>
          </cell>
          <cell r="BB399">
            <v>48.819774747187417</v>
          </cell>
          <cell r="BC399">
            <v>50.768222798676959</v>
          </cell>
          <cell r="BD399">
            <v>53.515962420198605</v>
          </cell>
          <cell r="BE399">
            <v>58.237121690533094</v>
          </cell>
        </row>
        <row r="400">
          <cell r="AD400">
            <v>86.358227492534112</v>
          </cell>
          <cell r="AE400">
            <v>88.452649790268921</v>
          </cell>
          <cell r="AF400">
            <v>91.695606236844569</v>
          </cell>
          <cell r="AG400">
            <v>96.559952621515251</v>
          </cell>
          <cell r="AH400">
            <v>105.40494043291658</v>
          </cell>
          <cell r="BA400">
            <v>47.319806994600356</v>
          </cell>
          <cell r="BB400">
            <v>48.837721247097036</v>
          </cell>
          <cell r="BC400">
            <v>50.786061479709751</v>
          </cell>
          <cell r="BD400">
            <v>53.533194556715344</v>
          </cell>
          <cell r="BE400">
            <v>58.253694431925375</v>
          </cell>
        </row>
        <row r="401">
          <cell r="AD401">
            <v>86.394134411291517</v>
          </cell>
          <cell r="AE401">
            <v>88.489671445532792</v>
          </cell>
          <cell r="AF401">
            <v>91.733083207999556</v>
          </cell>
          <cell r="AG401">
            <v>96.594311926880579</v>
          </cell>
          <cell r="AH401">
            <v>105.44310744011975</v>
          </cell>
          <cell r="BA401">
            <v>47.336437025258668</v>
          </cell>
          <cell r="BB401">
            <v>48.855667747006656</v>
          </cell>
          <cell r="BC401">
            <v>50.803900160742536</v>
          </cell>
          <cell r="BD401">
            <v>53.55042669323209</v>
          </cell>
          <cell r="BE401">
            <v>58.270267173317656</v>
          </cell>
        </row>
        <row r="402">
          <cell r="AD402">
            <v>86.430041330048923</v>
          </cell>
          <cell r="AE402">
            <v>88.526693100796649</v>
          </cell>
          <cell r="AF402">
            <v>91.770560179154543</v>
          </cell>
          <cell r="AG402">
            <v>96.628671232245921</v>
          </cell>
          <cell r="AH402">
            <v>105.48127444732292</v>
          </cell>
          <cell r="BA402">
            <v>47.353067055916988</v>
          </cell>
          <cell r="BB402">
            <v>48.873614246916276</v>
          </cell>
          <cell r="BC402">
            <v>50.821738841775321</v>
          </cell>
          <cell r="BD402">
            <v>53.567658829748837</v>
          </cell>
          <cell r="BE402">
            <v>58.28683991470993</v>
          </cell>
        </row>
        <row r="403">
          <cell r="AD403">
            <v>86.465948248806328</v>
          </cell>
          <cell r="AE403">
            <v>88.56371475606052</v>
          </cell>
          <cell r="AF403">
            <v>91.808037150309531</v>
          </cell>
          <cell r="AG403">
            <v>96.663030537611249</v>
          </cell>
          <cell r="AH403">
            <v>105.5194414545261</v>
          </cell>
          <cell r="BA403">
            <v>47.3696970865753</v>
          </cell>
          <cell r="BB403">
            <v>48.891560746825888</v>
          </cell>
          <cell r="BC403">
            <v>50.839577522808106</v>
          </cell>
          <cell r="BD403">
            <v>53.584890966265583</v>
          </cell>
          <cell r="BE403">
            <v>58.303412656102211</v>
          </cell>
        </row>
        <row r="404">
          <cell r="AD404">
            <v>86.501855167563733</v>
          </cell>
          <cell r="AE404">
            <v>88.600736411324391</v>
          </cell>
          <cell r="AF404">
            <v>91.845514121464518</v>
          </cell>
          <cell r="AG404">
            <v>96.697389842976591</v>
          </cell>
          <cell r="AH404">
            <v>105.55760846172927</v>
          </cell>
          <cell r="BA404">
            <v>47.386327117233613</v>
          </cell>
          <cell r="BB404">
            <v>48.909507246735508</v>
          </cell>
          <cell r="BC404">
            <v>50.857416203840899</v>
          </cell>
          <cell r="BD404">
            <v>53.602123102782322</v>
          </cell>
          <cell r="BE404">
            <v>58.319985397494492</v>
          </cell>
        </row>
        <row r="405">
          <cell r="AD405">
            <v>86.537762086321138</v>
          </cell>
          <cell r="AE405">
            <v>88.637758066588262</v>
          </cell>
          <cell r="AF405">
            <v>91.882991092619505</v>
          </cell>
          <cell r="AG405">
            <v>96.731749148341919</v>
          </cell>
          <cell r="AH405">
            <v>105.59577546893246</v>
          </cell>
          <cell r="BA405">
            <v>47.402957147891932</v>
          </cell>
          <cell r="BB405">
            <v>48.927453746645128</v>
          </cell>
          <cell r="BC405">
            <v>50.875254884873684</v>
          </cell>
          <cell r="BD405">
            <v>53.619355239299068</v>
          </cell>
          <cell r="BE405">
            <v>58.336558138886772</v>
          </cell>
        </row>
        <row r="406">
          <cell r="AD406">
            <v>86.573669005078543</v>
          </cell>
          <cell r="AE406">
            <v>88.674779721852133</v>
          </cell>
          <cell r="AF406">
            <v>91.920468063774507</v>
          </cell>
          <cell r="AG406">
            <v>96.766108453707261</v>
          </cell>
          <cell r="AH406">
            <v>105.63394247613563</v>
          </cell>
          <cell r="BA406">
            <v>47.419587178550245</v>
          </cell>
          <cell r="BB406">
            <v>48.94540024655474</v>
          </cell>
          <cell r="BC406">
            <v>50.893093565906469</v>
          </cell>
          <cell r="BD406">
            <v>53.636587375815814</v>
          </cell>
          <cell r="BE406">
            <v>58.353130880279053</v>
          </cell>
        </row>
        <row r="407">
          <cell r="AD407">
            <v>86.609575923835948</v>
          </cell>
          <cell r="AE407">
            <v>88.711801377115989</v>
          </cell>
          <cell r="AF407">
            <v>91.957945034929494</v>
          </cell>
          <cell r="AG407">
            <v>96.800467759072589</v>
          </cell>
          <cell r="AH407">
            <v>105.6721094833388</v>
          </cell>
          <cell r="BA407">
            <v>47.436217209208557</v>
          </cell>
          <cell r="BB407">
            <v>48.96334674646436</v>
          </cell>
          <cell r="BC407">
            <v>50.910932246939254</v>
          </cell>
          <cell r="BD407">
            <v>53.653819512332554</v>
          </cell>
          <cell r="BE407">
            <v>58.369703621671334</v>
          </cell>
        </row>
        <row r="408">
          <cell r="AD408">
            <v>86.645482842593353</v>
          </cell>
          <cell r="AE408">
            <v>88.74882303237986</v>
          </cell>
          <cell r="AF408">
            <v>91.995422006084482</v>
          </cell>
          <cell r="AG408">
            <v>96.834827064437931</v>
          </cell>
          <cell r="AH408">
            <v>105.71027649054199</v>
          </cell>
          <cell r="BA408">
            <v>47.452847239866877</v>
          </cell>
          <cell r="BB408">
            <v>48.98129324637398</v>
          </cell>
          <cell r="BC408">
            <v>50.928770927972039</v>
          </cell>
          <cell r="BD408">
            <v>53.6710516488493</v>
          </cell>
          <cell r="BE408">
            <v>58.386276363063608</v>
          </cell>
        </row>
        <row r="409">
          <cell r="AD409">
            <v>86.681389761350758</v>
          </cell>
          <cell r="AE409">
            <v>88.785844687643731</v>
          </cell>
          <cell r="AF409">
            <v>92.030736732663385</v>
          </cell>
          <cell r="AG409">
            <v>96.869186369803259</v>
          </cell>
          <cell r="AH409">
            <v>105.74844349774516</v>
          </cell>
          <cell r="BA409">
            <v>47.469477270525189</v>
          </cell>
          <cell r="BB409">
            <v>48.9992397462836</v>
          </cell>
          <cell r="BC409">
            <v>50.946609609004831</v>
          </cell>
          <cell r="BD409">
            <v>53.688283785366046</v>
          </cell>
          <cell r="BE409">
            <v>58.402849104455889</v>
          </cell>
        </row>
        <row r="410">
          <cell r="AD410">
            <v>86.717296680108163</v>
          </cell>
          <cell r="AE410">
            <v>88.822866342907602</v>
          </cell>
          <cell r="AF410">
            <v>92.06575057625615</v>
          </cell>
          <cell r="AG410">
            <v>96.903545675168601</v>
          </cell>
          <cell r="AH410">
            <v>105.78661050494834</v>
          </cell>
          <cell r="BA410">
            <v>47.486107301183509</v>
          </cell>
          <cell r="BB410">
            <v>49.014838438550136</v>
          </cell>
          <cell r="BC410">
            <v>50.964448290037616</v>
          </cell>
          <cell r="BD410">
            <v>53.705515921882785</v>
          </cell>
          <cell r="BE410">
            <v>58.41942184584817</v>
          </cell>
        </row>
        <row r="411">
          <cell r="AD411">
            <v>86.753203598865568</v>
          </cell>
          <cell r="AE411">
            <v>88.859887998171473</v>
          </cell>
          <cell r="AF411">
            <v>92.1007644198489</v>
          </cell>
          <cell r="AG411">
            <v>96.937904980533943</v>
          </cell>
          <cell r="AH411">
            <v>105.82477751215151</v>
          </cell>
          <cell r="BA411">
            <v>47.502737331841821</v>
          </cell>
          <cell r="BB411">
            <v>49.030333272797542</v>
          </cell>
          <cell r="BC411">
            <v>50.982286971070401</v>
          </cell>
          <cell r="BD411">
            <v>53.722748058399532</v>
          </cell>
          <cell r="BE411">
            <v>58.435994587240451</v>
          </cell>
        </row>
        <row r="412">
          <cell r="AD412">
            <v>86.789110517622973</v>
          </cell>
          <cell r="AE412">
            <v>88.89690965343533</v>
          </cell>
          <cell r="AF412">
            <v>92.135778263441665</v>
          </cell>
          <cell r="AG412">
            <v>96.972264285899271</v>
          </cell>
          <cell r="AH412">
            <v>105.86294451935468</v>
          </cell>
          <cell r="BA412">
            <v>47.519367362500134</v>
          </cell>
          <cell r="BB412">
            <v>49.04582810704494</v>
          </cell>
          <cell r="BC412">
            <v>51.000108501606874</v>
          </cell>
          <cell r="BD412">
            <v>53.739980194916278</v>
          </cell>
          <cell r="BE412">
            <v>58.452567328632732</v>
          </cell>
        </row>
        <row r="413">
          <cell r="AD413">
            <v>86.825017436380378</v>
          </cell>
          <cell r="AE413">
            <v>88.933931308699201</v>
          </cell>
          <cell r="AF413">
            <v>92.170792107034416</v>
          </cell>
          <cell r="AG413">
            <v>97.006001686863456</v>
          </cell>
          <cell r="AH413">
            <v>105.90111152655787</v>
          </cell>
          <cell r="BA413">
            <v>47.535997393158453</v>
          </cell>
          <cell r="BB413">
            <v>49.061322941292346</v>
          </cell>
          <cell r="BC413">
            <v>51.015512346886105</v>
          </cell>
          <cell r="BD413">
            <v>53.757212331433024</v>
          </cell>
          <cell r="BE413">
            <v>58.469140070025013</v>
          </cell>
        </row>
        <row r="414">
          <cell r="AD414">
            <v>86.860924355137783</v>
          </cell>
          <cell r="AE414">
            <v>88.970952963963072</v>
          </cell>
          <cell r="AF414">
            <v>92.20580595062718</v>
          </cell>
          <cell r="AG414">
            <v>97.037134917072009</v>
          </cell>
          <cell r="AH414">
            <v>105.93927853376104</v>
          </cell>
          <cell r="BA414">
            <v>47.552627423816766</v>
          </cell>
          <cell r="BB414">
            <v>49.076817775539752</v>
          </cell>
          <cell r="BC414">
            <v>51.030916192165336</v>
          </cell>
          <cell r="BD414">
            <v>53.774444467949763</v>
          </cell>
          <cell r="BE414">
            <v>58.485712811417287</v>
          </cell>
        </row>
        <row r="415">
          <cell r="AD415">
            <v>86.896831273895188</v>
          </cell>
          <cell r="AE415">
            <v>89.008175723200509</v>
          </cell>
          <cell r="AF415">
            <v>92.240819794219931</v>
          </cell>
          <cell r="AG415">
            <v>97.068268147280577</v>
          </cell>
          <cell r="AH415">
            <v>105.97744554096421</v>
          </cell>
          <cell r="BA415">
            <v>47.569257454475078</v>
          </cell>
          <cell r="BB415">
            <v>49.09231260978715</v>
          </cell>
          <cell r="BC415">
            <v>51.046320037444566</v>
          </cell>
          <cell r="BD415">
            <v>53.79167660446651</v>
          </cell>
          <cell r="BE415">
            <v>58.502285552809568</v>
          </cell>
        </row>
        <row r="416">
          <cell r="AD416">
            <v>86.932738192652593</v>
          </cell>
          <cell r="AE416">
            <v>89.046130990687118</v>
          </cell>
          <cell r="AF416">
            <v>92.275833637812681</v>
          </cell>
          <cell r="AG416">
            <v>97.099401377489144</v>
          </cell>
          <cell r="AH416">
            <v>106.01480103024355</v>
          </cell>
          <cell r="BA416">
            <v>47.585887485133398</v>
          </cell>
          <cell r="BB416">
            <v>49.107807444034556</v>
          </cell>
          <cell r="BC416">
            <v>51.061723882723797</v>
          </cell>
          <cell r="BD416">
            <v>53.808908740983256</v>
          </cell>
          <cell r="BE416">
            <v>58.518858294201848</v>
          </cell>
        </row>
        <row r="417">
          <cell r="AD417">
            <v>86.968645111409998</v>
          </cell>
          <cell r="AE417">
            <v>89.084086258173727</v>
          </cell>
          <cell r="AF417">
            <v>92.310847481405446</v>
          </cell>
          <cell r="AG417">
            <v>97.130534607697712</v>
          </cell>
          <cell r="AH417">
            <v>106.05098417100079</v>
          </cell>
          <cell r="BA417">
            <v>47.60251751579171</v>
          </cell>
          <cell r="BB417">
            <v>49.123302278281955</v>
          </cell>
          <cell r="BC417">
            <v>51.077127728003028</v>
          </cell>
          <cell r="BD417">
            <v>53.826140877499995</v>
          </cell>
          <cell r="BE417">
            <v>58.535431035594129</v>
          </cell>
        </row>
        <row r="418">
          <cell r="AD418">
            <v>87.004247194324662</v>
          </cell>
          <cell r="AE418">
            <v>89.122041525660336</v>
          </cell>
          <cell r="AF418">
            <v>92.345861324998197</v>
          </cell>
          <cell r="AG418">
            <v>97.161667837906265</v>
          </cell>
          <cell r="AH418">
            <v>106.08716731175804</v>
          </cell>
          <cell r="BA418">
            <v>47.61914754645003</v>
          </cell>
          <cell r="BB418">
            <v>49.13879711252936</v>
          </cell>
          <cell r="BC418">
            <v>51.092531573282258</v>
          </cell>
          <cell r="BD418">
            <v>53.843373014016741</v>
          </cell>
          <cell r="BE418">
            <v>58.55200377698641</v>
          </cell>
        </row>
        <row r="419">
          <cell r="AD419">
            <v>87.037749534149754</v>
          </cell>
          <cell r="AE419">
            <v>89.159996793146931</v>
          </cell>
          <cell r="AF419">
            <v>92.380875168590961</v>
          </cell>
          <cell r="AG419">
            <v>97.192801068114832</v>
          </cell>
          <cell r="AH419">
            <v>106.12335045251528</v>
          </cell>
          <cell r="BA419">
            <v>47.635777577108342</v>
          </cell>
          <cell r="BB419">
            <v>49.154291946776759</v>
          </cell>
          <cell r="BC419">
            <v>51.107935418561489</v>
          </cell>
          <cell r="BD419">
            <v>53.860605150533488</v>
          </cell>
          <cell r="BE419">
            <v>58.568576518378691</v>
          </cell>
        </row>
        <row r="420">
          <cell r="AD420">
            <v>87.071251873974845</v>
          </cell>
          <cell r="AE420">
            <v>89.19795206063354</v>
          </cell>
          <cell r="AF420">
            <v>92.415889012183712</v>
          </cell>
          <cell r="AG420">
            <v>97.2239342983234</v>
          </cell>
          <cell r="AH420">
            <v>106.15953359327253</v>
          </cell>
          <cell r="BA420">
            <v>47.652407607766655</v>
          </cell>
          <cell r="BB420">
            <v>49.169786781024165</v>
          </cell>
          <cell r="BC420">
            <v>51.12333926384072</v>
          </cell>
          <cell r="BD420">
            <v>53.877837287050234</v>
          </cell>
          <cell r="BE420">
            <v>58.585149259770965</v>
          </cell>
        </row>
        <row r="421">
          <cell r="AD421">
            <v>87.104754213799936</v>
          </cell>
          <cell r="AE421">
            <v>89.235907328120149</v>
          </cell>
          <cell r="AF421">
            <v>92.450902855776476</v>
          </cell>
          <cell r="AG421">
            <v>97.255067528531953</v>
          </cell>
          <cell r="AH421">
            <v>106.19571673402977</v>
          </cell>
          <cell r="BA421">
            <v>47.669037638424975</v>
          </cell>
          <cell r="BB421">
            <v>49.18528161527157</v>
          </cell>
          <cell r="BC421">
            <v>51.13874310911995</v>
          </cell>
          <cell r="BD421">
            <v>53.895069423566973</v>
          </cell>
          <cell r="BE421">
            <v>58.601722001163246</v>
          </cell>
        </row>
        <row r="422">
          <cell r="AD422">
            <v>87.138256553625027</v>
          </cell>
          <cell r="AE422">
            <v>89.273862595606758</v>
          </cell>
          <cell r="AF422">
            <v>92.485916699369227</v>
          </cell>
          <cell r="AG422">
            <v>97.28620075874052</v>
          </cell>
          <cell r="AH422">
            <v>106.23189987478702</v>
          </cell>
          <cell r="BA422">
            <v>47.685667669083287</v>
          </cell>
          <cell r="BB422">
            <v>49.200776449518969</v>
          </cell>
          <cell r="BC422">
            <v>51.154146954399181</v>
          </cell>
          <cell r="BD422">
            <v>53.912301560083719</v>
          </cell>
          <cell r="BE422">
            <v>58.618294742555527</v>
          </cell>
        </row>
        <row r="423">
          <cell r="AD423">
            <v>87.171758893450118</v>
          </cell>
          <cell r="AE423">
            <v>89.311817863093353</v>
          </cell>
          <cell r="AF423">
            <v>92.520930542961992</v>
          </cell>
          <cell r="AG423">
            <v>97.317333988949088</v>
          </cell>
          <cell r="AH423">
            <v>106.26808301554426</v>
          </cell>
          <cell r="BA423">
            <v>47.7022976997416</v>
          </cell>
          <cell r="BB423">
            <v>49.216271283766375</v>
          </cell>
          <cell r="BC423">
            <v>51.169550799678412</v>
          </cell>
          <cell r="BD423">
            <v>53.929533696600465</v>
          </cell>
          <cell r="BE423">
            <v>58.634867483947808</v>
          </cell>
        </row>
        <row r="424">
          <cell r="AD424">
            <v>87.205261233275209</v>
          </cell>
          <cell r="AE424">
            <v>89.349773130579962</v>
          </cell>
          <cell r="AF424">
            <v>92.555944386554742</v>
          </cell>
          <cell r="AG424">
            <v>97.348467219157655</v>
          </cell>
          <cell r="AH424">
            <v>106.30426615630151</v>
          </cell>
          <cell r="BA424">
            <v>47.718927730399919</v>
          </cell>
          <cell r="BB424">
            <v>49.231766118013773</v>
          </cell>
          <cell r="BC424">
            <v>51.184954644957642</v>
          </cell>
          <cell r="BD424">
            <v>53.946765833117205</v>
          </cell>
          <cell r="BE424">
            <v>58.651440225340089</v>
          </cell>
        </row>
        <row r="425">
          <cell r="AD425">
            <v>87.238763573100286</v>
          </cell>
          <cell r="AE425">
            <v>89.387728398066571</v>
          </cell>
          <cell r="AF425">
            <v>92.590958230147493</v>
          </cell>
          <cell r="AG425">
            <v>97.379600449366208</v>
          </cell>
          <cell r="AH425">
            <v>106.34044929705875</v>
          </cell>
          <cell r="BA425">
            <v>47.735557761058232</v>
          </cell>
          <cell r="BB425">
            <v>49.247260952261179</v>
          </cell>
          <cell r="BC425">
            <v>51.200358490236873</v>
          </cell>
          <cell r="BD425">
            <v>53.963997969633951</v>
          </cell>
          <cell r="BE425">
            <v>58.66801296673237</v>
          </cell>
        </row>
        <row r="426">
          <cell r="AD426">
            <v>87.272265912925377</v>
          </cell>
          <cell r="AE426">
            <v>89.42568366555318</v>
          </cell>
          <cell r="AF426">
            <v>92.625972073740257</v>
          </cell>
          <cell r="AG426">
            <v>97.410733679574776</v>
          </cell>
          <cell r="AH426">
            <v>106.376632437816</v>
          </cell>
          <cell r="BA426">
            <v>47.752187791716551</v>
          </cell>
          <cell r="BB426">
            <v>49.262755786508578</v>
          </cell>
          <cell r="BC426">
            <v>51.215762335516104</v>
          </cell>
          <cell r="BD426">
            <v>53.981230106150697</v>
          </cell>
          <cell r="BE426">
            <v>58.684585708124644</v>
          </cell>
        </row>
        <row r="427">
          <cell r="AD427">
            <v>87.305768252750468</v>
          </cell>
          <cell r="AE427">
            <v>89.463638933039775</v>
          </cell>
          <cell r="AF427">
            <v>92.660985917333008</v>
          </cell>
          <cell r="AG427">
            <v>97.441866909783343</v>
          </cell>
          <cell r="AH427">
            <v>106.41281557857324</v>
          </cell>
          <cell r="BA427">
            <v>47.768817822374864</v>
          </cell>
          <cell r="BB427">
            <v>49.278250620755983</v>
          </cell>
          <cell r="BC427">
            <v>51.231166180795334</v>
          </cell>
          <cell r="BD427">
            <v>53.998462242667436</v>
          </cell>
          <cell r="BE427">
            <v>58.701158449516925</v>
          </cell>
        </row>
        <row r="428">
          <cell r="AD428">
            <v>87.339270592575559</v>
          </cell>
          <cell r="AE428">
            <v>89.501594200526384</v>
          </cell>
          <cell r="AF428">
            <v>92.695999760925773</v>
          </cell>
          <cell r="AG428">
            <v>97.473000139991896</v>
          </cell>
          <cell r="AH428">
            <v>106.44899871933049</v>
          </cell>
          <cell r="BA428">
            <v>47.785447853033176</v>
          </cell>
          <cell r="BB428">
            <v>49.293745455003389</v>
          </cell>
          <cell r="BC428">
            <v>51.246570026074565</v>
          </cell>
          <cell r="BD428">
            <v>54.013554872807539</v>
          </cell>
          <cell r="BE428">
            <v>58.717731190909205</v>
          </cell>
        </row>
        <row r="429">
          <cell r="AD429">
            <v>87.37277293240065</v>
          </cell>
          <cell r="AE429">
            <v>89.539549468012993</v>
          </cell>
          <cell r="AF429">
            <v>92.731013604518523</v>
          </cell>
          <cell r="AG429">
            <v>97.504133370200464</v>
          </cell>
          <cell r="AH429">
            <v>106.48518186008774</v>
          </cell>
          <cell r="BA429">
            <v>47.802077883691496</v>
          </cell>
          <cell r="BB429">
            <v>49.309240289250788</v>
          </cell>
          <cell r="BC429">
            <v>51.261973871353803</v>
          </cell>
          <cell r="BD429">
            <v>54.028437871105552</v>
          </cell>
          <cell r="BE429">
            <v>58.734303932301486</v>
          </cell>
        </row>
        <row r="430">
          <cell r="AD430">
            <v>87.406275272225741</v>
          </cell>
          <cell r="AE430">
            <v>89.577504735499602</v>
          </cell>
          <cell r="AF430">
            <v>92.766027448111288</v>
          </cell>
          <cell r="AG430">
            <v>97.535266600409031</v>
          </cell>
          <cell r="AH430">
            <v>106.52136500084498</v>
          </cell>
          <cell r="BA430">
            <v>47.818707914349808</v>
          </cell>
          <cell r="BB430">
            <v>49.324735123498193</v>
          </cell>
          <cell r="BC430">
            <v>51.277377716633033</v>
          </cell>
          <cell r="BD430">
            <v>54.043320869403573</v>
          </cell>
          <cell r="BE430">
            <v>58.750876673693767</v>
          </cell>
        </row>
        <row r="431">
          <cell r="AD431">
            <v>87.439777612050833</v>
          </cell>
          <cell r="AE431">
            <v>89.615460002986197</v>
          </cell>
          <cell r="AF431">
            <v>92.801041291704038</v>
          </cell>
          <cell r="AG431">
            <v>97.566399830617584</v>
          </cell>
          <cell r="AH431">
            <v>106.55754814160223</v>
          </cell>
          <cell r="BA431">
            <v>47.835337945008121</v>
          </cell>
          <cell r="BB431">
            <v>49.340229957745592</v>
          </cell>
          <cell r="BC431">
            <v>51.292781561912264</v>
          </cell>
          <cell r="BD431">
            <v>54.058203867701586</v>
          </cell>
          <cell r="BE431">
            <v>58.767449415086048</v>
          </cell>
        </row>
        <row r="432">
          <cell r="AD432">
            <v>87.473279951875924</v>
          </cell>
          <cell r="AE432">
            <v>89.653415270472806</v>
          </cell>
          <cell r="AF432">
            <v>92.836055135296803</v>
          </cell>
          <cell r="AG432">
            <v>97.597533060826152</v>
          </cell>
          <cell r="AH432">
            <v>106.59373128235947</v>
          </cell>
          <cell r="BA432">
            <v>47.85196797566644</v>
          </cell>
          <cell r="BB432">
            <v>49.355724791992998</v>
          </cell>
          <cell r="BC432">
            <v>51.308185407191495</v>
          </cell>
          <cell r="BD432">
            <v>54.073086865999599</v>
          </cell>
          <cell r="BE432">
            <v>58.784022156478322</v>
          </cell>
        </row>
        <row r="433">
          <cell r="AD433">
            <v>87.506782291701015</v>
          </cell>
          <cell r="AE433">
            <v>89.691370537959415</v>
          </cell>
          <cell r="AF433">
            <v>92.871068978889554</v>
          </cell>
          <cell r="AG433">
            <v>97.628666291034719</v>
          </cell>
          <cell r="AH433">
            <v>106.62991442311672</v>
          </cell>
          <cell r="BA433">
            <v>47.868598006324753</v>
          </cell>
          <cell r="BB433">
            <v>49.371219626240396</v>
          </cell>
          <cell r="BC433">
            <v>51.323589252470725</v>
          </cell>
          <cell r="BD433">
            <v>54.087969864297619</v>
          </cell>
          <cell r="BE433">
            <v>58.800594897870603</v>
          </cell>
        </row>
        <row r="434">
          <cell r="AD434">
            <v>87.540284631526106</v>
          </cell>
          <cell r="AE434">
            <v>89.729325805446024</v>
          </cell>
          <cell r="AF434">
            <v>92.906082822482304</v>
          </cell>
          <cell r="AG434">
            <v>97.659799521243286</v>
          </cell>
          <cell r="AH434">
            <v>106.66609756387396</v>
          </cell>
          <cell r="BA434">
            <v>47.885228036983065</v>
          </cell>
          <cell r="BB434">
            <v>49.386714460487802</v>
          </cell>
          <cell r="BC434">
            <v>51.338993097749956</v>
          </cell>
          <cell r="BD434">
            <v>54.102852862595633</v>
          </cell>
          <cell r="BE434">
            <v>58.817167639262884</v>
          </cell>
        </row>
        <row r="435">
          <cell r="AD435">
            <v>87.573786971351197</v>
          </cell>
          <cell r="AE435">
            <v>89.767281072932619</v>
          </cell>
          <cell r="AF435">
            <v>92.941096666075069</v>
          </cell>
          <cell r="AG435">
            <v>97.69093275145184</v>
          </cell>
          <cell r="AH435">
            <v>106.70228070463121</v>
          </cell>
          <cell r="BA435">
            <v>47.901858067641385</v>
          </cell>
          <cell r="BB435">
            <v>49.402209294735208</v>
          </cell>
          <cell r="BC435">
            <v>51.354396943029187</v>
          </cell>
          <cell r="BD435">
            <v>54.117735860893646</v>
          </cell>
          <cell r="BE435">
            <v>58.833740380655165</v>
          </cell>
        </row>
        <row r="436">
          <cell r="AD436">
            <v>87.607289311176288</v>
          </cell>
          <cell r="AE436">
            <v>89.805236340419228</v>
          </cell>
          <cell r="AF436">
            <v>92.976110509667819</v>
          </cell>
          <cell r="AG436">
            <v>97.722065981660407</v>
          </cell>
          <cell r="AH436">
            <v>106.73846384538845</v>
          </cell>
          <cell r="BA436">
            <v>47.918488098299697</v>
          </cell>
          <cell r="BB436">
            <v>49.417704128982606</v>
          </cell>
          <cell r="BC436">
            <v>51.369800788308417</v>
          </cell>
          <cell r="BD436">
            <v>54.132618859191659</v>
          </cell>
          <cell r="BE436">
            <v>58.850313122047446</v>
          </cell>
        </row>
        <row r="437">
          <cell r="AD437">
            <v>87.640791651001379</v>
          </cell>
          <cell r="AE437">
            <v>89.843191607905837</v>
          </cell>
          <cell r="AF437">
            <v>93.010462500358571</v>
          </cell>
          <cell r="AG437">
            <v>97.753199211868974</v>
          </cell>
          <cell r="AH437">
            <v>106.7746469861457</v>
          </cell>
          <cell r="BA437">
            <v>47.935118128958017</v>
          </cell>
          <cell r="BB437">
            <v>49.433198963230012</v>
          </cell>
          <cell r="BC437">
            <v>51.385204633587648</v>
          </cell>
          <cell r="BD437">
            <v>54.147501857489679</v>
          </cell>
          <cell r="BE437">
            <v>58.866885863439727</v>
          </cell>
        </row>
        <row r="438">
          <cell r="AD438">
            <v>87.674293990826456</v>
          </cell>
          <cell r="AE438">
            <v>89.881146875392446</v>
          </cell>
          <cell r="AF438">
            <v>93.043393165410535</v>
          </cell>
          <cell r="AG438">
            <v>97.784332442077528</v>
          </cell>
          <cell r="AH438">
            <v>106.81083012690294</v>
          </cell>
          <cell r="BA438">
            <v>47.951748159616329</v>
          </cell>
          <cell r="BB438">
            <v>49.448693797477411</v>
          </cell>
          <cell r="BC438">
            <v>51.400608478866879</v>
          </cell>
          <cell r="BD438">
            <v>54.162384855787693</v>
          </cell>
          <cell r="BE438">
            <v>58.883458604832001</v>
          </cell>
        </row>
        <row r="439">
          <cell r="AD439">
            <v>87.707796330651547</v>
          </cell>
          <cell r="AE439">
            <v>89.919102142879041</v>
          </cell>
          <cell r="AF439">
            <v>93.076323830462499</v>
          </cell>
          <cell r="AG439">
            <v>97.815465672286095</v>
          </cell>
          <cell r="AH439">
            <v>106.84701326766019</v>
          </cell>
          <cell r="BA439">
            <v>47.968378190274642</v>
          </cell>
          <cell r="BB439">
            <v>49.464188631724817</v>
          </cell>
          <cell r="BC439">
            <v>51.416012324146109</v>
          </cell>
          <cell r="BD439">
            <v>54.177267854085706</v>
          </cell>
          <cell r="BE439">
            <v>58.900031346224281</v>
          </cell>
        </row>
        <row r="440">
          <cell r="AD440">
            <v>87.741298670476638</v>
          </cell>
          <cell r="AE440">
            <v>89.95705741036565</v>
          </cell>
          <cell r="AF440">
            <v>93.109254495514463</v>
          </cell>
          <cell r="AG440">
            <v>97.846598902494662</v>
          </cell>
          <cell r="AH440">
            <v>106.88319640841743</v>
          </cell>
          <cell r="BA440">
            <v>47.985008220932961</v>
          </cell>
          <cell r="BB440">
            <v>49.479683465972215</v>
          </cell>
          <cell r="BC440">
            <v>51.43141616942534</v>
          </cell>
          <cell r="BD440">
            <v>54.192150852383726</v>
          </cell>
          <cell r="BE440">
            <v>58.916604087616562</v>
          </cell>
        </row>
        <row r="441">
          <cell r="AD441">
            <v>87.774801010301729</v>
          </cell>
          <cell r="AE441">
            <v>89.995012677852259</v>
          </cell>
          <cell r="AF441">
            <v>93.142185160566427</v>
          </cell>
          <cell r="AG441">
            <v>97.87773213270323</v>
          </cell>
          <cell r="AH441">
            <v>106.91937954917468</v>
          </cell>
          <cell r="BA441">
            <v>48.001414351308853</v>
          </cell>
          <cell r="BB441">
            <v>49.495178300219621</v>
          </cell>
          <cell r="BC441">
            <v>51.446820014704571</v>
          </cell>
          <cell r="BD441">
            <v>54.207033850681739</v>
          </cell>
          <cell r="BE441">
            <v>58.933176829008843</v>
          </cell>
        </row>
        <row r="442">
          <cell r="AD442">
            <v>87.80830335012682</v>
          </cell>
          <cell r="AE442">
            <v>90.027567823948559</v>
          </cell>
          <cell r="AF442">
            <v>93.175115825618391</v>
          </cell>
          <cell r="AG442">
            <v>97.908865362911783</v>
          </cell>
          <cell r="AH442">
            <v>106.95556268993192</v>
          </cell>
          <cell r="BA442">
            <v>48.01577155123654</v>
          </cell>
          <cell r="BB442">
            <v>49.510673134467027</v>
          </cell>
          <cell r="BC442">
            <v>51.462223859983801</v>
          </cell>
          <cell r="BD442">
            <v>54.221916848979753</v>
          </cell>
          <cell r="BE442">
            <v>58.949749570401124</v>
          </cell>
        </row>
        <row r="443">
          <cell r="AD443">
            <v>87.841805689951912</v>
          </cell>
          <cell r="AE443">
            <v>90.05930605092135</v>
          </cell>
          <cell r="AF443">
            <v>93.208046490670355</v>
          </cell>
          <cell r="AG443">
            <v>97.93999859312035</v>
          </cell>
          <cell r="AH443">
            <v>106.99174583068917</v>
          </cell>
          <cell r="BA443">
            <v>48.030128751164234</v>
          </cell>
          <cell r="BB443">
            <v>49.526167968714425</v>
          </cell>
          <cell r="BC443">
            <v>51.477627705263032</v>
          </cell>
          <cell r="BD443">
            <v>54.236799847277773</v>
          </cell>
          <cell r="BE443">
            <v>58.966322311793405</v>
          </cell>
        </row>
        <row r="444">
          <cell r="AD444">
            <v>87.875308029777003</v>
          </cell>
          <cell r="AE444">
            <v>90.091044277894142</v>
          </cell>
          <cell r="AF444">
            <v>93.240977155722319</v>
          </cell>
          <cell r="AG444">
            <v>97.971131823328918</v>
          </cell>
          <cell r="AH444">
            <v>107.02497748922852</v>
          </cell>
          <cell r="BA444">
            <v>48.044485951091929</v>
          </cell>
          <cell r="BB444">
            <v>49.541662802961831</v>
          </cell>
          <cell r="BC444">
            <v>51.493031550542263</v>
          </cell>
          <cell r="BD444">
            <v>54.251682845575786</v>
          </cell>
          <cell r="BE444">
            <v>58.982895053185679</v>
          </cell>
        </row>
        <row r="445">
          <cell r="AD445">
            <v>87.908810369602094</v>
          </cell>
          <cell r="AE445">
            <v>90.122782504866933</v>
          </cell>
          <cell r="AF445">
            <v>93.273907820774284</v>
          </cell>
          <cell r="AG445">
            <v>98.00217354962686</v>
          </cell>
          <cell r="AH445">
            <v>107.0573368623709</v>
          </cell>
          <cell r="BA445">
            <v>48.058843151019623</v>
          </cell>
          <cell r="BB445">
            <v>49.55715763720923</v>
          </cell>
          <cell r="BC445">
            <v>51.508435395821493</v>
          </cell>
          <cell r="BD445">
            <v>54.266565843873799</v>
          </cell>
          <cell r="BE445">
            <v>58.99946779457796</v>
          </cell>
        </row>
        <row r="446">
          <cell r="AD446">
            <v>87.942312709427185</v>
          </cell>
          <cell r="AE446">
            <v>90.154520731839725</v>
          </cell>
          <cell r="AF446">
            <v>93.306838485826248</v>
          </cell>
          <cell r="AG446">
            <v>98.032049055782977</v>
          </cell>
          <cell r="AH446">
            <v>107.0896962355133</v>
          </cell>
          <cell r="BA446">
            <v>48.073200350947317</v>
          </cell>
          <cell r="BB446">
            <v>49.572652471456635</v>
          </cell>
          <cell r="BC446">
            <v>51.523839241100724</v>
          </cell>
          <cell r="BD446">
            <v>54.28144884217182</v>
          </cell>
          <cell r="BE446">
            <v>59.013858056924356</v>
          </cell>
        </row>
        <row r="447">
          <cell r="AD447">
            <v>87.975815049252276</v>
          </cell>
          <cell r="AE447">
            <v>90.186258958812516</v>
          </cell>
          <cell r="AF447">
            <v>93.339769150878212</v>
          </cell>
          <cell r="AG447">
            <v>98.061924561939108</v>
          </cell>
          <cell r="AH447">
            <v>107.1220556086557</v>
          </cell>
          <cell r="BA447">
            <v>48.087557550875012</v>
          </cell>
          <cell r="BB447">
            <v>49.588147305704041</v>
          </cell>
          <cell r="BC447">
            <v>51.539243086379955</v>
          </cell>
          <cell r="BD447">
            <v>54.296331840469833</v>
          </cell>
          <cell r="BE447">
            <v>59.028175907277536</v>
          </cell>
        </row>
        <row r="448">
          <cell r="AD448">
            <v>88.008693431404168</v>
          </cell>
          <cell r="AE448">
            <v>90.217997185785308</v>
          </cell>
          <cell r="AF448">
            <v>93.372699815930176</v>
          </cell>
          <cell r="AG448">
            <v>98.091800068095225</v>
          </cell>
          <cell r="AH448">
            <v>107.15441498179808</v>
          </cell>
          <cell r="BA448">
            <v>48.101914750802706</v>
          </cell>
          <cell r="BB448">
            <v>49.60364213995144</v>
          </cell>
          <cell r="BC448">
            <v>51.554646931659185</v>
          </cell>
          <cell r="BD448">
            <v>54.311214838767846</v>
          </cell>
          <cell r="BE448">
            <v>59.042493757630723</v>
          </cell>
        </row>
        <row r="449">
          <cell r="AD449">
            <v>88.039952219754653</v>
          </cell>
          <cell r="AE449">
            <v>90.249735412758099</v>
          </cell>
          <cell r="AF449">
            <v>93.40563048098214</v>
          </cell>
          <cell r="AG449">
            <v>98.121675574251341</v>
          </cell>
          <cell r="AH449">
            <v>107.18677435494048</v>
          </cell>
          <cell r="BA449">
            <v>48.1162719507304</v>
          </cell>
          <cell r="BB449">
            <v>49.619136974198845</v>
          </cell>
          <cell r="BC449">
            <v>51.570050776938416</v>
          </cell>
          <cell r="BD449">
            <v>54.326097837065859</v>
          </cell>
          <cell r="BE449">
            <v>59.05681160798391</v>
          </cell>
        </row>
        <row r="450">
          <cell r="AD450">
            <v>88.071211008105138</v>
          </cell>
          <cell r="AE450">
            <v>90.281473639730891</v>
          </cell>
          <cell r="AF450">
            <v>93.438561146034118</v>
          </cell>
          <cell r="AG450">
            <v>98.151551080407472</v>
          </cell>
          <cell r="AH450">
            <v>107.21913372808288</v>
          </cell>
          <cell r="BA450">
            <v>48.130629150658095</v>
          </cell>
          <cell r="BB450">
            <v>49.634631808446244</v>
          </cell>
          <cell r="BC450">
            <v>51.585454622217654</v>
          </cell>
          <cell r="BD450">
            <v>54.340980835363879</v>
          </cell>
          <cell r="BE450">
            <v>59.071129458337097</v>
          </cell>
        </row>
        <row r="451">
          <cell r="AD451">
            <v>88.102469796455622</v>
          </cell>
          <cell r="AE451">
            <v>90.313211866703682</v>
          </cell>
          <cell r="AF451">
            <v>93.471491811086082</v>
          </cell>
          <cell r="AG451">
            <v>98.181426586563589</v>
          </cell>
          <cell r="AH451">
            <v>107.25149310122528</v>
          </cell>
          <cell r="BA451">
            <v>48.144986350585789</v>
          </cell>
          <cell r="BB451">
            <v>49.65012664269365</v>
          </cell>
          <cell r="BC451">
            <v>51.600858467496884</v>
          </cell>
          <cell r="BD451">
            <v>54.355863833661893</v>
          </cell>
          <cell r="BE451">
            <v>59.085447308690277</v>
          </cell>
        </row>
        <row r="452">
          <cell r="AD452">
            <v>88.133728584806107</v>
          </cell>
          <cell r="AE452">
            <v>90.344950093676474</v>
          </cell>
          <cell r="AF452">
            <v>93.504422476138046</v>
          </cell>
          <cell r="AG452">
            <v>98.211302092719706</v>
          </cell>
          <cell r="AH452">
            <v>107.28385247436766</v>
          </cell>
          <cell r="BA452">
            <v>48.159343550513483</v>
          </cell>
          <cell r="BB452">
            <v>49.665621476941048</v>
          </cell>
          <cell r="BC452">
            <v>51.616262312776115</v>
          </cell>
          <cell r="BD452">
            <v>54.370746831959906</v>
          </cell>
          <cell r="BE452">
            <v>59.099765159043464</v>
          </cell>
        </row>
        <row r="453">
          <cell r="AD453">
            <v>88.164987373156592</v>
          </cell>
          <cell r="AE453">
            <v>90.376688320649265</v>
          </cell>
          <cell r="AF453">
            <v>93.53735314119001</v>
          </cell>
          <cell r="AG453">
            <v>98.241177598875836</v>
          </cell>
          <cell r="AH453">
            <v>107.31621184751006</v>
          </cell>
          <cell r="BA453">
            <v>48.173700750441178</v>
          </cell>
          <cell r="BB453">
            <v>49.681116311188454</v>
          </cell>
          <cell r="BC453">
            <v>51.631666158055346</v>
          </cell>
          <cell r="BD453">
            <v>54.385629830257926</v>
          </cell>
          <cell r="BE453">
            <v>59.114083009396651</v>
          </cell>
        </row>
        <row r="454">
          <cell r="AD454">
            <v>88.196246161507091</v>
          </cell>
          <cell r="AE454">
            <v>90.408426547622057</v>
          </cell>
          <cell r="AF454">
            <v>93.570283806241974</v>
          </cell>
          <cell r="AG454">
            <v>98.271053105031953</v>
          </cell>
          <cell r="AH454">
            <v>107.34857122065246</v>
          </cell>
          <cell r="BA454">
            <v>48.188057950368872</v>
          </cell>
          <cell r="BB454">
            <v>49.69661114543586</v>
          </cell>
          <cell r="BC454">
            <v>51.647070003334576</v>
          </cell>
          <cell r="BD454">
            <v>54.400512828555939</v>
          </cell>
          <cell r="BE454">
            <v>59.128400859749839</v>
          </cell>
        </row>
        <row r="455">
          <cell r="AD455">
            <v>88.227504949857575</v>
          </cell>
          <cell r="AE455">
            <v>90.440164774594848</v>
          </cell>
          <cell r="AF455">
            <v>93.603214471293938</v>
          </cell>
          <cell r="AG455">
            <v>98.30092861118807</v>
          </cell>
          <cell r="AH455">
            <v>107.38093059379484</v>
          </cell>
          <cell r="BA455">
            <v>48.202415150296567</v>
          </cell>
          <cell r="BB455">
            <v>49.712105979683258</v>
          </cell>
          <cell r="BC455">
            <v>51.662473848613807</v>
          </cell>
          <cell r="BD455">
            <v>54.415395826853953</v>
          </cell>
          <cell r="BE455">
            <v>59.142718710103026</v>
          </cell>
        </row>
        <row r="456">
          <cell r="AD456">
            <v>88.25876373820806</v>
          </cell>
          <cell r="AE456">
            <v>90.47190300156764</v>
          </cell>
          <cell r="AF456">
            <v>93.636145136345903</v>
          </cell>
          <cell r="AG456">
            <v>98.330804117344201</v>
          </cell>
          <cell r="AH456">
            <v>107.41328996693724</v>
          </cell>
          <cell r="BA456">
            <v>48.216772350224261</v>
          </cell>
          <cell r="BB456">
            <v>49.727600813930664</v>
          </cell>
          <cell r="BC456">
            <v>51.677877693893038</v>
          </cell>
          <cell r="BD456">
            <v>54.430278825151973</v>
          </cell>
          <cell r="BE456">
            <v>59.157036560456206</v>
          </cell>
        </row>
        <row r="457">
          <cell r="AD457">
            <v>88.290022526558545</v>
          </cell>
          <cell r="AE457">
            <v>90.503641228540417</v>
          </cell>
          <cell r="AF457">
            <v>93.669075801397867</v>
          </cell>
          <cell r="AG457">
            <v>98.360679623500317</v>
          </cell>
          <cell r="AH457">
            <v>107.44564934007964</v>
          </cell>
          <cell r="BA457">
            <v>48.231129550151955</v>
          </cell>
          <cell r="BB457">
            <v>49.743095648178063</v>
          </cell>
          <cell r="BC457">
            <v>51.693281539172268</v>
          </cell>
          <cell r="BD457">
            <v>54.445161823449986</v>
          </cell>
          <cell r="BE457">
            <v>59.171354410809393</v>
          </cell>
        </row>
        <row r="458">
          <cell r="AD458">
            <v>88.321281314909029</v>
          </cell>
          <cell r="AE458">
            <v>90.535379455513208</v>
          </cell>
          <cell r="AF458">
            <v>93.702006466449831</v>
          </cell>
          <cell r="AG458">
            <v>98.390555129656434</v>
          </cell>
          <cell r="AH458">
            <v>107.47800871322202</v>
          </cell>
          <cell r="BA458">
            <v>48.24548675007965</v>
          </cell>
          <cell r="BB458">
            <v>49.758590482425468</v>
          </cell>
          <cell r="BC458">
            <v>51.708685384451499</v>
          </cell>
          <cell r="BD458">
            <v>54.460044821747999</v>
          </cell>
          <cell r="BE458">
            <v>59.18567226116258</v>
          </cell>
        </row>
        <row r="459">
          <cell r="AD459">
            <v>88.352540103259514</v>
          </cell>
          <cell r="AE459">
            <v>90.567117682486</v>
          </cell>
          <cell r="AF459">
            <v>93.734937131501795</v>
          </cell>
          <cell r="AG459">
            <v>98.420430635812565</v>
          </cell>
          <cell r="AH459">
            <v>107.51036808636442</v>
          </cell>
          <cell r="BA459">
            <v>48.259843950007344</v>
          </cell>
          <cell r="BB459">
            <v>49.774085316672867</v>
          </cell>
          <cell r="BC459">
            <v>51.72408922973073</v>
          </cell>
          <cell r="BD459">
            <v>54.47492782004602</v>
          </cell>
          <cell r="BE459">
            <v>59.199990111515767</v>
          </cell>
        </row>
        <row r="460">
          <cell r="AD460">
            <v>88.383798891610013</v>
          </cell>
          <cell r="AE460">
            <v>90.598855909458791</v>
          </cell>
          <cell r="AF460">
            <v>93.767867796553759</v>
          </cell>
          <cell r="AG460">
            <v>98.450306141968682</v>
          </cell>
          <cell r="AH460">
            <v>107.54272745950682</v>
          </cell>
          <cell r="BA460">
            <v>48.274201149935038</v>
          </cell>
          <cell r="BB460">
            <v>49.789580150920273</v>
          </cell>
          <cell r="BC460">
            <v>51.73949307500996</v>
          </cell>
          <cell r="BD460">
            <v>54.489810818344033</v>
          </cell>
          <cell r="BE460">
            <v>59.214307961868947</v>
          </cell>
        </row>
        <row r="461">
          <cell r="AD461">
            <v>88.415057679960498</v>
          </cell>
          <cell r="AE461">
            <v>90.630594136431583</v>
          </cell>
          <cell r="AF461">
            <v>93.800798461605723</v>
          </cell>
          <cell r="AG461">
            <v>98.480181648124798</v>
          </cell>
          <cell r="AH461">
            <v>107.57508683264921</v>
          </cell>
          <cell r="BA461">
            <v>48.288558349862733</v>
          </cell>
          <cell r="BB461">
            <v>49.805074985167678</v>
          </cell>
          <cell r="BC461">
            <v>51.754896920289191</v>
          </cell>
          <cell r="BD461">
            <v>54.504693816642046</v>
          </cell>
          <cell r="BE461">
            <v>59.228625812222134</v>
          </cell>
        </row>
        <row r="462">
          <cell r="AD462">
            <v>88.446316468310982</v>
          </cell>
          <cell r="AE462">
            <v>90.662332363404374</v>
          </cell>
          <cell r="AF462">
            <v>93.833729126657687</v>
          </cell>
          <cell r="AG462">
            <v>98.510057154280929</v>
          </cell>
          <cell r="AH462">
            <v>107.6074462057916</v>
          </cell>
          <cell r="BA462">
            <v>48.302915549790427</v>
          </cell>
          <cell r="BB462">
            <v>49.820569819415077</v>
          </cell>
          <cell r="BC462">
            <v>51.770300765568422</v>
          </cell>
          <cell r="BD462">
            <v>54.519576814940059</v>
          </cell>
          <cell r="BE462">
            <v>59.242943662575321</v>
          </cell>
        </row>
        <row r="463">
          <cell r="AD463">
            <v>88.477575256661467</v>
          </cell>
          <cell r="AE463">
            <v>90.694070590377166</v>
          </cell>
          <cell r="AF463">
            <v>93.866659791709665</v>
          </cell>
          <cell r="AG463">
            <v>98.539932660437046</v>
          </cell>
          <cell r="AH463">
            <v>107.639805578934</v>
          </cell>
          <cell r="BA463">
            <v>48.317272749718121</v>
          </cell>
          <cell r="BB463">
            <v>49.836064653662483</v>
          </cell>
          <cell r="BC463">
            <v>51.785704610847652</v>
          </cell>
          <cell r="BD463">
            <v>54.53445981323808</v>
          </cell>
          <cell r="BE463">
            <v>59.257261512928508</v>
          </cell>
        </row>
        <row r="464">
          <cell r="AD464">
            <v>88.508834045011952</v>
          </cell>
          <cell r="AE464">
            <v>90.725808817349957</v>
          </cell>
          <cell r="AF464">
            <v>93.899590456761629</v>
          </cell>
          <cell r="AG464">
            <v>98.569808166593162</v>
          </cell>
          <cell r="AH464">
            <v>107.67216495207639</v>
          </cell>
          <cell r="BA464">
            <v>48.331629949645816</v>
          </cell>
          <cell r="BB464">
            <v>49.851559487909881</v>
          </cell>
          <cell r="BC464">
            <v>51.801108456126883</v>
          </cell>
          <cell r="BD464">
            <v>54.549342811536093</v>
          </cell>
          <cell r="BE464">
            <v>59.271579363281688</v>
          </cell>
        </row>
        <row r="465">
          <cell r="AD465">
            <v>88.540092833362436</v>
          </cell>
          <cell r="AE465">
            <v>90.757547044322749</v>
          </cell>
          <cell r="AF465">
            <v>93.932521121813593</v>
          </cell>
          <cell r="AG465">
            <v>98.599683672749293</v>
          </cell>
          <cell r="AH465">
            <v>107.70452432521878</v>
          </cell>
          <cell r="BA465">
            <v>48.34598714957351</v>
          </cell>
          <cell r="BB465">
            <v>49.867054322157287</v>
          </cell>
          <cell r="BC465">
            <v>51.816512301406114</v>
          </cell>
          <cell r="BD465">
            <v>54.564225809834106</v>
          </cell>
          <cell r="BE465">
            <v>59.285897213634875</v>
          </cell>
        </row>
        <row r="466">
          <cell r="AD466">
            <v>88.571351621712921</v>
          </cell>
          <cell r="AE466">
            <v>90.78928527129554</v>
          </cell>
          <cell r="AF466">
            <v>93.965451786865557</v>
          </cell>
          <cell r="AG466">
            <v>98.62955917890541</v>
          </cell>
          <cell r="AH466">
            <v>107.73688369836118</v>
          </cell>
          <cell r="BA466">
            <v>48.360344349501204</v>
          </cell>
          <cell r="BB466">
            <v>49.882549156404686</v>
          </cell>
          <cell r="BC466">
            <v>51.831916146685344</v>
          </cell>
          <cell r="BD466">
            <v>54.579108808132126</v>
          </cell>
          <cell r="BE466">
            <v>59.300215063988063</v>
          </cell>
        </row>
        <row r="467">
          <cell r="AD467">
            <v>88.60261041006342</v>
          </cell>
          <cell r="AE467">
            <v>90.821023498268332</v>
          </cell>
          <cell r="AF467">
            <v>93.998382451917522</v>
          </cell>
          <cell r="AG467">
            <v>98.659434685061527</v>
          </cell>
          <cell r="AH467">
            <v>107.76924307150358</v>
          </cell>
          <cell r="BA467">
            <v>48.374701549428899</v>
          </cell>
          <cell r="BB467">
            <v>49.898043990652091</v>
          </cell>
          <cell r="BC467">
            <v>51.847319991964575</v>
          </cell>
          <cell r="BD467">
            <v>54.593991806430139</v>
          </cell>
          <cell r="BE467">
            <v>59.31453291434125</v>
          </cell>
        </row>
        <row r="468">
          <cell r="AD468">
            <v>88.633869198413905</v>
          </cell>
          <cell r="AE468">
            <v>90.852761725241123</v>
          </cell>
          <cell r="AF468">
            <v>94.02979916019423</v>
          </cell>
          <cell r="AG468">
            <v>98.689310191217658</v>
          </cell>
          <cell r="AH468">
            <v>107.80160244464597</v>
          </cell>
          <cell r="BA468">
            <v>48.389058749356593</v>
          </cell>
          <cell r="BB468">
            <v>49.913538824899497</v>
          </cell>
          <cell r="BC468">
            <v>51.862723837243806</v>
          </cell>
          <cell r="BD468">
            <v>54.608874804728153</v>
          </cell>
          <cell r="BE468">
            <v>59.32885076469443</v>
          </cell>
        </row>
        <row r="469">
          <cell r="AD469">
            <v>88.665127986764389</v>
          </cell>
          <cell r="AE469">
            <v>90.884499952213915</v>
          </cell>
          <cell r="AF469">
            <v>94.061137661696392</v>
          </cell>
          <cell r="AG469">
            <v>98.719185697373774</v>
          </cell>
          <cell r="AH469">
            <v>107.83396181778836</v>
          </cell>
          <cell r="BA469">
            <v>48.403415949284287</v>
          </cell>
          <cell r="BB469">
            <v>49.929033659146896</v>
          </cell>
          <cell r="BC469">
            <v>51.878127682523036</v>
          </cell>
          <cell r="BD469">
            <v>54.623757803026173</v>
          </cell>
          <cell r="BE469">
            <v>59.343168615047617</v>
          </cell>
        </row>
        <row r="470">
          <cell r="AD470">
            <v>88.696386775114874</v>
          </cell>
          <cell r="AE470">
            <v>90.916238179186706</v>
          </cell>
          <cell r="AF470">
            <v>94.092476163198569</v>
          </cell>
          <cell r="AG470">
            <v>98.749061203529891</v>
          </cell>
          <cell r="AH470">
            <v>107.86632119093076</v>
          </cell>
          <cell r="BA470">
            <v>48.417773149211982</v>
          </cell>
          <cell r="BB470">
            <v>49.944528493394301</v>
          </cell>
          <cell r="BC470">
            <v>51.893531527802274</v>
          </cell>
          <cell r="BD470">
            <v>54.638640801324186</v>
          </cell>
          <cell r="BE470">
            <v>59.357486465400804</v>
          </cell>
        </row>
        <row r="471">
          <cell r="AD471">
            <v>88.727645563465359</v>
          </cell>
          <cell r="AE471">
            <v>90.947976406159498</v>
          </cell>
          <cell r="AF471">
            <v>94.123814664700731</v>
          </cell>
          <cell r="AG471">
            <v>98.778936709686022</v>
          </cell>
          <cell r="AH471">
            <v>107.89868056407315</v>
          </cell>
          <cell r="BA471">
            <v>48.432130349139676</v>
          </cell>
          <cell r="BB471">
            <v>49.9600233276417</v>
          </cell>
          <cell r="BC471">
            <v>51.908935373081505</v>
          </cell>
          <cell r="BD471">
            <v>54.653523799622199</v>
          </cell>
          <cell r="BE471">
            <v>59.371804315753991</v>
          </cell>
        </row>
        <row r="472">
          <cell r="AD472">
            <v>88.758904351815843</v>
          </cell>
          <cell r="AE472">
            <v>90.979714633132289</v>
          </cell>
          <cell r="AF472">
            <v>94.155153166202908</v>
          </cell>
          <cell r="AG472">
            <v>98.808812215842138</v>
          </cell>
          <cell r="AH472">
            <v>107.93103993721554</v>
          </cell>
          <cell r="BA472">
            <v>48.446487549067371</v>
          </cell>
          <cell r="BB472">
            <v>49.975518161889106</v>
          </cell>
          <cell r="BC472">
            <v>51.924339218360736</v>
          </cell>
          <cell r="BD472">
            <v>54.66840679792022</v>
          </cell>
          <cell r="BE472">
            <v>59.386122166107178</v>
          </cell>
        </row>
        <row r="473">
          <cell r="AD473">
            <v>88.790163140166328</v>
          </cell>
          <cell r="AE473">
            <v>91.01105096134954</v>
          </cell>
          <cell r="AF473">
            <v>94.186491667705084</v>
          </cell>
          <cell r="AG473">
            <v>98.838687721998255</v>
          </cell>
          <cell r="AH473">
            <v>107.96339931035794</v>
          </cell>
          <cell r="BA473">
            <v>48.460844748995065</v>
          </cell>
          <cell r="BB473">
            <v>49.991012996136504</v>
          </cell>
          <cell r="BC473">
            <v>51.939743063639966</v>
          </cell>
          <cell r="BD473">
            <v>54.683289796218233</v>
          </cell>
          <cell r="BE473">
            <v>59.400440016460358</v>
          </cell>
        </row>
        <row r="474">
          <cell r="AD474">
            <v>88.821421928516827</v>
          </cell>
          <cell r="AE474">
            <v>91.041675444348641</v>
          </cell>
          <cell r="AF474">
            <v>94.217830169207247</v>
          </cell>
          <cell r="AG474">
            <v>98.868563228154386</v>
          </cell>
          <cell r="AH474">
            <v>107.99575868350033</v>
          </cell>
          <cell r="BA474">
            <v>48.475201948922759</v>
          </cell>
          <cell r="BB474">
            <v>50.00561918452533</v>
          </cell>
          <cell r="BC474">
            <v>51.955146908919197</v>
          </cell>
          <cell r="BD474">
            <v>54.698172794516246</v>
          </cell>
          <cell r="BE474">
            <v>59.414757866813545</v>
          </cell>
        </row>
        <row r="475">
          <cell r="AD475">
            <v>88.852680716867312</v>
          </cell>
          <cell r="AE475">
            <v>91.072299927347757</v>
          </cell>
          <cell r="AF475">
            <v>94.249168670709423</v>
          </cell>
          <cell r="AG475">
            <v>98.898438734310503</v>
          </cell>
          <cell r="AH475">
            <v>108.02597567350507</v>
          </cell>
          <cell r="BA475">
            <v>48.489559148850454</v>
          </cell>
          <cell r="BB475">
            <v>50.018998195299922</v>
          </cell>
          <cell r="BC475">
            <v>51.970550754198428</v>
          </cell>
          <cell r="BD475">
            <v>54.713055792814259</v>
          </cell>
          <cell r="BE475">
            <v>59.429075717166732</v>
          </cell>
        </row>
        <row r="476">
          <cell r="AD476">
            <v>88.883939505217796</v>
          </cell>
          <cell r="AE476">
            <v>91.102924410346859</v>
          </cell>
          <cell r="AF476">
            <v>94.280507172211585</v>
          </cell>
          <cell r="AG476">
            <v>98.928314240466619</v>
          </cell>
          <cell r="AH476">
            <v>108.05586950728798</v>
          </cell>
          <cell r="BA476">
            <v>48.503916348778148</v>
          </cell>
          <cell r="BB476">
            <v>50.032377206074507</v>
          </cell>
          <cell r="BC476">
            <v>51.985954599477658</v>
          </cell>
          <cell r="BD476">
            <v>54.72793879111228</v>
          </cell>
          <cell r="BE476">
            <v>59.443393567519919</v>
          </cell>
        </row>
        <row r="477">
          <cell r="AD477">
            <v>88.915198293568281</v>
          </cell>
          <cell r="AE477">
            <v>91.133548893345974</v>
          </cell>
          <cell r="AF477">
            <v>94.311845673713762</v>
          </cell>
          <cell r="AG477">
            <v>98.95818974662275</v>
          </cell>
          <cell r="AH477">
            <v>108.08576334107087</v>
          </cell>
          <cell r="BA477">
            <v>48.518273548705842</v>
          </cell>
          <cell r="BB477">
            <v>50.045756216849099</v>
          </cell>
          <cell r="BC477">
            <v>52.001173105835825</v>
          </cell>
          <cell r="BD477">
            <v>54.742821789410293</v>
          </cell>
          <cell r="BE477">
            <v>59.457711417873099</v>
          </cell>
        </row>
        <row r="478">
          <cell r="AD478">
            <v>88.946457081918766</v>
          </cell>
          <cell r="AE478">
            <v>91.16417337634509</v>
          </cell>
          <cell r="AF478">
            <v>94.343184175215939</v>
          </cell>
          <cell r="AG478">
            <v>98.988065252778867</v>
          </cell>
          <cell r="AH478">
            <v>108.11565717485377</v>
          </cell>
          <cell r="BA478">
            <v>48.532630748633537</v>
          </cell>
          <cell r="BB478">
            <v>50.059135227623692</v>
          </cell>
          <cell r="BC478">
            <v>52.014475333033189</v>
          </cell>
          <cell r="BD478">
            <v>54.757704787708306</v>
          </cell>
          <cell r="BE478">
            <v>59.472029268226287</v>
          </cell>
        </row>
        <row r="479">
          <cell r="AD479">
            <v>88.97771587026925</v>
          </cell>
          <cell r="AE479">
            <v>91.194797859344192</v>
          </cell>
          <cell r="AF479">
            <v>94.374522676718101</v>
          </cell>
          <cell r="AG479">
            <v>99.018293442409089</v>
          </cell>
          <cell r="AH479">
            <v>108.14555100863667</v>
          </cell>
          <cell r="BA479">
            <v>48.546987948561231</v>
          </cell>
          <cell r="BB479">
            <v>50.072514238398277</v>
          </cell>
          <cell r="BC479">
            <v>52.027777560230554</v>
          </cell>
          <cell r="BD479">
            <v>54.772587786006326</v>
          </cell>
          <cell r="BE479">
            <v>59.486347118579474</v>
          </cell>
        </row>
        <row r="480">
          <cell r="AD480">
            <v>89.008373652580005</v>
          </cell>
          <cell r="AE480">
            <v>91.225422342343307</v>
          </cell>
          <cell r="AF480">
            <v>94.405861178220277</v>
          </cell>
          <cell r="AG480">
            <v>99.048756247984358</v>
          </cell>
          <cell r="AH480">
            <v>108.17544484241957</v>
          </cell>
          <cell r="BA480">
            <v>48.561345148488925</v>
          </cell>
          <cell r="BB480">
            <v>50.085893249172869</v>
          </cell>
          <cell r="BC480">
            <v>52.041079787427918</v>
          </cell>
          <cell r="BD480">
            <v>54.78747078430434</v>
          </cell>
          <cell r="BE480">
            <v>59.500664968932661</v>
          </cell>
        </row>
        <row r="481">
          <cell r="AD481">
            <v>89.037539133386474</v>
          </cell>
          <cell r="AE481">
            <v>91.256046825342423</v>
          </cell>
          <cell r="AF481">
            <v>94.437199679722454</v>
          </cell>
          <cell r="AG481">
            <v>99.079219053559626</v>
          </cell>
          <cell r="AH481">
            <v>108.20533867620246</v>
          </cell>
          <cell r="BA481">
            <v>48.57570234841662</v>
          </cell>
          <cell r="BB481">
            <v>50.099272259947462</v>
          </cell>
          <cell r="BC481">
            <v>52.054382014625283</v>
          </cell>
          <cell r="BD481">
            <v>54.802353782602353</v>
          </cell>
          <cell r="BE481">
            <v>59.514982819285841</v>
          </cell>
        </row>
        <row r="482">
          <cell r="AD482">
            <v>89.066704614192943</v>
          </cell>
          <cell r="AE482">
            <v>91.286671308341525</v>
          </cell>
          <cell r="AF482">
            <v>94.468538181224616</v>
          </cell>
          <cell r="AG482">
            <v>99.109681859134909</v>
          </cell>
          <cell r="AH482">
            <v>108.23523250998537</v>
          </cell>
          <cell r="BA482">
            <v>48.590059548344314</v>
          </cell>
          <cell r="BB482">
            <v>50.112651270722047</v>
          </cell>
          <cell r="BC482">
            <v>52.067684241822647</v>
          </cell>
          <cell r="BD482">
            <v>54.817236780900373</v>
          </cell>
          <cell r="BE482">
            <v>59.529300669639028</v>
          </cell>
        </row>
        <row r="483">
          <cell r="AD483">
            <v>89.095870094999412</v>
          </cell>
          <cell r="AE483">
            <v>91.317295791340641</v>
          </cell>
          <cell r="AF483">
            <v>94.499876682726793</v>
          </cell>
          <cell r="AG483">
            <v>99.140144664710178</v>
          </cell>
          <cell r="AH483">
            <v>108.26512634376826</v>
          </cell>
          <cell r="BA483">
            <v>48.604416748272008</v>
          </cell>
          <cell r="BB483">
            <v>50.126030281496639</v>
          </cell>
          <cell r="BC483">
            <v>52.080986469020011</v>
          </cell>
          <cell r="BD483">
            <v>54.832119779198386</v>
          </cell>
          <cell r="BE483">
            <v>59.543618519992215</v>
          </cell>
        </row>
        <row r="484">
          <cell r="AD484">
            <v>89.125035575805882</v>
          </cell>
          <cell r="AE484">
            <v>91.347920274339756</v>
          </cell>
          <cell r="AF484">
            <v>94.531215184228955</v>
          </cell>
          <cell r="AG484">
            <v>99.170607470285447</v>
          </cell>
          <cell r="AH484">
            <v>108.29502017755117</v>
          </cell>
          <cell r="BA484">
            <v>48.618773948199703</v>
          </cell>
          <cell r="BB484">
            <v>50.139409292271232</v>
          </cell>
          <cell r="BC484">
            <v>52.094288696217376</v>
          </cell>
          <cell r="BD484">
            <v>54.8470027774964</v>
          </cell>
          <cell r="BE484">
            <v>59.557936370345402</v>
          </cell>
        </row>
        <row r="485">
          <cell r="AD485">
            <v>89.154201056612351</v>
          </cell>
          <cell r="AE485">
            <v>91.378544757338858</v>
          </cell>
          <cell r="AF485">
            <v>94.562553685731132</v>
          </cell>
          <cell r="AG485">
            <v>99.201070275860715</v>
          </cell>
          <cell r="AH485">
            <v>108.32491401133406</v>
          </cell>
          <cell r="BA485">
            <v>48.633131148127397</v>
          </cell>
          <cell r="BB485">
            <v>50.152788303045817</v>
          </cell>
          <cell r="BC485">
            <v>52.10759092341474</v>
          </cell>
          <cell r="BD485">
            <v>54.86188577579442</v>
          </cell>
          <cell r="BE485">
            <v>59.572254220698582</v>
          </cell>
        </row>
        <row r="486">
          <cell r="AD486">
            <v>89.18336653741882</v>
          </cell>
          <cell r="AE486">
            <v>91.409169240337974</v>
          </cell>
          <cell r="AF486">
            <v>94.593892187233308</v>
          </cell>
          <cell r="AG486">
            <v>99.231533081435984</v>
          </cell>
          <cell r="AH486">
            <v>108.35480784511695</v>
          </cell>
          <cell r="BA486">
            <v>48.647488348055091</v>
          </cell>
          <cell r="BB486">
            <v>50.166167313820409</v>
          </cell>
          <cell r="BC486">
            <v>52.120893150612112</v>
          </cell>
          <cell r="BD486">
            <v>54.876768774092433</v>
          </cell>
          <cell r="BE486">
            <v>59.586572071051769</v>
          </cell>
        </row>
        <row r="487">
          <cell r="AD487">
            <v>89.212532018225289</v>
          </cell>
          <cell r="AE487">
            <v>91.43979372333709</v>
          </cell>
          <cell r="AF487">
            <v>94.625230688735471</v>
          </cell>
          <cell r="AG487">
            <v>99.261995887011253</v>
          </cell>
          <cell r="AH487">
            <v>108.38470167889986</v>
          </cell>
          <cell r="BA487">
            <v>48.661845547982786</v>
          </cell>
          <cell r="BB487">
            <v>50.179546324595002</v>
          </cell>
          <cell r="BC487">
            <v>52.134195377809476</v>
          </cell>
          <cell r="BD487">
            <v>54.891651772390446</v>
          </cell>
          <cell r="BE487">
            <v>59.600889921404956</v>
          </cell>
        </row>
        <row r="488">
          <cell r="AD488">
            <v>89.241697499031758</v>
          </cell>
          <cell r="AE488">
            <v>91.470418206336191</v>
          </cell>
          <cell r="AF488">
            <v>94.656569190237647</v>
          </cell>
          <cell r="AG488">
            <v>99.292458692586521</v>
          </cell>
          <cell r="AH488">
            <v>108.41459551268275</v>
          </cell>
          <cell r="BA488">
            <v>48.67620274791048</v>
          </cell>
          <cell r="BB488">
            <v>50.192925335369587</v>
          </cell>
          <cell r="BC488">
            <v>52.147497605006841</v>
          </cell>
          <cell r="BD488">
            <v>54.906534770688459</v>
          </cell>
          <cell r="BE488">
            <v>59.615207771758143</v>
          </cell>
        </row>
        <row r="489">
          <cell r="AD489">
            <v>89.270862979838242</v>
          </cell>
          <cell r="AE489">
            <v>91.501042689335307</v>
          </cell>
          <cell r="AF489">
            <v>94.687907691739809</v>
          </cell>
          <cell r="AG489">
            <v>99.322921498161804</v>
          </cell>
          <cell r="AH489">
            <v>108.44448934646564</v>
          </cell>
          <cell r="BA489">
            <v>48.690559947838175</v>
          </cell>
          <cell r="BB489">
            <v>50.206304346144179</v>
          </cell>
          <cell r="BC489">
            <v>52.160799832204205</v>
          </cell>
          <cell r="BD489">
            <v>54.92141776898648</v>
          </cell>
          <cell r="BE489">
            <v>59.629525622111331</v>
          </cell>
        </row>
        <row r="490">
          <cell r="AD490">
            <v>89.300028460644711</v>
          </cell>
          <cell r="AE490">
            <v>91.531667172334409</v>
          </cell>
          <cell r="AF490">
            <v>94.719246193241986</v>
          </cell>
          <cell r="AG490">
            <v>99.353384303737073</v>
          </cell>
          <cell r="AH490">
            <v>108.47438318024855</v>
          </cell>
          <cell r="BA490">
            <v>48.704917147765869</v>
          </cell>
          <cell r="BB490">
            <v>50.219683356918772</v>
          </cell>
          <cell r="BC490">
            <v>52.174102059401569</v>
          </cell>
          <cell r="BD490">
            <v>54.936300767284493</v>
          </cell>
          <cell r="BE490">
            <v>59.643843472464511</v>
          </cell>
        </row>
        <row r="491">
          <cell r="AD491">
            <v>89.32919394145118</v>
          </cell>
          <cell r="AE491">
            <v>91.562291655333524</v>
          </cell>
          <cell r="AF491">
            <v>94.750584694744163</v>
          </cell>
          <cell r="AG491">
            <v>99.383847109312342</v>
          </cell>
          <cell r="AH491">
            <v>108.50427701403144</v>
          </cell>
          <cell r="BA491">
            <v>48.719274347693563</v>
          </cell>
          <cell r="BB491">
            <v>50.233062367693357</v>
          </cell>
          <cell r="BC491">
            <v>52.187404286598934</v>
          </cell>
          <cell r="BD491">
            <v>54.951183765582506</v>
          </cell>
          <cell r="BE491">
            <v>59.658161322817698</v>
          </cell>
        </row>
        <row r="492">
          <cell r="AD492">
            <v>89.358359422257649</v>
          </cell>
          <cell r="AE492">
            <v>91.59291613833264</v>
          </cell>
          <cell r="AF492">
            <v>94.781923196246325</v>
          </cell>
          <cell r="AG492">
            <v>99.41430991488761</v>
          </cell>
          <cell r="AH492">
            <v>108.53417084781435</v>
          </cell>
          <cell r="BA492">
            <v>48.733631547621258</v>
          </cell>
          <cell r="BB492">
            <v>50.246441378467949</v>
          </cell>
          <cell r="BC492">
            <v>52.200706513796298</v>
          </cell>
          <cell r="BD492">
            <v>54.966066763880526</v>
          </cell>
          <cell r="BE492">
            <v>59.672479173170885</v>
          </cell>
        </row>
        <row r="493">
          <cell r="AD493">
            <v>89.387524903064119</v>
          </cell>
          <cell r="AE493">
            <v>91.623540621331742</v>
          </cell>
          <cell r="AF493">
            <v>94.813261697748501</v>
          </cell>
          <cell r="AG493">
            <v>99.444772720462879</v>
          </cell>
          <cell r="AH493">
            <v>108.56406468159724</v>
          </cell>
          <cell r="BA493">
            <v>48.747988747548945</v>
          </cell>
          <cell r="BB493">
            <v>50.259820389242542</v>
          </cell>
          <cell r="BC493">
            <v>52.214008740993663</v>
          </cell>
          <cell r="BD493">
            <v>54.98094976217854</v>
          </cell>
          <cell r="BE493">
            <v>59.686797023524072</v>
          </cell>
        </row>
        <row r="494">
          <cell r="AD494">
            <v>89.416690383870588</v>
          </cell>
          <cell r="AE494">
            <v>91.654165104330858</v>
          </cell>
          <cell r="AF494">
            <v>94.844600199250664</v>
          </cell>
          <cell r="AG494">
            <v>99.475235526038148</v>
          </cell>
          <cell r="AH494">
            <v>108.59395851538014</v>
          </cell>
          <cell r="BA494">
            <v>48.762345947476639</v>
          </cell>
          <cell r="BB494">
            <v>50.273199400017127</v>
          </cell>
          <cell r="BC494">
            <v>52.227310968191027</v>
          </cell>
          <cell r="BD494">
            <v>54.995832760476553</v>
          </cell>
          <cell r="BE494">
            <v>59.701114873877252</v>
          </cell>
        </row>
        <row r="495">
          <cell r="AD495">
            <v>89.445855864677057</v>
          </cell>
          <cell r="AE495">
            <v>91.684789587329973</v>
          </cell>
          <cell r="AF495">
            <v>94.87593870075284</v>
          </cell>
          <cell r="AG495">
            <v>99.505698331613431</v>
          </cell>
          <cell r="AH495">
            <v>108.62385234916304</v>
          </cell>
          <cell r="BA495">
            <v>48.776703147404334</v>
          </cell>
          <cell r="BB495">
            <v>50.286578410791719</v>
          </cell>
          <cell r="BC495">
            <v>52.240613195388391</v>
          </cell>
          <cell r="BD495">
            <v>55.009255535630842</v>
          </cell>
          <cell r="BE495">
            <v>59.715432724230439</v>
          </cell>
        </row>
        <row r="496">
          <cell r="AD496">
            <v>89.475021345483526</v>
          </cell>
          <cell r="AE496">
            <v>91.715414070329075</v>
          </cell>
          <cell r="AF496">
            <v>94.907277202255017</v>
          </cell>
          <cell r="AG496">
            <v>99.536161137188699</v>
          </cell>
          <cell r="AH496">
            <v>108.65374618294594</v>
          </cell>
          <cell r="BA496">
            <v>48.791060347332028</v>
          </cell>
          <cell r="BB496">
            <v>50.299957421566312</v>
          </cell>
          <cell r="BC496">
            <v>52.253915422585756</v>
          </cell>
          <cell r="BD496">
            <v>55.022110446229235</v>
          </cell>
          <cell r="BE496">
            <v>59.729750574583626</v>
          </cell>
        </row>
        <row r="497">
          <cell r="AD497">
            <v>89.504186826289995</v>
          </cell>
          <cell r="AE497">
            <v>91.746038553328191</v>
          </cell>
          <cell r="AF497">
            <v>94.938615703757179</v>
          </cell>
          <cell r="AG497">
            <v>99.566623942763968</v>
          </cell>
          <cell r="AH497">
            <v>108.68364001672883</v>
          </cell>
          <cell r="BA497">
            <v>48.805417547259722</v>
          </cell>
          <cell r="BB497">
            <v>50.313336432340897</v>
          </cell>
          <cell r="BC497">
            <v>52.26721764978312</v>
          </cell>
          <cell r="BD497">
            <v>55.034965356827627</v>
          </cell>
          <cell r="BE497">
            <v>59.744068424936813</v>
          </cell>
        </row>
        <row r="498">
          <cell r="AD498">
            <v>89.533352307096465</v>
          </cell>
          <cell r="AE498">
            <v>91.776663036327307</v>
          </cell>
          <cell r="AF498">
            <v>94.969954205259356</v>
          </cell>
          <cell r="AG498">
            <v>99.597086748339237</v>
          </cell>
          <cell r="AH498">
            <v>108.71353385051174</v>
          </cell>
          <cell r="BA498">
            <v>48.819774747187417</v>
          </cell>
          <cell r="BB498">
            <v>50.326715443115489</v>
          </cell>
          <cell r="BC498">
            <v>52.280519876980485</v>
          </cell>
          <cell r="BD498">
            <v>55.047820267426026</v>
          </cell>
          <cell r="BE498">
            <v>59.758386275289993</v>
          </cell>
        </row>
        <row r="499">
          <cell r="AD499">
            <v>89.562517787902948</v>
          </cell>
          <cell r="AE499">
            <v>91.807287519326408</v>
          </cell>
          <cell r="AF499">
            <v>95.001212576336201</v>
          </cell>
          <cell r="AG499">
            <v>99.627549553914506</v>
          </cell>
          <cell r="AH499">
            <v>108.74342768429463</v>
          </cell>
          <cell r="BA499">
            <v>48.834131947115111</v>
          </cell>
          <cell r="BB499">
            <v>50.340094453890082</v>
          </cell>
          <cell r="BC499">
            <v>52.293822104177856</v>
          </cell>
          <cell r="BD499">
            <v>55.060675178024418</v>
          </cell>
          <cell r="BE499">
            <v>59.77270412564318</v>
          </cell>
        </row>
        <row r="500">
          <cell r="AD500">
            <v>89.591683268709417</v>
          </cell>
          <cell r="AE500">
            <v>91.837912002325524</v>
          </cell>
          <cell r="AF500">
            <v>95.03060851241726</v>
          </cell>
          <cell r="AG500">
            <v>99.658012359489774</v>
          </cell>
          <cell r="AH500">
            <v>108.77332151807754</v>
          </cell>
          <cell r="BA500">
            <v>48.848489147042805</v>
          </cell>
          <cell r="BB500">
            <v>50.353473464664667</v>
          </cell>
          <cell r="BC500">
            <v>52.307124331375221</v>
          </cell>
          <cell r="BD500">
            <v>55.07353008862281</v>
          </cell>
          <cell r="BE500">
            <v>59.787021975996367</v>
          </cell>
        </row>
        <row r="501">
          <cell r="AD501">
            <v>89.620848749515886</v>
          </cell>
          <cell r="AE501">
            <v>91.86853648532464</v>
          </cell>
          <cell r="AF501">
            <v>95.060004448498319</v>
          </cell>
          <cell r="AG501">
            <v>99.688475165065043</v>
          </cell>
          <cell r="AH501">
            <v>108.80321535186043</v>
          </cell>
          <cell r="BA501">
            <v>48.8628463469705</v>
          </cell>
          <cell r="BB501">
            <v>50.366852475439259</v>
          </cell>
          <cell r="BC501">
            <v>52.320426558572585</v>
          </cell>
          <cell r="BD501">
            <v>55.086384999221202</v>
          </cell>
          <cell r="BE501">
            <v>59.801339826349555</v>
          </cell>
        </row>
        <row r="502">
          <cell r="AD502">
            <v>89.650014230322356</v>
          </cell>
          <cell r="AE502">
            <v>91.899160968323741</v>
          </cell>
          <cell r="AF502">
            <v>95.089400384579378</v>
          </cell>
          <cell r="AG502">
            <v>99.718937970640326</v>
          </cell>
          <cell r="AH502">
            <v>108.83310918564332</v>
          </cell>
          <cell r="BA502">
            <v>48.877203546898194</v>
          </cell>
          <cell r="BB502">
            <v>50.380231486213852</v>
          </cell>
          <cell r="BC502">
            <v>52.333728785769949</v>
          </cell>
          <cell r="BD502">
            <v>55.099239909819595</v>
          </cell>
          <cell r="BE502">
            <v>59.815657676702735</v>
          </cell>
        </row>
        <row r="503">
          <cell r="AD503">
            <v>89.679179711128825</v>
          </cell>
          <cell r="AE503">
            <v>91.929785451322857</v>
          </cell>
          <cell r="AF503">
            <v>95.118796320660451</v>
          </cell>
          <cell r="AG503">
            <v>99.749400776215595</v>
          </cell>
          <cell r="AH503">
            <v>108.86300301942623</v>
          </cell>
          <cell r="BA503">
            <v>48.891560746825888</v>
          </cell>
          <cell r="BB503">
            <v>50.393610496988437</v>
          </cell>
          <cell r="BC503">
            <v>52.347031012967314</v>
          </cell>
          <cell r="BD503">
            <v>55.112094820417994</v>
          </cell>
          <cell r="BE503">
            <v>59.829975527055922</v>
          </cell>
        </row>
        <row r="504">
          <cell r="AD504">
            <v>89.708345191935294</v>
          </cell>
          <cell r="AE504">
            <v>91.960409934321959</v>
          </cell>
          <cell r="AF504">
            <v>95.14819225674151</v>
          </cell>
          <cell r="AG504">
            <v>99.779863581790863</v>
          </cell>
          <cell r="AH504">
            <v>108.89289685320912</v>
          </cell>
          <cell r="BA504">
            <v>48.905917946753583</v>
          </cell>
          <cell r="BB504">
            <v>50.406989507763029</v>
          </cell>
          <cell r="BC504">
            <v>52.360333240164678</v>
          </cell>
          <cell r="BD504">
            <v>55.124949731016386</v>
          </cell>
          <cell r="BE504">
            <v>59.844293377409109</v>
          </cell>
        </row>
        <row r="505">
          <cell r="AD505">
            <v>89.737510672741763</v>
          </cell>
          <cell r="AE505">
            <v>91.991034417321075</v>
          </cell>
          <cell r="AF505">
            <v>95.177588192822569</v>
          </cell>
          <cell r="AG505">
            <v>99.810326387366132</v>
          </cell>
          <cell r="AH505">
            <v>108.92279068699202</v>
          </cell>
          <cell r="BA505">
            <v>48.920275146681277</v>
          </cell>
          <cell r="BB505">
            <v>50.420368518537622</v>
          </cell>
          <cell r="BC505">
            <v>52.373635467362043</v>
          </cell>
          <cell r="BD505">
            <v>55.137804641614778</v>
          </cell>
          <cell r="BE505">
            <v>59.858611227762296</v>
          </cell>
        </row>
        <row r="506">
          <cell r="AD506">
            <v>89.766676153548232</v>
          </cell>
          <cell r="AE506">
            <v>92.019618476653022</v>
          </cell>
          <cell r="AF506">
            <v>95.206984128903628</v>
          </cell>
          <cell r="AG506">
            <v>99.840789192941401</v>
          </cell>
          <cell r="AH506">
            <v>108.95268452077492</v>
          </cell>
          <cell r="BA506">
            <v>48.934632346608971</v>
          </cell>
          <cell r="BB506">
            <v>50.433747529312207</v>
          </cell>
          <cell r="BC506">
            <v>52.386937694559407</v>
          </cell>
          <cell r="BD506">
            <v>55.15065955221317</v>
          </cell>
          <cell r="BE506">
            <v>59.872929078115476</v>
          </cell>
        </row>
        <row r="507">
          <cell r="AD507">
            <v>89.795841634354701</v>
          </cell>
          <cell r="AE507">
            <v>92.047357913828833</v>
          </cell>
          <cell r="AF507">
            <v>95.236380064984701</v>
          </cell>
          <cell r="AG507">
            <v>99.871251998516669</v>
          </cell>
          <cell r="AH507">
            <v>108.98257835455782</v>
          </cell>
          <cell r="BA507">
            <v>48.948989546536666</v>
          </cell>
          <cell r="BB507">
            <v>50.447126540086799</v>
          </cell>
          <cell r="BC507">
            <v>52.400239921756771</v>
          </cell>
          <cell r="BD507">
            <v>55.163514462811563</v>
          </cell>
          <cell r="BE507">
            <v>59.887246928468663</v>
          </cell>
        </row>
        <row r="508">
          <cell r="AD508">
            <v>89.825007115161171</v>
          </cell>
          <cell r="AE508">
            <v>92.075097351004658</v>
          </cell>
          <cell r="AF508">
            <v>95.26577600106576</v>
          </cell>
          <cell r="AG508">
            <v>99.901714804091952</v>
          </cell>
          <cell r="AH508">
            <v>109.01113680523949</v>
          </cell>
          <cell r="BA508">
            <v>48.96334674646436</v>
          </cell>
          <cell r="BB508">
            <v>50.460505550861392</v>
          </cell>
          <cell r="BC508">
            <v>52.413542148954136</v>
          </cell>
          <cell r="BD508">
            <v>55.176369373409962</v>
          </cell>
          <cell r="BE508">
            <v>59.90156477882185</v>
          </cell>
        </row>
        <row r="509">
          <cell r="AD509">
            <v>89.854172595967654</v>
          </cell>
          <cell r="AE509">
            <v>92.102836788180468</v>
          </cell>
          <cell r="AF509">
            <v>95.295171937146819</v>
          </cell>
          <cell r="AG509">
            <v>99.932177609667221</v>
          </cell>
          <cell r="AH509">
            <v>109.03782994004526</v>
          </cell>
          <cell r="BA509">
            <v>48.977703946392054</v>
          </cell>
          <cell r="BB509">
            <v>50.473884561635977</v>
          </cell>
          <cell r="BC509">
            <v>52.4268443761515</v>
          </cell>
          <cell r="BD509">
            <v>55.189224284008354</v>
          </cell>
          <cell r="BE509">
            <v>59.915882629175037</v>
          </cell>
        </row>
        <row r="510">
          <cell r="AD510">
            <v>89.883338076774123</v>
          </cell>
          <cell r="AE510">
            <v>92.130576225356279</v>
          </cell>
          <cell r="AF510">
            <v>95.324567873227878</v>
          </cell>
          <cell r="AG510">
            <v>99.96264041524249</v>
          </cell>
          <cell r="AH510">
            <v>109.06452307485102</v>
          </cell>
          <cell r="BA510">
            <v>48.992061146319749</v>
          </cell>
          <cell r="BB510">
            <v>50.487263572410569</v>
          </cell>
          <cell r="BC510">
            <v>52.440146603348865</v>
          </cell>
          <cell r="BD510">
            <v>55.202079194606746</v>
          </cell>
          <cell r="BE510">
            <v>59.930200479528224</v>
          </cell>
        </row>
        <row r="511">
          <cell r="AD511">
            <v>89.912503557580592</v>
          </cell>
          <cell r="AE511">
            <v>92.15831566253209</v>
          </cell>
          <cell r="AF511">
            <v>95.353963809308951</v>
          </cell>
          <cell r="AG511">
            <v>99.993103220817758</v>
          </cell>
          <cell r="AH511">
            <v>109.09121620965679</v>
          </cell>
          <cell r="BA511">
            <v>49.005541538001694</v>
          </cell>
          <cell r="BB511">
            <v>50.500642583185162</v>
          </cell>
          <cell r="BC511">
            <v>52.453448830546229</v>
          </cell>
          <cell r="BD511">
            <v>55.214934105205138</v>
          </cell>
          <cell r="BE511">
            <v>59.944518329881404</v>
          </cell>
        </row>
        <row r="512">
          <cell r="AD512">
            <v>89.941669038387062</v>
          </cell>
          <cell r="AE512">
            <v>92.186055099707914</v>
          </cell>
          <cell r="AF512">
            <v>95.38335974539001</v>
          </cell>
          <cell r="AG512">
            <v>100.02290683096982</v>
          </cell>
          <cell r="AH512">
            <v>109.11790934446255</v>
          </cell>
          <cell r="BA512">
            <v>49.017937405399621</v>
          </cell>
          <cell r="BB512">
            <v>50.514021593959747</v>
          </cell>
          <cell r="BC512">
            <v>52.4667510577436</v>
          </cell>
          <cell r="BD512">
            <v>55.227789015803531</v>
          </cell>
          <cell r="BE512">
            <v>59.958836180234591</v>
          </cell>
        </row>
        <row r="513">
          <cell r="AD513">
            <v>89.970834519193531</v>
          </cell>
          <cell r="AE513">
            <v>92.213794536883725</v>
          </cell>
          <cell r="AF513">
            <v>95.412755681471069</v>
          </cell>
          <cell r="AG513">
            <v>100.05251752250267</v>
          </cell>
          <cell r="AH513">
            <v>109.14460247926831</v>
          </cell>
          <cell r="BA513">
            <v>49.030333272797542</v>
          </cell>
          <cell r="BB513">
            <v>50.527400604734339</v>
          </cell>
          <cell r="BC513">
            <v>52.480053284940965</v>
          </cell>
          <cell r="BD513">
            <v>55.24064392640193</v>
          </cell>
          <cell r="BE513">
            <v>59.973154030587779</v>
          </cell>
        </row>
        <row r="514">
          <cell r="AD514">
            <v>90</v>
          </cell>
          <cell r="AE514">
            <v>92.241533974059536</v>
          </cell>
          <cell r="AF514">
            <v>95.442151617552128</v>
          </cell>
          <cell r="AG514">
            <v>100.08212821403551</v>
          </cell>
          <cell r="AH514">
            <v>109.17129561407408</v>
          </cell>
          <cell r="BA514">
            <v>49.042729140195462</v>
          </cell>
          <cell r="BB514">
            <v>50.540779615508931</v>
          </cell>
          <cell r="BC514">
            <v>52.493355512138329</v>
          </cell>
          <cell r="BD514">
            <v>55.253498837000322</v>
          </cell>
          <cell r="BE514">
            <v>59.987471880940966</v>
          </cell>
        </row>
        <row r="515">
          <cell r="AD515">
            <v>90.027212355806469</v>
          </cell>
          <cell r="AE515">
            <v>92.269273411235346</v>
          </cell>
          <cell r="AF515">
            <v>95.471547553633187</v>
          </cell>
          <cell r="AG515">
            <v>100.11173890556836</v>
          </cell>
          <cell r="AH515">
            <v>109.19798874887985</v>
          </cell>
          <cell r="BA515">
            <v>49.055125007593382</v>
          </cell>
          <cell r="BB515">
            <v>50.554158626283517</v>
          </cell>
          <cell r="BC515">
            <v>52.506657739335694</v>
          </cell>
          <cell r="BD515">
            <v>55.266353747598714</v>
          </cell>
          <cell r="BE515">
            <v>60.001546309631344</v>
          </cell>
        </row>
        <row r="516">
          <cell r="AD516">
            <v>90.054424711612938</v>
          </cell>
          <cell r="AE516">
            <v>92.297012848411157</v>
          </cell>
          <cell r="AF516">
            <v>95.50094348971426</v>
          </cell>
          <cell r="AG516">
            <v>100.14134959710121</v>
          </cell>
          <cell r="AH516">
            <v>109.22468188368562</v>
          </cell>
          <cell r="BA516">
            <v>49.06752087499131</v>
          </cell>
          <cell r="BB516">
            <v>50.567537637058109</v>
          </cell>
          <cell r="BC516">
            <v>52.519959966533058</v>
          </cell>
          <cell r="BD516">
            <v>55.279208658197106</v>
          </cell>
          <cell r="BE516">
            <v>60.013916786682117</v>
          </cell>
        </row>
        <row r="517">
          <cell r="AD517">
            <v>90.081637067419408</v>
          </cell>
          <cell r="AE517">
            <v>92.324752285586982</v>
          </cell>
          <cell r="AF517">
            <v>95.530339425795319</v>
          </cell>
          <cell r="AG517">
            <v>100.17096028863406</v>
          </cell>
          <cell r="AH517">
            <v>109.25137501849139</v>
          </cell>
          <cell r="BA517">
            <v>49.07991674238923</v>
          </cell>
          <cell r="BB517">
            <v>50.580916647832701</v>
          </cell>
          <cell r="BC517">
            <v>52.533262193730422</v>
          </cell>
          <cell r="BD517">
            <v>55.292063568795498</v>
          </cell>
          <cell r="BE517">
            <v>60.026287263732883</v>
          </cell>
        </row>
        <row r="518">
          <cell r="AD518">
            <v>90.108849423225877</v>
          </cell>
          <cell r="AE518">
            <v>92.352491722762792</v>
          </cell>
          <cell r="AF518">
            <v>95.559735361876378</v>
          </cell>
          <cell r="AG518">
            <v>100.20057098016692</v>
          </cell>
          <cell r="AH518">
            <v>109.27806815329716</v>
          </cell>
          <cell r="BA518">
            <v>49.09231260978715</v>
          </cell>
          <cell r="BB518">
            <v>50.594295658607294</v>
          </cell>
          <cell r="BC518">
            <v>52.546564420927787</v>
          </cell>
          <cell r="BD518">
            <v>55.304918479393898</v>
          </cell>
          <cell r="BE518">
            <v>60.038657740783655</v>
          </cell>
        </row>
        <row r="519">
          <cell r="AD519">
            <v>90.13606177903236</v>
          </cell>
          <cell r="AE519">
            <v>92.380231159938603</v>
          </cell>
          <cell r="AF519">
            <v>95.589131297957437</v>
          </cell>
          <cell r="AG519">
            <v>100.23018167169977</v>
          </cell>
          <cell r="AH519">
            <v>109.30476128810292</v>
          </cell>
          <cell r="BA519">
            <v>49.104708477185071</v>
          </cell>
          <cell r="BB519">
            <v>50.607674669381879</v>
          </cell>
          <cell r="BC519">
            <v>52.559866648125151</v>
          </cell>
          <cell r="BD519">
            <v>55.31777338999229</v>
          </cell>
          <cell r="BE519">
            <v>60.051028217834421</v>
          </cell>
        </row>
        <row r="520">
          <cell r="AD520">
            <v>90.163274134838829</v>
          </cell>
          <cell r="AE520">
            <v>92.407970597114414</v>
          </cell>
          <cell r="AF520">
            <v>95.61852723403851</v>
          </cell>
          <cell r="AG520">
            <v>100.25979236323262</v>
          </cell>
          <cell r="AH520">
            <v>109.33145442290869</v>
          </cell>
          <cell r="BA520">
            <v>49.117104344582998</v>
          </cell>
          <cell r="BB520">
            <v>50.621053680156471</v>
          </cell>
          <cell r="BC520">
            <v>52.573168875322516</v>
          </cell>
          <cell r="BD520">
            <v>55.330628300590682</v>
          </cell>
          <cell r="BE520">
            <v>60.063398694885194</v>
          </cell>
        </row>
        <row r="521">
          <cell r="AD521">
            <v>90.190486490645299</v>
          </cell>
          <cell r="AE521">
            <v>92.435710034290224</v>
          </cell>
          <cell r="AF521">
            <v>95.647923170119569</v>
          </cell>
          <cell r="AG521">
            <v>100.28940305476547</v>
          </cell>
          <cell r="AH521">
            <v>109.35814755771446</v>
          </cell>
          <cell r="BA521">
            <v>49.129500211980918</v>
          </cell>
          <cell r="BB521">
            <v>50.634432690931064</v>
          </cell>
          <cell r="BC521">
            <v>52.58647110251988</v>
          </cell>
          <cell r="BD521">
            <v>55.343483211189074</v>
          </cell>
          <cell r="BE521">
            <v>60.075769171935967</v>
          </cell>
        </row>
        <row r="522">
          <cell r="AD522">
            <v>90.217698846451768</v>
          </cell>
          <cell r="AE522">
            <v>92.463449471466049</v>
          </cell>
          <cell r="AF522">
            <v>95.677319106200628</v>
          </cell>
          <cell r="AG522">
            <v>100.31901374629831</v>
          </cell>
          <cell r="AH522">
            <v>109.38484069252023</v>
          </cell>
          <cell r="BA522">
            <v>49.141896079378839</v>
          </cell>
          <cell r="BB522">
            <v>50.647811701705649</v>
          </cell>
          <cell r="BC522">
            <v>52.599773329717245</v>
          </cell>
          <cell r="BD522">
            <v>55.356338121787466</v>
          </cell>
          <cell r="BE522">
            <v>60.088139648986733</v>
          </cell>
        </row>
        <row r="523">
          <cell r="AD523">
            <v>90.244911202258237</v>
          </cell>
          <cell r="AE523">
            <v>92.49118890864186</v>
          </cell>
          <cell r="AF523">
            <v>95.706715042281687</v>
          </cell>
          <cell r="AG523">
            <v>100.34862443783116</v>
          </cell>
          <cell r="AH523">
            <v>109.41153382732598</v>
          </cell>
          <cell r="BA523">
            <v>49.154291946776759</v>
          </cell>
          <cell r="BB523">
            <v>50.661190712480241</v>
          </cell>
          <cell r="BC523">
            <v>52.613075556914609</v>
          </cell>
          <cell r="BD523">
            <v>55.369193032385866</v>
          </cell>
          <cell r="BE523">
            <v>60.100510126037506</v>
          </cell>
        </row>
        <row r="524">
          <cell r="AD524">
            <v>90.272123558064706</v>
          </cell>
          <cell r="AE524">
            <v>92.51892834581767</v>
          </cell>
          <cell r="AF524">
            <v>95.73611097836276</v>
          </cell>
          <cell r="AG524">
            <v>100.37823512936401</v>
          </cell>
          <cell r="AH524">
            <v>109.43822696213175</v>
          </cell>
          <cell r="BA524">
            <v>49.166687814174686</v>
          </cell>
          <cell r="BB524">
            <v>50.674569723254834</v>
          </cell>
          <cell r="BC524">
            <v>52.626377784111973</v>
          </cell>
          <cell r="BD524">
            <v>55.382047942984258</v>
          </cell>
          <cell r="BE524">
            <v>60.112880603088271</v>
          </cell>
        </row>
        <row r="525">
          <cell r="AD525">
            <v>90.299335913871175</v>
          </cell>
          <cell r="AE525">
            <v>92.546667782993481</v>
          </cell>
          <cell r="AF525">
            <v>95.765506914443819</v>
          </cell>
          <cell r="AG525">
            <v>100.40784582089687</v>
          </cell>
          <cell r="AH525">
            <v>109.46492009693752</v>
          </cell>
          <cell r="BA525">
            <v>49.179083681572607</v>
          </cell>
          <cell r="BB525">
            <v>50.687948734029419</v>
          </cell>
          <cell r="BC525">
            <v>52.639680011309345</v>
          </cell>
          <cell r="BD525">
            <v>55.39490285358265</v>
          </cell>
          <cell r="BE525">
            <v>60.125251080139044</v>
          </cell>
        </row>
        <row r="526">
          <cell r="AD526">
            <v>90.326548269677644</v>
          </cell>
          <cell r="AE526">
            <v>92.574407220169306</v>
          </cell>
          <cell r="AF526">
            <v>95.794902850524878</v>
          </cell>
          <cell r="AG526">
            <v>100.43745651242972</v>
          </cell>
          <cell r="AH526">
            <v>109.49161323174329</v>
          </cell>
          <cell r="BA526">
            <v>49.191479548970527</v>
          </cell>
          <cell r="BB526">
            <v>50.701327744804011</v>
          </cell>
          <cell r="BC526">
            <v>52.652982238506709</v>
          </cell>
          <cell r="BD526">
            <v>55.407757764181042</v>
          </cell>
          <cell r="BE526">
            <v>60.13762155718981</v>
          </cell>
        </row>
        <row r="527">
          <cell r="AD527">
            <v>90.353760625484114</v>
          </cell>
          <cell r="AE527">
            <v>92.602146657345116</v>
          </cell>
          <cell r="AF527">
            <v>95.824298786605937</v>
          </cell>
          <cell r="AG527">
            <v>100.46706720396257</v>
          </cell>
          <cell r="AH527">
            <v>109.51830636654906</v>
          </cell>
          <cell r="BA527">
            <v>49.203875416368447</v>
          </cell>
          <cell r="BB527">
            <v>50.714706755578604</v>
          </cell>
          <cell r="BC527">
            <v>52.666284465704074</v>
          </cell>
          <cell r="BD527">
            <v>55.420612674779434</v>
          </cell>
          <cell r="BE527">
            <v>60.149992034240583</v>
          </cell>
        </row>
        <row r="528">
          <cell r="AD528">
            <v>90.380972981290583</v>
          </cell>
          <cell r="AE528">
            <v>92.629886094520927</v>
          </cell>
          <cell r="AF528">
            <v>95.85369472268701</v>
          </cell>
          <cell r="AG528">
            <v>100.49667789549542</v>
          </cell>
          <cell r="AH528">
            <v>109.54499950135482</v>
          </cell>
          <cell r="BA528">
            <v>49.216271283766375</v>
          </cell>
          <cell r="BB528">
            <v>50.728085766353189</v>
          </cell>
          <cell r="BC528">
            <v>52.679586692901438</v>
          </cell>
          <cell r="BD528">
            <v>55.433467585377834</v>
          </cell>
          <cell r="BE528">
            <v>60.162362511291349</v>
          </cell>
        </row>
        <row r="529">
          <cell r="AD529">
            <v>90.408185337097066</v>
          </cell>
          <cell r="AE529">
            <v>92.657625531696738</v>
          </cell>
          <cell r="AF529">
            <v>95.883090658768069</v>
          </cell>
          <cell r="AG529">
            <v>100.52628858702826</v>
          </cell>
          <cell r="AH529">
            <v>109.57169263616059</v>
          </cell>
          <cell r="BA529">
            <v>49.228667151164295</v>
          </cell>
          <cell r="BB529">
            <v>50.741464777127781</v>
          </cell>
          <cell r="BC529">
            <v>52.692888920098802</v>
          </cell>
          <cell r="BD529">
            <v>55.446322495976226</v>
          </cell>
          <cell r="BE529">
            <v>60.174732988342122</v>
          </cell>
        </row>
        <row r="530">
          <cell r="AD530">
            <v>90.435397692903535</v>
          </cell>
          <cell r="AE530">
            <v>92.685364968872548</v>
          </cell>
          <cell r="AF530">
            <v>95.912486594849128</v>
          </cell>
          <cell r="AG530">
            <v>100.55589927856111</v>
          </cell>
          <cell r="AH530">
            <v>109.59838577096636</v>
          </cell>
          <cell r="BA530">
            <v>49.241063018562215</v>
          </cell>
          <cell r="BB530">
            <v>50.754843787902374</v>
          </cell>
          <cell r="BC530">
            <v>52.706191147296167</v>
          </cell>
          <cell r="BD530">
            <v>55.459177406574618</v>
          </cell>
          <cell r="BE530">
            <v>60.187103465392887</v>
          </cell>
        </row>
        <row r="531">
          <cell r="AD531">
            <v>90.462610048710005</v>
          </cell>
          <cell r="AE531">
            <v>92.713104406048373</v>
          </cell>
          <cell r="AF531">
            <v>95.941882530930187</v>
          </cell>
          <cell r="AG531">
            <v>100.58550997009397</v>
          </cell>
          <cell r="AH531">
            <v>109.62507890577213</v>
          </cell>
          <cell r="BA531">
            <v>49.253458885960143</v>
          </cell>
          <cell r="BB531">
            <v>50.768222798676959</v>
          </cell>
          <cell r="BC531">
            <v>52.719493374493531</v>
          </cell>
          <cell r="BD531">
            <v>55.47203231717301</v>
          </cell>
          <cell r="BE531">
            <v>60.19947394244366</v>
          </cell>
        </row>
        <row r="532">
          <cell r="AD532">
            <v>90.489822404516474</v>
          </cell>
          <cell r="AE532">
            <v>92.740843843224184</v>
          </cell>
          <cell r="AF532">
            <v>95.971278467011246</v>
          </cell>
          <cell r="AG532">
            <v>100.61512066162682</v>
          </cell>
          <cell r="AH532">
            <v>109.6517720405779</v>
          </cell>
          <cell r="BA532">
            <v>49.265854753358063</v>
          </cell>
          <cell r="BB532">
            <v>50.781601809451551</v>
          </cell>
          <cell r="BC532">
            <v>52.732795601690896</v>
          </cell>
          <cell r="BD532">
            <v>55.484887227771402</v>
          </cell>
          <cell r="BE532">
            <v>60.211844419494433</v>
          </cell>
        </row>
        <row r="533">
          <cell r="AD533">
            <v>90.517034760322943</v>
          </cell>
          <cell r="AE533">
            <v>92.768583280399994</v>
          </cell>
          <cell r="AF533">
            <v>96.000583270229825</v>
          </cell>
          <cell r="AG533">
            <v>100.64473135315967</v>
          </cell>
          <cell r="AH533">
            <v>109.67846517538365</v>
          </cell>
          <cell r="BA533">
            <v>49.278250620755983</v>
          </cell>
          <cell r="BB533">
            <v>50.794980820226144</v>
          </cell>
          <cell r="BC533">
            <v>52.74609782888826</v>
          </cell>
          <cell r="BD533">
            <v>55.497742138369794</v>
          </cell>
          <cell r="BE533">
            <v>60.224214896545199</v>
          </cell>
        </row>
        <row r="534">
          <cell r="AD534">
            <v>90.544247116129412</v>
          </cell>
          <cell r="AE534">
            <v>92.796322717575805</v>
          </cell>
          <cell r="AF534">
            <v>96.026006899791128</v>
          </cell>
          <cell r="AG534">
            <v>100.67434204469252</v>
          </cell>
          <cell r="AH534">
            <v>109.70515831018942</v>
          </cell>
          <cell r="BA534">
            <v>49.290646488153904</v>
          </cell>
          <cell r="BB534">
            <v>50.808359831000729</v>
          </cell>
          <cell r="BC534">
            <v>52.759400056085624</v>
          </cell>
          <cell r="BD534">
            <v>55.510597048968194</v>
          </cell>
          <cell r="BE534">
            <v>60.236585373595972</v>
          </cell>
        </row>
        <row r="535">
          <cell r="AD535">
            <v>90.571459471935881</v>
          </cell>
          <cell r="AE535">
            <v>92.82406215475163</v>
          </cell>
          <cell r="AF535">
            <v>96.051430529352416</v>
          </cell>
          <cell r="AG535">
            <v>100.70395273622538</v>
          </cell>
          <cell r="AH535">
            <v>109.73185144499519</v>
          </cell>
          <cell r="BA535">
            <v>49.303042355551831</v>
          </cell>
          <cell r="BB535">
            <v>50.821738841775321</v>
          </cell>
          <cell r="BC535">
            <v>52.772702283282989</v>
          </cell>
          <cell r="BD535">
            <v>55.523451959566586</v>
          </cell>
          <cell r="BE535">
            <v>60.248955850646738</v>
          </cell>
        </row>
        <row r="536">
          <cell r="AD536">
            <v>90.598671827742351</v>
          </cell>
          <cell r="AE536">
            <v>92.85180159192744</v>
          </cell>
          <cell r="AF536">
            <v>96.076854158913704</v>
          </cell>
          <cell r="AG536">
            <v>100.73356342775821</v>
          </cell>
          <cell r="AH536">
            <v>109.75854457980095</v>
          </cell>
          <cell r="BA536">
            <v>49.315438222949751</v>
          </cell>
          <cell r="BB536">
            <v>50.835117852549914</v>
          </cell>
          <cell r="BC536">
            <v>52.786004510480353</v>
          </cell>
          <cell r="BD536">
            <v>55.536306870164978</v>
          </cell>
          <cell r="BE536">
            <v>60.26132632769751</v>
          </cell>
        </row>
        <row r="537">
          <cell r="AD537">
            <v>90.62588418354882</v>
          </cell>
          <cell r="AE537">
            <v>92.879541029103251</v>
          </cell>
          <cell r="AF537">
            <v>96.102277788475007</v>
          </cell>
          <cell r="AG537">
            <v>100.76317411929107</v>
          </cell>
          <cell r="AH537">
            <v>109.78523771460672</v>
          </cell>
          <cell r="BA537">
            <v>49.327834090347672</v>
          </cell>
          <cell r="BB537">
            <v>50.848496863324499</v>
          </cell>
          <cell r="BC537">
            <v>52.799306737677718</v>
          </cell>
          <cell r="BD537">
            <v>55.54916178076337</v>
          </cell>
          <cell r="BE537">
            <v>60.273696804748276</v>
          </cell>
        </row>
        <row r="538">
          <cell r="AD538">
            <v>90.653096539355289</v>
          </cell>
          <cell r="AE538">
            <v>92.907280466279062</v>
          </cell>
          <cell r="AF538">
            <v>96.127701418036295</v>
          </cell>
          <cell r="AG538">
            <v>100.79278481082392</v>
          </cell>
          <cell r="AH538">
            <v>109.81193084941249</v>
          </cell>
          <cell r="BA538">
            <v>49.340229957745592</v>
          </cell>
          <cell r="BB538">
            <v>50.861875874099091</v>
          </cell>
          <cell r="BC538">
            <v>52.812608964875089</v>
          </cell>
          <cell r="BD538">
            <v>55.562016691361762</v>
          </cell>
          <cell r="BE538">
            <v>60.286067281799049</v>
          </cell>
        </row>
        <row r="539">
          <cell r="AD539">
            <v>90.680308895161772</v>
          </cell>
          <cell r="AE539">
            <v>92.935019903454872</v>
          </cell>
          <cell r="AF539">
            <v>96.153125047597598</v>
          </cell>
          <cell r="AG539">
            <v>100.82239550235677</v>
          </cell>
          <cell r="AH539">
            <v>109.83862398421826</v>
          </cell>
          <cell r="BA539">
            <v>49.352625825143519</v>
          </cell>
          <cell r="BB539">
            <v>50.875254884873684</v>
          </cell>
          <cell r="BC539">
            <v>52.825911192072454</v>
          </cell>
          <cell r="BD539">
            <v>55.574871601960162</v>
          </cell>
          <cell r="BE539">
            <v>60.298437758849815</v>
          </cell>
        </row>
        <row r="540">
          <cell r="AD540">
            <v>90.707521250968242</v>
          </cell>
          <cell r="AE540">
            <v>92.962759340630697</v>
          </cell>
          <cell r="AF540">
            <v>96.178548677158886</v>
          </cell>
          <cell r="AG540">
            <v>100.85200619388962</v>
          </cell>
          <cell r="AH540">
            <v>109.86531711902403</v>
          </cell>
          <cell r="BA540">
            <v>49.36502169254144</v>
          </cell>
          <cell r="BB540">
            <v>50.888633895648269</v>
          </cell>
          <cell r="BC540">
            <v>52.839213419269818</v>
          </cell>
          <cell r="BD540">
            <v>55.587726512558554</v>
          </cell>
          <cell r="BE540">
            <v>60.310808235900588</v>
          </cell>
        </row>
        <row r="541">
          <cell r="AD541">
            <v>90.734733606774711</v>
          </cell>
          <cell r="AE541">
            <v>92.990498777806508</v>
          </cell>
          <cell r="AF541">
            <v>96.203972306720175</v>
          </cell>
          <cell r="AG541">
            <v>100.88161688542247</v>
          </cell>
          <cell r="AH541">
            <v>109.8920102538298</v>
          </cell>
          <cell r="BA541">
            <v>49.37741755993936</v>
          </cell>
          <cell r="BB541">
            <v>50.902012906422861</v>
          </cell>
          <cell r="BC541">
            <v>52.852515646467182</v>
          </cell>
          <cell r="BD541">
            <v>55.600581423156946</v>
          </cell>
          <cell r="BE541">
            <v>60.323178712951353</v>
          </cell>
        </row>
        <row r="542">
          <cell r="AD542">
            <v>90.76194596258118</v>
          </cell>
          <cell r="AE542">
            <v>93.017321310188493</v>
          </cell>
          <cell r="AF542">
            <v>96.229395936281477</v>
          </cell>
          <cell r="AG542">
            <v>100.91122757695533</v>
          </cell>
          <cell r="AH542">
            <v>109.91870338863556</v>
          </cell>
          <cell r="BA542">
            <v>49.38981342733728</v>
          </cell>
          <cell r="BB542">
            <v>50.915391917197454</v>
          </cell>
          <cell r="BC542">
            <v>52.865817873664547</v>
          </cell>
          <cell r="BD542">
            <v>55.613436333755338</v>
          </cell>
          <cell r="BE542">
            <v>60.335549190002126</v>
          </cell>
        </row>
        <row r="543">
          <cell r="AD543">
            <v>90.789158318387649</v>
          </cell>
          <cell r="AE543">
            <v>93.043666179806593</v>
          </cell>
          <cell r="AF543">
            <v>96.254819565842766</v>
          </cell>
          <cell r="AG543">
            <v>100.94083826848818</v>
          </cell>
          <cell r="AH543">
            <v>109.94539652344133</v>
          </cell>
          <cell r="BA543">
            <v>49.402209294735208</v>
          </cell>
          <cell r="BB543">
            <v>50.928770927972039</v>
          </cell>
          <cell r="BC543">
            <v>52.879120100861911</v>
          </cell>
          <cell r="BD543">
            <v>55.62629124435373</v>
          </cell>
          <cell r="BE543">
            <v>60.347919667052899</v>
          </cell>
        </row>
        <row r="544">
          <cell r="AD544">
            <v>90.816370674194118</v>
          </cell>
          <cell r="AE544">
            <v>93.070011049424707</v>
          </cell>
          <cell r="AF544">
            <v>96.280243195404069</v>
          </cell>
          <cell r="AG544">
            <v>100.97044896002102</v>
          </cell>
          <cell r="AH544">
            <v>109.97208965824709</v>
          </cell>
          <cell r="BA544">
            <v>49.414605162133128</v>
          </cell>
          <cell r="BB544">
            <v>50.942149938746631</v>
          </cell>
          <cell r="BC544">
            <v>52.892422328059276</v>
          </cell>
          <cell r="BD544">
            <v>55.63914615495213</v>
          </cell>
          <cell r="BE544">
            <v>60.360290144103665</v>
          </cell>
        </row>
        <row r="545">
          <cell r="AD545">
            <v>90.843583030000588</v>
          </cell>
          <cell r="AE545">
            <v>93.096355919042821</v>
          </cell>
          <cell r="AF545">
            <v>96.305666824965357</v>
          </cell>
          <cell r="AG545">
            <v>101.00005596161387</v>
          </cell>
          <cell r="AH545">
            <v>109.99878279305285</v>
          </cell>
          <cell r="BA545">
            <v>49.427001029531048</v>
          </cell>
          <cell r="BB545">
            <v>50.955528949521224</v>
          </cell>
          <cell r="BC545">
            <v>52.90572455525664</v>
          </cell>
          <cell r="BD545">
            <v>55.652001065550522</v>
          </cell>
          <cell r="BE545">
            <v>60.372660621154438</v>
          </cell>
        </row>
        <row r="546">
          <cell r="AD546">
            <v>90.870795385807057</v>
          </cell>
          <cell r="AE546">
            <v>93.122700788660936</v>
          </cell>
          <cell r="AF546">
            <v>96.331090454526645</v>
          </cell>
          <cell r="AG546">
            <v>101.02783498795179</v>
          </cell>
          <cell r="AH546">
            <v>110.02321153514784</v>
          </cell>
          <cell r="BA546">
            <v>49.439396896928969</v>
          </cell>
          <cell r="BB546">
            <v>50.968907960295809</v>
          </cell>
          <cell r="BC546">
            <v>52.919026782454004</v>
          </cell>
          <cell r="BD546">
            <v>55.664855976148914</v>
          </cell>
          <cell r="BE546">
            <v>60.385031098205204</v>
          </cell>
        </row>
        <row r="547">
          <cell r="AD547">
            <v>90.898007741613526</v>
          </cell>
          <cell r="AE547">
            <v>93.149045658279036</v>
          </cell>
          <cell r="AF547">
            <v>96.356514084087948</v>
          </cell>
          <cell r="AG547">
            <v>101.0556140142897</v>
          </cell>
          <cell r="AH547">
            <v>110.04753208748211</v>
          </cell>
          <cell r="BA547">
            <v>49.451792764326896</v>
          </cell>
          <cell r="BB547">
            <v>50.982286971070401</v>
          </cell>
          <cell r="BC547">
            <v>52.932329009651369</v>
          </cell>
          <cell r="BD547">
            <v>55.677710886747306</v>
          </cell>
          <cell r="BE547">
            <v>60.397401575255977</v>
          </cell>
        </row>
        <row r="548">
          <cell r="AD548">
            <v>90.925220097419995</v>
          </cell>
          <cell r="AE548">
            <v>93.17539052789715</v>
          </cell>
          <cell r="AF548">
            <v>96.381937713649236</v>
          </cell>
          <cell r="AG548">
            <v>101.08339304062761</v>
          </cell>
          <cell r="AH548">
            <v>110.0718526398164</v>
          </cell>
          <cell r="BA548">
            <v>49.464188631724817</v>
          </cell>
          <cell r="BB548">
            <v>50.995665981844994</v>
          </cell>
          <cell r="BC548">
            <v>52.945631236848733</v>
          </cell>
          <cell r="BD548">
            <v>55.690565797345698</v>
          </cell>
          <cell r="BE548">
            <v>60.409772052306742</v>
          </cell>
        </row>
        <row r="549">
          <cell r="AD549">
            <v>90.952432453226479</v>
          </cell>
          <cell r="AE549">
            <v>93.201735397515264</v>
          </cell>
          <cell r="AF549">
            <v>96.407361343210539</v>
          </cell>
          <cell r="AG549">
            <v>101.11117206696554</v>
          </cell>
          <cell r="AH549">
            <v>110.09617319215067</v>
          </cell>
          <cell r="BA549">
            <v>49.476584499122737</v>
          </cell>
          <cell r="BB549">
            <v>51.007810424246486</v>
          </cell>
          <cell r="BC549">
            <v>52.958933464046098</v>
          </cell>
          <cell r="BD549">
            <v>55.703420707944098</v>
          </cell>
          <cell r="BE549">
            <v>60.422142529357515</v>
          </cell>
        </row>
        <row r="550">
          <cell r="AD550">
            <v>90.979644809032948</v>
          </cell>
          <cell r="AE550">
            <v>93.228080267133379</v>
          </cell>
          <cell r="AF550">
            <v>96.432784972771827</v>
          </cell>
          <cell r="AG550">
            <v>101.13895109330345</v>
          </cell>
          <cell r="AH550">
            <v>110.12049374448495</v>
          </cell>
          <cell r="BA550">
            <v>49.488980366520657</v>
          </cell>
          <cell r="BB550">
            <v>51.019363308205911</v>
          </cell>
          <cell r="BC550">
            <v>52.972235691243462</v>
          </cell>
          <cell r="BD550">
            <v>55.71627561854249</v>
          </cell>
          <cell r="BE550">
            <v>60.434513006408281</v>
          </cell>
        </row>
        <row r="551">
          <cell r="AD551">
            <v>91.00639796102358</v>
          </cell>
          <cell r="AE551">
            <v>93.254425136751479</v>
          </cell>
          <cell r="AF551">
            <v>96.458208602333116</v>
          </cell>
          <cell r="AG551">
            <v>101.16673011964136</v>
          </cell>
          <cell r="AH551">
            <v>110.14481429681923</v>
          </cell>
          <cell r="BA551">
            <v>49.501376233918585</v>
          </cell>
          <cell r="BB551">
            <v>51.030916192165336</v>
          </cell>
          <cell r="BC551">
            <v>52.985537918440833</v>
          </cell>
          <cell r="BD551">
            <v>55.729130529140882</v>
          </cell>
          <cell r="BE551">
            <v>60.446883483459054</v>
          </cell>
        </row>
        <row r="552">
          <cell r="AD552">
            <v>91.03178798676845</v>
          </cell>
          <cell r="AE552">
            <v>93.280770006369593</v>
          </cell>
          <cell r="AF552">
            <v>96.483632231894418</v>
          </cell>
          <cell r="AG552">
            <v>101.19450914597927</v>
          </cell>
          <cell r="AH552">
            <v>110.16913484915351</v>
          </cell>
          <cell r="BA552">
            <v>49.513772101316505</v>
          </cell>
          <cell r="BB552">
            <v>51.042469076124753</v>
          </cell>
          <cell r="BC552">
            <v>52.998840145638198</v>
          </cell>
          <cell r="BD552">
            <v>55.741985439739274</v>
          </cell>
          <cell r="BE552">
            <v>60.45925396050982</v>
          </cell>
        </row>
        <row r="553">
          <cell r="AD553">
            <v>91.057178012513333</v>
          </cell>
          <cell r="AE553">
            <v>93.307114875987708</v>
          </cell>
          <cell r="AF553">
            <v>96.509055861455707</v>
          </cell>
          <cell r="AG553">
            <v>101.22228817231719</v>
          </cell>
          <cell r="AH553">
            <v>110.19345540148778</v>
          </cell>
          <cell r="BA553">
            <v>49.526167968714425</v>
          </cell>
          <cell r="BB553">
            <v>51.054021960084178</v>
          </cell>
          <cell r="BC553">
            <v>53.01048641570744</v>
          </cell>
          <cell r="BD553">
            <v>55.754840350337666</v>
          </cell>
          <cell r="BE553">
            <v>60.471624437560592</v>
          </cell>
        </row>
        <row r="554">
          <cell r="AD554">
            <v>91.082568038258202</v>
          </cell>
          <cell r="AE554">
            <v>93.333459745605822</v>
          </cell>
          <cell r="AF554">
            <v>96.534479491016995</v>
          </cell>
          <cell r="AG554">
            <v>101.2500671986551</v>
          </cell>
          <cell r="AH554">
            <v>110.21777595382206</v>
          </cell>
          <cell r="BA554">
            <v>49.538563836112345</v>
          </cell>
          <cell r="BB554">
            <v>51.065574844043603</v>
          </cell>
          <cell r="BC554">
            <v>53.0219745067186</v>
          </cell>
          <cell r="BD554">
            <v>55.767695260936065</v>
          </cell>
          <cell r="BE554">
            <v>60.483994914611365</v>
          </cell>
        </row>
        <row r="555">
          <cell r="AD555">
            <v>91.107958064003085</v>
          </cell>
          <cell r="AE555">
            <v>93.359804615223922</v>
          </cell>
          <cell r="AF555">
            <v>96.559903120578298</v>
          </cell>
          <cell r="AG555">
            <v>101.27784622499301</v>
          </cell>
          <cell r="AH555">
            <v>110.24209650615634</v>
          </cell>
          <cell r="BA555">
            <v>49.550959703510273</v>
          </cell>
          <cell r="BB555">
            <v>51.077127728003028</v>
          </cell>
          <cell r="BC555">
            <v>53.033462597729766</v>
          </cell>
          <cell r="BD555">
            <v>55.780550171534458</v>
          </cell>
          <cell r="BE555">
            <v>60.496365391662131</v>
          </cell>
        </row>
        <row r="556">
          <cell r="AD556">
            <v>91.133348089747955</v>
          </cell>
          <cell r="AE556">
            <v>93.386149484842036</v>
          </cell>
          <cell r="AF556">
            <v>96.585326750139586</v>
          </cell>
          <cell r="AG556">
            <v>101.30562525133092</v>
          </cell>
          <cell r="AH556">
            <v>110.26641705849062</v>
          </cell>
          <cell r="BA556">
            <v>49.563355570908193</v>
          </cell>
          <cell r="BB556">
            <v>51.088680611962452</v>
          </cell>
          <cell r="BC556">
            <v>53.044950688740926</v>
          </cell>
          <cell r="BD556">
            <v>55.79340508213285</v>
          </cell>
          <cell r="BE556">
            <v>60.508735868712904</v>
          </cell>
        </row>
        <row r="557">
          <cell r="AD557">
            <v>91.158738115492838</v>
          </cell>
          <cell r="AE557">
            <v>93.412494354460151</v>
          </cell>
          <cell r="AF557">
            <v>96.610750379700889</v>
          </cell>
          <cell r="AG557">
            <v>101.33340427766885</v>
          </cell>
          <cell r="AH557">
            <v>110.29073761082489</v>
          </cell>
          <cell r="BA557">
            <v>49.575751438306114</v>
          </cell>
          <cell r="BB557">
            <v>51.10023349592187</v>
          </cell>
          <cell r="BC557">
            <v>53.056438779752092</v>
          </cell>
          <cell r="BD557">
            <v>55.806259992731242</v>
          </cell>
          <cell r="BE557">
            <v>60.52110634576367</v>
          </cell>
        </row>
        <row r="558">
          <cell r="AD558">
            <v>91.184128141237707</v>
          </cell>
          <cell r="AE558">
            <v>93.438839224078265</v>
          </cell>
          <cell r="AF558">
            <v>96.636174009262177</v>
          </cell>
          <cell r="AG558">
            <v>101.36118330400676</v>
          </cell>
          <cell r="AH558">
            <v>110.31505816315918</v>
          </cell>
          <cell r="BA558">
            <v>49.588147305704041</v>
          </cell>
          <cell r="BB558">
            <v>51.111786379881295</v>
          </cell>
          <cell r="BC558">
            <v>53.067926870763252</v>
          </cell>
          <cell r="BD558">
            <v>55.819114903329634</v>
          </cell>
          <cell r="BE558">
            <v>60.533476822814443</v>
          </cell>
        </row>
        <row r="559">
          <cell r="AD559">
            <v>91.209518166982591</v>
          </cell>
          <cell r="AE559">
            <v>93.465184093696365</v>
          </cell>
          <cell r="AF559">
            <v>96.661597638823466</v>
          </cell>
          <cell r="AG559">
            <v>101.38896233034467</v>
          </cell>
          <cell r="AH559">
            <v>110.33937871549345</v>
          </cell>
          <cell r="BA559">
            <v>49.600543173101961</v>
          </cell>
          <cell r="BB559">
            <v>51.12333926384072</v>
          </cell>
          <cell r="BC559">
            <v>53.079414961774418</v>
          </cell>
          <cell r="BD559">
            <v>55.831969813928033</v>
          </cell>
          <cell r="BE559">
            <v>60.545847299865208</v>
          </cell>
        </row>
        <row r="560">
          <cell r="AD560">
            <v>91.23490819272746</v>
          </cell>
          <cell r="AE560">
            <v>93.491528963314479</v>
          </cell>
          <cell r="AF560">
            <v>96.687021268384768</v>
          </cell>
          <cell r="AG560">
            <v>101.41674135668258</v>
          </cell>
          <cell r="AH560">
            <v>110.36369926782773</v>
          </cell>
          <cell r="BA560">
            <v>49.612939040499882</v>
          </cell>
          <cell r="BB560">
            <v>51.134892147800144</v>
          </cell>
          <cell r="BC560">
            <v>53.090903052785578</v>
          </cell>
          <cell r="BD560">
            <v>55.844824724526426</v>
          </cell>
          <cell r="BE560">
            <v>60.558217776915981</v>
          </cell>
        </row>
        <row r="561">
          <cell r="AD561">
            <v>91.260298218472343</v>
          </cell>
          <cell r="AE561">
            <v>93.517873832932594</v>
          </cell>
          <cell r="AF561">
            <v>96.712444897946057</v>
          </cell>
          <cell r="AG561">
            <v>101.4445203830205</v>
          </cell>
          <cell r="AH561">
            <v>110.38801982016201</v>
          </cell>
          <cell r="BA561">
            <v>49.625334907897802</v>
          </cell>
          <cell r="BB561">
            <v>51.146445031759569</v>
          </cell>
          <cell r="BC561">
            <v>53.102391143796744</v>
          </cell>
          <cell r="BD561">
            <v>55.857679635124818</v>
          </cell>
          <cell r="BE561">
            <v>60.570588253966747</v>
          </cell>
        </row>
        <row r="562">
          <cell r="AD562">
            <v>91.285688244217212</v>
          </cell>
          <cell r="AE562">
            <v>93.544218702550708</v>
          </cell>
          <cell r="AF562">
            <v>96.737868527507359</v>
          </cell>
          <cell r="AG562">
            <v>101.47229940935841</v>
          </cell>
          <cell r="AH562">
            <v>110.41234037249629</v>
          </cell>
          <cell r="BA562">
            <v>49.637730775295729</v>
          </cell>
          <cell r="BB562">
            <v>51.157997915718987</v>
          </cell>
          <cell r="BC562">
            <v>53.113879234807904</v>
          </cell>
          <cell r="BD562">
            <v>55.87053454572321</v>
          </cell>
          <cell r="BE562">
            <v>60.58295873101752</v>
          </cell>
        </row>
        <row r="563">
          <cell r="AD563">
            <v>91.311078269962081</v>
          </cell>
          <cell r="AE563">
            <v>93.570563572168808</v>
          </cell>
          <cell r="AF563">
            <v>96.763292157068648</v>
          </cell>
          <cell r="AG563">
            <v>101.50007843569632</v>
          </cell>
          <cell r="AH563">
            <v>110.43666092483056</v>
          </cell>
          <cell r="BA563">
            <v>49.65012664269365</v>
          </cell>
          <cell r="BB563">
            <v>51.169550799678412</v>
          </cell>
          <cell r="BC563">
            <v>53.12536732581907</v>
          </cell>
          <cell r="BD563">
            <v>55.883389456321602</v>
          </cell>
          <cell r="BE563">
            <v>60.595329208068286</v>
          </cell>
        </row>
        <row r="564">
          <cell r="AD564">
            <v>91.336468295706965</v>
          </cell>
          <cell r="AE564">
            <v>93.596908441786923</v>
          </cell>
          <cell r="AF564">
            <v>96.788715786629936</v>
          </cell>
          <cell r="AG564">
            <v>101.52785746203423</v>
          </cell>
          <cell r="AH564">
            <v>110.46098147716484</v>
          </cell>
          <cell r="BA564">
            <v>49.66252251009157</v>
          </cell>
          <cell r="BB564">
            <v>51.181103683637836</v>
          </cell>
          <cell r="BC564">
            <v>53.13685541683023</v>
          </cell>
          <cell r="BD564">
            <v>55.896244366920001</v>
          </cell>
          <cell r="BE564">
            <v>60.607699685119059</v>
          </cell>
        </row>
        <row r="565">
          <cell r="AD565">
            <v>91.361858321451834</v>
          </cell>
          <cell r="AE565">
            <v>93.623253311405037</v>
          </cell>
          <cell r="AF565">
            <v>96.814139416191239</v>
          </cell>
          <cell r="AG565">
            <v>101.55563648837216</v>
          </cell>
          <cell r="AH565">
            <v>110.48530202949912</v>
          </cell>
          <cell r="BA565">
            <v>49.67491837748949</v>
          </cell>
          <cell r="BB565">
            <v>51.192656567597261</v>
          </cell>
          <cell r="BC565">
            <v>53.148343507841396</v>
          </cell>
          <cell r="BD565">
            <v>55.909099277518393</v>
          </cell>
          <cell r="BE565">
            <v>60.620070162169824</v>
          </cell>
        </row>
        <row r="566">
          <cell r="AD566">
            <v>91.387248347196717</v>
          </cell>
          <cell r="AE566">
            <v>93.649598181023151</v>
          </cell>
          <cell r="AF566">
            <v>96.839563045752527</v>
          </cell>
          <cell r="AG566">
            <v>101.58341551471007</v>
          </cell>
          <cell r="AH566">
            <v>110.5096225818334</v>
          </cell>
          <cell r="BA566">
            <v>49.687314244887418</v>
          </cell>
          <cell r="BB566">
            <v>51.204209451556679</v>
          </cell>
          <cell r="BC566">
            <v>53.159831598852556</v>
          </cell>
          <cell r="BD566">
            <v>55.921954188116786</v>
          </cell>
          <cell r="BE566">
            <v>60.632440639220597</v>
          </cell>
        </row>
        <row r="567">
          <cell r="AD567">
            <v>91.412638372941586</v>
          </cell>
          <cell r="AE567">
            <v>93.675943050641251</v>
          </cell>
          <cell r="AF567">
            <v>96.86498667531383</v>
          </cell>
          <cell r="AG567">
            <v>101.61119454104798</v>
          </cell>
          <cell r="AH567">
            <v>110.53394313416767</v>
          </cell>
          <cell r="BA567">
            <v>49.699710112285338</v>
          </cell>
          <cell r="BB567">
            <v>51.215762335516104</v>
          </cell>
          <cell r="BC567">
            <v>53.171319689863722</v>
          </cell>
          <cell r="BD567">
            <v>55.934809098715178</v>
          </cell>
          <cell r="BE567">
            <v>60.64481111627137</v>
          </cell>
        </row>
        <row r="568">
          <cell r="AD568">
            <v>91.43802839868647</v>
          </cell>
          <cell r="AE568">
            <v>93.702287920259366</v>
          </cell>
          <cell r="AF568">
            <v>96.890410304875118</v>
          </cell>
          <cell r="AG568">
            <v>101.63897356738589</v>
          </cell>
          <cell r="AH568">
            <v>110.55826368650196</v>
          </cell>
          <cell r="BA568">
            <v>49.712105979683258</v>
          </cell>
          <cell r="BB568">
            <v>51.227315219475528</v>
          </cell>
          <cell r="BC568">
            <v>53.182807780874882</v>
          </cell>
          <cell r="BD568">
            <v>55.94766400931357</v>
          </cell>
          <cell r="BE568">
            <v>60.657181593322136</v>
          </cell>
        </row>
        <row r="569">
          <cell r="AD569">
            <v>91.463418424431339</v>
          </cell>
          <cell r="AE569">
            <v>93.72863278987748</v>
          </cell>
          <cell r="AF569">
            <v>96.915833934436407</v>
          </cell>
          <cell r="AG569">
            <v>101.66675259372381</v>
          </cell>
          <cell r="AH569">
            <v>110.58258423883623</v>
          </cell>
          <cell r="BA569">
            <v>49.724501847081179</v>
          </cell>
          <cell r="BB569">
            <v>51.238868103434953</v>
          </cell>
          <cell r="BC569">
            <v>53.194295871886048</v>
          </cell>
          <cell r="BD569">
            <v>55.960518919911962</v>
          </cell>
          <cell r="BE569">
            <v>60.669552070372909</v>
          </cell>
        </row>
        <row r="570">
          <cell r="AD570">
            <v>91.488808450176222</v>
          </cell>
          <cell r="AE570">
            <v>93.754977659495594</v>
          </cell>
          <cell r="AF570">
            <v>96.941257563997709</v>
          </cell>
          <cell r="AG570">
            <v>101.69453162006172</v>
          </cell>
          <cell r="AH570">
            <v>110.60690479117051</v>
          </cell>
          <cell r="BA570">
            <v>49.736897714479106</v>
          </cell>
          <cell r="BB570">
            <v>51.250420987394378</v>
          </cell>
          <cell r="BC570">
            <v>53.205783962897208</v>
          </cell>
          <cell r="BD570">
            <v>55.973373830510361</v>
          </cell>
          <cell r="BE570">
            <v>60.681922547423675</v>
          </cell>
        </row>
        <row r="571">
          <cell r="AD571">
            <v>91.514198475921091</v>
          </cell>
          <cell r="AE571">
            <v>93.781322529113694</v>
          </cell>
          <cell r="AF571">
            <v>96.966681193558998</v>
          </cell>
          <cell r="AG571">
            <v>101.72231064639963</v>
          </cell>
          <cell r="AH571">
            <v>110.63122534350479</v>
          </cell>
          <cell r="BA571">
            <v>49.749293581877026</v>
          </cell>
          <cell r="BB571">
            <v>51.261973871353796</v>
          </cell>
          <cell r="BC571">
            <v>53.217272053908374</v>
          </cell>
          <cell r="BD571">
            <v>55.986228741108754</v>
          </cell>
          <cell r="BE571">
            <v>60.694293024474447</v>
          </cell>
        </row>
        <row r="572">
          <cell r="AD572">
            <v>91.539588501665975</v>
          </cell>
          <cell r="AE572">
            <v>93.807667398731809</v>
          </cell>
          <cell r="AF572">
            <v>96.9921048231203</v>
          </cell>
          <cell r="AG572">
            <v>101.75008967273754</v>
          </cell>
          <cell r="AH572">
            <v>110.65554589583907</v>
          </cell>
          <cell r="BA572">
            <v>49.761689449274947</v>
          </cell>
          <cell r="BB572">
            <v>51.27352675531322</v>
          </cell>
          <cell r="BC572">
            <v>53.228760144919534</v>
          </cell>
          <cell r="BD572">
            <v>55.999083651707146</v>
          </cell>
          <cell r="BE572">
            <v>60.706663501525213</v>
          </cell>
        </row>
        <row r="573">
          <cell r="AD573">
            <v>91.564978527410844</v>
          </cell>
          <cell r="AE573">
            <v>93.834012268349923</v>
          </cell>
          <cell r="AF573">
            <v>97.015787500523516</v>
          </cell>
          <cell r="AG573">
            <v>101.77786869907547</v>
          </cell>
          <cell r="AH573">
            <v>110.67986644817334</v>
          </cell>
          <cell r="BA573">
            <v>49.774085316672867</v>
          </cell>
          <cell r="BB573">
            <v>51.285079639272645</v>
          </cell>
          <cell r="BC573">
            <v>53.240248235930693</v>
          </cell>
          <cell r="BD573">
            <v>56.010312347085055</v>
          </cell>
          <cell r="BE573">
            <v>60.719033978575986</v>
          </cell>
        </row>
        <row r="574">
          <cell r="AD574">
            <v>91.590368553155713</v>
          </cell>
          <cell r="AE574">
            <v>93.860357137968037</v>
          </cell>
          <cell r="AF574">
            <v>97.038686017141032</v>
          </cell>
          <cell r="AG574">
            <v>101.80564772541338</v>
          </cell>
          <cell r="AH574">
            <v>110.70418700050762</v>
          </cell>
          <cell r="BA574">
            <v>49.786481184070794</v>
          </cell>
          <cell r="BB574">
            <v>51.29663252323207</v>
          </cell>
          <cell r="BC574">
            <v>53.25173632694186</v>
          </cell>
          <cell r="BD574">
            <v>56.021416221776612</v>
          </cell>
          <cell r="BE574">
            <v>60.731404455626752</v>
          </cell>
        </row>
        <row r="575">
          <cell r="AD575">
            <v>91.615758578900596</v>
          </cell>
          <cell r="AE575">
            <v>93.886702007586138</v>
          </cell>
          <cell r="AF575">
            <v>97.061584533758534</v>
          </cell>
          <cell r="AG575">
            <v>101.83342675175129</v>
          </cell>
          <cell r="AH575">
            <v>110.7285075528419</v>
          </cell>
          <cell r="BA575">
            <v>49.798877051468715</v>
          </cell>
          <cell r="BB575">
            <v>51.308185407191495</v>
          </cell>
          <cell r="BC575">
            <v>53.263224417953019</v>
          </cell>
          <cell r="BD575">
            <v>56.032520096468168</v>
          </cell>
          <cell r="BE575">
            <v>60.743774932677525</v>
          </cell>
        </row>
        <row r="576">
          <cell r="AD576">
            <v>91.641148604645466</v>
          </cell>
          <cell r="AE576">
            <v>93.913046877204252</v>
          </cell>
          <cell r="AF576">
            <v>97.084483050376051</v>
          </cell>
          <cell r="AG576">
            <v>101.8612057780892</v>
          </cell>
          <cell r="AH576">
            <v>110.75282810517618</v>
          </cell>
          <cell r="BA576">
            <v>49.811272918866635</v>
          </cell>
          <cell r="BB576">
            <v>51.319738291150912</v>
          </cell>
          <cell r="BC576">
            <v>53.274712508964186</v>
          </cell>
          <cell r="BD576">
            <v>56.043623971159718</v>
          </cell>
          <cell r="BE576">
            <v>60.75614540972829</v>
          </cell>
        </row>
        <row r="577">
          <cell r="AD577">
            <v>91.666538630390349</v>
          </cell>
          <cell r="AE577">
            <v>93.939391746822366</v>
          </cell>
          <cell r="AF577">
            <v>97.107381566993553</v>
          </cell>
          <cell r="AG577">
            <v>101.88898480442712</v>
          </cell>
          <cell r="AH577">
            <v>110.77714865751045</v>
          </cell>
          <cell r="BA577">
            <v>49.823668786264555</v>
          </cell>
          <cell r="BB577">
            <v>51.331291175110337</v>
          </cell>
          <cell r="BC577">
            <v>53.286200599975345</v>
          </cell>
          <cell r="BD577">
            <v>56.054727845851275</v>
          </cell>
          <cell r="BE577">
            <v>60.768515886779063</v>
          </cell>
        </row>
        <row r="578">
          <cell r="AD578">
            <v>91.691928656135218</v>
          </cell>
          <cell r="AE578">
            <v>93.965736616440481</v>
          </cell>
          <cell r="AF578">
            <v>97.130280083611069</v>
          </cell>
          <cell r="AG578">
            <v>101.91676383076503</v>
          </cell>
          <cell r="AH578">
            <v>110.80146920984474</v>
          </cell>
          <cell r="BA578">
            <v>49.836064653662483</v>
          </cell>
          <cell r="BB578">
            <v>51.342844059069762</v>
          </cell>
          <cell r="BC578">
            <v>53.297688690986512</v>
          </cell>
          <cell r="BD578">
            <v>56.065831720542832</v>
          </cell>
          <cell r="BE578">
            <v>60.780886363829836</v>
          </cell>
        </row>
        <row r="579">
          <cell r="AD579">
            <v>91.717318681880101</v>
          </cell>
          <cell r="AE579">
            <v>93.992081486058581</v>
          </cell>
          <cell r="AF579">
            <v>97.153178600228586</v>
          </cell>
          <cell r="AG579">
            <v>101.94454285710295</v>
          </cell>
          <cell r="AH579">
            <v>110.82578976217901</v>
          </cell>
          <cell r="BA579">
            <v>49.848460521060403</v>
          </cell>
          <cell r="BB579">
            <v>51.354396943029187</v>
          </cell>
          <cell r="BC579">
            <v>53.309176781997671</v>
          </cell>
          <cell r="BD579">
            <v>56.076935595234382</v>
          </cell>
          <cell r="BE579">
            <v>60.793256840880602</v>
          </cell>
        </row>
        <row r="580">
          <cell r="AD580">
            <v>91.742708707624971</v>
          </cell>
          <cell r="AE580">
            <v>94.016709456706678</v>
          </cell>
          <cell r="AF580">
            <v>97.176077116846088</v>
          </cell>
          <cell r="AG580">
            <v>101.97232188344086</v>
          </cell>
          <cell r="AH580">
            <v>110.85011031451329</v>
          </cell>
          <cell r="BA580">
            <v>49.860856388458323</v>
          </cell>
          <cell r="BB580">
            <v>51.365949826988611</v>
          </cell>
          <cell r="BC580">
            <v>53.320664873008838</v>
          </cell>
          <cell r="BD580">
            <v>56.088039469925938</v>
          </cell>
          <cell r="BE580">
            <v>60.805627317931375</v>
          </cell>
        </row>
        <row r="581">
          <cell r="AD581">
            <v>91.768098733369854</v>
          </cell>
          <cell r="AE581">
            <v>94.040599609814038</v>
          </cell>
          <cell r="AF581">
            <v>97.198975633463604</v>
          </cell>
          <cell r="AG581">
            <v>102.00008856468429</v>
          </cell>
          <cell r="AH581">
            <v>110.87443086684758</v>
          </cell>
          <cell r="BA581">
            <v>49.873252255856244</v>
          </cell>
          <cell r="BB581">
            <v>51.377502710948029</v>
          </cell>
          <cell r="BC581">
            <v>53.332152964019997</v>
          </cell>
          <cell r="BD581">
            <v>56.099143344617488</v>
          </cell>
          <cell r="BE581">
            <v>60.817997794982141</v>
          </cell>
        </row>
        <row r="582">
          <cell r="AD582">
            <v>91.793488759114723</v>
          </cell>
          <cell r="AE582">
            <v>94.064489762921397</v>
          </cell>
          <cell r="AF582">
            <v>97.221874150081106</v>
          </cell>
          <cell r="AG582">
            <v>102.02446916215973</v>
          </cell>
          <cell r="AH582">
            <v>110.89875141918185</v>
          </cell>
          <cell r="BA582">
            <v>49.885648123254171</v>
          </cell>
          <cell r="BB582">
            <v>51.389055594907454</v>
          </cell>
          <cell r="BC582">
            <v>53.343641055031163</v>
          </cell>
          <cell r="BD582">
            <v>56.110247219309045</v>
          </cell>
          <cell r="BE582">
            <v>60.830368272032914</v>
          </cell>
        </row>
        <row r="583">
          <cell r="AD583">
            <v>91.818878784859606</v>
          </cell>
          <cell r="AE583">
            <v>94.088379916028757</v>
          </cell>
          <cell r="AF583">
            <v>97.244772666698623</v>
          </cell>
          <cell r="AG583">
            <v>102.04884975963516</v>
          </cell>
          <cell r="AH583">
            <v>110.92307197151612</v>
          </cell>
          <cell r="BA583">
            <v>49.898043990652091</v>
          </cell>
          <cell r="BB583">
            <v>51.400608478866879</v>
          </cell>
          <cell r="BC583">
            <v>53.355129146042323</v>
          </cell>
          <cell r="BD583">
            <v>56.121351094000602</v>
          </cell>
          <cell r="BE583">
            <v>60.842738749083679</v>
          </cell>
        </row>
        <row r="584">
          <cell r="AD584">
            <v>91.844268810604476</v>
          </cell>
          <cell r="AE584">
            <v>94.112270069136102</v>
          </cell>
          <cell r="AF584">
            <v>97.267671183316139</v>
          </cell>
          <cell r="AG584">
            <v>102.0732303571106</v>
          </cell>
          <cell r="AH584">
            <v>110.94739252385041</v>
          </cell>
          <cell r="BA584">
            <v>49.910439858050012</v>
          </cell>
          <cell r="BB584">
            <v>51.412161362826303</v>
          </cell>
          <cell r="BC584">
            <v>53.366617237053489</v>
          </cell>
          <cell r="BD584">
            <v>56.132454968692151</v>
          </cell>
          <cell r="BE584">
            <v>60.855109226134452</v>
          </cell>
        </row>
        <row r="585">
          <cell r="AD585">
            <v>91.869658836349345</v>
          </cell>
          <cell r="AE585">
            <v>94.136160222243461</v>
          </cell>
          <cell r="AF585">
            <v>97.290569699933641</v>
          </cell>
          <cell r="AG585">
            <v>102.09761095458603</v>
          </cell>
          <cell r="AH585">
            <v>110.97171307618468</v>
          </cell>
          <cell r="BA585">
            <v>49.922835725447939</v>
          </cell>
          <cell r="BB585">
            <v>51.423714246785721</v>
          </cell>
          <cell r="BC585">
            <v>53.378105328064649</v>
          </cell>
          <cell r="BD585">
            <v>56.143558843383708</v>
          </cell>
          <cell r="BE585">
            <v>60.867479703185218</v>
          </cell>
        </row>
        <row r="586">
          <cell r="AD586">
            <v>91.895048862094228</v>
          </cell>
          <cell r="AE586">
            <v>94.160050375350821</v>
          </cell>
          <cell r="AF586">
            <v>97.313468216551158</v>
          </cell>
          <cell r="AG586">
            <v>102.12199155206147</v>
          </cell>
          <cell r="AH586">
            <v>110.99603362851896</v>
          </cell>
          <cell r="BA586">
            <v>49.935231592845859</v>
          </cell>
          <cell r="BB586">
            <v>51.435267130745146</v>
          </cell>
          <cell r="BC586">
            <v>53.389593419075815</v>
          </cell>
          <cell r="BD586">
            <v>56.154662718075265</v>
          </cell>
          <cell r="BE586">
            <v>60.879850180235991</v>
          </cell>
        </row>
        <row r="587">
          <cell r="AD587">
            <v>91.920438887839097</v>
          </cell>
          <cell r="AE587">
            <v>94.18394052845818</v>
          </cell>
          <cell r="AF587">
            <v>97.33636673316866</v>
          </cell>
          <cell r="AG587">
            <v>102.14637214953692</v>
          </cell>
          <cell r="AH587">
            <v>111.02092622816714</v>
          </cell>
          <cell r="BA587">
            <v>49.94762746024378</v>
          </cell>
          <cell r="BB587">
            <v>51.446820014704571</v>
          </cell>
          <cell r="BC587">
            <v>53.401081510086975</v>
          </cell>
          <cell r="BD587">
            <v>56.165766592766815</v>
          </cell>
          <cell r="BE587">
            <v>60.892220657286757</v>
          </cell>
        </row>
        <row r="588">
          <cell r="AD588">
            <v>91.945828913583981</v>
          </cell>
          <cell r="AE588">
            <v>94.20783068156554</v>
          </cell>
          <cell r="AF588">
            <v>97.359265249786176</v>
          </cell>
          <cell r="AG588">
            <v>102.17075274701234</v>
          </cell>
          <cell r="AH588">
            <v>111.04593030133361</v>
          </cell>
          <cell r="BA588">
            <v>49.9600233276417</v>
          </cell>
          <cell r="BB588">
            <v>51.458372898663995</v>
          </cell>
          <cell r="BC588">
            <v>53.412569601098141</v>
          </cell>
          <cell r="BD588">
            <v>56.176870467458372</v>
          </cell>
          <cell r="BE588">
            <v>60.904591134337529</v>
          </cell>
        </row>
        <row r="589">
          <cell r="AD589">
            <v>91.97121893932885</v>
          </cell>
          <cell r="AE589">
            <v>94.231720834672899</v>
          </cell>
          <cell r="AF589">
            <v>97.382163766403693</v>
          </cell>
          <cell r="AG589">
            <v>102.19513334448779</v>
          </cell>
          <cell r="AH589">
            <v>111.07093437450008</v>
          </cell>
          <cell r="BA589">
            <v>49.972419195039627</v>
          </cell>
          <cell r="BB589">
            <v>51.46992578262342</v>
          </cell>
          <cell r="BC589">
            <v>53.424057692109301</v>
          </cell>
          <cell r="BD589">
            <v>56.187974342149921</v>
          </cell>
          <cell r="BE589">
            <v>60.916961611388302</v>
          </cell>
        </row>
        <row r="590">
          <cell r="AD590">
            <v>91.996608965073733</v>
          </cell>
          <cell r="AE590">
            <v>94.255610987780258</v>
          </cell>
          <cell r="AF590">
            <v>97.405062283021195</v>
          </cell>
          <cell r="AG590">
            <v>102.21951394196321</v>
          </cell>
          <cell r="AH590">
            <v>111.09593844766655</v>
          </cell>
          <cell r="BA590">
            <v>49.984815062437548</v>
          </cell>
          <cell r="BB590">
            <v>51.481478666582838</v>
          </cell>
          <cell r="BC590">
            <v>53.43554578312046</v>
          </cell>
          <cell r="BD590">
            <v>56.199078216841478</v>
          </cell>
          <cell r="BE590">
            <v>60.929332088439068</v>
          </cell>
        </row>
        <row r="591">
          <cell r="AD591">
            <v>92.020525784214271</v>
          </cell>
          <cell r="AE591">
            <v>94.279501140887604</v>
          </cell>
          <cell r="AF591">
            <v>97.427960799638711</v>
          </cell>
          <cell r="AG591">
            <v>102.24389453943866</v>
          </cell>
          <cell r="AH591">
            <v>111.12094252083303</v>
          </cell>
          <cell r="BA591">
            <v>49.997210929835468</v>
          </cell>
          <cell r="BB591">
            <v>51.493031550542263</v>
          </cell>
          <cell r="BC591">
            <v>53.447033874131627</v>
          </cell>
          <cell r="BD591">
            <v>56.210182091533035</v>
          </cell>
          <cell r="BE591">
            <v>60.941702565489841</v>
          </cell>
        </row>
        <row r="592">
          <cell r="AD592">
            <v>92.044215515890215</v>
          </cell>
          <cell r="AE592">
            <v>94.303391293994963</v>
          </cell>
          <cell r="AF592">
            <v>97.450859316256214</v>
          </cell>
          <cell r="AG592">
            <v>102.26827513691408</v>
          </cell>
          <cell r="AH592">
            <v>111.14594659399951</v>
          </cell>
          <cell r="BA592">
            <v>50.008294986680248</v>
          </cell>
          <cell r="BB592">
            <v>51.504584434501687</v>
          </cell>
          <cell r="BC592">
            <v>53.458521965142786</v>
          </cell>
          <cell r="BD592">
            <v>56.221285966224585</v>
          </cell>
          <cell r="BE592">
            <v>60.954073042540607</v>
          </cell>
        </row>
        <row r="593">
          <cell r="AD593">
            <v>92.067905247566145</v>
          </cell>
          <cell r="AE593">
            <v>94.327281447102322</v>
          </cell>
          <cell r="AF593">
            <v>97.47375783287373</v>
          </cell>
          <cell r="AG593">
            <v>102.29265573438953</v>
          </cell>
          <cell r="AH593">
            <v>111.17095066716598</v>
          </cell>
          <cell r="BA593">
            <v>50.018998195299922</v>
          </cell>
          <cell r="BB593">
            <v>51.516137318461112</v>
          </cell>
          <cell r="BC593">
            <v>53.470010056153953</v>
          </cell>
          <cell r="BD593">
            <v>56.232389840916142</v>
          </cell>
          <cell r="BE593">
            <v>60.96644351959138</v>
          </cell>
        </row>
        <row r="594">
          <cell r="AD594">
            <v>92.091594979242089</v>
          </cell>
          <cell r="AE594">
            <v>94.351171600209682</v>
          </cell>
          <cell r="AF594">
            <v>97.496656349491232</v>
          </cell>
          <cell r="AG594">
            <v>102.31703633186495</v>
          </cell>
          <cell r="AH594">
            <v>111.19595474033245</v>
          </cell>
          <cell r="BA594">
            <v>50.029701403919589</v>
          </cell>
          <cell r="BB594">
            <v>51.527690202420537</v>
          </cell>
          <cell r="BC594">
            <v>53.481498147165112</v>
          </cell>
          <cell r="BD594">
            <v>56.243493715607698</v>
          </cell>
          <cell r="BE594">
            <v>60.978813996642145</v>
          </cell>
        </row>
        <row r="595">
          <cell r="AD595">
            <v>92.115284710918019</v>
          </cell>
          <cell r="AE595">
            <v>94.375061753317041</v>
          </cell>
          <cell r="AF595">
            <v>97.519554866108749</v>
          </cell>
          <cell r="AG595">
            <v>102.3414169293404</v>
          </cell>
          <cell r="AH595">
            <v>111.22095881349892</v>
          </cell>
          <cell r="BA595">
            <v>50.040404612539263</v>
          </cell>
          <cell r="BB595">
            <v>51.539243086379955</v>
          </cell>
          <cell r="BC595">
            <v>53.492986238176279</v>
          </cell>
          <cell r="BD595">
            <v>56.254597590299248</v>
          </cell>
          <cell r="BE595">
            <v>60.991184473692918</v>
          </cell>
        </row>
        <row r="596">
          <cell r="AD596">
            <v>92.138974442593963</v>
          </cell>
          <cell r="AE596">
            <v>94.398951906424401</v>
          </cell>
          <cell r="AF596">
            <v>97.542453382726265</v>
          </cell>
          <cell r="AG596">
            <v>102.36579752681583</v>
          </cell>
          <cell r="AH596">
            <v>111.2459628866654</v>
          </cell>
          <cell r="BA596">
            <v>50.051107821158936</v>
          </cell>
          <cell r="BB596">
            <v>51.550795970339379</v>
          </cell>
          <cell r="BC596">
            <v>53.504474329187438</v>
          </cell>
          <cell r="BD596">
            <v>56.265701464990805</v>
          </cell>
          <cell r="BE596">
            <v>61.003071616459493</v>
          </cell>
        </row>
        <row r="597">
          <cell r="AD597">
            <v>92.162664174269892</v>
          </cell>
          <cell r="AE597">
            <v>94.42284205953176</v>
          </cell>
          <cell r="AF597">
            <v>97.565351899343767</v>
          </cell>
          <cell r="AG597">
            <v>102.39017812429127</v>
          </cell>
          <cell r="AH597">
            <v>111.27096695983187</v>
          </cell>
          <cell r="BA597">
            <v>50.06181102977861</v>
          </cell>
          <cell r="BB597">
            <v>51.562348854298804</v>
          </cell>
          <cell r="BC597">
            <v>53.515962420198605</v>
          </cell>
          <cell r="BD597">
            <v>56.276805339682355</v>
          </cell>
          <cell r="BE597">
            <v>61.013760192380936</v>
          </cell>
        </row>
        <row r="598">
          <cell r="AD598">
            <v>92.186353905945836</v>
          </cell>
          <cell r="AE598">
            <v>94.446732212639105</v>
          </cell>
          <cell r="AF598">
            <v>97.588250415961284</v>
          </cell>
          <cell r="AG598">
            <v>102.4145587217667</v>
          </cell>
          <cell r="AH598">
            <v>111.29597103299834</v>
          </cell>
          <cell r="BA598">
            <v>50.072514238398277</v>
          </cell>
          <cell r="BB598">
            <v>51.573901738258229</v>
          </cell>
          <cell r="BC598">
            <v>53.527450511209764</v>
          </cell>
          <cell r="BD598">
            <v>56.287909214373911</v>
          </cell>
          <cell r="BE598">
            <v>61.024448768302385</v>
          </cell>
        </row>
        <row r="599">
          <cell r="AD599">
            <v>92.210043637621766</v>
          </cell>
          <cell r="AE599">
            <v>94.470622365746465</v>
          </cell>
          <cell r="AF599">
            <v>97.611148932578786</v>
          </cell>
          <cell r="AG599">
            <v>102.43893931924214</v>
          </cell>
          <cell r="AH599">
            <v>111.32097510616481</v>
          </cell>
          <cell r="BA599">
            <v>50.083217447017951</v>
          </cell>
          <cell r="BB599">
            <v>51.585454622217647</v>
          </cell>
          <cell r="BC599">
            <v>53.538938602220931</v>
          </cell>
          <cell r="BD599">
            <v>56.299013089065468</v>
          </cell>
          <cell r="BE599">
            <v>61.035137344223827</v>
          </cell>
        </row>
        <row r="600">
          <cell r="AD600">
            <v>92.23373336929771</v>
          </cell>
          <cell r="AE600">
            <v>94.494512518853824</v>
          </cell>
          <cell r="AF600">
            <v>97.634047449196302</v>
          </cell>
          <cell r="AG600">
            <v>102.46331991671757</v>
          </cell>
          <cell r="AH600">
            <v>111.34597917933129</v>
          </cell>
          <cell r="BA600">
            <v>50.093920655637625</v>
          </cell>
          <cell r="BB600">
            <v>51.597007506177071</v>
          </cell>
          <cell r="BC600">
            <v>53.55042669323209</v>
          </cell>
          <cell r="BD600">
            <v>56.310116963757018</v>
          </cell>
          <cell r="BE600">
            <v>61.045825920145276</v>
          </cell>
        </row>
        <row r="601">
          <cell r="AD601">
            <v>92.257423100973654</v>
          </cell>
          <cell r="AE601">
            <v>94.518402671961184</v>
          </cell>
          <cell r="AF601">
            <v>97.656945965813819</v>
          </cell>
          <cell r="AG601">
            <v>102.48770051419301</v>
          </cell>
          <cell r="AH601">
            <v>111.37098325249777</v>
          </cell>
          <cell r="BA601">
            <v>50.104623864257292</v>
          </cell>
          <cell r="BB601">
            <v>51.608560390136496</v>
          </cell>
          <cell r="BC601">
            <v>53.561914784243257</v>
          </cell>
          <cell r="BD601">
            <v>56.321220838448575</v>
          </cell>
          <cell r="BE601">
            <v>61.056514496066718</v>
          </cell>
        </row>
        <row r="602">
          <cell r="AD602">
            <v>92.281112832649583</v>
          </cell>
          <cell r="AE602">
            <v>94.542292825068543</v>
          </cell>
          <cell r="AF602">
            <v>97.679844482431321</v>
          </cell>
          <cell r="AG602">
            <v>102.51208111166844</v>
          </cell>
          <cell r="AH602">
            <v>111.39598732566424</v>
          </cell>
          <cell r="BA602">
            <v>50.115327072876966</v>
          </cell>
          <cell r="BB602">
            <v>51.620113274095921</v>
          </cell>
          <cell r="BC602">
            <v>53.573402875254416</v>
          </cell>
          <cell r="BD602">
            <v>56.332324713140132</v>
          </cell>
          <cell r="BE602">
            <v>61.067203071988168</v>
          </cell>
        </row>
        <row r="603">
          <cell r="AD603">
            <v>92.304802564325527</v>
          </cell>
          <cell r="AE603">
            <v>94.566182978175902</v>
          </cell>
          <cell r="AF603">
            <v>97.702742999048837</v>
          </cell>
          <cell r="AG603">
            <v>102.53646170914388</v>
          </cell>
          <cell r="AH603">
            <v>111.42099139883071</v>
          </cell>
          <cell r="BA603">
            <v>50.126030281496639</v>
          </cell>
          <cell r="BB603">
            <v>51.631666158055346</v>
          </cell>
          <cell r="BC603">
            <v>53.584890966265583</v>
          </cell>
          <cell r="BD603">
            <v>56.343428587831681</v>
          </cell>
          <cell r="BE603">
            <v>61.07789164790961</v>
          </cell>
        </row>
        <row r="604">
          <cell r="AD604">
            <v>92.328492296001457</v>
          </cell>
          <cell r="AE604">
            <v>94.590073131283262</v>
          </cell>
          <cell r="AF604">
            <v>97.725641515666339</v>
          </cell>
          <cell r="AG604">
            <v>102.56084230661932</v>
          </cell>
          <cell r="AH604">
            <v>111.44599547199718</v>
          </cell>
          <cell r="BA604">
            <v>50.136733490116313</v>
          </cell>
          <cell r="BB604">
            <v>51.643219042014763</v>
          </cell>
          <cell r="BC604">
            <v>53.596379057276742</v>
          </cell>
          <cell r="BD604">
            <v>56.354532462523238</v>
          </cell>
          <cell r="BE604">
            <v>61.088580223831059</v>
          </cell>
        </row>
        <row r="605">
          <cell r="AD605">
            <v>92.352182027677401</v>
          </cell>
          <cell r="AE605">
            <v>94.613963284390607</v>
          </cell>
          <cell r="AF605">
            <v>97.748540032283856</v>
          </cell>
          <cell r="AG605">
            <v>102.58522290409475</v>
          </cell>
          <cell r="AH605">
            <v>111.47099954516365</v>
          </cell>
          <cell r="BA605">
            <v>50.14743669873598</v>
          </cell>
          <cell r="BB605">
            <v>51.654771925974188</v>
          </cell>
          <cell r="BC605">
            <v>53.607867148287909</v>
          </cell>
          <cell r="BD605">
            <v>56.365636337214795</v>
          </cell>
          <cell r="BE605">
            <v>61.099268799752508</v>
          </cell>
        </row>
        <row r="606">
          <cell r="AD606">
            <v>92.375871759353331</v>
          </cell>
          <cell r="AE606">
            <v>94.637853437497967</v>
          </cell>
          <cell r="AF606">
            <v>97.771438548901372</v>
          </cell>
          <cell r="AG606">
            <v>102.60960350157019</v>
          </cell>
          <cell r="AH606">
            <v>111.49600361833012</v>
          </cell>
          <cell r="BA606">
            <v>50.158139907355654</v>
          </cell>
          <cell r="BB606">
            <v>51.666324809933613</v>
          </cell>
          <cell r="BC606">
            <v>53.619355239299068</v>
          </cell>
          <cell r="BD606">
            <v>56.376740211906345</v>
          </cell>
          <cell r="BE606">
            <v>61.10995737567395</v>
          </cell>
        </row>
        <row r="607">
          <cell r="AD607">
            <v>92.399561491029274</v>
          </cell>
          <cell r="AE607">
            <v>94.661743590605326</v>
          </cell>
          <cell r="AF607">
            <v>97.794337065518874</v>
          </cell>
          <cell r="AG607">
            <v>102.63398409904562</v>
          </cell>
          <cell r="AH607">
            <v>111.52100769149659</v>
          </cell>
          <cell r="BA607">
            <v>50.168843115975328</v>
          </cell>
          <cell r="BB607">
            <v>51.677877693893038</v>
          </cell>
          <cell r="BC607">
            <v>53.630843330310228</v>
          </cell>
          <cell r="BD607">
            <v>56.387844086597902</v>
          </cell>
          <cell r="BE607">
            <v>61.120645951595399</v>
          </cell>
        </row>
        <row r="608">
          <cell r="AD608">
            <v>92.423251222705204</v>
          </cell>
          <cell r="AE608">
            <v>94.685633743712685</v>
          </cell>
          <cell r="AF608">
            <v>97.817235582136391</v>
          </cell>
          <cell r="AG608">
            <v>102.65836469652106</v>
          </cell>
          <cell r="AH608">
            <v>111.54601176466306</v>
          </cell>
          <cell r="BA608">
            <v>50.179546324595002</v>
          </cell>
          <cell r="BB608">
            <v>51.689430577852463</v>
          </cell>
          <cell r="BC608">
            <v>53.642331421321394</v>
          </cell>
          <cell r="BD608">
            <v>56.398947961289451</v>
          </cell>
          <cell r="BE608">
            <v>61.131334527516842</v>
          </cell>
        </row>
        <row r="609">
          <cell r="AD609">
            <v>92.446940954381148</v>
          </cell>
          <cell r="AE609">
            <v>94.709523896820045</v>
          </cell>
          <cell r="AF609">
            <v>97.840134098753893</v>
          </cell>
          <cell r="AG609">
            <v>102.68274529399649</v>
          </cell>
          <cell r="AH609">
            <v>111.57101583782955</v>
          </cell>
          <cell r="BA609">
            <v>50.190249533214669</v>
          </cell>
          <cell r="BB609">
            <v>51.70098346181188</v>
          </cell>
          <cell r="BC609">
            <v>53.653819512332554</v>
          </cell>
          <cell r="BD609">
            <v>56.410051835981008</v>
          </cell>
          <cell r="BE609">
            <v>61.142023103438291</v>
          </cell>
        </row>
        <row r="610">
          <cell r="AD610">
            <v>92.470630686057078</v>
          </cell>
          <cell r="AE610">
            <v>94.733414049927404</v>
          </cell>
          <cell r="AF610">
            <v>97.863032615371409</v>
          </cell>
          <cell r="AG610">
            <v>102.70712589147193</v>
          </cell>
          <cell r="AH610">
            <v>111.59601991099602</v>
          </cell>
          <cell r="BA610">
            <v>50.200952741834342</v>
          </cell>
          <cell r="BB610">
            <v>51.712536345771305</v>
          </cell>
          <cell r="BC610">
            <v>53.66530760334372</v>
          </cell>
          <cell r="BD610">
            <v>56.421155710672565</v>
          </cell>
          <cell r="BE610">
            <v>61.152711679359733</v>
          </cell>
        </row>
        <row r="611">
          <cell r="AD611">
            <v>92.494320417733022</v>
          </cell>
          <cell r="AE611">
            <v>94.757304203034764</v>
          </cell>
          <cell r="AF611">
            <v>97.885931131988926</v>
          </cell>
          <cell r="AG611">
            <v>102.73150648894736</v>
          </cell>
          <cell r="AH611">
            <v>111.62102398416249</v>
          </cell>
          <cell r="BA611">
            <v>50.211655950454016</v>
          </cell>
          <cell r="BB611">
            <v>51.72408922973073</v>
          </cell>
          <cell r="BC611">
            <v>53.67679569435488</v>
          </cell>
          <cell r="BD611">
            <v>56.432259585364115</v>
          </cell>
          <cell r="BE611">
            <v>61.163400255281182</v>
          </cell>
        </row>
        <row r="612">
          <cell r="AD612">
            <v>92.518010149408951</v>
          </cell>
          <cell r="AE612">
            <v>94.781194356142109</v>
          </cell>
          <cell r="AF612">
            <v>97.908829648606428</v>
          </cell>
          <cell r="AG612">
            <v>102.7558870864228</v>
          </cell>
          <cell r="AH612">
            <v>111.64602805732896</v>
          </cell>
          <cell r="BA612">
            <v>50.22235915907369</v>
          </cell>
          <cell r="BB612">
            <v>51.735642113690155</v>
          </cell>
          <cell r="BC612">
            <v>53.688283785366046</v>
          </cell>
          <cell r="BD612">
            <v>56.443363460055672</v>
          </cell>
          <cell r="BE612">
            <v>61.174088831202624</v>
          </cell>
        </row>
        <row r="613">
          <cell r="AD613">
            <v>92.541699881084895</v>
          </cell>
          <cell r="AE613">
            <v>94.805084509249468</v>
          </cell>
          <cell r="AF613">
            <v>97.931728165223944</v>
          </cell>
          <cell r="AG613">
            <v>102.78026768389823</v>
          </cell>
          <cell r="AH613">
            <v>111.67103213049543</v>
          </cell>
          <cell r="BA613">
            <v>50.233062367693357</v>
          </cell>
          <cell r="BB613">
            <v>51.747194997649579</v>
          </cell>
          <cell r="BC613">
            <v>53.699771876377206</v>
          </cell>
          <cell r="BD613">
            <v>56.454467334747228</v>
          </cell>
          <cell r="BE613">
            <v>61.184777407124074</v>
          </cell>
        </row>
        <row r="614">
          <cell r="AD614">
            <v>92.565389612760825</v>
          </cell>
          <cell r="AE614">
            <v>94.828974662356828</v>
          </cell>
          <cell r="AF614">
            <v>97.954626681841447</v>
          </cell>
          <cell r="AG614">
            <v>102.80464828137367</v>
          </cell>
          <cell r="AH614">
            <v>111.6960362036619</v>
          </cell>
          <cell r="BA614">
            <v>50.243765576313031</v>
          </cell>
          <cell r="BB614">
            <v>51.758747881608997</v>
          </cell>
          <cell r="BC614">
            <v>53.711259967388372</v>
          </cell>
          <cell r="BD614">
            <v>56.465571209438778</v>
          </cell>
          <cell r="BE614">
            <v>61.195465983045516</v>
          </cell>
        </row>
        <row r="615">
          <cell r="AD615">
            <v>92.589079344436769</v>
          </cell>
          <cell r="AE615">
            <v>94.852864815464187</v>
          </cell>
          <cell r="AF615">
            <v>97.977525198458963</v>
          </cell>
          <cell r="AG615">
            <v>102.8290288788491</v>
          </cell>
          <cell r="AH615">
            <v>111.72104027682838</v>
          </cell>
          <cell r="BA615">
            <v>50.254468784932705</v>
          </cell>
          <cell r="BB615">
            <v>51.770300765568422</v>
          </cell>
          <cell r="BC615">
            <v>53.722748058399532</v>
          </cell>
          <cell r="BD615">
            <v>56.476675084130335</v>
          </cell>
          <cell r="BE615">
            <v>61.206154558966965</v>
          </cell>
        </row>
        <row r="616">
          <cell r="AD616">
            <v>92.612769076112713</v>
          </cell>
          <cell r="AE616">
            <v>94.876754968571547</v>
          </cell>
          <cell r="AF616">
            <v>98.000405188466999</v>
          </cell>
          <cell r="AG616">
            <v>102.85340947632454</v>
          </cell>
          <cell r="AH616">
            <v>111.74604434999485</v>
          </cell>
          <cell r="BA616">
            <v>50.265171993552379</v>
          </cell>
          <cell r="BB616">
            <v>51.781853649527847</v>
          </cell>
          <cell r="BC616">
            <v>53.734236149410698</v>
          </cell>
          <cell r="BD616">
            <v>56.487778958821885</v>
          </cell>
          <cell r="BE616">
            <v>61.216843134888414</v>
          </cell>
        </row>
        <row r="617">
          <cell r="AD617">
            <v>92.636458807788642</v>
          </cell>
          <cell r="AE617">
            <v>94.900645121678906</v>
          </cell>
          <cell r="AF617">
            <v>98.022302485401042</v>
          </cell>
          <cell r="AG617">
            <v>102.87779007379997</v>
          </cell>
          <cell r="AH617">
            <v>111.77104842316133</v>
          </cell>
          <cell r="BA617">
            <v>50.275875202172045</v>
          </cell>
          <cell r="BB617">
            <v>51.793406533487271</v>
          </cell>
          <cell r="BC617">
            <v>53.745724240421858</v>
          </cell>
          <cell r="BD617">
            <v>56.498882833513441</v>
          </cell>
          <cell r="BE617">
            <v>61.227531710809856</v>
          </cell>
        </row>
        <row r="618">
          <cell r="AD618">
            <v>92.660148539464586</v>
          </cell>
          <cell r="AE618">
            <v>94.924535274786265</v>
          </cell>
          <cell r="AF618">
            <v>98.044199782335085</v>
          </cell>
          <cell r="AG618">
            <v>102.90217067127541</v>
          </cell>
          <cell r="AH618">
            <v>111.7960524963278</v>
          </cell>
          <cell r="BA618">
            <v>50.286578410791719</v>
          </cell>
          <cell r="BB618">
            <v>51.804959417446689</v>
          </cell>
          <cell r="BC618">
            <v>53.757212331433024</v>
          </cell>
          <cell r="BD618">
            <v>56.509986708204998</v>
          </cell>
          <cell r="BE618">
            <v>61.238220286731305</v>
          </cell>
        </row>
        <row r="619">
          <cell r="AD619">
            <v>92.683838271140516</v>
          </cell>
          <cell r="AE619">
            <v>94.948425427893611</v>
          </cell>
          <cell r="AF619">
            <v>98.066097079269127</v>
          </cell>
          <cell r="AG619">
            <v>102.92655126875084</v>
          </cell>
          <cell r="AH619">
            <v>111.82105656949427</v>
          </cell>
          <cell r="BA619">
            <v>50.297281619411393</v>
          </cell>
          <cell r="BB619">
            <v>51.816512301406114</v>
          </cell>
          <cell r="BC619">
            <v>53.768700422444184</v>
          </cell>
          <cell r="BD619">
            <v>56.521090582896548</v>
          </cell>
          <cell r="BE619">
            <v>61.248908862652748</v>
          </cell>
        </row>
        <row r="620">
          <cell r="AD620">
            <v>92.70752800281646</v>
          </cell>
          <cell r="AE620">
            <v>94.97231558100097</v>
          </cell>
          <cell r="AF620">
            <v>98.08799437620317</v>
          </cell>
          <cell r="AG620">
            <v>102.95093186622628</v>
          </cell>
          <cell r="AH620">
            <v>111.84606064266075</v>
          </cell>
          <cell r="BA620">
            <v>50.307984828031067</v>
          </cell>
          <cell r="BB620">
            <v>51.828065185365539</v>
          </cell>
          <cell r="BC620">
            <v>53.78018851345535</v>
          </cell>
          <cell r="BD620">
            <v>56.532194457588105</v>
          </cell>
          <cell r="BE620">
            <v>61.259597438574197</v>
          </cell>
        </row>
        <row r="621">
          <cell r="AD621">
            <v>92.73121773449239</v>
          </cell>
          <cell r="AE621">
            <v>94.996205734108329</v>
          </cell>
          <cell r="AF621">
            <v>98.109891673137213</v>
          </cell>
          <cell r="AG621">
            <v>102.97531246370173</v>
          </cell>
          <cell r="AH621">
            <v>111.87106471582722</v>
          </cell>
          <cell r="BA621">
            <v>50.318688036650734</v>
          </cell>
          <cell r="BB621">
            <v>51.839618069324963</v>
          </cell>
          <cell r="BC621">
            <v>53.79167660446651</v>
          </cell>
          <cell r="BD621">
            <v>56.543298332279662</v>
          </cell>
          <cell r="BE621">
            <v>61.270286014495639</v>
          </cell>
        </row>
        <row r="622">
          <cell r="AD622">
            <v>92.754907466168333</v>
          </cell>
          <cell r="AE622">
            <v>95.019617650928339</v>
          </cell>
          <cell r="AF622">
            <v>98.131788970071256</v>
          </cell>
          <cell r="AG622">
            <v>102.99969306117715</v>
          </cell>
          <cell r="AH622">
            <v>111.89606878899369</v>
          </cell>
          <cell r="BA622">
            <v>50.329391245270408</v>
          </cell>
          <cell r="BB622">
            <v>51.851170953284388</v>
          </cell>
          <cell r="BC622">
            <v>53.803164695477676</v>
          </cell>
          <cell r="BD622">
            <v>56.554402206971211</v>
          </cell>
          <cell r="BE622">
            <v>61.280974590417088</v>
          </cell>
        </row>
        <row r="623">
          <cell r="AD623">
            <v>92.778597197844263</v>
          </cell>
          <cell r="AE623">
            <v>95.0429392728729</v>
          </cell>
          <cell r="AF623">
            <v>98.153686267005298</v>
          </cell>
          <cell r="AG623">
            <v>103.02142624664008</v>
          </cell>
          <cell r="AH623">
            <v>111.92107286216016</v>
          </cell>
          <cell r="BA623">
            <v>50.340094453890082</v>
          </cell>
          <cell r="BB623">
            <v>51.862723837243806</v>
          </cell>
          <cell r="BC623">
            <v>53.814652786488836</v>
          </cell>
          <cell r="BD623">
            <v>56.565506081662768</v>
          </cell>
          <cell r="BE623">
            <v>61.29166316633853</v>
          </cell>
        </row>
        <row r="624">
          <cell r="AD624">
            <v>92.802286929520207</v>
          </cell>
          <cell r="AE624">
            <v>95.066260894817461</v>
          </cell>
          <cell r="AF624">
            <v>98.175583563939341</v>
          </cell>
          <cell r="AG624">
            <v>103.04312567763559</v>
          </cell>
          <cell r="AH624">
            <v>111.94607693532663</v>
          </cell>
          <cell r="BA624">
            <v>50.350797662509748</v>
          </cell>
          <cell r="BB624">
            <v>51.874276721203231</v>
          </cell>
          <cell r="BC624">
            <v>53.826140877500002</v>
          </cell>
          <cell r="BD624">
            <v>56.576609956354318</v>
          </cell>
          <cell r="BE624">
            <v>61.30235174225998</v>
          </cell>
        </row>
        <row r="625">
          <cell r="AD625">
            <v>92.825976661196137</v>
          </cell>
          <cell r="AE625">
            <v>95.089582516762022</v>
          </cell>
          <cell r="AF625">
            <v>98.197480860873384</v>
          </cell>
          <cell r="AG625">
            <v>103.0648251086311</v>
          </cell>
          <cell r="AH625">
            <v>111.97108100849312</v>
          </cell>
          <cell r="BA625">
            <v>50.361500871129422</v>
          </cell>
          <cell r="BB625">
            <v>51.885829605162655</v>
          </cell>
          <cell r="BC625">
            <v>53.837628968511162</v>
          </cell>
          <cell r="BD625">
            <v>56.587713831045875</v>
          </cell>
          <cell r="BE625">
            <v>61.313040318181422</v>
          </cell>
        </row>
        <row r="626">
          <cell r="AD626">
            <v>92.849666392872081</v>
          </cell>
          <cell r="AE626">
            <v>95.112904138706568</v>
          </cell>
          <cell r="AF626">
            <v>98.219378157807427</v>
          </cell>
          <cell r="AG626">
            <v>103.08652453962659</v>
          </cell>
          <cell r="AH626">
            <v>111.99608508165959</v>
          </cell>
          <cell r="BA626">
            <v>50.372204079749096</v>
          </cell>
          <cell r="BB626">
            <v>51.89738248912208</v>
          </cell>
          <cell r="BC626">
            <v>53.849117059522321</v>
          </cell>
          <cell r="BD626">
            <v>56.598817705737432</v>
          </cell>
          <cell r="BE626">
            <v>61.323728894102871</v>
          </cell>
        </row>
        <row r="627">
          <cell r="AD627">
            <v>92.87335612454801</v>
          </cell>
          <cell r="AE627">
            <v>95.136225760651129</v>
          </cell>
          <cell r="AF627">
            <v>98.241275454741469</v>
          </cell>
          <cell r="AG627">
            <v>103.10822397062211</v>
          </cell>
          <cell r="AH627">
            <v>112.01985623175406</v>
          </cell>
          <cell r="BA627">
            <v>50.38290728836877</v>
          </cell>
          <cell r="BB627">
            <v>51.908935373081505</v>
          </cell>
          <cell r="BC627">
            <v>53.860605150533488</v>
          </cell>
          <cell r="BD627">
            <v>56.609921580428981</v>
          </cell>
          <cell r="BE627">
            <v>61.33441747002432</v>
          </cell>
        </row>
        <row r="628">
          <cell r="AD628">
            <v>92.897045856223954</v>
          </cell>
          <cell r="AE628">
            <v>95.15954738259569</v>
          </cell>
          <cell r="AF628">
            <v>98.263172751675512</v>
          </cell>
          <cell r="AG628">
            <v>103.1299234016176</v>
          </cell>
          <cell r="AH628">
            <v>112.04339850623988</v>
          </cell>
          <cell r="BA628">
            <v>50.393610496988437</v>
          </cell>
          <cell r="BB628">
            <v>51.920488257040923</v>
          </cell>
          <cell r="BC628">
            <v>53.872093241544647</v>
          </cell>
          <cell r="BD628">
            <v>56.621025455120538</v>
          </cell>
          <cell r="BE628">
            <v>61.345106045945762</v>
          </cell>
        </row>
        <row r="629">
          <cell r="AD629">
            <v>92.920735587899898</v>
          </cell>
          <cell r="AE629">
            <v>95.182869004540251</v>
          </cell>
          <cell r="AF629">
            <v>98.285070048609555</v>
          </cell>
          <cell r="AG629">
            <v>103.15162283261311</v>
          </cell>
          <cell r="AH629">
            <v>112.0669407807257</v>
          </cell>
          <cell r="BA629">
            <v>50.404313705608111</v>
          </cell>
          <cell r="BB629">
            <v>51.932041141000347</v>
          </cell>
          <cell r="BC629">
            <v>53.883581332555814</v>
          </cell>
          <cell r="BD629">
            <v>56.632129329812095</v>
          </cell>
          <cell r="BE629">
            <v>61.355794621867211</v>
          </cell>
        </row>
        <row r="630">
          <cell r="AD630">
            <v>92.944425319575828</v>
          </cell>
          <cell r="AE630">
            <v>95.206190626484812</v>
          </cell>
          <cell r="AF630">
            <v>98.306967345543598</v>
          </cell>
          <cell r="AG630">
            <v>103.17332226360861</v>
          </cell>
          <cell r="AH630">
            <v>112.09048305521152</v>
          </cell>
          <cell r="BA630">
            <v>50.415016914227785</v>
          </cell>
          <cell r="BB630">
            <v>51.943594024959772</v>
          </cell>
          <cell r="BC630">
            <v>53.895069423566973</v>
          </cell>
          <cell r="BD630">
            <v>56.643233204503645</v>
          </cell>
          <cell r="BE630">
            <v>61.366483197788654</v>
          </cell>
        </row>
        <row r="631">
          <cell r="AD631">
            <v>92.968115051251772</v>
          </cell>
          <cell r="AE631">
            <v>95.229512248429359</v>
          </cell>
          <cell r="AF631">
            <v>98.32886464247764</v>
          </cell>
          <cell r="AG631">
            <v>103.19502169460412</v>
          </cell>
          <cell r="AH631">
            <v>112.11402532969736</v>
          </cell>
          <cell r="BA631">
            <v>50.425720122847459</v>
          </cell>
          <cell r="BB631">
            <v>51.955146908919197</v>
          </cell>
          <cell r="BC631">
            <v>53.906557514578139</v>
          </cell>
          <cell r="BD631">
            <v>56.654337079195201</v>
          </cell>
          <cell r="BE631">
            <v>61.377171773710103</v>
          </cell>
        </row>
        <row r="632">
          <cell r="AD632">
            <v>92.991804782927701</v>
          </cell>
          <cell r="AE632">
            <v>95.252833870373919</v>
          </cell>
          <cell r="AF632">
            <v>98.350761939411683</v>
          </cell>
          <cell r="AG632">
            <v>103.21672112559963</v>
          </cell>
          <cell r="AH632">
            <v>112.13756760418318</v>
          </cell>
          <cell r="BA632">
            <v>50.436423331467125</v>
          </cell>
          <cell r="BB632">
            <v>51.966699792878615</v>
          </cell>
          <cell r="BC632">
            <v>53.918045605589299</v>
          </cell>
          <cell r="BD632">
            <v>56.665440953886751</v>
          </cell>
          <cell r="BE632">
            <v>61.387860349631545</v>
          </cell>
        </row>
        <row r="633">
          <cell r="AD633">
            <v>93.014456893313053</v>
          </cell>
          <cell r="AE633">
            <v>95.27615549231848</v>
          </cell>
          <cell r="AF633">
            <v>98.372659236345726</v>
          </cell>
          <cell r="AG633">
            <v>103.23842055659513</v>
          </cell>
          <cell r="AH633">
            <v>112.161109878669</v>
          </cell>
          <cell r="BA633">
            <v>50.447126540086799</v>
          </cell>
          <cell r="BB633">
            <v>51.978252676838039</v>
          </cell>
          <cell r="BC633">
            <v>53.929533696600465</v>
          </cell>
          <cell r="BD633">
            <v>56.676544828578308</v>
          </cell>
          <cell r="BE633">
            <v>61.398548925552994</v>
          </cell>
        </row>
        <row r="634">
          <cell r="AD634">
            <v>93.036560194527354</v>
          </cell>
          <cell r="AE634">
            <v>95.299477114263041</v>
          </cell>
          <cell r="AF634">
            <v>98.394556533279768</v>
          </cell>
          <cell r="AG634">
            <v>103.26011998759064</v>
          </cell>
          <cell r="AH634">
            <v>112.18465215315481</v>
          </cell>
          <cell r="BA634">
            <v>50.457829748706473</v>
          </cell>
          <cell r="BB634">
            <v>51.989805560797464</v>
          </cell>
          <cell r="BC634">
            <v>53.941021787611625</v>
          </cell>
          <cell r="BD634">
            <v>56.687648703269865</v>
          </cell>
          <cell r="BE634">
            <v>61.409237501474436</v>
          </cell>
        </row>
        <row r="635">
          <cell r="AD635">
            <v>93.058663495741655</v>
          </cell>
          <cell r="AE635">
            <v>95.322798736207602</v>
          </cell>
          <cell r="AF635">
            <v>98.416453830213811</v>
          </cell>
          <cell r="AG635">
            <v>103.28181941858614</v>
          </cell>
          <cell r="AH635">
            <v>112.20819442764063</v>
          </cell>
          <cell r="BA635">
            <v>50.468532957326147</v>
          </cell>
          <cell r="BB635">
            <v>52.001173105835825</v>
          </cell>
          <cell r="BC635">
            <v>53.952509878622791</v>
          </cell>
          <cell r="BD635">
            <v>56.698752577961415</v>
          </cell>
          <cell r="BE635">
            <v>61.419926077395885</v>
          </cell>
        </row>
        <row r="636">
          <cell r="AD636">
            <v>93.080766796955956</v>
          </cell>
          <cell r="AE636">
            <v>95.346120358152149</v>
          </cell>
          <cell r="AF636">
            <v>98.438351127147854</v>
          </cell>
          <cell r="AG636">
            <v>103.30351884958165</v>
          </cell>
          <cell r="AH636">
            <v>112.23173670212647</v>
          </cell>
          <cell r="BA636">
            <v>50.479236165945814</v>
          </cell>
          <cell r="BB636">
            <v>52.01114977623385</v>
          </cell>
          <cell r="BC636">
            <v>53.963997969633951</v>
          </cell>
          <cell r="BD636">
            <v>56.709856452652971</v>
          </cell>
          <cell r="BE636">
            <v>61.430614653317335</v>
          </cell>
        </row>
        <row r="637">
          <cell r="AD637">
            <v>93.102870098170257</v>
          </cell>
          <cell r="AE637">
            <v>95.36944198009671</v>
          </cell>
          <cell r="AF637">
            <v>98.460248424081897</v>
          </cell>
          <cell r="AG637">
            <v>103.32521828057715</v>
          </cell>
          <cell r="AH637">
            <v>112.25527897661229</v>
          </cell>
          <cell r="BA637">
            <v>50.489939374565488</v>
          </cell>
          <cell r="BB637">
            <v>52.021126446631868</v>
          </cell>
          <cell r="BC637">
            <v>53.975486060645117</v>
          </cell>
          <cell r="BD637">
            <v>56.720960327344528</v>
          </cell>
          <cell r="BE637">
            <v>61.441303229238777</v>
          </cell>
        </row>
        <row r="638">
          <cell r="AD638">
            <v>93.124973399384572</v>
          </cell>
          <cell r="AE638">
            <v>95.392763602041271</v>
          </cell>
          <cell r="AF638">
            <v>98.482145721015939</v>
          </cell>
          <cell r="AG638">
            <v>103.34691771157266</v>
          </cell>
          <cell r="AH638">
            <v>112.27882125109811</v>
          </cell>
          <cell r="BA638">
            <v>50.500642583185162</v>
          </cell>
          <cell r="BB638">
            <v>52.031103117029893</v>
          </cell>
          <cell r="BC638">
            <v>53.986974151656277</v>
          </cell>
          <cell r="BD638">
            <v>56.732064202036078</v>
          </cell>
          <cell r="BE638">
            <v>61.451991805160226</v>
          </cell>
        </row>
        <row r="639">
          <cell r="AD639">
            <v>93.147076700598873</v>
          </cell>
          <cell r="AE639">
            <v>95.416085223985831</v>
          </cell>
          <cell r="AF639">
            <v>98.504043017949982</v>
          </cell>
          <cell r="AG639">
            <v>103.36861714256817</v>
          </cell>
          <cell r="AH639">
            <v>112.30236352558393</v>
          </cell>
          <cell r="BA639">
            <v>50.511345791804835</v>
          </cell>
          <cell r="BB639">
            <v>52.041079787427918</v>
          </cell>
          <cell r="BC639">
            <v>53.998462242667443</v>
          </cell>
          <cell r="BD639">
            <v>56.743168076727635</v>
          </cell>
          <cell r="BE639">
            <v>61.462680381081668</v>
          </cell>
        </row>
        <row r="640">
          <cell r="AD640">
            <v>93.169180001813174</v>
          </cell>
          <cell r="AE640">
            <v>95.439406845930392</v>
          </cell>
          <cell r="AF640">
            <v>98.525940314884025</v>
          </cell>
          <cell r="AG640">
            <v>103.39031657356367</v>
          </cell>
          <cell r="AH640">
            <v>112.32590580006975</v>
          </cell>
          <cell r="BA640">
            <v>50.522049000424502</v>
          </cell>
          <cell r="BB640">
            <v>52.051056457825943</v>
          </cell>
          <cell r="BC640">
            <v>54.00859387337487</v>
          </cell>
          <cell r="BD640">
            <v>56.754271951419184</v>
          </cell>
          <cell r="BE640">
            <v>61.473368957003117</v>
          </cell>
        </row>
        <row r="641">
          <cell r="AD641">
            <v>93.191283303027475</v>
          </cell>
          <cell r="AE641">
            <v>95.462728467874939</v>
          </cell>
          <cell r="AF641">
            <v>98.547837611818068</v>
          </cell>
          <cell r="AG641">
            <v>103.41201600455918</v>
          </cell>
          <cell r="AH641">
            <v>112.34944807455558</v>
          </cell>
          <cell r="BA641">
            <v>50.532752209044176</v>
          </cell>
          <cell r="BB641">
            <v>52.061033128223968</v>
          </cell>
          <cell r="BC641">
            <v>54.018515872240215</v>
          </cell>
          <cell r="BD641">
            <v>56.765375826110741</v>
          </cell>
          <cell r="BE641">
            <v>61.48405753292456</v>
          </cell>
        </row>
        <row r="642">
          <cell r="AD642">
            <v>93.213386604241791</v>
          </cell>
          <cell r="AE642">
            <v>95.4860500898195</v>
          </cell>
          <cell r="AF642">
            <v>98.56973490875211</v>
          </cell>
          <cell r="AG642">
            <v>103.43371543555467</v>
          </cell>
          <cell r="AH642">
            <v>112.3729903490414</v>
          </cell>
          <cell r="BA642">
            <v>50.54345541766385</v>
          </cell>
          <cell r="BB642">
            <v>52.071009798621986</v>
          </cell>
          <cell r="BC642">
            <v>54.028437871105552</v>
          </cell>
          <cell r="BD642">
            <v>56.776479700802298</v>
          </cell>
          <cell r="BE642">
            <v>61.494746108846009</v>
          </cell>
        </row>
        <row r="643">
          <cell r="AD643">
            <v>93.235489905456092</v>
          </cell>
          <cell r="AE643">
            <v>95.509371711764061</v>
          </cell>
          <cell r="AF643">
            <v>98.591632205686153</v>
          </cell>
          <cell r="AG643">
            <v>103.45541486655019</v>
          </cell>
          <cell r="AH643">
            <v>112.39653262352722</v>
          </cell>
          <cell r="BA643">
            <v>50.554158626283524</v>
          </cell>
          <cell r="BB643">
            <v>52.080986469020011</v>
          </cell>
          <cell r="BC643">
            <v>54.038359869970897</v>
          </cell>
          <cell r="BD643">
            <v>56.787583575493848</v>
          </cell>
          <cell r="BE643">
            <v>61.505434684767451</v>
          </cell>
        </row>
        <row r="644">
          <cell r="AD644">
            <v>93.257593206670393</v>
          </cell>
          <cell r="AE644">
            <v>95.532693333708622</v>
          </cell>
          <cell r="AF644">
            <v>98.613529502620196</v>
          </cell>
          <cell r="AG644">
            <v>103.47711429754568</v>
          </cell>
          <cell r="AH644">
            <v>112.42007489801304</v>
          </cell>
          <cell r="BA644">
            <v>50.564861834903191</v>
          </cell>
          <cell r="BB644">
            <v>52.090963139418037</v>
          </cell>
          <cell r="BC644">
            <v>54.048281868836241</v>
          </cell>
          <cell r="BD644">
            <v>56.798687450185405</v>
          </cell>
          <cell r="BE644">
            <v>61.5161232606889</v>
          </cell>
        </row>
        <row r="645">
          <cell r="AD645">
            <v>93.279696507884694</v>
          </cell>
          <cell r="AE645">
            <v>95.556014955653183</v>
          </cell>
          <cell r="AF645">
            <v>98.635426799554239</v>
          </cell>
          <cell r="AG645">
            <v>103.49881372854119</v>
          </cell>
          <cell r="AH645">
            <v>112.44361717249886</v>
          </cell>
          <cell r="BA645">
            <v>50.575565043522865</v>
          </cell>
          <cell r="BB645">
            <v>52.100939809816062</v>
          </cell>
          <cell r="BC645">
            <v>54.058203867701586</v>
          </cell>
          <cell r="BD645">
            <v>56.809791324876961</v>
          </cell>
          <cell r="BE645">
            <v>61.526811836610342</v>
          </cell>
        </row>
        <row r="646">
          <cell r="AD646">
            <v>93.301799809098995</v>
          </cell>
          <cell r="AE646">
            <v>95.579336577597729</v>
          </cell>
          <cell r="AF646">
            <v>98.657324096488281</v>
          </cell>
          <cell r="AG646">
            <v>103.52051315953669</v>
          </cell>
          <cell r="AH646">
            <v>112.4671594469847</v>
          </cell>
          <cell r="BA646">
            <v>50.586268252142538</v>
          </cell>
          <cell r="BB646">
            <v>52.110916480214087</v>
          </cell>
          <cell r="BC646">
            <v>54.06812586656693</v>
          </cell>
          <cell r="BD646">
            <v>56.820895199568511</v>
          </cell>
          <cell r="BE646">
            <v>61.537500412531791</v>
          </cell>
        </row>
        <row r="647">
          <cell r="AD647">
            <v>93.32390311031331</v>
          </cell>
          <cell r="AE647">
            <v>95.60265819954229</v>
          </cell>
          <cell r="AF647">
            <v>98.679221393422324</v>
          </cell>
          <cell r="AG647">
            <v>103.5422125905322</v>
          </cell>
          <cell r="AH647">
            <v>112.49070172147051</v>
          </cell>
          <cell r="BA647">
            <v>50.596971460762205</v>
          </cell>
          <cell r="BB647">
            <v>52.120893150612112</v>
          </cell>
          <cell r="BC647">
            <v>54.078047865432275</v>
          </cell>
          <cell r="BD647">
            <v>56.831999074260068</v>
          </cell>
          <cell r="BE647">
            <v>61.548188988453241</v>
          </cell>
        </row>
        <row r="648">
          <cell r="AD648">
            <v>93.346006411527611</v>
          </cell>
          <cell r="AE648">
            <v>95.625979821486851</v>
          </cell>
          <cell r="AF648">
            <v>98.701118690356367</v>
          </cell>
          <cell r="AG648">
            <v>103.56391202152771</v>
          </cell>
          <cell r="AH648">
            <v>112.51424399595633</v>
          </cell>
          <cell r="BA648">
            <v>50.607674669381879</v>
          </cell>
          <cell r="BB648">
            <v>52.13086982101013</v>
          </cell>
          <cell r="BC648">
            <v>54.087969864297619</v>
          </cell>
          <cell r="BD648">
            <v>56.843102948951618</v>
          </cell>
          <cell r="BE648">
            <v>61.558877564374683</v>
          </cell>
        </row>
        <row r="649">
          <cell r="AD649">
            <v>93.368109712741912</v>
          </cell>
          <cell r="AE649">
            <v>95.649301443431412</v>
          </cell>
          <cell r="AF649">
            <v>98.72301598729041</v>
          </cell>
          <cell r="AG649">
            <v>103.58561145252321</v>
          </cell>
          <cell r="AH649">
            <v>112.53778627044215</v>
          </cell>
          <cell r="BA649">
            <v>50.618377878001553</v>
          </cell>
          <cell r="BB649">
            <v>52.140846491408155</v>
          </cell>
          <cell r="BC649">
            <v>54.097891863162964</v>
          </cell>
          <cell r="BD649">
            <v>56.854206823643175</v>
          </cell>
          <cell r="BE649">
            <v>61.569566140296132</v>
          </cell>
        </row>
        <row r="650">
          <cell r="AD650">
            <v>93.390213013956213</v>
          </cell>
          <cell r="AE650">
            <v>95.672623065375973</v>
          </cell>
          <cell r="AF650">
            <v>98.744913284224452</v>
          </cell>
          <cell r="AG650">
            <v>103.60731088351872</v>
          </cell>
          <cell r="AH650">
            <v>112.56132854492797</v>
          </cell>
          <cell r="BA650">
            <v>50.629081086621227</v>
          </cell>
          <cell r="BB650">
            <v>52.15082316180618</v>
          </cell>
          <cell r="BC650">
            <v>54.107813862028301</v>
          </cell>
          <cell r="BD650">
            <v>56.865310698334731</v>
          </cell>
          <cell r="BE650">
            <v>61.580254716217574</v>
          </cell>
        </row>
        <row r="651">
          <cell r="AD651">
            <v>93.412316315170528</v>
          </cell>
          <cell r="AE651">
            <v>95.695944687320534</v>
          </cell>
          <cell r="AF651">
            <v>98.766810581158495</v>
          </cell>
          <cell r="AG651">
            <v>103.62901031451422</v>
          </cell>
          <cell r="AH651">
            <v>112.58487081941379</v>
          </cell>
          <cell r="BA651">
            <v>50.639784295240894</v>
          </cell>
          <cell r="BB651">
            <v>52.160799832204205</v>
          </cell>
          <cell r="BC651">
            <v>54.117735860893646</v>
          </cell>
          <cell r="BD651">
            <v>56.876414573026281</v>
          </cell>
          <cell r="BE651">
            <v>61.590943292139023</v>
          </cell>
        </row>
        <row r="652">
          <cell r="AD652">
            <v>93.43441961638483</v>
          </cell>
          <cell r="AE652">
            <v>95.71926630926508</v>
          </cell>
          <cell r="AF652">
            <v>98.788707878092538</v>
          </cell>
          <cell r="AG652">
            <v>103.65070974550973</v>
          </cell>
          <cell r="AH652">
            <v>112.60841309389963</v>
          </cell>
          <cell r="BA652">
            <v>50.650487503860568</v>
          </cell>
          <cell r="BB652">
            <v>52.17077650260223</v>
          </cell>
          <cell r="BC652">
            <v>54.12765785975899</v>
          </cell>
          <cell r="BD652">
            <v>56.887518447717838</v>
          </cell>
          <cell r="BE652">
            <v>61.601631868060466</v>
          </cell>
        </row>
        <row r="653">
          <cell r="AD653">
            <v>93.456522917599131</v>
          </cell>
          <cell r="AE653">
            <v>95.742587931209641</v>
          </cell>
          <cell r="AF653">
            <v>98.810605175026581</v>
          </cell>
          <cell r="AG653">
            <v>103.67240917650523</v>
          </cell>
          <cell r="AH653">
            <v>112.63195536838545</v>
          </cell>
          <cell r="BA653">
            <v>50.661190712480241</v>
          </cell>
          <cell r="BB653">
            <v>52.180753173000248</v>
          </cell>
          <cell r="BC653">
            <v>54.137579858624335</v>
          </cell>
          <cell r="BD653">
            <v>56.898622322409395</v>
          </cell>
          <cell r="BE653">
            <v>61.612320443981915</v>
          </cell>
        </row>
        <row r="654">
          <cell r="AD654">
            <v>93.478626218813432</v>
          </cell>
          <cell r="AE654">
            <v>95.765909553154202</v>
          </cell>
          <cell r="AF654">
            <v>98.832502471960623</v>
          </cell>
          <cell r="AG654">
            <v>103.69410860750074</v>
          </cell>
          <cell r="AH654">
            <v>112.65549764287127</v>
          </cell>
          <cell r="BA654">
            <v>50.671893921099915</v>
          </cell>
          <cell r="BB654">
            <v>52.190729843398273</v>
          </cell>
          <cell r="BC654">
            <v>54.147501857489679</v>
          </cell>
          <cell r="BD654">
            <v>56.909726197100944</v>
          </cell>
          <cell r="BE654">
            <v>61.623009019903357</v>
          </cell>
        </row>
        <row r="655">
          <cell r="AD655">
            <v>93.500729520027747</v>
          </cell>
          <cell r="AE655">
            <v>95.789231175098763</v>
          </cell>
          <cell r="AF655">
            <v>98.854399768894666</v>
          </cell>
          <cell r="AG655">
            <v>103.71580803849625</v>
          </cell>
          <cell r="AH655">
            <v>112.67903991735709</v>
          </cell>
          <cell r="BA655">
            <v>50.682597129719582</v>
          </cell>
          <cell r="BB655">
            <v>52.200706513796298</v>
          </cell>
          <cell r="BC655">
            <v>54.157423856355024</v>
          </cell>
          <cell r="BD655">
            <v>56.920830071792501</v>
          </cell>
          <cell r="BE655">
            <v>61.633697595824806</v>
          </cell>
        </row>
        <row r="656">
          <cell r="AD656">
            <v>93.522832821242048</v>
          </cell>
          <cell r="AE656">
            <v>95.812552797043324</v>
          </cell>
          <cell r="AF656">
            <v>98.876297065828709</v>
          </cell>
          <cell r="AG656">
            <v>103.73750746949175</v>
          </cell>
          <cell r="AH656">
            <v>112.70258219184291</v>
          </cell>
          <cell r="BA656">
            <v>50.693300338339256</v>
          </cell>
          <cell r="BB656">
            <v>52.210683184194323</v>
          </cell>
          <cell r="BC656">
            <v>54.167345855220368</v>
          </cell>
          <cell r="BD656">
            <v>56.931933946484051</v>
          </cell>
          <cell r="BE656">
            <v>61.644386171746248</v>
          </cell>
        </row>
        <row r="657">
          <cell r="AD657">
            <v>93.544936122456349</v>
          </cell>
          <cell r="AE657">
            <v>95.835874418987871</v>
          </cell>
          <cell r="AF657">
            <v>98.898194362762752</v>
          </cell>
          <cell r="AG657">
            <v>103.75920690048726</v>
          </cell>
          <cell r="AH657">
            <v>112.72612446632874</v>
          </cell>
          <cell r="BA657">
            <v>50.70400354695893</v>
          </cell>
          <cell r="BB657">
            <v>52.220659854592348</v>
          </cell>
          <cell r="BC657">
            <v>54.177267854085706</v>
          </cell>
          <cell r="BD657">
            <v>56.943037821175608</v>
          </cell>
          <cell r="BE657">
            <v>61.655074747667697</v>
          </cell>
        </row>
        <row r="658">
          <cell r="AD658">
            <v>93.56703942367065</v>
          </cell>
          <cell r="AE658">
            <v>95.859196040932432</v>
          </cell>
          <cell r="AF658">
            <v>98.920091659696794</v>
          </cell>
          <cell r="AG658">
            <v>103.78090633148275</v>
          </cell>
          <cell r="AH658">
            <v>112.74966674081456</v>
          </cell>
          <cell r="BA658">
            <v>50.714706755578604</v>
          </cell>
          <cell r="BB658">
            <v>52.230636524990366</v>
          </cell>
          <cell r="BC658">
            <v>54.18718985295105</v>
          </cell>
          <cell r="BD658">
            <v>56.954141695867165</v>
          </cell>
          <cell r="BE658">
            <v>61.665763323589147</v>
          </cell>
        </row>
        <row r="659">
          <cell r="AD659">
            <v>93.589142724884951</v>
          </cell>
          <cell r="AE659">
            <v>95.882517662876992</v>
          </cell>
          <cell r="AF659">
            <v>98.941988956630837</v>
          </cell>
          <cell r="AG659">
            <v>103.80260576247827</v>
          </cell>
          <cell r="AH659">
            <v>112.77320901530038</v>
          </cell>
          <cell r="BA659">
            <v>50.725409964198271</v>
          </cell>
          <cell r="BB659">
            <v>52.240613195388391</v>
          </cell>
          <cell r="BC659">
            <v>54.197111851816395</v>
          </cell>
          <cell r="BD659">
            <v>56.965245570558714</v>
          </cell>
          <cell r="BE659">
            <v>61.676451899510589</v>
          </cell>
        </row>
        <row r="660">
          <cell r="AD660">
            <v>93.611246026099266</v>
          </cell>
          <cell r="AE660">
            <v>95.905839284821553</v>
          </cell>
          <cell r="AF660">
            <v>98.96388625356488</v>
          </cell>
          <cell r="AG660">
            <v>103.82430519347376</v>
          </cell>
          <cell r="AH660">
            <v>112.7967512897862</v>
          </cell>
          <cell r="BA660">
            <v>50.736113172817944</v>
          </cell>
          <cell r="BB660">
            <v>52.250589865786417</v>
          </cell>
          <cell r="BC660">
            <v>54.207033850681739</v>
          </cell>
          <cell r="BD660">
            <v>56.976349445250271</v>
          </cell>
          <cell r="BE660">
            <v>61.687140475432038</v>
          </cell>
        </row>
        <row r="661">
          <cell r="AD661">
            <v>93.633349327313567</v>
          </cell>
          <cell r="AE661">
            <v>95.929160906766114</v>
          </cell>
          <cell r="AF661">
            <v>98.985783550498923</v>
          </cell>
          <cell r="AG661">
            <v>103.84600462446927</v>
          </cell>
          <cell r="AH661">
            <v>112.82029356427202</v>
          </cell>
          <cell r="BA661">
            <v>50.746816381437618</v>
          </cell>
          <cell r="BB661">
            <v>52.260566536184442</v>
          </cell>
          <cell r="BC661">
            <v>54.216955849547084</v>
          </cell>
          <cell r="BD661">
            <v>56.987453319941828</v>
          </cell>
          <cell r="BE661">
            <v>61.69782905135348</v>
          </cell>
        </row>
        <row r="662">
          <cell r="AD662">
            <v>93.655452628527868</v>
          </cell>
          <cell r="AE662">
            <v>95.952482528710661</v>
          </cell>
          <cell r="AF662">
            <v>99.007301686184391</v>
          </cell>
          <cell r="AG662">
            <v>103.86770405546478</v>
          </cell>
          <cell r="AH662">
            <v>112.84383583875785</v>
          </cell>
          <cell r="BA662">
            <v>50.757519590057292</v>
          </cell>
          <cell r="BB662">
            <v>52.270543206582467</v>
          </cell>
          <cell r="BC662">
            <v>54.226877848412428</v>
          </cell>
          <cell r="BD662">
            <v>56.998557194633378</v>
          </cell>
          <cell r="BE662">
            <v>61.708517627274929</v>
          </cell>
        </row>
        <row r="663">
          <cell r="AD663">
            <v>93.677555929742169</v>
          </cell>
          <cell r="AE663">
            <v>95.975804150655222</v>
          </cell>
          <cell r="AF663">
            <v>99.028118033845786</v>
          </cell>
          <cell r="AG663">
            <v>103.88940348646028</v>
          </cell>
          <cell r="AH663">
            <v>112.86737811324367</v>
          </cell>
          <cell r="BA663">
            <v>50.768222798676959</v>
          </cell>
          <cell r="BB663">
            <v>52.280519876980485</v>
          </cell>
          <cell r="BC663">
            <v>54.236799847277773</v>
          </cell>
          <cell r="BD663">
            <v>57.008345591208631</v>
          </cell>
          <cell r="BE663">
            <v>61.719206203196372</v>
          </cell>
        </row>
        <row r="664">
          <cell r="AD664">
            <v>93.699659230956485</v>
          </cell>
          <cell r="AE664">
            <v>95.999125772599783</v>
          </cell>
          <cell r="AF664">
            <v>99.048934381507181</v>
          </cell>
          <cell r="AG664">
            <v>103.91110291745579</v>
          </cell>
          <cell r="AH664">
            <v>112.89092038772949</v>
          </cell>
          <cell r="BA664">
            <v>50.778926007296633</v>
          </cell>
          <cell r="BB664">
            <v>52.29049654737851</v>
          </cell>
          <cell r="BC664">
            <v>54.246721846143117</v>
          </cell>
          <cell r="BD664">
            <v>57.017937531385314</v>
          </cell>
          <cell r="BE664">
            <v>61.729894779117821</v>
          </cell>
        </row>
        <row r="665">
          <cell r="AD665">
            <v>93.721762532170786</v>
          </cell>
          <cell r="AE665">
            <v>96.020621439095706</v>
          </cell>
          <cell r="AF665">
            <v>99.069750729168575</v>
          </cell>
          <cell r="AG665">
            <v>103.93280234845129</v>
          </cell>
          <cell r="AH665">
            <v>112.91446266221531</v>
          </cell>
          <cell r="BA665">
            <v>50.789629215916307</v>
          </cell>
          <cell r="BB665">
            <v>52.300473217776535</v>
          </cell>
          <cell r="BC665">
            <v>54.256643845008455</v>
          </cell>
          <cell r="BD665">
            <v>57.027529471561998</v>
          </cell>
          <cell r="BE665">
            <v>61.740583355039263</v>
          </cell>
        </row>
        <row r="666">
          <cell r="AD666">
            <v>93.743865833385087</v>
          </cell>
          <cell r="AE666">
            <v>96.042045992648795</v>
          </cell>
          <cell r="AF666">
            <v>99.09056707682997</v>
          </cell>
          <cell r="AG666">
            <v>103.9545017794468</v>
          </cell>
          <cell r="AH666">
            <v>112.93800493670113</v>
          </cell>
          <cell r="BA666">
            <v>50.800332424535981</v>
          </cell>
          <cell r="BB666">
            <v>52.31044988817456</v>
          </cell>
          <cell r="BC666">
            <v>54.266565843873799</v>
          </cell>
          <cell r="BD666">
            <v>57.037121411738681</v>
          </cell>
          <cell r="BE666">
            <v>61.751271930960712</v>
          </cell>
        </row>
        <row r="667">
          <cell r="AD667">
            <v>93.765969134599388</v>
          </cell>
          <cell r="AE667">
            <v>96.063470546201899</v>
          </cell>
          <cell r="AF667">
            <v>99.111383424491365</v>
          </cell>
          <cell r="AG667">
            <v>103.9762012104423</v>
          </cell>
          <cell r="AH667">
            <v>112.96154721118697</v>
          </cell>
          <cell r="BA667">
            <v>50.811035633155647</v>
          </cell>
          <cell r="BB667">
            <v>52.320426558572585</v>
          </cell>
          <cell r="BC667">
            <v>54.276487842739144</v>
          </cell>
          <cell r="BD667">
            <v>57.046713351915365</v>
          </cell>
          <cell r="BE667">
            <v>61.761960506882161</v>
          </cell>
        </row>
        <row r="668">
          <cell r="AD668">
            <v>93.788072435813689</v>
          </cell>
          <cell r="AE668">
            <v>96.084895099754988</v>
          </cell>
          <cell r="AF668">
            <v>99.132199772152759</v>
          </cell>
          <cell r="AG668">
            <v>103.99790064143781</v>
          </cell>
          <cell r="AH668">
            <v>112.98508948567279</v>
          </cell>
          <cell r="BA668">
            <v>50.821738841775321</v>
          </cell>
          <cell r="BB668">
            <v>52.330403228970603</v>
          </cell>
          <cell r="BC668">
            <v>54.286409841604488</v>
          </cell>
          <cell r="BD668">
            <v>57.056305292092048</v>
          </cell>
          <cell r="BE668">
            <v>61.772649082803603</v>
          </cell>
        </row>
        <row r="669">
          <cell r="AD669">
            <v>93.810175737028004</v>
          </cell>
          <cell r="AE669">
            <v>96.106319653308091</v>
          </cell>
          <cell r="AF669">
            <v>99.153016119814154</v>
          </cell>
          <cell r="AG669">
            <v>104.01862560173025</v>
          </cell>
          <cell r="AH669">
            <v>113.00808264487495</v>
          </cell>
          <cell r="BA669">
            <v>50.832442050394995</v>
          </cell>
          <cell r="BB669">
            <v>52.340379899368628</v>
          </cell>
          <cell r="BC669">
            <v>54.296331840469833</v>
          </cell>
          <cell r="BD669">
            <v>57.065897232268732</v>
          </cell>
          <cell r="BE669">
            <v>61.783337658725053</v>
          </cell>
        </row>
        <row r="670">
          <cell r="AD670">
            <v>93.832279038242305</v>
          </cell>
          <cell r="AE670">
            <v>96.12774420686118</v>
          </cell>
          <cell r="AF670">
            <v>99.173832467475549</v>
          </cell>
          <cell r="AG670">
            <v>104.03924618672403</v>
          </cell>
          <cell r="AH670">
            <v>113.03012726158359</v>
          </cell>
          <cell r="BA670">
            <v>50.843145259014662</v>
          </cell>
          <cell r="BB670">
            <v>52.350356569766653</v>
          </cell>
          <cell r="BC670">
            <v>54.306253839335177</v>
          </cell>
          <cell r="BD670">
            <v>57.075489172445415</v>
          </cell>
          <cell r="BE670">
            <v>61.794026234646495</v>
          </cell>
        </row>
        <row r="671">
          <cell r="AD671">
            <v>93.854382339456606</v>
          </cell>
          <cell r="AE671">
            <v>96.149168760414284</v>
          </cell>
          <cell r="AF671">
            <v>99.194648815136944</v>
          </cell>
          <cell r="AG671">
            <v>104.05986677171782</v>
          </cell>
          <cell r="AH671">
            <v>113.05217187829223</v>
          </cell>
          <cell r="BA671">
            <v>50.853848467634336</v>
          </cell>
          <cell r="BB671">
            <v>52.360333240164678</v>
          </cell>
          <cell r="BC671">
            <v>54.316175838200522</v>
          </cell>
          <cell r="BD671">
            <v>57.085081112622099</v>
          </cell>
          <cell r="BE671">
            <v>61.804714810567944</v>
          </cell>
        </row>
        <row r="672">
          <cell r="AD672">
            <v>93.876485640670907</v>
          </cell>
          <cell r="AE672">
            <v>96.170593313967373</v>
          </cell>
          <cell r="AF672">
            <v>99.215465162798324</v>
          </cell>
          <cell r="AG672">
            <v>104.0804873567116</v>
          </cell>
          <cell r="AH672">
            <v>113.07421649500087</v>
          </cell>
          <cell r="BA672">
            <v>50.86455167625401</v>
          </cell>
          <cell r="BB672">
            <v>52.370309910562703</v>
          </cell>
          <cell r="BC672">
            <v>54.326097837065866</v>
          </cell>
          <cell r="BD672">
            <v>57.094673052798782</v>
          </cell>
          <cell r="BE672">
            <v>61.815403386489386</v>
          </cell>
        </row>
        <row r="673">
          <cell r="AD673">
            <v>93.898588941885222</v>
          </cell>
          <cell r="AE673">
            <v>96.192017867520477</v>
          </cell>
          <cell r="AF673">
            <v>99.236281510459719</v>
          </cell>
          <cell r="AG673">
            <v>104.10110794170538</v>
          </cell>
          <cell r="AH673">
            <v>113.09626111170952</v>
          </cell>
          <cell r="BA673">
            <v>50.875254884873684</v>
          </cell>
          <cell r="BB673">
            <v>52.380286580960728</v>
          </cell>
          <cell r="BC673">
            <v>54.336019835931204</v>
          </cell>
          <cell r="BD673">
            <v>57.104264992975466</v>
          </cell>
          <cell r="BE673">
            <v>61.826091962410835</v>
          </cell>
        </row>
        <row r="674">
          <cell r="AD674">
            <v>93.920692243099523</v>
          </cell>
          <cell r="AE674">
            <v>96.213442421073566</v>
          </cell>
          <cell r="AF674">
            <v>99.257097858121114</v>
          </cell>
          <cell r="AG674">
            <v>104.12172852669916</v>
          </cell>
          <cell r="AH674">
            <v>113.11830572841816</v>
          </cell>
          <cell r="BA674">
            <v>50.88595809349335</v>
          </cell>
          <cell r="BB674">
            <v>52.390263251358746</v>
          </cell>
          <cell r="BC674">
            <v>54.345941834796548</v>
          </cell>
          <cell r="BD674">
            <v>57.11385693315215</v>
          </cell>
          <cell r="BE674">
            <v>61.836780538332278</v>
          </cell>
        </row>
        <row r="675">
          <cell r="AD675">
            <v>93.942795544313825</v>
          </cell>
          <cell r="AE675">
            <v>96.234866974626669</v>
          </cell>
          <cell r="AF675">
            <v>99.277914205782508</v>
          </cell>
          <cell r="AG675">
            <v>104.14234911169294</v>
          </cell>
          <cell r="AH675">
            <v>113.14035034512681</v>
          </cell>
          <cell r="BA675">
            <v>50.896661302113024</v>
          </cell>
          <cell r="BB675">
            <v>52.400239921756771</v>
          </cell>
          <cell r="BC675">
            <v>54.355863833661893</v>
          </cell>
          <cell r="BD675">
            <v>57.123448873328833</v>
          </cell>
          <cell r="BE675">
            <v>61.847469114253727</v>
          </cell>
        </row>
        <row r="676">
          <cell r="AD676">
            <v>93.964898845528126</v>
          </cell>
          <cell r="AE676">
            <v>96.256291528179759</v>
          </cell>
          <cell r="AF676">
            <v>99.298730553443903</v>
          </cell>
          <cell r="AG676">
            <v>104.16296969668672</v>
          </cell>
          <cell r="AH676">
            <v>113.16239496183545</v>
          </cell>
          <cell r="BA676">
            <v>50.907364510732698</v>
          </cell>
          <cell r="BB676">
            <v>52.410216592154796</v>
          </cell>
          <cell r="BC676">
            <v>54.365785832527237</v>
          </cell>
          <cell r="BD676">
            <v>57.133040813505517</v>
          </cell>
          <cell r="BE676">
            <v>61.858157690175169</v>
          </cell>
        </row>
        <row r="677">
          <cell r="AD677">
            <v>93.987002146742441</v>
          </cell>
          <cell r="AE677">
            <v>96.277716081732862</v>
          </cell>
          <cell r="AF677">
            <v>99.319546901105298</v>
          </cell>
          <cell r="AG677">
            <v>104.18359028168049</v>
          </cell>
          <cell r="AH677">
            <v>113.18443957854409</v>
          </cell>
          <cell r="BA677">
            <v>50.918067719352372</v>
          </cell>
          <cell r="BB677">
            <v>52.420193262552822</v>
          </cell>
          <cell r="BC677">
            <v>54.375707831392582</v>
          </cell>
          <cell r="BD677">
            <v>57.1426327536822</v>
          </cell>
          <cell r="BE677">
            <v>61.868846266096618</v>
          </cell>
        </row>
        <row r="678">
          <cell r="AD678">
            <v>94.008495683346354</v>
          </cell>
          <cell r="AE678">
            <v>96.299140635285951</v>
          </cell>
          <cell r="AF678">
            <v>99.340363248766693</v>
          </cell>
          <cell r="AG678">
            <v>104.20421086667427</v>
          </cell>
          <cell r="AH678">
            <v>113.20648419525273</v>
          </cell>
          <cell r="BA678">
            <v>50.928770927972039</v>
          </cell>
          <cell r="BB678">
            <v>52.430169932950847</v>
          </cell>
          <cell r="BC678">
            <v>54.385629830257926</v>
          </cell>
          <cell r="BD678">
            <v>57.152224693858884</v>
          </cell>
          <cell r="BE678">
            <v>61.879534842018067</v>
          </cell>
        </row>
        <row r="679">
          <cell r="AD679">
            <v>94.029118792601182</v>
          </cell>
          <cell r="AE679">
            <v>96.320565188839055</v>
          </cell>
          <cell r="AF679">
            <v>99.361179596428087</v>
          </cell>
          <cell r="AG679">
            <v>104.22483145166807</v>
          </cell>
          <cell r="AH679">
            <v>113.22852881196138</v>
          </cell>
          <cell r="BA679">
            <v>50.939474136591713</v>
          </cell>
          <cell r="BB679">
            <v>52.440146603348865</v>
          </cell>
          <cell r="BC679">
            <v>54.395551829123271</v>
          </cell>
          <cell r="BD679">
            <v>57.161816634035567</v>
          </cell>
          <cell r="BE679">
            <v>61.890223417939509</v>
          </cell>
        </row>
        <row r="680">
          <cell r="AD680">
            <v>94.049741901855995</v>
          </cell>
          <cell r="AE680">
            <v>96.341989742392144</v>
          </cell>
          <cell r="AF680">
            <v>99.381995944089482</v>
          </cell>
          <cell r="AG680">
            <v>104.24545203666185</v>
          </cell>
          <cell r="AH680">
            <v>113.25057342867002</v>
          </cell>
          <cell r="BA680">
            <v>50.950177345211387</v>
          </cell>
          <cell r="BB680">
            <v>52.45012327374689</v>
          </cell>
          <cell r="BC680">
            <v>54.405473827988615</v>
          </cell>
          <cell r="BD680">
            <v>57.171408574212251</v>
          </cell>
          <cell r="BE680">
            <v>61.900911993860959</v>
          </cell>
        </row>
        <row r="681">
          <cell r="AD681">
            <v>94.070365011110823</v>
          </cell>
          <cell r="AE681">
            <v>96.363414295945248</v>
          </cell>
          <cell r="AF681">
            <v>99.402812291750877</v>
          </cell>
          <cell r="AG681">
            <v>104.26607262165562</v>
          </cell>
          <cell r="AH681">
            <v>113.27261804537866</v>
          </cell>
          <cell r="BA681">
            <v>50.960880553831061</v>
          </cell>
          <cell r="BB681">
            <v>52.460099944144915</v>
          </cell>
          <cell r="BC681">
            <v>54.415395826853953</v>
          </cell>
          <cell r="BD681">
            <v>57.181000514388934</v>
          </cell>
          <cell r="BE681">
            <v>61.911600569782401</v>
          </cell>
        </row>
        <row r="682">
          <cell r="AD682">
            <v>94.090988120365637</v>
          </cell>
          <cell r="AE682">
            <v>96.384838849498337</v>
          </cell>
          <cell r="AF682">
            <v>99.423628639412271</v>
          </cell>
          <cell r="AG682">
            <v>104.2866932066494</v>
          </cell>
          <cell r="AH682">
            <v>113.2946626620873</v>
          </cell>
          <cell r="BA682">
            <v>50.971583762450727</v>
          </cell>
          <cell r="BB682">
            <v>52.47007661454294</v>
          </cell>
          <cell r="BC682">
            <v>54.425317825719297</v>
          </cell>
          <cell r="BD682">
            <v>57.190592454565618</v>
          </cell>
          <cell r="BE682">
            <v>61.92228914570385</v>
          </cell>
        </row>
        <row r="683">
          <cell r="AD683">
            <v>94.111611229620465</v>
          </cell>
          <cell r="AE683">
            <v>96.40626340305144</v>
          </cell>
          <cell r="AF683">
            <v>99.444444987073666</v>
          </cell>
          <cell r="AG683">
            <v>104.30731379164318</v>
          </cell>
          <cell r="AH683">
            <v>113.31670727879595</v>
          </cell>
          <cell r="BA683">
            <v>50.982286971070401</v>
          </cell>
          <cell r="BB683">
            <v>52.480053284940965</v>
          </cell>
          <cell r="BC683">
            <v>54.435239824584642</v>
          </cell>
          <cell r="BD683">
            <v>57.200184394742301</v>
          </cell>
          <cell r="BE683">
            <v>61.932977721625292</v>
          </cell>
        </row>
        <row r="684">
          <cell r="AD684">
            <v>94.132234338875293</v>
          </cell>
          <cell r="AE684">
            <v>96.42768795660453</v>
          </cell>
          <cell r="AF684">
            <v>99.465261334735061</v>
          </cell>
          <cell r="AG684">
            <v>104.32793437663696</v>
          </cell>
          <cell r="AH684">
            <v>113.33875189550459</v>
          </cell>
          <cell r="BA684">
            <v>50.992990179690075</v>
          </cell>
          <cell r="BB684">
            <v>52.490029955338983</v>
          </cell>
          <cell r="BC684">
            <v>54.445161823449986</v>
          </cell>
          <cell r="BD684">
            <v>57.209776334918985</v>
          </cell>
          <cell r="BE684">
            <v>61.943666297546741</v>
          </cell>
        </row>
        <row r="685">
          <cell r="AD685">
            <v>94.152857448130106</v>
          </cell>
          <cell r="AE685">
            <v>96.449112510157633</v>
          </cell>
          <cell r="AF685">
            <v>99.486077682396441</v>
          </cell>
          <cell r="AG685">
            <v>104.34855496163074</v>
          </cell>
          <cell r="AH685">
            <v>113.36079651221324</v>
          </cell>
          <cell r="BA685">
            <v>51.003189270662716</v>
          </cell>
          <cell r="BB685">
            <v>52.500006625737008</v>
          </cell>
          <cell r="BC685">
            <v>54.455083822315331</v>
          </cell>
          <cell r="BD685">
            <v>57.219368275095675</v>
          </cell>
          <cell r="BE685">
            <v>61.954354873468183</v>
          </cell>
        </row>
        <row r="686">
          <cell r="AD686">
            <v>94.173480557384934</v>
          </cell>
          <cell r="AE686">
            <v>96.470537063710722</v>
          </cell>
          <cell r="AF686">
            <v>99.506894030057836</v>
          </cell>
          <cell r="AG686">
            <v>104.36917554662452</v>
          </cell>
          <cell r="AH686">
            <v>113.38284112892188</v>
          </cell>
          <cell r="BA686">
            <v>51.012431577830256</v>
          </cell>
          <cell r="BB686">
            <v>52.509983296135033</v>
          </cell>
          <cell r="BC686">
            <v>54.465005821180675</v>
          </cell>
          <cell r="BD686">
            <v>57.228960215272359</v>
          </cell>
          <cell r="BE686">
            <v>61.965043449389633</v>
          </cell>
        </row>
        <row r="687">
          <cell r="AD687">
            <v>94.194103666639748</v>
          </cell>
          <cell r="AE687">
            <v>96.491961617263826</v>
          </cell>
          <cell r="AF687">
            <v>99.527710377719231</v>
          </cell>
          <cell r="AG687">
            <v>104.38979613161831</v>
          </cell>
          <cell r="AH687">
            <v>113.40488574563052</v>
          </cell>
          <cell r="BA687">
            <v>51.021673884997796</v>
          </cell>
          <cell r="BB687">
            <v>52.519959966533058</v>
          </cell>
          <cell r="BC687">
            <v>54.47492782004602</v>
          </cell>
          <cell r="BD687">
            <v>57.238552155449042</v>
          </cell>
          <cell r="BE687">
            <v>61.975732025311075</v>
          </cell>
        </row>
        <row r="688">
          <cell r="AD688">
            <v>94.214726775894576</v>
          </cell>
          <cell r="AE688">
            <v>96.513386170816915</v>
          </cell>
          <cell r="AF688">
            <v>99.548526725380626</v>
          </cell>
          <cell r="AG688">
            <v>104.41041671661209</v>
          </cell>
          <cell r="AH688">
            <v>113.42693036233916</v>
          </cell>
          <cell r="BA688">
            <v>51.030916192165336</v>
          </cell>
          <cell r="BB688">
            <v>52.529936636931083</v>
          </cell>
          <cell r="BC688">
            <v>54.484849818911364</v>
          </cell>
          <cell r="BD688">
            <v>57.248144095625726</v>
          </cell>
          <cell r="BE688">
            <v>61.986420601232524</v>
          </cell>
        </row>
        <row r="689">
          <cell r="AD689">
            <v>94.23534988514939</v>
          </cell>
          <cell r="AE689">
            <v>96.534810724370018</v>
          </cell>
          <cell r="AF689">
            <v>99.56934307304202</v>
          </cell>
          <cell r="AG689">
            <v>104.43103730160587</v>
          </cell>
          <cell r="AH689">
            <v>113.4489749790478</v>
          </cell>
          <cell r="BA689">
            <v>51.040158499332875</v>
          </cell>
          <cell r="BB689">
            <v>52.539913307329101</v>
          </cell>
          <cell r="BC689">
            <v>54.494771817776702</v>
          </cell>
          <cell r="BD689">
            <v>57.257736035802409</v>
          </cell>
          <cell r="BE689">
            <v>61.997109177153973</v>
          </cell>
        </row>
        <row r="690">
          <cell r="AD690">
            <v>94.255972994404218</v>
          </cell>
          <cell r="AE690">
            <v>96.556235277923108</v>
          </cell>
          <cell r="AF690">
            <v>99.590159420703415</v>
          </cell>
          <cell r="AG690">
            <v>104.45165788659965</v>
          </cell>
          <cell r="AH690">
            <v>113.47101959575645</v>
          </cell>
          <cell r="BA690">
            <v>51.049400806500408</v>
          </cell>
          <cell r="BB690">
            <v>52.549889977727126</v>
          </cell>
          <cell r="BC690">
            <v>54.504693816642046</v>
          </cell>
          <cell r="BD690">
            <v>57.267327975979093</v>
          </cell>
          <cell r="BE690">
            <v>62.006737941925955</v>
          </cell>
        </row>
        <row r="691">
          <cell r="AD691">
            <v>94.276596103659031</v>
          </cell>
          <cell r="AE691">
            <v>96.577659831476211</v>
          </cell>
          <cell r="AF691">
            <v>99.61097576836481</v>
          </cell>
          <cell r="AG691">
            <v>104.47227847159343</v>
          </cell>
          <cell r="AH691">
            <v>113.49306421246509</v>
          </cell>
          <cell r="BA691">
            <v>51.058643113667948</v>
          </cell>
          <cell r="BB691">
            <v>52.559866648125151</v>
          </cell>
          <cell r="BC691">
            <v>54.514615815507391</v>
          </cell>
          <cell r="BD691">
            <v>57.276919916155776</v>
          </cell>
          <cell r="BE691">
            <v>62.015973808095772</v>
          </cell>
        </row>
        <row r="692">
          <cell r="AD692">
            <v>94.297219212913859</v>
          </cell>
          <cell r="AE692">
            <v>96.5990843850293</v>
          </cell>
          <cell r="AF692">
            <v>99.631792116026205</v>
          </cell>
          <cell r="AG692">
            <v>104.49289905658721</v>
          </cell>
          <cell r="AH692">
            <v>113.51510882917374</v>
          </cell>
          <cell r="BA692">
            <v>51.067885420835488</v>
          </cell>
          <cell r="BB692">
            <v>52.569843318523176</v>
          </cell>
          <cell r="BC692">
            <v>54.524537814372735</v>
          </cell>
          <cell r="BD692">
            <v>57.28651185633246</v>
          </cell>
          <cell r="BE692">
            <v>62.025209674265589</v>
          </cell>
        </row>
        <row r="693">
          <cell r="AD693">
            <v>94.317842322168687</v>
          </cell>
          <cell r="AE693">
            <v>96.620508938582404</v>
          </cell>
          <cell r="AF693">
            <v>99.652608463687599</v>
          </cell>
          <cell r="AG693">
            <v>104.51351964158098</v>
          </cell>
          <cell r="AH693">
            <v>113.53715344588238</v>
          </cell>
          <cell r="BA693">
            <v>51.077127728003028</v>
          </cell>
          <cell r="BB693">
            <v>52.579819988921201</v>
          </cell>
          <cell r="BC693">
            <v>54.53445981323808</v>
          </cell>
          <cell r="BD693">
            <v>57.296103796509144</v>
          </cell>
          <cell r="BE693">
            <v>62.034445540435414</v>
          </cell>
        </row>
        <row r="694">
          <cell r="AD694">
            <v>94.338465431423501</v>
          </cell>
          <cell r="AE694">
            <v>96.641933492135493</v>
          </cell>
          <cell r="AF694">
            <v>99.673424811348994</v>
          </cell>
          <cell r="AG694">
            <v>104.53414022657476</v>
          </cell>
          <cell r="AH694">
            <v>113.55919806259102</v>
          </cell>
          <cell r="BA694">
            <v>51.086370035170567</v>
          </cell>
          <cell r="BB694">
            <v>52.589796659319219</v>
          </cell>
          <cell r="BC694">
            <v>54.544381812103424</v>
          </cell>
          <cell r="BD694">
            <v>57.305695736685827</v>
          </cell>
          <cell r="BE694">
            <v>62.043681406605231</v>
          </cell>
        </row>
        <row r="695">
          <cell r="AD695">
            <v>94.359088540678329</v>
          </cell>
          <cell r="AE695">
            <v>96.663358045688597</v>
          </cell>
          <cell r="AF695">
            <v>99.694241159010389</v>
          </cell>
          <cell r="AG695">
            <v>104.55476081156856</v>
          </cell>
          <cell r="AH695">
            <v>113.58124267929966</v>
          </cell>
          <cell r="BA695">
            <v>51.095612342338107</v>
          </cell>
          <cell r="BB695">
            <v>52.599773329717245</v>
          </cell>
          <cell r="BC695">
            <v>54.554303810968769</v>
          </cell>
          <cell r="BD695">
            <v>57.315287676862511</v>
          </cell>
          <cell r="BE695">
            <v>62.052917272775048</v>
          </cell>
        </row>
        <row r="696">
          <cell r="AD696">
            <v>94.379711649933142</v>
          </cell>
          <cell r="AE696">
            <v>96.684782599241686</v>
          </cell>
          <cell r="AF696">
            <v>99.715057506671783</v>
          </cell>
          <cell r="AG696">
            <v>104.57538139656234</v>
          </cell>
          <cell r="AH696">
            <v>113.6032872960083</v>
          </cell>
          <cell r="BA696">
            <v>51.10485464950564</v>
          </cell>
          <cell r="BB696">
            <v>52.60975000011527</v>
          </cell>
          <cell r="BC696">
            <v>54.564225809834113</v>
          </cell>
          <cell r="BD696">
            <v>57.324879617039194</v>
          </cell>
          <cell r="BE696">
            <v>62.062153138944872</v>
          </cell>
        </row>
        <row r="697">
          <cell r="AD697">
            <v>94.40033475918797</v>
          </cell>
          <cell r="AE697">
            <v>96.706207152794789</v>
          </cell>
          <cell r="AF697">
            <v>99.735873854333178</v>
          </cell>
          <cell r="AG697">
            <v>104.59600198155611</v>
          </cell>
          <cell r="AH697">
            <v>113.62533191271694</v>
          </cell>
          <cell r="BA697">
            <v>51.11409695667318</v>
          </cell>
          <cell r="BB697">
            <v>52.619726670513295</v>
          </cell>
          <cell r="BC697">
            <v>54.57414780869945</v>
          </cell>
          <cell r="BD697">
            <v>57.334471557215878</v>
          </cell>
          <cell r="BE697">
            <v>62.071389005114689</v>
          </cell>
        </row>
        <row r="698">
          <cell r="AD698">
            <v>94.420957868442784</v>
          </cell>
          <cell r="AE698">
            <v>96.727631706347879</v>
          </cell>
          <cell r="AF698">
            <v>99.756690201994573</v>
          </cell>
          <cell r="AG698">
            <v>104.61662256654989</v>
          </cell>
          <cell r="AH698">
            <v>113.6473765294256</v>
          </cell>
          <cell r="BA698">
            <v>51.12333926384072</v>
          </cell>
          <cell r="BB698">
            <v>52.62970334091132</v>
          </cell>
          <cell r="BC698">
            <v>54.584069807564795</v>
          </cell>
          <cell r="BD698">
            <v>57.344063497392561</v>
          </cell>
          <cell r="BE698">
            <v>62.080624871284506</v>
          </cell>
        </row>
        <row r="699">
          <cell r="AD699">
            <v>94.441580977697612</v>
          </cell>
          <cell r="AE699">
            <v>96.749056259900982</v>
          </cell>
          <cell r="AF699">
            <v>99.777506549655953</v>
          </cell>
          <cell r="AG699">
            <v>104.63724315154367</v>
          </cell>
          <cell r="AH699">
            <v>113.66942114613424</v>
          </cell>
          <cell r="BA699">
            <v>51.132581571008259</v>
          </cell>
          <cell r="BB699">
            <v>52.639680011309345</v>
          </cell>
          <cell r="BC699">
            <v>54.593991806430139</v>
          </cell>
          <cell r="BD699">
            <v>57.353655437569245</v>
          </cell>
          <cell r="BE699">
            <v>62.08986073745433</v>
          </cell>
        </row>
        <row r="700">
          <cell r="AD700">
            <v>94.462204086952426</v>
          </cell>
          <cell r="AE700">
            <v>96.770480813454071</v>
          </cell>
          <cell r="AF700">
            <v>99.798322897317348</v>
          </cell>
          <cell r="AG700">
            <v>104.65786373653745</v>
          </cell>
          <cell r="AH700">
            <v>113.69146576284288</v>
          </cell>
          <cell r="BA700">
            <v>51.141823878175799</v>
          </cell>
          <cell r="BB700">
            <v>52.649656681707363</v>
          </cell>
          <cell r="BC700">
            <v>54.603913805295484</v>
          </cell>
          <cell r="BD700">
            <v>57.363247377745928</v>
          </cell>
          <cell r="BE700">
            <v>62.099096603624147</v>
          </cell>
        </row>
        <row r="701">
          <cell r="AD701">
            <v>94.482827196207253</v>
          </cell>
          <cell r="AE701">
            <v>96.791905367007175</v>
          </cell>
          <cell r="AF701">
            <v>99.819139244978743</v>
          </cell>
          <cell r="AG701">
            <v>104.67848432153123</v>
          </cell>
          <cell r="AH701">
            <v>113.71351037955152</v>
          </cell>
          <cell r="BA701">
            <v>51.151066185343339</v>
          </cell>
          <cell r="BB701">
            <v>52.659633352105388</v>
          </cell>
          <cell r="BC701">
            <v>54.613835804160829</v>
          </cell>
          <cell r="BD701">
            <v>57.372839317922612</v>
          </cell>
          <cell r="BE701">
            <v>62.108332469793964</v>
          </cell>
        </row>
        <row r="702">
          <cell r="AD702">
            <v>94.503450305462067</v>
          </cell>
          <cell r="AE702">
            <v>96.813329920560278</v>
          </cell>
          <cell r="AF702">
            <v>99.839955592640138</v>
          </cell>
          <cell r="AG702">
            <v>104.69910490652501</v>
          </cell>
          <cell r="AH702">
            <v>113.73555499626016</v>
          </cell>
          <cell r="BA702">
            <v>51.160308492510872</v>
          </cell>
          <cell r="BB702">
            <v>52.669610022503413</v>
          </cell>
          <cell r="BC702">
            <v>54.623757803026173</v>
          </cell>
          <cell r="BD702">
            <v>57.382431258099295</v>
          </cell>
          <cell r="BE702">
            <v>62.117568335963782</v>
          </cell>
        </row>
        <row r="703">
          <cell r="AD703">
            <v>94.524073414716895</v>
          </cell>
          <cell r="AE703">
            <v>96.834754474113367</v>
          </cell>
          <cell r="AF703">
            <v>99.860771940301532</v>
          </cell>
          <cell r="AG703">
            <v>104.7197254915188</v>
          </cell>
          <cell r="AH703">
            <v>113.7575996129688</v>
          </cell>
          <cell r="BA703">
            <v>51.169550799678412</v>
          </cell>
          <cell r="BB703">
            <v>52.679586692901438</v>
          </cell>
          <cell r="BC703">
            <v>54.633679801891518</v>
          </cell>
          <cell r="BD703">
            <v>57.392023198275979</v>
          </cell>
          <cell r="BE703">
            <v>62.126804202133606</v>
          </cell>
        </row>
        <row r="704">
          <cell r="AD704">
            <v>94.544696523971723</v>
          </cell>
          <cell r="AE704">
            <v>96.856179027666471</v>
          </cell>
          <cell r="AF704">
            <v>99.881588287962927</v>
          </cell>
          <cell r="AG704">
            <v>104.74034607651258</v>
          </cell>
          <cell r="AH704">
            <v>113.77964422967746</v>
          </cell>
          <cell r="BA704">
            <v>51.178793106845951</v>
          </cell>
          <cell r="BB704">
            <v>52.689563363299463</v>
          </cell>
          <cell r="BC704">
            <v>54.643601800756855</v>
          </cell>
          <cell r="BD704">
            <v>57.401615138452662</v>
          </cell>
          <cell r="BE704">
            <v>62.136040068303423</v>
          </cell>
        </row>
        <row r="705">
          <cell r="AD705">
            <v>94.565319633226537</v>
          </cell>
          <cell r="AE705">
            <v>96.87760358121956</v>
          </cell>
          <cell r="AF705">
            <v>99.902404635624322</v>
          </cell>
          <cell r="AG705">
            <v>104.76096666150636</v>
          </cell>
          <cell r="AH705">
            <v>113.8016888463861</v>
          </cell>
          <cell r="BA705">
            <v>51.188035414013491</v>
          </cell>
          <cell r="BB705">
            <v>52.699540033697481</v>
          </cell>
          <cell r="BC705">
            <v>54.653523799622199</v>
          </cell>
          <cell r="BD705">
            <v>57.411207078629346</v>
          </cell>
          <cell r="BE705">
            <v>62.14527593447324</v>
          </cell>
        </row>
        <row r="706">
          <cell r="AD706">
            <v>94.585942742481365</v>
          </cell>
          <cell r="AE706">
            <v>96.899028134772664</v>
          </cell>
          <cell r="AF706">
            <v>99.923220983285717</v>
          </cell>
          <cell r="AG706">
            <v>104.78158724650014</v>
          </cell>
          <cell r="AH706">
            <v>113.82373346309474</v>
          </cell>
          <cell r="BA706">
            <v>51.197277721181031</v>
          </cell>
          <cell r="BB706">
            <v>52.709516704095506</v>
          </cell>
          <cell r="BC706">
            <v>54.663445798487544</v>
          </cell>
          <cell r="BD706">
            <v>57.420799018806029</v>
          </cell>
          <cell r="BE706">
            <v>62.154511800643064</v>
          </cell>
        </row>
        <row r="707">
          <cell r="AD707">
            <v>94.606565851736178</v>
          </cell>
          <cell r="AE707">
            <v>96.920452688325753</v>
          </cell>
          <cell r="AF707">
            <v>99.944037330947111</v>
          </cell>
          <cell r="AG707">
            <v>104.80220783149392</v>
          </cell>
          <cell r="AH707">
            <v>113.84577807980338</v>
          </cell>
          <cell r="BA707">
            <v>51.206520028348564</v>
          </cell>
          <cell r="BB707">
            <v>52.719493374493531</v>
          </cell>
          <cell r="BC707">
            <v>54.673367797352888</v>
          </cell>
          <cell r="BD707">
            <v>57.430390958982713</v>
          </cell>
          <cell r="BE707">
            <v>62.163747666812881</v>
          </cell>
        </row>
        <row r="708">
          <cell r="AD708">
            <v>94.627188960991006</v>
          </cell>
          <cell r="AE708">
            <v>96.941877241878856</v>
          </cell>
          <cell r="AF708">
            <v>99.964853678608506</v>
          </cell>
          <cell r="AG708">
            <v>104.8228284164877</v>
          </cell>
          <cell r="AH708">
            <v>113.86782269651202</v>
          </cell>
          <cell r="BA708">
            <v>51.215762335516104</v>
          </cell>
          <cell r="BB708">
            <v>52.729470044891556</v>
          </cell>
          <cell r="BC708">
            <v>54.683289796218233</v>
          </cell>
          <cell r="BD708">
            <v>57.439982899159396</v>
          </cell>
          <cell r="BE708">
            <v>62.172983532982698</v>
          </cell>
        </row>
        <row r="709">
          <cell r="AD709">
            <v>94.64781207024582</v>
          </cell>
          <cell r="AE709">
            <v>96.963301795431946</v>
          </cell>
          <cell r="AF709">
            <v>99.985670026269901</v>
          </cell>
          <cell r="AG709">
            <v>104.84344900148147</v>
          </cell>
          <cell r="AH709">
            <v>113.88986731322066</v>
          </cell>
          <cell r="BA709">
            <v>51.225004642683643</v>
          </cell>
          <cell r="BB709">
            <v>52.739446715289581</v>
          </cell>
          <cell r="BC709">
            <v>54.693211795083577</v>
          </cell>
          <cell r="BD709">
            <v>57.44957483933608</v>
          </cell>
          <cell r="BE709">
            <v>62.182219399152522</v>
          </cell>
        </row>
        <row r="710">
          <cell r="AD710">
            <v>94.668435179500648</v>
          </cell>
          <cell r="AE710">
            <v>96.984726348985049</v>
          </cell>
          <cell r="AF710">
            <v>100.00628670579708</v>
          </cell>
          <cell r="AG710">
            <v>104.86406958647527</v>
          </cell>
          <cell r="AH710">
            <v>113.9119119299293</v>
          </cell>
          <cell r="BA710">
            <v>51.234246949851183</v>
          </cell>
          <cell r="BB710">
            <v>52.749423385687599</v>
          </cell>
          <cell r="BC710">
            <v>54.703133793948922</v>
          </cell>
          <cell r="BD710">
            <v>57.459166779512763</v>
          </cell>
          <cell r="BE710">
            <v>62.19145526532234</v>
          </cell>
        </row>
        <row r="711">
          <cell r="AD711">
            <v>94.689058288755461</v>
          </cell>
          <cell r="AE711">
            <v>97.005454257414542</v>
          </cell>
          <cell r="AF711">
            <v>100.02646226997257</v>
          </cell>
          <cell r="AG711">
            <v>104.88469017146905</v>
          </cell>
          <cell r="AH711">
            <v>113.93395654663796</v>
          </cell>
          <cell r="BA711">
            <v>51.243489257018723</v>
          </cell>
          <cell r="BB711">
            <v>52.759400056085624</v>
          </cell>
          <cell r="BC711">
            <v>54.713055792814266</v>
          </cell>
          <cell r="BD711">
            <v>57.468758719689447</v>
          </cell>
          <cell r="BE711">
            <v>62.200691131492157</v>
          </cell>
        </row>
        <row r="712">
          <cell r="AD712">
            <v>94.709681398010289</v>
          </cell>
          <cell r="AE712">
            <v>97.024452287272069</v>
          </cell>
          <cell r="AF712">
            <v>100.04663783414806</v>
          </cell>
          <cell r="AG712">
            <v>104.90531075646282</v>
          </cell>
          <cell r="AH712">
            <v>113.9560011633466</v>
          </cell>
          <cell r="BA712">
            <v>51.252731564186263</v>
          </cell>
          <cell r="BB712">
            <v>52.76937672648365</v>
          </cell>
          <cell r="BC712">
            <v>54.722977791679604</v>
          </cell>
          <cell r="BD712">
            <v>57.47835065986613</v>
          </cell>
          <cell r="BE712">
            <v>62.209926997661981</v>
          </cell>
        </row>
        <row r="713">
          <cell r="AD713">
            <v>94.730304507265117</v>
          </cell>
          <cell r="AE713">
            <v>97.043450317129583</v>
          </cell>
          <cell r="AF713">
            <v>100.06681339832355</v>
          </cell>
          <cell r="AG713">
            <v>104.9259313414566</v>
          </cell>
          <cell r="AH713">
            <v>113.97804578005524</v>
          </cell>
          <cell r="BA713">
            <v>51.261973871353796</v>
          </cell>
          <cell r="BB713">
            <v>52.779353396881675</v>
          </cell>
          <cell r="BC713">
            <v>54.732899790544948</v>
          </cell>
          <cell r="BD713">
            <v>57.487942600042821</v>
          </cell>
          <cell r="BE713">
            <v>62.219162863831798</v>
          </cell>
        </row>
        <row r="714">
          <cell r="AD714">
            <v>94.750927616519931</v>
          </cell>
          <cell r="AE714">
            <v>97.062448346987111</v>
          </cell>
          <cell r="AF714">
            <v>100.08698896249903</v>
          </cell>
          <cell r="AG714">
            <v>104.94655192645038</v>
          </cell>
          <cell r="AH714">
            <v>114.00008567124907</v>
          </cell>
          <cell r="BA714">
            <v>51.271216178521335</v>
          </cell>
          <cell r="BB714">
            <v>52.7893300672797</v>
          </cell>
          <cell r="BC714">
            <v>54.742821789410293</v>
          </cell>
          <cell r="BD714">
            <v>57.497534540219505</v>
          </cell>
          <cell r="BE714">
            <v>62.228398730001615</v>
          </cell>
        </row>
        <row r="715">
          <cell r="AD715">
            <v>94.771550725774759</v>
          </cell>
          <cell r="AE715">
            <v>97.081446376844625</v>
          </cell>
          <cell r="AF715">
            <v>100.10716452667452</v>
          </cell>
          <cell r="AG715">
            <v>104.96717251144416</v>
          </cell>
          <cell r="AH715">
            <v>114.02097789977064</v>
          </cell>
          <cell r="BA715">
            <v>51.280458485688875</v>
          </cell>
          <cell r="BB715">
            <v>52.799306737677718</v>
          </cell>
          <cell r="BC715">
            <v>54.752743788275637</v>
          </cell>
          <cell r="BD715">
            <v>57.507126480396188</v>
          </cell>
          <cell r="BE715">
            <v>62.237634596171439</v>
          </cell>
        </row>
        <row r="716">
          <cell r="AD716">
            <v>94.792173835029573</v>
          </cell>
          <cell r="AE716">
            <v>97.100444406702152</v>
          </cell>
          <cell r="AF716">
            <v>100.12734009085001</v>
          </cell>
          <cell r="AG716">
            <v>104.98779309643794</v>
          </cell>
          <cell r="AH716">
            <v>114.04187012829223</v>
          </cell>
          <cell r="BA716">
            <v>51.289700792856415</v>
          </cell>
          <cell r="BB716">
            <v>52.809283408075743</v>
          </cell>
          <cell r="BC716">
            <v>54.762665787140982</v>
          </cell>
          <cell r="BD716">
            <v>57.516718420572872</v>
          </cell>
          <cell r="BE716">
            <v>62.246870462341256</v>
          </cell>
        </row>
        <row r="717">
          <cell r="AD717">
            <v>94.812796944284401</v>
          </cell>
          <cell r="AE717">
            <v>97.11944243655968</v>
          </cell>
          <cell r="AF717">
            <v>100.1475156550255</v>
          </cell>
          <cell r="AG717">
            <v>105.00803400805998</v>
          </cell>
          <cell r="AH717">
            <v>114.06276235681381</v>
          </cell>
          <cell r="BA717">
            <v>51.298943100023955</v>
          </cell>
          <cell r="BB717">
            <v>52.819260078473768</v>
          </cell>
          <cell r="BC717">
            <v>54.772587786006326</v>
          </cell>
          <cell r="BD717">
            <v>57.526310360749555</v>
          </cell>
          <cell r="BE717">
            <v>62.256106328511073</v>
          </cell>
        </row>
        <row r="718">
          <cell r="AD718">
            <v>94.833420053539214</v>
          </cell>
          <cell r="AE718">
            <v>97.138440466417194</v>
          </cell>
          <cell r="AF718">
            <v>100.16769121920098</v>
          </cell>
          <cell r="AG718">
            <v>105.02772407445786</v>
          </cell>
          <cell r="AH718">
            <v>114.08365458533538</v>
          </cell>
          <cell r="BA718">
            <v>51.308185407191495</v>
          </cell>
          <cell r="BB718">
            <v>52.829236748871793</v>
          </cell>
          <cell r="BC718">
            <v>54.782509784871671</v>
          </cell>
          <cell r="BD718">
            <v>57.535902300926239</v>
          </cell>
          <cell r="BE718">
            <v>62.265342194680898</v>
          </cell>
        </row>
        <row r="719">
          <cell r="AD719">
            <v>94.854043162794042</v>
          </cell>
          <cell r="AE719">
            <v>97.157438496274722</v>
          </cell>
          <cell r="AF719">
            <v>100.18786678337646</v>
          </cell>
          <cell r="AG719">
            <v>105.04741414085576</v>
          </cell>
          <cell r="AH719">
            <v>114.10454681385697</v>
          </cell>
          <cell r="BA719">
            <v>51.317427714359027</v>
          </cell>
          <cell r="BB719">
            <v>52.839213419269818</v>
          </cell>
          <cell r="BC719">
            <v>54.792431783737015</v>
          </cell>
          <cell r="BD719">
            <v>57.545494241102922</v>
          </cell>
          <cell r="BE719">
            <v>62.274578060850715</v>
          </cell>
        </row>
        <row r="720">
          <cell r="AD720">
            <v>94.874666272048856</v>
          </cell>
          <cell r="AE720">
            <v>97.176436526132235</v>
          </cell>
          <cell r="AF720">
            <v>100.20804234755195</v>
          </cell>
          <cell r="AG720">
            <v>105.06710420725365</v>
          </cell>
          <cell r="AH720">
            <v>114.12543904237855</v>
          </cell>
          <cell r="BA720">
            <v>51.326670021526567</v>
          </cell>
          <cell r="BB720">
            <v>52.849190089667843</v>
          </cell>
          <cell r="BC720">
            <v>54.802353782602353</v>
          </cell>
          <cell r="BD720">
            <v>57.555086181279606</v>
          </cell>
          <cell r="BE720">
            <v>62.283813927020532</v>
          </cell>
        </row>
        <row r="721">
          <cell r="AD721">
            <v>94.895289381303684</v>
          </cell>
          <cell r="AE721">
            <v>97.195434555989763</v>
          </cell>
          <cell r="AF721">
            <v>100.22821791172744</v>
          </cell>
          <cell r="AG721">
            <v>105.08679427365155</v>
          </cell>
          <cell r="AH721">
            <v>114.14633127090013</v>
          </cell>
          <cell r="BA721">
            <v>51.335912328694107</v>
          </cell>
          <cell r="BB721">
            <v>52.859166760065861</v>
          </cell>
          <cell r="BC721">
            <v>54.812275781467697</v>
          </cell>
          <cell r="BD721">
            <v>57.564678121456289</v>
          </cell>
          <cell r="BE721">
            <v>62.293049793190356</v>
          </cell>
        </row>
        <row r="722">
          <cell r="AD722">
            <v>94.915912490558497</v>
          </cell>
          <cell r="AE722">
            <v>97.214432585847291</v>
          </cell>
          <cell r="AF722">
            <v>100.24839347590293</v>
          </cell>
          <cell r="AG722">
            <v>105.10648434004945</v>
          </cell>
          <cell r="AH722">
            <v>114.16722349942171</v>
          </cell>
          <cell r="BA722">
            <v>51.345154635861647</v>
          </cell>
          <cell r="BB722">
            <v>52.869143430463886</v>
          </cell>
          <cell r="BC722">
            <v>54.822197780333042</v>
          </cell>
          <cell r="BD722">
            <v>57.574270061632973</v>
          </cell>
          <cell r="BE722">
            <v>62.302285659360173</v>
          </cell>
        </row>
        <row r="723">
          <cell r="AD723">
            <v>94.936535599813325</v>
          </cell>
          <cell r="AE723">
            <v>97.233430615704805</v>
          </cell>
          <cell r="AF723">
            <v>100.26856904007842</v>
          </cell>
          <cell r="AG723">
            <v>105.12617440644733</v>
          </cell>
          <cell r="AH723">
            <v>114.18811572794328</v>
          </cell>
          <cell r="BA723">
            <v>51.354396943029187</v>
          </cell>
          <cell r="BB723">
            <v>52.879120100861911</v>
          </cell>
          <cell r="BC723">
            <v>54.832119779198386</v>
          </cell>
          <cell r="BD723">
            <v>57.583862001809656</v>
          </cell>
          <cell r="BE723">
            <v>62.31152152552999</v>
          </cell>
        </row>
        <row r="724">
          <cell r="AD724">
            <v>94.957158709068153</v>
          </cell>
          <cell r="AE724">
            <v>97.252428645562333</v>
          </cell>
          <cell r="AF724">
            <v>100.28874460425391</v>
          </cell>
          <cell r="AG724">
            <v>105.14586447284523</v>
          </cell>
          <cell r="AH724">
            <v>114.20900795646487</v>
          </cell>
          <cell r="BA724">
            <v>51.363639250196726</v>
          </cell>
          <cell r="BB724">
            <v>52.889096771259936</v>
          </cell>
          <cell r="BC724">
            <v>54.842041778063731</v>
          </cell>
          <cell r="BD724">
            <v>57.59345394198634</v>
          </cell>
          <cell r="BE724">
            <v>62.320757391699807</v>
          </cell>
        </row>
        <row r="725">
          <cell r="AD725">
            <v>94.977781818322967</v>
          </cell>
          <cell r="AE725">
            <v>97.271426675419846</v>
          </cell>
          <cell r="AF725">
            <v>100.3089201684294</v>
          </cell>
          <cell r="AG725">
            <v>105.16555453924312</v>
          </cell>
          <cell r="AH725">
            <v>114.22990018498645</v>
          </cell>
          <cell r="BA725">
            <v>51.372881557364259</v>
          </cell>
          <cell r="BB725">
            <v>52.899073441657961</v>
          </cell>
          <cell r="BC725">
            <v>54.851963776929075</v>
          </cell>
          <cell r="BD725">
            <v>57.603045882163023</v>
          </cell>
          <cell r="BE725">
            <v>62.329993257869631</v>
          </cell>
        </row>
        <row r="726">
          <cell r="AD726">
            <v>94.998404927577795</v>
          </cell>
          <cell r="AE726">
            <v>97.290424705277374</v>
          </cell>
          <cell r="AF726">
            <v>100.32909573260488</v>
          </cell>
          <cell r="AG726">
            <v>105.18524460564102</v>
          </cell>
          <cell r="AH726">
            <v>114.25079241350802</v>
          </cell>
          <cell r="BA726">
            <v>51.382123864531799</v>
          </cell>
          <cell r="BB726">
            <v>52.909050112055979</v>
          </cell>
          <cell r="BC726">
            <v>54.86188577579442</v>
          </cell>
          <cell r="BD726">
            <v>57.612637822339707</v>
          </cell>
          <cell r="BE726">
            <v>62.339229124039448</v>
          </cell>
        </row>
        <row r="727">
          <cell r="AD727">
            <v>95.017753786129006</v>
          </cell>
          <cell r="AE727">
            <v>97.309422735134888</v>
          </cell>
          <cell r="AF727">
            <v>100.34927129678037</v>
          </cell>
          <cell r="AG727">
            <v>105.20493467203892</v>
          </cell>
          <cell r="AH727">
            <v>114.27168464202961</v>
          </cell>
          <cell r="BA727">
            <v>51.391366171699339</v>
          </cell>
          <cell r="BB727">
            <v>52.919026782454004</v>
          </cell>
          <cell r="BC727">
            <v>54.871807774659764</v>
          </cell>
          <cell r="BD727">
            <v>57.62222976251639</v>
          </cell>
          <cell r="BE727">
            <v>62.348464990209266</v>
          </cell>
        </row>
        <row r="728">
          <cell r="AD728">
            <v>95.036995827451818</v>
          </cell>
          <cell r="AE728">
            <v>97.328420764992416</v>
          </cell>
          <cell r="AF728">
            <v>100.36944686095586</v>
          </cell>
          <cell r="AG728">
            <v>105.2246247384368</v>
          </cell>
          <cell r="AH728">
            <v>114.29257687055119</v>
          </cell>
          <cell r="BA728">
            <v>51.400608478866879</v>
          </cell>
          <cell r="BB728">
            <v>52.929003452852029</v>
          </cell>
          <cell r="BC728">
            <v>54.881729773525102</v>
          </cell>
          <cell r="BD728">
            <v>57.631821702693074</v>
          </cell>
          <cell r="BE728">
            <v>62.35770085637909</v>
          </cell>
        </row>
        <row r="729">
          <cell r="AD729">
            <v>95.05623786877463</v>
          </cell>
          <cell r="AE729">
            <v>97.347418794849943</v>
          </cell>
          <cell r="AF729">
            <v>100.38962242513135</v>
          </cell>
          <cell r="AG729">
            <v>105.2443148048347</v>
          </cell>
          <cell r="AH729">
            <v>114.31346909907276</v>
          </cell>
          <cell r="BA729">
            <v>51.409850786034418</v>
          </cell>
          <cell r="BB729">
            <v>52.938980123250055</v>
          </cell>
          <cell r="BC729">
            <v>54.891651772390446</v>
          </cell>
          <cell r="BD729">
            <v>57.641413642869757</v>
          </cell>
          <cell r="BE729">
            <v>62.366936722548907</v>
          </cell>
        </row>
        <row r="730">
          <cell r="AD730">
            <v>95.075479910097457</v>
          </cell>
          <cell r="AE730">
            <v>97.366416824707457</v>
          </cell>
          <cell r="AF730">
            <v>100.40979798930682</v>
          </cell>
          <cell r="AG730">
            <v>105.2640048712326</v>
          </cell>
          <cell r="AH730">
            <v>114.33436132759435</v>
          </cell>
          <cell r="BA730">
            <v>51.419093093201958</v>
          </cell>
          <cell r="BB730">
            <v>52.94895679364808</v>
          </cell>
          <cell r="BC730">
            <v>54.901573771255791</v>
          </cell>
          <cell r="BD730">
            <v>57.651005583046441</v>
          </cell>
          <cell r="BE730">
            <v>62.376172588718724</v>
          </cell>
        </row>
        <row r="731">
          <cell r="AD731">
            <v>95.094721951420269</v>
          </cell>
          <cell r="AE731">
            <v>97.385414854564985</v>
          </cell>
          <cell r="AF731">
            <v>100.42997355348231</v>
          </cell>
          <cell r="AG731">
            <v>105.28369493763049</v>
          </cell>
          <cell r="AH731">
            <v>114.35525355611593</v>
          </cell>
          <cell r="BA731">
            <v>51.428335400369491</v>
          </cell>
          <cell r="BB731">
            <v>52.958933464046098</v>
          </cell>
          <cell r="BC731">
            <v>54.911495770121135</v>
          </cell>
          <cell r="BD731">
            <v>57.660597523223124</v>
          </cell>
          <cell r="BE731">
            <v>62.385408454888548</v>
          </cell>
        </row>
        <row r="732">
          <cell r="AD732">
            <v>95.113963992743081</v>
          </cell>
          <cell r="AE732">
            <v>97.404412884422499</v>
          </cell>
          <cell r="AF732">
            <v>100.4501491176578</v>
          </cell>
          <cell r="AG732">
            <v>105.30338500402839</v>
          </cell>
          <cell r="AH732">
            <v>114.37614578463752</v>
          </cell>
          <cell r="BA732">
            <v>51.437577707537031</v>
          </cell>
          <cell r="BB732">
            <v>52.968910134444123</v>
          </cell>
          <cell r="BC732">
            <v>54.92141776898648</v>
          </cell>
          <cell r="BD732">
            <v>57.670189463399808</v>
          </cell>
          <cell r="BE732">
            <v>62.394644321058365</v>
          </cell>
        </row>
        <row r="733">
          <cell r="AD733">
            <v>95.133206034065907</v>
          </cell>
          <cell r="AE733">
            <v>97.423410914280026</v>
          </cell>
          <cell r="AF733">
            <v>100.47032468183329</v>
          </cell>
          <cell r="AG733">
            <v>105.32307507042627</v>
          </cell>
          <cell r="AH733">
            <v>114.39703801315909</v>
          </cell>
          <cell r="BA733">
            <v>51.446820014704571</v>
          </cell>
          <cell r="BB733">
            <v>52.978886804842148</v>
          </cell>
          <cell r="BC733">
            <v>54.931339767851824</v>
          </cell>
          <cell r="BD733">
            <v>57.679781403576492</v>
          </cell>
          <cell r="BE733">
            <v>62.403880187228182</v>
          </cell>
        </row>
        <row r="734">
          <cell r="AD734">
            <v>95.152448075388719</v>
          </cell>
          <cell r="AE734">
            <v>97.442408944137554</v>
          </cell>
          <cell r="AF734">
            <v>100.49050024600878</v>
          </cell>
          <cell r="AG734">
            <v>105.34276513682417</v>
          </cell>
          <cell r="AH734">
            <v>114.41793024168066</v>
          </cell>
          <cell r="BA734">
            <v>51.45606232187211</v>
          </cell>
          <cell r="BB734">
            <v>52.988863475240173</v>
          </cell>
          <cell r="BC734">
            <v>54.941261766717169</v>
          </cell>
          <cell r="BD734">
            <v>57.689373343753175</v>
          </cell>
          <cell r="BE734">
            <v>62.413116053398006</v>
          </cell>
        </row>
        <row r="735">
          <cell r="AD735">
            <v>95.171690116711531</v>
          </cell>
          <cell r="AE735">
            <v>97.461406973995068</v>
          </cell>
          <cell r="AF735">
            <v>100.51067581018427</v>
          </cell>
          <cell r="AG735">
            <v>105.36245520322207</v>
          </cell>
          <cell r="AH735">
            <v>114.43882247020225</v>
          </cell>
          <cell r="BA735">
            <v>51.46530462903965</v>
          </cell>
          <cell r="BB735">
            <v>52.998840145638198</v>
          </cell>
          <cell r="BC735">
            <v>54.951183765582513</v>
          </cell>
          <cell r="BD735">
            <v>57.698965283929859</v>
          </cell>
          <cell r="BE735">
            <v>62.422351919567824</v>
          </cell>
        </row>
        <row r="736">
          <cell r="AD736">
            <v>95.190932158034357</v>
          </cell>
          <cell r="AE736">
            <v>97.480405003852596</v>
          </cell>
          <cell r="AF736">
            <v>100.53085137435976</v>
          </cell>
          <cell r="AG736">
            <v>105.38214526961995</v>
          </cell>
          <cell r="AH736">
            <v>114.45971469872383</v>
          </cell>
          <cell r="BA736">
            <v>51.47454693620719</v>
          </cell>
          <cell r="BB736">
            <v>53.00761439295465</v>
          </cell>
          <cell r="BC736">
            <v>54.961105764447851</v>
          </cell>
          <cell r="BD736">
            <v>57.708557224106542</v>
          </cell>
          <cell r="BE736">
            <v>62.431587785737641</v>
          </cell>
        </row>
        <row r="737">
          <cell r="AD737">
            <v>95.210174199357169</v>
          </cell>
          <cell r="AE737">
            <v>97.499403033710109</v>
          </cell>
          <cell r="AF737">
            <v>100.55102693853524</v>
          </cell>
          <cell r="AG737">
            <v>105.40183533601785</v>
          </cell>
          <cell r="AH737">
            <v>114.4806069272454</v>
          </cell>
          <cell r="BA737">
            <v>51.483789243374723</v>
          </cell>
          <cell r="BB737">
            <v>53.01623046121302</v>
          </cell>
          <cell r="BC737">
            <v>54.971027763313195</v>
          </cell>
          <cell r="BD737">
            <v>57.718149164283226</v>
          </cell>
          <cell r="BE737">
            <v>62.440823651907465</v>
          </cell>
        </row>
        <row r="738">
          <cell r="AD738">
            <v>95.229416240679981</v>
          </cell>
          <cell r="AE738">
            <v>97.518401063567637</v>
          </cell>
          <cell r="AF738">
            <v>100.57120250271073</v>
          </cell>
          <cell r="AG738">
            <v>105.42152540241575</v>
          </cell>
          <cell r="AH738">
            <v>114.50149915576699</v>
          </cell>
          <cell r="BA738">
            <v>51.493031550542263</v>
          </cell>
          <cell r="BB738">
            <v>53.024846529471397</v>
          </cell>
          <cell r="BC738">
            <v>54.98094976217854</v>
          </cell>
          <cell r="BD738">
            <v>57.727741104459909</v>
          </cell>
          <cell r="BE738">
            <v>62.450059518077282</v>
          </cell>
        </row>
        <row r="739">
          <cell r="AD739">
            <v>95.248658282002808</v>
          </cell>
          <cell r="AE739">
            <v>97.537399093425151</v>
          </cell>
          <cell r="AF739">
            <v>100.59137806688622</v>
          </cell>
          <cell r="AG739">
            <v>105.44121546881364</v>
          </cell>
          <cell r="AH739">
            <v>114.52239138428857</v>
          </cell>
          <cell r="BA739">
            <v>51.502273857709802</v>
          </cell>
          <cell r="BB739">
            <v>53.033462597729766</v>
          </cell>
          <cell r="BC739">
            <v>54.990871761043884</v>
          </cell>
          <cell r="BD739">
            <v>57.737333044636593</v>
          </cell>
          <cell r="BE739">
            <v>62.459295384247099</v>
          </cell>
        </row>
        <row r="740">
          <cell r="AD740">
            <v>95.26790032332562</v>
          </cell>
          <cell r="AE740">
            <v>97.556397123282679</v>
          </cell>
          <cell r="AF740">
            <v>100.61155363106171</v>
          </cell>
          <cell r="AG740">
            <v>105.46090553521154</v>
          </cell>
          <cell r="AH740">
            <v>114.54328361281016</v>
          </cell>
          <cell r="BA740">
            <v>51.511516164877342</v>
          </cell>
          <cell r="BB740">
            <v>53.042078665988136</v>
          </cell>
          <cell r="BC740">
            <v>55.000685595231914</v>
          </cell>
          <cell r="BD740">
            <v>57.746924984813276</v>
          </cell>
          <cell r="BE740">
            <v>62.468531250416923</v>
          </cell>
        </row>
        <row r="741">
          <cell r="AD741">
            <v>95.287142364648432</v>
          </cell>
          <cell r="AE741">
            <v>97.575395153140207</v>
          </cell>
          <cell r="AF741">
            <v>100.6317291952372</v>
          </cell>
          <cell r="AG741">
            <v>105.48059560160942</v>
          </cell>
          <cell r="AH741">
            <v>114.56417584133173</v>
          </cell>
          <cell r="BA741">
            <v>51.520758472044882</v>
          </cell>
          <cell r="BB741">
            <v>53.050694734246512</v>
          </cell>
          <cell r="BC741">
            <v>55.009255535630842</v>
          </cell>
          <cell r="BD741">
            <v>57.756516924989967</v>
          </cell>
          <cell r="BE741">
            <v>62.47776711658674</v>
          </cell>
        </row>
        <row r="742">
          <cell r="AD742">
            <v>95.306384405971258</v>
          </cell>
          <cell r="AE742">
            <v>97.59439318299772</v>
          </cell>
          <cell r="AF742">
            <v>100.65190475941267</v>
          </cell>
          <cell r="AG742">
            <v>105.50028566800732</v>
          </cell>
          <cell r="AH742">
            <v>114.58506806985331</v>
          </cell>
          <cell r="BA742">
            <v>51.530000779212422</v>
          </cell>
          <cell r="BB742">
            <v>53.059310802504882</v>
          </cell>
          <cell r="BC742">
            <v>55.01782547602977</v>
          </cell>
          <cell r="BD742">
            <v>57.76610886516665</v>
          </cell>
          <cell r="BE742">
            <v>62.487002982756557</v>
          </cell>
        </row>
        <row r="743">
          <cell r="AD743">
            <v>95.32562644729407</v>
          </cell>
          <cell r="AE743">
            <v>97.613391212855248</v>
          </cell>
          <cell r="AF743">
            <v>100.67208032358816</v>
          </cell>
          <cell r="AG743">
            <v>105.51997573440522</v>
          </cell>
          <cell r="AH743">
            <v>114.6059602983749</v>
          </cell>
          <cell r="BA743">
            <v>51.539243086379955</v>
          </cell>
          <cell r="BB743">
            <v>53.067926870763252</v>
          </cell>
          <cell r="BC743">
            <v>55.026395416428699</v>
          </cell>
          <cell r="BD743">
            <v>57.775700805343334</v>
          </cell>
          <cell r="BE743">
            <v>62.496238848926374</v>
          </cell>
        </row>
        <row r="744">
          <cell r="AD744">
            <v>95.344868488616882</v>
          </cell>
          <cell r="AE744">
            <v>97.632389242712762</v>
          </cell>
          <cell r="AF744">
            <v>100.69225588776365</v>
          </cell>
          <cell r="AG744">
            <v>105.53966580080311</v>
          </cell>
          <cell r="AH744">
            <v>114.62685252689647</v>
          </cell>
          <cell r="BA744">
            <v>51.548485393547494</v>
          </cell>
          <cell r="BB744">
            <v>53.076542939021628</v>
          </cell>
          <cell r="BC744">
            <v>55.034965356827634</v>
          </cell>
          <cell r="BD744">
            <v>57.785292745520017</v>
          </cell>
          <cell r="BE744">
            <v>62.505474715096199</v>
          </cell>
        </row>
        <row r="745">
          <cell r="AD745">
            <v>95.364110529939694</v>
          </cell>
          <cell r="AE745">
            <v>97.65138727257029</v>
          </cell>
          <cell r="AF745">
            <v>100.71243145193914</v>
          </cell>
          <cell r="AG745">
            <v>105.55935586720101</v>
          </cell>
          <cell r="AH745">
            <v>114.64774475541805</v>
          </cell>
          <cell r="BA745">
            <v>51.557727700715034</v>
          </cell>
          <cell r="BB745">
            <v>53.085159007279998</v>
          </cell>
          <cell r="BC745">
            <v>55.043535297226562</v>
          </cell>
          <cell r="BD745">
            <v>57.794884685696701</v>
          </cell>
          <cell r="BE745">
            <v>62.514710581266016</v>
          </cell>
        </row>
        <row r="746">
          <cell r="AD746">
            <v>95.38335257126252</v>
          </cell>
          <cell r="AE746">
            <v>97.670385302427803</v>
          </cell>
          <cell r="AF746">
            <v>100.73260701611463</v>
          </cell>
          <cell r="AG746">
            <v>105.57904593359891</v>
          </cell>
          <cell r="AH746">
            <v>114.66863698393963</v>
          </cell>
          <cell r="BA746">
            <v>51.566970007882574</v>
          </cell>
          <cell r="BB746">
            <v>53.093775075538368</v>
          </cell>
          <cell r="BC746">
            <v>55.05210523762549</v>
          </cell>
          <cell r="BD746">
            <v>57.804476625873384</v>
          </cell>
          <cell r="BE746">
            <v>62.523946447435833</v>
          </cell>
        </row>
        <row r="747">
          <cell r="AD747">
            <v>95.402594612585332</v>
          </cell>
          <cell r="AE747">
            <v>97.689383332285331</v>
          </cell>
          <cell r="AF747">
            <v>100.75278258029012</v>
          </cell>
          <cell r="AG747">
            <v>105.59873599999679</v>
          </cell>
          <cell r="AH747">
            <v>114.68952921246121</v>
          </cell>
          <cell r="BA747">
            <v>51.576212315050114</v>
          </cell>
          <cell r="BB747">
            <v>53.102391143796744</v>
          </cell>
          <cell r="BC747">
            <v>55.060675178024418</v>
          </cell>
          <cell r="BD747">
            <v>57.814068566050068</v>
          </cell>
          <cell r="BE747">
            <v>62.533182313605657</v>
          </cell>
        </row>
        <row r="748">
          <cell r="AD748">
            <v>95.421836653908144</v>
          </cell>
          <cell r="AE748">
            <v>97.708381362142859</v>
          </cell>
          <cell r="AF748">
            <v>100.7729581444656</v>
          </cell>
          <cell r="AG748">
            <v>105.61842606639469</v>
          </cell>
          <cell r="AH748">
            <v>114.71042144098278</v>
          </cell>
          <cell r="BA748">
            <v>51.585454622217654</v>
          </cell>
          <cell r="BB748">
            <v>53.111007212055114</v>
          </cell>
          <cell r="BC748">
            <v>55.069245118423346</v>
          </cell>
          <cell r="BD748">
            <v>57.823660506226751</v>
          </cell>
          <cell r="BE748">
            <v>62.542418179775474</v>
          </cell>
        </row>
        <row r="749">
          <cell r="AD749">
            <v>95.441078695230971</v>
          </cell>
          <cell r="AE749">
            <v>97.727379392000373</v>
          </cell>
          <cell r="AF749">
            <v>100.79313370864109</v>
          </cell>
          <cell r="AG749">
            <v>105.63811613279258</v>
          </cell>
          <cell r="AH749">
            <v>114.73131366950437</v>
          </cell>
          <cell r="BA749">
            <v>51.594696929385186</v>
          </cell>
          <cell r="BB749">
            <v>53.119623280313483</v>
          </cell>
          <cell r="BC749">
            <v>55.077815058822274</v>
          </cell>
          <cell r="BD749">
            <v>57.833252446403435</v>
          </cell>
          <cell r="BE749">
            <v>62.551654045945291</v>
          </cell>
        </row>
        <row r="750">
          <cell r="AD750">
            <v>95.460320736553783</v>
          </cell>
          <cell r="AE750">
            <v>97.7463774218579</v>
          </cell>
          <cell r="AF750">
            <v>100.81330927281658</v>
          </cell>
          <cell r="AG750">
            <v>105.65780619919047</v>
          </cell>
          <cell r="AH750">
            <v>114.75220589802595</v>
          </cell>
          <cell r="BA750">
            <v>51.603939236552726</v>
          </cell>
          <cell r="BB750">
            <v>53.12823934857186</v>
          </cell>
          <cell r="BC750">
            <v>55.086384999221202</v>
          </cell>
          <cell r="BD750">
            <v>57.842844386580119</v>
          </cell>
          <cell r="BE750">
            <v>62.560889912115115</v>
          </cell>
        </row>
        <row r="751">
          <cell r="AD751">
            <v>95.479562777876595</v>
          </cell>
          <cell r="AE751">
            <v>97.765375451715414</v>
          </cell>
          <cell r="AF751">
            <v>100.83348483699207</v>
          </cell>
          <cell r="AG751">
            <v>105.67749626558837</v>
          </cell>
          <cell r="AH751">
            <v>114.77309812654754</v>
          </cell>
          <cell r="BA751">
            <v>51.613181543720266</v>
          </cell>
          <cell r="BB751">
            <v>53.13685541683023</v>
          </cell>
          <cell r="BC751">
            <v>55.094954939620131</v>
          </cell>
          <cell r="BD751">
            <v>57.852436326756802</v>
          </cell>
          <cell r="BE751">
            <v>62.570125778284932</v>
          </cell>
        </row>
        <row r="752">
          <cell r="AD752">
            <v>95.498804819199421</v>
          </cell>
          <cell r="AE752">
            <v>97.784373481572942</v>
          </cell>
          <cell r="AF752">
            <v>100.85366040116756</v>
          </cell>
          <cell r="AG752">
            <v>105.69718633198626</v>
          </cell>
          <cell r="AH752">
            <v>114.79399035506911</v>
          </cell>
          <cell r="BA752">
            <v>51.622423850887806</v>
          </cell>
          <cell r="BB752">
            <v>53.145471485088606</v>
          </cell>
          <cell r="BC752">
            <v>55.103524880019066</v>
          </cell>
          <cell r="BD752">
            <v>57.862028266933486</v>
          </cell>
          <cell r="BE752">
            <v>62.57936164445475</v>
          </cell>
        </row>
        <row r="753">
          <cell r="AD753">
            <v>95.518046860522233</v>
          </cell>
          <cell r="AE753">
            <v>97.80337151143047</v>
          </cell>
          <cell r="AF753">
            <v>100.87383596534305</v>
          </cell>
          <cell r="AG753">
            <v>105.71687639838416</v>
          </cell>
          <cell r="AH753">
            <v>114.81488258359069</v>
          </cell>
          <cell r="BA753">
            <v>51.631666158055346</v>
          </cell>
          <cell r="BB753">
            <v>53.154087553346976</v>
          </cell>
          <cell r="BC753">
            <v>55.112094820417994</v>
          </cell>
          <cell r="BD753">
            <v>57.871620207110169</v>
          </cell>
          <cell r="BE753">
            <v>62.588597510624574</v>
          </cell>
        </row>
        <row r="754">
          <cell r="AD754">
            <v>95.537288901845045</v>
          </cell>
          <cell r="AE754">
            <v>97.822369541287983</v>
          </cell>
          <cell r="AF754">
            <v>100.89401152951852</v>
          </cell>
          <cell r="AG754">
            <v>105.73656646478204</v>
          </cell>
          <cell r="AH754">
            <v>114.83577481211228</v>
          </cell>
          <cell r="BA754">
            <v>51.640908465222878</v>
          </cell>
          <cell r="BB754">
            <v>53.162703621605345</v>
          </cell>
          <cell r="BC754">
            <v>55.120664760816922</v>
          </cell>
          <cell r="BD754">
            <v>57.881212147286853</v>
          </cell>
          <cell r="BE754">
            <v>62.597833376794391</v>
          </cell>
        </row>
        <row r="755">
          <cell r="AD755">
            <v>95.556530943167871</v>
          </cell>
          <cell r="AE755">
            <v>97.841367571145511</v>
          </cell>
          <cell r="AF755">
            <v>100.91418709369401</v>
          </cell>
          <cell r="AG755">
            <v>105.75625653117994</v>
          </cell>
          <cell r="AH755">
            <v>114.85666704063385</v>
          </cell>
          <cell r="BA755">
            <v>51.650150772390418</v>
          </cell>
          <cell r="BB755">
            <v>53.171319689863722</v>
          </cell>
          <cell r="BC755">
            <v>55.12923470121585</v>
          </cell>
          <cell r="BD755">
            <v>57.890804087463536</v>
          </cell>
          <cell r="BE755">
            <v>62.607069242964208</v>
          </cell>
        </row>
        <row r="756">
          <cell r="AD756">
            <v>95.575772984490683</v>
          </cell>
          <cell r="AE756">
            <v>97.860365601003025</v>
          </cell>
          <cell r="AF756">
            <v>100.9343626578695</v>
          </cell>
          <cell r="AG756">
            <v>105.77594659757784</v>
          </cell>
          <cell r="AH756">
            <v>114.87755926915543</v>
          </cell>
          <cell r="BA756">
            <v>51.659393079557958</v>
          </cell>
          <cell r="BB756">
            <v>53.179935758122092</v>
          </cell>
          <cell r="BC756">
            <v>55.137804641614778</v>
          </cell>
          <cell r="BD756">
            <v>57.90039602764022</v>
          </cell>
          <cell r="BE756">
            <v>62.616305109134032</v>
          </cell>
        </row>
        <row r="757">
          <cell r="AD757">
            <v>95.595015025813495</v>
          </cell>
          <cell r="AE757">
            <v>97.879363630860553</v>
          </cell>
          <cell r="AF757">
            <v>100.95453822204499</v>
          </cell>
          <cell r="AG757">
            <v>105.79563666397573</v>
          </cell>
          <cell r="AH757">
            <v>114.89845149767702</v>
          </cell>
          <cell r="BA757">
            <v>51.668635386725498</v>
          </cell>
          <cell r="BB757">
            <v>53.188551826380461</v>
          </cell>
          <cell r="BC757">
            <v>55.146374582013706</v>
          </cell>
          <cell r="BD757">
            <v>57.909987967816903</v>
          </cell>
          <cell r="BE757">
            <v>62.625540975303849</v>
          </cell>
        </row>
        <row r="758">
          <cell r="AD758">
            <v>95.614257067136322</v>
          </cell>
          <cell r="AE758">
            <v>97.898361660718066</v>
          </cell>
          <cell r="AF758">
            <v>100.97471378622048</v>
          </cell>
          <cell r="AG758">
            <v>105.81532673037363</v>
          </cell>
          <cell r="AH758">
            <v>114.91934372619859</v>
          </cell>
          <cell r="BA758">
            <v>51.677877693893038</v>
          </cell>
          <cell r="BB758">
            <v>53.197167894638838</v>
          </cell>
          <cell r="BC758">
            <v>55.154944522412634</v>
          </cell>
          <cell r="BD758">
            <v>57.919579907993587</v>
          </cell>
          <cell r="BE758">
            <v>62.634776841473666</v>
          </cell>
        </row>
        <row r="759">
          <cell r="AD759">
            <v>95.633499108459134</v>
          </cell>
          <cell r="AE759">
            <v>97.917359690575594</v>
          </cell>
          <cell r="AF759">
            <v>100.99488935039597</v>
          </cell>
          <cell r="AG759">
            <v>105.83501679677153</v>
          </cell>
          <cell r="AH759">
            <v>114.94023595472017</v>
          </cell>
          <cell r="BA759">
            <v>51.687120001060578</v>
          </cell>
          <cell r="BB759">
            <v>53.205783962897208</v>
          </cell>
          <cell r="BC759">
            <v>55.16351446281157</v>
          </cell>
          <cell r="BD759">
            <v>57.92917184817027</v>
          </cell>
          <cell r="BE759">
            <v>62.644012707643491</v>
          </cell>
        </row>
        <row r="760">
          <cell r="AD760">
            <v>95.652741149781946</v>
          </cell>
          <cell r="AE760">
            <v>97.936357720433122</v>
          </cell>
          <cell r="AF760">
            <v>101.01493981849815</v>
          </cell>
          <cell r="AG760">
            <v>105.85470686316941</v>
          </cell>
          <cell r="AH760">
            <v>114.96112818324175</v>
          </cell>
          <cell r="BA760">
            <v>51.69636230822811</v>
          </cell>
          <cell r="BB760">
            <v>53.214400031155577</v>
          </cell>
          <cell r="BC760">
            <v>55.172084403210498</v>
          </cell>
          <cell r="BD760">
            <v>57.938763788346954</v>
          </cell>
          <cell r="BE760">
            <v>62.653248573813308</v>
          </cell>
        </row>
        <row r="761">
          <cell r="AD761">
            <v>95.671983191104772</v>
          </cell>
          <cell r="AE761">
            <v>97.955355750290636</v>
          </cell>
          <cell r="AF761">
            <v>101.03494784877606</v>
          </cell>
          <cell r="AG761">
            <v>105.87439692956731</v>
          </cell>
          <cell r="AH761">
            <v>114.98202041176333</v>
          </cell>
          <cell r="BA761">
            <v>51.70560461539565</v>
          </cell>
          <cell r="BB761">
            <v>53.223016099413954</v>
          </cell>
          <cell r="BC761">
            <v>55.180654343609426</v>
          </cell>
          <cell r="BD761">
            <v>57.948355728523637</v>
          </cell>
          <cell r="BE761">
            <v>62.662484439983125</v>
          </cell>
        </row>
        <row r="762">
          <cell r="AD762">
            <v>95.691225232427584</v>
          </cell>
          <cell r="AE762">
            <v>97.974353780148164</v>
          </cell>
          <cell r="AF762">
            <v>101.05495587905395</v>
          </cell>
          <cell r="AG762">
            <v>105.8940869959652</v>
          </cell>
          <cell r="AH762">
            <v>115.00255874033431</v>
          </cell>
          <cell r="BA762">
            <v>51.71484692256319</v>
          </cell>
          <cell r="BB762">
            <v>53.231632167672323</v>
          </cell>
          <cell r="BC762">
            <v>55.189224284008354</v>
          </cell>
          <cell r="BD762">
            <v>57.957947668700321</v>
          </cell>
          <cell r="BE762">
            <v>62.671720306152949</v>
          </cell>
        </row>
        <row r="763">
          <cell r="AD763">
            <v>95.710467273750396</v>
          </cell>
          <cell r="AE763">
            <v>97.993351810005677</v>
          </cell>
          <cell r="AF763">
            <v>101.07496390933186</v>
          </cell>
          <cell r="AG763">
            <v>105.9137770623631</v>
          </cell>
          <cell r="AH763">
            <v>115.02091246155027</v>
          </cell>
          <cell r="BA763">
            <v>51.72408922973073</v>
          </cell>
          <cell r="BB763">
            <v>53.240248235930693</v>
          </cell>
          <cell r="BC763">
            <v>55.197794224407282</v>
          </cell>
          <cell r="BD763">
            <v>57.967539608877004</v>
          </cell>
          <cell r="BE763">
            <v>62.680956172322766</v>
          </cell>
        </row>
        <row r="764">
          <cell r="AD764">
            <v>95.729709315073208</v>
          </cell>
          <cell r="AE764">
            <v>98.011574852881012</v>
          </cell>
          <cell r="AF764">
            <v>101.09497193960975</v>
          </cell>
          <cell r="AG764">
            <v>105.933467128761</v>
          </cell>
          <cell r="AH764">
            <v>115.03926618276623</v>
          </cell>
          <cell r="BA764">
            <v>51.73333153689827</v>
          </cell>
          <cell r="BB764">
            <v>53.24886430418907</v>
          </cell>
          <cell r="BC764">
            <v>55.20636416480621</v>
          </cell>
          <cell r="BD764">
            <v>57.977131549053688</v>
          </cell>
          <cell r="BE764">
            <v>62.690192038492583</v>
          </cell>
        </row>
        <row r="765">
          <cell r="AD765">
            <v>95.748951356396034</v>
          </cell>
          <cell r="AE765">
            <v>98.029380703245522</v>
          </cell>
          <cell r="AF765">
            <v>101.11497996988766</v>
          </cell>
          <cell r="AG765">
            <v>105.95315719515888</v>
          </cell>
          <cell r="AH765">
            <v>115.0576199039822</v>
          </cell>
          <cell r="BA765">
            <v>51.742573844065809</v>
          </cell>
          <cell r="BB765">
            <v>53.257480372447439</v>
          </cell>
          <cell r="BC765">
            <v>55.214934105205138</v>
          </cell>
          <cell r="BD765">
            <v>57.986723489230371</v>
          </cell>
          <cell r="BE765">
            <v>62.6994279046624</v>
          </cell>
        </row>
        <row r="766">
          <cell r="AD766">
            <v>95.768193397718846</v>
          </cell>
          <cell r="AE766">
            <v>98.047186553610047</v>
          </cell>
          <cell r="AF766">
            <v>101.13498800016555</v>
          </cell>
          <cell r="AG766">
            <v>105.97284726155678</v>
          </cell>
          <cell r="AH766">
            <v>115.07597362519816</v>
          </cell>
          <cell r="BA766">
            <v>51.751816151233342</v>
          </cell>
          <cell r="BB766">
            <v>53.266096440705809</v>
          </cell>
          <cell r="BC766">
            <v>55.223504045604066</v>
          </cell>
          <cell r="BD766">
            <v>57.996315429407055</v>
          </cell>
          <cell r="BE766">
            <v>62.708663770832224</v>
          </cell>
        </row>
        <row r="767">
          <cell r="AD767">
            <v>95.787435439041658</v>
          </cell>
          <cell r="AE767">
            <v>98.064992403974557</v>
          </cell>
          <cell r="AF767">
            <v>101.15499603044346</v>
          </cell>
          <cell r="AG767">
            <v>105.99253732795468</v>
          </cell>
          <cell r="AH767">
            <v>115.09432734641412</v>
          </cell>
          <cell r="BA767">
            <v>51.761058458400882</v>
          </cell>
          <cell r="BB767">
            <v>53.274712508964186</v>
          </cell>
          <cell r="BC767">
            <v>55.232073986003002</v>
          </cell>
          <cell r="BD767">
            <v>58.005103311041175</v>
          </cell>
          <cell r="BE767">
            <v>62.717899637002041</v>
          </cell>
        </row>
        <row r="768">
          <cell r="AD768">
            <v>95.806677480364485</v>
          </cell>
          <cell r="AE768">
            <v>98.082798254339068</v>
          </cell>
          <cell r="AF768">
            <v>101.17500406072135</v>
          </cell>
          <cell r="AG768">
            <v>106.0120024722425</v>
          </cell>
          <cell r="AH768">
            <v>115.11268106763009</v>
          </cell>
          <cell r="BA768">
            <v>51.770300765568422</v>
          </cell>
          <cell r="BB768">
            <v>53.283328577222555</v>
          </cell>
          <cell r="BC768">
            <v>55.24064392640193</v>
          </cell>
          <cell r="BD768">
            <v>58.013389681737316</v>
          </cell>
          <cell r="BE768">
            <v>62.727135503171858</v>
          </cell>
        </row>
        <row r="769">
          <cell r="AD769">
            <v>95.825919521687297</v>
          </cell>
          <cell r="AE769">
            <v>98.100604104703592</v>
          </cell>
          <cell r="AF769">
            <v>101.19501209099926</v>
          </cell>
          <cell r="AG769">
            <v>106.03133034117185</v>
          </cell>
          <cell r="AH769">
            <v>115.13103478884605</v>
          </cell>
          <cell r="BA769">
            <v>51.779543072735962</v>
          </cell>
          <cell r="BB769">
            <v>53.291944645480932</v>
          </cell>
          <cell r="BC769">
            <v>55.249213866800858</v>
          </cell>
          <cell r="BD769">
            <v>58.021676052433456</v>
          </cell>
          <cell r="BE769">
            <v>62.736371369341683</v>
          </cell>
        </row>
        <row r="770">
          <cell r="AD770">
            <v>95.845161563010109</v>
          </cell>
          <cell r="AE770">
            <v>98.118409955068103</v>
          </cell>
          <cell r="AF770">
            <v>101.21502012127715</v>
          </cell>
          <cell r="AG770">
            <v>106.05065821010119</v>
          </cell>
          <cell r="AH770">
            <v>115.14938851006201</v>
          </cell>
          <cell r="BA770">
            <v>51.788785379903501</v>
          </cell>
          <cell r="BB770">
            <v>53.300560713739301</v>
          </cell>
          <cell r="BC770">
            <v>55.257783807199786</v>
          </cell>
          <cell r="BD770">
            <v>58.029962423129597</v>
          </cell>
          <cell r="BE770">
            <v>62.7456072355115</v>
          </cell>
        </row>
        <row r="771">
          <cell r="AD771">
            <v>95.864403604332935</v>
          </cell>
          <cell r="AE771">
            <v>98.136215805432613</v>
          </cell>
          <cell r="AF771">
            <v>101.23502815155506</v>
          </cell>
          <cell r="AG771">
            <v>106.06998607903053</v>
          </cell>
          <cell r="AH771">
            <v>115.16774223127798</v>
          </cell>
          <cell r="BA771">
            <v>51.798027687071041</v>
          </cell>
          <cell r="BB771">
            <v>53.309176781997671</v>
          </cell>
          <cell r="BC771">
            <v>55.266353747598714</v>
          </cell>
          <cell r="BD771">
            <v>58.038248793825737</v>
          </cell>
          <cell r="BE771">
            <v>62.754843101681317</v>
          </cell>
        </row>
        <row r="772">
          <cell r="AD772">
            <v>95.883645645655747</v>
          </cell>
          <cell r="AE772">
            <v>98.154021655797138</v>
          </cell>
          <cell r="AF772">
            <v>101.25503618183295</v>
          </cell>
          <cell r="AG772">
            <v>106.08931394795988</v>
          </cell>
          <cell r="AH772">
            <v>115.18609595249394</v>
          </cell>
          <cell r="BA772">
            <v>51.807269994238574</v>
          </cell>
          <cell r="BB772">
            <v>53.317792850256048</v>
          </cell>
          <cell r="BC772">
            <v>55.274923687997642</v>
          </cell>
          <cell r="BD772">
            <v>58.046535164521877</v>
          </cell>
          <cell r="BE772">
            <v>62.764078967851141</v>
          </cell>
        </row>
        <row r="773">
          <cell r="AD773">
            <v>95.902887686978559</v>
          </cell>
          <cell r="AE773">
            <v>98.171827506161648</v>
          </cell>
          <cell r="AF773">
            <v>101.27504421211086</v>
          </cell>
          <cell r="AG773">
            <v>106.10864181688922</v>
          </cell>
          <cell r="AH773">
            <v>115.20444967370992</v>
          </cell>
          <cell r="BA773">
            <v>51.816512301406114</v>
          </cell>
          <cell r="BB773">
            <v>53.326408918514417</v>
          </cell>
          <cell r="BC773">
            <v>55.28349362839657</v>
          </cell>
          <cell r="BD773">
            <v>58.054821535218018</v>
          </cell>
          <cell r="BE773">
            <v>62.773314834020958</v>
          </cell>
        </row>
        <row r="774">
          <cell r="AD774">
            <v>95.922129728301385</v>
          </cell>
          <cell r="AE774">
            <v>98.189633356526159</v>
          </cell>
          <cell r="AF774">
            <v>101.29505224238875</v>
          </cell>
          <cell r="AG774">
            <v>106.12796968581856</v>
          </cell>
          <cell r="AH774">
            <v>115.22280339492588</v>
          </cell>
          <cell r="BA774">
            <v>51.825754608573654</v>
          </cell>
          <cell r="BB774">
            <v>53.335024986772787</v>
          </cell>
          <cell r="BC774">
            <v>55.292063568795498</v>
          </cell>
          <cell r="BD774">
            <v>58.063107905914158</v>
          </cell>
          <cell r="BE774">
            <v>62.782550700190775</v>
          </cell>
        </row>
        <row r="775">
          <cell r="AD775">
            <v>95.941371769624197</v>
          </cell>
          <cell r="AE775">
            <v>98.207439206890669</v>
          </cell>
          <cell r="AF775">
            <v>101.31506027266666</v>
          </cell>
          <cell r="AG775">
            <v>106.14729755474789</v>
          </cell>
          <cell r="AH775">
            <v>115.24115711614184</v>
          </cell>
          <cell r="BA775">
            <v>51.834996915741193</v>
          </cell>
          <cell r="BB775">
            <v>53.343641055031163</v>
          </cell>
          <cell r="BC775">
            <v>55.300633509194434</v>
          </cell>
          <cell r="BD775">
            <v>58.071394276610299</v>
          </cell>
          <cell r="BE775">
            <v>62.791786566360599</v>
          </cell>
        </row>
        <row r="776">
          <cell r="AD776">
            <v>95.960613810947009</v>
          </cell>
          <cell r="AE776">
            <v>98.225245057255194</v>
          </cell>
          <cell r="AF776">
            <v>101.33506830294455</v>
          </cell>
          <cell r="AG776">
            <v>106.16662542367725</v>
          </cell>
          <cell r="AH776">
            <v>115.25951083735781</v>
          </cell>
          <cell r="BA776">
            <v>51.844239222908733</v>
          </cell>
          <cell r="BB776">
            <v>53.352257123289533</v>
          </cell>
          <cell r="BC776">
            <v>55.309203449593362</v>
          </cell>
          <cell r="BD776">
            <v>58.079680647306439</v>
          </cell>
          <cell r="BE776">
            <v>62.801022432530416</v>
          </cell>
        </row>
        <row r="777">
          <cell r="AD777">
            <v>95.979855852269836</v>
          </cell>
          <cell r="AE777">
            <v>98.243050907619704</v>
          </cell>
          <cell r="AF777">
            <v>101.35507633322246</v>
          </cell>
          <cell r="AG777">
            <v>106.18595329260658</v>
          </cell>
          <cell r="AH777">
            <v>115.27786455857377</v>
          </cell>
          <cell r="BA777">
            <v>51.853481530076273</v>
          </cell>
          <cell r="BB777">
            <v>53.360873191547903</v>
          </cell>
          <cell r="BC777">
            <v>55.31777338999229</v>
          </cell>
          <cell r="BD777">
            <v>58.087967018002573</v>
          </cell>
          <cell r="BE777">
            <v>62.810258298700234</v>
          </cell>
        </row>
        <row r="778">
          <cell r="AD778">
            <v>95.999097893592648</v>
          </cell>
          <cell r="AE778">
            <v>98.260856757984214</v>
          </cell>
          <cell r="AF778">
            <v>101.37508436350035</v>
          </cell>
          <cell r="AG778">
            <v>106.20528116153592</v>
          </cell>
          <cell r="AH778">
            <v>115.29621827978973</v>
          </cell>
          <cell r="BA778">
            <v>51.862723837243806</v>
          </cell>
          <cell r="BB778">
            <v>53.369489259806279</v>
          </cell>
          <cell r="BC778">
            <v>55.326343330391218</v>
          </cell>
          <cell r="BD778">
            <v>58.096253388698713</v>
          </cell>
          <cell r="BE778">
            <v>62.819494164870058</v>
          </cell>
        </row>
        <row r="779">
          <cell r="AD779">
            <v>96.017111764338765</v>
          </cell>
          <cell r="AE779">
            <v>98.278662608348739</v>
          </cell>
          <cell r="AF779">
            <v>101.39509239377826</v>
          </cell>
          <cell r="AG779">
            <v>106.22460903046527</v>
          </cell>
          <cell r="AH779">
            <v>115.3145720010057</v>
          </cell>
          <cell r="BA779">
            <v>51.871966144411346</v>
          </cell>
          <cell r="BB779">
            <v>53.378105328064649</v>
          </cell>
          <cell r="BC779">
            <v>55.334913270790146</v>
          </cell>
          <cell r="BD779">
            <v>58.104539759394854</v>
          </cell>
          <cell r="BE779">
            <v>62.828730031039875</v>
          </cell>
        </row>
        <row r="780">
          <cell r="AD780">
            <v>96.035065223717467</v>
          </cell>
          <cell r="AE780">
            <v>98.29646845871325</v>
          </cell>
          <cell r="AF780">
            <v>101.41510042405615</v>
          </cell>
          <cell r="AG780">
            <v>106.24393689939461</v>
          </cell>
          <cell r="AH780">
            <v>115.33292572222166</v>
          </cell>
          <cell r="BA780">
            <v>51.881208451578885</v>
          </cell>
          <cell r="BB780">
            <v>53.386721396323018</v>
          </cell>
          <cell r="BC780">
            <v>55.343483211189074</v>
          </cell>
          <cell r="BD780">
            <v>58.112826130090994</v>
          </cell>
          <cell r="BE780">
            <v>62.837965897209692</v>
          </cell>
        </row>
        <row r="781">
          <cell r="AD781">
            <v>96.05301868309617</v>
          </cell>
          <cell r="AE781">
            <v>98.31427430907776</v>
          </cell>
          <cell r="AF781">
            <v>101.43510845433406</v>
          </cell>
          <cell r="AG781">
            <v>106.26326476832395</v>
          </cell>
          <cell r="AH781">
            <v>115.35127944343762</v>
          </cell>
          <cell r="BA781">
            <v>51.890450758746425</v>
          </cell>
          <cell r="BB781">
            <v>53.395337464581395</v>
          </cell>
          <cell r="BC781">
            <v>55.352053151588002</v>
          </cell>
          <cell r="BD781">
            <v>58.121112500787135</v>
          </cell>
          <cell r="BE781">
            <v>62.847201763379516</v>
          </cell>
        </row>
        <row r="782">
          <cell r="AD782">
            <v>96.070972142474872</v>
          </cell>
          <cell r="AE782">
            <v>98.332080159442285</v>
          </cell>
          <cell r="AF782">
            <v>101.45511648461195</v>
          </cell>
          <cell r="AG782">
            <v>106.2825926372533</v>
          </cell>
          <cell r="AH782">
            <v>115.36963316465359</v>
          </cell>
          <cell r="BA782">
            <v>51.899693065913965</v>
          </cell>
          <cell r="BB782">
            <v>53.403953532839765</v>
          </cell>
          <cell r="BC782">
            <v>55.360623091986938</v>
          </cell>
          <cell r="BD782">
            <v>58.129398871483275</v>
          </cell>
          <cell r="BE782">
            <v>62.856437629549333</v>
          </cell>
        </row>
        <row r="783">
          <cell r="AD783">
            <v>96.088925601853575</v>
          </cell>
          <cell r="AE783">
            <v>98.349886009806795</v>
          </cell>
          <cell r="AF783">
            <v>101.47512451488986</v>
          </cell>
          <cell r="AG783">
            <v>106.30192050618264</v>
          </cell>
          <cell r="AH783">
            <v>115.38798688586955</v>
          </cell>
          <cell r="BA783">
            <v>51.908935373081505</v>
          </cell>
          <cell r="BB783">
            <v>53.412569601098134</v>
          </cell>
          <cell r="BC783">
            <v>55.369193032385866</v>
          </cell>
          <cell r="BD783">
            <v>58.137685242179415</v>
          </cell>
          <cell r="BE783">
            <v>62.86567349571915</v>
          </cell>
        </row>
        <row r="784">
          <cell r="AD784">
            <v>96.106879061232277</v>
          </cell>
          <cell r="AE784">
            <v>98.367691860171306</v>
          </cell>
          <cell r="AF784">
            <v>101.49513254516775</v>
          </cell>
          <cell r="AG784">
            <v>106.32124837511198</v>
          </cell>
          <cell r="AH784">
            <v>115.40634060708551</v>
          </cell>
          <cell r="BA784">
            <v>51.918177680249038</v>
          </cell>
          <cell r="BB784">
            <v>53.421185669356511</v>
          </cell>
          <cell r="BC784">
            <v>55.377762972784794</v>
          </cell>
          <cell r="BD784">
            <v>58.145971612875556</v>
          </cell>
          <cell r="BE784">
            <v>62.874909361888975</v>
          </cell>
        </row>
        <row r="785">
          <cell r="AD785">
            <v>96.12483252061098</v>
          </cell>
          <cell r="AE785">
            <v>98.385497710535816</v>
          </cell>
          <cell r="AF785">
            <v>101.51514057544566</v>
          </cell>
          <cell r="AG785">
            <v>106.34057624404132</v>
          </cell>
          <cell r="AH785">
            <v>115.42469432830148</v>
          </cell>
          <cell r="BA785">
            <v>51.927419987416577</v>
          </cell>
          <cell r="BB785">
            <v>53.429801737614881</v>
          </cell>
          <cell r="BC785">
            <v>55.386332913183722</v>
          </cell>
          <cell r="BD785">
            <v>58.154257983571696</v>
          </cell>
          <cell r="BE785">
            <v>62.884145228058792</v>
          </cell>
        </row>
        <row r="786">
          <cell r="AD786">
            <v>96.142785979989682</v>
          </cell>
          <cell r="AE786">
            <v>98.403303560900341</v>
          </cell>
          <cell r="AF786">
            <v>101.53514860572355</v>
          </cell>
          <cell r="AG786">
            <v>106.35990411297067</v>
          </cell>
          <cell r="AH786">
            <v>115.44304804951744</v>
          </cell>
          <cell r="BA786">
            <v>51.936662294584117</v>
          </cell>
          <cell r="BB786">
            <v>53.438417805873257</v>
          </cell>
          <cell r="BC786">
            <v>55.39490285358265</v>
          </cell>
          <cell r="BD786">
            <v>58.162544354267837</v>
          </cell>
          <cell r="BE786">
            <v>62.893381094228609</v>
          </cell>
        </row>
        <row r="787">
          <cell r="AD787">
            <v>96.160739439368385</v>
          </cell>
          <cell r="AE787">
            <v>98.421109411264851</v>
          </cell>
          <cell r="AF787">
            <v>101.55515663600146</v>
          </cell>
          <cell r="AG787">
            <v>106.37923198190001</v>
          </cell>
          <cell r="AH787">
            <v>115.4614017707334</v>
          </cell>
          <cell r="BA787">
            <v>51.945904601751657</v>
          </cell>
          <cell r="BB787">
            <v>53.447033874131627</v>
          </cell>
          <cell r="BC787">
            <v>55.403472793981578</v>
          </cell>
          <cell r="BD787">
            <v>58.170830724963977</v>
          </cell>
          <cell r="BE787">
            <v>62.902616960398426</v>
          </cell>
        </row>
        <row r="788">
          <cell r="AD788">
            <v>96.178692898747087</v>
          </cell>
          <cell r="AE788">
            <v>98.438915261629361</v>
          </cell>
          <cell r="AF788">
            <v>101.57516466627935</v>
          </cell>
          <cell r="AG788">
            <v>106.39855985082934</v>
          </cell>
          <cell r="AH788">
            <v>115.47975549194938</v>
          </cell>
          <cell r="BA788">
            <v>51.955146908919197</v>
          </cell>
          <cell r="BB788">
            <v>53.455649942389996</v>
          </cell>
          <cell r="BC788">
            <v>55.412042734380506</v>
          </cell>
          <cell r="BD788">
            <v>58.179117095660118</v>
          </cell>
          <cell r="BE788">
            <v>62.91185282656825</v>
          </cell>
        </row>
        <row r="789">
          <cell r="AD789">
            <v>96.19664635812579</v>
          </cell>
          <cell r="AE789">
            <v>98.456721111993886</v>
          </cell>
          <cell r="AF789">
            <v>101.59517269655726</v>
          </cell>
          <cell r="AG789">
            <v>106.4178877197587</v>
          </cell>
          <cell r="AH789">
            <v>115.49810921316534</v>
          </cell>
          <cell r="BA789">
            <v>51.964389216086737</v>
          </cell>
          <cell r="BB789">
            <v>53.464266010648373</v>
          </cell>
          <cell r="BC789">
            <v>55.420612674779434</v>
          </cell>
          <cell r="BD789">
            <v>58.187403466356251</v>
          </cell>
          <cell r="BE789">
            <v>62.921088692738067</v>
          </cell>
        </row>
        <row r="790">
          <cell r="AD790">
            <v>96.214599817504492</v>
          </cell>
          <cell r="AE790">
            <v>98.474526962358397</v>
          </cell>
          <cell r="AF790">
            <v>101.61518072683515</v>
          </cell>
          <cell r="AG790">
            <v>106.43721558868803</v>
          </cell>
          <cell r="AH790">
            <v>115.51646293438129</v>
          </cell>
          <cell r="BA790">
            <v>51.973631523254269</v>
          </cell>
          <cell r="BB790">
            <v>53.472882078906743</v>
          </cell>
          <cell r="BC790">
            <v>55.42918261517837</v>
          </cell>
          <cell r="BD790">
            <v>58.195689837052392</v>
          </cell>
          <cell r="BE790">
            <v>62.930324558907884</v>
          </cell>
        </row>
        <row r="791">
          <cell r="AD791">
            <v>96.232553276883195</v>
          </cell>
          <cell r="AE791">
            <v>98.492332812722907</v>
          </cell>
          <cell r="AF791">
            <v>101.63518875711306</v>
          </cell>
          <cell r="AG791">
            <v>106.45654345761737</v>
          </cell>
          <cell r="AH791">
            <v>115.53481665559727</v>
          </cell>
          <cell r="BA791">
            <v>51.982873830421809</v>
          </cell>
          <cell r="BB791">
            <v>53.481498147165112</v>
          </cell>
          <cell r="BC791">
            <v>55.437752555577298</v>
          </cell>
          <cell r="BD791">
            <v>58.203976207748532</v>
          </cell>
          <cell r="BE791">
            <v>62.939560425077708</v>
          </cell>
        </row>
        <row r="792">
          <cell r="AD792">
            <v>96.250506736261897</v>
          </cell>
          <cell r="AE792">
            <v>98.510138663087432</v>
          </cell>
          <cell r="AF792">
            <v>101.65519678739095</v>
          </cell>
          <cell r="AG792">
            <v>106.47587132654672</v>
          </cell>
          <cell r="AH792">
            <v>115.55317037681323</v>
          </cell>
          <cell r="BA792">
            <v>51.992116137589349</v>
          </cell>
          <cell r="BB792">
            <v>53.490114215423489</v>
          </cell>
          <cell r="BC792">
            <v>55.446322495976226</v>
          </cell>
          <cell r="BD792">
            <v>58.212262578444673</v>
          </cell>
          <cell r="BE792">
            <v>62.948796291247525</v>
          </cell>
        </row>
        <row r="793">
          <cell r="AD793">
            <v>96.2684601956406</v>
          </cell>
          <cell r="AE793">
            <v>98.527944513451942</v>
          </cell>
          <cell r="AF793">
            <v>101.67520481766886</v>
          </cell>
          <cell r="AG793">
            <v>106.49519919547606</v>
          </cell>
          <cell r="AH793">
            <v>115.57152409802919</v>
          </cell>
          <cell r="BA793">
            <v>52.001173105835825</v>
          </cell>
          <cell r="BB793">
            <v>53.498730283681859</v>
          </cell>
          <cell r="BC793">
            <v>55.454892436375154</v>
          </cell>
          <cell r="BD793">
            <v>58.220548949140813</v>
          </cell>
          <cell r="BE793">
            <v>62.958032157417342</v>
          </cell>
        </row>
        <row r="794">
          <cell r="AD794">
            <v>96.286413655019302</v>
          </cell>
          <cell r="AE794">
            <v>98.545750363816452</v>
          </cell>
          <cell r="AF794">
            <v>101.69521284794675</v>
          </cell>
          <cell r="AG794">
            <v>106.5145270644054</v>
          </cell>
          <cell r="AH794">
            <v>115.58987781924516</v>
          </cell>
          <cell r="BA794">
            <v>52.009154442154241</v>
          </cell>
          <cell r="BB794">
            <v>53.507346351940228</v>
          </cell>
          <cell r="BC794">
            <v>55.463462376774082</v>
          </cell>
          <cell r="BD794">
            <v>58.228835319836953</v>
          </cell>
          <cell r="BE794">
            <v>62.967268023587167</v>
          </cell>
        </row>
        <row r="795">
          <cell r="AD795">
            <v>96.304367114398005</v>
          </cell>
          <cell r="AE795">
            <v>98.563556214180963</v>
          </cell>
          <cell r="AF795">
            <v>101.71522087822466</v>
          </cell>
          <cell r="AG795">
            <v>106.53385493333474</v>
          </cell>
          <cell r="AH795">
            <v>115.60823154046112</v>
          </cell>
          <cell r="BA795">
            <v>52.017135778472664</v>
          </cell>
          <cell r="BB795">
            <v>53.515962420198605</v>
          </cell>
          <cell r="BC795">
            <v>55.47203231717301</v>
          </cell>
          <cell r="BD795">
            <v>58.237121690533094</v>
          </cell>
          <cell r="BE795">
            <v>62.976503889756984</v>
          </cell>
        </row>
        <row r="796">
          <cell r="AD796">
            <v>96.322320573776707</v>
          </cell>
          <cell r="AE796">
            <v>98.581362064545488</v>
          </cell>
          <cell r="AF796">
            <v>101.73522890850255</v>
          </cell>
          <cell r="AG796">
            <v>106.55318280226409</v>
          </cell>
          <cell r="AH796">
            <v>115.62658526167708</v>
          </cell>
          <cell r="BA796">
            <v>52.02511711479108</v>
          </cell>
          <cell r="BB796">
            <v>53.524578488456974</v>
          </cell>
          <cell r="BC796">
            <v>55.480602257571938</v>
          </cell>
          <cell r="BD796">
            <v>58.245408061229234</v>
          </cell>
          <cell r="BE796">
            <v>62.985739755926801</v>
          </cell>
        </row>
        <row r="797">
          <cell r="AD797">
            <v>96.34027403315541</v>
          </cell>
          <cell r="AE797">
            <v>98.599167914909998</v>
          </cell>
          <cell r="AF797">
            <v>101.75523693878046</v>
          </cell>
          <cell r="AG797">
            <v>106.57251067119343</v>
          </cell>
          <cell r="AH797">
            <v>115.64493898289305</v>
          </cell>
          <cell r="BA797">
            <v>52.033098451109502</v>
          </cell>
          <cell r="BB797">
            <v>53.533194556715344</v>
          </cell>
          <cell r="BC797">
            <v>55.489172197970866</v>
          </cell>
          <cell r="BD797">
            <v>58.253694431925375</v>
          </cell>
          <cell r="BE797">
            <v>62.994975622096625</v>
          </cell>
        </row>
        <row r="798">
          <cell r="AD798">
            <v>96.358227492534112</v>
          </cell>
          <cell r="AE798">
            <v>98.616973765274508</v>
          </cell>
          <cell r="AF798">
            <v>101.77524496905835</v>
          </cell>
          <cell r="AG798">
            <v>106.59183854012277</v>
          </cell>
          <cell r="AH798">
            <v>115.66329270410901</v>
          </cell>
          <cell r="BA798">
            <v>52.041079787427918</v>
          </cell>
          <cell r="BB798">
            <v>53.541810624973721</v>
          </cell>
          <cell r="BC798">
            <v>55.497742138369802</v>
          </cell>
          <cell r="BD798">
            <v>58.261980802621515</v>
          </cell>
          <cell r="BE798">
            <v>63.00363929611192</v>
          </cell>
        </row>
        <row r="799">
          <cell r="AD799">
            <v>96.376180951912815</v>
          </cell>
          <cell r="AE799">
            <v>98.634779615639033</v>
          </cell>
          <cell r="AF799">
            <v>101.79525299933626</v>
          </cell>
          <cell r="AG799">
            <v>106.61116640905212</v>
          </cell>
          <cell r="AH799">
            <v>115.68164642532497</v>
          </cell>
          <cell r="BA799">
            <v>52.049061123746334</v>
          </cell>
          <cell r="BB799">
            <v>53.55042669323209</v>
          </cell>
          <cell r="BC799">
            <v>55.50631207876873</v>
          </cell>
          <cell r="BD799">
            <v>58.270267173317656</v>
          </cell>
          <cell r="BE799">
            <v>63.011620335050075</v>
          </cell>
        </row>
        <row r="800">
          <cell r="AD800">
            <v>96.394134411291517</v>
          </cell>
          <cell r="AE800">
            <v>98.652585466003544</v>
          </cell>
          <cell r="AF800">
            <v>101.81526102961415</v>
          </cell>
          <cell r="AG800">
            <v>106.63049427798146</v>
          </cell>
          <cell r="AH800">
            <v>115.70000014654094</v>
          </cell>
          <cell r="BA800">
            <v>52.057042460064757</v>
          </cell>
          <cell r="BB800">
            <v>53.55904276149046</v>
          </cell>
          <cell r="BC800">
            <v>55.514882019167658</v>
          </cell>
          <cell r="BD800">
            <v>58.278553544013796</v>
          </cell>
          <cell r="BE800">
            <v>63.01960137398823</v>
          </cell>
        </row>
        <row r="801">
          <cell r="AD801">
            <v>96.41208787067022</v>
          </cell>
          <cell r="AE801">
            <v>98.670391316368054</v>
          </cell>
          <cell r="AF801">
            <v>101.83526905989206</v>
          </cell>
          <cell r="AG801">
            <v>106.64982214691079</v>
          </cell>
          <cell r="AH801">
            <v>115.7183538677569</v>
          </cell>
          <cell r="BA801">
            <v>52.065023796383173</v>
          </cell>
          <cell r="BB801">
            <v>53.567658829748837</v>
          </cell>
          <cell r="BC801">
            <v>55.523451959566586</v>
          </cell>
          <cell r="BD801">
            <v>58.28683991470993</v>
          </cell>
          <cell r="BE801">
            <v>63.027582412926385</v>
          </cell>
        </row>
        <row r="802">
          <cell r="AD802">
            <v>96.430041330048923</v>
          </cell>
          <cell r="AE802">
            <v>98.688197166732579</v>
          </cell>
          <cell r="AF802">
            <v>101.85527709016995</v>
          </cell>
          <cell r="AG802">
            <v>106.66915001584015</v>
          </cell>
          <cell r="AH802">
            <v>115.73670758897286</v>
          </cell>
          <cell r="BA802">
            <v>52.073005132701596</v>
          </cell>
          <cell r="BB802">
            <v>53.576274898007206</v>
          </cell>
          <cell r="BC802">
            <v>55.532021899965514</v>
          </cell>
          <cell r="BD802">
            <v>58.29512628540607</v>
          </cell>
          <cell r="BE802">
            <v>63.03556345186454</v>
          </cell>
        </row>
        <row r="803">
          <cell r="AD803">
            <v>96.447994789427625</v>
          </cell>
          <cell r="AE803">
            <v>98.706003017097089</v>
          </cell>
          <cell r="AF803">
            <v>101.87528512044786</v>
          </cell>
          <cell r="AG803">
            <v>106.68847788476948</v>
          </cell>
          <cell r="AH803">
            <v>115.75506131018884</v>
          </cell>
          <cell r="BA803">
            <v>52.080986469020011</v>
          </cell>
          <cell r="BB803">
            <v>53.584890966265583</v>
          </cell>
          <cell r="BC803">
            <v>55.540591840364442</v>
          </cell>
          <cell r="BD803">
            <v>58.303412656102211</v>
          </cell>
          <cell r="BE803">
            <v>63.043544490802695</v>
          </cell>
        </row>
        <row r="804">
          <cell r="AD804">
            <v>96.465948248806328</v>
          </cell>
          <cell r="AE804">
            <v>98.723808867461599</v>
          </cell>
          <cell r="AF804">
            <v>101.89529315072575</v>
          </cell>
          <cell r="AG804">
            <v>106.70780575369882</v>
          </cell>
          <cell r="AH804">
            <v>115.7734150314048</v>
          </cell>
          <cell r="BA804">
            <v>52.088967805338434</v>
          </cell>
          <cell r="BB804">
            <v>53.593507034523952</v>
          </cell>
          <cell r="BC804">
            <v>55.54916178076337</v>
          </cell>
          <cell r="BD804">
            <v>58.311699026798351</v>
          </cell>
          <cell r="BE804">
            <v>63.05152552974085</v>
          </cell>
        </row>
        <row r="805">
          <cell r="AD805">
            <v>96.48390170818503</v>
          </cell>
          <cell r="AE805">
            <v>98.74161471782611</v>
          </cell>
          <cell r="AF805">
            <v>101.91530118100366</v>
          </cell>
          <cell r="AG805">
            <v>106.72713362262816</v>
          </cell>
          <cell r="AH805">
            <v>115.79176875262075</v>
          </cell>
          <cell r="BA805">
            <v>52.09694914165685</v>
          </cell>
          <cell r="BB805">
            <v>53.602123102782322</v>
          </cell>
          <cell r="BC805">
            <v>55.557731721162305</v>
          </cell>
          <cell r="BD805">
            <v>58.319985397494492</v>
          </cell>
          <cell r="BE805">
            <v>63.059506568679005</v>
          </cell>
        </row>
        <row r="806">
          <cell r="AD806">
            <v>96.501855167563733</v>
          </cell>
          <cell r="AE806">
            <v>98.759420568190635</v>
          </cell>
          <cell r="AF806">
            <v>101.93530921128155</v>
          </cell>
          <cell r="AG806">
            <v>106.74646149155751</v>
          </cell>
          <cell r="AH806">
            <v>115.81012247383673</v>
          </cell>
          <cell r="BA806">
            <v>52.104930477975273</v>
          </cell>
          <cell r="BB806">
            <v>53.610739171040699</v>
          </cell>
          <cell r="BC806">
            <v>55.566301661561234</v>
          </cell>
          <cell r="BD806">
            <v>58.328271768190632</v>
          </cell>
          <cell r="BE806">
            <v>63.06748760761716</v>
          </cell>
        </row>
        <row r="807">
          <cell r="AD807">
            <v>96.519808626942435</v>
          </cell>
          <cell r="AE807">
            <v>98.777226418555145</v>
          </cell>
          <cell r="AF807">
            <v>101.95531724155946</v>
          </cell>
          <cell r="AG807">
            <v>106.76578936048685</v>
          </cell>
          <cell r="AH807">
            <v>115.82847619505269</v>
          </cell>
          <cell r="BA807">
            <v>52.112911814293689</v>
          </cell>
          <cell r="BB807">
            <v>53.619355239299068</v>
          </cell>
          <cell r="BC807">
            <v>55.574871601960162</v>
          </cell>
          <cell r="BD807">
            <v>58.336558138886772</v>
          </cell>
          <cell r="BE807">
            <v>63.075468646555315</v>
          </cell>
        </row>
        <row r="808">
          <cell r="AD808">
            <v>96.537762086321138</v>
          </cell>
          <cell r="AE808">
            <v>98.795032268919655</v>
          </cell>
          <cell r="AF808">
            <v>101.97532527183736</v>
          </cell>
          <cell r="AG808">
            <v>106.78511722941619</v>
          </cell>
          <cell r="AH808">
            <v>115.84682991626866</v>
          </cell>
          <cell r="BA808">
            <v>52.120893150612112</v>
          </cell>
          <cell r="BB808">
            <v>53.627971307557438</v>
          </cell>
          <cell r="BC808">
            <v>55.58344154235909</v>
          </cell>
          <cell r="BD808">
            <v>58.344844509582913</v>
          </cell>
          <cell r="BE808">
            <v>63.08344968549347</v>
          </cell>
        </row>
        <row r="809">
          <cell r="AD809">
            <v>96.55571554569984</v>
          </cell>
          <cell r="AE809">
            <v>98.81283811928418</v>
          </cell>
          <cell r="AF809">
            <v>101.99533330211526</v>
          </cell>
          <cell r="AG809">
            <v>106.80444509834554</v>
          </cell>
          <cell r="AH809">
            <v>115.86518363748462</v>
          </cell>
          <cell r="BA809">
            <v>52.128874486930528</v>
          </cell>
          <cell r="BB809">
            <v>53.636587375815814</v>
          </cell>
          <cell r="BC809">
            <v>55.592011482758018</v>
          </cell>
          <cell r="BD809">
            <v>58.353130880279053</v>
          </cell>
          <cell r="BE809">
            <v>63.091430724431625</v>
          </cell>
        </row>
        <row r="810">
          <cell r="AD810">
            <v>96.573669005078543</v>
          </cell>
          <cell r="AE810">
            <v>98.83064396964869</v>
          </cell>
          <cell r="AF810">
            <v>102.01387295585346</v>
          </cell>
          <cell r="AG810">
            <v>106.82377296727488</v>
          </cell>
          <cell r="AH810">
            <v>115.88353735870058</v>
          </cell>
          <cell r="BA810">
            <v>52.136855823248943</v>
          </cell>
          <cell r="BB810">
            <v>53.645203444074184</v>
          </cell>
          <cell r="BC810">
            <v>55.600581423156946</v>
          </cell>
          <cell r="BD810">
            <v>58.361417250975194</v>
          </cell>
          <cell r="BE810">
            <v>63.09941176336978</v>
          </cell>
        </row>
        <row r="811">
          <cell r="AD811">
            <v>96.591622464457245</v>
          </cell>
          <cell r="AE811">
            <v>98.848449820013201</v>
          </cell>
          <cell r="AF811">
            <v>102.03196594241072</v>
          </cell>
          <cell r="AG811">
            <v>106.84310083620421</v>
          </cell>
          <cell r="AH811">
            <v>115.90189107991655</v>
          </cell>
          <cell r="BA811">
            <v>52.144837159567366</v>
          </cell>
          <cell r="BB811">
            <v>53.653819512332554</v>
          </cell>
          <cell r="BC811">
            <v>55.609151363555874</v>
          </cell>
          <cell r="BD811">
            <v>58.369703621671334</v>
          </cell>
          <cell r="BE811">
            <v>63.107392802307935</v>
          </cell>
        </row>
        <row r="812">
          <cell r="AD812">
            <v>96.609575923835948</v>
          </cell>
          <cell r="AE812">
            <v>98.866255670377726</v>
          </cell>
          <cell r="AF812">
            <v>102.05005892896799</v>
          </cell>
          <cell r="AG812">
            <v>106.86242870513357</v>
          </cell>
          <cell r="AH812">
            <v>115.92024480113251</v>
          </cell>
          <cell r="BA812">
            <v>52.152818495885782</v>
          </cell>
          <cell r="BB812">
            <v>53.66243558059093</v>
          </cell>
          <cell r="BC812">
            <v>55.617721303954802</v>
          </cell>
          <cell r="BD812">
            <v>58.377989992367475</v>
          </cell>
          <cell r="BE812">
            <v>63.11537384124609</v>
          </cell>
        </row>
        <row r="813">
          <cell r="AD813">
            <v>96.62752938321465</v>
          </cell>
          <cell r="AE813">
            <v>98.884061520742236</v>
          </cell>
          <cell r="AF813">
            <v>102.06815191552525</v>
          </cell>
          <cell r="AG813">
            <v>106.8817565740629</v>
          </cell>
          <cell r="AH813">
            <v>115.93859852234847</v>
          </cell>
          <cell r="BA813">
            <v>52.160799832204205</v>
          </cell>
          <cell r="BB813">
            <v>53.6710516488493</v>
          </cell>
          <cell r="BC813">
            <v>55.626291244353737</v>
          </cell>
          <cell r="BD813">
            <v>58.386276363063608</v>
          </cell>
          <cell r="BE813">
            <v>63.123354880184245</v>
          </cell>
        </row>
        <row r="814">
          <cell r="AD814">
            <v>96.645482842593353</v>
          </cell>
          <cell r="AE814">
            <v>98.901867371106746</v>
          </cell>
          <cell r="AF814">
            <v>102.08624490208251</v>
          </cell>
          <cell r="AG814">
            <v>106.90108444299224</v>
          </cell>
          <cell r="AH814">
            <v>115.95695224356444</v>
          </cell>
          <cell r="BA814">
            <v>52.168781168522621</v>
          </cell>
          <cell r="BB814">
            <v>53.679667717107669</v>
          </cell>
          <cell r="BC814">
            <v>55.634861184752666</v>
          </cell>
          <cell r="BD814">
            <v>58.394562733759749</v>
          </cell>
          <cell r="BE814">
            <v>63.1313359191224</v>
          </cell>
        </row>
        <row r="815">
          <cell r="AD815">
            <v>96.663436301972055</v>
          </cell>
          <cell r="AE815">
            <v>98.919673221471257</v>
          </cell>
          <cell r="AF815">
            <v>102.10433788863978</v>
          </cell>
          <cell r="AG815">
            <v>106.92041231192158</v>
          </cell>
          <cell r="AH815">
            <v>115.9753059647804</v>
          </cell>
          <cell r="BA815">
            <v>52.176762504841044</v>
          </cell>
          <cell r="BB815">
            <v>53.688283785366046</v>
          </cell>
          <cell r="BC815">
            <v>55.643431125151594</v>
          </cell>
          <cell r="BD815">
            <v>58.402849104455889</v>
          </cell>
          <cell r="BE815">
            <v>63.139316958060554</v>
          </cell>
        </row>
        <row r="816">
          <cell r="AD816">
            <v>96.681389761350758</v>
          </cell>
          <cell r="AE816">
            <v>98.937479071835781</v>
          </cell>
          <cell r="AF816">
            <v>102.12243087519704</v>
          </cell>
          <cell r="AG816">
            <v>106.93974018085093</v>
          </cell>
          <cell r="AH816">
            <v>115.99365968599636</v>
          </cell>
          <cell r="BA816">
            <v>52.18474384115946</v>
          </cell>
          <cell r="BB816">
            <v>53.696899853624416</v>
          </cell>
          <cell r="BC816">
            <v>55.652001065550522</v>
          </cell>
          <cell r="BD816">
            <v>58.41113547515203</v>
          </cell>
          <cell r="BE816">
            <v>63.147297996998709</v>
          </cell>
        </row>
        <row r="817">
          <cell r="AD817">
            <v>96.69934322072946</v>
          </cell>
          <cell r="AE817">
            <v>98.955284922200292</v>
          </cell>
          <cell r="AF817">
            <v>102.1405238617543</v>
          </cell>
          <cell r="AG817">
            <v>106.95906804978027</v>
          </cell>
          <cell r="AH817">
            <v>116.01095922661128</v>
          </cell>
          <cell r="BA817">
            <v>52.192725177477882</v>
          </cell>
          <cell r="BB817">
            <v>53.705515921882785</v>
          </cell>
          <cell r="BC817">
            <v>55.66057100594945</v>
          </cell>
          <cell r="BD817">
            <v>58.41942184584817</v>
          </cell>
          <cell r="BE817">
            <v>63.155279035936864</v>
          </cell>
        </row>
        <row r="818">
          <cell r="AD818">
            <v>96.717296680108163</v>
          </cell>
          <cell r="AE818">
            <v>98.973090772564802</v>
          </cell>
          <cell r="AF818">
            <v>102.15861684831157</v>
          </cell>
          <cell r="AG818">
            <v>106.97839591870961</v>
          </cell>
          <cell r="AH818">
            <v>116.02770240249892</v>
          </cell>
          <cell r="BA818">
            <v>52.200706513796298</v>
          </cell>
          <cell r="BB818">
            <v>53.714131990141162</v>
          </cell>
          <cell r="BC818">
            <v>55.669140946348378</v>
          </cell>
          <cell r="BD818">
            <v>58.42770821654431</v>
          </cell>
          <cell r="BE818">
            <v>63.163260074875019</v>
          </cell>
        </row>
        <row r="819">
          <cell r="AD819">
            <v>96.735250139486865</v>
          </cell>
          <cell r="AE819">
            <v>98.990896622929327</v>
          </cell>
          <cell r="AF819">
            <v>102.17670983486883</v>
          </cell>
          <cell r="AG819">
            <v>106.99772378763896</v>
          </cell>
          <cell r="AH819">
            <v>116.04444557838656</v>
          </cell>
          <cell r="BA819">
            <v>52.208687850114714</v>
          </cell>
          <cell r="BB819">
            <v>53.722748058399532</v>
          </cell>
          <cell r="BC819">
            <v>55.677710886747306</v>
          </cell>
          <cell r="BD819">
            <v>58.435994587240451</v>
          </cell>
          <cell r="BE819">
            <v>63.171241113813174</v>
          </cell>
        </row>
        <row r="820">
          <cell r="AD820">
            <v>96.753203598865568</v>
          </cell>
          <cell r="AE820">
            <v>99.008302083689216</v>
          </cell>
          <cell r="AF820">
            <v>102.19480282142609</v>
          </cell>
          <cell r="AG820">
            <v>107.01587272099563</v>
          </cell>
          <cell r="AH820">
            <v>116.0611887542742</v>
          </cell>
          <cell r="BA820">
            <v>52.216669186433137</v>
          </cell>
          <cell r="BB820">
            <v>53.731364126657908</v>
          </cell>
          <cell r="BC820">
            <v>55.686280827146234</v>
          </cell>
          <cell r="BD820">
            <v>58.444280957936591</v>
          </cell>
          <cell r="BE820">
            <v>63.179222152751329</v>
          </cell>
        </row>
        <row r="821">
          <cell r="AD821">
            <v>96.77115705824427</v>
          </cell>
          <cell r="AE821">
            <v>99.0252887097773</v>
          </cell>
          <cell r="AF821">
            <v>102.21289580798336</v>
          </cell>
          <cell r="AG821">
            <v>107.03386427916047</v>
          </cell>
          <cell r="AH821">
            <v>116.07793193016184</v>
          </cell>
          <cell r="BA821">
            <v>52.224650522751553</v>
          </cell>
          <cell r="BB821">
            <v>53.739980194916278</v>
          </cell>
          <cell r="BC821">
            <v>55.694850767545169</v>
          </cell>
          <cell r="BD821">
            <v>58.452567328632732</v>
          </cell>
          <cell r="BE821">
            <v>63.187203191689484</v>
          </cell>
        </row>
        <row r="822">
          <cell r="AD822">
            <v>96.789110517622973</v>
          </cell>
          <cell r="AE822">
            <v>99.042275335865384</v>
          </cell>
          <cell r="AF822">
            <v>102.23098879454061</v>
          </cell>
          <cell r="AG822">
            <v>107.05185583732531</v>
          </cell>
          <cell r="AH822">
            <v>116.09467510604948</v>
          </cell>
          <cell r="BA822">
            <v>52.232631859069976</v>
          </cell>
          <cell r="BB822">
            <v>53.748596263174647</v>
          </cell>
          <cell r="BC822">
            <v>55.703420707944098</v>
          </cell>
          <cell r="BD822">
            <v>58.460853699328872</v>
          </cell>
          <cell r="BE822">
            <v>63.195184230627639</v>
          </cell>
        </row>
        <row r="823">
          <cell r="AD823">
            <v>96.807063977001675</v>
          </cell>
          <cell r="AE823">
            <v>99.059261961953453</v>
          </cell>
          <cell r="AF823">
            <v>102.24908178109787</v>
          </cell>
          <cell r="AG823">
            <v>107.06984739549016</v>
          </cell>
          <cell r="AH823">
            <v>116.11141828193712</v>
          </cell>
          <cell r="BA823">
            <v>52.240613195388391</v>
          </cell>
          <cell r="BB823">
            <v>53.757212331433024</v>
          </cell>
          <cell r="BC823">
            <v>55.711990648343026</v>
          </cell>
          <cell r="BD823">
            <v>58.469140070025013</v>
          </cell>
          <cell r="BE823">
            <v>63.203165269565794</v>
          </cell>
        </row>
        <row r="824">
          <cell r="AD824">
            <v>96.825017436380378</v>
          </cell>
          <cell r="AE824">
            <v>99.076248588041537</v>
          </cell>
          <cell r="AF824">
            <v>102.26717476765513</v>
          </cell>
          <cell r="AG824">
            <v>107.08783895365499</v>
          </cell>
          <cell r="AH824">
            <v>116.12816145782476</v>
          </cell>
          <cell r="BA824">
            <v>52.248594531706814</v>
          </cell>
          <cell r="BB824">
            <v>53.765828399691394</v>
          </cell>
          <cell r="BC824">
            <v>55.720560588741954</v>
          </cell>
          <cell r="BD824">
            <v>58.477426440721153</v>
          </cell>
          <cell r="BE824">
            <v>63.211146308503949</v>
          </cell>
        </row>
        <row r="825">
          <cell r="AD825">
            <v>96.84297089575908</v>
          </cell>
          <cell r="AE825">
            <v>99.093235214129621</v>
          </cell>
          <cell r="AF825">
            <v>102.2852677542124</v>
          </cell>
          <cell r="AG825">
            <v>107.10583051181983</v>
          </cell>
          <cell r="AH825">
            <v>116.1449046337124</v>
          </cell>
          <cell r="BA825">
            <v>52.25657586802523</v>
          </cell>
          <cell r="BB825">
            <v>53.774444467949763</v>
          </cell>
          <cell r="BC825">
            <v>55.729130529140882</v>
          </cell>
          <cell r="BD825">
            <v>58.485712811417287</v>
          </cell>
          <cell r="BE825">
            <v>63.219127347442104</v>
          </cell>
        </row>
        <row r="826">
          <cell r="AD826">
            <v>96.860924355137783</v>
          </cell>
          <cell r="AE826">
            <v>99.11022184021769</v>
          </cell>
          <cell r="AF826">
            <v>102.30336074076966</v>
          </cell>
          <cell r="AG826">
            <v>107.12382206998468</v>
          </cell>
          <cell r="AH826">
            <v>116.16164780960004</v>
          </cell>
          <cell r="BA826">
            <v>52.264557204343653</v>
          </cell>
          <cell r="BB826">
            <v>53.78306053620814</v>
          </cell>
          <cell r="BC826">
            <v>55.73770046953981</v>
          </cell>
          <cell r="BD826">
            <v>58.493999182113427</v>
          </cell>
          <cell r="BE826">
            <v>63.227108386380259</v>
          </cell>
        </row>
        <row r="827">
          <cell r="AD827">
            <v>96.878877814516486</v>
          </cell>
          <cell r="AE827">
            <v>99.127208466305774</v>
          </cell>
          <cell r="AF827">
            <v>102.32145372732693</v>
          </cell>
          <cell r="AG827">
            <v>107.14181362814952</v>
          </cell>
          <cell r="AH827">
            <v>116.17839098548767</v>
          </cell>
          <cell r="BA827">
            <v>52.272538540662069</v>
          </cell>
          <cell r="BB827">
            <v>53.79167660446651</v>
          </cell>
          <cell r="BC827">
            <v>55.746270409938738</v>
          </cell>
          <cell r="BD827">
            <v>58.502285552809568</v>
          </cell>
          <cell r="BE827">
            <v>63.235089425318414</v>
          </cell>
        </row>
        <row r="828">
          <cell r="AD828">
            <v>96.896831273895188</v>
          </cell>
          <cell r="AE828">
            <v>99.144195092393858</v>
          </cell>
          <cell r="AF828">
            <v>102.33954671388419</v>
          </cell>
          <cell r="AG828">
            <v>107.15980518631437</v>
          </cell>
          <cell r="AH828">
            <v>116.19513416137531</v>
          </cell>
          <cell r="BA828">
            <v>52.280519876980485</v>
          </cell>
          <cell r="BB828">
            <v>53.800292672724879</v>
          </cell>
          <cell r="BC828">
            <v>55.754840350337673</v>
          </cell>
          <cell r="BD828">
            <v>58.510571923505708</v>
          </cell>
          <cell r="BE828">
            <v>63.243070464256569</v>
          </cell>
        </row>
        <row r="829">
          <cell r="AD829">
            <v>96.914784733273891</v>
          </cell>
          <cell r="AE829">
            <v>99.161181718481942</v>
          </cell>
          <cell r="AF829">
            <v>102.35763970044145</v>
          </cell>
          <cell r="AG829">
            <v>107.17779674447921</v>
          </cell>
          <cell r="AH829">
            <v>116.21187733726295</v>
          </cell>
          <cell r="BA829">
            <v>52.288501213298908</v>
          </cell>
          <cell r="BB829">
            <v>53.808908740983256</v>
          </cell>
          <cell r="BC829">
            <v>55.763410290736601</v>
          </cell>
          <cell r="BD829">
            <v>58.518858294201848</v>
          </cell>
          <cell r="BE829">
            <v>63.251051503194724</v>
          </cell>
        </row>
        <row r="830">
          <cell r="AD830">
            <v>96.932738192652593</v>
          </cell>
          <cell r="AE830">
            <v>99.178168344570011</v>
          </cell>
          <cell r="AF830">
            <v>102.37573268699872</v>
          </cell>
          <cell r="AG830">
            <v>107.19578830264405</v>
          </cell>
          <cell r="AH830">
            <v>116.22862051315059</v>
          </cell>
          <cell r="BA830">
            <v>52.296482549617323</v>
          </cell>
          <cell r="BB830">
            <v>53.817524809241625</v>
          </cell>
          <cell r="BC830">
            <v>55.771980231135529</v>
          </cell>
          <cell r="BD830">
            <v>58.527144664897989</v>
          </cell>
          <cell r="BE830">
            <v>63.259032542132879</v>
          </cell>
        </row>
        <row r="831">
          <cell r="AD831">
            <v>96.950691652031296</v>
          </cell>
          <cell r="AE831">
            <v>99.195154970658095</v>
          </cell>
          <cell r="AF831">
            <v>102.39382567355598</v>
          </cell>
          <cell r="AG831">
            <v>107.2137798608089</v>
          </cell>
          <cell r="AH831">
            <v>116.24536368903823</v>
          </cell>
          <cell r="BA831">
            <v>52.304463885935746</v>
          </cell>
          <cell r="BB831">
            <v>53.826140877499995</v>
          </cell>
          <cell r="BC831">
            <v>55.780550171534458</v>
          </cell>
          <cell r="BD831">
            <v>58.535431035594129</v>
          </cell>
          <cell r="BE831">
            <v>63.267013581071033</v>
          </cell>
        </row>
        <row r="832">
          <cell r="AD832">
            <v>96.968645111409998</v>
          </cell>
          <cell r="AE832">
            <v>99.212141596746179</v>
          </cell>
          <cell r="AF832">
            <v>102.41191866011324</v>
          </cell>
          <cell r="AG832">
            <v>107.23177141897374</v>
          </cell>
          <cell r="AH832">
            <v>116.26210686492587</v>
          </cell>
          <cell r="BA832">
            <v>52.312445222254162</v>
          </cell>
          <cell r="BB832">
            <v>53.834756945758372</v>
          </cell>
          <cell r="BC832">
            <v>55.789120111933386</v>
          </cell>
          <cell r="BD832">
            <v>58.54371740629027</v>
          </cell>
          <cell r="BE832">
            <v>63.274994620009188</v>
          </cell>
        </row>
        <row r="833">
          <cell r="AD833">
            <v>96.986598570788701</v>
          </cell>
          <cell r="AE833">
            <v>99.229128222834248</v>
          </cell>
          <cell r="AF833">
            <v>102.43001164667051</v>
          </cell>
          <cell r="AG833">
            <v>107.24976297713857</v>
          </cell>
          <cell r="AH833">
            <v>116.27885004081351</v>
          </cell>
          <cell r="BA833">
            <v>52.320426558572585</v>
          </cell>
          <cell r="BB833">
            <v>53.843373014016741</v>
          </cell>
          <cell r="BC833">
            <v>55.797690052332314</v>
          </cell>
          <cell r="BD833">
            <v>58.55200377698641</v>
          </cell>
          <cell r="BE833">
            <v>63.282975658947343</v>
          </cell>
        </row>
        <row r="834">
          <cell r="AD834">
            <v>97.004247194324662</v>
          </cell>
          <cell r="AE834">
            <v>99.246114848922332</v>
          </cell>
          <cell r="AF834">
            <v>102.44810463322777</v>
          </cell>
          <cell r="AG834">
            <v>107.26775453530342</v>
          </cell>
          <cell r="AH834">
            <v>116.29559321670115</v>
          </cell>
          <cell r="BA834">
            <v>52.328407894891001</v>
          </cell>
          <cell r="BB834">
            <v>53.851989082275111</v>
          </cell>
          <cell r="BC834">
            <v>55.806259992731242</v>
          </cell>
          <cell r="BD834">
            <v>58.560290147682551</v>
          </cell>
          <cell r="BE834">
            <v>63.290956697885498</v>
          </cell>
        </row>
        <row r="835">
          <cell r="AD835">
            <v>97.020998364237201</v>
          </cell>
          <cell r="AE835">
            <v>99.263101475010416</v>
          </cell>
          <cell r="AF835">
            <v>102.46619761978504</v>
          </cell>
          <cell r="AG835">
            <v>107.28574609346826</v>
          </cell>
          <cell r="AH835">
            <v>116.31233639258879</v>
          </cell>
          <cell r="BA835">
            <v>52.336389231209424</v>
          </cell>
          <cell r="BB835">
            <v>53.860605150533488</v>
          </cell>
          <cell r="BC835">
            <v>55.81482993313017</v>
          </cell>
          <cell r="BD835">
            <v>58.568576518378691</v>
          </cell>
          <cell r="BE835">
            <v>63.298937736823653</v>
          </cell>
        </row>
        <row r="836">
          <cell r="AD836">
            <v>97.037749534149754</v>
          </cell>
          <cell r="AE836">
            <v>99.280088101098485</v>
          </cell>
          <cell r="AF836">
            <v>102.4842906063423</v>
          </cell>
          <cell r="AG836">
            <v>107.30373765163311</v>
          </cell>
          <cell r="AH836">
            <v>116.32907956847643</v>
          </cell>
          <cell r="BA836">
            <v>52.344370567527839</v>
          </cell>
          <cell r="BB836">
            <v>53.869221218791857</v>
          </cell>
          <cell r="BC836">
            <v>55.823399873529105</v>
          </cell>
          <cell r="BD836">
            <v>58.576862889074832</v>
          </cell>
          <cell r="BE836">
            <v>63.306918775761808</v>
          </cell>
        </row>
        <row r="837">
          <cell r="AD837">
            <v>97.054500704062292</v>
          </cell>
          <cell r="AE837">
            <v>99.297074727186569</v>
          </cell>
          <cell r="AF837">
            <v>102.50238359289956</v>
          </cell>
          <cell r="AG837">
            <v>107.32172920979795</v>
          </cell>
          <cell r="AH837">
            <v>116.34582274436407</v>
          </cell>
          <cell r="BA837">
            <v>52.352351903846255</v>
          </cell>
          <cell r="BB837">
            <v>53.877837287050234</v>
          </cell>
          <cell r="BC837">
            <v>55.831969813928033</v>
          </cell>
          <cell r="BD837">
            <v>58.585149259770965</v>
          </cell>
          <cell r="BE837">
            <v>63.314899814699963</v>
          </cell>
        </row>
        <row r="838">
          <cell r="AD838">
            <v>97.071251873974845</v>
          </cell>
          <cell r="AE838">
            <v>99.314061353274653</v>
          </cell>
          <cell r="AF838">
            <v>102.52047657945683</v>
          </cell>
          <cell r="AG838">
            <v>107.33972076796279</v>
          </cell>
          <cell r="AH838">
            <v>116.36256592025171</v>
          </cell>
          <cell r="BA838">
            <v>52.360333240164678</v>
          </cell>
          <cell r="BB838">
            <v>53.886453355308603</v>
          </cell>
          <cell r="BC838">
            <v>55.840539754326961</v>
          </cell>
          <cell r="BD838">
            <v>58.593435630467106</v>
          </cell>
          <cell r="BE838">
            <v>63.322880853638118</v>
          </cell>
        </row>
        <row r="839">
          <cell r="AD839">
            <v>97.088003043887383</v>
          </cell>
          <cell r="AE839">
            <v>99.331047979362737</v>
          </cell>
          <cell r="AF839">
            <v>102.53856956601409</v>
          </cell>
          <cell r="AG839">
            <v>107.35771232612764</v>
          </cell>
          <cell r="AH839">
            <v>116.37930909613935</v>
          </cell>
          <cell r="BA839">
            <v>52.368314576483094</v>
          </cell>
          <cell r="BB839">
            <v>53.895069423566973</v>
          </cell>
          <cell r="BC839">
            <v>55.84910969472589</v>
          </cell>
          <cell r="BD839">
            <v>58.601722001163246</v>
          </cell>
          <cell r="BE839">
            <v>63.330861892576273</v>
          </cell>
        </row>
        <row r="840">
          <cell r="AD840">
            <v>97.104754213799936</v>
          </cell>
          <cell r="AE840">
            <v>99.348034605450806</v>
          </cell>
          <cell r="AF840">
            <v>102.55666255257135</v>
          </cell>
          <cell r="AG840">
            <v>107.37570388429248</v>
          </cell>
          <cell r="AH840">
            <v>116.39605227202699</v>
          </cell>
          <cell r="BA840">
            <v>52.376295912801517</v>
          </cell>
          <cell r="BB840">
            <v>53.90368549182535</v>
          </cell>
          <cell r="BC840">
            <v>55.857679635124818</v>
          </cell>
          <cell r="BD840">
            <v>58.610008371859387</v>
          </cell>
          <cell r="BE840">
            <v>63.338842931514428</v>
          </cell>
        </row>
        <row r="841">
          <cell r="AD841">
            <v>97.121505383712474</v>
          </cell>
          <cell r="AE841">
            <v>99.36502123153889</v>
          </cell>
          <cell r="AF841">
            <v>102.57475553912862</v>
          </cell>
          <cell r="AG841">
            <v>107.39369544245731</v>
          </cell>
          <cell r="AH841">
            <v>116.41279544791463</v>
          </cell>
          <cell r="BA841">
            <v>52.384277249119933</v>
          </cell>
          <cell r="BB841">
            <v>53.912301560083719</v>
          </cell>
          <cell r="BC841">
            <v>55.866249575523746</v>
          </cell>
          <cell r="BD841">
            <v>58.618294742555527</v>
          </cell>
          <cell r="BE841">
            <v>63.346823970452583</v>
          </cell>
        </row>
        <row r="842">
          <cell r="AD842">
            <v>97.138256553625027</v>
          </cell>
          <cell r="AE842">
            <v>99.382007857626974</v>
          </cell>
          <cell r="AF842">
            <v>102.59284852568588</v>
          </cell>
          <cell r="AG842">
            <v>107.41168700062217</v>
          </cell>
          <cell r="AH842">
            <v>116.42953862380227</v>
          </cell>
          <cell r="BA842">
            <v>52.392258585438356</v>
          </cell>
          <cell r="BB842">
            <v>53.920917628342089</v>
          </cell>
          <cell r="BC842">
            <v>55.874819515922674</v>
          </cell>
          <cell r="BD842">
            <v>58.626581113251667</v>
          </cell>
          <cell r="BE842">
            <v>63.354805009390738</v>
          </cell>
        </row>
        <row r="843">
          <cell r="AD843">
            <v>97.155007723537565</v>
          </cell>
          <cell r="AE843">
            <v>99.398994483715043</v>
          </cell>
          <cell r="AF843">
            <v>102.61094151224314</v>
          </cell>
          <cell r="AG843">
            <v>107.429678558787</v>
          </cell>
          <cell r="AH843">
            <v>116.44628179968991</v>
          </cell>
          <cell r="BA843">
            <v>52.400239921756771</v>
          </cell>
          <cell r="BB843">
            <v>53.929533696600465</v>
          </cell>
          <cell r="BC843">
            <v>55.883389456321602</v>
          </cell>
          <cell r="BD843">
            <v>58.634867483947808</v>
          </cell>
          <cell r="BE843">
            <v>63.362786048328893</v>
          </cell>
        </row>
        <row r="844">
          <cell r="AD844">
            <v>97.171758893450104</v>
          </cell>
          <cell r="AE844">
            <v>99.415981109803127</v>
          </cell>
          <cell r="AF844">
            <v>102.62903449880041</v>
          </cell>
          <cell r="AG844">
            <v>107.44767011695184</v>
          </cell>
          <cell r="AH844">
            <v>116.46302497557755</v>
          </cell>
          <cell r="BA844">
            <v>52.408221258075194</v>
          </cell>
          <cell r="BB844">
            <v>53.938149764858835</v>
          </cell>
          <cell r="BC844">
            <v>55.891959396720537</v>
          </cell>
          <cell r="BD844">
            <v>58.643153854643948</v>
          </cell>
          <cell r="BE844">
            <v>63.370767087267048</v>
          </cell>
        </row>
        <row r="845">
          <cell r="AD845">
            <v>97.188510063362656</v>
          </cell>
          <cell r="AE845">
            <v>99.432967735891211</v>
          </cell>
          <cell r="AF845">
            <v>102.64712748535767</v>
          </cell>
          <cell r="AG845">
            <v>107.46566167511669</v>
          </cell>
          <cell r="AH845">
            <v>116.47976815146519</v>
          </cell>
          <cell r="BA845">
            <v>52.41620259439361</v>
          </cell>
          <cell r="BB845">
            <v>53.946765833117205</v>
          </cell>
          <cell r="BC845">
            <v>55.900529337119465</v>
          </cell>
          <cell r="BD845">
            <v>58.651440225340089</v>
          </cell>
          <cell r="BE845">
            <v>63.378748126205203</v>
          </cell>
        </row>
        <row r="846">
          <cell r="AD846">
            <v>97.205261233275195</v>
          </cell>
          <cell r="AE846">
            <v>99.44995436197928</v>
          </cell>
          <cell r="AF846">
            <v>102.66522047191494</v>
          </cell>
          <cell r="AG846">
            <v>107.48365323328153</v>
          </cell>
          <cell r="AH846">
            <v>116.49651132735283</v>
          </cell>
          <cell r="BA846">
            <v>52.424183930712026</v>
          </cell>
          <cell r="BB846">
            <v>53.955381901375581</v>
          </cell>
          <cell r="BC846">
            <v>55.909099277518393</v>
          </cell>
          <cell r="BD846">
            <v>58.659726596036229</v>
          </cell>
          <cell r="BE846">
            <v>63.386729165143358</v>
          </cell>
        </row>
        <row r="847">
          <cell r="AD847">
            <v>97.222012403187748</v>
          </cell>
          <cell r="AE847">
            <v>99.466940988067364</v>
          </cell>
          <cell r="AF847">
            <v>102.6833134584722</v>
          </cell>
          <cell r="AG847">
            <v>107.50164479144638</v>
          </cell>
          <cell r="AH847">
            <v>116.51325450324047</v>
          </cell>
          <cell r="BA847">
            <v>52.432165267030449</v>
          </cell>
          <cell r="BB847">
            <v>53.963997969633951</v>
          </cell>
          <cell r="BC847">
            <v>55.917669217917322</v>
          </cell>
          <cell r="BD847">
            <v>58.66801296673237</v>
          </cell>
          <cell r="BE847">
            <v>63.394710204081512</v>
          </cell>
        </row>
        <row r="848">
          <cell r="AD848">
            <v>97.238763573100286</v>
          </cell>
          <cell r="AE848">
            <v>99.483927614155448</v>
          </cell>
          <cell r="AF848">
            <v>102.70140644502946</v>
          </cell>
          <cell r="AG848">
            <v>107.51963634961122</v>
          </cell>
          <cell r="AH848">
            <v>116.52999767912812</v>
          </cell>
          <cell r="BA848">
            <v>52.440146603348865</v>
          </cell>
          <cell r="BB848">
            <v>53.97261403789232</v>
          </cell>
          <cell r="BC848">
            <v>55.92623915831625</v>
          </cell>
          <cell r="BD848">
            <v>58.676299337428503</v>
          </cell>
          <cell r="BE848">
            <v>63.402691243019667</v>
          </cell>
        </row>
        <row r="849">
          <cell r="AD849">
            <v>97.255514743012839</v>
          </cell>
          <cell r="AE849">
            <v>99.500914240243532</v>
          </cell>
          <cell r="AF849">
            <v>102.71949943158673</v>
          </cell>
          <cell r="AG849">
            <v>107.53762790777606</v>
          </cell>
          <cell r="AH849">
            <v>116.54674085501576</v>
          </cell>
          <cell r="BA849">
            <v>52.448127939667287</v>
          </cell>
          <cell r="BB849">
            <v>53.981230106150697</v>
          </cell>
          <cell r="BC849">
            <v>55.934809098715178</v>
          </cell>
          <cell r="BD849">
            <v>58.684585708124644</v>
          </cell>
          <cell r="BE849">
            <v>63.410672281957822</v>
          </cell>
        </row>
        <row r="850">
          <cell r="AD850">
            <v>97.272265912925377</v>
          </cell>
          <cell r="AE850">
            <v>99.517900866331601</v>
          </cell>
          <cell r="AF850">
            <v>102.73759241814399</v>
          </cell>
          <cell r="AG850">
            <v>107.55561946594091</v>
          </cell>
          <cell r="AH850">
            <v>116.5634840309034</v>
          </cell>
          <cell r="BA850">
            <v>52.456109275985703</v>
          </cell>
          <cell r="BB850">
            <v>53.989846174409067</v>
          </cell>
          <cell r="BC850">
            <v>55.943379039114106</v>
          </cell>
          <cell r="BD850">
            <v>58.692872078820784</v>
          </cell>
          <cell r="BE850">
            <v>63.418653320895977</v>
          </cell>
        </row>
        <row r="851">
          <cell r="AD851">
            <v>97.28901708283793</v>
          </cell>
          <cell r="AE851">
            <v>99.534887492419685</v>
          </cell>
          <cell r="AF851">
            <v>102.75568540470125</v>
          </cell>
          <cell r="AG851">
            <v>107.57361102410574</v>
          </cell>
          <cell r="AH851">
            <v>116.58022720679104</v>
          </cell>
          <cell r="BA851">
            <v>52.464090612304126</v>
          </cell>
          <cell r="BB851">
            <v>53.998462242667436</v>
          </cell>
          <cell r="BC851">
            <v>55.951948979513034</v>
          </cell>
          <cell r="BD851">
            <v>58.701158449516925</v>
          </cell>
          <cell r="BE851">
            <v>63.426634359834132</v>
          </cell>
        </row>
        <row r="852">
          <cell r="AD852">
            <v>97.305768252750468</v>
          </cell>
          <cell r="AE852">
            <v>99.551874118507769</v>
          </cell>
          <cell r="AF852">
            <v>102.77377839125852</v>
          </cell>
          <cell r="AG852">
            <v>107.59160258227058</v>
          </cell>
          <cell r="AH852">
            <v>116.59697038267868</v>
          </cell>
          <cell r="BA852">
            <v>52.472071948622542</v>
          </cell>
          <cell r="BB852">
            <v>54.006113373658529</v>
          </cell>
          <cell r="BC852">
            <v>55.960518919911969</v>
          </cell>
          <cell r="BD852">
            <v>58.709444820213065</v>
          </cell>
          <cell r="BE852">
            <v>63.434615398772287</v>
          </cell>
        </row>
        <row r="853">
          <cell r="AD853">
            <v>97.322519422663021</v>
          </cell>
          <cell r="AE853">
            <v>99.568860744595838</v>
          </cell>
          <cell r="AF853">
            <v>102.79187137781578</v>
          </cell>
          <cell r="AG853">
            <v>107.60959414043543</v>
          </cell>
          <cell r="AH853">
            <v>116.61371355856632</v>
          </cell>
          <cell r="BA853">
            <v>52.480053284940965</v>
          </cell>
          <cell r="BB853">
            <v>54.013554872807539</v>
          </cell>
          <cell r="BC853">
            <v>55.969088860310897</v>
          </cell>
          <cell r="BD853">
            <v>58.717731190909205</v>
          </cell>
          <cell r="BE853">
            <v>63.442596437710442</v>
          </cell>
        </row>
        <row r="854">
          <cell r="AD854">
            <v>97.339270592575559</v>
          </cell>
          <cell r="AE854">
            <v>99.585847370683922</v>
          </cell>
          <cell r="AF854">
            <v>102.80996436437304</v>
          </cell>
          <cell r="AG854">
            <v>107.62758569860027</v>
          </cell>
          <cell r="AH854">
            <v>116.63045673445396</v>
          </cell>
          <cell r="BA854">
            <v>52.488034621259381</v>
          </cell>
          <cell r="BB854">
            <v>54.020996371956549</v>
          </cell>
          <cell r="BC854">
            <v>55.977658800709825</v>
          </cell>
          <cell r="BD854">
            <v>58.726017561605346</v>
          </cell>
          <cell r="BE854">
            <v>63.450577476648597</v>
          </cell>
        </row>
        <row r="855">
          <cell r="AD855">
            <v>97.356021762488112</v>
          </cell>
          <cell r="AE855">
            <v>99.602833996772006</v>
          </cell>
          <cell r="AF855">
            <v>102.82805735093031</v>
          </cell>
          <cell r="AG855">
            <v>107.64557725676511</v>
          </cell>
          <cell r="AH855">
            <v>116.6471999103416</v>
          </cell>
          <cell r="BA855">
            <v>52.496015957577796</v>
          </cell>
          <cell r="BB855">
            <v>54.028437871105552</v>
          </cell>
          <cell r="BC855">
            <v>55.986228741108754</v>
          </cell>
          <cell r="BD855">
            <v>58.734303932301486</v>
          </cell>
          <cell r="BE855">
            <v>63.458558515586752</v>
          </cell>
        </row>
        <row r="856">
          <cell r="AD856">
            <v>97.37277293240065</v>
          </cell>
          <cell r="AE856">
            <v>99.619820622860075</v>
          </cell>
          <cell r="AF856">
            <v>102.84615033748757</v>
          </cell>
          <cell r="AG856">
            <v>107.66356881492996</v>
          </cell>
          <cell r="AH856">
            <v>116.66394308622924</v>
          </cell>
          <cell r="BA856">
            <v>52.503997293896219</v>
          </cell>
          <cell r="BB856">
            <v>54.035879370254563</v>
          </cell>
          <cell r="BC856">
            <v>55.994798681507682</v>
          </cell>
          <cell r="BD856">
            <v>58.742590302997627</v>
          </cell>
          <cell r="BE856">
            <v>63.466539554524907</v>
          </cell>
        </row>
        <row r="857">
          <cell r="AD857">
            <v>97.389524102313189</v>
          </cell>
          <cell r="AE857">
            <v>99.636807248948159</v>
          </cell>
          <cell r="AF857">
            <v>102.86424332404484</v>
          </cell>
          <cell r="AG857">
            <v>107.6815603730948</v>
          </cell>
          <cell r="AH857">
            <v>116.68068626211688</v>
          </cell>
          <cell r="BA857">
            <v>52.511978630214635</v>
          </cell>
          <cell r="BB857">
            <v>54.043320869403573</v>
          </cell>
          <cell r="BC857">
            <v>56.002909763957355</v>
          </cell>
          <cell r="BD857">
            <v>58.750876673693767</v>
          </cell>
          <cell r="BE857">
            <v>63.474520593463062</v>
          </cell>
        </row>
        <row r="858">
          <cell r="AD858">
            <v>97.406275272225741</v>
          </cell>
          <cell r="AE858">
            <v>99.653793875036243</v>
          </cell>
          <cell r="AF858">
            <v>102.8823363106021</v>
          </cell>
          <cell r="AG858">
            <v>107.69955193125965</v>
          </cell>
          <cell r="AH858">
            <v>116.69742943800452</v>
          </cell>
          <cell r="BA858">
            <v>52.519959966533058</v>
          </cell>
          <cell r="BB858">
            <v>54.050762368552576</v>
          </cell>
          <cell r="BC858">
            <v>56.010312347085062</v>
          </cell>
          <cell r="BD858">
            <v>58.759163044389908</v>
          </cell>
          <cell r="BE858">
            <v>63.482501632401217</v>
          </cell>
        </row>
        <row r="859">
          <cell r="AD859">
            <v>97.42302644213828</v>
          </cell>
          <cell r="AE859">
            <v>99.670780501124327</v>
          </cell>
          <cell r="AF859">
            <v>102.90042929715936</v>
          </cell>
          <cell r="AG859">
            <v>107.71754348942449</v>
          </cell>
          <cell r="AH859">
            <v>116.71417261389216</v>
          </cell>
          <cell r="BA859">
            <v>52.527941302851474</v>
          </cell>
          <cell r="BB859">
            <v>54.058203867701586</v>
          </cell>
          <cell r="BC859">
            <v>56.017714930212762</v>
          </cell>
          <cell r="BD859">
            <v>58.767449415086048</v>
          </cell>
          <cell r="BE859">
            <v>63.490482671339372</v>
          </cell>
        </row>
        <row r="860">
          <cell r="AD860">
            <v>97.439777612050833</v>
          </cell>
          <cell r="AE860">
            <v>99.687767127212396</v>
          </cell>
          <cell r="AF860">
            <v>102.91852228371663</v>
          </cell>
          <cell r="AG860">
            <v>107.73553504758932</v>
          </cell>
          <cell r="AH860">
            <v>116.7309157897798</v>
          </cell>
          <cell r="BA860">
            <v>52.535922639169897</v>
          </cell>
          <cell r="BB860">
            <v>54.065645366850596</v>
          </cell>
          <cell r="BC860">
            <v>56.025117513340462</v>
          </cell>
          <cell r="BD860">
            <v>58.775735785782182</v>
          </cell>
          <cell r="BE860">
            <v>63.498463710277527</v>
          </cell>
        </row>
        <row r="861">
          <cell r="AD861">
            <v>97.456528781963371</v>
          </cell>
          <cell r="AE861">
            <v>99.70475375330048</v>
          </cell>
          <cell r="AF861">
            <v>102.93661527027389</v>
          </cell>
          <cell r="AG861">
            <v>107.75352660575417</v>
          </cell>
          <cell r="AH861">
            <v>116.74765896566743</v>
          </cell>
          <cell r="BA861">
            <v>52.543903975488313</v>
          </cell>
          <cell r="BB861">
            <v>54.073086865999599</v>
          </cell>
          <cell r="BC861">
            <v>56.032520096468168</v>
          </cell>
          <cell r="BD861">
            <v>58.784022156478322</v>
          </cell>
          <cell r="BE861">
            <v>63.506444749215682</v>
          </cell>
        </row>
        <row r="862">
          <cell r="AD862">
            <v>97.473279951875924</v>
          </cell>
          <cell r="AE862">
            <v>99.721740379388564</v>
          </cell>
          <cell r="AF862">
            <v>102.95470825683115</v>
          </cell>
          <cell r="AG862">
            <v>107.77151816391901</v>
          </cell>
          <cell r="AH862">
            <v>116.76440214155507</v>
          </cell>
          <cell r="BA862">
            <v>52.551885311806736</v>
          </cell>
          <cell r="BB862">
            <v>54.080528365148609</v>
          </cell>
          <cell r="BC862">
            <v>56.039922679595868</v>
          </cell>
          <cell r="BD862">
            <v>58.792308527174463</v>
          </cell>
          <cell r="BE862">
            <v>63.514425788153837</v>
          </cell>
        </row>
        <row r="863">
          <cell r="AD863">
            <v>97.490031121788462</v>
          </cell>
          <cell r="AE863">
            <v>99.738727005476633</v>
          </cell>
          <cell r="AF863">
            <v>102.97280124338842</v>
          </cell>
          <cell r="AG863">
            <v>107.78950972208385</v>
          </cell>
          <cell r="AH863">
            <v>116.78114531744271</v>
          </cell>
          <cell r="BA863">
            <v>52.559866648125151</v>
          </cell>
          <cell r="BB863">
            <v>54.087969864297619</v>
          </cell>
          <cell r="BC863">
            <v>56.047325262723575</v>
          </cell>
          <cell r="BD863">
            <v>58.800594897870603</v>
          </cell>
          <cell r="BE863">
            <v>63.522406827091991</v>
          </cell>
        </row>
        <row r="864">
          <cell r="AD864">
            <v>97.506782291701015</v>
          </cell>
          <cell r="AE864">
            <v>99.755713631564717</v>
          </cell>
          <cell r="AF864">
            <v>102.99089422994568</v>
          </cell>
          <cell r="AG864">
            <v>107.8075012802487</v>
          </cell>
          <cell r="AH864">
            <v>116.79788849333035</v>
          </cell>
          <cell r="BA864">
            <v>52.567847984443574</v>
          </cell>
          <cell r="BB864">
            <v>54.095411363446622</v>
          </cell>
          <cell r="BC864">
            <v>56.054727845851275</v>
          </cell>
          <cell r="BD864">
            <v>58.808881268566743</v>
          </cell>
          <cell r="BE864">
            <v>63.530387866030146</v>
          </cell>
        </row>
        <row r="865">
          <cell r="AD865">
            <v>97.523533461613553</v>
          </cell>
          <cell r="AE865">
            <v>99.772700257652801</v>
          </cell>
          <cell r="AF865">
            <v>103.00777255201511</v>
          </cell>
          <cell r="AG865">
            <v>107.82549283841354</v>
          </cell>
          <cell r="AH865">
            <v>116.81463166921799</v>
          </cell>
          <cell r="BA865">
            <v>52.57582932076199</v>
          </cell>
          <cell r="BB865">
            <v>54.102852862595633</v>
          </cell>
          <cell r="BC865">
            <v>56.062130428978982</v>
          </cell>
          <cell r="BD865">
            <v>58.817167639262884</v>
          </cell>
          <cell r="BE865">
            <v>63.538368904968301</v>
          </cell>
        </row>
        <row r="866">
          <cell r="AD866">
            <v>97.540284631526106</v>
          </cell>
          <cell r="AE866">
            <v>99.78968688374087</v>
          </cell>
          <cell r="AF866">
            <v>103.02342018652789</v>
          </cell>
          <cell r="AG866">
            <v>107.84348439657839</v>
          </cell>
          <cell r="AH866">
            <v>116.83137484510563</v>
          </cell>
          <cell r="BA866">
            <v>52.583810657080406</v>
          </cell>
          <cell r="BB866">
            <v>54.110294361744636</v>
          </cell>
          <cell r="BC866">
            <v>56.069533012106682</v>
          </cell>
          <cell r="BD866">
            <v>58.825454009959024</v>
          </cell>
          <cell r="BE866">
            <v>63.546349943906456</v>
          </cell>
        </row>
        <row r="867">
          <cell r="AD867">
            <v>97.557035801438644</v>
          </cell>
          <cell r="AE867">
            <v>99.806673509828954</v>
          </cell>
          <cell r="AF867">
            <v>103.03906782104067</v>
          </cell>
          <cell r="AG867">
            <v>107.86147595474323</v>
          </cell>
          <cell r="AH867">
            <v>116.84811802099327</v>
          </cell>
          <cell r="BA867">
            <v>52.591791993398829</v>
          </cell>
          <cell r="BB867">
            <v>54.117735860893646</v>
          </cell>
          <cell r="BC867">
            <v>56.076935595234382</v>
          </cell>
          <cell r="BD867">
            <v>58.833740380655165</v>
          </cell>
          <cell r="BE867">
            <v>63.554330982844611</v>
          </cell>
        </row>
        <row r="868">
          <cell r="AD868">
            <v>97.573786971351197</v>
          </cell>
          <cell r="AE868">
            <v>99.823660135917038</v>
          </cell>
          <cell r="AF868">
            <v>103.05471545555345</v>
          </cell>
          <cell r="AG868">
            <v>107.87946751290806</v>
          </cell>
          <cell r="AH868">
            <v>116.86486119688091</v>
          </cell>
          <cell r="BA868">
            <v>52.599773329717245</v>
          </cell>
          <cell r="BB868">
            <v>54.125177360042656</v>
          </cell>
          <cell r="BC868">
            <v>56.084338178362088</v>
          </cell>
          <cell r="BD868">
            <v>58.842026751351305</v>
          </cell>
          <cell r="BE868">
            <v>63.562312021782766</v>
          </cell>
        </row>
        <row r="869">
          <cell r="AD869">
            <v>97.590538141263735</v>
          </cell>
          <cell r="AE869">
            <v>99.840646762005122</v>
          </cell>
          <cell r="AF869">
            <v>103.07036309006622</v>
          </cell>
          <cell r="AG869">
            <v>107.89745907107292</v>
          </cell>
          <cell r="AH869">
            <v>116.88160437276855</v>
          </cell>
          <cell r="BA869">
            <v>52.607754666035667</v>
          </cell>
          <cell r="BB869">
            <v>54.132618859191659</v>
          </cell>
          <cell r="BC869">
            <v>56.091740761489788</v>
          </cell>
          <cell r="BD869">
            <v>58.850313122047446</v>
          </cell>
          <cell r="BE869">
            <v>63.570293060720921</v>
          </cell>
        </row>
        <row r="870">
          <cell r="AD870">
            <v>97.607289311176274</v>
          </cell>
          <cell r="AE870">
            <v>99.857633388093191</v>
          </cell>
          <cell r="AF870">
            <v>103.086010724579</v>
          </cell>
          <cell r="AG870">
            <v>107.91545062923775</v>
          </cell>
          <cell r="AH870">
            <v>116.89834754865619</v>
          </cell>
          <cell r="BA870">
            <v>52.615736002354083</v>
          </cell>
          <cell r="BB870">
            <v>54.140060358340669</v>
          </cell>
          <cell r="BC870">
            <v>56.099143344617495</v>
          </cell>
          <cell r="BD870">
            <v>58.858599492743586</v>
          </cell>
          <cell r="BE870">
            <v>63.578274099659076</v>
          </cell>
        </row>
        <row r="871">
          <cell r="AD871">
            <v>97.624040481088826</v>
          </cell>
          <cell r="AE871">
            <v>99.874620014181275</v>
          </cell>
          <cell r="AF871">
            <v>103.10165835909177</v>
          </cell>
          <cell r="AG871">
            <v>107.93344218740259</v>
          </cell>
          <cell r="AH871">
            <v>116.91509072454383</v>
          </cell>
          <cell r="BA871">
            <v>52.623717338672506</v>
          </cell>
          <cell r="BB871">
            <v>54.147501857489679</v>
          </cell>
          <cell r="BC871">
            <v>56.106545927745195</v>
          </cell>
          <cell r="BD871">
            <v>58.866885863439727</v>
          </cell>
          <cell r="BE871">
            <v>63.586255138597231</v>
          </cell>
        </row>
        <row r="872">
          <cell r="AD872">
            <v>97.640791651001365</v>
          </cell>
          <cell r="AE872">
            <v>99.891606640269359</v>
          </cell>
          <cell r="AF872">
            <v>103.11730599360455</v>
          </cell>
          <cell r="AG872">
            <v>107.95143374556744</v>
          </cell>
          <cell r="AH872">
            <v>116.93183390043147</v>
          </cell>
          <cell r="BA872">
            <v>52.631698674990922</v>
          </cell>
          <cell r="BB872">
            <v>54.154943356638682</v>
          </cell>
          <cell r="BC872">
            <v>56.113948510872895</v>
          </cell>
          <cell r="BD872">
            <v>58.87517223413586</v>
          </cell>
          <cell r="BE872">
            <v>63.594236177535386</v>
          </cell>
        </row>
        <row r="873">
          <cell r="AD873">
            <v>97.657542820913918</v>
          </cell>
          <cell r="AE873">
            <v>99.908593266357428</v>
          </cell>
          <cell r="AF873">
            <v>103.13295362811732</v>
          </cell>
          <cell r="AG873">
            <v>107.96942530373228</v>
          </cell>
          <cell r="AH873">
            <v>116.94857707631911</v>
          </cell>
          <cell r="BA873">
            <v>52.639680011309345</v>
          </cell>
          <cell r="BB873">
            <v>54.162384855787693</v>
          </cell>
          <cell r="BC873">
            <v>56.121351094000602</v>
          </cell>
          <cell r="BD873">
            <v>58.883458604832001</v>
          </cell>
          <cell r="BE873">
            <v>63.602217216473541</v>
          </cell>
        </row>
        <row r="874">
          <cell r="AD874">
            <v>97.674293990826456</v>
          </cell>
          <cell r="AE874">
            <v>99.925579892445512</v>
          </cell>
          <cell r="AF874">
            <v>103.14860126263009</v>
          </cell>
          <cell r="AG874">
            <v>107.98741686189712</v>
          </cell>
          <cell r="AH874">
            <v>116.96532025220675</v>
          </cell>
          <cell r="BA874">
            <v>52.647661347627761</v>
          </cell>
          <cell r="BB874">
            <v>54.169826354936703</v>
          </cell>
          <cell r="BC874">
            <v>56.128753677128302</v>
          </cell>
          <cell r="BD874">
            <v>58.891744975528141</v>
          </cell>
          <cell r="BE874">
            <v>63.610198255411696</v>
          </cell>
        </row>
        <row r="875">
          <cell r="AD875">
            <v>97.691045160739009</v>
          </cell>
          <cell r="AE875">
            <v>99.942566518533596</v>
          </cell>
          <cell r="AF875">
            <v>103.16424889714287</v>
          </cell>
          <cell r="AG875">
            <v>108.00500037964638</v>
          </cell>
          <cell r="AH875">
            <v>116.98206342809439</v>
          </cell>
          <cell r="BA875">
            <v>52.655642683946176</v>
          </cell>
          <cell r="BB875">
            <v>54.177267854085706</v>
          </cell>
          <cell r="BC875">
            <v>56.136156260256008</v>
          </cell>
          <cell r="BD875">
            <v>58.900031346224281</v>
          </cell>
          <cell r="BE875">
            <v>63.618179294349851</v>
          </cell>
        </row>
        <row r="876">
          <cell r="AD876">
            <v>97.707796330651547</v>
          </cell>
          <cell r="AE876">
            <v>99.95955314462168</v>
          </cell>
          <cell r="AF876">
            <v>103.17989653165564</v>
          </cell>
          <cell r="AG876">
            <v>108.0216345575067</v>
          </cell>
          <cell r="AH876">
            <v>116.99880660398203</v>
          </cell>
          <cell r="BA876">
            <v>52.663624020264599</v>
          </cell>
          <cell r="BB876">
            <v>54.184709353234716</v>
          </cell>
          <cell r="BC876">
            <v>56.143558843383708</v>
          </cell>
          <cell r="BD876">
            <v>58.908317716920422</v>
          </cell>
          <cell r="BE876">
            <v>63.626160333288006</v>
          </cell>
        </row>
        <row r="877">
          <cell r="AD877">
            <v>97.7245475005641</v>
          </cell>
          <cell r="AE877">
            <v>99.976539770709749</v>
          </cell>
          <cell r="AF877">
            <v>103.19554416616842</v>
          </cell>
          <cell r="AG877">
            <v>108.03826873536703</v>
          </cell>
          <cell r="AH877">
            <v>117.01473259965354</v>
          </cell>
          <cell r="BA877">
            <v>52.671605356583015</v>
          </cell>
          <cell r="BB877">
            <v>54.192150852383726</v>
          </cell>
          <cell r="BC877">
            <v>56.150961426511415</v>
          </cell>
          <cell r="BD877">
            <v>58.916604087616562</v>
          </cell>
          <cell r="BE877">
            <v>63.634141372226161</v>
          </cell>
        </row>
        <row r="878">
          <cell r="AD878">
            <v>97.741298670476638</v>
          </cell>
          <cell r="AE878">
            <v>99.993526396797833</v>
          </cell>
          <cell r="AF878">
            <v>103.21119180068119</v>
          </cell>
          <cell r="AG878">
            <v>108.05490291322735</v>
          </cell>
          <cell r="AH878">
            <v>117.03059587934938</v>
          </cell>
          <cell r="BA878">
            <v>52.679586692901438</v>
          </cell>
          <cell r="BB878">
            <v>54.199592351532729</v>
          </cell>
          <cell r="BC878">
            <v>56.158364009639115</v>
          </cell>
          <cell r="BD878">
            <v>58.924890458312703</v>
          </cell>
          <cell r="BE878">
            <v>63.642122411164316</v>
          </cell>
        </row>
        <row r="879">
          <cell r="AD879">
            <v>97.758049840389191</v>
          </cell>
          <cell r="AE879">
            <v>100.00970553358441</v>
          </cell>
          <cell r="AF879">
            <v>103.22683943519397</v>
          </cell>
          <cell r="AG879">
            <v>108.07153709108769</v>
          </cell>
          <cell r="AH879">
            <v>117.04645915904523</v>
          </cell>
          <cell r="BA879">
            <v>52.687568029219854</v>
          </cell>
          <cell r="BB879">
            <v>54.207033850681739</v>
          </cell>
          <cell r="BC879">
            <v>56.165766592766815</v>
          </cell>
          <cell r="BD879">
            <v>58.933176829008843</v>
          </cell>
          <cell r="BE879">
            <v>63.650103450102471</v>
          </cell>
        </row>
        <row r="880">
          <cell r="AD880">
            <v>97.774801010301729</v>
          </cell>
          <cell r="AE880">
            <v>100.02538744275296</v>
          </cell>
          <cell r="AF880">
            <v>103.24248706970674</v>
          </cell>
          <cell r="AG880">
            <v>108.08817126894802</v>
          </cell>
          <cell r="AH880">
            <v>117.06232243874106</v>
          </cell>
          <cell r="BA880">
            <v>52.695549365538277</v>
          </cell>
          <cell r="BB880">
            <v>54.214475349830749</v>
          </cell>
          <cell r="BC880">
            <v>56.173169175894522</v>
          </cell>
          <cell r="BD880">
            <v>58.941463199704984</v>
          </cell>
          <cell r="BE880">
            <v>63.658084489040625</v>
          </cell>
        </row>
        <row r="881">
          <cell r="AD881">
            <v>97.791552180214282</v>
          </cell>
          <cell r="AE881">
            <v>100.04106935192151</v>
          </cell>
          <cell r="AF881">
            <v>103.25813470421951</v>
          </cell>
          <cell r="AG881">
            <v>108.10480544680834</v>
          </cell>
          <cell r="AH881">
            <v>117.0781857184369</v>
          </cell>
          <cell r="BA881">
            <v>52.703530701856693</v>
          </cell>
          <cell r="BB881">
            <v>54.221916848979753</v>
          </cell>
          <cell r="BC881">
            <v>56.180571759022222</v>
          </cell>
          <cell r="BD881">
            <v>58.949749570401124</v>
          </cell>
          <cell r="BE881">
            <v>63.66606552797878</v>
          </cell>
        </row>
        <row r="882">
          <cell r="AD882">
            <v>97.80830335012682</v>
          </cell>
          <cell r="AE882">
            <v>100.05675126109006</v>
          </cell>
          <cell r="AF882">
            <v>103.27378233873229</v>
          </cell>
          <cell r="AG882">
            <v>108.12143962466867</v>
          </cell>
          <cell r="AH882">
            <v>117.09404899813275</v>
          </cell>
          <cell r="BA882">
            <v>52.711512038175115</v>
          </cell>
          <cell r="BB882">
            <v>54.229358348128763</v>
          </cell>
          <cell r="BC882">
            <v>56.187974342149928</v>
          </cell>
          <cell r="BD882">
            <v>58.958035941097265</v>
          </cell>
          <cell r="BE882">
            <v>63.674046566916935</v>
          </cell>
        </row>
        <row r="883">
          <cell r="AD883">
            <v>97.825054520039359</v>
          </cell>
          <cell r="AE883">
            <v>100.07243317025861</v>
          </cell>
          <cell r="AF883">
            <v>103.28942997324506</v>
          </cell>
          <cell r="AG883">
            <v>108.13807380252899</v>
          </cell>
          <cell r="AH883">
            <v>117.10991227782858</v>
          </cell>
          <cell r="BA883">
            <v>52.719493374493531</v>
          </cell>
          <cell r="BB883">
            <v>54.236799847277773</v>
          </cell>
          <cell r="BC883">
            <v>56.195376925277628</v>
          </cell>
          <cell r="BD883">
            <v>58.966322311793405</v>
          </cell>
          <cell r="BE883">
            <v>63.68202760585509</v>
          </cell>
        </row>
        <row r="884">
          <cell r="AD884">
            <v>97.841805689951912</v>
          </cell>
          <cell r="AE884">
            <v>100.08811507942715</v>
          </cell>
          <cell r="AF884">
            <v>103.30507760775784</v>
          </cell>
          <cell r="AG884">
            <v>108.15470798038932</v>
          </cell>
          <cell r="AH884">
            <v>117.12577555752442</v>
          </cell>
          <cell r="BA884">
            <v>52.727474710811947</v>
          </cell>
          <cell r="BB884">
            <v>54.244241346426776</v>
          </cell>
          <cell r="BC884">
            <v>56.202779508405328</v>
          </cell>
          <cell r="BD884">
            <v>58.974608682489539</v>
          </cell>
          <cell r="BE884">
            <v>63.690008644793245</v>
          </cell>
        </row>
        <row r="885">
          <cell r="AD885">
            <v>97.85855685986445</v>
          </cell>
          <cell r="AE885">
            <v>100.1037969885957</v>
          </cell>
          <cell r="AF885">
            <v>103.32072524227061</v>
          </cell>
          <cell r="AG885">
            <v>108.17134215824964</v>
          </cell>
          <cell r="AH885">
            <v>117.14163883722027</v>
          </cell>
          <cell r="BA885">
            <v>52.73545604713037</v>
          </cell>
          <cell r="BB885">
            <v>54.251682845575786</v>
          </cell>
          <cell r="BC885">
            <v>56.210182091533035</v>
          </cell>
          <cell r="BD885">
            <v>58.982895053185679</v>
          </cell>
          <cell r="BE885">
            <v>63.6979896837314</v>
          </cell>
        </row>
        <row r="886">
          <cell r="AD886">
            <v>97.875308029777003</v>
          </cell>
          <cell r="AE886">
            <v>100.11947889776425</v>
          </cell>
          <cell r="AF886">
            <v>103.33637287678339</v>
          </cell>
          <cell r="AG886">
            <v>108.18797633610997</v>
          </cell>
          <cell r="AH886">
            <v>117.15750211691611</v>
          </cell>
          <cell r="BA886">
            <v>52.743437383448786</v>
          </cell>
          <cell r="BB886">
            <v>54.259124344724796</v>
          </cell>
          <cell r="BC886">
            <v>56.217584674660735</v>
          </cell>
          <cell r="BD886">
            <v>58.99118142388182</v>
          </cell>
          <cell r="BE886">
            <v>63.705970722669555</v>
          </cell>
        </row>
        <row r="887">
          <cell r="AD887">
            <v>97.892059199689541</v>
          </cell>
          <cell r="AE887">
            <v>100.1351608069328</v>
          </cell>
          <cell r="AF887">
            <v>103.35202051129616</v>
          </cell>
          <cell r="AG887">
            <v>108.20461051397029</v>
          </cell>
          <cell r="AH887">
            <v>117.17336539661194</v>
          </cell>
          <cell r="BA887">
            <v>52.751418719767209</v>
          </cell>
          <cell r="BB887">
            <v>54.266565843873799</v>
          </cell>
          <cell r="BC887">
            <v>56.224987257788442</v>
          </cell>
          <cell r="BD887">
            <v>58.99946779457796</v>
          </cell>
          <cell r="BE887">
            <v>63.71395176160771</v>
          </cell>
        </row>
        <row r="888">
          <cell r="AD888">
            <v>97.908810369602094</v>
          </cell>
          <cell r="AE888">
            <v>100.15084271610134</v>
          </cell>
          <cell r="AF888">
            <v>103.36766814580893</v>
          </cell>
          <cell r="AG888">
            <v>108.22124469183062</v>
          </cell>
          <cell r="AH888">
            <v>117.18922867630779</v>
          </cell>
          <cell r="BA888">
            <v>52.759400056085624</v>
          </cell>
          <cell r="BB888">
            <v>54.274007343022809</v>
          </cell>
          <cell r="BC888">
            <v>56.232389840916142</v>
          </cell>
          <cell r="BD888">
            <v>59.006699131747759</v>
          </cell>
          <cell r="BE888">
            <v>63.721932800545865</v>
          </cell>
        </row>
        <row r="889">
          <cell r="AD889">
            <v>97.925561539514632</v>
          </cell>
          <cell r="AE889">
            <v>100.16652462526989</v>
          </cell>
          <cell r="AF889">
            <v>103.38331578032171</v>
          </cell>
          <cell r="AG889">
            <v>108.23787886969095</v>
          </cell>
          <cell r="AH889">
            <v>117.20509195600363</v>
          </cell>
          <cell r="BA889">
            <v>52.767381392404047</v>
          </cell>
          <cell r="BB889">
            <v>54.28144884217182</v>
          </cell>
          <cell r="BC889">
            <v>56.239792424043848</v>
          </cell>
          <cell r="BD889">
            <v>59.013858056924356</v>
          </cell>
          <cell r="BE889">
            <v>63.72991383948402</v>
          </cell>
        </row>
        <row r="890">
          <cell r="AD890">
            <v>97.942312709427185</v>
          </cell>
          <cell r="AE890">
            <v>100.18220653443844</v>
          </cell>
          <cell r="AF890">
            <v>103.39896341483448</v>
          </cell>
          <cell r="AG890">
            <v>108.25451304755127</v>
          </cell>
          <cell r="AH890">
            <v>117.22095523569948</v>
          </cell>
          <cell r="BA890">
            <v>52.775362728722463</v>
          </cell>
          <cell r="BB890">
            <v>54.288890341320823</v>
          </cell>
          <cell r="BC890">
            <v>56.247195007171548</v>
          </cell>
          <cell r="BD890">
            <v>59.021016982100946</v>
          </cell>
          <cell r="BE890">
            <v>63.737894878422175</v>
          </cell>
        </row>
        <row r="891">
          <cell r="AD891">
            <v>97.959063879339723</v>
          </cell>
          <cell r="AE891">
            <v>100.19788844360698</v>
          </cell>
          <cell r="AF891">
            <v>103.41461104934726</v>
          </cell>
          <cell r="AG891">
            <v>108.27114722541161</v>
          </cell>
          <cell r="AH891">
            <v>117.23681851539531</v>
          </cell>
          <cell r="BA891">
            <v>52.783344065040886</v>
          </cell>
          <cell r="BB891">
            <v>54.296331840469833</v>
          </cell>
          <cell r="BC891">
            <v>56.254597590299248</v>
          </cell>
          <cell r="BD891">
            <v>59.028175907277536</v>
          </cell>
          <cell r="BE891">
            <v>63.74587591736033</v>
          </cell>
        </row>
        <row r="892">
          <cell r="AD892">
            <v>97.975815049252276</v>
          </cell>
          <cell r="AE892">
            <v>100.21357035277553</v>
          </cell>
          <cell r="AF892">
            <v>103.43025868386005</v>
          </cell>
          <cell r="AG892">
            <v>108.28778140327194</v>
          </cell>
          <cell r="AH892">
            <v>117.25268179509115</v>
          </cell>
          <cell r="BA892">
            <v>52.791325401359302</v>
          </cell>
          <cell r="BB892">
            <v>54.303773339618843</v>
          </cell>
          <cell r="BC892">
            <v>56.262000173426955</v>
          </cell>
          <cell r="BD892">
            <v>59.035334832454133</v>
          </cell>
          <cell r="BE892">
            <v>63.753856956298485</v>
          </cell>
        </row>
        <row r="893">
          <cell r="AD893">
            <v>97.992566219164814</v>
          </cell>
          <cell r="AE893">
            <v>100.22925226194408</v>
          </cell>
          <cell r="AF893">
            <v>103.44590631837282</v>
          </cell>
          <cell r="AG893">
            <v>108.30441558113226</v>
          </cell>
          <cell r="AH893">
            <v>117.268545074787</v>
          </cell>
          <cell r="BA893">
            <v>52.799306737677718</v>
          </cell>
          <cell r="BB893">
            <v>54.311214838767846</v>
          </cell>
          <cell r="BC893">
            <v>56.269402756554655</v>
          </cell>
          <cell r="BD893">
            <v>59.042493757630723</v>
          </cell>
          <cell r="BE893">
            <v>63.76183799523664</v>
          </cell>
        </row>
        <row r="894">
          <cell r="AD894">
            <v>98.008693431404168</v>
          </cell>
          <cell r="AE894">
            <v>100.24493417111263</v>
          </cell>
          <cell r="AF894">
            <v>103.46155395288559</v>
          </cell>
          <cell r="AG894">
            <v>108.32104975899259</v>
          </cell>
          <cell r="AH894">
            <v>117.28440835448284</v>
          </cell>
          <cell r="BA894">
            <v>52.807288073996141</v>
          </cell>
          <cell r="BB894">
            <v>54.318656337916856</v>
          </cell>
          <cell r="BC894">
            <v>56.276805339682362</v>
          </cell>
          <cell r="BD894">
            <v>59.04965268280732</v>
          </cell>
          <cell r="BE894">
            <v>63.769819034174795</v>
          </cell>
        </row>
        <row r="895">
          <cell r="AD895">
            <v>98.024322825579404</v>
          </cell>
          <cell r="AE895">
            <v>100.26061608028118</v>
          </cell>
          <cell r="AF895">
            <v>103.47720158739837</v>
          </cell>
          <cell r="AG895">
            <v>108.33768393685291</v>
          </cell>
          <cell r="AH895">
            <v>117.30027163417867</v>
          </cell>
          <cell r="BA895">
            <v>52.815269410314556</v>
          </cell>
          <cell r="BB895">
            <v>54.326097837065859</v>
          </cell>
          <cell r="BC895">
            <v>56.284207922810062</v>
          </cell>
          <cell r="BD895">
            <v>59.05681160798391</v>
          </cell>
          <cell r="BE895">
            <v>63.77780007311295</v>
          </cell>
        </row>
        <row r="896">
          <cell r="AD896">
            <v>98.039952219754653</v>
          </cell>
          <cell r="AE896">
            <v>100.27629798944973</v>
          </cell>
          <cell r="AF896">
            <v>103.49284922191114</v>
          </cell>
          <cell r="AG896">
            <v>108.35431811471324</v>
          </cell>
          <cell r="AH896">
            <v>117.31613491387452</v>
          </cell>
          <cell r="BA896">
            <v>52.823250746632979</v>
          </cell>
          <cell r="BB896">
            <v>54.333539336214869</v>
          </cell>
          <cell r="BC896">
            <v>56.291610505937761</v>
          </cell>
          <cell r="BD896">
            <v>59.0639705331605</v>
          </cell>
          <cell r="BE896">
            <v>63.785781112051104</v>
          </cell>
        </row>
        <row r="897">
          <cell r="AD897">
            <v>98.055581613929888</v>
          </cell>
          <cell r="AE897">
            <v>100.29197989861828</v>
          </cell>
          <cell r="AF897">
            <v>103.50849685642392</v>
          </cell>
          <cell r="AG897">
            <v>108.37095229257356</v>
          </cell>
          <cell r="AH897">
            <v>117.33199819357036</v>
          </cell>
          <cell r="BA897">
            <v>52.831232082951395</v>
          </cell>
          <cell r="BB897">
            <v>54.340980835363879</v>
          </cell>
          <cell r="BC897">
            <v>56.299013089065468</v>
          </cell>
          <cell r="BD897">
            <v>59.071129458337097</v>
          </cell>
          <cell r="BE897">
            <v>63.793762150989259</v>
          </cell>
        </row>
        <row r="898">
          <cell r="AD898">
            <v>98.071211008105138</v>
          </cell>
          <cell r="AE898">
            <v>100.30766180778681</v>
          </cell>
          <cell r="AF898">
            <v>103.52414449093669</v>
          </cell>
          <cell r="AG898">
            <v>108.38758647043389</v>
          </cell>
          <cell r="AH898">
            <v>117.34786147326619</v>
          </cell>
          <cell r="BA898">
            <v>52.839213419269818</v>
          </cell>
          <cell r="BB898">
            <v>54.348422334512883</v>
          </cell>
          <cell r="BC898">
            <v>56.306415672193168</v>
          </cell>
          <cell r="BD898">
            <v>59.078288383513687</v>
          </cell>
          <cell r="BE898">
            <v>63.801743189927414</v>
          </cell>
        </row>
        <row r="899">
          <cell r="AD899">
            <v>98.086840402280373</v>
          </cell>
          <cell r="AE899">
            <v>100.32334371695536</v>
          </cell>
          <cell r="AF899">
            <v>103.53979212544947</v>
          </cell>
          <cell r="AG899">
            <v>108.40422064829421</v>
          </cell>
          <cell r="AH899">
            <v>117.36372475296204</v>
          </cell>
          <cell r="BA899">
            <v>52.847194755588234</v>
          </cell>
          <cell r="BB899">
            <v>54.355863833661893</v>
          </cell>
          <cell r="BC899">
            <v>56.313818255320875</v>
          </cell>
          <cell r="BD899">
            <v>59.085447308690277</v>
          </cell>
          <cell r="BE899">
            <v>63.809724228865569</v>
          </cell>
        </row>
        <row r="900">
          <cell r="AD900">
            <v>98.102469796455622</v>
          </cell>
          <cell r="AE900">
            <v>100.33902562612391</v>
          </cell>
          <cell r="AF900">
            <v>103.55543975996224</v>
          </cell>
          <cell r="AG900">
            <v>108.42085482615454</v>
          </cell>
          <cell r="AH900">
            <v>117.37958803265788</v>
          </cell>
          <cell r="BA900">
            <v>52.855176091906657</v>
          </cell>
          <cell r="BB900">
            <v>54.363305332810903</v>
          </cell>
          <cell r="BC900">
            <v>56.321220838448575</v>
          </cell>
          <cell r="BD900">
            <v>59.092606233866874</v>
          </cell>
          <cell r="BE900">
            <v>63.817705267803724</v>
          </cell>
        </row>
        <row r="901">
          <cell r="AD901">
            <v>98.118099190630872</v>
          </cell>
          <cell r="AE901">
            <v>100.35470753529246</v>
          </cell>
          <cell r="AF901">
            <v>103.57108739447501</v>
          </cell>
          <cell r="AG901">
            <v>108.43748900401486</v>
          </cell>
          <cell r="AH901">
            <v>117.39545131235373</v>
          </cell>
          <cell r="BA901">
            <v>52.863157428225072</v>
          </cell>
          <cell r="BB901">
            <v>54.370746831959906</v>
          </cell>
          <cell r="BC901">
            <v>56.328623421576282</v>
          </cell>
          <cell r="BD901">
            <v>59.099765159043464</v>
          </cell>
          <cell r="BE901">
            <v>63.825686306741879</v>
          </cell>
        </row>
        <row r="902">
          <cell r="AD902">
            <v>98.133728584806107</v>
          </cell>
          <cell r="AE902">
            <v>100.37038944446101</v>
          </cell>
          <cell r="AF902">
            <v>103.58673502898779</v>
          </cell>
          <cell r="AG902">
            <v>108.45412318187519</v>
          </cell>
          <cell r="AH902">
            <v>117.41131459204956</v>
          </cell>
          <cell r="BA902">
            <v>52.871138764543488</v>
          </cell>
          <cell r="BB902">
            <v>54.378188331108916</v>
          </cell>
          <cell r="BC902">
            <v>56.336026004703982</v>
          </cell>
          <cell r="BD902">
            <v>59.106924084220061</v>
          </cell>
          <cell r="BE902">
            <v>63.833667345680034</v>
          </cell>
        </row>
        <row r="903">
          <cell r="AD903">
            <v>98.149357978981357</v>
          </cell>
          <cell r="AE903">
            <v>100.38607135362956</v>
          </cell>
          <cell r="AF903">
            <v>103.60238266350056</v>
          </cell>
          <cell r="AG903">
            <v>108.47075735973553</v>
          </cell>
          <cell r="AH903">
            <v>117.4271778717454</v>
          </cell>
          <cell r="BA903">
            <v>52.879120100861911</v>
          </cell>
          <cell r="BB903">
            <v>54.385629830257926</v>
          </cell>
          <cell r="BC903">
            <v>56.343428587831681</v>
          </cell>
          <cell r="BD903">
            <v>59.114083009396651</v>
          </cell>
          <cell r="BE903">
            <v>63.841648384618189</v>
          </cell>
        </row>
        <row r="904">
          <cell r="AD904">
            <v>98.164987373156592</v>
          </cell>
          <cell r="AE904">
            <v>100.40175326279811</v>
          </cell>
          <cell r="AF904">
            <v>103.61803029801334</v>
          </cell>
          <cell r="AG904">
            <v>108.48739153759585</v>
          </cell>
          <cell r="AH904">
            <v>117.44304115144125</v>
          </cell>
          <cell r="BA904">
            <v>52.887101437180327</v>
          </cell>
          <cell r="BB904">
            <v>54.393071329406929</v>
          </cell>
          <cell r="BC904">
            <v>56.350831170959388</v>
          </cell>
          <cell r="BD904">
            <v>59.121241934573241</v>
          </cell>
          <cell r="BE904">
            <v>63.849629423556344</v>
          </cell>
        </row>
        <row r="905">
          <cell r="AD905">
            <v>98.180616767331841</v>
          </cell>
          <cell r="AE905">
            <v>100.41743517196666</v>
          </cell>
          <cell r="AF905">
            <v>103.63367793252611</v>
          </cell>
          <cell r="AG905">
            <v>108.50402571545618</v>
          </cell>
          <cell r="AH905">
            <v>117.45890443113709</v>
          </cell>
          <cell r="BA905">
            <v>52.89508277349875</v>
          </cell>
          <cell r="BB905">
            <v>54.400512828555939</v>
          </cell>
          <cell r="BC905">
            <v>56.358233754087088</v>
          </cell>
          <cell r="BD905">
            <v>59.128400859749839</v>
          </cell>
          <cell r="BE905">
            <v>63.857610462494499</v>
          </cell>
        </row>
        <row r="906">
          <cell r="AD906">
            <v>98.196246161507077</v>
          </cell>
          <cell r="AE906">
            <v>100.43311708113521</v>
          </cell>
          <cell r="AF906">
            <v>103.64932556703889</v>
          </cell>
          <cell r="AG906">
            <v>108.52065989331651</v>
          </cell>
          <cell r="AH906">
            <v>117.47476771083292</v>
          </cell>
          <cell r="BA906">
            <v>52.903064109817166</v>
          </cell>
          <cell r="BB906">
            <v>54.40795432770495</v>
          </cell>
          <cell r="BC906">
            <v>56.365636337214795</v>
          </cell>
          <cell r="BD906">
            <v>59.135559784926429</v>
          </cell>
          <cell r="BE906">
            <v>63.865591501432654</v>
          </cell>
        </row>
        <row r="907">
          <cell r="AD907">
            <v>98.211875555682326</v>
          </cell>
          <cell r="AE907">
            <v>100.44879899030376</v>
          </cell>
          <cell r="AF907">
            <v>103.66497320155166</v>
          </cell>
          <cell r="AG907">
            <v>108.53729407117683</v>
          </cell>
          <cell r="AH907">
            <v>117.49063099052877</v>
          </cell>
          <cell r="BA907">
            <v>52.911045446135589</v>
          </cell>
          <cell r="BB907">
            <v>54.415395826853953</v>
          </cell>
          <cell r="BC907">
            <v>56.373038920342495</v>
          </cell>
          <cell r="BD907">
            <v>59.142718710103026</v>
          </cell>
          <cell r="BE907">
            <v>63.873572540370809</v>
          </cell>
        </row>
        <row r="908">
          <cell r="AD908">
            <v>98.227504949857575</v>
          </cell>
          <cell r="AE908">
            <v>100.46448089947231</v>
          </cell>
          <cell r="AF908">
            <v>103.68062083606443</v>
          </cell>
          <cell r="AG908">
            <v>108.55392824903716</v>
          </cell>
          <cell r="AH908">
            <v>117.50649427022461</v>
          </cell>
          <cell r="BA908">
            <v>52.919026782454004</v>
          </cell>
          <cell r="BB908">
            <v>54.422837326002963</v>
          </cell>
          <cell r="BC908">
            <v>56.380441503470195</v>
          </cell>
          <cell r="BD908">
            <v>59.149877635279616</v>
          </cell>
          <cell r="BE908">
            <v>63.881553579308964</v>
          </cell>
        </row>
        <row r="909">
          <cell r="AD909">
            <v>98.243134344032811</v>
          </cell>
          <cell r="AE909">
            <v>100.48016280864084</v>
          </cell>
          <cell r="AF909">
            <v>103.69626847057721</v>
          </cell>
          <cell r="AG909">
            <v>108.57056242689748</v>
          </cell>
          <cell r="AH909">
            <v>117.52235754992044</v>
          </cell>
          <cell r="BA909">
            <v>52.927008118772427</v>
          </cell>
          <cell r="BB909">
            <v>54.430278825151973</v>
          </cell>
          <cell r="BC909">
            <v>56.387844086597902</v>
          </cell>
          <cell r="BD909">
            <v>59.157036560456206</v>
          </cell>
          <cell r="BE909">
            <v>63.889534618247119</v>
          </cell>
        </row>
        <row r="910">
          <cell r="AD910">
            <v>98.25876373820806</v>
          </cell>
          <cell r="AE910">
            <v>100.49584471780939</v>
          </cell>
          <cell r="AF910">
            <v>103.71191610508998</v>
          </cell>
          <cell r="AG910">
            <v>108.58719660475781</v>
          </cell>
          <cell r="AH910">
            <v>117.53822082961629</v>
          </cell>
          <cell r="BA910">
            <v>52.934989455090843</v>
          </cell>
          <cell r="BB910">
            <v>54.437720324300976</v>
          </cell>
          <cell r="BC910">
            <v>56.395246669725601</v>
          </cell>
          <cell r="BD910">
            <v>59.164195485632803</v>
          </cell>
          <cell r="BE910">
            <v>63.897515657185274</v>
          </cell>
        </row>
        <row r="911">
          <cell r="AD911">
            <v>98.274393132383295</v>
          </cell>
          <cell r="AE911">
            <v>100.51152662697794</v>
          </cell>
          <cell r="AF911">
            <v>103.72756373960276</v>
          </cell>
          <cell r="AG911">
            <v>108.60383078261813</v>
          </cell>
          <cell r="AH911">
            <v>117.55408410931213</v>
          </cell>
          <cell r="BA911">
            <v>52.942970791409266</v>
          </cell>
          <cell r="BB911">
            <v>54.445161823449986</v>
          </cell>
          <cell r="BC911">
            <v>56.402649252853308</v>
          </cell>
          <cell r="BD911">
            <v>59.171354410809393</v>
          </cell>
          <cell r="BE911">
            <v>63.905496696123429</v>
          </cell>
        </row>
        <row r="912">
          <cell r="AD912">
            <v>98.290022526558545</v>
          </cell>
          <cell r="AE912">
            <v>100.52720853614649</v>
          </cell>
          <cell r="AF912">
            <v>103.74321137411553</v>
          </cell>
          <cell r="AG912">
            <v>108.62046496047846</v>
          </cell>
          <cell r="AH912">
            <v>117.56994738900798</v>
          </cell>
          <cell r="BA912">
            <v>52.950952127727682</v>
          </cell>
          <cell r="BB912">
            <v>54.452603322598996</v>
          </cell>
          <cell r="BC912">
            <v>56.410051835981008</v>
          </cell>
          <cell r="BD912">
            <v>59.178513335985983</v>
          </cell>
          <cell r="BE912">
            <v>63.913477735061583</v>
          </cell>
        </row>
        <row r="913">
          <cell r="AD913">
            <v>98.305651920733794</v>
          </cell>
          <cell r="AE913">
            <v>100.54289044531504</v>
          </cell>
          <cell r="AF913">
            <v>103.75885900862831</v>
          </cell>
          <cell r="AG913">
            <v>108.63709913833878</v>
          </cell>
          <cell r="AH913">
            <v>117.58581066870381</v>
          </cell>
          <cell r="BA913">
            <v>52.958933464046098</v>
          </cell>
          <cell r="BB913">
            <v>54.460044821747999</v>
          </cell>
          <cell r="BC913">
            <v>56.417454419108715</v>
          </cell>
          <cell r="BD913">
            <v>59.18567226116258</v>
          </cell>
          <cell r="BE913">
            <v>63.921458773999738</v>
          </cell>
        </row>
        <row r="914">
          <cell r="AD914">
            <v>98.321281314909029</v>
          </cell>
          <cell r="AE914">
            <v>100.55857235448359</v>
          </cell>
          <cell r="AF914">
            <v>103.77450664314108</v>
          </cell>
          <cell r="AG914">
            <v>108.65373331619912</v>
          </cell>
          <cell r="AH914">
            <v>117.60167394839965</v>
          </cell>
          <cell r="BA914">
            <v>52.96691480036452</v>
          </cell>
          <cell r="BB914">
            <v>54.467486320897009</v>
          </cell>
          <cell r="BC914">
            <v>56.424857002236415</v>
          </cell>
          <cell r="BD914">
            <v>59.19283118633917</v>
          </cell>
          <cell r="BE914">
            <v>63.929439812937893</v>
          </cell>
        </row>
        <row r="915">
          <cell r="AD915">
            <v>98.336910709084279</v>
          </cell>
          <cell r="AE915">
            <v>100.57425426365214</v>
          </cell>
          <cell r="AF915">
            <v>103.79015427765385</v>
          </cell>
          <cell r="AG915">
            <v>108.67036749405945</v>
          </cell>
          <cell r="AH915">
            <v>117.6175372280955</v>
          </cell>
          <cell r="BA915">
            <v>52.974896136682936</v>
          </cell>
          <cell r="BB915">
            <v>54.47492782004602</v>
          </cell>
          <cell r="BC915">
            <v>56.432259585364115</v>
          </cell>
          <cell r="BD915">
            <v>59.199990111515767</v>
          </cell>
          <cell r="BE915">
            <v>63.937420851876048</v>
          </cell>
        </row>
        <row r="916">
          <cell r="AD916">
            <v>98.352540103259514</v>
          </cell>
          <cell r="AE916">
            <v>100.58993617282069</v>
          </cell>
          <cell r="AF916">
            <v>103.80580191216663</v>
          </cell>
          <cell r="AG916">
            <v>108.68700167191977</v>
          </cell>
          <cell r="AH916">
            <v>117.63340050779134</v>
          </cell>
          <cell r="BA916">
            <v>52.982877473001359</v>
          </cell>
          <cell r="BB916">
            <v>54.482369319195023</v>
          </cell>
          <cell r="BC916">
            <v>56.439662168491822</v>
          </cell>
          <cell r="BD916">
            <v>59.207149036692357</v>
          </cell>
          <cell r="BE916">
            <v>63.945401890814203</v>
          </cell>
        </row>
        <row r="917">
          <cell r="AD917">
            <v>98.368169497434764</v>
          </cell>
          <cell r="AE917">
            <v>100.60561808198923</v>
          </cell>
          <cell r="AF917">
            <v>103.8214495466794</v>
          </cell>
          <cell r="AG917">
            <v>108.7036358497801</v>
          </cell>
          <cell r="AH917">
            <v>117.64926378748717</v>
          </cell>
          <cell r="BA917">
            <v>52.990858809319775</v>
          </cell>
          <cell r="BB917">
            <v>54.489810818344033</v>
          </cell>
          <cell r="BC917">
            <v>56.447064751619521</v>
          </cell>
          <cell r="BD917">
            <v>59.214307961868947</v>
          </cell>
          <cell r="BE917">
            <v>63.953382929752358</v>
          </cell>
        </row>
        <row r="918">
          <cell r="AD918">
            <v>98.383798891609999</v>
          </cell>
          <cell r="AE918">
            <v>100.62129999115778</v>
          </cell>
          <cell r="AF918">
            <v>103.83709718119219</v>
          </cell>
          <cell r="AG918">
            <v>108.72027002764042</v>
          </cell>
          <cell r="AH918">
            <v>117.66512706718302</v>
          </cell>
          <cell r="BA918">
            <v>52.998840145638198</v>
          </cell>
          <cell r="BB918">
            <v>54.497252317493043</v>
          </cell>
          <cell r="BC918">
            <v>56.454467334747228</v>
          </cell>
          <cell r="BD918">
            <v>59.221466887045544</v>
          </cell>
          <cell r="BE918">
            <v>63.961363968690513</v>
          </cell>
        </row>
        <row r="919">
          <cell r="AD919">
            <v>98.399428285785248</v>
          </cell>
          <cell r="AE919">
            <v>100.63698190032633</v>
          </cell>
          <cell r="AF919">
            <v>103.85274481570497</v>
          </cell>
          <cell r="AG919">
            <v>108.73690420550075</v>
          </cell>
          <cell r="AH919">
            <v>117.68099034687886</v>
          </cell>
          <cell r="BA919">
            <v>53.005891179302978</v>
          </cell>
          <cell r="BB919">
            <v>54.504693816642046</v>
          </cell>
          <cell r="BC919">
            <v>56.461869917874928</v>
          </cell>
          <cell r="BD919">
            <v>59.228625812222134</v>
          </cell>
          <cell r="BE919">
            <v>63.969345007628668</v>
          </cell>
        </row>
        <row r="920">
          <cell r="AD920">
            <v>98.415057679960498</v>
          </cell>
          <cell r="AE920">
            <v>100.65266380949487</v>
          </cell>
          <cell r="AF920">
            <v>103.86839245021774</v>
          </cell>
          <cell r="AG920">
            <v>108.75353838336108</v>
          </cell>
          <cell r="AH920">
            <v>117.69685362657469</v>
          </cell>
          <cell r="BA920">
            <v>53.012784033909675</v>
          </cell>
          <cell r="BB920">
            <v>54.512135315791056</v>
          </cell>
          <cell r="BC920">
            <v>56.469272501002628</v>
          </cell>
          <cell r="BD920">
            <v>59.235784737398731</v>
          </cell>
          <cell r="BE920">
            <v>63.977326046566823</v>
          </cell>
        </row>
        <row r="921">
          <cell r="AD921">
            <v>98.430687074135733</v>
          </cell>
          <cell r="AE921">
            <v>100.66834571866342</v>
          </cell>
          <cell r="AF921">
            <v>103.88404008473051</v>
          </cell>
          <cell r="AG921">
            <v>108.7701725612214</v>
          </cell>
          <cell r="AH921">
            <v>117.71271690627054</v>
          </cell>
          <cell r="BA921">
            <v>53.019676888516372</v>
          </cell>
          <cell r="BB921">
            <v>54.519576814940059</v>
          </cell>
          <cell r="BC921">
            <v>56.476675084130335</v>
          </cell>
          <cell r="BD921">
            <v>59.242943662575321</v>
          </cell>
          <cell r="BE921">
            <v>63.985307085504978</v>
          </cell>
        </row>
        <row r="922">
          <cell r="AD922">
            <v>98.446316468310982</v>
          </cell>
          <cell r="AE922">
            <v>100.68402762783197</v>
          </cell>
          <cell r="AF922">
            <v>103.89968771924329</v>
          </cell>
          <cell r="AG922">
            <v>108.78680673908173</v>
          </cell>
          <cell r="AH922">
            <v>117.72858018596638</v>
          </cell>
          <cell r="BA922">
            <v>53.026569743123069</v>
          </cell>
          <cell r="BB922">
            <v>54.527018314089069</v>
          </cell>
          <cell r="BC922">
            <v>56.484077667258035</v>
          </cell>
          <cell r="BD922">
            <v>59.250102587751911</v>
          </cell>
          <cell r="BE922">
            <v>63.993288124443133</v>
          </cell>
        </row>
        <row r="923">
          <cell r="AD923">
            <v>98.461945862486218</v>
          </cell>
          <cell r="AE923">
            <v>100.69970953700052</v>
          </cell>
          <cell r="AF923">
            <v>103.91533535375606</v>
          </cell>
          <cell r="AG923">
            <v>108.80344091694205</v>
          </cell>
          <cell r="AH923">
            <v>117.74444346566223</v>
          </cell>
          <cell r="BA923">
            <v>53.033462597729766</v>
          </cell>
          <cell r="BB923">
            <v>54.53445981323808</v>
          </cell>
          <cell r="BC923">
            <v>56.491480250385742</v>
          </cell>
          <cell r="BD923">
            <v>59.257261512928508</v>
          </cell>
          <cell r="BE923">
            <v>64.001096788737044</v>
          </cell>
        </row>
        <row r="924">
          <cell r="AD924">
            <v>98.477575256661467</v>
          </cell>
          <cell r="AE924">
            <v>100.71539144616906</v>
          </cell>
          <cell r="AF924">
            <v>103.93098298826884</v>
          </cell>
          <cell r="AG924">
            <v>108.82007509480238</v>
          </cell>
          <cell r="AH924">
            <v>117.76030674535806</v>
          </cell>
          <cell r="BA924">
            <v>53.040355452336463</v>
          </cell>
          <cell r="BB924">
            <v>54.541901312387083</v>
          </cell>
          <cell r="BC924">
            <v>56.498882833513441</v>
          </cell>
          <cell r="BD924">
            <v>59.264420438105098</v>
          </cell>
          <cell r="BE924">
            <v>64.007993862625483</v>
          </cell>
        </row>
        <row r="925">
          <cell r="AD925">
            <v>98.493204650836702</v>
          </cell>
          <cell r="AE925">
            <v>100.73107335533761</v>
          </cell>
          <cell r="AF925">
            <v>103.94663062278161</v>
          </cell>
          <cell r="AG925">
            <v>108.8367092726627</v>
          </cell>
          <cell r="AH925">
            <v>117.7761700250539</v>
          </cell>
          <cell r="BA925">
            <v>53.04724830694316</v>
          </cell>
          <cell r="BB925">
            <v>54.549342811536093</v>
          </cell>
          <cell r="BC925">
            <v>56.506285416641148</v>
          </cell>
          <cell r="BD925">
            <v>59.271579363281688</v>
          </cell>
          <cell r="BE925">
            <v>64.014890936513922</v>
          </cell>
        </row>
        <row r="926">
          <cell r="AD926">
            <v>98.508834045011952</v>
          </cell>
          <cell r="AE926">
            <v>100.74675526450616</v>
          </cell>
          <cell r="AF926">
            <v>103.96227825729439</v>
          </cell>
          <cell r="AG926">
            <v>108.85334345052304</v>
          </cell>
          <cell r="AH926">
            <v>117.79203330474975</v>
          </cell>
          <cell r="BA926">
            <v>53.054141161549857</v>
          </cell>
          <cell r="BB926">
            <v>54.556784310685103</v>
          </cell>
          <cell r="BC926">
            <v>56.513687999768848</v>
          </cell>
          <cell r="BD926">
            <v>59.278738288458285</v>
          </cell>
          <cell r="BE926">
            <v>64.021788010402361</v>
          </cell>
        </row>
        <row r="927">
          <cell r="AD927">
            <v>98.524463439187201</v>
          </cell>
          <cell r="AE927">
            <v>100.76243717367471</v>
          </cell>
          <cell r="AF927">
            <v>103.97792589180716</v>
          </cell>
          <cell r="AG927">
            <v>108.86997762838337</v>
          </cell>
          <cell r="AH927">
            <v>117.80789658444559</v>
          </cell>
          <cell r="BA927">
            <v>53.061034016156555</v>
          </cell>
          <cell r="BB927">
            <v>54.564225809834106</v>
          </cell>
          <cell r="BC927">
            <v>56.521090582896548</v>
          </cell>
          <cell r="BD927">
            <v>59.285897213634875</v>
          </cell>
          <cell r="BE927">
            <v>64.0286850842908</v>
          </cell>
        </row>
        <row r="928">
          <cell r="AD928">
            <v>98.540092833362436</v>
          </cell>
          <cell r="AE928">
            <v>100.77811908284326</v>
          </cell>
          <cell r="AF928">
            <v>103.99357352631993</v>
          </cell>
          <cell r="AG928">
            <v>108.88661180624369</v>
          </cell>
          <cell r="AH928">
            <v>117.82375986414142</v>
          </cell>
          <cell r="BA928">
            <v>53.067926870763252</v>
          </cell>
          <cell r="BB928">
            <v>54.571667308983116</v>
          </cell>
          <cell r="BC928">
            <v>56.528493166024255</v>
          </cell>
          <cell r="BD928">
            <v>59.293056138811473</v>
          </cell>
          <cell r="BE928">
            <v>64.035582158179238</v>
          </cell>
        </row>
        <row r="929">
          <cell r="AD929">
            <v>98.555722227537686</v>
          </cell>
          <cell r="AE929">
            <v>100.79380099201181</v>
          </cell>
          <cell r="AF929">
            <v>104.00869539673992</v>
          </cell>
          <cell r="AG929">
            <v>108.90324598410402</v>
          </cell>
          <cell r="AH929">
            <v>117.83962314383727</v>
          </cell>
          <cell r="BA929">
            <v>53.074819725369949</v>
          </cell>
          <cell r="BB929">
            <v>54.579108808132126</v>
          </cell>
          <cell r="BC929">
            <v>56.535895749151955</v>
          </cell>
          <cell r="BD929">
            <v>59.300215063988063</v>
          </cell>
          <cell r="BE929">
            <v>64.042479232067691</v>
          </cell>
        </row>
        <row r="930">
          <cell r="AD930">
            <v>98.571351621712921</v>
          </cell>
          <cell r="AE930">
            <v>100.80948290118035</v>
          </cell>
          <cell r="AF930">
            <v>104.02345084809778</v>
          </cell>
          <cell r="AG930">
            <v>108.91988016196434</v>
          </cell>
          <cell r="AH930">
            <v>117.85548642353311</v>
          </cell>
          <cell r="BA930">
            <v>53.081712579976653</v>
          </cell>
          <cell r="BB930">
            <v>54.586550307281129</v>
          </cell>
          <cell r="BC930">
            <v>56.543298332279662</v>
          </cell>
          <cell r="BD930">
            <v>59.307373989164653</v>
          </cell>
          <cell r="BE930">
            <v>64.04937630595613</v>
          </cell>
        </row>
        <row r="931">
          <cell r="AD931">
            <v>98.586981015888171</v>
          </cell>
          <cell r="AE931">
            <v>100.82516481034889</v>
          </cell>
          <cell r="AF931">
            <v>104.03820629945564</v>
          </cell>
          <cell r="AG931">
            <v>108.93651433982467</v>
          </cell>
          <cell r="AH931">
            <v>117.87134970322894</v>
          </cell>
          <cell r="BA931">
            <v>53.08860543458335</v>
          </cell>
          <cell r="BB931">
            <v>54.593991806430139</v>
          </cell>
          <cell r="BC931">
            <v>56.550700915407361</v>
          </cell>
          <cell r="BD931">
            <v>59.31453291434125</v>
          </cell>
          <cell r="BE931">
            <v>64.056273379844569</v>
          </cell>
        </row>
        <row r="932">
          <cell r="AD932">
            <v>98.602610410063406</v>
          </cell>
          <cell r="AE932">
            <v>100.84084671951744</v>
          </cell>
          <cell r="AF932">
            <v>104.05296175081349</v>
          </cell>
          <cell r="AG932">
            <v>108.95314851768499</v>
          </cell>
          <cell r="AH932">
            <v>117.88721298292479</v>
          </cell>
          <cell r="BA932">
            <v>53.095498289190047</v>
          </cell>
          <cell r="BB932">
            <v>54.60143330557915</v>
          </cell>
          <cell r="BC932">
            <v>56.558103498535061</v>
          </cell>
          <cell r="BD932">
            <v>59.32169183951784</v>
          </cell>
          <cell r="BE932">
            <v>64.063170453733008</v>
          </cell>
        </row>
        <row r="933">
          <cell r="AD933">
            <v>98.618239804238655</v>
          </cell>
          <cell r="AE933">
            <v>100.85652862868599</v>
          </cell>
          <cell r="AF933">
            <v>104.06771720217134</v>
          </cell>
          <cell r="AG933">
            <v>108.96978269554532</v>
          </cell>
          <cell r="AH933">
            <v>117.90307626262063</v>
          </cell>
          <cell r="BA933">
            <v>53.102391143796744</v>
          </cell>
          <cell r="BB933">
            <v>54.608874804728153</v>
          </cell>
          <cell r="BC933">
            <v>56.565506081662768</v>
          </cell>
          <cell r="BD933">
            <v>59.32885076469443</v>
          </cell>
          <cell r="BE933">
            <v>64.070067527621447</v>
          </cell>
        </row>
        <row r="934">
          <cell r="AD934">
            <v>98.633869198413905</v>
          </cell>
          <cell r="AE934">
            <v>100.87221053785454</v>
          </cell>
          <cell r="AF934">
            <v>104.08247265352919</v>
          </cell>
          <cell r="AG934">
            <v>108.98641687340564</v>
          </cell>
          <cell r="AH934">
            <v>117.91893954231648</v>
          </cell>
          <cell r="BA934">
            <v>53.109283998403441</v>
          </cell>
          <cell r="BB934">
            <v>54.616316303877163</v>
          </cell>
          <cell r="BC934">
            <v>56.572908664790468</v>
          </cell>
          <cell r="BD934">
            <v>59.336009689871027</v>
          </cell>
          <cell r="BE934">
            <v>64.0769646015099</v>
          </cell>
        </row>
        <row r="935">
          <cell r="AD935">
            <v>98.64949859258914</v>
          </cell>
          <cell r="AE935">
            <v>100.88789244702309</v>
          </cell>
          <cell r="AF935">
            <v>104.09722810488705</v>
          </cell>
          <cell r="AG935">
            <v>109.00263626963135</v>
          </cell>
          <cell r="AH935">
            <v>117.93480282201232</v>
          </cell>
          <cell r="BA935">
            <v>53.116176853010138</v>
          </cell>
          <cell r="BB935">
            <v>54.623757803026173</v>
          </cell>
          <cell r="BC935">
            <v>56.580311247918175</v>
          </cell>
          <cell r="BD935">
            <v>59.343168615047617</v>
          </cell>
          <cell r="BE935">
            <v>64.083861675398339</v>
          </cell>
        </row>
        <row r="936">
          <cell r="AD936">
            <v>98.665127986764389</v>
          </cell>
          <cell r="AE936">
            <v>100.90357435619164</v>
          </cell>
          <cell r="AF936">
            <v>104.11198355624491</v>
          </cell>
          <cell r="AG936">
            <v>109.01700907890684</v>
          </cell>
          <cell r="AH936">
            <v>117.95066610170815</v>
          </cell>
          <cell r="BA936">
            <v>53.123069707616835</v>
          </cell>
          <cell r="BB936">
            <v>54.631199302175176</v>
          </cell>
          <cell r="BC936">
            <v>56.587713831045875</v>
          </cell>
          <cell r="BD936">
            <v>59.350327540224214</v>
          </cell>
          <cell r="BE936">
            <v>64.090758749286778</v>
          </cell>
        </row>
        <row r="937">
          <cell r="AD937">
            <v>98.680757380939625</v>
          </cell>
          <cell r="AE937">
            <v>100.91925626536019</v>
          </cell>
          <cell r="AF937">
            <v>104.12673900760277</v>
          </cell>
          <cell r="AG937">
            <v>109.03138188818232</v>
          </cell>
          <cell r="AH937">
            <v>117.966529381404</v>
          </cell>
          <cell r="BA937">
            <v>53.129962562223533</v>
          </cell>
          <cell r="BB937">
            <v>54.638640801324186</v>
          </cell>
          <cell r="BC937">
            <v>56.595116414173582</v>
          </cell>
          <cell r="BD937">
            <v>59.357486465400804</v>
          </cell>
          <cell r="BE937">
            <v>64.097655823175216</v>
          </cell>
        </row>
        <row r="938">
          <cell r="AD938">
            <v>98.696386775114874</v>
          </cell>
          <cell r="AE938">
            <v>100.93493817452874</v>
          </cell>
          <cell r="AF938">
            <v>104.14149445896061</v>
          </cell>
          <cell r="AG938">
            <v>109.04575469745782</v>
          </cell>
          <cell r="AH938">
            <v>117.98239266109984</v>
          </cell>
          <cell r="BA938">
            <v>53.13685541683023</v>
          </cell>
          <cell r="BB938">
            <v>54.646082300473196</v>
          </cell>
          <cell r="BC938">
            <v>56.602518997301281</v>
          </cell>
          <cell r="BD938">
            <v>59.364645390577394</v>
          </cell>
          <cell r="BE938">
            <v>64.104552897063655</v>
          </cell>
        </row>
        <row r="939">
          <cell r="AD939">
            <v>98.712016169290109</v>
          </cell>
          <cell r="AE939">
            <v>100.95062008369729</v>
          </cell>
          <cell r="AF939">
            <v>104.15624991031846</v>
          </cell>
          <cell r="AG939">
            <v>109.06012750673331</v>
          </cell>
          <cell r="AH939">
            <v>117.99825594079567</v>
          </cell>
          <cell r="BA939">
            <v>53.143748271436927</v>
          </cell>
          <cell r="BB939">
            <v>54.653523799622199</v>
          </cell>
          <cell r="BC939">
            <v>56.609921580428981</v>
          </cell>
          <cell r="BD939">
            <v>59.371804315753991</v>
          </cell>
          <cell r="BE939">
            <v>64.111449970952094</v>
          </cell>
        </row>
        <row r="940">
          <cell r="AD940">
            <v>98.727645563465359</v>
          </cell>
          <cell r="AE940">
            <v>100.96630199286584</v>
          </cell>
          <cell r="AF940">
            <v>104.17100536167632</v>
          </cell>
          <cell r="AG940">
            <v>109.07450031600881</v>
          </cell>
          <cell r="AH940">
            <v>118.01387458971963</v>
          </cell>
          <cell r="BA940">
            <v>53.150641126043624</v>
          </cell>
          <cell r="BB940">
            <v>54.66096529877121</v>
          </cell>
          <cell r="BC940">
            <v>56.617324163556688</v>
          </cell>
          <cell r="BD940">
            <v>59.378963240930581</v>
          </cell>
          <cell r="BE940">
            <v>64.118347044840547</v>
          </cell>
        </row>
        <row r="941">
          <cell r="AD941">
            <v>98.743274957640608</v>
          </cell>
          <cell r="AE941">
            <v>100.98198390203437</v>
          </cell>
          <cell r="AF941">
            <v>104.18576081303418</v>
          </cell>
          <cell r="AG941">
            <v>109.08887312528429</v>
          </cell>
          <cell r="AH941">
            <v>118.02946302093082</v>
          </cell>
          <cell r="BA941">
            <v>53.157533980650321</v>
          </cell>
          <cell r="BB941">
            <v>54.66840679792022</v>
          </cell>
          <cell r="BC941">
            <v>56.624726746684388</v>
          </cell>
          <cell r="BD941">
            <v>59.386122166107178</v>
          </cell>
          <cell r="BE941">
            <v>64.125244118728986</v>
          </cell>
        </row>
        <row r="942">
          <cell r="AD942">
            <v>98.758904351815843</v>
          </cell>
          <cell r="AE942">
            <v>100.99766581120292</v>
          </cell>
          <cell r="AF942">
            <v>104.20051626439204</v>
          </cell>
          <cell r="AG942">
            <v>109.10324593455979</v>
          </cell>
          <cell r="AH942">
            <v>118.045051452142</v>
          </cell>
          <cell r="BA942">
            <v>53.164426835257025</v>
          </cell>
          <cell r="BB942">
            <v>54.675848297069223</v>
          </cell>
          <cell r="BC942">
            <v>56.632129329812095</v>
          </cell>
          <cell r="BD942">
            <v>59.393281091283768</v>
          </cell>
          <cell r="BE942">
            <v>64.132141192617425</v>
          </cell>
        </row>
        <row r="943">
          <cell r="AD943">
            <v>98.774533745991093</v>
          </cell>
          <cell r="AE943">
            <v>101.01307116871664</v>
          </cell>
          <cell r="AF943">
            <v>104.21527171574988</v>
          </cell>
          <cell r="AG943">
            <v>109.11761874383528</v>
          </cell>
          <cell r="AH943">
            <v>118.06063988335319</v>
          </cell>
          <cell r="BA943">
            <v>53.171319689863722</v>
          </cell>
          <cell r="BB943">
            <v>54.683289796218233</v>
          </cell>
          <cell r="BC943">
            <v>56.639531912939795</v>
          </cell>
          <cell r="BD943">
            <v>59.400440016460358</v>
          </cell>
          <cell r="BE943">
            <v>64.139038266505864</v>
          </cell>
        </row>
        <row r="944">
          <cell r="AD944">
            <v>98.790163140166328</v>
          </cell>
          <cell r="AE944">
            <v>101.0284281641313</v>
          </cell>
          <cell r="AF944">
            <v>104.23002716710774</v>
          </cell>
          <cell r="AG944">
            <v>109.13199155311078</v>
          </cell>
          <cell r="AH944">
            <v>118.07622831456437</v>
          </cell>
          <cell r="BA944">
            <v>53.178212544470419</v>
          </cell>
          <cell r="BB944">
            <v>54.690731295367243</v>
          </cell>
          <cell r="BC944">
            <v>56.646934496067495</v>
          </cell>
          <cell r="BD944">
            <v>59.407598941636955</v>
          </cell>
          <cell r="BE944">
            <v>64.145935340394303</v>
          </cell>
        </row>
        <row r="945">
          <cell r="AD945">
            <v>98.805792534341577</v>
          </cell>
          <cell r="AE945">
            <v>101.04378515954596</v>
          </cell>
          <cell r="AF945">
            <v>104.24478261846559</v>
          </cell>
          <cell r="AG945">
            <v>109.14636436238627</v>
          </cell>
          <cell r="AH945">
            <v>118.09181674577556</v>
          </cell>
          <cell r="BA945">
            <v>53.185105399077116</v>
          </cell>
          <cell r="BB945">
            <v>54.698172794516246</v>
          </cell>
          <cell r="BC945">
            <v>56.654337079195201</v>
          </cell>
          <cell r="BD945">
            <v>59.414757866813545</v>
          </cell>
          <cell r="BE945">
            <v>64.152832414282742</v>
          </cell>
        </row>
        <row r="946">
          <cell r="AD946">
            <v>98.821421928516827</v>
          </cell>
          <cell r="AE946">
            <v>101.05914215496063</v>
          </cell>
          <cell r="AF946">
            <v>104.25953806982345</v>
          </cell>
          <cell r="AG946">
            <v>109.16073717166176</v>
          </cell>
          <cell r="AH946">
            <v>118.10740517698675</v>
          </cell>
          <cell r="BA946">
            <v>53.191998253683813</v>
          </cell>
          <cell r="BB946">
            <v>54.705614293665256</v>
          </cell>
          <cell r="BC946">
            <v>56.661739662322901</v>
          </cell>
          <cell r="BD946">
            <v>59.421916791990135</v>
          </cell>
          <cell r="BE946">
            <v>64.159729488171195</v>
          </cell>
        </row>
        <row r="947">
          <cell r="AD947">
            <v>98.837051322692062</v>
          </cell>
          <cell r="AE947">
            <v>101.07449915037529</v>
          </cell>
          <cell r="AF947">
            <v>104.27429352118129</v>
          </cell>
          <cell r="AG947">
            <v>109.17510998093725</v>
          </cell>
          <cell r="AH947">
            <v>118.12299360819793</v>
          </cell>
          <cell r="BA947">
            <v>53.19889110829051</v>
          </cell>
          <cell r="BB947">
            <v>54.713055792814259</v>
          </cell>
          <cell r="BC947">
            <v>56.669142245450608</v>
          </cell>
          <cell r="BD947">
            <v>59.429075717166732</v>
          </cell>
          <cell r="BE947">
            <v>64.166626562059633</v>
          </cell>
        </row>
        <row r="948">
          <cell r="AD948">
            <v>98.852680716867312</v>
          </cell>
          <cell r="AE948">
            <v>101.08985614578995</v>
          </cell>
          <cell r="AF948">
            <v>104.28904897253915</v>
          </cell>
          <cell r="AG948">
            <v>109.18948279021274</v>
          </cell>
          <cell r="AH948">
            <v>118.13858203940912</v>
          </cell>
          <cell r="BA948">
            <v>53.205783962897208</v>
          </cell>
          <cell r="BB948">
            <v>54.72049729196327</v>
          </cell>
          <cell r="BC948">
            <v>56.676544828578308</v>
          </cell>
          <cell r="BD948">
            <v>59.436234642343322</v>
          </cell>
          <cell r="BE948">
            <v>64.173523635948072</v>
          </cell>
        </row>
        <row r="949">
          <cell r="AD949">
            <v>98.868310111042547</v>
          </cell>
          <cell r="AE949">
            <v>101.10521314120462</v>
          </cell>
          <cell r="AF949">
            <v>104.30380442389701</v>
          </cell>
          <cell r="AG949">
            <v>109.20385559948824</v>
          </cell>
          <cell r="AH949">
            <v>118.1541704706203</v>
          </cell>
          <cell r="BA949">
            <v>53.212676817503905</v>
          </cell>
          <cell r="BB949">
            <v>54.72793879111228</v>
          </cell>
          <cell r="BC949">
            <v>56.683947411706015</v>
          </cell>
          <cell r="BD949">
            <v>59.443393567519919</v>
          </cell>
          <cell r="BE949">
            <v>64.180420709836511</v>
          </cell>
        </row>
        <row r="950">
          <cell r="AD950">
            <v>98.883939505217796</v>
          </cell>
          <cell r="AE950">
            <v>101.12057013661928</v>
          </cell>
          <cell r="AF950">
            <v>104.31855987525486</v>
          </cell>
          <cell r="AG950">
            <v>109.21822840876372</v>
          </cell>
          <cell r="AH950">
            <v>118.16975890183149</v>
          </cell>
          <cell r="BA950">
            <v>53.219569672110602</v>
          </cell>
          <cell r="BB950">
            <v>54.735380290261283</v>
          </cell>
          <cell r="BC950">
            <v>56.691349994833715</v>
          </cell>
          <cell r="BD950">
            <v>59.450552492696509</v>
          </cell>
          <cell r="BE950">
            <v>64.18731778372495</v>
          </cell>
        </row>
        <row r="951">
          <cell r="AD951">
            <v>98.899568899393032</v>
          </cell>
          <cell r="AE951">
            <v>101.13592713203394</v>
          </cell>
          <cell r="AF951">
            <v>104.33331532661272</v>
          </cell>
          <cell r="AG951">
            <v>109.23260121803922</v>
          </cell>
          <cell r="AH951">
            <v>118.18534733304267</v>
          </cell>
          <cell r="BA951">
            <v>53.226462526717299</v>
          </cell>
          <cell r="BB951">
            <v>54.742821789410293</v>
          </cell>
          <cell r="BC951">
            <v>56.698752577961415</v>
          </cell>
          <cell r="BD951">
            <v>59.457711417873099</v>
          </cell>
          <cell r="BE951">
            <v>64.194214857613403</v>
          </cell>
        </row>
        <row r="952">
          <cell r="AD952">
            <v>98.915198293568281</v>
          </cell>
          <cell r="AE952">
            <v>101.15128412744862</v>
          </cell>
          <cell r="AF952">
            <v>104.34807077797056</v>
          </cell>
          <cell r="AG952">
            <v>109.24697402731471</v>
          </cell>
          <cell r="AH952">
            <v>118.20093576425386</v>
          </cell>
          <cell r="BA952">
            <v>53.233355381323996</v>
          </cell>
          <cell r="BB952">
            <v>54.750263288559303</v>
          </cell>
          <cell r="BC952">
            <v>56.706155161089121</v>
          </cell>
          <cell r="BD952">
            <v>59.464870343049697</v>
          </cell>
          <cell r="BE952">
            <v>64.201111931501842</v>
          </cell>
        </row>
        <row r="953">
          <cell r="AD953">
            <v>98.93082768774353</v>
          </cell>
          <cell r="AE953">
            <v>101.16664112286328</v>
          </cell>
          <cell r="AF953">
            <v>104.36282622932842</v>
          </cell>
          <cell r="AG953">
            <v>109.26134683659021</v>
          </cell>
          <cell r="AH953">
            <v>118.21652419546504</v>
          </cell>
          <cell r="BA953">
            <v>53.240248235930693</v>
          </cell>
          <cell r="BB953">
            <v>54.757704787708306</v>
          </cell>
          <cell r="BC953">
            <v>56.713557744216821</v>
          </cell>
          <cell r="BD953">
            <v>59.472029268226287</v>
          </cell>
          <cell r="BE953">
            <v>64.208009005390281</v>
          </cell>
        </row>
        <row r="954">
          <cell r="AD954">
            <v>98.946457081918766</v>
          </cell>
          <cell r="AE954">
            <v>101.18199811827795</v>
          </cell>
          <cell r="AF954">
            <v>104.37758168068628</v>
          </cell>
          <cell r="AG954">
            <v>109.27571964586569</v>
          </cell>
          <cell r="AH954">
            <v>118.23211262667623</v>
          </cell>
          <cell r="BA954">
            <v>53.247141090537397</v>
          </cell>
          <cell r="BB954">
            <v>54.765146286857316</v>
          </cell>
          <cell r="BC954">
            <v>56.720960327344528</v>
          </cell>
          <cell r="BD954">
            <v>59.479188193402877</v>
          </cell>
          <cell r="BE954">
            <v>64.21490607927872</v>
          </cell>
        </row>
        <row r="955">
          <cell r="AD955">
            <v>98.962086476094015</v>
          </cell>
          <cell r="AE955">
            <v>101.19735511369261</v>
          </cell>
          <cell r="AF955">
            <v>104.39233713204413</v>
          </cell>
          <cell r="AG955">
            <v>109.29009245514119</v>
          </cell>
          <cell r="AH955">
            <v>118.24770105788741</v>
          </cell>
          <cell r="BA955">
            <v>53.254033945144094</v>
          </cell>
          <cell r="BB955">
            <v>54.772587786006326</v>
          </cell>
          <cell r="BC955">
            <v>56.728362910472228</v>
          </cell>
          <cell r="BD955">
            <v>59.486347118579474</v>
          </cell>
          <cell r="BE955">
            <v>64.221803153167158</v>
          </cell>
        </row>
        <row r="956">
          <cell r="AD956">
            <v>98.97771587026925</v>
          </cell>
          <cell r="AE956">
            <v>101.21271210910727</v>
          </cell>
          <cell r="AF956">
            <v>104.40709258340199</v>
          </cell>
          <cell r="AG956">
            <v>109.30446526441668</v>
          </cell>
          <cell r="AH956">
            <v>118.2632894890986</v>
          </cell>
          <cell r="BA956">
            <v>53.260926799750791</v>
          </cell>
          <cell r="BB956">
            <v>54.780029285155329</v>
          </cell>
          <cell r="BC956">
            <v>56.735765493599928</v>
          </cell>
          <cell r="BD956">
            <v>59.493506043756064</v>
          </cell>
          <cell r="BE956">
            <v>64.228700227055597</v>
          </cell>
        </row>
        <row r="957">
          <cell r="AD957">
            <v>98.9933452644445</v>
          </cell>
          <cell r="AE957">
            <v>101.22806910452194</v>
          </cell>
          <cell r="AF957">
            <v>104.42184803475983</v>
          </cell>
          <cell r="AG957">
            <v>109.31883807369218</v>
          </cell>
          <cell r="AH957">
            <v>118.27887792030978</v>
          </cell>
          <cell r="BA957">
            <v>53.267819654357488</v>
          </cell>
          <cell r="BB957">
            <v>54.78747078430434</v>
          </cell>
          <cell r="BC957">
            <v>56.743168076727635</v>
          </cell>
          <cell r="BD957">
            <v>59.500664968932661</v>
          </cell>
          <cell r="BE957">
            <v>64.23559730094405</v>
          </cell>
        </row>
        <row r="958">
          <cell r="AD958">
            <v>99.008373652580005</v>
          </cell>
          <cell r="AE958">
            <v>101.2434260999366</v>
          </cell>
          <cell r="AF958">
            <v>104.43660348611769</v>
          </cell>
          <cell r="AG958">
            <v>109.33321088296766</v>
          </cell>
          <cell r="AH958">
            <v>118.29446635152097</v>
          </cell>
          <cell r="BA958">
            <v>53.274712508964186</v>
          </cell>
          <cell r="BB958">
            <v>54.79491228345335</v>
          </cell>
          <cell r="BC958">
            <v>56.750570659855335</v>
          </cell>
          <cell r="BD958">
            <v>59.507823894109251</v>
          </cell>
          <cell r="BE958">
            <v>64.242494374832489</v>
          </cell>
        </row>
        <row r="959">
          <cell r="AD959">
            <v>99.022956392983232</v>
          </cell>
          <cell r="AE959">
            <v>101.25878309535126</v>
          </cell>
          <cell r="AF959">
            <v>104.45135893747555</v>
          </cell>
          <cell r="AG959">
            <v>109.34758369224315</v>
          </cell>
          <cell r="AH959">
            <v>118.31005478273215</v>
          </cell>
          <cell r="BA959">
            <v>53.281605363570883</v>
          </cell>
          <cell r="BB959">
            <v>54.802353782602353</v>
          </cell>
          <cell r="BC959">
            <v>56.757973242983041</v>
          </cell>
          <cell r="BD959">
            <v>59.514982819285841</v>
          </cell>
          <cell r="BE959">
            <v>64.249391448720928</v>
          </cell>
        </row>
        <row r="960">
          <cell r="AD960">
            <v>99.037539133386474</v>
          </cell>
          <cell r="AE960">
            <v>101.27414009076594</v>
          </cell>
          <cell r="AF960">
            <v>104.4661143888334</v>
          </cell>
          <cell r="AG960">
            <v>109.36195650151865</v>
          </cell>
          <cell r="AH960">
            <v>118.32564321394334</v>
          </cell>
          <cell r="BA960">
            <v>53.28849821817758</v>
          </cell>
          <cell r="BB960">
            <v>54.809795281751363</v>
          </cell>
          <cell r="BC960">
            <v>56.765375826110741</v>
          </cell>
          <cell r="BD960">
            <v>59.522141744462438</v>
          </cell>
          <cell r="BE960">
            <v>64.256288522609367</v>
          </cell>
        </row>
        <row r="961">
          <cell r="AD961">
            <v>99.052121873789702</v>
          </cell>
          <cell r="AE961">
            <v>101.2894970861806</v>
          </cell>
          <cell r="AF961">
            <v>104.48086984019125</v>
          </cell>
          <cell r="AG961">
            <v>109.37632931079413</v>
          </cell>
          <cell r="AH961">
            <v>118.34123164515452</v>
          </cell>
          <cell r="BA961">
            <v>53.295391072784277</v>
          </cell>
          <cell r="BB961">
            <v>54.817236780900373</v>
          </cell>
          <cell r="BC961">
            <v>56.772778409238448</v>
          </cell>
          <cell r="BD961">
            <v>59.529300669639028</v>
          </cell>
          <cell r="BE961">
            <v>64.263185596497806</v>
          </cell>
        </row>
        <row r="962">
          <cell r="AD962">
            <v>99.066704614192943</v>
          </cell>
          <cell r="AE962">
            <v>101.30485408159527</v>
          </cell>
          <cell r="AF962">
            <v>104.4956252915491</v>
          </cell>
          <cell r="AG962">
            <v>109.39070212006963</v>
          </cell>
          <cell r="AH962">
            <v>118.35682007636571</v>
          </cell>
          <cell r="BA962">
            <v>53.302283927390974</v>
          </cell>
          <cell r="BB962">
            <v>54.824678280049376</v>
          </cell>
          <cell r="BC962">
            <v>56.780180992366148</v>
          </cell>
          <cell r="BD962">
            <v>59.536459594815625</v>
          </cell>
          <cell r="BE962">
            <v>64.270082670386245</v>
          </cell>
        </row>
        <row r="963">
          <cell r="AD963">
            <v>99.081287354596171</v>
          </cell>
          <cell r="AE963">
            <v>101.32021107700993</v>
          </cell>
          <cell r="AF963">
            <v>104.51038074290696</v>
          </cell>
          <cell r="AG963">
            <v>109.40507492934512</v>
          </cell>
          <cell r="AH963">
            <v>118.37240850757689</v>
          </cell>
          <cell r="BA963">
            <v>53.309176781997671</v>
          </cell>
          <cell r="BB963">
            <v>54.832119779198386</v>
          </cell>
          <cell r="BC963">
            <v>56.787583575493848</v>
          </cell>
          <cell r="BD963">
            <v>59.543618519992215</v>
          </cell>
          <cell r="BE963">
            <v>64.276979744274698</v>
          </cell>
        </row>
        <row r="964">
          <cell r="AD964">
            <v>99.095870094999412</v>
          </cell>
          <cell r="AE964">
            <v>101.33556807242459</v>
          </cell>
          <cell r="AF964">
            <v>104.52513619426482</v>
          </cell>
          <cell r="AG964">
            <v>109.41944773862062</v>
          </cell>
          <cell r="AH964">
            <v>118.38799693878808</v>
          </cell>
          <cell r="BA964">
            <v>53.316069636604368</v>
          </cell>
          <cell r="BB964">
            <v>54.839561278347396</v>
          </cell>
          <cell r="BC964">
            <v>56.794986158621555</v>
          </cell>
          <cell r="BD964">
            <v>59.550777445168805</v>
          </cell>
          <cell r="BE964">
            <v>64.283876818163137</v>
          </cell>
        </row>
        <row r="965">
          <cell r="AD965">
            <v>99.11045283540264</v>
          </cell>
          <cell r="AE965">
            <v>101.35092506783926</v>
          </cell>
          <cell r="AF965">
            <v>104.53989164562267</v>
          </cell>
          <cell r="AG965">
            <v>109.4338205478961</v>
          </cell>
          <cell r="AH965">
            <v>118.40358536999926</v>
          </cell>
          <cell r="BA965">
            <v>53.322962491211065</v>
          </cell>
          <cell r="BB965">
            <v>54.8470027774964</v>
          </cell>
          <cell r="BC965">
            <v>56.802388741749255</v>
          </cell>
          <cell r="BD965">
            <v>59.557936370345402</v>
          </cell>
          <cell r="BE965">
            <v>64.290773892051575</v>
          </cell>
        </row>
        <row r="966">
          <cell r="AD966">
            <v>99.125035575805882</v>
          </cell>
          <cell r="AE966">
            <v>101.36628206325392</v>
          </cell>
          <cell r="AF966">
            <v>104.55464709698052</v>
          </cell>
          <cell r="AG966">
            <v>109.4481933571716</v>
          </cell>
          <cell r="AH966">
            <v>118.41917380121045</v>
          </cell>
          <cell r="BA966">
            <v>53.329855345817762</v>
          </cell>
          <cell r="BB966">
            <v>54.85444427664541</v>
          </cell>
          <cell r="BC966">
            <v>56.809791324876961</v>
          </cell>
          <cell r="BD966">
            <v>59.565095295521992</v>
          </cell>
          <cell r="BE966">
            <v>64.297670965940014</v>
          </cell>
        </row>
        <row r="967">
          <cell r="AD967">
            <v>99.139618316209123</v>
          </cell>
          <cell r="AE967">
            <v>101.38163905866858</v>
          </cell>
          <cell r="AF967">
            <v>104.56940254833837</v>
          </cell>
          <cell r="AG967">
            <v>109.46256616644709</v>
          </cell>
          <cell r="AH967">
            <v>118.43476223242163</v>
          </cell>
          <cell r="BA967">
            <v>53.336748200424466</v>
          </cell>
          <cell r="BB967">
            <v>54.86188577579442</v>
          </cell>
          <cell r="BC967">
            <v>56.817193908004661</v>
          </cell>
          <cell r="BD967">
            <v>59.572254220698582</v>
          </cell>
          <cell r="BE967">
            <v>64.304568039828453</v>
          </cell>
        </row>
        <row r="968">
          <cell r="AD968">
            <v>99.154201056612351</v>
          </cell>
          <cell r="AE968">
            <v>101.39699605408325</v>
          </cell>
          <cell r="AF968">
            <v>104.58415799969623</v>
          </cell>
          <cell r="AG968">
            <v>109.47693897572259</v>
          </cell>
          <cell r="AH968">
            <v>118.45035066363282</v>
          </cell>
          <cell r="BA968">
            <v>53.343641055031163</v>
          </cell>
          <cell r="BB968">
            <v>54.869327274943423</v>
          </cell>
          <cell r="BC968">
            <v>56.824596491132361</v>
          </cell>
          <cell r="BD968">
            <v>59.579413145875179</v>
          </cell>
          <cell r="BE968">
            <v>64.311465113716906</v>
          </cell>
        </row>
        <row r="969">
          <cell r="AD969">
            <v>99.168783797015593</v>
          </cell>
          <cell r="AE969">
            <v>101.41235304949792</v>
          </cell>
          <cell r="AF969">
            <v>104.59891345105409</v>
          </cell>
          <cell r="AG969">
            <v>109.49131178499808</v>
          </cell>
          <cell r="AH969">
            <v>118.465939094844</v>
          </cell>
          <cell r="BA969">
            <v>53.350533909637861</v>
          </cell>
          <cell r="BB969">
            <v>54.876768774092433</v>
          </cell>
          <cell r="BC969">
            <v>56.831999074260068</v>
          </cell>
          <cell r="BD969">
            <v>59.586572071051769</v>
          </cell>
          <cell r="BE969">
            <v>64.318362187605345</v>
          </cell>
        </row>
        <row r="970">
          <cell r="AD970">
            <v>99.18336653741882</v>
          </cell>
          <cell r="AE970">
            <v>101.42771004491259</v>
          </cell>
          <cell r="AF970">
            <v>104.61366890241194</v>
          </cell>
          <cell r="AG970">
            <v>109.50568459427356</v>
          </cell>
          <cell r="AH970">
            <v>118.48152752605519</v>
          </cell>
          <cell r="BA970">
            <v>53.357426764244558</v>
          </cell>
          <cell r="BB970">
            <v>54.884210273241443</v>
          </cell>
          <cell r="BC970">
            <v>56.839401657387768</v>
          </cell>
          <cell r="BD970">
            <v>59.593730996228366</v>
          </cell>
          <cell r="BE970">
            <v>64.325259261493784</v>
          </cell>
        </row>
        <row r="971">
          <cell r="AD971">
            <v>99.197949277822062</v>
          </cell>
          <cell r="AE971">
            <v>101.44306704032725</v>
          </cell>
          <cell r="AF971">
            <v>104.62842435376979</v>
          </cell>
          <cell r="AG971">
            <v>109.52005740354906</v>
          </cell>
          <cell r="AH971">
            <v>118.49711595726637</v>
          </cell>
          <cell r="BA971">
            <v>53.364319618851255</v>
          </cell>
          <cell r="BB971">
            <v>54.891651772390446</v>
          </cell>
          <cell r="BC971">
            <v>56.846804240515475</v>
          </cell>
          <cell r="BD971">
            <v>59.600889921404956</v>
          </cell>
          <cell r="BE971">
            <v>64.332156335382223</v>
          </cell>
        </row>
        <row r="972">
          <cell r="AD972">
            <v>99.212532018225289</v>
          </cell>
          <cell r="AE972">
            <v>101.45842403574191</v>
          </cell>
          <cell r="AF972">
            <v>104.64317980512764</v>
          </cell>
          <cell r="AG972">
            <v>109.53443021282455</v>
          </cell>
          <cell r="AH972">
            <v>118.51270438847756</v>
          </cell>
          <cell r="BA972">
            <v>53.371212473457952</v>
          </cell>
          <cell r="BB972">
            <v>54.899093271539456</v>
          </cell>
          <cell r="BC972">
            <v>56.854206823643175</v>
          </cell>
          <cell r="BD972">
            <v>59.608048846581546</v>
          </cell>
          <cell r="BE972">
            <v>64.339053409270662</v>
          </cell>
        </row>
        <row r="973">
          <cell r="AD973">
            <v>99.227114758628531</v>
          </cell>
          <cell r="AE973">
            <v>101.47378103115658</v>
          </cell>
          <cell r="AF973">
            <v>104.6579352564855</v>
          </cell>
          <cell r="AG973">
            <v>109.54880302210005</v>
          </cell>
          <cell r="AH973">
            <v>118.52829281968874</v>
          </cell>
          <cell r="BA973">
            <v>53.378105328064649</v>
          </cell>
          <cell r="BB973">
            <v>54.906534770688459</v>
          </cell>
          <cell r="BC973">
            <v>56.861609406770881</v>
          </cell>
          <cell r="BD973">
            <v>59.615207771758143</v>
          </cell>
          <cell r="BE973">
            <v>64.3459504831591</v>
          </cell>
        </row>
        <row r="974">
          <cell r="AD974">
            <v>99.241697499031758</v>
          </cell>
          <cell r="AE974">
            <v>101.48913802657124</v>
          </cell>
          <cell r="AF974">
            <v>104.67269070784336</v>
          </cell>
          <cell r="AG974">
            <v>109.56317583137553</v>
          </cell>
          <cell r="AH974">
            <v>118.54388125089993</v>
          </cell>
          <cell r="BA974">
            <v>53.384998182671346</v>
          </cell>
          <cell r="BB974">
            <v>54.91397626983747</v>
          </cell>
          <cell r="BC974">
            <v>56.869011989898581</v>
          </cell>
          <cell r="BD974">
            <v>59.622366696934733</v>
          </cell>
          <cell r="BE974">
            <v>64.352847557047554</v>
          </cell>
        </row>
        <row r="975">
          <cell r="AD975">
            <v>99.256280239435</v>
          </cell>
          <cell r="AE975">
            <v>101.5044950219859</v>
          </cell>
          <cell r="AF975">
            <v>104.6874461592012</v>
          </cell>
          <cell r="AG975">
            <v>109.57754864065103</v>
          </cell>
          <cell r="AH975">
            <v>118.55946968211111</v>
          </cell>
          <cell r="BA975">
            <v>53.391891037278043</v>
          </cell>
          <cell r="BB975">
            <v>54.92141776898648</v>
          </cell>
          <cell r="BC975">
            <v>56.876414573026281</v>
          </cell>
          <cell r="BD975">
            <v>59.629525622111331</v>
          </cell>
          <cell r="BE975">
            <v>64.359744630935992</v>
          </cell>
        </row>
        <row r="976">
          <cell r="AD976">
            <v>99.270862979838228</v>
          </cell>
          <cell r="AE976">
            <v>101.51985201740057</v>
          </cell>
          <cell r="AF976">
            <v>104.70220161055906</v>
          </cell>
          <cell r="AG976">
            <v>109.59192144992652</v>
          </cell>
          <cell r="AH976">
            <v>118.5750581133223</v>
          </cell>
          <cell r="BA976">
            <v>53.39878389188474</v>
          </cell>
          <cell r="BB976">
            <v>54.928859268135483</v>
          </cell>
          <cell r="BC976">
            <v>56.883817156153988</v>
          </cell>
          <cell r="BD976">
            <v>59.636684547287921</v>
          </cell>
          <cell r="BE976">
            <v>64.366641704824431</v>
          </cell>
        </row>
        <row r="977">
          <cell r="AD977">
            <v>99.285445720241469</v>
          </cell>
          <cell r="AE977">
            <v>101.53520901281523</v>
          </cell>
          <cell r="AF977">
            <v>104.71695706191691</v>
          </cell>
          <cell r="AG977">
            <v>109.60629425920202</v>
          </cell>
          <cell r="AH977">
            <v>118.59064654453348</v>
          </cell>
          <cell r="BA977">
            <v>53.405676746491437</v>
          </cell>
          <cell r="BB977">
            <v>54.936300767284493</v>
          </cell>
          <cell r="BC977">
            <v>56.891219739281688</v>
          </cell>
          <cell r="BD977">
            <v>59.643843472464511</v>
          </cell>
          <cell r="BE977">
            <v>64.37353877871287</v>
          </cell>
        </row>
        <row r="978">
          <cell r="AD978">
            <v>99.300028460644711</v>
          </cell>
          <cell r="AE978">
            <v>101.55056600822991</v>
          </cell>
          <cell r="AF978">
            <v>104.73171251327477</v>
          </cell>
          <cell r="AG978">
            <v>109.6206670684775</v>
          </cell>
          <cell r="AH978">
            <v>118.60623497574467</v>
          </cell>
          <cell r="BA978">
            <v>53.412569601098134</v>
          </cell>
          <cell r="BB978">
            <v>54.943742266433503</v>
          </cell>
          <cell r="BC978">
            <v>56.898622322409395</v>
          </cell>
          <cell r="BD978">
            <v>59.651002397641108</v>
          </cell>
          <cell r="BE978">
            <v>64.380435852601309</v>
          </cell>
        </row>
        <row r="979">
          <cell r="AD979">
            <v>99.314611201047938</v>
          </cell>
          <cell r="AE979">
            <v>101.56592300364457</v>
          </cell>
          <cell r="AF979">
            <v>104.74646796463263</v>
          </cell>
          <cell r="AG979">
            <v>109.635039877753</v>
          </cell>
          <cell r="AH979">
            <v>118.62182340695585</v>
          </cell>
          <cell r="BA979">
            <v>53.419462455704839</v>
          </cell>
          <cell r="BB979">
            <v>54.951183765582506</v>
          </cell>
          <cell r="BC979">
            <v>56.906024905537095</v>
          </cell>
          <cell r="BD979">
            <v>59.658161322817698</v>
          </cell>
          <cell r="BE979">
            <v>64.387332926489748</v>
          </cell>
        </row>
        <row r="980">
          <cell r="AD980">
            <v>99.32919394145118</v>
          </cell>
          <cell r="AE980">
            <v>101.58127999905923</v>
          </cell>
          <cell r="AF980">
            <v>104.76122341599047</v>
          </cell>
          <cell r="AG980">
            <v>109.64941268702849</v>
          </cell>
          <cell r="AH980">
            <v>118.63741183816704</v>
          </cell>
          <cell r="BA980">
            <v>53.426355310311536</v>
          </cell>
          <cell r="BB980">
            <v>54.958625264731516</v>
          </cell>
          <cell r="BC980">
            <v>56.913427488664794</v>
          </cell>
          <cell r="BD980">
            <v>59.665320247994288</v>
          </cell>
          <cell r="BE980">
            <v>64.394230000378201</v>
          </cell>
        </row>
        <row r="981">
          <cell r="AD981">
            <v>99.343776681854408</v>
          </cell>
          <cell r="AE981">
            <v>101.5966369944739</v>
          </cell>
          <cell r="AF981">
            <v>104.77597886734833</v>
          </cell>
          <cell r="AG981">
            <v>109.66378549630397</v>
          </cell>
          <cell r="AH981">
            <v>118.65300026937823</v>
          </cell>
          <cell r="BA981">
            <v>53.433248164918233</v>
          </cell>
          <cell r="BB981">
            <v>54.966066763880526</v>
          </cell>
          <cell r="BC981">
            <v>56.920830071792501</v>
          </cell>
          <cell r="BD981">
            <v>59.672479173170885</v>
          </cell>
          <cell r="BE981">
            <v>64.40112707426664</v>
          </cell>
        </row>
        <row r="982">
          <cell r="AD982">
            <v>99.358359422257649</v>
          </cell>
          <cell r="AE982">
            <v>101.61199398988856</v>
          </cell>
          <cell r="AF982">
            <v>104.79073431870619</v>
          </cell>
          <cell r="AG982">
            <v>109.67815830557947</v>
          </cell>
          <cell r="AH982">
            <v>118.66858870058941</v>
          </cell>
          <cell r="BA982">
            <v>53.44014101952493</v>
          </cell>
          <cell r="BB982">
            <v>54.97350826302953</v>
          </cell>
          <cell r="BC982">
            <v>56.928232654920201</v>
          </cell>
          <cell r="BD982">
            <v>59.679638098347475</v>
          </cell>
          <cell r="BE982">
            <v>64.408024148155079</v>
          </cell>
        </row>
        <row r="983">
          <cell r="AD983">
            <v>99.372942162660877</v>
          </cell>
          <cell r="AE983">
            <v>101.62735098530322</v>
          </cell>
          <cell r="AF983">
            <v>104.80548977006404</v>
          </cell>
          <cell r="AG983">
            <v>109.69253111485496</v>
          </cell>
          <cell r="AH983">
            <v>118.6841771318006</v>
          </cell>
          <cell r="BA983">
            <v>53.447033874131627</v>
          </cell>
          <cell r="BB983">
            <v>54.98094976217854</v>
          </cell>
          <cell r="BC983">
            <v>56.935635238047908</v>
          </cell>
          <cell r="BD983">
            <v>59.686797023524072</v>
          </cell>
          <cell r="BE983">
            <v>64.414921222043517</v>
          </cell>
        </row>
        <row r="984">
          <cell r="AD984">
            <v>99.387524903064119</v>
          </cell>
          <cell r="AE984">
            <v>101.64270798071789</v>
          </cell>
          <cell r="AF984">
            <v>104.8202452214219</v>
          </cell>
          <cell r="AG984">
            <v>109.70690392413046</v>
          </cell>
          <cell r="AH984">
            <v>118.69976556301178</v>
          </cell>
          <cell r="BA984">
            <v>53.453926728738324</v>
          </cell>
          <cell r="BB984">
            <v>54.98839126132755</v>
          </cell>
          <cell r="BC984">
            <v>56.943037821175608</v>
          </cell>
          <cell r="BD984">
            <v>59.693955948700662</v>
          </cell>
          <cell r="BE984">
            <v>64.421818295931956</v>
          </cell>
        </row>
        <row r="985">
          <cell r="AD985">
            <v>99.402107643467346</v>
          </cell>
          <cell r="AE985">
            <v>101.65806497613255</v>
          </cell>
          <cell r="AF985">
            <v>104.83500067277974</v>
          </cell>
          <cell r="AG985">
            <v>109.72127673340594</v>
          </cell>
          <cell r="AH985">
            <v>118.71535399422297</v>
          </cell>
          <cell r="BA985">
            <v>53.460819583345021</v>
          </cell>
          <cell r="BB985">
            <v>54.995832760476553</v>
          </cell>
          <cell r="BC985">
            <v>56.950440404303315</v>
          </cell>
          <cell r="BD985">
            <v>59.701114873877252</v>
          </cell>
          <cell r="BE985">
            <v>64.428715369820395</v>
          </cell>
        </row>
        <row r="986">
          <cell r="AD986">
            <v>99.416690383870588</v>
          </cell>
          <cell r="AE986">
            <v>101.67342197154721</v>
          </cell>
          <cell r="AF986">
            <v>104.8497561241376</v>
          </cell>
          <cell r="AG986">
            <v>109.73564954268144</v>
          </cell>
          <cell r="AH986">
            <v>118.73094242543415</v>
          </cell>
          <cell r="BA986">
            <v>53.467712437951718</v>
          </cell>
          <cell r="BB986">
            <v>55.002828080331646</v>
          </cell>
          <cell r="BC986">
            <v>56.957842987431015</v>
          </cell>
          <cell r="BD986">
            <v>59.708273799053849</v>
          </cell>
          <cell r="BE986">
            <v>64.435612443708848</v>
          </cell>
        </row>
        <row r="987">
          <cell r="AD987">
            <v>99.431273124273829</v>
          </cell>
          <cell r="AE987">
            <v>101.68877896696189</v>
          </cell>
          <cell r="AF987">
            <v>104.86451157549546</v>
          </cell>
          <cell r="AG987">
            <v>109.75002235195693</v>
          </cell>
          <cell r="AH987">
            <v>118.74653085664534</v>
          </cell>
          <cell r="BA987">
            <v>53.474605292558415</v>
          </cell>
          <cell r="BB987">
            <v>55.009255535630842</v>
          </cell>
          <cell r="BC987">
            <v>56.965245570558714</v>
          </cell>
          <cell r="BD987">
            <v>59.715432724230439</v>
          </cell>
          <cell r="BE987">
            <v>64.442509517597287</v>
          </cell>
        </row>
        <row r="988">
          <cell r="AD988">
            <v>99.445855864677057</v>
          </cell>
          <cell r="AE988">
            <v>101.70413596237655</v>
          </cell>
          <cell r="AF988">
            <v>104.87926702685331</v>
          </cell>
          <cell r="AG988">
            <v>109.76439516123243</v>
          </cell>
          <cell r="AH988">
            <v>118.76211928785654</v>
          </cell>
          <cell r="BA988">
            <v>53.481498147165112</v>
          </cell>
          <cell r="BB988">
            <v>55.015682990930038</v>
          </cell>
          <cell r="BC988">
            <v>56.972648153686421</v>
          </cell>
          <cell r="BD988">
            <v>59.722591649407029</v>
          </cell>
          <cell r="BE988">
            <v>64.449406591485726</v>
          </cell>
        </row>
        <row r="989">
          <cell r="AD989">
            <v>99.460438605080299</v>
          </cell>
          <cell r="AE989">
            <v>101.71949295779122</v>
          </cell>
          <cell r="AF989">
            <v>104.89402247821116</v>
          </cell>
          <cell r="AG989">
            <v>109.77876797050791</v>
          </cell>
          <cell r="AH989">
            <v>118.77770771906772</v>
          </cell>
          <cell r="BA989">
            <v>53.488391001771809</v>
          </cell>
          <cell r="BB989">
            <v>55.022110446229235</v>
          </cell>
          <cell r="BC989">
            <v>56.980050736814121</v>
          </cell>
          <cell r="BD989">
            <v>59.729750574583626</v>
          </cell>
          <cell r="BE989">
            <v>64.456303665374165</v>
          </cell>
        </row>
        <row r="990">
          <cell r="AD990">
            <v>99.475021345483526</v>
          </cell>
          <cell r="AE990">
            <v>101.73484995320588</v>
          </cell>
          <cell r="AF990">
            <v>104.90877792956901</v>
          </cell>
          <cell r="AG990">
            <v>109.79314077978341</v>
          </cell>
          <cell r="AH990">
            <v>118.79329615027891</v>
          </cell>
          <cell r="BA990">
            <v>53.495283856378506</v>
          </cell>
          <cell r="BB990">
            <v>55.028537901528431</v>
          </cell>
          <cell r="BC990">
            <v>56.987453319941828</v>
          </cell>
          <cell r="BD990">
            <v>59.736909499760216</v>
          </cell>
          <cell r="BE990">
            <v>64.463200739262604</v>
          </cell>
        </row>
        <row r="991">
          <cell r="AD991">
            <v>99.489604085886768</v>
          </cell>
          <cell r="AE991">
            <v>101.75020694862054</v>
          </cell>
          <cell r="AF991">
            <v>104.92353338092687</v>
          </cell>
          <cell r="AG991">
            <v>109.8075135890589</v>
          </cell>
          <cell r="AH991">
            <v>118.80888458149009</v>
          </cell>
          <cell r="BA991">
            <v>53.502176710985211</v>
          </cell>
          <cell r="BB991">
            <v>55.034965356827627</v>
          </cell>
          <cell r="BC991">
            <v>56.994855903069528</v>
          </cell>
          <cell r="BD991">
            <v>59.744068424936813</v>
          </cell>
          <cell r="BE991">
            <v>64.470097813151057</v>
          </cell>
        </row>
        <row r="992">
          <cell r="AD992">
            <v>99.504186826289995</v>
          </cell>
          <cell r="AE992">
            <v>101.76556394403521</v>
          </cell>
          <cell r="AF992">
            <v>104.93828883228473</v>
          </cell>
          <cell r="AG992">
            <v>109.82188639833439</v>
          </cell>
          <cell r="AH992">
            <v>118.82447301270128</v>
          </cell>
          <cell r="BA992">
            <v>53.509069565591908</v>
          </cell>
          <cell r="BB992">
            <v>55.04139281212683</v>
          </cell>
          <cell r="BC992">
            <v>57.001950964424175</v>
          </cell>
          <cell r="BD992">
            <v>59.751227350113403</v>
          </cell>
          <cell r="BE992">
            <v>64.476994887039496</v>
          </cell>
        </row>
        <row r="993">
          <cell r="AD993">
            <v>99.518769566693237</v>
          </cell>
          <cell r="AE993">
            <v>101.78092093944987</v>
          </cell>
          <cell r="AF993">
            <v>104.95304428364258</v>
          </cell>
          <cell r="AG993">
            <v>109.83625920760988</v>
          </cell>
          <cell r="AH993">
            <v>118.84006144391246</v>
          </cell>
          <cell r="BA993">
            <v>53.515962420198605</v>
          </cell>
          <cell r="BB993">
            <v>55.047820267426026</v>
          </cell>
          <cell r="BC993">
            <v>57.008345591208631</v>
          </cell>
          <cell r="BD993">
            <v>59.758386275289993</v>
          </cell>
          <cell r="BE993">
            <v>64.483891960927934</v>
          </cell>
        </row>
        <row r="994">
          <cell r="AD994">
            <v>99.533352307096465</v>
          </cell>
          <cell r="AE994">
            <v>101.79627793486453</v>
          </cell>
          <cell r="AF994">
            <v>104.96779973500043</v>
          </cell>
          <cell r="AG994">
            <v>109.85063201688537</v>
          </cell>
          <cell r="AH994">
            <v>118.85564987512365</v>
          </cell>
          <cell r="BA994">
            <v>53.522855274805302</v>
          </cell>
          <cell r="BB994">
            <v>55.054247722725222</v>
          </cell>
          <cell r="BC994">
            <v>57.014740217993086</v>
          </cell>
          <cell r="BD994">
            <v>59.76554520046659</v>
          </cell>
          <cell r="BE994">
            <v>64.490789034816373</v>
          </cell>
        </row>
        <row r="995">
          <cell r="AD995">
            <v>99.547935047499706</v>
          </cell>
          <cell r="AE995">
            <v>101.8116349302792</v>
          </cell>
          <cell r="AF995">
            <v>104.98255518635828</v>
          </cell>
          <cell r="AG995">
            <v>109.86500482616087</v>
          </cell>
          <cell r="AH995">
            <v>118.87123830633483</v>
          </cell>
          <cell r="BA995">
            <v>53.529748129411999</v>
          </cell>
          <cell r="BB995">
            <v>55.060675178024418</v>
          </cell>
          <cell r="BC995">
            <v>57.021134844777542</v>
          </cell>
          <cell r="BD995">
            <v>59.77270412564318</v>
          </cell>
          <cell r="BE995">
            <v>64.497686108704812</v>
          </cell>
        </row>
        <row r="996">
          <cell r="AD996">
            <v>99.562517787902934</v>
          </cell>
          <cell r="AE996">
            <v>101.82699192569387</v>
          </cell>
          <cell r="AF996">
            <v>104.99731063771614</v>
          </cell>
          <cell r="AG996">
            <v>109.87937763543636</v>
          </cell>
          <cell r="AH996">
            <v>118.88682673754602</v>
          </cell>
          <cell r="BA996">
            <v>53.536640984018696</v>
          </cell>
          <cell r="BB996">
            <v>55.067102633323614</v>
          </cell>
          <cell r="BC996">
            <v>57.027529471561998</v>
          </cell>
          <cell r="BD996">
            <v>59.779863050819777</v>
          </cell>
          <cell r="BE996">
            <v>64.504583182593251</v>
          </cell>
        </row>
        <row r="997">
          <cell r="AD997">
            <v>99.577100528306175</v>
          </cell>
          <cell r="AE997">
            <v>101.84234892110854</v>
          </cell>
          <cell r="AF997">
            <v>105.01143873132816</v>
          </cell>
          <cell r="AG997">
            <v>109.89375044471186</v>
          </cell>
          <cell r="AH997">
            <v>118.9024151687572</v>
          </cell>
          <cell r="BA997">
            <v>53.543533838625393</v>
          </cell>
          <cell r="BB997">
            <v>55.07353008862281</v>
          </cell>
          <cell r="BC997">
            <v>57.033924098346453</v>
          </cell>
          <cell r="BD997">
            <v>59.787021975996367</v>
          </cell>
          <cell r="BE997">
            <v>64.511480256481704</v>
          </cell>
        </row>
        <row r="998">
          <cell r="AD998">
            <v>99.591683268709417</v>
          </cell>
          <cell r="AE998">
            <v>101.8577059165232</v>
          </cell>
          <cell r="AF998">
            <v>105.02542699568401</v>
          </cell>
          <cell r="AG998">
            <v>109.90812325398734</v>
          </cell>
          <cell r="AH998">
            <v>118.91800359996839</v>
          </cell>
          <cell r="BA998">
            <v>53.55042669323209</v>
          </cell>
          <cell r="BB998">
            <v>55.079957543922006</v>
          </cell>
          <cell r="BC998">
            <v>57.040318725130909</v>
          </cell>
          <cell r="BD998">
            <v>59.794180901172957</v>
          </cell>
          <cell r="BE998">
            <v>64.518377330370143</v>
          </cell>
        </row>
        <row r="999">
          <cell r="AD999">
            <v>99.606266009112645</v>
          </cell>
          <cell r="AE999">
            <v>101.87306291193786</v>
          </cell>
          <cell r="AF999">
            <v>105.03941526003986</v>
          </cell>
          <cell r="AG999">
            <v>109.92249606326284</v>
          </cell>
          <cell r="AH999">
            <v>118.93359203117957</v>
          </cell>
          <cell r="BA999">
            <v>53.557319547838787</v>
          </cell>
          <cell r="BB999">
            <v>55.086384999221202</v>
          </cell>
          <cell r="BC999">
            <v>57.046713351915365</v>
          </cell>
          <cell r="BD999">
            <v>59.801339826349555</v>
          </cell>
          <cell r="BE999">
            <v>64.525274404258582</v>
          </cell>
        </row>
        <row r="1000">
          <cell r="AD1000">
            <v>99.620848749515886</v>
          </cell>
          <cell r="AE1000">
            <v>101.88841990735253</v>
          </cell>
          <cell r="AF1000">
            <v>105.05340352439572</v>
          </cell>
          <cell r="AG1000">
            <v>109.93686887253833</v>
          </cell>
          <cell r="AH1000">
            <v>118.94918046239076</v>
          </cell>
          <cell r="BA1000">
            <v>53.564212402445484</v>
          </cell>
          <cell r="BB1000">
            <v>55.092812454520399</v>
          </cell>
          <cell r="BC1000">
            <v>57.053107978699821</v>
          </cell>
          <cell r="BD1000">
            <v>59.808498751526145</v>
          </cell>
          <cell r="BE1000">
            <v>64.532171478147021</v>
          </cell>
        </row>
        <row r="1001">
          <cell r="AD1001">
            <v>99.635431489919114</v>
          </cell>
          <cell r="AE1001">
            <v>101.90377690276719</v>
          </cell>
          <cell r="AF1001">
            <v>105.06739178875156</v>
          </cell>
          <cell r="AG1001">
            <v>109.95124168181383</v>
          </cell>
          <cell r="AH1001">
            <v>118.96476889360194</v>
          </cell>
          <cell r="BA1001">
            <v>53.571105257052182</v>
          </cell>
          <cell r="BB1001">
            <v>55.099239909819595</v>
          </cell>
          <cell r="BC1001">
            <v>57.059502605484276</v>
          </cell>
          <cell r="BD1001">
            <v>59.815657676702735</v>
          </cell>
          <cell r="BE1001">
            <v>64.539068552035459</v>
          </cell>
        </row>
        <row r="1002">
          <cell r="AD1002">
            <v>99.650014230322356</v>
          </cell>
          <cell r="AE1002">
            <v>101.91913389818185</v>
          </cell>
          <cell r="AF1002">
            <v>105.08138005310741</v>
          </cell>
          <cell r="AG1002">
            <v>109.96561449108931</v>
          </cell>
          <cell r="AH1002">
            <v>118.98035732481313</v>
          </cell>
          <cell r="BA1002">
            <v>53.577998111658879</v>
          </cell>
          <cell r="BB1002">
            <v>55.105667365118798</v>
          </cell>
          <cell r="BC1002">
            <v>57.065897232268732</v>
          </cell>
          <cell r="BD1002">
            <v>59.822816601879332</v>
          </cell>
          <cell r="BE1002">
            <v>64.545965625923898</v>
          </cell>
        </row>
        <row r="1003">
          <cell r="AD1003">
            <v>99.664596970725583</v>
          </cell>
          <cell r="AE1003">
            <v>101.93449089359652</v>
          </cell>
          <cell r="AF1003">
            <v>105.09536831746327</v>
          </cell>
          <cell r="AG1003">
            <v>109.9799873003648</v>
          </cell>
          <cell r="AH1003">
            <v>118.99594575602431</v>
          </cell>
          <cell r="BA1003">
            <v>53.584890966265583</v>
          </cell>
          <cell r="BB1003">
            <v>55.112094820417994</v>
          </cell>
          <cell r="BC1003">
            <v>57.072291859053188</v>
          </cell>
          <cell r="BD1003">
            <v>59.829975527055922</v>
          </cell>
          <cell r="BE1003">
            <v>64.552862699812351</v>
          </cell>
        </row>
        <row r="1004">
          <cell r="AD1004">
            <v>99.679179711128825</v>
          </cell>
          <cell r="AE1004">
            <v>101.94984788901118</v>
          </cell>
          <cell r="AF1004">
            <v>105.10935658181911</v>
          </cell>
          <cell r="AG1004">
            <v>109.9943601096403</v>
          </cell>
          <cell r="AH1004">
            <v>119.01092682040374</v>
          </cell>
        </row>
        <row r="1005">
          <cell r="AD1005">
            <v>99.693762451532052</v>
          </cell>
          <cell r="AE1005">
            <v>101.96520488442586</v>
          </cell>
          <cell r="AF1005">
            <v>105.12334484617497</v>
          </cell>
          <cell r="AG1005">
            <v>110.00807984100364</v>
          </cell>
          <cell r="AH1005">
            <v>119.0256943965444</v>
          </cell>
        </row>
        <row r="1006">
          <cell r="AD1006">
            <v>99.708345191935294</v>
          </cell>
          <cell r="AE1006">
            <v>101.98056187984052</v>
          </cell>
          <cell r="AF1006">
            <v>105.13733311053082</v>
          </cell>
          <cell r="AG1006">
            <v>110.02137780183911</v>
          </cell>
          <cell r="AH1006">
            <v>119.04046197268504</v>
          </cell>
        </row>
        <row r="1007">
          <cell r="AD1007">
            <v>99.722927932338536</v>
          </cell>
          <cell r="AE1007">
            <v>101.99591887525519</v>
          </cell>
          <cell r="AF1007">
            <v>105.15132137488666</v>
          </cell>
          <cell r="AG1007">
            <v>110.03467576267457</v>
          </cell>
          <cell r="AH1007">
            <v>119.05522954882569</v>
          </cell>
        </row>
        <row r="1008">
          <cell r="AD1008">
            <v>99.737510672741763</v>
          </cell>
          <cell r="AE1008">
            <v>102.01062318030777</v>
          </cell>
          <cell r="AF1008">
            <v>105.16530963924252</v>
          </cell>
          <cell r="AG1008">
            <v>110.04797372351004</v>
          </cell>
          <cell r="AH1008">
            <v>119.06999712496635</v>
          </cell>
        </row>
        <row r="1009">
          <cell r="AD1009">
            <v>99.752093413145005</v>
          </cell>
          <cell r="AE1009">
            <v>102.02509125430865</v>
          </cell>
          <cell r="AF1009">
            <v>105.17929790359837</v>
          </cell>
          <cell r="AG1009">
            <v>110.06127168434551</v>
          </cell>
          <cell r="AH1009">
            <v>119.08476470110699</v>
          </cell>
        </row>
        <row r="1010">
          <cell r="AD1010">
            <v>99.766676153548232</v>
          </cell>
          <cell r="AE1010">
            <v>102.03955932830954</v>
          </cell>
          <cell r="AF1010">
            <v>105.19328616795423</v>
          </cell>
          <cell r="AG1010">
            <v>110.07456964518099</v>
          </cell>
          <cell r="AH1010">
            <v>119.09953227724765</v>
          </cell>
        </row>
        <row r="1011">
          <cell r="AD1011">
            <v>99.781258893951474</v>
          </cell>
          <cell r="AE1011">
            <v>102.05402740231041</v>
          </cell>
          <cell r="AF1011">
            <v>105.20727443231007</v>
          </cell>
          <cell r="AG1011">
            <v>110.08786760601646</v>
          </cell>
          <cell r="AH1011">
            <v>119.1142998533883</v>
          </cell>
        </row>
        <row r="1012">
          <cell r="AD1012">
            <v>99.795841634354701</v>
          </cell>
          <cell r="AE1012">
            <v>102.06849547631128</v>
          </cell>
          <cell r="AF1012">
            <v>105.22126269666592</v>
          </cell>
          <cell r="AG1012">
            <v>110.10116556685192</v>
          </cell>
          <cell r="AH1012">
            <v>119.12906742952894</v>
          </cell>
        </row>
        <row r="1013">
          <cell r="AD1013">
            <v>99.810424374757943</v>
          </cell>
          <cell r="AE1013">
            <v>102.08296355031217</v>
          </cell>
          <cell r="AF1013">
            <v>105.23525096102178</v>
          </cell>
          <cell r="AG1013">
            <v>110.11446352768739</v>
          </cell>
          <cell r="AH1013">
            <v>119.1438350056696</v>
          </cell>
        </row>
        <row r="1014">
          <cell r="AD1014">
            <v>99.825007115161171</v>
          </cell>
          <cell r="AE1014">
            <v>102.09743162431305</v>
          </cell>
          <cell r="AF1014">
            <v>105.24923922537762</v>
          </cell>
          <cell r="AG1014">
            <v>110.12776148852286</v>
          </cell>
          <cell r="AH1014">
            <v>119.15860258181026</v>
          </cell>
        </row>
        <row r="1015">
          <cell r="AD1015">
            <v>99.839589855564412</v>
          </cell>
          <cell r="AE1015">
            <v>102.11189969831392</v>
          </cell>
          <cell r="AF1015">
            <v>105.26322748973348</v>
          </cell>
          <cell r="AG1015">
            <v>110.14105944935834</v>
          </cell>
          <cell r="AH1015">
            <v>119.1733701579509</v>
          </cell>
        </row>
        <row r="1016">
          <cell r="AD1016">
            <v>99.85417259596764</v>
          </cell>
          <cell r="AE1016">
            <v>102.12636777231481</v>
          </cell>
          <cell r="AF1016">
            <v>105.27721575408933</v>
          </cell>
          <cell r="AG1016">
            <v>110.15435741019381</v>
          </cell>
          <cell r="AH1016">
            <v>119.18813773409155</v>
          </cell>
        </row>
        <row r="1017">
          <cell r="AD1017">
            <v>99.868755336370882</v>
          </cell>
          <cell r="AE1017">
            <v>102.14083584631568</v>
          </cell>
          <cell r="AF1017">
            <v>105.29120401844517</v>
          </cell>
          <cell r="AG1017">
            <v>110.16765537102927</v>
          </cell>
          <cell r="AH1017">
            <v>119.20290531023221</v>
          </cell>
        </row>
        <row r="1018">
          <cell r="AD1018">
            <v>99.883338076774123</v>
          </cell>
          <cell r="AE1018">
            <v>102.15530392031656</v>
          </cell>
          <cell r="AF1018">
            <v>105.30519228280103</v>
          </cell>
          <cell r="AG1018">
            <v>110.18095333186474</v>
          </cell>
          <cell r="AH1018">
            <v>119.21767288637285</v>
          </cell>
        </row>
        <row r="1019">
          <cell r="AD1019">
            <v>99.897920817177351</v>
          </cell>
          <cell r="AE1019">
            <v>102.16977199431744</v>
          </cell>
          <cell r="AF1019">
            <v>105.31918054715688</v>
          </cell>
          <cell r="AG1019">
            <v>110.19425129270022</v>
          </cell>
          <cell r="AH1019">
            <v>119.23244046251351</v>
          </cell>
        </row>
        <row r="1020">
          <cell r="AD1020">
            <v>99.912503557580592</v>
          </cell>
          <cell r="AE1020">
            <v>102.18424006831832</v>
          </cell>
          <cell r="AF1020">
            <v>105.33316881151273</v>
          </cell>
          <cell r="AG1020">
            <v>110.20754925353569</v>
          </cell>
          <cell r="AH1020">
            <v>119.24720803865416</v>
          </cell>
        </row>
        <row r="1021">
          <cell r="AD1021">
            <v>99.92708629798382</v>
          </cell>
          <cell r="AE1021">
            <v>102.19870814231919</v>
          </cell>
          <cell r="AF1021">
            <v>105.34715707586858</v>
          </cell>
          <cell r="AG1021">
            <v>110.22084721437116</v>
          </cell>
          <cell r="AH1021">
            <v>119.26197561479481</v>
          </cell>
        </row>
        <row r="1022">
          <cell r="AD1022">
            <v>99.941669038387062</v>
          </cell>
          <cell r="AE1022">
            <v>102.21317621632006</v>
          </cell>
          <cell r="AF1022">
            <v>105.36114534022443</v>
          </cell>
          <cell r="AG1022">
            <v>110.23414517520662</v>
          </cell>
          <cell r="AH1022">
            <v>119.27674319093546</v>
          </cell>
        </row>
        <row r="1023">
          <cell r="AD1023">
            <v>99.956251778790289</v>
          </cell>
          <cell r="AE1023">
            <v>102.22764429032095</v>
          </cell>
          <cell r="AF1023">
            <v>105.37513360458028</v>
          </cell>
          <cell r="AG1023">
            <v>110.24744313604209</v>
          </cell>
          <cell r="AH1023">
            <v>119.29151076707612</v>
          </cell>
        </row>
        <row r="1024">
          <cell r="AD1024">
            <v>99.970834519193531</v>
          </cell>
          <cell r="AE1024">
            <v>102.24211236432183</v>
          </cell>
          <cell r="AF1024">
            <v>105.38912186893613</v>
          </cell>
          <cell r="AG1024">
            <v>110.26074109687757</v>
          </cell>
          <cell r="AH1024">
            <v>119.30627834321676</v>
          </cell>
        </row>
        <row r="1025">
          <cell r="AD1025">
            <v>99.985417259596758</v>
          </cell>
          <cell r="AE1025">
            <v>102.2565804383227</v>
          </cell>
          <cell r="AF1025">
            <v>105.40311013329199</v>
          </cell>
          <cell r="AG1025">
            <v>110.27403905771304</v>
          </cell>
          <cell r="AH1025">
            <v>119.32104591935742</v>
          </cell>
        </row>
        <row r="1026">
          <cell r="AD1026">
            <v>100</v>
          </cell>
          <cell r="AE1026">
            <v>102.27104851232359</v>
          </cell>
          <cell r="AF1026">
            <v>105.41709839764783</v>
          </cell>
          <cell r="AG1026">
            <v>110.28733701854851</v>
          </cell>
          <cell r="AH1026">
            <v>119.33581349549807</v>
          </cell>
        </row>
        <row r="1027">
          <cell r="AD1027">
            <v>100.01360617790324</v>
          </cell>
          <cell r="AE1027">
            <v>102.28551658632446</v>
          </cell>
          <cell r="AF1027">
            <v>105.43108666200368</v>
          </cell>
          <cell r="AG1027">
            <v>110.30063497938397</v>
          </cell>
          <cell r="AH1027">
            <v>119.35058107163871</v>
          </cell>
        </row>
        <row r="1028">
          <cell r="AD1028">
            <v>100.02721235580647</v>
          </cell>
          <cell r="AE1028">
            <v>102.29998466032534</v>
          </cell>
          <cell r="AF1028">
            <v>105.44507492635954</v>
          </cell>
          <cell r="AG1028">
            <v>110.31393294021944</v>
          </cell>
          <cell r="AH1028">
            <v>119.36534864777937</v>
          </cell>
        </row>
        <row r="1029">
          <cell r="AD1029">
            <v>100.04081853370971</v>
          </cell>
          <cell r="AE1029">
            <v>102.31445273432622</v>
          </cell>
          <cell r="AF1029">
            <v>105.45906319071538</v>
          </cell>
          <cell r="AG1029">
            <v>110.32723090105492</v>
          </cell>
          <cell r="AH1029">
            <v>119.38011622392003</v>
          </cell>
        </row>
        <row r="1030">
          <cell r="AD1030">
            <v>100.05442471161294</v>
          </cell>
          <cell r="AE1030">
            <v>102.3289208083271</v>
          </cell>
          <cell r="AF1030">
            <v>105.47305145507124</v>
          </cell>
          <cell r="AG1030">
            <v>110.34052886189039</v>
          </cell>
          <cell r="AH1030">
            <v>119.39488380006067</v>
          </cell>
        </row>
        <row r="1031">
          <cell r="AD1031">
            <v>100.06803088951618</v>
          </cell>
          <cell r="AE1031">
            <v>102.34338888232797</v>
          </cell>
          <cell r="AF1031">
            <v>105.48703971942709</v>
          </cell>
          <cell r="AG1031">
            <v>110.35382682272586</v>
          </cell>
          <cell r="AH1031">
            <v>119.40965137620132</v>
          </cell>
        </row>
        <row r="1032">
          <cell r="AD1032">
            <v>100.08163706741941</v>
          </cell>
          <cell r="AE1032">
            <v>102.35785695632886</v>
          </cell>
          <cell r="AF1032">
            <v>105.50102798378293</v>
          </cell>
          <cell r="AG1032">
            <v>110.36712478356134</v>
          </cell>
          <cell r="AH1032">
            <v>119.42441895234198</v>
          </cell>
        </row>
        <row r="1033">
          <cell r="AD1033">
            <v>100.09524324532265</v>
          </cell>
          <cell r="AE1033">
            <v>102.37232503032973</v>
          </cell>
          <cell r="AF1033">
            <v>105.51501624813879</v>
          </cell>
          <cell r="AG1033">
            <v>110.3804227443968</v>
          </cell>
          <cell r="AH1033">
            <v>119.43918652848262</v>
          </cell>
        </row>
        <row r="1034">
          <cell r="AD1034">
            <v>100.10884942322589</v>
          </cell>
          <cell r="AE1034">
            <v>102.38679310433061</v>
          </cell>
          <cell r="AF1034">
            <v>105.52900451249464</v>
          </cell>
          <cell r="AG1034">
            <v>110.39372070523227</v>
          </cell>
          <cell r="AH1034">
            <v>119.45395410462328</v>
          </cell>
        </row>
        <row r="1035">
          <cell r="AD1035">
            <v>100.12245560112912</v>
          </cell>
          <cell r="AE1035">
            <v>102.4012611783315</v>
          </cell>
          <cell r="AF1035">
            <v>105.5429927768505</v>
          </cell>
          <cell r="AG1035">
            <v>110.40701866606774</v>
          </cell>
          <cell r="AH1035">
            <v>119.46872168076393</v>
          </cell>
        </row>
        <row r="1036">
          <cell r="AD1036">
            <v>100.13606177903236</v>
          </cell>
          <cell r="AE1036">
            <v>102.41572925233237</v>
          </cell>
          <cell r="AF1036">
            <v>105.55698104120634</v>
          </cell>
          <cell r="AG1036">
            <v>110.42031662690322</v>
          </cell>
          <cell r="AH1036">
            <v>119.48348925690458</v>
          </cell>
        </row>
        <row r="1037">
          <cell r="AD1037">
            <v>100.14966795693559</v>
          </cell>
          <cell r="AE1037">
            <v>102.43019732633324</v>
          </cell>
          <cell r="AF1037">
            <v>105.57096930556219</v>
          </cell>
          <cell r="AG1037">
            <v>110.43361458773869</v>
          </cell>
          <cell r="AH1037">
            <v>119.49825683304523</v>
          </cell>
        </row>
        <row r="1038">
          <cell r="AD1038">
            <v>100.16327413483883</v>
          </cell>
          <cell r="AE1038">
            <v>102.44466540033412</v>
          </cell>
          <cell r="AF1038">
            <v>105.58495756991805</v>
          </cell>
          <cell r="AG1038">
            <v>110.44691254857415</v>
          </cell>
          <cell r="AH1038">
            <v>119.51302440918589</v>
          </cell>
        </row>
        <row r="1039">
          <cell r="AD1039">
            <v>100.17688031274206</v>
          </cell>
          <cell r="AE1039">
            <v>102.459133474335</v>
          </cell>
          <cell r="AF1039">
            <v>105.59894583427389</v>
          </cell>
          <cell r="AG1039">
            <v>110.46021050940962</v>
          </cell>
          <cell r="AH1039">
            <v>119.52779198532653</v>
          </cell>
        </row>
        <row r="1040">
          <cell r="AD1040">
            <v>100.1904864906453</v>
          </cell>
          <cell r="AE1040">
            <v>102.47360154833588</v>
          </cell>
          <cell r="AF1040">
            <v>105.61293409862975</v>
          </cell>
          <cell r="AG1040">
            <v>110.47350847024509</v>
          </cell>
          <cell r="AH1040">
            <v>119.54255956146719</v>
          </cell>
        </row>
        <row r="1041">
          <cell r="AD1041">
            <v>100.20409266854853</v>
          </cell>
          <cell r="AE1041">
            <v>102.48806962233675</v>
          </cell>
          <cell r="AF1041">
            <v>105.6269223629856</v>
          </cell>
          <cell r="AG1041">
            <v>110.48680643108057</v>
          </cell>
          <cell r="AH1041">
            <v>119.55732713760784</v>
          </cell>
        </row>
        <row r="1042">
          <cell r="AD1042">
            <v>100.21769884645177</v>
          </cell>
          <cell r="AE1042">
            <v>102.50253769633764</v>
          </cell>
          <cell r="AF1042">
            <v>105.64091062734144</v>
          </cell>
          <cell r="AG1042">
            <v>110.50010439191604</v>
          </cell>
          <cell r="AH1042">
            <v>119.57209471374848</v>
          </cell>
        </row>
        <row r="1043">
          <cell r="AD1043">
            <v>100.23130502435501</v>
          </cell>
          <cell r="AE1043">
            <v>102.51700577033851</v>
          </cell>
          <cell r="AF1043">
            <v>105.6548988916973</v>
          </cell>
          <cell r="AG1043">
            <v>110.5134023527515</v>
          </cell>
          <cell r="AH1043">
            <v>119.58686228988914</v>
          </cell>
        </row>
        <row r="1044">
          <cell r="AD1044">
            <v>100.24491120225824</v>
          </cell>
          <cell r="AE1044">
            <v>102.53147384433939</v>
          </cell>
          <cell r="AF1044">
            <v>105.66888715605315</v>
          </cell>
          <cell r="AG1044">
            <v>110.52670031358697</v>
          </cell>
          <cell r="AH1044">
            <v>119.6016298660298</v>
          </cell>
        </row>
        <row r="1045">
          <cell r="AD1045">
            <v>100.25851738016148</v>
          </cell>
          <cell r="AE1045">
            <v>102.54594191834028</v>
          </cell>
          <cell r="AF1045">
            <v>105.682875420409</v>
          </cell>
          <cell r="AG1045">
            <v>110.53999827442244</v>
          </cell>
          <cell r="AH1045">
            <v>119.61639744217044</v>
          </cell>
        </row>
        <row r="1046">
          <cell r="AD1046">
            <v>100.27212355806471</v>
          </cell>
          <cell r="AE1046">
            <v>102.56040999234115</v>
          </cell>
          <cell r="AF1046">
            <v>105.69686368476485</v>
          </cell>
          <cell r="AG1046">
            <v>110.55329623525792</v>
          </cell>
          <cell r="AH1046">
            <v>119.63116501831109</v>
          </cell>
        </row>
        <row r="1047">
          <cell r="AD1047">
            <v>100.28572973596795</v>
          </cell>
          <cell r="AE1047">
            <v>102.57487806634202</v>
          </cell>
          <cell r="AF1047">
            <v>105.71085194912069</v>
          </cell>
          <cell r="AG1047">
            <v>110.56659419609339</v>
          </cell>
          <cell r="AH1047">
            <v>119.64593259445175</v>
          </cell>
        </row>
        <row r="1048">
          <cell r="AD1048">
            <v>100.29933591387118</v>
          </cell>
          <cell r="AE1048">
            <v>102.58934614034291</v>
          </cell>
          <cell r="AF1048">
            <v>105.72484021347655</v>
          </cell>
          <cell r="AG1048">
            <v>110.57989215692885</v>
          </cell>
          <cell r="AH1048">
            <v>119.66070017059239</v>
          </cell>
        </row>
        <row r="1049">
          <cell r="AD1049">
            <v>100.31294209177442</v>
          </cell>
          <cell r="AE1049">
            <v>102.60381421434379</v>
          </cell>
          <cell r="AF1049">
            <v>105.7388284778324</v>
          </cell>
          <cell r="AG1049">
            <v>110.59319011776432</v>
          </cell>
          <cell r="AH1049">
            <v>119.67546774673305</v>
          </cell>
        </row>
        <row r="1050">
          <cell r="AD1050">
            <v>100.32654826967766</v>
          </cell>
          <cell r="AE1050">
            <v>102.61828228834466</v>
          </cell>
          <cell r="AF1050">
            <v>105.75281674218826</v>
          </cell>
          <cell r="AG1050">
            <v>110.6064880785998</v>
          </cell>
          <cell r="AH1050">
            <v>119.6902353228737</v>
          </cell>
        </row>
        <row r="1051">
          <cell r="AD1051">
            <v>100.34015444758089</v>
          </cell>
          <cell r="AE1051">
            <v>102.63275036234553</v>
          </cell>
          <cell r="AF1051">
            <v>105.7668050065441</v>
          </cell>
          <cell r="AG1051">
            <v>110.61978603943527</v>
          </cell>
          <cell r="AH1051">
            <v>119.70500289901435</v>
          </cell>
        </row>
        <row r="1052">
          <cell r="AD1052">
            <v>100.35376062548413</v>
          </cell>
          <cell r="AE1052">
            <v>102.64721843634642</v>
          </cell>
          <cell r="AF1052">
            <v>105.78079327089995</v>
          </cell>
          <cell r="AG1052">
            <v>110.63308400027074</v>
          </cell>
          <cell r="AH1052">
            <v>119.719770475155</v>
          </cell>
        </row>
        <row r="1053">
          <cell r="AD1053">
            <v>100.36736680338736</v>
          </cell>
          <cell r="AE1053">
            <v>102.66168651034729</v>
          </cell>
          <cell r="AF1053">
            <v>105.79478153525581</v>
          </cell>
          <cell r="AG1053">
            <v>110.6463819611062</v>
          </cell>
          <cell r="AH1053">
            <v>119.73453805129566</v>
          </cell>
        </row>
        <row r="1054">
          <cell r="AD1054">
            <v>100.3809729812906</v>
          </cell>
          <cell r="AE1054">
            <v>102.67615458434817</v>
          </cell>
          <cell r="AF1054">
            <v>105.80876979961165</v>
          </cell>
          <cell r="AG1054">
            <v>110.65967992194167</v>
          </cell>
          <cell r="AH1054">
            <v>119.7493056274363</v>
          </cell>
        </row>
        <row r="1055">
          <cell r="AD1055">
            <v>100.39457915919382</v>
          </cell>
          <cell r="AE1055">
            <v>102.69062265834906</v>
          </cell>
          <cell r="AF1055">
            <v>105.82275806396751</v>
          </cell>
          <cell r="AG1055">
            <v>110.67297788277715</v>
          </cell>
          <cell r="AH1055">
            <v>119.76407320357696</v>
          </cell>
        </row>
        <row r="1056">
          <cell r="AD1056">
            <v>100.40818533709707</v>
          </cell>
          <cell r="AE1056">
            <v>102.70509073234993</v>
          </cell>
          <cell r="AF1056">
            <v>105.83674632832336</v>
          </cell>
          <cell r="AG1056">
            <v>110.68627584361262</v>
          </cell>
          <cell r="AH1056">
            <v>119.77884077971761</v>
          </cell>
        </row>
        <row r="1057">
          <cell r="AD1057">
            <v>100.42179151500029</v>
          </cell>
          <cell r="AE1057">
            <v>102.7195588063508</v>
          </cell>
          <cell r="AF1057">
            <v>105.8507345926792</v>
          </cell>
          <cell r="AG1057">
            <v>110.69957380444809</v>
          </cell>
          <cell r="AH1057">
            <v>119.79360835585825</v>
          </cell>
        </row>
        <row r="1058">
          <cell r="AD1058">
            <v>100.43539769290354</v>
          </cell>
          <cell r="AE1058">
            <v>102.73402688035169</v>
          </cell>
          <cell r="AF1058">
            <v>105.86472285703506</v>
          </cell>
          <cell r="AG1058">
            <v>110.71287176528357</v>
          </cell>
          <cell r="AH1058">
            <v>119.80837593199891</v>
          </cell>
        </row>
        <row r="1059">
          <cell r="AD1059">
            <v>100.44900387080678</v>
          </cell>
          <cell r="AE1059">
            <v>102.74849495435257</v>
          </cell>
          <cell r="AF1059">
            <v>105.87871112139091</v>
          </cell>
          <cell r="AG1059">
            <v>110.72616972611902</v>
          </cell>
          <cell r="AH1059">
            <v>119.82314350813957</v>
          </cell>
        </row>
        <row r="1060">
          <cell r="AD1060">
            <v>100.46261004871</v>
          </cell>
          <cell r="AE1060">
            <v>102.76296302835344</v>
          </cell>
          <cell r="AF1060">
            <v>105.89269938574677</v>
          </cell>
          <cell r="AG1060">
            <v>110.7394676869545</v>
          </cell>
          <cell r="AH1060">
            <v>119.83791108428021</v>
          </cell>
        </row>
        <row r="1061">
          <cell r="AD1061">
            <v>100.47621622661325</v>
          </cell>
          <cell r="AE1061">
            <v>102.77743110235433</v>
          </cell>
          <cell r="AF1061">
            <v>105.90668765010261</v>
          </cell>
          <cell r="AG1061">
            <v>110.75276564778997</v>
          </cell>
          <cell r="AH1061">
            <v>119.85267866042086</v>
          </cell>
        </row>
        <row r="1062">
          <cell r="AD1062">
            <v>100.48982240451647</v>
          </cell>
          <cell r="AE1062">
            <v>102.7918991763552</v>
          </cell>
          <cell r="AF1062">
            <v>105.92067591445846</v>
          </cell>
          <cell r="AG1062">
            <v>110.76606360862544</v>
          </cell>
          <cell r="AH1062">
            <v>119.86744623656152</v>
          </cell>
        </row>
        <row r="1063">
          <cell r="AD1063">
            <v>100.50342858241972</v>
          </cell>
          <cell r="AE1063">
            <v>102.80636725035608</v>
          </cell>
          <cell r="AF1063">
            <v>105.93466417881432</v>
          </cell>
          <cell r="AG1063">
            <v>110.77936156946092</v>
          </cell>
          <cell r="AH1063">
            <v>119.88221381270216</v>
          </cell>
        </row>
        <row r="1064">
          <cell r="AD1064">
            <v>100.51703476032294</v>
          </cell>
          <cell r="AE1064">
            <v>102.82083532435696</v>
          </cell>
          <cell r="AF1064">
            <v>105.94865244317016</v>
          </cell>
          <cell r="AG1064">
            <v>110.79265953029638</v>
          </cell>
          <cell r="AH1064">
            <v>119.89698138884282</v>
          </cell>
        </row>
        <row r="1065">
          <cell r="AD1065">
            <v>100.53064093822618</v>
          </cell>
          <cell r="AE1065">
            <v>102.83530339835784</v>
          </cell>
          <cell r="AF1065">
            <v>105.96264070752602</v>
          </cell>
          <cell r="AG1065">
            <v>110.80595749113185</v>
          </cell>
          <cell r="AH1065">
            <v>119.91174896498347</v>
          </cell>
        </row>
        <row r="1066">
          <cell r="AD1066">
            <v>100.54424711612943</v>
          </cell>
          <cell r="AE1066">
            <v>102.84977147235871</v>
          </cell>
          <cell r="AF1066">
            <v>105.97662897188187</v>
          </cell>
          <cell r="AG1066">
            <v>110.81925545196732</v>
          </cell>
          <cell r="AH1066">
            <v>119.92651654112412</v>
          </cell>
        </row>
        <row r="1067">
          <cell r="AD1067">
            <v>100.55785329403265</v>
          </cell>
          <cell r="AE1067">
            <v>102.86423954635958</v>
          </cell>
          <cell r="AF1067">
            <v>105.99061723623771</v>
          </cell>
          <cell r="AG1067">
            <v>110.8325534128028</v>
          </cell>
          <cell r="AH1067">
            <v>119.94128411726477</v>
          </cell>
        </row>
        <row r="1068">
          <cell r="AD1068">
            <v>100.5714594719359</v>
          </cell>
          <cell r="AE1068">
            <v>102.87870762036047</v>
          </cell>
          <cell r="AF1068">
            <v>106.00427789721803</v>
          </cell>
          <cell r="AG1068">
            <v>110.84585137363827</v>
          </cell>
          <cell r="AH1068">
            <v>119.95605169340543</v>
          </cell>
        </row>
        <row r="1069">
          <cell r="AD1069">
            <v>100.58506564983912</v>
          </cell>
          <cell r="AE1069">
            <v>102.89317569436135</v>
          </cell>
          <cell r="AF1069">
            <v>106.01727113344874</v>
          </cell>
          <cell r="AG1069">
            <v>110.85914933447373</v>
          </cell>
          <cell r="AH1069">
            <v>119.97081926954607</v>
          </cell>
        </row>
        <row r="1070">
          <cell r="AD1070">
            <v>100.59867182774236</v>
          </cell>
          <cell r="AE1070">
            <v>102.90764376836222</v>
          </cell>
          <cell r="AF1070">
            <v>106.03026436967946</v>
          </cell>
          <cell r="AG1070">
            <v>110.8724472953092</v>
          </cell>
          <cell r="AH1070">
            <v>119.98558684568673</v>
          </cell>
        </row>
        <row r="1071">
          <cell r="AD1071">
            <v>100.61227800564559</v>
          </cell>
          <cell r="AE1071">
            <v>102.92211184236311</v>
          </cell>
          <cell r="AF1071">
            <v>106.04325760591017</v>
          </cell>
          <cell r="AG1071">
            <v>110.88574525614467</v>
          </cell>
          <cell r="AH1071">
            <v>120.00031849517944</v>
          </cell>
        </row>
        <row r="1072">
          <cell r="AD1072">
            <v>100.62588418354883</v>
          </cell>
          <cell r="AE1072">
            <v>102.93657991636398</v>
          </cell>
          <cell r="AF1072">
            <v>106.05625084214088</v>
          </cell>
          <cell r="AG1072">
            <v>110.89904321698015</v>
          </cell>
          <cell r="AH1072">
            <v>120.013589127656</v>
          </cell>
        </row>
        <row r="1073">
          <cell r="AD1073">
            <v>100.63949036145206</v>
          </cell>
          <cell r="AE1073">
            <v>102.95104799036486</v>
          </cell>
          <cell r="AF1073">
            <v>106.0692440783716</v>
          </cell>
          <cell r="AG1073">
            <v>110.91234117781562</v>
          </cell>
          <cell r="AH1073">
            <v>120.02685976013258</v>
          </cell>
        </row>
        <row r="1074">
          <cell r="AD1074">
            <v>100.6530965393553</v>
          </cell>
          <cell r="AE1074">
            <v>102.96551606436574</v>
          </cell>
          <cell r="AF1074">
            <v>106.08223731460231</v>
          </cell>
          <cell r="AG1074">
            <v>110.92563913865108</v>
          </cell>
          <cell r="AH1074">
            <v>120.04013039260914</v>
          </cell>
        </row>
        <row r="1075">
          <cell r="AD1075">
            <v>100.66670271725854</v>
          </cell>
          <cell r="AE1075">
            <v>102.97998413836662</v>
          </cell>
          <cell r="AF1075">
            <v>106.09523055083302</v>
          </cell>
          <cell r="AG1075">
            <v>110.93893709948655</v>
          </cell>
          <cell r="AH1075">
            <v>120.05340102508572</v>
          </cell>
        </row>
        <row r="1076">
          <cell r="AD1076">
            <v>100.68030889516177</v>
          </cell>
          <cell r="AE1076">
            <v>102.99445221236749</v>
          </cell>
          <cell r="AF1076">
            <v>106.10822378706374</v>
          </cell>
          <cell r="AG1076">
            <v>110.95223506032202</v>
          </cell>
          <cell r="AH1076">
            <v>120.06667165756228</v>
          </cell>
        </row>
        <row r="1077">
          <cell r="AD1077">
            <v>100.69391507306501</v>
          </cell>
          <cell r="AE1077">
            <v>103.00796867787946</v>
          </cell>
          <cell r="AF1077">
            <v>106.12121702329445</v>
          </cell>
          <cell r="AG1077">
            <v>110.9655330211575</v>
          </cell>
          <cell r="AH1077">
            <v>120.07994229003884</v>
          </cell>
        </row>
        <row r="1078">
          <cell r="AD1078">
            <v>100.70752125096824</v>
          </cell>
          <cell r="AE1078">
            <v>103.02089331017129</v>
          </cell>
          <cell r="AF1078">
            <v>106.13421025952516</v>
          </cell>
          <cell r="AG1078">
            <v>110.97883098199297</v>
          </cell>
          <cell r="AH1078">
            <v>120.09321292251542</v>
          </cell>
        </row>
        <row r="1079">
          <cell r="AD1079">
            <v>100.72112742887148</v>
          </cell>
          <cell r="AE1079">
            <v>103.03381794246313</v>
          </cell>
          <cell r="AF1079">
            <v>106.14720349575587</v>
          </cell>
          <cell r="AG1079">
            <v>110.99212894282843</v>
          </cell>
          <cell r="AH1079">
            <v>120.10648355499198</v>
          </cell>
        </row>
        <row r="1080">
          <cell r="AD1080">
            <v>100.73473360677471</v>
          </cell>
          <cell r="AE1080">
            <v>103.04674257475497</v>
          </cell>
          <cell r="AF1080">
            <v>106.1601967319866</v>
          </cell>
          <cell r="AG1080">
            <v>111.00518440900021</v>
          </cell>
          <cell r="AH1080">
            <v>120.11975418746856</v>
          </cell>
        </row>
        <row r="1081">
          <cell r="AD1081">
            <v>100.74833978467795</v>
          </cell>
          <cell r="AE1081">
            <v>103.05966720704681</v>
          </cell>
          <cell r="AF1081">
            <v>106.17318996821732</v>
          </cell>
          <cell r="AG1081">
            <v>111.01788816644819</v>
          </cell>
          <cell r="AH1081">
            <v>120.13302481994512</v>
          </cell>
        </row>
        <row r="1082">
          <cell r="AD1082">
            <v>100.76194596258119</v>
          </cell>
          <cell r="AE1082">
            <v>103.07259183933866</v>
          </cell>
          <cell r="AF1082">
            <v>106.18618320444803</v>
          </cell>
          <cell r="AG1082">
            <v>111.03059192389618</v>
          </cell>
          <cell r="AH1082">
            <v>120.1462954524217</v>
          </cell>
        </row>
        <row r="1083">
          <cell r="AD1083">
            <v>100.77555214048442</v>
          </cell>
          <cell r="AE1083">
            <v>103.0855164716305</v>
          </cell>
          <cell r="AF1083">
            <v>106.19917644067874</v>
          </cell>
          <cell r="AG1083">
            <v>111.04329568134416</v>
          </cell>
          <cell r="AH1083">
            <v>120.15956608489826</v>
          </cell>
        </row>
        <row r="1084">
          <cell r="AD1084">
            <v>100.78915831838766</v>
          </cell>
          <cell r="AE1084">
            <v>103.09844110392233</v>
          </cell>
          <cell r="AF1084">
            <v>106.21216967690945</v>
          </cell>
          <cell r="AG1084">
            <v>111.05599943879214</v>
          </cell>
          <cell r="AH1084">
            <v>120.17283671737482</v>
          </cell>
        </row>
        <row r="1085">
          <cell r="AD1085">
            <v>100.80276449629089</v>
          </cell>
          <cell r="AE1085">
            <v>103.11136573621417</v>
          </cell>
          <cell r="AF1085">
            <v>106.22516291314017</v>
          </cell>
          <cell r="AG1085">
            <v>111.06870319624012</v>
          </cell>
          <cell r="AH1085">
            <v>120.1861073498514</v>
          </cell>
        </row>
        <row r="1086">
          <cell r="AD1086">
            <v>100.81637067419413</v>
          </cell>
          <cell r="AE1086">
            <v>103.12429036850601</v>
          </cell>
          <cell r="AF1086">
            <v>106.23815614937088</v>
          </cell>
          <cell r="AG1086">
            <v>111.08140695368812</v>
          </cell>
          <cell r="AH1086">
            <v>120.19937798232796</v>
          </cell>
        </row>
        <row r="1087">
          <cell r="AD1087">
            <v>100.82997685209736</v>
          </cell>
          <cell r="AE1087">
            <v>103.13721500079785</v>
          </cell>
          <cell r="AF1087">
            <v>106.25114938560159</v>
          </cell>
          <cell r="AG1087">
            <v>111.0941107111361</v>
          </cell>
          <cell r="AH1087">
            <v>120.21264861480454</v>
          </cell>
        </row>
        <row r="1088">
          <cell r="AD1088">
            <v>100.8435830300006</v>
          </cell>
          <cell r="AE1088">
            <v>103.15013963308969</v>
          </cell>
          <cell r="AF1088">
            <v>106.26414262183231</v>
          </cell>
          <cell r="AG1088">
            <v>111.10681446858408</v>
          </cell>
          <cell r="AH1088">
            <v>120.2259192472811</v>
          </cell>
        </row>
        <row r="1089">
          <cell r="AD1089">
            <v>100.85718920790383</v>
          </cell>
          <cell r="AE1089">
            <v>103.16306426538152</v>
          </cell>
          <cell r="AF1089">
            <v>106.27713585806302</v>
          </cell>
          <cell r="AG1089">
            <v>111.11951822603206</v>
          </cell>
          <cell r="AH1089">
            <v>120.23918987975767</v>
          </cell>
        </row>
        <row r="1090">
          <cell r="AD1090">
            <v>100.87079538580707</v>
          </cell>
          <cell r="AE1090">
            <v>103.17598889767336</v>
          </cell>
          <cell r="AF1090">
            <v>106.29012909429373</v>
          </cell>
          <cell r="AG1090">
            <v>111.13222198348004</v>
          </cell>
          <cell r="AH1090">
            <v>120.25246051223424</v>
          </cell>
        </row>
        <row r="1091">
          <cell r="AD1091">
            <v>100.88440156371031</v>
          </cell>
          <cell r="AE1091">
            <v>103.18891352996521</v>
          </cell>
          <cell r="AF1091">
            <v>106.30312233052445</v>
          </cell>
          <cell r="AG1091">
            <v>111.14492574092803</v>
          </cell>
          <cell r="AH1091">
            <v>120.26573114471081</v>
          </cell>
        </row>
        <row r="1092">
          <cell r="AD1092">
            <v>100.89800774161354</v>
          </cell>
          <cell r="AE1092">
            <v>103.20183816225705</v>
          </cell>
          <cell r="AF1092">
            <v>106.31611556675516</v>
          </cell>
          <cell r="AG1092">
            <v>111.15762949837601</v>
          </cell>
          <cell r="AH1092">
            <v>120.27900177718737</v>
          </cell>
        </row>
        <row r="1093">
          <cell r="AD1093">
            <v>100.91161391951678</v>
          </cell>
          <cell r="AE1093">
            <v>103.21476279454889</v>
          </cell>
          <cell r="AF1093">
            <v>106.32910880298587</v>
          </cell>
          <cell r="AG1093">
            <v>111.17033325582399</v>
          </cell>
          <cell r="AH1093">
            <v>120.29227240966394</v>
          </cell>
        </row>
        <row r="1094">
          <cell r="AD1094">
            <v>100.92522009742001</v>
          </cell>
          <cell r="AE1094">
            <v>103.22768742684073</v>
          </cell>
          <cell r="AF1094">
            <v>106.34210203921658</v>
          </cell>
          <cell r="AG1094">
            <v>111.18303701327197</v>
          </cell>
          <cell r="AH1094">
            <v>120.30554304214051</v>
          </cell>
        </row>
        <row r="1095">
          <cell r="AD1095">
            <v>100.93882627532325</v>
          </cell>
          <cell r="AE1095">
            <v>103.24061205913256</v>
          </cell>
          <cell r="AF1095">
            <v>106.35509527544731</v>
          </cell>
          <cell r="AG1095">
            <v>111.19574077071996</v>
          </cell>
          <cell r="AH1095">
            <v>120.31881367461708</v>
          </cell>
        </row>
        <row r="1096">
          <cell r="AD1096">
            <v>100.95243245322648</v>
          </cell>
          <cell r="AE1096">
            <v>103.2535366914244</v>
          </cell>
          <cell r="AF1096">
            <v>106.36808851167802</v>
          </cell>
          <cell r="AG1096">
            <v>111.20844452816795</v>
          </cell>
          <cell r="AH1096">
            <v>120.33208430709365</v>
          </cell>
        </row>
        <row r="1097">
          <cell r="AD1097">
            <v>100.96603863112972</v>
          </cell>
          <cell r="AE1097">
            <v>103.26646132371624</v>
          </cell>
          <cell r="AF1097">
            <v>106.38108174790874</v>
          </cell>
          <cell r="AG1097">
            <v>111.22114828561593</v>
          </cell>
          <cell r="AH1097">
            <v>120.34535493957021</v>
          </cell>
        </row>
        <row r="1098">
          <cell r="AD1098">
            <v>100.97964480903296</v>
          </cell>
          <cell r="AE1098">
            <v>103.27938595600808</v>
          </cell>
          <cell r="AF1098">
            <v>106.39407498413945</v>
          </cell>
          <cell r="AG1098">
            <v>111.23385204306391</v>
          </cell>
          <cell r="AH1098">
            <v>120.35862557204679</v>
          </cell>
        </row>
        <row r="1099">
          <cell r="AD1099">
            <v>100.99325098693619</v>
          </cell>
          <cell r="AE1099">
            <v>103.29231058829993</v>
          </cell>
          <cell r="AF1099">
            <v>106.40706822037016</v>
          </cell>
          <cell r="AG1099">
            <v>111.2465558005119</v>
          </cell>
          <cell r="AH1099">
            <v>120.37189620452335</v>
          </cell>
        </row>
        <row r="1100">
          <cell r="AD1100">
            <v>101.00639796102359</v>
          </cell>
          <cell r="AE1100">
            <v>103.30523522059175</v>
          </cell>
          <cell r="AF1100">
            <v>106.42006145660088</v>
          </cell>
          <cell r="AG1100">
            <v>111.25925955795988</v>
          </cell>
          <cell r="AH1100">
            <v>120.38516683699991</v>
          </cell>
        </row>
        <row r="1101">
          <cell r="AD1101">
            <v>101.01909297389602</v>
          </cell>
          <cell r="AE1101">
            <v>103.3181598528836</v>
          </cell>
          <cell r="AF1101">
            <v>106.43305469283159</v>
          </cell>
          <cell r="AG1101">
            <v>111.27196331540786</v>
          </cell>
          <cell r="AH1101">
            <v>120.39843746947649</v>
          </cell>
        </row>
        <row r="1102">
          <cell r="AD1102">
            <v>101.03178798676846</v>
          </cell>
          <cell r="AE1102">
            <v>103.33108448517544</v>
          </cell>
          <cell r="AF1102">
            <v>106.4460479290623</v>
          </cell>
          <cell r="AG1102">
            <v>111.28466707285584</v>
          </cell>
          <cell r="AH1102">
            <v>120.41170810195305</v>
          </cell>
        </row>
        <row r="1103">
          <cell r="AD1103">
            <v>101.04448299964091</v>
          </cell>
          <cell r="AE1103">
            <v>103.34400911746728</v>
          </cell>
          <cell r="AF1103">
            <v>106.45904116529302</v>
          </cell>
          <cell r="AG1103">
            <v>111.29737083030383</v>
          </cell>
          <cell r="AH1103">
            <v>120.42497873442963</v>
          </cell>
        </row>
        <row r="1104">
          <cell r="AD1104">
            <v>101.05717801251335</v>
          </cell>
          <cell r="AE1104">
            <v>103.35693374975912</v>
          </cell>
          <cell r="AF1104">
            <v>106.47203440152373</v>
          </cell>
          <cell r="AG1104">
            <v>111.31007458775181</v>
          </cell>
          <cell r="AH1104">
            <v>120.43824936690619</v>
          </cell>
        </row>
        <row r="1105">
          <cell r="AD1105">
            <v>101.06987302538577</v>
          </cell>
          <cell r="AE1105">
            <v>103.36985838205096</v>
          </cell>
          <cell r="AF1105">
            <v>106.48502763775444</v>
          </cell>
          <cell r="AG1105">
            <v>111.32277834519979</v>
          </cell>
          <cell r="AH1105">
            <v>120.45151999938277</v>
          </cell>
        </row>
        <row r="1106">
          <cell r="AD1106">
            <v>101.08256803825822</v>
          </cell>
          <cell r="AE1106">
            <v>103.38278301434279</v>
          </cell>
          <cell r="AF1106">
            <v>106.49802087398515</v>
          </cell>
          <cell r="AG1106">
            <v>111.33548210264777</v>
          </cell>
          <cell r="AH1106">
            <v>120.46479063185933</v>
          </cell>
        </row>
        <row r="1107">
          <cell r="AD1107">
            <v>101.09526305113066</v>
          </cell>
          <cell r="AE1107">
            <v>103.39570764663463</v>
          </cell>
          <cell r="AF1107">
            <v>106.51101411021587</v>
          </cell>
          <cell r="AG1107">
            <v>111.34818586009575</v>
          </cell>
          <cell r="AH1107">
            <v>120.47806126433591</v>
          </cell>
        </row>
        <row r="1108">
          <cell r="AD1108">
            <v>101.10795806400309</v>
          </cell>
          <cell r="AE1108">
            <v>103.40863227892648</v>
          </cell>
          <cell r="AF1108">
            <v>106.52400734644658</v>
          </cell>
          <cell r="AG1108">
            <v>111.36088961754375</v>
          </cell>
          <cell r="AH1108">
            <v>120.49133189681247</v>
          </cell>
        </row>
        <row r="1109">
          <cell r="AD1109">
            <v>101.12065307687553</v>
          </cell>
          <cell r="AE1109">
            <v>103.42155691121832</v>
          </cell>
          <cell r="AF1109">
            <v>106.53700058267729</v>
          </cell>
          <cell r="AG1109">
            <v>111.37359337499173</v>
          </cell>
          <cell r="AH1109">
            <v>120.50460252928903</v>
          </cell>
        </row>
        <row r="1110">
          <cell r="AD1110">
            <v>101.13334808974797</v>
          </cell>
          <cell r="AE1110">
            <v>103.43448154351016</v>
          </cell>
          <cell r="AF1110">
            <v>106.54999381890802</v>
          </cell>
          <cell r="AG1110">
            <v>111.38629713243971</v>
          </cell>
          <cell r="AH1110">
            <v>120.51787316176561</v>
          </cell>
        </row>
        <row r="1111">
          <cell r="AD1111">
            <v>101.14604310262041</v>
          </cell>
          <cell r="AE1111">
            <v>103.44740617580199</v>
          </cell>
          <cell r="AF1111">
            <v>106.56298705513873</v>
          </cell>
          <cell r="AG1111">
            <v>111.39900088988769</v>
          </cell>
          <cell r="AH1111">
            <v>120.53114379424217</v>
          </cell>
        </row>
        <row r="1112">
          <cell r="AD1112">
            <v>101.15873811549284</v>
          </cell>
          <cell r="AE1112">
            <v>103.46033080809383</v>
          </cell>
          <cell r="AF1112">
            <v>106.57598029136945</v>
          </cell>
          <cell r="AG1112">
            <v>111.41170464733568</v>
          </cell>
          <cell r="AH1112">
            <v>120.54441442671875</v>
          </cell>
        </row>
        <row r="1113">
          <cell r="AD1113">
            <v>101.17143312836528</v>
          </cell>
          <cell r="AE1113">
            <v>103.47325544038567</v>
          </cell>
          <cell r="AF1113">
            <v>106.58897352760016</v>
          </cell>
          <cell r="AG1113">
            <v>111.42440840478366</v>
          </cell>
          <cell r="AH1113">
            <v>120.55768505919531</v>
          </cell>
        </row>
        <row r="1114">
          <cell r="AD1114">
            <v>101.18412814123772</v>
          </cell>
          <cell r="AE1114">
            <v>103.48618007267751</v>
          </cell>
          <cell r="AF1114">
            <v>106.60196676383087</v>
          </cell>
          <cell r="AG1114">
            <v>111.43711216223164</v>
          </cell>
          <cell r="AH1114">
            <v>120.57095569167188</v>
          </cell>
        </row>
        <row r="1115">
          <cell r="AD1115">
            <v>101.19682315411016</v>
          </cell>
          <cell r="AE1115">
            <v>103.49910470496935</v>
          </cell>
          <cell r="AF1115">
            <v>106.61496000006159</v>
          </cell>
          <cell r="AG1115">
            <v>111.44981591967962</v>
          </cell>
          <cell r="AH1115">
            <v>120.58422632414845</v>
          </cell>
        </row>
        <row r="1116">
          <cell r="AD1116">
            <v>101.20951816698259</v>
          </cell>
          <cell r="AE1116">
            <v>103.5120293372612</v>
          </cell>
          <cell r="AF1116">
            <v>106.6279532362923</v>
          </cell>
          <cell r="AG1116">
            <v>111.46251967712762</v>
          </cell>
          <cell r="AH1116">
            <v>120.59749695662501</v>
          </cell>
        </row>
        <row r="1117">
          <cell r="AD1117">
            <v>101.22221317985503</v>
          </cell>
          <cell r="AE1117">
            <v>103.52495396955302</v>
          </cell>
          <cell r="AF1117">
            <v>106.64094647252301</v>
          </cell>
          <cell r="AG1117">
            <v>111.4752234345756</v>
          </cell>
          <cell r="AH1117">
            <v>120.61076758910158</v>
          </cell>
        </row>
        <row r="1118">
          <cell r="AD1118">
            <v>101.23490819272747</v>
          </cell>
          <cell r="AE1118">
            <v>103.53787860184487</v>
          </cell>
          <cell r="AF1118">
            <v>106.65393970875373</v>
          </cell>
          <cell r="AG1118">
            <v>111.48792719202358</v>
          </cell>
          <cell r="AH1118">
            <v>120.62403822157815</v>
          </cell>
        </row>
        <row r="1119">
          <cell r="AD1119">
            <v>101.2476032055999</v>
          </cell>
          <cell r="AE1119">
            <v>103.55080323413671</v>
          </cell>
          <cell r="AF1119">
            <v>106.66693294498444</v>
          </cell>
          <cell r="AG1119">
            <v>111.50063094947156</v>
          </cell>
          <cell r="AH1119">
            <v>120.63730885405472</v>
          </cell>
        </row>
        <row r="1120">
          <cell r="AD1120">
            <v>101.26029821847234</v>
          </cell>
          <cell r="AE1120">
            <v>103.56372786642855</v>
          </cell>
          <cell r="AF1120">
            <v>106.67992618121515</v>
          </cell>
          <cell r="AG1120">
            <v>111.51333470691955</v>
          </cell>
          <cell r="AH1120">
            <v>120.65057948653129</v>
          </cell>
        </row>
        <row r="1121">
          <cell r="AD1121">
            <v>101.27299323134478</v>
          </cell>
          <cell r="AE1121">
            <v>103.57665249872039</v>
          </cell>
          <cell r="AF1121">
            <v>106.69291941744586</v>
          </cell>
          <cell r="AG1121">
            <v>111.52603846436753</v>
          </cell>
          <cell r="AH1121">
            <v>120.66385011900786</v>
          </cell>
        </row>
        <row r="1122">
          <cell r="AD1122">
            <v>101.28568824421723</v>
          </cell>
          <cell r="AE1122">
            <v>103.58957713101222</v>
          </cell>
          <cell r="AF1122">
            <v>106.70591265367658</v>
          </cell>
          <cell r="AG1122">
            <v>111.53874222181551</v>
          </cell>
          <cell r="AH1122">
            <v>120.67712075148442</v>
          </cell>
        </row>
        <row r="1123">
          <cell r="AD1123">
            <v>101.29838325708965</v>
          </cell>
          <cell r="AE1123">
            <v>103.60250176330406</v>
          </cell>
          <cell r="AF1123">
            <v>106.71890588990729</v>
          </cell>
          <cell r="AG1123">
            <v>111.55144597926349</v>
          </cell>
          <cell r="AH1123">
            <v>120.690391383961</v>
          </cell>
        </row>
        <row r="1124">
          <cell r="AD1124">
            <v>101.3110782699621</v>
          </cell>
          <cell r="AE1124">
            <v>103.6154263955959</v>
          </cell>
          <cell r="AF1124">
            <v>106.731899126138</v>
          </cell>
          <cell r="AG1124">
            <v>111.56414973671147</v>
          </cell>
          <cell r="AH1124">
            <v>120.70366201643756</v>
          </cell>
        </row>
        <row r="1125">
          <cell r="AD1125">
            <v>101.32377328283454</v>
          </cell>
          <cell r="AE1125">
            <v>103.62835102788775</v>
          </cell>
          <cell r="AF1125">
            <v>106.74489236236873</v>
          </cell>
          <cell r="AG1125">
            <v>111.57685349415947</v>
          </cell>
          <cell r="AH1125">
            <v>120.71693264891412</v>
          </cell>
        </row>
        <row r="1126">
          <cell r="AD1126">
            <v>101.33646829570696</v>
          </cell>
          <cell r="AE1126">
            <v>103.64127566017959</v>
          </cell>
          <cell r="AF1126">
            <v>106.75788559859944</v>
          </cell>
          <cell r="AG1126">
            <v>111.58955725160745</v>
          </cell>
          <cell r="AH1126">
            <v>120.7302032813907</v>
          </cell>
        </row>
        <row r="1127">
          <cell r="AD1127">
            <v>101.34916330857941</v>
          </cell>
          <cell r="AE1127">
            <v>103.65420029247142</v>
          </cell>
          <cell r="AF1127">
            <v>106.77087883483016</v>
          </cell>
          <cell r="AG1127">
            <v>111.60226100905543</v>
          </cell>
          <cell r="AH1127">
            <v>120.74347391386726</v>
          </cell>
        </row>
        <row r="1128">
          <cell r="AD1128">
            <v>101.36185832145185</v>
          </cell>
          <cell r="AE1128">
            <v>103.66712492476326</v>
          </cell>
          <cell r="AF1128">
            <v>106.78387207106087</v>
          </cell>
          <cell r="AG1128">
            <v>111.61496476650341</v>
          </cell>
          <cell r="AH1128">
            <v>120.75674454634384</v>
          </cell>
        </row>
        <row r="1129">
          <cell r="AD1129">
            <v>101.37455333432429</v>
          </cell>
          <cell r="AE1129">
            <v>103.6800495570551</v>
          </cell>
          <cell r="AF1129">
            <v>106.79686530729158</v>
          </cell>
          <cell r="AG1129">
            <v>111.6276685239514</v>
          </cell>
          <cell r="AH1129">
            <v>120.7700151788204</v>
          </cell>
        </row>
        <row r="1130">
          <cell r="AD1130">
            <v>101.38724834719672</v>
          </cell>
          <cell r="AE1130">
            <v>103.69297418934694</v>
          </cell>
          <cell r="AF1130">
            <v>106.8098585435223</v>
          </cell>
          <cell r="AG1130">
            <v>111.64037228139938</v>
          </cell>
          <cell r="AH1130">
            <v>120.78328581129698</v>
          </cell>
        </row>
        <row r="1131">
          <cell r="AD1131">
            <v>101.39994336006916</v>
          </cell>
          <cell r="AE1131">
            <v>103.70589882163878</v>
          </cell>
          <cell r="AF1131">
            <v>106.82285177975301</v>
          </cell>
          <cell r="AG1131">
            <v>111.65307603884736</v>
          </cell>
          <cell r="AH1131">
            <v>120.79655644377354</v>
          </cell>
        </row>
        <row r="1132">
          <cell r="AD1132">
            <v>101.4126383729416</v>
          </cell>
          <cell r="AE1132">
            <v>103.71882345393063</v>
          </cell>
          <cell r="AF1132">
            <v>106.83584501598372</v>
          </cell>
          <cell r="AG1132">
            <v>111.66577979629534</v>
          </cell>
          <cell r="AH1132">
            <v>120.8098270762501</v>
          </cell>
        </row>
        <row r="1133">
          <cell r="AD1133">
            <v>101.42533338581403</v>
          </cell>
          <cell r="AE1133">
            <v>103.73174808622245</v>
          </cell>
          <cell r="AF1133">
            <v>106.84883825221443</v>
          </cell>
          <cell r="AG1133">
            <v>111.67848355374333</v>
          </cell>
          <cell r="AH1133">
            <v>120.82309770872668</v>
          </cell>
        </row>
        <row r="1134">
          <cell r="AD1134">
            <v>101.43802839868647</v>
          </cell>
          <cell r="AE1134">
            <v>103.74467271851429</v>
          </cell>
          <cell r="AF1134">
            <v>106.86183148844515</v>
          </cell>
          <cell r="AG1134">
            <v>111.69118731119131</v>
          </cell>
          <cell r="AH1134">
            <v>120.83636834120324</v>
          </cell>
        </row>
        <row r="1135">
          <cell r="AD1135">
            <v>101.45072341155891</v>
          </cell>
          <cell r="AE1135">
            <v>103.75759735080614</v>
          </cell>
          <cell r="AF1135">
            <v>106.87482472467586</v>
          </cell>
          <cell r="AG1135">
            <v>111.70389106863929</v>
          </cell>
          <cell r="AH1135">
            <v>120.84963897367982</v>
          </cell>
        </row>
        <row r="1136">
          <cell r="AD1136">
            <v>101.46341842443135</v>
          </cell>
          <cell r="AE1136">
            <v>103.77052198309798</v>
          </cell>
          <cell r="AF1136">
            <v>106.88781796090657</v>
          </cell>
          <cell r="AG1136">
            <v>111.71659482608727</v>
          </cell>
          <cell r="AH1136">
            <v>120.86290960615638</v>
          </cell>
        </row>
        <row r="1137">
          <cell r="AD1137">
            <v>101.47611343730378</v>
          </cell>
          <cell r="AE1137">
            <v>103.78344661538982</v>
          </cell>
          <cell r="AF1137">
            <v>106.90081119713729</v>
          </cell>
          <cell r="AG1137">
            <v>111.72929858353527</v>
          </cell>
          <cell r="AH1137">
            <v>120.87618023863295</v>
          </cell>
        </row>
        <row r="1138">
          <cell r="AD1138">
            <v>101.48880845017622</v>
          </cell>
          <cell r="AE1138">
            <v>103.79637124768165</v>
          </cell>
          <cell r="AF1138">
            <v>106.913804433368</v>
          </cell>
          <cell r="AG1138">
            <v>111.74200234098325</v>
          </cell>
          <cell r="AH1138">
            <v>120.88945087110952</v>
          </cell>
        </row>
        <row r="1139">
          <cell r="AD1139">
            <v>101.50150346304866</v>
          </cell>
          <cell r="AE1139">
            <v>103.80929587997349</v>
          </cell>
          <cell r="AF1139">
            <v>106.92679766959871</v>
          </cell>
          <cell r="AG1139">
            <v>111.75470609843123</v>
          </cell>
          <cell r="AH1139">
            <v>120.90272150358609</v>
          </cell>
        </row>
        <row r="1140">
          <cell r="AD1140">
            <v>101.51419847592109</v>
          </cell>
          <cell r="AE1140">
            <v>103.82222051226533</v>
          </cell>
          <cell r="AF1140">
            <v>106.93979090582944</v>
          </cell>
          <cell r="AG1140">
            <v>111.76740985587921</v>
          </cell>
          <cell r="AH1140">
            <v>120.91599213606266</v>
          </cell>
        </row>
        <row r="1141">
          <cell r="AD1141">
            <v>101.52689348879353</v>
          </cell>
          <cell r="AE1141">
            <v>103.83514514455717</v>
          </cell>
          <cell r="AF1141">
            <v>106.95278414206015</v>
          </cell>
          <cell r="AG1141">
            <v>111.78011361332719</v>
          </cell>
          <cell r="AH1141">
            <v>120.92926276853922</v>
          </cell>
        </row>
        <row r="1142">
          <cell r="AD1142">
            <v>101.53958850166597</v>
          </cell>
          <cell r="AE1142">
            <v>103.84806977684902</v>
          </cell>
          <cell r="AF1142">
            <v>106.96577737829087</v>
          </cell>
          <cell r="AG1142">
            <v>111.79281737077518</v>
          </cell>
          <cell r="AH1142">
            <v>120.94253340101579</v>
          </cell>
        </row>
        <row r="1143">
          <cell r="AD1143">
            <v>101.55228351453842</v>
          </cell>
          <cell r="AE1143">
            <v>103.86099440914086</v>
          </cell>
          <cell r="AF1143">
            <v>106.97877061452158</v>
          </cell>
          <cell r="AG1143">
            <v>111.80552112822316</v>
          </cell>
          <cell r="AH1143">
            <v>120.95580403349236</v>
          </cell>
        </row>
        <row r="1144">
          <cell r="AD1144">
            <v>101.56497852741084</v>
          </cell>
          <cell r="AE1144">
            <v>103.87391904143269</v>
          </cell>
          <cell r="AF1144">
            <v>106.99176385075229</v>
          </cell>
          <cell r="AG1144">
            <v>111.81822488567114</v>
          </cell>
          <cell r="AH1144">
            <v>120.96907466596893</v>
          </cell>
        </row>
        <row r="1145">
          <cell r="AD1145">
            <v>101.57767354028329</v>
          </cell>
          <cell r="AE1145">
            <v>103.88684367372453</v>
          </cell>
          <cell r="AF1145">
            <v>107.00478811065045</v>
          </cell>
          <cell r="AG1145">
            <v>111.83092864311912</v>
          </cell>
          <cell r="AH1145">
            <v>120.98234529844549</v>
          </cell>
        </row>
        <row r="1146">
          <cell r="AD1146">
            <v>101.59036855315573</v>
          </cell>
          <cell r="AE1146">
            <v>103.89976830601637</v>
          </cell>
          <cell r="AF1146">
            <v>107.01786608315808</v>
          </cell>
          <cell r="AG1146">
            <v>111.84363240056712</v>
          </cell>
          <cell r="AH1146">
            <v>120.99561593092207</v>
          </cell>
        </row>
        <row r="1147">
          <cell r="AD1147">
            <v>101.60306356602815</v>
          </cell>
          <cell r="AE1147">
            <v>103.91269293830821</v>
          </cell>
          <cell r="AF1147">
            <v>107.03094405566571</v>
          </cell>
          <cell r="AG1147">
            <v>111.8563361580151</v>
          </cell>
          <cell r="AH1147">
            <v>121.00830117479435</v>
          </cell>
        </row>
        <row r="1148">
          <cell r="AD1148">
            <v>101.6157585789006</v>
          </cell>
          <cell r="AE1148">
            <v>103.92561757060005</v>
          </cell>
          <cell r="AF1148">
            <v>107.04402202817336</v>
          </cell>
          <cell r="AG1148">
            <v>111.86903991546308</v>
          </cell>
          <cell r="AH1148">
            <v>121.02069762490426</v>
          </cell>
        </row>
        <row r="1149">
          <cell r="AD1149">
            <v>101.62845359177304</v>
          </cell>
          <cell r="AE1149">
            <v>103.93854220289188</v>
          </cell>
          <cell r="AF1149">
            <v>107.05710000068099</v>
          </cell>
          <cell r="AG1149">
            <v>111.88174367291106</v>
          </cell>
          <cell r="AH1149">
            <v>121.03309407501416</v>
          </cell>
        </row>
        <row r="1150">
          <cell r="AD1150">
            <v>101.64114860464548</v>
          </cell>
          <cell r="AE1150">
            <v>103.95146683518372</v>
          </cell>
          <cell r="AF1150">
            <v>107.07017797318862</v>
          </cell>
          <cell r="AG1150">
            <v>111.89444743035905</v>
          </cell>
          <cell r="AH1150">
            <v>121.04549052512407</v>
          </cell>
        </row>
        <row r="1151">
          <cell r="AD1151">
            <v>101.65384361751791</v>
          </cell>
          <cell r="AE1151">
            <v>103.96439146747556</v>
          </cell>
          <cell r="AF1151">
            <v>107.08325594569625</v>
          </cell>
          <cell r="AG1151">
            <v>111.90715118780703</v>
          </cell>
          <cell r="AH1151">
            <v>121.05788697523397</v>
          </cell>
        </row>
        <row r="1152">
          <cell r="AD1152">
            <v>101.66653863039035</v>
          </cell>
          <cell r="AE1152">
            <v>103.97731609976741</v>
          </cell>
          <cell r="AF1152">
            <v>107.09633391820388</v>
          </cell>
          <cell r="AG1152">
            <v>111.91985494525501</v>
          </cell>
          <cell r="AH1152">
            <v>121.07028342534387</v>
          </cell>
        </row>
        <row r="1153">
          <cell r="AD1153">
            <v>101.67923364326279</v>
          </cell>
          <cell r="AE1153">
            <v>103.99024073205925</v>
          </cell>
          <cell r="AF1153">
            <v>107.10941189071151</v>
          </cell>
          <cell r="AG1153">
            <v>111.93255870270299</v>
          </cell>
          <cell r="AH1153">
            <v>121.08267987545378</v>
          </cell>
        </row>
        <row r="1154">
          <cell r="AD1154">
            <v>101.69192865613523</v>
          </cell>
          <cell r="AE1154">
            <v>104.00291205225143</v>
          </cell>
          <cell r="AF1154">
            <v>107.12248986321914</v>
          </cell>
          <cell r="AG1154">
            <v>111.94526246015099</v>
          </cell>
          <cell r="AH1154">
            <v>121.09507632556367</v>
          </cell>
        </row>
        <row r="1155">
          <cell r="AD1155">
            <v>101.70462366900766</v>
          </cell>
          <cell r="AE1155">
            <v>104.01480237525692</v>
          </cell>
          <cell r="AF1155">
            <v>107.13556783572679</v>
          </cell>
          <cell r="AG1155">
            <v>111.95796621759897</v>
          </cell>
          <cell r="AH1155">
            <v>121.10747277567357</v>
          </cell>
        </row>
        <row r="1156">
          <cell r="AD1156">
            <v>101.7173186818801</v>
          </cell>
          <cell r="AE1156">
            <v>104.02669269826241</v>
          </cell>
          <cell r="AF1156">
            <v>107.14864580823442</v>
          </cell>
          <cell r="AG1156">
            <v>111.97066997504695</v>
          </cell>
          <cell r="AH1156">
            <v>121.11986922578348</v>
          </cell>
        </row>
        <row r="1157">
          <cell r="AD1157">
            <v>101.73001369475254</v>
          </cell>
          <cell r="AE1157">
            <v>104.0385830212679</v>
          </cell>
          <cell r="AF1157">
            <v>107.16172378074205</v>
          </cell>
          <cell r="AG1157">
            <v>111.98337373249493</v>
          </cell>
          <cell r="AH1157">
            <v>121.13226567589338</v>
          </cell>
        </row>
        <row r="1158">
          <cell r="AD1158">
            <v>101.74270870762497</v>
          </cell>
          <cell r="AE1158">
            <v>104.05047334427339</v>
          </cell>
          <cell r="AF1158">
            <v>107.17480175324968</v>
          </cell>
          <cell r="AG1158">
            <v>111.99607748994291</v>
          </cell>
          <cell r="AH1158">
            <v>121.14466212600328</v>
          </cell>
        </row>
        <row r="1159">
          <cell r="AD1159">
            <v>101.75540372049741</v>
          </cell>
          <cell r="AE1159">
            <v>104.06236366727887</v>
          </cell>
          <cell r="AF1159">
            <v>107.18787972575731</v>
          </cell>
          <cell r="AG1159">
            <v>112.00859363398079</v>
          </cell>
          <cell r="AH1159">
            <v>121.15705857611319</v>
          </cell>
        </row>
        <row r="1160">
          <cell r="AD1160">
            <v>101.76809873336985</v>
          </cell>
          <cell r="AE1160">
            <v>104.07425399028436</v>
          </cell>
          <cell r="AF1160">
            <v>107.20095769826494</v>
          </cell>
          <cell r="AG1160">
            <v>112.0210259726713</v>
          </cell>
          <cell r="AH1160">
            <v>121.16945502622309</v>
          </cell>
        </row>
        <row r="1161">
          <cell r="AD1161">
            <v>101.7807937462423</v>
          </cell>
          <cell r="AE1161">
            <v>104.08614431328985</v>
          </cell>
          <cell r="AF1161">
            <v>107.21403567077257</v>
          </cell>
          <cell r="AG1161">
            <v>112.03345831136181</v>
          </cell>
          <cell r="AH1161">
            <v>121.18185147633299</v>
          </cell>
        </row>
        <row r="1162">
          <cell r="AD1162">
            <v>101.79348875911472</v>
          </cell>
          <cell r="AE1162">
            <v>104.09803463629534</v>
          </cell>
          <cell r="AF1162">
            <v>107.22711364328022</v>
          </cell>
          <cell r="AG1162">
            <v>112.04589065005231</v>
          </cell>
          <cell r="AH1162">
            <v>121.1942479264429</v>
          </cell>
        </row>
        <row r="1163">
          <cell r="AD1163">
            <v>101.80618377198716</v>
          </cell>
          <cell r="AE1163">
            <v>104.10992495930083</v>
          </cell>
          <cell r="AF1163">
            <v>107.24019161578785</v>
          </cell>
          <cell r="AG1163">
            <v>112.05832298874283</v>
          </cell>
          <cell r="AH1163">
            <v>121.2066443765528</v>
          </cell>
        </row>
        <row r="1164">
          <cell r="AD1164">
            <v>101.81887878485961</v>
          </cell>
          <cell r="AE1164">
            <v>104.12181528230631</v>
          </cell>
          <cell r="AF1164">
            <v>107.25326958829548</v>
          </cell>
          <cell r="AG1164">
            <v>112.07075532743333</v>
          </cell>
          <cell r="AH1164">
            <v>121.21904082666271</v>
          </cell>
        </row>
        <row r="1165">
          <cell r="AD1165">
            <v>101.83157379773203</v>
          </cell>
          <cell r="AE1165">
            <v>104.1337056053118</v>
          </cell>
          <cell r="AF1165">
            <v>107.26634756080311</v>
          </cell>
          <cell r="AG1165">
            <v>112.08318766612385</v>
          </cell>
          <cell r="AH1165">
            <v>121.23143727677261</v>
          </cell>
        </row>
        <row r="1166">
          <cell r="AD1166">
            <v>101.84426881060448</v>
          </cell>
          <cell r="AE1166">
            <v>104.14559592831729</v>
          </cell>
          <cell r="AF1166">
            <v>107.27942553331074</v>
          </cell>
          <cell r="AG1166">
            <v>112.09562000481435</v>
          </cell>
          <cell r="AH1166">
            <v>121.2438337268825</v>
          </cell>
        </row>
        <row r="1167">
          <cell r="AD1167">
            <v>101.85696382347692</v>
          </cell>
          <cell r="AE1167">
            <v>104.15748625132278</v>
          </cell>
          <cell r="AF1167">
            <v>107.29250350581837</v>
          </cell>
          <cell r="AG1167">
            <v>112.10805234350487</v>
          </cell>
          <cell r="AH1167">
            <v>121.2562301769924</v>
          </cell>
        </row>
        <row r="1168">
          <cell r="AD1168">
            <v>101.86965883634936</v>
          </cell>
          <cell r="AE1168">
            <v>104.16937657432827</v>
          </cell>
          <cell r="AF1168">
            <v>107.305581478326</v>
          </cell>
          <cell r="AG1168">
            <v>112.12048468219537</v>
          </cell>
          <cell r="AH1168">
            <v>121.26862662710231</v>
          </cell>
        </row>
        <row r="1169">
          <cell r="AD1169">
            <v>101.88235384922179</v>
          </cell>
          <cell r="AE1169">
            <v>104.18126689733376</v>
          </cell>
          <cell r="AF1169">
            <v>107.31865945083365</v>
          </cell>
          <cell r="AG1169">
            <v>112.13291702088587</v>
          </cell>
          <cell r="AH1169">
            <v>121.28102307721221</v>
          </cell>
        </row>
        <row r="1170">
          <cell r="AD1170">
            <v>101.89504886209423</v>
          </cell>
          <cell r="AE1170">
            <v>104.19315722033924</v>
          </cell>
          <cell r="AF1170">
            <v>107.33173742334128</v>
          </cell>
          <cell r="AG1170">
            <v>112.14534935957639</v>
          </cell>
          <cell r="AH1170">
            <v>121.29341952732211</v>
          </cell>
        </row>
        <row r="1171">
          <cell r="AD1171">
            <v>101.90774387496667</v>
          </cell>
          <cell r="AE1171">
            <v>104.20504754334473</v>
          </cell>
          <cell r="AF1171">
            <v>107.34481539584891</v>
          </cell>
          <cell r="AG1171">
            <v>112.15778169826689</v>
          </cell>
          <cell r="AH1171">
            <v>121.30581597743202</v>
          </cell>
        </row>
        <row r="1172">
          <cell r="AD1172">
            <v>101.9204388878391</v>
          </cell>
          <cell r="AE1172">
            <v>104.21693786635022</v>
          </cell>
          <cell r="AF1172">
            <v>107.35789336835654</v>
          </cell>
          <cell r="AG1172">
            <v>112.1702140369574</v>
          </cell>
          <cell r="AH1172">
            <v>121.31821242754192</v>
          </cell>
        </row>
        <row r="1173">
          <cell r="AD1173">
            <v>101.93313390071154</v>
          </cell>
          <cell r="AE1173">
            <v>104.22882818935571</v>
          </cell>
          <cell r="AF1173">
            <v>107.37097134086417</v>
          </cell>
          <cell r="AG1173">
            <v>112.18264637564791</v>
          </cell>
          <cell r="AH1173">
            <v>121.33060887765183</v>
          </cell>
        </row>
        <row r="1174">
          <cell r="AD1174">
            <v>101.94582891358398</v>
          </cell>
          <cell r="AE1174">
            <v>104.2407185123612</v>
          </cell>
          <cell r="AF1174">
            <v>107.3840493133718</v>
          </cell>
          <cell r="AG1174">
            <v>112.19507871433842</v>
          </cell>
          <cell r="AH1174">
            <v>121.34300532776173</v>
          </cell>
        </row>
        <row r="1175">
          <cell r="AD1175">
            <v>101.95852392645642</v>
          </cell>
          <cell r="AE1175">
            <v>104.25260883536669</v>
          </cell>
          <cell r="AF1175">
            <v>107.39712728587944</v>
          </cell>
          <cell r="AG1175">
            <v>112.20751105302892</v>
          </cell>
          <cell r="AH1175">
            <v>121.35540177787163</v>
          </cell>
        </row>
        <row r="1176">
          <cell r="AD1176">
            <v>101.97121893932885</v>
          </cell>
          <cell r="AE1176">
            <v>104.26449915837217</v>
          </cell>
          <cell r="AF1176">
            <v>107.41020525838708</v>
          </cell>
          <cell r="AG1176">
            <v>112.21994339171944</v>
          </cell>
          <cell r="AH1176">
            <v>121.36779822798154</v>
          </cell>
        </row>
        <row r="1177">
          <cell r="AD1177">
            <v>101.98391395220129</v>
          </cell>
          <cell r="AE1177">
            <v>104.27638948137766</v>
          </cell>
          <cell r="AF1177">
            <v>107.42328323089471</v>
          </cell>
          <cell r="AG1177">
            <v>112.23237573040994</v>
          </cell>
          <cell r="AH1177">
            <v>121.38019467809143</v>
          </cell>
        </row>
        <row r="1178">
          <cell r="AD1178">
            <v>101.99660896507373</v>
          </cell>
          <cell r="AE1178">
            <v>104.28827980438315</v>
          </cell>
          <cell r="AF1178">
            <v>107.43636120340234</v>
          </cell>
          <cell r="AG1178">
            <v>112.24480806910044</v>
          </cell>
          <cell r="AH1178">
            <v>121.39259112820133</v>
          </cell>
        </row>
        <row r="1179">
          <cell r="AD1179">
            <v>102.0086809183763</v>
          </cell>
          <cell r="AE1179">
            <v>104.30017012738864</v>
          </cell>
          <cell r="AF1179">
            <v>107.44943917590997</v>
          </cell>
          <cell r="AG1179">
            <v>112.25724040779096</v>
          </cell>
          <cell r="AH1179">
            <v>121.40498757831124</v>
          </cell>
        </row>
        <row r="1180">
          <cell r="AD1180">
            <v>102.02052578421427</v>
          </cell>
          <cell r="AE1180">
            <v>104.31206045039413</v>
          </cell>
          <cell r="AF1180">
            <v>107.4625171484176</v>
          </cell>
          <cell r="AG1180">
            <v>112.26967274648146</v>
          </cell>
          <cell r="AH1180">
            <v>121.41738402842114</v>
          </cell>
        </row>
        <row r="1181">
          <cell r="AD1181">
            <v>102.03237065005224</v>
          </cell>
          <cell r="AE1181">
            <v>104.32395077339962</v>
          </cell>
          <cell r="AF1181">
            <v>107.47559512092523</v>
          </cell>
          <cell r="AG1181">
            <v>112.28210508517198</v>
          </cell>
          <cell r="AH1181">
            <v>121.42978047853104</v>
          </cell>
        </row>
        <row r="1182">
          <cell r="AD1182">
            <v>102.04421551589022</v>
          </cell>
          <cell r="AE1182">
            <v>104.3358410964051</v>
          </cell>
          <cell r="AF1182">
            <v>107.48867309343287</v>
          </cell>
          <cell r="AG1182">
            <v>112.29453742386248</v>
          </cell>
          <cell r="AH1182">
            <v>121.44217692864095</v>
          </cell>
        </row>
        <row r="1183">
          <cell r="AD1183">
            <v>102.05606038172817</v>
          </cell>
          <cell r="AE1183">
            <v>104.34773141941059</v>
          </cell>
          <cell r="AF1183">
            <v>107.50175106594051</v>
          </cell>
          <cell r="AG1183">
            <v>112.306969762553</v>
          </cell>
          <cell r="AH1183">
            <v>121.45457337875085</v>
          </cell>
        </row>
        <row r="1184">
          <cell r="AD1184">
            <v>102.06790524756615</v>
          </cell>
          <cell r="AE1184">
            <v>104.35962174241608</v>
          </cell>
          <cell r="AF1184">
            <v>107.51482903844814</v>
          </cell>
          <cell r="AG1184">
            <v>112.3194021012435</v>
          </cell>
          <cell r="AH1184">
            <v>121.46696982886075</v>
          </cell>
        </row>
        <row r="1185">
          <cell r="AD1185">
            <v>102.07975011340412</v>
          </cell>
          <cell r="AE1185">
            <v>104.37151206542157</v>
          </cell>
          <cell r="AF1185">
            <v>107.52790701095577</v>
          </cell>
          <cell r="AG1185">
            <v>112.331834439934</v>
          </cell>
          <cell r="AH1185">
            <v>121.47936627897066</v>
          </cell>
        </row>
        <row r="1186">
          <cell r="AD1186">
            <v>102.09159497924209</v>
          </cell>
          <cell r="AE1186">
            <v>104.38340238842706</v>
          </cell>
          <cell r="AF1186">
            <v>107.5409849834634</v>
          </cell>
          <cell r="AG1186">
            <v>112.34426677862452</v>
          </cell>
          <cell r="AH1186">
            <v>121.49176272908056</v>
          </cell>
        </row>
        <row r="1187">
          <cell r="AD1187">
            <v>102.10343984508005</v>
          </cell>
          <cell r="AE1187">
            <v>104.39529271143255</v>
          </cell>
          <cell r="AF1187">
            <v>107.55406295597103</v>
          </cell>
          <cell r="AG1187">
            <v>112.35669911731502</v>
          </cell>
          <cell r="AH1187">
            <v>121.50415917919047</v>
          </cell>
        </row>
        <row r="1188">
          <cell r="AD1188">
            <v>102.11528471091802</v>
          </cell>
          <cell r="AE1188">
            <v>104.40718303443803</v>
          </cell>
          <cell r="AF1188">
            <v>107.56714092847866</v>
          </cell>
          <cell r="AG1188">
            <v>112.36913145600553</v>
          </cell>
          <cell r="AH1188">
            <v>121.51655562930037</v>
          </cell>
        </row>
        <row r="1189">
          <cell r="AD1189">
            <v>102.12712957675599</v>
          </cell>
          <cell r="AE1189">
            <v>104.41907335744352</v>
          </cell>
          <cell r="AF1189">
            <v>107.5802189009863</v>
          </cell>
          <cell r="AG1189">
            <v>112.38156379469604</v>
          </cell>
          <cell r="AH1189">
            <v>121.52895207941026</v>
          </cell>
        </row>
        <row r="1190">
          <cell r="AD1190">
            <v>102.13897444259396</v>
          </cell>
          <cell r="AE1190">
            <v>104.43096368044901</v>
          </cell>
          <cell r="AF1190">
            <v>107.59329687349394</v>
          </cell>
          <cell r="AG1190">
            <v>112.39399613338655</v>
          </cell>
          <cell r="AH1190">
            <v>121.54134852952016</v>
          </cell>
        </row>
        <row r="1191">
          <cell r="AD1191">
            <v>102.15081930843193</v>
          </cell>
          <cell r="AE1191">
            <v>104.4428540034545</v>
          </cell>
          <cell r="AF1191">
            <v>107.60637484600157</v>
          </cell>
          <cell r="AG1191">
            <v>112.40642847207705</v>
          </cell>
          <cell r="AH1191">
            <v>121.55374497963007</v>
          </cell>
        </row>
        <row r="1192">
          <cell r="AD1192">
            <v>102.16266417426989</v>
          </cell>
          <cell r="AE1192">
            <v>104.45474432645999</v>
          </cell>
          <cell r="AF1192">
            <v>107.6194528185092</v>
          </cell>
          <cell r="AG1192">
            <v>112.41886081076757</v>
          </cell>
          <cell r="AH1192">
            <v>121.56614142973997</v>
          </cell>
        </row>
        <row r="1193">
          <cell r="AD1193">
            <v>102.17450904010786</v>
          </cell>
          <cell r="AE1193">
            <v>104.46663464946548</v>
          </cell>
          <cell r="AF1193">
            <v>107.63253079101683</v>
          </cell>
          <cell r="AG1193">
            <v>112.43129314945807</v>
          </cell>
          <cell r="AH1193">
            <v>121.57853787984988</v>
          </cell>
        </row>
        <row r="1194">
          <cell r="AD1194">
            <v>102.18635390594584</v>
          </cell>
          <cell r="AE1194">
            <v>104.47852497247096</v>
          </cell>
          <cell r="AF1194">
            <v>107.64560876352446</v>
          </cell>
          <cell r="AG1194">
            <v>112.44372548814857</v>
          </cell>
          <cell r="AH1194">
            <v>121.59093432995978</v>
          </cell>
        </row>
        <row r="1195">
          <cell r="AD1195">
            <v>102.19819877178381</v>
          </cell>
          <cell r="AE1195">
            <v>104.49041529547645</v>
          </cell>
          <cell r="AF1195">
            <v>107.6586867360321</v>
          </cell>
          <cell r="AG1195">
            <v>112.45615782683909</v>
          </cell>
          <cell r="AH1195">
            <v>121.60333078006968</v>
          </cell>
        </row>
        <row r="1196">
          <cell r="AD1196">
            <v>102.21004363762177</v>
          </cell>
          <cell r="AE1196">
            <v>104.50230561848194</v>
          </cell>
          <cell r="AF1196">
            <v>107.67176470853974</v>
          </cell>
          <cell r="AG1196">
            <v>112.46859016552959</v>
          </cell>
          <cell r="AH1196">
            <v>121.61572723017959</v>
          </cell>
        </row>
        <row r="1197">
          <cell r="AD1197">
            <v>102.22188850345974</v>
          </cell>
          <cell r="AE1197">
            <v>104.51419594148743</v>
          </cell>
          <cell r="AF1197">
            <v>107.68484268104737</v>
          </cell>
          <cell r="AG1197">
            <v>112.48102250422011</v>
          </cell>
          <cell r="AH1197">
            <v>121.62812368028949</v>
          </cell>
        </row>
        <row r="1198">
          <cell r="AD1198">
            <v>102.23373336929771</v>
          </cell>
          <cell r="AE1198">
            <v>104.52608626449292</v>
          </cell>
          <cell r="AF1198">
            <v>107.697920653555</v>
          </cell>
          <cell r="AG1198">
            <v>112.49345484291061</v>
          </cell>
          <cell r="AH1198">
            <v>121.64052013039939</v>
          </cell>
        </row>
        <row r="1199">
          <cell r="AD1199">
            <v>102.24557823513568</v>
          </cell>
          <cell r="AE1199">
            <v>104.53797658749841</v>
          </cell>
          <cell r="AF1199">
            <v>107.71099862606263</v>
          </cell>
          <cell r="AG1199">
            <v>112.50588718160112</v>
          </cell>
          <cell r="AH1199">
            <v>121.6529165805093</v>
          </cell>
        </row>
        <row r="1200">
          <cell r="AD1200">
            <v>102.25742310097364</v>
          </cell>
          <cell r="AE1200">
            <v>104.54986691050389</v>
          </cell>
          <cell r="AF1200">
            <v>107.72407659857026</v>
          </cell>
          <cell r="AG1200">
            <v>112.51831952029163</v>
          </cell>
          <cell r="AH1200">
            <v>121.66531303061919</v>
          </cell>
        </row>
        <row r="1201">
          <cell r="AD1201">
            <v>102.26926796681161</v>
          </cell>
          <cell r="AE1201">
            <v>104.56175723350938</v>
          </cell>
          <cell r="AF1201">
            <v>107.73715457107789</v>
          </cell>
          <cell r="AG1201">
            <v>112.53075185898214</v>
          </cell>
          <cell r="AH1201">
            <v>121.67770948072909</v>
          </cell>
        </row>
        <row r="1202">
          <cell r="AD1202">
            <v>102.28111283264958</v>
          </cell>
          <cell r="AE1202">
            <v>104.57364755651487</v>
          </cell>
          <cell r="AF1202">
            <v>107.75023254358553</v>
          </cell>
          <cell r="AG1202">
            <v>112.54318419767264</v>
          </cell>
          <cell r="AH1202">
            <v>121.690105930839</v>
          </cell>
        </row>
        <row r="1203">
          <cell r="AD1203">
            <v>102.29295769848756</v>
          </cell>
          <cell r="AE1203">
            <v>104.58553787952036</v>
          </cell>
          <cell r="AF1203">
            <v>107.76331051609317</v>
          </cell>
          <cell r="AG1203">
            <v>112.55561653636315</v>
          </cell>
          <cell r="AH1203">
            <v>121.7025023809489</v>
          </cell>
        </row>
        <row r="1204">
          <cell r="AD1204">
            <v>102.30480256432553</v>
          </cell>
          <cell r="AE1204">
            <v>104.59742820252585</v>
          </cell>
          <cell r="AF1204">
            <v>107.7763884886008</v>
          </cell>
          <cell r="AG1204">
            <v>112.56804887505366</v>
          </cell>
          <cell r="AH1204">
            <v>121.7148988310588</v>
          </cell>
        </row>
        <row r="1205">
          <cell r="AD1205">
            <v>102.31664743016348</v>
          </cell>
          <cell r="AE1205">
            <v>104.60931852553134</v>
          </cell>
          <cell r="AF1205">
            <v>107.78946646110843</v>
          </cell>
          <cell r="AG1205">
            <v>112.58048121374416</v>
          </cell>
          <cell r="AH1205">
            <v>121.72729528116871</v>
          </cell>
        </row>
        <row r="1206">
          <cell r="AD1206">
            <v>102.32849229600146</v>
          </cell>
          <cell r="AE1206">
            <v>104.62120884853682</v>
          </cell>
          <cell r="AF1206">
            <v>107.80254443361606</v>
          </cell>
          <cell r="AG1206">
            <v>112.59291355243468</v>
          </cell>
          <cell r="AH1206">
            <v>121.73969173127861</v>
          </cell>
        </row>
        <row r="1207">
          <cell r="AD1207">
            <v>102.34033716183943</v>
          </cell>
          <cell r="AE1207">
            <v>104.63309917154231</v>
          </cell>
          <cell r="AF1207">
            <v>107.81562240612369</v>
          </cell>
          <cell r="AG1207">
            <v>112.60534589112518</v>
          </cell>
          <cell r="AH1207">
            <v>121.75208818138852</v>
          </cell>
        </row>
        <row r="1208">
          <cell r="AD1208">
            <v>102.3521820276774</v>
          </cell>
          <cell r="AE1208">
            <v>104.6449894945478</v>
          </cell>
          <cell r="AF1208">
            <v>107.82870037863132</v>
          </cell>
          <cell r="AG1208">
            <v>112.6177782298157</v>
          </cell>
          <cell r="AH1208">
            <v>121.76448463149842</v>
          </cell>
        </row>
        <row r="1209">
          <cell r="AD1209">
            <v>102.36402689351536</v>
          </cell>
          <cell r="AE1209">
            <v>104.65687981755327</v>
          </cell>
          <cell r="AF1209">
            <v>107.84177835113896</v>
          </cell>
          <cell r="AG1209">
            <v>112.6302105685062</v>
          </cell>
          <cell r="AH1209">
            <v>121.77688108160832</v>
          </cell>
        </row>
        <row r="1210">
          <cell r="AD1210">
            <v>102.37587175935333</v>
          </cell>
          <cell r="AE1210">
            <v>104.66877014055876</v>
          </cell>
          <cell r="AF1210">
            <v>107.8548563236466</v>
          </cell>
          <cell r="AG1210">
            <v>112.64264290719672</v>
          </cell>
          <cell r="AH1210">
            <v>121.78927753171823</v>
          </cell>
        </row>
        <row r="1211">
          <cell r="AD1211">
            <v>102.3877166251913</v>
          </cell>
          <cell r="AE1211">
            <v>104.68066046356425</v>
          </cell>
          <cell r="AF1211">
            <v>107.86793429615423</v>
          </cell>
          <cell r="AG1211">
            <v>112.65507524588722</v>
          </cell>
          <cell r="AH1211">
            <v>121.80167398182813</v>
          </cell>
        </row>
        <row r="1212">
          <cell r="AD1212">
            <v>102.39956149102927</v>
          </cell>
          <cell r="AE1212">
            <v>104.69255078656974</v>
          </cell>
          <cell r="AF1212">
            <v>107.88101226866186</v>
          </cell>
          <cell r="AG1212">
            <v>112.66750758457772</v>
          </cell>
          <cell r="AH1212">
            <v>121.81407043193802</v>
          </cell>
        </row>
        <row r="1213">
          <cell r="AD1213">
            <v>102.41140635686723</v>
          </cell>
          <cell r="AE1213">
            <v>104.70444110957523</v>
          </cell>
          <cell r="AF1213">
            <v>107.89409024116949</v>
          </cell>
          <cell r="AG1213">
            <v>112.67993992326824</v>
          </cell>
          <cell r="AH1213">
            <v>121.82646688204792</v>
          </cell>
        </row>
        <row r="1214">
          <cell r="AD1214">
            <v>102.4232512227052</v>
          </cell>
          <cell r="AE1214">
            <v>104.71633143258072</v>
          </cell>
          <cell r="AF1214">
            <v>107.90716821367712</v>
          </cell>
          <cell r="AG1214">
            <v>112.69237226195874</v>
          </cell>
          <cell r="AH1214">
            <v>121.83886333215783</v>
          </cell>
        </row>
        <row r="1215">
          <cell r="AD1215">
            <v>102.43509608854318</v>
          </cell>
          <cell r="AE1215">
            <v>104.7282217555862</v>
          </cell>
          <cell r="AF1215">
            <v>107.92024618618476</v>
          </cell>
          <cell r="AG1215">
            <v>112.70480460064925</v>
          </cell>
          <cell r="AH1215">
            <v>121.85125978226773</v>
          </cell>
        </row>
        <row r="1216">
          <cell r="AD1216">
            <v>102.44694095438115</v>
          </cell>
          <cell r="AE1216">
            <v>104.74011207859169</v>
          </cell>
          <cell r="AF1216">
            <v>107.93332415869239</v>
          </cell>
          <cell r="AG1216">
            <v>112.71723693933976</v>
          </cell>
          <cell r="AH1216">
            <v>121.86365623237764</v>
          </cell>
        </row>
        <row r="1217">
          <cell r="AD1217">
            <v>102.45878582021911</v>
          </cell>
          <cell r="AE1217">
            <v>104.75200240159718</v>
          </cell>
          <cell r="AF1217">
            <v>107.94640213120003</v>
          </cell>
          <cell r="AG1217">
            <v>112.72966927803027</v>
          </cell>
          <cell r="AH1217">
            <v>121.87605268248754</v>
          </cell>
        </row>
        <row r="1218">
          <cell r="AD1218">
            <v>102.47063068605708</v>
          </cell>
          <cell r="AE1218">
            <v>104.76389272460267</v>
          </cell>
          <cell r="AF1218">
            <v>107.95948010370766</v>
          </cell>
          <cell r="AG1218">
            <v>112.74210161672077</v>
          </cell>
          <cell r="AH1218">
            <v>121.88844913259744</v>
          </cell>
        </row>
        <row r="1219">
          <cell r="AD1219">
            <v>102.48247555189505</v>
          </cell>
          <cell r="AE1219">
            <v>104.77578304760816</v>
          </cell>
          <cell r="AF1219">
            <v>107.97255807621529</v>
          </cell>
          <cell r="AG1219">
            <v>112.75453395541129</v>
          </cell>
          <cell r="AH1219">
            <v>121.90084558270735</v>
          </cell>
        </row>
        <row r="1220">
          <cell r="AD1220">
            <v>102.49432041773302</v>
          </cell>
          <cell r="AE1220">
            <v>104.78767337061365</v>
          </cell>
          <cell r="AF1220">
            <v>107.98563604872292</v>
          </cell>
          <cell r="AG1220">
            <v>112.76696629410179</v>
          </cell>
          <cell r="AH1220">
            <v>121.91324203281725</v>
          </cell>
        </row>
        <row r="1221">
          <cell r="AD1221">
            <v>102.50616528357099</v>
          </cell>
          <cell r="AE1221">
            <v>104.79956369361913</v>
          </cell>
          <cell r="AF1221">
            <v>107.99871402123055</v>
          </cell>
          <cell r="AG1221">
            <v>112.77939863279229</v>
          </cell>
          <cell r="AH1221">
            <v>121.92563848292716</v>
          </cell>
        </row>
        <row r="1222">
          <cell r="AD1222">
            <v>102.51801014940895</v>
          </cell>
          <cell r="AE1222">
            <v>104.81145401662462</v>
          </cell>
          <cell r="AF1222">
            <v>108.01080288525374</v>
          </cell>
          <cell r="AG1222">
            <v>112.79183097148281</v>
          </cell>
          <cell r="AH1222">
            <v>121.93803493303706</v>
          </cell>
        </row>
        <row r="1223">
          <cell r="AD1223">
            <v>102.52985501524692</v>
          </cell>
          <cell r="AE1223">
            <v>104.82334433963011</v>
          </cell>
          <cell r="AF1223">
            <v>108.02278388180855</v>
          </cell>
          <cell r="AG1223">
            <v>112.80426331017331</v>
          </cell>
          <cell r="AH1223">
            <v>121.95043138314695</v>
          </cell>
        </row>
        <row r="1224">
          <cell r="AD1224">
            <v>102.5416998810849</v>
          </cell>
          <cell r="AE1224">
            <v>104.8352346626356</v>
          </cell>
          <cell r="AF1224">
            <v>108.03476487836335</v>
          </cell>
          <cell r="AG1224">
            <v>112.81669564886383</v>
          </cell>
          <cell r="AH1224">
            <v>121.96282783325685</v>
          </cell>
        </row>
        <row r="1225">
          <cell r="AD1225">
            <v>102.55354474692287</v>
          </cell>
          <cell r="AE1225">
            <v>104.84712498564109</v>
          </cell>
          <cell r="AF1225">
            <v>108.04674587491816</v>
          </cell>
          <cell r="AG1225">
            <v>112.82912798755433</v>
          </cell>
          <cell r="AH1225">
            <v>121.97522428336676</v>
          </cell>
        </row>
        <row r="1226">
          <cell r="AD1226">
            <v>102.56538961276082</v>
          </cell>
          <cell r="AE1226">
            <v>104.85901530864658</v>
          </cell>
          <cell r="AF1226">
            <v>108.05872687147296</v>
          </cell>
          <cell r="AG1226">
            <v>112.84156032624485</v>
          </cell>
          <cell r="AH1226">
            <v>121.98762073347666</v>
          </cell>
        </row>
        <row r="1227">
          <cell r="AD1227">
            <v>102.5772344785988</v>
          </cell>
          <cell r="AE1227">
            <v>104.87090563165206</v>
          </cell>
          <cell r="AF1227">
            <v>108.07070786802777</v>
          </cell>
          <cell r="AG1227">
            <v>112.85399266493535</v>
          </cell>
          <cell r="AH1227">
            <v>122.0000150007215</v>
          </cell>
        </row>
        <row r="1228">
          <cell r="AD1228">
            <v>102.58907934443677</v>
          </cell>
          <cell r="AE1228">
            <v>104.88279595465755</v>
          </cell>
          <cell r="AF1228">
            <v>108.08268886458256</v>
          </cell>
          <cell r="AG1228">
            <v>112.86642500362586</v>
          </cell>
          <cell r="AH1228">
            <v>122.01083670520119</v>
          </cell>
        </row>
        <row r="1229">
          <cell r="AD1229">
            <v>102.60092421027474</v>
          </cell>
          <cell r="AE1229">
            <v>104.89468627766304</v>
          </cell>
          <cell r="AF1229">
            <v>108.09466986113738</v>
          </cell>
          <cell r="AG1229">
            <v>112.87885734231637</v>
          </cell>
          <cell r="AH1229">
            <v>122.02165840968087</v>
          </cell>
        </row>
        <row r="1230">
          <cell r="AD1230">
            <v>102.6127690761127</v>
          </cell>
          <cell r="AE1230">
            <v>104.90657660066853</v>
          </cell>
          <cell r="AF1230">
            <v>108.10665085769217</v>
          </cell>
          <cell r="AG1230">
            <v>112.89128968100687</v>
          </cell>
          <cell r="AH1230">
            <v>122.03248011416055</v>
          </cell>
        </row>
        <row r="1231">
          <cell r="AD1231">
            <v>102.62461394195067</v>
          </cell>
          <cell r="AE1231">
            <v>104.91846692367402</v>
          </cell>
          <cell r="AF1231">
            <v>108.11863185424698</v>
          </cell>
          <cell r="AG1231">
            <v>112.90372201969738</v>
          </cell>
          <cell r="AH1231">
            <v>122.04330181864023</v>
          </cell>
        </row>
        <row r="1232">
          <cell r="AD1232">
            <v>102.63645880778864</v>
          </cell>
          <cell r="AE1232">
            <v>104.93035724667951</v>
          </cell>
          <cell r="AF1232">
            <v>108.13061285080178</v>
          </cell>
          <cell r="AG1232">
            <v>112.91615435838789</v>
          </cell>
          <cell r="AH1232">
            <v>122.05412352311991</v>
          </cell>
        </row>
        <row r="1233">
          <cell r="AD1233">
            <v>102.64830367362661</v>
          </cell>
          <cell r="AE1233">
            <v>104.94224756968499</v>
          </cell>
          <cell r="AF1233">
            <v>108.14259384735659</v>
          </cell>
          <cell r="AG1233">
            <v>112.9285866970784</v>
          </cell>
          <cell r="AH1233">
            <v>122.06494522759959</v>
          </cell>
        </row>
        <row r="1234">
          <cell r="AD1234">
            <v>102.66014853946459</v>
          </cell>
          <cell r="AE1234">
            <v>104.95413789269048</v>
          </cell>
          <cell r="AF1234">
            <v>108.15457484391139</v>
          </cell>
          <cell r="AG1234">
            <v>112.9410190357689</v>
          </cell>
          <cell r="AH1234">
            <v>122.07576693207928</v>
          </cell>
        </row>
        <row r="1235">
          <cell r="AD1235">
            <v>102.67199340530254</v>
          </cell>
          <cell r="AE1235">
            <v>104.96602821569597</v>
          </cell>
          <cell r="AF1235">
            <v>108.1665558404662</v>
          </cell>
          <cell r="AG1235">
            <v>112.95345137445942</v>
          </cell>
          <cell r="AH1235">
            <v>122.08658863655896</v>
          </cell>
        </row>
        <row r="1236">
          <cell r="AD1236">
            <v>102.68383827114052</v>
          </cell>
          <cell r="AE1236">
            <v>104.97791853870146</v>
          </cell>
          <cell r="AF1236">
            <v>108.178536837021</v>
          </cell>
          <cell r="AG1236">
            <v>112.96588371314992</v>
          </cell>
          <cell r="AH1236">
            <v>122.09741034103864</v>
          </cell>
        </row>
        <row r="1237">
          <cell r="AD1237">
            <v>102.69568313697849</v>
          </cell>
          <cell r="AE1237">
            <v>104.98980886170695</v>
          </cell>
          <cell r="AF1237">
            <v>108.19051783357581</v>
          </cell>
          <cell r="AG1237">
            <v>112.97831605184044</v>
          </cell>
          <cell r="AH1237">
            <v>122.10823204551832</v>
          </cell>
        </row>
        <row r="1238">
          <cell r="AD1238">
            <v>102.70752800281646</v>
          </cell>
          <cell r="AE1238">
            <v>105.00159453089373</v>
          </cell>
          <cell r="AF1238">
            <v>108.20249883013061</v>
          </cell>
          <cell r="AG1238">
            <v>112.99074839053094</v>
          </cell>
          <cell r="AH1238">
            <v>122.119053749998</v>
          </cell>
        </row>
        <row r="1239">
          <cell r="AD1239">
            <v>102.71937286865442</v>
          </cell>
          <cell r="AE1239">
            <v>105.01275252168188</v>
          </cell>
          <cell r="AF1239">
            <v>108.21447982668542</v>
          </cell>
          <cell r="AG1239">
            <v>113.00306046224779</v>
          </cell>
          <cell r="AH1239">
            <v>122.12987545447768</v>
          </cell>
        </row>
        <row r="1240">
          <cell r="AD1240">
            <v>102.73121773449239</v>
          </cell>
          <cell r="AE1240">
            <v>105.02391051247001</v>
          </cell>
          <cell r="AF1240">
            <v>108.22646082324022</v>
          </cell>
          <cell r="AG1240">
            <v>113.01502272013424</v>
          </cell>
          <cell r="AH1240">
            <v>122.14069715895737</v>
          </cell>
        </row>
        <row r="1241">
          <cell r="AD1241">
            <v>102.74306260033036</v>
          </cell>
          <cell r="AE1241">
            <v>105.03506850325815</v>
          </cell>
          <cell r="AF1241">
            <v>108.23844181979503</v>
          </cell>
          <cell r="AG1241">
            <v>113.02698497802069</v>
          </cell>
          <cell r="AH1241">
            <v>122.15151886343705</v>
          </cell>
        </row>
        <row r="1242">
          <cell r="AD1242">
            <v>102.75490746616833</v>
          </cell>
          <cell r="AE1242">
            <v>105.04622649404628</v>
          </cell>
          <cell r="AF1242">
            <v>108.25042281634983</v>
          </cell>
          <cell r="AG1242">
            <v>113.03894723590716</v>
          </cell>
          <cell r="AH1242">
            <v>122.16234056791673</v>
          </cell>
        </row>
        <row r="1243">
          <cell r="AD1243">
            <v>102.76675233200629</v>
          </cell>
          <cell r="AE1243">
            <v>105.05738448483442</v>
          </cell>
          <cell r="AF1243">
            <v>108.26240381290464</v>
          </cell>
          <cell r="AG1243">
            <v>113.05090949379361</v>
          </cell>
          <cell r="AH1243">
            <v>122.17316227239641</v>
          </cell>
        </row>
        <row r="1244">
          <cell r="AD1244">
            <v>102.77859719784426</v>
          </cell>
          <cell r="AE1244">
            <v>105.06854247562255</v>
          </cell>
          <cell r="AF1244">
            <v>108.27438480945943</v>
          </cell>
          <cell r="AG1244">
            <v>113.06287175168006</v>
          </cell>
          <cell r="AH1244">
            <v>122.18398397687609</v>
          </cell>
        </row>
        <row r="1245">
          <cell r="AD1245">
            <v>102.79044206368224</v>
          </cell>
          <cell r="AE1245">
            <v>105.07970046641069</v>
          </cell>
          <cell r="AF1245">
            <v>108.28636580601425</v>
          </cell>
          <cell r="AG1245">
            <v>113.07483400956653</v>
          </cell>
          <cell r="AH1245">
            <v>122.19480568135577</v>
          </cell>
        </row>
        <row r="1246">
          <cell r="AD1246">
            <v>102.80228692952021</v>
          </cell>
          <cell r="AE1246">
            <v>105.09085845719882</v>
          </cell>
          <cell r="AF1246">
            <v>108.29834680256904</v>
          </cell>
          <cell r="AG1246">
            <v>113.08679626745298</v>
          </cell>
          <cell r="AH1246">
            <v>122.20562738583546</v>
          </cell>
        </row>
        <row r="1247">
          <cell r="AD1247">
            <v>102.81413179535816</v>
          </cell>
          <cell r="AE1247">
            <v>105.10201644798695</v>
          </cell>
          <cell r="AF1247">
            <v>108.31032779912385</v>
          </cell>
          <cell r="AG1247">
            <v>113.09875852533943</v>
          </cell>
          <cell r="AH1247">
            <v>122.21644909031515</v>
          </cell>
        </row>
        <row r="1248">
          <cell r="AD1248">
            <v>102.82597666119614</v>
          </cell>
          <cell r="AE1248">
            <v>105.11317443877509</v>
          </cell>
          <cell r="AF1248">
            <v>108.32230879567865</v>
          </cell>
          <cell r="AG1248">
            <v>113.1107207832259</v>
          </cell>
          <cell r="AH1248">
            <v>122.22727079479483</v>
          </cell>
        </row>
        <row r="1249">
          <cell r="AD1249">
            <v>102.83782152703411</v>
          </cell>
          <cell r="AE1249">
            <v>105.12433242956324</v>
          </cell>
          <cell r="AF1249">
            <v>108.33428979223346</v>
          </cell>
          <cell r="AG1249">
            <v>113.12268304111235</v>
          </cell>
          <cell r="AH1249">
            <v>122.23809249927452</v>
          </cell>
        </row>
        <row r="1250">
          <cell r="AD1250">
            <v>102.84966639287208</v>
          </cell>
          <cell r="AE1250">
            <v>105.13549042035137</v>
          </cell>
          <cell r="AF1250">
            <v>108.34627078878826</v>
          </cell>
          <cell r="AG1250">
            <v>113.13464529899881</v>
          </cell>
          <cell r="AH1250">
            <v>122.2489142037542</v>
          </cell>
        </row>
        <row r="1251">
          <cell r="AD1251">
            <v>102.86151125871005</v>
          </cell>
          <cell r="AE1251">
            <v>105.14664841113951</v>
          </cell>
          <cell r="AF1251">
            <v>108.35825178534307</v>
          </cell>
          <cell r="AG1251">
            <v>113.14660755688527</v>
          </cell>
          <cell r="AH1251">
            <v>122.25973590823388</v>
          </cell>
        </row>
        <row r="1252">
          <cell r="AD1252">
            <v>102.87335612454801</v>
          </cell>
          <cell r="AE1252">
            <v>105.15780640192764</v>
          </cell>
          <cell r="AF1252">
            <v>108.37023278189787</v>
          </cell>
          <cell r="AG1252">
            <v>113.15856981477172</v>
          </cell>
          <cell r="AH1252">
            <v>122.27055761271356</v>
          </cell>
        </row>
        <row r="1253">
          <cell r="AD1253">
            <v>102.88520099038598</v>
          </cell>
          <cell r="AE1253">
            <v>105.16896439271578</v>
          </cell>
          <cell r="AF1253">
            <v>108.38221377845268</v>
          </cell>
          <cell r="AG1253">
            <v>113.17053207265818</v>
          </cell>
          <cell r="AH1253">
            <v>122.28137931719324</v>
          </cell>
        </row>
        <row r="1254">
          <cell r="AD1254">
            <v>102.89704585622395</v>
          </cell>
          <cell r="AE1254">
            <v>105.18012238350391</v>
          </cell>
          <cell r="AF1254">
            <v>108.39419477500748</v>
          </cell>
          <cell r="AG1254">
            <v>113.18249433054463</v>
          </cell>
          <cell r="AH1254">
            <v>122.29220102167292</v>
          </cell>
        </row>
        <row r="1255">
          <cell r="AD1255">
            <v>102.90889072206193</v>
          </cell>
          <cell r="AE1255">
            <v>105.19128037429205</v>
          </cell>
          <cell r="AF1255">
            <v>108.40617577156229</v>
          </cell>
          <cell r="AG1255">
            <v>113.19445658843109</v>
          </cell>
          <cell r="AH1255">
            <v>122.30302272615261</v>
          </cell>
        </row>
        <row r="1256">
          <cell r="AD1256">
            <v>102.92073558789988</v>
          </cell>
          <cell r="AE1256">
            <v>105.20243836508018</v>
          </cell>
          <cell r="AF1256">
            <v>108.41815676811709</v>
          </cell>
          <cell r="AG1256">
            <v>113.20641884631755</v>
          </cell>
          <cell r="AH1256">
            <v>122.31384443063229</v>
          </cell>
        </row>
        <row r="1257">
          <cell r="AD1257">
            <v>102.93258045373786</v>
          </cell>
          <cell r="AE1257">
            <v>105.21359635586832</v>
          </cell>
          <cell r="AF1257">
            <v>108.4301377646719</v>
          </cell>
          <cell r="AG1257">
            <v>113.218381104204</v>
          </cell>
          <cell r="AH1257">
            <v>122.32466613511197</v>
          </cell>
        </row>
        <row r="1258">
          <cell r="AD1258">
            <v>102.94442531957583</v>
          </cell>
          <cell r="AE1258">
            <v>105.22475434665647</v>
          </cell>
          <cell r="AF1258">
            <v>108.44211876122669</v>
          </cell>
          <cell r="AG1258">
            <v>113.23034336209047</v>
          </cell>
          <cell r="AH1258">
            <v>122.33548783959165</v>
          </cell>
        </row>
        <row r="1259">
          <cell r="AD1259">
            <v>102.9562701854138</v>
          </cell>
          <cell r="AE1259">
            <v>105.2359123374446</v>
          </cell>
          <cell r="AF1259">
            <v>108.45409975778151</v>
          </cell>
          <cell r="AG1259">
            <v>113.24230561997692</v>
          </cell>
          <cell r="AH1259">
            <v>122.34630954407133</v>
          </cell>
        </row>
        <row r="1260">
          <cell r="AD1260">
            <v>102.96811505125176</v>
          </cell>
          <cell r="AE1260">
            <v>105.24707032823274</v>
          </cell>
          <cell r="AF1260">
            <v>108.4660807543363</v>
          </cell>
          <cell r="AG1260">
            <v>113.25426787786337</v>
          </cell>
          <cell r="AH1260">
            <v>122.35713124855101</v>
          </cell>
        </row>
        <row r="1261">
          <cell r="AD1261">
            <v>102.97995991708973</v>
          </cell>
          <cell r="AE1261">
            <v>105.25822831902087</v>
          </cell>
          <cell r="AF1261">
            <v>108.4780617508911</v>
          </cell>
          <cell r="AG1261">
            <v>113.26623013574984</v>
          </cell>
          <cell r="AH1261">
            <v>122.3679529530307</v>
          </cell>
        </row>
        <row r="1262">
          <cell r="AD1262">
            <v>102.9918047829277</v>
          </cell>
          <cell r="AE1262">
            <v>105.26938630980901</v>
          </cell>
          <cell r="AF1262">
            <v>108.49004274744591</v>
          </cell>
          <cell r="AG1262">
            <v>113.27819239363629</v>
          </cell>
          <cell r="AH1262">
            <v>122.37877465751038</v>
          </cell>
        </row>
        <row r="1263">
          <cell r="AD1263">
            <v>103.0034052427059</v>
          </cell>
          <cell r="AE1263">
            <v>105.28054430059714</v>
          </cell>
          <cell r="AF1263">
            <v>108.50202374400071</v>
          </cell>
          <cell r="AG1263">
            <v>113.29015465152274</v>
          </cell>
          <cell r="AH1263">
            <v>122.38959636199006</v>
          </cell>
        </row>
        <row r="1264">
          <cell r="AD1264">
            <v>103.01445689331304</v>
          </cell>
          <cell r="AE1264">
            <v>105.29170229138528</v>
          </cell>
          <cell r="AF1264">
            <v>108.51400474055552</v>
          </cell>
          <cell r="AG1264">
            <v>113.30211690940921</v>
          </cell>
          <cell r="AH1264">
            <v>122.40041806646974</v>
          </cell>
        </row>
        <row r="1265">
          <cell r="AD1265">
            <v>103.0255085439202</v>
          </cell>
          <cell r="AE1265">
            <v>105.30286028217341</v>
          </cell>
          <cell r="AF1265">
            <v>108.52598573711032</v>
          </cell>
          <cell r="AG1265">
            <v>113.31407916729566</v>
          </cell>
          <cell r="AH1265">
            <v>122.41123977094942</v>
          </cell>
        </row>
        <row r="1266">
          <cell r="AD1266">
            <v>103.03656019452735</v>
          </cell>
          <cell r="AE1266">
            <v>105.31401827296155</v>
          </cell>
          <cell r="AF1266">
            <v>108.53796673366513</v>
          </cell>
          <cell r="AG1266">
            <v>113.32604142518211</v>
          </cell>
          <cell r="AH1266">
            <v>122.4220614754291</v>
          </cell>
        </row>
        <row r="1267">
          <cell r="AD1267">
            <v>103.0476118451345</v>
          </cell>
          <cell r="AE1267">
            <v>105.3251762637497</v>
          </cell>
          <cell r="AF1267">
            <v>108.54994773021993</v>
          </cell>
          <cell r="AG1267">
            <v>113.33800368306858</v>
          </cell>
          <cell r="AH1267">
            <v>122.43288317990879</v>
          </cell>
        </row>
        <row r="1268">
          <cell r="AD1268">
            <v>103.05866349574165</v>
          </cell>
          <cell r="AE1268">
            <v>105.33633425453783</v>
          </cell>
          <cell r="AF1268">
            <v>108.56192872677474</v>
          </cell>
          <cell r="AG1268">
            <v>113.34996594095503</v>
          </cell>
          <cell r="AH1268">
            <v>122.44370488438847</v>
          </cell>
        </row>
        <row r="1269">
          <cell r="AD1269">
            <v>103.0697151463488</v>
          </cell>
          <cell r="AE1269">
            <v>105.34749224532597</v>
          </cell>
          <cell r="AF1269">
            <v>108.57390972332954</v>
          </cell>
          <cell r="AG1269">
            <v>113.36192819884148</v>
          </cell>
          <cell r="AH1269">
            <v>122.45452658886815</v>
          </cell>
        </row>
        <row r="1270">
          <cell r="AD1270">
            <v>103.08076679695596</v>
          </cell>
          <cell r="AE1270">
            <v>105.3586502361141</v>
          </cell>
          <cell r="AF1270">
            <v>108.58589071988435</v>
          </cell>
          <cell r="AG1270">
            <v>113.37389045672795</v>
          </cell>
          <cell r="AH1270">
            <v>122.46534829334783</v>
          </cell>
        </row>
        <row r="1271">
          <cell r="AD1271">
            <v>103.09181844756311</v>
          </cell>
          <cell r="AE1271">
            <v>105.36980822690224</v>
          </cell>
          <cell r="AF1271">
            <v>108.59787171643914</v>
          </cell>
          <cell r="AG1271">
            <v>113.3858527146144</v>
          </cell>
          <cell r="AH1271">
            <v>122.47616999782751</v>
          </cell>
        </row>
        <row r="1272">
          <cell r="AD1272">
            <v>103.10287009817026</v>
          </cell>
          <cell r="AE1272">
            <v>105.38096621769037</v>
          </cell>
          <cell r="AF1272">
            <v>108.60985271299396</v>
          </cell>
          <cell r="AG1272">
            <v>113.39781497250085</v>
          </cell>
          <cell r="AH1272">
            <v>122.48699170230719</v>
          </cell>
        </row>
        <row r="1273">
          <cell r="AD1273">
            <v>103.11392174877741</v>
          </cell>
          <cell r="AE1273">
            <v>105.39212420847851</v>
          </cell>
          <cell r="AF1273">
            <v>108.62183370954875</v>
          </cell>
          <cell r="AG1273">
            <v>113.40977723038732</v>
          </cell>
          <cell r="AH1273">
            <v>122.49781340678688</v>
          </cell>
        </row>
        <row r="1274">
          <cell r="AD1274">
            <v>103.12497339938457</v>
          </cell>
          <cell r="AE1274">
            <v>105.40328219926664</v>
          </cell>
          <cell r="AF1274">
            <v>108.63381470610356</v>
          </cell>
          <cell r="AG1274">
            <v>113.42173948827377</v>
          </cell>
          <cell r="AH1274">
            <v>122.50863511126656</v>
          </cell>
        </row>
        <row r="1275">
          <cell r="AD1275">
            <v>103.13602504999172</v>
          </cell>
          <cell r="AE1275">
            <v>105.41444019005478</v>
          </cell>
          <cell r="AF1275">
            <v>108.64579570265836</v>
          </cell>
          <cell r="AG1275">
            <v>113.43370174616022</v>
          </cell>
          <cell r="AH1275">
            <v>122.51945681574624</v>
          </cell>
        </row>
        <row r="1276">
          <cell r="AD1276">
            <v>103.14707670059887</v>
          </cell>
          <cell r="AE1276">
            <v>105.42559818084291</v>
          </cell>
          <cell r="AF1276">
            <v>108.65777669921317</v>
          </cell>
          <cell r="AG1276">
            <v>113.44566400404669</v>
          </cell>
          <cell r="AH1276">
            <v>122.53027852022592</v>
          </cell>
        </row>
        <row r="1277">
          <cell r="AD1277">
            <v>103.15812835120602</v>
          </cell>
          <cell r="AE1277">
            <v>105.43675617163106</v>
          </cell>
          <cell r="AF1277">
            <v>108.66975769576797</v>
          </cell>
          <cell r="AG1277">
            <v>113.45762626193314</v>
          </cell>
          <cell r="AH1277">
            <v>122.5411002247056</v>
          </cell>
        </row>
        <row r="1278">
          <cell r="AD1278">
            <v>103.16918000181317</v>
          </cell>
          <cell r="AE1278">
            <v>105.4479141624192</v>
          </cell>
          <cell r="AF1278">
            <v>108.68173869232278</v>
          </cell>
          <cell r="AG1278">
            <v>113.4695885198196</v>
          </cell>
          <cell r="AH1278">
            <v>122.55192192918528</v>
          </cell>
        </row>
        <row r="1279">
          <cell r="AD1279">
            <v>103.18023165242033</v>
          </cell>
          <cell r="AE1279">
            <v>105.45907215320733</v>
          </cell>
          <cell r="AF1279">
            <v>108.69371968887758</v>
          </cell>
          <cell r="AG1279">
            <v>113.48155077770606</v>
          </cell>
          <cell r="AH1279">
            <v>122.56274363366498</v>
          </cell>
        </row>
        <row r="1280">
          <cell r="AD1280">
            <v>103.19128330302748</v>
          </cell>
          <cell r="AE1280">
            <v>105.47023014399547</v>
          </cell>
          <cell r="AF1280">
            <v>108.70570068543239</v>
          </cell>
          <cell r="AG1280">
            <v>113.49351303559251</v>
          </cell>
          <cell r="AH1280">
            <v>122.57356533814466</v>
          </cell>
        </row>
        <row r="1281">
          <cell r="AD1281">
            <v>103.20233495363463</v>
          </cell>
          <cell r="AE1281">
            <v>105.4813881347836</v>
          </cell>
          <cell r="AF1281">
            <v>108.71768168198719</v>
          </cell>
          <cell r="AG1281">
            <v>113.50547529347897</v>
          </cell>
          <cell r="AH1281">
            <v>122.58438704262434</v>
          </cell>
        </row>
        <row r="1282">
          <cell r="AD1282">
            <v>103.21338660424178</v>
          </cell>
          <cell r="AE1282">
            <v>105.49254612557174</v>
          </cell>
          <cell r="AF1282">
            <v>108.729662678542</v>
          </cell>
          <cell r="AG1282">
            <v>113.51743755136543</v>
          </cell>
          <cell r="AH1282">
            <v>122.59520874710402</v>
          </cell>
        </row>
        <row r="1283">
          <cell r="AD1283">
            <v>103.22443825484893</v>
          </cell>
          <cell r="AE1283">
            <v>105.50370411635987</v>
          </cell>
          <cell r="AF1283">
            <v>108.7416436750968</v>
          </cell>
          <cell r="AG1283">
            <v>113.52939980925188</v>
          </cell>
          <cell r="AH1283">
            <v>122.60603045158371</v>
          </cell>
        </row>
        <row r="1284">
          <cell r="AD1284">
            <v>103.23548990545609</v>
          </cell>
          <cell r="AE1284">
            <v>105.51486210714801</v>
          </cell>
          <cell r="AF1284">
            <v>108.75362467165161</v>
          </cell>
          <cell r="AG1284">
            <v>113.54136206713834</v>
          </cell>
          <cell r="AH1284">
            <v>122.61685215606339</v>
          </cell>
        </row>
        <row r="1285">
          <cell r="AD1285">
            <v>103.24654155606324</v>
          </cell>
          <cell r="AE1285">
            <v>105.52602009793614</v>
          </cell>
          <cell r="AF1285">
            <v>108.7656056682064</v>
          </cell>
          <cell r="AG1285">
            <v>113.5533243250248</v>
          </cell>
          <cell r="AH1285">
            <v>122.62767386054307</v>
          </cell>
        </row>
        <row r="1286">
          <cell r="AD1286">
            <v>103.25759320667039</v>
          </cell>
          <cell r="AE1286">
            <v>105.53717808872429</v>
          </cell>
          <cell r="AF1286">
            <v>108.77758666476122</v>
          </cell>
          <cell r="AG1286">
            <v>113.56528658291126</v>
          </cell>
          <cell r="AH1286">
            <v>122.63849556502275</v>
          </cell>
        </row>
        <row r="1287">
          <cell r="AD1287">
            <v>103.26864485727755</v>
          </cell>
          <cell r="AE1287">
            <v>105.54833607951242</v>
          </cell>
          <cell r="AF1287">
            <v>108.78956766131601</v>
          </cell>
          <cell r="AG1287">
            <v>113.57724884079771</v>
          </cell>
          <cell r="AH1287">
            <v>122.64931726950243</v>
          </cell>
        </row>
        <row r="1288">
          <cell r="AD1288">
            <v>103.27969650788469</v>
          </cell>
          <cell r="AE1288">
            <v>105.55949407030056</v>
          </cell>
          <cell r="AF1288">
            <v>108.80154865787082</v>
          </cell>
          <cell r="AG1288">
            <v>113.58921109868417</v>
          </cell>
          <cell r="AH1288">
            <v>122.66013897398211</v>
          </cell>
        </row>
        <row r="1289">
          <cell r="AD1289">
            <v>103.29074815849185</v>
          </cell>
          <cell r="AE1289">
            <v>105.57065206108869</v>
          </cell>
          <cell r="AF1289">
            <v>108.81352965442562</v>
          </cell>
          <cell r="AG1289">
            <v>113.60117335657063</v>
          </cell>
          <cell r="AH1289">
            <v>122.6709606784618</v>
          </cell>
        </row>
        <row r="1290">
          <cell r="AD1290">
            <v>103.30179980909899</v>
          </cell>
          <cell r="AE1290">
            <v>105.58181005187683</v>
          </cell>
          <cell r="AF1290">
            <v>108.82551065098043</v>
          </cell>
          <cell r="AG1290">
            <v>113.61313561445708</v>
          </cell>
          <cell r="AH1290">
            <v>122.68178238294148</v>
          </cell>
        </row>
        <row r="1291">
          <cell r="AD1291">
            <v>103.31285145970615</v>
          </cell>
          <cell r="AE1291">
            <v>105.59296804266496</v>
          </cell>
          <cell r="AF1291">
            <v>108.83749164753523</v>
          </cell>
          <cell r="AG1291">
            <v>113.62509787234355</v>
          </cell>
          <cell r="AH1291">
            <v>122.69260408742116</v>
          </cell>
        </row>
        <row r="1292">
          <cell r="AD1292">
            <v>103.32390311031331</v>
          </cell>
          <cell r="AE1292">
            <v>105.6041260334531</v>
          </cell>
          <cell r="AF1292">
            <v>108.84947264409004</v>
          </cell>
          <cell r="AG1292">
            <v>113.63706013023</v>
          </cell>
          <cell r="AH1292">
            <v>122.70342579190084</v>
          </cell>
        </row>
        <row r="1293">
          <cell r="AD1293">
            <v>103.33495476092045</v>
          </cell>
          <cell r="AE1293">
            <v>105.61528402424123</v>
          </cell>
          <cell r="AF1293">
            <v>108.86145364064484</v>
          </cell>
          <cell r="AG1293">
            <v>113.64902238811645</v>
          </cell>
          <cell r="AH1293">
            <v>122.71424749638052</v>
          </cell>
        </row>
        <row r="1294">
          <cell r="AD1294">
            <v>103.34600641152761</v>
          </cell>
          <cell r="AE1294">
            <v>105.62644201502937</v>
          </cell>
          <cell r="AF1294">
            <v>108.87343463719965</v>
          </cell>
          <cell r="AG1294">
            <v>113.66098464600292</v>
          </cell>
          <cell r="AH1294">
            <v>122.7250692008602</v>
          </cell>
        </row>
        <row r="1295">
          <cell r="AD1295">
            <v>103.35705806213475</v>
          </cell>
          <cell r="AE1295">
            <v>105.63760000581752</v>
          </cell>
          <cell r="AF1295">
            <v>108.88541563375445</v>
          </cell>
          <cell r="AG1295">
            <v>113.67294690388937</v>
          </cell>
          <cell r="AH1295">
            <v>122.73589090533989</v>
          </cell>
        </row>
        <row r="1296">
          <cell r="AD1296">
            <v>103.36810971274191</v>
          </cell>
          <cell r="AE1296">
            <v>105.64875799660565</v>
          </cell>
          <cell r="AF1296">
            <v>108.89739663030926</v>
          </cell>
          <cell r="AG1296">
            <v>113.68490916177582</v>
          </cell>
          <cell r="AH1296">
            <v>122.74671260981957</v>
          </cell>
        </row>
        <row r="1297">
          <cell r="AD1297">
            <v>103.37916136334907</v>
          </cell>
          <cell r="AE1297">
            <v>105.65991598739379</v>
          </cell>
          <cell r="AF1297">
            <v>108.90937762686406</v>
          </cell>
          <cell r="AG1297">
            <v>113.69687141966229</v>
          </cell>
          <cell r="AH1297">
            <v>122.75753431429925</v>
          </cell>
        </row>
        <row r="1298">
          <cell r="AD1298">
            <v>103.39021301395621</v>
          </cell>
          <cell r="AE1298">
            <v>105.67107397818192</v>
          </cell>
          <cell r="AF1298">
            <v>108.92135862341887</v>
          </cell>
          <cell r="AG1298">
            <v>113.70883367754874</v>
          </cell>
          <cell r="AH1298">
            <v>122.76835601877893</v>
          </cell>
        </row>
        <row r="1299">
          <cell r="AD1299">
            <v>103.40126466456337</v>
          </cell>
          <cell r="AE1299">
            <v>105.68223196897006</v>
          </cell>
          <cell r="AF1299">
            <v>108.93333961997367</v>
          </cell>
          <cell r="AG1299">
            <v>113.72079593543519</v>
          </cell>
          <cell r="AH1299">
            <v>122.77917772325861</v>
          </cell>
        </row>
        <row r="1300">
          <cell r="AD1300">
            <v>103.41231631517053</v>
          </cell>
          <cell r="AE1300">
            <v>105.69338995975819</v>
          </cell>
          <cell r="AF1300">
            <v>108.94532061652848</v>
          </cell>
          <cell r="AG1300">
            <v>113.73275819332164</v>
          </cell>
          <cell r="AH1300">
            <v>122.78999942773829</v>
          </cell>
        </row>
        <row r="1301">
          <cell r="AD1301">
            <v>103.42336796577767</v>
          </cell>
          <cell r="AE1301">
            <v>105.70454795054633</v>
          </cell>
          <cell r="AF1301">
            <v>108.95730161308327</v>
          </cell>
          <cell r="AG1301">
            <v>113.74472045120811</v>
          </cell>
          <cell r="AH1301">
            <v>122.80082113221798</v>
          </cell>
        </row>
        <row r="1302">
          <cell r="AD1302">
            <v>103.43441961638483</v>
          </cell>
          <cell r="AE1302">
            <v>105.71570594133446</v>
          </cell>
          <cell r="AF1302">
            <v>108.96928260963809</v>
          </cell>
          <cell r="AG1302">
            <v>113.75668270909456</v>
          </cell>
          <cell r="AH1302">
            <v>122.81164283669766</v>
          </cell>
        </row>
        <row r="1303">
          <cell r="AD1303">
            <v>103.44547126699197</v>
          </cell>
          <cell r="AE1303">
            <v>105.7268639321226</v>
          </cell>
          <cell r="AF1303">
            <v>108.98126360619288</v>
          </cell>
          <cell r="AG1303">
            <v>113.76864496698101</v>
          </cell>
          <cell r="AH1303">
            <v>122.82246454117734</v>
          </cell>
        </row>
        <row r="1304">
          <cell r="AD1304">
            <v>103.45652291759913</v>
          </cell>
          <cell r="AE1304">
            <v>105.73802192291073</v>
          </cell>
          <cell r="AF1304">
            <v>108.99324460274769</v>
          </cell>
          <cell r="AG1304">
            <v>113.78060722486748</v>
          </cell>
          <cell r="AH1304">
            <v>122.83328624565702</v>
          </cell>
        </row>
        <row r="1305">
          <cell r="AD1305">
            <v>103.46757456820629</v>
          </cell>
          <cell r="AE1305">
            <v>105.74917991369888</v>
          </cell>
          <cell r="AF1305">
            <v>109.00455667364557</v>
          </cell>
          <cell r="AG1305">
            <v>113.79256948275393</v>
          </cell>
          <cell r="AH1305">
            <v>122.8441079501367</v>
          </cell>
        </row>
        <row r="1306">
          <cell r="AD1306">
            <v>103.47862621881343</v>
          </cell>
          <cell r="AE1306">
            <v>105.76033790448702</v>
          </cell>
          <cell r="AF1306">
            <v>109.01500399041988</v>
          </cell>
          <cell r="AG1306">
            <v>113.80453174064039</v>
          </cell>
          <cell r="AH1306">
            <v>122.85492965461638</v>
          </cell>
        </row>
        <row r="1307">
          <cell r="AD1307">
            <v>103.48967786942059</v>
          </cell>
          <cell r="AE1307">
            <v>105.77149589527515</v>
          </cell>
          <cell r="AF1307">
            <v>109.02545130719422</v>
          </cell>
          <cell r="AG1307">
            <v>113.81649399852685</v>
          </cell>
          <cell r="AH1307">
            <v>122.86575135909607</v>
          </cell>
        </row>
        <row r="1308">
          <cell r="AD1308">
            <v>103.50072952002773</v>
          </cell>
          <cell r="AE1308">
            <v>105.78265388606329</v>
          </cell>
          <cell r="AF1308">
            <v>109.03589862396854</v>
          </cell>
          <cell r="AG1308">
            <v>113.8284562564133</v>
          </cell>
          <cell r="AH1308">
            <v>122.87657306357575</v>
          </cell>
        </row>
        <row r="1309">
          <cell r="AD1309">
            <v>103.51178117063489</v>
          </cell>
          <cell r="AE1309">
            <v>105.79381187685142</v>
          </cell>
          <cell r="AF1309">
            <v>109.04634594074285</v>
          </cell>
          <cell r="AG1309">
            <v>113.84041851429976</v>
          </cell>
          <cell r="AH1309">
            <v>122.88739476805543</v>
          </cell>
        </row>
        <row r="1310">
          <cell r="AD1310">
            <v>103.52283282124205</v>
          </cell>
          <cell r="AE1310">
            <v>105.80496986763956</v>
          </cell>
          <cell r="AF1310">
            <v>109.05679325751719</v>
          </cell>
          <cell r="AG1310">
            <v>113.85238077218622</v>
          </cell>
          <cell r="AH1310">
            <v>122.89821647253513</v>
          </cell>
        </row>
        <row r="1311">
          <cell r="AD1311">
            <v>103.53388447184919</v>
          </cell>
          <cell r="AE1311">
            <v>105.81612785842769</v>
          </cell>
          <cell r="AF1311">
            <v>109.0672405742915</v>
          </cell>
          <cell r="AG1311">
            <v>113.86434303007267</v>
          </cell>
          <cell r="AH1311">
            <v>122.90903817701481</v>
          </cell>
        </row>
        <row r="1312">
          <cell r="AD1312">
            <v>103.54493612245635</v>
          </cell>
          <cell r="AE1312">
            <v>105.82728584921583</v>
          </cell>
          <cell r="AF1312">
            <v>109.07768789106582</v>
          </cell>
          <cell r="AG1312">
            <v>113.87630528795913</v>
          </cell>
          <cell r="AH1312">
            <v>122.91985988149449</v>
          </cell>
        </row>
        <row r="1313">
          <cell r="AD1313">
            <v>103.55598777306349</v>
          </cell>
          <cell r="AE1313">
            <v>105.83844384000396</v>
          </cell>
          <cell r="AF1313">
            <v>109.08813520784015</v>
          </cell>
          <cell r="AG1313">
            <v>113.88826754584559</v>
          </cell>
          <cell r="AH1313">
            <v>122.93068158597417</v>
          </cell>
        </row>
        <row r="1314">
          <cell r="AD1314">
            <v>103.56703942367065</v>
          </cell>
          <cell r="AE1314">
            <v>105.84960183079211</v>
          </cell>
          <cell r="AF1314">
            <v>109.09858252461447</v>
          </cell>
          <cell r="AG1314">
            <v>113.90022980373205</v>
          </cell>
          <cell r="AH1314">
            <v>122.94150329045385</v>
          </cell>
        </row>
        <row r="1315">
          <cell r="AD1315">
            <v>103.57809107427781</v>
          </cell>
          <cell r="AE1315">
            <v>105.86075982158025</v>
          </cell>
          <cell r="AF1315">
            <v>109.1090298413888</v>
          </cell>
          <cell r="AG1315">
            <v>113.9121920616185</v>
          </cell>
          <cell r="AH1315">
            <v>122.95232499493353</v>
          </cell>
        </row>
        <row r="1316">
          <cell r="AD1316">
            <v>103.58914272488495</v>
          </cell>
          <cell r="AE1316">
            <v>105.87191781236838</v>
          </cell>
          <cell r="AF1316">
            <v>109.11947715816312</v>
          </cell>
          <cell r="AG1316">
            <v>113.92415431950496</v>
          </cell>
          <cell r="AH1316">
            <v>122.96314669941322</v>
          </cell>
        </row>
        <row r="1317">
          <cell r="AD1317">
            <v>103.60019437549211</v>
          </cell>
          <cell r="AE1317">
            <v>105.88307580315652</v>
          </cell>
          <cell r="AF1317">
            <v>109.12992447493744</v>
          </cell>
          <cell r="AG1317">
            <v>113.93611657739142</v>
          </cell>
          <cell r="AH1317">
            <v>122.9739684038929</v>
          </cell>
        </row>
        <row r="1318">
          <cell r="AD1318">
            <v>103.61124602609927</v>
          </cell>
          <cell r="AE1318">
            <v>105.89423379394465</v>
          </cell>
          <cell r="AF1318">
            <v>109.14037179171177</v>
          </cell>
          <cell r="AG1318">
            <v>113.94807883527787</v>
          </cell>
          <cell r="AH1318">
            <v>122.98479010837258</v>
          </cell>
        </row>
        <row r="1319">
          <cell r="AD1319">
            <v>103.62229767670641</v>
          </cell>
          <cell r="AE1319">
            <v>105.90539178473279</v>
          </cell>
          <cell r="AF1319">
            <v>109.15081910848609</v>
          </cell>
          <cell r="AG1319">
            <v>113.96004109316434</v>
          </cell>
          <cell r="AH1319">
            <v>122.99561181285226</v>
          </cell>
        </row>
        <row r="1320">
          <cell r="AD1320">
            <v>103.63334932731357</v>
          </cell>
          <cell r="AE1320">
            <v>105.91654977552092</v>
          </cell>
          <cell r="AF1320">
            <v>109.16126642526042</v>
          </cell>
          <cell r="AG1320">
            <v>113.97200335105079</v>
          </cell>
          <cell r="AH1320">
            <v>123.00598300173922</v>
          </cell>
        </row>
        <row r="1321">
          <cell r="AD1321">
            <v>103.64440097792071</v>
          </cell>
          <cell r="AE1321">
            <v>105.92770776630906</v>
          </cell>
          <cell r="AF1321">
            <v>109.17171374203474</v>
          </cell>
          <cell r="AG1321">
            <v>113.98396560893724</v>
          </cell>
          <cell r="AH1321">
            <v>123.01604690199514</v>
          </cell>
        </row>
        <row r="1322">
          <cell r="AD1322">
            <v>103.65545262852787</v>
          </cell>
          <cell r="AE1322">
            <v>105.93886575709719</v>
          </cell>
          <cell r="AF1322">
            <v>109.18216105880906</v>
          </cell>
          <cell r="AG1322">
            <v>113.99592786682371</v>
          </cell>
          <cell r="AH1322">
            <v>123.02611080225107</v>
          </cell>
        </row>
        <row r="1323">
          <cell r="AD1323">
            <v>103.66650427913503</v>
          </cell>
          <cell r="AE1323">
            <v>105.95002374788533</v>
          </cell>
          <cell r="AF1323">
            <v>109.19260837558339</v>
          </cell>
          <cell r="AG1323">
            <v>114.00751407316794</v>
          </cell>
          <cell r="AH1323">
            <v>123.03617470250698</v>
          </cell>
        </row>
        <row r="1324">
          <cell r="AD1324">
            <v>103.67755592974217</v>
          </cell>
          <cell r="AE1324">
            <v>105.96118173867347</v>
          </cell>
          <cell r="AF1324">
            <v>109.20305569235771</v>
          </cell>
          <cell r="AG1324">
            <v>114.0189061974137</v>
          </cell>
          <cell r="AH1324">
            <v>123.0462386027629</v>
          </cell>
        </row>
        <row r="1325">
          <cell r="AD1325">
            <v>103.68860758034933</v>
          </cell>
          <cell r="AE1325">
            <v>105.97233972946161</v>
          </cell>
          <cell r="AF1325">
            <v>109.21350300913203</v>
          </cell>
          <cell r="AG1325">
            <v>114.03029832165946</v>
          </cell>
          <cell r="AH1325">
            <v>123.05630250301881</v>
          </cell>
        </row>
        <row r="1326">
          <cell r="AD1326">
            <v>103.69965923095648</v>
          </cell>
          <cell r="AE1326">
            <v>105.98349772024974</v>
          </cell>
          <cell r="AF1326">
            <v>109.22395032590636</v>
          </cell>
          <cell r="AG1326">
            <v>114.0416904459052</v>
          </cell>
          <cell r="AH1326">
            <v>123.06636640327473</v>
          </cell>
        </row>
        <row r="1327">
          <cell r="AD1327">
            <v>103.71071088156363</v>
          </cell>
          <cell r="AE1327">
            <v>105.99465571103788</v>
          </cell>
          <cell r="AF1327">
            <v>109.23439764268068</v>
          </cell>
          <cell r="AG1327">
            <v>114.05308257015096</v>
          </cell>
          <cell r="AH1327">
            <v>123.07643030353064</v>
          </cell>
        </row>
        <row r="1328">
          <cell r="AD1328">
            <v>103.72176253217079</v>
          </cell>
          <cell r="AE1328">
            <v>106.00551600493253</v>
          </cell>
          <cell r="AF1328">
            <v>109.24484495945501</v>
          </cell>
          <cell r="AG1328">
            <v>114.06447469439672</v>
          </cell>
          <cell r="AH1328">
            <v>123.08649420378656</v>
          </cell>
        </row>
        <row r="1329">
          <cell r="AD1329">
            <v>103.73281418277793</v>
          </cell>
          <cell r="AE1329">
            <v>106.01610263872739</v>
          </cell>
          <cell r="AF1329">
            <v>109.25529227622933</v>
          </cell>
          <cell r="AG1329">
            <v>114.07586681864247</v>
          </cell>
          <cell r="AH1329">
            <v>123.09655810404249</v>
          </cell>
        </row>
        <row r="1330">
          <cell r="AD1330">
            <v>103.74386583338509</v>
          </cell>
          <cell r="AE1330">
            <v>106.02668927252226</v>
          </cell>
          <cell r="AF1330">
            <v>109.26573959300364</v>
          </cell>
          <cell r="AG1330">
            <v>114.08725894288823</v>
          </cell>
          <cell r="AH1330">
            <v>123.1066220042984</v>
          </cell>
        </row>
        <row r="1331">
          <cell r="AD1331">
            <v>103.75491748399224</v>
          </cell>
          <cell r="AE1331">
            <v>106.03727590631712</v>
          </cell>
          <cell r="AF1331">
            <v>109.27618690977798</v>
          </cell>
          <cell r="AG1331">
            <v>114.09865106713399</v>
          </cell>
          <cell r="AH1331">
            <v>123.11668590455432</v>
          </cell>
        </row>
        <row r="1332">
          <cell r="AD1332">
            <v>103.76596913459939</v>
          </cell>
          <cell r="AE1332">
            <v>106.04786254011198</v>
          </cell>
          <cell r="AF1332">
            <v>109.28663422655229</v>
          </cell>
          <cell r="AG1332">
            <v>114.11004319137973</v>
          </cell>
          <cell r="AH1332">
            <v>123.12674980481023</v>
          </cell>
        </row>
        <row r="1333">
          <cell r="AD1333">
            <v>103.77702078520655</v>
          </cell>
          <cell r="AE1333">
            <v>106.05844917390684</v>
          </cell>
          <cell r="AF1333">
            <v>109.29708154332661</v>
          </cell>
          <cell r="AG1333">
            <v>114.12143531562549</v>
          </cell>
          <cell r="AH1333">
            <v>123.13681370506615</v>
          </cell>
        </row>
        <row r="1334">
          <cell r="AD1334">
            <v>103.78807243581369</v>
          </cell>
          <cell r="AE1334">
            <v>106.0690358077017</v>
          </cell>
          <cell r="AF1334">
            <v>109.30752886010094</v>
          </cell>
          <cell r="AG1334">
            <v>114.13282743987125</v>
          </cell>
          <cell r="AH1334">
            <v>123.14687760532206</v>
          </cell>
        </row>
        <row r="1335">
          <cell r="AD1335">
            <v>103.79912408642085</v>
          </cell>
          <cell r="AE1335">
            <v>106.07962244149657</v>
          </cell>
          <cell r="AF1335">
            <v>109.31797617687526</v>
          </cell>
          <cell r="AG1335">
            <v>114.14421956411701</v>
          </cell>
          <cell r="AH1335">
            <v>123.15694150557798</v>
          </cell>
        </row>
        <row r="1336">
          <cell r="AD1336">
            <v>103.810175737028</v>
          </cell>
          <cell r="AE1336">
            <v>106.09020907529143</v>
          </cell>
          <cell r="AF1336">
            <v>109.32842349364959</v>
          </cell>
          <cell r="AG1336">
            <v>114.15561168836275</v>
          </cell>
          <cell r="AH1336">
            <v>123.16700540583389</v>
          </cell>
        </row>
        <row r="1337">
          <cell r="AD1337">
            <v>103.82122738763515</v>
          </cell>
          <cell r="AE1337">
            <v>106.10079570908628</v>
          </cell>
          <cell r="AF1337">
            <v>109.33887081042391</v>
          </cell>
          <cell r="AG1337">
            <v>114.16700381260851</v>
          </cell>
          <cell r="AH1337">
            <v>123.17706930608982</v>
          </cell>
        </row>
        <row r="1338">
          <cell r="AD1338">
            <v>103.83227903824231</v>
          </cell>
          <cell r="AE1338">
            <v>106.11138234288114</v>
          </cell>
          <cell r="AF1338">
            <v>109.34931812719823</v>
          </cell>
          <cell r="AG1338">
            <v>114.17839593685427</v>
          </cell>
          <cell r="AH1338">
            <v>123.18713320634573</v>
          </cell>
        </row>
        <row r="1339">
          <cell r="AD1339">
            <v>103.84333068884945</v>
          </cell>
          <cell r="AE1339">
            <v>106.121968976676</v>
          </cell>
          <cell r="AF1339">
            <v>109.35976544397256</v>
          </cell>
          <cell r="AG1339">
            <v>114.18978806110002</v>
          </cell>
          <cell r="AH1339">
            <v>123.19719710660165</v>
          </cell>
        </row>
        <row r="1340">
          <cell r="AD1340">
            <v>103.85438233945661</v>
          </cell>
          <cell r="AE1340">
            <v>106.13255561047086</v>
          </cell>
          <cell r="AF1340">
            <v>109.37021276074688</v>
          </cell>
          <cell r="AG1340">
            <v>114.20118018534578</v>
          </cell>
          <cell r="AH1340">
            <v>123.20726100685756</v>
          </cell>
        </row>
        <row r="1341">
          <cell r="AD1341">
            <v>103.86543399006376</v>
          </cell>
          <cell r="AE1341">
            <v>106.14314224426573</v>
          </cell>
          <cell r="AF1341">
            <v>109.38066007752121</v>
          </cell>
          <cell r="AG1341">
            <v>114.21257230959154</v>
          </cell>
          <cell r="AH1341">
            <v>123.21732490711348</v>
          </cell>
        </row>
        <row r="1342">
          <cell r="AD1342">
            <v>103.87648564067091</v>
          </cell>
          <cell r="AE1342">
            <v>106.15372887806059</v>
          </cell>
          <cell r="AF1342">
            <v>109.39110739429553</v>
          </cell>
          <cell r="AG1342">
            <v>114.2239644338373</v>
          </cell>
          <cell r="AH1342">
            <v>123.22738880736939</v>
          </cell>
        </row>
        <row r="1343">
          <cell r="AD1343">
            <v>103.88753729127806</v>
          </cell>
          <cell r="AE1343">
            <v>106.16431551185545</v>
          </cell>
          <cell r="AF1343">
            <v>109.40155471106985</v>
          </cell>
          <cell r="AG1343">
            <v>114.23535655808304</v>
          </cell>
          <cell r="AH1343">
            <v>123.23745270762531</v>
          </cell>
        </row>
        <row r="1344">
          <cell r="AD1344">
            <v>103.89858894188522</v>
          </cell>
          <cell r="AE1344">
            <v>106.17490214565031</v>
          </cell>
          <cell r="AF1344">
            <v>109.41200202784418</v>
          </cell>
          <cell r="AG1344">
            <v>114.2467486823288</v>
          </cell>
          <cell r="AH1344">
            <v>123.24751660788124</v>
          </cell>
        </row>
        <row r="1345">
          <cell r="AD1345">
            <v>103.90964059249237</v>
          </cell>
          <cell r="AE1345">
            <v>106.18548877944517</v>
          </cell>
          <cell r="AF1345">
            <v>109.4224493446185</v>
          </cell>
          <cell r="AG1345">
            <v>114.25814080657456</v>
          </cell>
          <cell r="AH1345">
            <v>123.25758050813715</v>
          </cell>
        </row>
        <row r="1346">
          <cell r="AD1346">
            <v>103.92069224309952</v>
          </cell>
          <cell r="AE1346">
            <v>106.19607541324004</v>
          </cell>
          <cell r="AF1346">
            <v>109.43289666139282</v>
          </cell>
          <cell r="AG1346">
            <v>114.2695329308203</v>
          </cell>
          <cell r="AH1346">
            <v>123.26764440839307</v>
          </cell>
        </row>
        <row r="1347">
          <cell r="AD1347">
            <v>103.93174389370667</v>
          </cell>
          <cell r="AE1347">
            <v>106.2066620470349</v>
          </cell>
          <cell r="AF1347">
            <v>109.44334397816715</v>
          </cell>
          <cell r="AG1347">
            <v>114.28092505506606</v>
          </cell>
          <cell r="AH1347">
            <v>123.27770830864898</v>
          </cell>
        </row>
        <row r="1348">
          <cell r="AD1348">
            <v>103.94279554431382</v>
          </cell>
          <cell r="AE1348">
            <v>106.21724868082975</v>
          </cell>
          <cell r="AF1348">
            <v>109.45379129494147</v>
          </cell>
          <cell r="AG1348">
            <v>114.29231717931182</v>
          </cell>
          <cell r="AH1348">
            <v>123.2877722089049</v>
          </cell>
        </row>
        <row r="1349">
          <cell r="AD1349">
            <v>103.95384719492098</v>
          </cell>
          <cell r="AE1349">
            <v>106.22783531462461</v>
          </cell>
          <cell r="AF1349">
            <v>109.4642386117158</v>
          </cell>
          <cell r="AG1349">
            <v>114.30370930355757</v>
          </cell>
          <cell r="AH1349">
            <v>123.29783610916081</v>
          </cell>
        </row>
        <row r="1350">
          <cell r="AD1350">
            <v>103.96489884552813</v>
          </cell>
          <cell r="AE1350">
            <v>106.23842194841947</v>
          </cell>
          <cell r="AF1350">
            <v>109.47468592849012</v>
          </cell>
          <cell r="AG1350">
            <v>114.31510142780333</v>
          </cell>
          <cell r="AH1350">
            <v>123.30790000941673</v>
          </cell>
        </row>
        <row r="1351">
          <cell r="AD1351">
            <v>103.97595049613528</v>
          </cell>
          <cell r="AE1351">
            <v>106.24900858221434</v>
          </cell>
          <cell r="AF1351">
            <v>109.48513324526444</v>
          </cell>
          <cell r="AG1351">
            <v>114.32649355204909</v>
          </cell>
          <cell r="AH1351">
            <v>123.31796390967266</v>
          </cell>
        </row>
        <row r="1352">
          <cell r="AD1352">
            <v>103.98700214674243</v>
          </cell>
          <cell r="AE1352">
            <v>106.2595952160092</v>
          </cell>
          <cell r="AF1352">
            <v>109.49558056203877</v>
          </cell>
          <cell r="AG1352">
            <v>114.33788567629485</v>
          </cell>
          <cell r="AH1352">
            <v>123.32802780992857</v>
          </cell>
        </row>
        <row r="1353">
          <cell r="AD1353">
            <v>103.99805379734958</v>
          </cell>
          <cell r="AE1353">
            <v>106.27018184980406</v>
          </cell>
          <cell r="AF1353">
            <v>109.50602787881309</v>
          </cell>
          <cell r="AG1353">
            <v>114.34927780054059</v>
          </cell>
          <cell r="AH1353">
            <v>123.33809171018449</v>
          </cell>
        </row>
        <row r="1354">
          <cell r="AD1354">
            <v>104.00849568334635</v>
          </cell>
          <cell r="AE1354">
            <v>106.28076848359892</v>
          </cell>
          <cell r="AF1354">
            <v>109.5164751955874</v>
          </cell>
          <cell r="AG1354">
            <v>114.36066992478635</v>
          </cell>
          <cell r="AH1354">
            <v>123.3481556104404</v>
          </cell>
        </row>
        <row r="1355">
          <cell r="AD1355">
            <v>104.01880723797377</v>
          </cell>
          <cell r="AE1355">
            <v>106.29135511739378</v>
          </cell>
          <cell r="AF1355">
            <v>109.52692251236174</v>
          </cell>
          <cell r="AG1355">
            <v>114.37206204903211</v>
          </cell>
          <cell r="AH1355">
            <v>123.35821951069632</v>
          </cell>
        </row>
        <row r="1356">
          <cell r="AD1356">
            <v>104.02911879260118</v>
          </cell>
          <cell r="AE1356">
            <v>106.30194175118865</v>
          </cell>
          <cell r="AF1356">
            <v>109.53736982913605</v>
          </cell>
          <cell r="AG1356">
            <v>114.38345417327785</v>
          </cell>
          <cell r="AH1356">
            <v>123.36828341095223</v>
          </cell>
        </row>
        <row r="1357">
          <cell r="AD1357">
            <v>104.03943034722859</v>
          </cell>
          <cell r="AE1357">
            <v>106.31252838498351</v>
          </cell>
          <cell r="AF1357">
            <v>109.54781714591039</v>
          </cell>
          <cell r="AG1357">
            <v>114.39484629752361</v>
          </cell>
          <cell r="AH1357">
            <v>123.37834731120815</v>
          </cell>
        </row>
        <row r="1358">
          <cell r="AD1358">
            <v>104.049741901856</v>
          </cell>
          <cell r="AE1358">
            <v>106.32311501877837</v>
          </cell>
          <cell r="AF1358">
            <v>109.5582644626847</v>
          </cell>
          <cell r="AG1358">
            <v>114.40623842176937</v>
          </cell>
          <cell r="AH1358">
            <v>123.38841121146406</v>
          </cell>
        </row>
        <row r="1359">
          <cell r="AD1359">
            <v>104.06005345648342</v>
          </cell>
          <cell r="AE1359">
            <v>106.33370165257323</v>
          </cell>
          <cell r="AF1359">
            <v>109.56871177945902</v>
          </cell>
          <cell r="AG1359">
            <v>114.41763054601512</v>
          </cell>
          <cell r="AH1359">
            <v>123.39847511171999</v>
          </cell>
        </row>
        <row r="1360">
          <cell r="AD1360">
            <v>104.07036501111082</v>
          </cell>
          <cell r="AE1360">
            <v>106.34428828636808</v>
          </cell>
          <cell r="AF1360">
            <v>109.57915909623335</v>
          </cell>
          <cell r="AG1360">
            <v>114.42902267026088</v>
          </cell>
          <cell r="AH1360">
            <v>123.4085390119759</v>
          </cell>
        </row>
        <row r="1361">
          <cell r="AD1361">
            <v>104.08067656573823</v>
          </cell>
          <cell r="AE1361">
            <v>106.35487492016294</v>
          </cell>
          <cell r="AF1361">
            <v>109.58960641300767</v>
          </cell>
          <cell r="AG1361">
            <v>114.44041479450664</v>
          </cell>
          <cell r="AH1361">
            <v>123.41860291223182</v>
          </cell>
        </row>
        <row r="1362">
          <cell r="AD1362">
            <v>104.09098812036564</v>
          </cell>
          <cell r="AE1362">
            <v>106.36546155395781</v>
          </cell>
          <cell r="AF1362">
            <v>109.600053729782</v>
          </cell>
          <cell r="AG1362">
            <v>114.4518069187524</v>
          </cell>
          <cell r="AH1362">
            <v>123.42866681248773</v>
          </cell>
        </row>
        <row r="1363">
          <cell r="AD1363">
            <v>104.10129967499306</v>
          </cell>
          <cell r="AE1363">
            <v>106.37604818775267</v>
          </cell>
          <cell r="AF1363">
            <v>109.61050104655632</v>
          </cell>
          <cell r="AG1363">
            <v>114.46319904299814</v>
          </cell>
          <cell r="AH1363">
            <v>123.43873071274365</v>
          </cell>
        </row>
        <row r="1364">
          <cell r="AD1364">
            <v>104.11161122962046</v>
          </cell>
          <cell r="AE1364">
            <v>106.38663482154753</v>
          </cell>
          <cell r="AF1364">
            <v>109.62094836333064</v>
          </cell>
          <cell r="AG1364">
            <v>114.4745911672439</v>
          </cell>
          <cell r="AH1364">
            <v>123.44879461299956</v>
          </cell>
        </row>
        <row r="1365">
          <cell r="AD1365">
            <v>104.12192278424787</v>
          </cell>
          <cell r="AE1365">
            <v>106.39722145534239</v>
          </cell>
          <cell r="AF1365">
            <v>109.63139568010497</v>
          </cell>
          <cell r="AG1365">
            <v>114.48598329148966</v>
          </cell>
          <cell r="AH1365">
            <v>123.45885851325548</v>
          </cell>
        </row>
        <row r="1366">
          <cell r="AD1366">
            <v>104.13223433887529</v>
          </cell>
          <cell r="AE1366">
            <v>106.40780808913725</v>
          </cell>
          <cell r="AF1366">
            <v>109.64184299687929</v>
          </cell>
          <cell r="AG1366">
            <v>114.49737541573541</v>
          </cell>
          <cell r="AH1366">
            <v>123.46892241351141</v>
          </cell>
        </row>
        <row r="1367">
          <cell r="AD1367">
            <v>104.1425458935027</v>
          </cell>
          <cell r="AE1367">
            <v>106.41839472293212</v>
          </cell>
          <cell r="AF1367">
            <v>109.65229031365361</v>
          </cell>
          <cell r="AG1367">
            <v>114.50876753998116</v>
          </cell>
          <cell r="AH1367">
            <v>123.47898631376732</v>
          </cell>
        </row>
        <row r="1368">
          <cell r="AD1368">
            <v>104.15285744813011</v>
          </cell>
          <cell r="AE1368">
            <v>106.42898135672698</v>
          </cell>
          <cell r="AF1368">
            <v>109.66273763042794</v>
          </cell>
          <cell r="AG1368">
            <v>114.52015966422692</v>
          </cell>
          <cell r="AH1368">
            <v>123.48905021402324</v>
          </cell>
        </row>
        <row r="1369">
          <cell r="AD1369">
            <v>104.16316900275751</v>
          </cell>
          <cell r="AE1369">
            <v>106.43956799052184</v>
          </cell>
          <cell r="AF1369">
            <v>109.67318494720226</v>
          </cell>
          <cell r="AG1369">
            <v>114.53155178847268</v>
          </cell>
          <cell r="AH1369">
            <v>123.49911411427915</v>
          </cell>
        </row>
        <row r="1370">
          <cell r="AD1370">
            <v>104.17348055738493</v>
          </cell>
          <cell r="AE1370">
            <v>106.4501546243167</v>
          </cell>
          <cell r="AF1370">
            <v>109.68363226397659</v>
          </cell>
          <cell r="AG1370">
            <v>114.54294391271843</v>
          </cell>
          <cell r="AH1370">
            <v>123.50917801453507</v>
          </cell>
        </row>
        <row r="1371">
          <cell r="AD1371">
            <v>104.18379211201234</v>
          </cell>
          <cell r="AE1371">
            <v>106.46074125811155</v>
          </cell>
          <cell r="AF1371">
            <v>109.69407958075091</v>
          </cell>
          <cell r="AG1371">
            <v>114.55433603696419</v>
          </cell>
          <cell r="AH1371">
            <v>123.51924191479098</v>
          </cell>
        </row>
        <row r="1372">
          <cell r="AD1372">
            <v>104.19410366663975</v>
          </cell>
          <cell r="AE1372">
            <v>106.47132789190643</v>
          </cell>
          <cell r="AF1372">
            <v>109.70452689752523</v>
          </cell>
          <cell r="AG1372">
            <v>114.56572816120995</v>
          </cell>
          <cell r="AH1372">
            <v>123.5293058150469</v>
          </cell>
        </row>
        <row r="1373">
          <cell r="AD1373">
            <v>104.20441522126715</v>
          </cell>
          <cell r="AE1373">
            <v>106.48191452570128</v>
          </cell>
          <cell r="AF1373">
            <v>109.71497421429956</v>
          </cell>
          <cell r="AG1373">
            <v>114.57712028545569</v>
          </cell>
          <cell r="AH1373">
            <v>123.53936971530283</v>
          </cell>
        </row>
        <row r="1374">
          <cell r="AD1374">
            <v>104.21472677589458</v>
          </cell>
          <cell r="AE1374">
            <v>106.49250115949614</v>
          </cell>
          <cell r="AF1374">
            <v>109.72542153107388</v>
          </cell>
          <cell r="AG1374">
            <v>114.58851240970145</v>
          </cell>
          <cell r="AH1374">
            <v>123.54943361555874</v>
          </cell>
        </row>
        <row r="1375">
          <cell r="AD1375">
            <v>104.22503833052198</v>
          </cell>
          <cell r="AE1375">
            <v>106.503087793291</v>
          </cell>
          <cell r="AF1375">
            <v>109.7358688478482</v>
          </cell>
          <cell r="AG1375">
            <v>114.59990453394721</v>
          </cell>
          <cell r="AH1375">
            <v>123.55949751581466</v>
          </cell>
        </row>
        <row r="1376">
          <cell r="AD1376">
            <v>104.23534988514939</v>
          </cell>
          <cell r="AE1376">
            <v>106.51367442708586</v>
          </cell>
          <cell r="AF1376">
            <v>109.74631616462253</v>
          </cell>
          <cell r="AG1376">
            <v>114.61129665819296</v>
          </cell>
          <cell r="AH1376">
            <v>123.56956141607057</v>
          </cell>
        </row>
        <row r="1377">
          <cell r="AD1377">
            <v>104.24566143977681</v>
          </cell>
          <cell r="AE1377">
            <v>106.52426106088072</v>
          </cell>
          <cell r="AF1377">
            <v>109.75676348139685</v>
          </cell>
          <cell r="AG1377">
            <v>114.62268878243871</v>
          </cell>
          <cell r="AH1377">
            <v>123.57962531632649</v>
          </cell>
        </row>
        <row r="1378">
          <cell r="AD1378">
            <v>104.25597299440422</v>
          </cell>
          <cell r="AE1378">
            <v>106.53484769467559</v>
          </cell>
          <cell r="AF1378">
            <v>109.76721079817118</v>
          </cell>
          <cell r="AG1378">
            <v>114.63408090668447</v>
          </cell>
          <cell r="AH1378">
            <v>123.5896892165824</v>
          </cell>
        </row>
        <row r="1379">
          <cell r="AD1379">
            <v>104.26628454903162</v>
          </cell>
          <cell r="AE1379">
            <v>106.54543432847045</v>
          </cell>
          <cell r="AF1379">
            <v>109.7776581149455</v>
          </cell>
          <cell r="AG1379">
            <v>114.64547303093023</v>
          </cell>
          <cell r="AH1379">
            <v>123.59975311683831</v>
          </cell>
        </row>
        <row r="1380">
          <cell r="AD1380">
            <v>104.27659610365903</v>
          </cell>
          <cell r="AE1380">
            <v>106.55602096226531</v>
          </cell>
          <cell r="AF1380">
            <v>109.78810543171981</v>
          </cell>
          <cell r="AG1380">
            <v>114.65686515517598</v>
          </cell>
          <cell r="AH1380">
            <v>123.60981701709423</v>
          </cell>
        </row>
        <row r="1381">
          <cell r="AD1381">
            <v>104.28690765828645</v>
          </cell>
          <cell r="AE1381">
            <v>106.56660759606017</v>
          </cell>
          <cell r="AF1381">
            <v>109.79855274849415</v>
          </cell>
          <cell r="AG1381">
            <v>114.66825727942174</v>
          </cell>
          <cell r="AH1381">
            <v>123.61988091735016</v>
          </cell>
        </row>
        <row r="1382">
          <cell r="AD1382">
            <v>104.29721921291386</v>
          </cell>
          <cell r="AE1382">
            <v>106.57719422985502</v>
          </cell>
          <cell r="AF1382">
            <v>109.80900006526846</v>
          </cell>
          <cell r="AG1382">
            <v>114.6796494036675</v>
          </cell>
          <cell r="AH1382">
            <v>123.62994481760607</v>
          </cell>
        </row>
        <row r="1383">
          <cell r="AD1383">
            <v>104.30753076754127</v>
          </cell>
          <cell r="AE1383">
            <v>106.5877808636499</v>
          </cell>
          <cell r="AF1383">
            <v>109.8194473820428</v>
          </cell>
          <cell r="AG1383">
            <v>114.69104152791324</v>
          </cell>
          <cell r="AH1383">
            <v>123.64000871786199</v>
          </cell>
        </row>
        <row r="1384">
          <cell r="AD1384">
            <v>104.31784232216867</v>
          </cell>
          <cell r="AE1384">
            <v>106.59836749744476</v>
          </cell>
          <cell r="AF1384">
            <v>109.82989469881711</v>
          </cell>
          <cell r="AG1384">
            <v>114.702433652159</v>
          </cell>
          <cell r="AH1384">
            <v>123.6500726181179</v>
          </cell>
        </row>
        <row r="1385">
          <cell r="AD1385">
            <v>104.32815387679609</v>
          </cell>
          <cell r="AE1385">
            <v>106.60895413123961</v>
          </cell>
          <cell r="AF1385">
            <v>109.84034201559143</v>
          </cell>
          <cell r="AG1385">
            <v>114.71382577640476</v>
          </cell>
          <cell r="AH1385">
            <v>123.66013651837382</v>
          </cell>
        </row>
        <row r="1386">
          <cell r="AD1386">
            <v>104.3384654314235</v>
          </cell>
          <cell r="AE1386">
            <v>106.61954076503447</v>
          </cell>
          <cell r="AF1386">
            <v>109.85078933236576</v>
          </cell>
          <cell r="AG1386">
            <v>114.72521790065051</v>
          </cell>
          <cell r="AH1386">
            <v>123.67020041862973</v>
          </cell>
        </row>
        <row r="1387">
          <cell r="AD1387">
            <v>104.34877698605091</v>
          </cell>
          <cell r="AE1387">
            <v>106.63012739882933</v>
          </cell>
          <cell r="AF1387">
            <v>109.86123664914008</v>
          </cell>
          <cell r="AG1387">
            <v>114.73661002489627</v>
          </cell>
          <cell r="AH1387">
            <v>123.68026431888565</v>
          </cell>
        </row>
        <row r="1388">
          <cell r="AD1388">
            <v>104.35908854067833</v>
          </cell>
          <cell r="AE1388">
            <v>106.6407140326242</v>
          </cell>
          <cell r="AF1388">
            <v>109.8716839659144</v>
          </cell>
          <cell r="AG1388">
            <v>114.74800214914202</v>
          </cell>
          <cell r="AH1388">
            <v>123.69032821914158</v>
          </cell>
        </row>
        <row r="1389">
          <cell r="AD1389">
            <v>104.36940009530574</v>
          </cell>
          <cell r="AE1389">
            <v>106.65130066641906</v>
          </cell>
          <cell r="AF1389">
            <v>109.88213128268873</v>
          </cell>
          <cell r="AG1389">
            <v>114.75939427338778</v>
          </cell>
          <cell r="AH1389">
            <v>123.70039211939749</v>
          </cell>
        </row>
        <row r="1390">
          <cell r="AD1390">
            <v>104.37971164993314</v>
          </cell>
          <cell r="AE1390">
            <v>106.66188730021392</v>
          </cell>
          <cell r="AF1390">
            <v>109.89257859946305</v>
          </cell>
          <cell r="AG1390">
            <v>114.77078639763353</v>
          </cell>
          <cell r="AH1390">
            <v>123.71045601965341</v>
          </cell>
        </row>
        <row r="1391">
          <cell r="AD1391">
            <v>104.39002320456055</v>
          </cell>
          <cell r="AE1391">
            <v>106.67247393400878</v>
          </cell>
          <cell r="AF1391">
            <v>109.90302591623738</v>
          </cell>
          <cell r="AG1391">
            <v>114.78217852187929</v>
          </cell>
          <cell r="AH1391">
            <v>123.72051991990932</v>
          </cell>
        </row>
        <row r="1392">
          <cell r="AD1392">
            <v>104.40033475918797</v>
          </cell>
          <cell r="AE1392">
            <v>106.68306056780364</v>
          </cell>
          <cell r="AF1392">
            <v>109.9134732330117</v>
          </cell>
          <cell r="AG1392">
            <v>114.79357064612505</v>
          </cell>
          <cell r="AH1392">
            <v>123.73058382016524</v>
          </cell>
        </row>
        <row r="1393">
          <cell r="AD1393">
            <v>104.41064631381538</v>
          </cell>
          <cell r="AE1393">
            <v>106.69364720159851</v>
          </cell>
          <cell r="AF1393">
            <v>109.92392054978602</v>
          </cell>
          <cell r="AG1393">
            <v>114.80496277037079</v>
          </cell>
          <cell r="AH1393">
            <v>123.74064772042115</v>
          </cell>
        </row>
        <row r="1394">
          <cell r="AD1394">
            <v>104.42095786844278</v>
          </cell>
          <cell r="AE1394">
            <v>106.70423383539337</v>
          </cell>
          <cell r="AF1394">
            <v>109.93436786656035</v>
          </cell>
          <cell r="AG1394">
            <v>114.81635489461655</v>
          </cell>
          <cell r="AH1394">
            <v>123.75071162067707</v>
          </cell>
        </row>
        <row r="1395">
          <cell r="AD1395">
            <v>104.43126942307019</v>
          </cell>
          <cell r="AE1395">
            <v>106.71482046918823</v>
          </cell>
          <cell r="AF1395">
            <v>109.94481518333467</v>
          </cell>
          <cell r="AG1395">
            <v>114.82774701886231</v>
          </cell>
          <cell r="AH1395">
            <v>123.760775520933</v>
          </cell>
        </row>
        <row r="1396">
          <cell r="AD1396">
            <v>104.44158097769761</v>
          </cell>
          <cell r="AE1396">
            <v>106.72540710298308</v>
          </cell>
          <cell r="AF1396">
            <v>109.955262500109</v>
          </cell>
          <cell r="AG1396">
            <v>114.83913914310807</v>
          </cell>
          <cell r="AH1396">
            <v>123.77083942118891</v>
          </cell>
        </row>
        <row r="1397">
          <cell r="AD1397">
            <v>104.45189253232502</v>
          </cell>
          <cell r="AE1397">
            <v>106.73599373677794</v>
          </cell>
          <cell r="AF1397">
            <v>109.96570981688332</v>
          </cell>
          <cell r="AG1397">
            <v>114.85053126735382</v>
          </cell>
          <cell r="AH1397">
            <v>123.78090332144482</v>
          </cell>
        </row>
        <row r="1398">
          <cell r="AD1398">
            <v>104.46220408695243</v>
          </cell>
          <cell r="AE1398">
            <v>106.7465803705728</v>
          </cell>
          <cell r="AF1398">
            <v>109.97615713365764</v>
          </cell>
          <cell r="AG1398">
            <v>114.86192339159957</v>
          </cell>
          <cell r="AH1398">
            <v>123.79096722170074</v>
          </cell>
        </row>
        <row r="1399">
          <cell r="AD1399">
            <v>104.47251564157985</v>
          </cell>
          <cell r="AE1399">
            <v>106.75716700436767</v>
          </cell>
          <cell r="AF1399">
            <v>109.98660445043197</v>
          </cell>
          <cell r="AG1399">
            <v>114.87331551584533</v>
          </cell>
          <cell r="AH1399">
            <v>123.80103112195665</v>
          </cell>
        </row>
        <row r="1400">
          <cell r="AD1400">
            <v>104.48282719620725</v>
          </cell>
          <cell r="AE1400">
            <v>106.76775363816253</v>
          </cell>
          <cell r="AF1400">
            <v>109.99705176720629</v>
          </cell>
          <cell r="AG1400">
            <v>114.88470764009108</v>
          </cell>
          <cell r="AH1400">
            <v>123.81109502221257</v>
          </cell>
        </row>
        <row r="1401">
          <cell r="AD1401">
            <v>104.49313875083466</v>
          </cell>
          <cell r="AE1401">
            <v>106.77834027195739</v>
          </cell>
          <cell r="AF1401">
            <v>110.00695617024441</v>
          </cell>
          <cell r="AG1401">
            <v>114.89609976433684</v>
          </cell>
          <cell r="AH1401">
            <v>123.82115892246848</v>
          </cell>
        </row>
        <row r="1402">
          <cell r="AD1402">
            <v>104.50345030546207</v>
          </cell>
          <cell r="AE1402">
            <v>106.78892690575225</v>
          </cell>
          <cell r="AF1402">
            <v>110.01664712906917</v>
          </cell>
          <cell r="AG1402">
            <v>114.9074918885826</v>
          </cell>
          <cell r="AH1402">
            <v>123.83122282272441</v>
          </cell>
        </row>
        <row r="1403">
          <cell r="AD1403">
            <v>104.51376186008949</v>
          </cell>
          <cell r="AE1403">
            <v>106.79951353954711</v>
          </cell>
          <cell r="AF1403">
            <v>110.02633808789393</v>
          </cell>
          <cell r="AG1403">
            <v>114.91888401282834</v>
          </cell>
          <cell r="AH1403">
            <v>123.84128672298033</v>
          </cell>
        </row>
        <row r="1404">
          <cell r="AD1404">
            <v>104.5240734147169</v>
          </cell>
          <cell r="AE1404">
            <v>106.81010017334198</v>
          </cell>
          <cell r="AF1404">
            <v>110.0360290467187</v>
          </cell>
          <cell r="AG1404">
            <v>114.9302761370741</v>
          </cell>
          <cell r="AH1404">
            <v>123.85135062323624</v>
          </cell>
        </row>
        <row r="1405">
          <cell r="AD1405">
            <v>104.5343849693443</v>
          </cell>
          <cell r="AE1405">
            <v>106.82068680713684</v>
          </cell>
          <cell r="AF1405">
            <v>110.04572000554346</v>
          </cell>
          <cell r="AG1405">
            <v>114.94166826131986</v>
          </cell>
          <cell r="AH1405">
            <v>123.86141452349216</v>
          </cell>
        </row>
        <row r="1406">
          <cell r="AD1406">
            <v>104.54469652397171</v>
          </cell>
          <cell r="AE1406">
            <v>106.8312734409317</v>
          </cell>
          <cell r="AF1406">
            <v>110.05541096436821</v>
          </cell>
          <cell r="AG1406">
            <v>114.95306038556562</v>
          </cell>
          <cell r="AH1406">
            <v>123.87147842374807</v>
          </cell>
        </row>
        <row r="1407">
          <cell r="AD1407">
            <v>104.55500807859913</v>
          </cell>
          <cell r="AE1407">
            <v>106.84186007472655</v>
          </cell>
          <cell r="AF1407">
            <v>110.06510192319297</v>
          </cell>
          <cell r="AG1407">
            <v>114.96445250981137</v>
          </cell>
          <cell r="AH1407">
            <v>123.88154232400399</v>
          </cell>
        </row>
        <row r="1408">
          <cell r="AD1408">
            <v>104.56531963322654</v>
          </cell>
          <cell r="AE1408">
            <v>106.85244670852141</v>
          </cell>
          <cell r="AF1408">
            <v>110.07479288201773</v>
          </cell>
          <cell r="AG1408">
            <v>114.97584463405713</v>
          </cell>
          <cell r="AH1408">
            <v>123.8916062242599</v>
          </cell>
        </row>
        <row r="1409">
          <cell r="AD1409">
            <v>104.57563118785394</v>
          </cell>
          <cell r="AE1409">
            <v>106.86303334231629</v>
          </cell>
          <cell r="AF1409">
            <v>110.08448384084249</v>
          </cell>
          <cell r="AG1409">
            <v>114.98723675830288</v>
          </cell>
          <cell r="AH1409">
            <v>123.90167012451582</v>
          </cell>
        </row>
        <row r="1410">
          <cell r="AD1410">
            <v>104.58594274248136</v>
          </cell>
          <cell r="AE1410">
            <v>106.87361997611114</v>
          </cell>
          <cell r="AF1410">
            <v>110.09417479966726</v>
          </cell>
          <cell r="AG1410">
            <v>114.99862888254863</v>
          </cell>
          <cell r="AH1410">
            <v>123.91173402477175</v>
          </cell>
        </row>
        <row r="1411">
          <cell r="AD1411">
            <v>104.59625429710877</v>
          </cell>
          <cell r="AE1411">
            <v>106.884206609906</v>
          </cell>
          <cell r="AF1411">
            <v>110.10386575849201</v>
          </cell>
          <cell r="AG1411">
            <v>115.00862736021548</v>
          </cell>
          <cell r="AH1411">
            <v>123.92179792502766</v>
          </cell>
        </row>
        <row r="1412">
          <cell r="AD1412">
            <v>104.60656585173618</v>
          </cell>
          <cell r="AE1412">
            <v>106.89479324370086</v>
          </cell>
          <cell r="AF1412">
            <v>110.11355671731677</v>
          </cell>
          <cell r="AG1412">
            <v>115.01843515313531</v>
          </cell>
          <cell r="AH1412">
            <v>123.93186182528358</v>
          </cell>
        </row>
        <row r="1413">
          <cell r="AD1413">
            <v>104.61687740636359</v>
          </cell>
          <cell r="AE1413">
            <v>106.90537987749572</v>
          </cell>
          <cell r="AF1413">
            <v>110.12324767614153</v>
          </cell>
          <cell r="AG1413">
            <v>115.02824294605516</v>
          </cell>
          <cell r="AH1413">
            <v>123.94192572553949</v>
          </cell>
        </row>
        <row r="1414">
          <cell r="AD1414">
            <v>104.62718896099101</v>
          </cell>
          <cell r="AE1414">
            <v>106.91596651129058</v>
          </cell>
          <cell r="AF1414">
            <v>110.13293863496629</v>
          </cell>
          <cell r="AG1414">
            <v>115.038050738975</v>
          </cell>
          <cell r="AH1414">
            <v>123.95198962579541</v>
          </cell>
        </row>
        <row r="1415">
          <cell r="AD1415">
            <v>104.63750051561841</v>
          </cell>
          <cell r="AE1415">
            <v>106.92655314508545</v>
          </cell>
          <cell r="AF1415">
            <v>110.14262959379106</v>
          </cell>
          <cell r="AG1415">
            <v>115.04785853189483</v>
          </cell>
          <cell r="AH1415">
            <v>123.96205352605132</v>
          </cell>
        </row>
        <row r="1416">
          <cell r="AD1416">
            <v>104.64781207024582</v>
          </cell>
          <cell r="AE1416">
            <v>106.93713977888031</v>
          </cell>
          <cell r="AF1416">
            <v>110.15232055261581</v>
          </cell>
          <cell r="AG1416">
            <v>115.05766632481468</v>
          </cell>
          <cell r="AH1416">
            <v>123.97211742630724</v>
          </cell>
        </row>
        <row r="1417">
          <cell r="AD1417">
            <v>104.65812362487323</v>
          </cell>
          <cell r="AE1417">
            <v>106.94772641267517</v>
          </cell>
          <cell r="AF1417">
            <v>110.16201151144057</v>
          </cell>
          <cell r="AG1417">
            <v>115.06747411773451</v>
          </cell>
          <cell r="AH1417">
            <v>123.98218132656316</v>
          </cell>
        </row>
        <row r="1418">
          <cell r="AD1418">
            <v>104.66843517950065</v>
          </cell>
          <cell r="AE1418">
            <v>106.95831304647002</v>
          </cell>
          <cell r="AF1418">
            <v>110.17170247026533</v>
          </cell>
          <cell r="AG1418">
            <v>115.07728191065435</v>
          </cell>
          <cell r="AH1418">
            <v>123.99224522681908</v>
          </cell>
        </row>
        <row r="1419">
          <cell r="AD1419">
            <v>104.67874673412805</v>
          </cell>
          <cell r="AE1419">
            <v>106.96889968026488</v>
          </cell>
          <cell r="AF1419">
            <v>110.18139342909009</v>
          </cell>
          <cell r="AG1419">
            <v>115.08708970357418</v>
          </cell>
          <cell r="AH1419">
            <v>124.002438211221</v>
          </cell>
        </row>
        <row r="1420">
          <cell r="AD1420">
            <v>104.68905828875546</v>
          </cell>
          <cell r="AE1420">
            <v>106.97948631405976</v>
          </cell>
          <cell r="AF1420">
            <v>110.19108438791486</v>
          </cell>
          <cell r="AG1420">
            <v>115.09689749649402</v>
          </cell>
          <cell r="AH1420">
            <v>124.013064700684</v>
          </cell>
        </row>
        <row r="1421">
          <cell r="AD1421">
            <v>104.69936984338288</v>
          </cell>
          <cell r="AE1421">
            <v>106.99007294785461</v>
          </cell>
          <cell r="AF1421">
            <v>110.2007753467396</v>
          </cell>
          <cell r="AG1421">
            <v>115.10670528941387</v>
          </cell>
          <cell r="AH1421">
            <v>124.02369119014699</v>
          </cell>
        </row>
        <row r="1422">
          <cell r="AD1422">
            <v>104.70968139801029</v>
          </cell>
          <cell r="AE1422">
            <v>107.00061139558265</v>
          </cell>
          <cell r="AF1422">
            <v>110.21046630556437</v>
          </cell>
          <cell r="AG1422">
            <v>115.1165130823337</v>
          </cell>
          <cell r="AH1422">
            <v>124.03431767960998</v>
          </cell>
        </row>
        <row r="1423">
          <cell r="AD1423">
            <v>104.7199929526377</v>
          </cell>
          <cell r="AE1423">
            <v>107.01042461755837</v>
          </cell>
          <cell r="AF1423">
            <v>110.22015726438913</v>
          </cell>
          <cell r="AG1423">
            <v>115.12632087525354</v>
          </cell>
          <cell r="AH1423">
            <v>124.04494416907296</v>
          </cell>
        </row>
        <row r="1424">
          <cell r="AD1424">
            <v>104.7303045072651</v>
          </cell>
          <cell r="AE1424">
            <v>107.02023783953409</v>
          </cell>
          <cell r="AF1424">
            <v>110.22984822321389</v>
          </cell>
          <cell r="AG1424">
            <v>115.13612866817337</v>
          </cell>
          <cell r="AH1424">
            <v>124.05557065853596</v>
          </cell>
        </row>
        <row r="1425">
          <cell r="AD1425">
            <v>104.74061606189252</v>
          </cell>
          <cell r="AE1425">
            <v>107.03005106150979</v>
          </cell>
          <cell r="AF1425">
            <v>110.23953918203865</v>
          </cell>
          <cell r="AG1425">
            <v>115.14593646109321</v>
          </cell>
          <cell r="AH1425">
            <v>124.06619714799895</v>
          </cell>
        </row>
        <row r="1426">
          <cell r="AD1426">
            <v>104.75092761651993</v>
          </cell>
          <cell r="AE1426">
            <v>107.03986428348551</v>
          </cell>
          <cell r="AF1426">
            <v>110.24923014086342</v>
          </cell>
          <cell r="AG1426">
            <v>115.15574425401304</v>
          </cell>
          <cell r="AH1426">
            <v>124.07682363746194</v>
          </cell>
        </row>
        <row r="1427">
          <cell r="AD1427">
            <v>104.76123917114734</v>
          </cell>
          <cell r="AE1427">
            <v>107.04967750546123</v>
          </cell>
          <cell r="AF1427">
            <v>110.25892109968817</v>
          </cell>
          <cell r="AG1427">
            <v>115.16555204693289</v>
          </cell>
          <cell r="AH1427">
            <v>124.08745012692492</v>
          </cell>
        </row>
        <row r="1428">
          <cell r="AD1428">
            <v>104.77155072577474</v>
          </cell>
          <cell r="AE1428">
            <v>107.05949072743695</v>
          </cell>
          <cell r="AF1428">
            <v>110.26861205851293</v>
          </cell>
          <cell r="AG1428">
            <v>115.17535983985273</v>
          </cell>
          <cell r="AH1428">
            <v>124.09807661638791</v>
          </cell>
        </row>
        <row r="1429">
          <cell r="AD1429">
            <v>104.78186228040217</v>
          </cell>
          <cell r="AE1429">
            <v>107.06930394941266</v>
          </cell>
          <cell r="AF1429">
            <v>110.27830301733769</v>
          </cell>
          <cell r="AG1429">
            <v>115.18516763277256</v>
          </cell>
          <cell r="AH1429">
            <v>124.10870310585091</v>
          </cell>
        </row>
        <row r="1430">
          <cell r="AD1430">
            <v>104.79217383502957</v>
          </cell>
          <cell r="AE1430">
            <v>107.07911717138838</v>
          </cell>
          <cell r="AF1430">
            <v>110.28799397616245</v>
          </cell>
          <cell r="AG1430">
            <v>115.19497542569241</v>
          </cell>
          <cell r="AH1430">
            <v>124.1193295953139</v>
          </cell>
        </row>
        <row r="1431">
          <cell r="AD1431">
            <v>104.80248538965698</v>
          </cell>
          <cell r="AE1431">
            <v>107.08893039336409</v>
          </cell>
          <cell r="AF1431">
            <v>110.29768493498722</v>
          </cell>
          <cell r="AG1431">
            <v>115.20478321861223</v>
          </cell>
          <cell r="AH1431">
            <v>124.12995608477688</v>
          </cell>
        </row>
        <row r="1432">
          <cell r="AD1432">
            <v>104.8127969442844</v>
          </cell>
          <cell r="AE1432">
            <v>107.0987436153398</v>
          </cell>
          <cell r="AF1432">
            <v>110.30737589381197</v>
          </cell>
          <cell r="AG1432">
            <v>115.21459101153208</v>
          </cell>
          <cell r="AH1432">
            <v>124.14058257423987</v>
          </cell>
        </row>
        <row r="1433">
          <cell r="AD1433">
            <v>104.82310849891181</v>
          </cell>
          <cell r="AE1433">
            <v>107.10855683731552</v>
          </cell>
          <cell r="AF1433">
            <v>110.31706685263673</v>
          </cell>
          <cell r="AG1433">
            <v>115.22439880445191</v>
          </cell>
          <cell r="AH1433">
            <v>124.15120906370286</v>
          </cell>
        </row>
        <row r="1434">
          <cell r="AD1434">
            <v>104.83342005353921</v>
          </cell>
          <cell r="AE1434">
            <v>107.11837005929124</v>
          </cell>
          <cell r="AF1434">
            <v>110.32675781146149</v>
          </cell>
          <cell r="AG1434">
            <v>115.23420659737175</v>
          </cell>
          <cell r="AH1434">
            <v>124.16183555316586</v>
          </cell>
        </row>
        <row r="1435">
          <cell r="AD1435">
            <v>104.84373160816662</v>
          </cell>
          <cell r="AE1435">
            <v>107.12818328126694</v>
          </cell>
          <cell r="AF1435">
            <v>110.33644877028625</v>
          </cell>
          <cell r="AG1435">
            <v>115.2440143902916</v>
          </cell>
          <cell r="AH1435">
            <v>124.17246204262884</v>
          </cell>
        </row>
        <row r="1436">
          <cell r="AD1436">
            <v>104.85404316279404</v>
          </cell>
          <cell r="AE1436">
            <v>107.13799650324266</v>
          </cell>
          <cell r="AF1436">
            <v>110.34613972911102</v>
          </cell>
          <cell r="AG1436">
            <v>115.25382218321143</v>
          </cell>
          <cell r="AH1436">
            <v>124.18308853209183</v>
          </cell>
        </row>
        <row r="1437">
          <cell r="AD1437">
            <v>104.86435471742145</v>
          </cell>
          <cell r="AE1437">
            <v>107.14780972521838</v>
          </cell>
          <cell r="AF1437">
            <v>110.35583068793576</v>
          </cell>
          <cell r="AG1437">
            <v>115.26362997613127</v>
          </cell>
          <cell r="AH1437">
            <v>124.19371502155482</v>
          </cell>
        </row>
        <row r="1438">
          <cell r="AD1438">
            <v>104.87466627204886</v>
          </cell>
          <cell r="AE1438">
            <v>107.15762294719408</v>
          </cell>
          <cell r="AF1438">
            <v>110.36552164676053</v>
          </cell>
          <cell r="AG1438">
            <v>115.2734377690511</v>
          </cell>
          <cell r="AH1438">
            <v>124.20434151101782</v>
          </cell>
        </row>
        <row r="1439">
          <cell r="AD1439">
            <v>104.88497782667626</v>
          </cell>
          <cell r="AE1439">
            <v>107.1674361691698</v>
          </cell>
          <cell r="AF1439">
            <v>110.37521260558529</v>
          </cell>
          <cell r="AG1439">
            <v>115.28324556197094</v>
          </cell>
          <cell r="AH1439">
            <v>124.21496800048079</v>
          </cell>
        </row>
        <row r="1440">
          <cell r="AD1440">
            <v>104.89528938130368</v>
          </cell>
          <cell r="AE1440">
            <v>107.17724939114552</v>
          </cell>
          <cell r="AF1440">
            <v>110.38490356441005</v>
          </cell>
          <cell r="AG1440">
            <v>115.29305335489077</v>
          </cell>
          <cell r="AH1440">
            <v>124.22559448994379</v>
          </cell>
        </row>
        <row r="1441">
          <cell r="AD1441">
            <v>104.90560093593109</v>
          </cell>
          <cell r="AE1441">
            <v>107.18706261312124</v>
          </cell>
          <cell r="AF1441">
            <v>110.39459452323482</v>
          </cell>
          <cell r="AG1441">
            <v>115.30286114781062</v>
          </cell>
          <cell r="AH1441">
            <v>124.23622097940678</v>
          </cell>
        </row>
        <row r="1442">
          <cell r="AD1442">
            <v>104.9159124905585</v>
          </cell>
          <cell r="AE1442">
            <v>107.19687583509695</v>
          </cell>
          <cell r="AF1442">
            <v>110.40428548205956</v>
          </cell>
          <cell r="AG1442">
            <v>115.31266894073046</v>
          </cell>
          <cell r="AH1442">
            <v>124.24684746886977</v>
          </cell>
        </row>
        <row r="1443">
          <cell r="AD1443">
            <v>104.92622404518592</v>
          </cell>
          <cell r="AE1443">
            <v>107.20668905707267</v>
          </cell>
          <cell r="AF1443">
            <v>110.41397644088433</v>
          </cell>
          <cell r="AG1443">
            <v>115.32247673365029</v>
          </cell>
          <cell r="AH1443">
            <v>124.25747395833275</v>
          </cell>
        </row>
        <row r="1444">
          <cell r="AD1444">
            <v>104.93653559981333</v>
          </cell>
          <cell r="AE1444">
            <v>107.21650227904838</v>
          </cell>
          <cell r="AF1444">
            <v>110.42366739970909</v>
          </cell>
          <cell r="AG1444">
            <v>115.33228452657013</v>
          </cell>
          <cell r="AH1444">
            <v>124.26810044779575</v>
          </cell>
        </row>
        <row r="1445">
          <cell r="AD1445">
            <v>104.94684715444073</v>
          </cell>
          <cell r="AE1445">
            <v>107.22631550102409</v>
          </cell>
          <cell r="AF1445">
            <v>110.43335835853385</v>
          </cell>
          <cell r="AG1445">
            <v>115.34209231948996</v>
          </cell>
          <cell r="AH1445">
            <v>124.27872693725874</v>
          </cell>
        </row>
        <row r="1446">
          <cell r="AD1446">
            <v>104.95715870906814</v>
          </cell>
          <cell r="AE1446">
            <v>107.23612872299981</v>
          </cell>
          <cell r="AF1446">
            <v>110.44304931735861</v>
          </cell>
          <cell r="AG1446">
            <v>115.35190011240981</v>
          </cell>
          <cell r="AH1446">
            <v>124.28935342672172</v>
          </cell>
        </row>
        <row r="1447">
          <cell r="AD1447">
            <v>104.96747026369556</v>
          </cell>
          <cell r="AE1447">
            <v>107.24594194497553</v>
          </cell>
          <cell r="AF1447">
            <v>110.45274027618336</v>
          </cell>
          <cell r="AG1447">
            <v>115.36170790532964</v>
          </cell>
          <cell r="AH1447">
            <v>124.29997991618471</v>
          </cell>
        </row>
        <row r="1448">
          <cell r="AD1448">
            <v>104.97778181832297</v>
          </cell>
          <cell r="AE1448">
            <v>107.25575516695123</v>
          </cell>
          <cell r="AF1448">
            <v>110.46243123500813</v>
          </cell>
          <cell r="AG1448">
            <v>115.37151569824948</v>
          </cell>
          <cell r="AH1448">
            <v>124.3106064056477</v>
          </cell>
        </row>
        <row r="1449">
          <cell r="AD1449">
            <v>104.98809337295037</v>
          </cell>
          <cell r="AE1449">
            <v>107.26556838892695</v>
          </cell>
          <cell r="AF1449">
            <v>110.47212219383289</v>
          </cell>
          <cell r="AG1449">
            <v>115.38132349116933</v>
          </cell>
          <cell r="AH1449">
            <v>124.3212328951107</v>
          </cell>
        </row>
        <row r="1450">
          <cell r="AD1450">
            <v>104.99840492757778</v>
          </cell>
          <cell r="AE1450">
            <v>107.27538161090267</v>
          </cell>
          <cell r="AF1450">
            <v>110.48181315265765</v>
          </cell>
          <cell r="AG1450">
            <v>115.39113128408916</v>
          </cell>
          <cell r="AH1450">
            <v>124.33185938457368</v>
          </cell>
        </row>
        <row r="1451">
          <cell r="AD1451">
            <v>105.00813276546759</v>
          </cell>
          <cell r="AE1451">
            <v>107.28519483287839</v>
          </cell>
          <cell r="AF1451">
            <v>110.49150411148241</v>
          </cell>
          <cell r="AG1451">
            <v>115.400939077009</v>
          </cell>
          <cell r="AH1451">
            <v>124.34248587403667</v>
          </cell>
        </row>
        <row r="1452">
          <cell r="AD1452">
            <v>105.01775378612901</v>
          </cell>
          <cell r="AE1452">
            <v>107.29500805485409</v>
          </cell>
          <cell r="AF1452">
            <v>110.50119507030716</v>
          </cell>
          <cell r="AG1452">
            <v>115.41074686992883</v>
          </cell>
          <cell r="AH1452">
            <v>124.35311236349966</v>
          </cell>
        </row>
        <row r="1453">
          <cell r="AD1453">
            <v>105.02737480679041</v>
          </cell>
          <cell r="AE1453">
            <v>107.30482127682981</v>
          </cell>
          <cell r="AF1453">
            <v>110.51088602913192</v>
          </cell>
          <cell r="AG1453">
            <v>115.42055466284867</v>
          </cell>
          <cell r="AH1453">
            <v>124.36373885296265</v>
          </cell>
        </row>
        <row r="1454">
          <cell r="AD1454">
            <v>105.03699582745182</v>
          </cell>
          <cell r="AE1454">
            <v>107.31463449880553</v>
          </cell>
          <cell r="AF1454">
            <v>110.52057698795669</v>
          </cell>
          <cell r="AG1454">
            <v>115.4303624557685</v>
          </cell>
          <cell r="AH1454">
            <v>124.37436534242563</v>
          </cell>
        </row>
        <row r="1455">
          <cell r="AD1455">
            <v>105.04661684811323</v>
          </cell>
          <cell r="AE1455">
            <v>107.32444772078124</v>
          </cell>
          <cell r="AF1455">
            <v>110.53026794678145</v>
          </cell>
          <cell r="AG1455">
            <v>115.44017024868835</v>
          </cell>
          <cell r="AH1455">
            <v>124.38499183188863</v>
          </cell>
        </row>
        <row r="1456">
          <cell r="AD1456">
            <v>105.05623786877463</v>
          </cell>
          <cell r="AE1456">
            <v>107.33426094275696</v>
          </cell>
          <cell r="AF1456">
            <v>110.53995890560621</v>
          </cell>
          <cell r="AG1456">
            <v>115.44997804160819</v>
          </cell>
          <cell r="AH1456">
            <v>124.39561832135162</v>
          </cell>
        </row>
        <row r="1457">
          <cell r="AD1457">
            <v>105.06585888943604</v>
          </cell>
          <cell r="AE1457">
            <v>107.34407416473267</v>
          </cell>
          <cell r="AF1457">
            <v>110.54964986443096</v>
          </cell>
          <cell r="AG1457">
            <v>115.45978583452802</v>
          </cell>
          <cell r="AH1457">
            <v>124.40624481081461</v>
          </cell>
        </row>
        <row r="1458">
          <cell r="AD1458">
            <v>105.07547991009746</v>
          </cell>
          <cell r="AE1458">
            <v>107.35388738670838</v>
          </cell>
          <cell r="AF1458">
            <v>110.55934082325572</v>
          </cell>
          <cell r="AG1458">
            <v>115.46959362744786</v>
          </cell>
          <cell r="AH1458">
            <v>124.41687130027759</v>
          </cell>
        </row>
        <row r="1459">
          <cell r="AD1459">
            <v>105.08510093075886</v>
          </cell>
          <cell r="AE1459">
            <v>107.3637006086841</v>
          </cell>
          <cell r="AF1459">
            <v>110.56903178208049</v>
          </cell>
          <cell r="AG1459">
            <v>115.47940142036769</v>
          </cell>
          <cell r="AH1459">
            <v>124.42749778974058</v>
          </cell>
        </row>
        <row r="1460">
          <cell r="AD1460">
            <v>105.09472195142027</v>
          </cell>
          <cell r="AE1460">
            <v>107.37351383065982</v>
          </cell>
          <cell r="AF1460">
            <v>110.57872274090525</v>
          </cell>
          <cell r="AG1460">
            <v>115.48920921328754</v>
          </cell>
          <cell r="AH1460">
            <v>124.43812427920358</v>
          </cell>
        </row>
        <row r="1461">
          <cell r="AD1461">
            <v>105.10434297208168</v>
          </cell>
          <cell r="AE1461">
            <v>107.38332705263554</v>
          </cell>
          <cell r="AF1461">
            <v>110.58841369973001</v>
          </cell>
          <cell r="AG1461">
            <v>115.49901700620737</v>
          </cell>
          <cell r="AH1461">
            <v>124.44875076866657</v>
          </cell>
        </row>
        <row r="1462">
          <cell r="AD1462">
            <v>105.11396399274308</v>
          </cell>
          <cell r="AE1462">
            <v>107.39314027461124</v>
          </cell>
          <cell r="AF1462">
            <v>110.59810465855476</v>
          </cell>
          <cell r="AG1462">
            <v>115.50882479912721</v>
          </cell>
          <cell r="AH1462">
            <v>124.45937725812955</v>
          </cell>
        </row>
        <row r="1463">
          <cell r="AD1463">
            <v>105.12358501340449</v>
          </cell>
          <cell r="AE1463">
            <v>107.40295349658696</v>
          </cell>
          <cell r="AF1463">
            <v>110.60779561737952</v>
          </cell>
          <cell r="AG1463">
            <v>115.51863259204706</v>
          </cell>
          <cell r="AH1463">
            <v>124.47000374759254</v>
          </cell>
        </row>
        <row r="1464">
          <cell r="AD1464">
            <v>105.13320603406591</v>
          </cell>
          <cell r="AE1464">
            <v>107.41276671856268</v>
          </cell>
          <cell r="AF1464">
            <v>110.61748657620429</v>
          </cell>
          <cell r="AG1464">
            <v>115.52844038496688</v>
          </cell>
          <cell r="AH1464">
            <v>124.48063023705554</v>
          </cell>
        </row>
        <row r="1465">
          <cell r="AD1465">
            <v>105.14282705472731</v>
          </cell>
          <cell r="AE1465">
            <v>107.42257994053838</v>
          </cell>
          <cell r="AF1465">
            <v>110.62717753502905</v>
          </cell>
          <cell r="AG1465">
            <v>115.53824817788673</v>
          </cell>
          <cell r="AH1465">
            <v>124.49125672651853</v>
          </cell>
        </row>
        <row r="1466">
          <cell r="AD1466">
            <v>105.15244807538872</v>
          </cell>
          <cell r="AE1466">
            <v>107.4323931625141</v>
          </cell>
          <cell r="AF1466">
            <v>110.63686849385381</v>
          </cell>
          <cell r="AG1466">
            <v>115.54805597080656</v>
          </cell>
          <cell r="AH1466">
            <v>124.50188321598151</v>
          </cell>
        </row>
        <row r="1467">
          <cell r="AD1467">
            <v>105.16206909605013</v>
          </cell>
          <cell r="AE1467">
            <v>107.44220638448982</v>
          </cell>
          <cell r="AF1467">
            <v>110.64655945267856</v>
          </cell>
          <cell r="AG1467">
            <v>115.5578637637264</v>
          </cell>
          <cell r="AH1467">
            <v>124.5125097054445</v>
          </cell>
        </row>
        <row r="1468">
          <cell r="AD1468">
            <v>105.17169011671153</v>
          </cell>
          <cell r="AE1468">
            <v>107.45201960646553</v>
          </cell>
          <cell r="AF1468">
            <v>110.65625041150332</v>
          </cell>
          <cell r="AG1468">
            <v>115.56767155664623</v>
          </cell>
          <cell r="AH1468">
            <v>124.52313619490749</v>
          </cell>
        </row>
        <row r="1469">
          <cell r="AD1469">
            <v>105.18131113737294</v>
          </cell>
          <cell r="AE1469">
            <v>107.46183282844125</v>
          </cell>
          <cell r="AF1469">
            <v>110.66594137032808</v>
          </cell>
          <cell r="AG1469">
            <v>115.57747934956608</v>
          </cell>
          <cell r="AH1469">
            <v>124.53376268437049</v>
          </cell>
        </row>
        <row r="1470">
          <cell r="AD1470">
            <v>105.19093215803436</v>
          </cell>
          <cell r="AE1470">
            <v>107.47164605041696</v>
          </cell>
          <cell r="AF1470">
            <v>110.67563232915285</v>
          </cell>
          <cell r="AG1470">
            <v>115.58728714248592</v>
          </cell>
          <cell r="AH1470">
            <v>124.54438917383347</v>
          </cell>
        </row>
        <row r="1471">
          <cell r="AD1471">
            <v>105.20055317869576</v>
          </cell>
          <cell r="AE1471">
            <v>107.48145927239268</v>
          </cell>
          <cell r="AF1471">
            <v>110.68532328797761</v>
          </cell>
          <cell r="AG1471">
            <v>115.59709493540575</v>
          </cell>
          <cell r="AH1471">
            <v>124.55501566329646</v>
          </cell>
        </row>
        <row r="1472">
          <cell r="AD1472">
            <v>105.21017419935717</v>
          </cell>
          <cell r="AE1472">
            <v>107.49127249436839</v>
          </cell>
          <cell r="AF1472">
            <v>110.69501424680236</v>
          </cell>
          <cell r="AG1472">
            <v>115.60690272832559</v>
          </cell>
          <cell r="AH1472">
            <v>124.56564215275945</v>
          </cell>
        </row>
        <row r="1473">
          <cell r="AD1473">
            <v>105.21979522001858</v>
          </cell>
          <cell r="AE1473">
            <v>107.50108571634411</v>
          </cell>
          <cell r="AF1473">
            <v>110.70470520562712</v>
          </cell>
          <cell r="AG1473">
            <v>115.61671052124542</v>
          </cell>
          <cell r="AH1473">
            <v>124.57626864222244</v>
          </cell>
        </row>
        <row r="1474">
          <cell r="AD1474">
            <v>105.22941624067998</v>
          </cell>
          <cell r="AE1474">
            <v>107.51089893831983</v>
          </cell>
          <cell r="AF1474">
            <v>110.71439616445188</v>
          </cell>
          <cell r="AG1474">
            <v>115.62651831416527</v>
          </cell>
          <cell r="AH1474">
            <v>124.58689513168542</v>
          </cell>
        </row>
        <row r="1475">
          <cell r="AD1475">
            <v>105.23903726134139</v>
          </cell>
          <cell r="AE1475">
            <v>107.52071216029553</v>
          </cell>
          <cell r="AF1475">
            <v>110.72408712327665</v>
          </cell>
          <cell r="AG1475">
            <v>115.6363261070851</v>
          </cell>
          <cell r="AH1475">
            <v>124.59752162114842</v>
          </cell>
        </row>
        <row r="1476">
          <cell r="AD1476">
            <v>105.24865828200281</v>
          </cell>
          <cell r="AE1476">
            <v>107.53052538227125</v>
          </cell>
          <cell r="AF1476">
            <v>110.73377808210141</v>
          </cell>
          <cell r="AG1476">
            <v>115.64613390000494</v>
          </cell>
          <cell r="AH1476">
            <v>124.60814811061141</v>
          </cell>
        </row>
        <row r="1477">
          <cell r="AD1477">
            <v>105.25827930266421</v>
          </cell>
          <cell r="AE1477">
            <v>107.54033860424697</v>
          </cell>
          <cell r="AF1477">
            <v>110.74346904092616</v>
          </cell>
          <cell r="AG1477">
            <v>115.65594169292478</v>
          </cell>
          <cell r="AH1477">
            <v>124.6187746000744</v>
          </cell>
        </row>
        <row r="1478">
          <cell r="AD1478">
            <v>105.26790032332562</v>
          </cell>
          <cell r="AE1478">
            <v>107.55015182622267</v>
          </cell>
          <cell r="AF1478">
            <v>110.75315999975092</v>
          </cell>
          <cell r="AG1478">
            <v>115.66574948584461</v>
          </cell>
          <cell r="AH1478">
            <v>124.62940108953738</v>
          </cell>
        </row>
        <row r="1479">
          <cell r="AD1479">
            <v>105.27752134398703</v>
          </cell>
          <cell r="AE1479">
            <v>107.55996504819839</v>
          </cell>
          <cell r="AF1479">
            <v>110.76285095857568</v>
          </cell>
          <cell r="AG1479">
            <v>115.67555727876446</v>
          </cell>
          <cell r="AH1479">
            <v>124.64002757900037</v>
          </cell>
        </row>
        <row r="1480">
          <cell r="AD1480">
            <v>105.28714236464843</v>
          </cell>
          <cell r="AE1480">
            <v>107.56977827017411</v>
          </cell>
          <cell r="AF1480">
            <v>110.77254191740045</v>
          </cell>
          <cell r="AG1480">
            <v>115.68536507168429</v>
          </cell>
          <cell r="AH1480">
            <v>124.65065406846337</v>
          </cell>
        </row>
        <row r="1481">
          <cell r="AD1481">
            <v>105.29676338530984</v>
          </cell>
          <cell r="AE1481">
            <v>107.57959149214983</v>
          </cell>
          <cell r="AF1481">
            <v>110.78223287622521</v>
          </cell>
          <cell r="AG1481">
            <v>115.69517286460413</v>
          </cell>
          <cell r="AH1481">
            <v>124.66128055792636</v>
          </cell>
        </row>
        <row r="1482">
          <cell r="AD1482">
            <v>105.30638440597126</v>
          </cell>
          <cell r="AE1482">
            <v>107.58940471412554</v>
          </cell>
          <cell r="AF1482">
            <v>110.79192383504996</v>
          </cell>
          <cell r="AG1482">
            <v>115.70498065752396</v>
          </cell>
          <cell r="AH1482">
            <v>124.67190704738934</v>
          </cell>
        </row>
        <row r="1483">
          <cell r="AD1483">
            <v>105.31600542663266</v>
          </cell>
          <cell r="AE1483">
            <v>107.59921793610125</v>
          </cell>
          <cell r="AF1483">
            <v>110.80161479387472</v>
          </cell>
          <cell r="AG1483">
            <v>115.71478845044381</v>
          </cell>
          <cell r="AH1483">
            <v>124.68253353685233</v>
          </cell>
        </row>
        <row r="1484">
          <cell r="AD1484">
            <v>105.32562644729407</v>
          </cell>
          <cell r="AE1484">
            <v>107.60903115807697</v>
          </cell>
          <cell r="AF1484">
            <v>110.81130575269948</v>
          </cell>
          <cell r="AG1484">
            <v>115.72459624336365</v>
          </cell>
          <cell r="AH1484">
            <v>124.69316002631533</v>
          </cell>
        </row>
        <row r="1485">
          <cell r="AD1485">
            <v>105.33524746795548</v>
          </cell>
          <cell r="AE1485">
            <v>107.61884438005268</v>
          </cell>
          <cell r="AF1485">
            <v>110.82099671152424</v>
          </cell>
          <cell r="AG1485">
            <v>115.73440403628348</v>
          </cell>
          <cell r="AH1485">
            <v>124.70378651577832</v>
          </cell>
        </row>
        <row r="1486">
          <cell r="AD1486">
            <v>105.34486848861688</v>
          </cell>
          <cell r="AE1486">
            <v>107.6286576020284</v>
          </cell>
          <cell r="AF1486">
            <v>110.83068767034901</v>
          </cell>
          <cell r="AG1486">
            <v>115.74421182920332</v>
          </cell>
          <cell r="AH1486">
            <v>124.7144130052413</v>
          </cell>
        </row>
        <row r="1487">
          <cell r="AD1487">
            <v>105.3544895092783</v>
          </cell>
          <cell r="AE1487">
            <v>107.63847082400412</v>
          </cell>
          <cell r="AF1487">
            <v>110.84037862917376</v>
          </cell>
          <cell r="AG1487">
            <v>115.75401962212315</v>
          </cell>
          <cell r="AH1487">
            <v>124.72503949470429</v>
          </cell>
        </row>
        <row r="1488">
          <cell r="AD1488">
            <v>105.36411052993971</v>
          </cell>
          <cell r="AE1488">
            <v>107.64828404597982</v>
          </cell>
          <cell r="AF1488">
            <v>110.85006958799852</v>
          </cell>
          <cell r="AG1488">
            <v>115.763827415043</v>
          </cell>
          <cell r="AH1488">
            <v>124.73566598416728</v>
          </cell>
        </row>
        <row r="1489">
          <cell r="AD1489">
            <v>105.37373155060111</v>
          </cell>
          <cell r="AE1489">
            <v>107.65809726795554</v>
          </cell>
          <cell r="AF1489">
            <v>110.85976054682328</v>
          </cell>
          <cell r="AG1489">
            <v>115.77363520796283</v>
          </cell>
          <cell r="AH1489">
            <v>124.74629247363026</v>
          </cell>
        </row>
        <row r="1490">
          <cell r="AD1490">
            <v>105.38335257126252</v>
          </cell>
          <cell r="AE1490">
            <v>107.66791048993126</v>
          </cell>
          <cell r="AF1490">
            <v>110.86945150564804</v>
          </cell>
          <cell r="AG1490">
            <v>115.78344300088267</v>
          </cell>
          <cell r="AH1490">
            <v>124.75691896309326</v>
          </cell>
        </row>
        <row r="1491">
          <cell r="AD1491">
            <v>105.39297359192393</v>
          </cell>
          <cell r="AE1491">
            <v>107.67772371190696</v>
          </cell>
          <cell r="AF1491">
            <v>110.87914246447281</v>
          </cell>
          <cell r="AG1491">
            <v>115.79325079380251</v>
          </cell>
          <cell r="AH1491">
            <v>124.76754545255625</v>
          </cell>
        </row>
        <row r="1492">
          <cell r="AD1492">
            <v>105.40259461258533</v>
          </cell>
          <cell r="AE1492">
            <v>107.68753693388268</v>
          </cell>
          <cell r="AF1492">
            <v>110.88883342329756</v>
          </cell>
          <cell r="AG1492">
            <v>115.80305858672234</v>
          </cell>
          <cell r="AH1492">
            <v>124.77817194201924</v>
          </cell>
        </row>
        <row r="1493">
          <cell r="AD1493">
            <v>105.41221563324675</v>
          </cell>
          <cell r="AE1493">
            <v>107.6973501558584</v>
          </cell>
          <cell r="AF1493">
            <v>110.89852438212232</v>
          </cell>
          <cell r="AG1493">
            <v>115.81286637964219</v>
          </cell>
          <cell r="AH1493">
            <v>124.78879843148222</v>
          </cell>
        </row>
        <row r="1494">
          <cell r="AD1494">
            <v>105.42183665390816</v>
          </cell>
          <cell r="AE1494">
            <v>107.70716337783412</v>
          </cell>
          <cell r="AF1494">
            <v>110.90821534094708</v>
          </cell>
          <cell r="AG1494">
            <v>115.82267417256202</v>
          </cell>
          <cell r="AH1494">
            <v>124.79942492094521</v>
          </cell>
        </row>
        <row r="1495">
          <cell r="AD1495">
            <v>105.43145767456956</v>
          </cell>
          <cell r="AE1495">
            <v>107.71697659980983</v>
          </cell>
          <cell r="AF1495">
            <v>110.91790629977184</v>
          </cell>
          <cell r="AG1495">
            <v>115.83248196548186</v>
          </cell>
          <cell r="AH1495">
            <v>124.81005141040821</v>
          </cell>
        </row>
        <row r="1496">
          <cell r="AD1496">
            <v>105.44107869523097</v>
          </cell>
          <cell r="AE1496">
            <v>107.72678982178554</v>
          </cell>
          <cell r="AF1496">
            <v>110.92759725859661</v>
          </cell>
          <cell r="AG1496">
            <v>115.84228975840169</v>
          </cell>
          <cell r="AH1496">
            <v>124.8206778998712</v>
          </cell>
        </row>
        <row r="1497">
          <cell r="AD1497">
            <v>105.45069971589238</v>
          </cell>
          <cell r="AE1497">
            <v>107.73660304376126</v>
          </cell>
          <cell r="AF1497">
            <v>110.93728821742135</v>
          </cell>
          <cell r="AG1497">
            <v>115.85209755132153</v>
          </cell>
          <cell r="AH1497">
            <v>124.83130438933418</v>
          </cell>
        </row>
        <row r="1498">
          <cell r="AD1498">
            <v>105.46032073655378</v>
          </cell>
          <cell r="AE1498">
            <v>107.74641626573697</v>
          </cell>
          <cell r="AF1498">
            <v>110.94697917624612</v>
          </cell>
          <cell r="AG1498">
            <v>115.86190534424136</v>
          </cell>
          <cell r="AH1498">
            <v>124.84193087879717</v>
          </cell>
        </row>
        <row r="1499">
          <cell r="AD1499">
            <v>105.4699417572152</v>
          </cell>
          <cell r="AE1499">
            <v>107.75622948771269</v>
          </cell>
          <cell r="AF1499">
            <v>110.95667013507088</v>
          </cell>
          <cell r="AG1499">
            <v>115.87171313716121</v>
          </cell>
          <cell r="AH1499">
            <v>124.85255736826016</v>
          </cell>
        </row>
        <row r="1500">
          <cell r="AD1500">
            <v>105.47956277787661</v>
          </cell>
          <cell r="AE1500">
            <v>107.76604270968841</v>
          </cell>
          <cell r="AF1500">
            <v>110.96636109389564</v>
          </cell>
          <cell r="AG1500">
            <v>115.88152093008105</v>
          </cell>
          <cell r="AH1500">
            <v>124.86318385772316</v>
          </cell>
        </row>
        <row r="1501">
          <cell r="AD1501">
            <v>105.48918379853801</v>
          </cell>
          <cell r="AE1501">
            <v>107.77585593166411</v>
          </cell>
          <cell r="AF1501">
            <v>110.97605205272041</v>
          </cell>
          <cell r="AG1501">
            <v>115.89132872300088</v>
          </cell>
          <cell r="AH1501">
            <v>124.87381034718614</v>
          </cell>
        </row>
        <row r="1502">
          <cell r="AD1502">
            <v>105.49880481919942</v>
          </cell>
          <cell r="AE1502">
            <v>107.78566915363983</v>
          </cell>
          <cell r="AF1502">
            <v>110.98574301154517</v>
          </cell>
          <cell r="AG1502">
            <v>115.90113651592073</v>
          </cell>
          <cell r="AH1502">
            <v>124.88443683664913</v>
          </cell>
        </row>
        <row r="1503">
          <cell r="AD1503">
            <v>105.50842583986083</v>
          </cell>
          <cell r="AE1503">
            <v>107.79548237561555</v>
          </cell>
          <cell r="AF1503">
            <v>110.99543397036992</v>
          </cell>
          <cell r="AG1503">
            <v>115.91094430884056</v>
          </cell>
          <cell r="AH1503">
            <v>124.89506332611212</v>
          </cell>
        </row>
        <row r="1504">
          <cell r="AD1504">
            <v>105.51804686052223</v>
          </cell>
          <cell r="AE1504">
            <v>107.80529559759127</v>
          </cell>
          <cell r="AF1504">
            <v>111.00485532179441</v>
          </cell>
          <cell r="AG1504">
            <v>115.9207521017604</v>
          </cell>
          <cell r="AH1504">
            <v>124.90568981557512</v>
          </cell>
        </row>
        <row r="1505">
          <cell r="AD1505">
            <v>105.52766788118365</v>
          </cell>
          <cell r="AE1505">
            <v>107.81510881956697</v>
          </cell>
          <cell r="AF1505">
            <v>111.0140364678753</v>
          </cell>
          <cell r="AG1505">
            <v>115.93055989468023</v>
          </cell>
          <cell r="AH1505">
            <v>124.91631630503809</v>
          </cell>
        </row>
        <row r="1506">
          <cell r="AD1506">
            <v>105.53728890184506</v>
          </cell>
          <cell r="AE1506">
            <v>107.82492204154269</v>
          </cell>
          <cell r="AF1506">
            <v>111.02321761395619</v>
          </cell>
          <cell r="AG1506">
            <v>115.94036768760007</v>
          </cell>
          <cell r="AH1506">
            <v>124.92694279450109</v>
          </cell>
        </row>
        <row r="1507">
          <cell r="AD1507">
            <v>105.54690992250646</v>
          </cell>
          <cell r="AE1507">
            <v>107.83473526351841</v>
          </cell>
          <cell r="AF1507">
            <v>111.03239876003708</v>
          </cell>
          <cell r="AG1507">
            <v>115.95017548051992</v>
          </cell>
          <cell r="AH1507">
            <v>124.93756928396408</v>
          </cell>
        </row>
        <row r="1508">
          <cell r="AD1508">
            <v>105.55653094316787</v>
          </cell>
          <cell r="AE1508">
            <v>107.84454848549412</v>
          </cell>
          <cell r="AF1508">
            <v>111.04157990611797</v>
          </cell>
          <cell r="AG1508">
            <v>115.95998327343975</v>
          </cell>
          <cell r="AH1508">
            <v>124.94819577342707</v>
          </cell>
        </row>
        <row r="1509">
          <cell r="AD1509">
            <v>105.56615196382928</v>
          </cell>
          <cell r="AE1509">
            <v>107.85436170746983</v>
          </cell>
          <cell r="AF1509">
            <v>111.05076105219887</v>
          </cell>
          <cell r="AG1509">
            <v>115.96979106635959</v>
          </cell>
          <cell r="AH1509">
            <v>124.95882226289005</v>
          </cell>
        </row>
        <row r="1510">
          <cell r="AD1510">
            <v>105.57577298449068</v>
          </cell>
          <cell r="AE1510">
            <v>107.86417492944555</v>
          </cell>
          <cell r="AF1510">
            <v>111.05994219827976</v>
          </cell>
          <cell r="AG1510">
            <v>115.97959885927942</v>
          </cell>
          <cell r="AH1510">
            <v>124.96944875235305</v>
          </cell>
        </row>
        <row r="1511">
          <cell r="AD1511">
            <v>105.5853940051521</v>
          </cell>
          <cell r="AE1511">
            <v>107.87398815142126</v>
          </cell>
          <cell r="AF1511">
            <v>111.06912334436065</v>
          </cell>
          <cell r="AG1511">
            <v>115.98940665219926</v>
          </cell>
          <cell r="AH1511">
            <v>124.98007524181604</v>
          </cell>
        </row>
        <row r="1512">
          <cell r="AD1512">
            <v>105.59501502581351</v>
          </cell>
          <cell r="AE1512">
            <v>107.88380137339698</v>
          </cell>
          <cell r="AF1512">
            <v>111.07830449044154</v>
          </cell>
          <cell r="AG1512">
            <v>115.99921444511909</v>
          </cell>
          <cell r="AH1512">
            <v>124.99070173127903</v>
          </cell>
        </row>
        <row r="1513">
          <cell r="AD1513">
            <v>105.60463604647491</v>
          </cell>
          <cell r="AE1513">
            <v>107.8936145953727</v>
          </cell>
          <cell r="AF1513">
            <v>111.08748563652243</v>
          </cell>
          <cell r="AG1513">
            <v>116.00843856634077</v>
          </cell>
          <cell r="AH1513">
            <v>125.00124595175376</v>
          </cell>
        </row>
        <row r="1514">
          <cell r="AD1514">
            <v>105.61425706713632</v>
          </cell>
          <cell r="AE1514">
            <v>107.90342781734842</v>
          </cell>
          <cell r="AF1514">
            <v>111.09666678260332</v>
          </cell>
          <cell r="AG1514">
            <v>116.01761186800421</v>
          </cell>
          <cell r="AH1514">
            <v>125.01121424449593</v>
          </cell>
        </row>
        <row r="1515">
          <cell r="AD1515">
            <v>105.62387808779773</v>
          </cell>
          <cell r="AE1515">
            <v>107.91324103932412</v>
          </cell>
          <cell r="AF1515">
            <v>111.1058479286842</v>
          </cell>
          <cell r="AG1515">
            <v>116.02678516966765</v>
          </cell>
          <cell r="AH1515">
            <v>125.02118253723812</v>
          </cell>
        </row>
        <row r="1516">
          <cell r="AD1516">
            <v>105.63349910845913</v>
          </cell>
          <cell r="AE1516">
            <v>107.92305426129984</v>
          </cell>
          <cell r="AF1516">
            <v>111.11502907476509</v>
          </cell>
          <cell r="AG1516">
            <v>116.0359584713311</v>
          </cell>
          <cell r="AH1516">
            <v>125.03115082998031</v>
          </cell>
        </row>
        <row r="1517">
          <cell r="AD1517">
            <v>105.64312012912055</v>
          </cell>
          <cell r="AE1517">
            <v>107.93286748327556</v>
          </cell>
          <cell r="AF1517">
            <v>111.12421022084598</v>
          </cell>
          <cell r="AG1517">
            <v>116.04513177299454</v>
          </cell>
          <cell r="AH1517">
            <v>125.04111912272249</v>
          </cell>
        </row>
        <row r="1518">
          <cell r="AD1518">
            <v>105.65274114978196</v>
          </cell>
          <cell r="AE1518">
            <v>107.94268070525126</v>
          </cell>
          <cell r="AF1518">
            <v>111.13339136692687</v>
          </cell>
          <cell r="AG1518">
            <v>116.05430507465799</v>
          </cell>
          <cell r="AH1518">
            <v>125.05108741546468</v>
          </cell>
        </row>
        <row r="1519">
          <cell r="AD1519">
            <v>105.66236217044336</v>
          </cell>
          <cell r="AE1519">
            <v>107.95249392722698</v>
          </cell>
          <cell r="AF1519">
            <v>111.14257251300776</v>
          </cell>
          <cell r="AG1519">
            <v>116.06347837632143</v>
          </cell>
          <cell r="AH1519">
            <v>125.06105570820687</v>
          </cell>
        </row>
        <row r="1520">
          <cell r="AD1520">
            <v>105.67198319110477</v>
          </cell>
          <cell r="AE1520">
            <v>107.9623071492027</v>
          </cell>
          <cell r="AF1520">
            <v>111.15175365908866</v>
          </cell>
          <cell r="AG1520">
            <v>116.07265167798487</v>
          </cell>
          <cell r="AH1520">
            <v>125.07102400094905</v>
          </cell>
        </row>
        <row r="1521">
          <cell r="AD1521">
            <v>105.68160421176619</v>
          </cell>
          <cell r="AE1521">
            <v>107.97212037117841</v>
          </cell>
          <cell r="AF1521">
            <v>111.16093480516955</v>
          </cell>
          <cell r="AG1521">
            <v>116.08182497964832</v>
          </cell>
          <cell r="AH1521">
            <v>125.08099229369124</v>
          </cell>
        </row>
        <row r="1522">
          <cell r="AD1522">
            <v>105.69122523242758</v>
          </cell>
          <cell r="AE1522">
            <v>107.98193359315412</v>
          </cell>
          <cell r="AF1522">
            <v>111.17011595125044</v>
          </cell>
          <cell r="AG1522">
            <v>116.09099828131176</v>
          </cell>
          <cell r="AH1522">
            <v>125.09096058643343</v>
          </cell>
        </row>
        <row r="1523">
          <cell r="AD1523">
            <v>105.700846253089</v>
          </cell>
          <cell r="AE1523">
            <v>107.99174681512984</v>
          </cell>
          <cell r="AF1523">
            <v>111.17929709733133</v>
          </cell>
          <cell r="AG1523">
            <v>116.10017158297519</v>
          </cell>
          <cell r="AH1523">
            <v>125.10092887917561</v>
          </cell>
        </row>
        <row r="1524">
          <cell r="AD1524">
            <v>105.71046727375041</v>
          </cell>
          <cell r="AE1524">
            <v>108.00153050384537</v>
          </cell>
          <cell r="AF1524">
            <v>111.18847824341222</v>
          </cell>
          <cell r="AG1524">
            <v>116.10934488463865</v>
          </cell>
          <cell r="AH1524">
            <v>125.1108971719178</v>
          </cell>
        </row>
        <row r="1525">
          <cell r="AD1525">
            <v>105.72008829441181</v>
          </cell>
          <cell r="AE1525">
            <v>108.01115795047198</v>
          </cell>
          <cell r="AF1525">
            <v>111.19765938949311</v>
          </cell>
          <cell r="AG1525">
            <v>116.11851818630208</v>
          </cell>
          <cell r="AH1525">
            <v>125.12086546465999</v>
          </cell>
        </row>
        <row r="1526">
          <cell r="AD1526">
            <v>105.72970931507322</v>
          </cell>
          <cell r="AE1526">
            <v>108.02078539709859</v>
          </cell>
          <cell r="AF1526">
            <v>111.206840535574</v>
          </cell>
          <cell r="AG1526">
            <v>116.12769148796552</v>
          </cell>
          <cell r="AH1526">
            <v>125.13083375740217</v>
          </cell>
        </row>
        <row r="1527">
          <cell r="AD1527">
            <v>105.73933033573464</v>
          </cell>
          <cell r="AE1527">
            <v>108.03041284372522</v>
          </cell>
          <cell r="AF1527">
            <v>111.21602168165489</v>
          </cell>
          <cell r="AG1527">
            <v>116.13686478962897</v>
          </cell>
          <cell r="AH1527">
            <v>125.14080205014436</v>
          </cell>
        </row>
        <row r="1528">
          <cell r="AD1528">
            <v>105.74895135639603</v>
          </cell>
          <cell r="AE1528">
            <v>108.04004029035183</v>
          </cell>
          <cell r="AF1528">
            <v>111.22520282773579</v>
          </cell>
          <cell r="AG1528">
            <v>116.14603809129241</v>
          </cell>
          <cell r="AH1528">
            <v>125.15077034288655</v>
          </cell>
        </row>
        <row r="1529">
          <cell r="AD1529">
            <v>105.75857237705745</v>
          </cell>
          <cell r="AE1529">
            <v>108.04966773697844</v>
          </cell>
          <cell r="AF1529">
            <v>111.23438397381668</v>
          </cell>
          <cell r="AG1529">
            <v>116.15521139295585</v>
          </cell>
          <cell r="AH1529">
            <v>125.16073863562873</v>
          </cell>
        </row>
        <row r="1530">
          <cell r="AD1530">
            <v>105.76819339771886</v>
          </cell>
          <cell r="AE1530">
            <v>108.05929518360504</v>
          </cell>
          <cell r="AF1530">
            <v>111.24356511989757</v>
          </cell>
          <cell r="AG1530">
            <v>116.1643846946193</v>
          </cell>
          <cell r="AH1530">
            <v>125.17070692837092</v>
          </cell>
        </row>
        <row r="1531">
          <cell r="AD1531">
            <v>105.77781441838026</v>
          </cell>
          <cell r="AE1531">
            <v>108.06892263023167</v>
          </cell>
          <cell r="AF1531">
            <v>111.25274626597846</v>
          </cell>
          <cell r="AG1531">
            <v>116.17355799628274</v>
          </cell>
          <cell r="AH1531">
            <v>125.18067522111309</v>
          </cell>
        </row>
        <row r="1532">
          <cell r="AD1532">
            <v>105.78743543904167</v>
          </cell>
          <cell r="AE1532">
            <v>108.07855007685828</v>
          </cell>
          <cell r="AF1532">
            <v>111.26192741205935</v>
          </cell>
          <cell r="AG1532">
            <v>116.18273129794618</v>
          </cell>
          <cell r="AH1532">
            <v>125.19064351385528</v>
          </cell>
        </row>
        <row r="1533">
          <cell r="AD1533">
            <v>105.79705645970309</v>
          </cell>
          <cell r="AE1533">
            <v>108.08817752348489</v>
          </cell>
          <cell r="AF1533">
            <v>111.27110855814023</v>
          </cell>
          <cell r="AG1533">
            <v>116.19190459960963</v>
          </cell>
          <cell r="AH1533">
            <v>125.20061180659746</v>
          </cell>
        </row>
        <row r="1534">
          <cell r="AD1534">
            <v>105.80667748036448</v>
          </cell>
          <cell r="AE1534">
            <v>108.09780497011151</v>
          </cell>
          <cell r="AF1534">
            <v>111.28028970422112</v>
          </cell>
          <cell r="AG1534">
            <v>116.20107790127307</v>
          </cell>
          <cell r="AH1534">
            <v>125.21058009933965</v>
          </cell>
        </row>
        <row r="1535">
          <cell r="AD1535">
            <v>105.8162985010259</v>
          </cell>
          <cell r="AE1535">
            <v>108.10743241673812</v>
          </cell>
          <cell r="AF1535">
            <v>111.28947085030201</v>
          </cell>
          <cell r="AG1535">
            <v>116.2102512029365</v>
          </cell>
          <cell r="AH1535">
            <v>125.22054839208184</v>
          </cell>
        </row>
        <row r="1536">
          <cell r="AD1536">
            <v>105.82591952168731</v>
          </cell>
          <cell r="AE1536">
            <v>108.11705986336473</v>
          </cell>
          <cell r="AF1536">
            <v>111.2986519963829</v>
          </cell>
          <cell r="AG1536">
            <v>116.21942450459996</v>
          </cell>
          <cell r="AH1536">
            <v>125.23051668482402</v>
          </cell>
        </row>
        <row r="1537">
          <cell r="AD1537">
            <v>105.83554054234871</v>
          </cell>
          <cell r="AE1537">
            <v>108.12668730999135</v>
          </cell>
          <cell r="AF1537">
            <v>111.30783314246379</v>
          </cell>
          <cell r="AG1537">
            <v>116.22859780626339</v>
          </cell>
          <cell r="AH1537">
            <v>125.24048497756621</v>
          </cell>
        </row>
        <row r="1538">
          <cell r="AD1538">
            <v>105.84516156301012</v>
          </cell>
          <cell r="AE1538">
            <v>108.13631475661796</v>
          </cell>
          <cell r="AF1538">
            <v>111.31701428854468</v>
          </cell>
          <cell r="AG1538">
            <v>116.23777110792685</v>
          </cell>
          <cell r="AH1538">
            <v>125.2504532703084</v>
          </cell>
        </row>
        <row r="1539">
          <cell r="AD1539">
            <v>105.85478258367154</v>
          </cell>
          <cell r="AE1539">
            <v>108.14594220324457</v>
          </cell>
          <cell r="AF1539">
            <v>111.32619543462557</v>
          </cell>
          <cell r="AG1539">
            <v>116.24694440959028</v>
          </cell>
          <cell r="AH1539">
            <v>125.26042156305058</v>
          </cell>
        </row>
        <row r="1540">
          <cell r="AD1540">
            <v>105.86440360433294</v>
          </cell>
          <cell r="AE1540">
            <v>108.1555696498712</v>
          </cell>
          <cell r="AF1540">
            <v>111.33537658070647</v>
          </cell>
          <cell r="AG1540">
            <v>116.25611771125372</v>
          </cell>
          <cell r="AH1540">
            <v>125.27038985579277</v>
          </cell>
        </row>
        <row r="1541">
          <cell r="AD1541">
            <v>105.87402462499435</v>
          </cell>
          <cell r="AE1541">
            <v>108.16519709649781</v>
          </cell>
          <cell r="AF1541">
            <v>111.34455772678736</v>
          </cell>
          <cell r="AG1541">
            <v>116.26529101291717</v>
          </cell>
          <cell r="AH1541">
            <v>125.28035814853496</v>
          </cell>
        </row>
        <row r="1542">
          <cell r="AD1542">
            <v>105.88364564565576</v>
          </cell>
          <cell r="AE1542">
            <v>108.17482454312442</v>
          </cell>
          <cell r="AF1542">
            <v>111.35373887286825</v>
          </cell>
          <cell r="AG1542">
            <v>116.27446431458061</v>
          </cell>
          <cell r="AH1542">
            <v>125.29032644127714</v>
          </cell>
        </row>
        <row r="1543">
          <cell r="AD1543">
            <v>105.89326666631716</v>
          </cell>
          <cell r="AE1543">
            <v>108.18445198975103</v>
          </cell>
          <cell r="AF1543">
            <v>111.36292001894914</v>
          </cell>
          <cell r="AG1543">
            <v>116.28363761624405</v>
          </cell>
          <cell r="AH1543">
            <v>125.30029473401933</v>
          </cell>
        </row>
        <row r="1544">
          <cell r="AD1544">
            <v>105.90288768697857</v>
          </cell>
          <cell r="AE1544">
            <v>108.19407943637765</v>
          </cell>
          <cell r="AF1544">
            <v>111.37210116503003</v>
          </cell>
          <cell r="AG1544">
            <v>116.2928109179075</v>
          </cell>
          <cell r="AH1544">
            <v>125.31026302676152</v>
          </cell>
        </row>
        <row r="1545">
          <cell r="AD1545">
            <v>105.91250870763999</v>
          </cell>
          <cell r="AE1545">
            <v>108.20370688300426</v>
          </cell>
          <cell r="AF1545">
            <v>111.38128231111092</v>
          </cell>
          <cell r="AG1545">
            <v>116.30198421957094</v>
          </cell>
          <cell r="AH1545">
            <v>125.3202313195037</v>
          </cell>
        </row>
        <row r="1546">
          <cell r="AD1546">
            <v>105.92212972830139</v>
          </cell>
          <cell r="AE1546">
            <v>108.21333432963087</v>
          </cell>
          <cell r="AF1546">
            <v>111.39046345719181</v>
          </cell>
          <cell r="AG1546">
            <v>116.31115752123438</v>
          </cell>
          <cell r="AH1546">
            <v>125.33019961224589</v>
          </cell>
        </row>
        <row r="1547">
          <cell r="AD1547">
            <v>105.9317507489628</v>
          </cell>
          <cell r="AE1547">
            <v>108.22296177625749</v>
          </cell>
          <cell r="AF1547">
            <v>111.39964460327271</v>
          </cell>
          <cell r="AG1547">
            <v>116.32033082289783</v>
          </cell>
          <cell r="AH1547">
            <v>125.34016790498808</v>
          </cell>
        </row>
        <row r="1548">
          <cell r="AD1548">
            <v>105.94137176962421</v>
          </cell>
          <cell r="AE1548">
            <v>108.2325892228841</v>
          </cell>
          <cell r="AF1548">
            <v>111.4088257493536</v>
          </cell>
          <cell r="AG1548">
            <v>116.32950412456127</v>
          </cell>
          <cell r="AH1548">
            <v>125.35013619773025</v>
          </cell>
        </row>
        <row r="1549">
          <cell r="AD1549">
            <v>105.95099279028561</v>
          </cell>
          <cell r="AE1549">
            <v>108.24221666951071</v>
          </cell>
          <cell r="AF1549">
            <v>111.41800689543449</v>
          </cell>
          <cell r="AG1549">
            <v>116.33867742622471</v>
          </cell>
          <cell r="AH1549">
            <v>125.36010449047244</v>
          </cell>
        </row>
        <row r="1550">
          <cell r="AD1550">
            <v>105.96061381094702</v>
          </cell>
          <cell r="AE1550">
            <v>108.25184411613733</v>
          </cell>
          <cell r="AF1550">
            <v>111.42718804151538</v>
          </cell>
          <cell r="AG1550">
            <v>116.34785072788816</v>
          </cell>
          <cell r="AH1550">
            <v>125.37007278321462</v>
          </cell>
        </row>
        <row r="1551">
          <cell r="AD1551">
            <v>105.97023483160844</v>
          </cell>
          <cell r="AE1551">
            <v>108.26147156276394</v>
          </cell>
          <cell r="AF1551">
            <v>111.43636918759627</v>
          </cell>
          <cell r="AG1551">
            <v>116.3570240295516</v>
          </cell>
          <cell r="AH1551">
            <v>125.38004107595681</v>
          </cell>
        </row>
        <row r="1552">
          <cell r="AD1552">
            <v>105.97985585226984</v>
          </cell>
          <cell r="AE1552">
            <v>108.27109900939055</v>
          </cell>
          <cell r="AF1552">
            <v>111.44555033367715</v>
          </cell>
          <cell r="AG1552">
            <v>116.36619733121503</v>
          </cell>
          <cell r="AH1552">
            <v>125.390009368699</v>
          </cell>
        </row>
        <row r="1553">
          <cell r="AD1553">
            <v>105.98947687293125</v>
          </cell>
          <cell r="AE1553">
            <v>108.28072645601716</v>
          </cell>
          <cell r="AF1553">
            <v>111.45473147975804</v>
          </cell>
          <cell r="AG1553">
            <v>116.37537063287849</v>
          </cell>
          <cell r="AH1553">
            <v>125.39997766144118</v>
          </cell>
        </row>
        <row r="1554">
          <cell r="AD1554">
            <v>105.99909789359266</v>
          </cell>
          <cell r="AE1554">
            <v>108.29035390264379</v>
          </cell>
          <cell r="AF1554">
            <v>111.46391262583893</v>
          </cell>
          <cell r="AG1554">
            <v>116.38454393454192</v>
          </cell>
          <cell r="AH1554">
            <v>125.40994595418337</v>
          </cell>
        </row>
        <row r="1555">
          <cell r="AD1555">
            <v>106.00813503464943</v>
          </cell>
          <cell r="AE1555">
            <v>108.2999813492704</v>
          </cell>
          <cell r="AF1555">
            <v>111.47309377191982</v>
          </cell>
          <cell r="AG1555">
            <v>116.39371723620536</v>
          </cell>
          <cell r="AH1555">
            <v>125.41991424692556</v>
          </cell>
        </row>
        <row r="1556">
          <cell r="AD1556">
            <v>106.01711176433878</v>
          </cell>
          <cell r="AE1556">
            <v>108.30960879589701</v>
          </cell>
          <cell r="AF1556">
            <v>111.48227491800071</v>
          </cell>
          <cell r="AG1556">
            <v>116.40289053786881</v>
          </cell>
          <cell r="AH1556">
            <v>125.42988253966774</v>
          </cell>
        </row>
        <row r="1557">
          <cell r="AD1557">
            <v>106.02608849402813</v>
          </cell>
          <cell r="AE1557">
            <v>108.31923624252363</v>
          </cell>
          <cell r="AF1557">
            <v>111.4914560640816</v>
          </cell>
          <cell r="AG1557">
            <v>116.41206383953225</v>
          </cell>
          <cell r="AH1557">
            <v>125.43985083240993</v>
          </cell>
        </row>
        <row r="1558">
          <cell r="AD1558">
            <v>106.03506522371748</v>
          </cell>
          <cell r="AE1558">
            <v>108.32886368915024</v>
          </cell>
          <cell r="AF1558">
            <v>111.50063721016249</v>
          </cell>
          <cell r="AG1558">
            <v>116.42123714119569</v>
          </cell>
          <cell r="AH1558">
            <v>125.44981912515212</v>
          </cell>
        </row>
        <row r="1559">
          <cell r="AD1559">
            <v>106.04404195340683</v>
          </cell>
          <cell r="AE1559">
            <v>108.33849113577685</v>
          </cell>
          <cell r="AF1559">
            <v>111.50981835624339</v>
          </cell>
          <cell r="AG1559">
            <v>116.43041044285914</v>
          </cell>
          <cell r="AH1559">
            <v>125.4597874178943</v>
          </cell>
        </row>
        <row r="1560">
          <cell r="AD1560">
            <v>106.05301868309618</v>
          </cell>
          <cell r="AE1560">
            <v>108.34811858240347</v>
          </cell>
          <cell r="AF1560">
            <v>111.51899950232428</v>
          </cell>
          <cell r="AG1560">
            <v>116.43958374452258</v>
          </cell>
          <cell r="AH1560">
            <v>125.46975571063649</v>
          </cell>
        </row>
        <row r="1561">
          <cell r="AD1561">
            <v>106.06199541278554</v>
          </cell>
          <cell r="AE1561">
            <v>108.35774602903008</v>
          </cell>
          <cell r="AF1561">
            <v>111.52818064840517</v>
          </cell>
          <cell r="AG1561">
            <v>116.44875704618603</v>
          </cell>
          <cell r="AH1561">
            <v>125.47972400337868</v>
          </cell>
        </row>
        <row r="1562">
          <cell r="AD1562">
            <v>106.07097214247489</v>
          </cell>
          <cell r="AE1562">
            <v>108.36737347565669</v>
          </cell>
          <cell r="AF1562">
            <v>111.53736179448606</v>
          </cell>
          <cell r="AG1562">
            <v>116.45793034784947</v>
          </cell>
          <cell r="AH1562">
            <v>125.48969229612086</v>
          </cell>
        </row>
        <row r="1563">
          <cell r="AD1563">
            <v>106.07994887216424</v>
          </cell>
          <cell r="AE1563">
            <v>108.37700092228332</v>
          </cell>
          <cell r="AF1563">
            <v>111.54654294056695</v>
          </cell>
          <cell r="AG1563">
            <v>116.46710364951291</v>
          </cell>
          <cell r="AH1563">
            <v>125.49966058886305</v>
          </cell>
        </row>
        <row r="1564">
          <cell r="AD1564">
            <v>106.08892560185359</v>
          </cell>
          <cell r="AE1564">
            <v>108.38662836890992</v>
          </cell>
          <cell r="AF1564">
            <v>111.55572408664784</v>
          </cell>
          <cell r="AG1564">
            <v>116.47627695117636</v>
          </cell>
          <cell r="AH1564">
            <v>125.50962888160524</v>
          </cell>
        </row>
        <row r="1565">
          <cell r="AD1565">
            <v>106.09790233154294</v>
          </cell>
          <cell r="AE1565">
            <v>108.39625581553653</v>
          </cell>
          <cell r="AF1565">
            <v>111.56490523272873</v>
          </cell>
          <cell r="AG1565">
            <v>116.4854502528398</v>
          </cell>
          <cell r="AH1565">
            <v>125.51959717434741</v>
          </cell>
        </row>
        <row r="1566">
          <cell r="AD1566">
            <v>106.10687906123229</v>
          </cell>
          <cell r="AE1566">
            <v>108.40588326216314</v>
          </cell>
          <cell r="AF1566">
            <v>111.57408637880962</v>
          </cell>
          <cell r="AG1566">
            <v>116.49462355450324</v>
          </cell>
          <cell r="AH1566">
            <v>125.5295654670896</v>
          </cell>
        </row>
        <row r="1567">
          <cell r="AD1567">
            <v>106.11585579092164</v>
          </cell>
          <cell r="AE1567">
            <v>108.41551070878977</v>
          </cell>
          <cell r="AF1567">
            <v>111.58326752489052</v>
          </cell>
          <cell r="AG1567">
            <v>116.50379685616669</v>
          </cell>
          <cell r="AH1567">
            <v>125.53953375983178</v>
          </cell>
        </row>
        <row r="1568">
          <cell r="AD1568">
            <v>106.12483252061099</v>
          </cell>
          <cell r="AE1568">
            <v>108.42513815541638</v>
          </cell>
          <cell r="AF1568">
            <v>111.59244867097141</v>
          </cell>
          <cell r="AG1568">
            <v>116.51297015783013</v>
          </cell>
          <cell r="AH1568">
            <v>125.54950205257397</v>
          </cell>
        </row>
        <row r="1569">
          <cell r="AD1569">
            <v>106.13380925030035</v>
          </cell>
          <cell r="AE1569">
            <v>108.43476560204299</v>
          </cell>
          <cell r="AF1569">
            <v>111.6016298170523</v>
          </cell>
          <cell r="AG1569">
            <v>116.52214345949356</v>
          </cell>
          <cell r="AH1569">
            <v>125.55947034531616</v>
          </cell>
        </row>
        <row r="1570">
          <cell r="AD1570">
            <v>106.1427859799897</v>
          </cell>
          <cell r="AE1570">
            <v>108.44439304866961</v>
          </cell>
          <cell r="AF1570">
            <v>111.61081096313318</v>
          </cell>
          <cell r="AG1570">
            <v>116.53131676115702</v>
          </cell>
          <cell r="AH1570">
            <v>125.56943863805834</v>
          </cell>
        </row>
        <row r="1571">
          <cell r="AD1571">
            <v>106.15176270967905</v>
          </cell>
          <cell r="AE1571">
            <v>108.45402049529622</v>
          </cell>
          <cell r="AF1571">
            <v>111.61999210921407</v>
          </cell>
          <cell r="AG1571">
            <v>116.54049006282045</v>
          </cell>
          <cell r="AH1571">
            <v>125.57940693080053</v>
          </cell>
        </row>
        <row r="1572">
          <cell r="AD1572">
            <v>106.1607394393684</v>
          </cell>
          <cell r="AE1572">
            <v>108.46364794192283</v>
          </cell>
          <cell r="AF1572">
            <v>111.62917325529496</v>
          </cell>
          <cell r="AG1572">
            <v>116.54966336448389</v>
          </cell>
          <cell r="AH1572">
            <v>125.58937522354272</v>
          </cell>
        </row>
        <row r="1573">
          <cell r="AD1573">
            <v>106.16971616905775</v>
          </cell>
          <cell r="AE1573">
            <v>108.47327538854945</v>
          </cell>
          <cell r="AF1573">
            <v>111.63835440137585</v>
          </cell>
          <cell r="AG1573">
            <v>116.55883666614734</v>
          </cell>
          <cell r="AH1573">
            <v>125.5993435162849</v>
          </cell>
        </row>
        <row r="1574">
          <cell r="AD1574">
            <v>106.1786928987471</v>
          </cell>
          <cell r="AE1574">
            <v>108.48290283517606</v>
          </cell>
          <cell r="AF1574">
            <v>111.64753554745674</v>
          </cell>
          <cell r="AG1574">
            <v>116.56800996781078</v>
          </cell>
          <cell r="AH1574">
            <v>125.60931180902709</v>
          </cell>
        </row>
        <row r="1575">
          <cell r="AD1575">
            <v>106.18766962843645</v>
          </cell>
          <cell r="AE1575">
            <v>108.49253028180267</v>
          </cell>
          <cell r="AF1575">
            <v>111.65671669353763</v>
          </cell>
          <cell r="AG1575">
            <v>116.57718326947422</v>
          </cell>
          <cell r="AH1575">
            <v>125.61928010176928</v>
          </cell>
        </row>
        <row r="1576">
          <cell r="AD1576">
            <v>106.1966463581258</v>
          </cell>
          <cell r="AE1576">
            <v>108.5021577284293</v>
          </cell>
          <cell r="AF1576">
            <v>111.66589783961852</v>
          </cell>
          <cell r="AG1576">
            <v>116.58635657113767</v>
          </cell>
          <cell r="AH1576">
            <v>125.62924839451146</v>
          </cell>
        </row>
        <row r="1577">
          <cell r="AD1577">
            <v>106.20562308781516</v>
          </cell>
          <cell r="AE1577">
            <v>108.51178517505591</v>
          </cell>
          <cell r="AF1577">
            <v>111.67507898569941</v>
          </cell>
          <cell r="AG1577">
            <v>116.59552987280111</v>
          </cell>
          <cell r="AH1577">
            <v>125.63921668725365</v>
          </cell>
        </row>
        <row r="1578">
          <cell r="AD1578">
            <v>106.21459981750451</v>
          </cell>
          <cell r="AE1578">
            <v>108.52141262168252</v>
          </cell>
          <cell r="AF1578">
            <v>111.68426013178031</v>
          </cell>
          <cell r="AG1578">
            <v>116.60470317446455</v>
          </cell>
          <cell r="AH1578">
            <v>125.64918497999584</v>
          </cell>
        </row>
        <row r="1579">
          <cell r="AD1579">
            <v>106.22357654719386</v>
          </cell>
          <cell r="AE1579">
            <v>108.53104006830912</v>
          </cell>
          <cell r="AF1579">
            <v>111.6934412778612</v>
          </cell>
          <cell r="AG1579">
            <v>116.613876476128</v>
          </cell>
          <cell r="AH1579">
            <v>125.65915327273802</v>
          </cell>
        </row>
        <row r="1580">
          <cell r="AD1580">
            <v>106.23255327688321</v>
          </cell>
          <cell r="AE1580">
            <v>108.54066751493575</v>
          </cell>
          <cell r="AF1580">
            <v>111.70262242394209</v>
          </cell>
          <cell r="AG1580">
            <v>116.62304977779144</v>
          </cell>
          <cell r="AH1580">
            <v>125.66912156548021</v>
          </cell>
        </row>
        <row r="1581">
          <cell r="AD1581">
            <v>106.24153000657256</v>
          </cell>
          <cell r="AE1581">
            <v>108.55029496156236</v>
          </cell>
          <cell r="AF1581">
            <v>111.71180357002298</v>
          </cell>
          <cell r="AG1581">
            <v>116.63222307945487</v>
          </cell>
          <cell r="AH1581">
            <v>125.6790898582224</v>
          </cell>
        </row>
        <row r="1582">
          <cell r="AD1582">
            <v>106.25050673626191</v>
          </cell>
          <cell r="AE1582">
            <v>108.55992240818897</v>
          </cell>
          <cell r="AF1582">
            <v>111.72098471610387</v>
          </cell>
          <cell r="AG1582">
            <v>116.64139638111833</v>
          </cell>
          <cell r="AH1582">
            <v>125.68905815096457</v>
          </cell>
        </row>
        <row r="1583">
          <cell r="AD1583">
            <v>106.25948346595126</v>
          </cell>
          <cell r="AE1583">
            <v>108.56954985481559</v>
          </cell>
          <cell r="AF1583">
            <v>111.73016586218476</v>
          </cell>
          <cell r="AG1583">
            <v>116.65056968278176</v>
          </cell>
          <cell r="AH1583">
            <v>125.69902644370676</v>
          </cell>
        </row>
        <row r="1584">
          <cell r="AD1584">
            <v>106.26846019564061</v>
          </cell>
          <cell r="AE1584">
            <v>108.5791773014422</v>
          </cell>
          <cell r="AF1584">
            <v>111.73934700826565</v>
          </cell>
          <cell r="AG1584">
            <v>116.65974298444522</v>
          </cell>
          <cell r="AH1584">
            <v>125.70899473644894</v>
          </cell>
        </row>
        <row r="1585">
          <cell r="AD1585">
            <v>106.27743692532997</v>
          </cell>
          <cell r="AE1585">
            <v>108.58880474806881</v>
          </cell>
          <cell r="AF1585">
            <v>111.74852815434654</v>
          </cell>
          <cell r="AG1585">
            <v>116.66891628610865</v>
          </cell>
          <cell r="AH1585">
            <v>125.71896302919113</v>
          </cell>
        </row>
        <row r="1586">
          <cell r="AD1586">
            <v>106.28641365501932</v>
          </cell>
          <cell r="AE1586">
            <v>108.59843219469543</v>
          </cell>
          <cell r="AF1586">
            <v>111.75770930042744</v>
          </cell>
          <cell r="AG1586">
            <v>116.67808958777209</v>
          </cell>
          <cell r="AH1586">
            <v>125.72893132193332</v>
          </cell>
        </row>
        <row r="1587">
          <cell r="AD1587">
            <v>106.29539038470867</v>
          </cell>
          <cell r="AE1587">
            <v>108.60805964132204</v>
          </cell>
          <cell r="AF1587">
            <v>111.76689044650833</v>
          </cell>
          <cell r="AG1587">
            <v>116.68726288943554</v>
          </cell>
          <cell r="AH1587">
            <v>125.7388996146755</v>
          </cell>
        </row>
        <row r="1588">
          <cell r="AD1588">
            <v>106.30436711439802</v>
          </cell>
          <cell r="AE1588">
            <v>108.61768708794865</v>
          </cell>
          <cell r="AF1588">
            <v>111.77607159258922</v>
          </cell>
          <cell r="AG1588">
            <v>116.69643619109898</v>
          </cell>
          <cell r="AH1588">
            <v>125.74886790741769</v>
          </cell>
        </row>
        <row r="1589">
          <cell r="AD1589">
            <v>106.31334384408737</v>
          </cell>
          <cell r="AE1589">
            <v>108.62731453457528</v>
          </cell>
          <cell r="AF1589">
            <v>111.7852527386701</v>
          </cell>
          <cell r="AG1589">
            <v>116.70560949276242</v>
          </cell>
          <cell r="AH1589">
            <v>125.75883620015988</v>
          </cell>
        </row>
        <row r="1590">
          <cell r="AD1590">
            <v>106.32232057377672</v>
          </cell>
          <cell r="AE1590">
            <v>108.63694198120189</v>
          </cell>
          <cell r="AF1590">
            <v>111.79443388475099</v>
          </cell>
          <cell r="AG1590">
            <v>116.71478279442587</v>
          </cell>
          <cell r="AH1590">
            <v>125.76880449290206</v>
          </cell>
        </row>
        <row r="1591">
          <cell r="AD1591">
            <v>106.33129730346607</v>
          </cell>
          <cell r="AE1591">
            <v>108.6465694278285</v>
          </cell>
          <cell r="AF1591">
            <v>111.80361503083188</v>
          </cell>
          <cell r="AG1591">
            <v>116.72395609608931</v>
          </cell>
          <cell r="AH1591">
            <v>125.77877278564425</v>
          </cell>
        </row>
        <row r="1592">
          <cell r="AD1592">
            <v>106.34027403315542</v>
          </cell>
          <cell r="AE1592">
            <v>108.65619687445511</v>
          </cell>
          <cell r="AF1592">
            <v>111.81279617691277</v>
          </cell>
          <cell r="AG1592">
            <v>116.73312939775275</v>
          </cell>
          <cell r="AH1592">
            <v>125.78874107838644</v>
          </cell>
        </row>
        <row r="1593">
          <cell r="AD1593">
            <v>106.34925076284478</v>
          </cell>
          <cell r="AE1593">
            <v>108.66582432108173</v>
          </cell>
          <cell r="AF1593">
            <v>111.82197732299366</v>
          </cell>
          <cell r="AG1593">
            <v>116.7423026994162</v>
          </cell>
          <cell r="AH1593">
            <v>125.79870937112862</v>
          </cell>
        </row>
        <row r="1594">
          <cell r="AD1594">
            <v>106.35822749253413</v>
          </cell>
          <cell r="AE1594">
            <v>108.67545176770834</v>
          </cell>
          <cell r="AF1594">
            <v>111.83115846907455</v>
          </cell>
          <cell r="AG1594">
            <v>116.75147600107964</v>
          </cell>
          <cell r="AH1594">
            <v>125.80867766387081</v>
          </cell>
        </row>
        <row r="1595">
          <cell r="AD1595">
            <v>106.36720422222346</v>
          </cell>
          <cell r="AE1595">
            <v>108.68507921433495</v>
          </cell>
          <cell r="AF1595">
            <v>111.84033961515544</v>
          </cell>
          <cell r="AG1595">
            <v>116.76064930274308</v>
          </cell>
          <cell r="AH1595">
            <v>125.818645956613</v>
          </cell>
        </row>
        <row r="1596">
          <cell r="AD1596">
            <v>106.37618095191281</v>
          </cell>
          <cell r="AE1596">
            <v>108.69470666096157</v>
          </cell>
          <cell r="AF1596">
            <v>111.84952076123633</v>
          </cell>
          <cell r="AG1596">
            <v>116.76982260440653</v>
          </cell>
          <cell r="AH1596">
            <v>125.82861424935518</v>
          </cell>
        </row>
        <row r="1597">
          <cell r="AD1597">
            <v>106.38515768160217</v>
          </cell>
          <cell r="AE1597">
            <v>108.70433410758818</v>
          </cell>
          <cell r="AF1597">
            <v>111.85870190731723</v>
          </cell>
          <cell r="AG1597">
            <v>116.77899590606997</v>
          </cell>
          <cell r="AH1597">
            <v>125.83858254209737</v>
          </cell>
        </row>
        <row r="1598">
          <cell r="AD1598">
            <v>106.39413441129152</v>
          </cell>
          <cell r="AE1598">
            <v>108.71396155421479</v>
          </cell>
          <cell r="AF1598">
            <v>111.86788305339812</v>
          </cell>
          <cell r="AG1598">
            <v>116.7881692077334</v>
          </cell>
          <cell r="AH1598">
            <v>125.84855083483956</v>
          </cell>
        </row>
        <row r="1599">
          <cell r="AD1599">
            <v>106.40311114098087</v>
          </cell>
          <cell r="AE1599">
            <v>108.72358900084141</v>
          </cell>
          <cell r="AF1599">
            <v>111.87706419947901</v>
          </cell>
          <cell r="AG1599">
            <v>116.79734250939686</v>
          </cell>
          <cell r="AH1599">
            <v>125.85851912758173</v>
          </cell>
        </row>
        <row r="1600">
          <cell r="AD1600">
            <v>106.41208787067022</v>
          </cell>
          <cell r="AE1600">
            <v>108.73321644746802</v>
          </cell>
          <cell r="AF1600">
            <v>111.8862453455599</v>
          </cell>
          <cell r="AG1600">
            <v>116.80651581106029</v>
          </cell>
          <cell r="AH1600">
            <v>125.86848742032392</v>
          </cell>
        </row>
        <row r="1601">
          <cell r="AD1601">
            <v>106.42106460035957</v>
          </cell>
          <cell r="AE1601">
            <v>108.74284389409463</v>
          </cell>
          <cell r="AF1601">
            <v>111.89542649164079</v>
          </cell>
          <cell r="AG1601">
            <v>116.81568911272373</v>
          </cell>
          <cell r="AH1601">
            <v>125.8784557130661</v>
          </cell>
        </row>
        <row r="1602">
          <cell r="AD1602">
            <v>106.43004133004892</v>
          </cell>
          <cell r="AE1602">
            <v>108.75247134072126</v>
          </cell>
          <cell r="AF1602">
            <v>111.90460763772168</v>
          </cell>
          <cell r="AG1602">
            <v>116.82486241438718</v>
          </cell>
          <cell r="AH1602">
            <v>125.88842400580829</v>
          </cell>
        </row>
        <row r="1603">
          <cell r="AD1603">
            <v>106.43901805973827</v>
          </cell>
          <cell r="AE1603">
            <v>108.76209878734787</v>
          </cell>
          <cell r="AF1603">
            <v>111.91378878380257</v>
          </cell>
          <cell r="AG1603">
            <v>116.83403571605062</v>
          </cell>
          <cell r="AH1603">
            <v>125.89839229855048</v>
          </cell>
        </row>
        <row r="1604">
          <cell r="AD1604">
            <v>106.44799478942763</v>
          </cell>
          <cell r="AE1604">
            <v>108.77172623397448</v>
          </cell>
          <cell r="AF1604">
            <v>111.92296992988346</v>
          </cell>
          <cell r="AG1604">
            <v>116.84320901771407</v>
          </cell>
          <cell r="AH1604">
            <v>125.90836059129266</v>
          </cell>
        </row>
        <row r="1605">
          <cell r="AD1605">
            <v>106.45697151911698</v>
          </cell>
          <cell r="AE1605">
            <v>108.78135368060109</v>
          </cell>
          <cell r="AF1605">
            <v>111.93215107596436</v>
          </cell>
          <cell r="AG1605">
            <v>116.85238231937751</v>
          </cell>
          <cell r="AH1605">
            <v>125.91832888403485</v>
          </cell>
        </row>
        <row r="1606">
          <cell r="AD1606">
            <v>106.46594824880633</v>
          </cell>
          <cell r="AE1606">
            <v>108.79098112722771</v>
          </cell>
          <cell r="AF1606">
            <v>111.94133222204525</v>
          </cell>
          <cell r="AG1606">
            <v>116.86155562104095</v>
          </cell>
          <cell r="AH1606">
            <v>125.92829717677704</v>
          </cell>
        </row>
        <row r="1607">
          <cell r="AD1607">
            <v>106.47492497849568</v>
          </cell>
          <cell r="AE1607">
            <v>108.80060857385432</v>
          </cell>
          <cell r="AF1607">
            <v>111.95051336812614</v>
          </cell>
          <cell r="AG1607">
            <v>116.8707289227044</v>
          </cell>
          <cell r="AH1607">
            <v>125.93826546951922</v>
          </cell>
        </row>
        <row r="1608">
          <cell r="AD1608">
            <v>106.48390170818503</v>
          </cell>
          <cell r="AE1608">
            <v>108.81023602048093</v>
          </cell>
          <cell r="AF1608">
            <v>111.95969451420702</v>
          </cell>
          <cell r="AG1608">
            <v>116.87990222436784</v>
          </cell>
          <cell r="AH1608">
            <v>125.94823376226141</v>
          </cell>
        </row>
        <row r="1609">
          <cell r="AD1609">
            <v>106.49287843787438</v>
          </cell>
          <cell r="AE1609">
            <v>108.81986346710755</v>
          </cell>
          <cell r="AF1609">
            <v>111.96887566028791</v>
          </cell>
          <cell r="AG1609">
            <v>116.88907552603128</v>
          </cell>
          <cell r="AH1609">
            <v>125.9582020550036</v>
          </cell>
        </row>
        <row r="1610">
          <cell r="AD1610">
            <v>106.50185516756373</v>
          </cell>
          <cell r="AE1610">
            <v>108.82949091373416</v>
          </cell>
          <cell r="AF1610">
            <v>111.9780568063688</v>
          </cell>
          <cell r="AG1610">
            <v>116.89824882769473</v>
          </cell>
          <cell r="AH1610">
            <v>125.96817034774578</v>
          </cell>
        </row>
        <row r="1611">
          <cell r="AD1611">
            <v>106.51083189725308</v>
          </cell>
          <cell r="AE1611">
            <v>108.83911836036077</v>
          </cell>
          <cell r="AF1611">
            <v>111.98723795244969</v>
          </cell>
          <cell r="AG1611">
            <v>116.90742212935817</v>
          </cell>
          <cell r="AH1611">
            <v>125.97813864048797</v>
          </cell>
        </row>
        <row r="1612">
          <cell r="AD1612">
            <v>106.51980862694244</v>
          </cell>
          <cell r="AE1612">
            <v>108.8487458069874</v>
          </cell>
          <cell r="AF1612">
            <v>111.99641909853058</v>
          </cell>
          <cell r="AG1612">
            <v>116.91659543102161</v>
          </cell>
          <cell r="AH1612">
            <v>125.98810693323016</v>
          </cell>
        </row>
        <row r="1613">
          <cell r="AD1613">
            <v>106.52878535663179</v>
          </cell>
          <cell r="AE1613">
            <v>108.858373253614</v>
          </cell>
          <cell r="AF1613">
            <v>112.00519900172145</v>
          </cell>
          <cell r="AG1613">
            <v>116.92576873268506</v>
          </cell>
          <cell r="AH1613">
            <v>125.99807522597234</v>
          </cell>
        </row>
        <row r="1614">
          <cell r="AD1614">
            <v>106.53776208632114</v>
          </cell>
          <cell r="AE1614">
            <v>108.86800070024061</v>
          </cell>
          <cell r="AF1614">
            <v>112.01372234268081</v>
          </cell>
          <cell r="AG1614">
            <v>116.9349420343485</v>
          </cell>
          <cell r="AH1614">
            <v>126.00736231565979</v>
          </cell>
        </row>
        <row r="1615">
          <cell r="AD1615">
            <v>106.54673881601049</v>
          </cell>
          <cell r="AE1615">
            <v>108.87762814686724</v>
          </cell>
          <cell r="AF1615">
            <v>112.02224568364018</v>
          </cell>
          <cell r="AG1615">
            <v>116.94411533601193</v>
          </cell>
          <cell r="AH1615">
            <v>126.0164863968439</v>
          </cell>
        </row>
        <row r="1616">
          <cell r="AD1616">
            <v>106.55571554569984</v>
          </cell>
          <cell r="AE1616">
            <v>108.88725559349385</v>
          </cell>
          <cell r="AF1616">
            <v>112.03076902459954</v>
          </cell>
          <cell r="AG1616">
            <v>116.95328863767539</v>
          </cell>
          <cell r="AH1616">
            <v>126.025610478028</v>
          </cell>
        </row>
        <row r="1617">
          <cell r="AD1617">
            <v>106.56469227538919</v>
          </cell>
          <cell r="AE1617">
            <v>108.89688304012046</v>
          </cell>
          <cell r="AF1617">
            <v>112.03929236555889</v>
          </cell>
          <cell r="AG1617">
            <v>116.96246193933882</v>
          </cell>
          <cell r="AH1617">
            <v>126.03473455921211</v>
          </cell>
        </row>
        <row r="1618">
          <cell r="AD1618">
            <v>106.57366900507854</v>
          </cell>
          <cell r="AE1618">
            <v>108.90651048674707</v>
          </cell>
          <cell r="AF1618">
            <v>112.04781570651826</v>
          </cell>
          <cell r="AG1618">
            <v>116.97163524100226</v>
          </cell>
          <cell r="AH1618">
            <v>126.04385864039621</v>
          </cell>
        </row>
        <row r="1619">
          <cell r="AD1619">
            <v>106.58264573476789</v>
          </cell>
          <cell r="AE1619">
            <v>108.91613793337369</v>
          </cell>
          <cell r="AF1619">
            <v>112.05633904747762</v>
          </cell>
          <cell r="AG1619">
            <v>116.98080854266571</v>
          </cell>
          <cell r="AH1619">
            <v>126.05298272158032</v>
          </cell>
        </row>
        <row r="1620">
          <cell r="AD1620">
            <v>106.59162246445725</v>
          </cell>
          <cell r="AE1620">
            <v>108.9257653800003</v>
          </cell>
          <cell r="AF1620">
            <v>112.06486238843699</v>
          </cell>
          <cell r="AG1620">
            <v>116.98998184432915</v>
          </cell>
          <cell r="AH1620">
            <v>126.06210680276442</v>
          </cell>
        </row>
        <row r="1621">
          <cell r="AD1621">
            <v>106.6005991941466</v>
          </cell>
          <cell r="AE1621">
            <v>108.93539282662691</v>
          </cell>
          <cell r="AF1621">
            <v>112.07338572939635</v>
          </cell>
          <cell r="AG1621">
            <v>116.99915514599259</v>
          </cell>
          <cell r="AH1621">
            <v>126.07123088394853</v>
          </cell>
        </row>
        <row r="1622">
          <cell r="AD1622">
            <v>106.60957592383595</v>
          </cell>
          <cell r="AE1622">
            <v>108.94502027325353</v>
          </cell>
          <cell r="AF1622">
            <v>112.08190907035571</v>
          </cell>
          <cell r="AG1622">
            <v>117.00760517830332</v>
          </cell>
          <cell r="AH1622">
            <v>126.08035496513264</v>
          </cell>
        </row>
        <row r="1623">
          <cell r="AD1623">
            <v>106.6185526535253</v>
          </cell>
          <cell r="AE1623">
            <v>108.95464771988014</v>
          </cell>
          <cell r="AF1623">
            <v>112.09043241131508</v>
          </cell>
          <cell r="AG1623">
            <v>117.01598184075736</v>
          </cell>
          <cell r="AH1623">
            <v>126.08947904631674</v>
          </cell>
        </row>
        <row r="1624">
          <cell r="AD1624">
            <v>106.62752938321465</v>
          </cell>
          <cell r="AE1624">
            <v>108.96427516650675</v>
          </cell>
          <cell r="AF1624">
            <v>112.09895575227443</v>
          </cell>
          <cell r="AG1624">
            <v>117.02435850321139</v>
          </cell>
          <cell r="AH1624">
            <v>126.09860312750085</v>
          </cell>
        </row>
        <row r="1625">
          <cell r="AD1625">
            <v>106.636506112904</v>
          </cell>
          <cell r="AE1625">
            <v>108.97390261313338</v>
          </cell>
          <cell r="AF1625">
            <v>112.10747909323381</v>
          </cell>
          <cell r="AG1625">
            <v>117.03273516566541</v>
          </cell>
          <cell r="AH1625">
            <v>126.10772720868495</v>
          </cell>
        </row>
        <row r="1626">
          <cell r="AD1626">
            <v>106.64548284259335</v>
          </cell>
          <cell r="AE1626">
            <v>108.98353005975999</v>
          </cell>
          <cell r="AF1626">
            <v>112.11600243419316</v>
          </cell>
          <cell r="AG1626">
            <v>117.04111182811945</v>
          </cell>
          <cell r="AH1626">
            <v>126.11685128986906</v>
          </cell>
        </row>
        <row r="1627">
          <cell r="AD1627">
            <v>106.6544595722827</v>
          </cell>
          <cell r="AE1627">
            <v>108.99315750638659</v>
          </cell>
          <cell r="AF1627">
            <v>112.12452577515252</v>
          </cell>
          <cell r="AG1627">
            <v>117.04948849057348</v>
          </cell>
          <cell r="AH1627">
            <v>126.12597537105316</v>
          </cell>
        </row>
        <row r="1628">
          <cell r="AD1628">
            <v>106.66343630197206</v>
          </cell>
          <cell r="AE1628">
            <v>109.00247935930663</v>
          </cell>
          <cell r="AF1628">
            <v>112.13304911611189</v>
          </cell>
          <cell r="AG1628">
            <v>117.05786515302751</v>
          </cell>
          <cell r="AH1628">
            <v>126.13509945223727</v>
          </cell>
        </row>
        <row r="1629">
          <cell r="AD1629">
            <v>106.67241303166141</v>
          </cell>
          <cell r="AE1629">
            <v>109.01105038340633</v>
          </cell>
          <cell r="AF1629">
            <v>112.14157245707125</v>
          </cell>
          <cell r="AG1629">
            <v>117.06624181548153</v>
          </cell>
          <cell r="AH1629">
            <v>126.14422353342138</v>
          </cell>
        </row>
        <row r="1630">
          <cell r="AD1630">
            <v>106.68138976135076</v>
          </cell>
          <cell r="AE1630">
            <v>109.01962140750604</v>
          </cell>
          <cell r="AF1630">
            <v>112.15009579803061</v>
          </cell>
          <cell r="AG1630">
            <v>117.07461847793557</v>
          </cell>
          <cell r="AH1630">
            <v>126.15334761460548</v>
          </cell>
        </row>
        <row r="1631">
          <cell r="AD1631">
            <v>106.69036649104011</v>
          </cell>
          <cell r="AE1631">
            <v>109.02819243160575</v>
          </cell>
          <cell r="AF1631">
            <v>112.15861913898998</v>
          </cell>
          <cell r="AG1631">
            <v>117.0829951403896</v>
          </cell>
          <cell r="AH1631">
            <v>126.16247169578959</v>
          </cell>
        </row>
        <row r="1632">
          <cell r="AD1632">
            <v>106.69934322072946</v>
          </cell>
          <cell r="AE1632">
            <v>109.03676345570544</v>
          </cell>
          <cell r="AF1632">
            <v>112.16714247994933</v>
          </cell>
          <cell r="AG1632">
            <v>117.09137180284363</v>
          </cell>
          <cell r="AH1632">
            <v>126.17159577697369</v>
          </cell>
        </row>
        <row r="1633">
          <cell r="AD1633">
            <v>106.70831995041881</v>
          </cell>
          <cell r="AE1633">
            <v>109.04533447980515</v>
          </cell>
          <cell r="AF1633">
            <v>112.1756658209087</v>
          </cell>
          <cell r="AG1633">
            <v>117.09974846529767</v>
          </cell>
          <cell r="AH1633">
            <v>126.1807198581578</v>
          </cell>
        </row>
        <row r="1634">
          <cell r="AD1634">
            <v>106.71729668010816</v>
          </cell>
          <cell r="AE1634">
            <v>109.05390550390484</v>
          </cell>
          <cell r="AF1634">
            <v>112.18418916186806</v>
          </cell>
          <cell r="AG1634">
            <v>117.10812512775169</v>
          </cell>
          <cell r="AH1634">
            <v>126.1898439393419</v>
          </cell>
        </row>
        <row r="1635">
          <cell r="AD1635">
            <v>106.72627340979751</v>
          </cell>
          <cell r="AE1635">
            <v>109.06247652800455</v>
          </cell>
          <cell r="AF1635">
            <v>112.19271250282742</v>
          </cell>
          <cell r="AG1635">
            <v>117.11650179020572</v>
          </cell>
          <cell r="AH1635">
            <v>126.19896802052601</v>
          </cell>
        </row>
        <row r="1636">
          <cell r="AD1636">
            <v>106.73525013948687</v>
          </cell>
          <cell r="AE1636">
            <v>109.07104755210426</v>
          </cell>
          <cell r="AF1636">
            <v>112.20123584378679</v>
          </cell>
          <cell r="AG1636">
            <v>117.12487845265974</v>
          </cell>
          <cell r="AH1636">
            <v>126.20809210171011</v>
          </cell>
        </row>
        <row r="1637">
          <cell r="AD1637">
            <v>106.74422686917622</v>
          </cell>
          <cell r="AE1637">
            <v>109.07961857620396</v>
          </cell>
          <cell r="AF1637">
            <v>112.20975918474615</v>
          </cell>
          <cell r="AG1637">
            <v>117.13325511511378</v>
          </cell>
          <cell r="AH1637">
            <v>126.21721618289422</v>
          </cell>
        </row>
        <row r="1638">
          <cell r="AD1638">
            <v>106.75320359886557</v>
          </cell>
          <cell r="AE1638">
            <v>109.08818960030366</v>
          </cell>
          <cell r="AF1638">
            <v>112.21828252570552</v>
          </cell>
          <cell r="AG1638">
            <v>117.14163177756781</v>
          </cell>
          <cell r="AH1638">
            <v>126.22634026407833</v>
          </cell>
        </row>
        <row r="1639">
          <cell r="AD1639">
            <v>106.76218032855492</v>
          </cell>
          <cell r="AE1639">
            <v>109.09676062440337</v>
          </cell>
          <cell r="AF1639">
            <v>112.22680586666488</v>
          </cell>
          <cell r="AG1639">
            <v>117.15000844002184</v>
          </cell>
          <cell r="AH1639">
            <v>126.23546434526243</v>
          </cell>
        </row>
        <row r="1640">
          <cell r="AD1640">
            <v>106.77115705824427</v>
          </cell>
          <cell r="AE1640">
            <v>109.10533164850307</v>
          </cell>
          <cell r="AF1640">
            <v>112.23532920762423</v>
          </cell>
          <cell r="AG1640">
            <v>117.15838510247588</v>
          </cell>
          <cell r="AH1640">
            <v>126.24458842644654</v>
          </cell>
        </row>
        <row r="1641">
          <cell r="AD1641">
            <v>106.78013378793362</v>
          </cell>
          <cell r="AE1641">
            <v>109.11390267260278</v>
          </cell>
          <cell r="AF1641">
            <v>112.2438525485836</v>
          </cell>
          <cell r="AG1641">
            <v>117.1667617649299</v>
          </cell>
          <cell r="AH1641">
            <v>126.25371250763064</v>
          </cell>
        </row>
        <row r="1642">
          <cell r="AD1642">
            <v>106.78911051762297</v>
          </cell>
          <cell r="AE1642">
            <v>109.12247369670247</v>
          </cell>
          <cell r="AF1642">
            <v>112.25237588954296</v>
          </cell>
          <cell r="AG1642">
            <v>117.17513842738393</v>
          </cell>
          <cell r="AH1642">
            <v>126.26283658881475</v>
          </cell>
        </row>
        <row r="1643">
          <cell r="AD1643">
            <v>106.79808724731232</v>
          </cell>
          <cell r="AE1643">
            <v>109.13104472080218</v>
          </cell>
          <cell r="AF1643">
            <v>112.26089923050232</v>
          </cell>
          <cell r="AG1643">
            <v>117.18351508983797</v>
          </cell>
          <cell r="AH1643">
            <v>126.27196066999885</v>
          </cell>
        </row>
        <row r="1644">
          <cell r="AD1644">
            <v>106.80706397700168</v>
          </cell>
          <cell r="AE1644">
            <v>109.13961574490189</v>
          </cell>
          <cell r="AF1644">
            <v>112.26942257146169</v>
          </cell>
          <cell r="AG1644">
            <v>117.19189175229199</v>
          </cell>
          <cell r="AH1644">
            <v>126.28108475118296</v>
          </cell>
        </row>
        <row r="1645">
          <cell r="AD1645">
            <v>106.81604070669103</v>
          </cell>
          <cell r="AE1645">
            <v>109.14818676900158</v>
          </cell>
          <cell r="AF1645">
            <v>112.27794591242105</v>
          </cell>
          <cell r="AG1645">
            <v>117.20026841474602</v>
          </cell>
          <cell r="AH1645">
            <v>126.29020883236707</v>
          </cell>
        </row>
        <row r="1646">
          <cell r="AD1646">
            <v>106.82501743638038</v>
          </cell>
          <cell r="AE1646">
            <v>109.15675779310129</v>
          </cell>
          <cell r="AF1646">
            <v>112.28646925338042</v>
          </cell>
          <cell r="AG1646">
            <v>117.20864507720005</v>
          </cell>
          <cell r="AH1646">
            <v>126.29933291355117</v>
          </cell>
        </row>
        <row r="1647">
          <cell r="AD1647">
            <v>106.83399416606973</v>
          </cell>
          <cell r="AE1647">
            <v>109.165328817201</v>
          </cell>
          <cell r="AF1647">
            <v>112.29499259433977</v>
          </cell>
          <cell r="AG1647">
            <v>117.21702173965409</v>
          </cell>
          <cell r="AH1647">
            <v>126.30845699473528</v>
          </cell>
        </row>
        <row r="1648">
          <cell r="AD1648">
            <v>106.84297089575908</v>
          </cell>
          <cell r="AE1648">
            <v>109.1738998413007</v>
          </cell>
          <cell r="AF1648">
            <v>112.30351593529913</v>
          </cell>
          <cell r="AG1648">
            <v>117.22539840210811</v>
          </cell>
          <cell r="AH1648">
            <v>126.31758107591938</v>
          </cell>
        </row>
        <row r="1649">
          <cell r="AD1649">
            <v>106.85194762544843</v>
          </cell>
          <cell r="AE1649">
            <v>109.1824708654004</v>
          </cell>
          <cell r="AF1649">
            <v>112.3120392762585</v>
          </cell>
          <cell r="AG1649">
            <v>117.23377506456214</v>
          </cell>
          <cell r="AH1649">
            <v>126.32670515710349</v>
          </cell>
        </row>
        <row r="1650">
          <cell r="AD1650">
            <v>106.86092435513778</v>
          </cell>
          <cell r="AE1650">
            <v>109.1910418895001</v>
          </cell>
          <cell r="AF1650">
            <v>112.32056261721786</v>
          </cell>
          <cell r="AG1650">
            <v>117.24215172701618</v>
          </cell>
          <cell r="AH1650">
            <v>126.33582923828759</v>
          </cell>
        </row>
        <row r="1651">
          <cell r="AD1651">
            <v>106.86990108482713</v>
          </cell>
          <cell r="AE1651">
            <v>109.19961291359981</v>
          </cell>
          <cell r="AF1651">
            <v>112.32908595817723</v>
          </cell>
          <cell r="AG1651">
            <v>117.2505283894702</v>
          </cell>
          <cell r="AH1651">
            <v>126.3449533194717</v>
          </cell>
        </row>
        <row r="1652">
          <cell r="AD1652">
            <v>106.87887781451649</v>
          </cell>
          <cell r="AE1652">
            <v>109.20818393769952</v>
          </cell>
          <cell r="AF1652">
            <v>112.33760929913659</v>
          </cell>
          <cell r="AG1652">
            <v>117.25890505192423</v>
          </cell>
          <cell r="AH1652">
            <v>126.3540774006558</v>
          </cell>
        </row>
        <row r="1653">
          <cell r="AD1653">
            <v>106.88785454420584</v>
          </cell>
          <cell r="AE1653">
            <v>109.21675496179921</v>
          </cell>
          <cell r="AF1653">
            <v>112.34613264009595</v>
          </cell>
          <cell r="AG1653">
            <v>117.26728171437826</v>
          </cell>
          <cell r="AH1653">
            <v>126.36320148183991</v>
          </cell>
        </row>
        <row r="1654">
          <cell r="AD1654">
            <v>106.89683127389519</v>
          </cell>
          <cell r="AE1654">
            <v>109.22532598589892</v>
          </cell>
          <cell r="AF1654">
            <v>112.35465598105532</v>
          </cell>
          <cell r="AG1654">
            <v>117.2756583768323</v>
          </cell>
          <cell r="AH1654">
            <v>126.37232556302402</v>
          </cell>
        </row>
        <row r="1655">
          <cell r="AD1655">
            <v>106.90580800358454</v>
          </cell>
          <cell r="AE1655">
            <v>109.23389700999863</v>
          </cell>
          <cell r="AF1655">
            <v>112.36317932201467</v>
          </cell>
          <cell r="AG1655">
            <v>117.28403503928632</v>
          </cell>
          <cell r="AH1655">
            <v>126.38144964420812</v>
          </cell>
        </row>
        <row r="1656">
          <cell r="AD1656">
            <v>106.91478473327389</v>
          </cell>
          <cell r="AE1656">
            <v>109.24246803409832</v>
          </cell>
          <cell r="AF1656">
            <v>112.37170266297403</v>
          </cell>
          <cell r="AG1656">
            <v>117.29241170174035</v>
          </cell>
          <cell r="AH1656">
            <v>126.39057372539223</v>
          </cell>
        </row>
        <row r="1657">
          <cell r="AD1657">
            <v>106.92376146296324</v>
          </cell>
          <cell r="AE1657">
            <v>109.25103905819803</v>
          </cell>
          <cell r="AF1657">
            <v>112.3802260039334</v>
          </cell>
          <cell r="AG1657">
            <v>117.30078836419439</v>
          </cell>
          <cell r="AH1657">
            <v>126.39969780657633</v>
          </cell>
        </row>
        <row r="1658">
          <cell r="AD1658">
            <v>106.93273819265259</v>
          </cell>
          <cell r="AE1658">
            <v>109.25961008229773</v>
          </cell>
          <cell r="AF1658">
            <v>112.38874934489276</v>
          </cell>
          <cell r="AG1658">
            <v>117.30916502664842</v>
          </cell>
          <cell r="AH1658">
            <v>126.40882188776044</v>
          </cell>
        </row>
        <row r="1659">
          <cell r="AD1659">
            <v>106.94171492234194</v>
          </cell>
          <cell r="AE1659">
            <v>109.26818110639744</v>
          </cell>
          <cell r="AF1659">
            <v>112.39727268585213</v>
          </cell>
          <cell r="AG1659">
            <v>117.31754168910244</v>
          </cell>
          <cell r="AH1659">
            <v>126.41794596894454</v>
          </cell>
        </row>
        <row r="1660">
          <cell r="AD1660">
            <v>106.9506916520313</v>
          </cell>
          <cell r="AE1660">
            <v>109.27675213049714</v>
          </cell>
          <cell r="AF1660">
            <v>112.40579602681149</v>
          </cell>
          <cell r="AG1660">
            <v>117.32591835155648</v>
          </cell>
          <cell r="AH1660">
            <v>126.42707005012865</v>
          </cell>
        </row>
        <row r="1661">
          <cell r="AD1661">
            <v>106.95966838172065</v>
          </cell>
          <cell r="AE1661">
            <v>109.28532315459684</v>
          </cell>
          <cell r="AF1661">
            <v>112.41431936777084</v>
          </cell>
          <cell r="AG1661">
            <v>117.33429501401051</v>
          </cell>
          <cell r="AH1661">
            <v>126.43619413131276</v>
          </cell>
        </row>
        <row r="1662">
          <cell r="AD1662">
            <v>106.96864511141</v>
          </cell>
          <cell r="AE1662">
            <v>109.29389417869655</v>
          </cell>
          <cell r="AF1662">
            <v>112.42284270873022</v>
          </cell>
          <cell r="AG1662">
            <v>117.34267167646453</v>
          </cell>
          <cell r="AH1662">
            <v>126.44531821249686</v>
          </cell>
        </row>
        <row r="1663">
          <cell r="AD1663">
            <v>106.97762184109935</v>
          </cell>
          <cell r="AE1663">
            <v>109.30246520279624</v>
          </cell>
          <cell r="AF1663">
            <v>112.43136604968957</v>
          </cell>
          <cell r="AG1663">
            <v>117.35104833891856</v>
          </cell>
          <cell r="AH1663">
            <v>126.45444229368097</v>
          </cell>
        </row>
        <row r="1664">
          <cell r="AD1664">
            <v>106.9865985707887</v>
          </cell>
          <cell r="AE1664">
            <v>109.31103622689595</v>
          </cell>
          <cell r="AF1664">
            <v>112.43988939064894</v>
          </cell>
          <cell r="AG1664">
            <v>117.3594250013726</v>
          </cell>
          <cell r="AH1664">
            <v>126.46356637486507</v>
          </cell>
        </row>
        <row r="1665">
          <cell r="AD1665">
            <v>106.99557530047805</v>
          </cell>
          <cell r="AE1665">
            <v>109.31960725099566</v>
          </cell>
          <cell r="AF1665">
            <v>112.4484127316083</v>
          </cell>
          <cell r="AG1665">
            <v>117.36780166382663</v>
          </cell>
          <cell r="AH1665">
            <v>126.47269045604918</v>
          </cell>
        </row>
        <row r="1666">
          <cell r="AD1666">
            <v>107.00424719432466</v>
          </cell>
          <cell r="AE1666">
            <v>109.32817827509535</v>
          </cell>
          <cell r="AF1666">
            <v>112.45693607256766</v>
          </cell>
          <cell r="AG1666">
            <v>117.37617832628065</v>
          </cell>
          <cell r="AH1666">
            <v>126.48181453723328</v>
          </cell>
        </row>
        <row r="1667">
          <cell r="AD1667">
            <v>107.01262277928093</v>
          </cell>
          <cell r="AE1667">
            <v>109.33674929919506</v>
          </cell>
          <cell r="AF1667">
            <v>112.46545941352703</v>
          </cell>
          <cell r="AG1667">
            <v>117.38455498873469</v>
          </cell>
          <cell r="AH1667">
            <v>126.49093861841739</v>
          </cell>
        </row>
        <row r="1668">
          <cell r="AD1668">
            <v>107.0209983642372</v>
          </cell>
          <cell r="AE1668">
            <v>109.34532032329477</v>
          </cell>
          <cell r="AF1668">
            <v>112.47398275448639</v>
          </cell>
          <cell r="AG1668">
            <v>117.39293165118872</v>
          </cell>
          <cell r="AH1668">
            <v>126.50006269960149</v>
          </cell>
        </row>
        <row r="1669">
          <cell r="AD1669">
            <v>107.02937394919348</v>
          </cell>
          <cell r="AE1669">
            <v>109.35389134739447</v>
          </cell>
          <cell r="AF1669">
            <v>112.48250609544574</v>
          </cell>
          <cell r="AG1669">
            <v>117.40130831364274</v>
          </cell>
          <cell r="AH1669">
            <v>126.5091867807856</v>
          </cell>
        </row>
        <row r="1670">
          <cell r="AD1670">
            <v>107.03774953414975</v>
          </cell>
          <cell r="AE1670">
            <v>109.36246237149417</v>
          </cell>
          <cell r="AF1670">
            <v>112.49102943640511</v>
          </cell>
          <cell r="AG1670">
            <v>117.40968497609677</v>
          </cell>
          <cell r="AH1670">
            <v>126.51831086196971</v>
          </cell>
        </row>
        <row r="1671">
          <cell r="AD1671">
            <v>107.04612511910602</v>
          </cell>
          <cell r="AE1671">
            <v>109.37103339559387</v>
          </cell>
          <cell r="AF1671">
            <v>112.49955277736447</v>
          </cell>
          <cell r="AG1671">
            <v>117.41806163855081</v>
          </cell>
          <cell r="AH1671">
            <v>126.52743494315381</v>
          </cell>
        </row>
        <row r="1672">
          <cell r="AD1672">
            <v>107.05450070406229</v>
          </cell>
          <cell r="AE1672">
            <v>109.37960441969358</v>
          </cell>
          <cell r="AF1672">
            <v>112.50807611832384</v>
          </cell>
          <cell r="AG1672">
            <v>117.42643830100484</v>
          </cell>
          <cell r="AH1672">
            <v>126.53655902433792</v>
          </cell>
        </row>
        <row r="1673">
          <cell r="AD1673">
            <v>107.06287628901856</v>
          </cell>
          <cell r="AE1673">
            <v>109.38817544379329</v>
          </cell>
          <cell r="AF1673">
            <v>112.5165994592832</v>
          </cell>
          <cell r="AG1673">
            <v>117.43481496345886</v>
          </cell>
          <cell r="AH1673">
            <v>126.54568310552202</v>
          </cell>
        </row>
        <row r="1674">
          <cell r="AD1674">
            <v>107.07125187397484</v>
          </cell>
          <cell r="AE1674">
            <v>109.39674646789298</v>
          </cell>
          <cell r="AF1674">
            <v>112.52512280024256</v>
          </cell>
          <cell r="AG1674">
            <v>117.4431916259129</v>
          </cell>
          <cell r="AH1674">
            <v>126.55480718670613</v>
          </cell>
        </row>
        <row r="1675">
          <cell r="AD1675">
            <v>107.07962745893111</v>
          </cell>
          <cell r="AE1675">
            <v>109.40531749199269</v>
          </cell>
          <cell r="AF1675">
            <v>112.53364614120193</v>
          </cell>
          <cell r="AG1675">
            <v>117.45156828836693</v>
          </cell>
          <cell r="AH1675">
            <v>126.56393126789023</v>
          </cell>
        </row>
        <row r="1676">
          <cell r="AD1676">
            <v>107.08800304388738</v>
          </cell>
          <cell r="AE1676">
            <v>109.4138885160924</v>
          </cell>
          <cell r="AF1676">
            <v>112.54216948216128</v>
          </cell>
          <cell r="AG1676">
            <v>117.45994495082095</v>
          </cell>
          <cell r="AH1676">
            <v>126.57305534907434</v>
          </cell>
        </row>
        <row r="1677">
          <cell r="AD1677">
            <v>107.09637862884365</v>
          </cell>
          <cell r="AE1677">
            <v>109.42245954019209</v>
          </cell>
          <cell r="AF1677">
            <v>112.55069282312066</v>
          </cell>
          <cell r="AG1677">
            <v>117.46832161327499</v>
          </cell>
          <cell r="AH1677">
            <v>126.58217943025845</v>
          </cell>
        </row>
        <row r="1678">
          <cell r="AD1678">
            <v>107.10475421379994</v>
          </cell>
          <cell r="AE1678">
            <v>109.4310305642918</v>
          </cell>
          <cell r="AF1678">
            <v>112.55921616408001</v>
          </cell>
          <cell r="AG1678">
            <v>117.47669827572902</v>
          </cell>
          <cell r="AH1678">
            <v>126.59130351144255</v>
          </cell>
        </row>
        <row r="1679">
          <cell r="AD1679">
            <v>107.1131297987562</v>
          </cell>
          <cell r="AE1679">
            <v>109.4396015883915</v>
          </cell>
          <cell r="AF1679">
            <v>112.56773950503937</v>
          </cell>
          <cell r="AG1679">
            <v>117.48507493818305</v>
          </cell>
          <cell r="AH1679">
            <v>126.60042759262666</v>
          </cell>
        </row>
        <row r="1680">
          <cell r="AD1680">
            <v>107.12150538371247</v>
          </cell>
          <cell r="AE1680">
            <v>109.44817261249121</v>
          </cell>
          <cell r="AF1680">
            <v>112.57626284599874</v>
          </cell>
          <cell r="AG1680">
            <v>117.49345160063707</v>
          </cell>
          <cell r="AH1680">
            <v>126.60955167381076</v>
          </cell>
        </row>
        <row r="1681">
          <cell r="AD1681">
            <v>107.12988096866874</v>
          </cell>
          <cell r="AE1681">
            <v>109.45674363659091</v>
          </cell>
          <cell r="AF1681">
            <v>112.5847861869581</v>
          </cell>
          <cell r="AG1681">
            <v>117.50182826309111</v>
          </cell>
          <cell r="AH1681">
            <v>126.61867575499487</v>
          </cell>
        </row>
        <row r="1682">
          <cell r="AD1682">
            <v>107.13825655362503</v>
          </cell>
          <cell r="AE1682">
            <v>109.46531466069061</v>
          </cell>
          <cell r="AF1682">
            <v>112.59330952791746</v>
          </cell>
          <cell r="AG1682">
            <v>117.51020492554514</v>
          </cell>
          <cell r="AH1682">
            <v>126.62779983617897</v>
          </cell>
        </row>
        <row r="1683">
          <cell r="AD1683">
            <v>107.1466321385813</v>
          </cell>
          <cell r="AE1683">
            <v>109.47388568479032</v>
          </cell>
          <cell r="AF1683">
            <v>112.60183286887683</v>
          </cell>
          <cell r="AG1683">
            <v>117.51858158799917</v>
          </cell>
          <cell r="AH1683">
            <v>126.63692391736308</v>
          </cell>
        </row>
        <row r="1684">
          <cell r="AD1684">
            <v>107.15500772353757</v>
          </cell>
          <cell r="AE1684">
            <v>109.48245670889003</v>
          </cell>
          <cell r="AF1684">
            <v>112.61035620983618</v>
          </cell>
          <cell r="AG1684">
            <v>117.52695825045321</v>
          </cell>
          <cell r="AH1684">
            <v>126.64604799854717</v>
          </cell>
        </row>
        <row r="1685">
          <cell r="AD1685">
            <v>107.16338330849383</v>
          </cell>
          <cell r="AE1685">
            <v>109.49102773298972</v>
          </cell>
          <cell r="AF1685">
            <v>112.61887955079555</v>
          </cell>
          <cell r="AG1685">
            <v>117.53533491290723</v>
          </cell>
          <cell r="AH1685">
            <v>126.65517207973129</v>
          </cell>
        </row>
        <row r="1686">
          <cell r="AD1686">
            <v>107.1717588934501</v>
          </cell>
          <cell r="AE1686">
            <v>109.49959875708943</v>
          </cell>
          <cell r="AF1686">
            <v>112.62740289175491</v>
          </cell>
          <cell r="AG1686">
            <v>117.54371157536126</v>
          </cell>
          <cell r="AH1686">
            <v>126.6642961609154</v>
          </cell>
        </row>
        <row r="1687">
          <cell r="AD1687">
            <v>107.18013447840639</v>
          </cell>
          <cell r="AE1687">
            <v>109.50816978118912</v>
          </cell>
          <cell r="AF1687">
            <v>112.63592623271427</v>
          </cell>
          <cell r="AG1687">
            <v>117.55208823781528</v>
          </cell>
          <cell r="AH1687">
            <v>126.6734202420995</v>
          </cell>
        </row>
        <row r="1688">
          <cell r="AD1688">
            <v>107.18851006336266</v>
          </cell>
          <cell r="AE1688">
            <v>109.51674080528883</v>
          </cell>
          <cell r="AF1688">
            <v>112.64444957367364</v>
          </cell>
          <cell r="AG1688">
            <v>117.56046490026932</v>
          </cell>
          <cell r="AH1688">
            <v>126.68254432328361</v>
          </cell>
        </row>
        <row r="1689">
          <cell r="AD1689">
            <v>107.19688564831893</v>
          </cell>
          <cell r="AE1689">
            <v>109.52531182938854</v>
          </cell>
          <cell r="AF1689">
            <v>112.652972914633</v>
          </cell>
          <cell r="AG1689">
            <v>117.56884156272335</v>
          </cell>
          <cell r="AH1689">
            <v>126.69166840446771</v>
          </cell>
        </row>
        <row r="1690">
          <cell r="AD1690">
            <v>107.20526123327519</v>
          </cell>
          <cell r="AE1690">
            <v>109.53388285348824</v>
          </cell>
          <cell r="AF1690">
            <v>112.66149625559237</v>
          </cell>
          <cell r="AG1690">
            <v>117.57721822517738</v>
          </cell>
          <cell r="AH1690">
            <v>126.70079248565182</v>
          </cell>
        </row>
        <row r="1691">
          <cell r="AD1691">
            <v>107.21363681823148</v>
          </cell>
          <cell r="AE1691">
            <v>109.54245387758795</v>
          </cell>
          <cell r="AF1691">
            <v>112.67001959655173</v>
          </cell>
          <cell r="AG1691">
            <v>117.58559488763142</v>
          </cell>
          <cell r="AH1691">
            <v>126.70991656683591</v>
          </cell>
        </row>
        <row r="1692">
          <cell r="AD1692">
            <v>107.22201240318775</v>
          </cell>
          <cell r="AE1692">
            <v>109.55102490168764</v>
          </cell>
          <cell r="AF1692">
            <v>112.67854293751108</v>
          </cell>
          <cell r="AG1692">
            <v>117.59397155008544</v>
          </cell>
          <cell r="AH1692">
            <v>126.71904064802003</v>
          </cell>
        </row>
        <row r="1693">
          <cell r="AD1693">
            <v>107.23038798814402</v>
          </cell>
          <cell r="AE1693">
            <v>109.55959592578735</v>
          </cell>
          <cell r="AF1693">
            <v>112.68706627847045</v>
          </cell>
          <cell r="AG1693">
            <v>117.60234821253947</v>
          </cell>
          <cell r="AH1693">
            <v>126.72816472920414</v>
          </cell>
        </row>
        <row r="1694">
          <cell r="AD1694">
            <v>107.23876357310029</v>
          </cell>
          <cell r="AE1694">
            <v>109.56816694988706</v>
          </cell>
          <cell r="AF1694">
            <v>112.69558961942981</v>
          </cell>
          <cell r="AG1694">
            <v>117.61072487499351</v>
          </cell>
          <cell r="AH1694">
            <v>126.73728881038824</v>
          </cell>
        </row>
        <row r="1695">
          <cell r="AD1695">
            <v>107.24713915805657</v>
          </cell>
          <cell r="AE1695">
            <v>109.57673797398675</v>
          </cell>
          <cell r="AF1695">
            <v>112.70411296038918</v>
          </cell>
          <cell r="AG1695">
            <v>117.61910153744753</v>
          </cell>
          <cell r="AH1695">
            <v>126.74641289157235</v>
          </cell>
        </row>
        <row r="1696">
          <cell r="AD1696">
            <v>107.25551474301284</v>
          </cell>
          <cell r="AE1696">
            <v>109.58530899808646</v>
          </cell>
          <cell r="AF1696">
            <v>112.71263630134854</v>
          </cell>
          <cell r="AG1696">
            <v>117.62747819990156</v>
          </cell>
          <cell r="AH1696">
            <v>126.75553697275645</v>
          </cell>
        </row>
        <row r="1697">
          <cell r="AD1697">
            <v>107.26389032796911</v>
          </cell>
          <cell r="AE1697">
            <v>109.59388002218617</v>
          </cell>
          <cell r="AF1697">
            <v>112.7211596423079</v>
          </cell>
          <cell r="AG1697">
            <v>117.63585486235559</v>
          </cell>
          <cell r="AH1697">
            <v>126.76466105394056</v>
          </cell>
        </row>
        <row r="1698">
          <cell r="AD1698">
            <v>107.27226591292538</v>
          </cell>
          <cell r="AE1698">
            <v>109.60245104628586</v>
          </cell>
          <cell r="AF1698">
            <v>112.72968298326727</v>
          </cell>
          <cell r="AG1698">
            <v>117.64423152480963</v>
          </cell>
          <cell r="AH1698">
            <v>126.77378513512465</v>
          </cell>
        </row>
        <row r="1699">
          <cell r="AD1699">
            <v>107.28064149788165</v>
          </cell>
          <cell r="AE1699">
            <v>109.61102207038557</v>
          </cell>
          <cell r="AF1699">
            <v>112.73820632422662</v>
          </cell>
          <cell r="AG1699">
            <v>117.65260818726365</v>
          </cell>
          <cell r="AH1699">
            <v>126.78290921630877</v>
          </cell>
        </row>
        <row r="1700">
          <cell r="AD1700">
            <v>107.28901708283793</v>
          </cell>
          <cell r="AE1700">
            <v>109.61959309448527</v>
          </cell>
          <cell r="AF1700">
            <v>112.74672966518598</v>
          </cell>
          <cell r="AG1700">
            <v>117.66098484971768</v>
          </cell>
          <cell r="AH1700">
            <v>126.79203329749288</v>
          </cell>
        </row>
        <row r="1701">
          <cell r="AD1701">
            <v>107.2973926677942</v>
          </cell>
          <cell r="AE1701">
            <v>109.62816411858498</v>
          </cell>
          <cell r="AF1701">
            <v>112.75525300614535</v>
          </cell>
          <cell r="AG1701">
            <v>117.66936151217172</v>
          </cell>
          <cell r="AH1701">
            <v>126.80115737867698</v>
          </cell>
        </row>
        <row r="1702">
          <cell r="AD1702">
            <v>107.30576825275047</v>
          </cell>
          <cell r="AE1702">
            <v>109.63673514268469</v>
          </cell>
          <cell r="AF1702">
            <v>112.76377634710471</v>
          </cell>
          <cell r="AG1702">
            <v>117.67773817462574</v>
          </cell>
          <cell r="AH1702">
            <v>126.81028145986109</v>
          </cell>
        </row>
        <row r="1703">
          <cell r="AD1703">
            <v>107.31414383770674</v>
          </cell>
          <cell r="AE1703">
            <v>109.64530616678438</v>
          </cell>
          <cell r="AF1703">
            <v>112.77229968806408</v>
          </cell>
          <cell r="AG1703">
            <v>117.68611483707977</v>
          </cell>
          <cell r="AH1703">
            <v>126.81940554104519</v>
          </cell>
        </row>
        <row r="1704">
          <cell r="AD1704">
            <v>107.32251942266302</v>
          </cell>
          <cell r="AE1704">
            <v>109.65387719088409</v>
          </cell>
          <cell r="AF1704">
            <v>112.78082302902344</v>
          </cell>
          <cell r="AG1704">
            <v>117.6944914995338</v>
          </cell>
          <cell r="AH1704">
            <v>126.8285296222293</v>
          </cell>
        </row>
        <row r="1705">
          <cell r="AD1705">
            <v>107.33089500761929</v>
          </cell>
          <cell r="AE1705">
            <v>109.6624482149838</v>
          </cell>
          <cell r="AF1705">
            <v>112.78934636998279</v>
          </cell>
          <cell r="AG1705">
            <v>117.70286816198784</v>
          </cell>
          <cell r="AH1705">
            <v>126.83765370341339</v>
          </cell>
        </row>
        <row r="1706">
          <cell r="AD1706">
            <v>107.33927059257556</v>
          </cell>
          <cell r="AE1706">
            <v>109.67101923908349</v>
          </cell>
          <cell r="AF1706">
            <v>112.79786971094217</v>
          </cell>
          <cell r="AG1706">
            <v>117.71124482444186</v>
          </cell>
          <cell r="AH1706">
            <v>126.84677778459751</v>
          </cell>
        </row>
        <row r="1707">
          <cell r="AD1707">
            <v>107.34764617753183</v>
          </cell>
          <cell r="AE1707">
            <v>109.6795902631832</v>
          </cell>
          <cell r="AF1707">
            <v>112.80639305190152</v>
          </cell>
          <cell r="AG1707">
            <v>117.71962148689589</v>
          </cell>
          <cell r="AH1707">
            <v>126.8559018657816</v>
          </cell>
        </row>
        <row r="1708">
          <cell r="AD1708">
            <v>107.3560217624881</v>
          </cell>
          <cell r="AE1708">
            <v>109.6881612872829</v>
          </cell>
          <cell r="AF1708">
            <v>112.81491639286089</v>
          </cell>
          <cell r="AG1708">
            <v>117.72799814934993</v>
          </cell>
          <cell r="AH1708">
            <v>126.86502594696572</v>
          </cell>
        </row>
        <row r="1709">
          <cell r="AD1709">
            <v>107.36439734744438</v>
          </cell>
          <cell r="AE1709">
            <v>109.6967323113826</v>
          </cell>
          <cell r="AF1709">
            <v>112.82343973382025</v>
          </cell>
          <cell r="AG1709">
            <v>117.73637481180396</v>
          </cell>
          <cell r="AH1709">
            <v>126.87415002814983</v>
          </cell>
        </row>
        <row r="1710">
          <cell r="AD1710">
            <v>107.37277293240065</v>
          </cell>
          <cell r="AE1710">
            <v>109.70530333548231</v>
          </cell>
          <cell r="AF1710">
            <v>112.83196307477961</v>
          </cell>
          <cell r="AG1710">
            <v>117.74475147425798</v>
          </cell>
          <cell r="AH1710">
            <v>126.88327410933393</v>
          </cell>
        </row>
        <row r="1711">
          <cell r="AD1711">
            <v>107.38114851735692</v>
          </cell>
          <cell r="AE1711">
            <v>109.71387435958201</v>
          </cell>
          <cell r="AF1711">
            <v>112.84048641573898</v>
          </cell>
          <cell r="AG1711">
            <v>117.75312813671202</v>
          </cell>
          <cell r="AH1711">
            <v>126.89239819051804</v>
          </cell>
        </row>
        <row r="1712">
          <cell r="AD1712">
            <v>107.38952410231319</v>
          </cell>
          <cell r="AE1712">
            <v>109.72244538368172</v>
          </cell>
          <cell r="AF1712">
            <v>112.84900975669834</v>
          </cell>
          <cell r="AG1712">
            <v>117.76150479916605</v>
          </cell>
          <cell r="AH1712">
            <v>126.90152227170213</v>
          </cell>
        </row>
        <row r="1713">
          <cell r="AD1713">
            <v>107.39789968726947</v>
          </cell>
          <cell r="AE1713">
            <v>109.73101640778142</v>
          </cell>
          <cell r="AF1713">
            <v>112.85753309765769</v>
          </cell>
          <cell r="AG1713">
            <v>117.76988146162007</v>
          </cell>
          <cell r="AH1713">
            <v>126.91064635288625</v>
          </cell>
        </row>
        <row r="1714">
          <cell r="AD1714">
            <v>107.40627527222574</v>
          </cell>
          <cell r="AE1714">
            <v>109.73958743188112</v>
          </cell>
          <cell r="AF1714">
            <v>112.86605643861706</v>
          </cell>
          <cell r="AG1714">
            <v>117.7782581240741</v>
          </cell>
          <cell r="AH1714">
            <v>126.91977043407034</v>
          </cell>
        </row>
        <row r="1715">
          <cell r="AD1715">
            <v>107.41465085718201</v>
          </cell>
          <cell r="AE1715">
            <v>109.74815845598083</v>
          </cell>
          <cell r="AF1715">
            <v>112.87457977957642</v>
          </cell>
          <cell r="AG1715">
            <v>117.78663478652814</v>
          </cell>
          <cell r="AH1715">
            <v>126.92889451525446</v>
          </cell>
        </row>
        <row r="1716">
          <cell r="AD1716">
            <v>107.42302644213828</v>
          </cell>
          <cell r="AE1716">
            <v>109.75672948008052</v>
          </cell>
          <cell r="AF1716">
            <v>112.88310312053579</v>
          </cell>
          <cell r="AG1716">
            <v>117.79501144898217</v>
          </cell>
          <cell r="AH1716">
            <v>126.93801859643857</v>
          </cell>
        </row>
        <row r="1717">
          <cell r="AD1717">
            <v>107.43140202709456</v>
          </cell>
          <cell r="AE1717">
            <v>109.76530050418023</v>
          </cell>
          <cell r="AF1717">
            <v>112.89162646149515</v>
          </cell>
          <cell r="AG1717">
            <v>117.80338811143619</v>
          </cell>
          <cell r="AH1717">
            <v>126.94714267762267</v>
          </cell>
        </row>
        <row r="1718">
          <cell r="AD1718">
            <v>107.43977761205083</v>
          </cell>
          <cell r="AE1718">
            <v>109.77387152827994</v>
          </cell>
          <cell r="AF1718">
            <v>112.90014980245451</v>
          </cell>
          <cell r="AG1718">
            <v>117.81176477389023</v>
          </cell>
          <cell r="AH1718">
            <v>126.95626675880678</v>
          </cell>
        </row>
        <row r="1719">
          <cell r="AD1719">
            <v>107.4481531970071</v>
          </cell>
          <cell r="AE1719">
            <v>109.78244255237964</v>
          </cell>
          <cell r="AF1719">
            <v>112.90867314341388</v>
          </cell>
          <cell r="AG1719">
            <v>117.82014143634426</v>
          </cell>
          <cell r="AH1719">
            <v>126.96539083999087</v>
          </cell>
        </row>
        <row r="1720">
          <cell r="AD1720">
            <v>107.45652878196337</v>
          </cell>
          <cell r="AE1720">
            <v>109.79101357647934</v>
          </cell>
          <cell r="AF1720">
            <v>112.91719648437324</v>
          </cell>
          <cell r="AG1720">
            <v>117.82851809879828</v>
          </cell>
          <cell r="AH1720">
            <v>126.97451492117499</v>
          </cell>
        </row>
        <row r="1721">
          <cell r="AD1721">
            <v>107.46490436691964</v>
          </cell>
          <cell r="AE1721">
            <v>109.79958460057904</v>
          </cell>
          <cell r="AF1721">
            <v>112.92571982533261</v>
          </cell>
          <cell r="AG1721">
            <v>117.83689476125231</v>
          </cell>
          <cell r="AH1721">
            <v>126.98363900235908</v>
          </cell>
        </row>
        <row r="1722">
          <cell r="AD1722">
            <v>107.47327995187592</v>
          </cell>
          <cell r="AE1722">
            <v>109.80815562467875</v>
          </cell>
          <cell r="AF1722">
            <v>112.93424316629196</v>
          </cell>
          <cell r="AG1722">
            <v>117.84527142370635</v>
          </cell>
          <cell r="AH1722">
            <v>126.9927630835432</v>
          </cell>
        </row>
        <row r="1723">
          <cell r="AD1723">
            <v>107.48165553683219</v>
          </cell>
          <cell r="AE1723">
            <v>109.81672664877846</v>
          </cell>
          <cell r="AF1723">
            <v>112.94276650725132</v>
          </cell>
          <cell r="AG1723">
            <v>117.85364808616038</v>
          </cell>
          <cell r="AH1723">
            <v>127.00173553283786</v>
          </cell>
        </row>
        <row r="1724">
          <cell r="AD1724">
            <v>107.49003112178846</v>
          </cell>
          <cell r="AE1724">
            <v>109.82529767287815</v>
          </cell>
          <cell r="AF1724">
            <v>112.95128984821069</v>
          </cell>
          <cell r="AG1724">
            <v>117.8620247486144</v>
          </cell>
          <cell r="AH1724">
            <v>127.01012650278408</v>
          </cell>
        </row>
        <row r="1725">
          <cell r="AD1725">
            <v>107.49840670674473</v>
          </cell>
          <cell r="AE1725">
            <v>109.83386869697786</v>
          </cell>
          <cell r="AF1725">
            <v>112.95981318917005</v>
          </cell>
          <cell r="AG1725">
            <v>117.87040141106844</v>
          </cell>
          <cell r="AH1725">
            <v>127.01851747273028</v>
          </cell>
        </row>
        <row r="1726">
          <cell r="AD1726">
            <v>107.50678229170101</v>
          </cell>
          <cell r="AE1726">
            <v>109.84243972107757</v>
          </cell>
          <cell r="AF1726">
            <v>112.96833653012941</v>
          </cell>
          <cell r="AG1726">
            <v>117.87877807352247</v>
          </cell>
          <cell r="AH1726">
            <v>127.02690844267649</v>
          </cell>
        </row>
        <row r="1727">
          <cell r="AD1727">
            <v>107.51515787665728</v>
          </cell>
          <cell r="AE1727">
            <v>109.85101074517726</v>
          </cell>
          <cell r="AF1727">
            <v>112.97685987108878</v>
          </cell>
          <cell r="AG1727">
            <v>117.88715473597649</v>
          </cell>
          <cell r="AH1727">
            <v>127.03529941262269</v>
          </cell>
        </row>
        <row r="1728">
          <cell r="AD1728">
            <v>107.52353346161355</v>
          </cell>
          <cell r="AE1728">
            <v>109.85958176927697</v>
          </cell>
          <cell r="AF1728">
            <v>112.98538321204813</v>
          </cell>
          <cell r="AG1728">
            <v>117.89553139843053</v>
          </cell>
          <cell r="AH1728">
            <v>127.04369038256891</v>
          </cell>
        </row>
        <row r="1729">
          <cell r="AD1729">
            <v>107.53190904656982</v>
          </cell>
          <cell r="AE1729">
            <v>109.86815279337667</v>
          </cell>
          <cell r="AF1729">
            <v>112.99390655300751</v>
          </cell>
          <cell r="AG1729">
            <v>117.90390806088456</v>
          </cell>
          <cell r="AH1729">
            <v>127.05208135251512</v>
          </cell>
        </row>
        <row r="1730">
          <cell r="AD1730">
            <v>107.54028463152611</v>
          </cell>
          <cell r="AE1730">
            <v>109.87672381747637</v>
          </cell>
          <cell r="AF1730">
            <v>113.00238248921141</v>
          </cell>
          <cell r="AG1730">
            <v>117.91228472333859</v>
          </cell>
          <cell r="AH1730">
            <v>127.06047232246132</v>
          </cell>
        </row>
        <row r="1731">
          <cell r="AD1731">
            <v>107.54866021648238</v>
          </cell>
          <cell r="AE1731">
            <v>109.88529484157608</v>
          </cell>
          <cell r="AF1731">
            <v>113.0107395484732</v>
          </cell>
          <cell r="AG1731">
            <v>117.92066138579261</v>
          </cell>
          <cell r="AH1731">
            <v>127.06886329240753</v>
          </cell>
        </row>
        <row r="1732">
          <cell r="AD1732">
            <v>107.55703580143864</v>
          </cell>
          <cell r="AE1732">
            <v>109.89386586567578</v>
          </cell>
          <cell r="AF1732">
            <v>113.01909660773497</v>
          </cell>
          <cell r="AG1732">
            <v>117.92903804824665</v>
          </cell>
          <cell r="AH1732">
            <v>127.07725426235373</v>
          </cell>
        </row>
        <row r="1733">
          <cell r="AD1733">
            <v>107.56541138639491</v>
          </cell>
          <cell r="AE1733">
            <v>109.90243688977549</v>
          </cell>
          <cell r="AF1733">
            <v>113.02745366699675</v>
          </cell>
          <cell r="AG1733">
            <v>117.93741471070068</v>
          </cell>
          <cell r="AH1733">
            <v>127.08564523229995</v>
          </cell>
        </row>
        <row r="1734">
          <cell r="AD1734">
            <v>107.57378697135118</v>
          </cell>
          <cell r="AE1734">
            <v>109.9110079138752</v>
          </cell>
          <cell r="AF1734">
            <v>113.03581072625853</v>
          </cell>
          <cell r="AG1734">
            <v>117.94579137315471</v>
          </cell>
          <cell r="AH1734">
            <v>127.09403620224616</v>
          </cell>
        </row>
        <row r="1735">
          <cell r="AD1735">
            <v>107.58216255630747</v>
          </cell>
          <cell r="AE1735">
            <v>109.91957893797489</v>
          </cell>
          <cell r="AF1735">
            <v>113.0441677855203</v>
          </cell>
          <cell r="AG1735">
            <v>117.95416803560875</v>
          </cell>
          <cell r="AH1735">
            <v>127.10242717219236</v>
          </cell>
        </row>
        <row r="1736">
          <cell r="AD1736">
            <v>107.59053814126374</v>
          </cell>
          <cell r="AE1736">
            <v>109.9281499620746</v>
          </cell>
          <cell r="AF1736">
            <v>113.05252484478208</v>
          </cell>
          <cell r="AG1736">
            <v>117.96254469806277</v>
          </cell>
          <cell r="AH1736">
            <v>127.11081814213857</v>
          </cell>
        </row>
        <row r="1737">
          <cell r="AD1737">
            <v>107.59891372622</v>
          </cell>
          <cell r="AE1737">
            <v>109.93672098617429</v>
          </cell>
          <cell r="AF1737">
            <v>113.06088190404387</v>
          </cell>
          <cell r="AG1737">
            <v>117.9709213605168</v>
          </cell>
          <cell r="AH1737">
            <v>127.11920911208479</v>
          </cell>
        </row>
        <row r="1738">
          <cell r="AD1738">
            <v>107.60728931117627</v>
          </cell>
          <cell r="AE1738">
            <v>109.945292010274</v>
          </cell>
          <cell r="AF1738">
            <v>113.06923896330564</v>
          </cell>
          <cell r="AG1738">
            <v>117.97929802297082</v>
          </cell>
          <cell r="AH1738">
            <v>127.12760008203099</v>
          </cell>
        </row>
        <row r="1739">
          <cell r="AD1739">
            <v>107.61566489613256</v>
          </cell>
          <cell r="AE1739">
            <v>109.95386303437371</v>
          </cell>
          <cell r="AF1739">
            <v>113.07759602256742</v>
          </cell>
          <cell r="AG1739">
            <v>117.98767468542486</v>
          </cell>
          <cell r="AH1739">
            <v>127.1359910519772</v>
          </cell>
        </row>
        <row r="1740">
          <cell r="AD1740">
            <v>107.62404048108883</v>
          </cell>
          <cell r="AE1740">
            <v>109.96243405847341</v>
          </cell>
          <cell r="AF1740">
            <v>113.08595308182919</v>
          </cell>
          <cell r="AG1740">
            <v>117.99605134787889</v>
          </cell>
          <cell r="AH1740">
            <v>127.14438202192341</v>
          </cell>
        </row>
        <row r="1741">
          <cell r="AD1741">
            <v>107.6324160660451</v>
          </cell>
          <cell r="AE1741">
            <v>109.97100508257311</v>
          </cell>
          <cell r="AF1741">
            <v>113.09431014109097</v>
          </cell>
          <cell r="AG1741">
            <v>118.00419915392548</v>
          </cell>
          <cell r="AH1741">
            <v>127.15277299186963</v>
          </cell>
        </row>
        <row r="1742">
          <cell r="AD1742">
            <v>107.64079165100136</v>
          </cell>
          <cell r="AE1742">
            <v>109.97957610667282</v>
          </cell>
          <cell r="AF1742">
            <v>113.10266720035276</v>
          </cell>
          <cell r="AG1742">
            <v>118.01214287861934</v>
          </cell>
          <cell r="AH1742">
            <v>127.16116396181583</v>
          </cell>
        </row>
        <row r="1743">
          <cell r="AD1743">
            <v>107.64916723595765</v>
          </cell>
          <cell r="AE1743">
            <v>109.98814713077252</v>
          </cell>
          <cell r="AF1743">
            <v>113.11102425961452</v>
          </cell>
          <cell r="AG1743">
            <v>118.0200866033132</v>
          </cell>
          <cell r="AH1743">
            <v>127.16955493176204</v>
          </cell>
        </row>
        <row r="1744">
          <cell r="AD1744">
            <v>107.65754282091392</v>
          </cell>
          <cell r="AE1744">
            <v>109.99671815487223</v>
          </cell>
          <cell r="AF1744">
            <v>113.11938131887631</v>
          </cell>
          <cell r="AG1744">
            <v>118.02803032800706</v>
          </cell>
          <cell r="AH1744">
            <v>127.17794590170824</v>
          </cell>
        </row>
        <row r="1745">
          <cell r="AD1745">
            <v>107.66591840587019</v>
          </cell>
          <cell r="AE1745">
            <v>110.00483321725318</v>
          </cell>
          <cell r="AF1745">
            <v>113.12773837813808</v>
          </cell>
          <cell r="AG1745">
            <v>118.03597405270092</v>
          </cell>
          <cell r="AH1745">
            <v>127.18633687165446</v>
          </cell>
        </row>
        <row r="1746">
          <cell r="AD1746">
            <v>107.67429399082646</v>
          </cell>
          <cell r="AE1746">
            <v>110.01266536318282</v>
          </cell>
          <cell r="AF1746">
            <v>113.13609543739986</v>
          </cell>
          <cell r="AG1746">
            <v>118.04391777739478</v>
          </cell>
          <cell r="AH1746">
            <v>127.19472784160067</v>
          </cell>
        </row>
        <row r="1747">
          <cell r="AD1747">
            <v>107.68266957578273</v>
          </cell>
          <cell r="AE1747">
            <v>110.02049750911246</v>
          </cell>
          <cell r="AF1747">
            <v>113.14445249666164</v>
          </cell>
          <cell r="AG1747">
            <v>118.05186150208864</v>
          </cell>
          <cell r="AH1747">
            <v>127.20311881154687</v>
          </cell>
        </row>
        <row r="1748">
          <cell r="AD1748">
            <v>107.69104516073901</v>
          </cell>
          <cell r="AE1748">
            <v>110.0283296550421</v>
          </cell>
          <cell r="AF1748">
            <v>113.15280955592341</v>
          </cell>
          <cell r="AG1748">
            <v>118.0598052267825</v>
          </cell>
          <cell r="AH1748">
            <v>127.21150978149308</v>
          </cell>
        </row>
        <row r="1749">
          <cell r="AD1749">
            <v>107.69942074569528</v>
          </cell>
          <cell r="AE1749">
            <v>110.03616180097174</v>
          </cell>
          <cell r="AF1749">
            <v>113.16116661518519</v>
          </cell>
          <cell r="AG1749">
            <v>118.06774895147636</v>
          </cell>
          <cell r="AH1749">
            <v>127.2199007514393</v>
          </cell>
        </row>
        <row r="1750">
          <cell r="AD1750">
            <v>107.70779633065155</v>
          </cell>
          <cell r="AE1750">
            <v>110.04399394690138</v>
          </cell>
          <cell r="AF1750">
            <v>113.16952367444696</v>
          </cell>
          <cell r="AG1750">
            <v>118.07569267617022</v>
          </cell>
          <cell r="AH1750">
            <v>127.2282917213855</v>
          </cell>
        </row>
        <row r="1751">
          <cell r="AD1751">
            <v>107.71617191560782</v>
          </cell>
          <cell r="AE1751">
            <v>110.05182609283102</v>
          </cell>
          <cell r="AF1751">
            <v>113.17788073370875</v>
          </cell>
          <cell r="AG1751">
            <v>118.08363640086408</v>
          </cell>
          <cell r="AH1751">
            <v>127.23668269133171</v>
          </cell>
        </row>
        <row r="1752">
          <cell r="AD1752">
            <v>107.7245475005641</v>
          </cell>
          <cell r="AE1752">
            <v>110.05965823876065</v>
          </cell>
          <cell r="AF1752">
            <v>113.18623779297053</v>
          </cell>
          <cell r="AG1752">
            <v>118.09158012555794</v>
          </cell>
          <cell r="AH1752">
            <v>127.24507366127791</v>
          </cell>
        </row>
        <row r="1753">
          <cell r="AD1753">
            <v>107.73292308552037</v>
          </cell>
          <cell r="AE1753">
            <v>110.06749038469029</v>
          </cell>
          <cell r="AF1753">
            <v>113.1945948522323</v>
          </cell>
          <cell r="AG1753">
            <v>118.0995238502518</v>
          </cell>
          <cell r="AH1753">
            <v>127.25346463122413</v>
          </cell>
        </row>
        <row r="1754">
          <cell r="AD1754">
            <v>107.74129867047664</v>
          </cell>
          <cell r="AE1754">
            <v>110.07532253061993</v>
          </cell>
          <cell r="AF1754">
            <v>113.20295191149408</v>
          </cell>
          <cell r="AG1754">
            <v>118.10746757494566</v>
          </cell>
          <cell r="AH1754">
            <v>127.26185560117034</v>
          </cell>
        </row>
        <row r="1755">
          <cell r="AD1755">
            <v>107.74967425543291</v>
          </cell>
          <cell r="AE1755">
            <v>110.08315467654957</v>
          </cell>
          <cell r="AF1755">
            <v>113.21130897075587</v>
          </cell>
          <cell r="AG1755">
            <v>118.11541129963952</v>
          </cell>
          <cell r="AH1755">
            <v>127.27024657111654</v>
          </cell>
        </row>
        <row r="1756">
          <cell r="AD1756">
            <v>107.75804984038919</v>
          </cell>
          <cell r="AE1756">
            <v>110.09098682247921</v>
          </cell>
          <cell r="AF1756">
            <v>113.21966603001763</v>
          </cell>
          <cell r="AG1756">
            <v>118.12335502433338</v>
          </cell>
          <cell r="AH1756">
            <v>127.27863754106275</v>
          </cell>
        </row>
        <row r="1757">
          <cell r="AD1757">
            <v>107.76642542534546</v>
          </cell>
          <cell r="AE1757">
            <v>110.09881896840885</v>
          </cell>
          <cell r="AF1757">
            <v>113.22802308927942</v>
          </cell>
          <cell r="AG1757">
            <v>118.13129874902724</v>
          </cell>
          <cell r="AH1757">
            <v>127.28702851100897</v>
          </cell>
        </row>
        <row r="1758">
          <cell r="AD1758">
            <v>107.77480101030173</v>
          </cell>
          <cell r="AE1758">
            <v>110.10665111433849</v>
          </cell>
          <cell r="AF1758">
            <v>113.23638014854119</v>
          </cell>
          <cell r="AG1758">
            <v>118.1392424737211</v>
          </cell>
          <cell r="AH1758">
            <v>127.29541948095518</v>
          </cell>
        </row>
        <row r="1759">
          <cell r="AD1759">
            <v>107.783176595258</v>
          </cell>
          <cell r="AE1759">
            <v>110.11448326026813</v>
          </cell>
          <cell r="AF1759">
            <v>113.24473720780297</v>
          </cell>
          <cell r="AG1759">
            <v>118.14718619841496</v>
          </cell>
          <cell r="AH1759">
            <v>127.30381045090138</v>
          </cell>
        </row>
        <row r="1760">
          <cell r="AD1760">
            <v>107.79155218021427</v>
          </cell>
          <cell r="AE1760">
            <v>110.12231540619777</v>
          </cell>
          <cell r="AF1760">
            <v>113.25309426706475</v>
          </cell>
          <cell r="AG1760">
            <v>118.15512992310882</v>
          </cell>
          <cell r="AH1760">
            <v>127.31220142084759</v>
          </cell>
        </row>
        <row r="1761">
          <cell r="AD1761">
            <v>107.79992776517055</v>
          </cell>
          <cell r="AE1761">
            <v>110.13014755212741</v>
          </cell>
          <cell r="AF1761">
            <v>113.26145132632652</v>
          </cell>
          <cell r="AG1761">
            <v>118.16307364780268</v>
          </cell>
          <cell r="AH1761">
            <v>127.32059239079379</v>
          </cell>
        </row>
        <row r="1762">
          <cell r="AD1762">
            <v>107.80830335012682</v>
          </cell>
          <cell r="AE1762">
            <v>110.13797969805704</v>
          </cell>
          <cell r="AF1762">
            <v>113.26980838558831</v>
          </cell>
          <cell r="AG1762">
            <v>118.17101737249654</v>
          </cell>
          <cell r="AH1762">
            <v>127.32898336074001</v>
          </cell>
        </row>
        <row r="1763">
          <cell r="AD1763">
            <v>107.81667893508309</v>
          </cell>
          <cell r="AE1763">
            <v>110.14581184398668</v>
          </cell>
          <cell r="AF1763">
            <v>113.27816544485007</v>
          </cell>
          <cell r="AG1763">
            <v>118.1789610971904</v>
          </cell>
          <cell r="AH1763">
            <v>127.33737433068622</v>
          </cell>
        </row>
        <row r="1764">
          <cell r="AD1764">
            <v>107.82505452003936</v>
          </cell>
          <cell r="AE1764">
            <v>110.15364398991632</v>
          </cell>
          <cell r="AF1764">
            <v>113.28652250411186</v>
          </cell>
          <cell r="AG1764">
            <v>118.18690482188426</v>
          </cell>
          <cell r="AH1764">
            <v>127.34576530063242</v>
          </cell>
        </row>
        <row r="1765">
          <cell r="AD1765">
            <v>107.83343010499564</v>
          </cell>
          <cell r="AE1765">
            <v>110.16147613584596</v>
          </cell>
          <cell r="AF1765">
            <v>113.29487956337364</v>
          </cell>
          <cell r="AG1765">
            <v>118.19484854657811</v>
          </cell>
          <cell r="AH1765">
            <v>127.35415627057863</v>
          </cell>
        </row>
        <row r="1766">
          <cell r="AD1766">
            <v>107.84180568995191</v>
          </cell>
          <cell r="AE1766">
            <v>110.1693082817756</v>
          </cell>
          <cell r="AF1766">
            <v>113.30323662263541</v>
          </cell>
          <cell r="AG1766">
            <v>118.20279227127197</v>
          </cell>
          <cell r="AH1766">
            <v>127.36254724052485</v>
          </cell>
        </row>
        <row r="1767">
          <cell r="AD1767">
            <v>107.85018127490818</v>
          </cell>
          <cell r="AE1767">
            <v>110.17714042770524</v>
          </cell>
          <cell r="AF1767">
            <v>113.31159368189719</v>
          </cell>
          <cell r="AG1767">
            <v>118.21073599596583</v>
          </cell>
          <cell r="AH1767">
            <v>127.37093821047105</v>
          </cell>
        </row>
        <row r="1768">
          <cell r="AD1768">
            <v>107.85855685986445</v>
          </cell>
          <cell r="AE1768">
            <v>110.18497257363488</v>
          </cell>
          <cell r="AF1768">
            <v>113.31995074115898</v>
          </cell>
          <cell r="AG1768">
            <v>118.21867972065971</v>
          </cell>
          <cell r="AH1768">
            <v>127.37932918041726</v>
          </cell>
        </row>
        <row r="1769">
          <cell r="AD1769">
            <v>107.86693244482073</v>
          </cell>
          <cell r="AE1769">
            <v>110.19280471956452</v>
          </cell>
          <cell r="AF1769">
            <v>113.32830780042075</v>
          </cell>
          <cell r="AG1769">
            <v>118.22662344535357</v>
          </cell>
          <cell r="AH1769">
            <v>127.38772015036346</v>
          </cell>
        </row>
        <row r="1770">
          <cell r="AD1770">
            <v>107.875308029777</v>
          </cell>
          <cell r="AE1770">
            <v>110.20063686549416</v>
          </cell>
          <cell r="AF1770">
            <v>113.33666485968253</v>
          </cell>
          <cell r="AG1770">
            <v>118.23456717004743</v>
          </cell>
          <cell r="AH1770">
            <v>127.39611112030968</v>
          </cell>
        </row>
        <row r="1771">
          <cell r="AD1771">
            <v>107.88368361473327</v>
          </cell>
          <cell r="AE1771">
            <v>110.2084690114238</v>
          </cell>
          <cell r="AF1771">
            <v>113.3450219189443</v>
          </cell>
          <cell r="AG1771">
            <v>118.24251089474129</v>
          </cell>
          <cell r="AH1771">
            <v>127.40450209025589</v>
          </cell>
        </row>
        <row r="1772">
          <cell r="AD1772">
            <v>107.89205919968954</v>
          </cell>
          <cell r="AE1772">
            <v>110.21630115735344</v>
          </cell>
          <cell r="AF1772">
            <v>113.35337897820608</v>
          </cell>
          <cell r="AG1772">
            <v>118.25045461943515</v>
          </cell>
          <cell r="AH1772">
            <v>127.41289306020209</v>
          </cell>
        </row>
        <row r="1773">
          <cell r="AD1773">
            <v>107.90043478464581</v>
          </cell>
          <cell r="AE1773">
            <v>110.22413330328307</v>
          </cell>
          <cell r="AF1773">
            <v>113.36173603746786</v>
          </cell>
          <cell r="AG1773">
            <v>118.25839834412901</v>
          </cell>
          <cell r="AH1773">
            <v>127.4212840301483</v>
          </cell>
        </row>
        <row r="1774">
          <cell r="AD1774">
            <v>107.90881036960209</v>
          </cell>
          <cell r="AE1774">
            <v>110.23196544921271</v>
          </cell>
          <cell r="AF1774">
            <v>113.37009309672963</v>
          </cell>
          <cell r="AG1774">
            <v>118.26634206882287</v>
          </cell>
          <cell r="AH1774">
            <v>127.42967500009452</v>
          </cell>
        </row>
        <row r="1775">
          <cell r="AD1775">
            <v>107.91718595455836</v>
          </cell>
          <cell r="AE1775">
            <v>110.23979759514235</v>
          </cell>
          <cell r="AF1775">
            <v>113.37845015599142</v>
          </cell>
          <cell r="AG1775">
            <v>118.27428579351673</v>
          </cell>
          <cell r="AH1775">
            <v>127.43806597004073</v>
          </cell>
        </row>
        <row r="1776">
          <cell r="AD1776">
            <v>107.92556153951463</v>
          </cell>
          <cell r="AE1776">
            <v>110.24762974107199</v>
          </cell>
          <cell r="AF1776">
            <v>113.38680721525319</v>
          </cell>
          <cell r="AG1776">
            <v>118.28222951821058</v>
          </cell>
          <cell r="AH1776">
            <v>127.44645693998693</v>
          </cell>
        </row>
        <row r="1777">
          <cell r="AD1777">
            <v>107.9339371244709</v>
          </cell>
          <cell r="AE1777">
            <v>110.25546188700163</v>
          </cell>
          <cell r="AF1777">
            <v>113.39516427451497</v>
          </cell>
          <cell r="AG1777">
            <v>118.29017324290444</v>
          </cell>
          <cell r="AH1777">
            <v>127.45484790993314</v>
          </cell>
        </row>
        <row r="1778">
          <cell r="AD1778">
            <v>107.94231270942718</v>
          </cell>
          <cell r="AE1778">
            <v>110.26329403293127</v>
          </cell>
          <cell r="AF1778">
            <v>113.40352133377675</v>
          </cell>
          <cell r="AG1778">
            <v>118.2981169675983</v>
          </cell>
          <cell r="AH1778">
            <v>127.46323887987936</v>
          </cell>
        </row>
        <row r="1779">
          <cell r="AD1779">
            <v>107.95068829438345</v>
          </cell>
          <cell r="AE1779">
            <v>110.27112617886091</v>
          </cell>
          <cell r="AF1779">
            <v>113.41187839303852</v>
          </cell>
          <cell r="AG1779">
            <v>118.30606069229216</v>
          </cell>
          <cell r="AH1779">
            <v>127.47162984982556</v>
          </cell>
        </row>
        <row r="1780">
          <cell r="AD1780">
            <v>107.95906387933972</v>
          </cell>
          <cell r="AE1780">
            <v>110.27895832479055</v>
          </cell>
          <cell r="AF1780">
            <v>113.4202354523003</v>
          </cell>
          <cell r="AG1780">
            <v>118.31400441698602</v>
          </cell>
          <cell r="AH1780">
            <v>127.48002081977177</v>
          </cell>
        </row>
        <row r="1781">
          <cell r="AD1781">
            <v>107.96743946429599</v>
          </cell>
          <cell r="AE1781">
            <v>110.28679047072019</v>
          </cell>
          <cell r="AF1781">
            <v>113.42859251156209</v>
          </cell>
          <cell r="AG1781">
            <v>118.32194814167988</v>
          </cell>
          <cell r="AH1781">
            <v>127.48841178971797</v>
          </cell>
        </row>
        <row r="1782">
          <cell r="AD1782">
            <v>107.97581504925228</v>
          </cell>
          <cell r="AE1782">
            <v>110.29462261664983</v>
          </cell>
          <cell r="AF1782">
            <v>113.43694957082386</v>
          </cell>
          <cell r="AG1782">
            <v>118.32989186637374</v>
          </cell>
          <cell r="AH1782">
            <v>127.49680275966419</v>
          </cell>
        </row>
        <row r="1783">
          <cell r="AD1783">
            <v>107.98419063420855</v>
          </cell>
          <cell r="AE1783">
            <v>110.30245476257946</v>
          </cell>
          <cell r="AF1783">
            <v>113.44530663008564</v>
          </cell>
          <cell r="AG1783">
            <v>118.3378355910676</v>
          </cell>
          <cell r="AH1783">
            <v>127.5051937296104</v>
          </cell>
        </row>
        <row r="1784">
          <cell r="AD1784">
            <v>107.99256621916481</v>
          </cell>
          <cell r="AE1784">
            <v>110.3102869085091</v>
          </cell>
          <cell r="AF1784">
            <v>113.45366368934741</v>
          </cell>
          <cell r="AG1784">
            <v>118.34577931576146</v>
          </cell>
          <cell r="AH1784">
            <v>127.5135846995566</v>
          </cell>
        </row>
        <row r="1785">
          <cell r="AD1785">
            <v>108.00087873431654</v>
          </cell>
          <cell r="AE1785">
            <v>110.31811905443874</v>
          </cell>
          <cell r="AF1785">
            <v>113.46202074860919</v>
          </cell>
          <cell r="AG1785">
            <v>118.35372304045532</v>
          </cell>
          <cell r="AH1785">
            <v>127.52197566950281</v>
          </cell>
        </row>
        <row r="1786">
          <cell r="AD1786">
            <v>108.00869343140415</v>
          </cell>
          <cell r="AE1786">
            <v>110.32595120036838</v>
          </cell>
          <cell r="AF1786">
            <v>113.47037780787097</v>
          </cell>
          <cell r="AG1786">
            <v>118.36166676514918</v>
          </cell>
          <cell r="AH1786">
            <v>127.53036663944903</v>
          </cell>
        </row>
        <row r="1787">
          <cell r="AD1787">
            <v>108.01650812849178</v>
          </cell>
          <cell r="AE1787">
            <v>110.33378334629802</v>
          </cell>
          <cell r="AF1787">
            <v>113.47873486713274</v>
          </cell>
          <cell r="AG1787">
            <v>118.36961048984304</v>
          </cell>
          <cell r="AH1787">
            <v>127.53875760939523</v>
          </cell>
        </row>
        <row r="1788">
          <cell r="AD1788">
            <v>108.0243228255794</v>
          </cell>
          <cell r="AE1788">
            <v>110.34161549222766</v>
          </cell>
          <cell r="AF1788">
            <v>113.48709192639453</v>
          </cell>
          <cell r="AG1788">
            <v>118.3775542145369</v>
          </cell>
          <cell r="AH1788">
            <v>127.54714857934144</v>
          </cell>
        </row>
        <row r="1789">
          <cell r="AD1789">
            <v>108.03213752266703</v>
          </cell>
          <cell r="AE1789">
            <v>110.3494476381573</v>
          </cell>
          <cell r="AF1789">
            <v>113.4954489856563</v>
          </cell>
          <cell r="AG1789">
            <v>118.38549793923076</v>
          </cell>
          <cell r="AH1789">
            <v>127.55553954928764</v>
          </cell>
        </row>
        <row r="1790">
          <cell r="AD1790">
            <v>108.03995221975465</v>
          </cell>
          <cell r="AE1790">
            <v>110.35727978408694</v>
          </cell>
          <cell r="AF1790">
            <v>113.50380604491808</v>
          </cell>
          <cell r="AG1790">
            <v>118.39344166392462</v>
          </cell>
          <cell r="AH1790">
            <v>127.56393051923385</v>
          </cell>
        </row>
        <row r="1791">
          <cell r="AD1791">
            <v>108.04776691684226</v>
          </cell>
          <cell r="AE1791">
            <v>110.36511193001658</v>
          </cell>
          <cell r="AF1791">
            <v>113.51216310417986</v>
          </cell>
          <cell r="AG1791">
            <v>118.40138538861848</v>
          </cell>
          <cell r="AH1791">
            <v>127.57232148918007</v>
          </cell>
        </row>
        <row r="1792">
          <cell r="AD1792">
            <v>108.05558161392989</v>
          </cell>
          <cell r="AE1792">
            <v>110.37294407594622</v>
          </cell>
          <cell r="AF1792">
            <v>113.52052016344163</v>
          </cell>
          <cell r="AG1792">
            <v>118.40932911331234</v>
          </cell>
          <cell r="AH1792">
            <v>127.58071245912627</v>
          </cell>
        </row>
        <row r="1793">
          <cell r="AD1793">
            <v>108.06339631101751</v>
          </cell>
          <cell r="AE1793">
            <v>110.38077622187586</v>
          </cell>
          <cell r="AF1793">
            <v>113.52887722270341</v>
          </cell>
          <cell r="AG1793">
            <v>118.4172728380062</v>
          </cell>
          <cell r="AH1793">
            <v>127.58910342907248</v>
          </cell>
        </row>
        <row r="1794">
          <cell r="AD1794">
            <v>108.07121100810514</v>
          </cell>
          <cell r="AE1794">
            <v>110.38860836780549</v>
          </cell>
          <cell r="AF1794">
            <v>113.53723428196518</v>
          </cell>
          <cell r="AG1794">
            <v>118.42521656270006</v>
          </cell>
          <cell r="AH1794">
            <v>127.59749439901869</v>
          </cell>
        </row>
        <row r="1795">
          <cell r="AD1795">
            <v>108.07902570519276</v>
          </cell>
          <cell r="AE1795">
            <v>110.39644051373513</v>
          </cell>
          <cell r="AF1795">
            <v>113.54559134122697</v>
          </cell>
          <cell r="AG1795">
            <v>118.43316028739392</v>
          </cell>
          <cell r="AH1795">
            <v>127.60588536896491</v>
          </cell>
        </row>
        <row r="1796">
          <cell r="AD1796">
            <v>108.08684040228037</v>
          </cell>
          <cell r="AE1796">
            <v>110.40427265966477</v>
          </cell>
          <cell r="AF1796">
            <v>113.55394840048875</v>
          </cell>
          <cell r="AG1796">
            <v>118.44110401208778</v>
          </cell>
          <cell r="AH1796">
            <v>127.61427633891111</v>
          </cell>
        </row>
        <row r="1797">
          <cell r="AD1797">
            <v>108.094655099368</v>
          </cell>
          <cell r="AE1797">
            <v>110.41210480559441</v>
          </cell>
          <cell r="AF1797">
            <v>113.56230545975052</v>
          </cell>
          <cell r="AG1797">
            <v>118.44904773678164</v>
          </cell>
          <cell r="AH1797">
            <v>127.62266730885732</v>
          </cell>
        </row>
        <row r="1798">
          <cell r="AD1798">
            <v>108.10246979645562</v>
          </cell>
          <cell r="AE1798">
            <v>110.41993695152405</v>
          </cell>
          <cell r="AF1798">
            <v>113.5706625190123</v>
          </cell>
          <cell r="AG1798">
            <v>118.4569914614755</v>
          </cell>
          <cell r="AH1798">
            <v>127.63105827880352</v>
          </cell>
        </row>
        <row r="1799">
          <cell r="AD1799">
            <v>108.11028449354325</v>
          </cell>
          <cell r="AE1799">
            <v>110.42776909745369</v>
          </cell>
          <cell r="AF1799">
            <v>113.57901957827409</v>
          </cell>
          <cell r="AG1799">
            <v>118.46493518616936</v>
          </cell>
          <cell r="AH1799">
            <v>127.63944924874974</v>
          </cell>
        </row>
        <row r="1800">
          <cell r="AD1800">
            <v>108.11809919063086</v>
          </cell>
          <cell r="AE1800">
            <v>110.43560124338333</v>
          </cell>
          <cell r="AF1800">
            <v>113.58737663753585</v>
          </cell>
          <cell r="AG1800">
            <v>118.47287891086322</v>
          </cell>
          <cell r="AH1800">
            <v>127.64784021869595</v>
          </cell>
        </row>
        <row r="1801">
          <cell r="AD1801">
            <v>108.12591388771848</v>
          </cell>
          <cell r="AE1801">
            <v>110.44343338931297</v>
          </cell>
          <cell r="AF1801">
            <v>113.59573369679764</v>
          </cell>
          <cell r="AG1801">
            <v>118.48082263555708</v>
          </cell>
          <cell r="AH1801">
            <v>127.65623118864215</v>
          </cell>
        </row>
        <row r="1802">
          <cell r="AD1802">
            <v>108.13372858480611</v>
          </cell>
          <cell r="AE1802">
            <v>110.45126553524261</v>
          </cell>
          <cell r="AF1802">
            <v>113.60409075605941</v>
          </cell>
          <cell r="AG1802">
            <v>118.48876636025093</v>
          </cell>
          <cell r="AH1802">
            <v>127.66462215858836</v>
          </cell>
        </row>
        <row r="1803">
          <cell r="AD1803">
            <v>108.14154328189373</v>
          </cell>
          <cell r="AE1803">
            <v>110.45909768117225</v>
          </cell>
          <cell r="AF1803">
            <v>113.61244781532119</v>
          </cell>
          <cell r="AG1803">
            <v>118.49671008494479</v>
          </cell>
          <cell r="AH1803">
            <v>127.67301312853458</v>
          </cell>
        </row>
        <row r="1804">
          <cell r="AD1804">
            <v>108.14935797898136</v>
          </cell>
          <cell r="AE1804">
            <v>110.46692982710188</v>
          </cell>
          <cell r="AF1804">
            <v>113.62080487458297</v>
          </cell>
          <cell r="AG1804">
            <v>118.50465380963865</v>
          </cell>
          <cell r="AH1804">
            <v>127.68140409848078</v>
          </cell>
        </row>
        <row r="1805">
          <cell r="AD1805">
            <v>108.15717267606897</v>
          </cell>
          <cell r="AE1805">
            <v>110.47476197303152</v>
          </cell>
          <cell r="AF1805">
            <v>113.62916193384474</v>
          </cell>
          <cell r="AG1805">
            <v>118.51259753433251</v>
          </cell>
          <cell r="AH1805">
            <v>127.68979506842699</v>
          </cell>
        </row>
        <row r="1806">
          <cell r="AD1806">
            <v>108.16498737315659</v>
          </cell>
          <cell r="AE1806">
            <v>110.48259411896116</v>
          </cell>
          <cell r="AF1806">
            <v>113.63751899310653</v>
          </cell>
          <cell r="AG1806">
            <v>118.52054125902637</v>
          </cell>
          <cell r="AH1806">
            <v>127.69818603837319</v>
          </cell>
        </row>
        <row r="1807">
          <cell r="AD1807">
            <v>108.17280207024422</v>
          </cell>
          <cell r="AE1807">
            <v>110.4904262648908</v>
          </cell>
          <cell r="AF1807">
            <v>113.64587605236829</v>
          </cell>
          <cell r="AG1807">
            <v>118.52848498372023</v>
          </cell>
          <cell r="AH1807">
            <v>127.70657700831941</v>
          </cell>
        </row>
        <row r="1808">
          <cell r="AD1808">
            <v>108.18061676733184</v>
          </cell>
          <cell r="AE1808">
            <v>110.49825841082044</v>
          </cell>
          <cell r="AF1808">
            <v>113.65423311163008</v>
          </cell>
          <cell r="AG1808">
            <v>118.53642870841409</v>
          </cell>
          <cell r="AH1808">
            <v>127.71496797826562</v>
          </cell>
        </row>
        <row r="1809">
          <cell r="AD1809">
            <v>108.18843146441947</v>
          </cell>
          <cell r="AE1809">
            <v>110.50609055675008</v>
          </cell>
          <cell r="AF1809">
            <v>113.66259017089186</v>
          </cell>
          <cell r="AG1809">
            <v>118.54437243310795</v>
          </cell>
          <cell r="AH1809">
            <v>127.72335894821182</v>
          </cell>
        </row>
        <row r="1810">
          <cell r="AD1810">
            <v>108.19624616150708</v>
          </cell>
          <cell r="AE1810">
            <v>110.51392270267972</v>
          </cell>
          <cell r="AF1810">
            <v>113.67094723015363</v>
          </cell>
          <cell r="AG1810">
            <v>118.55231615780181</v>
          </cell>
          <cell r="AH1810">
            <v>127.73174991815803</v>
          </cell>
        </row>
        <row r="1811">
          <cell r="AD1811">
            <v>108.2040608585947</v>
          </cell>
          <cell r="AE1811">
            <v>110.52175484860936</v>
          </cell>
          <cell r="AF1811">
            <v>113.67930428941541</v>
          </cell>
          <cell r="AG1811">
            <v>118.56025988249567</v>
          </cell>
          <cell r="AH1811">
            <v>127.74014088810425</v>
          </cell>
        </row>
        <row r="1812">
          <cell r="AD1812">
            <v>108.21187555568233</v>
          </cell>
          <cell r="AE1812">
            <v>110.529586994539</v>
          </cell>
          <cell r="AF1812">
            <v>113.6876613486772</v>
          </cell>
          <cell r="AG1812">
            <v>118.56820360718953</v>
          </cell>
          <cell r="AH1812">
            <v>127.74853185805046</v>
          </cell>
        </row>
        <row r="1813">
          <cell r="AD1813">
            <v>108.21969025276995</v>
          </cell>
          <cell r="AE1813">
            <v>110.53741914046864</v>
          </cell>
          <cell r="AF1813">
            <v>113.69601840793896</v>
          </cell>
          <cell r="AG1813">
            <v>118.57614733188339</v>
          </cell>
          <cell r="AH1813">
            <v>127.75692282799666</v>
          </cell>
        </row>
        <row r="1814">
          <cell r="AD1814">
            <v>108.22750494985758</v>
          </cell>
          <cell r="AE1814">
            <v>110.54525128639828</v>
          </cell>
          <cell r="AF1814">
            <v>113.70437546720075</v>
          </cell>
          <cell r="AG1814">
            <v>118.58409105657725</v>
          </cell>
          <cell r="AH1814">
            <v>127.76531379794287</v>
          </cell>
        </row>
        <row r="1815">
          <cell r="AD1815">
            <v>108.23531964694519</v>
          </cell>
          <cell r="AE1815">
            <v>110.55308343232791</v>
          </cell>
          <cell r="AF1815">
            <v>113.71273252646252</v>
          </cell>
          <cell r="AG1815">
            <v>118.59203478127111</v>
          </cell>
          <cell r="AH1815">
            <v>127.77370476788909</v>
          </cell>
        </row>
        <row r="1816">
          <cell r="AD1816">
            <v>108.24313434403281</v>
          </cell>
          <cell r="AE1816">
            <v>110.56091557825755</v>
          </cell>
          <cell r="AF1816">
            <v>113.7210895857243</v>
          </cell>
          <cell r="AG1816">
            <v>118.59997850596497</v>
          </cell>
          <cell r="AH1816">
            <v>127.78209573783529</v>
          </cell>
        </row>
        <row r="1817">
          <cell r="AD1817">
            <v>108.25094904112044</v>
          </cell>
          <cell r="AE1817">
            <v>110.56874772418719</v>
          </cell>
          <cell r="AF1817">
            <v>113.72944664498608</v>
          </cell>
          <cell r="AG1817">
            <v>118.60792223065883</v>
          </cell>
          <cell r="AH1817">
            <v>127.7904867077815</v>
          </cell>
        </row>
        <row r="1818">
          <cell r="AD1818">
            <v>108.25876373820806</v>
          </cell>
          <cell r="AE1818">
            <v>110.57657987011683</v>
          </cell>
          <cell r="AF1818">
            <v>113.73780370424785</v>
          </cell>
          <cell r="AG1818">
            <v>118.61586595535269</v>
          </cell>
          <cell r="AH1818">
            <v>127.7988776777277</v>
          </cell>
        </row>
        <row r="1819">
          <cell r="AD1819">
            <v>108.26657843529567</v>
          </cell>
          <cell r="AE1819">
            <v>110.58441201604647</v>
          </cell>
          <cell r="AF1819">
            <v>113.74616076350964</v>
          </cell>
          <cell r="AG1819">
            <v>118.62380968004655</v>
          </cell>
          <cell r="AH1819">
            <v>127.80726864767391</v>
          </cell>
        </row>
        <row r="1820">
          <cell r="AD1820">
            <v>108.2743931323833</v>
          </cell>
          <cell r="AE1820">
            <v>110.59224416197611</v>
          </cell>
          <cell r="AF1820">
            <v>113.7545178227714</v>
          </cell>
          <cell r="AG1820">
            <v>118.63175340474042</v>
          </cell>
          <cell r="AH1820">
            <v>127.81565961762013</v>
          </cell>
        </row>
        <row r="1821">
          <cell r="AD1821">
            <v>108.28220782947092</v>
          </cell>
          <cell r="AE1821">
            <v>110.60007630790575</v>
          </cell>
          <cell r="AF1821">
            <v>113.76287488203319</v>
          </cell>
          <cell r="AG1821">
            <v>118.63969712943428</v>
          </cell>
          <cell r="AH1821">
            <v>127.82405058756633</v>
          </cell>
        </row>
        <row r="1822">
          <cell r="AD1822">
            <v>108.29002252655854</v>
          </cell>
          <cell r="AE1822">
            <v>110.60790845383539</v>
          </cell>
          <cell r="AF1822">
            <v>113.77123194129497</v>
          </cell>
          <cell r="AG1822">
            <v>118.64764085412814</v>
          </cell>
          <cell r="AH1822">
            <v>127.83244155751254</v>
          </cell>
        </row>
        <row r="1823">
          <cell r="AD1823">
            <v>108.29783722364617</v>
          </cell>
          <cell r="AE1823">
            <v>110.61574059976503</v>
          </cell>
          <cell r="AF1823">
            <v>113.77958900055674</v>
          </cell>
          <cell r="AG1823">
            <v>118.655584578822</v>
          </cell>
          <cell r="AH1823">
            <v>127.84083252745874</v>
          </cell>
        </row>
        <row r="1824">
          <cell r="AD1824">
            <v>108.30565192073378</v>
          </cell>
          <cell r="AE1824">
            <v>110.62357274569467</v>
          </cell>
          <cell r="AF1824">
            <v>113.78794605981852</v>
          </cell>
          <cell r="AG1824">
            <v>118.66352830351586</v>
          </cell>
          <cell r="AH1824">
            <v>127.84922349740496</v>
          </cell>
        </row>
        <row r="1825">
          <cell r="AD1825">
            <v>108.3134666178214</v>
          </cell>
          <cell r="AE1825">
            <v>110.6314048916243</v>
          </cell>
          <cell r="AF1825">
            <v>113.79630311908031</v>
          </cell>
          <cell r="AG1825">
            <v>118.67147202820972</v>
          </cell>
          <cell r="AH1825">
            <v>127.85761446735117</v>
          </cell>
        </row>
        <row r="1826">
          <cell r="AD1826">
            <v>108.32128131490903</v>
          </cell>
          <cell r="AE1826">
            <v>110.63923703755394</v>
          </cell>
          <cell r="AF1826">
            <v>113.80466017834208</v>
          </cell>
          <cell r="AG1826">
            <v>118.67941575290358</v>
          </cell>
          <cell r="AH1826">
            <v>127.86600543729737</v>
          </cell>
        </row>
        <row r="1827">
          <cell r="AD1827">
            <v>108.32909601199665</v>
          </cell>
          <cell r="AE1827">
            <v>110.64706918348358</v>
          </cell>
          <cell r="AF1827">
            <v>113.81301723760386</v>
          </cell>
          <cell r="AG1827">
            <v>118.68735947759744</v>
          </cell>
          <cell r="AH1827">
            <v>127.87439640724358</v>
          </cell>
        </row>
        <row r="1828">
          <cell r="AD1828">
            <v>108.33691070908428</v>
          </cell>
          <cell r="AE1828">
            <v>110.65490132941322</v>
          </cell>
          <cell r="AF1828">
            <v>113.82137429686563</v>
          </cell>
          <cell r="AG1828">
            <v>118.6953032022913</v>
          </cell>
          <cell r="AH1828">
            <v>127.8827873771898</v>
          </cell>
        </row>
        <row r="1829">
          <cell r="AD1829">
            <v>108.34472540617189</v>
          </cell>
          <cell r="AE1829">
            <v>110.66273347534286</v>
          </cell>
          <cell r="AF1829">
            <v>113.82973135612741</v>
          </cell>
          <cell r="AG1829">
            <v>118.70324692698516</v>
          </cell>
          <cell r="AH1829">
            <v>127.89117834713601</v>
          </cell>
        </row>
        <row r="1830">
          <cell r="AD1830">
            <v>108.35254010325951</v>
          </cell>
          <cell r="AE1830">
            <v>110.6705656212725</v>
          </cell>
          <cell r="AF1830">
            <v>113.83808841538919</v>
          </cell>
          <cell r="AG1830">
            <v>118.71119065167902</v>
          </cell>
          <cell r="AH1830">
            <v>127.89956931708221</v>
          </cell>
        </row>
        <row r="1831">
          <cell r="AD1831">
            <v>108.36035480034714</v>
          </cell>
          <cell r="AE1831">
            <v>110.67839776720214</v>
          </cell>
          <cell r="AF1831">
            <v>113.84644547465096</v>
          </cell>
          <cell r="AG1831">
            <v>118.71913437637288</v>
          </cell>
          <cell r="AH1831">
            <v>127.90796028702842</v>
          </cell>
        </row>
        <row r="1832">
          <cell r="AD1832">
            <v>108.36816949743476</v>
          </cell>
          <cell r="AE1832">
            <v>110.68622991313178</v>
          </cell>
          <cell r="AF1832">
            <v>113.85480253391275</v>
          </cell>
          <cell r="AG1832">
            <v>118.72707810106674</v>
          </cell>
          <cell r="AH1832">
            <v>127.91635125697464</v>
          </cell>
        </row>
        <row r="1833">
          <cell r="AD1833">
            <v>108.37598419452237</v>
          </cell>
          <cell r="AE1833">
            <v>110.69406205906142</v>
          </cell>
          <cell r="AF1833">
            <v>113.86315959317452</v>
          </cell>
          <cell r="AG1833">
            <v>118.7350218257606</v>
          </cell>
          <cell r="AH1833">
            <v>127.92474222692084</v>
          </cell>
        </row>
        <row r="1834">
          <cell r="AD1834">
            <v>108.38379889161</v>
          </cell>
          <cell r="AE1834">
            <v>110.70189420499106</v>
          </cell>
          <cell r="AF1834">
            <v>113.8715166524363</v>
          </cell>
          <cell r="AG1834">
            <v>118.74296555045446</v>
          </cell>
          <cell r="AH1834">
            <v>127.93313319686705</v>
          </cell>
        </row>
        <row r="1835">
          <cell r="AD1835">
            <v>108.39161358869762</v>
          </cell>
          <cell r="AE1835">
            <v>110.7097263509207</v>
          </cell>
          <cell r="AF1835">
            <v>113.87987371169808</v>
          </cell>
          <cell r="AG1835">
            <v>118.75090927514832</v>
          </cell>
          <cell r="AH1835">
            <v>127.94152416681325</v>
          </cell>
        </row>
        <row r="1836">
          <cell r="AD1836">
            <v>108.39942828578525</v>
          </cell>
          <cell r="AE1836">
            <v>110.71755849685033</v>
          </cell>
          <cell r="AF1836">
            <v>113.88823077095985</v>
          </cell>
          <cell r="AG1836">
            <v>118.75885299984218</v>
          </cell>
          <cell r="AH1836">
            <v>127.94991513675947</v>
          </cell>
        </row>
        <row r="1837">
          <cell r="AD1837">
            <v>108.40724298287287</v>
          </cell>
          <cell r="AE1837">
            <v>110.72539064277997</v>
          </cell>
          <cell r="AF1837">
            <v>113.89658783022163</v>
          </cell>
          <cell r="AG1837">
            <v>118.76679672453604</v>
          </cell>
          <cell r="AH1837">
            <v>127.95830610670568</v>
          </cell>
        </row>
        <row r="1838">
          <cell r="AD1838">
            <v>108.41505767996048</v>
          </cell>
          <cell r="AE1838">
            <v>110.73322278870961</v>
          </cell>
          <cell r="AF1838">
            <v>113.9049448894834</v>
          </cell>
          <cell r="AG1838">
            <v>118.7747404492299</v>
          </cell>
          <cell r="AH1838">
            <v>127.96669707665188</v>
          </cell>
        </row>
        <row r="1839">
          <cell r="AD1839">
            <v>108.42287237704811</v>
          </cell>
          <cell r="AE1839">
            <v>110.74105493463925</v>
          </cell>
          <cell r="AF1839">
            <v>113.91330194874519</v>
          </cell>
          <cell r="AG1839">
            <v>118.78268417392376</v>
          </cell>
          <cell r="AH1839">
            <v>127.97508804659809</v>
          </cell>
        </row>
        <row r="1840">
          <cell r="AD1840">
            <v>108.43068707413573</v>
          </cell>
          <cell r="AE1840">
            <v>110.74888708056889</v>
          </cell>
          <cell r="AF1840">
            <v>113.92165900800697</v>
          </cell>
          <cell r="AG1840">
            <v>118.79062789861761</v>
          </cell>
          <cell r="AH1840">
            <v>127.98347901654431</v>
          </cell>
        </row>
        <row r="1841">
          <cell r="AD1841">
            <v>108.43850177122336</v>
          </cell>
          <cell r="AE1841">
            <v>110.75671922649853</v>
          </cell>
          <cell r="AF1841">
            <v>113.93001606726874</v>
          </cell>
          <cell r="AG1841">
            <v>118.79857162331147</v>
          </cell>
          <cell r="AH1841">
            <v>127.99186998649051</v>
          </cell>
        </row>
        <row r="1842">
          <cell r="AD1842">
            <v>108.44631646831098</v>
          </cell>
          <cell r="AE1842">
            <v>110.76455137242817</v>
          </cell>
          <cell r="AF1842">
            <v>113.93837312653052</v>
          </cell>
          <cell r="AG1842">
            <v>118.80651534800533</v>
          </cell>
          <cell r="AH1842">
            <v>128.00022768112262</v>
          </cell>
        </row>
        <row r="1843">
          <cell r="AD1843">
            <v>108.45413116539859</v>
          </cell>
          <cell r="AE1843">
            <v>110.77238351835781</v>
          </cell>
          <cell r="AF1843">
            <v>113.9467301857923</v>
          </cell>
          <cell r="AG1843">
            <v>118.81445907269919</v>
          </cell>
          <cell r="AH1843">
            <v>128.00754869409064</v>
          </cell>
        </row>
        <row r="1844">
          <cell r="AD1844">
            <v>108.46194586248622</v>
          </cell>
          <cell r="AE1844">
            <v>110.78021566428745</v>
          </cell>
          <cell r="AF1844">
            <v>113.95508724505407</v>
          </cell>
          <cell r="AG1844">
            <v>118.82240279739305</v>
          </cell>
          <cell r="AH1844">
            <v>128.01486970705869</v>
          </cell>
        </row>
        <row r="1845">
          <cell r="AD1845">
            <v>108.46976055957384</v>
          </cell>
          <cell r="AE1845">
            <v>110.78804781021709</v>
          </cell>
          <cell r="AF1845">
            <v>113.96344430431586</v>
          </cell>
          <cell r="AG1845">
            <v>118.83034652208691</v>
          </cell>
          <cell r="AH1845">
            <v>128.02219072002671</v>
          </cell>
        </row>
        <row r="1846">
          <cell r="AD1846">
            <v>108.47757525666147</v>
          </cell>
          <cell r="AE1846">
            <v>110.79587995614672</v>
          </cell>
          <cell r="AF1846">
            <v>113.97180136357763</v>
          </cell>
          <cell r="AG1846">
            <v>118.83829024678077</v>
          </cell>
          <cell r="AH1846">
            <v>128.02951173299473</v>
          </cell>
        </row>
        <row r="1847">
          <cell r="AD1847">
            <v>108.48538995374909</v>
          </cell>
          <cell r="AE1847">
            <v>110.80371210207636</v>
          </cell>
          <cell r="AF1847">
            <v>113.98015842283941</v>
          </cell>
          <cell r="AG1847">
            <v>118.84623397147463</v>
          </cell>
          <cell r="AH1847">
            <v>128.03683274596276</v>
          </cell>
        </row>
        <row r="1848">
          <cell r="AD1848">
            <v>108.4932046508367</v>
          </cell>
          <cell r="AE1848">
            <v>110.811544248006</v>
          </cell>
          <cell r="AF1848">
            <v>113.98851548210119</v>
          </cell>
          <cell r="AG1848">
            <v>118.85417769616849</v>
          </cell>
          <cell r="AH1848">
            <v>128.0441537589308</v>
          </cell>
        </row>
        <row r="1849">
          <cell r="AD1849">
            <v>108.50101934792433</v>
          </cell>
          <cell r="AE1849">
            <v>110.81937639393564</v>
          </cell>
          <cell r="AF1849">
            <v>113.99687254136296</v>
          </cell>
          <cell r="AG1849">
            <v>118.86212142086235</v>
          </cell>
          <cell r="AH1849">
            <v>128.05147477189882</v>
          </cell>
        </row>
        <row r="1850">
          <cell r="AD1850">
            <v>108.50883404501195</v>
          </cell>
          <cell r="AE1850">
            <v>110.82720853986528</v>
          </cell>
          <cell r="AF1850">
            <v>114.00506310234596</v>
          </cell>
          <cell r="AG1850">
            <v>118.87006514555621</v>
          </cell>
          <cell r="AH1850">
            <v>128.05879578486685</v>
          </cell>
        </row>
        <row r="1851">
          <cell r="AD1851">
            <v>108.51664874209958</v>
          </cell>
          <cell r="AE1851">
            <v>110.83504068579492</v>
          </cell>
          <cell r="AF1851">
            <v>114.01315409234498</v>
          </cell>
          <cell r="AG1851">
            <v>118.87800887025007</v>
          </cell>
          <cell r="AH1851">
            <v>128.06611679783487</v>
          </cell>
        </row>
        <row r="1852">
          <cell r="AD1852">
            <v>108.52446343918719</v>
          </cell>
          <cell r="AE1852">
            <v>110.84287283172456</v>
          </cell>
          <cell r="AF1852">
            <v>114.02124508234398</v>
          </cell>
          <cell r="AG1852">
            <v>118.88595259494393</v>
          </cell>
          <cell r="AH1852">
            <v>128.07343781080291</v>
          </cell>
        </row>
        <row r="1853">
          <cell r="AD1853">
            <v>108.53227813627481</v>
          </cell>
          <cell r="AE1853">
            <v>110.8507049776542</v>
          </cell>
          <cell r="AF1853">
            <v>114.02933607234299</v>
          </cell>
          <cell r="AG1853">
            <v>118.89389631963779</v>
          </cell>
          <cell r="AH1853">
            <v>128.08075882377094</v>
          </cell>
        </row>
        <row r="1854">
          <cell r="AD1854">
            <v>108.54009283336244</v>
          </cell>
          <cell r="AE1854">
            <v>110.85853712358384</v>
          </cell>
          <cell r="AF1854">
            <v>114.037427062342</v>
          </cell>
          <cell r="AG1854">
            <v>118.90184004433165</v>
          </cell>
          <cell r="AH1854">
            <v>128.08807983673896</v>
          </cell>
        </row>
        <row r="1855">
          <cell r="AD1855">
            <v>108.54790753045006</v>
          </cell>
          <cell r="AE1855">
            <v>110.86636926951348</v>
          </cell>
          <cell r="AF1855">
            <v>114.04551805234101</v>
          </cell>
          <cell r="AG1855">
            <v>118.90978376902551</v>
          </cell>
          <cell r="AH1855">
            <v>128.09540084970698</v>
          </cell>
        </row>
        <row r="1856">
          <cell r="AD1856">
            <v>108.55572222753769</v>
          </cell>
          <cell r="AE1856">
            <v>110.87420141544312</v>
          </cell>
          <cell r="AF1856">
            <v>114.05360904234003</v>
          </cell>
          <cell r="AG1856">
            <v>118.91772749371937</v>
          </cell>
          <cell r="AH1856">
            <v>128.10272186267503</v>
          </cell>
        </row>
        <row r="1857">
          <cell r="AD1857">
            <v>108.5635369246253</v>
          </cell>
          <cell r="AE1857">
            <v>110.88203356137275</v>
          </cell>
          <cell r="AF1857">
            <v>114.06170003233903</v>
          </cell>
          <cell r="AG1857">
            <v>118.92567121841323</v>
          </cell>
          <cell r="AH1857">
            <v>128.11004287564305</v>
          </cell>
        </row>
        <row r="1858">
          <cell r="AD1858">
            <v>108.57135162171292</v>
          </cell>
          <cell r="AE1858">
            <v>110.88986570730239</v>
          </cell>
          <cell r="AF1858">
            <v>114.06979102233805</v>
          </cell>
          <cell r="AG1858">
            <v>118.93361494310709</v>
          </cell>
          <cell r="AH1858">
            <v>128.11736388861107</v>
          </cell>
        </row>
        <row r="1859">
          <cell r="AD1859">
            <v>108.57916631880055</v>
          </cell>
          <cell r="AE1859">
            <v>110.89769785323203</v>
          </cell>
          <cell r="AF1859">
            <v>114.07788201233706</v>
          </cell>
          <cell r="AG1859">
            <v>118.94155866780095</v>
          </cell>
          <cell r="AH1859">
            <v>128.12468490157909</v>
          </cell>
        </row>
        <row r="1860">
          <cell r="AD1860">
            <v>108.58698101588817</v>
          </cell>
          <cell r="AE1860">
            <v>110.90552999916167</v>
          </cell>
          <cell r="AF1860">
            <v>114.08597300233608</v>
          </cell>
          <cell r="AG1860">
            <v>118.94950239249481</v>
          </cell>
          <cell r="AH1860">
            <v>128.13200591454714</v>
          </cell>
        </row>
        <row r="1861">
          <cell r="AD1861">
            <v>108.5947957129758</v>
          </cell>
          <cell r="AE1861">
            <v>110.91336214509131</v>
          </cell>
          <cell r="AF1861">
            <v>114.09406399233508</v>
          </cell>
          <cell r="AG1861">
            <v>118.95744611718867</v>
          </cell>
          <cell r="AH1861">
            <v>128.13932692751516</v>
          </cell>
        </row>
        <row r="1862">
          <cell r="AD1862">
            <v>108.60261041006341</v>
          </cell>
          <cell r="AE1862">
            <v>110.92119429102095</v>
          </cell>
          <cell r="AF1862">
            <v>114.1021549823341</v>
          </cell>
          <cell r="AG1862">
            <v>118.96538984188253</v>
          </cell>
          <cell r="AH1862">
            <v>128.14664794048318</v>
          </cell>
        </row>
        <row r="1863">
          <cell r="AD1863">
            <v>108.61042510715103</v>
          </cell>
          <cell r="AE1863">
            <v>110.92902643695059</v>
          </cell>
          <cell r="AF1863">
            <v>114.1102459723331</v>
          </cell>
          <cell r="AG1863">
            <v>118.97333356657639</v>
          </cell>
          <cell r="AH1863">
            <v>128.1539689534512</v>
          </cell>
        </row>
        <row r="1864">
          <cell r="AD1864">
            <v>108.61823980423866</v>
          </cell>
          <cell r="AE1864">
            <v>110.93685858288023</v>
          </cell>
          <cell r="AF1864">
            <v>114.11833696233212</v>
          </cell>
          <cell r="AG1864">
            <v>118.98127729127025</v>
          </cell>
          <cell r="AH1864">
            <v>128.16128996641925</v>
          </cell>
        </row>
        <row r="1865">
          <cell r="AD1865">
            <v>108.62605450132628</v>
          </cell>
          <cell r="AE1865">
            <v>110.94469072880987</v>
          </cell>
          <cell r="AF1865">
            <v>114.12642795233113</v>
          </cell>
          <cell r="AG1865">
            <v>118.98922101596411</v>
          </cell>
          <cell r="AH1865">
            <v>128.16861097938727</v>
          </cell>
        </row>
        <row r="1866">
          <cell r="AD1866">
            <v>108.63386919841389</v>
          </cell>
          <cell r="AE1866">
            <v>110.95252287473951</v>
          </cell>
          <cell r="AF1866">
            <v>114.13451894233015</v>
          </cell>
          <cell r="AG1866">
            <v>118.99716474065796</v>
          </cell>
          <cell r="AH1866">
            <v>128.17593199235529</v>
          </cell>
        </row>
        <row r="1867">
          <cell r="AD1867">
            <v>108.64168389550152</v>
          </cell>
          <cell r="AE1867">
            <v>110.96035502066914</v>
          </cell>
          <cell r="AF1867">
            <v>114.14260993232915</v>
          </cell>
          <cell r="AG1867">
            <v>119.0051374591733</v>
          </cell>
          <cell r="AH1867">
            <v>128.18325300532331</v>
          </cell>
        </row>
        <row r="1868">
          <cell r="AD1868">
            <v>108.64949859258914</v>
          </cell>
          <cell r="AE1868">
            <v>110.96818716659878</v>
          </cell>
          <cell r="AF1868">
            <v>114.15070092232817</v>
          </cell>
          <cell r="AG1868">
            <v>119.01312626960618</v>
          </cell>
          <cell r="AH1868">
            <v>128.19057401829136</v>
          </cell>
        </row>
        <row r="1869">
          <cell r="AD1869">
            <v>108.65731328967676</v>
          </cell>
          <cell r="AE1869">
            <v>110.97601931252842</v>
          </cell>
          <cell r="AF1869">
            <v>114.15879191232717</v>
          </cell>
          <cell r="AG1869">
            <v>119.02111508003905</v>
          </cell>
          <cell r="AH1869">
            <v>128.19789503125938</v>
          </cell>
        </row>
        <row r="1870">
          <cell r="AD1870">
            <v>108.66512798676439</v>
          </cell>
          <cell r="AE1870">
            <v>110.98385145845806</v>
          </cell>
          <cell r="AF1870">
            <v>114.16688290232619</v>
          </cell>
          <cell r="AG1870">
            <v>119.02910389047193</v>
          </cell>
          <cell r="AH1870">
            <v>128.2052160442274</v>
          </cell>
        </row>
        <row r="1871">
          <cell r="AD1871">
            <v>108.672942683852</v>
          </cell>
          <cell r="AE1871">
            <v>110.9916836043877</v>
          </cell>
          <cell r="AF1871">
            <v>114.1749738923252</v>
          </cell>
          <cell r="AG1871">
            <v>119.03709270090481</v>
          </cell>
          <cell r="AH1871">
            <v>128.21253705719542</v>
          </cell>
        </row>
        <row r="1872">
          <cell r="AD1872">
            <v>108.68075738093962</v>
          </cell>
          <cell r="AE1872">
            <v>110.99951575031734</v>
          </cell>
          <cell r="AF1872">
            <v>114.18306488232422</v>
          </cell>
          <cell r="AG1872">
            <v>119.04508151133767</v>
          </cell>
          <cell r="AH1872">
            <v>128.21985807016344</v>
          </cell>
        </row>
        <row r="1873">
          <cell r="AD1873">
            <v>108.68857207802725</v>
          </cell>
          <cell r="AE1873">
            <v>111.00691759243479</v>
          </cell>
          <cell r="AF1873">
            <v>114.19115587232322</v>
          </cell>
          <cell r="AG1873">
            <v>119.05307032177055</v>
          </cell>
          <cell r="AH1873">
            <v>128.22717908313149</v>
          </cell>
        </row>
        <row r="1874">
          <cell r="AD1874">
            <v>108.69638677511487</v>
          </cell>
          <cell r="AE1874">
            <v>111.01429107616535</v>
          </cell>
          <cell r="AF1874">
            <v>114.19924686232224</v>
          </cell>
          <cell r="AG1874">
            <v>119.06105913220343</v>
          </cell>
          <cell r="AH1874">
            <v>128.23450009609951</v>
          </cell>
        </row>
        <row r="1875">
          <cell r="AD1875">
            <v>108.7042014722025</v>
          </cell>
          <cell r="AE1875">
            <v>111.02166455989591</v>
          </cell>
          <cell r="AF1875">
            <v>114.20733785232125</v>
          </cell>
          <cell r="AG1875">
            <v>119.0690479426363</v>
          </cell>
          <cell r="AH1875">
            <v>128.24182110906753</v>
          </cell>
        </row>
        <row r="1876">
          <cell r="AD1876">
            <v>108.71201616929011</v>
          </cell>
          <cell r="AE1876">
            <v>111.02903804362647</v>
          </cell>
          <cell r="AF1876">
            <v>114.21542884232026</v>
          </cell>
          <cell r="AG1876">
            <v>119.07703675306918</v>
          </cell>
          <cell r="AH1876">
            <v>128.24914212203555</v>
          </cell>
        </row>
        <row r="1877">
          <cell r="AD1877">
            <v>108.71983086637773</v>
          </cell>
          <cell r="AE1877">
            <v>111.03641152735703</v>
          </cell>
          <cell r="AF1877">
            <v>114.22351983231927</v>
          </cell>
          <cell r="AG1877">
            <v>119.08502556350204</v>
          </cell>
          <cell r="AH1877">
            <v>128.2564631350036</v>
          </cell>
        </row>
        <row r="1878">
          <cell r="AD1878">
            <v>108.72764556346536</v>
          </cell>
          <cell r="AE1878">
            <v>111.04378501108759</v>
          </cell>
          <cell r="AF1878">
            <v>114.23161082231829</v>
          </cell>
          <cell r="AG1878">
            <v>119.09301437393492</v>
          </cell>
          <cell r="AH1878">
            <v>128.26378414797162</v>
          </cell>
        </row>
        <row r="1879">
          <cell r="AD1879">
            <v>108.73546026055298</v>
          </cell>
          <cell r="AE1879">
            <v>111.05115849481817</v>
          </cell>
          <cell r="AF1879">
            <v>114.23970181231729</v>
          </cell>
          <cell r="AG1879">
            <v>119.1010031843678</v>
          </cell>
          <cell r="AH1879">
            <v>128.27110516093964</v>
          </cell>
        </row>
        <row r="1880">
          <cell r="AD1880">
            <v>108.74327495764061</v>
          </cell>
          <cell r="AE1880">
            <v>111.05853197854873</v>
          </cell>
          <cell r="AF1880">
            <v>114.24779280231631</v>
          </cell>
          <cell r="AG1880">
            <v>119.10899199480068</v>
          </cell>
          <cell r="AH1880">
            <v>128.27842617390766</v>
          </cell>
        </row>
        <row r="1881">
          <cell r="AD1881">
            <v>108.75108965472822</v>
          </cell>
          <cell r="AE1881">
            <v>111.06590546227929</v>
          </cell>
          <cell r="AF1881">
            <v>114.25588379231532</v>
          </cell>
          <cell r="AG1881">
            <v>119.11698080523354</v>
          </cell>
          <cell r="AH1881">
            <v>128.28574718687571</v>
          </cell>
        </row>
        <row r="1882">
          <cell r="AD1882">
            <v>108.75890435181584</v>
          </cell>
          <cell r="AE1882">
            <v>111.07327894600985</v>
          </cell>
          <cell r="AF1882">
            <v>114.26397478231432</v>
          </cell>
          <cell r="AG1882">
            <v>119.12496961566642</v>
          </cell>
          <cell r="AH1882">
            <v>128.29306819984373</v>
          </cell>
        </row>
        <row r="1883">
          <cell r="AD1883">
            <v>108.76671904890347</v>
          </cell>
          <cell r="AE1883">
            <v>111.08065242974041</v>
          </cell>
          <cell r="AF1883">
            <v>114.27206577231334</v>
          </cell>
          <cell r="AG1883">
            <v>119.13295842609929</v>
          </cell>
          <cell r="AH1883">
            <v>128.30038921281175</v>
          </cell>
        </row>
        <row r="1884">
          <cell r="AD1884">
            <v>108.77453374599109</v>
          </cell>
          <cell r="AE1884">
            <v>111.08802591347097</v>
          </cell>
          <cell r="AF1884">
            <v>114.28015676231234</v>
          </cell>
          <cell r="AG1884">
            <v>119.14094723653217</v>
          </cell>
          <cell r="AH1884">
            <v>128.30771022577977</v>
          </cell>
        </row>
        <row r="1885">
          <cell r="AD1885">
            <v>108.7823484430787</v>
          </cell>
          <cell r="AE1885">
            <v>111.09539939720155</v>
          </cell>
          <cell r="AF1885">
            <v>114.28824775231136</v>
          </cell>
          <cell r="AG1885">
            <v>119.14893604696505</v>
          </cell>
          <cell r="AH1885">
            <v>128.31503123874782</v>
          </cell>
        </row>
        <row r="1886">
          <cell r="AD1886">
            <v>108.79016314016633</v>
          </cell>
          <cell r="AE1886">
            <v>111.10277288093211</v>
          </cell>
          <cell r="AF1886">
            <v>114.29633874231037</v>
          </cell>
          <cell r="AG1886">
            <v>119.15692485739791</v>
          </cell>
          <cell r="AH1886">
            <v>128.32235225171584</v>
          </cell>
        </row>
        <row r="1887">
          <cell r="AD1887">
            <v>108.79797783725395</v>
          </cell>
          <cell r="AE1887">
            <v>111.11014636466267</v>
          </cell>
          <cell r="AF1887">
            <v>114.30442973230939</v>
          </cell>
          <cell r="AG1887">
            <v>119.16491366783079</v>
          </cell>
          <cell r="AH1887">
            <v>128.32967326468386</v>
          </cell>
        </row>
        <row r="1888">
          <cell r="AD1888">
            <v>108.80579253434158</v>
          </cell>
          <cell r="AE1888">
            <v>111.11751984839323</v>
          </cell>
          <cell r="AF1888">
            <v>114.31252072230839</v>
          </cell>
          <cell r="AG1888">
            <v>119.17290247826367</v>
          </cell>
          <cell r="AH1888">
            <v>128.33699427765188</v>
          </cell>
        </row>
        <row r="1889">
          <cell r="AD1889">
            <v>108.8136072314292</v>
          </cell>
          <cell r="AE1889">
            <v>111.12489333212379</v>
          </cell>
          <cell r="AF1889">
            <v>114.32061171230741</v>
          </cell>
          <cell r="AG1889">
            <v>119.18089128869654</v>
          </cell>
          <cell r="AH1889">
            <v>128.34431529061993</v>
          </cell>
        </row>
        <row r="1890">
          <cell r="AD1890">
            <v>108.82142192851681</v>
          </cell>
          <cell r="AE1890">
            <v>111.13226681585435</v>
          </cell>
          <cell r="AF1890">
            <v>114.32870270230642</v>
          </cell>
          <cell r="AG1890">
            <v>119.18888009912941</v>
          </cell>
          <cell r="AH1890">
            <v>128.35163630358795</v>
          </cell>
        </row>
        <row r="1891">
          <cell r="AD1891">
            <v>108.82923662560444</v>
          </cell>
          <cell r="AE1891">
            <v>111.13964029958493</v>
          </cell>
          <cell r="AF1891">
            <v>114.33679369230543</v>
          </cell>
          <cell r="AG1891">
            <v>119.19686890956228</v>
          </cell>
          <cell r="AH1891">
            <v>128.35895731655597</v>
          </cell>
        </row>
        <row r="1892">
          <cell r="AD1892">
            <v>108.83705132269206</v>
          </cell>
          <cell r="AE1892">
            <v>111.14701378331549</v>
          </cell>
          <cell r="AF1892">
            <v>114.34488468230444</v>
          </cell>
          <cell r="AG1892">
            <v>119.20485771999516</v>
          </cell>
          <cell r="AH1892">
            <v>128.36627832952399</v>
          </cell>
        </row>
        <row r="1893">
          <cell r="AD1893">
            <v>108.84486601977969</v>
          </cell>
          <cell r="AE1893">
            <v>111.15438726704605</v>
          </cell>
          <cell r="AF1893">
            <v>114.35297567230346</v>
          </cell>
          <cell r="AG1893">
            <v>119.21284653042804</v>
          </cell>
          <cell r="AH1893">
            <v>128.37359934249204</v>
          </cell>
        </row>
        <row r="1894">
          <cell r="AD1894">
            <v>108.85268071686731</v>
          </cell>
          <cell r="AE1894">
            <v>111.16176075077661</v>
          </cell>
          <cell r="AF1894">
            <v>114.36106666230246</v>
          </cell>
          <cell r="AG1894">
            <v>119.22083534086092</v>
          </cell>
          <cell r="AH1894">
            <v>128.38092035546006</v>
          </cell>
        </row>
        <row r="1895">
          <cell r="AD1895">
            <v>108.86049541395492</v>
          </cell>
          <cell r="AE1895">
            <v>111.16913423450717</v>
          </cell>
          <cell r="AF1895">
            <v>114.36915765230148</v>
          </cell>
          <cell r="AG1895">
            <v>119.22882415129378</v>
          </cell>
          <cell r="AH1895">
            <v>128.38824136842808</v>
          </cell>
        </row>
        <row r="1896">
          <cell r="AD1896">
            <v>108.86831011104255</v>
          </cell>
          <cell r="AE1896">
            <v>111.17650771823773</v>
          </cell>
          <cell r="AF1896">
            <v>114.37724864230049</v>
          </cell>
          <cell r="AG1896">
            <v>119.23681296172666</v>
          </cell>
          <cell r="AH1896">
            <v>128.3955623813961</v>
          </cell>
        </row>
        <row r="1897">
          <cell r="AD1897">
            <v>108.87612480813017</v>
          </cell>
          <cell r="AE1897">
            <v>111.1838812019683</v>
          </cell>
          <cell r="AF1897">
            <v>114.38533963229951</v>
          </cell>
          <cell r="AG1897">
            <v>119.24480177215953</v>
          </cell>
          <cell r="AH1897">
            <v>128.40288339436415</v>
          </cell>
        </row>
        <row r="1898">
          <cell r="AD1898">
            <v>108.8839395052178</v>
          </cell>
          <cell r="AE1898">
            <v>111.19125468569887</v>
          </cell>
          <cell r="AF1898">
            <v>114.39343062229851</v>
          </cell>
          <cell r="AG1898">
            <v>119.25279058259241</v>
          </cell>
          <cell r="AH1898">
            <v>128.41020440733217</v>
          </cell>
        </row>
        <row r="1899">
          <cell r="AD1899">
            <v>108.89175420230541</v>
          </cell>
          <cell r="AE1899">
            <v>111.19862816942943</v>
          </cell>
          <cell r="AF1899">
            <v>114.40152161229753</v>
          </cell>
          <cell r="AG1899">
            <v>119.26077939302527</v>
          </cell>
          <cell r="AH1899">
            <v>128.41752542030019</v>
          </cell>
        </row>
        <row r="1900">
          <cell r="AD1900">
            <v>108.89956889939303</v>
          </cell>
          <cell r="AE1900">
            <v>111.20600165315999</v>
          </cell>
          <cell r="AF1900">
            <v>114.40961260229653</v>
          </cell>
          <cell r="AG1900">
            <v>119.26876820345815</v>
          </cell>
          <cell r="AH1900">
            <v>128.42484643326821</v>
          </cell>
        </row>
        <row r="1901">
          <cell r="AD1901">
            <v>108.90738359648066</v>
          </cell>
          <cell r="AE1901">
            <v>111.21337513689055</v>
          </cell>
          <cell r="AF1901">
            <v>114.41770359229555</v>
          </cell>
          <cell r="AG1901">
            <v>119.27675701389103</v>
          </cell>
          <cell r="AH1901">
            <v>128.43216744623624</v>
          </cell>
        </row>
        <row r="1902">
          <cell r="AD1902">
            <v>108.91519829356828</v>
          </cell>
          <cell r="AE1902">
            <v>111.22074862062111</v>
          </cell>
          <cell r="AF1902">
            <v>114.42579458229456</v>
          </cell>
          <cell r="AG1902">
            <v>119.28474582432391</v>
          </cell>
          <cell r="AH1902">
            <v>128.43948845920428</v>
          </cell>
        </row>
        <row r="1903">
          <cell r="AD1903">
            <v>108.92301299065591</v>
          </cell>
          <cell r="AE1903">
            <v>111.22812210435168</v>
          </cell>
          <cell r="AF1903">
            <v>114.43388557229358</v>
          </cell>
          <cell r="AG1903">
            <v>119.29273463475678</v>
          </cell>
          <cell r="AH1903">
            <v>128.4468094721723</v>
          </cell>
        </row>
        <row r="1904">
          <cell r="AD1904">
            <v>108.93082768774352</v>
          </cell>
          <cell r="AE1904">
            <v>111.23549558808224</v>
          </cell>
          <cell r="AF1904">
            <v>114.44197656229258</v>
          </cell>
          <cell r="AG1904">
            <v>119.30072344518965</v>
          </cell>
          <cell r="AH1904">
            <v>128.45413048514033</v>
          </cell>
        </row>
        <row r="1905">
          <cell r="AD1905">
            <v>108.93864238483114</v>
          </cell>
          <cell r="AE1905">
            <v>111.24286907181281</v>
          </cell>
          <cell r="AF1905">
            <v>114.4500675522916</v>
          </cell>
          <cell r="AG1905">
            <v>119.30871225562252</v>
          </cell>
          <cell r="AH1905">
            <v>128.46145149810835</v>
          </cell>
        </row>
        <row r="1906">
          <cell r="AD1906">
            <v>108.94645708191877</v>
          </cell>
          <cell r="AE1906">
            <v>111.25024255554337</v>
          </cell>
          <cell r="AF1906">
            <v>114.4581585422906</v>
          </cell>
          <cell r="AG1906">
            <v>119.3167010660554</v>
          </cell>
          <cell r="AH1906">
            <v>128.46877251107639</v>
          </cell>
        </row>
        <row r="1907">
          <cell r="AD1907">
            <v>108.95427177900639</v>
          </cell>
          <cell r="AE1907">
            <v>111.25761603927393</v>
          </cell>
          <cell r="AF1907">
            <v>114.46624953228962</v>
          </cell>
          <cell r="AG1907">
            <v>119.32468987648828</v>
          </cell>
          <cell r="AH1907">
            <v>128.47609352404442</v>
          </cell>
        </row>
        <row r="1908">
          <cell r="AD1908">
            <v>108.96208647609402</v>
          </cell>
          <cell r="AE1908">
            <v>111.26498952300449</v>
          </cell>
          <cell r="AF1908">
            <v>114.47434052228863</v>
          </cell>
          <cell r="AG1908">
            <v>119.33267868692116</v>
          </cell>
          <cell r="AH1908">
            <v>128.48341453701244</v>
          </cell>
        </row>
        <row r="1909">
          <cell r="AD1909">
            <v>108.96990117318163</v>
          </cell>
          <cell r="AE1909">
            <v>111.27236300673506</v>
          </cell>
          <cell r="AF1909">
            <v>114.48243151228765</v>
          </cell>
          <cell r="AG1909">
            <v>119.34066749735402</v>
          </cell>
          <cell r="AH1909">
            <v>128.49073554998046</v>
          </cell>
        </row>
        <row r="1910">
          <cell r="AD1910">
            <v>108.97771587026925</v>
          </cell>
          <cell r="AE1910">
            <v>111.27973649046562</v>
          </cell>
          <cell r="AF1910">
            <v>114.49052250228665</v>
          </cell>
          <cell r="AG1910">
            <v>119.3486563077869</v>
          </cell>
          <cell r="AH1910">
            <v>128.49805656294851</v>
          </cell>
        </row>
        <row r="1911">
          <cell r="AD1911">
            <v>108.98553056735688</v>
          </cell>
          <cell r="AE1911">
            <v>111.28710997419618</v>
          </cell>
          <cell r="AF1911">
            <v>114.49861349228566</v>
          </cell>
          <cell r="AG1911">
            <v>119.35664511821977</v>
          </cell>
          <cell r="AH1911">
            <v>128.50537757591653</v>
          </cell>
        </row>
        <row r="1912">
          <cell r="AD1912">
            <v>108.9933452644445</v>
          </cell>
          <cell r="AE1912">
            <v>111.29448345792675</v>
          </cell>
          <cell r="AF1912">
            <v>114.50670448228468</v>
          </cell>
          <cell r="AG1912">
            <v>119.36463392865265</v>
          </cell>
          <cell r="AH1912">
            <v>128.51269858888455</v>
          </cell>
        </row>
        <row r="1913">
          <cell r="AD1913">
            <v>109.00108228237838</v>
          </cell>
          <cell r="AE1913">
            <v>111.30185694165731</v>
          </cell>
          <cell r="AF1913">
            <v>114.51479547228368</v>
          </cell>
          <cell r="AG1913">
            <v>119.37262273908551</v>
          </cell>
          <cell r="AH1913">
            <v>128.52001960185257</v>
          </cell>
        </row>
        <row r="1914">
          <cell r="AD1914">
            <v>109.00837365257999</v>
          </cell>
          <cell r="AE1914">
            <v>111.30923042538787</v>
          </cell>
          <cell r="AF1914">
            <v>114.5228864622827</v>
          </cell>
          <cell r="AG1914">
            <v>119.38061154951839</v>
          </cell>
          <cell r="AH1914">
            <v>128.52734061482062</v>
          </cell>
        </row>
        <row r="1915">
          <cell r="AD1915">
            <v>109.01566502278162</v>
          </cell>
          <cell r="AE1915">
            <v>111.31660390911844</v>
          </cell>
          <cell r="AF1915">
            <v>114.5309774522817</v>
          </cell>
          <cell r="AG1915">
            <v>119.38860035995127</v>
          </cell>
          <cell r="AH1915">
            <v>128.53466162778864</v>
          </cell>
        </row>
        <row r="1916">
          <cell r="AD1916">
            <v>109.02295639298323</v>
          </cell>
          <cell r="AE1916">
            <v>111.323977392849</v>
          </cell>
          <cell r="AF1916">
            <v>114.53906844228072</v>
          </cell>
          <cell r="AG1916">
            <v>119.39658917038415</v>
          </cell>
          <cell r="AH1916">
            <v>128.54198264075666</v>
          </cell>
        </row>
        <row r="1917">
          <cell r="AD1917">
            <v>109.03024776318485</v>
          </cell>
          <cell r="AE1917">
            <v>111.33135087657956</v>
          </cell>
          <cell r="AF1917">
            <v>114.54715943227973</v>
          </cell>
          <cell r="AG1917">
            <v>119.40457798081702</v>
          </cell>
          <cell r="AH1917">
            <v>128.54930365372468</v>
          </cell>
        </row>
        <row r="1918">
          <cell r="AD1918">
            <v>109.03753913338647</v>
          </cell>
          <cell r="AE1918">
            <v>111.33872436031012</v>
          </cell>
          <cell r="AF1918">
            <v>114.55525042227875</v>
          </cell>
          <cell r="AG1918">
            <v>119.41256679124989</v>
          </cell>
          <cell r="AH1918">
            <v>128.55662466669273</v>
          </cell>
        </row>
        <row r="1919">
          <cell r="AD1919">
            <v>109.04483050358809</v>
          </cell>
          <cell r="AE1919">
            <v>111.34609784404068</v>
          </cell>
          <cell r="AF1919">
            <v>114.56334141227775</v>
          </cell>
          <cell r="AG1919">
            <v>119.42055560168276</v>
          </cell>
          <cell r="AH1919">
            <v>128.56394567966075</v>
          </cell>
        </row>
        <row r="1920">
          <cell r="AD1920">
            <v>109.0521218737897</v>
          </cell>
          <cell r="AE1920">
            <v>111.35347132777125</v>
          </cell>
          <cell r="AF1920">
            <v>114.57143240227677</v>
          </cell>
          <cell r="AG1920">
            <v>119.42854441211564</v>
          </cell>
          <cell r="AH1920">
            <v>128.57126669262877</v>
          </cell>
        </row>
        <row r="1921">
          <cell r="AD1921">
            <v>109.05941324399132</v>
          </cell>
          <cell r="AE1921">
            <v>111.36084481150181</v>
          </cell>
          <cell r="AF1921">
            <v>114.57952339227577</v>
          </cell>
          <cell r="AG1921">
            <v>119.43653322254852</v>
          </cell>
          <cell r="AH1921">
            <v>128.57858770559679</v>
          </cell>
        </row>
        <row r="1922">
          <cell r="AD1922">
            <v>109.06670461419294</v>
          </cell>
          <cell r="AE1922">
            <v>111.36821829523238</v>
          </cell>
          <cell r="AF1922">
            <v>114.58761438227479</v>
          </cell>
          <cell r="AG1922">
            <v>119.44452203298138</v>
          </cell>
          <cell r="AH1922">
            <v>128.58590871856484</v>
          </cell>
        </row>
        <row r="1923">
          <cell r="AD1923">
            <v>109.07399598439456</v>
          </cell>
          <cell r="AE1923">
            <v>111.37559177896294</v>
          </cell>
          <cell r="AF1923">
            <v>114.5957053722738</v>
          </cell>
          <cell r="AG1923">
            <v>119.45251084341426</v>
          </cell>
          <cell r="AH1923">
            <v>128.59322973153286</v>
          </cell>
        </row>
        <row r="1924">
          <cell r="AD1924">
            <v>109.08128735459617</v>
          </cell>
          <cell r="AE1924">
            <v>111.3829652626935</v>
          </cell>
          <cell r="AF1924">
            <v>114.60379636227282</v>
          </cell>
          <cell r="AG1924">
            <v>119.46049965384714</v>
          </cell>
          <cell r="AH1924">
            <v>128.60055074450088</v>
          </cell>
        </row>
        <row r="1925">
          <cell r="AD1925">
            <v>109.08857872479778</v>
          </cell>
          <cell r="AE1925">
            <v>111.39033874642406</v>
          </cell>
          <cell r="AF1925">
            <v>114.61188735227182</v>
          </cell>
          <cell r="AG1925">
            <v>119.46848846428001</v>
          </cell>
          <cell r="AH1925">
            <v>128.6078717574689</v>
          </cell>
        </row>
        <row r="1926">
          <cell r="AD1926">
            <v>109.09587009499941</v>
          </cell>
          <cell r="AE1926">
            <v>111.39771223015462</v>
          </cell>
          <cell r="AF1926">
            <v>114.61997834227084</v>
          </cell>
          <cell r="AG1926">
            <v>119.47647727471289</v>
          </cell>
          <cell r="AH1926">
            <v>128.61519277043695</v>
          </cell>
        </row>
        <row r="1927">
          <cell r="AD1927">
            <v>109.10316146520103</v>
          </cell>
          <cell r="AE1927">
            <v>111.40508571388519</v>
          </cell>
          <cell r="AF1927">
            <v>114.62806933226985</v>
          </cell>
          <cell r="AG1927">
            <v>119.48446608514575</v>
          </cell>
          <cell r="AH1927">
            <v>128.62251378340497</v>
          </cell>
        </row>
        <row r="1928">
          <cell r="AD1928">
            <v>109.11045283540264</v>
          </cell>
          <cell r="AE1928">
            <v>111.41245919761576</v>
          </cell>
          <cell r="AF1928">
            <v>114.63616032226886</v>
          </cell>
          <cell r="AG1928">
            <v>119.49245489557863</v>
          </cell>
          <cell r="AH1928">
            <v>128.62983479637299</v>
          </cell>
        </row>
        <row r="1929">
          <cell r="AD1929">
            <v>109.11774420560427</v>
          </cell>
          <cell r="AE1929">
            <v>111.41983268134632</v>
          </cell>
          <cell r="AF1929">
            <v>114.64425131226787</v>
          </cell>
          <cell r="AG1929">
            <v>119.50044370601151</v>
          </cell>
          <cell r="AH1929">
            <v>128.63715580934101</v>
          </cell>
        </row>
        <row r="1930">
          <cell r="AD1930">
            <v>109.12503557580588</v>
          </cell>
          <cell r="AE1930">
            <v>111.42720616507688</v>
          </cell>
          <cell r="AF1930">
            <v>114.65234230226689</v>
          </cell>
          <cell r="AG1930">
            <v>119.50843251644439</v>
          </cell>
          <cell r="AH1930">
            <v>128.64447682230903</v>
          </cell>
        </row>
        <row r="1931">
          <cell r="AD1931">
            <v>109.1323269460075</v>
          </cell>
          <cell r="AE1931">
            <v>111.43457964880744</v>
          </cell>
          <cell r="AF1931">
            <v>114.66043329226589</v>
          </cell>
          <cell r="AG1931">
            <v>119.51642132687725</v>
          </cell>
          <cell r="AH1931">
            <v>128.65179783527708</v>
          </cell>
        </row>
        <row r="1932">
          <cell r="AD1932">
            <v>109.13961831620911</v>
          </cell>
          <cell r="AE1932">
            <v>111.441953132538</v>
          </cell>
          <cell r="AF1932">
            <v>114.66852428226491</v>
          </cell>
          <cell r="AG1932">
            <v>119.52441013731013</v>
          </cell>
          <cell r="AH1932">
            <v>128.6591188482451</v>
          </cell>
        </row>
        <row r="1933">
          <cell r="AD1933">
            <v>109.14690968641074</v>
          </cell>
          <cell r="AE1933">
            <v>111.44932661626856</v>
          </cell>
          <cell r="AF1933">
            <v>114.67661527226392</v>
          </cell>
          <cell r="AG1933">
            <v>119.532398947743</v>
          </cell>
          <cell r="AH1933">
            <v>128.66643986121312</v>
          </cell>
        </row>
        <row r="1934">
          <cell r="AD1934">
            <v>109.15420105661235</v>
          </cell>
          <cell r="AE1934">
            <v>111.45670009999914</v>
          </cell>
          <cell r="AF1934">
            <v>114.68470626226294</v>
          </cell>
          <cell r="AG1934">
            <v>119.54038775817588</v>
          </cell>
          <cell r="AH1934">
            <v>128.67376087418114</v>
          </cell>
        </row>
        <row r="1935">
          <cell r="AD1935">
            <v>109.16149242681396</v>
          </cell>
          <cell r="AE1935">
            <v>111.4640735837297</v>
          </cell>
          <cell r="AF1935">
            <v>114.69279725226194</v>
          </cell>
          <cell r="AG1935">
            <v>119.54837656860876</v>
          </cell>
          <cell r="AH1935">
            <v>128.68108188714919</v>
          </cell>
        </row>
        <row r="1936">
          <cell r="AD1936">
            <v>109.16878379701559</v>
          </cell>
          <cell r="AE1936">
            <v>111.47144706746026</v>
          </cell>
          <cell r="AF1936">
            <v>114.70088824226096</v>
          </cell>
          <cell r="AG1936">
            <v>119.55636537904162</v>
          </cell>
          <cell r="AH1936">
            <v>128.68840290011721</v>
          </cell>
        </row>
        <row r="1937">
          <cell r="AD1937">
            <v>109.17607516721721</v>
          </cell>
          <cell r="AE1937">
            <v>111.47882055119082</v>
          </cell>
          <cell r="AF1937">
            <v>114.70897923225996</v>
          </cell>
          <cell r="AG1937">
            <v>119.5643541894745</v>
          </cell>
          <cell r="AH1937">
            <v>128.69572391308523</v>
          </cell>
        </row>
        <row r="1938">
          <cell r="AD1938">
            <v>109.18336653741882</v>
          </cell>
          <cell r="AE1938">
            <v>111.48619403492138</v>
          </cell>
          <cell r="AF1938">
            <v>114.71707022225898</v>
          </cell>
          <cell r="AG1938">
            <v>119.57234299990738</v>
          </cell>
          <cell r="AH1938">
            <v>128.70304492605325</v>
          </cell>
        </row>
        <row r="1939">
          <cell r="AD1939">
            <v>109.19065790762043</v>
          </cell>
          <cell r="AE1939">
            <v>111.49356751865194</v>
          </cell>
          <cell r="AF1939">
            <v>114.72516121225799</v>
          </cell>
          <cell r="AG1939">
            <v>119.58033181034025</v>
          </cell>
          <cell r="AH1939">
            <v>128.7103659390213</v>
          </cell>
        </row>
        <row r="1940">
          <cell r="AD1940">
            <v>109.19794927782206</v>
          </cell>
          <cell r="AE1940">
            <v>111.50094100238252</v>
          </cell>
          <cell r="AF1940">
            <v>114.73325220225699</v>
          </cell>
          <cell r="AG1940">
            <v>119.58832062077313</v>
          </cell>
          <cell r="AH1940">
            <v>128.71768695198932</v>
          </cell>
        </row>
        <row r="1941">
          <cell r="AD1941">
            <v>109.20524064802368</v>
          </cell>
          <cell r="AE1941">
            <v>111.50831448611308</v>
          </cell>
          <cell r="AF1941">
            <v>114.74134319225601</v>
          </cell>
          <cell r="AG1941">
            <v>119.596309431206</v>
          </cell>
          <cell r="AH1941">
            <v>128.72500796495734</v>
          </cell>
        </row>
        <row r="1942">
          <cell r="AD1942">
            <v>109.21253201822529</v>
          </cell>
          <cell r="AE1942">
            <v>111.51568796984364</v>
          </cell>
          <cell r="AF1942">
            <v>114.74943418225502</v>
          </cell>
          <cell r="AG1942">
            <v>119.60429824163887</v>
          </cell>
          <cell r="AH1942">
            <v>128.73232897792536</v>
          </cell>
        </row>
        <row r="1943">
          <cell r="AD1943">
            <v>109.2198233884269</v>
          </cell>
          <cell r="AE1943">
            <v>111.5230614535742</v>
          </cell>
          <cell r="AF1943">
            <v>114.75752517225403</v>
          </cell>
          <cell r="AG1943">
            <v>119.61228705207175</v>
          </cell>
          <cell r="AH1943">
            <v>128.73964999089341</v>
          </cell>
        </row>
        <row r="1944">
          <cell r="AD1944">
            <v>109.22711475862853</v>
          </cell>
          <cell r="AE1944">
            <v>111.53043493730476</v>
          </cell>
          <cell r="AF1944">
            <v>114.76561616225304</v>
          </cell>
          <cell r="AG1944">
            <v>119.62027586250463</v>
          </cell>
          <cell r="AH1944">
            <v>128.74697100386143</v>
          </cell>
        </row>
        <row r="1945">
          <cell r="AD1945">
            <v>109.23440612883014</v>
          </cell>
          <cell r="AE1945">
            <v>111.53780842103532</v>
          </cell>
          <cell r="AF1945">
            <v>114.77370715225206</v>
          </cell>
          <cell r="AG1945">
            <v>119.62826467293749</v>
          </cell>
          <cell r="AH1945">
            <v>128.75429201682945</v>
          </cell>
        </row>
        <row r="1946">
          <cell r="AD1946">
            <v>109.24169749903176</v>
          </cell>
          <cell r="AE1946">
            <v>111.5451819047659</v>
          </cell>
          <cell r="AF1946">
            <v>114.78179814225106</v>
          </cell>
          <cell r="AG1946">
            <v>119.63625348337037</v>
          </cell>
          <cell r="AH1946">
            <v>128.76161302979747</v>
          </cell>
        </row>
        <row r="1947">
          <cell r="AD1947">
            <v>109.24898886923339</v>
          </cell>
          <cell r="AE1947">
            <v>111.55255538849646</v>
          </cell>
          <cell r="AF1947">
            <v>114.78988913225008</v>
          </cell>
          <cell r="AG1947">
            <v>119.64424229380325</v>
          </cell>
          <cell r="AH1947">
            <v>128.76893404276552</v>
          </cell>
        </row>
        <row r="1948">
          <cell r="AD1948">
            <v>109.256280239435</v>
          </cell>
          <cell r="AE1948">
            <v>111.55992887222702</v>
          </cell>
          <cell r="AF1948">
            <v>114.79798012224909</v>
          </cell>
          <cell r="AG1948">
            <v>119.65223110423612</v>
          </cell>
          <cell r="AH1948">
            <v>128.77625505573354</v>
          </cell>
        </row>
        <row r="1949">
          <cell r="AD1949">
            <v>109.26357160963661</v>
          </cell>
          <cell r="AE1949">
            <v>111.56730235595758</v>
          </cell>
          <cell r="AF1949">
            <v>114.80607111224811</v>
          </cell>
          <cell r="AG1949">
            <v>119.660219914669</v>
          </cell>
          <cell r="AH1949">
            <v>128.78357606870156</v>
          </cell>
        </row>
        <row r="1950">
          <cell r="AD1950">
            <v>109.27086297983823</v>
          </cell>
          <cell r="AE1950">
            <v>111.57467583968814</v>
          </cell>
          <cell r="AF1950">
            <v>114.81416210224711</v>
          </cell>
          <cell r="AG1950">
            <v>119.66820872510186</v>
          </cell>
          <cell r="AH1950">
            <v>128.79089708166958</v>
          </cell>
        </row>
        <row r="1951">
          <cell r="AD1951">
            <v>109.27815435003986</v>
          </cell>
          <cell r="AE1951">
            <v>111.5820493234187</v>
          </cell>
          <cell r="AF1951">
            <v>114.82225309224613</v>
          </cell>
          <cell r="AG1951">
            <v>119.67619753553474</v>
          </cell>
          <cell r="AH1951">
            <v>128.79821809463763</v>
          </cell>
        </row>
        <row r="1952">
          <cell r="AD1952">
            <v>109.28544572024147</v>
          </cell>
          <cell r="AE1952">
            <v>111.58942280714928</v>
          </cell>
          <cell r="AF1952">
            <v>114.83034408224513</v>
          </cell>
          <cell r="AG1952">
            <v>119.68418634596762</v>
          </cell>
          <cell r="AH1952">
            <v>128.80553910760565</v>
          </cell>
        </row>
        <row r="1953">
          <cell r="AD1953">
            <v>109.29273709044308</v>
          </cell>
          <cell r="AE1953">
            <v>111.59679629087984</v>
          </cell>
          <cell r="AF1953">
            <v>114.83843507224415</v>
          </cell>
          <cell r="AG1953">
            <v>119.69217515640049</v>
          </cell>
          <cell r="AH1953">
            <v>128.81286012057367</v>
          </cell>
        </row>
        <row r="1954">
          <cell r="AD1954">
            <v>109.3000284606447</v>
          </cell>
          <cell r="AE1954">
            <v>111.6041697746104</v>
          </cell>
          <cell r="AF1954">
            <v>114.84652606224316</v>
          </cell>
          <cell r="AG1954">
            <v>119.70016396683336</v>
          </cell>
          <cell r="AH1954">
            <v>128.82018113354169</v>
          </cell>
        </row>
        <row r="1955">
          <cell r="AD1955">
            <v>109.30731983084632</v>
          </cell>
          <cell r="AE1955">
            <v>111.61154325834096</v>
          </cell>
          <cell r="AF1955">
            <v>114.85461705224218</v>
          </cell>
          <cell r="AG1955">
            <v>119.70815277726624</v>
          </cell>
          <cell r="AH1955">
            <v>128.82750214650974</v>
          </cell>
        </row>
        <row r="1956">
          <cell r="AD1956">
            <v>109.31461120104794</v>
          </cell>
          <cell r="AE1956">
            <v>111.61891674207152</v>
          </cell>
          <cell r="AF1956">
            <v>114.86270804224118</v>
          </cell>
          <cell r="AG1956">
            <v>119.71614158769911</v>
          </cell>
          <cell r="AH1956">
            <v>128.83482315947776</v>
          </cell>
        </row>
        <row r="1957">
          <cell r="AD1957">
            <v>109.32190257124955</v>
          </cell>
          <cell r="AE1957">
            <v>111.62629022580208</v>
          </cell>
          <cell r="AF1957">
            <v>114.8707990322402</v>
          </cell>
          <cell r="AG1957">
            <v>119.72413039813199</v>
          </cell>
          <cell r="AH1957">
            <v>128.84214417244578</v>
          </cell>
        </row>
        <row r="1958">
          <cell r="AD1958">
            <v>109.32919394145118</v>
          </cell>
          <cell r="AE1958">
            <v>111.63366370953266</v>
          </cell>
          <cell r="AF1958">
            <v>114.8788900222392</v>
          </cell>
          <cell r="AG1958">
            <v>119.73211920856487</v>
          </cell>
          <cell r="AH1958">
            <v>128.84946518541381</v>
          </cell>
        </row>
        <row r="1959">
          <cell r="AD1959">
            <v>109.33648531165279</v>
          </cell>
          <cell r="AE1959">
            <v>111.64103719326322</v>
          </cell>
          <cell r="AF1959">
            <v>114.88698101223822</v>
          </cell>
          <cell r="AG1959">
            <v>119.74010801899773</v>
          </cell>
          <cell r="AH1959">
            <v>128.85678619838183</v>
          </cell>
        </row>
        <row r="1960">
          <cell r="AD1960">
            <v>109.34377668185441</v>
          </cell>
          <cell r="AE1960">
            <v>111.64841067699378</v>
          </cell>
          <cell r="AF1960">
            <v>114.89507200223723</v>
          </cell>
          <cell r="AG1960">
            <v>119.74809682943061</v>
          </cell>
          <cell r="AH1960">
            <v>128.86410721134988</v>
          </cell>
        </row>
        <row r="1961">
          <cell r="AD1961">
            <v>109.35106805205602</v>
          </cell>
          <cell r="AE1961">
            <v>111.65578416072434</v>
          </cell>
          <cell r="AF1961">
            <v>114.90316299223625</v>
          </cell>
          <cell r="AG1961">
            <v>119.75608563986349</v>
          </cell>
          <cell r="AH1961">
            <v>128.8714282243179</v>
          </cell>
        </row>
        <row r="1962">
          <cell r="AD1962">
            <v>109.35835942225765</v>
          </cell>
          <cell r="AE1962">
            <v>111.6631576444549</v>
          </cell>
          <cell r="AF1962">
            <v>114.91125398223525</v>
          </cell>
          <cell r="AG1962">
            <v>119.76407445029636</v>
          </cell>
          <cell r="AH1962">
            <v>128.87874923728592</v>
          </cell>
        </row>
        <row r="1963">
          <cell r="AD1963">
            <v>109.36565079245926</v>
          </cell>
          <cell r="AE1963">
            <v>111.67053112818546</v>
          </cell>
          <cell r="AF1963">
            <v>114.91934497223427</v>
          </cell>
          <cell r="AG1963">
            <v>119.77206326072923</v>
          </cell>
          <cell r="AH1963">
            <v>128.88607025025394</v>
          </cell>
        </row>
        <row r="1964">
          <cell r="AD1964">
            <v>109.37294216266088</v>
          </cell>
          <cell r="AE1964">
            <v>111.67790461191603</v>
          </cell>
          <cell r="AF1964">
            <v>114.92743596223328</v>
          </cell>
          <cell r="AG1964">
            <v>119.7800520711621</v>
          </cell>
          <cell r="AH1964">
            <v>128.89339126322199</v>
          </cell>
        </row>
        <row r="1965">
          <cell r="AD1965">
            <v>109.3802335328625</v>
          </cell>
          <cell r="AE1965">
            <v>111.68527809564659</v>
          </cell>
          <cell r="AF1965">
            <v>114.93552695223229</v>
          </cell>
          <cell r="AG1965">
            <v>119.78804088159498</v>
          </cell>
          <cell r="AH1965">
            <v>128.90071227619001</v>
          </cell>
        </row>
        <row r="1966">
          <cell r="AD1966">
            <v>109.38752490306412</v>
          </cell>
          <cell r="AE1966">
            <v>111.69265157937716</v>
          </cell>
          <cell r="AF1966">
            <v>114.9436179422313</v>
          </cell>
          <cell r="AG1966">
            <v>119.79602969202786</v>
          </cell>
          <cell r="AH1966">
            <v>128.90803328915803</v>
          </cell>
        </row>
        <row r="1967">
          <cell r="AD1967">
            <v>109.39481627326573</v>
          </cell>
          <cell r="AE1967">
            <v>111.70002506310772</v>
          </cell>
          <cell r="AF1967">
            <v>114.95170893223032</v>
          </cell>
          <cell r="AG1967">
            <v>119.80401850246074</v>
          </cell>
          <cell r="AH1967">
            <v>128.91535430212605</v>
          </cell>
        </row>
        <row r="1968">
          <cell r="AD1968">
            <v>109.40210764346735</v>
          </cell>
          <cell r="AE1968">
            <v>111.70739854683828</v>
          </cell>
          <cell r="AF1968">
            <v>114.95979992222932</v>
          </cell>
          <cell r="AG1968">
            <v>119.8120073128936</v>
          </cell>
          <cell r="AH1968">
            <v>128.9226753150941</v>
          </cell>
        </row>
        <row r="1969">
          <cell r="AD1969">
            <v>109.40939901366897</v>
          </cell>
          <cell r="AE1969">
            <v>111.71477203056884</v>
          </cell>
          <cell r="AF1969">
            <v>114.96789091222833</v>
          </cell>
          <cell r="AG1969">
            <v>119.81999612332648</v>
          </cell>
          <cell r="AH1969">
            <v>128.92999632806212</v>
          </cell>
        </row>
        <row r="1970">
          <cell r="AD1970">
            <v>109.41669038387059</v>
          </cell>
          <cell r="AE1970">
            <v>111.72214551429941</v>
          </cell>
          <cell r="AF1970">
            <v>114.97598190222735</v>
          </cell>
          <cell r="AG1970">
            <v>119.82798493375935</v>
          </cell>
          <cell r="AH1970">
            <v>128.93731734103014</v>
          </cell>
        </row>
        <row r="1971">
          <cell r="AD1971">
            <v>109.4239817540722</v>
          </cell>
          <cell r="AE1971">
            <v>111.72951899802997</v>
          </cell>
          <cell r="AF1971">
            <v>114.98407289222635</v>
          </cell>
          <cell r="AG1971">
            <v>119.83597374419223</v>
          </cell>
          <cell r="AH1971">
            <v>128.94463835399816</v>
          </cell>
        </row>
        <row r="1972">
          <cell r="AD1972">
            <v>109.43127312427382</v>
          </cell>
          <cell r="AE1972">
            <v>111.73689248176053</v>
          </cell>
          <cell r="AF1972">
            <v>114.99216388222537</v>
          </cell>
          <cell r="AG1972">
            <v>119.84396255462511</v>
          </cell>
          <cell r="AH1972">
            <v>128.95195936696621</v>
          </cell>
        </row>
        <row r="1973">
          <cell r="AD1973">
            <v>109.43856449447544</v>
          </cell>
          <cell r="AE1973">
            <v>111.7442659654911</v>
          </cell>
          <cell r="AF1973">
            <v>115.00022669298825</v>
          </cell>
          <cell r="AG1973">
            <v>119.85195136505797</v>
          </cell>
          <cell r="AH1973">
            <v>128.95928037993423</v>
          </cell>
        </row>
        <row r="1974">
          <cell r="AD1974">
            <v>109.44585586467706</v>
          </cell>
          <cell r="AE1974">
            <v>111.75163944922166</v>
          </cell>
          <cell r="AF1974">
            <v>115.00742312526033</v>
          </cell>
          <cell r="AG1974">
            <v>119.85994017549085</v>
          </cell>
          <cell r="AH1974">
            <v>128.96660139290225</v>
          </cell>
        </row>
        <row r="1975">
          <cell r="AD1975">
            <v>109.45314723487867</v>
          </cell>
          <cell r="AE1975">
            <v>111.75901293295222</v>
          </cell>
          <cell r="AF1975">
            <v>115.01461955753243</v>
          </cell>
          <cell r="AG1975">
            <v>119.86792898592373</v>
          </cell>
          <cell r="AH1975">
            <v>128.97392240587027</v>
          </cell>
        </row>
        <row r="1976">
          <cell r="AD1976">
            <v>109.4604386050803</v>
          </cell>
          <cell r="AE1976">
            <v>111.76638641668279</v>
          </cell>
          <cell r="AF1976">
            <v>115.02181598980451</v>
          </cell>
          <cell r="AG1976">
            <v>119.8759177963566</v>
          </cell>
          <cell r="AH1976">
            <v>128.98124341883832</v>
          </cell>
        </row>
        <row r="1977">
          <cell r="AD1977">
            <v>109.46772997528191</v>
          </cell>
          <cell r="AE1977">
            <v>111.77375990041335</v>
          </cell>
          <cell r="AF1977">
            <v>115.02901242207659</v>
          </cell>
          <cell r="AG1977">
            <v>119.88390660678947</v>
          </cell>
          <cell r="AH1977">
            <v>128.98856443180634</v>
          </cell>
        </row>
        <row r="1978">
          <cell r="AD1978">
            <v>109.47502134548353</v>
          </cell>
          <cell r="AE1978">
            <v>111.78113338414391</v>
          </cell>
          <cell r="AF1978">
            <v>115.03620885434869</v>
          </cell>
          <cell r="AG1978">
            <v>119.89189541722234</v>
          </cell>
          <cell r="AH1978">
            <v>128.99588544477436</v>
          </cell>
        </row>
        <row r="1979">
          <cell r="AD1979">
            <v>109.48231271568514</v>
          </cell>
          <cell r="AE1979">
            <v>111.78850686787447</v>
          </cell>
          <cell r="AF1979">
            <v>115.04340528662077</v>
          </cell>
          <cell r="AG1979">
            <v>119.89988422765522</v>
          </cell>
          <cell r="AH1979">
            <v>129.00293585026517</v>
          </cell>
        </row>
        <row r="1980">
          <cell r="AD1980">
            <v>109.48960408588677</v>
          </cell>
          <cell r="AE1980">
            <v>111.79588035160504</v>
          </cell>
          <cell r="AF1980">
            <v>115.05060171889285</v>
          </cell>
          <cell r="AG1980">
            <v>119.9078730380881</v>
          </cell>
          <cell r="AH1980">
            <v>129.0096390098233</v>
          </cell>
        </row>
        <row r="1981">
          <cell r="AD1981">
            <v>109.49689545608838</v>
          </cell>
          <cell r="AE1981">
            <v>111.8032538353356</v>
          </cell>
          <cell r="AF1981">
            <v>115.05779815116495</v>
          </cell>
          <cell r="AG1981">
            <v>119.91586184852098</v>
          </cell>
          <cell r="AH1981">
            <v>129.0163421693814</v>
          </cell>
        </row>
        <row r="1982">
          <cell r="AD1982">
            <v>109.50418682629</v>
          </cell>
          <cell r="AE1982">
            <v>111.81062731906617</v>
          </cell>
          <cell r="AF1982">
            <v>115.06499458343703</v>
          </cell>
          <cell r="AG1982">
            <v>119.92385065895384</v>
          </cell>
          <cell r="AH1982">
            <v>129.0230453289395</v>
          </cell>
        </row>
        <row r="1983">
          <cell r="AD1983">
            <v>109.51147819649161</v>
          </cell>
          <cell r="AE1983">
            <v>111.81800080279673</v>
          </cell>
          <cell r="AF1983">
            <v>115.07219101570911</v>
          </cell>
          <cell r="AG1983">
            <v>119.93183946938672</v>
          </cell>
          <cell r="AH1983">
            <v>129.02974848849763</v>
          </cell>
        </row>
        <row r="1984">
          <cell r="AD1984">
            <v>109.51876956669324</v>
          </cell>
          <cell r="AE1984">
            <v>111.82537428652729</v>
          </cell>
          <cell r="AF1984">
            <v>115.0793874479812</v>
          </cell>
          <cell r="AG1984">
            <v>119.93982827981959</v>
          </cell>
          <cell r="AH1984">
            <v>129.03645164805573</v>
          </cell>
        </row>
        <row r="1985">
          <cell r="AD1985">
            <v>109.52606093689485</v>
          </cell>
          <cell r="AE1985">
            <v>111.83274777025785</v>
          </cell>
          <cell r="AF1985">
            <v>115.08658388025329</v>
          </cell>
          <cell r="AG1985">
            <v>119.94781709025247</v>
          </cell>
          <cell r="AH1985">
            <v>129.04315480761383</v>
          </cell>
        </row>
        <row r="1986">
          <cell r="AD1986">
            <v>109.53335230709646</v>
          </cell>
          <cell r="AE1986">
            <v>111.84012125398841</v>
          </cell>
          <cell r="AF1986">
            <v>115.09378031252537</v>
          </cell>
          <cell r="AG1986">
            <v>119.95580590068533</v>
          </cell>
          <cell r="AH1986">
            <v>129.04985796717196</v>
          </cell>
        </row>
        <row r="1987">
          <cell r="AD1987">
            <v>109.54064367729809</v>
          </cell>
          <cell r="AE1987">
            <v>111.84749473771897</v>
          </cell>
          <cell r="AF1987">
            <v>115.10097674479746</v>
          </cell>
          <cell r="AG1987">
            <v>119.96379471111821</v>
          </cell>
          <cell r="AH1987">
            <v>129.05656112673006</v>
          </cell>
        </row>
        <row r="1988">
          <cell r="AD1988">
            <v>109.54793504749971</v>
          </cell>
          <cell r="AE1988">
            <v>111.85486822144955</v>
          </cell>
          <cell r="AF1988">
            <v>115.10817317706955</v>
          </cell>
          <cell r="AG1988">
            <v>119.97178352155109</v>
          </cell>
          <cell r="AH1988">
            <v>129.06326428628816</v>
          </cell>
        </row>
        <row r="1989">
          <cell r="AD1989">
            <v>109.55522641770132</v>
          </cell>
          <cell r="AE1989">
            <v>111.86224170518011</v>
          </cell>
          <cell r="AF1989">
            <v>115.11536960934163</v>
          </cell>
          <cell r="AG1989">
            <v>119.97977233198397</v>
          </cell>
          <cell r="AH1989">
            <v>129.06996744584629</v>
          </cell>
        </row>
        <row r="1990">
          <cell r="AD1990">
            <v>109.56251778790293</v>
          </cell>
          <cell r="AE1990">
            <v>111.86961518891067</v>
          </cell>
          <cell r="AF1990">
            <v>115.12256604161372</v>
          </cell>
          <cell r="AG1990">
            <v>119.98776114241684</v>
          </cell>
          <cell r="AH1990">
            <v>129.07667060540439</v>
          </cell>
        </row>
        <row r="1991">
          <cell r="AD1991">
            <v>109.56980915810456</v>
          </cell>
          <cell r="AE1991">
            <v>111.87698867264123</v>
          </cell>
          <cell r="AF1991">
            <v>115.1297624738858</v>
          </cell>
          <cell r="AG1991">
            <v>119.99574995284971</v>
          </cell>
          <cell r="AH1991">
            <v>129.08337376496249</v>
          </cell>
        </row>
        <row r="1992">
          <cell r="AD1992">
            <v>109.57710052830618</v>
          </cell>
          <cell r="AE1992">
            <v>111.88436215637179</v>
          </cell>
          <cell r="AF1992">
            <v>115.13695890615789</v>
          </cell>
          <cell r="AG1992">
            <v>120.00350452032548</v>
          </cell>
          <cell r="AH1992">
            <v>129.09007692452062</v>
          </cell>
        </row>
        <row r="1993">
          <cell r="AD1993">
            <v>109.58439189850779</v>
          </cell>
          <cell r="AE1993">
            <v>111.89173564010235</v>
          </cell>
          <cell r="AF1993">
            <v>115.14415533842998</v>
          </cell>
          <cell r="AG1993">
            <v>120.01099281161923</v>
          </cell>
          <cell r="AH1993">
            <v>129.09678008407872</v>
          </cell>
        </row>
        <row r="1994">
          <cell r="AD1994">
            <v>109.59168326870942</v>
          </cell>
          <cell r="AE1994">
            <v>111.89910912383293</v>
          </cell>
          <cell r="AF1994">
            <v>115.15135177070206</v>
          </cell>
          <cell r="AG1994">
            <v>120.01848110291299</v>
          </cell>
          <cell r="AH1994">
            <v>129.10348324363682</v>
          </cell>
        </row>
        <row r="1995">
          <cell r="AD1995">
            <v>109.59897463891103</v>
          </cell>
          <cell r="AE1995">
            <v>111.90648260756349</v>
          </cell>
          <cell r="AF1995">
            <v>115.15854820297415</v>
          </cell>
          <cell r="AG1995">
            <v>120.02596939420673</v>
          </cell>
          <cell r="AH1995">
            <v>129.11018640319494</v>
          </cell>
        </row>
        <row r="1996">
          <cell r="AD1996">
            <v>109.60626600911264</v>
          </cell>
          <cell r="AE1996">
            <v>111.91385609129405</v>
          </cell>
          <cell r="AF1996">
            <v>115.16574463524624</v>
          </cell>
          <cell r="AG1996">
            <v>120.03345768550048</v>
          </cell>
          <cell r="AH1996">
            <v>129.11688956275304</v>
          </cell>
        </row>
        <row r="1997">
          <cell r="AD1997">
            <v>109.61355737931426</v>
          </cell>
          <cell r="AE1997">
            <v>111.92122957502461</v>
          </cell>
          <cell r="AF1997">
            <v>115.17294106751832</v>
          </cell>
          <cell r="AG1997">
            <v>120.04094597679423</v>
          </cell>
          <cell r="AH1997">
            <v>129.12359272231114</v>
          </cell>
        </row>
        <row r="1998">
          <cell r="AD1998">
            <v>109.62084874951589</v>
          </cell>
          <cell r="AE1998">
            <v>111.92860305875517</v>
          </cell>
          <cell r="AF1998">
            <v>115.1801374997904</v>
          </cell>
          <cell r="AG1998">
            <v>120.04843426808799</v>
          </cell>
          <cell r="AH1998">
            <v>129.13029588186927</v>
          </cell>
        </row>
        <row r="1999">
          <cell r="AD1999">
            <v>109.6281401197175</v>
          </cell>
          <cell r="AE1999">
            <v>111.93597654248573</v>
          </cell>
          <cell r="AF1999">
            <v>115.1873339320625</v>
          </cell>
          <cell r="AG1999">
            <v>120.05592255938174</v>
          </cell>
          <cell r="AH1999">
            <v>129.13699904142737</v>
          </cell>
        </row>
        <row r="2000">
          <cell r="AD2000">
            <v>109.63543148991911</v>
          </cell>
          <cell r="AE2000">
            <v>111.94335002621631</v>
          </cell>
          <cell r="AF2000">
            <v>115.19453036433458</v>
          </cell>
          <cell r="AG2000">
            <v>120.0634108506755</v>
          </cell>
          <cell r="AH2000">
            <v>129.14370220098547</v>
          </cell>
        </row>
        <row r="2001">
          <cell r="AD2001">
            <v>109.64272286012073</v>
          </cell>
          <cell r="AE2001">
            <v>111.95072350994687</v>
          </cell>
          <cell r="AF2001">
            <v>115.20172679660666</v>
          </cell>
          <cell r="AG2001">
            <v>120.07089914196925</v>
          </cell>
          <cell r="AH2001">
            <v>129.1504053605436</v>
          </cell>
        </row>
        <row r="2002">
          <cell r="AD2002">
            <v>109.65001423032236</v>
          </cell>
          <cell r="AE2002">
            <v>111.95809699367743</v>
          </cell>
          <cell r="AF2002">
            <v>115.20892322887876</v>
          </cell>
          <cell r="AG2002">
            <v>120.07838743326299</v>
          </cell>
          <cell r="AH2002">
            <v>129.1571085201017</v>
          </cell>
        </row>
        <row r="2003">
          <cell r="AD2003">
            <v>109.65730560052397</v>
          </cell>
          <cell r="AE2003">
            <v>111.96547047740799</v>
          </cell>
          <cell r="AF2003">
            <v>115.21611966115084</v>
          </cell>
          <cell r="AG2003">
            <v>120.08587572455674</v>
          </cell>
          <cell r="AH2003">
            <v>129.1638116796598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4">
          <cell r="DX4">
            <v>144</v>
          </cell>
        </row>
        <row r="5">
          <cell r="CW5">
            <v>32458.904767610577</v>
          </cell>
          <cell r="DG5">
            <v>12</v>
          </cell>
          <cell r="DH5">
            <v>12</v>
          </cell>
          <cell r="DI5">
            <v>12</v>
          </cell>
          <cell r="DJ5">
            <v>12</v>
          </cell>
          <cell r="DK5">
            <v>12</v>
          </cell>
        </row>
        <row r="6">
          <cell r="B6">
            <v>1</v>
          </cell>
          <cell r="X6">
            <v>1</v>
          </cell>
          <cell r="Y6">
            <v>1</v>
          </cell>
          <cell r="AB6">
            <v>1</v>
          </cell>
          <cell r="AC6">
            <v>1</v>
          </cell>
          <cell r="AD6">
            <v>1</v>
          </cell>
          <cell r="AE6">
            <v>1</v>
          </cell>
          <cell r="AG6">
            <v>1</v>
          </cell>
          <cell r="AK6">
            <v>1</v>
          </cell>
          <cell r="AS6">
            <v>1</v>
          </cell>
          <cell r="AT6">
            <v>1</v>
          </cell>
          <cell r="AU6">
            <v>12</v>
          </cell>
          <cell r="AV6" t="str">
            <v/>
          </cell>
          <cell r="AW6">
            <v>1</v>
          </cell>
          <cell r="AX6">
            <v>1</v>
          </cell>
          <cell r="AY6">
            <v>1</v>
          </cell>
          <cell r="AZ6">
            <v>1</v>
          </cell>
          <cell r="BA6">
            <v>28</v>
          </cell>
          <cell r="BB6">
            <v>1</v>
          </cell>
          <cell r="BC6">
            <v>2</v>
          </cell>
          <cell r="BD6">
            <v>7</v>
          </cell>
          <cell r="BE6">
            <v>1</v>
          </cell>
          <cell r="BF6">
            <v>1</v>
          </cell>
          <cell r="BG6">
            <v>1</v>
          </cell>
          <cell r="BH6">
            <v>6</v>
          </cell>
          <cell r="BI6">
            <v>10</v>
          </cell>
          <cell r="BJ6">
            <v>15</v>
          </cell>
          <cell r="BN6">
            <v>1</v>
          </cell>
          <cell r="BO6">
            <v>1</v>
          </cell>
          <cell r="BP6">
            <v>13</v>
          </cell>
          <cell r="BQ6" t="str">
            <v/>
          </cell>
          <cell r="BR6">
            <v>1</v>
          </cell>
          <cell r="BS6">
            <v>1</v>
          </cell>
          <cell r="BT6">
            <v>1</v>
          </cell>
          <cell r="BU6">
            <v>1</v>
          </cell>
          <cell r="BV6">
            <v>28</v>
          </cell>
          <cell r="BW6">
            <v>1</v>
          </cell>
          <cell r="BX6">
            <v>2</v>
          </cell>
          <cell r="BY6">
            <v>8</v>
          </cell>
          <cell r="BZ6">
            <v>2</v>
          </cell>
          <cell r="CA6">
            <v>1</v>
          </cell>
          <cell r="CB6">
            <v>3</v>
          </cell>
          <cell r="CC6">
            <v>6</v>
          </cell>
          <cell r="CD6">
            <v>10</v>
          </cell>
          <cell r="CE6">
            <v>17</v>
          </cell>
          <cell r="CW6">
            <v>53186.155955250491</v>
          </cell>
          <cell r="DG6">
            <v>30.8</v>
          </cell>
          <cell r="DH6">
            <v>30.8</v>
          </cell>
          <cell r="DI6">
            <v>30.8</v>
          </cell>
          <cell r="DJ6">
            <v>30.8</v>
          </cell>
          <cell r="DK6">
            <v>30.8</v>
          </cell>
        </row>
        <row r="7">
          <cell r="B7">
            <v>2</v>
          </cell>
          <cell r="X7">
            <v>1</v>
          </cell>
          <cell r="Y7">
            <v>1</v>
          </cell>
          <cell r="AB7">
            <v>1</v>
          </cell>
          <cell r="AC7">
            <v>1</v>
          </cell>
          <cell r="AD7">
            <v>1</v>
          </cell>
          <cell r="AE7">
            <v>1</v>
          </cell>
          <cell r="AG7">
            <v>1</v>
          </cell>
          <cell r="AH7">
            <v>1</v>
          </cell>
          <cell r="AK7">
            <v>1</v>
          </cell>
          <cell r="AL7">
            <v>1</v>
          </cell>
          <cell r="AS7">
            <v>2</v>
          </cell>
          <cell r="AT7">
            <v>2</v>
          </cell>
          <cell r="AU7">
            <v>14</v>
          </cell>
          <cell r="AV7" t="str">
            <v/>
          </cell>
          <cell r="AW7">
            <v>2</v>
          </cell>
          <cell r="AX7">
            <v>2</v>
          </cell>
          <cell r="AY7">
            <v>2</v>
          </cell>
          <cell r="AZ7">
            <v>2</v>
          </cell>
          <cell r="BA7">
            <v>28</v>
          </cell>
          <cell r="BB7">
            <v>2</v>
          </cell>
          <cell r="BC7">
            <v>2</v>
          </cell>
          <cell r="BD7">
            <v>9</v>
          </cell>
          <cell r="BE7">
            <v>3</v>
          </cell>
          <cell r="BF7">
            <v>2</v>
          </cell>
          <cell r="BG7">
            <v>4</v>
          </cell>
          <cell r="BH7">
            <v>7</v>
          </cell>
          <cell r="BI7">
            <v>10</v>
          </cell>
          <cell r="BJ7">
            <v>18</v>
          </cell>
          <cell r="BN7">
            <v>2</v>
          </cell>
          <cell r="BO7">
            <v>2</v>
          </cell>
          <cell r="BP7">
            <v>15</v>
          </cell>
          <cell r="BQ7" t="str">
            <v/>
          </cell>
          <cell r="BR7">
            <v>2</v>
          </cell>
          <cell r="BS7">
            <v>2</v>
          </cell>
          <cell r="BT7">
            <v>2</v>
          </cell>
          <cell r="BU7">
            <v>2</v>
          </cell>
          <cell r="BV7">
            <v>28</v>
          </cell>
          <cell r="BW7">
            <v>2</v>
          </cell>
          <cell r="BX7">
            <v>2</v>
          </cell>
          <cell r="BY7">
            <v>10</v>
          </cell>
          <cell r="BZ7">
            <v>6</v>
          </cell>
          <cell r="CA7">
            <v>5</v>
          </cell>
          <cell r="CB7">
            <v>7</v>
          </cell>
          <cell r="CC7">
            <v>8</v>
          </cell>
          <cell r="CD7">
            <v>10</v>
          </cell>
          <cell r="CE7">
            <v>21</v>
          </cell>
          <cell r="CW7">
            <v>74310.821651885359</v>
          </cell>
          <cell r="DG7">
            <v>51.314285714285717</v>
          </cell>
          <cell r="DH7">
            <v>51.314285714285717</v>
          </cell>
          <cell r="DI7">
            <v>51.314285714285717</v>
          </cell>
          <cell r="DJ7">
            <v>51.314285714285717</v>
          </cell>
          <cell r="DK7">
            <v>51.314285714285717</v>
          </cell>
        </row>
        <row r="8">
          <cell r="B8">
            <v>3</v>
          </cell>
          <cell r="X8">
            <v>1</v>
          </cell>
          <cell r="Y8">
            <v>1</v>
          </cell>
          <cell r="AB8">
            <v>1</v>
          </cell>
          <cell r="AC8">
            <v>1</v>
          </cell>
          <cell r="AD8">
            <v>1</v>
          </cell>
          <cell r="AE8">
            <v>1</v>
          </cell>
          <cell r="AG8">
            <v>1</v>
          </cell>
          <cell r="AH8">
            <v>1</v>
          </cell>
          <cell r="AJ8">
            <v>1</v>
          </cell>
          <cell r="AK8">
            <v>1</v>
          </cell>
          <cell r="AL8">
            <v>1</v>
          </cell>
          <cell r="AS8">
            <v>3</v>
          </cell>
          <cell r="AT8">
            <v>3</v>
          </cell>
          <cell r="AU8">
            <v>16</v>
          </cell>
          <cell r="AV8" t="str">
            <v/>
          </cell>
          <cell r="AW8">
            <v>3</v>
          </cell>
          <cell r="AX8">
            <v>3</v>
          </cell>
          <cell r="AY8">
            <v>3</v>
          </cell>
          <cell r="AZ8">
            <v>3</v>
          </cell>
          <cell r="BA8">
            <v>28</v>
          </cell>
          <cell r="BB8">
            <v>3</v>
          </cell>
          <cell r="BC8">
            <v>3</v>
          </cell>
          <cell r="BD8">
            <v>11</v>
          </cell>
          <cell r="BE8">
            <v>7</v>
          </cell>
          <cell r="BF8">
            <v>6</v>
          </cell>
          <cell r="BG8">
            <v>8</v>
          </cell>
          <cell r="BH8">
            <v>9</v>
          </cell>
          <cell r="BI8">
            <v>10</v>
          </cell>
          <cell r="BJ8">
            <v>22</v>
          </cell>
          <cell r="BN8">
            <v>3</v>
          </cell>
          <cell r="BO8">
            <v>3</v>
          </cell>
          <cell r="BP8">
            <v>17</v>
          </cell>
          <cell r="BQ8" t="str">
            <v/>
          </cell>
          <cell r="BR8">
            <v>3</v>
          </cell>
          <cell r="BS8">
            <v>3</v>
          </cell>
          <cell r="BT8">
            <v>3</v>
          </cell>
          <cell r="BU8">
            <v>3</v>
          </cell>
          <cell r="BV8">
            <v>28</v>
          </cell>
          <cell r="BW8">
            <v>3</v>
          </cell>
          <cell r="BX8">
            <v>3</v>
          </cell>
          <cell r="BY8">
            <v>12</v>
          </cell>
          <cell r="BZ8">
            <v>10</v>
          </cell>
          <cell r="CA8">
            <v>9</v>
          </cell>
          <cell r="CB8">
            <v>10</v>
          </cell>
          <cell r="CC8">
            <v>11</v>
          </cell>
          <cell r="CD8">
            <v>10</v>
          </cell>
          <cell r="CE8">
            <v>25</v>
          </cell>
          <cell r="CW8">
            <v>95790.455327074364</v>
          </cell>
          <cell r="DG8">
            <v>71.011904761904759</v>
          </cell>
          <cell r="DH8">
            <v>71.011904761904759</v>
          </cell>
          <cell r="DI8">
            <v>71.011904761904759</v>
          </cell>
          <cell r="DJ8">
            <v>71.011904761904759</v>
          </cell>
          <cell r="DK8">
            <v>71.011904761904759</v>
          </cell>
        </row>
        <row r="9">
          <cell r="B9">
            <v>4</v>
          </cell>
          <cell r="D9">
            <v>4</v>
          </cell>
          <cell r="G9">
            <v>4</v>
          </cell>
          <cell r="H9">
            <v>4</v>
          </cell>
          <cell r="I9">
            <v>4</v>
          </cell>
          <cell r="J9">
            <v>4</v>
          </cell>
          <cell r="L9">
            <v>4</v>
          </cell>
          <cell r="M9">
            <v>4</v>
          </cell>
          <cell r="O9">
            <v>2</v>
          </cell>
          <cell r="P9">
            <v>2</v>
          </cell>
          <cell r="Q9">
            <v>2</v>
          </cell>
          <cell r="X9">
            <v>1</v>
          </cell>
          <cell r="Y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G9">
            <v>1</v>
          </cell>
          <cell r="AH9">
            <v>1</v>
          </cell>
          <cell r="AJ9">
            <v>1</v>
          </cell>
          <cell r="AK9">
            <v>1</v>
          </cell>
          <cell r="AL9">
            <v>1</v>
          </cell>
          <cell r="AM9">
            <v>1</v>
          </cell>
          <cell r="AS9">
            <v>4</v>
          </cell>
          <cell r="AT9">
            <v>4</v>
          </cell>
          <cell r="AU9">
            <v>18</v>
          </cell>
          <cell r="AV9" t="str">
            <v/>
          </cell>
          <cell r="AW9">
            <v>4</v>
          </cell>
          <cell r="AX9">
            <v>4</v>
          </cell>
          <cell r="AY9">
            <v>4</v>
          </cell>
          <cell r="AZ9">
            <v>4</v>
          </cell>
          <cell r="BA9">
            <v>28</v>
          </cell>
          <cell r="BB9">
            <v>4</v>
          </cell>
          <cell r="BC9">
            <v>4</v>
          </cell>
          <cell r="BD9">
            <v>13</v>
          </cell>
          <cell r="BE9">
            <v>11</v>
          </cell>
          <cell r="BF9">
            <v>10</v>
          </cell>
          <cell r="BG9">
            <v>11</v>
          </cell>
          <cell r="BH9">
            <v>12</v>
          </cell>
          <cell r="BI9">
            <v>11</v>
          </cell>
          <cell r="BJ9">
            <v>26</v>
          </cell>
          <cell r="BN9">
            <v>4</v>
          </cell>
          <cell r="BO9">
            <v>4</v>
          </cell>
          <cell r="BP9">
            <v>19</v>
          </cell>
          <cell r="BQ9" t="str">
            <v/>
          </cell>
          <cell r="BR9">
            <v>4</v>
          </cell>
          <cell r="BS9">
            <v>4</v>
          </cell>
          <cell r="BT9">
            <v>4</v>
          </cell>
          <cell r="BU9">
            <v>4</v>
          </cell>
          <cell r="BV9">
            <v>28</v>
          </cell>
          <cell r="BW9">
            <v>4</v>
          </cell>
          <cell r="BX9">
            <v>4</v>
          </cell>
          <cell r="BY9">
            <v>15</v>
          </cell>
          <cell r="BZ9">
            <v>13</v>
          </cell>
          <cell r="CA9">
            <v>13</v>
          </cell>
          <cell r="CB9">
            <v>13</v>
          </cell>
          <cell r="CC9">
            <v>13</v>
          </cell>
          <cell r="CD9">
            <v>11</v>
          </cell>
          <cell r="CE9">
            <v>29</v>
          </cell>
          <cell r="CW9">
            <v>116595.38367671001</v>
          </cell>
          <cell r="DG9">
            <v>92.392857142857139</v>
          </cell>
          <cell r="DH9">
            <v>92.392857142857139</v>
          </cell>
          <cell r="DI9">
            <v>92.392857142857139</v>
          </cell>
          <cell r="DJ9">
            <v>92.392857142857139</v>
          </cell>
          <cell r="DK9">
            <v>92.392857142857139</v>
          </cell>
        </row>
        <row r="10">
          <cell r="B10">
            <v>5</v>
          </cell>
          <cell r="X10">
            <v>1</v>
          </cell>
          <cell r="Y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G10">
            <v>1</v>
          </cell>
          <cell r="AH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O10">
            <v>1</v>
          </cell>
          <cell r="AS10">
            <v>5</v>
          </cell>
          <cell r="AT10">
            <v>5</v>
          </cell>
          <cell r="AU10">
            <v>20</v>
          </cell>
          <cell r="AV10" t="str">
            <v/>
          </cell>
          <cell r="AW10">
            <v>5</v>
          </cell>
          <cell r="AX10">
            <v>5</v>
          </cell>
          <cell r="AY10">
            <v>5</v>
          </cell>
          <cell r="AZ10">
            <v>5</v>
          </cell>
          <cell r="BA10">
            <v>28</v>
          </cell>
          <cell r="BB10">
            <v>5</v>
          </cell>
          <cell r="BC10">
            <v>5</v>
          </cell>
          <cell r="BD10">
            <v>16</v>
          </cell>
          <cell r="BE10">
            <v>14</v>
          </cell>
          <cell r="BF10">
            <v>14</v>
          </cell>
          <cell r="BG10">
            <v>14</v>
          </cell>
          <cell r="BH10">
            <v>14</v>
          </cell>
          <cell r="BI10">
            <v>11</v>
          </cell>
          <cell r="BJ10">
            <v>30</v>
          </cell>
          <cell r="BN10">
            <v>5</v>
          </cell>
          <cell r="BO10">
            <v>5</v>
          </cell>
          <cell r="BP10">
            <v>21</v>
          </cell>
          <cell r="BQ10" t="str">
            <v/>
          </cell>
          <cell r="BR10">
            <v>5</v>
          </cell>
          <cell r="BS10">
            <v>5</v>
          </cell>
          <cell r="BT10">
            <v>5</v>
          </cell>
          <cell r="BU10">
            <v>5</v>
          </cell>
          <cell r="BV10">
            <v>28</v>
          </cell>
          <cell r="BW10">
            <v>5</v>
          </cell>
          <cell r="BX10">
            <v>5</v>
          </cell>
          <cell r="BY10">
            <v>17</v>
          </cell>
          <cell r="BZ10">
            <v>15</v>
          </cell>
          <cell r="CA10">
            <v>15</v>
          </cell>
          <cell r="CB10">
            <v>15</v>
          </cell>
          <cell r="CC10">
            <v>15</v>
          </cell>
          <cell r="CD10">
            <v>11</v>
          </cell>
          <cell r="CE10">
            <v>33</v>
          </cell>
          <cell r="CW10">
            <v>138421.11062751408</v>
          </cell>
          <cell r="DG10">
            <v>125.60714285714286</v>
          </cell>
          <cell r="DH10">
            <v>125.60714285714286</v>
          </cell>
          <cell r="DI10">
            <v>125.60714285714286</v>
          </cell>
          <cell r="DJ10">
            <v>125.60714285714286</v>
          </cell>
          <cell r="DK10">
            <v>125.60714285714286</v>
          </cell>
        </row>
        <row r="11">
          <cell r="B11">
            <v>6</v>
          </cell>
          <cell r="X11">
            <v>1</v>
          </cell>
          <cell r="Y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G11">
            <v>1</v>
          </cell>
          <cell r="AH11">
            <v>1</v>
          </cell>
          <cell r="AJ11">
            <v>1</v>
          </cell>
          <cell r="AK11">
            <v>1</v>
          </cell>
          <cell r="AL11">
            <v>1</v>
          </cell>
          <cell r="AM11">
            <v>1</v>
          </cell>
          <cell r="AO11">
            <v>1</v>
          </cell>
          <cell r="AS11">
            <v>6</v>
          </cell>
          <cell r="AT11">
            <v>6</v>
          </cell>
          <cell r="AU11">
            <v>22</v>
          </cell>
          <cell r="AV11" t="str">
            <v/>
          </cell>
          <cell r="AW11">
            <v>6</v>
          </cell>
          <cell r="AX11">
            <v>6</v>
          </cell>
          <cell r="AY11">
            <v>6</v>
          </cell>
          <cell r="AZ11">
            <v>6</v>
          </cell>
          <cell r="BA11">
            <v>29</v>
          </cell>
          <cell r="BB11">
            <v>6</v>
          </cell>
          <cell r="BC11">
            <v>6</v>
          </cell>
          <cell r="BD11">
            <v>18</v>
          </cell>
          <cell r="BE11">
            <v>16</v>
          </cell>
          <cell r="BF11">
            <v>16</v>
          </cell>
          <cell r="BG11">
            <v>16</v>
          </cell>
          <cell r="BH11">
            <v>16</v>
          </cell>
          <cell r="BI11">
            <v>12</v>
          </cell>
          <cell r="BJ11">
            <v>34</v>
          </cell>
          <cell r="BN11">
            <v>6</v>
          </cell>
          <cell r="BO11">
            <v>6</v>
          </cell>
          <cell r="BP11">
            <v>23</v>
          </cell>
          <cell r="BQ11" t="str">
            <v/>
          </cell>
          <cell r="BR11">
            <v>6</v>
          </cell>
          <cell r="BS11">
            <v>6</v>
          </cell>
          <cell r="BT11">
            <v>6</v>
          </cell>
          <cell r="BU11">
            <v>6</v>
          </cell>
          <cell r="BV11">
            <v>29</v>
          </cell>
          <cell r="BW11">
            <v>6</v>
          </cell>
          <cell r="BX11">
            <v>6</v>
          </cell>
          <cell r="BY11">
            <v>19</v>
          </cell>
          <cell r="BZ11">
            <v>19</v>
          </cell>
          <cell r="CA11">
            <v>19</v>
          </cell>
          <cell r="CB11">
            <v>19</v>
          </cell>
          <cell r="CC11">
            <v>19</v>
          </cell>
          <cell r="CD11">
            <v>12</v>
          </cell>
          <cell r="CE11">
            <v>37</v>
          </cell>
          <cell r="CW11">
            <v>161489.64586076071</v>
          </cell>
          <cell r="DG11">
            <v>178.82142857142856</v>
          </cell>
          <cell r="DH11">
            <v>178.82142857142856</v>
          </cell>
          <cell r="DI11">
            <v>178.82142857142856</v>
          </cell>
          <cell r="DJ11">
            <v>178.82142857142856</v>
          </cell>
          <cell r="DK11">
            <v>178.82142857142856</v>
          </cell>
        </row>
        <row r="12">
          <cell r="B12">
            <v>7</v>
          </cell>
          <cell r="X12">
            <v>1</v>
          </cell>
          <cell r="Y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O12">
            <v>1</v>
          </cell>
          <cell r="AS12">
            <v>7</v>
          </cell>
          <cell r="AT12">
            <v>7</v>
          </cell>
          <cell r="AU12">
            <v>24</v>
          </cell>
          <cell r="AV12" t="str">
            <v/>
          </cell>
          <cell r="AW12">
            <v>7</v>
          </cell>
          <cell r="AX12">
            <v>7</v>
          </cell>
          <cell r="AY12">
            <v>7</v>
          </cell>
          <cell r="AZ12">
            <v>7</v>
          </cell>
          <cell r="BA12">
            <v>29</v>
          </cell>
          <cell r="BB12">
            <v>7</v>
          </cell>
          <cell r="BC12">
            <v>7</v>
          </cell>
          <cell r="BD12">
            <v>20</v>
          </cell>
          <cell r="BE12">
            <v>20</v>
          </cell>
          <cell r="BF12">
            <v>20</v>
          </cell>
          <cell r="BG12">
            <v>20</v>
          </cell>
          <cell r="BH12">
            <v>20</v>
          </cell>
          <cell r="BI12">
            <v>12</v>
          </cell>
          <cell r="BJ12">
            <v>38</v>
          </cell>
          <cell r="BN12">
            <v>7</v>
          </cell>
          <cell r="BO12">
            <v>7</v>
          </cell>
          <cell r="BP12">
            <v>25</v>
          </cell>
          <cell r="BQ12" t="str">
            <v/>
          </cell>
          <cell r="BR12">
            <v>7</v>
          </cell>
          <cell r="BS12">
            <v>7</v>
          </cell>
          <cell r="BT12">
            <v>7</v>
          </cell>
          <cell r="BU12">
            <v>7</v>
          </cell>
          <cell r="BV12">
            <v>29</v>
          </cell>
          <cell r="BW12">
            <v>7</v>
          </cell>
          <cell r="BX12">
            <v>7</v>
          </cell>
          <cell r="BY12">
            <v>22</v>
          </cell>
          <cell r="BZ12">
            <v>21</v>
          </cell>
          <cell r="CA12">
            <v>21</v>
          </cell>
          <cell r="CB12">
            <v>21</v>
          </cell>
          <cell r="CC12">
            <v>21</v>
          </cell>
          <cell r="CD12">
            <v>12</v>
          </cell>
          <cell r="CE12">
            <v>41</v>
          </cell>
          <cell r="CW12">
            <v>185934.33105646996</v>
          </cell>
          <cell r="DG12">
            <v>279.73571428571427</v>
          </cell>
          <cell r="DH12">
            <v>279.73571428571427</v>
          </cell>
          <cell r="DI12">
            <v>279.73571428571427</v>
          </cell>
          <cell r="DJ12">
            <v>279.73571428571427</v>
          </cell>
          <cell r="DK12">
            <v>279.73571428571427</v>
          </cell>
        </row>
        <row r="13">
          <cell r="B13">
            <v>8</v>
          </cell>
          <cell r="X13">
            <v>1</v>
          </cell>
          <cell r="Y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O13">
            <v>1</v>
          </cell>
          <cell r="AS13">
            <v>8</v>
          </cell>
          <cell r="AT13">
            <v>8</v>
          </cell>
          <cell r="AU13">
            <v>26</v>
          </cell>
          <cell r="AV13" t="str">
            <v/>
          </cell>
          <cell r="AW13">
            <v>8</v>
          </cell>
          <cell r="AX13">
            <v>8</v>
          </cell>
          <cell r="AY13">
            <v>8</v>
          </cell>
          <cell r="AZ13">
            <v>8</v>
          </cell>
          <cell r="BA13">
            <v>29</v>
          </cell>
          <cell r="BB13">
            <v>8</v>
          </cell>
          <cell r="BC13">
            <v>8</v>
          </cell>
          <cell r="BD13">
            <v>23</v>
          </cell>
          <cell r="BE13">
            <v>22</v>
          </cell>
          <cell r="BF13">
            <v>22</v>
          </cell>
          <cell r="BG13">
            <v>22</v>
          </cell>
          <cell r="BH13">
            <v>22</v>
          </cell>
          <cell r="BI13">
            <v>13</v>
          </cell>
          <cell r="BJ13">
            <v>42</v>
          </cell>
          <cell r="BN13">
            <v>8</v>
          </cell>
          <cell r="BO13">
            <v>8</v>
          </cell>
          <cell r="BP13">
            <v>27</v>
          </cell>
          <cell r="BQ13" t="str">
            <v/>
          </cell>
          <cell r="BR13">
            <v>8</v>
          </cell>
          <cell r="BS13">
            <v>8</v>
          </cell>
          <cell r="BT13">
            <v>8</v>
          </cell>
          <cell r="BU13">
            <v>8</v>
          </cell>
          <cell r="BV13">
            <v>29</v>
          </cell>
          <cell r="BW13">
            <v>8</v>
          </cell>
          <cell r="BX13">
            <v>8</v>
          </cell>
          <cell r="BY13">
            <v>24</v>
          </cell>
          <cell r="BZ13">
            <v>23</v>
          </cell>
          <cell r="CA13">
            <v>23</v>
          </cell>
          <cell r="CB13">
            <v>23</v>
          </cell>
          <cell r="CC13">
            <v>23</v>
          </cell>
          <cell r="CD13">
            <v>13</v>
          </cell>
          <cell r="CE13">
            <v>45</v>
          </cell>
          <cell r="CW13">
            <v>212759.16890419926</v>
          </cell>
          <cell r="DG13">
            <v>470.70714285714286</v>
          </cell>
          <cell r="DH13">
            <v>470.70714285714286</v>
          </cell>
          <cell r="DI13">
            <v>470.70714285714286</v>
          </cell>
          <cell r="DJ13">
            <v>470.70714285714286</v>
          </cell>
          <cell r="DK13">
            <v>470.70714285714286</v>
          </cell>
        </row>
        <row r="14">
          <cell r="B14">
            <v>9</v>
          </cell>
          <cell r="X14">
            <v>1</v>
          </cell>
          <cell r="Y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O14">
            <v>1</v>
          </cell>
          <cell r="AS14">
            <v>9</v>
          </cell>
          <cell r="AT14">
            <v>9</v>
          </cell>
          <cell r="AU14">
            <v>28</v>
          </cell>
          <cell r="AV14" t="str">
            <v/>
          </cell>
          <cell r="AW14">
            <v>9</v>
          </cell>
          <cell r="AX14">
            <v>9</v>
          </cell>
          <cell r="AY14">
            <v>9</v>
          </cell>
          <cell r="AZ14">
            <v>9</v>
          </cell>
          <cell r="BA14">
            <v>29</v>
          </cell>
          <cell r="BB14">
            <v>9</v>
          </cell>
          <cell r="BC14">
            <v>9</v>
          </cell>
          <cell r="BD14">
            <v>25</v>
          </cell>
          <cell r="BE14">
            <v>24</v>
          </cell>
          <cell r="BF14">
            <v>24</v>
          </cell>
          <cell r="BG14">
            <v>24</v>
          </cell>
          <cell r="BH14">
            <v>24</v>
          </cell>
          <cell r="BI14">
            <v>13</v>
          </cell>
          <cell r="BJ14">
            <v>46</v>
          </cell>
          <cell r="BN14">
            <v>9</v>
          </cell>
          <cell r="BO14">
            <v>9</v>
          </cell>
          <cell r="BP14">
            <v>29</v>
          </cell>
          <cell r="BQ14" t="str">
            <v/>
          </cell>
          <cell r="BR14">
            <v>9</v>
          </cell>
          <cell r="BS14">
            <v>9</v>
          </cell>
          <cell r="BT14">
            <v>9</v>
          </cell>
          <cell r="BU14">
            <v>9</v>
          </cell>
          <cell r="BV14">
            <v>29</v>
          </cell>
          <cell r="BW14">
            <v>9</v>
          </cell>
          <cell r="BX14">
            <v>9</v>
          </cell>
          <cell r="BY14">
            <v>27</v>
          </cell>
          <cell r="BZ14">
            <v>27</v>
          </cell>
          <cell r="CA14">
            <v>27</v>
          </cell>
          <cell r="CB14">
            <v>27</v>
          </cell>
          <cell r="CC14">
            <v>27</v>
          </cell>
          <cell r="CD14">
            <v>13</v>
          </cell>
          <cell r="CE14">
            <v>49</v>
          </cell>
          <cell r="CW14">
            <v>240934.75140694092</v>
          </cell>
          <cell r="DG14">
            <v>730.32142857142856</v>
          </cell>
          <cell r="DH14">
            <v>730.32142857142856</v>
          </cell>
          <cell r="DI14">
            <v>730.32142857142856</v>
          </cell>
          <cell r="DJ14">
            <v>730.32142857142856</v>
          </cell>
          <cell r="DK14">
            <v>730.32142857142856</v>
          </cell>
        </row>
        <row r="15">
          <cell r="B15">
            <v>10</v>
          </cell>
          <cell r="S15">
            <v>2</v>
          </cell>
          <cell r="X15">
            <v>1</v>
          </cell>
          <cell r="Y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S15">
            <v>10</v>
          </cell>
          <cell r="AT15">
            <v>10</v>
          </cell>
          <cell r="AU15">
            <v>30</v>
          </cell>
          <cell r="AV15" t="str">
            <v/>
          </cell>
          <cell r="AW15">
            <v>10</v>
          </cell>
          <cell r="AX15">
            <v>10</v>
          </cell>
          <cell r="AY15">
            <v>10</v>
          </cell>
          <cell r="AZ15">
            <v>10</v>
          </cell>
          <cell r="BA15">
            <v>30</v>
          </cell>
          <cell r="BB15">
            <v>10</v>
          </cell>
          <cell r="BC15">
            <v>10</v>
          </cell>
          <cell r="BD15">
            <v>28</v>
          </cell>
          <cell r="BE15">
            <v>28</v>
          </cell>
          <cell r="BF15">
            <v>28</v>
          </cell>
          <cell r="BG15">
            <v>28</v>
          </cell>
          <cell r="BH15">
            <v>28</v>
          </cell>
          <cell r="BI15">
            <v>14</v>
          </cell>
          <cell r="BJ15">
            <v>50</v>
          </cell>
          <cell r="BN15">
            <v>10</v>
          </cell>
          <cell r="BO15">
            <v>10</v>
          </cell>
          <cell r="BP15">
            <v>31</v>
          </cell>
          <cell r="BQ15" t="str">
            <v/>
          </cell>
          <cell r="BR15">
            <v>10</v>
          </cell>
          <cell r="BS15">
            <v>10</v>
          </cell>
          <cell r="BT15">
            <v>10</v>
          </cell>
          <cell r="BU15">
            <v>10</v>
          </cell>
          <cell r="BV15">
            <v>30</v>
          </cell>
          <cell r="BW15">
            <v>10</v>
          </cell>
          <cell r="BX15">
            <v>10</v>
          </cell>
          <cell r="BY15">
            <v>29</v>
          </cell>
          <cell r="BZ15">
            <v>29</v>
          </cell>
          <cell r="CA15">
            <v>29</v>
          </cell>
          <cell r="CB15">
            <v>29</v>
          </cell>
          <cell r="CC15">
            <v>29</v>
          </cell>
          <cell r="CD15">
            <v>14</v>
          </cell>
          <cell r="CE15">
            <v>54</v>
          </cell>
          <cell r="CW15">
            <v>270428.55984030984</v>
          </cell>
          <cell r="DG15">
            <v>1069.9357142857143</v>
          </cell>
          <cell r="DH15">
            <v>1069.9357142857143</v>
          </cell>
          <cell r="DI15">
            <v>1069.9357142857143</v>
          </cell>
          <cell r="DJ15">
            <v>1069.9357142857143</v>
          </cell>
          <cell r="DK15">
            <v>1069.9357142857143</v>
          </cell>
        </row>
        <row r="16">
          <cell r="B16">
            <v>11</v>
          </cell>
          <cell r="S16">
            <v>4</v>
          </cell>
          <cell r="X16">
            <v>1</v>
          </cell>
          <cell r="Y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S16">
            <v>11</v>
          </cell>
          <cell r="AT16">
            <v>11</v>
          </cell>
          <cell r="AU16">
            <v>32</v>
          </cell>
          <cell r="AV16" t="str">
            <v/>
          </cell>
          <cell r="AW16">
            <v>11</v>
          </cell>
          <cell r="AX16">
            <v>11</v>
          </cell>
          <cell r="AY16">
            <v>11</v>
          </cell>
          <cell r="AZ16">
            <v>11</v>
          </cell>
          <cell r="BA16">
            <v>30</v>
          </cell>
          <cell r="BB16">
            <v>11</v>
          </cell>
          <cell r="BC16">
            <v>11</v>
          </cell>
          <cell r="BD16">
            <v>30</v>
          </cell>
          <cell r="BE16">
            <v>30</v>
          </cell>
          <cell r="BF16">
            <v>30</v>
          </cell>
          <cell r="BG16">
            <v>30</v>
          </cell>
          <cell r="BH16">
            <v>30</v>
          </cell>
          <cell r="BI16">
            <v>14</v>
          </cell>
          <cell r="BJ16">
            <v>55</v>
          </cell>
          <cell r="BN16">
            <v>11</v>
          </cell>
          <cell r="BO16">
            <v>11</v>
          </cell>
          <cell r="BP16">
            <v>33</v>
          </cell>
          <cell r="BQ16" t="str">
            <v/>
          </cell>
          <cell r="BR16">
            <v>11</v>
          </cell>
          <cell r="BS16">
            <v>11</v>
          </cell>
          <cell r="BT16">
            <v>11</v>
          </cell>
          <cell r="BU16">
            <v>11</v>
          </cell>
          <cell r="BV16">
            <v>30</v>
          </cell>
          <cell r="BW16">
            <v>11</v>
          </cell>
          <cell r="BX16">
            <v>11</v>
          </cell>
          <cell r="BY16">
            <v>31</v>
          </cell>
          <cell r="BZ16">
            <v>32</v>
          </cell>
          <cell r="CA16">
            <v>32</v>
          </cell>
          <cell r="CB16">
            <v>32</v>
          </cell>
          <cell r="CC16">
            <v>32</v>
          </cell>
          <cell r="CD16">
            <v>14</v>
          </cell>
          <cell r="CE16">
            <v>59</v>
          </cell>
          <cell r="CW16">
            <v>300968.22464749857</v>
          </cell>
          <cell r="DG16">
            <v>1454.2</v>
          </cell>
          <cell r="DH16">
            <v>1454.2</v>
          </cell>
          <cell r="DI16">
            <v>1454.2</v>
          </cell>
          <cell r="DJ16">
            <v>1454.2</v>
          </cell>
          <cell r="DK16">
            <v>1454.2</v>
          </cell>
        </row>
        <row r="17">
          <cell r="B17">
            <v>12</v>
          </cell>
          <cell r="S17">
            <v>6</v>
          </cell>
          <cell r="X17">
            <v>1</v>
          </cell>
          <cell r="Y17">
            <v>1</v>
          </cell>
          <cell r="Z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S17">
            <v>12</v>
          </cell>
          <cell r="AT17">
            <v>12</v>
          </cell>
          <cell r="AU17">
            <v>34</v>
          </cell>
          <cell r="AV17" t="str">
            <v/>
          </cell>
          <cell r="AW17">
            <v>12</v>
          </cell>
          <cell r="AX17">
            <v>12</v>
          </cell>
          <cell r="AY17">
            <v>12</v>
          </cell>
          <cell r="AZ17">
            <v>12</v>
          </cell>
          <cell r="BA17">
            <v>30</v>
          </cell>
          <cell r="BB17">
            <v>12</v>
          </cell>
          <cell r="BC17">
            <v>12</v>
          </cell>
          <cell r="BD17">
            <v>32</v>
          </cell>
          <cell r="BE17">
            <v>33</v>
          </cell>
          <cell r="BF17">
            <v>33</v>
          </cell>
          <cell r="BG17">
            <v>33</v>
          </cell>
          <cell r="BH17">
            <v>33</v>
          </cell>
          <cell r="BI17">
            <v>15</v>
          </cell>
          <cell r="BJ17">
            <v>60</v>
          </cell>
          <cell r="BN17">
            <v>12</v>
          </cell>
          <cell r="BO17">
            <v>12</v>
          </cell>
          <cell r="BP17">
            <v>35</v>
          </cell>
          <cell r="BQ17" t="str">
            <v/>
          </cell>
          <cell r="BR17">
            <v>12</v>
          </cell>
          <cell r="BS17">
            <v>12</v>
          </cell>
          <cell r="BT17">
            <v>12</v>
          </cell>
          <cell r="BU17">
            <v>12</v>
          </cell>
          <cell r="BV17">
            <v>30</v>
          </cell>
          <cell r="BW17">
            <v>12</v>
          </cell>
          <cell r="BX17">
            <v>12</v>
          </cell>
          <cell r="BY17">
            <v>33</v>
          </cell>
          <cell r="BZ17">
            <v>34</v>
          </cell>
          <cell r="CA17">
            <v>34</v>
          </cell>
          <cell r="CB17">
            <v>34</v>
          </cell>
          <cell r="CC17">
            <v>34</v>
          </cell>
          <cell r="CD17">
            <v>15</v>
          </cell>
          <cell r="CE17">
            <v>64</v>
          </cell>
          <cell r="CW17">
            <v>333772.22756948404</v>
          </cell>
          <cell r="DG17">
            <v>1897.6000000000001</v>
          </cell>
          <cell r="DH17">
            <v>1897.6000000000001</v>
          </cell>
          <cell r="DI17">
            <v>1897.6000000000001</v>
          </cell>
          <cell r="DJ17">
            <v>1897.6000000000001</v>
          </cell>
          <cell r="DK17">
            <v>1897.6000000000001</v>
          </cell>
        </row>
        <row r="18">
          <cell r="B18">
            <v>13</v>
          </cell>
          <cell r="S18">
            <v>8</v>
          </cell>
          <cell r="X18">
            <v>1</v>
          </cell>
          <cell r="Y18">
            <v>1</v>
          </cell>
          <cell r="Z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S18">
            <v>13</v>
          </cell>
          <cell r="AT18">
            <v>13</v>
          </cell>
          <cell r="AU18">
            <v>36</v>
          </cell>
          <cell r="AV18" t="str">
            <v/>
          </cell>
          <cell r="AW18">
            <v>13</v>
          </cell>
          <cell r="AX18">
            <v>13</v>
          </cell>
          <cell r="AY18">
            <v>13</v>
          </cell>
          <cell r="AZ18">
            <v>13</v>
          </cell>
          <cell r="BA18">
            <v>30</v>
          </cell>
          <cell r="BB18">
            <v>13</v>
          </cell>
          <cell r="BC18">
            <v>13</v>
          </cell>
          <cell r="BD18">
            <v>34</v>
          </cell>
          <cell r="BE18">
            <v>35</v>
          </cell>
          <cell r="BF18">
            <v>35</v>
          </cell>
          <cell r="BG18">
            <v>35</v>
          </cell>
          <cell r="BH18">
            <v>35</v>
          </cell>
          <cell r="BI18">
            <v>15</v>
          </cell>
          <cell r="BJ18">
            <v>65</v>
          </cell>
          <cell r="BN18">
            <v>13</v>
          </cell>
          <cell r="BO18">
            <v>13</v>
          </cell>
          <cell r="BP18">
            <v>37</v>
          </cell>
          <cell r="BQ18" t="str">
            <v/>
          </cell>
          <cell r="BR18">
            <v>13</v>
          </cell>
          <cell r="BS18">
            <v>13</v>
          </cell>
          <cell r="BT18">
            <v>13</v>
          </cell>
          <cell r="BU18">
            <v>13</v>
          </cell>
          <cell r="BV18">
            <v>30</v>
          </cell>
          <cell r="BW18">
            <v>13</v>
          </cell>
          <cell r="BX18">
            <v>13</v>
          </cell>
          <cell r="BY18">
            <v>35</v>
          </cell>
          <cell r="BZ18">
            <v>35</v>
          </cell>
          <cell r="CA18">
            <v>35</v>
          </cell>
          <cell r="CB18">
            <v>35</v>
          </cell>
          <cell r="CC18">
            <v>35</v>
          </cell>
          <cell r="CD18">
            <v>15</v>
          </cell>
          <cell r="CE18">
            <v>69</v>
          </cell>
          <cell r="CW18">
            <v>369407.32524660241</v>
          </cell>
          <cell r="DG18">
            <v>2376.8000000000002</v>
          </cell>
          <cell r="DH18">
            <v>2376.8000000000002</v>
          </cell>
          <cell r="DI18">
            <v>2376.8000000000002</v>
          </cell>
          <cell r="DJ18">
            <v>2376.8000000000002</v>
          </cell>
          <cell r="DK18">
            <v>2376.8000000000002</v>
          </cell>
        </row>
        <row r="19">
          <cell r="B19">
            <v>14</v>
          </cell>
          <cell r="S19">
            <v>10</v>
          </cell>
          <cell r="X19">
            <v>1</v>
          </cell>
          <cell r="Y19">
            <v>1</v>
          </cell>
          <cell r="Z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S19">
            <v>14</v>
          </cell>
          <cell r="AT19">
            <v>14</v>
          </cell>
          <cell r="AU19">
            <v>38</v>
          </cell>
          <cell r="AV19" t="str">
            <v/>
          </cell>
          <cell r="AW19">
            <v>14</v>
          </cell>
          <cell r="AX19">
            <v>14</v>
          </cell>
          <cell r="AY19">
            <v>14</v>
          </cell>
          <cell r="AZ19">
            <v>14</v>
          </cell>
          <cell r="BA19">
            <v>30</v>
          </cell>
          <cell r="BB19">
            <v>14</v>
          </cell>
          <cell r="BC19">
            <v>14</v>
          </cell>
          <cell r="BD19">
            <v>36</v>
          </cell>
          <cell r="BE19">
            <v>36</v>
          </cell>
          <cell r="BF19">
            <v>36</v>
          </cell>
          <cell r="BG19">
            <v>36</v>
          </cell>
          <cell r="BH19">
            <v>36</v>
          </cell>
          <cell r="BI19">
            <v>16</v>
          </cell>
          <cell r="BJ19">
            <v>70</v>
          </cell>
          <cell r="BN19">
            <v>14</v>
          </cell>
          <cell r="BO19">
            <v>14</v>
          </cell>
          <cell r="BP19">
            <v>39</v>
          </cell>
          <cell r="BQ19" t="str">
            <v/>
          </cell>
          <cell r="BR19">
            <v>14</v>
          </cell>
          <cell r="BS19">
            <v>14</v>
          </cell>
          <cell r="BT19">
            <v>14</v>
          </cell>
          <cell r="BU19">
            <v>14</v>
          </cell>
          <cell r="BV19">
            <v>30</v>
          </cell>
          <cell r="BW19">
            <v>14</v>
          </cell>
          <cell r="BX19">
            <v>14</v>
          </cell>
          <cell r="BY19">
            <v>37</v>
          </cell>
          <cell r="BZ19">
            <v>37</v>
          </cell>
          <cell r="CA19">
            <v>37</v>
          </cell>
          <cell r="CB19">
            <v>37</v>
          </cell>
          <cell r="CC19">
            <v>37</v>
          </cell>
          <cell r="CD19">
            <v>16</v>
          </cell>
          <cell r="CE19">
            <v>74</v>
          </cell>
          <cell r="CW19">
            <v>406512.1554665881</v>
          </cell>
          <cell r="DG19">
            <v>2956.3333333333335</v>
          </cell>
          <cell r="DH19">
            <v>2956.3333333333335</v>
          </cell>
          <cell r="DI19">
            <v>2956.3333333333335</v>
          </cell>
          <cell r="DJ19">
            <v>2956.3333333333335</v>
          </cell>
          <cell r="DK19">
            <v>2956.3333333333335</v>
          </cell>
        </row>
        <row r="20">
          <cell r="B20">
            <v>15</v>
          </cell>
          <cell r="S20">
            <v>12</v>
          </cell>
          <cell r="X20">
            <v>1</v>
          </cell>
          <cell r="Y20">
            <v>1</v>
          </cell>
          <cell r="Z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S20">
            <v>15</v>
          </cell>
          <cell r="AT20">
            <v>15</v>
          </cell>
          <cell r="AU20">
            <v>40</v>
          </cell>
          <cell r="AV20" t="str">
            <v/>
          </cell>
          <cell r="AW20">
            <v>15</v>
          </cell>
          <cell r="AX20">
            <v>15</v>
          </cell>
          <cell r="AY20">
            <v>15</v>
          </cell>
          <cell r="AZ20">
            <v>15</v>
          </cell>
          <cell r="BA20">
            <v>30</v>
          </cell>
          <cell r="BB20">
            <v>15</v>
          </cell>
          <cell r="BC20">
            <v>15</v>
          </cell>
          <cell r="BD20">
            <v>38</v>
          </cell>
          <cell r="BE20">
            <v>38</v>
          </cell>
          <cell r="BF20">
            <v>38</v>
          </cell>
          <cell r="BG20">
            <v>38</v>
          </cell>
          <cell r="BH20">
            <v>38</v>
          </cell>
          <cell r="BI20">
            <v>16</v>
          </cell>
          <cell r="BJ20">
            <v>75</v>
          </cell>
          <cell r="BN20">
            <v>15</v>
          </cell>
          <cell r="BO20">
            <v>15</v>
          </cell>
          <cell r="BP20">
            <v>41</v>
          </cell>
          <cell r="BQ20" t="str">
            <v/>
          </cell>
          <cell r="BR20">
            <v>15</v>
          </cell>
          <cell r="BS20">
            <v>15</v>
          </cell>
          <cell r="BT20">
            <v>15</v>
          </cell>
          <cell r="BU20">
            <v>15</v>
          </cell>
          <cell r="BV20">
            <v>30</v>
          </cell>
          <cell r="BW20">
            <v>15</v>
          </cell>
          <cell r="BX20">
            <v>15</v>
          </cell>
          <cell r="BY20">
            <v>39</v>
          </cell>
          <cell r="BZ20">
            <v>40</v>
          </cell>
          <cell r="CA20">
            <v>40</v>
          </cell>
          <cell r="CB20">
            <v>40</v>
          </cell>
          <cell r="CC20">
            <v>40</v>
          </cell>
          <cell r="CD20">
            <v>16</v>
          </cell>
          <cell r="CE20">
            <v>79</v>
          </cell>
          <cell r="CW20">
            <v>445209.62650778296</v>
          </cell>
          <cell r="DG20">
            <v>3659</v>
          </cell>
          <cell r="DH20">
            <v>3659</v>
          </cell>
          <cell r="DI20">
            <v>3659</v>
          </cell>
          <cell r="DJ20">
            <v>3659</v>
          </cell>
          <cell r="DK20">
            <v>3659</v>
          </cell>
        </row>
        <row r="21">
          <cell r="B21">
            <v>16</v>
          </cell>
          <cell r="S21">
            <v>14</v>
          </cell>
          <cell r="X21">
            <v>1</v>
          </cell>
          <cell r="Y21">
            <v>1</v>
          </cell>
          <cell r="Z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S21">
            <v>16</v>
          </cell>
          <cell r="AT21">
            <v>16</v>
          </cell>
          <cell r="AU21">
            <v>42</v>
          </cell>
          <cell r="AV21" t="str">
            <v/>
          </cell>
          <cell r="AW21">
            <v>16</v>
          </cell>
          <cell r="AX21">
            <v>16</v>
          </cell>
          <cell r="AY21">
            <v>16</v>
          </cell>
          <cell r="AZ21">
            <v>16</v>
          </cell>
          <cell r="BA21">
            <v>30</v>
          </cell>
          <cell r="BB21">
            <v>16</v>
          </cell>
          <cell r="BC21">
            <v>16</v>
          </cell>
          <cell r="BD21">
            <v>40</v>
          </cell>
          <cell r="BE21">
            <v>41</v>
          </cell>
          <cell r="BF21">
            <v>41</v>
          </cell>
          <cell r="BG21">
            <v>41</v>
          </cell>
          <cell r="BH21">
            <v>41</v>
          </cell>
          <cell r="BI21">
            <v>17</v>
          </cell>
          <cell r="BJ21">
            <v>80</v>
          </cell>
          <cell r="BN21">
            <v>16</v>
          </cell>
          <cell r="BO21">
            <v>16</v>
          </cell>
          <cell r="BP21">
            <v>43</v>
          </cell>
          <cell r="BQ21" t="str">
            <v/>
          </cell>
          <cell r="BR21">
            <v>16</v>
          </cell>
          <cell r="BS21">
            <v>16</v>
          </cell>
          <cell r="BT21">
            <v>16</v>
          </cell>
          <cell r="BU21">
            <v>16</v>
          </cell>
          <cell r="BV21">
            <v>30</v>
          </cell>
          <cell r="BW21">
            <v>16</v>
          </cell>
          <cell r="BX21">
            <v>16</v>
          </cell>
          <cell r="BY21">
            <v>41</v>
          </cell>
          <cell r="BZ21">
            <v>41</v>
          </cell>
          <cell r="CA21">
            <v>41</v>
          </cell>
          <cell r="CB21">
            <v>41</v>
          </cell>
          <cell r="CC21">
            <v>41</v>
          </cell>
          <cell r="CD21">
            <v>17</v>
          </cell>
          <cell r="CE21">
            <v>80</v>
          </cell>
          <cell r="CW21">
            <v>487289.07415020582</v>
          </cell>
          <cell r="DG21">
            <v>4428.3095238095239</v>
          </cell>
          <cell r="DH21">
            <v>4428.3095238095239</v>
          </cell>
          <cell r="DI21">
            <v>4428.3095238095239</v>
          </cell>
          <cell r="DJ21">
            <v>4428.3095238095239</v>
          </cell>
          <cell r="DK21">
            <v>4428.3095238095239</v>
          </cell>
        </row>
        <row r="22">
          <cell r="B22">
            <v>17</v>
          </cell>
          <cell r="S22">
            <v>16</v>
          </cell>
          <cell r="X22">
            <v>1</v>
          </cell>
          <cell r="Y22">
            <v>1</v>
          </cell>
          <cell r="Z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S22">
            <v>17</v>
          </cell>
          <cell r="AT22">
            <v>17</v>
          </cell>
          <cell r="AU22">
            <v>44</v>
          </cell>
          <cell r="AV22" t="str">
            <v/>
          </cell>
          <cell r="AW22">
            <v>17</v>
          </cell>
          <cell r="AX22">
            <v>17</v>
          </cell>
          <cell r="AY22">
            <v>17</v>
          </cell>
          <cell r="AZ22">
            <v>17</v>
          </cell>
          <cell r="BA22">
            <v>30</v>
          </cell>
          <cell r="BB22">
            <v>17</v>
          </cell>
          <cell r="BC22">
            <v>17</v>
          </cell>
          <cell r="BD22">
            <v>42</v>
          </cell>
          <cell r="BE22">
            <v>42</v>
          </cell>
          <cell r="BF22">
            <v>42</v>
          </cell>
          <cell r="BG22">
            <v>42</v>
          </cell>
          <cell r="BH22">
            <v>42</v>
          </cell>
          <cell r="BI22">
            <v>17</v>
          </cell>
          <cell r="BN22">
            <v>17</v>
          </cell>
          <cell r="BO22">
            <v>17</v>
          </cell>
          <cell r="BP22">
            <v>45</v>
          </cell>
          <cell r="BQ22" t="str">
            <v/>
          </cell>
          <cell r="BR22">
            <v>17</v>
          </cell>
          <cell r="BS22">
            <v>17</v>
          </cell>
          <cell r="BT22">
            <v>17</v>
          </cell>
          <cell r="BU22">
            <v>17</v>
          </cell>
          <cell r="BV22">
            <v>30</v>
          </cell>
          <cell r="BW22">
            <v>17</v>
          </cell>
          <cell r="BX22">
            <v>17</v>
          </cell>
          <cell r="BY22">
            <v>43</v>
          </cell>
          <cell r="BZ22">
            <v>43</v>
          </cell>
          <cell r="CA22">
            <v>43</v>
          </cell>
          <cell r="CB22">
            <v>43</v>
          </cell>
          <cell r="CC22">
            <v>43</v>
          </cell>
          <cell r="CD22">
            <v>17</v>
          </cell>
          <cell r="CE22" t="str">
            <v/>
          </cell>
          <cell r="CW22">
            <v>532686.84752854123</v>
          </cell>
          <cell r="DG22">
            <v>5407.7857142857147</v>
          </cell>
          <cell r="DH22">
            <v>5407.7857142857147</v>
          </cell>
          <cell r="DI22">
            <v>5407.7857142857147</v>
          </cell>
          <cell r="DJ22">
            <v>5407.7857142857147</v>
          </cell>
          <cell r="DK22">
            <v>5407.7857142857147</v>
          </cell>
        </row>
        <row r="23">
          <cell r="B23">
            <v>18</v>
          </cell>
          <cell r="S23">
            <v>18</v>
          </cell>
          <cell r="X23">
            <v>1</v>
          </cell>
          <cell r="Y23">
            <v>1</v>
          </cell>
          <cell r="Z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S23">
            <v>18</v>
          </cell>
          <cell r="AT23">
            <v>18</v>
          </cell>
          <cell r="AU23">
            <v>46</v>
          </cell>
          <cell r="AV23" t="str">
            <v/>
          </cell>
          <cell r="AW23">
            <v>18</v>
          </cell>
          <cell r="AX23">
            <v>18</v>
          </cell>
          <cell r="AY23">
            <v>18</v>
          </cell>
          <cell r="AZ23">
            <v>18</v>
          </cell>
          <cell r="BA23">
            <v>30</v>
          </cell>
          <cell r="BB23">
            <v>18</v>
          </cell>
          <cell r="BC23">
            <v>18</v>
          </cell>
          <cell r="BD23">
            <v>44</v>
          </cell>
          <cell r="BE23">
            <v>44</v>
          </cell>
          <cell r="BF23">
            <v>44</v>
          </cell>
          <cell r="BG23">
            <v>44</v>
          </cell>
          <cell r="BH23">
            <v>44</v>
          </cell>
          <cell r="BI23">
            <v>18</v>
          </cell>
          <cell r="BN23">
            <v>18</v>
          </cell>
          <cell r="BO23">
            <v>18</v>
          </cell>
          <cell r="BP23">
            <v>47</v>
          </cell>
          <cell r="BQ23" t="str">
            <v/>
          </cell>
          <cell r="BR23">
            <v>18</v>
          </cell>
          <cell r="BS23">
            <v>18</v>
          </cell>
          <cell r="BT23">
            <v>18</v>
          </cell>
          <cell r="BU23">
            <v>18</v>
          </cell>
          <cell r="BV23">
            <v>30</v>
          </cell>
          <cell r="BW23">
            <v>18</v>
          </cell>
          <cell r="BX23">
            <v>18</v>
          </cell>
          <cell r="BY23">
            <v>45</v>
          </cell>
          <cell r="BZ23">
            <v>46</v>
          </cell>
          <cell r="CA23">
            <v>46</v>
          </cell>
          <cell r="CB23">
            <v>46</v>
          </cell>
          <cell r="CC23">
            <v>46</v>
          </cell>
          <cell r="CD23">
            <v>18</v>
          </cell>
          <cell r="CE23" t="str">
            <v/>
          </cell>
          <cell r="CW23">
            <v>579347.05522036715</v>
          </cell>
          <cell r="DG23">
            <v>6559.9285714285716</v>
          </cell>
          <cell r="DH23">
            <v>6559.9285714285716</v>
          </cell>
          <cell r="DI23">
            <v>6559.9285714285716</v>
          </cell>
          <cell r="DJ23">
            <v>6559.9285714285716</v>
          </cell>
          <cell r="DK23">
            <v>6559.9285714285716</v>
          </cell>
        </row>
        <row r="24">
          <cell r="B24">
            <v>19</v>
          </cell>
          <cell r="S24">
            <v>19</v>
          </cell>
          <cell r="X24">
            <v>1</v>
          </cell>
          <cell r="Y24">
            <v>1</v>
          </cell>
          <cell r="Z24">
            <v>1</v>
          </cell>
          <cell r="AB24">
            <v>1</v>
          </cell>
          <cell r="AC24">
            <v>1</v>
          </cell>
          <cell r="AD24">
            <v>1</v>
          </cell>
          <cell r="AE24">
            <v>1</v>
          </cell>
          <cell r="AG24">
            <v>1</v>
          </cell>
          <cell r="AH24">
            <v>1</v>
          </cell>
          <cell r="AI24">
            <v>1</v>
          </cell>
          <cell r="AJ24">
            <v>1</v>
          </cell>
          <cell r="AK24">
            <v>1</v>
          </cell>
          <cell r="AL24">
            <v>1</v>
          </cell>
          <cell r="AM24">
            <v>1</v>
          </cell>
          <cell r="AN24">
            <v>1</v>
          </cell>
          <cell r="AO24">
            <v>1</v>
          </cell>
          <cell r="AS24">
            <v>19</v>
          </cell>
          <cell r="AT24">
            <v>19</v>
          </cell>
          <cell r="AU24">
            <v>48</v>
          </cell>
          <cell r="AV24" t="str">
            <v/>
          </cell>
          <cell r="AW24">
            <v>19</v>
          </cell>
          <cell r="AX24">
            <v>19</v>
          </cell>
          <cell r="AY24">
            <v>19</v>
          </cell>
          <cell r="AZ24">
            <v>19</v>
          </cell>
          <cell r="BA24">
            <v>30</v>
          </cell>
          <cell r="BB24">
            <v>19</v>
          </cell>
          <cell r="BC24">
            <v>19</v>
          </cell>
          <cell r="BD24">
            <v>46</v>
          </cell>
          <cell r="BE24">
            <v>47</v>
          </cell>
          <cell r="BF24">
            <v>47</v>
          </cell>
          <cell r="BG24">
            <v>47</v>
          </cell>
          <cell r="BH24">
            <v>47</v>
          </cell>
          <cell r="BI24">
            <v>19</v>
          </cell>
          <cell r="BN24">
            <v>19</v>
          </cell>
          <cell r="BO24">
            <v>19</v>
          </cell>
          <cell r="BP24">
            <v>49</v>
          </cell>
          <cell r="BQ24" t="str">
            <v/>
          </cell>
          <cell r="BR24">
            <v>19</v>
          </cell>
          <cell r="BS24">
            <v>19</v>
          </cell>
          <cell r="BT24">
            <v>19</v>
          </cell>
          <cell r="BU24">
            <v>19</v>
          </cell>
          <cell r="BV24">
            <v>30</v>
          </cell>
          <cell r="BW24">
            <v>19</v>
          </cell>
          <cell r="BX24">
            <v>19</v>
          </cell>
          <cell r="BY24">
            <v>47</v>
          </cell>
          <cell r="BZ24">
            <v>47</v>
          </cell>
          <cell r="CA24">
            <v>47</v>
          </cell>
          <cell r="CB24">
            <v>47</v>
          </cell>
          <cell r="CC24">
            <v>47</v>
          </cell>
          <cell r="CD24">
            <v>19</v>
          </cell>
          <cell r="CE24" t="str">
            <v/>
          </cell>
          <cell r="CW24">
            <v>628730.38768239669</v>
          </cell>
          <cell r="DG24">
            <v>7899</v>
          </cell>
          <cell r="DH24">
            <v>7899</v>
          </cell>
          <cell r="DI24">
            <v>7899</v>
          </cell>
          <cell r="DJ24">
            <v>7899</v>
          </cell>
          <cell r="DK24">
            <v>7899</v>
          </cell>
        </row>
        <row r="25">
          <cell r="B25">
            <v>20</v>
          </cell>
          <cell r="S25">
            <v>20</v>
          </cell>
          <cell r="X25">
            <v>1</v>
          </cell>
          <cell r="Y25">
            <v>1</v>
          </cell>
          <cell r="Z25">
            <v>1</v>
          </cell>
          <cell r="AB25">
            <v>1</v>
          </cell>
          <cell r="AC25">
            <v>1</v>
          </cell>
          <cell r="AD25">
            <v>1</v>
          </cell>
          <cell r="AE25">
            <v>1</v>
          </cell>
          <cell r="AG25">
            <v>1</v>
          </cell>
          <cell r="AH25">
            <v>1</v>
          </cell>
          <cell r="AI25">
            <v>1</v>
          </cell>
          <cell r="AJ25">
            <v>1</v>
          </cell>
          <cell r="AK25">
            <v>1</v>
          </cell>
          <cell r="AL25">
            <v>1</v>
          </cell>
          <cell r="AM25">
            <v>1</v>
          </cell>
          <cell r="AN25">
            <v>1</v>
          </cell>
          <cell r="AO25">
            <v>1</v>
          </cell>
          <cell r="AS25">
            <v>20</v>
          </cell>
          <cell r="AT25">
            <v>20</v>
          </cell>
          <cell r="AU25">
            <v>50</v>
          </cell>
          <cell r="AV25" t="str">
            <v/>
          </cell>
          <cell r="AW25">
            <v>20</v>
          </cell>
          <cell r="AX25">
            <v>20</v>
          </cell>
          <cell r="AY25">
            <v>20</v>
          </cell>
          <cell r="AZ25">
            <v>20</v>
          </cell>
          <cell r="BA25">
            <v>31</v>
          </cell>
          <cell r="BB25">
            <v>20</v>
          </cell>
          <cell r="BC25">
            <v>20</v>
          </cell>
          <cell r="BD25">
            <v>48</v>
          </cell>
          <cell r="BE25">
            <v>48</v>
          </cell>
          <cell r="BF25">
            <v>48</v>
          </cell>
          <cell r="BG25">
            <v>48</v>
          </cell>
          <cell r="BH25">
            <v>48</v>
          </cell>
          <cell r="BI25">
            <v>20</v>
          </cell>
          <cell r="BN25">
            <v>20</v>
          </cell>
          <cell r="BO25">
            <v>20</v>
          </cell>
          <cell r="BP25">
            <v>52</v>
          </cell>
          <cell r="BQ25" t="str">
            <v/>
          </cell>
          <cell r="BR25">
            <v>20</v>
          </cell>
          <cell r="BS25">
            <v>20</v>
          </cell>
          <cell r="BT25">
            <v>20</v>
          </cell>
          <cell r="BU25">
            <v>20</v>
          </cell>
          <cell r="BV25">
            <v>31</v>
          </cell>
          <cell r="BW25">
            <v>20</v>
          </cell>
          <cell r="BX25">
            <v>20</v>
          </cell>
          <cell r="BY25">
            <v>50</v>
          </cell>
          <cell r="BZ25">
            <v>50</v>
          </cell>
          <cell r="CA25">
            <v>50</v>
          </cell>
          <cell r="CB25">
            <v>50</v>
          </cell>
          <cell r="CC25">
            <v>50</v>
          </cell>
          <cell r="CD25">
            <v>20</v>
          </cell>
          <cell r="CE25" t="str">
            <v/>
          </cell>
          <cell r="CW25">
            <v>681923.01711863792</v>
          </cell>
          <cell r="DG25">
            <v>9554</v>
          </cell>
          <cell r="DH25">
            <v>9554</v>
          </cell>
          <cell r="DI25">
            <v>9554</v>
          </cell>
          <cell r="DJ25">
            <v>9554</v>
          </cell>
          <cell r="DK25">
            <v>9554</v>
          </cell>
        </row>
        <row r="26">
          <cell r="B26">
            <v>21</v>
          </cell>
          <cell r="S26">
            <v>21</v>
          </cell>
          <cell r="X26">
            <v>1</v>
          </cell>
          <cell r="Y26">
            <v>1</v>
          </cell>
          <cell r="Z26">
            <v>1</v>
          </cell>
          <cell r="AB26">
            <v>1</v>
          </cell>
          <cell r="AC26">
            <v>1</v>
          </cell>
          <cell r="AD26">
            <v>1</v>
          </cell>
          <cell r="AE26">
            <v>1</v>
          </cell>
          <cell r="AG26">
            <v>1</v>
          </cell>
          <cell r="AH26">
            <v>1</v>
          </cell>
          <cell r="AI26">
            <v>1</v>
          </cell>
          <cell r="AJ26">
            <v>1</v>
          </cell>
          <cell r="AK26">
            <v>1</v>
          </cell>
          <cell r="AL26">
            <v>1</v>
          </cell>
          <cell r="AM26">
            <v>1</v>
          </cell>
          <cell r="AN26">
            <v>1</v>
          </cell>
          <cell r="AO26">
            <v>1</v>
          </cell>
          <cell r="AS26">
            <v>21</v>
          </cell>
          <cell r="AT26">
            <v>21</v>
          </cell>
          <cell r="AU26">
            <v>53</v>
          </cell>
          <cell r="AV26" t="str">
            <v/>
          </cell>
          <cell r="AW26">
            <v>21</v>
          </cell>
          <cell r="AX26">
            <v>21</v>
          </cell>
          <cell r="AY26">
            <v>21</v>
          </cell>
          <cell r="AZ26">
            <v>21</v>
          </cell>
          <cell r="BA26">
            <v>31</v>
          </cell>
          <cell r="BB26">
            <v>21</v>
          </cell>
          <cell r="BC26">
            <v>21</v>
          </cell>
          <cell r="BD26">
            <v>51</v>
          </cell>
          <cell r="BE26">
            <v>51</v>
          </cell>
          <cell r="BF26">
            <v>51</v>
          </cell>
          <cell r="BG26">
            <v>51</v>
          </cell>
          <cell r="BH26">
            <v>51</v>
          </cell>
          <cell r="BI26">
            <v>21</v>
          </cell>
          <cell r="BN26">
            <v>21</v>
          </cell>
          <cell r="BO26">
            <v>21</v>
          </cell>
          <cell r="BP26">
            <v>55</v>
          </cell>
          <cell r="BQ26" t="str">
            <v/>
          </cell>
          <cell r="BR26">
            <v>21</v>
          </cell>
          <cell r="BS26">
            <v>21</v>
          </cell>
          <cell r="BT26">
            <v>21</v>
          </cell>
          <cell r="BU26">
            <v>21</v>
          </cell>
          <cell r="BV26">
            <v>31</v>
          </cell>
          <cell r="BW26">
            <v>21</v>
          </cell>
          <cell r="BX26">
            <v>21</v>
          </cell>
          <cell r="BY26">
            <v>51</v>
          </cell>
          <cell r="BZ26">
            <v>53</v>
          </cell>
          <cell r="CA26">
            <v>53</v>
          </cell>
          <cell r="CB26">
            <v>53</v>
          </cell>
          <cell r="CC26">
            <v>53</v>
          </cell>
          <cell r="CD26">
            <v>21</v>
          </cell>
          <cell r="CE26" t="str">
            <v/>
          </cell>
          <cell r="CW26">
            <v>739005.24729033327</v>
          </cell>
          <cell r="DG26">
            <v>11658</v>
          </cell>
          <cell r="DH26">
            <v>11658</v>
          </cell>
          <cell r="DI26">
            <v>11658</v>
          </cell>
          <cell r="DJ26">
            <v>11658</v>
          </cell>
          <cell r="DK26">
            <v>11658</v>
          </cell>
        </row>
        <row r="27">
          <cell r="B27">
            <v>22</v>
          </cell>
          <cell r="S27">
            <v>22</v>
          </cell>
          <cell r="X27">
            <v>1</v>
          </cell>
          <cell r="Y27">
            <v>1</v>
          </cell>
          <cell r="Z27">
            <v>1</v>
          </cell>
          <cell r="AB27">
            <v>1</v>
          </cell>
          <cell r="AC27">
            <v>1</v>
          </cell>
          <cell r="AD27">
            <v>1</v>
          </cell>
          <cell r="AE27">
            <v>1</v>
          </cell>
          <cell r="AG27">
            <v>1</v>
          </cell>
          <cell r="AH27">
            <v>1</v>
          </cell>
          <cell r="AI27">
            <v>1</v>
          </cell>
          <cell r="AJ27">
            <v>1</v>
          </cell>
          <cell r="AK27">
            <v>1</v>
          </cell>
          <cell r="AL27">
            <v>1</v>
          </cell>
          <cell r="AM27">
            <v>1</v>
          </cell>
          <cell r="AN27">
            <v>1</v>
          </cell>
          <cell r="AO27">
            <v>1</v>
          </cell>
          <cell r="AS27">
            <v>22</v>
          </cell>
          <cell r="AT27">
            <v>22</v>
          </cell>
          <cell r="AU27">
            <v>56</v>
          </cell>
          <cell r="AV27" t="str">
            <v/>
          </cell>
          <cell r="AW27">
            <v>22</v>
          </cell>
          <cell r="AX27">
            <v>22</v>
          </cell>
          <cell r="AY27">
            <v>22</v>
          </cell>
          <cell r="AZ27">
            <v>22</v>
          </cell>
          <cell r="BA27">
            <v>31</v>
          </cell>
          <cell r="BB27">
            <v>22</v>
          </cell>
          <cell r="BC27">
            <v>22</v>
          </cell>
          <cell r="BD27">
            <v>52</v>
          </cell>
          <cell r="BE27">
            <v>54</v>
          </cell>
          <cell r="BF27">
            <v>54</v>
          </cell>
          <cell r="BG27">
            <v>54</v>
          </cell>
          <cell r="BH27">
            <v>54</v>
          </cell>
          <cell r="BI27">
            <v>22</v>
          </cell>
          <cell r="BN27">
            <v>22</v>
          </cell>
          <cell r="BO27">
            <v>22</v>
          </cell>
          <cell r="BP27">
            <v>58</v>
          </cell>
          <cell r="BQ27" t="str">
            <v/>
          </cell>
          <cell r="BR27">
            <v>22</v>
          </cell>
          <cell r="BS27">
            <v>22</v>
          </cell>
          <cell r="BT27">
            <v>22</v>
          </cell>
          <cell r="BU27">
            <v>22</v>
          </cell>
          <cell r="BV27">
            <v>31</v>
          </cell>
          <cell r="BW27">
            <v>22</v>
          </cell>
          <cell r="BX27">
            <v>22</v>
          </cell>
          <cell r="BY27">
            <v>53</v>
          </cell>
          <cell r="BZ27">
            <v>56</v>
          </cell>
          <cell r="CA27">
            <v>56</v>
          </cell>
          <cell r="CB27">
            <v>56</v>
          </cell>
          <cell r="CC27">
            <v>56</v>
          </cell>
          <cell r="CD27">
            <v>22</v>
          </cell>
          <cell r="CE27" t="str">
            <v/>
          </cell>
          <cell r="CW27">
            <v>798853.88537571963</v>
          </cell>
          <cell r="DG27">
            <v>14147</v>
          </cell>
          <cell r="DH27">
            <v>14147</v>
          </cell>
          <cell r="DI27">
            <v>14147</v>
          </cell>
          <cell r="DJ27">
            <v>14147</v>
          </cell>
          <cell r="DK27">
            <v>14147</v>
          </cell>
        </row>
        <row r="28">
          <cell r="B28">
            <v>23</v>
          </cell>
          <cell r="S28">
            <v>23</v>
          </cell>
          <cell r="X28">
            <v>1</v>
          </cell>
          <cell r="Y28">
            <v>1</v>
          </cell>
          <cell r="Z28">
            <v>1</v>
          </cell>
          <cell r="AB28">
            <v>1</v>
          </cell>
          <cell r="AC28">
            <v>1</v>
          </cell>
          <cell r="AD28">
            <v>1</v>
          </cell>
          <cell r="AE28">
            <v>1</v>
          </cell>
          <cell r="AG28">
            <v>1</v>
          </cell>
          <cell r="AH28">
            <v>1</v>
          </cell>
          <cell r="AI28">
            <v>1</v>
          </cell>
          <cell r="AJ28">
            <v>1</v>
          </cell>
          <cell r="AK28">
            <v>1</v>
          </cell>
          <cell r="AL28">
            <v>1</v>
          </cell>
          <cell r="AM28">
            <v>1</v>
          </cell>
          <cell r="AN28">
            <v>1</v>
          </cell>
          <cell r="AO28">
            <v>1</v>
          </cell>
          <cell r="AS28">
            <v>23</v>
          </cell>
          <cell r="AT28">
            <v>23</v>
          </cell>
          <cell r="AU28">
            <v>59</v>
          </cell>
          <cell r="AV28" t="str">
            <v/>
          </cell>
          <cell r="AW28">
            <v>23</v>
          </cell>
          <cell r="AX28">
            <v>23</v>
          </cell>
          <cell r="AY28">
            <v>23</v>
          </cell>
          <cell r="AZ28">
            <v>23</v>
          </cell>
          <cell r="BA28">
            <v>31</v>
          </cell>
          <cell r="BB28">
            <v>23</v>
          </cell>
          <cell r="BC28">
            <v>23</v>
          </cell>
          <cell r="BD28">
            <v>54</v>
          </cell>
          <cell r="BE28">
            <v>57</v>
          </cell>
          <cell r="BF28">
            <v>57</v>
          </cell>
          <cell r="BG28">
            <v>57</v>
          </cell>
          <cell r="BH28">
            <v>57</v>
          </cell>
          <cell r="BI28">
            <v>23</v>
          </cell>
          <cell r="BN28">
            <v>23</v>
          </cell>
          <cell r="BO28">
            <v>23</v>
          </cell>
          <cell r="BP28">
            <v>61</v>
          </cell>
          <cell r="BQ28" t="str">
            <v/>
          </cell>
          <cell r="BR28">
            <v>23</v>
          </cell>
          <cell r="BS28">
            <v>23</v>
          </cell>
          <cell r="BT28">
            <v>23</v>
          </cell>
          <cell r="BU28">
            <v>23</v>
          </cell>
          <cell r="BV28">
            <v>31</v>
          </cell>
          <cell r="BW28">
            <v>23</v>
          </cell>
          <cell r="BX28">
            <v>23</v>
          </cell>
          <cell r="BY28">
            <v>55</v>
          </cell>
          <cell r="BZ28">
            <v>59</v>
          </cell>
          <cell r="CA28">
            <v>59</v>
          </cell>
          <cell r="CB28">
            <v>59</v>
          </cell>
          <cell r="CC28">
            <v>59</v>
          </cell>
          <cell r="CD28">
            <v>23</v>
          </cell>
          <cell r="CE28" t="str">
            <v/>
          </cell>
          <cell r="CW28">
            <v>862565.88980648341</v>
          </cell>
          <cell r="DG28">
            <v>17180.25</v>
          </cell>
          <cell r="DH28">
            <v>17180.25</v>
          </cell>
          <cell r="DI28">
            <v>17180.25</v>
          </cell>
          <cell r="DJ28">
            <v>17180.25</v>
          </cell>
          <cell r="DK28">
            <v>17180.25</v>
          </cell>
        </row>
        <row r="29">
          <cell r="B29">
            <v>24</v>
          </cell>
          <cell r="S29">
            <v>24</v>
          </cell>
          <cell r="X29">
            <v>1</v>
          </cell>
          <cell r="Y29">
            <v>1</v>
          </cell>
          <cell r="Z29">
            <v>1</v>
          </cell>
          <cell r="AB29">
            <v>1</v>
          </cell>
          <cell r="AC29">
            <v>1</v>
          </cell>
          <cell r="AD29">
            <v>1</v>
          </cell>
          <cell r="AE29">
            <v>1</v>
          </cell>
          <cell r="AG29">
            <v>1</v>
          </cell>
          <cell r="AH29">
            <v>1</v>
          </cell>
          <cell r="AI29">
            <v>1</v>
          </cell>
          <cell r="AJ29">
            <v>1</v>
          </cell>
          <cell r="AK29">
            <v>1</v>
          </cell>
          <cell r="AL29">
            <v>1</v>
          </cell>
          <cell r="AM29">
            <v>1</v>
          </cell>
          <cell r="AN29">
            <v>1</v>
          </cell>
          <cell r="AO29">
            <v>1</v>
          </cell>
          <cell r="AS29">
            <v>24</v>
          </cell>
          <cell r="AT29">
            <v>24</v>
          </cell>
          <cell r="AU29">
            <v>62</v>
          </cell>
          <cell r="AV29" t="str">
            <v/>
          </cell>
          <cell r="AW29">
            <v>24</v>
          </cell>
          <cell r="AX29">
            <v>24</v>
          </cell>
          <cell r="AY29">
            <v>24</v>
          </cell>
          <cell r="AZ29">
            <v>24</v>
          </cell>
          <cell r="BA29">
            <v>31</v>
          </cell>
          <cell r="BB29">
            <v>24</v>
          </cell>
          <cell r="BC29">
            <v>24</v>
          </cell>
          <cell r="BD29">
            <v>56</v>
          </cell>
          <cell r="BE29">
            <v>60</v>
          </cell>
          <cell r="BF29">
            <v>60</v>
          </cell>
          <cell r="BG29">
            <v>60</v>
          </cell>
          <cell r="BH29">
            <v>60</v>
          </cell>
          <cell r="BI29">
            <v>24</v>
          </cell>
          <cell r="BN29">
            <v>24</v>
          </cell>
          <cell r="BO29">
            <v>24</v>
          </cell>
          <cell r="BP29">
            <v>64</v>
          </cell>
          <cell r="BQ29" t="str">
            <v/>
          </cell>
          <cell r="BR29">
            <v>24</v>
          </cell>
          <cell r="BS29">
            <v>24</v>
          </cell>
          <cell r="BT29">
            <v>24</v>
          </cell>
          <cell r="BU29">
            <v>24</v>
          </cell>
          <cell r="BV29">
            <v>31</v>
          </cell>
          <cell r="BW29">
            <v>24</v>
          </cell>
          <cell r="BX29">
            <v>24</v>
          </cell>
          <cell r="BY29">
            <v>57</v>
          </cell>
          <cell r="BZ29">
            <v>62</v>
          </cell>
          <cell r="CA29">
            <v>62</v>
          </cell>
          <cell r="CB29">
            <v>62</v>
          </cell>
          <cell r="CC29">
            <v>62</v>
          </cell>
          <cell r="CD29">
            <v>24</v>
          </cell>
          <cell r="CE29" t="str">
            <v/>
          </cell>
          <cell r="CW29">
            <v>931654.96347015363</v>
          </cell>
          <cell r="DG29">
            <v>20670.25</v>
          </cell>
          <cell r="DH29">
            <v>20670.25</v>
          </cell>
          <cell r="DI29">
            <v>20670.25</v>
          </cell>
          <cell r="DJ29">
            <v>20670.25</v>
          </cell>
          <cell r="DK29">
            <v>20670.25</v>
          </cell>
        </row>
        <row r="30">
          <cell r="B30">
            <v>25</v>
          </cell>
          <cell r="S30">
            <v>25</v>
          </cell>
          <cell r="X30">
            <v>1</v>
          </cell>
          <cell r="Y30">
            <v>1</v>
          </cell>
          <cell r="Z30">
            <v>1</v>
          </cell>
          <cell r="AB30">
            <v>1</v>
          </cell>
          <cell r="AC30">
            <v>1</v>
          </cell>
          <cell r="AD30">
            <v>1</v>
          </cell>
          <cell r="AE30">
            <v>1</v>
          </cell>
          <cell r="AG30">
            <v>1</v>
          </cell>
          <cell r="AH30">
            <v>1</v>
          </cell>
          <cell r="AI30">
            <v>1</v>
          </cell>
          <cell r="AJ30">
            <v>1</v>
          </cell>
          <cell r="AK30">
            <v>1</v>
          </cell>
          <cell r="AL30">
            <v>1</v>
          </cell>
          <cell r="AM30">
            <v>1</v>
          </cell>
          <cell r="AN30">
            <v>1</v>
          </cell>
          <cell r="AO30">
            <v>1</v>
          </cell>
          <cell r="AS30">
            <v>25</v>
          </cell>
          <cell r="AT30">
            <v>25</v>
          </cell>
          <cell r="AU30">
            <v>65</v>
          </cell>
          <cell r="AV30" t="str">
            <v/>
          </cell>
          <cell r="AW30">
            <v>25</v>
          </cell>
          <cell r="AX30">
            <v>25</v>
          </cell>
          <cell r="AY30">
            <v>25</v>
          </cell>
          <cell r="AZ30">
            <v>25</v>
          </cell>
          <cell r="BA30">
            <v>31</v>
          </cell>
          <cell r="BB30">
            <v>25</v>
          </cell>
          <cell r="BC30">
            <v>25</v>
          </cell>
          <cell r="BD30">
            <v>58</v>
          </cell>
          <cell r="BE30">
            <v>63</v>
          </cell>
          <cell r="BF30">
            <v>63</v>
          </cell>
          <cell r="BG30">
            <v>63</v>
          </cell>
          <cell r="BH30">
            <v>63</v>
          </cell>
          <cell r="BI30">
            <v>25</v>
          </cell>
          <cell r="BN30">
            <v>25</v>
          </cell>
          <cell r="BO30">
            <v>25</v>
          </cell>
          <cell r="BP30">
            <v>67</v>
          </cell>
          <cell r="BQ30" t="str">
            <v/>
          </cell>
          <cell r="BR30">
            <v>25</v>
          </cell>
          <cell r="BS30">
            <v>25</v>
          </cell>
          <cell r="BT30">
            <v>25</v>
          </cell>
          <cell r="BU30">
            <v>25</v>
          </cell>
          <cell r="BV30">
            <v>31</v>
          </cell>
          <cell r="BW30">
            <v>25</v>
          </cell>
          <cell r="BX30">
            <v>25</v>
          </cell>
          <cell r="BY30">
            <v>59</v>
          </cell>
          <cell r="BZ30">
            <v>65</v>
          </cell>
          <cell r="CA30">
            <v>65</v>
          </cell>
          <cell r="CB30">
            <v>65</v>
          </cell>
          <cell r="CC30">
            <v>65</v>
          </cell>
          <cell r="CD30">
            <v>25</v>
          </cell>
          <cell r="CE30" t="str">
            <v/>
          </cell>
          <cell r="CW30">
            <v>1006091.6285451627</v>
          </cell>
          <cell r="DG30">
            <v>24904.416666666664</v>
          </cell>
          <cell r="DH30">
            <v>24904.416666666664</v>
          </cell>
          <cell r="DI30">
            <v>24904.416666666664</v>
          </cell>
          <cell r="DJ30">
            <v>24904.416666666664</v>
          </cell>
          <cell r="DK30">
            <v>24904.416666666664</v>
          </cell>
        </row>
        <row r="31">
          <cell r="B31">
            <v>26</v>
          </cell>
          <cell r="S31">
            <v>26</v>
          </cell>
          <cell r="X31">
            <v>1</v>
          </cell>
          <cell r="Y31">
            <v>1</v>
          </cell>
          <cell r="Z31">
            <v>1</v>
          </cell>
          <cell r="AB31">
            <v>1</v>
          </cell>
          <cell r="AC31">
            <v>1</v>
          </cell>
          <cell r="AD31">
            <v>1</v>
          </cell>
          <cell r="AE31">
            <v>1</v>
          </cell>
          <cell r="AG31">
            <v>1</v>
          </cell>
          <cell r="AH31">
            <v>1</v>
          </cell>
          <cell r="AI31">
            <v>1</v>
          </cell>
          <cell r="AJ31">
            <v>1</v>
          </cell>
          <cell r="AK31">
            <v>1</v>
          </cell>
          <cell r="AL31">
            <v>1</v>
          </cell>
          <cell r="AM31">
            <v>1</v>
          </cell>
          <cell r="AN31">
            <v>1</v>
          </cell>
          <cell r="AO31">
            <v>1</v>
          </cell>
          <cell r="AS31">
            <v>26</v>
          </cell>
          <cell r="AT31">
            <v>26</v>
          </cell>
          <cell r="AU31">
            <v>68</v>
          </cell>
          <cell r="AV31" t="str">
            <v/>
          </cell>
          <cell r="AW31">
            <v>26</v>
          </cell>
          <cell r="AX31">
            <v>26</v>
          </cell>
          <cell r="AY31">
            <v>26</v>
          </cell>
          <cell r="AZ31">
            <v>26</v>
          </cell>
          <cell r="BA31">
            <v>31</v>
          </cell>
          <cell r="BB31">
            <v>26</v>
          </cell>
          <cell r="BC31">
            <v>26</v>
          </cell>
          <cell r="BD31">
            <v>60</v>
          </cell>
          <cell r="BE31">
            <v>66</v>
          </cell>
          <cell r="BF31">
            <v>66</v>
          </cell>
          <cell r="BG31">
            <v>66</v>
          </cell>
          <cell r="BH31">
            <v>66</v>
          </cell>
          <cell r="BI31">
            <v>26</v>
          </cell>
          <cell r="BN31">
            <v>26</v>
          </cell>
          <cell r="BO31">
            <v>26</v>
          </cell>
          <cell r="BP31">
            <v>70</v>
          </cell>
          <cell r="BQ31" t="str">
            <v/>
          </cell>
          <cell r="BR31">
            <v>26</v>
          </cell>
          <cell r="BS31">
            <v>26</v>
          </cell>
          <cell r="BT31">
            <v>26</v>
          </cell>
          <cell r="BU31">
            <v>26</v>
          </cell>
          <cell r="BV31">
            <v>31</v>
          </cell>
          <cell r="BW31">
            <v>26</v>
          </cell>
          <cell r="BX31">
            <v>26</v>
          </cell>
          <cell r="BY31">
            <v>61</v>
          </cell>
          <cell r="BZ31">
            <v>68</v>
          </cell>
          <cell r="CA31">
            <v>68</v>
          </cell>
          <cell r="CB31">
            <v>68</v>
          </cell>
          <cell r="CC31">
            <v>68</v>
          </cell>
          <cell r="CD31">
            <v>26</v>
          </cell>
          <cell r="CE31" t="str">
            <v/>
          </cell>
          <cell r="CW31">
            <v>1084588.363654787</v>
          </cell>
          <cell r="DG31">
            <v>30297.75</v>
          </cell>
          <cell r="DH31">
            <v>30297.75</v>
          </cell>
          <cell r="DI31">
            <v>30297.75</v>
          </cell>
          <cell r="DJ31">
            <v>30297.75</v>
          </cell>
          <cell r="DK31">
            <v>30297.75</v>
          </cell>
        </row>
        <row r="32">
          <cell r="B32">
            <v>27</v>
          </cell>
          <cell r="S32">
            <v>27</v>
          </cell>
          <cell r="X32">
            <v>1</v>
          </cell>
          <cell r="Y32">
            <v>1</v>
          </cell>
          <cell r="Z32">
            <v>1</v>
          </cell>
          <cell r="AB32">
            <v>1</v>
          </cell>
          <cell r="AC32">
            <v>1</v>
          </cell>
          <cell r="AD32">
            <v>1</v>
          </cell>
          <cell r="AE32">
            <v>1</v>
          </cell>
          <cell r="AG32">
            <v>1</v>
          </cell>
          <cell r="AH32">
            <v>1</v>
          </cell>
          <cell r="AI32">
            <v>1</v>
          </cell>
          <cell r="AJ32">
            <v>1</v>
          </cell>
          <cell r="AK32">
            <v>1</v>
          </cell>
          <cell r="AL32">
            <v>1</v>
          </cell>
          <cell r="AM32">
            <v>1</v>
          </cell>
          <cell r="AN32">
            <v>1</v>
          </cell>
          <cell r="AO32">
            <v>1</v>
          </cell>
          <cell r="AS32">
            <v>27</v>
          </cell>
          <cell r="AT32">
            <v>27</v>
          </cell>
          <cell r="AU32">
            <v>71</v>
          </cell>
          <cell r="AV32" t="str">
            <v/>
          </cell>
          <cell r="AW32">
            <v>27</v>
          </cell>
          <cell r="AX32">
            <v>27</v>
          </cell>
          <cell r="AY32">
            <v>27</v>
          </cell>
          <cell r="AZ32">
            <v>27</v>
          </cell>
          <cell r="BA32">
            <v>31</v>
          </cell>
          <cell r="BB32">
            <v>27</v>
          </cell>
          <cell r="BC32">
            <v>27</v>
          </cell>
          <cell r="BD32">
            <v>62</v>
          </cell>
          <cell r="BE32">
            <v>69</v>
          </cell>
          <cell r="BF32">
            <v>69</v>
          </cell>
          <cell r="BG32">
            <v>69</v>
          </cell>
          <cell r="BH32">
            <v>69</v>
          </cell>
          <cell r="BI32">
            <v>27</v>
          </cell>
          <cell r="BN32">
            <v>27</v>
          </cell>
          <cell r="BO32">
            <v>27</v>
          </cell>
          <cell r="BP32">
            <v>73</v>
          </cell>
          <cell r="BQ32" t="str">
            <v/>
          </cell>
          <cell r="BR32">
            <v>27</v>
          </cell>
          <cell r="BS32">
            <v>27</v>
          </cell>
          <cell r="BT32">
            <v>27</v>
          </cell>
          <cell r="BU32">
            <v>27</v>
          </cell>
          <cell r="BV32">
            <v>31</v>
          </cell>
          <cell r="BW32">
            <v>27</v>
          </cell>
          <cell r="BX32">
            <v>27</v>
          </cell>
          <cell r="BY32">
            <v>63</v>
          </cell>
          <cell r="BZ32">
            <v>71</v>
          </cell>
          <cell r="CA32">
            <v>71</v>
          </cell>
          <cell r="CB32">
            <v>71</v>
          </cell>
          <cell r="CC32">
            <v>71</v>
          </cell>
          <cell r="CD32">
            <v>27</v>
          </cell>
          <cell r="CE32" t="str">
            <v/>
          </cell>
          <cell r="CW32">
            <v>1167681.9597609199</v>
          </cell>
          <cell r="DG32">
            <v>36413.083333333336</v>
          </cell>
          <cell r="DH32">
            <v>36413.083333333336</v>
          </cell>
          <cell r="DI32">
            <v>36413.083333333336</v>
          </cell>
          <cell r="DJ32">
            <v>36413.083333333336</v>
          </cell>
          <cell r="DK32">
            <v>36413.083333333336</v>
          </cell>
        </row>
        <row r="33">
          <cell r="B33">
            <v>28</v>
          </cell>
          <cell r="K33">
            <v>3</v>
          </cell>
          <cell r="S33">
            <v>28</v>
          </cell>
          <cell r="X33">
            <v>1</v>
          </cell>
          <cell r="Y33">
            <v>1</v>
          </cell>
          <cell r="Z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1</v>
          </cell>
          <cell r="AM33">
            <v>1</v>
          </cell>
          <cell r="AN33">
            <v>1</v>
          </cell>
          <cell r="AO33">
            <v>1</v>
          </cell>
          <cell r="AS33">
            <v>28</v>
          </cell>
          <cell r="AT33">
            <v>28</v>
          </cell>
          <cell r="AU33">
            <v>74</v>
          </cell>
          <cell r="AV33" t="str">
            <v/>
          </cell>
          <cell r="AW33">
            <v>28</v>
          </cell>
          <cell r="AX33">
            <v>28</v>
          </cell>
          <cell r="AY33">
            <v>28</v>
          </cell>
          <cell r="AZ33">
            <v>28</v>
          </cell>
          <cell r="BA33">
            <v>31</v>
          </cell>
          <cell r="BB33">
            <v>28</v>
          </cell>
          <cell r="BC33">
            <v>28</v>
          </cell>
          <cell r="BD33">
            <v>64</v>
          </cell>
          <cell r="BE33">
            <v>72</v>
          </cell>
          <cell r="BF33">
            <v>72</v>
          </cell>
          <cell r="BG33">
            <v>72</v>
          </cell>
          <cell r="BH33">
            <v>72</v>
          </cell>
          <cell r="BI33">
            <v>28</v>
          </cell>
          <cell r="BN33">
            <v>28</v>
          </cell>
          <cell r="BO33">
            <v>28</v>
          </cell>
          <cell r="BP33">
            <v>76</v>
          </cell>
          <cell r="BQ33" t="str">
            <v/>
          </cell>
          <cell r="BR33">
            <v>28</v>
          </cell>
          <cell r="BS33">
            <v>28</v>
          </cell>
          <cell r="BT33">
            <v>28</v>
          </cell>
          <cell r="BU33">
            <v>28</v>
          </cell>
          <cell r="BV33">
            <v>31</v>
          </cell>
          <cell r="BW33">
            <v>28</v>
          </cell>
          <cell r="BX33">
            <v>28</v>
          </cell>
          <cell r="BY33">
            <v>65</v>
          </cell>
          <cell r="BZ33">
            <v>74</v>
          </cell>
          <cell r="CA33">
            <v>74</v>
          </cell>
          <cell r="CB33">
            <v>74</v>
          </cell>
          <cell r="CC33">
            <v>74</v>
          </cell>
          <cell r="CD33">
            <v>28</v>
          </cell>
          <cell r="CE33" t="str">
            <v/>
          </cell>
          <cell r="CW33">
            <v>1257202.7631380125</v>
          </cell>
          <cell r="DG33">
            <v>43681.75</v>
          </cell>
          <cell r="DH33">
            <v>43681.75</v>
          </cell>
          <cell r="DI33">
            <v>43681.75</v>
          </cell>
          <cell r="DJ33">
            <v>43681.75</v>
          </cell>
          <cell r="DK33">
            <v>43681.75</v>
          </cell>
        </row>
        <row r="34">
          <cell r="B34">
            <v>29</v>
          </cell>
          <cell r="K34">
            <v>6</v>
          </cell>
          <cell r="S34">
            <v>29</v>
          </cell>
          <cell r="X34">
            <v>1</v>
          </cell>
          <cell r="Y34">
            <v>1</v>
          </cell>
          <cell r="Z34">
            <v>1</v>
          </cell>
          <cell r="AB34">
            <v>1</v>
          </cell>
          <cell r="AC34">
            <v>1</v>
          </cell>
          <cell r="AD34">
            <v>1</v>
          </cell>
          <cell r="AE34">
            <v>1</v>
          </cell>
          <cell r="AF34">
            <v>1</v>
          </cell>
          <cell r="AG34">
            <v>1</v>
          </cell>
          <cell r="AH34">
            <v>1</v>
          </cell>
          <cell r="AI34">
            <v>1</v>
          </cell>
          <cell r="AJ34">
            <v>1</v>
          </cell>
          <cell r="AK34">
            <v>1</v>
          </cell>
          <cell r="AL34">
            <v>1</v>
          </cell>
          <cell r="AM34">
            <v>1</v>
          </cell>
          <cell r="AN34">
            <v>1</v>
          </cell>
          <cell r="AO34">
            <v>1</v>
          </cell>
          <cell r="AS34">
            <v>29</v>
          </cell>
          <cell r="AT34">
            <v>29</v>
          </cell>
          <cell r="AU34">
            <v>77</v>
          </cell>
          <cell r="AV34" t="str">
            <v/>
          </cell>
          <cell r="AW34">
            <v>29</v>
          </cell>
          <cell r="AX34">
            <v>29</v>
          </cell>
          <cell r="AY34">
            <v>29</v>
          </cell>
          <cell r="AZ34">
            <v>29</v>
          </cell>
          <cell r="BA34">
            <v>31</v>
          </cell>
          <cell r="BB34">
            <v>29</v>
          </cell>
          <cell r="BC34">
            <v>29</v>
          </cell>
          <cell r="BD34">
            <v>66</v>
          </cell>
          <cell r="BE34">
            <v>75</v>
          </cell>
          <cell r="BF34">
            <v>75</v>
          </cell>
          <cell r="BG34">
            <v>75</v>
          </cell>
          <cell r="BH34">
            <v>75</v>
          </cell>
          <cell r="BI34">
            <v>29</v>
          </cell>
          <cell r="BN34">
            <v>29</v>
          </cell>
          <cell r="BO34">
            <v>29</v>
          </cell>
          <cell r="BP34">
            <v>79</v>
          </cell>
          <cell r="BQ34" t="str">
            <v/>
          </cell>
          <cell r="BR34">
            <v>29</v>
          </cell>
          <cell r="BS34">
            <v>29</v>
          </cell>
          <cell r="BT34">
            <v>29</v>
          </cell>
          <cell r="BU34">
            <v>29</v>
          </cell>
          <cell r="BV34">
            <v>31</v>
          </cell>
          <cell r="BW34">
            <v>29</v>
          </cell>
          <cell r="BX34">
            <v>29</v>
          </cell>
          <cell r="BY34">
            <v>67</v>
          </cell>
          <cell r="BZ34">
            <v>77</v>
          </cell>
          <cell r="CA34">
            <v>77</v>
          </cell>
          <cell r="CB34">
            <v>77</v>
          </cell>
          <cell r="CC34">
            <v>77</v>
          </cell>
          <cell r="CD34">
            <v>29</v>
          </cell>
          <cell r="CE34" t="str">
            <v/>
          </cell>
          <cell r="CW34">
            <v>1353846.8910494994</v>
          </cell>
          <cell r="DG34">
            <v>52430.25</v>
          </cell>
          <cell r="DH34">
            <v>52430.25</v>
          </cell>
          <cell r="DI34">
            <v>52430.25</v>
          </cell>
          <cell r="DJ34">
            <v>52430.25</v>
          </cell>
          <cell r="DK34">
            <v>52430.25</v>
          </cell>
        </row>
        <row r="35">
          <cell r="B35">
            <v>30</v>
          </cell>
          <cell r="K35">
            <v>10</v>
          </cell>
          <cell r="S35">
            <v>30</v>
          </cell>
          <cell r="X35">
            <v>1</v>
          </cell>
          <cell r="Y35">
            <v>1</v>
          </cell>
          <cell r="Z35">
            <v>1</v>
          </cell>
          <cell r="AB35">
            <v>1</v>
          </cell>
          <cell r="AC35">
            <v>1</v>
          </cell>
          <cell r="AD35">
            <v>1</v>
          </cell>
          <cell r="AE35">
            <v>1</v>
          </cell>
          <cell r="AF35">
            <v>1</v>
          </cell>
          <cell r="AG35">
            <v>1</v>
          </cell>
          <cell r="AH35">
            <v>1</v>
          </cell>
          <cell r="AI35">
            <v>1</v>
          </cell>
          <cell r="AJ35">
            <v>1</v>
          </cell>
          <cell r="AK35">
            <v>1</v>
          </cell>
          <cell r="AL35">
            <v>1</v>
          </cell>
          <cell r="AM35">
            <v>1</v>
          </cell>
          <cell r="AN35">
            <v>1</v>
          </cell>
          <cell r="AO35">
            <v>1</v>
          </cell>
          <cell r="AS35">
            <v>30</v>
          </cell>
          <cell r="AT35">
            <v>30</v>
          </cell>
          <cell r="AU35">
            <v>80</v>
          </cell>
          <cell r="AV35" t="str">
            <v/>
          </cell>
          <cell r="AW35">
            <v>30</v>
          </cell>
          <cell r="AX35">
            <v>30</v>
          </cell>
          <cell r="AY35">
            <v>30</v>
          </cell>
          <cell r="AZ35">
            <v>30</v>
          </cell>
          <cell r="BA35">
            <v>32</v>
          </cell>
          <cell r="BB35">
            <v>30</v>
          </cell>
          <cell r="BC35">
            <v>30</v>
          </cell>
          <cell r="BD35">
            <v>68</v>
          </cell>
          <cell r="BE35">
            <v>78</v>
          </cell>
          <cell r="BF35">
            <v>78</v>
          </cell>
          <cell r="BG35">
            <v>78</v>
          </cell>
          <cell r="BH35">
            <v>78</v>
          </cell>
          <cell r="BI35">
            <v>30</v>
          </cell>
          <cell r="BN35">
            <v>30</v>
          </cell>
          <cell r="BO35">
            <v>30</v>
          </cell>
          <cell r="BP35">
            <v>80</v>
          </cell>
          <cell r="BQ35" t="str">
            <v/>
          </cell>
          <cell r="BR35">
            <v>30</v>
          </cell>
          <cell r="BS35">
            <v>30</v>
          </cell>
          <cell r="BT35">
            <v>30</v>
          </cell>
          <cell r="BU35">
            <v>30</v>
          </cell>
          <cell r="BV35">
            <v>32</v>
          </cell>
          <cell r="BW35">
            <v>30</v>
          </cell>
          <cell r="BX35">
            <v>30</v>
          </cell>
          <cell r="BY35">
            <v>69</v>
          </cell>
          <cell r="BZ35">
            <v>80</v>
          </cell>
          <cell r="CA35">
            <v>80</v>
          </cell>
          <cell r="CB35">
            <v>80</v>
          </cell>
          <cell r="CC35">
            <v>80</v>
          </cell>
          <cell r="CD35">
            <v>30</v>
          </cell>
          <cell r="CE35" t="str">
            <v/>
          </cell>
          <cell r="CW35">
            <v>1456990.7718360096</v>
          </cell>
          <cell r="DG35">
            <v>62895.25</v>
          </cell>
          <cell r="DH35">
            <v>62895.25</v>
          </cell>
          <cell r="DI35">
            <v>62895.25</v>
          </cell>
          <cell r="DJ35">
            <v>62895.25</v>
          </cell>
          <cell r="DK35">
            <v>62895.25</v>
          </cell>
        </row>
        <row r="36">
          <cell r="B36">
            <v>31</v>
          </cell>
          <cell r="K36">
            <v>20</v>
          </cell>
          <cell r="S36">
            <v>31</v>
          </cell>
          <cell r="X36">
            <v>1</v>
          </cell>
          <cell r="Y36">
            <v>1</v>
          </cell>
          <cell r="Z36">
            <v>1</v>
          </cell>
          <cell r="AB36">
            <v>1</v>
          </cell>
          <cell r="AC36">
            <v>1</v>
          </cell>
          <cell r="AD36">
            <v>1</v>
          </cell>
          <cell r="AE36">
            <v>1</v>
          </cell>
          <cell r="AF36">
            <v>1</v>
          </cell>
          <cell r="AG36">
            <v>1</v>
          </cell>
          <cell r="AH36">
            <v>1</v>
          </cell>
          <cell r="AI36">
            <v>1</v>
          </cell>
          <cell r="AJ36">
            <v>1</v>
          </cell>
          <cell r="AK36">
            <v>1</v>
          </cell>
          <cell r="AL36">
            <v>1</v>
          </cell>
          <cell r="AM36">
            <v>1</v>
          </cell>
          <cell r="AN36">
            <v>1</v>
          </cell>
          <cell r="AO36">
            <v>1</v>
          </cell>
          <cell r="AS36">
            <v>31</v>
          </cell>
          <cell r="AT36">
            <v>31</v>
          </cell>
          <cell r="AU36" t="str">
            <v/>
          </cell>
          <cell r="AV36" t="str">
            <v/>
          </cell>
          <cell r="AW36">
            <v>31</v>
          </cell>
          <cell r="AX36">
            <v>31</v>
          </cell>
          <cell r="AY36">
            <v>31</v>
          </cell>
          <cell r="AZ36">
            <v>31</v>
          </cell>
          <cell r="BA36">
            <v>32</v>
          </cell>
          <cell r="BB36">
            <v>31</v>
          </cell>
          <cell r="BC36">
            <v>31</v>
          </cell>
          <cell r="BD36">
            <v>70</v>
          </cell>
          <cell r="BI36">
            <v>31</v>
          </cell>
          <cell r="BN36">
            <v>31</v>
          </cell>
          <cell r="BO36">
            <v>31</v>
          </cell>
          <cell r="BP36" t="str">
            <v/>
          </cell>
          <cell r="BQ36" t="str">
            <v/>
          </cell>
          <cell r="BR36">
            <v>31</v>
          </cell>
          <cell r="BS36">
            <v>31</v>
          </cell>
          <cell r="BT36">
            <v>31</v>
          </cell>
          <cell r="BU36">
            <v>31</v>
          </cell>
          <cell r="BV36">
            <v>32</v>
          </cell>
          <cell r="BW36">
            <v>31</v>
          </cell>
          <cell r="BX36">
            <v>31</v>
          </cell>
          <cell r="BY36">
            <v>71</v>
          </cell>
          <cell r="BZ36" t="str">
            <v/>
          </cell>
          <cell r="CA36" t="str">
            <v/>
          </cell>
          <cell r="CB36" t="str">
            <v/>
          </cell>
          <cell r="CC36" t="str">
            <v/>
          </cell>
          <cell r="CD36">
            <v>31</v>
          </cell>
          <cell r="CE36" t="str">
            <v/>
          </cell>
          <cell r="CW36">
            <v>1565980.3871604544</v>
          </cell>
          <cell r="DG36">
            <v>76191.5</v>
          </cell>
          <cell r="DH36">
            <v>76191.5</v>
          </cell>
          <cell r="DI36">
            <v>76191.5</v>
          </cell>
          <cell r="DJ36">
            <v>76191.5</v>
          </cell>
          <cell r="DK36">
            <v>76191.5</v>
          </cell>
        </row>
        <row r="37">
          <cell r="B37">
            <v>32</v>
          </cell>
          <cell r="K37">
            <v>30</v>
          </cell>
          <cell r="S37">
            <v>32</v>
          </cell>
          <cell r="X37">
            <v>1</v>
          </cell>
          <cell r="Y37">
            <v>1</v>
          </cell>
          <cell r="Z37">
            <v>1</v>
          </cell>
          <cell r="AB37">
            <v>1</v>
          </cell>
          <cell r="AC37">
            <v>1</v>
          </cell>
          <cell r="AD37">
            <v>1</v>
          </cell>
          <cell r="AE37">
            <v>1</v>
          </cell>
          <cell r="AF37">
            <v>1</v>
          </cell>
          <cell r="AG37">
            <v>1</v>
          </cell>
          <cell r="AH37">
            <v>1</v>
          </cell>
          <cell r="AI37">
            <v>1</v>
          </cell>
          <cell r="AJ37">
            <v>1</v>
          </cell>
          <cell r="AK37">
            <v>1</v>
          </cell>
          <cell r="AL37">
            <v>1</v>
          </cell>
          <cell r="AM37">
            <v>1</v>
          </cell>
          <cell r="AN37">
            <v>1</v>
          </cell>
          <cell r="AO37">
            <v>1</v>
          </cell>
          <cell r="AS37">
            <v>32</v>
          </cell>
          <cell r="AT37">
            <v>32</v>
          </cell>
          <cell r="AU37" t="str">
            <v/>
          </cell>
          <cell r="AV37" t="str">
            <v/>
          </cell>
          <cell r="AW37">
            <v>32</v>
          </cell>
          <cell r="AX37">
            <v>32</v>
          </cell>
          <cell r="AY37">
            <v>32</v>
          </cell>
          <cell r="AZ37">
            <v>32</v>
          </cell>
          <cell r="BA37">
            <v>32</v>
          </cell>
          <cell r="BB37">
            <v>32</v>
          </cell>
          <cell r="BC37">
            <v>32</v>
          </cell>
          <cell r="BD37">
            <v>72</v>
          </cell>
          <cell r="BI37">
            <v>32</v>
          </cell>
          <cell r="BN37">
            <v>32</v>
          </cell>
          <cell r="BO37">
            <v>32</v>
          </cell>
          <cell r="BP37" t="str">
            <v/>
          </cell>
          <cell r="BQ37" t="str">
            <v/>
          </cell>
          <cell r="BR37">
            <v>32</v>
          </cell>
          <cell r="BS37">
            <v>32</v>
          </cell>
          <cell r="BT37">
            <v>32</v>
          </cell>
          <cell r="BU37">
            <v>32</v>
          </cell>
          <cell r="BV37">
            <v>32</v>
          </cell>
          <cell r="BW37">
            <v>32</v>
          </cell>
          <cell r="BX37">
            <v>32</v>
          </cell>
          <cell r="BY37">
            <v>73</v>
          </cell>
          <cell r="BZ37" t="str">
            <v/>
          </cell>
          <cell r="CA37" t="str">
            <v/>
          </cell>
          <cell r="CB37" t="str">
            <v/>
          </cell>
          <cell r="CC37" t="str">
            <v/>
          </cell>
          <cell r="CD37">
            <v>32</v>
          </cell>
          <cell r="CE37" t="str">
            <v/>
          </cell>
          <cell r="CW37">
            <v>1682803.7344239003</v>
          </cell>
          <cell r="DG37">
            <v>90934</v>
          </cell>
          <cell r="DH37">
            <v>90934</v>
          </cell>
          <cell r="DI37">
            <v>90934</v>
          </cell>
          <cell r="DJ37">
            <v>90934</v>
          </cell>
          <cell r="DK37">
            <v>90934</v>
          </cell>
        </row>
        <row r="38">
          <cell r="B38">
            <v>33</v>
          </cell>
          <cell r="K38">
            <v>33</v>
          </cell>
          <cell r="S38">
            <v>33</v>
          </cell>
          <cell r="X38">
            <v>1</v>
          </cell>
          <cell r="Y38">
            <v>1</v>
          </cell>
          <cell r="Z38">
            <v>1</v>
          </cell>
          <cell r="AB38">
            <v>1</v>
          </cell>
          <cell r="AC38">
            <v>1</v>
          </cell>
          <cell r="AD38">
            <v>1</v>
          </cell>
          <cell r="AE38">
            <v>1</v>
          </cell>
          <cell r="AF38">
            <v>1</v>
          </cell>
          <cell r="AG38">
            <v>1</v>
          </cell>
          <cell r="AH38">
            <v>1</v>
          </cell>
          <cell r="AI38">
            <v>1</v>
          </cell>
          <cell r="AJ38">
            <v>1</v>
          </cell>
          <cell r="AK38">
            <v>1</v>
          </cell>
          <cell r="AL38">
            <v>1</v>
          </cell>
          <cell r="AM38">
            <v>1</v>
          </cell>
          <cell r="AN38">
            <v>1</v>
          </cell>
          <cell r="AO38">
            <v>1</v>
          </cell>
          <cell r="AS38">
            <v>33</v>
          </cell>
          <cell r="AT38">
            <v>33</v>
          </cell>
          <cell r="AU38" t="str">
            <v/>
          </cell>
          <cell r="AV38" t="str">
            <v/>
          </cell>
          <cell r="AW38">
            <v>33</v>
          </cell>
          <cell r="AX38">
            <v>33</v>
          </cell>
          <cell r="AY38">
            <v>33</v>
          </cell>
          <cell r="AZ38">
            <v>33</v>
          </cell>
          <cell r="BA38">
            <v>33</v>
          </cell>
          <cell r="BB38">
            <v>33</v>
          </cell>
          <cell r="BC38">
            <v>33</v>
          </cell>
          <cell r="BD38">
            <v>74</v>
          </cell>
          <cell r="BI38">
            <v>33</v>
          </cell>
          <cell r="BN38">
            <v>33</v>
          </cell>
          <cell r="BO38">
            <v>33</v>
          </cell>
          <cell r="BP38" t="str">
            <v/>
          </cell>
          <cell r="BQ38" t="str">
            <v/>
          </cell>
          <cell r="BR38">
            <v>33</v>
          </cell>
          <cell r="BS38">
            <v>33</v>
          </cell>
          <cell r="BT38">
            <v>33</v>
          </cell>
          <cell r="BU38">
            <v>33</v>
          </cell>
          <cell r="BV38">
            <v>33</v>
          </cell>
          <cell r="BW38">
            <v>33</v>
          </cell>
          <cell r="BX38">
            <v>33</v>
          </cell>
          <cell r="BY38">
            <v>75</v>
          </cell>
          <cell r="BZ38" t="str">
            <v/>
          </cell>
          <cell r="CA38" t="str">
            <v/>
          </cell>
          <cell r="CB38" t="str">
            <v/>
          </cell>
          <cell r="CC38" t="str">
            <v/>
          </cell>
          <cell r="CD38">
            <v>33</v>
          </cell>
          <cell r="CE38" t="str">
            <v/>
          </cell>
          <cell r="CW38">
            <v>1808580.5800106912</v>
          </cell>
          <cell r="DG38">
            <v>109270.66666666667</v>
          </cell>
          <cell r="DH38">
            <v>109270.66666666667</v>
          </cell>
          <cell r="DI38">
            <v>109270.66666666667</v>
          </cell>
          <cell r="DJ38">
            <v>109270.66666666667</v>
          </cell>
          <cell r="DK38">
            <v>109270.66666666667</v>
          </cell>
        </row>
        <row r="39">
          <cell r="B39">
            <v>34</v>
          </cell>
          <cell r="K39">
            <v>34</v>
          </cell>
          <cell r="S39">
            <v>34</v>
          </cell>
          <cell r="X39">
            <v>1</v>
          </cell>
          <cell r="Y39">
            <v>1</v>
          </cell>
          <cell r="Z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1</v>
          </cell>
          <cell r="AH39">
            <v>1</v>
          </cell>
          <cell r="AI39">
            <v>1</v>
          </cell>
          <cell r="AJ39">
            <v>1</v>
          </cell>
          <cell r="AK39">
            <v>1</v>
          </cell>
          <cell r="AL39">
            <v>1</v>
          </cell>
          <cell r="AM39">
            <v>1</v>
          </cell>
          <cell r="AN39">
            <v>1</v>
          </cell>
          <cell r="AO39">
            <v>1</v>
          </cell>
          <cell r="AS39">
            <v>34</v>
          </cell>
          <cell r="AT39">
            <v>34</v>
          </cell>
          <cell r="AU39" t="str">
            <v/>
          </cell>
          <cell r="AV39" t="str">
            <v/>
          </cell>
          <cell r="AW39">
            <v>34</v>
          </cell>
          <cell r="AX39">
            <v>34</v>
          </cell>
          <cell r="AY39">
            <v>34</v>
          </cell>
          <cell r="AZ39">
            <v>34</v>
          </cell>
          <cell r="BA39">
            <v>34</v>
          </cell>
          <cell r="BB39">
            <v>34</v>
          </cell>
          <cell r="BC39">
            <v>34</v>
          </cell>
          <cell r="BD39">
            <v>76</v>
          </cell>
          <cell r="BI39">
            <v>34</v>
          </cell>
          <cell r="BN39">
            <v>34</v>
          </cell>
          <cell r="BO39">
            <v>34</v>
          </cell>
          <cell r="BP39" t="str">
            <v/>
          </cell>
          <cell r="BQ39" t="str">
            <v/>
          </cell>
          <cell r="BR39">
            <v>34</v>
          </cell>
          <cell r="BS39">
            <v>34</v>
          </cell>
          <cell r="BT39">
            <v>34</v>
          </cell>
          <cell r="BU39">
            <v>34</v>
          </cell>
          <cell r="BV39">
            <v>34</v>
          </cell>
          <cell r="BW39">
            <v>34</v>
          </cell>
          <cell r="BX39">
            <v>34</v>
          </cell>
          <cell r="BY39">
            <v>77</v>
          </cell>
          <cell r="BZ39" t="str">
            <v/>
          </cell>
          <cell r="CA39" t="str">
            <v/>
          </cell>
          <cell r="CB39" t="str">
            <v/>
          </cell>
          <cell r="CC39" t="str">
            <v/>
          </cell>
          <cell r="CD39">
            <v>34</v>
          </cell>
          <cell r="CE39" t="str">
            <v/>
          </cell>
          <cell r="CW39">
            <v>1943384.865312139</v>
          </cell>
          <cell r="DG39">
            <v>131559</v>
          </cell>
          <cell r="DH39">
            <v>131559</v>
          </cell>
          <cell r="DI39">
            <v>131559</v>
          </cell>
          <cell r="DJ39">
            <v>131559</v>
          </cell>
          <cell r="DK39">
            <v>131559</v>
          </cell>
        </row>
        <row r="40">
          <cell r="B40">
            <v>35</v>
          </cell>
          <cell r="K40">
            <v>35</v>
          </cell>
          <cell r="S40">
            <v>35</v>
          </cell>
          <cell r="X40">
            <v>1</v>
          </cell>
          <cell r="Y40">
            <v>1</v>
          </cell>
          <cell r="Z40">
            <v>1</v>
          </cell>
          <cell r="AB40">
            <v>1</v>
          </cell>
          <cell r="AC40">
            <v>1</v>
          </cell>
          <cell r="AD40">
            <v>1</v>
          </cell>
          <cell r="AE40">
            <v>1</v>
          </cell>
          <cell r="AF40">
            <v>1</v>
          </cell>
          <cell r="AG40">
            <v>1</v>
          </cell>
          <cell r="AH40">
            <v>1</v>
          </cell>
          <cell r="AI40">
            <v>1</v>
          </cell>
          <cell r="AJ40">
            <v>1</v>
          </cell>
          <cell r="AK40">
            <v>1</v>
          </cell>
          <cell r="AL40">
            <v>1</v>
          </cell>
          <cell r="AM40">
            <v>1</v>
          </cell>
          <cell r="AN40">
            <v>1</v>
          </cell>
          <cell r="AO40">
            <v>1</v>
          </cell>
          <cell r="AS40">
            <v>35</v>
          </cell>
          <cell r="AT40">
            <v>35</v>
          </cell>
          <cell r="AU40" t="str">
            <v/>
          </cell>
          <cell r="AV40" t="str">
            <v/>
          </cell>
          <cell r="AW40">
            <v>35</v>
          </cell>
          <cell r="AX40">
            <v>35</v>
          </cell>
          <cell r="AY40">
            <v>35</v>
          </cell>
          <cell r="AZ40">
            <v>35</v>
          </cell>
          <cell r="BA40">
            <v>35</v>
          </cell>
          <cell r="BB40">
            <v>35</v>
          </cell>
          <cell r="BC40">
            <v>35</v>
          </cell>
          <cell r="BD40">
            <v>78</v>
          </cell>
          <cell r="BI40">
            <v>35</v>
          </cell>
          <cell r="BN40">
            <v>35</v>
          </cell>
          <cell r="BO40">
            <v>35</v>
          </cell>
          <cell r="BP40" t="str">
            <v/>
          </cell>
          <cell r="BQ40" t="str">
            <v/>
          </cell>
          <cell r="BR40">
            <v>35</v>
          </cell>
          <cell r="BS40">
            <v>35</v>
          </cell>
          <cell r="BT40">
            <v>35</v>
          </cell>
          <cell r="BU40">
            <v>35</v>
          </cell>
          <cell r="BV40">
            <v>35</v>
          </cell>
          <cell r="BW40">
            <v>35</v>
          </cell>
          <cell r="BX40">
            <v>35</v>
          </cell>
          <cell r="BY40">
            <v>79</v>
          </cell>
          <cell r="BZ40" t="str">
            <v/>
          </cell>
          <cell r="CA40" t="str">
            <v/>
          </cell>
          <cell r="CB40" t="str">
            <v/>
          </cell>
          <cell r="CC40" t="str">
            <v/>
          </cell>
          <cell r="CD40">
            <v>35</v>
          </cell>
          <cell r="CE40" t="str">
            <v/>
          </cell>
          <cell r="CW40">
            <v>2086555.9298807872</v>
          </cell>
          <cell r="DG40">
            <v>156459</v>
          </cell>
          <cell r="DH40">
            <v>156459</v>
          </cell>
          <cell r="DI40">
            <v>156459</v>
          </cell>
          <cell r="DJ40">
            <v>156459</v>
          </cell>
          <cell r="DK40">
            <v>156459</v>
          </cell>
        </row>
        <row r="41">
          <cell r="B41">
            <v>36</v>
          </cell>
          <cell r="K41">
            <v>36</v>
          </cell>
          <cell r="S41">
            <v>36</v>
          </cell>
          <cell r="X41">
            <v>1</v>
          </cell>
          <cell r="Y41">
            <v>1</v>
          </cell>
          <cell r="Z41">
            <v>1</v>
          </cell>
          <cell r="AB41">
            <v>1</v>
          </cell>
          <cell r="AC41">
            <v>1</v>
          </cell>
          <cell r="AD41">
            <v>1</v>
          </cell>
          <cell r="AE41">
            <v>1</v>
          </cell>
          <cell r="AF41">
            <v>1</v>
          </cell>
          <cell r="AG41">
            <v>1</v>
          </cell>
          <cell r="AH41">
            <v>1</v>
          </cell>
          <cell r="AI41">
            <v>1</v>
          </cell>
          <cell r="AJ41">
            <v>1</v>
          </cell>
          <cell r="AK41">
            <v>1</v>
          </cell>
          <cell r="AL41">
            <v>1</v>
          </cell>
          <cell r="AM41">
            <v>1</v>
          </cell>
          <cell r="AN41">
            <v>1</v>
          </cell>
          <cell r="AO41">
            <v>1</v>
          </cell>
          <cell r="AS41">
            <v>36</v>
          </cell>
          <cell r="AT41">
            <v>36</v>
          </cell>
          <cell r="AU41" t="str">
            <v/>
          </cell>
          <cell r="AV41" t="str">
            <v/>
          </cell>
          <cell r="AW41">
            <v>36</v>
          </cell>
          <cell r="AX41">
            <v>36</v>
          </cell>
          <cell r="AY41">
            <v>36</v>
          </cell>
          <cell r="AZ41">
            <v>36</v>
          </cell>
          <cell r="BA41">
            <v>36</v>
          </cell>
          <cell r="BB41">
            <v>36</v>
          </cell>
          <cell r="BC41">
            <v>36</v>
          </cell>
          <cell r="BD41">
            <v>80</v>
          </cell>
          <cell r="BI41">
            <v>36</v>
          </cell>
          <cell r="BN41">
            <v>36</v>
          </cell>
          <cell r="BO41">
            <v>36</v>
          </cell>
          <cell r="BP41" t="str">
            <v/>
          </cell>
          <cell r="BQ41" t="str">
            <v/>
          </cell>
          <cell r="BR41">
            <v>36</v>
          </cell>
          <cell r="BS41">
            <v>36</v>
          </cell>
          <cell r="BT41">
            <v>36</v>
          </cell>
          <cell r="BU41">
            <v>36</v>
          </cell>
          <cell r="BV41">
            <v>36</v>
          </cell>
          <cell r="BW41">
            <v>36</v>
          </cell>
          <cell r="BX41">
            <v>36</v>
          </cell>
          <cell r="BY41">
            <v>80</v>
          </cell>
          <cell r="BZ41" t="str">
            <v/>
          </cell>
          <cell r="CA41" t="str">
            <v/>
          </cell>
          <cell r="CB41" t="str">
            <v/>
          </cell>
          <cell r="CC41" t="str">
            <v/>
          </cell>
          <cell r="CD41">
            <v>36</v>
          </cell>
          <cell r="CE41" t="str">
            <v/>
          </cell>
          <cell r="CW41">
            <v>2239656.6700660381</v>
          </cell>
          <cell r="DG41">
            <v>185334</v>
          </cell>
          <cell r="DH41">
            <v>185334</v>
          </cell>
          <cell r="DI41">
            <v>185334</v>
          </cell>
          <cell r="DJ41">
            <v>185334</v>
          </cell>
          <cell r="DK41">
            <v>185334</v>
          </cell>
        </row>
        <row r="42">
          <cell r="B42">
            <v>37</v>
          </cell>
          <cell r="K42">
            <v>37</v>
          </cell>
          <cell r="S42">
            <v>37</v>
          </cell>
          <cell r="X42">
            <v>1</v>
          </cell>
          <cell r="Y42">
            <v>1</v>
          </cell>
          <cell r="Z42">
            <v>1</v>
          </cell>
          <cell r="AB42">
            <v>1</v>
          </cell>
          <cell r="AC42">
            <v>1</v>
          </cell>
          <cell r="AD42">
            <v>1</v>
          </cell>
          <cell r="AE42">
            <v>1</v>
          </cell>
          <cell r="AF42">
            <v>1</v>
          </cell>
          <cell r="AG42">
            <v>1</v>
          </cell>
          <cell r="AH42">
            <v>1</v>
          </cell>
          <cell r="AI42">
            <v>1</v>
          </cell>
          <cell r="AJ42">
            <v>1</v>
          </cell>
          <cell r="AK42">
            <v>1</v>
          </cell>
          <cell r="AL42">
            <v>1</v>
          </cell>
          <cell r="AM42">
            <v>1</v>
          </cell>
          <cell r="AN42">
            <v>1</v>
          </cell>
          <cell r="AO42">
            <v>1</v>
          </cell>
          <cell r="AS42">
            <v>37</v>
          </cell>
          <cell r="AT42">
            <v>37</v>
          </cell>
          <cell r="AU42" t="str">
            <v/>
          </cell>
          <cell r="AV42" t="str">
            <v/>
          </cell>
          <cell r="AW42">
            <v>37</v>
          </cell>
          <cell r="AX42">
            <v>37</v>
          </cell>
          <cell r="AY42">
            <v>37</v>
          </cell>
          <cell r="AZ42">
            <v>37</v>
          </cell>
          <cell r="BA42">
            <v>37</v>
          </cell>
          <cell r="BB42">
            <v>37</v>
          </cell>
          <cell r="BC42">
            <v>37</v>
          </cell>
          <cell r="BI42">
            <v>37</v>
          </cell>
          <cell r="BN42">
            <v>37</v>
          </cell>
          <cell r="BO42">
            <v>37</v>
          </cell>
          <cell r="BP42" t="str">
            <v/>
          </cell>
          <cell r="BQ42" t="str">
            <v/>
          </cell>
          <cell r="BR42">
            <v>37</v>
          </cell>
          <cell r="BS42">
            <v>37</v>
          </cell>
          <cell r="BT42">
            <v>37</v>
          </cell>
          <cell r="BU42">
            <v>37</v>
          </cell>
          <cell r="BV42">
            <v>37</v>
          </cell>
          <cell r="BW42">
            <v>37</v>
          </cell>
          <cell r="BX42">
            <v>37</v>
          </cell>
          <cell r="BY42" t="str">
            <v/>
          </cell>
          <cell r="BZ42" t="str">
            <v/>
          </cell>
          <cell r="CA42" t="str">
            <v/>
          </cell>
          <cell r="CB42" t="str">
            <v/>
          </cell>
          <cell r="CC42" t="str">
            <v/>
          </cell>
          <cell r="CD42">
            <v>37</v>
          </cell>
          <cell r="CE42" t="str">
            <v/>
          </cell>
          <cell r="CW42">
            <v>2403641.8768555629</v>
          </cell>
          <cell r="DG42">
            <v>218234</v>
          </cell>
          <cell r="DH42">
            <v>218234</v>
          </cell>
          <cell r="DI42">
            <v>218234</v>
          </cell>
          <cell r="DJ42">
            <v>218234</v>
          </cell>
          <cell r="DK42">
            <v>218234</v>
          </cell>
        </row>
        <row r="43">
          <cell r="B43">
            <v>38</v>
          </cell>
          <cell r="K43">
            <v>38</v>
          </cell>
          <cell r="S43">
            <v>38</v>
          </cell>
          <cell r="X43">
            <v>1</v>
          </cell>
          <cell r="Y43">
            <v>1</v>
          </cell>
          <cell r="Z43">
            <v>1</v>
          </cell>
          <cell r="AB43">
            <v>1</v>
          </cell>
          <cell r="AC43">
            <v>1</v>
          </cell>
          <cell r="AD43">
            <v>1</v>
          </cell>
          <cell r="AE43">
            <v>1</v>
          </cell>
          <cell r="AF43">
            <v>1</v>
          </cell>
          <cell r="AG43">
            <v>1</v>
          </cell>
          <cell r="AH43">
            <v>1</v>
          </cell>
          <cell r="AI43">
            <v>1</v>
          </cell>
          <cell r="AJ43">
            <v>1</v>
          </cell>
          <cell r="AK43">
            <v>1</v>
          </cell>
          <cell r="AL43">
            <v>1</v>
          </cell>
          <cell r="AM43">
            <v>1</v>
          </cell>
          <cell r="AN43">
            <v>1</v>
          </cell>
          <cell r="AO43">
            <v>1</v>
          </cell>
          <cell r="AS43">
            <v>38</v>
          </cell>
          <cell r="AT43">
            <v>38</v>
          </cell>
          <cell r="AU43" t="str">
            <v/>
          </cell>
          <cell r="AV43" t="str">
            <v/>
          </cell>
          <cell r="AW43">
            <v>38</v>
          </cell>
          <cell r="AX43">
            <v>38</v>
          </cell>
          <cell r="AY43">
            <v>38</v>
          </cell>
          <cell r="AZ43">
            <v>38</v>
          </cell>
          <cell r="BA43">
            <v>38</v>
          </cell>
          <cell r="BB43">
            <v>38</v>
          </cell>
          <cell r="BC43">
            <v>38</v>
          </cell>
          <cell r="BI43">
            <v>38</v>
          </cell>
          <cell r="BN43">
            <v>38</v>
          </cell>
          <cell r="BO43">
            <v>38</v>
          </cell>
          <cell r="BP43" t="str">
            <v/>
          </cell>
          <cell r="BQ43" t="str">
            <v/>
          </cell>
          <cell r="BR43">
            <v>38</v>
          </cell>
          <cell r="BS43">
            <v>38</v>
          </cell>
          <cell r="BT43">
            <v>38</v>
          </cell>
          <cell r="BU43">
            <v>38</v>
          </cell>
          <cell r="BV43">
            <v>38</v>
          </cell>
          <cell r="BW43">
            <v>38</v>
          </cell>
          <cell r="BX43">
            <v>38</v>
          </cell>
          <cell r="BY43" t="str">
            <v/>
          </cell>
          <cell r="BZ43" t="str">
            <v/>
          </cell>
          <cell r="CA43" t="str">
            <v/>
          </cell>
          <cell r="CB43" t="str">
            <v/>
          </cell>
          <cell r="CC43" t="str">
            <v/>
          </cell>
          <cell r="CD43">
            <v>38</v>
          </cell>
          <cell r="CE43" t="str">
            <v/>
          </cell>
          <cell r="CW43">
            <v>2579311.6362662367</v>
          </cell>
          <cell r="DG43">
            <v>255434</v>
          </cell>
          <cell r="DH43">
            <v>255434</v>
          </cell>
          <cell r="DI43">
            <v>255434</v>
          </cell>
          <cell r="DJ43">
            <v>255434</v>
          </cell>
          <cell r="DK43">
            <v>255434</v>
          </cell>
        </row>
        <row r="44">
          <cell r="B44">
            <v>39</v>
          </cell>
          <cell r="K44">
            <v>39</v>
          </cell>
          <cell r="S44">
            <v>39</v>
          </cell>
          <cell r="X44">
            <v>1</v>
          </cell>
          <cell r="Y44">
            <v>1</v>
          </cell>
          <cell r="Z44">
            <v>1</v>
          </cell>
          <cell r="AB44">
            <v>1</v>
          </cell>
          <cell r="AC44">
            <v>1</v>
          </cell>
          <cell r="AD44">
            <v>1</v>
          </cell>
          <cell r="AE44">
            <v>1</v>
          </cell>
          <cell r="AF44">
            <v>1</v>
          </cell>
          <cell r="AG44">
            <v>1</v>
          </cell>
          <cell r="AH44">
            <v>1</v>
          </cell>
          <cell r="AI44">
            <v>1</v>
          </cell>
          <cell r="AJ44">
            <v>1</v>
          </cell>
          <cell r="AK44">
            <v>1</v>
          </cell>
          <cell r="AL44">
            <v>1</v>
          </cell>
          <cell r="AM44">
            <v>1</v>
          </cell>
          <cell r="AN44">
            <v>1</v>
          </cell>
          <cell r="AO44">
            <v>1</v>
          </cell>
          <cell r="AS44">
            <v>39</v>
          </cell>
          <cell r="AT44">
            <v>39</v>
          </cell>
          <cell r="AU44" t="str">
            <v/>
          </cell>
          <cell r="AV44" t="str">
            <v/>
          </cell>
          <cell r="AW44">
            <v>39</v>
          </cell>
          <cell r="AX44">
            <v>39</v>
          </cell>
          <cell r="AY44">
            <v>39</v>
          </cell>
          <cell r="AZ44">
            <v>39</v>
          </cell>
          <cell r="BA44">
            <v>39</v>
          </cell>
          <cell r="BB44">
            <v>39</v>
          </cell>
          <cell r="BC44">
            <v>39</v>
          </cell>
          <cell r="BI44">
            <v>39</v>
          </cell>
          <cell r="BN44">
            <v>39</v>
          </cell>
          <cell r="BO44">
            <v>39</v>
          </cell>
          <cell r="BP44" t="str">
            <v/>
          </cell>
          <cell r="BQ44" t="str">
            <v/>
          </cell>
          <cell r="BR44">
            <v>39</v>
          </cell>
          <cell r="BS44">
            <v>39</v>
          </cell>
          <cell r="BT44">
            <v>39</v>
          </cell>
          <cell r="BU44">
            <v>39</v>
          </cell>
          <cell r="BV44">
            <v>39</v>
          </cell>
          <cell r="BW44">
            <v>39</v>
          </cell>
          <cell r="BX44">
            <v>39</v>
          </cell>
          <cell r="BY44" t="str">
            <v/>
          </cell>
          <cell r="BZ44" t="str">
            <v/>
          </cell>
          <cell r="CA44" t="str">
            <v/>
          </cell>
          <cell r="CB44" t="str">
            <v/>
          </cell>
          <cell r="CC44" t="str">
            <v/>
          </cell>
          <cell r="CD44">
            <v>39</v>
          </cell>
          <cell r="CE44" t="str">
            <v/>
          </cell>
          <cell r="CW44">
            <v>2767290.1005749721</v>
          </cell>
          <cell r="DG44">
            <v>302271.5</v>
          </cell>
          <cell r="DH44">
            <v>302271.5</v>
          </cell>
          <cell r="DI44">
            <v>302271.5</v>
          </cell>
          <cell r="DJ44">
            <v>302271.5</v>
          </cell>
          <cell r="DK44">
            <v>302271.5</v>
          </cell>
        </row>
        <row r="45">
          <cell r="B45">
            <v>40</v>
          </cell>
          <cell r="K45">
            <v>40</v>
          </cell>
          <cell r="S45">
            <v>40</v>
          </cell>
          <cell r="X45">
            <v>1</v>
          </cell>
          <cell r="Y45">
            <v>1</v>
          </cell>
          <cell r="Z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1</v>
          </cell>
          <cell r="AF45">
            <v>1</v>
          </cell>
          <cell r="AG45">
            <v>1</v>
          </cell>
          <cell r="AH45">
            <v>1</v>
          </cell>
          <cell r="AI45">
            <v>1</v>
          </cell>
          <cell r="AJ45">
            <v>1</v>
          </cell>
          <cell r="AK45">
            <v>1</v>
          </cell>
          <cell r="AL45">
            <v>1</v>
          </cell>
          <cell r="AM45">
            <v>1</v>
          </cell>
          <cell r="AN45">
            <v>1</v>
          </cell>
          <cell r="AO45">
            <v>1</v>
          </cell>
          <cell r="AS45">
            <v>40</v>
          </cell>
          <cell r="AT45">
            <v>40</v>
          </cell>
          <cell r="AU45" t="str">
            <v/>
          </cell>
          <cell r="AV45" t="str">
            <v/>
          </cell>
          <cell r="AW45">
            <v>40</v>
          </cell>
          <cell r="AX45">
            <v>40</v>
          </cell>
          <cell r="AY45">
            <v>40</v>
          </cell>
          <cell r="AZ45">
            <v>40</v>
          </cell>
          <cell r="BA45">
            <v>40</v>
          </cell>
          <cell r="BB45">
            <v>40</v>
          </cell>
          <cell r="BC45">
            <v>40</v>
          </cell>
          <cell r="BI45">
            <v>40</v>
          </cell>
          <cell r="BN45">
            <v>40</v>
          </cell>
          <cell r="BO45">
            <v>40</v>
          </cell>
          <cell r="BP45" t="str">
            <v/>
          </cell>
          <cell r="BQ45" t="str">
            <v/>
          </cell>
          <cell r="BR45">
            <v>40</v>
          </cell>
          <cell r="BS45">
            <v>40</v>
          </cell>
          <cell r="BT45">
            <v>40</v>
          </cell>
          <cell r="BU45">
            <v>40</v>
          </cell>
          <cell r="BV45">
            <v>40</v>
          </cell>
          <cell r="BW45">
            <v>40</v>
          </cell>
          <cell r="BX45">
            <v>40</v>
          </cell>
          <cell r="BY45" t="str">
            <v/>
          </cell>
          <cell r="BZ45" t="str">
            <v/>
          </cell>
          <cell r="CA45" t="str">
            <v/>
          </cell>
          <cell r="CB45" t="str">
            <v/>
          </cell>
          <cell r="CC45" t="str">
            <v/>
          </cell>
          <cell r="CD45">
            <v>40</v>
          </cell>
          <cell r="CE45" t="str">
            <v/>
          </cell>
          <cell r="CW45">
            <v>2968066.5768690603</v>
          </cell>
          <cell r="DG45">
            <v>355021.5</v>
          </cell>
          <cell r="DH45">
            <v>355021.5</v>
          </cell>
          <cell r="DI45">
            <v>355021.5</v>
          </cell>
          <cell r="DJ45">
            <v>355021.5</v>
          </cell>
          <cell r="DK45">
            <v>355021.5</v>
          </cell>
        </row>
        <row r="46">
          <cell r="B46">
            <v>41</v>
          </cell>
          <cell r="K46">
            <v>41</v>
          </cell>
          <cell r="S46">
            <v>41</v>
          </cell>
          <cell r="X46">
            <v>1</v>
          </cell>
          <cell r="Y46">
            <v>1</v>
          </cell>
          <cell r="Z46">
            <v>1</v>
          </cell>
          <cell r="AB46">
            <v>1</v>
          </cell>
          <cell r="AC46">
            <v>1</v>
          </cell>
          <cell r="AD46">
            <v>1</v>
          </cell>
          <cell r="AE46">
            <v>1</v>
          </cell>
          <cell r="AF46">
            <v>1</v>
          </cell>
          <cell r="AG46">
            <v>1</v>
          </cell>
          <cell r="AH46">
            <v>1</v>
          </cell>
          <cell r="AI46">
            <v>1</v>
          </cell>
          <cell r="AJ46">
            <v>1</v>
          </cell>
          <cell r="AK46">
            <v>1</v>
          </cell>
          <cell r="AL46">
            <v>1</v>
          </cell>
          <cell r="AM46">
            <v>1</v>
          </cell>
          <cell r="AN46">
            <v>1</v>
          </cell>
          <cell r="AO46">
            <v>1</v>
          </cell>
          <cell r="AS46">
            <v>41</v>
          </cell>
          <cell r="AT46">
            <v>41</v>
          </cell>
          <cell r="AU46" t="str">
            <v/>
          </cell>
          <cell r="AV46" t="str">
            <v/>
          </cell>
          <cell r="AW46">
            <v>41</v>
          </cell>
          <cell r="AX46">
            <v>41</v>
          </cell>
          <cell r="AY46">
            <v>41</v>
          </cell>
          <cell r="AZ46">
            <v>41</v>
          </cell>
          <cell r="BA46">
            <v>41</v>
          </cell>
          <cell r="BB46">
            <v>41</v>
          </cell>
          <cell r="BC46">
            <v>41</v>
          </cell>
          <cell r="BI46">
            <v>41</v>
          </cell>
          <cell r="BN46">
            <v>41</v>
          </cell>
          <cell r="BO46">
            <v>41</v>
          </cell>
          <cell r="BP46" t="str">
            <v/>
          </cell>
          <cell r="BQ46" t="str">
            <v/>
          </cell>
          <cell r="BR46">
            <v>41</v>
          </cell>
          <cell r="BS46">
            <v>41</v>
          </cell>
          <cell r="BT46">
            <v>41</v>
          </cell>
          <cell r="BU46">
            <v>41</v>
          </cell>
          <cell r="BV46">
            <v>41</v>
          </cell>
          <cell r="BW46">
            <v>41</v>
          </cell>
          <cell r="BX46">
            <v>41</v>
          </cell>
          <cell r="BY46" t="str">
            <v/>
          </cell>
          <cell r="BZ46" t="str">
            <v/>
          </cell>
          <cell r="CA46" t="str">
            <v/>
          </cell>
          <cell r="CB46" t="str">
            <v/>
          </cell>
          <cell r="CC46" t="str">
            <v/>
          </cell>
          <cell r="CD46">
            <v>41</v>
          </cell>
          <cell r="CE46" t="str">
            <v/>
          </cell>
          <cell r="CW46">
            <v>3183346.7410964044</v>
          </cell>
          <cell r="DG46">
            <v>419213.16666666674</v>
          </cell>
          <cell r="DH46">
            <v>419213.16666666674</v>
          </cell>
          <cell r="DI46">
            <v>419213.16666666674</v>
          </cell>
          <cell r="DJ46">
            <v>419213.16666666674</v>
          </cell>
          <cell r="DK46">
            <v>419213.16666666674</v>
          </cell>
        </row>
        <row r="47">
          <cell r="B47">
            <v>42</v>
          </cell>
          <cell r="K47">
            <v>42</v>
          </cell>
          <cell r="S47">
            <v>42</v>
          </cell>
          <cell r="X47">
            <v>1</v>
          </cell>
          <cell r="Y47">
            <v>1</v>
          </cell>
          <cell r="Z47">
            <v>1</v>
          </cell>
          <cell r="AB47">
            <v>1</v>
          </cell>
          <cell r="AC47">
            <v>1</v>
          </cell>
          <cell r="AD47">
            <v>1</v>
          </cell>
          <cell r="AE47">
            <v>1</v>
          </cell>
          <cell r="AF47">
            <v>1</v>
          </cell>
          <cell r="AG47">
            <v>1</v>
          </cell>
          <cell r="AH47">
            <v>1</v>
          </cell>
          <cell r="AI47">
            <v>1</v>
          </cell>
          <cell r="AJ47">
            <v>1</v>
          </cell>
          <cell r="AK47">
            <v>1</v>
          </cell>
          <cell r="AL47">
            <v>1</v>
          </cell>
          <cell r="AM47">
            <v>1</v>
          </cell>
          <cell r="AN47">
            <v>1</v>
          </cell>
          <cell r="AO47">
            <v>1</v>
          </cell>
          <cell r="AS47">
            <v>42</v>
          </cell>
          <cell r="AT47">
            <v>42</v>
          </cell>
          <cell r="AU47" t="str">
            <v/>
          </cell>
          <cell r="AV47" t="str">
            <v/>
          </cell>
          <cell r="AW47">
            <v>42</v>
          </cell>
          <cell r="AX47">
            <v>42</v>
          </cell>
          <cell r="AY47">
            <v>42</v>
          </cell>
          <cell r="AZ47">
            <v>42</v>
          </cell>
          <cell r="BA47">
            <v>42</v>
          </cell>
          <cell r="BB47">
            <v>42</v>
          </cell>
          <cell r="BC47">
            <v>42</v>
          </cell>
          <cell r="BI47">
            <v>42</v>
          </cell>
          <cell r="BN47">
            <v>42</v>
          </cell>
          <cell r="BO47">
            <v>42</v>
          </cell>
          <cell r="BP47" t="str">
            <v/>
          </cell>
          <cell r="BQ47" t="str">
            <v/>
          </cell>
          <cell r="BR47">
            <v>42</v>
          </cell>
          <cell r="BS47">
            <v>42</v>
          </cell>
          <cell r="BT47">
            <v>42</v>
          </cell>
          <cell r="BU47">
            <v>42</v>
          </cell>
          <cell r="BV47">
            <v>42</v>
          </cell>
          <cell r="BW47">
            <v>42</v>
          </cell>
          <cell r="BX47">
            <v>42</v>
          </cell>
          <cell r="BY47" t="str">
            <v/>
          </cell>
          <cell r="BZ47" t="str">
            <v/>
          </cell>
          <cell r="CA47" t="str">
            <v/>
          </cell>
          <cell r="CB47" t="str">
            <v/>
          </cell>
          <cell r="CC47" t="str">
            <v/>
          </cell>
          <cell r="CD47">
            <v>42</v>
          </cell>
          <cell r="CE47" t="str">
            <v/>
          </cell>
          <cell r="CW47">
            <v>3415871.4765436128</v>
          </cell>
          <cell r="DG47">
            <v>492796.5</v>
          </cell>
          <cell r="DH47">
            <v>492796.5</v>
          </cell>
          <cell r="DI47">
            <v>492796.5</v>
          </cell>
          <cell r="DJ47">
            <v>492796.5</v>
          </cell>
          <cell r="DK47">
            <v>492796.5</v>
          </cell>
        </row>
        <row r="48">
          <cell r="B48">
            <v>43</v>
          </cell>
          <cell r="K48">
            <v>43</v>
          </cell>
          <cell r="S48">
            <v>43</v>
          </cell>
          <cell r="X48">
            <v>1</v>
          </cell>
          <cell r="Y48">
            <v>1</v>
          </cell>
          <cell r="Z48">
            <v>1</v>
          </cell>
          <cell r="AB48">
            <v>1</v>
          </cell>
          <cell r="AC48">
            <v>1</v>
          </cell>
          <cell r="AD48">
            <v>1</v>
          </cell>
          <cell r="AE48">
            <v>1</v>
          </cell>
          <cell r="AF48">
            <v>1</v>
          </cell>
          <cell r="AG48">
            <v>1</v>
          </cell>
          <cell r="AH48">
            <v>1</v>
          </cell>
          <cell r="AI48">
            <v>1</v>
          </cell>
          <cell r="AJ48">
            <v>1</v>
          </cell>
          <cell r="AK48">
            <v>1</v>
          </cell>
          <cell r="AL48">
            <v>1</v>
          </cell>
          <cell r="AM48">
            <v>1</v>
          </cell>
          <cell r="AN48">
            <v>1</v>
          </cell>
          <cell r="AO48">
            <v>1</v>
          </cell>
          <cell r="AS48">
            <v>43</v>
          </cell>
          <cell r="AT48">
            <v>43</v>
          </cell>
          <cell r="AU48" t="str">
            <v/>
          </cell>
          <cell r="AV48" t="str">
            <v/>
          </cell>
          <cell r="AW48">
            <v>43</v>
          </cell>
          <cell r="AX48">
            <v>43</v>
          </cell>
          <cell r="AY48">
            <v>43</v>
          </cell>
          <cell r="AZ48">
            <v>43</v>
          </cell>
          <cell r="BA48">
            <v>43</v>
          </cell>
          <cell r="BB48">
            <v>43</v>
          </cell>
          <cell r="BC48">
            <v>43</v>
          </cell>
          <cell r="BI48">
            <v>43</v>
          </cell>
          <cell r="BN48">
            <v>43</v>
          </cell>
          <cell r="BO48">
            <v>43</v>
          </cell>
          <cell r="BP48" t="str">
            <v/>
          </cell>
          <cell r="BQ48" t="str">
            <v/>
          </cell>
          <cell r="BR48">
            <v>43</v>
          </cell>
          <cell r="BS48">
            <v>43</v>
          </cell>
          <cell r="BT48">
            <v>43</v>
          </cell>
          <cell r="BU48">
            <v>43</v>
          </cell>
          <cell r="BV48">
            <v>43</v>
          </cell>
          <cell r="BW48">
            <v>43</v>
          </cell>
          <cell r="BX48">
            <v>43</v>
          </cell>
          <cell r="BY48" t="str">
            <v/>
          </cell>
          <cell r="BZ48" t="str">
            <v/>
          </cell>
          <cell r="CA48" t="str">
            <v/>
          </cell>
          <cell r="CB48" t="str">
            <v/>
          </cell>
          <cell r="CC48" t="str">
            <v/>
          </cell>
          <cell r="CD48">
            <v>43</v>
          </cell>
          <cell r="CE48" t="str">
            <v/>
          </cell>
          <cell r="CW48">
            <v>3665085.3173792018</v>
          </cell>
          <cell r="DG48">
            <v>577709</v>
          </cell>
          <cell r="DH48">
            <v>577709</v>
          </cell>
          <cell r="DI48">
            <v>577709</v>
          </cell>
          <cell r="DJ48">
            <v>577709</v>
          </cell>
          <cell r="DK48">
            <v>577709</v>
          </cell>
        </row>
        <row r="49">
          <cell r="B49">
            <v>44</v>
          </cell>
          <cell r="K49">
            <v>44</v>
          </cell>
          <cell r="S49">
            <v>44</v>
          </cell>
          <cell r="X49">
            <v>1</v>
          </cell>
          <cell r="Y49">
            <v>1</v>
          </cell>
          <cell r="Z49">
            <v>1</v>
          </cell>
          <cell r="AB49">
            <v>1</v>
          </cell>
          <cell r="AC49">
            <v>1</v>
          </cell>
          <cell r="AD49">
            <v>1</v>
          </cell>
          <cell r="AE49">
            <v>1</v>
          </cell>
          <cell r="AF49">
            <v>1</v>
          </cell>
          <cell r="AG49">
            <v>1</v>
          </cell>
          <cell r="AH49">
            <v>1</v>
          </cell>
          <cell r="AI49">
            <v>1</v>
          </cell>
          <cell r="AJ49">
            <v>1</v>
          </cell>
          <cell r="AK49">
            <v>1</v>
          </cell>
          <cell r="AL49">
            <v>1</v>
          </cell>
          <cell r="AM49">
            <v>1</v>
          </cell>
          <cell r="AN49">
            <v>1</v>
          </cell>
          <cell r="AO49">
            <v>1</v>
          </cell>
          <cell r="AS49">
            <v>44</v>
          </cell>
          <cell r="AT49">
            <v>44</v>
          </cell>
          <cell r="AU49" t="str">
            <v/>
          </cell>
          <cell r="AV49" t="str">
            <v/>
          </cell>
          <cell r="AW49">
            <v>44</v>
          </cell>
          <cell r="AX49">
            <v>44</v>
          </cell>
          <cell r="AY49">
            <v>44</v>
          </cell>
          <cell r="AZ49">
            <v>44</v>
          </cell>
          <cell r="BA49">
            <v>44</v>
          </cell>
          <cell r="BB49">
            <v>44</v>
          </cell>
          <cell r="BC49">
            <v>44</v>
          </cell>
          <cell r="BI49">
            <v>44</v>
          </cell>
          <cell r="BN49">
            <v>44</v>
          </cell>
          <cell r="BO49">
            <v>44</v>
          </cell>
          <cell r="BP49" t="str">
            <v/>
          </cell>
          <cell r="BQ49" t="str">
            <v/>
          </cell>
          <cell r="BR49">
            <v>44</v>
          </cell>
          <cell r="BS49">
            <v>44</v>
          </cell>
          <cell r="BT49">
            <v>44</v>
          </cell>
          <cell r="BU49">
            <v>44</v>
          </cell>
          <cell r="BV49">
            <v>44</v>
          </cell>
          <cell r="BW49">
            <v>44</v>
          </cell>
          <cell r="BX49">
            <v>44</v>
          </cell>
          <cell r="BY49" t="str">
            <v/>
          </cell>
          <cell r="BZ49" t="str">
            <v/>
          </cell>
          <cell r="CA49" t="str">
            <v/>
          </cell>
          <cell r="CB49" t="str">
            <v/>
          </cell>
          <cell r="CC49" t="str">
            <v/>
          </cell>
          <cell r="CD49">
            <v>44</v>
          </cell>
          <cell r="CE49" t="str">
            <v/>
          </cell>
          <cell r="CW49">
            <v>3930388.0734945107</v>
          </cell>
          <cell r="DG49">
            <v>673934</v>
          </cell>
          <cell r="DH49">
            <v>673934</v>
          </cell>
          <cell r="DI49">
            <v>673934</v>
          </cell>
          <cell r="DJ49">
            <v>673934</v>
          </cell>
          <cell r="DK49">
            <v>673934</v>
          </cell>
        </row>
        <row r="50">
          <cell r="B50">
            <v>45</v>
          </cell>
          <cell r="K50">
            <v>45</v>
          </cell>
          <cell r="S50">
            <v>45</v>
          </cell>
          <cell r="X50">
            <v>1</v>
          </cell>
          <cell r="Y50">
            <v>1</v>
          </cell>
          <cell r="Z50">
            <v>1</v>
          </cell>
          <cell r="AB50">
            <v>1</v>
          </cell>
          <cell r="AC50">
            <v>1</v>
          </cell>
          <cell r="AD50">
            <v>1</v>
          </cell>
          <cell r="AE50">
            <v>1</v>
          </cell>
          <cell r="AF50">
            <v>1</v>
          </cell>
          <cell r="AG50">
            <v>1</v>
          </cell>
          <cell r="AH50">
            <v>1</v>
          </cell>
          <cell r="AI50">
            <v>1</v>
          </cell>
          <cell r="AJ50">
            <v>1</v>
          </cell>
          <cell r="AK50">
            <v>1</v>
          </cell>
          <cell r="AL50">
            <v>1</v>
          </cell>
          <cell r="AM50">
            <v>1</v>
          </cell>
          <cell r="AN50">
            <v>1</v>
          </cell>
          <cell r="AO50">
            <v>1</v>
          </cell>
          <cell r="AS50">
            <v>45</v>
          </cell>
          <cell r="AT50">
            <v>45</v>
          </cell>
          <cell r="AU50" t="str">
            <v/>
          </cell>
          <cell r="AV50" t="str">
            <v/>
          </cell>
          <cell r="AW50">
            <v>45</v>
          </cell>
          <cell r="AX50">
            <v>45</v>
          </cell>
          <cell r="AY50">
            <v>45</v>
          </cell>
          <cell r="AZ50">
            <v>45</v>
          </cell>
          <cell r="BA50">
            <v>45</v>
          </cell>
          <cell r="BB50">
            <v>45</v>
          </cell>
          <cell r="BC50">
            <v>45</v>
          </cell>
          <cell r="BI50">
            <v>45</v>
          </cell>
          <cell r="BN50">
            <v>45</v>
          </cell>
          <cell r="BO50">
            <v>45</v>
          </cell>
          <cell r="BP50" t="str">
            <v/>
          </cell>
          <cell r="BQ50" t="str">
            <v/>
          </cell>
          <cell r="BR50">
            <v>45</v>
          </cell>
          <cell r="BS50">
            <v>45</v>
          </cell>
          <cell r="BT50">
            <v>45</v>
          </cell>
          <cell r="BU50">
            <v>45</v>
          </cell>
          <cell r="BV50">
            <v>45</v>
          </cell>
          <cell r="BW50">
            <v>45</v>
          </cell>
          <cell r="BX50">
            <v>45</v>
          </cell>
          <cell r="BY50" t="str">
            <v/>
          </cell>
          <cell r="BZ50" t="str">
            <v/>
          </cell>
          <cell r="CA50" t="str">
            <v/>
          </cell>
          <cell r="CB50" t="str">
            <v/>
          </cell>
          <cell r="CC50" t="str">
            <v/>
          </cell>
          <cell r="CD50">
            <v>45</v>
          </cell>
          <cell r="CE50" t="str">
            <v/>
          </cell>
          <cell r="CW50">
            <v>4214228.5473618666</v>
          </cell>
          <cell r="DG50">
            <v>794034</v>
          </cell>
          <cell r="DH50">
            <v>794034</v>
          </cell>
          <cell r="DI50">
            <v>794034</v>
          </cell>
          <cell r="DJ50">
            <v>794034</v>
          </cell>
          <cell r="DK50">
            <v>794034</v>
          </cell>
        </row>
        <row r="51">
          <cell r="B51">
            <v>46</v>
          </cell>
          <cell r="K51">
            <v>46</v>
          </cell>
          <cell r="S51">
            <v>46</v>
          </cell>
          <cell r="X51">
            <v>1</v>
          </cell>
          <cell r="Y51">
            <v>1</v>
          </cell>
          <cell r="Z51">
            <v>1</v>
          </cell>
          <cell r="AB51">
            <v>1</v>
          </cell>
          <cell r="AC51">
            <v>1</v>
          </cell>
          <cell r="AD51">
            <v>1</v>
          </cell>
          <cell r="AE51">
            <v>1</v>
          </cell>
          <cell r="AF51">
            <v>1</v>
          </cell>
          <cell r="AG51">
            <v>1</v>
          </cell>
          <cell r="AH51">
            <v>1</v>
          </cell>
          <cell r="AI51">
            <v>1</v>
          </cell>
          <cell r="AJ51">
            <v>1</v>
          </cell>
          <cell r="AK51">
            <v>1</v>
          </cell>
          <cell r="AL51">
            <v>1</v>
          </cell>
          <cell r="AM51">
            <v>1</v>
          </cell>
          <cell r="AN51">
            <v>1</v>
          </cell>
          <cell r="AO51">
            <v>1</v>
          </cell>
          <cell r="AS51">
            <v>46</v>
          </cell>
          <cell r="AT51">
            <v>46</v>
          </cell>
          <cell r="AU51" t="str">
            <v/>
          </cell>
          <cell r="AV51" t="str">
            <v/>
          </cell>
          <cell r="AW51">
            <v>46</v>
          </cell>
          <cell r="AX51">
            <v>46</v>
          </cell>
          <cell r="AY51">
            <v>46</v>
          </cell>
          <cell r="AZ51">
            <v>46</v>
          </cell>
          <cell r="BA51">
            <v>46</v>
          </cell>
          <cell r="BB51">
            <v>46</v>
          </cell>
          <cell r="BC51">
            <v>46</v>
          </cell>
          <cell r="BI51">
            <v>46</v>
          </cell>
          <cell r="BN51">
            <v>46</v>
          </cell>
          <cell r="BO51">
            <v>46</v>
          </cell>
          <cell r="BP51" t="str">
            <v/>
          </cell>
          <cell r="BQ51" t="str">
            <v/>
          </cell>
          <cell r="BR51">
            <v>46</v>
          </cell>
          <cell r="BS51">
            <v>46</v>
          </cell>
          <cell r="BT51">
            <v>46</v>
          </cell>
          <cell r="BU51">
            <v>46</v>
          </cell>
          <cell r="BV51">
            <v>46</v>
          </cell>
          <cell r="BW51">
            <v>46</v>
          </cell>
          <cell r="BX51">
            <v>46</v>
          </cell>
          <cell r="BY51" t="str">
            <v/>
          </cell>
          <cell r="BZ51" t="str">
            <v/>
          </cell>
          <cell r="CA51" t="str">
            <v/>
          </cell>
          <cell r="CB51" t="str">
            <v/>
          </cell>
          <cell r="CC51" t="str">
            <v/>
          </cell>
          <cell r="CD51">
            <v>46</v>
          </cell>
          <cell r="CE51" t="str">
            <v/>
          </cell>
          <cell r="CW51">
            <v>4519205.7541256277</v>
          </cell>
          <cell r="DG51">
            <v>930634</v>
          </cell>
          <cell r="DH51">
            <v>930634</v>
          </cell>
          <cell r="DI51">
            <v>930634</v>
          </cell>
          <cell r="DJ51">
            <v>930634</v>
          </cell>
          <cell r="DK51">
            <v>930634</v>
          </cell>
        </row>
        <row r="52">
          <cell r="B52">
            <v>47</v>
          </cell>
          <cell r="K52">
            <v>47</v>
          </cell>
          <cell r="S52">
            <v>47</v>
          </cell>
          <cell r="X52">
            <v>1</v>
          </cell>
          <cell r="Y52">
            <v>1</v>
          </cell>
          <cell r="Z52">
            <v>1</v>
          </cell>
          <cell r="AB52">
            <v>1</v>
          </cell>
          <cell r="AC52">
            <v>1</v>
          </cell>
          <cell r="AD52">
            <v>1</v>
          </cell>
          <cell r="AE52">
            <v>1</v>
          </cell>
          <cell r="AF52">
            <v>1</v>
          </cell>
          <cell r="AG52">
            <v>1</v>
          </cell>
          <cell r="AH52">
            <v>1</v>
          </cell>
          <cell r="AI52">
            <v>1</v>
          </cell>
          <cell r="AJ52">
            <v>1</v>
          </cell>
          <cell r="AK52">
            <v>1</v>
          </cell>
          <cell r="AL52">
            <v>1</v>
          </cell>
          <cell r="AM52">
            <v>1</v>
          </cell>
          <cell r="AN52">
            <v>1</v>
          </cell>
          <cell r="AO52">
            <v>1</v>
          </cell>
          <cell r="AS52">
            <v>47</v>
          </cell>
          <cell r="AT52">
            <v>47</v>
          </cell>
          <cell r="AU52" t="str">
            <v/>
          </cell>
          <cell r="AV52" t="str">
            <v/>
          </cell>
          <cell r="AW52">
            <v>47</v>
          </cell>
          <cell r="AX52">
            <v>47</v>
          </cell>
          <cell r="AY52">
            <v>47</v>
          </cell>
          <cell r="AZ52">
            <v>47</v>
          </cell>
          <cell r="BA52">
            <v>47</v>
          </cell>
          <cell r="BB52">
            <v>47</v>
          </cell>
          <cell r="BC52">
            <v>47</v>
          </cell>
          <cell r="BI52">
            <v>47</v>
          </cell>
          <cell r="BN52">
            <v>47</v>
          </cell>
          <cell r="BO52">
            <v>47</v>
          </cell>
          <cell r="BP52" t="str">
            <v/>
          </cell>
          <cell r="BQ52" t="str">
            <v/>
          </cell>
          <cell r="BR52">
            <v>47</v>
          </cell>
          <cell r="BS52">
            <v>47</v>
          </cell>
          <cell r="BT52">
            <v>47</v>
          </cell>
          <cell r="BU52">
            <v>47</v>
          </cell>
          <cell r="BV52">
            <v>47</v>
          </cell>
          <cell r="BW52">
            <v>47</v>
          </cell>
          <cell r="BX52">
            <v>47</v>
          </cell>
          <cell r="BY52" t="str">
            <v/>
          </cell>
          <cell r="BZ52" t="str">
            <v/>
          </cell>
          <cell r="CA52" t="str">
            <v/>
          </cell>
          <cell r="CB52" t="str">
            <v/>
          </cell>
          <cell r="CC52" t="str">
            <v/>
          </cell>
          <cell r="CD52">
            <v>47</v>
          </cell>
          <cell r="CE52" t="str">
            <v/>
          </cell>
          <cell r="CW52">
            <v>4846807.5425875755</v>
          </cell>
          <cell r="DG52">
            <v>1094867.3333333333</v>
          </cell>
          <cell r="DH52">
            <v>1094867.3333333333</v>
          </cell>
          <cell r="DI52">
            <v>1094867.3333333333</v>
          </cell>
          <cell r="DJ52">
            <v>1094867.3333333333</v>
          </cell>
          <cell r="DK52">
            <v>1094867.3333333333</v>
          </cell>
        </row>
        <row r="53">
          <cell r="B53">
            <v>48</v>
          </cell>
          <cell r="K53">
            <v>48</v>
          </cell>
          <cell r="S53">
            <v>48</v>
          </cell>
          <cell r="X53">
            <v>1</v>
          </cell>
          <cell r="Y53">
            <v>1</v>
          </cell>
          <cell r="Z53">
            <v>1</v>
          </cell>
          <cell r="AB53">
            <v>1</v>
          </cell>
          <cell r="AC53">
            <v>1</v>
          </cell>
          <cell r="AD53">
            <v>1</v>
          </cell>
          <cell r="AE53">
            <v>1</v>
          </cell>
          <cell r="AF53">
            <v>1</v>
          </cell>
          <cell r="AG53">
            <v>1</v>
          </cell>
          <cell r="AH53">
            <v>1</v>
          </cell>
          <cell r="AI53">
            <v>1</v>
          </cell>
          <cell r="AJ53">
            <v>1</v>
          </cell>
          <cell r="AK53">
            <v>1</v>
          </cell>
          <cell r="AL53">
            <v>1</v>
          </cell>
          <cell r="AM53">
            <v>1</v>
          </cell>
          <cell r="AN53">
            <v>1</v>
          </cell>
          <cell r="AO53">
            <v>1</v>
          </cell>
          <cell r="AS53">
            <v>48</v>
          </cell>
          <cell r="AT53">
            <v>48</v>
          </cell>
          <cell r="AU53" t="str">
            <v/>
          </cell>
          <cell r="AV53" t="str">
            <v/>
          </cell>
          <cell r="AW53">
            <v>48</v>
          </cell>
          <cell r="AX53">
            <v>48</v>
          </cell>
          <cell r="AY53">
            <v>48</v>
          </cell>
          <cell r="AZ53">
            <v>48</v>
          </cell>
          <cell r="BA53">
            <v>48</v>
          </cell>
          <cell r="BB53">
            <v>48</v>
          </cell>
          <cell r="BC53">
            <v>48</v>
          </cell>
          <cell r="BI53">
            <v>48</v>
          </cell>
          <cell r="BN53">
            <v>48</v>
          </cell>
          <cell r="BO53">
            <v>48</v>
          </cell>
          <cell r="BP53" t="str">
            <v/>
          </cell>
          <cell r="BQ53" t="str">
            <v/>
          </cell>
          <cell r="BR53">
            <v>48</v>
          </cell>
          <cell r="BS53">
            <v>48</v>
          </cell>
          <cell r="BT53">
            <v>48</v>
          </cell>
          <cell r="BU53">
            <v>48</v>
          </cell>
          <cell r="BV53">
            <v>48</v>
          </cell>
          <cell r="BW53">
            <v>48</v>
          </cell>
          <cell r="BX53">
            <v>48</v>
          </cell>
          <cell r="BY53" t="str">
            <v/>
          </cell>
          <cell r="BZ53" t="str">
            <v/>
          </cell>
          <cell r="CA53" t="str">
            <v/>
          </cell>
          <cell r="CB53" t="str">
            <v/>
          </cell>
          <cell r="CC53" t="str">
            <v/>
          </cell>
          <cell r="CD53">
            <v>48</v>
          </cell>
          <cell r="CE53" t="str">
            <v/>
          </cell>
          <cell r="CW53">
            <v>5197653.5441369591</v>
          </cell>
          <cell r="DG53">
            <v>1276474</v>
          </cell>
          <cell r="DH53">
            <v>1276474</v>
          </cell>
          <cell r="DI53">
            <v>1276474</v>
          </cell>
          <cell r="DJ53">
            <v>1276474</v>
          </cell>
          <cell r="DK53">
            <v>1276474</v>
          </cell>
        </row>
        <row r="54">
          <cell r="B54">
            <v>49</v>
          </cell>
          <cell r="K54">
            <v>49</v>
          </cell>
          <cell r="S54">
            <v>49</v>
          </cell>
          <cell r="X54">
            <v>1</v>
          </cell>
          <cell r="Y54">
            <v>1</v>
          </cell>
          <cell r="Z54">
            <v>1</v>
          </cell>
          <cell r="AB54">
            <v>1</v>
          </cell>
          <cell r="AC54">
            <v>1</v>
          </cell>
          <cell r="AD54">
            <v>1</v>
          </cell>
          <cell r="AE54">
            <v>1</v>
          </cell>
          <cell r="AF54">
            <v>1</v>
          </cell>
          <cell r="AG54">
            <v>1</v>
          </cell>
          <cell r="AH54">
            <v>1</v>
          </cell>
          <cell r="AI54">
            <v>1</v>
          </cell>
          <cell r="AJ54">
            <v>1</v>
          </cell>
          <cell r="AK54">
            <v>1</v>
          </cell>
          <cell r="AL54">
            <v>1</v>
          </cell>
          <cell r="AM54">
            <v>1</v>
          </cell>
          <cell r="AN54">
            <v>1</v>
          </cell>
          <cell r="AO54">
            <v>1</v>
          </cell>
          <cell r="AS54">
            <v>49</v>
          </cell>
          <cell r="AT54">
            <v>49</v>
          </cell>
          <cell r="AU54" t="str">
            <v/>
          </cell>
          <cell r="AV54" t="str">
            <v/>
          </cell>
          <cell r="AW54">
            <v>49</v>
          </cell>
          <cell r="AX54">
            <v>49</v>
          </cell>
          <cell r="AY54">
            <v>49</v>
          </cell>
          <cell r="AZ54">
            <v>49</v>
          </cell>
          <cell r="BA54">
            <v>49</v>
          </cell>
          <cell r="BB54">
            <v>49</v>
          </cell>
          <cell r="BC54">
            <v>49</v>
          </cell>
          <cell r="BI54">
            <v>49</v>
          </cell>
          <cell r="BN54">
            <v>49</v>
          </cell>
          <cell r="BO54">
            <v>49</v>
          </cell>
          <cell r="BP54" t="str">
            <v/>
          </cell>
          <cell r="BQ54" t="str">
            <v/>
          </cell>
          <cell r="BR54">
            <v>49</v>
          </cell>
          <cell r="BS54">
            <v>49</v>
          </cell>
          <cell r="BT54">
            <v>49</v>
          </cell>
          <cell r="BU54">
            <v>49</v>
          </cell>
          <cell r="BV54">
            <v>49</v>
          </cell>
          <cell r="BW54">
            <v>49</v>
          </cell>
          <cell r="BX54">
            <v>49</v>
          </cell>
          <cell r="BY54" t="str">
            <v/>
          </cell>
          <cell r="BZ54" t="str">
            <v/>
          </cell>
          <cell r="CA54" t="str">
            <v/>
          </cell>
          <cell r="CB54" t="str">
            <v/>
          </cell>
          <cell r="CC54" t="str">
            <v/>
          </cell>
          <cell r="CD54">
            <v>49</v>
          </cell>
          <cell r="CE54" t="str">
            <v/>
          </cell>
          <cell r="CW54">
            <v>5572832.7342376839</v>
          </cell>
          <cell r="DG54">
            <v>1526587.3333333333</v>
          </cell>
          <cell r="DH54">
            <v>1526587.3333333333</v>
          </cell>
          <cell r="DI54">
            <v>1526587.3333333333</v>
          </cell>
          <cell r="DJ54">
            <v>1526587.3333333333</v>
          </cell>
          <cell r="DK54">
            <v>1526587.3333333333</v>
          </cell>
        </row>
        <row r="55">
          <cell r="B55">
            <v>50</v>
          </cell>
          <cell r="K55">
            <v>50</v>
          </cell>
          <cell r="S55">
            <v>50</v>
          </cell>
          <cell r="X55">
            <v>1</v>
          </cell>
          <cell r="Y55">
            <v>1</v>
          </cell>
          <cell r="Z55">
            <v>1</v>
          </cell>
          <cell r="AB55">
            <v>1</v>
          </cell>
          <cell r="AC55">
            <v>1</v>
          </cell>
          <cell r="AD55">
            <v>1</v>
          </cell>
          <cell r="AE55">
            <v>1</v>
          </cell>
          <cell r="AF55">
            <v>1</v>
          </cell>
          <cell r="AG55">
            <v>1</v>
          </cell>
          <cell r="AH55">
            <v>1</v>
          </cell>
          <cell r="AI55">
            <v>1</v>
          </cell>
          <cell r="AJ55">
            <v>1</v>
          </cell>
          <cell r="AK55">
            <v>1</v>
          </cell>
          <cell r="AL55">
            <v>1</v>
          </cell>
          <cell r="AM55">
            <v>1</v>
          </cell>
          <cell r="AN55">
            <v>1</v>
          </cell>
          <cell r="AO55">
            <v>1</v>
          </cell>
          <cell r="AS55">
            <v>50</v>
          </cell>
          <cell r="AT55">
            <v>50</v>
          </cell>
          <cell r="AU55" t="str">
            <v/>
          </cell>
          <cell r="AV55" t="str">
            <v/>
          </cell>
          <cell r="AW55">
            <v>50</v>
          </cell>
          <cell r="AX55">
            <v>50</v>
          </cell>
          <cell r="AY55">
            <v>50</v>
          </cell>
          <cell r="AZ55">
            <v>50</v>
          </cell>
          <cell r="BA55">
            <v>50</v>
          </cell>
          <cell r="BB55">
            <v>50</v>
          </cell>
          <cell r="BC55">
            <v>50</v>
          </cell>
          <cell r="BI55">
            <v>50</v>
          </cell>
          <cell r="BN55">
            <v>50</v>
          </cell>
          <cell r="BO55">
            <v>50</v>
          </cell>
          <cell r="BP55" t="str">
            <v/>
          </cell>
          <cell r="BQ55" t="str">
            <v/>
          </cell>
          <cell r="BR55">
            <v>50</v>
          </cell>
          <cell r="BS55">
            <v>50</v>
          </cell>
          <cell r="BT55">
            <v>50</v>
          </cell>
          <cell r="BU55">
            <v>50</v>
          </cell>
          <cell r="BV55">
            <v>50</v>
          </cell>
          <cell r="BW55">
            <v>50</v>
          </cell>
          <cell r="BX55">
            <v>50</v>
          </cell>
          <cell r="BY55" t="str">
            <v/>
          </cell>
          <cell r="BZ55" t="str">
            <v/>
          </cell>
          <cell r="CA55" t="str">
            <v/>
          </cell>
          <cell r="CB55" t="str">
            <v/>
          </cell>
          <cell r="CC55" t="str">
            <v/>
          </cell>
          <cell r="CD55">
            <v>50</v>
          </cell>
          <cell r="CE55" t="str">
            <v/>
          </cell>
          <cell r="CW55">
            <v>5974939.8338834969</v>
          </cell>
          <cell r="DG55">
            <v>1830200.6666666667</v>
          </cell>
          <cell r="DH55">
            <v>1830200.6666666667</v>
          </cell>
          <cell r="DI55">
            <v>1830200.6666666667</v>
          </cell>
          <cell r="DJ55">
            <v>1830200.6666666667</v>
          </cell>
          <cell r="DK55">
            <v>1830200.6666666667</v>
          </cell>
        </row>
        <row r="56">
          <cell r="B56">
            <v>51</v>
          </cell>
          <cell r="K56">
            <v>51</v>
          </cell>
          <cell r="S56">
            <v>51</v>
          </cell>
          <cell r="X56">
            <v>1</v>
          </cell>
          <cell r="Y56">
            <v>1</v>
          </cell>
          <cell r="Z56">
            <v>1</v>
          </cell>
          <cell r="AB56">
            <v>1</v>
          </cell>
          <cell r="AC56">
            <v>1</v>
          </cell>
          <cell r="AD56">
            <v>1</v>
          </cell>
          <cell r="AE56">
            <v>1</v>
          </cell>
          <cell r="AF56">
            <v>1</v>
          </cell>
          <cell r="AG56">
            <v>1</v>
          </cell>
          <cell r="AH56">
            <v>1</v>
          </cell>
          <cell r="AI56">
            <v>1</v>
          </cell>
          <cell r="AJ56">
            <v>1</v>
          </cell>
          <cell r="AK56">
            <v>1</v>
          </cell>
          <cell r="AL56">
            <v>1</v>
          </cell>
          <cell r="AM56">
            <v>1</v>
          </cell>
          <cell r="AN56">
            <v>1</v>
          </cell>
          <cell r="AO56">
            <v>1</v>
          </cell>
          <cell r="AS56">
            <v>51</v>
          </cell>
          <cell r="AT56">
            <v>51</v>
          </cell>
          <cell r="AU56" t="str">
            <v/>
          </cell>
          <cell r="AV56" t="str">
            <v/>
          </cell>
          <cell r="AW56">
            <v>51</v>
          </cell>
          <cell r="AX56">
            <v>51</v>
          </cell>
          <cell r="AY56">
            <v>51</v>
          </cell>
          <cell r="AZ56">
            <v>51</v>
          </cell>
          <cell r="BA56">
            <v>51</v>
          </cell>
          <cell r="BB56">
            <v>51</v>
          </cell>
          <cell r="BC56">
            <v>51</v>
          </cell>
          <cell r="BI56">
            <v>51</v>
          </cell>
          <cell r="BN56">
            <v>51</v>
          </cell>
          <cell r="BO56">
            <v>51</v>
          </cell>
          <cell r="BP56" t="str">
            <v/>
          </cell>
          <cell r="BQ56" t="str">
            <v/>
          </cell>
          <cell r="BR56">
            <v>51</v>
          </cell>
          <cell r="BS56">
            <v>51</v>
          </cell>
          <cell r="BT56">
            <v>51</v>
          </cell>
          <cell r="BU56">
            <v>51</v>
          </cell>
          <cell r="BV56">
            <v>51</v>
          </cell>
          <cell r="BW56">
            <v>51</v>
          </cell>
          <cell r="BX56">
            <v>51</v>
          </cell>
          <cell r="BY56" t="str">
            <v/>
          </cell>
          <cell r="BZ56" t="str">
            <v/>
          </cell>
          <cell r="CA56" t="str">
            <v/>
          </cell>
          <cell r="CB56" t="str">
            <v/>
          </cell>
          <cell r="CC56" t="str">
            <v/>
          </cell>
          <cell r="CD56">
            <v>51</v>
          </cell>
          <cell r="CE56" t="str">
            <v/>
          </cell>
          <cell r="CW56">
            <v>6405601.5238050902</v>
          </cell>
          <cell r="DG56">
            <v>2203534</v>
          </cell>
          <cell r="DH56">
            <v>2203534</v>
          </cell>
          <cell r="DI56">
            <v>2203534</v>
          </cell>
          <cell r="DJ56">
            <v>2203534</v>
          </cell>
          <cell r="DK56">
            <v>2203534</v>
          </cell>
        </row>
        <row r="57">
          <cell r="B57">
            <v>52</v>
          </cell>
          <cell r="K57">
            <v>52</v>
          </cell>
          <cell r="S57">
            <v>52</v>
          </cell>
          <cell r="X57">
            <v>1</v>
          </cell>
          <cell r="Y57">
            <v>1</v>
          </cell>
          <cell r="Z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1</v>
          </cell>
          <cell r="AH57">
            <v>1</v>
          </cell>
          <cell r="AI57">
            <v>1</v>
          </cell>
          <cell r="AJ57">
            <v>1</v>
          </cell>
          <cell r="AK57">
            <v>1</v>
          </cell>
          <cell r="AL57">
            <v>1</v>
          </cell>
          <cell r="AM57">
            <v>1</v>
          </cell>
          <cell r="AN57">
            <v>1</v>
          </cell>
          <cell r="AO57">
            <v>1</v>
          </cell>
          <cell r="AS57">
            <v>52</v>
          </cell>
          <cell r="AT57">
            <v>52</v>
          </cell>
          <cell r="AU57" t="str">
            <v/>
          </cell>
          <cell r="AV57" t="str">
            <v/>
          </cell>
          <cell r="AW57">
            <v>52</v>
          </cell>
          <cell r="AX57">
            <v>52</v>
          </cell>
          <cell r="AY57">
            <v>52</v>
          </cell>
          <cell r="AZ57">
            <v>52</v>
          </cell>
          <cell r="BA57">
            <v>52</v>
          </cell>
          <cell r="BB57">
            <v>52</v>
          </cell>
          <cell r="BC57">
            <v>52</v>
          </cell>
          <cell r="BI57">
            <v>52</v>
          </cell>
          <cell r="BN57">
            <v>52</v>
          </cell>
          <cell r="BO57">
            <v>52</v>
          </cell>
          <cell r="BP57" t="str">
            <v/>
          </cell>
          <cell r="BQ57" t="str">
            <v/>
          </cell>
          <cell r="BR57">
            <v>52</v>
          </cell>
          <cell r="BS57">
            <v>52</v>
          </cell>
          <cell r="BT57">
            <v>52</v>
          </cell>
          <cell r="BU57">
            <v>52</v>
          </cell>
          <cell r="BV57">
            <v>52</v>
          </cell>
          <cell r="BW57">
            <v>52</v>
          </cell>
          <cell r="BX57">
            <v>52</v>
          </cell>
          <cell r="BY57" t="str">
            <v/>
          </cell>
          <cell r="BZ57" t="str">
            <v/>
          </cell>
          <cell r="CA57" t="str">
            <v/>
          </cell>
          <cell r="CB57" t="str">
            <v/>
          </cell>
          <cell r="CC57" t="str">
            <v/>
          </cell>
          <cell r="CD57">
            <v>52</v>
          </cell>
          <cell r="CE57" t="str">
            <v/>
          </cell>
          <cell r="CW57">
            <v>6867164.9699483449</v>
          </cell>
          <cell r="DG57">
            <v>2649083.9999999995</v>
          </cell>
          <cell r="DH57">
            <v>2649083.9999999995</v>
          </cell>
          <cell r="DI57">
            <v>2649083.9999999995</v>
          </cell>
          <cell r="DJ57">
            <v>2649083.9999999995</v>
          </cell>
          <cell r="DK57">
            <v>2649083.9999999995</v>
          </cell>
        </row>
        <row r="58">
          <cell r="B58">
            <v>53</v>
          </cell>
          <cell r="K58">
            <v>53</v>
          </cell>
          <cell r="S58">
            <v>53</v>
          </cell>
          <cell r="X58">
            <v>1</v>
          </cell>
          <cell r="Y58">
            <v>1</v>
          </cell>
          <cell r="Z58">
            <v>1</v>
          </cell>
          <cell r="AB58">
            <v>1</v>
          </cell>
          <cell r="AC58">
            <v>1</v>
          </cell>
          <cell r="AD58">
            <v>1</v>
          </cell>
          <cell r="AE58">
            <v>1</v>
          </cell>
          <cell r="AF58">
            <v>1</v>
          </cell>
          <cell r="AG58">
            <v>1</v>
          </cell>
          <cell r="AH58">
            <v>1</v>
          </cell>
          <cell r="AI58">
            <v>1</v>
          </cell>
          <cell r="AJ58">
            <v>1</v>
          </cell>
          <cell r="AK58">
            <v>1</v>
          </cell>
          <cell r="AL58">
            <v>1</v>
          </cell>
          <cell r="AM58">
            <v>1</v>
          </cell>
          <cell r="AN58">
            <v>1</v>
          </cell>
          <cell r="AO58">
            <v>1</v>
          </cell>
          <cell r="AS58">
            <v>53</v>
          </cell>
          <cell r="AT58">
            <v>53</v>
          </cell>
          <cell r="AU58" t="str">
            <v/>
          </cell>
          <cell r="AV58" t="str">
            <v/>
          </cell>
          <cell r="AW58">
            <v>53</v>
          </cell>
          <cell r="AX58">
            <v>53</v>
          </cell>
          <cell r="AY58">
            <v>53</v>
          </cell>
          <cell r="AZ58">
            <v>53</v>
          </cell>
          <cell r="BA58">
            <v>53</v>
          </cell>
          <cell r="BB58">
            <v>53</v>
          </cell>
          <cell r="BC58">
            <v>53</v>
          </cell>
          <cell r="BI58">
            <v>53</v>
          </cell>
          <cell r="BN58">
            <v>53</v>
          </cell>
          <cell r="BO58">
            <v>53</v>
          </cell>
          <cell r="BP58" t="str">
            <v/>
          </cell>
          <cell r="BQ58" t="str">
            <v/>
          </cell>
          <cell r="BR58">
            <v>53</v>
          </cell>
          <cell r="BS58">
            <v>53</v>
          </cell>
          <cell r="BT58">
            <v>53</v>
          </cell>
          <cell r="BU58">
            <v>53</v>
          </cell>
          <cell r="BV58">
            <v>53</v>
          </cell>
          <cell r="BW58">
            <v>53</v>
          </cell>
          <cell r="BX58">
            <v>53</v>
          </cell>
          <cell r="BY58" t="str">
            <v/>
          </cell>
          <cell r="BZ58" t="str">
            <v/>
          </cell>
          <cell r="CA58" t="str">
            <v/>
          </cell>
          <cell r="CB58" t="str">
            <v/>
          </cell>
          <cell r="CC58" t="str">
            <v/>
          </cell>
          <cell r="CD58">
            <v>53</v>
          </cell>
          <cell r="CE58" t="str">
            <v/>
          </cell>
          <cell r="CW58">
            <v>7360353.7892070487</v>
          </cell>
          <cell r="DG58">
            <v>3121050.666666667</v>
          </cell>
          <cell r="DH58">
            <v>3121050.666666667</v>
          </cell>
          <cell r="DI58">
            <v>3121050.666666667</v>
          </cell>
          <cell r="DJ58">
            <v>3121050.666666667</v>
          </cell>
          <cell r="DK58">
            <v>3121050.666666667</v>
          </cell>
        </row>
        <row r="59">
          <cell r="B59">
            <v>54</v>
          </cell>
          <cell r="K59">
            <v>54</v>
          </cell>
          <cell r="S59">
            <v>54</v>
          </cell>
          <cell r="X59">
            <v>1</v>
          </cell>
          <cell r="Y59">
            <v>1</v>
          </cell>
          <cell r="Z59">
            <v>1</v>
          </cell>
          <cell r="AB59">
            <v>1</v>
          </cell>
          <cell r="AC59">
            <v>1</v>
          </cell>
          <cell r="AD59">
            <v>1</v>
          </cell>
          <cell r="AE59">
            <v>1</v>
          </cell>
          <cell r="AF59">
            <v>1</v>
          </cell>
          <cell r="AG59">
            <v>1</v>
          </cell>
          <cell r="AH59">
            <v>1</v>
          </cell>
          <cell r="AI59">
            <v>1</v>
          </cell>
          <cell r="AJ59">
            <v>1</v>
          </cell>
          <cell r="AK59">
            <v>1</v>
          </cell>
          <cell r="AL59">
            <v>1</v>
          </cell>
          <cell r="AM59">
            <v>1</v>
          </cell>
          <cell r="AN59">
            <v>1</v>
          </cell>
          <cell r="AO59">
            <v>1</v>
          </cell>
          <cell r="AS59">
            <v>54</v>
          </cell>
          <cell r="AT59">
            <v>54</v>
          </cell>
          <cell r="AU59" t="str">
            <v/>
          </cell>
          <cell r="AV59" t="str">
            <v/>
          </cell>
          <cell r="AW59">
            <v>54</v>
          </cell>
          <cell r="AX59">
            <v>54</v>
          </cell>
          <cell r="AY59">
            <v>54</v>
          </cell>
          <cell r="AZ59">
            <v>54</v>
          </cell>
          <cell r="BA59">
            <v>54</v>
          </cell>
          <cell r="BB59">
            <v>54</v>
          </cell>
          <cell r="BC59">
            <v>54</v>
          </cell>
          <cell r="BI59">
            <v>54</v>
          </cell>
          <cell r="BN59">
            <v>54</v>
          </cell>
          <cell r="BO59">
            <v>54</v>
          </cell>
          <cell r="BP59" t="str">
            <v/>
          </cell>
          <cell r="BQ59" t="str">
            <v/>
          </cell>
          <cell r="BR59">
            <v>54</v>
          </cell>
          <cell r="BS59">
            <v>54</v>
          </cell>
          <cell r="BT59">
            <v>54</v>
          </cell>
          <cell r="BU59">
            <v>54</v>
          </cell>
          <cell r="BV59">
            <v>54</v>
          </cell>
          <cell r="BW59">
            <v>54</v>
          </cell>
          <cell r="BX59">
            <v>54</v>
          </cell>
          <cell r="BY59" t="str">
            <v/>
          </cell>
          <cell r="BZ59" t="str">
            <v/>
          </cell>
          <cell r="CA59" t="str">
            <v/>
          </cell>
          <cell r="CB59" t="str">
            <v/>
          </cell>
          <cell r="CC59" t="str">
            <v/>
          </cell>
          <cell r="CD59">
            <v>54</v>
          </cell>
          <cell r="CE59" t="str">
            <v/>
          </cell>
          <cell r="CW59">
            <v>7888277.9610407613</v>
          </cell>
          <cell r="DG59">
            <v>3662600.6666666665</v>
          </cell>
          <cell r="DH59">
            <v>3662600.6666666665</v>
          </cell>
          <cell r="DI59">
            <v>3662600.6666666665</v>
          </cell>
          <cell r="DJ59">
            <v>3662600.6666666665</v>
          </cell>
          <cell r="DK59">
            <v>3662600.6666666665</v>
          </cell>
        </row>
        <row r="60">
          <cell r="B60">
            <v>55</v>
          </cell>
          <cell r="K60">
            <v>55</v>
          </cell>
          <cell r="S60">
            <v>55</v>
          </cell>
          <cell r="X60">
            <v>1</v>
          </cell>
          <cell r="Y60">
            <v>1</v>
          </cell>
          <cell r="Z60">
            <v>1</v>
          </cell>
          <cell r="AB60">
            <v>1</v>
          </cell>
          <cell r="AC60">
            <v>1</v>
          </cell>
          <cell r="AD60">
            <v>1</v>
          </cell>
          <cell r="AE60">
            <v>1</v>
          </cell>
          <cell r="AF60">
            <v>1</v>
          </cell>
          <cell r="AG60">
            <v>1</v>
          </cell>
          <cell r="AH60">
            <v>1</v>
          </cell>
          <cell r="AI60">
            <v>1</v>
          </cell>
          <cell r="AJ60">
            <v>1</v>
          </cell>
          <cell r="AK60">
            <v>1</v>
          </cell>
          <cell r="AL60">
            <v>1</v>
          </cell>
          <cell r="AM60">
            <v>1</v>
          </cell>
          <cell r="AN60">
            <v>1</v>
          </cell>
          <cell r="AO60">
            <v>1</v>
          </cell>
          <cell r="AS60">
            <v>55</v>
          </cell>
          <cell r="AT60">
            <v>55</v>
          </cell>
          <cell r="AU60" t="str">
            <v/>
          </cell>
          <cell r="AV60" t="str">
            <v/>
          </cell>
          <cell r="AW60">
            <v>55</v>
          </cell>
          <cell r="AX60">
            <v>55</v>
          </cell>
          <cell r="AY60">
            <v>55</v>
          </cell>
          <cell r="AZ60">
            <v>55</v>
          </cell>
          <cell r="BA60">
            <v>55</v>
          </cell>
          <cell r="BB60">
            <v>55</v>
          </cell>
          <cell r="BC60">
            <v>55</v>
          </cell>
          <cell r="BI60">
            <v>55</v>
          </cell>
          <cell r="BN60">
            <v>55</v>
          </cell>
          <cell r="BO60">
            <v>55</v>
          </cell>
          <cell r="BP60" t="str">
            <v/>
          </cell>
          <cell r="BQ60" t="str">
            <v/>
          </cell>
          <cell r="BR60">
            <v>55</v>
          </cell>
          <cell r="BS60">
            <v>55</v>
          </cell>
          <cell r="BT60">
            <v>55</v>
          </cell>
          <cell r="BU60">
            <v>55</v>
          </cell>
          <cell r="BV60">
            <v>55</v>
          </cell>
          <cell r="BW60">
            <v>55</v>
          </cell>
          <cell r="BX60">
            <v>55</v>
          </cell>
          <cell r="BY60" t="str">
            <v/>
          </cell>
          <cell r="BZ60" t="str">
            <v/>
          </cell>
          <cell r="CA60" t="str">
            <v/>
          </cell>
          <cell r="CB60" t="str">
            <v/>
          </cell>
          <cell r="CC60" t="str">
            <v/>
          </cell>
          <cell r="CD60">
            <v>55</v>
          </cell>
          <cell r="CE60" t="str">
            <v/>
          </cell>
          <cell r="CW60">
            <v>8453486.0908528529</v>
          </cell>
          <cell r="DG60">
            <v>4351734</v>
          </cell>
          <cell r="DH60">
            <v>4351734</v>
          </cell>
          <cell r="DI60">
            <v>4351734</v>
          </cell>
          <cell r="DJ60">
            <v>4351734</v>
          </cell>
          <cell r="DK60">
            <v>4351734</v>
          </cell>
        </row>
        <row r="61">
          <cell r="B61">
            <v>56</v>
          </cell>
          <cell r="K61">
            <v>56</v>
          </cell>
          <cell r="S61">
            <v>56</v>
          </cell>
          <cell r="X61">
            <v>1</v>
          </cell>
          <cell r="Y61">
            <v>1</v>
          </cell>
          <cell r="Z61">
            <v>1</v>
          </cell>
          <cell r="AB61">
            <v>1</v>
          </cell>
          <cell r="AC61">
            <v>1</v>
          </cell>
          <cell r="AD61">
            <v>1</v>
          </cell>
          <cell r="AE61">
            <v>1</v>
          </cell>
          <cell r="AF61">
            <v>1</v>
          </cell>
          <cell r="AG61">
            <v>1</v>
          </cell>
          <cell r="AH61">
            <v>1</v>
          </cell>
          <cell r="AI61">
            <v>1</v>
          </cell>
          <cell r="AJ61">
            <v>1</v>
          </cell>
          <cell r="AK61">
            <v>1</v>
          </cell>
          <cell r="AL61">
            <v>1</v>
          </cell>
          <cell r="AM61">
            <v>1</v>
          </cell>
          <cell r="AN61">
            <v>1</v>
          </cell>
          <cell r="AO61">
            <v>1</v>
          </cell>
          <cell r="AS61">
            <v>56</v>
          </cell>
          <cell r="AT61">
            <v>56</v>
          </cell>
          <cell r="AU61" t="str">
            <v/>
          </cell>
          <cell r="AV61" t="str">
            <v/>
          </cell>
          <cell r="AW61">
            <v>56</v>
          </cell>
          <cell r="AX61">
            <v>56</v>
          </cell>
          <cell r="AY61">
            <v>56</v>
          </cell>
          <cell r="AZ61">
            <v>56</v>
          </cell>
          <cell r="BA61">
            <v>56</v>
          </cell>
          <cell r="BB61">
            <v>56</v>
          </cell>
          <cell r="BC61">
            <v>56</v>
          </cell>
          <cell r="BI61">
            <v>56</v>
          </cell>
          <cell r="BN61">
            <v>56</v>
          </cell>
          <cell r="BO61">
            <v>56</v>
          </cell>
          <cell r="BP61" t="str">
            <v/>
          </cell>
          <cell r="BQ61" t="str">
            <v/>
          </cell>
          <cell r="BR61">
            <v>56</v>
          </cell>
          <cell r="BS61">
            <v>56</v>
          </cell>
          <cell r="BT61">
            <v>56</v>
          </cell>
          <cell r="BU61">
            <v>56</v>
          </cell>
          <cell r="BV61">
            <v>56</v>
          </cell>
          <cell r="BW61">
            <v>56</v>
          </cell>
          <cell r="BX61">
            <v>56</v>
          </cell>
          <cell r="BY61" t="str">
            <v/>
          </cell>
          <cell r="BZ61" t="str">
            <v/>
          </cell>
          <cell r="CA61" t="str">
            <v/>
          </cell>
          <cell r="CB61" t="str">
            <v/>
          </cell>
          <cell r="CC61" t="str">
            <v/>
          </cell>
          <cell r="CD61">
            <v>56</v>
          </cell>
          <cell r="CE61" t="str">
            <v/>
          </cell>
          <cell r="CW61">
            <v>9058423.77099053</v>
          </cell>
          <cell r="DG61">
            <v>5124867.333333334</v>
          </cell>
          <cell r="DH61">
            <v>5124867.333333334</v>
          </cell>
          <cell r="DI61">
            <v>5124867.333333334</v>
          </cell>
          <cell r="DJ61">
            <v>5124867.333333334</v>
          </cell>
          <cell r="DK61">
            <v>5124867.333333334</v>
          </cell>
        </row>
        <row r="62">
          <cell r="B62">
            <v>57</v>
          </cell>
          <cell r="K62">
            <v>57</v>
          </cell>
          <cell r="S62">
            <v>57</v>
          </cell>
          <cell r="X62">
            <v>1</v>
          </cell>
          <cell r="Y62">
            <v>1</v>
          </cell>
          <cell r="Z62">
            <v>1</v>
          </cell>
          <cell r="AB62">
            <v>1</v>
          </cell>
          <cell r="AC62">
            <v>1</v>
          </cell>
          <cell r="AD62">
            <v>1</v>
          </cell>
          <cell r="AE62">
            <v>1</v>
          </cell>
          <cell r="AF62">
            <v>1</v>
          </cell>
          <cell r="AG62">
            <v>1</v>
          </cell>
          <cell r="AH62">
            <v>1</v>
          </cell>
          <cell r="AI62">
            <v>1</v>
          </cell>
          <cell r="AJ62">
            <v>1</v>
          </cell>
          <cell r="AK62">
            <v>1</v>
          </cell>
          <cell r="AL62">
            <v>1</v>
          </cell>
          <cell r="AM62">
            <v>1</v>
          </cell>
          <cell r="AN62">
            <v>1</v>
          </cell>
          <cell r="AO62">
            <v>1</v>
          </cell>
          <cell r="AS62">
            <v>57</v>
          </cell>
          <cell r="AT62">
            <v>57</v>
          </cell>
          <cell r="AU62" t="str">
            <v/>
          </cell>
          <cell r="AV62" t="str">
            <v/>
          </cell>
          <cell r="AW62">
            <v>57</v>
          </cell>
          <cell r="AX62">
            <v>57</v>
          </cell>
          <cell r="AY62">
            <v>57</v>
          </cell>
          <cell r="AZ62">
            <v>57</v>
          </cell>
          <cell r="BA62">
            <v>57</v>
          </cell>
          <cell r="BB62">
            <v>57</v>
          </cell>
          <cell r="BC62">
            <v>57</v>
          </cell>
          <cell r="BI62">
            <v>57</v>
          </cell>
          <cell r="BN62">
            <v>57</v>
          </cell>
          <cell r="BO62">
            <v>57</v>
          </cell>
          <cell r="BP62" t="str">
            <v/>
          </cell>
          <cell r="BQ62" t="str">
            <v/>
          </cell>
          <cell r="BR62">
            <v>57</v>
          </cell>
          <cell r="BS62">
            <v>57</v>
          </cell>
          <cell r="BT62">
            <v>57</v>
          </cell>
          <cell r="BU62">
            <v>57</v>
          </cell>
          <cell r="BV62">
            <v>57</v>
          </cell>
          <cell r="BW62">
            <v>57</v>
          </cell>
          <cell r="BX62">
            <v>57</v>
          </cell>
          <cell r="BY62" t="str">
            <v/>
          </cell>
          <cell r="BZ62" t="str">
            <v/>
          </cell>
          <cell r="CA62" t="str">
            <v/>
          </cell>
          <cell r="CB62" t="str">
            <v/>
          </cell>
          <cell r="CC62" t="str">
            <v/>
          </cell>
          <cell r="CD62">
            <v>57</v>
          </cell>
          <cell r="CE62" t="str">
            <v/>
          </cell>
          <cell r="CW62">
            <v>9706733.4353101458</v>
          </cell>
          <cell r="DG62">
            <v>6029534</v>
          </cell>
          <cell r="DH62">
            <v>6029534</v>
          </cell>
          <cell r="DI62">
            <v>6029534</v>
          </cell>
          <cell r="DJ62">
            <v>6029534</v>
          </cell>
          <cell r="DK62">
            <v>6029534</v>
          </cell>
        </row>
        <row r="63">
          <cell r="B63">
            <v>58</v>
          </cell>
          <cell r="K63">
            <v>58</v>
          </cell>
          <cell r="S63">
            <v>58</v>
          </cell>
          <cell r="X63">
            <v>1</v>
          </cell>
          <cell r="Y63">
            <v>1</v>
          </cell>
          <cell r="Z63">
            <v>1</v>
          </cell>
          <cell r="AB63">
            <v>1</v>
          </cell>
          <cell r="AC63">
            <v>1</v>
          </cell>
          <cell r="AD63">
            <v>1</v>
          </cell>
          <cell r="AE63">
            <v>1</v>
          </cell>
          <cell r="AF63">
            <v>1</v>
          </cell>
          <cell r="AG63">
            <v>1</v>
          </cell>
          <cell r="AH63">
            <v>1</v>
          </cell>
          <cell r="AI63">
            <v>1</v>
          </cell>
          <cell r="AJ63">
            <v>1</v>
          </cell>
          <cell r="AK63">
            <v>1</v>
          </cell>
          <cell r="AL63">
            <v>1</v>
          </cell>
          <cell r="AM63">
            <v>1</v>
          </cell>
          <cell r="AN63">
            <v>1</v>
          </cell>
          <cell r="AO63">
            <v>1</v>
          </cell>
          <cell r="AS63">
            <v>58</v>
          </cell>
          <cell r="AT63">
            <v>58</v>
          </cell>
          <cell r="AU63" t="str">
            <v/>
          </cell>
          <cell r="AV63" t="str">
            <v/>
          </cell>
          <cell r="AW63">
            <v>58</v>
          </cell>
          <cell r="AX63">
            <v>58</v>
          </cell>
          <cell r="AY63">
            <v>58</v>
          </cell>
          <cell r="AZ63">
            <v>58</v>
          </cell>
          <cell r="BA63">
            <v>58</v>
          </cell>
          <cell r="BB63">
            <v>58</v>
          </cell>
          <cell r="BC63">
            <v>58</v>
          </cell>
          <cell r="BI63">
            <v>58</v>
          </cell>
          <cell r="BN63">
            <v>58</v>
          </cell>
          <cell r="BO63">
            <v>58</v>
          </cell>
          <cell r="BP63" t="str">
            <v/>
          </cell>
          <cell r="BQ63" t="str">
            <v/>
          </cell>
          <cell r="BR63">
            <v>58</v>
          </cell>
          <cell r="BS63">
            <v>58</v>
          </cell>
          <cell r="BT63">
            <v>58</v>
          </cell>
          <cell r="BU63">
            <v>58</v>
          </cell>
          <cell r="BV63">
            <v>58</v>
          </cell>
          <cell r="BW63">
            <v>58</v>
          </cell>
          <cell r="BX63">
            <v>58</v>
          </cell>
          <cell r="BY63" t="str">
            <v/>
          </cell>
          <cell r="BZ63" t="str">
            <v/>
          </cell>
          <cell r="CA63" t="str">
            <v/>
          </cell>
          <cell r="CB63" t="str">
            <v/>
          </cell>
          <cell r="CC63" t="str">
            <v/>
          </cell>
          <cell r="CD63">
            <v>58</v>
          </cell>
          <cell r="CE63" t="str">
            <v/>
          </cell>
          <cell r="CW63">
            <v>10401316.729284611</v>
          </cell>
          <cell r="DG63">
            <v>7139533.9999999981</v>
          </cell>
          <cell r="DH63">
            <v>7139533.9999999981</v>
          </cell>
          <cell r="DI63">
            <v>7139533.9999999981</v>
          </cell>
          <cell r="DJ63">
            <v>7139533.9999999981</v>
          </cell>
          <cell r="DK63">
            <v>7139533.9999999981</v>
          </cell>
        </row>
        <row r="64">
          <cell r="B64">
            <v>59</v>
          </cell>
          <cell r="K64">
            <v>59</v>
          </cell>
          <cell r="S64">
            <v>59</v>
          </cell>
          <cell r="X64">
            <v>1</v>
          </cell>
          <cell r="Y64">
            <v>1</v>
          </cell>
          <cell r="Z64">
            <v>1</v>
          </cell>
          <cell r="AB64">
            <v>1</v>
          </cell>
          <cell r="AC64">
            <v>1</v>
          </cell>
          <cell r="AD64">
            <v>1</v>
          </cell>
          <cell r="AE64">
            <v>1</v>
          </cell>
          <cell r="AF64">
            <v>1</v>
          </cell>
          <cell r="AG64">
            <v>1</v>
          </cell>
          <cell r="AH64">
            <v>1</v>
          </cell>
          <cell r="AI64">
            <v>1</v>
          </cell>
          <cell r="AJ64">
            <v>1</v>
          </cell>
          <cell r="AK64">
            <v>1</v>
          </cell>
          <cell r="AL64">
            <v>1</v>
          </cell>
          <cell r="AM64">
            <v>1</v>
          </cell>
          <cell r="AN64">
            <v>1</v>
          </cell>
          <cell r="AO64">
            <v>1</v>
          </cell>
          <cell r="AS64">
            <v>59</v>
          </cell>
          <cell r="AT64">
            <v>59</v>
          </cell>
          <cell r="AU64" t="str">
            <v/>
          </cell>
          <cell r="AV64" t="str">
            <v/>
          </cell>
          <cell r="AW64">
            <v>59</v>
          </cell>
          <cell r="AX64">
            <v>59</v>
          </cell>
          <cell r="AY64">
            <v>59</v>
          </cell>
          <cell r="AZ64">
            <v>59</v>
          </cell>
          <cell r="BA64">
            <v>59</v>
          </cell>
          <cell r="BB64">
            <v>59</v>
          </cell>
          <cell r="BC64">
            <v>59</v>
          </cell>
          <cell r="BI64">
            <v>59</v>
          </cell>
          <cell r="BN64">
            <v>59</v>
          </cell>
          <cell r="BO64">
            <v>59</v>
          </cell>
          <cell r="BP64" t="str">
            <v/>
          </cell>
          <cell r="BQ64" t="str">
            <v/>
          </cell>
          <cell r="BR64">
            <v>59</v>
          </cell>
          <cell r="BS64">
            <v>59</v>
          </cell>
          <cell r="BT64">
            <v>59</v>
          </cell>
          <cell r="BU64">
            <v>59</v>
          </cell>
          <cell r="BV64">
            <v>59</v>
          </cell>
          <cell r="BW64">
            <v>59</v>
          </cell>
          <cell r="BX64">
            <v>59</v>
          </cell>
          <cell r="BY64" t="str">
            <v/>
          </cell>
          <cell r="BZ64" t="str">
            <v/>
          </cell>
          <cell r="CA64" t="str">
            <v/>
          </cell>
          <cell r="CB64" t="str">
            <v/>
          </cell>
          <cell r="CC64" t="str">
            <v/>
          </cell>
          <cell r="CD64">
            <v>59</v>
          </cell>
          <cell r="CE64" t="str">
            <v/>
          </cell>
          <cell r="CW64">
            <v>11145752.671287473</v>
          </cell>
          <cell r="DG64">
            <v>8387534.0000000019</v>
          </cell>
          <cell r="DH64">
            <v>8387534.0000000019</v>
          </cell>
          <cell r="DI64">
            <v>8387534.0000000019</v>
          </cell>
          <cell r="DJ64">
            <v>8387534.0000000019</v>
          </cell>
          <cell r="DK64">
            <v>8387534.0000000019</v>
          </cell>
        </row>
        <row r="65">
          <cell r="B65">
            <v>60</v>
          </cell>
          <cell r="K65">
            <v>60</v>
          </cell>
          <cell r="S65">
            <v>60</v>
          </cell>
          <cell r="X65">
            <v>1</v>
          </cell>
          <cell r="Y65">
            <v>1</v>
          </cell>
          <cell r="Z65">
            <v>1</v>
          </cell>
          <cell r="AB65">
            <v>1</v>
          </cell>
          <cell r="AC65">
            <v>1</v>
          </cell>
          <cell r="AD65">
            <v>1</v>
          </cell>
          <cell r="AE65">
            <v>1</v>
          </cell>
          <cell r="AF65">
            <v>1</v>
          </cell>
          <cell r="AG65">
            <v>1</v>
          </cell>
          <cell r="AH65">
            <v>1</v>
          </cell>
          <cell r="AI65">
            <v>1</v>
          </cell>
          <cell r="AJ65">
            <v>1</v>
          </cell>
          <cell r="AK65">
            <v>1</v>
          </cell>
          <cell r="AL65">
            <v>1</v>
          </cell>
          <cell r="AM65">
            <v>1</v>
          </cell>
          <cell r="AN65">
            <v>1</v>
          </cell>
          <cell r="AO65">
            <v>1</v>
          </cell>
          <cell r="AS65">
            <v>60</v>
          </cell>
          <cell r="AT65">
            <v>60</v>
          </cell>
          <cell r="AU65" t="str">
            <v/>
          </cell>
          <cell r="AV65" t="str">
            <v/>
          </cell>
          <cell r="AW65">
            <v>60</v>
          </cell>
          <cell r="AX65">
            <v>60</v>
          </cell>
          <cell r="AY65">
            <v>60</v>
          </cell>
          <cell r="AZ65">
            <v>60</v>
          </cell>
          <cell r="BA65">
            <v>60</v>
          </cell>
          <cell r="BB65">
            <v>60</v>
          </cell>
          <cell r="BC65">
            <v>60</v>
          </cell>
          <cell r="BI65">
            <v>60</v>
          </cell>
          <cell r="BN65">
            <v>60</v>
          </cell>
          <cell r="BO65">
            <v>60</v>
          </cell>
          <cell r="BP65" t="str">
            <v/>
          </cell>
          <cell r="BQ65" t="str">
            <v/>
          </cell>
          <cell r="BR65">
            <v>60</v>
          </cell>
          <cell r="BS65">
            <v>60</v>
          </cell>
          <cell r="BT65">
            <v>60</v>
          </cell>
          <cell r="BU65">
            <v>60</v>
          </cell>
          <cell r="BV65">
            <v>60</v>
          </cell>
          <cell r="BW65">
            <v>60</v>
          </cell>
          <cell r="BX65">
            <v>60</v>
          </cell>
          <cell r="BY65" t="str">
            <v/>
          </cell>
          <cell r="BZ65" t="str">
            <v/>
          </cell>
          <cell r="CA65" t="str">
            <v/>
          </cell>
          <cell r="CB65" t="str">
            <v/>
          </cell>
          <cell r="CC65" t="str">
            <v/>
          </cell>
          <cell r="CD65">
            <v>60</v>
          </cell>
          <cell r="CE65" t="str">
            <v/>
          </cell>
          <cell r="CW65">
            <v>11943792.164799927</v>
          </cell>
          <cell r="DG65">
            <v>9807534</v>
          </cell>
          <cell r="DH65">
            <v>9807534</v>
          </cell>
          <cell r="DI65">
            <v>9807534</v>
          </cell>
          <cell r="DJ65">
            <v>9807534</v>
          </cell>
          <cell r="DK65">
            <v>9807534</v>
          </cell>
        </row>
        <row r="66">
          <cell r="B66">
            <v>61</v>
          </cell>
          <cell r="K66">
            <v>61</v>
          </cell>
          <cell r="S66">
            <v>61</v>
          </cell>
          <cell r="X66">
            <v>1</v>
          </cell>
          <cell r="Y66">
            <v>1</v>
          </cell>
          <cell r="Z66">
            <v>1</v>
          </cell>
          <cell r="AB66">
            <v>1</v>
          </cell>
          <cell r="AC66">
            <v>1</v>
          </cell>
          <cell r="AD66">
            <v>1</v>
          </cell>
          <cell r="AE66">
            <v>1</v>
          </cell>
          <cell r="AF66">
            <v>1</v>
          </cell>
          <cell r="AG66">
            <v>1</v>
          </cell>
          <cell r="AH66">
            <v>1</v>
          </cell>
          <cell r="AI66">
            <v>1</v>
          </cell>
          <cell r="AJ66">
            <v>1</v>
          </cell>
          <cell r="AK66">
            <v>1</v>
          </cell>
          <cell r="AL66">
            <v>1</v>
          </cell>
          <cell r="AM66">
            <v>1</v>
          </cell>
          <cell r="AN66">
            <v>1</v>
          </cell>
          <cell r="AO66">
            <v>1</v>
          </cell>
          <cell r="AS66">
            <v>61</v>
          </cell>
          <cell r="AT66">
            <v>61</v>
          </cell>
          <cell r="AU66" t="str">
            <v/>
          </cell>
          <cell r="AV66" t="str">
            <v/>
          </cell>
          <cell r="AW66">
            <v>61</v>
          </cell>
          <cell r="AX66">
            <v>61</v>
          </cell>
          <cell r="AY66">
            <v>61</v>
          </cell>
          <cell r="AZ66">
            <v>61</v>
          </cell>
          <cell r="BA66">
            <v>61</v>
          </cell>
          <cell r="BB66">
            <v>61</v>
          </cell>
          <cell r="BC66">
            <v>61</v>
          </cell>
          <cell r="BI66">
            <v>61</v>
          </cell>
          <cell r="BN66">
            <v>61</v>
          </cell>
          <cell r="BO66">
            <v>61</v>
          </cell>
          <cell r="BP66" t="str">
            <v/>
          </cell>
          <cell r="BQ66" t="str">
            <v/>
          </cell>
          <cell r="BR66">
            <v>61</v>
          </cell>
          <cell r="BS66">
            <v>61</v>
          </cell>
          <cell r="BT66">
            <v>61</v>
          </cell>
          <cell r="BU66">
            <v>61</v>
          </cell>
          <cell r="BV66">
            <v>61</v>
          </cell>
          <cell r="BW66">
            <v>61</v>
          </cell>
          <cell r="BX66">
            <v>61</v>
          </cell>
          <cell r="BY66" t="str">
            <v/>
          </cell>
          <cell r="BZ66" t="str">
            <v/>
          </cell>
          <cell r="CA66" t="str">
            <v/>
          </cell>
          <cell r="CB66" t="str">
            <v/>
          </cell>
          <cell r="CC66" t="str">
            <v/>
          </cell>
          <cell r="CD66">
            <v>61</v>
          </cell>
          <cell r="CE66" t="str">
            <v/>
          </cell>
          <cell r="CW66">
            <v>12799132.338348975</v>
          </cell>
          <cell r="DG66">
            <v>11573200.666666664</v>
          </cell>
          <cell r="DH66">
            <v>11573200.666666664</v>
          </cell>
          <cell r="DI66">
            <v>11573200.666666664</v>
          </cell>
          <cell r="DJ66">
            <v>11573200.666666664</v>
          </cell>
          <cell r="DK66">
            <v>11573200.666666664</v>
          </cell>
        </row>
        <row r="67">
          <cell r="B67">
            <v>62</v>
          </cell>
          <cell r="K67">
            <v>62</v>
          </cell>
          <cell r="S67">
            <v>62</v>
          </cell>
          <cell r="X67">
            <v>1</v>
          </cell>
          <cell r="Y67">
            <v>1</v>
          </cell>
          <cell r="Z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S67">
            <v>62</v>
          </cell>
          <cell r="AT67">
            <v>62</v>
          </cell>
          <cell r="AU67" t="str">
            <v/>
          </cell>
          <cell r="AV67" t="str">
            <v/>
          </cell>
          <cell r="AW67">
            <v>62</v>
          </cell>
          <cell r="AX67">
            <v>62</v>
          </cell>
          <cell r="AY67">
            <v>62</v>
          </cell>
          <cell r="AZ67">
            <v>62</v>
          </cell>
          <cell r="BA67">
            <v>62</v>
          </cell>
          <cell r="BB67">
            <v>62</v>
          </cell>
          <cell r="BC67">
            <v>62</v>
          </cell>
          <cell r="BI67">
            <v>62</v>
          </cell>
          <cell r="BN67">
            <v>62</v>
          </cell>
          <cell r="BO67">
            <v>62</v>
          </cell>
          <cell r="BP67" t="str">
            <v/>
          </cell>
          <cell r="BQ67" t="str">
            <v/>
          </cell>
          <cell r="BR67">
            <v>62</v>
          </cell>
          <cell r="BS67">
            <v>62</v>
          </cell>
          <cell r="BT67">
            <v>62</v>
          </cell>
          <cell r="BU67">
            <v>62</v>
          </cell>
          <cell r="BV67">
            <v>62</v>
          </cell>
          <cell r="BW67">
            <v>62</v>
          </cell>
          <cell r="BX67">
            <v>62</v>
          </cell>
          <cell r="BY67" t="str">
            <v/>
          </cell>
          <cell r="BZ67" t="str">
            <v/>
          </cell>
          <cell r="CA67" t="str">
            <v/>
          </cell>
          <cell r="CB67" t="str">
            <v/>
          </cell>
          <cell r="CC67" t="str">
            <v/>
          </cell>
          <cell r="CD67">
            <v>62</v>
          </cell>
          <cell r="CE67" t="str">
            <v/>
          </cell>
          <cell r="CW67">
            <v>13714115.816979202</v>
          </cell>
          <cell r="DG67">
            <v>13607367.333333336</v>
          </cell>
          <cell r="DH67">
            <v>13607367.333333336</v>
          </cell>
          <cell r="DI67">
            <v>13607367.333333336</v>
          </cell>
          <cell r="DJ67">
            <v>13607367.333333336</v>
          </cell>
          <cell r="DK67">
            <v>13607367.333333336</v>
          </cell>
        </row>
        <row r="68">
          <cell r="B68">
            <v>63</v>
          </cell>
          <cell r="K68">
            <v>63</v>
          </cell>
          <cell r="S68">
            <v>63</v>
          </cell>
          <cell r="X68">
            <v>1</v>
          </cell>
          <cell r="Y68">
            <v>1</v>
          </cell>
          <cell r="Z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S68">
            <v>63</v>
          </cell>
          <cell r="AT68">
            <v>63</v>
          </cell>
          <cell r="AU68" t="str">
            <v/>
          </cell>
          <cell r="AV68" t="str">
            <v/>
          </cell>
          <cell r="AW68">
            <v>63</v>
          </cell>
          <cell r="AX68">
            <v>63</v>
          </cell>
          <cell r="AY68">
            <v>63</v>
          </cell>
          <cell r="AZ68">
            <v>63</v>
          </cell>
          <cell r="BA68">
            <v>63</v>
          </cell>
          <cell r="BB68">
            <v>63</v>
          </cell>
          <cell r="BC68">
            <v>63</v>
          </cell>
          <cell r="BI68">
            <v>63</v>
          </cell>
          <cell r="BN68">
            <v>63</v>
          </cell>
          <cell r="BO68">
            <v>63</v>
          </cell>
          <cell r="BP68" t="str">
            <v/>
          </cell>
          <cell r="BQ68" t="str">
            <v/>
          </cell>
          <cell r="BR68">
            <v>63</v>
          </cell>
          <cell r="BS68">
            <v>63</v>
          </cell>
          <cell r="BT68">
            <v>63</v>
          </cell>
          <cell r="BU68">
            <v>63</v>
          </cell>
          <cell r="BV68">
            <v>63</v>
          </cell>
          <cell r="BW68">
            <v>63</v>
          </cell>
          <cell r="BX68">
            <v>63</v>
          </cell>
          <cell r="BY68" t="str">
            <v/>
          </cell>
          <cell r="BZ68" t="str">
            <v/>
          </cell>
          <cell r="CA68" t="str">
            <v/>
          </cell>
          <cell r="CB68" t="str">
            <v/>
          </cell>
          <cell r="CC68" t="str">
            <v/>
          </cell>
          <cell r="CD68">
            <v>63</v>
          </cell>
          <cell r="CE68" t="str">
            <v/>
          </cell>
          <cell r="CW68">
            <v>14694201.453800607</v>
          </cell>
          <cell r="DG68">
            <v>15909700.666666666</v>
          </cell>
          <cell r="DH68">
            <v>15909700.666666666</v>
          </cell>
          <cell r="DI68">
            <v>15909700.666666666</v>
          </cell>
          <cell r="DJ68">
            <v>15909700.666666666</v>
          </cell>
          <cell r="DK68">
            <v>15909700.666666666</v>
          </cell>
        </row>
        <row r="69">
          <cell r="B69">
            <v>64</v>
          </cell>
          <cell r="K69">
            <v>64</v>
          </cell>
          <cell r="S69">
            <v>64</v>
          </cell>
          <cell r="X69">
            <v>1</v>
          </cell>
          <cell r="Y69">
            <v>1</v>
          </cell>
          <cell r="Z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S69">
            <v>64</v>
          </cell>
          <cell r="AT69">
            <v>64</v>
          </cell>
          <cell r="AU69" t="str">
            <v/>
          </cell>
          <cell r="AV69" t="str">
            <v/>
          </cell>
          <cell r="AW69">
            <v>64</v>
          </cell>
          <cell r="AX69">
            <v>64</v>
          </cell>
          <cell r="AY69">
            <v>64</v>
          </cell>
          <cell r="AZ69">
            <v>64</v>
          </cell>
          <cell r="BA69">
            <v>64</v>
          </cell>
          <cell r="BB69">
            <v>64</v>
          </cell>
          <cell r="BC69">
            <v>64</v>
          </cell>
          <cell r="BI69">
            <v>64</v>
          </cell>
          <cell r="BN69">
            <v>64</v>
          </cell>
          <cell r="BO69">
            <v>64</v>
          </cell>
          <cell r="BP69" t="str">
            <v/>
          </cell>
          <cell r="BQ69" t="str">
            <v/>
          </cell>
          <cell r="BR69">
            <v>64</v>
          </cell>
          <cell r="BS69">
            <v>64</v>
          </cell>
          <cell r="BT69">
            <v>64</v>
          </cell>
          <cell r="BU69">
            <v>64</v>
          </cell>
          <cell r="BV69">
            <v>64</v>
          </cell>
          <cell r="BW69">
            <v>64</v>
          </cell>
          <cell r="BX69">
            <v>64</v>
          </cell>
          <cell r="BY69" t="str">
            <v/>
          </cell>
          <cell r="BZ69" t="str">
            <v/>
          </cell>
          <cell r="CA69" t="str">
            <v/>
          </cell>
          <cell r="CB69" t="str">
            <v/>
          </cell>
          <cell r="CC69" t="str">
            <v/>
          </cell>
          <cell r="CD69">
            <v>64</v>
          </cell>
          <cell r="CE69" t="str">
            <v/>
          </cell>
          <cell r="CW69">
            <v>15745545.58326328</v>
          </cell>
          <cell r="DG69">
            <v>18779533.999999996</v>
          </cell>
          <cell r="DH69">
            <v>18779533.999999996</v>
          </cell>
          <cell r="DI69">
            <v>18779533.999999996</v>
          </cell>
          <cell r="DJ69">
            <v>18779533.999999996</v>
          </cell>
          <cell r="DK69">
            <v>18779533.999999996</v>
          </cell>
        </row>
        <row r="70">
          <cell r="B70">
            <v>65</v>
          </cell>
          <cell r="K70">
            <v>65</v>
          </cell>
          <cell r="S70">
            <v>65</v>
          </cell>
          <cell r="X70">
            <v>1</v>
          </cell>
          <cell r="Y70">
            <v>1</v>
          </cell>
          <cell r="Z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S70">
            <v>65</v>
          </cell>
          <cell r="AT70">
            <v>65</v>
          </cell>
          <cell r="AU70" t="str">
            <v/>
          </cell>
          <cell r="AV70" t="str">
            <v/>
          </cell>
          <cell r="AW70">
            <v>65</v>
          </cell>
          <cell r="AX70">
            <v>65</v>
          </cell>
          <cell r="AY70">
            <v>65</v>
          </cell>
          <cell r="AZ70">
            <v>65</v>
          </cell>
          <cell r="BA70">
            <v>65</v>
          </cell>
          <cell r="BB70">
            <v>65</v>
          </cell>
          <cell r="BC70">
            <v>65</v>
          </cell>
          <cell r="BI70">
            <v>65</v>
          </cell>
          <cell r="BN70">
            <v>65</v>
          </cell>
          <cell r="BO70">
            <v>65</v>
          </cell>
          <cell r="BP70" t="str">
            <v/>
          </cell>
          <cell r="BQ70" t="str">
            <v/>
          </cell>
          <cell r="BR70">
            <v>65</v>
          </cell>
          <cell r="BS70">
            <v>65</v>
          </cell>
          <cell r="BT70">
            <v>65</v>
          </cell>
          <cell r="BU70">
            <v>65</v>
          </cell>
          <cell r="BV70">
            <v>65</v>
          </cell>
          <cell r="BW70">
            <v>65</v>
          </cell>
          <cell r="BX70">
            <v>65</v>
          </cell>
          <cell r="BY70" t="str">
            <v/>
          </cell>
          <cell r="BZ70" t="str">
            <v/>
          </cell>
          <cell r="CA70" t="str">
            <v/>
          </cell>
          <cell r="CB70" t="str">
            <v/>
          </cell>
          <cell r="CC70" t="str">
            <v/>
          </cell>
          <cell r="CD70">
            <v>65</v>
          </cell>
          <cell r="CE70" t="str">
            <v/>
          </cell>
          <cell r="CW70">
            <v>16872898.357273336</v>
          </cell>
          <cell r="DG70">
            <v>21986867.333333336</v>
          </cell>
          <cell r="DH70">
            <v>21986867.333333336</v>
          </cell>
          <cell r="DI70">
            <v>21986867.333333336</v>
          </cell>
          <cell r="DJ70">
            <v>21986867.333333336</v>
          </cell>
          <cell r="DK70">
            <v>21986867.333333336</v>
          </cell>
        </row>
        <row r="71">
          <cell r="B71">
            <v>66</v>
          </cell>
          <cell r="K71">
            <v>66</v>
          </cell>
          <cell r="S71">
            <v>66</v>
          </cell>
          <cell r="X71">
            <v>1</v>
          </cell>
          <cell r="Y71">
            <v>1</v>
          </cell>
          <cell r="Z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S71">
            <v>66</v>
          </cell>
          <cell r="AT71">
            <v>66</v>
          </cell>
          <cell r="AU71" t="str">
            <v/>
          </cell>
          <cell r="AV71" t="str">
            <v/>
          </cell>
          <cell r="AW71">
            <v>66</v>
          </cell>
          <cell r="AX71">
            <v>66</v>
          </cell>
          <cell r="AY71">
            <v>66</v>
          </cell>
          <cell r="AZ71">
            <v>66</v>
          </cell>
          <cell r="BA71">
            <v>66</v>
          </cell>
          <cell r="BB71">
            <v>66</v>
          </cell>
          <cell r="BC71">
            <v>66</v>
          </cell>
          <cell r="BI71">
            <v>66</v>
          </cell>
          <cell r="BN71">
            <v>66</v>
          </cell>
          <cell r="BO71">
            <v>66</v>
          </cell>
          <cell r="BP71" t="str">
            <v/>
          </cell>
          <cell r="BQ71" t="str">
            <v/>
          </cell>
          <cell r="BR71">
            <v>66</v>
          </cell>
          <cell r="BS71">
            <v>66</v>
          </cell>
          <cell r="BT71">
            <v>66</v>
          </cell>
          <cell r="BU71">
            <v>66</v>
          </cell>
          <cell r="BV71">
            <v>66</v>
          </cell>
          <cell r="BW71">
            <v>66</v>
          </cell>
          <cell r="BX71">
            <v>66</v>
          </cell>
          <cell r="BY71" t="str">
            <v/>
          </cell>
          <cell r="BZ71" t="str">
            <v/>
          </cell>
          <cell r="CA71" t="str">
            <v/>
          </cell>
          <cell r="CB71" t="str">
            <v/>
          </cell>
          <cell r="CC71" t="str">
            <v/>
          </cell>
          <cell r="CD71">
            <v>66</v>
          </cell>
          <cell r="CE71" t="str">
            <v/>
          </cell>
          <cell r="CW71">
            <v>18079863.923801236</v>
          </cell>
          <cell r="DG71">
            <v>25639200.666666664</v>
          </cell>
          <cell r="DH71">
            <v>25639200.666666664</v>
          </cell>
          <cell r="DI71">
            <v>25639200.666666664</v>
          </cell>
          <cell r="DJ71">
            <v>25639200.666666664</v>
          </cell>
          <cell r="DK71">
            <v>25639200.666666664</v>
          </cell>
        </row>
        <row r="72">
          <cell r="B72">
            <v>67</v>
          </cell>
          <cell r="K72">
            <v>67</v>
          </cell>
          <cell r="S72">
            <v>67</v>
          </cell>
          <cell r="X72">
            <v>1</v>
          </cell>
          <cell r="Y72">
            <v>1</v>
          </cell>
          <cell r="Z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S72">
            <v>67</v>
          </cell>
          <cell r="AT72">
            <v>67</v>
          </cell>
          <cell r="AU72" t="str">
            <v/>
          </cell>
          <cell r="AV72" t="str">
            <v/>
          </cell>
          <cell r="AW72">
            <v>67</v>
          </cell>
          <cell r="AX72">
            <v>67</v>
          </cell>
          <cell r="AY72">
            <v>67</v>
          </cell>
          <cell r="AZ72">
            <v>67</v>
          </cell>
          <cell r="BA72">
            <v>67</v>
          </cell>
          <cell r="BB72">
            <v>67</v>
          </cell>
          <cell r="BC72">
            <v>67</v>
          </cell>
          <cell r="BI72">
            <v>67</v>
          </cell>
          <cell r="BN72">
            <v>67</v>
          </cell>
          <cell r="BO72">
            <v>67</v>
          </cell>
          <cell r="BP72" t="str">
            <v/>
          </cell>
          <cell r="BQ72" t="str">
            <v/>
          </cell>
          <cell r="BR72">
            <v>67</v>
          </cell>
          <cell r="BS72">
            <v>67</v>
          </cell>
          <cell r="BT72">
            <v>67</v>
          </cell>
          <cell r="BU72">
            <v>67</v>
          </cell>
          <cell r="BV72">
            <v>67</v>
          </cell>
          <cell r="BW72">
            <v>67</v>
          </cell>
          <cell r="BX72">
            <v>67</v>
          </cell>
          <cell r="BY72" t="str">
            <v/>
          </cell>
          <cell r="BZ72" t="str">
            <v/>
          </cell>
          <cell r="CA72" t="str">
            <v/>
          </cell>
          <cell r="CB72" t="str">
            <v/>
          </cell>
          <cell r="CC72" t="str">
            <v/>
          </cell>
          <cell r="CD72">
            <v>67</v>
          </cell>
          <cell r="CE72" t="str">
            <v/>
          </cell>
          <cell r="CW72">
            <v>19372130.255507816</v>
          </cell>
          <cell r="DG72">
            <v>30271200.66666666</v>
          </cell>
          <cell r="DH72">
            <v>30271200.66666666</v>
          </cell>
          <cell r="DI72">
            <v>30271200.66666666</v>
          </cell>
          <cell r="DJ72">
            <v>30271200.66666666</v>
          </cell>
          <cell r="DK72">
            <v>30271200.66666666</v>
          </cell>
        </row>
        <row r="73">
          <cell r="B73">
            <v>68</v>
          </cell>
          <cell r="K73">
            <v>68</v>
          </cell>
          <cell r="S73">
            <v>68</v>
          </cell>
          <cell r="X73">
            <v>1</v>
          </cell>
          <cell r="Y73">
            <v>1</v>
          </cell>
          <cell r="Z73">
            <v>1</v>
          </cell>
          <cell r="AB73">
            <v>1</v>
          </cell>
          <cell r="AC73">
            <v>1</v>
          </cell>
          <cell r="AD73">
            <v>1</v>
          </cell>
          <cell r="AE73">
            <v>1</v>
          </cell>
          <cell r="AF73">
            <v>1</v>
          </cell>
          <cell r="AG73">
            <v>1</v>
          </cell>
          <cell r="AH73">
            <v>1</v>
          </cell>
          <cell r="AI73">
            <v>1</v>
          </cell>
          <cell r="AJ73">
            <v>1</v>
          </cell>
          <cell r="AK73">
            <v>1</v>
          </cell>
          <cell r="AL73">
            <v>1</v>
          </cell>
          <cell r="AM73">
            <v>1</v>
          </cell>
          <cell r="AN73">
            <v>1</v>
          </cell>
          <cell r="AO73">
            <v>1</v>
          </cell>
          <cell r="AS73">
            <v>68</v>
          </cell>
          <cell r="AT73">
            <v>68</v>
          </cell>
          <cell r="AU73" t="str">
            <v/>
          </cell>
          <cell r="AV73" t="str">
            <v/>
          </cell>
          <cell r="AW73">
            <v>68</v>
          </cell>
          <cell r="AX73">
            <v>68</v>
          </cell>
          <cell r="AY73">
            <v>68</v>
          </cell>
          <cell r="AZ73">
            <v>68</v>
          </cell>
          <cell r="BA73">
            <v>68</v>
          </cell>
          <cell r="BB73">
            <v>68</v>
          </cell>
          <cell r="BC73">
            <v>68</v>
          </cell>
          <cell r="BI73">
            <v>68</v>
          </cell>
          <cell r="BN73">
            <v>68</v>
          </cell>
          <cell r="BO73">
            <v>68</v>
          </cell>
          <cell r="BP73" t="str">
            <v/>
          </cell>
          <cell r="BQ73" t="str">
            <v/>
          </cell>
          <cell r="BR73">
            <v>68</v>
          </cell>
          <cell r="BS73">
            <v>68</v>
          </cell>
          <cell r="BT73">
            <v>68</v>
          </cell>
          <cell r="BU73">
            <v>68</v>
          </cell>
          <cell r="BV73">
            <v>68</v>
          </cell>
          <cell r="BW73">
            <v>68</v>
          </cell>
          <cell r="BX73">
            <v>68</v>
          </cell>
          <cell r="BY73" t="str">
            <v/>
          </cell>
          <cell r="BZ73" t="str">
            <v/>
          </cell>
          <cell r="CA73" t="str">
            <v/>
          </cell>
          <cell r="CB73" t="str">
            <v/>
          </cell>
          <cell r="CC73" t="str">
            <v/>
          </cell>
          <cell r="CD73">
            <v>68</v>
          </cell>
          <cell r="CE73" t="str">
            <v/>
          </cell>
          <cell r="CW73">
            <v>20757187.575541947</v>
          </cell>
          <cell r="DG73">
            <v>35453200.666666672</v>
          </cell>
          <cell r="DH73">
            <v>35453200.666666672</v>
          </cell>
          <cell r="DI73">
            <v>35453200.666666672</v>
          </cell>
          <cell r="DJ73">
            <v>35453200.666666672</v>
          </cell>
          <cell r="DK73">
            <v>35453200.666666672</v>
          </cell>
        </row>
        <row r="74">
          <cell r="B74">
            <v>69</v>
          </cell>
          <cell r="K74">
            <v>69</v>
          </cell>
          <cell r="S74">
            <v>69</v>
          </cell>
          <cell r="X74">
            <v>1</v>
          </cell>
          <cell r="Y74">
            <v>1</v>
          </cell>
          <cell r="Z74">
            <v>1</v>
          </cell>
          <cell r="AB74">
            <v>1</v>
          </cell>
          <cell r="AC74">
            <v>1</v>
          </cell>
          <cell r="AD74">
            <v>1</v>
          </cell>
          <cell r="AE74">
            <v>1</v>
          </cell>
          <cell r="AF74">
            <v>1</v>
          </cell>
          <cell r="AG74">
            <v>1</v>
          </cell>
          <cell r="AH74">
            <v>1</v>
          </cell>
          <cell r="AI74">
            <v>1</v>
          </cell>
          <cell r="AJ74">
            <v>1</v>
          </cell>
          <cell r="AK74">
            <v>1</v>
          </cell>
          <cell r="AL74">
            <v>1</v>
          </cell>
          <cell r="AM74">
            <v>1</v>
          </cell>
          <cell r="AN74">
            <v>1</v>
          </cell>
          <cell r="AO74">
            <v>1</v>
          </cell>
          <cell r="AS74">
            <v>69</v>
          </cell>
          <cell r="AT74">
            <v>69</v>
          </cell>
          <cell r="AU74" t="str">
            <v/>
          </cell>
          <cell r="AV74" t="str">
            <v/>
          </cell>
          <cell r="AW74">
            <v>69</v>
          </cell>
          <cell r="AX74">
            <v>69</v>
          </cell>
          <cell r="AY74">
            <v>69</v>
          </cell>
          <cell r="AZ74">
            <v>69</v>
          </cell>
          <cell r="BA74">
            <v>69</v>
          </cell>
          <cell r="BB74">
            <v>69</v>
          </cell>
          <cell r="BC74">
            <v>69</v>
          </cell>
          <cell r="BI74">
            <v>69</v>
          </cell>
          <cell r="BN74">
            <v>69</v>
          </cell>
          <cell r="BO74">
            <v>69</v>
          </cell>
          <cell r="BP74" t="str">
            <v/>
          </cell>
          <cell r="BQ74" t="str">
            <v/>
          </cell>
          <cell r="BR74">
            <v>69</v>
          </cell>
          <cell r="BS74">
            <v>69</v>
          </cell>
          <cell r="BT74">
            <v>69</v>
          </cell>
          <cell r="BU74">
            <v>69</v>
          </cell>
          <cell r="BV74">
            <v>69</v>
          </cell>
          <cell r="BW74">
            <v>69</v>
          </cell>
          <cell r="BX74">
            <v>69</v>
          </cell>
          <cell r="BY74" t="str">
            <v/>
          </cell>
          <cell r="BZ74" t="str">
            <v/>
          </cell>
          <cell r="CA74" t="str">
            <v/>
          </cell>
          <cell r="CB74" t="str">
            <v/>
          </cell>
          <cell r="CC74" t="str">
            <v/>
          </cell>
          <cell r="CD74">
            <v>69</v>
          </cell>
          <cell r="CE74" t="str">
            <v/>
          </cell>
          <cell r="CW74">
            <v>22241725.381017711</v>
          </cell>
          <cell r="DG74">
            <v>41291867.333333328</v>
          </cell>
          <cell r="DH74">
            <v>41291867.333333328</v>
          </cell>
          <cell r="DI74">
            <v>41291867.333333328</v>
          </cell>
          <cell r="DJ74">
            <v>41291867.333333328</v>
          </cell>
          <cell r="DK74">
            <v>41291867.333333328</v>
          </cell>
        </row>
        <row r="75">
          <cell r="B75">
            <v>70</v>
          </cell>
          <cell r="K75">
            <v>70</v>
          </cell>
          <cell r="S75">
            <v>70</v>
          </cell>
          <cell r="X75">
            <v>1</v>
          </cell>
          <cell r="Y75">
            <v>1</v>
          </cell>
          <cell r="Z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S75">
            <v>70</v>
          </cell>
          <cell r="AT75">
            <v>70</v>
          </cell>
          <cell r="AU75" t="str">
            <v/>
          </cell>
          <cell r="AV75" t="str">
            <v/>
          </cell>
          <cell r="AW75">
            <v>70</v>
          </cell>
          <cell r="AX75">
            <v>70</v>
          </cell>
          <cell r="AY75">
            <v>70</v>
          </cell>
          <cell r="AZ75">
            <v>70</v>
          </cell>
          <cell r="BA75">
            <v>70</v>
          </cell>
          <cell r="BB75">
            <v>70</v>
          </cell>
          <cell r="BC75">
            <v>70</v>
          </cell>
          <cell r="BI75">
            <v>70</v>
          </cell>
          <cell r="BN75">
            <v>70</v>
          </cell>
          <cell r="BO75">
            <v>70</v>
          </cell>
          <cell r="BP75" t="str">
            <v/>
          </cell>
          <cell r="BQ75" t="str">
            <v/>
          </cell>
          <cell r="BR75">
            <v>70</v>
          </cell>
          <cell r="BS75">
            <v>70</v>
          </cell>
          <cell r="BT75">
            <v>70</v>
          </cell>
          <cell r="BU75">
            <v>70</v>
          </cell>
          <cell r="BV75">
            <v>70</v>
          </cell>
          <cell r="BW75">
            <v>70</v>
          </cell>
          <cell r="BX75">
            <v>70</v>
          </cell>
          <cell r="BY75" t="str">
            <v/>
          </cell>
          <cell r="BZ75" t="str">
            <v/>
          </cell>
          <cell r="CA75" t="str">
            <v/>
          </cell>
          <cell r="CB75" t="str">
            <v/>
          </cell>
          <cell r="CC75" t="str">
            <v/>
          </cell>
          <cell r="CD75">
            <v>70</v>
          </cell>
          <cell r="CE75" t="str">
            <v/>
          </cell>
          <cell r="CW75">
            <v>23832819.53703915</v>
          </cell>
          <cell r="DG75">
            <v>48653867.333333321</v>
          </cell>
          <cell r="DH75">
            <v>48653867.333333321</v>
          </cell>
          <cell r="DI75">
            <v>48653867.333333321</v>
          </cell>
          <cell r="DJ75">
            <v>48653867.333333321</v>
          </cell>
          <cell r="DK75">
            <v>48653867.333333321</v>
          </cell>
        </row>
        <row r="76">
          <cell r="B76">
            <v>71</v>
          </cell>
          <cell r="K76">
            <v>71</v>
          </cell>
          <cell r="S76">
            <v>71</v>
          </cell>
          <cell r="X76">
            <v>1</v>
          </cell>
          <cell r="Y76">
            <v>1</v>
          </cell>
          <cell r="Z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S76">
            <v>71</v>
          </cell>
          <cell r="AT76">
            <v>71</v>
          </cell>
          <cell r="AU76" t="str">
            <v/>
          </cell>
          <cell r="AV76" t="str">
            <v/>
          </cell>
          <cell r="AW76">
            <v>71</v>
          </cell>
          <cell r="AX76">
            <v>71</v>
          </cell>
          <cell r="AY76">
            <v>71</v>
          </cell>
          <cell r="AZ76">
            <v>71</v>
          </cell>
          <cell r="BA76">
            <v>71</v>
          </cell>
          <cell r="BB76">
            <v>71</v>
          </cell>
          <cell r="BC76">
            <v>71</v>
          </cell>
          <cell r="BI76">
            <v>71</v>
          </cell>
          <cell r="BN76">
            <v>71</v>
          </cell>
          <cell r="BO76">
            <v>71</v>
          </cell>
          <cell r="BP76" t="str">
            <v/>
          </cell>
          <cell r="BQ76" t="str">
            <v/>
          </cell>
          <cell r="BR76">
            <v>71</v>
          </cell>
          <cell r="BS76">
            <v>71</v>
          </cell>
          <cell r="BT76">
            <v>71</v>
          </cell>
          <cell r="BU76">
            <v>71</v>
          </cell>
          <cell r="BV76">
            <v>71</v>
          </cell>
          <cell r="BW76">
            <v>71</v>
          </cell>
          <cell r="BX76">
            <v>71</v>
          </cell>
          <cell r="BY76" t="str">
            <v/>
          </cell>
          <cell r="BZ76" t="str">
            <v/>
          </cell>
          <cell r="CA76" t="str">
            <v/>
          </cell>
          <cell r="CB76" t="str">
            <v/>
          </cell>
          <cell r="CC76" t="str">
            <v/>
          </cell>
          <cell r="CD76">
            <v>71</v>
          </cell>
          <cell r="CE76" t="str">
            <v/>
          </cell>
          <cell r="CW76">
            <v>25538130.935308561</v>
          </cell>
          <cell r="DG76">
            <v>56785867.333333351</v>
          </cell>
          <cell r="DH76">
            <v>56785867.333333351</v>
          </cell>
          <cell r="DI76">
            <v>56785867.333333351</v>
          </cell>
          <cell r="DJ76">
            <v>56785867.333333351</v>
          </cell>
          <cell r="DK76">
            <v>56785867.333333351</v>
          </cell>
        </row>
        <row r="77">
          <cell r="B77">
            <v>72</v>
          </cell>
          <cell r="K77">
            <v>72</v>
          </cell>
          <cell r="S77">
            <v>72</v>
          </cell>
          <cell r="X77">
            <v>1</v>
          </cell>
          <cell r="Y77">
            <v>1</v>
          </cell>
          <cell r="Z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S77">
            <v>72</v>
          </cell>
          <cell r="AT77">
            <v>72</v>
          </cell>
          <cell r="AU77" t="str">
            <v/>
          </cell>
          <cell r="AV77" t="str">
            <v/>
          </cell>
          <cell r="AW77">
            <v>72</v>
          </cell>
          <cell r="AX77">
            <v>72</v>
          </cell>
          <cell r="AY77">
            <v>72</v>
          </cell>
          <cell r="AZ77">
            <v>72</v>
          </cell>
          <cell r="BA77">
            <v>72</v>
          </cell>
          <cell r="BB77">
            <v>72</v>
          </cell>
          <cell r="BC77">
            <v>72</v>
          </cell>
          <cell r="BI77">
            <v>72</v>
          </cell>
          <cell r="BN77">
            <v>72</v>
          </cell>
          <cell r="BO77">
            <v>72</v>
          </cell>
          <cell r="BP77" t="str">
            <v/>
          </cell>
          <cell r="BQ77" t="str">
            <v/>
          </cell>
          <cell r="BR77">
            <v>72</v>
          </cell>
          <cell r="BS77">
            <v>72</v>
          </cell>
          <cell r="BT77">
            <v>72</v>
          </cell>
          <cell r="BU77">
            <v>72</v>
          </cell>
          <cell r="BV77">
            <v>72</v>
          </cell>
          <cell r="BW77">
            <v>72</v>
          </cell>
          <cell r="BX77">
            <v>72</v>
          </cell>
          <cell r="BY77" t="str">
            <v/>
          </cell>
          <cell r="BZ77" t="str">
            <v/>
          </cell>
          <cell r="CA77" t="str">
            <v/>
          </cell>
          <cell r="CB77" t="str">
            <v/>
          </cell>
          <cell r="CC77" t="str">
            <v/>
          </cell>
          <cell r="CD77">
            <v>72</v>
          </cell>
          <cell r="CE77" t="str">
            <v/>
          </cell>
          <cell r="CW77">
            <v>27365862.027542137</v>
          </cell>
          <cell r="DG77">
            <v>66094200.666666664</v>
          </cell>
          <cell r="DH77">
            <v>66094200.666666664</v>
          </cell>
          <cell r="DI77">
            <v>66094200.666666664</v>
          </cell>
          <cell r="DJ77">
            <v>66094200.666666664</v>
          </cell>
          <cell r="DK77">
            <v>66094200.666666664</v>
          </cell>
        </row>
        <row r="78">
          <cell r="B78">
            <v>73</v>
          </cell>
          <cell r="K78">
            <v>73</v>
          </cell>
          <cell r="S78">
            <v>73</v>
          </cell>
          <cell r="X78">
            <v>1</v>
          </cell>
          <cell r="Y78">
            <v>1</v>
          </cell>
          <cell r="Z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S78">
            <v>73</v>
          </cell>
          <cell r="AT78">
            <v>73</v>
          </cell>
          <cell r="AU78" t="str">
            <v/>
          </cell>
          <cell r="AV78" t="str">
            <v/>
          </cell>
          <cell r="AW78">
            <v>73</v>
          </cell>
          <cell r="AX78">
            <v>73</v>
          </cell>
          <cell r="AY78">
            <v>73</v>
          </cell>
          <cell r="AZ78">
            <v>73</v>
          </cell>
          <cell r="BA78">
            <v>73</v>
          </cell>
          <cell r="BB78">
            <v>73</v>
          </cell>
          <cell r="BC78">
            <v>73</v>
          </cell>
          <cell r="BI78">
            <v>73</v>
          </cell>
          <cell r="BN78">
            <v>73</v>
          </cell>
          <cell r="BO78">
            <v>73</v>
          </cell>
          <cell r="BP78" t="str">
            <v/>
          </cell>
          <cell r="BQ78" t="str">
            <v/>
          </cell>
          <cell r="BR78">
            <v>73</v>
          </cell>
          <cell r="BS78">
            <v>73</v>
          </cell>
          <cell r="BT78">
            <v>73</v>
          </cell>
          <cell r="BU78">
            <v>73</v>
          </cell>
          <cell r="BV78">
            <v>73</v>
          </cell>
          <cell r="BW78">
            <v>73</v>
          </cell>
          <cell r="BX78">
            <v>73</v>
          </cell>
          <cell r="BY78" t="str">
            <v/>
          </cell>
          <cell r="BZ78" t="str">
            <v/>
          </cell>
          <cell r="CA78" t="str">
            <v/>
          </cell>
          <cell r="CB78" t="str">
            <v/>
          </cell>
          <cell r="CC78" t="str">
            <v/>
          </cell>
          <cell r="CD78">
            <v>73</v>
          </cell>
          <cell r="CE78" t="str">
            <v/>
          </cell>
          <cell r="CW78">
            <v>29324962.002185758</v>
          </cell>
          <cell r="DG78">
            <v>77684200.666666657</v>
          </cell>
          <cell r="DH78">
            <v>77684200.666666657</v>
          </cell>
          <cell r="DI78">
            <v>77684200.666666657</v>
          </cell>
          <cell r="DJ78">
            <v>77684200.666666657</v>
          </cell>
          <cell r="DK78">
            <v>77684200.666666657</v>
          </cell>
        </row>
        <row r="79">
          <cell r="B79">
            <v>74</v>
          </cell>
          <cell r="K79">
            <v>74</v>
          </cell>
          <cell r="S79">
            <v>74</v>
          </cell>
          <cell r="X79">
            <v>1</v>
          </cell>
          <cell r="Y79">
            <v>1</v>
          </cell>
          <cell r="Z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S79">
            <v>74</v>
          </cell>
          <cell r="AT79">
            <v>74</v>
          </cell>
          <cell r="AU79" t="str">
            <v/>
          </cell>
          <cell r="AV79" t="str">
            <v/>
          </cell>
          <cell r="AW79">
            <v>74</v>
          </cell>
          <cell r="AX79">
            <v>74</v>
          </cell>
          <cell r="AY79">
            <v>74</v>
          </cell>
          <cell r="AZ79">
            <v>74</v>
          </cell>
          <cell r="BA79">
            <v>74</v>
          </cell>
          <cell r="BB79">
            <v>74</v>
          </cell>
          <cell r="BC79">
            <v>74</v>
          </cell>
          <cell r="BI79">
            <v>74</v>
          </cell>
          <cell r="BN79">
            <v>74</v>
          </cell>
          <cell r="BO79">
            <v>74</v>
          </cell>
          <cell r="BP79" t="str">
            <v/>
          </cell>
          <cell r="BQ79" t="str">
            <v/>
          </cell>
          <cell r="BR79">
            <v>74</v>
          </cell>
          <cell r="BS79">
            <v>74</v>
          </cell>
          <cell r="BT79">
            <v>74</v>
          </cell>
          <cell r="BU79">
            <v>74</v>
          </cell>
          <cell r="BV79">
            <v>74</v>
          </cell>
          <cell r="BW79">
            <v>74</v>
          </cell>
          <cell r="BX79">
            <v>74</v>
          </cell>
          <cell r="BY79" t="str">
            <v/>
          </cell>
          <cell r="BZ79" t="str">
            <v/>
          </cell>
          <cell r="CA79" t="str">
            <v/>
          </cell>
          <cell r="CB79" t="str">
            <v/>
          </cell>
          <cell r="CC79" t="str">
            <v/>
          </cell>
          <cell r="CD79">
            <v>74</v>
          </cell>
          <cell r="CE79" t="str">
            <v/>
          </cell>
          <cell r="CW79">
            <v>31424673.365464322</v>
          </cell>
          <cell r="DG79">
            <v>90694200.666666687</v>
          </cell>
          <cell r="DH79">
            <v>90694200.666666687</v>
          </cell>
          <cell r="DI79">
            <v>90694200.666666687</v>
          </cell>
          <cell r="DJ79">
            <v>90694200.666666687</v>
          </cell>
          <cell r="DK79">
            <v>90694200.666666687</v>
          </cell>
        </row>
        <row r="80">
          <cell r="B80">
            <v>75</v>
          </cell>
          <cell r="K80">
            <v>75</v>
          </cell>
          <cell r="S80">
            <v>75</v>
          </cell>
          <cell r="X80">
            <v>1</v>
          </cell>
          <cell r="Y80">
            <v>1</v>
          </cell>
          <cell r="Z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S80">
            <v>75</v>
          </cell>
          <cell r="AT80">
            <v>75</v>
          </cell>
          <cell r="AU80" t="str">
            <v/>
          </cell>
          <cell r="AV80" t="str">
            <v/>
          </cell>
          <cell r="AW80">
            <v>75</v>
          </cell>
          <cell r="AX80">
            <v>75</v>
          </cell>
          <cell r="AY80">
            <v>75</v>
          </cell>
          <cell r="AZ80">
            <v>75</v>
          </cell>
          <cell r="BA80">
            <v>75</v>
          </cell>
          <cell r="BB80">
            <v>75</v>
          </cell>
          <cell r="BC80">
            <v>75</v>
          </cell>
          <cell r="BI80">
            <v>75</v>
          </cell>
          <cell r="BN80">
            <v>75</v>
          </cell>
          <cell r="BO80">
            <v>75</v>
          </cell>
          <cell r="BP80" t="str">
            <v/>
          </cell>
          <cell r="BQ80" t="str">
            <v/>
          </cell>
          <cell r="BR80">
            <v>75</v>
          </cell>
          <cell r="BS80">
            <v>75</v>
          </cell>
          <cell r="BT80">
            <v>75</v>
          </cell>
          <cell r="BU80">
            <v>75</v>
          </cell>
          <cell r="BV80">
            <v>75</v>
          </cell>
          <cell r="BW80">
            <v>75</v>
          </cell>
          <cell r="BX80">
            <v>75</v>
          </cell>
          <cell r="BY80" t="str">
            <v/>
          </cell>
          <cell r="BZ80" t="str">
            <v/>
          </cell>
          <cell r="CA80" t="str">
            <v/>
          </cell>
          <cell r="CB80" t="str">
            <v/>
          </cell>
          <cell r="CC80" t="str">
            <v/>
          </cell>
          <cell r="CD80">
            <v>75</v>
          </cell>
          <cell r="CE80" t="str">
            <v/>
          </cell>
          <cell r="CW80">
            <v>33672496.850472547</v>
          </cell>
          <cell r="DG80">
            <v>105340867.33333333</v>
          </cell>
          <cell r="DH80">
            <v>105340867.33333333</v>
          </cell>
          <cell r="DI80">
            <v>105340867.33333333</v>
          </cell>
          <cell r="DJ80">
            <v>105340867.33333333</v>
          </cell>
          <cell r="DK80">
            <v>105340867.33333333</v>
          </cell>
        </row>
        <row r="81">
          <cell r="B81">
            <v>76</v>
          </cell>
          <cell r="K81">
            <v>76</v>
          </cell>
          <cell r="S81">
            <v>76</v>
          </cell>
          <cell r="X81">
            <v>1</v>
          </cell>
          <cell r="Y81">
            <v>1</v>
          </cell>
          <cell r="Z81">
            <v>1</v>
          </cell>
          <cell r="AB81">
            <v>1</v>
          </cell>
          <cell r="AC81">
            <v>1</v>
          </cell>
          <cell r="AD81">
            <v>1</v>
          </cell>
          <cell r="AE81">
            <v>1</v>
          </cell>
          <cell r="AF81">
            <v>1</v>
          </cell>
          <cell r="AG81">
            <v>1</v>
          </cell>
          <cell r="AH81">
            <v>1</v>
          </cell>
          <cell r="AI81">
            <v>1</v>
          </cell>
          <cell r="AJ81">
            <v>1</v>
          </cell>
          <cell r="AK81">
            <v>1</v>
          </cell>
          <cell r="AL81">
            <v>1</v>
          </cell>
          <cell r="AM81">
            <v>1</v>
          </cell>
          <cell r="AN81">
            <v>1</v>
          </cell>
          <cell r="AO81">
            <v>1</v>
          </cell>
          <cell r="AS81">
            <v>76</v>
          </cell>
          <cell r="AT81">
            <v>76</v>
          </cell>
          <cell r="AU81" t="str">
            <v/>
          </cell>
          <cell r="AV81" t="str">
            <v/>
          </cell>
          <cell r="AW81">
            <v>76</v>
          </cell>
          <cell r="AX81">
            <v>76</v>
          </cell>
          <cell r="AY81">
            <v>76</v>
          </cell>
          <cell r="AZ81">
            <v>76</v>
          </cell>
          <cell r="BA81">
            <v>76</v>
          </cell>
          <cell r="BB81">
            <v>76</v>
          </cell>
          <cell r="BC81">
            <v>76</v>
          </cell>
          <cell r="BI81">
            <v>76</v>
          </cell>
          <cell r="BN81">
            <v>76</v>
          </cell>
          <cell r="BO81">
            <v>76</v>
          </cell>
          <cell r="BP81" t="str">
            <v/>
          </cell>
          <cell r="BQ81" t="str">
            <v/>
          </cell>
          <cell r="BR81">
            <v>76</v>
          </cell>
          <cell r="BS81">
            <v>76</v>
          </cell>
          <cell r="BT81">
            <v>76</v>
          </cell>
          <cell r="BU81">
            <v>76</v>
          </cell>
          <cell r="BV81">
            <v>76</v>
          </cell>
          <cell r="BW81">
            <v>76</v>
          </cell>
          <cell r="BX81">
            <v>76</v>
          </cell>
          <cell r="BY81" t="str">
            <v/>
          </cell>
          <cell r="BZ81" t="str">
            <v/>
          </cell>
          <cell r="CA81" t="str">
            <v/>
          </cell>
          <cell r="CB81" t="str">
            <v/>
          </cell>
          <cell r="CC81" t="str">
            <v/>
          </cell>
          <cell r="CD81">
            <v>76</v>
          </cell>
          <cell r="CE81" t="str">
            <v/>
          </cell>
          <cell r="CW81">
            <v>36081618.581279442</v>
          </cell>
          <cell r="DG81">
            <v>123677533.99999997</v>
          </cell>
          <cell r="DH81">
            <v>123677533.99999997</v>
          </cell>
          <cell r="DI81">
            <v>123677533.99999997</v>
          </cell>
          <cell r="DJ81">
            <v>123677533.99999997</v>
          </cell>
          <cell r="DK81">
            <v>123677533.99999997</v>
          </cell>
        </row>
        <row r="82">
          <cell r="B82">
            <v>77</v>
          </cell>
          <cell r="K82">
            <v>77</v>
          </cell>
          <cell r="S82">
            <v>77</v>
          </cell>
          <cell r="X82">
            <v>1</v>
          </cell>
          <cell r="Y82">
            <v>1</v>
          </cell>
          <cell r="Z82">
            <v>1</v>
          </cell>
          <cell r="AB82">
            <v>1</v>
          </cell>
          <cell r="AC82">
            <v>1</v>
          </cell>
          <cell r="AD82">
            <v>1</v>
          </cell>
          <cell r="AE82">
            <v>1</v>
          </cell>
          <cell r="AF82">
            <v>1</v>
          </cell>
          <cell r="AG82">
            <v>1</v>
          </cell>
          <cell r="AH82">
            <v>1</v>
          </cell>
          <cell r="AI82">
            <v>1</v>
          </cell>
          <cell r="AJ82">
            <v>1</v>
          </cell>
          <cell r="AK82">
            <v>1</v>
          </cell>
          <cell r="AL82">
            <v>1</v>
          </cell>
          <cell r="AM82">
            <v>1</v>
          </cell>
          <cell r="AN82">
            <v>1</v>
          </cell>
          <cell r="AO82">
            <v>1</v>
          </cell>
          <cell r="AS82">
            <v>77</v>
          </cell>
          <cell r="AT82">
            <v>77</v>
          </cell>
          <cell r="AU82" t="str">
            <v/>
          </cell>
          <cell r="AV82" t="str">
            <v/>
          </cell>
          <cell r="AW82">
            <v>77</v>
          </cell>
          <cell r="AX82">
            <v>77</v>
          </cell>
          <cell r="AY82">
            <v>77</v>
          </cell>
          <cell r="AZ82">
            <v>77</v>
          </cell>
          <cell r="BA82">
            <v>77</v>
          </cell>
          <cell r="BB82">
            <v>77</v>
          </cell>
          <cell r="BC82">
            <v>77</v>
          </cell>
          <cell r="BI82">
            <v>77</v>
          </cell>
          <cell r="BN82">
            <v>77</v>
          </cell>
          <cell r="BO82">
            <v>77</v>
          </cell>
          <cell r="BP82" t="str">
            <v/>
          </cell>
          <cell r="BQ82" t="str">
            <v/>
          </cell>
          <cell r="BR82">
            <v>77</v>
          </cell>
          <cell r="BS82">
            <v>77</v>
          </cell>
          <cell r="BT82">
            <v>77</v>
          </cell>
          <cell r="BU82">
            <v>77</v>
          </cell>
          <cell r="BV82">
            <v>77</v>
          </cell>
          <cell r="BW82">
            <v>77</v>
          </cell>
          <cell r="BX82">
            <v>77</v>
          </cell>
          <cell r="BY82" t="str">
            <v/>
          </cell>
          <cell r="BZ82" t="str">
            <v/>
          </cell>
          <cell r="CA82" t="str">
            <v/>
          </cell>
          <cell r="CB82" t="str">
            <v/>
          </cell>
          <cell r="CC82" t="str">
            <v/>
          </cell>
          <cell r="CD82">
            <v>77</v>
          </cell>
          <cell r="CE82" t="str">
            <v/>
          </cell>
          <cell r="CW82">
            <v>38664671.958078109</v>
          </cell>
          <cell r="DG82">
            <v>144750867.33333334</v>
          </cell>
          <cell r="DH82">
            <v>144750867.33333334</v>
          </cell>
          <cell r="DI82">
            <v>144750867.33333334</v>
          </cell>
          <cell r="DJ82">
            <v>144750867.33333334</v>
          </cell>
          <cell r="DK82">
            <v>144750867.33333334</v>
          </cell>
        </row>
        <row r="83">
          <cell r="B83">
            <v>78</v>
          </cell>
          <cell r="K83">
            <v>78</v>
          </cell>
          <cell r="S83">
            <v>78</v>
          </cell>
          <cell r="X83">
            <v>1</v>
          </cell>
          <cell r="Y83">
            <v>1</v>
          </cell>
          <cell r="Z83">
            <v>1</v>
          </cell>
          <cell r="AB83">
            <v>1</v>
          </cell>
          <cell r="AC83">
            <v>1</v>
          </cell>
          <cell r="AD83">
            <v>1</v>
          </cell>
          <cell r="AE83">
            <v>1</v>
          </cell>
          <cell r="AF83">
            <v>1</v>
          </cell>
          <cell r="AG83">
            <v>1</v>
          </cell>
          <cell r="AH83">
            <v>1</v>
          </cell>
          <cell r="AI83">
            <v>1</v>
          </cell>
          <cell r="AJ83">
            <v>1</v>
          </cell>
          <cell r="AK83">
            <v>1</v>
          </cell>
          <cell r="AL83">
            <v>1</v>
          </cell>
          <cell r="AM83">
            <v>1</v>
          </cell>
          <cell r="AN83">
            <v>1</v>
          </cell>
          <cell r="AO83">
            <v>1</v>
          </cell>
          <cell r="AS83">
            <v>78</v>
          </cell>
          <cell r="AT83">
            <v>78</v>
          </cell>
          <cell r="AU83" t="str">
            <v/>
          </cell>
          <cell r="AV83" t="str">
            <v/>
          </cell>
          <cell r="AW83">
            <v>78</v>
          </cell>
          <cell r="AX83">
            <v>78</v>
          </cell>
          <cell r="AY83">
            <v>78</v>
          </cell>
          <cell r="AZ83">
            <v>78</v>
          </cell>
          <cell r="BA83">
            <v>78</v>
          </cell>
          <cell r="BB83">
            <v>78</v>
          </cell>
          <cell r="BC83">
            <v>78</v>
          </cell>
          <cell r="BI83">
            <v>78</v>
          </cell>
          <cell r="BN83">
            <v>78</v>
          </cell>
          <cell r="BO83">
            <v>78</v>
          </cell>
          <cell r="BP83" t="str">
            <v/>
          </cell>
          <cell r="BQ83" t="str">
            <v/>
          </cell>
          <cell r="BR83">
            <v>78</v>
          </cell>
          <cell r="BS83">
            <v>78</v>
          </cell>
          <cell r="BT83">
            <v>78</v>
          </cell>
          <cell r="BU83">
            <v>78</v>
          </cell>
          <cell r="BV83">
            <v>78</v>
          </cell>
          <cell r="BW83">
            <v>78</v>
          </cell>
          <cell r="BX83">
            <v>78</v>
          </cell>
          <cell r="BY83" t="str">
            <v/>
          </cell>
          <cell r="BZ83" t="str">
            <v/>
          </cell>
          <cell r="CA83" t="str">
            <v/>
          </cell>
          <cell r="CB83" t="str">
            <v/>
          </cell>
          <cell r="CC83" t="str">
            <v/>
          </cell>
          <cell r="CD83">
            <v>78</v>
          </cell>
          <cell r="CE83" t="str">
            <v/>
          </cell>
          <cell r="CW83">
            <v>41433294.797518432</v>
          </cell>
          <cell r="DG83">
            <v>168925867.33333334</v>
          </cell>
          <cell r="DH83">
            <v>168925867.33333334</v>
          </cell>
          <cell r="DI83">
            <v>168925867.33333334</v>
          </cell>
          <cell r="DJ83">
            <v>168925867.33333334</v>
          </cell>
          <cell r="DK83">
            <v>168925867.33333334</v>
          </cell>
        </row>
        <row r="84">
          <cell r="B84">
            <v>79</v>
          </cell>
          <cell r="K84">
            <v>79</v>
          </cell>
          <cell r="S84">
            <v>79</v>
          </cell>
          <cell r="X84">
            <v>1</v>
          </cell>
          <cell r="Y84">
            <v>1</v>
          </cell>
          <cell r="Z84">
            <v>1</v>
          </cell>
          <cell r="AB84">
            <v>1</v>
          </cell>
          <cell r="AC84">
            <v>1</v>
          </cell>
          <cell r="AD84">
            <v>1</v>
          </cell>
          <cell r="AE84">
            <v>1</v>
          </cell>
          <cell r="AF84">
            <v>1</v>
          </cell>
          <cell r="AG84">
            <v>1</v>
          </cell>
          <cell r="AH84">
            <v>1</v>
          </cell>
          <cell r="AI84">
            <v>1</v>
          </cell>
          <cell r="AJ84">
            <v>1</v>
          </cell>
          <cell r="AK84">
            <v>1</v>
          </cell>
          <cell r="AL84">
            <v>1</v>
          </cell>
          <cell r="AM84">
            <v>1</v>
          </cell>
          <cell r="AN84">
            <v>1</v>
          </cell>
          <cell r="AO84">
            <v>1</v>
          </cell>
          <cell r="AS84">
            <v>79</v>
          </cell>
          <cell r="AT84">
            <v>79</v>
          </cell>
          <cell r="AU84" t="str">
            <v/>
          </cell>
          <cell r="AV84" t="str">
            <v/>
          </cell>
          <cell r="AW84">
            <v>79</v>
          </cell>
          <cell r="AX84">
            <v>79</v>
          </cell>
          <cell r="AY84">
            <v>79</v>
          </cell>
          <cell r="AZ84">
            <v>79</v>
          </cell>
          <cell r="BA84">
            <v>79</v>
          </cell>
          <cell r="BB84">
            <v>79</v>
          </cell>
          <cell r="BC84">
            <v>79</v>
          </cell>
          <cell r="BI84">
            <v>79</v>
          </cell>
          <cell r="BN84">
            <v>79</v>
          </cell>
          <cell r="BO84">
            <v>79</v>
          </cell>
          <cell r="BP84" t="str">
            <v/>
          </cell>
          <cell r="BQ84" t="str">
            <v/>
          </cell>
          <cell r="BR84">
            <v>79</v>
          </cell>
          <cell r="BS84">
            <v>79</v>
          </cell>
          <cell r="BT84">
            <v>79</v>
          </cell>
          <cell r="BU84">
            <v>79</v>
          </cell>
          <cell r="BV84">
            <v>79</v>
          </cell>
          <cell r="BW84">
            <v>79</v>
          </cell>
          <cell r="BX84">
            <v>79</v>
          </cell>
          <cell r="BY84" t="str">
            <v/>
          </cell>
          <cell r="BZ84" t="str">
            <v/>
          </cell>
          <cell r="CA84" t="str">
            <v/>
          </cell>
          <cell r="CB84" t="str">
            <v/>
          </cell>
          <cell r="CC84" t="str">
            <v/>
          </cell>
          <cell r="CD84">
            <v>79</v>
          </cell>
          <cell r="CE84" t="str">
            <v/>
          </cell>
          <cell r="CW84">
            <v>44398958.793742701</v>
          </cell>
          <cell r="DG84">
            <v>191392534</v>
          </cell>
          <cell r="DH84">
            <v>191392534</v>
          </cell>
          <cell r="DI84">
            <v>191392534</v>
          </cell>
          <cell r="DJ84">
            <v>191392534</v>
          </cell>
          <cell r="DK84">
            <v>191392534</v>
          </cell>
        </row>
        <row r="85">
          <cell r="B85">
            <v>80</v>
          </cell>
          <cell r="C85">
            <v>80</v>
          </cell>
          <cell r="D85">
            <v>80</v>
          </cell>
          <cell r="E85">
            <v>30</v>
          </cell>
          <cell r="G85">
            <v>80</v>
          </cell>
          <cell r="H85">
            <v>80</v>
          </cell>
          <cell r="I85">
            <v>80</v>
          </cell>
          <cell r="J85">
            <v>80</v>
          </cell>
          <cell r="K85">
            <v>80</v>
          </cell>
          <cell r="L85">
            <v>80</v>
          </cell>
          <cell r="M85">
            <v>80</v>
          </cell>
          <cell r="N85">
            <v>36</v>
          </cell>
          <cell r="O85">
            <v>30</v>
          </cell>
          <cell r="P85">
            <v>30</v>
          </cell>
          <cell r="Q85">
            <v>30</v>
          </cell>
          <cell r="R85">
            <v>30</v>
          </cell>
          <cell r="S85">
            <v>80</v>
          </cell>
          <cell r="T85">
            <v>16</v>
          </cell>
          <cell r="X85">
            <v>1</v>
          </cell>
          <cell r="Y85">
            <v>1</v>
          </cell>
          <cell r="Z85">
            <v>1</v>
          </cell>
          <cell r="AB85">
            <v>1</v>
          </cell>
          <cell r="AC85">
            <v>1</v>
          </cell>
          <cell r="AD85">
            <v>1</v>
          </cell>
          <cell r="AE85">
            <v>1</v>
          </cell>
          <cell r="AF85">
            <v>1</v>
          </cell>
          <cell r="AG85">
            <v>1</v>
          </cell>
          <cell r="AH85">
            <v>1</v>
          </cell>
          <cell r="AI85">
            <v>1</v>
          </cell>
          <cell r="AJ85">
            <v>1</v>
          </cell>
          <cell r="AK85">
            <v>1</v>
          </cell>
          <cell r="AL85">
            <v>1</v>
          </cell>
          <cell r="AM85">
            <v>1</v>
          </cell>
          <cell r="AN85">
            <v>1</v>
          </cell>
          <cell r="AO85">
            <v>1</v>
          </cell>
          <cell r="AS85">
            <v>80</v>
          </cell>
          <cell r="AT85">
            <v>80</v>
          </cell>
          <cell r="AU85" t="str">
            <v/>
          </cell>
          <cell r="AV85" t="str">
            <v/>
          </cell>
          <cell r="AW85">
            <v>80</v>
          </cell>
          <cell r="AX85">
            <v>80</v>
          </cell>
          <cell r="AY85">
            <v>80</v>
          </cell>
          <cell r="AZ85">
            <v>80</v>
          </cell>
          <cell r="BA85">
            <v>80</v>
          </cell>
          <cell r="BB85">
            <v>80</v>
          </cell>
          <cell r="BC85">
            <v>80</v>
          </cell>
          <cell r="BI85">
            <v>80</v>
          </cell>
          <cell r="BN85">
            <v>80</v>
          </cell>
          <cell r="BO85">
            <v>80</v>
          </cell>
          <cell r="BP85" t="str">
            <v/>
          </cell>
          <cell r="BQ85" t="str">
            <v/>
          </cell>
          <cell r="BR85">
            <v>80</v>
          </cell>
          <cell r="BS85">
            <v>80</v>
          </cell>
          <cell r="BT85">
            <v>80</v>
          </cell>
          <cell r="BU85">
            <v>80</v>
          </cell>
          <cell r="BV85">
            <v>80</v>
          </cell>
          <cell r="BW85">
            <v>80</v>
          </cell>
          <cell r="BX85">
            <v>80</v>
          </cell>
          <cell r="BY85" t="str">
            <v/>
          </cell>
          <cell r="BZ85" t="str">
            <v/>
          </cell>
          <cell r="CA85" t="str">
            <v/>
          </cell>
          <cell r="CB85" t="str">
            <v/>
          </cell>
          <cell r="CC85" t="str">
            <v/>
          </cell>
          <cell r="CD85">
            <v>80</v>
          </cell>
          <cell r="CE85" t="str">
            <v/>
          </cell>
          <cell r="CW85">
            <v>47576837.510084793</v>
          </cell>
        </row>
        <row r="86">
          <cell r="CW86">
            <v>50983031.171330221</v>
          </cell>
        </row>
        <row r="87">
          <cell r="CW87">
            <v>54633854.955561437</v>
          </cell>
        </row>
        <row r="88">
          <cell r="CW88">
            <v>58546577.010583028</v>
          </cell>
        </row>
        <row r="89">
          <cell r="CW89">
            <v>62739975.198570631</v>
          </cell>
        </row>
        <row r="90">
          <cell r="CW90">
            <v>67234328.015932053</v>
          </cell>
        </row>
        <row r="91">
          <cell r="CW91">
            <v>72051217.191605181</v>
          </cell>
        </row>
        <row r="92">
          <cell r="CW92">
            <v>77213329.847918361</v>
          </cell>
        </row>
        <row r="93">
          <cell r="CW93">
            <v>82744131.018491372</v>
          </cell>
        </row>
        <row r="94">
          <cell r="CW94">
            <v>88671907.649809405</v>
          </cell>
        </row>
        <row r="95">
          <cell r="CW95">
            <v>95025244.034017459</v>
          </cell>
        </row>
        <row r="96">
          <cell r="CW96">
            <v>101834581.36917785</v>
          </cell>
        </row>
        <row r="97">
          <cell r="CW97">
            <v>109132939.50247249</v>
          </cell>
        </row>
        <row r="98">
          <cell r="CW98">
            <v>116955134.35025778</v>
          </cell>
        </row>
        <row r="99">
          <cell r="CW99">
            <v>125337291.76739843</v>
          </cell>
        </row>
        <row r="100">
          <cell r="CW100">
            <v>134320798.05590919</v>
          </cell>
        </row>
        <row r="101">
          <cell r="CW101">
            <v>143948741.36462837</v>
          </cell>
        </row>
        <row r="102">
          <cell r="CW102">
            <v>154267583.43489191</v>
          </cell>
        </row>
        <row r="103">
          <cell r="CW103">
            <v>165327412.15071452</v>
          </cell>
        </row>
        <row r="104">
          <cell r="CW104">
            <v>177181290.83959997</v>
          </cell>
        </row>
        <row r="105">
          <cell r="CW105">
            <v>189885138.43403244</v>
          </cell>
        </row>
        <row r="106">
          <cell r="CW106">
            <v>203499877.76925287</v>
          </cell>
        </row>
        <row r="107">
          <cell r="CW107">
            <v>218091722.63386807</v>
          </cell>
        </row>
        <row r="108">
          <cell r="CW108">
            <v>233730746.00569549</v>
          </cell>
        </row>
        <row r="109">
          <cell r="CW109">
            <v>250492243.25732994</v>
          </cell>
        </row>
        <row r="110">
          <cell r="CW110">
            <v>268456793.49598026</v>
          </cell>
        </row>
        <row r="111">
          <cell r="CW111">
            <v>287710545.89238429</v>
          </cell>
        </row>
        <row r="112">
          <cell r="CW112">
            <v>308344964.10011053</v>
          </cell>
        </row>
        <row r="113">
          <cell r="CW113">
            <v>330460381.15484613</v>
          </cell>
        </row>
        <row r="114">
          <cell r="CW114">
            <v>354162630.69640625</v>
          </cell>
        </row>
        <row r="115">
          <cell r="CW115">
            <v>379566072.75746316</v>
          </cell>
        </row>
        <row r="116">
          <cell r="CW116">
            <v>406793601.52324986</v>
          </cell>
        </row>
        <row r="117">
          <cell r="CW117">
            <v>435975441.59419113</v>
          </cell>
        </row>
        <row r="118">
          <cell r="CW118">
            <v>467249967.96907902</v>
          </cell>
        </row>
        <row r="119">
          <cell r="CW119">
            <v>500768646.93007189</v>
          </cell>
        </row>
        <row r="120">
          <cell r="CW120">
            <v>536693153.91105235</v>
          </cell>
        </row>
        <row r="121">
          <cell r="CW121">
            <v>575196127.16072714</v>
          </cell>
        </row>
        <row r="122">
          <cell r="CW122">
            <v>616462608.75707889</v>
          </cell>
        </row>
        <row r="123">
          <cell r="CW123">
            <v>660690942.70719421</v>
          </cell>
        </row>
        <row r="124">
          <cell r="CW124">
            <v>708093088.21592212</v>
          </cell>
        </row>
        <row r="125">
          <cell r="CW125">
            <v>758896638.25044215</v>
          </cell>
        </row>
        <row r="126">
          <cell r="CW126">
            <v>813346471.72793996</v>
          </cell>
        </row>
        <row r="127">
          <cell r="CW127">
            <v>871704222.38559902</v>
          </cell>
        </row>
        <row r="128">
          <cell r="CW128">
            <v>934250574.30916786</v>
          </cell>
        </row>
        <row r="129">
          <cell r="CW129">
            <v>1001286335.8075156</v>
          </cell>
        </row>
        <row r="130">
          <cell r="CW130">
            <v>1073133284.1702513</v>
          </cell>
        </row>
        <row r="131">
          <cell r="CW131">
            <v>1150135126.9105375</v>
          </cell>
        </row>
        <row r="132">
          <cell r="CW132">
            <v>1232663658.5259709</v>
          </cell>
        </row>
        <row r="133">
          <cell r="CW133">
            <v>1321115665.5825415</v>
          </cell>
        </row>
        <row r="134">
          <cell r="CW134">
            <v>1415916180.1928406</v>
          </cell>
        </row>
        <row r="135">
          <cell r="CW135">
            <v>1517520884.2102597</v>
          </cell>
        </row>
        <row r="136">
          <cell r="CW136">
            <v>1626418113.4354875</v>
          </cell>
        </row>
        <row r="137">
          <cell r="CW137">
            <v>1743130387.8205471</v>
          </cell>
        </row>
        <row r="138">
          <cell r="CW138">
            <v>1868219243.2858922</v>
          </cell>
        </row>
        <row r="139">
          <cell r="CW139">
            <v>2002285636.2207508</v>
          </cell>
        </row>
        <row r="140">
          <cell r="CW140">
            <v>2145974171.7974284</v>
          </cell>
        </row>
        <row r="141">
          <cell r="CW141">
            <v>2299976077.2615247</v>
          </cell>
        </row>
        <row r="142">
          <cell r="CW142">
            <v>2465031510.2301798</v>
          </cell>
        </row>
        <row r="143">
          <cell r="CW143">
            <v>2641932637.6499372</v>
          </cell>
        </row>
        <row r="144">
          <cell r="CW144">
            <v>2831529461.8553901</v>
          </cell>
        </row>
        <row r="145">
          <cell r="CW145">
            <v>3034734347.6710076</v>
          </cell>
        </row>
        <row r="146">
          <cell r="CW146">
            <v>3252524029.6255407</v>
          </cell>
        </row>
        <row r="147">
          <cell r="CW147">
            <v>3485945305.7402277</v>
          </cell>
        </row>
        <row r="148">
          <cell r="CW148">
            <v>3736120268.0583682</v>
          </cell>
        </row>
        <row r="149">
          <cell r="CW149">
            <v>4004250907.5313354</v>
          </cell>
        </row>
        <row r="150">
          <cell r="CW150">
            <v>4291624715.2529883</v>
          </cell>
        </row>
        <row r="151">
          <cell r="CW151">
            <v>4599624316.5937872</v>
          </cell>
        </row>
        <row r="152">
          <cell r="CW152">
            <v>4929729662.7946835</v>
          </cell>
        </row>
        <row r="153">
          <cell r="CW153">
            <v>5283527812.6941605</v>
          </cell>
        </row>
        <row r="154">
          <cell r="CW154">
            <v>5662719868.7320204</v>
          </cell>
        </row>
        <row r="155">
          <cell r="CW155">
            <v>6069127889.7821255</v>
          </cell>
        </row>
        <row r="156">
          <cell r="CW156">
            <v>6504703536.3499022</v>
          </cell>
        </row>
        <row r="157">
          <cell r="CW157">
            <v>6971541622.3116903</v>
          </cell>
        </row>
        <row r="158">
          <cell r="CW158">
            <v>7471886583.4279528</v>
          </cell>
        </row>
        <row r="159">
          <cell r="CW159">
            <v>8008143140.5102243</v>
          </cell>
        </row>
        <row r="160">
          <cell r="CW160">
            <v>8582886078.004117</v>
          </cell>
        </row>
        <row r="161">
          <cell r="CW161">
            <v>9198878782.625658</v>
          </cell>
        </row>
        <row r="162">
          <cell r="CW162">
            <v>9859083416.5550003</v>
          </cell>
        </row>
        <row r="163">
          <cell r="CW163">
            <v>10566673223.043957</v>
          </cell>
        </row>
        <row r="164">
          <cell r="CW164">
            <v>11325049200</v>
          </cell>
        </row>
      </sheetData>
      <sheetData sheetId="12" refreshError="1"/>
      <sheetData sheetId="13" refreshError="1"/>
      <sheetData sheetId="14">
        <row r="6">
          <cell r="T6">
            <v>0</v>
          </cell>
          <cell r="DQ6">
            <v>0</v>
          </cell>
          <cell r="DR6">
            <v>0</v>
          </cell>
          <cell r="DS6">
            <v>0</v>
          </cell>
          <cell r="DT6">
            <v>0</v>
          </cell>
          <cell r="DU6">
            <v>0</v>
          </cell>
          <cell r="DV6">
            <v>0</v>
          </cell>
          <cell r="DW6">
            <v>0</v>
          </cell>
          <cell r="DX6">
            <v>0</v>
          </cell>
          <cell r="DY6">
            <v>0</v>
          </cell>
          <cell r="DZ6">
            <v>0</v>
          </cell>
          <cell r="EA6">
            <v>0</v>
          </cell>
          <cell r="EB6">
            <v>0</v>
          </cell>
          <cell r="EC6">
            <v>0</v>
          </cell>
          <cell r="ED6">
            <v>0</v>
          </cell>
          <cell r="EE6">
            <v>0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</row>
        <row r="7">
          <cell r="DQ7">
            <v>0</v>
          </cell>
          <cell r="DR7">
            <v>0</v>
          </cell>
          <cell r="DS7">
            <v>0</v>
          </cell>
          <cell r="DT7">
            <v>0</v>
          </cell>
          <cell r="DU7">
            <v>0</v>
          </cell>
          <cell r="DV7">
            <v>0</v>
          </cell>
          <cell r="DW7">
            <v>0</v>
          </cell>
          <cell r="DX7">
            <v>0</v>
          </cell>
          <cell r="DY7">
            <v>0</v>
          </cell>
          <cell r="DZ7">
            <v>0</v>
          </cell>
          <cell r="EA7">
            <v>0</v>
          </cell>
          <cell r="EB7">
            <v>0</v>
          </cell>
          <cell r="EC7">
            <v>0</v>
          </cell>
          <cell r="ED7">
            <v>0</v>
          </cell>
          <cell r="EE7">
            <v>0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</row>
        <row r="8">
          <cell r="DQ8">
            <v>0</v>
          </cell>
          <cell r="DR8">
            <v>0</v>
          </cell>
          <cell r="DS8">
            <v>0</v>
          </cell>
          <cell r="DT8">
            <v>0</v>
          </cell>
          <cell r="DU8">
            <v>0</v>
          </cell>
          <cell r="DV8">
            <v>0</v>
          </cell>
          <cell r="DW8">
            <v>0</v>
          </cell>
          <cell r="DX8">
            <v>0</v>
          </cell>
          <cell r="DY8">
            <v>0</v>
          </cell>
          <cell r="DZ8">
            <v>0</v>
          </cell>
          <cell r="EA8">
            <v>0</v>
          </cell>
          <cell r="EB8">
            <v>0</v>
          </cell>
          <cell r="EC8">
            <v>0</v>
          </cell>
          <cell r="ED8">
            <v>0</v>
          </cell>
          <cell r="EE8">
            <v>0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</row>
        <row r="9">
          <cell r="DQ9">
            <v>0</v>
          </cell>
          <cell r="DR9">
            <v>0</v>
          </cell>
          <cell r="DS9">
            <v>0</v>
          </cell>
          <cell r="DT9">
            <v>0</v>
          </cell>
          <cell r="DU9">
            <v>0</v>
          </cell>
          <cell r="DV9">
            <v>0</v>
          </cell>
          <cell r="DW9">
            <v>0</v>
          </cell>
          <cell r="DX9">
            <v>0</v>
          </cell>
          <cell r="DY9">
            <v>0</v>
          </cell>
          <cell r="DZ9">
            <v>0</v>
          </cell>
          <cell r="EA9">
            <v>0</v>
          </cell>
          <cell r="EB9">
            <v>0</v>
          </cell>
          <cell r="EC9">
            <v>0</v>
          </cell>
          <cell r="ED9">
            <v>0</v>
          </cell>
          <cell r="EE9">
            <v>0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</row>
        <row r="10">
          <cell r="DQ10">
            <v>0</v>
          </cell>
          <cell r="DR10">
            <v>0</v>
          </cell>
          <cell r="DS10">
            <v>0</v>
          </cell>
          <cell r="DT10">
            <v>0</v>
          </cell>
          <cell r="DU10">
            <v>0</v>
          </cell>
          <cell r="DV10">
            <v>0</v>
          </cell>
          <cell r="DW10">
            <v>0</v>
          </cell>
          <cell r="DX10">
            <v>0</v>
          </cell>
          <cell r="DY10">
            <v>0</v>
          </cell>
          <cell r="DZ10">
            <v>0</v>
          </cell>
          <cell r="EA10">
            <v>0</v>
          </cell>
          <cell r="EB10">
            <v>0</v>
          </cell>
          <cell r="EC10">
            <v>0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  <cell r="EI10">
            <v>0</v>
          </cell>
        </row>
        <row r="11">
          <cell r="DQ11">
            <v>0</v>
          </cell>
          <cell r="DR11">
            <v>0</v>
          </cell>
          <cell r="DS11">
            <v>0</v>
          </cell>
          <cell r="DT11">
            <v>0</v>
          </cell>
          <cell r="DU11">
            <v>0</v>
          </cell>
          <cell r="DV11">
            <v>0</v>
          </cell>
          <cell r="DW11">
            <v>0</v>
          </cell>
          <cell r="DX11">
            <v>0</v>
          </cell>
          <cell r="DY11">
            <v>0</v>
          </cell>
          <cell r="DZ11">
            <v>0</v>
          </cell>
          <cell r="EA11">
            <v>0</v>
          </cell>
          <cell r="EB11">
            <v>0</v>
          </cell>
          <cell r="EC11">
            <v>0</v>
          </cell>
          <cell r="ED11">
            <v>0</v>
          </cell>
          <cell r="EE11">
            <v>0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</row>
        <row r="12">
          <cell r="DQ12">
            <v>0</v>
          </cell>
          <cell r="DR12">
            <v>0</v>
          </cell>
          <cell r="DS12">
            <v>0</v>
          </cell>
          <cell r="DT12">
            <v>0</v>
          </cell>
          <cell r="DU12">
            <v>0</v>
          </cell>
          <cell r="DV12">
            <v>0</v>
          </cell>
          <cell r="DW12">
            <v>0</v>
          </cell>
          <cell r="DX12">
            <v>0</v>
          </cell>
          <cell r="DY12">
            <v>0</v>
          </cell>
          <cell r="DZ12">
            <v>0</v>
          </cell>
          <cell r="EA12">
            <v>0</v>
          </cell>
          <cell r="EB12">
            <v>0</v>
          </cell>
          <cell r="EC12">
            <v>0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</row>
        <row r="13">
          <cell r="DQ13">
            <v>0</v>
          </cell>
          <cell r="DR13">
            <v>0</v>
          </cell>
          <cell r="DS13">
            <v>0</v>
          </cell>
          <cell r="DT13">
            <v>0</v>
          </cell>
          <cell r="DU13">
            <v>0</v>
          </cell>
          <cell r="DV13">
            <v>0</v>
          </cell>
          <cell r="DW13">
            <v>0</v>
          </cell>
          <cell r="DX13">
            <v>0</v>
          </cell>
          <cell r="DY13">
            <v>0</v>
          </cell>
          <cell r="DZ13">
            <v>0</v>
          </cell>
          <cell r="EA13">
            <v>0</v>
          </cell>
          <cell r="EB13">
            <v>0</v>
          </cell>
          <cell r="EC13">
            <v>0</v>
          </cell>
          <cell r="ED13">
            <v>0</v>
          </cell>
          <cell r="EE13">
            <v>0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</row>
        <row r="14">
          <cell r="DQ14">
            <v>0</v>
          </cell>
          <cell r="DR14">
            <v>0</v>
          </cell>
          <cell r="DS14">
            <v>0</v>
          </cell>
          <cell r="DT14">
            <v>0</v>
          </cell>
          <cell r="DU14">
            <v>0</v>
          </cell>
          <cell r="DV14">
            <v>0</v>
          </cell>
          <cell r="DW14">
            <v>0</v>
          </cell>
          <cell r="DX14">
            <v>0</v>
          </cell>
          <cell r="DY14">
            <v>0</v>
          </cell>
          <cell r="DZ14">
            <v>0</v>
          </cell>
          <cell r="EA14">
            <v>0</v>
          </cell>
          <cell r="EB14">
            <v>0</v>
          </cell>
          <cell r="EC14">
            <v>0</v>
          </cell>
          <cell r="ED14">
            <v>0</v>
          </cell>
          <cell r="EE14">
            <v>0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</row>
        <row r="15">
          <cell r="DQ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V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A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</row>
        <row r="16">
          <cell r="DQ16">
            <v>0</v>
          </cell>
          <cell r="DR16">
            <v>0</v>
          </cell>
          <cell r="DS16">
            <v>0</v>
          </cell>
          <cell r="DT16">
            <v>0</v>
          </cell>
          <cell r="DU16">
            <v>0</v>
          </cell>
          <cell r="DV16">
            <v>0</v>
          </cell>
          <cell r="DW16">
            <v>0</v>
          </cell>
          <cell r="DX16">
            <v>0</v>
          </cell>
          <cell r="DY16">
            <v>0</v>
          </cell>
          <cell r="DZ16">
            <v>0</v>
          </cell>
          <cell r="EA16">
            <v>0</v>
          </cell>
          <cell r="EB16">
            <v>0</v>
          </cell>
          <cell r="EC16">
            <v>0</v>
          </cell>
          <cell r="ED16">
            <v>0</v>
          </cell>
          <cell r="EE16">
            <v>0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</row>
        <row r="17">
          <cell r="DQ17">
            <v>0</v>
          </cell>
          <cell r="DR17">
            <v>0</v>
          </cell>
          <cell r="DS17">
            <v>0</v>
          </cell>
          <cell r="DT17">
            <v>0</v>
          </cell>
          <cell r="DU17">
            <v>0</v>
          </cell>
          <cell r="DV17">
            <v>0</v>
          </cell>
          <cell r="DW17">
            <v>0</v>
          </cell>
          <cell r="DX17">
            <v>0</v>
          </cell>
          <cell r="DY17">
            <v>0</v>
          </cell>
          <cell r="DZ17">
            <v>0</v>
          </cell>
          <cell r="EA17">
            <v>0</v>
          </cell>
          <cell r="EB17">
            <v>0</v>
          </cell>
          <cell r="EC17">
            <v>0</v>
          </cell>
          <cell r="ED17">
            <v>0</v>
          </cell>
          <cell r="EE17">
            <v>0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</row>
        <row r="18">
          <cell r="DQ18">
            <v>0</v>
          </cell>
          <cell r="DR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X18">
            <v>0</v>
          </cell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</row>
        <row r="19">
          <cell r="DQ19">
            <v>0</v>
          </cell>
          <cell r="DR19">
            <v>0</v>
          </cell>
          <cell r="DS19">
            <v>0</v>
          </cell>
          <cell r="DT19">
            <v>0</v>
          </cell>
          <cell r="DU19">
            <v>0</v>
          </cell>
          <cell r="DV19">
            <v>0</v>
          </cell>
          <cell r="DW19">
            <v>0</v>
          </cell>
          <cell r="DX19">
            <v>0</v>
          </cell>
          <cell r="DY19">
            <v>0</v>
          </cell>
          <cell r="DZ19">
            <v>0</v>
          </cell>
          <cell r="EA19">
            <v>0</v>
          </cell>
          <cell r="EB19">
            <v>0</v>
          </cell>
          <cell r="EC19">
            <v>0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</row>
        <row r="20">
          <cell r="DQ20">
            <v>0</v>
          </cell>
          <cell r="DR20">
            <v>0</v>
          </cell>
          <cell r="DS20">
            <v>0</v>
          </cell>
          <cell r="DT20">
            <v>0</v>
          </cell>
          <cell r="DU20">
            <v>0</v>
          </cell>
          <cell r="DV20">
            <v>0</v>
          </cell>
          <cell r="DW20">
            <v>0</v>
          </cell>
          <cell r="DX20">
            <v>0</v>
          </cell>
          <cell r="DY20">
            <v>0</v>
          </cell>
          <cell r="DZ20">
            <v>0</v>
          </cell>
          <cell r="EA20">
            <v>0</v>
          </cell>
          <cell r="EB20">
            <v>0</v>
          </cell>
          <cell r="EC20">
            <v>0</v>
          </cell>
          <cell r="ED20">
            <v>0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</row>
        <row r="21">
          <cell r="DQ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V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A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</row>
        <row r="22">
          <cell r="DQ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V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A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</row>
        <row r="23">
          <cell r="DQ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V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A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</row>
        <row r="24">
          <cell r="DQ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V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A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</row>
        <row r="25">
          <cell r="DQ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V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A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</row>
        <row r="26">
          <cell r="DQ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V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A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</row>
        <row r="27">
          <cell r="DQ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V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A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</row>
        <row r="28">
          <cell r="DQ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V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A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</row>
        <row r="29">
          <cell r="DQ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V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A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</row>
        <row r="30">
          <cell r="DQ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V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A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</row>
        <row r="31">
          <cell r="DQ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V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A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</row>
        <row r="32">
          <cell r="DQ32">
            <v>0</v>
          </cell>
          <cell r="DR32">
            <v>0</v>
          </cell>
          <cell r="DS32">
            <v>0</v>
          </cell>
          <cell r="DT32">
            <v>0</v>
          </cell>
          <cell r="DU32">
            <v>0</v>
          </cell>
          <cell r="DV32">
            <v>0</v>
          </cell>
          <cell r="DW32">
            <v>0</v>
          </cell>
          <cell r="DX32">
            <v>0</v>
          </cell>
          <cell r="DY32">
            <v>0</v>
          </cell>
          <cell r="DZ32">
            <v>0</v>
          </cell>
          <cell r="EA32">
            <v>0</v>
          </cell>
          <cell r="EB32">
            <v>0</v>
          </cell>
          <cell r="EC32">
            <v>0</v>
          </cell>
          <cell r="ED32">
            <v>0</v>
          </cell>
          <cell r="EE32">
            <v>0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</row>
        <row r="33">
          <cell r="DR33">
            <v>0</v>
          </cell>
          <cell r="DS33">
            <v>0</v>
          </cell>
          <cell r="DT33">
            <v>0</v>
          </cell>
          <cell r="DU33">
            <v>0</v>
          </cell>
          <cell r="DV33">
            <v>0</v>
          </cell>
          <cell r="DW33">
            <v>0</v>
          </cell>
          <cell r="DX33">
            <v>0</v>
          </cell>
          <cell r="DY33">
            <v>0</v>
          </cell>
          <cell r="DZ33">
            <v>0</v>
          </cell>
          <cell r="EA33">
            <v>0</v>
          </cell>
          <cell r="EB33">
            <v>0</v>
          </cell>
          <cell r="EC33">
            <v>0</v>
          </cell>
          <cell r="ED33">
            <v>0</v>
          </cell>
          <cell r="EE33">
            <v>0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</row>
        <row r="34">
          <cell r="DQ34">
            <v>0</v>
          </cell>
          <cell r="DR34">
            <v>0</v>
          </cell>
          <cell r="DS34">
            <v>0</v>
          </cell>
          <cell r="DT34">
            <v>0</v>
          </cell>
          <cell r="DU34">
            <v>0</v>
          </cell>
          <cell r="DV34">
            <v>0</v>
          </cell>
          <cell r="DW34">
            <v>0</v>
          </cell>
          <cell r="DX34">
            <v>0</v>
          </cell>
          <cell r="DY34">
            <v>0</v>
          </cell>
          <cell r="DZ34">
            <v>0</v>
          </cell>
          <cell r="EA34">
            <v>0</v>
          </cell>
          <cell r="EB34">
            <v>0</v>
          </cell>
          <cell r="EC34">
            <v>0</v>
          </cell>
          <cell r="ED34">
            <v>0</v>
          </cell>
          <cell r="EE34">
            <v>0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</row>
        <row r="35">
          <cell r="DQ35">
            <v>0</v>
          </cell>
          <cell r="DR35">
            <v>0</v>
          </cell>
          <cell r="DS35">
            <v>0</v>
          </cell>
          <cell r="DT35">
            <v>0</v>
          </cell>
          <cell r="DU35">
            <v>0</v>
          </cell>
          <cell r="DV35">
            <v>0</v>
          </cell>
          <cell r="DW35">
            <v>0</v>
          </cell>
          <cell r="DX35">
            <v>0</v>
          </cell>
          <cell r="DY35">
            <v>0</v>
          </cell>
          <cell r="DZ35">
            <v>0</v>
          </cell>
          <cell r="EA35">
            <v>0</v>
          </cell>
          <cell r="EB35">
            <v>0</v>
          </cell>
          <cell r="EC35">
            <v>0</v>
          </cell>
          <cell r="ED35">
            <v>0</v>
          </cell>
          <cell r="EE35">
            <v>0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</row>
        <row r="36">
          <cell r="DQ36">
            <v>0</v>
          </cell>
          <cell r="DR36">
            <v>0</v>
          </cell>
          <cell r="DS36">
            <v>0</v>
          </cell>
          <cell r="DT36">
            <v>0</v>
          </cell>
          <cell r="DU36">
            <v>0</v>
          </cell>
          <cell r="DV36">
            <v>0</v>
          </cell>
          <cell r="DW36">
            <v>0</v>
          </cell>
          <cell r="DX36">
            <v>0</v>
          </cell>
          <cell r="DY36">
            <v>0</v>
          </cell>
          <cell r="DZ36">
            <v>0</v>
          </cell>
          <cell r="EA36">
            <v>0</v>
          </cell>
          <cell r="EB36">
            <v>0</v>
          </cell>
          <cell r="EC36">
            <v>0</v>
          </cell>
          <cell r="ED36">
            <v>0</v>
          </cell>
          <cell r="EE36">
            <v>0</v>
          </cell>
          <cell r="EF36">
            <v>0</v>
          </cell>
          <cell r="EG36">
            <v>0</v>
          </cell>
          <cell r="EH36">
            <v>0</v>
          </cell>
          <cell r="EI36">
            <v>0</v>
          </cell>
        </row>
        <row r="37">
          <cell r="DQ37">
            <v>0</v>
          </cell>
          <cell r="DR37">
            <v>0</v>
          </cell>
          <cell r="DS37">
            <v>0</v>
          </cell>
          <cell r="DT37">
            <v>0</v>
          </cell>
          <cell r="DU37">
            <v>0</v>
          </cell>
          <cell r="DV37">
            <v>0</v>
          </cell>
          <cell r="DW37">
            <v>0</v>
          </cell>
          <cell r="DX37">
            <v>0</v>
          </cell>
          <cell r="DY37">
            <v>0</v>
          </cell>
          <cell r="DZ37">
            <v>0</v>
          </cell>
          <cell r="EA37">
            <v>0</v>
          </cell>
          <cell r="EB37">
            <v>0</v>
          </cell>
          <cell r="EC37">
            <v>0</v>
          </cell>
          <cell r="ED37">
            <v>0</v>
          </cell>
          <cell r="EE37">
            <v>0</v>
          </cell>
          <cell r="EF37">
            <v>0</v>
          </cell>
          <cell r="EG37">
            <v>0</v>
          </cell>
          <cell r="EH37">
            <v>0</v>
          </cell>
          <cell r="EI37">
            <v>0</v>
          </cell>
        </row>
        <row r="38">
          <cell r="DQ38">
            <v>0</v>
          </cell>
          <cell r="DR38">
            <v>0</v>
          </cell>
          <cell r="DS38">
            <v>0</v>
          </cell>
          <cell r="DT38">
            <v>0</v>
          </cell>
          <cell r="DU38">
            <v>0</v>
          </cell>
          <cell r="DV38">
            <v>0</v>
          </cell>
          <cell r="DW38">
            <v>0</v>
          </cell>
          <cell r="DX38">
            <v>0</v>
          </cell>
          <cell r="DY38">
            <v>0</v>
          </cell>
          <cell r="DZ38">
            <v>0</v>
          </cell>
          <cell r="EA38">
            <v>0</v>
          </cell>
          <cell r="EB38">
            <v>0</v>
          </cell>
          <cell r="EC38">
            <v>0</v>
          </cell>
          <cell r="ED38">
            <v>0</v>
          </cell>
          <cell r="EE38">
            <v>0</v>
          </cell>
          <cell r="EF38">
            <v>0</v>
          </cell>
          <cell r="EG38">
            <v>0</v>
          </cell>
          <cell r="EH38">
            <v>0</v>
          </cell>
          <cell r="EI38">
            <v>0</v>
          </cell>
        </row>
        <row r="39">
          <cell r="DQ39">
            <v>0</v>
          </cell>
          <cell r="DR39">
            <v>0</v>
          </cell>
          <cell r="DS39">
            <v>0</v>
          </cell>
          <cell r="DT39">
            <v>0</v>
          </cell>
          <cell r="DU39">
            <v>0</v>
          </cell>
          <cell r="DV39">
            <v>0</v>
          </cell>
          <cell r="DW39">
            <v>0</v>
          </cell>
          <cell r="DX39">
            <v>0</v>
          </cell>
          <cell r="DY39">
            <v>0</v>
          </cell>
          <cell r="DZ39">
            <v>0</v>
          </cell>
          <cell r="EA39">
            <v>0</v>
          </cell>
          <cell r="EB39">
            <v>0</v>
          </cell>
          <cell r="EC39">
            <v>0</v>
          </cell>
          <cell r="ED39">
            <v>0</v>
          </cell>
          <cell r="EE39">
            <v>0</v>
          </cell>
          <cell r="EF39">
            <v>0</v>
          </cell>
          <cell r="EG39">
            <v>0</v>
          </cell>
          <cell r="EH39">
            <v>0</v>
          </cell>
          <cell r="EI39">
            <v>0</v>
          </cell>
        </row>
        <row r="40">
          <cell r="DQ40">
            <v>0</v>
          </cell>
          <cell r="DR40">
            <v>0</v>
          </cell>
          <cell r="DS40">
            <v>0</v>
          </cell>
          <cell r="DT40">
            <v>0</v>
          </cell>
          <cell r="DU40">
            <v>0</v>
          </cell>
          <cell r="DV40">
            <v>0</v>
          </cell>
          <cell r="DW40">
            <v>0</v>
          </cell>
          <cell r="DX40">
            <v>0</v>
          </cell>
          <cell r="DY40">
            <v>0</v>
          </cell>
          <cell r="DZ40">
            <v>0</v>
          </cell>
          <cell r="EA40">
            <v>0</v>
          </cell>
          <cell r="EB40">
            <v>0</v>
          </cell>
          <cell r="EC40">
            <v>0</v>
          </cell>
          <cell r="ED40">
            <v>0</v>
          </cell>
          <cell r="EE40">
            <v>0</v>
          </cell>
          <cell r="EF40">
            <v>0</v>
          </cell>
          <cell r="EG40">
            <v>0</v>
          </cell>
          <cell r="EH40">
            <v>0</v>
          </cell>
          <cell r="EI40">
            <v>0</v>
          </cell>
        </row>
        <row r="41">
          <cell r="DQ41">
            <v>0</v>
          </cell>
          <cell r="DR41">
            <v>0</v>
          </cell>
          <cell r="DS41">
            <v>0</v>
          </cell>
          <cell r="DT41">
            <v>0</v>
          </cell>
          <cell r="DU41">
            <v>0</v>
          </cell>
          <cell r="DV41">
            <v>0</v>
          </cell>
          <cell r="DW41">
            <v>0</v>
          </cell>
          <cell r="DX41">
            <v>0</v>
          </cell>
          <cell r="DY41">
            <v>0</v>
          </cell>
          <cell r="DZ41">
            <v>0</v>
          </cell>
          <cell r="EA41">
            <v>0</v>
          </cell>
          <cell r="EB41">
            <v>0</v>
          </cell>
          <cell r="EC41">
            <v>0</v>
          </cell>
          <cell r="ED41">
            <v>0</v>
          </cell>
          <cell r="EE41">
            <v>0</v>
          </cell>
          <cell r="EF41">
            <v>0</v>
          </cell>
          <cell r="EG41">
            <v>0</v>
          </cell>
          <cell r="EH41">
            <v>0</v>
          </cell>
          <cell r="EI41">
            <v>0</v>
          </cell>
        </row>
        <row r="42">
          <cell r="DQ42">
            <v>0</v>
          </cell>
          <cell r="DR42">
            <v>0</v>
          </cell>
          <cell r="DS42">
            <v>0</v>
          </cell>
          <cell r="DT42">
            <v>0</v>
          </cell>
          <cell r="DU42">
            <v>0</v>
          </cell>
          <cell r="DV42">
            <v>0</v>
          </cell>
          <cell r="DW42">
            <v>0</v>
          </cell>
          <cell r="DX42">
            <v>0</v>
          </cell>
          <cell r="DY42">
            <v>0</v>
          </cell>
          <cell r="DZ42">
            <v>0</v>
          </cell>
          <cell r="EA42">
            <v>0</v>
          </cell>
          <cell r="EB42">
            <v>0</v>
          </cell>
          <cell r="EC42">
            <v>0</v>
          </cell>
          <cell r="ED42">
            <v>0</v>
          </cell>
          <cell r="EE42">
            <v>0</v>
          </cell>
          <cell r="EF42">
            <v>0</v>
          </cell>
          <cell r="EG42">
            <v>0</v>
          </cell>
          <cell r="EH42">
            <v>0</v>
          </cell>
          <cell r="EI42">
            <v>0</v>
          </cell>
        </row>
        <row r="43">
          <cell r="DQ43">
            <v>0</v>
          </cell>
          <cell r="DR43">
            <v>0</v>
          </cell>
          <cell r="DS43">
            <v>0</v>
          </cell>
          <cell r="DT43">
            <v>0</v>
          </cell>
          <cell r="DU43">
            <v>0</v>
          </cell>
          <cell r="DV43">
            <v>0</v>
          </cell>
          <cell r="DW43">
            <v>0</v>
          </cell>
          <cell r="DX43">
            <v>0</v>
          </cell>
          <cell r="DY43">
            <v>0</v>
          </cell>
          <cell r="DZ43">
            <v>0</v>
          </cell>
          <cell r="EA43">
            <v>0</v>
          </cell>
          <cell r="EB43">
            <v>0</v>
          </cell>
          <cell r="EC43">
            <v>0</v>
          </cell>
          <cell r="ED43">
            <v>0</v>
          </cell>
          <cell r="EE43">
            <v>0</v>
          </cell>
          <cell r="EF43">
            <v>0</v>
          </cell>
          <cell r="EG43">
            <v>0</v>
          </cell>
          <cell r="EH43">
            <v>0</v>
          </cell>
          <cell r="EI43">
            <v>0</v>
          </cell>
        </row>
        <row r="44">
          <cell r="DQ44">
            <v>0</v>
          </cell>
          <cell r="DR44">
            <v>0</v>
          </cell>
          <cell r="DS44">
            <v>0</v>
          </cell>
          <cell r="DT44">
            <v>0</v>
          </cell>
          <cell r="DU44">
            <v>0</v>
          </cell>
          <cell r="DV44">
            <v>0</v>
          </cell>
          <cell r="DW44">
            <v>0</v>
          </cell>
          <cell r="DX44">
            <v>0</v>
          </cell>
          <cell r="DY44">
            <v>0</v>
          </cell>
          <cell r="DZ44">
            <v>0</v>
          </cell>
          <cell r="EA44">
            <v>0</v>
          </cell>
          <cell r="EB44">
            <v>0</v>
          </cell>
          <cell r="EC44">
            <v>0</v>
          </cell>
          <cell r="ED44">
            <v>0</v>
          </cell>
          <cell r="EE44">
            <v>0</v>
          </cell>
          <cell r="EF44">
            <v>0</v>
          </cell>
          <cell r="EG44">
            <v>0</v>
          </cell>
          <cell r="EH44">
            <v>0</v>
          </cell>
          <cell r="EI44">
            <v>0</v>
          </cell>
        </row>
        <row r="45">
          <cell r="DQ45">
            <v>0</v>
          </cell>
          <cell r="DR45">
            <v>0</v>
          </cell>
          <cell r="DS45">
            <v>0</v>
          </cell>
          <cell r="DT45">
            <v>0</v>
          </cell>
          <cell r="DU45">
            <v>0</v>
          </cell>
          <cell r="DV45">
            <v>0</v>
          </cell>
          <cell r="DW45">
            <v>0</v>
          </cell>
          <cell r="DX45">
            <v>0</v>
          </cell>
          <cell r="DY45">
            <v>0</v>
          </cell>
          <cell r="DZ45">
            <v>0</v>
          </cell>
          <cell r="EA45">
            <v>0</v>
          </cell>
          <cell r="EB45">
            <v>0</v>
          </cell>
          <cell r="EC45">
            <v>0</v>
          </cell>
          <cell r="ED45">
            <v>0</v>
          </cell>
          <cell r="EE45">
            <v>0</v>
          </cell>
          <cell r="EF45">
            <v>0</v>
          </cell>
          <cell r="EG45">
            <v>0</v>
          </cell>
          <cell r="EH45">
            <v>0</v>
          </cell>
          <cell r="EI45">
            <v>0</v>
          </cell>
        </row>
        <row r="46">
          <cell r="DQ46">
            <v>0</v>
          </cell>
          <cell r="DR46">
            <v>0</v>
          </cell>
          <cell r="DS46">
            <v>0</v>
          </cell>
          <cell r="DT46">
            <v>0</v>
          </cell>
          <cell r="DU46">
            <v>0</v>
          </cell>
          <cell r="DV46">
            <v>0</v>
          </cell>
          <cell r="DW46">
            <v>0</v>
          </cell>
          <cell r="DX46">
            <v>0</v>
          </cell>
          <cell r="DY46">
            <v>0</v>
          </cell>
          <cell r="DZ46">
            <v>0</v>
          </cell>
          <cell r="EA46">
            <v>0</v>
          </cell>
          <cell r="EB46">
            <v>0</v>
          </cell>
          <cell r="EC46">
            <v>0</v>
          </cell>
          <cell r="ED46">
            <v>0</v>
          </cell>
          <cell r="EE46">
            <v>0</v>
          </cell>
          <cell r="EF46">
            <v>0</v>
          </cell>
          <cell r="EG46">
            <v>0</v>
          </cell>
          <cell r="EH46">
            <v>0</v>
          </cell>
          <cell r="EI46">
            <v>0</v>
          </cell>
        </row>
        <row r="47">
          <cell r="DQ47">
            <v>0</v>
          </cell>
          <cell r="DR47">
            <v>0</v>
          </cell>
          <cell r="DS47">
            <v>0</v>
          </cell>
          <cell r="DT47">
            <v>0</v>
          </cell>
          <cell r="DU47">
            <v>0</v>
          </cell>
          <cell r="DV47">
            <v>0</v>
          </cell>
          <cell r="DW47">
            <v>0</v>
          </cell>
          <cell r="DX47">
            <v>0</v>
          </cell>
          <cell r="DY47">
            <v>0</v>
          </cell>
          <cell r="DZ47">
            <v>0</v>
          </cell>
          <cell r="EA47">
            <v>0</v>
          </cell>
          <cell r="EB47">
            <v>0</v>
          </cell>
          <cell r="EC47">
            <v>0</v>
          </cell>
          <cell r="ED47">
            <v>0</v>
          </cell>
          <cell r="EE47">
            <v>0</v>
          </cell>
          <cell r="EF47">
            <v>0</v>
          </cell>
          <cell r="EG47">
            <v>0</v>
          </cell>
          <cell r="EH47">
            <v>0</v>
          </cell>
          <cell r="EI47">
            <v>0</v>
          </cell>
        </row>
        <row r="48">
          <cell r="DQ48">
            <v>0</v>
          </cell>
          <cell r="DR48">
            <v>0</v>
          </cell>
          <cell r="DS48">
            <v>0</v>
          </cell>
          <cell r="DT48">
            <v>0</v>
          </cell>
          <cell r="DU48">
            <v>0</v>
          </cell>
          <cell r="DV48">
            <v>0</v>
          </cell>
          <cell r="DW48">
            <v>0</v>
          </cell>
          <cell r="DX48">
            <v>0</v>
          </cell>
          <cell r="DY48">
            <v>0</v>
          </cell>
          <cell r="DZ48">
            <v>0</v>
          </cell>
          <cell r="EA48">
            <v>0</v>
          </cell>
          <cell r="EB48">
            <v>0</v>
          </cell>
          <cell r="EC48">
            <v>0</v>
          </cell>
          <cell r="ED48">
            <v>0</v>
          </cell>
          <cell r="EE48">
            <v>0</v>
          </cell>
          <cell r="EF48">
            <v>0</v>
          </cell>
          <cell r="EG48">
            <v>0</v>
          </cell>
          <cell r="EH48">
            <v>0</v>
          </cell>
          <cell r="EI48">
            <v>0</v>
          </cell>
        </row>
        <row r="49">
          <cell r="DQ49">
            <v>0</v>
          </cell>
          <cell r="DR49">
            <v>0</v>
          </cell>
          <cell r="DS49">
            <v>0</v>
          </cell>
          <cell r="DT49">
            <v>0</v>
          </cell>
          <cell r="DU49">
            <v>0</v>
          </cell>
          <cell r="DV49">
            <v>0</v>
          </cell>
          <cell r="DW49">
            <v>0</v>
          </cell>
          <cell r="DX49">
            <v>0</v>
          </cell>
          <cell r="DY49">
            <v>0</v>
          </cell>
          <cell r="DZ49">
            <v>0</v>
          </cell>
          <cell r="EA49">
            <v>0</v>
          </cell>
          <cell r="EB49">
            <v>0</v>
          </cell>
          <cell r="EC49">
            <v>0</v>
          </cell>
          <cell r="ED49">
            <v>0</v>
          </cell>
          <cell r="EE49">
            <v>0</v>
          </cell>
          <cell r="EF49">
            <v>0</v>
          </cell>
          <cell r="EG49">
            <v>0</v>
          </cell>
          <cell r="EH49">
            <v>0</v>
          </cell>
          <cell r="EI49">
            <v>0</v>
          </cell>
        </row>
        <row r="50">
          <cell r="DQ50">
            <v>0</v>
          </cell>
          <cell r="DR50">
            <v>0</v>
          </cell>
          <cell r="DS50">
            <v>0</v>
          </cell>
          <cell r="DT50">
            <v>0</v>
          </cell>
          <cell r="DU50">
            <v>0</v>
          </cell>
          <cell r="DV50">
            <v>0</v>
          </cell>
          <cell r="DW50">
            <v>0</v>
          </cell>
          <cell r="DX50">
            <v>0</v>
          </cell>
          <cell r="DY50">
            <v>0</v>
          </cell>
          <cell r="DZ50">
            <v>0</v>
          </cell>
          <cell r="EA50">
            <v>0</v>
          </cell>
          <cell r="EB50">
            <v>0</v>
          </cell>
          <cell r="EC50">
            <v>0</v>
          </cell>
          <cell r="ED50">
            <v>0</v>
          </cell>
          <cell r="EE50">
            <v>0</v>
          </cell>
          <cell r="EF50">
            <v>0</v>
          </cell>
          <cell r="EG50">
            <v>0</v>
          </cell>
          <cell r="EH50">
            <v>0</v>
          </cell>
          <cell r="EI50">
            <v>0</v>
          </cell>
        </row>
        <row r="51">
          <cell r="DQ51">
            <v>0</v>
          </cell>
          <cell r="DR51">
            <v>0</v>
          </cell>
          <cell r="DS51">
            <v>0</v>
          </cell>
          <cell r="DT51">
            <v>0</v>
          </cell>
          <cell r="DU51">
            <v>0</v>
          </cell>
          <cell r="DV51">
            <v>0</v>
          </cell>
          <cell r="DW51">
            <v>0</v>
          </cell>
          <cell r="DX51">
            <v>0</v>
          </cell>
          <cell r="DY51">
            <v>0</v>
          </cell>
          <cell r="DZ51">
            <v>0</v>
          </cell>
          <cell r="EA51">
            <v>0</v>
          </cell>
          <cell r="EB51">
            <v>0</v>
          </cell>
          <cell r="EC51">
            <v>0</v>
          </cell>
          <cell r="ED51">
            <v>0</v>
          </cell>
          <cell r="EE51">
            <v>0</v>
          </cell>
          <cell r="EF51">
            <v>0</v>
          </cell>
          <cell r="EG51">
            <v>0</v>
          </cell>
          <cell r="EH51">
            <v>0</v>
          </cell>
          <cell r="EI51">
            <v>0</v>
          </cell>
        </row>
        <row r="52">
          <cell r="DQ52">
            <v>0</v>
          </cell>
          <cell r="DR52">
            <v>0</v>
          </cell>
          <cell r="DS52">
            <v>0</v>
          </cell>
          <cell r="DT52">
            <v>0</v>
          </cell>
          <cell r="DU52">
            <v>0</v>
          </cell>
          <cell r="DV52">
            <v>0</v>
          </cell>
          <cell r="DW52">
            <v>0</v>
          </cell>
          <cell r="DX52">
            <v>0</v>
          </cell>
          <cell r="DY52">
            <v>0</v>
          </cell>
          <cell r="DZ52">
            <v>0</v>
          </cell>
          <cell r="EA52">
            <v>0</v>
          </cell>
          <cell r="EB52">
            <v>0</v>
          </cell>
          <cell r="EC52">
            <v>0</v>
          </cell>
          <cell r="ED52">
            <v>0</v>
          </cell>
          <cell r="EE52">
            <v>0</v>
          </cell>
          <cell r="EF52">
            <v>0</v>
          </cell>
          <cell r="EG52">
            <v>0</v>
          </cell>
          <cell r="EH52">
            <v>0</v>
          </cell>
          <cell r="EI52">
            <v>0</v>
          </cell>
        </row>
        <row r="53">
          <cell r="DQ53">
            <v>0</v>
          </cell>
          <cell r="DR53">
            <v>0</v>
          </cell>
          <cell r="DS53">
            <v>0</v>
          </cell>
          <cell r="DT53">
            <v>0</v>
          </cell>
          <cell r="DU53">
            <v>0</v>
          </cell>
          <cell r="DV53">
            <v>0</v>
          </cell>
          <cell r="DW53">
            <v>0</v>
          </cell>
          <cell r="DX53">
            <v>0</v>
          </cell>
          <cell r="DY53">
            <v>0</v>
          </cell>
          <cell r="DZ53">
            <v>0</v>
          </cell>
          <cell r="EA53">
            <v>0</v>
          </cell>
          <cell r="EB53">
            <v>0</v>
          </cell>
          <cell r="EC53">
            <v>0</v>
          </cell>
          <cell r="ED53">
            <v>0</v>
          </cell>
          <cell r="EE53">
            <v>0</v>
          </cell>
          <cell r="EF53">
            <v>0</v>
          </cell>
          <cell r="EG53">
            <v>0</v>
          </cell>
          <cell r="EH53">
            <v>0</v>
          </cell>
          <cell r="EI53">
            <v>0</v>
          </cell>
        </row>
        <row r="54">
          <cell r="DQ54">
            <v>0</v>
          </cell>
          <cell r="DR54">
            <v>0</v>
          </cell>
          <cell r="DS54">
            <v>0</v>
          </cell>
          <cell r="DT54">
            <v>0</v>
          </cell>
          <cell r="DU54">
            <v>0</v>
          </cell>
          <cell r="DV54">
            <v>0</v>
          </cell>
          <cell r="DW54">
            <v>0</v>
          </cell>
          <cell r="DX54">
            <v>0</v>
          </cell>
          <cell r="DY54">
            <v>0</v>
          </cell>
          <cell r="DZ54">
            <v>0</v>
          </cell>
          <cell r="EA54">
            <v>0</v>
          </cell>
          <cell r="EB54">
            <v>0</v>
          </cell>
          <cell r="EC54">
            <v>0</v>
          </cell>
          <cell r="ED54">
            <v>0</v>
          </cell>
          <cell r="EE54">
            <v>0</v>
          </cell>
          <cell r="EF54">
            <v>0</v>
          </cell>
          <cell r="EG54">
            <v>0</v>
          </cell>
          <cell r="EH54">
            <v>0</v>
          </cell>
          <cell r="EI54">
            <v>0</v>
          </cell>
        </row>
        <row r="55">
          <cell r="DQ55">
            <v>0</v>
          </cell>
          <cell r="DR55">
            <v>0</v>
          </cell>
          <cell r="DS55">
            <v>0</v>
          </cell>
          <cell r="DT55">
            <v>0</v>
          </cell>
          <cell r="DU55">
            <v>0</v>
          </cell>
          <cell r="DV55">
            <v>0</v>
          </cell>
          <cell r="DW55">
            <v>0</v>
          </cell>
          <cell r="DX55">
            <v>0</v>
          </cell>
          <cell r="DY55">
            <v>0</v>
          </cell>
          <cell r="DZ55">
            <v>0</v>
          </cell>
          <cell r="EA55">
            <v>0</v>
          </cell>
          <cell r="EB55">
            <v>0</v>
          </cell>
          <cell r="EC55">
            <v>0</v>
          </cell>
          <cell r="ED55">
            <v>0</v>
          </cell>
          <cell r="EE55">
            <v>0</v>
          </cell>
          <cell r="EF55">
            <v>0</v>
          </cell>
          <cell r="EG55">
            <v>0</v>
          </cell>
          <cell r="EH55">
            <v>0</v>
          </cell>
          <cell r="EI55">
            <v>0</v>
          </cell>
        </row>
        <row r="56">
          <cell r="DQ56">
            <v>0</v>
          </cell>
          <cell r="DR56">
            <v>0</v>
          </cell>
          <cell r="DS56">
            <v>0</v>
          </cell>
          <cell r="DT56">
            <v>0</v>
          </cell>
          <cell r="DU56">
            <v>0</v>
          </cell>
          <cell r="DV56">
            <v>0</v>
          </cell>
          <cell r="DW56">
            <v>0</v>
          </cell>
          <cell r="DX56">
            <v>0</v>
          </cell>
          <cell r="DY56">
            <v>0</v>
          </cell>
          <cell r="DZ56">
            <v>0</v>
          </cell>
          <cell r="EA56">
            <v>0</v>
          </cell>
          <cell r="EB56">
            <v>0</v>
          </cell>
          <cell r="EC56">
            <v>0</v>
          </cell>
          <cell r="ED56">
            <v>0</v>
          </cell>
          <cell r="EE56">
            <v>0</v>
          </cell>
          <cell r="EF56">
            <v>0</v>
          </cell>
          <cell r="EG56">
            <v>0</v>
          </cell>
          <cell r="EH56">
            <v>0</v>
          </cell>
          <cell r="EI56">
            <v>0</v>
          </cell>
        </row>
        <row r="57">
          <cell r="DQ57">
            <v>0</v>
          </cell>
          <cell r="DR57">
            <v>0</v>
          </cell>
          <cell r="DS57">
            <v>0</v>
          </cell>
          <cell r="DT57">
            <v>0</v>
          </cell>
          <cell r="DU57">
            <v>0</v>
          </cell>
          <cell r="DV57">
            <v>0</v>
          </cell>
          <cell r="DW57">
            <v>0</v>
          </cell>
          <cell r="DX57">
            <v>0</v>
          </cell>
          <cell r="DY57">
            <v>0</v>
          </cell>
          <cell r="DZ57">
            <v>0</v>
          </cell>
          <cell r="EA57">
            <v>0</v>
          </cell>
          <cell r="EB57">
            <v>0</v>
          </cell>
          <cell r="EC57">
            <v>0</v>
          </cell>
          <cell r="ED57">
            <v>0</v>
          </cell>
          <cell r="EE57">
            <v>0</v>
          </cell>
          <cell r="EF57">
            <v>0</v>
          </cell>
          <cell r="EG57">
            <v>0</v>
          </cell>
          <cell r="EH57">
            <v>0</v>
          </cell>
          <cell r="EI57">
            <v>0</v>
          </cell>
        </row>
        <row r="58">
          <cell r="DQ58">
            <v>0</v>
          </cell>
          <cell r="DR58">
            <v>0</v>
          </cell>
          <cell r="DS58">
            <v>0</v>
          </cell>
          <cell r="DT58">
            <v>0</v>
          </cell>
          <cell r="DU58">
            <v>0</v>
          </cell>
          <cell r="DV58">
            <v>0</v>
          </cell>
          <cell r="DW58">
            <v>0</v>
          </cell>
          <cell r="DX58">
            <v>0</v>
          </cell>
          <cell r="DY58">
            <v>0</v>
          </cell>
          <cell r="DZ58">
            <v>0</v>
          </cell>
          <cell r="EA58">
            <v>0</v>
          </cell>
          <cell r="EB58">
            <v>0</v>
          </cell>
          <cell r="EC58">
            <v>0</v>
          </cell>
          <cell r="ED58">
            <v>0</v>
          </cell>
          <cell r="EE58">
            <v>0</v>
          </cell>
          <cell r="EF58">
            <v>0</v>
          </cell>
          <cell r="EG58">
            <v>0</v>
          </cell>
          <cell r="EH58">
            <v>0</v>
          </cell>
          <cell r="EI58">
            <v>0</v>
          </cell>
        </row>
        <row r="59">
          <cell r="DQ59">
            <v>0</v>
          </cell>
          <cell r="DR59">
            <v>0</v>
          </cell>
          <cell r="DS59">
            <v>0</v>
          </cell>
          <cell r="DT59">
            <v>0</v>
          </cell>
          <cell r="DU59">
            <v>0</v>
          </cell>
          <cell r="DV59">
            <v>0</v>
          </cell>
          <cell r="DW59">
            <v>0</v>
          </cell>
          <cell r="DX59">
            <v>0</v>
          </cell>
          <cell r="DY59">
            <v>0</v>
          </cell>
          <cell r="DZ59">
            <v>0</v>
          </cell>
          <cell r="EA59">
            <v>0</v>
          </cell>
          <cell r="EB59">
            <v>0</v>
          </cell>
          <cell r="EC59">
            <v>0</v>
          </cell>
          <cell r="ED59">
            <v>0</v>
          </cell>
          <cell r="EE59">
            <v>0</v>
          </cell>
          <cell r="EF59">
            <v>0</v>
          </cell>
          <cell r="EG59">
            <v>0</v>
          </cell>
          <cell r="EH59">
            <v>0</v>
          </cell>
          <cell r="EI59">
            <v>0</v>
          </cell>
        </row>
        <row r="60">
          <cell r="DQ60">
            <v>0</v>
          </cell>
          <cell r="DR60">
            <v>0</v>
          </cell>
          <cell r="DS60">
            <v>0</v>
          </cell>
          <cell r="DT60">
            <v>0</v>
          </cell>
          <cell r="DU60">
            <v>0</v>
          </cell>
          <cell r="DV60">
            <v>0</v>
          </cell>
          <cell r="DW60">
            <v>0</v>
          </cell>
          <cell r="DX60">
            <v>0</v>
          </cell>
          <cell r="DY60">
            <v>0</v>
          </cell>
          <cell r="DZ60">
            <v>0</v>
          </cell>
          <cell r="EA60">
            <v>0</v>
          </cell>
          <cell r="EB60">
            <v>0</v>
          </cell>
          <cell r="EC60">
            <v>0</v>
          </cell>
          <cell r="ED60">
            <v>0</v>
          </cell>
          <cell r="EE60">
            <v>0</v>
          </cell>
          <cell r="EF60">
            <v>0</v>
          </cell>
          <cell r="EG60">
            <v>0</v>
          </cell>
          <cell r="EH60">
            <v>0</v>
          </cell>
          <cell r="EI60">
            <v>0</v>
          </cell>
        </row>
        <row r="61">
          <cell r="DQ61">
            <v>0</v>
          </cell>
          <cell r="DR61">
            <v>0</v>
          </cell>
          <cell r="DS61">
            <v>0</v>
          </cell>
          <cell r="DT61">
            <v>0</v>
          </cell>
          <cell r="DU61">
            <v>0</v>
          </cell>
          <cell r="DV61">
            <v>0</v>
          </cell>
          <cell r="DW61">
            <v>0</v>
          </cell>
          <cell r="DX61">
            <v>0</v>
          </cell>
          <cell r="DY61">
            <v>0</v>
          </cell>
          <cell r="DZ61">
            <v>0</v>
          </cell>
          <cell r="EA61">
            <v>0</v>
          </cell>
          <cell r="EB61">
            <v>0</v>
          </cell>
          <cell r="EC61">
            <v>0</v>
          </cell>
          <cell r="ED61">
            <v>0</v>
          </cell>
          <cell r="EE61">
            <v>0</v>
          </cell>
          <cell r="EF61">
            <v>0</v>
          </cell>
          <cell r="EG61">
            <v>0</v>
          </cell>
          <cell r="EH61">
            <v>0</v>
          </cell>
          <cell r="EI61">
            <v>0</v>
          </cell>
        </row>
        <row r="62">
          <cell r="DQ62">
            <v>0</v>
          </cell>
          <cell r="DR62">
            <v>0</v>
          </cell>
          <cell r="DS62">
            <v>0</v>
          </cell>
          <cell r="DT62">
            <v>0</v>
          </cell>
          <cell r="DU62">
            <v>0</v>
          </cell>
          <cell r="DV62">
            <v>0</v>
          </cell>
          <cell r="DW62">
            <v>0</v>
          </cell>
          <cell r="DX62">
            <v>0</v>
          </cell>
          <cell r="DY62">
            <v>0</v>
          </cell>
          <cell r="DZ62">
            <v>0</v>
          </cell>
          <cell r="EA62">
            <v>0</v>
          </cell>
          <cell r="EB62">
            <v>0</v>
          </cell>
          <cell r="EC62">
            <v>0</v>
          </cell>
          <cell r="ED62">
            <v>0</v>
          </cell>
          <cell r="EE62">
            <v>0</v>
          </cell>
          <cell r="EF62">
            <v>0</v>
          </cell>
          <cell r="EG62">
            <v>0</v>
          </cell>
          <cell r="EH62">
            <v>0</v>
          </cell>
          <cell r="EI62">
            <v>0</v>
          </cell>
        </row>
        <row r="63">
          <cell r="DQ63">
            <v>0</v>
          </cell>
          <cell r="DR63">
            <v>0</v>
          </cell>
          <cell r="DS63">
            <v>0</v>
          </cell>
          <cell r="DT63">
            <v>0</v>
          </cell>
          <cell r="DU63">
            <v>0</v>
          </cell>
          <cell r="DV63">
            <v>0</v>
          </cell>
          <cell r="DW63">
            <v>0</v>
          </cell>
          <cell r="DX63">
            <v>0</v>
          </cell>
          <cell r="DY63">
            <v>0</v>
          </cell>
          <cell r="DZ63">
            <v>0</v>
          </cell>
          <cell r="EA63">
            <v>0</v>
          </cell>
          <cell r="EB63">
            <v>0</v>
          </cell>
          <cell r="EC63">
            <v>0</v>
          </cell>
          <cell r="ED63">
            <v>0</v>
          </cell>
          <cell r="EE63">
            <v>0</v>
          </cell>
          <cell r="EF63">
            <v>0</v>
          </cell>
          <cell r="EG63">
            <v>0</v>
          </cell>
          <cell r="EH63">
            <v>0</v>
          </cell>
          <cell r="EI63">
            <v>0</v>
          </cell>
        </row>
        <row r="64">
          <cell r="DQ64">
            <v>0</v>
          </cell>
          <cell r="DR64">
            <v>0</v>
          </cell>
          <cell r="DS64">
            <v>0</v>
          </cell>
          <cell r="DT64">
            <v>0</v>
          </cell>
          <cell r="DU64">
            <v>0</v>
          </cell>
          <cell r="DV64">
            <v>0</v>
          </cell>
          <cell r="DW64">
            <v>0</v>
          </cell>
          <cell r="DX64">
            <v>0</v>
          </cell>
          <cell r="DY64">
            <v>0</v>
          </cell>
          <cell r="DZ64">
            <v>0</v>
          </cell>
          <cell r="EA64">
            <v>0</v>
          </cell>
          <cell r="EB64">
            <v>0</v>
          </cell>
          <cell r="EC64">
            <v>0</v>
          </cell>
          <cell r="ED64">
            <v>0</v>
          </cell>
          <cell r="EE64">
            <v>0</v>
          </cell>
          <cell r="EF64">
            <v>0</v>
          </cell>
          <cell r="EG64">
            <v>0</v>
          </cell>
          <cell r="EH64">
            <v>0</v>
          </cell>
          <cell r="EI64">
            <v>0</v>
          </cell>
        </row>
        <row r="65">
          <cell r="DQ65">
            <v>0</v>
          </cell>
          <cell r="DR65">
            <v>0</v>
          </cell>
          <cell r="DS65">
            <v>0</v>
          </cell>
          <cell r="DT65">
            <v>0</v>
          </cell>
          <cell r="DU65">
            <v>0</v>
          </cell>
          <cell r="DV65">
            <v>0</v>
          </cell>
          <cell r="DW65">
            <v>0</v>
          </cell>
          <cell r="DX65">
            <v>0</v>
          </cell>
          <cell r="DY65">
            <v>0</v>
          </cell>
          <cell r="DZ65">
            <v>0</v>
          </cell>
          <cell r="EA65">
            <v>0</v>
          </cell>
          <cell r="EB65">
            <v>0</v>
          </cell>
          <cell r="EC65">
            <v>0</v>
          </cell>
          <cell r="ED65">
            <v>0</v>
          </cell>
          <cell r="EE65">
            <v>0</v>
          </cell>
          <cell r="EF65">
            <v>0</v>
          </cell>
          <cell r="EG65">
            <v>0</v>
          </cell>
          <cell r="EH65">
            <v>0</v>
          </cell>
          <cell r="EI65">
            <v>0</v>
          </cell>
        </row>
        <row r="66">
          <cell r="DQ66">
            <v>0</v>
          </cell>
          <cell r="DR66">
            <v>0</v>
          </cell>
          <cell r="DS66">
            <v>0</v>
          </cell>
          <cell r="DT66">
            <v>0</v>
          </cell>
          <cell r="DU66">
            <v>0</v>
          </cell>
          <cell r="DV66">
            <v>0</v>
          </cell>
          <cell r="DW66">
            <v>0</v>
          </cell>
          <cell r="DX66">
            <v>0</v>
          </cell>
          <cell r="DY66">
            <v>0</v>
          </cell>
          <cell r="DZ66">
            <v>0</v>
          </cell>
          <cell r="EA66">
            <v>0</v>
          </cell>
          <cell r="EB66">
            <v>0</v>
          </cell>
          <cell r="EC66">
            <v>0</v>
          </cell>
          <cell r="ED66">
            <v>0</v>
          </cell>
          <cell r="EE66">
            <v>0</v>
          </cell>
          <cell r="EF66">
            <v>0</v>
          </cell>
          <cell r="EG66">
            <v>0</v>
          </cell>
          <cell r="EH66">
            <v>0</v>
          </cell>
          <cell r="EI66">
            <v>0</v>
          </cell>
        </row>
        <row r="67">
          <cell r="DQ67">
            <v>0</v>
          </cell>
          <cell r="DR67">
            <v>0</v>
          </cell>
          <cell r="DS67">
            <v>0</v>
          </cell>
          <cell r="DT67">
            <v>0</v>
          </cell>
          <cell r="DU67">
            <v>0</v>
          </cell>
          <cell r="DV67">
            <v>0</v>
          </cell>
          <cell r="DW67">
            <v>0</v>
          </cell>
          <cell r="DX67">
            <v>0</v>
          </cell>
          <cell r="DY67">
            <v>0</v>
          </cell>
          <cell r="DZ67">
            <v>0</v>
          </cell>
          <cell r="EA67">
            <v>0</v>
          </cell>
          <cell r="EB67">
            <v>0</v>
          </cell>
          <cell r="EC67">
            <v>0</v>
          </cell>
          <cell r="ED67">
            <v>0</v>
          </cell>
          <cell r="EE67">
            <v>0</v>
          </cell>
          <cell r="EF67">
            <v>0</v>
          </cell>
          <cell r="EG67">
            <v>0</v>
          </cell>
          <cell r="EH67">
            <v>0</v>
          </cell>
          <cell r="EI67">
            <v>0</v>
          </cell>
        </row>
        <row r="68">
          <cell r="DQ68">
            <v>0</v>
          </cell>
          <cell r="DR68">
            <v>0</v>
          </cell>
          <cell r="DS68">
            <v>0</v>
          </cell>
          <cell r="DT68">
            <v>0</v>
          </cell>
          <cell r="DU68">
            <v>0</v>
          </cell>
          <cell r="DV68">
            <v>0</v>
          </cell>
          <cell r="DW68">
            <v>0</v>
          </cell>
          <cell r="DX68">
            <v>0</v>
          </cell>
          <cell r="DY68">
            <v>0</v>
          </cell>
          <cell r="DZ68">
            <v>0</v>
          </cell>
          <cell r="EA68">
            <v>0</v>
          </cell>
          <cell r="EB68">
            <v>0</v>
          </cell>
          <cell r="EC68">
            <v>0</v>
          </cell>
          <cell r="ED68">
            <v>0</v>
          </cell>
          <cell r="EE68">
            <v>0</v>
          </cell>
          <cell r="EF68">
            <v>0</v>
          </cell>
          <cell r="EG68">
            <v>0</v>
          </cell>
          <cell r="EH68">
            <v>0</v>
          </cell>
          <cell r="EI68">
            <v>0</v>
          </cell>
        </row>
        <row r="69">
          <cell r="DQ69">
            <v>0</v>
          </cell>
          <cell r="DR69">
            <v>0</v>
          </cell>
          <cell r="DS69">
            <v>0</v>
          </cell>
          <cell r="DT69">
            <v>0</v>
          </cell>
          <cell r="DU69">
            <v>0</v>
          </cell>
          <cell r="DV69">
            <v>0</v>
          </cell>
          <cell r="DW69">
            <v>0</v>
          </cell>
          <cell r="DX69">
            <v>0</v>
          </cell>
          <cell r="DY69">
            <v>0</v>
          </cell>
          <cell r="DZ69">
            <v>0</v>
          </cell>
          <cell r="EA69">
            <v>0</v>
          </cell>
          <cell r="EB69">
            <v>0</v>
          </cell>
          <cell r="EC69">
            <v>0</v>
          </cell>
          <cell r="ED69">
            <v>0</v>
          </cell>
          <cell r="EE69">
            <v>0</v>
          </cell>
          <cell r="EF69">
            <v>0</v>
          </cell>
          <cell r="EG69">
            <v>0</v>
          </cell>
          <cell r="EH69">
            <v>0</v>
          </cell>
          <cell r="EI69">
            <v>0</v>
          </cell>
        </row>
        <row r="70">
          <cell r="DQ70">
            <v>0</v>
          </cell>
          <cell r="DR70">
            <v>0</v>
          </cell>
          <cell r="DS70">
            <v>0</v>
          </cell>
          <cell r="DT70">
            <v>0</v>
          </cell>
          <cell r="DU70">
            <v>0</v>
          </cell>
          <cell r="DV70">
            <v>0</v>
          </cell>
          <cell r="DW70">
            <v>0</v>
          </cell>
          <cell r="DX70">
            <v>0</v>
          </cell>
          <cell r="DY70">
            <v>0</v>
          </cell>
          <cell r="DZ70">
            <v>0</v>
          </cell>
          <cell r="EA70">
            <v>0</v>
          </cell>
          <cell r="EB70">
            <v>0</v>
          </cell>
          <cell r="EC70">
            <v>0</v>
          </cell>
          <cell r="ED70">
            <v>0</v>
          </cell>
          <cell r="EE70">
            <v>0</v>
          </cell>
          <cell r="EF70">
            <v>0</v>
          </cell>
          <cell r="EG70">
            <v>0</v>
          </cell>
          <cell r="EH70">
            <v>0</v>
          </cell>
          <cell r="EI70">
            <v>0</v>
          </cell>
        </row>
        <row r="71">
          <cell r="DQ71">
            <v>0</v>
          </cell>
          <cell r="DR71">
            <v>0</v>
          </cell>
          <cell r="DS71">
            <v>0</v>
          </cell>
          <cell r="DT71">
            <v>0</v>
          </cell>
          <cell r="DU71">
            <v>0</v>
          </cell>
          <cell r="DV71">
            <v>0</v>
          </cell>
          <cell r="DW71">
            <v>0</v>
          </cell>
          <cell r="DX71">
            <v>0</v>
          </cell>
          <cell r="DY71">
            <v>0</v>
          </cell>
          <cell r="DZ71">
            <v>0</v>
          </cell>
          <cell r="EA71">
            <v>0</v>
          </cell>
          <cell r="EB71">
            <v>0</v>
          </cell>
          <cell r="EC71">
            <v>0</v>
          </cell>
          <cell r="ED71">
            <v>0</v>
          </cell>
          <cell r="EE71">
            <v>0</v>
          </cell>
          <cell r="EF71">
            <v>0</v>
          </cell>
          <cell r="EG71">
            <v>0</v>
          </cell>
          <cell r="EH71">
            <v>0</v>
          </cell>
          <cell r="EI71">
            <v>0</v>
          </cell>
        </row>
        <row r="72">
          <cell r="DQ72">
            <v>0</v>
          </cell>
          <cell r="DR72">
            <v>0</v>
          </cell>
          <cell r="DS72">
            <v>0</v>
          </cell>
          <cell r="DT72">
            <v>0</v>
          </cell>
          <cell r="DU72">
            <v>0</v>
          </cell>
          <cell r="DV72">
            <v>0</v>
          </cell>
          <cell r="DW72">
            <v>0</v>
          </cell>
          <cell r="DX72">
            <v>0</v>
          </cell>
          <cell r="DY72">
            <v>0</v>
          </cell>
          <cell r="DZ72">
            <v>0</v>
          </cell>
          <cell r="EA72">
            <v>0</v>
          </cell>
          <cell r="EB72">
            <v>0</v>
          </cell>
          <cell r="EC72">
            <v>0</v>
          </cell>
          <cell r="ED72">
            <v>0</v>
          </cell>
          <cell r="EE72">
            <v>0</v>
          </cell>
          <cell r="EF72">
            <v>0</v>
          </cell>
          <cell r="EG72">
            <v>0</v>
          </cell>
          <cell r="EH72">
            <v>0</v>
          </cell>
          <cell r="EI72">
            <v>0</v>
          </cell>
        </row>
        <row r="73">
          <cell r="DQ73">
            <v>0</v>
          </cell>
          <cell r="DR73">
            <v>0</v>
          </cell>
          <cell r="DS73">
            <v>0</v>
          </cell>
          <cell r="DT73">
            <v>0</v>
          </cell>
          <cell r="DU73">
            <v>0</v>
          </cell>
          <cell r="DV73">
            <v>0</v>
          </cell>
          <cell r="DW73">
            <v>0</v>
          </cell>
          <cell r="DX73">
            <v>0</v>
          </cell>
          <cell r="DY73">
            <v>0</v>
          </cell>
          <cell r="DZ73">
            <v>0</v>
          </cell>
          <cell r="EA73">
            <v>0</v>
          </cell>
          <cell r="EB73">
            <v>0</v>
          </cell>
          <cell r="EC73">
            <v>0</v>
          </cell>
          <cell r="ED73">
            <v>0</v>
          </cell>
          <cell r="EE73">
            <v>0</v>
          </cell>
          <cell r="EF73">
            <v>0</v>
          </cell>
          <cell r="EG73">
            <v>0</v>
          </cell>
          <cell r="EH73">
            <v>0</v>
          </cell>
          <cell r="EI73">
            <v>0</v>
          </cell>
        </row>
        <row r="74">
          <cell r="DQ74">
            <v>0</v>
          </cell>
          <cell r="DR74">
            <v>0</v>
          </cell>
          <cell r="DS74">
            <v>0</v>
          </cell>
          <cell r="DT74">
            <v>0</v>
          </cell>
          <cell r="DU74">
            <v>0</v>
          </cell>
          <cell r="DV74">
            <v>0</v>
          </cell>
          <cell r="DW74">
            <v>0</v>
          </cell>
          <cell r="DX74">
            <v>0</v>
          </cell>
          <cell r="DY74">
            <v>0</v>
          </cell>
          <cell r="DZ74">
            <v>0</v>
          </cell>
          <cell r="EA74">
            <v>0</v>
          </cell>
          <cell r="EB74">
            <v>0</v>
          </cell>
          <cell r="EC74">
            <v>0</v>
          </cell>
          <cell r="ED74">
            <v>0</v>
          </cell>
          <cell r="EE74">
            <v>0</v>
          </cell>
          <cell r="EF74">
            <v>0</v>
          </cell>
          <cell r="EG74">
            <v>0</v>
          </cell>
          <cell r="EH74">
            <v>0</v>
          </cell>
          <cell r="EI74">
            <v>0</v>
          </cell>
        </row>
        <row r="75">
          <cell r="DQ75">
            <v>0</v>
          </cell>
          <cell r="DR75">
            <v>0</v>
          </cell>
          <cell r="DS75">
            <v>0</v>
          </cell>
          <cell r="DT75">
            <v>0</v>
          </cell>
          <cell r="DU75">
            <v>0</v>
          </cell>
          <cell r="DV75">
            <v>0</v>
          </cell>
          <cell r="DW75">
            <v>0</v>
          </cell>
          <cell r="DX75">
            <v>0</v>
          </cell>
          <cell r="DY75">
            <v>0</v>
          </cell>
          <cell r="DZ75">
            <v>0</v>
          </cell>
          <cell r="EA75">
            <v>0</v>
          </cell>
          <cell r="EB75">
            <v>0</v>
          </cell>
          <cell r="EC75">
            <v>0</v>
          </cell>
          <cell r="ED75">
            <v>0</v>
          </cell>
          <cell r="EE75">
            <v>0</v>
          </cell>
          <cell r="EF75">
            <v>0</v>
          </cell>
          <cell r="EG75">
            <v>0</v>
          </cell>
          <cell r="EH75">
            <v>0</v>
          </cell>
          <cell r="EI75">
            <v>0</v>
          </cell>
        </row>
        <row r="76">
          <cell r="DQ76">
            <v>0</v>
          </cell>
          <cell r="DR76">
            <v>0</v>
          </cell>
          <cell r="DS76">
            <v>0</v>
          </cell>
          <cell r="DT76">
            <v>0</v>
          </cell>
          <cell r="DU76">
            <v>0</v>
          </cell>
          <cell r="DV76">
            <v>0</v>
          </cell>
          <cell r="DW76">
            <v>0</v>
          </cell>
          <cell r="DX76">
            <v>0</v>
          </cell>
          <cell r="DY76">
            <v>0</v>
          </cell>
          <cell r="DZ76">
            <v>0</v>
          </cell>
          <cell r="EA76">
            <v>0</v>
          </cell>
          <cell r="EB76">
            <v>0</v>
          </cell>
          <cell r="EC76">
            <v>0</v>
          </cell>
          <cell r="ED76">
            <v>0</v>
          </cell>
          <cell r="EE76">
            <v>0</v>
          </cell>
          <cell r="EF76">
            <v>0</v>
          </cell>
          <cell r="EG76">
            <v>0</v>
          </cell>
          <cell r="EH76">
            <v>0</v>
          </cell>
          <cell r="EI76">
            <v>0</v>
          </cell>
        </row>
        <row r="77">
          <cell r="DQ77">
            <v>0</v>
          </cell>
          <cell r="DR77">
            <v>0</v>
          </cell>
          <cell r="DS77">
            <v>0</v>
          </cell>
          <cell r="DT77">
            <v>0</v>
          </cell>
          <cell r="DU77">
            <v>0</v>
          </cell>
          <cell r="DV77">
            <v>0</v>
          </cell>
          <cell r="DW77">
            <v>0</v>
          </cell>
          <cell r="DX77">
            <v>0</v>
          </cell>
          <cell r="DY77">
            <v>0</v>
          </cell>
          <cell r="DZ77">
            <v>0</v>
          </cell>
          <cell r="EA77">
            <v>0</v>
          </cell>
          <cell r="EB77">
            <v>0</v>
          </cell>
          <cell r="EC77">
            <v>0</v>
          </cell>
          <cell r="ED77">
            <v>0</v>
          </cell>
          <cell r="EE77">
            <v>0</v>
          </cell>
          <cell r="EF77">
            <v>0</v>
          </cell>
          <cell r="EG77">
            <v>0</v>
          </cell>
          <cell r="EH77">
            <v>0</v>
          </cell>
          <cell r="EI77">
            <v>0</v>
          </cell>
        </row>
        <row r="78">
          <cell r="DQ78">
            <v>0</v>
          </cell>
          <cell r="DR78">
            <v>0</v>
          </cell>
          <cell r="DS78">
            <v>0</v>
          </cell>
          <cell r="DT78">
            <v>0</v>
          </cell>
          <cell r="DU78">
            <v>0</v>
          </cell>
          <cell r="DV78">
            <v>0</v>
          </cell>
          <cell r="DW78">
            <v>0</v>
          </cell>
          <cell r="DX78">
            <v>0</v>
          </cell>
          <cell r="DY78">
            <v>0</v>
          </cell>
          <cell r="DZ78">
            <v>0</v>
          </cell>
          <cell r="EA78">
            <v>0</v>
          </cell>
          <cell r="EB78">
            <v>0</v>
          </cell>
          <cell r="EC78">
            <v>0</v>
          </cell>
          <cell r="ED78">
            <v>0</v>
          </cell>
          <cell r="EE78">
            <v>0</v>
          </cell>
          <cell r="EF78">
            <v>0</v>
          </cell>
          <cell r="EG78">
            <v>0</v>
          </cell>
          <cell r="EH78">
            <v>0</v>
          </cell>
          <cell r="EI78">
            <v>0</v>
          </cell>
        </row>
        <row r="79">
          <cell r="DQ79">
            <v>0</v>
          </cell>
          <cell r="DR79">
            <v>0</v>
          </cell>
          <cell r="DS79">
            <v>0</v>
          </cell>
          <cell r="DT79">
            <v>0</v>
          </cell>
          <cell r="DU79">
            <v>0</v>
          </cell>
          <cell r="DV79">
            <v>0</v>
          </cell>
          <cell r="DW79">
            <v>0</v>
          </cell>
          <cell r="DX79">
            <v>0</v>
          </cell>
          <cell r="DY79">
            <v>0</v>
          </cell>
          <cell r="DZ79">
            <v>0</v>
          </cell>
          <cell r="EA79">
            <v>0</v>
          </cell>
          <cell r="EB79">
            <v>0</v>
          </cell>
          <cell r="EC79">
            <v>0</v>
          </cell>
          <cell r="ED79">
            <v>0</v>
          </cell>
          <cell r="EE79">
            <v>0</v>
          </cell>
          <cell r="EF79">
            <v>0</v>
          </cell>
          <cell r="EG79">
            <v>0</v>
          </cell>
          <cell r="EH79">
            <v>0</v>
          </cell>
          <cell r="EI79">
            <v>0</v>
          </cell>
        </row>
        <row r="80">
          <cell r="DQ80">
            <v>0</v>
          </cell>
          <cell r="DR80">
            <v>0</v>
          </cell>
          <cell r="DS80">
            <v>0</v>
          </cell>
          <cell r="DT80">
            <v>0</v>
          </cell>
          <cell r="DU80">
            <v>0</v>
          </cell>
          <cell r="DV80">
            <v>0</v>
          </cell>
          <cell r="DW80">
            <v>0</v>
          </cell>
          <cell r="DX80">
            <v>0</v>
          </cell>
          <cell r="DY80">
            <v>0</v>
          </cell>
          <cell r="DZ80">
            <v>0</v>
          </cell>
          <cell r="EA80">
            <v>0</v>
          </cell>
          <cell r="EB80">
            <v>0</v>
          </cell>
          <cell r="EC80">
            <v>0</v>
          </cell>
          <cell r="ED80">
            <v>0</v>
          </cell>
          <cell r="EE80">
            <v>0</v>
          </cell>
          <cell r="EF80">
            <v>0</v>
          </cell>
          <cell r="EG80">
            <v>0</v>
          </cell>
          <cell r="EH80">
            <v>0</v>
          </cell>
          <cell r="EI80">
            <v>0</v>
          </cell>
        </row>
        <row r="81">
          <cell r="DQ81">
            <v>0</v>
          </cell>
          <cell r="DR81">
            <v>0</v>
          </cell>
          <cell r="DS81">
            <v>0</v>
          </cell>
          <cell r="DT81">
            <v>0</v>
          </cell>
          <cell r="DU81">
            <v>0</v>
          </cell>
          <cell r="DV81">
            <v>0</v>
          </cell>
          <cell r="DW81">
            <v>0</v>
          </cell>
          <cell r="DX81">
            <v>0</v>
          </cell>
          <cell r="DY81">
            <v>0</v>
          </cell>
          <cell r="DZ81">
            <v>0</v>
          </cell>
          <cell r="EA81">
            <v>0</v>
          </cell>
          <cell r="EB81">
            <v>0</v>
          </cell>
          <cell r="EC81">
            <v>0</v>
          </cell>
          <cell r="ED81">
            <v>0</v>
          </cell>
          <cell r="EE81">
            <v>0</v>
          </cell>
          <cell r="EF81">
            <v>0</v>
          </cell>
          <cell r="EG81">
            <v>0</v>
          </cell>
          <cell r="EH81">
            <v>0</v>
          </cell>
          <cell r="EI81">
            <v>0</v>
          </cell>
        </row>
        <row r="82">
          <cell r="DQ82">
            <v>0</v>
          </cell>
          <cell r="DR82">
            <v>0</v>
          </cell>
          <cell r="DS82">
            <v>0</v>
          </cell>
          <cell r="DT82">
            <v>0</v>
          </cell>
          <cell r="DU82">
            <v>0</v>
          </cell>
          <cell r="DV82">
            <v>0</v>
          </cell>
          <cell r="DW82">
            <v>0</v>
          </cell>
          <cell r="DX82">
            <v>0</v>
          </cell>
          <cell r="DY82">
            <v>0</v>
          </cell>
          <cell r="DZ82">
            <v>0</v>
          </cell>
          <cell r="EA82">
            <v>0</v>
          </cell>
          <cell r="EB82">
            <v>0</v>
          </cell>
          <cell r="EC82">
            <v>0</v>
          </cell>
          <cell r="ED82">
            <v>0</v>
          </cell>
          <cell r="EE82">
            <v>0</v>
          </cell>
          <cell r="EF82">
            <v>0</v>
          </cell>
          <cell r="EG82">
            <v>0</v>
          </cell>
          <cell r="EH82">
            <v>0</v>
          </cell>
          <cell r="EI82">
            <v>0</v>
          </cell>
        </row>
        <row r="83">
          <cell r="DQ83">
            <v>0</v>
          </cell>
          <cell r="DR83">
            <v>0</v>
          </cell>
          <cell r="DS83">
            <v>0</v>
          </cell>
          <cell r="DT83">
            <v>0</v>
          </cell>
          <cell r="DU83">
            <v>0</v>
          </cell>
          <cell r="DV83">
            <v>0</v>
          </cell>
          <cell r="DW83">
            <v>0</v>
          </cell>
          <cell r="DX83">
            <v>0</v>
          </cell>
          <cell r="DY83">
            <v>0</v>
          </cell>
          <cell r="DZ83">
            <v>0</v>
          </cell>
          <cell r="EA83">
            <v>0</v>
          </cell>
          <cell r="EB83">
            <v>0</v>
          </cell>
          <cell r="EC83">
            <v>0</v>
          </cell>
          <cell r="ED83">
            <v>0</v>
          </cell>
          <cell r="EE83">
            <v>0</v>
          </cell>
          <cell r="EF83">
            <v>0</v>
          </cell>
          <cell r="EG83">
            <v>0</v>
          </cell>
          <cell r="EH83">
            <v>0</v>
          </cell>
          <cell r="EI83">
            <v>0</v>
          </cell>
        </row>
        <row r="84">
          <cell r="DQ84">
            <v>0</v>
          </cell>
          <cell r="DR84">
            <v>0</v>
          </cell>
          <cell r="DS84">
            <v>0</v>
          </cell>
          <cell r="DT84">
            <v>0</v>
          </cell>
          <cell r="DU84">
            <v>0</v>
          </cell>
          <cell r="DV84">
            <v>0</v>
          </cell>
          <cell r="DW84">
            <v>0</v>
          </cell>
          <cell r="DX84">
            <v>0</v>
          </cell>
          <cell r="DY84">
            <v>0</v>
          </cell>
          <cell r="DZ84">
            <v>0</v>
          </cell>
          <cell r="EA84">
            <v>0</v>
          </cell>
          <cell r="EB84">
            <v>0</v>
          </cell>
          <cell r="EC84">
            <v>0</v>
          </cell>
          <cell r="ED84">
            <v>0</v>
          </cell>
          <cell r="EE84">
            <v>0</v>
          </cell>
          <cell r="EF84">
            <v>0</v>
          </cell>
          <cell r="EG84">
            <v>0</v>
          </cell>
          <cell r="EH84">
            <v>0</v>
          </cell>
          <cell r="EI84">
            <v>0</v>
          </cell>
        </row>
        <row r="85">
          <cell r="DQ85">
            <v>0</v>
          </cell>
          <cell r="DR85">
            <v>0</v>
          </cell>
          <cell r="DS85">
            <v>0</v>
          </cell>
          <cell r="DT85">
            <v>0</v>
          </cell>
          <cell r="DU85">
            <v>0</v>
          </cell>
          <cell r="DV85">
            <v>0</v>
          </cell>
          <cell r="DW85">
            <v>0</v>
          </cell>
          <cell r="DX85">
            <v>0</v>
          </cell>
          <cell r="DY85">
            <v>0</v>
          </cell>
          <cell r="DZ85">
            <v>0</v>
          </cell>
          <cell r="EA85">
            <v>0</v>
          </cell>
          <cell r="EB85">
            <v>0</v>
          </cell>
          <cell r="EC85">
            <v>0</v>
          </cell>
          <cell r="ED85">
            <v>0</v>
          </cell>
          <cell r="EE85">
            <v>0</v>
          </cell>
          <cell r="EF85">
            <v>0</v>
          </cell>
          <cell r="EG85">
            <v>0</v>
          </cell>
          <cell r="EH85">
            <v>0</v>
          </cell>
          <cell r="EI85">
            <v>0</v>
          </cell>
        </row>
      </sheetData>
      <sheetData sheetId="15">
        <row r="6">
          <cell r="BI6">
            <v>45387.591267742922</v>
          </cell>
          <cell r="BJ6">
            <v>45387.591267742922</v>
          </cell>
          <cell r="BK6">
            <v>45387.591267742922</v>
          </cell>
          <cell r="BL6">
            <v>45387.591267742922</v>
          </cell>
          <cell r="BM6">
            <v>45387.591267742922</v>
          </cell>
          <cell r="BW6">
            <v>4701.6403558476886</v>
          </cell>
          <cell r="DG6">
            <v>3066.2871885963186</v>
          </cell>
          <cell r="DH6">
            <v>459.94307828944778</v>
          </cell>
          <cell r="DI6">
            <v>0</v>
          </cell>
          <cell r="DJ6">
            <v>0</v>
          </cell>
          <cell r="DK6">
            <v>153.31435942981594</v>
          </cell>
          <cell r="DL6">
            <v>153.31435942981594</v>
          </cell>
          <cell r="DM6">
            <v>153.31435942981594</v>
          </cell>
          <cell r="DN6">
            <v>153.31435942981594</v>
          </cell>
          <cell r="DO6">
            <v>0</v>
          </cell>
          <cell r="DP6">
            <v>153.31435942981594</v>
          </cell>
          <cell r="DQ6">
            <v>0</v>
          </cell>
          <cell r="DR6">
            <v>0</v>
          </cell>
          <cell r="DS6">
            <v>0</v>
          </cell>
          <cell r="DT6">
            <v>408.83829181284239</v>
          </cell>
          <cell r="DU6">
            <v>0</v>
          </cell>
          <cell r="DV6">
            <v>0</v>
          </cell>
          <cell r="DW6">
            <v>0</v>
          </cell>
          <cell r="DX6">
            <v>0</v>
          </cell>
          <cell r="DY6">
            <v>0</v>
          </cell>
        </row>
        <row r="7">
          <cell r="BI7">
            <v>86020.989699992468</v>
          </cell>
          <cell r="BJ7">
            <v>86020.989699992468</v>
          </cell>
          <cell r="BK7">
            <v>86020.989699992468</v>
          </cell>
          <cell r="BL7">
            <v>86020.989699992468</v>
          </cell>
          <cell r="BM7">
            <v>86020.989699992468</v>
          </cell>
          <cell r="BW7">
            <v>15153.610347596405</v>
          </cell>
          <cell r="DG7">
            <v>9126.6731501985159</v>
          </cell>
          <cell r="DH7">
            <v>1250.4282037158214</v>
          </cell>
          <cell r="DI7">
            <v>0</v>
          </cell>
          <cell r="DJ7">
            <v>0</v>
          </cell>
          <cell r="DK7">
            <v>416.80940123860717</v>
          </cell>
          <cell r="DL7">
            <v>416.80940123860717</v>
          </cell>
          <cell r="DM7">
            <v>416.80940123860717</v>
          </cell>
          <cell r="DN7">
            <v>416.80940123860717</v>
          </cell>
          <cell r="DO7">
            <v>0</v>
          </cell>
          <cell r="DP7">
            <v>469.50840960036533</v>
          </cell>
          <cell r="DQ7">
            <v>790.48512542637354</v>
          </cell>
          <cell r="DR7">
            <v>0</v>
          </cell>
          <cell r="DS7">
            <v>0</v>
          </cell>
          <cell r="DT7">
            <v>1129.0580727568718</v>
          </cell>
          <cell r="DU7">
            <v>720.21978094402925</v>
          </cell>
          <cell r="DV7">
            <v>0</v>
          </cell>
          <cell r="DW7">
            <v>0</v>
          </cell>
          <cell r="DX7">
            <v>0</v>
          </cell>
          <cell r="DY7">
            <v>0</v>
          </cell>
        </row>
        <row r="8">
          <cell r="BI8">
            <v>242707.24037345513</v>
          </cell>
          <cell r="BJ8">
            <v>242707.24037345513</v>
          </cell>
          <cell r="BK8">
            <v>242707.24037345513</v>
          </cell>
          <cell r="BL8">
            <v>242707.24037345513</v>
          </cell>
          <cell r="BM8">
            <v>242707.24037345513</v>
          </cell>
          <cell r="BW8">
            <v>32612.517083095438</v>
          </cell>
          <cell r="DG8">
            <v>19037.842912708882</v>
          </cell>
          <cell r="DH8">
            <v>2394.02471477471</v>
          </cell>
          <cell r="DI8">
            <v>0</v>
          </cell>
          <cell r="DJ8">
            <v>0</v>
          </cell>
          <cell r="DK8">
            <v>798.0082382582367</v>
          </cell>
          <cell r="DL8">
            <v>798.0082382582367</v>
          </cell>
          <cell r="DM8">
            <v>798.0082382582367</v>
          </cell>
          <cell r="DN8">
            <v>798.0082382582367</v>
          </cell>
          <cell r="DO8">
            <v>0</v>
          </cell>
          <cell r="DP8">
            <v>1003.1867814278467</v>
          </cell>
          <cell r="DQ8">
            <v>1934.0816364852622</v>
          </cell>
          <cell r="DR8">
            <v>0</v>
          </cell>
          <cell r="DS8">
            <v>1067.3567436549627</v>
          </cell>
          <cell r="DT8">
            <v>2196.4148164118342</v>
          </cell>
          <cell r="DU8">
            <v>1787.5765245989919</v>
          </cell>
          <cell r="DV8">
            <v>0</v>
          </cell>
          <cell r="DW8">
            <v>0</v>
          </cell>
          <cell r="DX8">
            <v>0</v>
          </cell>
          <cell r="DY8">
            <v>0</v>
          </cell>
        </row>
        <row r="9">
          <cell r="BI9">
            <v>325023.82127791655</v>
          </cell>
          <cell r="BJ9">
            <v>325023.82127791655</v>
          </cell>
          <cell r="BK9">
            <v>325023.82127791655</v>
          </cell>
          <cell r="BL9">
            <v>325023.82127791655</v>
          </cell>
          <cell r="BM9">
            <v>325023.82127791655</v>
          </cell>
          <cell r="BW9">
            <v>56408.503253545219</v>
          </cell>
          <cell r="DG9">
            <v>33063.932322120338</v>
          </cell>
          <cell r="DH9">
            <v>3844.9994812655505</v>
          </cell>
          <cell r="DI9">
            <v>0</v>
          </cell>
          <cell r="DJ9">
            <v>0</v>
          </cell>
          <cell r="DK9">
            <v>1281.6664937551834</v>
          </cell>
          <cell r="DL9">
            <v>1281.6664937551834</v>
          </cell>
          <cell r="DM9">
            <v>1281.6664937551834</v>
          </cell>
          <cell r="DN9">
            <v>1281.6664937551834</v>
          </cell>
          <cell r="DO9">
            <v>0</v>
          </cell>
          <cell r="DP9">
            <v>1777.0399902229615</v>
          </cell>
          <cell r="DQ9">
            <v>3385.0564029761026</v>
          </cell>
          <cell r="DR9">
            <v>0</v>
          </cell>
          <cell r="DS9">
            <v>2453.84374274621</v>
          </cell>
          <cell r="DT9">
            <v>3582.9018155030817</v>
          </cell>
          <cell r="DU9">
            <v>3174.063523690239</v>
          </cell>
          <cell r="DV9">
            <v>1039.8652493184354</v>
          </cell>
          <cell r="DW9">
            <v>0</v>
          </cell>
          <cell r="DX9">
            <v>0</v>
          </cell>
          <cell r="DY9">
            <v>0</v>
          </cell>
        </row>
        <row r="10">
          <cell r="BI10">
            <v>618501.60131037491</v>
          </cell>
          <cell r="BJ10">
            <v>618501.60131037491</v>
          </cell>
          <cell r="BK10">
            <v>618501.60131037491</v>
          </cell>
          <cell r="BL10">
            <v>618501.60131037491</v>
          </cell>
          <cell r="BM10">
            <v>618501.60131037491</v>
          </cell>
          <cell r="BW10">
            <v>88494.726823504796</v>
          </cell>
          <cell r="DG10">
            <v>52584.068334263044</v>
          </cell>
          <cell r="DH10">
            <v>5675.0122324039294</v>
          </cell>
          <cell r="DI10">
            <v>0</v>
          </cell>
          <cell r="DJ10">
            <v>0</v>
          </cell>
          <cell r="DK10">
            <v>1891.670744134643</v>
          </cell>
          <cell r="DL10">
            <v>1891.670744134643</v>
          </cell>
          <cell r="DM10">
            <v>1891.670744134643</v>
          </cell>
          <cell r="DN10">
            <v>1891.670744134643</v>
          </cell>
          <cell r="DO10">
            <v>0</v>
          </cell>
          <cell r="DP10">
            <v>2875.0476409059888</v>
          </cell>
          <cell r="DQ10">
            <v>5215.0691541144815</v>
          </cell>
          <cell r="DR10">
            <v>0</v>
          </cell>
          <cell r="DS10">
            <v>4243.189543859291</v>
          </cell>
          <cell r="DT10">
            <v>5372.2476166161632</v>
          </cell>
          <cell r="DU10">
            <v>4963.4093248033205</v>
          </cell>
          <cell r="DV10">
            <v>2381.8746001532463</v>
          </cell>
          <cell r="DW10">
            <v>0</v>
          </cell>
          <cell r="DX10">
            <v>305.00212518972978</v>
          </cell>
          <cell r="DY10">
            <v>0</v>
          </cell>
        </row>
        <row r="11">
          <cell r="BI11">
            <v>768064.53315147816</v>
          </cell>
          <cell r="BJ11">
            <v>768064.53315147816</v>
          </cell>
          <cell r="BK11">
            <v>768064.53315147816</v>
          </cell>
          <cell r="BL11">
            <v>768064.53315147816</v>
          </cell>
          <cell r="BM11">
            <v>768064.53315147816</v>
          </cell>
          <cell r="BW11">
            <v>222587.01773196814</v>
          </cell>
          <cell r="DG11">
            <v>131794.70431394604</v>
          </cell>
          <cell r="DH11">
            <v>12464.495316376757</v>
          </cell>
          <cell r="DI11">
            <v>0</v>
          </cell>
          <cell r="DJ11">
            <v>0</v>
          </cell>
          <cell r="DK11">
            <v>4154.8317721255853</v>
          </cell>
          <cell r="DL11">
            <v>4154.8317721255853</v>
          </cell>
          <cell r="DM11">
            <v>4154.8317721255853</v>
          </cell>
          <cell r="DN11">
            <v>4154.8317721255853</v>
          </cell>
          <cell r="DO11">
            <v>0</v>
          </cell>
          <cell r="DP11">
            <v>9664.5307248788176</v>
          </cell>
          <cell r="DQ11">
            <v>12004.55223808731</v>
          </cell>
          <cell r="DR11">
            <v>0</v>
          </cell>
          <cell r="DS11">
            <v>11032.672627832118</v>
          </cell>
          <cell r="DT11">
            <v>12161.730700588992</v>
          </cell>
          <cell r="DU11">
            <v>11752.892408776148</v>
          </cell>
          <cell r="DV11">
            <v>7473.9869131328678</v>
          </cell>
          <cell r="DW11">
            <v>0</v>
          </cell>
          <cell r="DX11">
            <v>1436.5826391852011</v>
          </cell>
          <cell r="DY11">
            <v>0</v>
          </cell>
        </row>
        <row r="12">
          <cell r="BI12">
            <v>924912.98810661526</v>
          </cell>
          <cell r="BJ12">
            <v>924912.98810661526</v>
          </cell>
          <cell r="BK12">
            <v>924912.98810661526</v>
          </cell>
          <cell r="BL12">
            <v>924912.98810661526</v>
          </cell>
          <cell r="BM12">
            <v>924912.98810661526</v>
          </cell>
          <cell r="BW12">
            <v>317482.86946710886</v>
          </cell>
          <cell r="DG12">
            <v>183568.46405458276</v>
          </cell>
          <cell r="DH12">
            <v>16551.897401163867</v>
          </cell>
          <cell r="DI12">
            <v>0</v>
          </cell>
          <cell r="DJ12">
            <v>0</v>
          </cell>
          <cell r="DK12">
            <v>5517.2991337212889</v>
          </cell>
          <cell r="DL12">
            <v>5517.2991337212889</v>
          </cell>
          <cell r="DM12">
            <v>5517.2991337212889</v>
          </cell>
          <cell r="DN12">
            <v>5517.2991337212889</v>
          </cell>
          <cell r="DO12">
            <v>0</v>
          </cell>
          <cell r="DP12">
            <v>15659.387115899914</v>
          </cell>
          <cell r="DQ12">
            <v>16091.954322874421</v>
          </cell>
          <cell r="DR12">
            <v>7834.1873291752936</v>
          </cell>
          <cell r="DS12">
            <v>15210.905870058941</v>
          </cell>
          <cell r="DT12">
            <v>16339.963942815815</v>
          </cell>
          <cell r="DU12">
            <v>15931.125651002971</v>
          </cell>
          <cell r="DV12">
            <v>10607.661844802986</v>
          </cell>
          <cell r="DW12">
            <v>0</v>
          </cell>
          <cell r="DX12">
            <v>2117.8163199830528</v>
          </cell>
          <cell r="DY12">
            <v>0</v>
          </cell>
        </row>
        <row r="13">
          <cell r="BI13">
            <v>1272417.6405713453</v>
          </cell>
          <cell r="BJ13">
            <v>1272417.6405713453</v>
          </cell>
          <cell r="BK13">
            <v>1272417.6405713453</v>
          </cell>
          <cell r="BL13">
            <v>1272417.6405713453</v>
          </cell>
          <cell r="BM13">
            <v>1272417.6405713453</v>
          </cell>
          <cell r="BW13">
            <v>636754.21574051701</v>
          </cell>
          <cell r="DG13">
            <v>357120.00793538796</v>
          </cell>
          <cell r="DH13">
            <v>29250.790855856932</v>
          </cell>
          <cell r="DI13">
            <v>0</v>
          </cell>
          <cell r="DJ13">
            <v>0</v>
          </cell>
          <cell r="DK13">
            <v>11866.74586106782</v>
          </cell>
          <cell r="DL13">
            <v>11866.74586106782</v>
          </cell>
          <cell r="DM13">
            <v>11866.74586106782</v>
          </cell>
          <cell r="DN13">
            <v>11866.74586106782</v>
          </cell>
          <cell r="DO13">
            <v>0</v>
          </cell>
          <cell r="DP13">
            <v>35977.616643408815</v>
          </cell>
          <cell r="DQ13">
            <v>28790.847777567484</v>
          </cell>
          <cell r="DR13">
            <v>32702.85367794921</v>
          </cell>
          <cell r="DS13">
            <v>28474.19458940503</v>
          </cell>
          <cell r="DT13">
            <v>29603.252662161904</v>
          </cell>
          <cell r="DU13">
            <v>29194.414370349059</v>
          </cell>
          <cell r="DV13">
            <v>20555.128384312549</v>
          </cell>
          <cell r="DW13">
            <v>0</v>
          </cell>
          <cell r="DX13">
            <v>4234.2985624318972</v>
          </cell>
          <cell r="DY13">
            <v>0</v>
          </cell>
        </row>
        <row r="14">
          <cell r="BI14">
            <v>1480960.2472910609</v>
          </cell>
          <cell r="BJ14">
            <v>1480960.2472910609</v>
          </cell>
          <cell r="BK14">
            <v>1480960.2472910609</v>
          </cell>
          <cell r="BL14">
            <v>1480960.2472910609</v>
          </cell>
          <cell r="BM14">
            <v>1480960.2472910609</v>
          </cell>
          <cell r="BW14">
            <v>847636.18312553607</v>
          </cell>
          <cell r="DG14">
            <v>471391.02474500419</v>
          </cell>
          <cell r="DH14">
            <v>37041.996547421673</v>
          </cell>
          <cell r="DI14">
            <v>0</v>
          </cell>
          <cell r="DJ14">
            <v>0</v>
          </cell>
          <cell r="DK14">
            <v>17060.882988777652</v>
          </cell>
          <cell r="DL14">
            <v>17060.882988777652</v>
          </cell>
          <cell r="DM14">
            <v>17060.882988777652</v>
          </cell>
          <cell r="DN14">
            <v>17060.882988777652</v>
          </cell>
          <cell r="DO14">
            <v>0</v>
          </cell>
          <cell r="DP14">
            <v>49482.37317545437</v>
          </cell>
          <cell r="DQ14">
            <v>36582.053469132225</v>
          </cell>
          <cell r="DR14">
            <v>48285.265061078695</v>
          </cell>
          <cell r="DS14">
            <v>36784.813993740754</v>
          </cell>
          <cell r="DT14">
            <v>37913.872066497628</v>
          </cell>
          <cell r="DU14">
            <v>37505.033774684787</v>
          </cell>
          <cell r="DV14">
            <v>26788.092937564343</v>
          </cell>
          <cell r="DW14">
            <v>0</v>
          </cell>
          <cell r="DX14">
            <v>5532.8328443593546</v>
          </cell>
          <cell r="DY14">
            <v>0</v>
          </cell>
        </row>
        <row r="15">
          <cell r="BI15">
            <v>1942004.2616146405</v>
          </cell>
          <cell r="BJ15">
            <v>1942004.2616146405</v>
          </cell>
          <cell r="BK15">
            <v>1942004.2616146405</v>
          </cell>
          <cell r="BL15">
            <v>1942004.2616146405</v>
          </cell>
          <cell r="BM15">
            <v>1942004.2616146405</v>
          </cell>
          <cell r="BW15">
            <v>1287268.1698287292</v>
          </cell>
          <cell r="DG15">
            <v>713130.75419864652</v>
          </cell>
          <cell r="DH15">
            <v>52472.192044462674</v>
          </cell>
          <cell r="DI15">
            <v>0</v>
          </cell>
          <cell r="DJ15">
            <v>0</v>
          </cell>
          <cell r="DK15">
            <v>27347.679986804986</v>
          </cell>
          <cell r="DL15">
            <v>27347.679986804986</v>
          </cell>
          <cell r="DM15">
            <v>27347.679986804986</v>
          </cell>
          <cell r="DN15">
            <v>27347.679986804986</v>
          </cell>
          <cell r="DO15">
            <v>0</v>
          </cell>
          <cell r="DP15">
            <v>78285.404769930901</v>
          </cell>
          <cell r="DQ15">
            <v>52012.248966173225</v>
          </cell>
          <cell r="DR15">
            <v>79788.580867537414</v>
          </cell>
          <cell r="DS15">
            <v>53586.582423852073</v>
          </cell>
          <cell r="DT15">
            <v>54715.640496608947</v>
          </cell>
          <cell r="DU15">
            <v>54306.802204796099</v>
          </cell>
          <cell r="DV15">
            <v>39389.419260147828</v>
          </cell>
          <cell r="DW15">
            <v>2571.6992495068339</v>
          </cell>
          <cell r="DX15">
            <v>8104.532093866188</v>
          </cell>
          <cell r="DY15">
            <v>0</v>
          </cell>
        </row>
        <row r="16">
          <cell r="BI16">
            <v>2198417.182211481</v>
          </cell>
          <cell r="BJ16">
            <v>2198417.182211481</v>
          </cell>
          <cell r="BK16">
            <v>2198417.182211481</v>
          </cell>
          <cell r="BL16">
            <v>2198417.182211481</v>
          </cell>
          <cell r="BM16">
            <v>2198417.182211481</v>
          </cell>
          <cell r="BW16">
            <v>1717035.7444965655</v>
          </cell>
          <cell r="DG16">
            <v>953896.90247194411</v>
          </cell>
          <cell r="DH16">
            <v>66918.160940860529</v>
          </cell>
          <cell r="DI16">
            <v>0</v>
          </cell>
          <cell r="DJ16">
            <v>0</v>
          </cell>
          <cell r="DK16">
            <v>36978.325917736889</v>
          </cell>
          <cell r="DL16">
            <v>36978.325917736889</v>
          </cell>
          <cell r="DM16">
            <v>36978.325917736889</v>
          </cell>
          <cell r="DN16">
            <v>36978.325917736889</v>
          </cell>
          <cell r="DO16">
            <v>0</v>
          </cell>
          <cell r="DP16">
            <v>107177.34256272661</v>
          </cell>
          <cell r="DQ16">
            <v>66458.21786257108</v>
          </cell>
          <cell r="DR16">
            <v>109884.34940169961</v>
          </cell>
          <cell r="DS16">
            <v>69637.65897540524</v>
          </cell>
          <cell r="DT16">
            <v>70766.717048162114</v>
          </cell>
          <cell r="DU16">
            <v>70357.878756349266</v>
          </cell>
          <cell r="DV16">
            <v>51427.726673812707</v>
          </cell>
          <cell r="DW16">
            <v>4979.3607322398102</v>
          </cell>
          <cell r="DX16">
            <v>10512.193576599164</v>
          </cell>
          <cell r="DY16">
            <v>0</v>
          </cell>
        </row>
        <row r="17">
          <cell r="BI17">
            <v>2779109.986694674</v>
          </cell>
          <cell r="BJ17">
            <v>2779109.986694674</v>
          </cell>
          <cell r="BK17">
            <v>2779109.986694674</v>
          </cell>
          <cell r="BL17">
            <v>2779109.986694674</v>
          </cell>
          <cell r="BM17">
            <v>2779109.986694674</v>
          </cell>
          <cell r="BW17">
            <v>2241904.5422909828</v>
          </cell>
          <cell r="DG17">
            <v>1243592.7762871392</v>
          </cell>
          <cell r="DH17">
            <v>83316.040590777237</v>
          </cell>
          <cell r="DI17">
            <v>16397.879649916707</v>
          </cell>
          <cell r="DJ17">
            <v>0</v>
          </cell>
          <cell r="DK17">
            <v>47910.245684348025</v>
          </cell>
          <cell r="DL17">
            <v>47910.245684348025</v>
          </cell>
          <cell r="DM17">
            <v>47910.245684348025</v>
          </cell>
          <cell r="DN17">
            <v>47910.245684348025</v>
          </cell>
          <cell r="DO17">
            <v>0</v>
          </cell>
          <cell r="DP17">
            <v>142159.48581588225</v>
          </cell>
          <cell r="DQ17">
            <v>82856.097512487788</v>
          </cell>
          <cell r="DR17">
            <v>144729.84365777261</v>
          </cell>
          <cell r="DS17">
            <v>88221.922578644182</v>
          </cell>
          <cell r="DT17">
            <v>89350.980651401042</v>
          </cell>
          <cell r="DU17">
            <v>88942.142359588208</v>
          </cell>
          <cell r="DV17">
            <v>65365.924376241906</v>
          </cell>
          <cell r="DW17">
            <v>7712.3406738925951</v>
          </cell>
          <cell r="DX17">
            <v>13245.173518251948</v>
          </cell>
          <cell r="DY17">
            <v>0</v>
          </cell>
        </row>
        <row r="18">
          <cell r="BI18">
            <v>3109504.1278845216</v>
          </cell>
          <cell r="BJ18">
            <v>3109504.1278845216</v>
          </cell>
          <cell r="BK18">
            <v>3109504.1278845216</v>
          </cell>
          <cell r="BL18">
            <v>3109504.1278845216</v>
          </cell>
          <cell r="BM18">
            <v>3109504.1278845216</v>
          </cell>
          <cell r="BW18">
            <v>3019966.2965936759</v>
          </cell>
          <cell r="DG18">
            <v>1656791.9043236396</v>
          </cell>
          <cell r="DH18">
            <v>111382.39645740745</v>
          </cell>
          <cell r="DI18">
            <v>44464.23551654692</v>
          </cell>
          <cell r="DJ18">
            <v>0</v>
          </cell>
          <cell r="DK18">
            <v>63502.665610253702</v>
          </cell>
          <cell r="DL18">
            <v>63502.665610253702</v>
          </cell>
          <cell r="DM18">
            <v>63502.665610253702</v>
          </cell>
          <cell r="DN18">
            <v>63502.665610253702</v>
          </cell>
          <cell r="DO18">
            <v>0</v>
          </cell>
          <cell r="DP18">
            <v>195173.71356396156</v>
          </cell>
          <cell r="DQ18">
            <v>110922.453379118</v>
          </cell>
          <cell r="DR18">
            <v>200082.93439473776</v>
          </cell>
          <cell r="DS18">
            <v>115248.78378354735</v>
          </cell>
          <cell r="DT18">
            <v>116377.84185630421</v>
          </cell>
          <cell r="DU18">
            <v>115969.00356449137</v>
          </cell>
          <cell r="DV18">
            <v>85636.07027991928</v>
          </cell>
          <cell r="DW18">
            <v>16288.171633140715</v>
          </cell>
          <cell r="DX18">
            <v>17143.278499728367</v>
          </cell>
          <cell r="DY18">
            <v>0</v>
          </cell>
        </row>
        <row r="19">
          <cell r="BI19">
            <v>3863366.6255445252</v>
          </cell>
          <cell r="BJ19">
            <v>3863366.6255445252</v>
          </cell>
          <cell r="BK19">
            <v>3863366.6255445252</v>
          </cell>
          <cell r="BL19">
            <v>3863366.6255445252</v>
          </cell>
          <cell r="BM19">
            <v>3863366.6255445252</v>
          </cell>
          <cell r="BW19">
            <v>4076056.718469555</v>
          </cell>
          <cell r="DG19">
            <v>2187969.0560144736</v>
          </cell>
          <cell r="DH19">
            <v>153475.68017630369</v>
          </cell>
          <cell r="DI19">
            <v>100588.61380840858</v>
          </cell>
          <cell r="DJ19">
            <v>0</v>
          </cell>
          <cell r="DK19">
            <v>83547.086428775729</v>
          </cell>
          <cell r="DL19">
            <v>83547.086428775729</v>
          </cell>
          <cell r="DM19">
            <v>83547.086428775729</v>
          </cell>
          <cell r="DN19">
            <v>83547.086428775729</v>
          </cell>
          <cell r="DO19">
            <v>0</v>
          </cell>
          <cell r="DP19">
            <v>265329.18642878864</v>
          </cell>
          <cell r="DQ19">
            <v>153015.73709801424</v>
          </cell>
          <cell r="DR19">
            <v>284520.0570927618</v>
          </cell>
          <cell r="DS19">
            <v>150660.59389626959</v>
          </cell>
          <cell r="DT19">
            <v>151789.65196902645</v>
          </cell>
          <cell r="DU19">
            <v>151380.81367721362</v>
          </cell>
          <cell r="DV19">
            <v>112194.92786446096</v>
          </cell>
          <cell r="DW19">
            <v>33325.929328884435</v>
          </cell>
          <cell r="DX19">
            <v>22154.383704358872</v>
          </cell>
          <cell r="DY19">
            <v>0</v>
          </cell>
        </row>
        <row r="20">
          <cell r="BI20">
            <v>4307721.8834017739</v>
          </cell>
          <cell r="BJ20">
            <v>4307721.8834017739</v>
          </cell>
          <cell r="BK20">
            <v>4307721.8834017739</v>
          </cell>
          <cell r="BL20">
            <v>4307721.8834017739</v>
          </cell>
          <cell r="BM20">
            <v>4307721.8834017739</v>
          </cell>
          <cell r="BW20">
            <v>5460618.6193220774</v>
          </cell>
          <cell r="DG20">
            <v>2845217.4281164324</v>
          </cell>
          <cell r="DH20">
            <v>213000.06104591503</v>
          </cell>
          <cell r="DI20">
            <v>196571.67796065687</v>
          </cell>
          <cell r="DJ20">
            <v>0</v>
          </cell>
          <cell r="DK20">
            <v>108348.91179111379</v>
          </cell>
          <cell r="DL20">
            <v>108348.91179111379</v>
          </cell>
          <cell r="DM20">
            <v>108348.91179111379</v>
          </cell>
          <cell r="DN20">
            <v>108348.91179111379</v>
          </cell>
          <cell r="DO20">
            <v>0</v>
          </cell>
          <cell r="DP20">
            <v>354615.75773320568</v>
          </cell>
          <cell r="DQ20">
            <v>212540.11796762559</v>
          </cell>
          <cell r="DR20">
            <v>406173.01049502997</v>
          </cell>
          <cell r="DS20">
            <v>195303.87954847811</v>
          </cell>
          <cell r="DT20">
            <v>196432.93762123497</v>
          </cell>
          <cell r="DU20">
            <v>196024.09932942214</v>
          </cell>
          <cell r="DV20">
            <v>145677.39210361734</v>
          </cell>
          <cell r="DW20">
            <v>61848.028495573206</v>
          </cell>
          <cell r="DX20">
            <v>28354.840044943387</v>
          </cell>
          <cell r="DY20">
            <v>0</v>
          </cell>
        </row>
        <row r="21">
          <cell r="BI21">
            <v>5271665.2757322779</v>
          </cell>
          <cell r="BJ21">
            <v>5271665.2757322779</v>
          </cell>
          <cell r="BK21">
            <v>5271665.2757322779</v>
          </cell>
          <cell r="BL21">
            <v>5271665.2757322779</v>
          </cell>
          <cell r="BM21">
            <v>5271665.2757322779</v>
          </cell>
          <cell r="BW21">
            <v>7312298.7437183671</v>
          </cell>
          <cell r="DG21">
            <v>3679555.7625946756</v>
          </cell>
          <cell r="DH21">
            <v>298008.1177663398</v>
          </cell>
          <cell r="DI21">
            <v>332269.72405881638</v>
          </cell>
          <cell r="DJ21">
            <v>0</v>
          </cell>
          <cell r="DK21">
            <v>147704.49360612524</v>
          </cell>
          <cell r="DL21">
            <v>147704.49360612524</v>
          </cell>
          <cell r="DM21">
            <v>147704.49360612524</v>
          </cell>
          <cell r="DN21">
            <v>147704.49360612524</v>
          </cell>
          <cell r="DO21">
            <v>0</v>
          </cell>
          <cell r="DP21">
            <v>471108.27990563959</v>
          </cell>
          <cell r="DQ21">
            <v>297548.17468805035</v>
          </cell>
          <cell r="DR21">
            <v>573906.5001906089</v>
          </cell>
          <cell r="DS21">
            <v>253025.39954382827</v>
          </cell>
          <cell r="DT21">
            <v>254154.45761658513</v>
          </cell>
          <cell r="DU21">
            <v>253745.61932477227</v>
          </cell>
          <cell r="DV21">
            <v>188968.53210012996</v>
          </cell>
          <cell r="DW21">
            <v>107500.50340098649</v>
          </cell>
          <cell r="DX21">
            <v>36225.956407945676</v>
          </cell>
          <cell r="DY21">
            <v>0</v>
          </cell>
        </row>
        <row r="22">
          <cell r="BI22">
            <v>5871252.2188055133</v>
          </cell>
          <cell r="BJ22">
            <v>5871252.2188055133</v>
          </cell>
          <cell r="BK22">
            <v>5871252.2188055133</v>
          </cell>
          <cell r="BL22">
            <v>5871252.2188055133</v>
          </cell>
          <cell r="BM22">
            <v>5871252.2188055133</v>
          </cell>
          <cell r="BW22">
            <v>9104079.9827575553</v>
          </cell>
          <cell r="DG22">
            <v>4447876.1968105091</v>
          </cell>
          <cell r="DH22">
            <v>384987.78956435865</v>
          </cell>
          <cell r="DI22">
            <v>469987.53773901291</v>
          </cell>
          <cell r="DJ22">
            <v>0</v>
          </cell>
          <cell r="DK22">
            <v>191194.32950513466</v>
          </cell>
          <cell r="DL22">
            <v>191194.32950513466</v>
          </cell>
          <cell r="DM22">
            <v>191194.32950513466</v>
          </cell>
          <cell r="DN22">
            <v>191194.32950513466</v>
          </cell>
          <cell r="DO22">
            <v>0</v>
          </cell>
          <cell r="DP22">
            <v>581282.53084979684</v>
          </cell>
          <cell r="DQ22">
            <v>384527.8464860692</v>
          </cell>
          <cell r="DR22">
            <v>740617.53780347842</v>
          </cell>
          <cell r="DS22">
            <v>307146.08421815111</v>
          </cell>
          <cell r="DT22">
            <v>308275.14229090797</v>
          </cell>
          <cell r="DU22">
            <v>307866.30399909511</v>
          </cell>
          <cell r="DV22">
            <v>229559.04560587209</v>
          </cell>
          <cell r="DW22">
            <v>158238.64528316417</v>
          </cell>
          <cell r="DX22">
            <v>43474.262391113916</v>
          </cell>
          <cell r="DY22">
            <v>0</v>
          </cell>
        </row>
        <row r="23">
          <cell r="BI23">
            <v>7129351.7870132243</v>
          </cell>
          <cell r="BJ23">
            <v>7129351.7870132243</v>
          </cell>
          <cell r="BK23">
            <v>7129351.7870132243</v>
          </cell>
          <cell r="BL23">
            <v>7129351.7870132243</v>
          </cell>
          <cell r="BM23">
            <v>7129351.7870132243</v>
          </cell>
          <cell r="BW23">
            <v>11707990.511979405</v>
          </cell>
          <cell r="DG23">
            <v>5529649.7264891919</v>
          </cell>
          <cell r="DH23">
            <v>519699.21024132677</v>
          </cell>
          <cell r="DI23">
            <v>681851.86298551725</v>
          </cell>
          <cell r="DJ23">
            <v>0</v>
          </cell>
          <cell r="DK23">
            <v>252426.79344921108</v>
          </cell>
          <cell r="DL23">
            <v>252426.79344921108</v>
          </cell>
          <cell r="DM23">
            <v>252426.79344921108</v>
          </cell>
          <cell r="DN23">
            <v>252426.79344921108</v>
          </cell>
          <cell r="DO23">
            <v>0</v>
          </cell>
          <cell r="DP23">
            <v>740486.93710439547</v>
          </cell>
          <cell r="DQ23">
            <v>519239.26716303732</v>
          </cell>
          <cell r="DR23">
            <v>992589.12693335279</v>
          </cell>
          <cell r="DS23">
            <v>384707.20521398121</v>
          </cell>
          <cell r="DT23">
            <v>385836.26328673807</v>
          </cell>
          <cell r="DU23">
            <v>385427.42499492527</v>
          </cell>
          <cell r="DV23">
            <v>287729.88635274465</v>
          </cell>
          <cell r="DW23">
            <v>241923.01267340191</v>
          </cell>
          <cell r="DX23">
            <v>53679.673048459983</v>
          </cell>
          <cell r="DY23">
            <v>0</v>
          </cell>
        </row>
        <row r="24">
          <cell r="BI24">
            <v>7937627.3635422355</v>
          </cell>
          <cell r="BJ24">
            <v>7937627.3635422355</v>
          </cell>
          <cell r="BK24">
            <v>7937627.3635422355</v>
          </cell>
          <cell r="BL24">
            <v>7937627.3635422355</v>
          </cell>
          <cell r="BM24">
            <v>7937627.3635422355</v>
          </cell>
          <cell r="BW24">
            <v>14966250.921222063</v>
          </cell>
          <cell r="DG24">
            <v>6842365.8168720184</v>
          </cell>
          <cell r="DH24">
            <v>698030.45270842779</v>
          </cell>
          <cell r="DI24">
            <v>960742.11162156682</v>
          </cell>
          <cell r="DJ24">
            <v>0</v>
          </cell>
          <cell r="DK24">
            <v>326731.47781050316</v>
          </cell>
          <cell r="DL24">
            <v>326731.47781050316</v>
          </cell>
          <cell r="DM24">
            <v>326731.47781050316</v>
          </cell>
          <cell r="DN24">
            <v>326731.47781050316</v>
          </cell>
          <cell r="DO24">
            <v>0</v>
          </cell>
          <cell r="DP24">
            <v>938632.76206784102</v>
          </cell>
          <cell r="DQ24">
            <v>697570.50963013829</v>
          </cell>
          <cell r="DR24">
            <v>1319282.0558418336</v>
          </cell>
          <cell r="DS24">
            <v>480477.68727964652</v>
          </cell>
          <cell r="DT24">
            <v>481606.74535240338</v>
          </cell>
          <cell r="DU24">
            <v>481197.90706059057</v>
          </cell>
          <cell r="DV24">
            <v>359557.74790199369</v>
          </cell>
          <cell r="DW24">
            <v>358333.68483942619</v>
          </cell>
          <cell r="DX24">
            <v>66063.787108675329</v>
          </cell>
          <cell r="DY24">
            <v>0</v>
          </cell>
        </row>
        <row r="25">
          <cell r="BI25">
            <v>8836478.4942642618</v>
          </cell>
          <cell r="BJ25">
            <v>8836478.4942642618</v>
          </cell>
          <cell r="BK25">
            <v>8836478.4942642618</v>
          </cell>
          <cell r="BL25">
            <v>8836478.4942642618</v>
          </cell>
          <cell r="BM25">
            <v>8836478.4942642618</v>
          </cell>
          <cell r="BW25">
            <v>19590634.993238978</v>
          </cell>
          <cell r="DG25">
            <v>8650831.825482212</v>
          </cell>
          <cell r="DH25">
            <v>964182.05397558841</v>
          </cell>
          <cell r="DI25">
            <v>1374983.1935937887</v>
          </cell>
          <cell r="DJ25">
            <v>0</v>
          </cell>
          <cell r="DK25">
            <v>429097.47829787264</v>
          </cell>
          <cell r="DL25">
            <v>429097.47829787264</v>
          </cell>
          <cell r="DM25">
            <v>429097.47829787264</v>
          </cell>
          <cell r="DN25">
            <v>429097.47829787264</v>
          </cell>
          <cell r="DO25">
            <v>0</v>
          </cell>
          <cell r="DP25">
            <v>1218433.1633999841</v>
          </cell>
          <cell r="DQ25">
            <v>963722.1108972989</v>
          </cell>
          <cell r="DR25">
            <v>1798184.3281219103</v>
          </cell>
          <cell r="DS25">
            <v>614690.88791864202</v>
          </cell>
          <cell r="DT25">
            <v>615819.94599139888</v>
          </cell>
          <cell r="DU25">
            <v>615411.10769958608</v>
          </cell>
          <cell r="DV25">
            <v>460217.64838124032</v>
          </cell>
          <cell r="DW25">
            <v>539180.28570044565</v>
          </cell>
          <cell r="DX25">
            <v>83124.787189903582</v>
          </cell>
          <cell r="DY25">
            <v>0</v>
          </cell>
        </row>
        <row r="26">
          <cell r="BI26">
            <v>10162443.42439382</v>
          </cell>
          <cell r="BJ26">
            <v>10162443.42439382</v>
          </cell>
          <cell r="BK26">
            <v>10162443.42439382</v>
          </cell>
          <cell r="BL26">
            <v>10162443.42439382</v>
          </cell>
          <cell r="BM26">
            <v>10162443.42439382</v>
          </cell>
          <cell r="BW26">
            <v>25265868.640612107</v>
          </cell>
          <cell r="DG26">
            <v>10847696.463175036</v>
          </cell>
          <cell r="DH26">
            <v>1297780.0174770914</v>
          </cell>
          <cell r="DI26">
            <v>1896535.1316534553</v>
          </cell>
          <cell r="DJ26">
            <v>0</v>
          </cell>
          <cell r="DK26">
            <v>551145.51372525177</v>
          </cell>
          <cell r="DL26">
            <v>551145.51372525177</v>
          </cell>
          <cell r="DM26">
            <v>551145.51372525177</v>
          </cell>
          <cell r="DN26">
            <v>551145.51372525177</v>
          </cell>
          <cell r="DO26">
            <v>0</v>
          </cell>
          <cell r="DP26">
            <v>1560167.6625966458</v>
          </cell>
          <cell r="DQ26">
            <v>1297320.0743988017</v>
          </cell>
          <cell r="DR26">
            <v>2395406.0481465524</v>
          </cell>
          <cell r="DS26">
            <v>777421.6018218142</v>
          </cell>
          <cell r="DT26">
            <v>778550.65989457106</v>
          </cell>
          <cell r="DU26">
            <v>778141.82160275825</v>
          </cell>
          <cell r="DV26">
            <v>582265.68380861939</v>
          </cell>
          <cell r="DW26">
            <v>771071.55301246594</v>
          </cell>
          <cell r="DX26">
            <v>103466.1264278001</v>
          </cell>
          <cell r="DY26">
            <v>0</v>
          </cell>
        </row>
        <row r="27">
          <cell r="BI27">
            <v>11390310.889836526</v>
          </cell>
          <cell r="BJ27">
            <v>11390310.889836526</v>
          </cell>
          <cell r="BK27">
            <v>11390310.889836526</v>
          </cell>
          <cell r="BL27">
            <v>11390310.889836526</v>
          </cell>
          <cell r="BM27">
            <v>11390310.889836526</v>
          </cell>
          <cell r="BW27">
            <v>34628621.783969462</v>
          </cell>
          <cell r="DG27">
            <v>14436833.406089513</v>
          </cell>
          <cell r="DH27">
            <v>1858990.521278264</v>
          </cell>
          <cell r="DI27">
            <v>2777505.1085506449</v>
          </cell>
          <cell r="DJ27">
            <v>0</v>
          </cell>
          <cell r="DK27">
            <v>746916.61970240506</v>
          </cell>
          <cell r="DL27">
            <v>746916.61970240506</v>
          </cell>
          <cell r="DM27">
            <v>746916.61970240506</v>
          </cell>
          <cell r="DN27">
            <v>746916.61970240506</v>
          </cell>
          <cell r="DO27">
            <v>0</v>
          </cell>
          <cell r="DP27">
            <v>2121378.1663978184</v>
          </cell>
          <cell r="DQ27">
            <v>1858530.5781999743</v>
          </cell>
          <cell r="DR27">
            <v>3395470.114513177</v>
          </cell>
          <cell r="DS27">
            <v>1042800.2121463997</v>
          </cell>
          <cell r="DT27">
            <v>1043929.2702191565</v>
          </cell>
          <cell r="DU27">
            <v>1043520.4319273437</v>
          </cell>
          <cell r="DV27">
            <v>781299.64155205851</v>
          </cell>
          <cell r="DW27">
            <v>1169139.4684993443</v>
          </cell>
          <cell r="DX27">
            <v>136094.64409065899</v>
          </cell>
          <cell r="DY27">
            <v>0</v>
          </cell>
        </row>
        <row r="28">
          <cell r="BI28">
            <v>12756256.541105025</v>
          </cell>
          <cell r="BJ28">
            <v>12756256.541105025</v>
          </cell>
          <cell r="BK28">
            <v>12756256.541105025</v>
          </cell>
          <cell r="BL28">
            <v>12756256.541105025</v>
          </cell>
          <cell r="BM28">
            <v>12756256.541105025</v>
          </cell>
          <cell r="BW28">
            <v>45630741.342953026</v>
          </cell>
          <cell r="DG28">
            <v>18615325.744530201</v>
          </cell>
          <cell r="DH28">
            <v>2530533.9328133748</v>
          </cell>
          <cell r="DI28">
            <v>3835559.0613915194</v>
          </cell>
          <cell r="DJ28">
            <v>0</v>
          </cell>
          <cell r="DK28">
            <v>970764.42354744207</v>
          </cell>
          <cell r="DL28">
            <v>970764.42354744207</v>
          </cell>
          <cell r="DM28">
            <v>970764.42354744207</v>
          </cell>
          <cell r="DN28">
            <v>970764.42354744207</v>
          </cell>
          <cell r="DO28">
            <v>0</v>
          </cell>
          <cell r="DP28">
            <v>2777998.3910099268</v>
          </cell>
          <cell r="DQ28">
            <v>2530073.9897350851</v>
          </cell>
          <cell r="DR28">
            <v>4587086.5903149238</v>
          </cell>
          <cell r="DS28">
            <v>1351212.7418884505</v>
          </cell>
          <cell r="DT28">
            <v>1352341.7999612074</v>
          </cell>
          <cell r="DU28">
            <v>1351932.9616693945</v>
          </cell>
          <cell r="DV28">
            <v>1012609.0388585967</v>
          </cell>
          <cell r="DW28">
            <v>1654143.0434969245</v>
          </cell>
          <cell r="DX28">
            <v>173402.61139816514</v>
          </cell>
          <cell r="DY28">
            <v>0</v>
          </cell>
        </row>
        <row r="29">
          <cell r="BI29">
            <v>14283749.312839821</v>
          </cell>
          <cell r="BJ29">
            <v>14283749.312839821</v>
          </cell>
          <cell r="BK29">
            <v>14283749.312839821</v>
          </cell>
          <cell r="BL29">
            <v>14283749.312839821</v>
          </cell>
          <cell r="BM29">
            <v>14283749.312839821</v>
          </cell>
          <cell r="BW29">
            <v>59036705.989186712</v>
          </cell>
          <cell r="DG29">
            <v>23570034.675217964</v>
          </cell>
          <cell r="DH29">
            <v>3347626.2827864443</v>
          </cell>
          <cell r="DI29">
            <v>5248954.9774087649</v>
          </cell>
          <cell r="DJ29">
            <v>0</v>
          </cell>
          <cell r="DK29">
            <v>1231538.5777941663</v>
          </cell>
          <cell r="DL29">
            <v>1231538.5777941663</v>
          </cell>
          <cell r="DM29">
            <v>1231538.5777941663</v>
          </cell>
          <cell r="DN29">
            <v>1231538.5777941663</v>
          </cell>
          <cell r="DO29">
            <v>0</v>
          </cell>
          <cell r="DP29">
            <v>3629860.6282158927</v>
          </cell>
          <cell r="DQ29">
            <v>3347166.3397081546</v>
          </cell>
          <cell r="DR29">
            <v>6083495.6121007102</v>
          </cell>
          <cell r="DS29">
            <v>1716296.5578338646</v>
          </cell>
          <cell r="DT29">
            <v>1717425.6159066216</v>
          </cell>
          <cell r="DU29">
            <v>1717016.7776148086</v>
          </cell>
          <cell r="DV29">
            <v>1286421.9008176574</v>
          </cell>
          <cell r="DW29">
            <v>2253923.5982643906</v>
          </cell>
          <cell r="DX29">
            <v>216864.97043928585</v>
          </cell>
          <cell r="DY29">
            <v>0</v>
          </cell>
        </row>
        <row r="30">
          <cell r="BI30">
            <v>16479227.632331226</v>
          </cell>
          <cell r="BJ30">
            <v>16479227.632331226</v>
          </cell>
          <cell r="BK30">
            <v>16479227.632331226</v>
          </cell>
          <cell r="BL30">
            <v>16479227.632331226</v>
          </cell>
          <cell r="BM30">
            <v>16479227.632331226</v>
          </cell>
          <cell r="BW30">
            <v>76166222.68545799</v>
          </cell>
          <cell r="DG30">
            <v>29733260.285538893</v>
          </cell>
          <cell r="DH30">
            <v>4388998.8859096356</v>
          </cell>
          <cell r="DI30">
            <v>7153179.1659768866</v>
          </cell>
          <cell r="DJ30">
            <v>0</v>
          </cell>
          <cell r="DK30">
            <v>1550326.1093624902</v>
          </cell>
          <cell r="DL30">
            <v>1550326.1093624902</v>
          </cell>
          <cell r="DM30">
            <v>1550326.1093624902</v>
          </cell>
          <cell r="DN30">
            <v>1550326.1093624902</v>
          </cell>
          <cell r="DO30">
            <v>0</v>
          </cell>
          <cell r="DP30">
            <v>4862505.7502800785</v>
          </cell>
          <cell r="DQ30">
            <v>4388538.9428313458</v>
          </cell>
          <cell r="DR30">
            <v>8025974.3044570312</v>
          </cell>
          <cell r="DS30">
            <v>2169683.269397703</v>
          </cell>
          <cell r="DT30">
            <v>2170812.32747046</v>
          </cell>
          <cell r="DU30">
            <v>2170403.4891786473</v>
          </cell>
          <cell r="DV30">
            <v>1626461.9344905363</v>
          </cell>
          <cell r="DW30">
            <v>3029639.9250806458</v>
          </cell>
          <cell r="DX30">
            <v>269996.22570067318</v>
          </cell>
          <cell r="DY30">
            <v>0</v>
          </cell>
        </row>
        <row r="31">
          <cell r="BI31">
            <v>18580971.219545063</v>
          </cell>
          <cell r="BJ31">
            <v>18580971.219545063</v>
          </cell>
          <cell r="BK31">
            <v>18580971.219545063</v>
          </cell>
          <cell r="BL31">
            <v>18580971.219545063</v>
          </cell>
          <cell r="BM31">
            <v>18580971.219545063</v>
          </cell>
          <cell r="BW31">
            <v>98550523.109484136</v>
          </cell>
          <cell r="DG31">
            <v>37623767.977951393</v>
          </cell>
          <cell r="DH31">
            <v>5753120.5547673907</v>
          </cell>
          <cell r="DI31">
            <v>9640695.1503645573</v>
          </cell>
          <cell r="DJ31">
            <v>0</v>
          </cell>
          <cell r="DK31">
            <v>2018407.0741666218</v>
          </cell>
          <cell r="DL31">
            <v>2018407.0741666218</v>
          </cell>
          <cell r="DM31">
            <v>2018407.0741666218</v>
          </cell>
          <cell r="DN31">
            <v>2018407.0741666218</v>
          </cell>
          <cell r="DO31">
            <v>0</v>
          </cell>
          <cell r="DP31">
            <v>6467354.7724656723</v>
          </cell>
          <cell r="DQ31">
            <v>5752660.611689101</v>
          </cell>
          <cell r="DR31">
            <v>10556954.949862229</v>
          </cell>
          <cell r="DS31">
            <v>2749212.082964723</v>
          </cell>
          <cell r="DT31">
            <v>2750341.14103748</v>
          </cell>
          <cell r="DU31">
            <v>2749932.3027456673</v>
          </cell>
          <cell r="DV31">
            <v>2061108.5446658013</v>
          </cell>
          <cell r="DW31">
            <v>4059418.0476497356</v>
          </cell>
          <cell r="DX31">
            <v>336864.93495840626</v>
          </cell>
          <cell r="DY31">
            <v>0</v>
          </cell>
        </row>
        <row r="32">
          <cell r="BI32">
            <v>20928800.842291016</v>
          </cell>
          <cell r="BJ32">
            <v>20928800.842291016</v>
          </cell>
          <cell r="BK32">
            <v>20928800.842291016</v>
          </cell>
          <cell r="BL32">
            <v>20928800.842291016</v>
          </cell>
          <cell r="BM32">
            <v>20928800.842291016</v>
          </cell>
          <cell r="BW32">
            <v>128914565.00710471</v>
          </cell>
          <cell r="DG32">
            <v>48121275.980585992</v>
          </cell>
          <cell r="DH32">
            <v>7607680.301899503</v>
          </cell>
          <cell r="DI32">
            <v>13013894.388544474</v>
          </cell>
          <cell r="DJ32">
            <v>0</v>
          </cell>
          <cell r="DK32">
            <v>2718240.9410089282</v>
          </cell>
          <cell r="DL32">
            <v>2718240.9410089282</v>
          </cell>
          <cell r="DM32">
            <v>2718240.9410089282</v>
          </cell>
          <cell r="DN32">
            <v>2718240.9410089282</v>
          </cell>
          <cell r="DO32">
            <v>0</v>
          </cell>
          <cell r="DP32">
            <v>8636839.7596768215</v>
          </cell>
          <cell r="DQ32">
            <v>7607220.3588212132</v>
          </cell>
          <cell r="DR32">
            <v>13980892.143388214</v>
          </cell>
          <cell r="DS32">
            <v>3519029.3364912602</v>
          </cell>
          <cell r="DT32">
            <v>3520158.3945640172</v>
          </cell>
          <cell r="DU32">
            <v>3519749.5562722045</v>
          </cell>
          <cell r="DV32">
            <v>2638471.4848107044</v>
          </cell>
          <cell r="DW32">
            <v>5476581.6280054059</v>
          </cell>
          <cell r="DX32">
            <v>424344.16831369454</v>
          </cell>
          <cell r="DY32">
            <v>0</v>
          </cell>
        </row>
        <row r="33">
          <cell r="BI33">
            <v>23549193.94349264</v>
          </cell>
          <cell r="BJ33">
            <v>23549193.94349264</v>
          </cell>
          <cell r="BK33">
            <v>23549193.94349264</v>
          </cell>
          <cell r="BL33">
            <v>23549193.94349264</v>
          </cell>
          <cell r="BM33">
            <v>23549193.94349264</v>
          </cell>
          <cell r="BW33">
            <v>167951235.30487317</v>
          </cell>
          <cell r="DG33">
            <v>61053994.993017092</v>
          </cell>
          <cell r="DH33">
            <v>9939809.9598788805</v>
          </cell>
          <cell r="DI33">
            <v>17720556.061921038</v>
          </cell>
          <cell r="DJ33">
            <v>0</v>
          </cell>
          <cell r="DK33">
            <v>3566288.0893650656</v>
          </cell>
          <cell r="DL33">
            <v>3566288.0893650656</v>
          </cell>
          <cell r="DM33">
            <v>3566288.0893650656</v>
          </cell>
          <cell r="DN33">
            <v>3566288.0893650656</v>
          </cell>
          <cell r="DO33">
            <v>678437.71868490998</v>
          </cell>
          <cell r="DP33">
            <v>11350590.634416461</v>
          </cell>
          <cell r="DQ33">
            <v>9939350.0168005917</v>
          </cell>
          <cell r="DR33">
            <v>18470241.734998517</v>
          </cell>
          <cell r="DS33">
            <v>4466015.3188222805</v>
          </cell>
          <cell r="DT33">
            <v>4467144.3768950375</v>
          </cell>
          <cell r="DU33">
            <v>4466735.5386032248</v>
          </cell>
          <cell r="DV33">
            <v>3348710.9715589695</v>
          </cell>
          <cell r="DW33">
            <v>7278681.818262198</v>
          </cell>
          <cell r="DX33">
            <v>530350.06185821176</v>
          </cell>
          <cell r="DY33">
            <v>0</v>
          </cell>
        </row>
        <row r="34">
          <cell r="BI34">
            <v>26486892.847656075</v>
          </cell>
          <cell r="BJ34">
            <v>26486892.847656075</v>
          </cell>
          <cell r="BK34">
            <v>26486892.847656075</v>
          </cell>
          <cell r="BL34">
            <v>26486892.847656075</v>
          </cell>
          <cell r="BM34">
            <v>26486892.847656075</v>
          </cell>
          <cell r="BW34">
            <v>217369241.70281598</v>
          </cell>
          <cell r="DG34">
            <v>77308193.383852392</v>
          </cell>
          <cell r="DH34">
            <v>12928485.147871178</v>
          </cell>
          <cell r="DI34">
            <v>23737231.111431845</v>
          </cell>
          <cell r="DJ34">
            <v>0</v>
          </cell>
          <cell r="DK34">
            <v>4614946.0500641176</v>
          </cell>
          <cell r="DL34">
            <v>4614946.0500641176</v>
          </cell>
          <cell r="DM34">
            <v>4614946.0500641176</v>
          </cell>
          <cell r="DN34">
            <v>4614946.0500641176</v>
          </cell>
          <cell r="DO34">
            <v>1543580.5362616277</v>
          </cell>
          <cell r="DP34">
            <v>14811161.904723331</v>
          </cell>
          <cell r="DQ34">
            <v>12928025.204792889</v>
          </cell>
          <cell r="DR34">
            <v>24198535.845317088</v>
          </cell>
          <cell r="DS34">
            <v>5654494.340947872</v>
          </cell>
          <cell r="DT34">
            <v>5655623.399020629</v>
          </cell>
          <cell r="DU34">
            <v>5655214.5607288163</v>
          </cell>
          <cell r="DV34">
            <v>4240070.2381531633</v>
          </cell>
          <cell r="DW34">
            <v>9611945.7808175888</v>
          </cell>
          <cell r="DX34">
            <v>661432.30694559321</v>
          </cell>
          <cell r="DY34">
            <v>0</v>
          </cell>
        </row>
        <row r="35">
          <cell r="BI35">
            <v>29815406.968129911</v>
          </cell>
          <cell r="BJ35">
            <v>29815406.968129911</v>
          </cell>
          <cell r="BK35">
            <v>29815406.968129911</v>
          </cell>
          <cell r="BL35">
            <v>29815406.968129911</v>
          </cell>
          <cell r="BM35">
            <v>29815406.968129911</v>
          </cell>
          <cell r="BW35">
            <v>280073449.97754133</v>
          </cell>
          <cell r="DG35">
            <v>97789671.653756201</v>
          </cell>
          <cell r="DH35">
            <v>16764698.538107129</v>
          </cell>
          <cell r="DI35">
            <v>31442168.174871847</v>
          </cell>
          <cell r="DJ35">
            <v>0</v>
          </cell>
          <cell r="DK35">
            <v>5915357.3687881688</v>
          </cell>
          <cell r="DL35">
            <v>5915357.3687881688</v>
          </cell>
          <cell r="DM35">
            <v>5915357.3687881688</v>
          </cell>
          <cell r="DN35">
            <v>5915357.3687881688</v>
          </cell>
          <cell r="DO35">
            <v>2648930.1571770711</v>
          </cell>
          <cell r="DP35">
            <v>19232560.388385106</v>
          </cell>
          <cell r="DQ35">
            <v>16764238.59502884</v>
          </cell>
          <cell r="DR35">
            <v>31521477.083881903</v>
          </cell>
          <cell r="DS35">
            <v>7149967.3574805316</v>
          </cell>
          <cell r="DT35">
            <v>7151096.4155532885</v>
          </cell>
          <cell r="DU35">
            <v>7150687.5772614758</v>
          </cell>
          <cell r="DV35">
            <v>5361675.000552658</v>
          </cell>
          <cell r="DW35">
            <v>12635402.096851008</v>
          </cell>
          <cell r="DX35">
            <v>823983.7217860996</v>
          </cell>
          <cell r="DY35">
            <v>0</v>
          </cell>
        </row>
        <row r="36">
          <cell r="BI36">
            <v>36075364.337629609</v>
          </cell>
          <cell r="BJ36">
            <v>36075364.337629609</v>
          </cell>
          <cell r="BK36">
            <v>36075364.337629609</v>
          </cell>
          <cell r="BL36">
            <v>36075364.337629609</v>
          </cell>
          <cell r="BM36">
            <v>36075364.337629609</v>
          </cell>
          <cell r="BW36">
            <v>360125117.03108495</v>
          </cell>
          <cell r="DG36">
            <v>123763343.09318227</v>
          </cell>
          <cell r="DH36">
            <v>21715929.656247724</v>
          </cell>
          <cell r="DI36">
            <v>41364922.341965087</v>
          </cell>
          <cell r="DJ36">
            <v>0</v>
          </cell>
          <cell r="DK36">
            <v>7538711.8337522978</v>
          </cell>
          <cell r="DL36">
            <v>7538711.8337522978</v>
          </cell>
          <cell r="DM36">
            <v>7538711.8337522978</v>
          </cell>
          <cell r="DN36">
            <v>7538711.8337522978</v>
          </cell>
          <cell r="DO36">
            <v>4069365.314020684</v>
          </cell>
          <cell r="DP36">
            <v>24914301.015759557</v>
          </cell>
          <cell r="DQ36">
            <v>21715469.713169433</v>
          </cell>
          <cell r="DR36">
            <v>40936932.98067385</v>
          </cell>
          <cell r="DS36">
            <v>9043880.8999386821</v>
          </cell>
          <cell r="DT36">
            <v>9045009.9580114391</v>
          </cell>
          <cell r="DU36">
            <v>9044601.1197196264</v>
          </cell>
          <cell r="DV36">
            <v>6782110.1573962709</v>
          </cell>
          <cell r="DW36">
            <v>16572036.674389021</v>
          </cell>
          <cell r="DX36">
            <v>1026903.0299066157</v>
          </cell>
          <cell r="DY36">
            <v>0</v>
          </cell>
        </row>
        <row r="37">
          <cell r="BI37">
            <v>40671220.297632806</v>
          </cell>
          <cell r="BJ37">
            <v>40671220.297632806</v>
          </cell>
          <cell r="BK37">
            <v>40671220.297632806</v>
          </cell>
          <cell r="BL37">
            <v>40671220.297632806</v>
          </cell>
          <cell r="BM37">
            <v>40671220.297632806</v>
          </cell>
          <cell r="BW37">
            <v>460532783.91467392</v>
          </cell>
          <cell r="DG37">
            <v>155565016.12245882</v>
          </cell>
          <cell r="DH37">
            <v>27880561.65884595</v>
          </cell>
          <cell r="DI37">
            <v>54310649.547421366</v>
          </cell>
          <cell r="DJ37">
            <v>0</v>
          </cell>
          <cell r="DK37">
            <v>9495737.8663231637</v>
          </cell>
          <cell r="DL37">
            <v>9495737.8663231637</v>
          </cell>
          <cell r="DM37">
            <v>9495737.8663231637</v>
          </cell>
          <cell r="DN37">
            <v>9495737.8663231637</v>
          </cell>
          <cell r="DO37">
            <v>6711350.4579913523</v>
          </cell>
          <cell r="DP37">
            <v>31959594.733014673</v>
          </cell>
          <cell r="DQ37">
            <v>27880101.715767659</v>
          </cell>
          <cell r="DR37">
            <v>52882130.626978271</v>
          </cell>
          <cell r="DS37">
            <v>11359695.038480872</v>
          </cell>
          <cell r="DT37">
            <v>11360824.096553629</v>
          </cell>
          <cell r="DU37">
            <v>11360415.258261817</v>
          </cell>
          <cell r="DV37">
            <v>8518970.7613029145</v>
          </cell>
          <cell r="DW37">
            <v>21513527.406630456</v>
          </cell>
          <cell r="DX37">
            <v>1271531.283977974</v>
          </cell>
          <cell r="DY37">
            <v>0</v>
          </cell>
        </row>
        <row r="38">
          <cell r="BI38">
            <v>45735146.29604581</v>
          </cell>
          <cell r="BJ38">
            <v>45735146.29604581</v>
          </cell>
          <cell r="BK38">
            <v>45735146.29604581</v>
          </cell>
          <cell r="BL38">
            <v>45735146.29604581</v>
          </cell>
          <cell r="BM38">
            <v>45735146.29604581</v>
          </cell>
          <cell r="BW38">
            <v>583575301.1635443</v>
          </cell>
          <cell r="DG38">
            <v>194195984.51830846</v>
          </cell>
          <cell r="DH38">
            <v>35260806.367306776</v>
          </cell>
          <cell r="DI38">
            <v>70650972.597247913</v>
          </cell>
          <cell r="DJ38">
            <v>0</v>
          </cell>
          <cell r="DK38">
            <v>11802064.337717172</v>
          </cell>
          <cell r="DL38">
            <v>11802064.337717172</v>
          </cell>
          <cell r="DM38">
            <v>11802064.337717172</v>
          </cell>
          <cell r="DN38">
            <v>11802064.337717172</v>
          </cell>
          <cell r="DO38">
            <v>10978054.43007027</v>
          </cell>
          <cell r="DP38">
            <v>40493002.677172504</v>
          </cell>
          <cell r="DQ38">
            <v>35260346.424228489</v>
          </cell>
          <cell r="DR38">
            <v>67561898.617401138</v>
          </cell>
          <cell r="DS38">
            <v>14127286.804153683</v>
          </cell>
          <cell r="DT38">
            <v>14128415.86222644</v>
          </cell>
          <cell r="DU38">
            <v>14128007.023934627</v>
          </cell>
          <cell r="DV38">
            <v>10594664.585557522</v>
          </cell>
          <cell r="DW38">
            <v>27452318.070470028</v>
          </cell>
          <cell r="DX38">
            <v>1559822.092902225</v>
          </cell>
          <cell r="DY38">
            <v>0</v>
          </cell>
        </row>
        <row r="39">
          <cell r="BI39">
            <v>51399152.844025619</v>
          </cell>
          <cell r="BJ39">
            <v>51399152.844025619</v>
          </cell>
          <cell r="BK39">
            <v>51399152.844025619</v>
          </cell>
          <cell r="BL39">
            <v>51399152.844025619</v>
          </cell>
          <cell r="BM39">
            <v>51399152.844025619</v>
          </cell>
          <cell r="BW39">
            <v>736009744.13396776</v>
          </cell>
          <cell r="DG39">
            <v>242449117.05625647</v>
          </cell>
          <cell r="DH39">
            <v>44351976.26576075</v>
          </cell>
          <cell r="DI39">
            <v>90903301.847957686</v>
          </cell>
          <cell r="DJ39">
            <v>0</v>
          </cell>
          <cell r="DK39">
            <v>14599347.383395318</v>
          </cell>
          <cell r="DL39">
            <v>14599347.383395318</v>
          </cell>
          <cell r="DM39">
            <v>14599347.383395318</v>
          </cell>
          <cell r="DN39">
            <v>14599347.383395318</v>
          </cell>
          <cell r="DO39">
            <v>16292892.216858748</v>
          </cell>
          <cell r="DP39">
            <v>51122678.250749461</v>
          </cell>
          <cell r="DQ39">
            <v>44351516.322682463</v>
          </cell>
          <cell r="DR39">
            <v>85719762.187659398</v>
          </cell>
          <cell r="DS39">
            <v>17530647.843062092</v>
          </cell>
          <cell r="DT39">
            <v>17531776.901134849</v>
          </cell>
          <cell r="DU39">
            <v>17531368.062843036</v>
          </cell>
          <cell r="DV39">
            <v>13147185.364738829</v>
          </cell>
          <cell r="DW39">
            <v>34795186.065375164</v>
          </cell>
          <cell r="DX39">
            <v>1909482.4736119932</v>
          </cell>
          <cell r="DY39">
            <v>0</v>
          </cell>
        </row>
        <row r="40">
          <cell r="BI40">
            <v>57654588.773138262</v>
          </cell>
          <cell r="BJ40">
            <v>57654588.773138262</v>
          </cell>
          <cell r="BK40">
            <v>57654588.773138262</v>
          </cell>
          <cell r="BL40">
            <v>57654588.773138262</v>
          </cell>
          <cell r="BM40">
            <v>57654588.773138262</v>
          </cell>
          <cell r="BW40">
            <v>930328656.62766838</v>
          </cell>
          <cell r="DG40">
            <v>304442569.25599921</v>
          </cell>
          <cell r="DH40">
            <v>55877519.491628408</v>
          </cell>
          <cell r="DI40">
            <v>116730996.44047022</v>
          </cell>
          <cell r="DJ40">
            <v>0</v>
          </cell>
          <cell r="DK40">
            <v>18091936.239718851</v>
          </cell>
          <cell r="DL40">
            <v>18091936.239718851</v>
          </cell>
          <cell r="DM40">
            <v>18091936.239718851</v>
          </cell>
          <cell r="DN40">
            <v>18091936.239718851</v>
          </cell>
          <cell r="DO40">
            <v>23103440.486689642</v>
          </cell>
          <cell r="DP40">
            <v>64743774.790411249</v>
          </cell>
          <cell r="DQ40">
            <v>55877059.548550129</v>
          </cell>
          <cell r="DR40">
            <v>108831968.94438039</v>
          </cell>
          <cell r="DS40">
            <v>21838174.099194452</v>
          </cell>
          <cell r="DT40">
            <v>21839303.157267205</v>
          </cell>
          <cell r="DU40">
            <v>21838894.318975396</v>
          </cell>
          <cell r="DV40">
            <v>16377830.056838099</v>
          </cell>
          <cell r="DW40">
            <v>44137861.256040618</v>
          </cell>
          <cell r="DX40">
            <v>2346056.0806524348</v>
          </cell>
          <cell r="DY40">
            <v>0</v>
          </cell>
        </row>
        <row r="41">
          <cell r="BI41">
            <v>64635770.204857618</v>
          </cell>
          <cell r="BJ41">
            <v>64635770.204857618</v>
          </cell>
          <cell r="BK41">
            <v>64635770.204857618</v>
          </cell>
          <cell r="BL41">
            <v>64635770.204857618</v>
          </cell>
          <cell r="BM41">
            <v>64635770.204857618</v>
          </cell>
          <cell r="BW41">
            <v>1165216469.4152353</v>
          </cell>
          <cell r="DG41">
            <v>379937606.49757272</v>
          </cell>
          <cell r="DH41">
            <v>69735512.629122719</v>
          </cell>
          <cell r="DI41">
            <v>147963189.92944995</v>
          </cell>
          <cell r="DJ41">
            <v>0</v>
          </cell>
          <cell r="DK41">
            <v>22228650.609120138</v>
          </cell>
          <cell r="DL41">
            <v>22228650.609120138</v>
          </cell>
          <cell r="DM41">
            <v>22228650.609120138</v>
          </cell>
          <cell r="DN41">
            <v>22228650.609120138</v>
          </cell>
          <cell r="DO41">
            <v>31376869.225492217</v>
          </cell>
          <cell r="DP41">
            <v>81290632.268016398</v>
          </cell>
          <cell r="DQ41">
            <v>69735052.68604444</v>
          </cell>
          <cell r="DR41">
            <v>136728936.47303033</v>
          </cell>
          <cell r="DS41">
            <v>27009067.060946062</v>
          </cell>
          <cell r="DT41">
            <v>27010196.119018815</v>
          </cell>
          <cell r="DU41">
            <v>27009787.280727006</v>
          </cell>
          <cell r="DV41">
            <v>20255999.778151806</v>
          </cell>
          <cell r="DW41">
            <v>55410407.912659131</v>
          </cell>
          <cell r="DX41">
            <v>2863145.3768275958</v>
          </cell>
          <cell r="DY41">
            <v>0</v>
          </cell>
        </row>
        <row r="42">
          <cell r="BI42">
            <v>72370588.552543655</v>
          </cell>
          <cell r="BJ42">
            <v>72370588.552543655</v>
          </cell>
          <cell r="BK42">
            <v>72370588.552543655</v>
          </cell>
          <cell r="BL42">
            <v>72370588.552543655</v>
          </cell>
          <cell r="BM42">
            <v>72370588.552543655</v>
          </cell>
          <cell r="BW42">
            <v>1454553267.2151887</v>
          </cell>
          <cell r="DG42">
            <v>473594317.0499962</v>
          </cell>
          <cell r="DH42">
            <v>86718596.142628834</v>
          </cell>
          <cell r="DI42">
            <v>186449854.18579251</v>
          </cell>
          <cell r="DJ42">
            <v>0</v>
          </cell>
          <cell r="DK42">
            <v>27223675.171916056</v>
          </cell>
          <cell r="DL42">
            <v>27223675.171916056</v>
          </cell>
          <cell r="DM42">
            <v>27223675.171916056</v>
          </cell>
          <cell r="DN42">
            <v>27223675.171916056</v>
          </cell>
          <cell r="DO42">
            <v>41616669.579223849</v>
          </cell>
          <cell r="DP42">
            <v>101770232.97547966</v>
          </cell>
          <cell r="DQ42">
            <v>86718136.199550554</v>
          </cell>
          <cell r="DR42">
            <v>171044755.21943828</v>
          </cell>
          <cell r="DS42">
            <v>33336098.17382089</v>
          </cell>
          <cell r="DT42">
            <v>33337227.231893644</v>
          </cell>
          <cell r="DU42">
            <v>33336818.393601835</v>
          </cell>
          <cell r="DV42">
            <v>25001273.11280793</v>
          </cell>
          <cell r="DW42">
            <v>69271601.0744178</v>
          </cell>
          <cell r="DX42">
            <v>3487523.4471770856</v>
          </cell>
          <cell r="DY42">
            <v>0</v>
          </cell>
        </row>
        <row r="43">
          <cell r="BI43">
            <v>81134925.772247627</v>
          </cell>
          <cell r="BJ43">
            <v>81134925.772247627</v>
          </cell>
          <cell r="BK43">
            <v>81134925.772247627</v>
          </cell>
          <cell r="BL43">
            <v>81134925.772247627</v>
          </cell>
          <cell r="BM43">
            <v>81134925.772247627</v>
          </cell>
          <cell r="BW43">
            <v>1816411168.4083974</v>
          </cell>
          <cell r="DG43">
            <v>588505373.41406286</v>
          </cell>
          <cell r="DH43">
            <v>107313045.20527974</v>
          </cell>
          <cell r="DI43">
            <v>235563138.14607087</v>
          </cell>
          <cell r="DJ43">
            <v>0</v>
          </cell>
          <cell r="DK43">
            <v>33939256.387997873</v>
          </cell>
          <cell r="DL43">
            <v>33939256.387997873</v>
          </cell>
          <cell r="DM43">
            <v>33939256.387997873</v>
          </cell>
          <cell r="DN43">
            <v>33939256.387997873</v>
          </cell>
          <cell r="DO43">
            <v>57286359.083414756</v>
          </cell>
          <cell r="DP43">
            <v>126841736.18218511</v>
          </cell>
          <cell r="DQ43">
            <v>107312585.26220146</v>
          </cell>
          <cell r="DR43">
            <v>213748389.99681187</v>
          </cell>
          <cell r="DS43">
            <v>40996835.264758669</v>
          </cell>
          <cell r="DT43">
            <v>40997964.322831422</v>
          </cell>
          <cell r="DU43">
            <v>40997555.484539613</v>
          </cell>
          <cell r="DV43">
            <v>30746825.931011263</v>
          </cell>
          <cell r="DW43">
            <v>86135171.683689922</v>
          </cell>
          <cell r="DX43">
            <v>4233699.1378528429</v>
          </cell>
          <cell r="DY43">
            <v>0</v>
          </cell>
        </row>
        <row r="44">
          <cell r="BI44">
            <v>91001054.938539982</v>
          </cell>
          <cell r="BJ44">
            <v>91001054.938539982</v>
          </cell>
          <cell r="BK44">
            <v>91001054.938539982</v>
          </cell>
          <cell r="BL44">
            <v>91001054.938539982</v>
          </cell>
          <cell r="BM44">
            <v>91001054.938539982</v>
          </cell>
          <cell r="BW44">
            <v>2267264460.1407547</v>
          </cell>
          <cell r="DG44">
            <v>729035695.16137481</v>
          </cell>
          <cell r="DH44">
            <v>132217152.85670212</v>
          </cell>
          <cell r="DI44">
            <v>297947927.81288391</v>
          </cell>
          <cell r="DJ44">
            <v>0</v>
          </cell>
          <cell r="DK44">
            <v>42833580.549220152</v>
          </cell>
          <cell r="DL44">
            <v>42833580.549220152</v>
          </cell>
          <cell r="DM44">
            <v>42833580.549220152</v>
          </cell>
          <cell r="DN44">
            <v>42833580.549220152</v>
          </cell>
          <cell r="DO44">
            <v>80233715.419368237</v>
          </cell>
          <cell r="DP44">
            <v>157438211.29678974</v>
          </cell>
          <cell r="DQ44">
            <v>132216692.91362384</v>
          </cell>
          <cell r="DR44">
            <v>266722984.70105177</v>
          </cell>
          <cell r="DS44">
            <v>50246932.392429836</v>
          </cell>
          <cell r="DT44">
            <v>50248061.450502589</v>
          </cell>
          <cell r="DU44">
            <v>50247652.61221078</v>
          </cell>
          <cell r="DV44">
            <v>37684398.776764639</v>
          </cell>
          <cell r="DW44">
            <v>106592117.25450116</v>
          </cell>
          <cell r="DX44">
            <v>5123131.5539750708</v>
          </cell>
          <cell r="DY44">
            <v>0</v>
          </cell>
        </row>
        <row r="45">
          <cell r="BI45">
            <v>102045709.42089899</v>
          </cell>
          <cell r="BJ45">
            <v>102045709.42089899</v>
          </cell>
          <cell r="BK45">
            <v>102045709.42089899</v>
          </cell>
          <cell r="BL45">
            <v>102045709.42089899</v>
          </cell>
          <cell r="BM45">
            <v>102045709.42089899</v>
          </cell>
          <cell r="BW45">
            <v>2820892702.2692823</v>
          </cell>
          <cell r="DG45">
            <v>902697763.56068063</v>
          </cell>
          <cell r="DH45">
            <v>162661614.2304076</v>
          </cell>
          <cell r="DI45">
            <v>374616515.04694784</v>
          </cell>
          <cell r="DJ45">
            <v>0</v>
          </cell>
          <cell r="DK45">
            <v>53553461.314609401</v>
          </cell>
          <cell r="DL45">
            <v>53553461.314609401</v>
          </cell>
          <cell r="DM45">
            <v>53553461.314609401</v>
          </cell>
          <cell r="DN45">
            <v>53553461.314609401</v>
          </cell>
          <cell r="DO45">
            <v>108534200.63999586</v>
          </cell>
          <cell r="DP45">
            <v>195172191.59095988</v>
          </cell>
          <cell r="DQ45">
            <v>162661154.28732932</v>
          </cell>
          <cell r="DR45">
            <v>331717621.78160679</v>
          </cell>
          <cell r="DS45">
            <v>61538540.131973177</v>
          </cell>
          <cell r="DT45">
            <v>61539669.19004593</v>
          </cell>
          <cell r="DU45">
            <v>61539260.351754121</v>
          </cell>
          <cell r="DV45">
            <v>46153104.581422143</v>
          </cell>
          <cell r="DW45">
            <v>131676638.24551201</v>
          </cell>
          <cell r="DX45">
            <v>6195119.6305139959</v>
          </cell>
          <cell r="DY45">
            <v>0</v>
          </cell>
        </row>
        <row r="46">
          <cell r="BI46">
            <v>115119504.12639824</v>
          </cell>
          <cell r="BJ46">
            <v>115119504.12639824</v>
          </cell>
          <cell r="BK46">
            <v>115119504.12639824</v>
          </cell>
          <cell r="BL46">
            <v>115119504.12639824</v>
          </cell>
          <cell r="BM46">
            <v>115119504.12639824</v>
          </cell>
          <cell r="BW46">
            <v>3501026953.1908631</v>
          </cell>
          <cell r="DG46">
            <v>1117340892.1785178</v>
          </cell>
          <cell r="DH46">
            <v>199900904.01470706</v>
          </cell>
          <cell r="DI46">
            <v>468878467.31345588</v>
          </cell>
          <cell r="DJ46">
            <v>0</v>
          </cell>
          <cell r="DK46">
            <v>66483770.267491162</v>
          </cell>
          <cell r="DL46">
            <v>66483770.267491162</v>
          </cell>
          <cell r="DM46">
            <v>66483770.267491162</v>
          </cell>
          <cell r="DN46">
            <v>66483770.267491162</v>
          </cell>
          <cell r="DO46">
            <v>143446034.81277663</v>
          </cell>
          <cell r="DP46">
            <v>241721303.82133421</v>
          </cell>
          <cell r="DQ46">
            <v>199900444.07162878</v>
          </cell>
          <cell r="DR46">
            <v>411497628.02088726</v>
          </cell>
          <cell r="DS46">
            <v>75330869.68171373</v>
          </cell>
          <cell r="DT46">
            <v>75331998.739786476</v>
          </cell>
          <cell r="DU46">
            <v>75331589.901494667</v>
          </cell>
          <cell r="DV46">
            <v>56497351.74372755</v>
          </cell>
          <cell r="DW46">
            <v>162450773.55337059</v>
          </cell>
          <cell r="DX46">
            <v>7488150.5258021727</v>
          </cell>
          <cell r="DY46">
            <v>0</v>
          </cell>
        </row>
        <row r="47">
          <cell r="BI47">
            <v>129683561.55758855</v>
          </cell>
          <cell r="BJ47">
            <v>129683561.55758855</v>
          </cell>
          <cell r="BK47">
            <v>129683561.55758855</v>
          </cell>
          <cell r="BL47">
            <v>129683561.55758855</v>
          </cell>
          <cell r="BM47">
            <v>129683561.55758855</v>
          </cell>
          <cell r="BW47">
            <v>4321375881.196166</v>
          </cell>
          <cell r="DG47">
            <v>1377744809.2000873</v>
          </cell>
          <cell r="DH47">
            <v>244629106.23252958</v>
          </cell>
          <cell r="DI47">
            <v>582659661.17440987</v>
          </cell>
          <cell r="DJ47">
            <v>0</v>
          </cell>
          <cell r="DK47">
            <v>81801647.739348188</v>
          </cell>
          <cell r="DL47">
            <v>81801647.739348188</v>
          </cell>
          <cell r="DM47">
            <v>81801647.739348188</v>
          </cell>
          <cell r="DN47">
            <v>81801647.739348188</v>
          </cell>
          <cell r="DO47">
            <v>185723376.635102</v>
          </cell>
          <cell r="DP47">
            <v>298091092.91776806</v>
          </cell>
          <cell r="DQ47">
            <v>244628646.2894513</v>
          </cell>
          <cell r="DR47">
            <v>507647944.91173375</v>
          </cell>
          <cell r="DS47">
            <v>91874177.351319313</v>
          </cell>
          <cell r="DT47">
            <v>91875306.409392059</v>
          </cell>
          <cell r="DU47">
            <v>91874897.57110025</v>
          </cell>
          <cell r="DV47">
            <v>68904832.495931745</v>
          </cell>
          <cell r="DW47">
            <v>199520037.03526458</v>
          </cell>
          <cell r="DX47">
            <v>9019938.2729878761</v>
          </cell>
          <cell r="DY47">
            <v>0</v>
          </cell>
        </row>
        <row r="48">
          <cell r="BI48">
            <v>145917128.83852297</v>
          </cell>
          <cell r="BJ48">
            <v>145917128.83852297</v>
          </cell>
          <cell r="BK48">
            <v>145917128.83852297</v>
          </cell>
          <cell r="BL48">
            <v>145917128.83852297</v>
          </cell>
          <cell r="BM48">
            <v>145917128.83852297</v>
          </cell>
          <cell r="BW48">
            <v>5312623311.7266722</v>
          </cell>
          <cell r="DG48">
            <v>1694158408.3787851</v>
          </cell>
          <cell r="DH48">
            <v>298455787.4721241</v>
          </cell>
          <cell r="DI48">
            <v>720245022.74831939</v>
          </cell>
          <cell r="DJ48">
            <v>0</v>
          </cell>
          <cell r="DK48">
            <v>99986337.34731932</v>
          </cell>
          <cell r="DL48">
            <v>99986337.34731932</v>
          </cell>
          <cell r="DM48">
            <v>99986337.34731932</v>
          </cell>
          <cell r="DN48">
            <v>99986337.34731932</v>
          </cell>
          <cell r="DO48">
            <v>237004201.32958061</v>
          </cell>
          <cell r="DP48">
            <v>366465525.84373951</v>
          </cell>
          <cell r="DQ48">
            <v>298455327.52904582</v>
          </cell>
          <cell r="DR48">
            <v>623739003.36902142</v>
          </cell>
          <cell r="DS48">
            <v>111756104.65603441</v>
          </cell>
          <cell r="DT48">
            <v>111757233.71410716</v>
          </cell>
          <cell r="DU48">
            <v>111756824.87581535</v>
          </cell>
          <cell r="DV48">
            <v>83816277.974468067</v>
          </cell>
          <cell r="DW48">
            <v>244254373.47087356</v>
          </cell>
          <cell r="DX48">
            <v>10838407.233784989</v>
          </cell>
          <cell r="DY48">
            <v>0</v>
          </cell>
        </row>
        <row r="49">
          <cell r="BI49">
            <v>163819851.67810699</v>
          </cell>
          <cell r="BJ49">
            <v>163819851.67810699</v>
          </cell>
          <cell r="BK49">
            <v>163819851.67810699</v>
          </cell>
          <cell r="BL49">
            <v>163819851.67810699</v>
          </cell>
          <cell r="BM49">
            <v>163819851.67810699</v>
          </cell>
          <cell r="BW49">
            <v>6508476593.556407</v>
          </cell>
          <cell r="DG49">
            <v>2077935356.3021472</v>
          </cell>
          <cell r="DH49">
            <v>363137295.54909521</v>
          </cell>
          <cell r="DI49">
            <v>886347135.48998117</v>
          </cell>
          <cell r="DJ49">
            <v>0</v>
          </cell>
          <cell r="DK49">
            <v>121546840.03964303</v>
          </cell>
          <cell r="DL49">
            <v>121546840.03964303</v>
          </cell>
          <cell r="DM49">
            <v>121546840.03964303</v>
          </cell>
          <cell r="DN49">
            <v>121546840.03964303</v>
          </cell>
          <cell r="DO49">
            <v>299098449.08347291</v>
          </cell>
          <cell r="DP49">
            <v>449257856.18226254</v>
          </cell>
          <cell r="DQ49">
            <v>363136835.60601693</v>
          </cell>
          <cell r="DR49">
            <v>763688226.34489465</v>
          </cell>
          <cell r="DS49">
            <v>135616394.30220598</v>
          </cell>
          <cell r="DT49">
            <v>135617523.36027873</v>
          </cell>
          <cell r="DU49">
            <v>135617114.5219869</v>
          </cell>
          <cell r="DV49">
            <v>101711495.20909674</v>
          </cell>
          <cell r="DW49">
            <v>298155630.20168281</v>
          </cell>
          <cell r="DX49">
            <v>12994457.503017358</v>
          </cell>
          <cell r="DY49">
            <v>0</v>
          </cell>
        </row>
        <row r="50">
          <cell r="BI50">
            <v>183748475.62121814</v>
          </cell>
          <cell r="BJ50">
            <v>183748475.62121814</v>
          </cell>
          <cell r="BK50">
            <v>183748475.62121814</v>
          </cell>
          <cell r="BL50">
            <v>183748475.62121814</v>
          </cell>
          <cell r="BM50">
            <v>183748475.62121814</v>
          </cell>
          <cell r="BW50">
            <v>7973609506.700634</v>
          </cell>
          <cell r="DG50">
            <v>2550558876.6712527</v>
          </cell>
          <cell r="DH50">
            <v>442081004.44591284</v>
          </cell>
          <cell r="DI50">
            <v>1089990742.4534166</v>
          </cell>
          <cell r="DJ50">
            <v>0</v>
          </cell>
          <cell r="DK50">
            <v>147515165.33464885</v>
          </cell>
          <cell r="DL50">
            <v>147515165.33464885</v>
          </cell>
          <cell r="DM50">
            <v>147515165.33464885</v>
          </cell>
          <cell r="DN50">
            <v>147515165.33464885</v>
          </cell>
          <cell r="DO50">
            <v>375445325.45078993</v>
          </cell>
          <cell r="DP50">
            <v>551053691.33868527</v>
          </cell>
          <cell r="DQ50">
            <v>442080544.50283456</v>
          </cell>
          <cell r="DR50">
            <v>935027236.64134288</v>
          </cell>
          <cell r="DS50">
            <v>164700918.63261247</v>
          </cell>
          <cell r="DT50">
            <v>164702047.69068521</v>
          </cell>
          <cell r="DU50">
            <v>164701638.85239339</v>
          </cell>
          <cell r="DV50">
            <v>123524888.45690161</v>
          </cell>
          <cell r="DW50">
            <v>364115176.45099753</v>
          </cell>
          <cell r="DX50">
            <v>15591290.032517938</v>
          </cell>
          <cell r="DY50">
            <v>0</v>
          </cell>
        </row>
        <row r="51">
          <cell r="BI51">
            <v>205790037.699873</v>
          </cell>
          <cell r="BJ51">
            <v>205790037.699873</v>
          </cell>
          <cell r="BK51">
            <v>205790037.699873</v>
          </cell>
          <cell r="BL51">
            <v>205790037.699873</v>
          </cell>
          <cell r="BM51">
            <v>205790037.699873</v>
          </cell>
          <cell r="BW51">
            <v>9733023251.3990211</v>
          </cell>
          <cell r="DG51">
            <v>3111160086.9734373</v>
          </cell>
          <cell r="DH51">
            <v>534911742.49595195</v>
          </cell>
          <cell r="DI51">
            <v>1341055693.0887496</v>
          </cell>
          <cell r="DJ51">
            <v>0</v>
          </cell>
          <cell r="DK51">
            <v>177655015.35089532</v>
          </cell>
          <cell r="DL51">
            <v>177655015.35089532</v>
          </cell>
          <cell r="DM51">
            <v>177655015.35089532</v>
          </cell>
          <cell r="DN51">
            <v>177655015.35089532</v>
          </cell>
          <cell r="DO51">
            <v>480934800.50765252</v>
          </cell>
          <cell r="DP51">
            <v>671613091.40367115</v>
          </cell>
          <cell r="DQ51">
            <v>534911282.55287367</v>
          </cell>
          <cell r="DR51">
            <v>1141635908.5027125</v>
          </cell>
          <cell r="DS51">
            <v>198859415.3176918</v>
          </cell>
          <cell r="DT51">
            <v>198860544.37576455</v>
          </cell>
          <cell r="DU51">
            <v>198860135.53747272</v>
          </cell>
          <cell r="DV51">
            <v>149143760.97071111</v>
          </cell>
          <cell r="DW51">
            <v>441875989.49291342</v>
          </cell>
          <cell r="DX51">
            <v>18605275.034142584</v>
          </cell>
          <cell r="DY51">
            <v>0</v>
          </cell>
        </row>
        <row r="52">
          <cell r="BI52">
            <v>230272480.79144886</v>
          </cell>
          <cell r="BJ52">
            <v>230272480.79144886</v>
          </cell>
          <cell r="BK52">
            <v>230272480.79144886</v>
          </cell>
          <cell r="BL52">
            <v>230272480.79144886</v>
          </cell>
          <cell r="BM52">
            <v>230272480.79144886</v>
          </cell>
          <cell r="BW52">
            <v>11818536790.984806</v>
          </cell>
          <cell r="DG52">
            <v>3767525123.4506598</v>
          </cell>
          <cell r="DH52">
            <v>642693790.59115899</v>
          </cell>
          <cell r="DI52">
            <v>1646161798.465951</v>
          </cell>
          <cell r="DJ52">
            <v>0</v>
          </cell>
          <cell r="DK52">
            <v>212200543.58653861</v>
          </cell>
          <cell r="DL52">
            <v>212200543.58653861</v>
          </cell>
          <cell r="DM52">
            <v>212200543.58653861</v>
          </cell>
          <cell r="DN52">
            <v>212200543.58653861</v>
          </cell>
          <cell r="DO52">
            <v>621880555.70907712</v>
          </cell>
          <cell r="DP52">
            <v>812558846.60509574</v>
          </cell>
          <cell r="DQ52">
            <v>642693330.64808071</v>
          </cell>
          <cell r="DR52">
            <v>1387530978.4840212</v>
          </cell>
          <cell r="DS52">
            <v>238471621.02789611</v>
          </cell>
          <cell r="DT52">
            <v>238472750.08596885</v>
          </cell>
          <cell r="DU52">
            <v>238472341.24767703</v>
          </cell>
          <cell r="DV52">
            <v>178852915.25336432</v>
          </cell>
          <cell r="DW52">
            <v>532385273.47029877</v>
          </cell>
          <cell r="DX52">
            <v>22059827.857706912</v>
          </cell>
          <cell r="DY52">
            <v>0</v>
          </cell>
        </row>
        <row r="53">
          <cell r="BI53">
            <v>257456918.25969905</v>
          </cell>
          <cell r="BJ53">
            <v>257456918.25969905</v>
          </cell>
          <cell r="BK53">
            <v>257456918.25969905</v>
          </cell>
          <cell r="BL53">
            <v>257456918.25969905</v>
          </cell>
          <cell r="BM53">
            <v>257456918.25969905</v>
          </cell>
          <cell r="BW53">
            <v>14283564322.090681</v>
          </cell>
          <cell r="DG53">
            <v>4546821694.8423977</v>
          </cell>
          <cell r="DH53">
            <v>769630757.8900193</v>
          </cell>
          <cell r="DI53">
            <v>2007048416.8877742</v>
          </cell>
          <cell r="DJ53">
            <v>0</v>
          </cell>
          <cell r="DK53">
            <v>252370469.94693744</v>
          </cell>
          <cell r="DL53">
            <v>252370469.94693744</v>
          </cell>
          <cell r="DM53">
            <v>252370469.94693744</v>
          </cell>
          <cell r="DN53">
            <v>252370469.94693744</v>
          </cell>
          <cell r="DO53">
            <v>788987449.36833632</v>
          </cell>
          <cell r="DP53">
            <v>979665740.26435494</v>
          </cell>
          <cell r="DQ53">
            <v>769630297.94694102</v>
          </cell>
          <cell r="DR53">
            <v>1677999715.9960651</v>
          </cell>
          <cell r="DS53">
            <v>285068735.60595876</v>
          </cell>
          <cell r="DT53">
            <v>285069864.66403151</v>
          </cell>
          <cell r="DU53">
            <v>285069455.82573968</v>
          </cell>
          <cell r="DV53">
            <v>213800751.18691131</v>
          </cell>
          <cell r="DW53">
            <v>639237277.58895969</v>
          </cell>
          <cell r="DX53">
            <v>26076820.493746795</v>
          </cell>
          <cell r="DY53">
            <v>0</v>
          </cell>
        </row>
        <row r="54">
          <cell r="BI54">
            <v>287757703.85987711</v>
          </cell>
          <cell r="BJ54">
            <v>287757703.85987711</v>
          </cell>
          <cell r="BK54">
            <v>287757703.85987711</v>
          </cell>
          <cell r="BL54">
            <v>287757703.85987711</v>
          </cell>
          <cell r="BM54">
            <v>287757703.85987711</v>
          </cell>
          <cell r="BW54">
            <v>17183807112.665421</v>
          </cell>
          <cell r="DG54">
            <v>5467681336.4937744</v>
          </cell>
          <cell r="DH54">
            <v>918456558.56094885</v>
          </cell>
          <cell r="DI54">
            <v>2431946077.803278</v>
          </cell>
          <cell r="DJ54">
            <v>0</v>
          </cell>
          <cell r="DK54">
            <v>298878532.65660292</v>
          </cell>
          <cell r="DL54">
            <v>298878532.65660292</v>
          </cell>
          <cell r="DM54">
            <v>298878532.65660292</v>
          </cell>
          <cell r="DN54">
            <v>298878532.65660292</v>
          </cell>
          <cell r="DO54">
            <v>986181635.25731802</v>
          </cell>
          <cell r="DP54">
            <v>1176859926.1533365</v>
          </cell>
          <cell r="DQ54">
            <v>918456098.61787057</v>
          </cell>
          <cell r="DR54">
            <v>2019554928.5358486</v>
          </cell>
          <cell r="DS54">
            <v>339638195.85196626</v>
          </cell>
          <cell r="DT54">
            <v>339639324.91003901</v>
          </cell>
          <cell r="DU54">
            <v>339638916.07174718</v>
          </cell>
          <cell r="DV54">
            <v>254727846.37141696</v>
          </cell>
          <cell r="DW54">
            <v>764809046.90505648</v>
          </cell>
          <cell r="DX54">
            <v>30727626.764713343</v>
          </cell>
          <cell r="DY54">
            <v>0</v>
          </cell>
        </row>
        <row r="55">
          <cell r="BI55">
            <v>321258683.21790576</v>
          </cell>
          <cell r="BJ55">
            <v>321258683.21790576</v>
          </cell>
          <cell r="BK55">
            <v>321258683.21790576</v>
          </cell>
          <cell r="BL55">
            <v>321258683.21790576</v>
          </cell>
          <cell r="BM55">
            <v>321258683.21790576</v>
          </cell>
          <cell r="BW55">
            <v>20672749056.081966</v>
          </cell>
          <cell r="DG55">
            <v>6580089627.1892872</v>
          </cell>
          <cell r="DH55">
            <v>1096882442.8111203</v>
          </cell>
          <cell r="DI55">
            <v>2943433612.653769</v>
          </cell>
          <cell r="DJ55">
            <v>0</v>
          </cell>
          <cell r="DK55">
            <v>353948250.01776695</v>
          </cell>
          <cell r="DL55">
            <v>353948250.01776695</v>
          </cell>
          <cell r="DM55">
            <v>353948250.01776695</v>
          </cell>
          <cell r="DN55">
            <v>353948250.01776695</v>
          </cell>
          <cell r="DO55">
            <v>1224082814.2575464</v>
          </cell>
          <cell r="DP55">
            <v>1414761105.1535649</v>
          </cell>
          <cell r="DQ55">
            <v>1096881982.868042</v>
          </cell>
          <cell r="DR55">
            <v>2430209810.8980484</v>
          </cell>
          <cell r="DS55">
            <v>404987593.78721416</v>
          </cell>
          <cell r="DT55">
            <v>404988722.84528691</v>
          </cell>
          <cell r="DU55">
            <v>404988314.00699508</v>
          </cell>
          <cell r="DV55">
            <v>303739894.82285291</v>
          </cell>
          <cell r="DW55">
            <v>915700072.47464585</v>
          </cell>
          <cell r="DX55">
            <v>36234598.500829741</v>
          </cell>
          <cell r="DY55">
            <v>0</v>
          </cell>
        </row>
        <row r="56">
          <cell r="BI56">
            <v>359094546.63591033</v>
          </cell>
          <cell r="BJ56">
            <v>359094546.63591033</v>
          </cell>
          <cell r="BK56">
            <v>359094546.63591033</v>
          </cell>
          <cell r="BL56">
            <v>359094546.63591033</v>
          </cell>
          <cell r="BM56">
            <v>359094546.63591033</v>
          </cell>
          <cell r="BW56">
            <v>28017818804.697124</v>
          </cell>
          <cell r="DG56">
            <v>8931425086.7304268</v>
          </cell>
          <cell r="DH56">
            <v>1471269836.3691268</v>
          </cell>
          <cell r="DI56">
            <v>4020938794.1133976</v>
          </cell>
          <cell r="DJ56">
            <v>0</v>
          </cell>
          <cell r="DK56">
            <v>468090748.05374455</v>
          </cell>
          <cell r="DL56">
            <v>468090748.05374455</v>
          </cell>
          <cell r="DM56">
            <v>468090748.05374455</v>
          </cell>
          <cell r="DN56">
            <v>468090748.05374455</v>
          </cell>
          <cell r="DO56">
            <v>1726309805.6158478</v>
          </cell>
          <cell r="DP56">
            <v>1916988096.5118663</v>
          </cell>
          <cell r="DQ56">
            <v>1471269376.4260485</v>
          </cell>
          <cell r="DR56">
            <v>3294268521.0303988</v>
          </cell>
          <cell r="DS56">
            <v>541958591.43038726</v>
          </cell>
          <cell r="DT56">
            <v>541959720.48846006</v>
          </cell>
          <cell r="DU56">
            <v>541959311.65016818</v>
          </cell>
          <cell r="DV56">
            <v>406468143.05523276</v>
          </cell>
          <cell r="DW56">
            <v>1233016217.0146637</v>
          </cell>
          <cell r="DX56">
            <v>47648848.304427505</v>
          </cell>
          <cell r="DY56">
            <v>0</v>
          </cell>
        </row>
        <row r="57">
          <cell r="BI57">
            <v>400730846.53710729</v>
          </cell>
          <cell r="BJ57">
            <v>400730846.53710729</v>
          </cell>
          <cell r="BK57">
            <v>400730846.53710729</v>
          </cell>
          <cell r="BL57">
            <v>400730846.53710729</v>
          </cell>
          <cell r="BM57">
            <v>400730846.53710729</v>
          </cell>
          <cell r="BW57">
            <v>33457103861.513256</v>
          </cell>
          <cell r="DG57">
            <v>10679454564.014669</v>
          </cell>
          <cell r="DH57">
            <v>1747624972.7778735</v>
          </cell>
          <cell r="DI57">
            <v>4819372067.7377043</v>
          </cell>
          <cell r="DJ57">
            <v>0</v>
          </cell>
          <cell r="DK57">
            <v>551330246.97204185</v>
          </cell>
          <cell r="DL57">
            <v>551330246.97204185</v>
          </cell>
          <cell r="DM57">
            <v>551330246.97204185</v>
          </cell>
          <cell r="DN57">
            <v>551330246.97204185</v>
          </cell>
          <cell r="DO57">
            <v>2099222760.7698195</v>
          </cell>
          <cell r="DP57">
            <v>2289901051.6658378</v>
          </cell>
          <cell r="DQ57">
            <v>1747624512.8347952</v>
          </cell>
          <cell r="DR57">
            <v>3933797591.2196765</v>
          </cell>
          <cell r="DS57">
            <v>642955850.11792123</v>
          </cell>
          <cell r="DT57">
            <v>642956979.17599404</v>
          </cell>
          <cell r="DU57">
            <v>642956570.33770216</v>
          </cell>
          <cell r="DV57">
            <v>482216087.07088327</v>
          </cell>
          <cell r="DW57">
            <v>1467751603.9642618</v>
          </cell>
          <cell r="DX57">
            <v>55972798.196257226</v>
          </cell>
          <cell r="DY57">
            <v>0</v>
          </cell>
        </row>
        <row r="58">
          <cell r="BI58">
            <v>446039811.38144296</v>
          </cell>
          <cell r="BJ58">
            <v>446039811.38144296</v>
          </cell>
          <cell r="BK58">
            <v>446039811.38144296</v>
          </cell>
          <cell r="BL58">
            <v>446039811.38144296</v>
          </cell>
          <cell r="BM58">
            <v>446039811.38144296</v>
          </cell>
          <cell r="BW58">
            <v>39854010313.75798</v>
          </cell>
          <cell r="DG58">
            <v>12742972774.416193</v>
          </cell>
          <cell r="DH58">
            <v>2071616617.0278325</v>
          </cell>
          <cell r="DI58">
            <v>5758947836.0625849</v>
          </cell>
          <cell r="DJ58">
            <v>0</v>
          </cell>
          <cell r="DK58">
            <v>647756331.57024384</v>
          </cell>
          <cell r="DL58">
            <v>647756331.57024384</v>
          </cell>
          <cell r="DM58">
            <v>647756331.57024384</v>
          </cell>
          <cell r="DN58">
            <v>647756331.57024384</v>
          </cell>
          <cell r="DO58">
            <v>2538925706.537621</v>
          </cell>
          <cell r="DP58">
            <v>2729603997.433639</v>
          </cell>
          <cell r="DQ58">
            <v>2071616157.084754</v>
          </cell>
          <cell r="DR58">
            <v>4685535346.7472591</v>
          </cell>
          <cell r="DS58">
            <v>761238513.89171565</v>
          </cell>
          <cell r="DT58">
            <v>761239642.94978845</v>
          </cell>
          <cell r="DU58">
            <v>761239234.11149657</v>
          </cell>
          <cell r="DV58">
            <v>570928084.90122914</v>
          </cell>
          <cell r="DW58">
            <v>1743530205.9151196</v>
          </cell>
          <cell r="DX58">
            <v>65615406.65607743</v>
          </cell>
          <cell r="DY58">
            <v>0</v>
          </cell>
        </row>
        <row r="59">
          <cell r="BI59">
            <v>495763117.40878624</v>
          </cell>
          <cell r="BJ59">
            <v>495763117.40878624</v>
          </cell>
          <cell r="BK59">
            <v>495763117.40878624</v>
          </cell>
          <cell r="BL59">
            <v>495763117.40878624</v>
          </cell>
          <cell r="BM59">
            <v>495763117.40878624</v>
          </cell>
          <cell r="BW59">
            <v>47164518675.831024</v>
          </cell>
          <cell r="DG59">
            <v>15109781748.845425</v>
          </cell>
          <cell r="DH59">
            <v>2440751961.6635842</v>
          </cell>
          <cell r="DI59">
            <v>6833348827.3906441</v>
          </cell>
          <cell r="DJ59">
            <v>0</v>
          </cell>
          <cell r="DK59">
            <v>756325550.58075905</v>
          </cell>
          <cell r="DL59">
            <v>756325550.58075905</v>
          </cell>
          <cell r="DM59">
            <v>756325550.58075905</v>
          </cell>
          <cell r="DN59">
            <v>756325550.58075905</v>
          </cell>
          <cell r="DO59">
            <v>3042686882.7464118</v>
          </cell>
          <cell r="DP59">
            <v>3233365173.6424298</v>
          </cell>
          <cell r="DQ59">
            <v>2440751501.7205057</v>
          </cell>
          <cell r="DR59">
            <v>5544209299.9014244</v>
          </cell>
          <cell r="DS59">
            <v>895864345.46475458</v>
          </cell>
          <cell r="DT59">
            <v>895865474.52282739</v>
          </cell>
          <cell r="DU59">
            <v>895865065.6845355</v>
          </cell>
          <cell r="DV59">
            <v>671897458.58100832</v>
          </cell>
          <cell r="DW59">
            <v>2058380941.0456138</v>
          </cell>
          <cell r="DX59">
            <v>76472328.557128951</v>
          </cell>
          <cell r="DY59">
            <v>0</v>
          </cell>
        </row>
        <row r="60">
          <cell r="BI60">
            <v>550081695.47741854</v>
          </cell>
          <cell r="BJ60">
            <v>550081695.47741854</v>
          </cell>
          <cell r="BK60">
            <v>550081695.47741854</v>
          </cell>
          <cell r="BL60">
            <v>550081695.47741854</v>
          </cell>
          <cell r="BM60">
            <v>550081695.47741854</v>
          </cell>
          <cell r="BW60">
            <v>55328004022.745796</v>
          </cell>
          <cell r="DG60">
            <v>17762048318.456253</v>
          </cell>
          <cell r="DH60">
            <v>2851733808.4861631</v>
          </cell>
          <cell r="DI60">
            <v>8033798128.807291</v>
          </cell>
          <cell r="DJ60">
            <v>0</v>
          </cell>
          <cell r="DK60">
            <v>875797017.68034601</v>
          </cell>
          <cell r="DL60">
            <v>875797017.68034601</v>
          </cell>
          <cell r="DM60">
            <v>875797017.68034601</v>
          </cell>
          <cell r="DN60">
            <v>875797017.68034601</v>
          </cell>
          <cell r="DO60">
            <v>3606592207.4564619</v>
          </cell>
          <cell r="DP60">
            <v>3797270498.3524799</v>
          </cell>
          <cell r="DQ60">
            <v>2851733348.5430846</v>
          </cell>
          <cell r="DR60">
            <v>6502609408.9743128</v>
          </cell>
          <cell r="DS60">
            <v>1045601917.5629036</v>
          </cell>
          <cell r="DT60">
            <v>1045603046.6209764</v>
          </cell>
          <cell r="DU60">
            <v>1045602637.7826846</v>
          </cell>
          <cell r="DV60">
            <v>784200637.65462005</v>
          </cell>
          <cell r="DW60">
            <v>2409627054.3183994</v>
          </cell>
          <cell r="DX60">
            <v>88419475.267087638</v>
          </cell>
          <cell r="DY60">
            <v>0</v>
          </cell>
        </row>
        <row r="61">
          <cell r="BI61">
            <v>609595757.41032636</v>
          </cell>
          <cell r="BJ61">
            <v>609595757.41032636</v>
          </cell>
          <cell r="BK61">
            <v>609595757.41032636</v>
          </cell>
          <cell r="BL61">
            <v>609595757.41032636</v>
          </cell>
          <cell r="BM61">
            <v>609595757.41032636</v>
          </cell>
          <cell r="BW61">
            <v>65144066755.629868</v>
          </cell>
          <cell r="DG61">
            <v>20962091849.118786</v>
          </cell>
          <cell r="DH61">
            <v>3344483874.2695971</v>
          </cell>
          <cell r="DI61">
            <v>9478065563.0001125</v>
          </cell>
          <cell r="DJ61">
            <v>0</v>
          </cell>
          <cell r="DK61">
            <v>1017391864.1698385</v>
          </cell>
          <cell r="DL61">
            <v>1017391864.1698385</v>
          </cell>
          <cell r="DM61">
            <v>1017391864.1698385</v>
          </cell>
          <cell r="DN61">
            <v>1017391864.1698385</v>
          </cell>
          <cell r="DO61">
            <v>4286247470.6060262</v>
          </cell>
          <cell r="DP61">
            <v>4476925761.5020437</v>
          </cell>
          <cell r="DQ61">
            <v>3344483414.3265185</v>
          </cell>
          <cell r="DR61">
            <v>7654483485.166338</v>
          </cell>
          <cell r="DS61">
            <v>1224955389.7829275</v>
          </cell>
          <cell r="DT61">
            <v>1224956518.8410003</v>
          </cell>
          <cell r="DU61">
            <v>1224956110.0027084</v>
          </cell>
          <cell r="DV61">
            <v>918715741.81963801</v>
          </cell>
          <cell r="DW61">
            <v>2831579696.8570871</v>
          </cell>
          <cell r="DX61">
            <v>102578959.91603689</v>
          </cell>
          <cell r="DY61">
            <v>0</v>
          </cell>
        </row>
        <row r="62">
          <cell r="BI62">
            <v>674987103.94989276</v>
          </cell>
          <cell r="BJ62">
            <v>674987103.94989276</v>
          </cell>
          <cell r="BK62">
            <v>674987103.94989276</v>
          </cell>
          <cell r="BL62">
            <v>674987103.94989276</v>
          </cell>
          <cell r="BM62">
            <v>674987103.94989276</v>
          </cell>
          <cell r="BW62">
            <v>76758311614.324997</v>
          </cell>
          <cell r="DG62">
            <v>24760835190.273338</v>
          </cell>
          <cell r="DH62">
            <v>3925856768.2202063</v>
          </cell>
          <cell r="DI62">
            <v>11187830392.027584</v>
          </cell>
          <cell r="DJ62">
            <v>0</v>
          </cell>
          <cell r="DK62">
            <v>1182554618.1330798</v>
          </cell>
          <cell r="DL62">
            <v>1182554618.1330798</v>
          </cell>
          <cell r="DM62">
            <v>1182554618.1330798</v>
          </cell>
          <cell r="DN62">
            <v>1182554618.1330798</v>
          </cell>
          <cell r="DO62">
            <v>5092241709.9466438</v>
          </cell>
          <cell r="DP62">
            <v>5282920000.8426609</v>
          </cell>
          <cell r="DQ62">
            <v>3925856308.2771282</v>
          </cell>
          <cell r="DR62">
            <v>9016745879.8551559</v>
          </cell>
          <cell r="DS62">
            <v>1436363714.8558764</v>
          </cell>
          <cell r="DT62">
            <v>1436364843.9139493</v>
          </cell>
          <cell r="DU62">
            <v>1436364435.0756574</v>
          </cell>
          <cell r="DV62">
            <v>1077271985.6243496</v>
          </cell>
          <cell r="DW62">
            <v>3330371213.826076</v>
          </cell>
          <cell r="DX62">
            <v>119095235.31236102</v>
          </cell>
          <cell r="DY62">
            <v>0</v>
          </cell>
        </row>
        <row r="63">
          <cell r="BI63">
            <v>747803440.3884095</v>
          </cell>
          <cell r="BJ63">
            <v>747803440.3884095</v>
          </cell>
          <cell r="BK63">
            <v>747803440.3884095</v>
          </cell>
          <cell r="BL63">
            <v>747803440.3884095</v>
          </cell>
          <cell r="BM63">
            <v>747803440.3884095</v>
          </cell>
          <cell r="BW63">
            <v>90369369460.669708</v>
          </cell>
          <cell r="DG63">
            <v>29226918813.697109</v>
          </cell>
          <cell r="DH63">
            <v>4605312225.4590368</v>
          </cell>
          <cell r="DI63">
            <v>13192605707.431141</v>
          </cell>
          <cell r="DJ63">
            <v>0</v>
          </cell>
          <cell r="DK63">
            <v>1373412892.6383691</v>
          </cell>
          <cell r="DL63">
            <v>1373412892.6383691</v>
          </cell>
          <cell r="DM63">
            <v>1373412892.6383691</v>
          </cell>
          <cell r="DN63">
            <v>1373412892.6383691</v>
          </cell>
          <cell r="DO63">
            <v>6038898751.4928789</v>
          </cell>
          <cell r="DP63">
            <v>6229577042.388896</v>
          </cell>
          <cell r="DQ63">
            <v>4605311765.5159588</v>
          </cell>
          <cell r="DR63">
            <v>10612511912.993885</v>
          </cell>
          <cell r="DS63">
            <v>1683207083.2160504</v>
          </cell>
          <cell r="DT63">
            <v>1683208212.2741232</v>
          </cell>
          <cell r="DU63">
            <v>1683207803.4358313</v>
          </cell>
          <cell r="DV63">
            <v>1262404511.8944802</v>
          </cell>
          <cell r="DW63">
            <v>3914397533.8122616</v>
          </cell>
          <cell r="DX63">
            <v>138181062.76288995</v>
          </cell>
          <cell r="DY63">
            <v>0</v>
          </cell>
        </row>
        <row r="64">
          <cell r="BI64">
            <v>829142764.59230602</v>
          </cell>
          <cell r="BJ64">
            <v>829142764.59230602</v>
          </cell>
          <cell r="BK64">
            <v>829142764.59230602</v>
          </cell>
          <cell r="BL64">
            <v>829142764.59230602</v>
          </cell>
          <cell r="BM64">
            <v>829142764.59230602</v>
          </cell>
          <cell r="BW64">
            <v>106301394506.82732</v>
          </cell>
          <cell r="DG64">
            <v>34470760552.025848</v>
          </cell>
          <cell r="DH64">
            <v>5398498370.7524595</v>
          </cell>
          <cell r="DI64">
            <v>15540436697.499668</v>
          </cell>
          <cell r="DJ64">
            <v>0</v>
          </cell>
          <cell r="DK64">
            <v>1593742377.4420977</v>
          </cell>
          <cell r="DL64">
            <v>1593742377.4420977</v>
          </cell>
          <cell r="DM64">
            <v>1593742377.4420977</v>
          </cell>
          <cell r="DN64">
            <v>1593742377.4420977</v>
          </cell>
          <cell r="DO64">
            <v>7149359354.9036703</v>
          </cell>
          <cell r="DP64">
            <v>7340037645.7996874</v>
          </cell>
          <cell r="DQ64">
            <v>5398497910.8093815</v>
          </cell>
          <cell r="DR64">
            <v>12479583967.220684</v>
          </cell>
          <cell r="DS64">
            <v>1971104276.6929221</v>
          </cell>
          <cell r="DT64">
            <v>1971105405.7509949</v>
          </cell>
          <cell r="DU64">
            <v>1971104996.912703</v>
          </cell>
          <cell r="DV64">
            <v>1478327407.0021341</v>
          </cell>
          <cell r="DW64">
            <v>4597418936.7038193</v>
          </cell>
          <cell r="DX64">
            <v>160214011.2432628</v>
          </cell>
          <cell r="DY64">
            <v>0</v>
          </cell>
        </row>
        <row r="65">
          <cell r="BI65">
            <v>919063687.66778183</v>
          </cell>
          <cell r="BJ65">
            <v>919063687.66778183</v>
          </cell>
          <cell r="BK65">
            <v>919063687.66778183</v>
          </cell>
          <cell r="BL65">
            <v>919063687.66778183</v>
          </cell>
          <cell r="BM65">
            <v>919063687.66778183</v>
          </cell>
          <cell r="BW65">
            <v>124934392788.88699</v>
          </cell>
          <cell r="DG65">
            <v>40622026610.628181</v>
          </cell>
          <cell r="DH65">
            <v>6323730125.0215712</v>
          </cell>
          <cell r="DI65">
            <v>18287663290.94487</v>
          </cell>
          <cell r="DJ65">
            <v>0</v>
          </cell>
          <cell r="DK65">
            <v>1847926925.3182273</v>
          </cell>
          <cell r="DL65">
            <v>1847926925.3182273</v>
          </cell>
          <cell r="DM65">
            <v>1847926925.3182273</v>
          </cell>
          <cell r="DN65">
            <v>1847926925.3182273</v>
          </cell>
          <cell r="DO65">
            <v>8450784240.0294533</v>
          </cell>
          <cell r="DP65">
            <v>8641462530.9254704</v>
          </cell>
          <cell r="DQ65">
            <v>6323729665.0784931</v>
          </cell>
          <cell r="DR65">
            <v>14662266679.833014</v>
          </cell>
          <cell r="DS65">
            <v>2306627879.8894134</v>
          </cell>
          <cell r="DT65">
            <v>2306629008.9474859</v>
          </cell>
          <cell r="DU65">
            <v>2306628600.1091943</v>
          </cell>
          <cell r="DV65">
            <v>1729970109.3995023</v>
          </cell>
          <cell r="DW65">
            <v>5395558417.0348663</v>
          </cell>
          <cell r="DX65">
            <v>185632466.03087574</v>
          </cell>
          <cell r="DY65">
            <v>0</v>
          </cell>
        </row>
        <row r="66">
          <cell r="BI66">
            <v>1022554993.6024911</v>
          </cell>
          <cell r="BJ66">
            <v>1022554993.6024911</v>
          </cell>
          <cell r="BK66">
            <v>1022554993.6024911</v>
          </cell>
          <cell r="BL66">
            <v>1022554993.6024911</v>
          </cell>
          <cell r="BM66">
            <v>1022554993.6024911</v>
          </cell>
          <cell r="BW66">
            <v>146769518553.0144</v>
          </cell>
          <cell r="DG66">
            <v>47851422220.285439</v>
          </cell>
          <cell r="DH66">
            <v>7405200687.7670479</v>
          </cell>
          <cell r="DI66">
            <v>21508564749.556389</v>
          </cell>
          <cell r="DJ66">
            <v>0</v>
          </cell>
          <cell r="DK66">
            <v>2141804795.629498</v>
          </cell>
          <cell r="DL66">
            <v>2141804795.629498</v>
          </cell>
          <cell r="DM66">
            <v>2141804795.629498</v>
          </cell>
          <cell r="DN66">
            <v>2141804795.629498</v>
          </cell>
          <cell r="DO66">
            <v>9978949165.6480618</v>
          </cell>
          <cell r="DP66">
            <v>10169627456.544079</v>
          </cell>
          <cell r="DQ66">
            <v>7405200227.8239689</v>
          </cell>
          <cell r="DR66">
            <v>17219004151.541077</v>
          </cell>
          <cell r="DS66">
            <v>2698465040.3044405</v>
          </cell>
          <cell r="DT66">
            <v>2698466169.3625131</v>
          </cell>
          <cell r="DU66">
            <v>2698465760.5242214</v>
          </cell>
          <cell r="DV66">
            <v>2023847979.710773</v>
          </cell>
          <cell r="DW66">
            <v>6330090044.6247072</v>
          </cell>
          <cell r="DX66">
            <v>215020253.06200281</v>
          </cell>
          <cell r="DY66">
            <v>0</v>
          </cell>
        </row>
        <row r="67">
          <cell r="BI67">
            <v>1135917977.3287802</v>
          </cell>
          <cell r="BJ67">
            <v>1135917977.3287802</v>
          </cell>
          <cell r="BK67">
            <v>1135917977.3287802</v>
          </cell>
          <cell r="BL67">
            <v>1135917977.3287802</v>
          </cell>
          <cell r="BM67">
            <v>1135917977.3287802</v>
          </cell>
          <cell r="BW67">
            <v>172360079168.74878</v>
          </cell>
          <cell r="DG67">
            <v>56348188478.248901</v>
          </cell>
          <cell r="DH67">
            <v>8669519506.9520111</v>
          </cell>
          <cell r="DI67">
            <v>25285207415.895985</v>
          </cell>
          <cell r="DJ67">
            <v>0</v>
          </cell>
          <cell r="DK67">
            <v>2481675445.9480367</v>
          </cell>
          <cell r="DL67">
            <v>2481675445.9480367</v>
          </cell>
          <cell r="DM67">
            <v>2481675445.9480367</v>
          </cell>
          <cell r="DN67">
            <v>2481675445.9480367</v>
          </cell>
          <cell r="DO67">
            <v>11773466199.329947</v>
          </cell>
          <cell r="DP67">
            <v>11964144490.225964</v>
          </cell>
          <cell r="DQ67">
            <v>8669519047.0089321</v>
          </cell>
          <cell r="DR67">
            <v>20214284192.798367</v>
          </cell>
          <cell r="DS67">
            <v>3156157516.0667391</v>
          </cell>
          <cell r="DT67">
            <v>3156158645.1248116</v>
          </cell>
          <cell r="DU67">
            <v>3156158236.28652</v>
          </cell>
          <cell r="DV67">
            <v>2367117336.5324969</v>
          </cell>
          <cell r="DW67">
            <v>7424473538.6504021</v>
          </cell>
          <cell r="DX67">
            <v>249007318.09385669</v>
          </cell>
          <cell r="DY67">
            <v>0</v>
          </cell>
        </row>
        <row r="68">
          <cell r="BI68">
            <v>1261587824.3265905</v>
          </cell>
          <cell r="BJ68">
            <v>1261587824.3265905</v>
          </cell>
          <cell r="BK68">
            <v>1261587824.3265905</v>
          </cell>
          <cell r="BL68">
            <v>1261587824.3265905</v>
          </cell>
          <cell r="BM68">
            <v>1261587824.3265905</v>
          </cell>
          <cell r="BW68">
            <v>202360240298.94177</v>
          </cell>
          <cell r="DG68">
            <v>66336445034.899864</v>
          </cell>
          <cell r="DH68">
            <v>10148096068.094044</v>
          </cell>
          <cell r="DI68">
            <v>29714645284.168278</v>
          </cell>
          <cell r="DJ68">
            <v>0</v>
          </cell>
          <cell r="DK68">
            <v>2874913893.0602794</v>
          </cell>
          <cell r="DL68">
            <v>2874913893.0602794</v>
          </cell>
          <cell r="DM68">
            <v>2874913893.0602794</v>
          </cell>
          <cell r="DN68">
            <v>2874913893.0602794</v>
          </cell>
          <cell r="DO68">
            <v>13881224275.851566</v>
          </cell>
          <cell r="DP68">
            <v>14071902566.747585</v>
          </cell>
          <cell r="DQ68">
            <v>10148095608.150965</v>
          </cell>
          <cell r="DR68">
            <v>23724330571.722252</v>
          </cell>
          <cell r="DS68">
            <v>3690961804.139389</v>
          </cell>
          <cell r="DT68">
            <v>3690962933.1974616</v>
          </cell>
          <cell r="DU68">
            <v>3690962524.35917</v>
          </cell>
          <cell r="DV68">
            <v>2768220552.5869846</v>
          </cell>
          <cell r="DW68">
            <v>8706430876.2363129</v>
          </cell>
          <cell r="DX68">
            <v>288331162.80508095</v>
          </cell>
          <cell r="DY68">
            <v>0</v>
          </cell>
        </row>
        <row r="69">
          <cell r="BI69">
            <v>1399117810.1711049</v>
          </cell>
          <cell r="BJ69">
            <v>1399117810.1711049</v>
          </cell>
          <cell r="BK69">
            <v>1399117810.1711049</v>
          </cell>
          <cell r="BL69">
            <v>1399117810.1711049</v>
          </cell>
          <cell r="BM69">
            <v>1399117810.1711049</v>
          </cell>
          <cell r="BW69">
            <v>237608897246.83551</v>
          </cell>
          <cell r="DG69">
            <v>78103480672.548294</v>
          </cell>
          <cell r="DH69">
            <v>11881225348.057766</v>
          </cell>
          <cell r="DI69">
            <v>34921330510.501389</v>
          </cell>
          <cell r="DJ69">
            <v>0</v>
          </cell>
          <cell r="DK69">
            <v>3331000545.6823111</v>
          </cell>
          <cell r="DL69">
            <v>3331000545.6823111</v>
          </cell>
          <cell r="DM69">
            <v>3331000545.6823111</v>
          </cell>
          <cell r="DN69">
            <v>3331000545.6823111</v>
          </cell>
          <cell r="DO69">
            <v>16362335666.115419</v>
          </cell>
          <cell r="DP69">
            <v>16553013957.011438</v>
          </cell>
          <cell r="DQ69">
            <v>11881224888.114685</v>
          </cell>
          <cell r="DR69">
            <v>27846897824.772808</v>
          </cell>
          <cell r="DS69">
            <v>4317320807.0736456</v>
          </cell>
          <cell r="DT69">
            <v>4317321936.1317177</v>
          </cell>
          <cell r="DU69">
            <v>4317321527.2934265</v>
          </cell>
          <cell r="DV69">
            <v>3237989804.7876778</v>
          </cell>
          <cell r="DW69">
            <v>10211516829.889019</v>
          </cell>
          <cell r="DX69">
            <v>333939828.06728417</v>
          </cell>
          <cell r="DY69">
            <v>0</v>
          </cell>
        </row>
        <row r="70">
          <cell r="BI70">
            <v>1553320598.5501513</v>
          </cell>
          <cell r="BJ70">
            <v>1553320598.5501513</v>
          </cell>
          <cell r="BK70">
            <v>1553320598.5501513</v>
          </cell>
          <cell r="BL70">
            <v>1553320598.5501513</v>
          </cell>
          <cell r="BM70">
            <v>1553320598.5501513</v>
          </cell>
          <cell r="BW70">
            <v>279372747667.5108</v>
          </cell>
          <cell r="DG70">
            <v>92081672816.412537</v>
          </cell>
          <cell r="DH70">
            <v>13929937479.066875</v>
          </cell>
          <cell r="DI70">
            <v>41093075805.166313</v>
          </cell>
          <cell r="DJ70">
            <v>0</v>
          </cell>
          <cell r="DK70">
            <v>3864519329.7992668</v>
          </cell>
          <cell r="DL70">
            <v>3864519329.7992668</v>
          </cell>
          <cell r="DM70">
            <v>3864519329.7992668</v>
          </cell>
          <cell r="DN70">
            <v>3864519329.7992668</v>
          </cell>
          <cell r="DO70">
            <v>19307359354.441017</v>
          </cell>
          <cell r="DP70">
            <v>19498037645.337036</v>
          </cell>
          <cell r="DQ70">
            <v>13929937019.123795</v>
          </cell>
          <cell r="DR70">
            <v>32729661737.0112</v>
          </cell>
          <cell r="DS70">
            <v>5057133521.0491571</v>
          </cell>
          <cell r="DT70">
            <v>5057134650.1072292</v>
          </cell>
          <cell r="DU70">
            <v>5057134241.2689381</v>
          </cell>
          <cell r="DV70">
            <v>3792849340.2693119</v>
          </cell>
          <cell r="DW70">
            <v>11993469568.839651</v>
          </cell>
          <cell r="DX70">
            <v>387291706.47897977</v>
          </cell>
          <cell r="DY70">
            <v>0</v>
          </cell>
        </row>
        <row r="71">
          <cell r="BI71">
            <v>1723791690.8961737</v>
          </cell>
          <cell r="BJ71">
            <v>1723791690.8961737</v>
          </cell>
          <cell r="BK71">
            <v>1723791690.8961737</v>
          </cell>
          <cell r="BL71">
            <v>1723791690.8961737</v>
          </cell>
          <cell r="BM71">
            <v>1723791690.8961737</v>
          </cell>
          <cell r="BW71">
            <v>329129989606.02582</v>
          </cell>
          <cell r="DG71">
            <v>108777259515.42862</v>
          </cell>
          <cell r="DH71">
            <v>16365233584.036137</v>
          </cell>
          <cell r="DI71">
            <v>48449176410.898186</v>
          </cell>
          <cell r="DJ71">
            <v>0</v>
          </cell>
          <cell r="DK71">
            <v>4492172965.1006231</v>
          </cell>
          <cell r="DL71">
            <v>4492172965.1006231</v>
          </cell>
          <cell r="DM71">
            <v>4492172965.1006231</v>
          </cell>
          <cell r="DN71">
            <v>4492172965.1006231</v>
          </cell>
          <cell r="DO71">
            <v>22822219712.128613</v>
          </cell>
          <cell r="DP71">
            <v>23012898003.024632</v>
          </cell>
          <cell r="DQ71">
            <v>16365233124.093056</v>
          </cell>
          <cell r="DR71">
            <v>38544872668.078293</v>
          </cell>
          <cell r="DS71">
            <v>5935848610.471056</v>
          </cell>
          <cell r="DT71">
            <v>5935849739.5291281</v>
          </cell>
          <cell r="DU71">
            <v>5935849330.6908369</v>
          </cell>
          <cell r="DV71">
            <v>4451885657.3357363</v>
          </cell>
          <cell r="DW71">
            <v>14114938856.158236</v>
          </cell>
          <cell r="DX71">
            <v>450057070.0091154</v>
          </cell>
          <cell r="DY71">
            <v>0</v>
          </cell>
        </row>
        <row r="72">
          <cell r="BI72">
            <v>1913725347.185147</v>
          </cell>
          <cell r="BJ72">
            <v>1913725347.185147</v>
          </cell>
          <cell r="BK72">
            <v>1913725347.185147</v>
          </cell>
          <cell r="BL72">
            <v>1913725347.185147</v>
          </cell>
          <cell r="BM72">
            <v>1913725347.185147</v>
          </cell>
          <cell r="BW72">
            <v>387445150652.99646</v>
          </cell>
          <cell r="DG72">
            <v>128392425184.6476</v>
          </cell>
          <cell r="DH72">
            <v>19213065044.159782</v>
          </cell>
          <cell r="DI72">
            <v>57074037404.415482</v>
          </cell>
          <cell r="DJ72">
            <v>0</v>
          </cell>
          <cell r="DK72">
            <v>5218660582.479104</v>
          </cell>
          <cell r="DL72">
            <v>5218660582.479104</v>
          </cell>
          <cell r="DM72">
            <v>5218660582.479104</v>
          </cell>
          <cell r="DN72">
            <v>5218660582.479104</v>
          </cell>
          <cell r="DO72">
            <v>26948669378.838383</v>
          </cell>
          <cell r="DP72">
            <v>27139347669.734402</v>
          </cell>
          <cell r="DQ72">
            <v>19213064584.216702</v>
          </cell>
          <cell r="DR72">
            <v>45357873543.853714</v>
          </cell>
          <cell r="DS72">
            <v>6962617776.3659744</v>
          </cell>
          <cell r="DT72">
            <v>6962618905.4240465</v>
          </cell>
          <cell r="DU72">
            <v>6962618496.5857553</v>
          </cell>
          <cell r="DV72">
            <v>5221962531.7569256</v>
          </cell>
          <cell r="DW72">
            <v>16599526507.59264</v>
          </cell>
          <cell r="DX72">
            <v>522705831.7469635</v>
          </cell>
          <cell r="DY72">
            <v>0</v>
          </cell>
        </row>
        <row r="73">
          <cell r="BI73">
            <v>2124855996.6586311</v>
          </cell>
          <cell r="BJ73">
            <v>2124855996.6586311</v>
          </cell>
          <cell r="BK73">
            <v>2124855996.6586311</v>
          </cell>
          <cell r="BL73">
            <v>2124855996.6586311</v>
          </cell>
          <cell r="BM73">
            <v>2124855996.6586311</v>
          </cell>
          <cell r="BW73">
            <v>455919473593.10803</v>
          </cell>
          <cell r="DG73">
            <v>151479811495.59396</v>
          </cell>
          <cell r="DH73">
            <v>22549782189.829403</v>
          </cell>
          <cell r="DI73">
            <v>67205524010.357758</v>
          </cell>
          <cell r="DJ73">
            <v>0</v>
          </cell>
          <cell r="DK73">
            <v>6061265922.2946653</v>
          </cell>
          <cell r="DL73">
            <v>6061265922.2946653</v>
          </cell>
          <cell r="DM73">
            <v>6061265922.2946653</v>
          </cell>
          <cell r="DN73">
            <v>6061265922.2946653</v>
          </cell>
          <cell r="DO73">
            <v>31802076136.176014</v>
          </cell>
          <cell r="DP73">
            <v>31992754427.072033</v>
          </cell>
          <cell r="DQ73">
            <v>22549781729.886322</v>
          </cell>
          <cell r="DR73">
            <v>53355040824.043236</v>
          </cell>
          <cell r="DS73">
            <v>8164734727.836174</v>
          </cell>
          <cell r="DT73">
            <v>8164735856.8942461</v>
          </cell>
          <cell r="DU73">
            <v>8164735448.0559549</v>
          </cell>
          <cell r="DV73">
            <v>6123550245.3595762</v>
          </cell>
          <cell r="DW73">
            <v>19514940983.354481</v>
          </cell>
          <cell r="DX73">
            <v>606966365.72851956</v>
          </cell>
          <cell r="DY73">
            <v>0</v>
          </cell>
        </row>
        <row r="74">
          <cell r="BI74">
            <v>2355542022.8591375</v>
          </cell>
          <cell r="BJ74">
            <v>2355542022.8591375</v>
          </cell>
          <cell r="BK74">
            <v>2355542022.8591375</v>
          </cell>
          <cell r="BL74">
            <v>2355542022.8591375</v>
          </cell>
          <cell r="BM74">
            <v>2355542022.8591375</v>
          </cell>
          <cell r="BW74">
            <v>537227784161.54517</v>
          </cell>
          <cell r="DG74">
            <v>178958185356.55374</v>
          </cell>
          <cell r="DH74">
            <v>26503505047.521458</v>
          </cell>
          <cell r="DI74">
            <v>79240656389.172333</v>
          </cell>
          <cell r="DJ74">
            <v>0</v>
          </cell>
          <cell r="DK74">
            <v>7049696636.717679</v>
          </cell>
          <cell r="DL74">
            <v>7049696636.717679</v>
          </cell>
          <cell r="DM74">
            <v>7049696636.717679</v>
          </cell>
          <cell r="DN74">
            <v>7049696636.717679</v>
          </cell>
          <cell r="DO74">
            <v>37574511508.406418</v>
          </cell>
          <cell r="DP74">
            <v>37765189799.302437</v>
          </cell>
          <cell r="DQ74">
            <v>26503504587.578377</v>
          </cell>
          <cell r="DR74">
            <v>62847929405.3619</v>
          </cell>
          <cell r="DS74">
            <v>9588074956.6053143</v>
          </cell>
          <cell r="DT74">
            <v>9588076085.6633873</v>
          </cell>
          <cell r="DU74">
            <v>9588075676.8250961</v>
          </cell>
          <cell r="DV74">
            <v>7191055416.9364309</v>
          </cell>
          <cell r="DW74">
            <v>22974448483.83503</v>
          </cell>
          <cell r="DX74">
            <v>705809437.17082095</v>
          </cell>
          <cell r="DY74">
            <v>0</v>
          </cell>
        </row>
        <row r="75">
          <cell r="BI75">
            <v>2608512619.2235403</v>
          </cell>
          <cell r="BJ75">
            <v>2608512619.2235403</v>
          </cell>
          <cell r="BK75">
            <v>2608512619.2235403</v>
          </cell>
          <cell r="BL75">
            <v>2608512619.2235403</v>
          </cell>
          <cell r="BM75">
            <v>2608512619.2235403</v>
          </cell>
          <cell r="BW75">
            <v>632474571023.70654</v>
          </cell>
          <cell r="DG75">
            <v>211220024159.18362</v>
          </cell>
          <cell r="DH75">
            <v>31125413868.891129</v>
          </cell>
          <cell r="DI75">
            <v>93344342515.371628</v>
          </cell>
          <cell r="DJ75">
            <v>0</v>
          </cell>
          <cell r="DK75">
            <v>8193733473.6903696</v>
          </cell>
          <cell r="DL75">
            <v>8193733473.6903696</v>
          </cell>
          <cell r="DM75">
            <v>8193733473.6903696</v>
          </cell>
          <cell r="DN75">
            <v>8193733473.6903696</v>
          </cell>
          <cell r="DO75">
            <v>44347209583.284744</v>
          </cell>
          <cell r="DP75">
            <v>44537887874.180771</v>
          </cell>
          <cell r="DQ75">
            <v>31125413408.948048</v>
          </cell>
          <cell r="DR75">
            <v>73964535350.225586</v>
          </cell>
          <cell r="DS75">
            <v>11250741826.338957</v>
          </cell>
          <cell r="DT75">
            <v>11250742955.39703</v>
          </cell>
          <cell r="DU75">
            <v>11250742546.558739</v>
          </cell>
          <cell r="DV75">
            <v>8438055569.2366638</v>
          </cell>
          <cell r="DW75">
            <v>27024338886.718353</v>
          </cell>
          <cell r="DX75">
            <v>820213120.86809003</v>
          </cell>
          <cell r="DY75">
            <v>0</v>
          </cell>
        </row>
        <row r="76">
          <cell r="BI76">
            <v>2892314292.4663196</v>
          </cell>
          <cell r="BJ76">
            <v>2892314292.4663196</v>
          </cell>
          <cell r="BK76">
            <v>2892314292.4663196</v>
          </cell>
          <cell r="BL76">
            <v>2892314292.4663196</v>
          </cell>
          <cell r="BM76">
            <v>2892314292.4663196</v>
          </cell>
          <cell r="BW76">
            <v>744036744307.94946</v>
          </cell>
          <cell r="DG76">
            <v>249091574971.4014</v>
          </cell>
          <cell r="DH76">
            <v>36528068670.074646</v>
          </cell>
          <cell r="DI76">
            <v>109870110142.52115</v>
          </cell>
          <cell r="DJ76">
            <v>0</v>
          </cell>
          <cell r="DK76">
            <v>9517913572.0196629</v>
          </cell>
          <cell r="DL76">
            <v>9517913572.0196629</v>
          </cell>
          <cell r="DM76">
            <v>9517913572.0196629</v>
          </cell>
          <cell r="DN76">
            <v>9517913572.0196629</v>
          </cell>
          <cell r="DO76">
            <v>52292290173.260498</v>
          </cell>
          <cell r="DP76">
            <v>52482968464.156525</v>
          </cell>
          <cell r="DQ76">
            <v>36528068210.131561</v>
          </cell>
          <cell r="DR76">
            <v>86981225716.802582</v>
          </cell>
          <cell r="DS76">
            <v>13192872637.221918</v>
          </cell>
          <cell r="DT76">
            <v>13192873766.279991</v>
          </cell>
          <cell r="DU76">
            <v>13192873357.4417</v>
          </cell>
          <cell r="DV76">
            <v>9894653677.3988857</v>
          </cell>
          <cell r="DW76">
            <v>31764903638.737221</v>
          </cell>
          <cell r="DX76">
            <v>952631130.70101929</v>
          </cell>
          <cell r="DY76">
            <v>0</v>
          </cell>
        </row>
        <row r="77">
          <cell r="BI77">
            <v>3203337094.3120017</v>
          </cell>
          <cell r="BJ77">
            <v>3203337094.3120017</v>
          </cell>
          <cell r="BK77">
            <v>3203337094.3120017</v>
          </cell>
          <cell r="BL77">
            <v>3203337094.3120017</v>
          </cell>
          <cell r="BM77">
            <v>3203337094.3120017</v>
          </cell>
          <cell r="BW77">
            <v>874715841222.61182</v>
          </cell>
          <cell r="DG77">
            <v>293548068730.86188</v>
          </cell>
          <cell r="DH77">
            <v>42843956749.00489</v>
          </cell>
          <cell r="DI77">
            <v>129234745631.12469</v>
          </cell>
          <cell r="DJ77">
            <v>0</v>
          </cell>
          <cell r="DK77">
            <v>11050896115.449335</v>
          </cell>
          <cell r="DL77">
            <v>11050896115.449335</v>
          </cell>
          <cell r="DM77">
            <v>11050896115.449335</v>
          </cell>
          <cell r="DN77">
            <v>11050896115.449335</v>
          </cell>
          <cell r="DO77">
            <v>61612824037.312904</v>
          </cell>
          <cell r="DP77">
            <v>61803502328.208931</v>
          </cell>
          <cell r="DQ77">
            <v>42843956289.061806</v>
          </cell>
          <cell r="DR77">
            <v>102223671146.12387</v>
          </cell>
          <cell r="DS77">
            <v>15461686801.497829</v>
          </cell>
          <cell r="DT77">
            <v>15461687930.555902</v>
          </cell>
          <cell r="DU77">
            <v>15461687521.717611</v>
          </cell>
          <cell r="DV77">
            <v>11596264300.605822</v>
          </cell>
          <cell r="DW77">
            <v>37314300445.952629</v>
          </cell>
          <cell r="DX77">
            <v>1105929385.0439866</v>
          </cell>
          <cell r="DY77">
            <v>0</v>
          </cell>
        </row>
        <row r="78">
          <cell r="BI78">
            <v>3541428825.1145449</v>
          </cell>
          <cell r="BJ78">
            <v>3541428825.1145449</v>
          </cell>
          <cell r="BK78">
            <v>3541428825.1145449</v>
          </cell>
          <cell r="BL78">
            <v>3541428825.1145449</v>
          </cell>
          <cell r="BM78">
            <v>3541428825.1145449</v>
          </cell>
          <cell r="BW78">
            <v>1027784145190.0663</v>
          </cell>
          <cell r="DG78">
            <v>345730445083.4032</v>
          </cell>
          <cell r="DH78">
            <v>50227585511.813454</v>
          </cell>
          <cell r="DI78">
            <v>151925204790.67865</v>
          </cell>
          <cell r="DJ78">
            <v>0</v>
          </cell>
          <cell r="DK78">
            <v>12825806875.739855</v>
          </cell>
          <cell r="DL78">
            <v>12825806875.739855</v>
          </cell>
          <cell r="DM78">
            <v>12825806875.739855</v>
          </cell>
          <cell r="DN78">
            <v>12825806875.739855</v>
          </cell>
          <cell r="DO78">
            <v>72546274320.702515</v>
          </cell>
          <cell r="DP78">
            <v>72736952611.598541</v>
          </cell>
          <cell r="DQ78">
            <v>50227585051.870369</v>
          </cell>
          <cell r="DR78">
            <v>120072173751.60541</v>
          </cell>
          <cell r="DS78">
            <v>18112220203.53167</v>
          </cell>
          <cell r="DT78">
            <v>18112221332.589745</v>
          </cell>
          <cell r="DU78">
            <v>18112220923.751453</v>
          </cell>
          <cell r="DV78">
            <v>13584164352.131205</v>
          </cell>
          <cell r="DW78">
            <v>43810473828.615936</v>
          </cell>
          <cell r="DX78">
            <v>1283420461.0730386</v>
          </cell>
          <cell r="DY78">
            <v>0</v>
          </cell>
        </row>
        <row r="79">
          <cell r="BI79">
            <v>3912859737.0998912</v>
          </cell>
          <cell r="BJ79">
            <v>3912859737.0998912</v>
          </cell>
          <cell r="BK79">
            <v>3912859737.0998912</v>
          </cell>
          <cell r="BL79">
            <v>3912859737.0998912</v>
          </cell>
          <cell r="BM79">
            <v>3912859737.0998912</v>
          </cell>
          <cell r="BW79">
            <v>1207075238295.6614</v>
          </cell>
          <cell r="DG79">
            <v>406977359447.43982</v>
          </cell>
          <cell r="DH79">
            <v>58859700959.093781</v>
          </cell>
          <cell r="DI79">
            <v>178512120368.30197</v>
          </cell>
          <cell r="DJ79">
            <v>0</v>
          </cell>
          <cell r="DK79">
            <v>14881072458.425648</v>
          </cell>
          <cell r="DL79">
            <v>14881072458.425648</v>
          </cell>
          <cell r="DM79">
            <v>14881072458.425648</v>
          </cell>
          <cell r="DN79">
            <v>14881072458.425648</v>
          </cell>
          <cell r="DO79">
            <v>85371131556.661865</v>
          </cell>
          <cell r="DP79">
            <v>85561809847.557892</v>
          </cell>
          <cell r="DQ79">
            <v>58859700499.150696</v>
          </cell>
          <cell r="DR79">
            <v>140972169461.93732</v>
          </cell>
          <cell r="DS79">
            <v>21208820348.111595</v>
          </cell>
          <cell r="DT79">
            <v>21208821477.16967</v>
          </cell>
          <cell r="DU79">
            <v>21208821068.331379</v>
          </cell>
          <cell r="DV79">
            <v>15906614460.566151</v>
          </cell>
          <cell r="DW79">
            <v>51414956484.553368</v>
          </cell>
          <cell r="DX79">
            <v>1488947019.3416178</v>
          </cell>
          <cell r="DY79">
            <v>0</v>
          </cell>
        </row>
        <row r="80">
          <cell r="BI80">
            <v>4315732310.2962246</v>
          </cell>
          <cell r="BJ80">
            <v>4315732310.2962246</v>
          </cell>
          <cell r="BK80">
            <v>4315732310.2962246</v>
          </cell>
          <cell r="BL80">
            <v>4315732310.2962246</v>
          </cell>
          <cell r="BM80">
            <v>4315732310.2962246</v>
          </cell>
          <cell r="BW80">
            <v>1416996328091.1797</v>
          </cell>
          <cell r="DG80">
            <v>478830662312.95782</v>
          </cell>
          <cell r="DH80">
            <v>68947714341.537369</v>
          </cell>
          <cell r="DI80">
            <v>209651723941.27869</v>
          </cell>
          <cell r="DJ80">
            <v>0</v>
          </cell>
          <cell r="DK80">
            <v>17260320897.68121</v>
          </cell>
          <cell r="DL80">
            <v>17260320897.68121</v>
          </cell>
          <cell r="DM80">
            <v>17260320897.68121</v>
          </cell>
          <cell r="DN80">
            <v>17260320897.68121</v>
          </cell>
          <cell r="DO80">
            <v>100407981692.75702</v>
          </cell>
          <cell r="DP80">
            <v>100598659983.65305</v>
          </cell>
          <cell r="DQ80">
            <v>68947713881.594284</v>
          </cell>
          <cell r="DR80">
            <v>165435601914.3631</v>
          </cell>
          <cell r="DS80">
            <v>24825277975.780045</v>
          </cell>
          <cell r="DT80">
            <v>24825279104.83812</v>
          </cell>
          <cell r="DU80">
            <v>24825278695.999828</v>
          </cell>
          <cell r="DV80">
            <v>18618957681.317493</v>
          </cell>
          <cell r="DW80">
            <v>60313345647.369171</v>
          </cell>
          <cell r="DX80">
            <v>1726871863.2671742</v>
          </cell>
          <cell r="DY80">
            <v>0</v>
          </cell>
        </row>
        <row r="81">
          <cell r="BI81">
            <v>4758861347.8428154</v>
          </cell>
          <cell r="BJ81">
            <v>4758861347.8428154</v>
          </cell>
          <cell r="BK81">
            <v>4758861347.8428154</v>
          </cell>
          <cell r="BL81">
            <v>4758861347.8428154</v>
          </cell>
          <cell r="BM81">
            <v>4758861347.8428154</v>
          </cell>
          <cell r="BW81">
            <v>1662700239910.8293</v>
          </cell>
          <cell r="DG81">
            <v>563095607134.2666</v>
          </cell>
          <cell r="DH81">
            <v>80733791591.053772</v>
          </cell>
          <cell r="DI81">
            <v>246111458236.51147</v>
          </cell>
          <cell r="DJ81">
            <v>0</v>
          </cell>
          <cell r="DK81">
            <v>20014077264.390648</v>
          </cell>
          <cell r="DL81">
            <v>20014077264.390648</v>
          </cell>
          <cell r="DM81">
            <v>20014077264.390648</v>
          </cell>
          <cell r="DN81">
            <v>20014077264.390648</v>
          </cell>
          <cell r="DO81">
            <v>118032022439.69742</v>
          </cell>
          <cell r="DP81">
            <v>118222700730.59344</v>
          </cell>
          <cell r="DQ81">
            <v>80733791131.110687</v>
          </cell>
          <cell r="DR81">
            <v>194060899346.30786</v>
          </cell>
          <cell r="DS81">
            <v>29047704404.734512</v>
          </cell>
          <cell r="DT81">
            <v>29047705533.792587</v>
          </cell>
          <cell r="DU81">
            <v>29047705124.954296</v>
          </cell>
          <cell r="DV81">
            <v>21785777503.033348</v>
          </cell>
          <cell r="DW81">
            <v>70722544713.530853</v>
          </cell>
          <cell r="DX81">
            <v>2002247499.938118</v>
          </cell>
          <cell r="DY81">
            <v>0</v>
          </cell>
        </row>
        <row r="82">
          <cell r="BI82">
            <v>5239881933.2427788</v>
          </cell>
          <cell r="BJ82">
            <v>5239881933.2427788</v>
          </cell>
          <cell r="BK82">
            <v>5239881933.2427788</v>
          </cell>
          <cell r="BL82">
            <v>5239881933.2427788</v>
          </cell>
          <cell r="BM82">
            <v>5239881933.2427788</v>
          </cell>
          <cell r="BW82">
            <v>1950594376765.8125</v>
          </cell>
          <cell r="DG82">
            <v>662017334495.21191</v>
          </cell>
          <cell r="DH82">
            <v>94519012952.320984</v>
          </cell>
          <cell r="DI82">
            <v>288845644456.43964</v>
          </cell>
          <cell r="DJ82">
            <v>0</v>
          </cell>
          <cell r="DK82">
            <v>23205100727.646946</v>
          </cell>
          <cell r="DL82">
            <v>23205100727.646946</v>
          </cell>
          <cell r="DM82">
            <v>23205100727.646946</v>
          </cell>
          <cell r="DN82">
            <v>23205100727.646946</v>
          </cell>
          <cell r="DO82">
            <v>138709854481.59824</v>
          </cell>
          <cell r="DP82">
            <v>138900532772.49426</v>
          </cell>
          <cell r="DQ82">
            <v>94519012492.377899</v>
          </cell>
          <cell r="DR82">
            <v>227592173898.20523</v>
          </cell>
          <cell r="DS82">
            <v>33983154027.904251</v>
          </cell>
          <cell r="DT82">
            <v>33983155156.962326</v>
          </cell>
          <cell r="DU82">
            <v>33983154748.124035</v>
          </cell>
          <cell r="DV82">
            <v>25487364720.410652</v>
          </cell>
          <cell r="DW82">
            <v>82912254343.169907</v>
          </cell>
          <cell r="DX82">
            <v>2321349846.2637477</v>
          </cell>
          <cell r="DY82">
            <v>0</v>
          </cell>
        </row>
        <row r="83">
          <cell r="BI83">
            <v>5767893993.2376785</v>
          </cell>
          <cell r="BJ83">
            <v>5767893993.2376785</v>
          </cell>
          <cell r="BK83">
            <v>5767893993.2376785</v>
          </cell>
          <cell r="BL83">
            <v>5767893993.2376785</v>
          </cell>
          <cell r="BM83">
            <v>5767893993.2376785</v>
          </cell>
          <cell r="BW83">
            <v>2294233998473.8696</v>
          </cell>
          <cell r="DG83">
            <v>780312396948.02112</v>
          </cell>
          <cell r="DH83">
            <v>110944696783.34799</v>
          </cell>
          <cell r="DI83">
            <v>339870750375.57471</v>
          </cell>
          <cell r="DJ83">
            <v>0</v>
          </cell>
          <cell r="DK83">
            <v>26972459404.488003</v>
          </cell>
          <cell r="DL83">
            <v>26972459404.488003</v>
          </cell>
          <cell r="DM83">
            <v>26972459404.488003</v>
          </cell>
          <cell r="DN83">
            <v>26972459404.488003</v>
          </cell>
          <cell r="DO83">
            <v>163423727401.67557</v>
          </cell>
          <cell r="DP83">
            <v>163614405692.57159</v>
          </cell>
          <cell r="DQ83">
            <v>110944696323.40491</v>
          </cell>
          <cell r="DR83">
            <v>267605290404.93433</v>
          </cell>
          <cell r="DS83">
            <v>39860233563.776291</v>
          </cell>
          <cell r="DT83">
            <v>39860234692.834366</v>
          </cell>
          <cell r="DU83">
            <v>39860234283.996078</v>
          </cell>
          <cell r="DV83">
            <v>29895174372.31469</v>
          </cell>
          <cell r="DW83">
            <v>97454258835.776398</v>
          </cell>
          <cell r="DX83">
            <v>2698085713.9478536</v>
          </cell>
          <cell r="DY83">
            <v>0</v>
          </cell>
        </row>
        <row r="84">
          <cell r="BI84">
            <v>6342423132.2184134</v>
          </cell>
          <cell r="BJ84">
            <v>6342423132.2184134</v>
          </cell>
          <cell r="BK84">
            <v>6342423132.2184134</v>
          </cell>
          <cell r="BL84">
            <v>6342423132.2184134</v>
          </cell>
          <cell r="BM84">
            <v>6342423132.2184134</v>
          </cell>
          <cell r="BW84">
            <v>2696363482110.7764</v>
          </cell>
          <cell r="DG84">
            <v>918992774126.78296</v>
          </cell>
          <cell r="DH84">
            <v>130133176644.56033</v>
          </cell>
          <cell r="DI84">
            <v>399599254961.74811</v>
          </cell>
          <cell r="DJ84">
            <v>0</v>
          </cell>
          <cell r="DK84">
            <v>31333477554.763535</v>
          </cell>
          <cell r="DL84">
            <v>31333477554.763535</v>
          </cell>
          <cell r="DM84">
            <v>31333477554.763535</v>
          </cell>
          <cell r="DN84">
            <v>31333477554.763535</v>
          </cell>
          <cell r="DO84">
            <v>192380887919.5051</v>
          </cell>
          <cell r="DP84">
            <v>192571566210.40112</v>
          </cell>
          <cell r="DQ84">
            <v>130133176184.61725</v>
          </cell>
          <cell r="DR84">
            <v>314416459229.99213</v>
          </cell>
          <cell r="DS84">
            <v>46721568786.87645</v>
          </cell>
          <cell r="DT84">
            <v>46721569915.934525</v>
          </cell>
          <cell r="DU84">
            <v>46721569507.096237</v>
          </cell>
          <cell r="DV84">
            <v>35041175789.639816</v>
          </cell>
          <cell r="DW84">
            <v>114462229621.85097</v>
          </cell>
          <cell r="DX84">
            <v>3134187528.9754066</v>
          </cell>
          <cell r="DY84">
            <v>0</v>
          </cell>
        </row>
        <row r="85">
          <cell r="BI85">
            <v>6972654923.9289865</v>
          </cell>
          <cell r="BJ85">
            <v>6972654923.9289865</v>
          </cell>
          <cell r="BK85">
            <v>6972654923.9289865</v>
          </cell>
          <cell r="BL85">
            <v>6972654923.9289865</v>
          </cell>
          <cell r="BM85">
            <v>6972654923.9289865</v>
          </cell>
          <cell r="BW85">
            <v>3136472516046.7407</v>
          </cell>
          <cell r="DG85">
            <v>1071039455020.9202</v>
          </cell>
          <cell r="DH85">
            <v>151098619600.14944</v>
          </cell>
          <cell r="DI85">
            <v>464988771639.45007</v>
          </cell>
          <cell r="DJ85">
            <v>0</v>
          </cell>
          <cell r="DK85">
            <v>36055424166.382698</v>
          </cell>
          <cell r="DL85">
            <v>36055424166.382698</v>
          </cell>
          <cell r="DM85">
            <v>36055424166.382698</v>
          </cell>
          <cell r="DN85">
            <v>36055424166.382698</v>
          </cell>
          <cell r="DO85">
            <v>224112369149.58591</v>
          </cell>
          <cell r="DP85">
            <v>224303047440.48193</v>
          </cell>
          <cell r="DQ85">
            <v>151098619140.20636</v>
          </cell>
          <cell r="DR85">
            <v>365635414126.22552</v>
          </cell>
          <cell r="DS85">
            <v>54213724077.312195</v>
          </cell>
          <cell r="DT85">
            <v>54213725206.37027</v>
          </cell>
          <cell r="DU85">
            <v>54213724797.531982</v>
          </cell>
          <cell r="DV85">
            <v>40660292257.466621</v>
          </cell>
          <cell r="DW85">
            <v>133066699271.63049</v>
          </cell>
          <cell r="DX85">
            <v>3606382190.1373234</v>
          </cell>
          <cell r="DY85">
            <v>0</v>
          </cell>
        </row>
        <row r="86">
          <cell r="BI86">
            <v>7675713525.7995358</v>
          </cell>
          <cell r="BJ86">
            <v>7675713525.7995358</v>
          </cell>
          <cell r="BK86">
            <v>7675713525.7995358</v>
          </cell>
          <cell r="BL86">
            <v>7675713525.7995358</v>
          </cell>
          <cell r="BM86">
            <v>7675713525.7995358</v>
          </cell>
        </row>
        <row r="87">
          <cell r="BI87">
            <v>8439966088.3210125</v>
          </cell>
          <cell r="BJ87">
            <v>8439966088.3210125</v>
          </cell>
          <cell r="BK87">
            <v>8439966088.3210125</v>
          </cell>
          <cell r="BL87">
            <v>8439966088.3210125</v>
          </cell>
          <cell r="BM87">
            <v>8439966088.3210125</v>
          </cell>
        </row>
        <row r="88">
          <cell r="BI88">
            <v>9268500522.0264702</v>
          </cell>
          <cell r="BJ88">
            <v>9268500522.0264702</v>
          </cell>
          <cell r="BK88">
            <v>9268500522.0264702</v>
          </cell>
          <cell r="BL88">
            <v>9268500522.0264702</v>
          </cell>
          <cell r="BM88">
            <v>9268500522.0264702</v>
          </cell>
        </row>
        <row r="89">
          <cell r="BI89">
            <v>10167683752.322897</v>
          </cell>
          <cell r="BJ89">
            <v>10167683752.322897</v>
          </cell>
          <cell r="BK89">
            <v>10167683752.322897</v>
          </cell>
          <cell r="BL89">
            <v>10167683752.322897</v>
          </cell>
          <cell r="BM89">
            <v>10167683752.322897</v>
          </cell>
        </row>
        <row r="90">
          <cell r="BI90">
            <v>11141165723.481728</v>
          </cell>
          <cell r="BJ90">
            <v>11141165723.481728</v>
          </cell>
          <cell r="BK90">
            <v>11141165723.481728</v>
          </cell>
          <cell r="BL90">
            <v>11141165723.481728</v>
          </cell>
          <cell r="BM90">
            <v>11141165723.481728</v>
          </cell>
        </row>
        <row r="91">
          <cell r="BI91">
            <v>12193207650.413446</v>
          </cell>
          <cell r="BJ91">
            <v>12193207650.413446</v>
          </cell>
          <cell r="BK91">
            <v>12193207650.413446</v>
          </cell>
          <cell r="BL91">
            <v>12193207650.413446</v>
          </cell>
          <cell r="BM91">
            <v>12193207650.413446</v>
          </cell>
        </row>
        <row r="92">
          <cell r="BI92">
            <v>13334232678.550392</v>
          </cell>
          <cell r="BJ92">
            <v>13334232678.550392</v>
          </cell>
          <cell r="BK92">
            <v>13334232678.550392</v>
          </cell>
          <cell r="BL92">
            <v>13334232678.550392</v>
          </cell>
          <cell r="BM92">
            <v>13334232678.550392</v>
          </cell>
        </row>
        <row r="93">
          <cell r="BI93">
            <v>14564732816.184969</v>
          </cell>
          <cell r="BJ93">
            <v>14564732816.184969</v>
          </cell>
          <cell r="BK93">
            <v>14564732816.184969</v>
          </cell>
          <cell r="BL93">
            <v>14564732816.184969</v>
          </cell>
          <cell r="BM93">
            <v>14564732816.184969</v>
          </cell>
        </row>
        <row r="94">
          <cell r="BI94">
            <v>15897407830.361553</v>
          </cell>
          <cell r="BJ94">
            <v>15897407830.361553</v>
          </cell>
          <cell r="BK94">
            <v>15897407830.361553</v>
          </cell>
          <cell r="BL94">
            <v>15897407830.361553</v>
          </cell>
          <cell r="BM94">
            <v>15897407830.361553</v>
          </cell>
        </row>
        <row r="95">
          <cell r="BI95">
            <v>17327590195.549404</v>
          </cell>
          <cell r="BJ95">
            <v>17327590195.549404</v>
          </cell>
          <cell r="BK95">
            <v>17327590195.549404</v>
          </cell>
          <cell r="BL95">
            <v>17327590195.549404</v>
          </cell>
          <cell r="BM95">
            <v>17327590195.549404</v>
          </cell>
        </row>
        <row r="96">
          <cell r="BI96">
            <v>18928637643.921085</v>
          </cell>
          <cell r="BJ96">
            <v>18928637643.921085</v>
          </cell>
          <cell r="BK96">
            <v>18928637643.921085</v>
          </cell>
          <cell r="BL96">
            <v>18928637643.921085</v>
          </cell>
          <cell r="BM96">
            <v>18928637643.921085</v>
          </cell>
        </row>
        <row r="97">
          <cell r="BI97">
            <v>20641376707.799076</v>
          </cell>
          <cell r="BJ97">
            <v>20641376707.799076</v>
          </cell>
          <cell r="BK97">
            <v>20641376707.799076</v>
          </cell>
          <cell r="BL97">
            <v>20641376707.799076</v>
          </cell>
          <cell r="BM97">
            <v>20641376707.799076</v>
          </cell>
        </row>
        <row r="98">
          <cell r="BI98">
            <v>21854726801.490402</v>
          </cell>
          <cell r="BJ98">
            <v>21854726801.490402</v>
          </cell>
          <cell r="BK98">
            <v>21854726801.490402</v>
          </cell>
          <cell r="BL98">
            <v>21854726801.490402</v>
          </cell>
          <cell r="BM98">
            <v>21854726801.490402</v>
          </cell>
        </row>
        <row r="99">
          <cell r="BI99">
            <v>27663257646.759106</v>
          </cell>
          <cell r="BJ99">
            <v>27663257646.759106</v>
          </cell>
          <cell r="BK99">
            <v>27663257646.759106</v>
          </cell>
          <cell r="BL99">
            <v>27663257646.759106</v>
          </cell>
          <cell r="BM99">
            <v>27663257646.759106</v>
          </cell>
        </row>
        <row r="100">
          <cell r="BI100">
            <v>30096074980.603088</v>
          </cell>
          <cell r="BJ100">
            <v>30096074980.603088</v>
          </cell>
          <cell r="BK100">
            <v>30096074980.603088</v>
          </cell>
          <cell r="BL100">
            <v>30096074980.603088</v>
          </cell>
          <cell r="BM100">
            <v>30096074980.603088</v>
          </cell>
        </row>
        <row r="101">
          <cell r="BI101">
            <v>32707104930.739296</v>
          </cell>
          <cell r="BJ101">
            <v>32707104930.739296</v>
          </cell>
          <cell r="BK101">
            <v>32707104930.739296</v>
          </cell>
          <cell r="BL101">
            <v>32707104930.739296</v>
          </cell>
          <cell r="BM101">
            <v>32707104930.739296</v>
          </cell>
        </row>
        <row r="102">
          <cell r="BI102">
            <v>35528544434.176834</v>
          </cell>
          <cell r="BJ102">
            <v>35528544434.176834</v>
          </cell>
          <cell r="BK102">
            <v>35528544434.176834</v>
          </cell>
          <cell r="BL102">
            <v>35528544434.176834</v>
          </cell>
          <cell r="BM102">
            <v>35528544434.176834</v>
          </cell>
        </row>
        <row r="103">
          <cell r="BI103">
            <v>38561634558.422073</v>
          </cell>
          <cell r="BJ103">
            <v>38561634558.422073</v>
          </cell>
          <cell r="BK103">
            <v>38561634558.422073</v>
          </cell>
          <cell r="BL103">
            <v>38561634558.422073</v>
          </cell>
          <cell r="BM103">
            <v>38561634558.422073</v>
          </cell>
        </row>
        <row r="104">
          <cell r="BI104">
            <v>41909149757.328598</v>
          </cell>
          <cell r="BJ104">
            <v>41909149757.328598</v>
          </cell>
          <cell r="BK104">
            <v>41909149757.328598</v>
          </cell>
          <cell r="BL104">
            <v>41909149757.328598</v>
          </cell>
          <cell r="BM104">
            <v>41909149757.328598</v>
          </cell>
        </row>
        <row r="105">
          <cell r="BI105">
            <v>45502107948.018013</v>
          </cell>
          <cell r="BJ105">
            <v>45502107948.018013</v>
          </cell>
          <cell r="BK105">
            <v>45502107948.018013</v>
          </cell>
          <cell r="BL105">
            <v>45502107948.018013</v>
          </cell>
          <cell r="BM105">
            <v>45502107948.018013</v>
          </cell>
        </row>
        <row r="106">
          <cell r="BI106">
            <v>48784494418.219841</v>
          </cell>
          <cell r="BJ106">
            <v>48784494418.219841</v>
          </cell>
          <cell r="BK106">
            <v>48784494418.219841</v>
          </cell>
          <cell r="BL106">
            <v>48784494418.219841</v>
          </cell>
          <cell r="BM106">
            <v>48784494418.219841</v>
          </cell>
        </row>
        <row r="107">
          <cell r="BI107">
            <v>52691334277.201584</v>
          </cell>
          <cell r="BJ107">
            <v>52691334277.201584</v>
          </cell>
          <cell r="BK107">
            <v>52691334277.201584</v>
          </cell>
          <cell r="BL107">
            <v>52691334277.201584</v>
          </cell>
          <cell r="BM107">
            <v>52691334277.201584</v>
          </cell>
        </row>
        <row r="108">
          <cell r="BI108">
            <v>56896663771.780968</v>
          </cell>
          <cell r="BJ108">
            <v>56896663771.780968</v>
          </cell>
          <cell r="BK108">
            <v>56896663771.780968</v>
          </cell>
          <cell r="BL108">
            <v>56896663771.780968</v>
          </cell>
          <cell r="BM108">
            <v>56896663771.780968</v>
          </cell>
        </row>
        <row r="109">
          <cell r="BI109">
            <v>61437839230.170174</v>
          </cell>
          <cell r="BJ109">
            <v>61437839230.170174</v>
          </cell>
          <cell r="BK109">
            <v>61437839230.170174</v>
          </cell>
          <cell r="BL109">
            <v>61437839230.170174</v>
          </cell>
          <cell r="BM109">
            <v>61437839230.170174</v>
          </cell>
        </row>
        <row r="110">
          <cell r="BI110">
            <v>66395277208.831474</v>
          </cell>
          <cell r="BJ110">
            <v>66395277208.831474</v>
          </cell>
          <cell r="BK110">
            <v>66395277208.831474</v>
          </cell>
          <cell r="BL110">
            <v>66395277208.831474</v>
          </cell>
          <cell r="BM110">
            <v>66395277208.831474</v>
          </cell>
        </row>
        <row r="111">
          <cell r="BI111">
            <v>71758246240.906509</v>
          </cell>
          <cell r="BJ111">
            <v>71758246240.906509</v>
          </cell>
          <cell r="BK111">
            <v>71758246240.906509</v>
          </cell>
          <cell r="BL111">
            <v>71758246240.906509</v>
          </cell>
          <cell r="BM111">
            <v>71758246240.906509</v>
          </cell>
        </row>
        <row r="112">
          <cell r="BI112">
            <v>77516509338.890396</v>
          </cell>
          <cell r="BJ112">
            <v>77516509338.890396</v>
          </cell>
          <cell r="BK112">
            <v>77516509338.890396</v>
          </cell>
          <cell r="BL112">
            <v>77516509338.890396</v>
          </cell>
          <cell r="BM112">
            <v>77516509338.890396</v>
          </cell>
        </row>
        <row r="113">
          <cell r="BI113">
            <v>83753382670.379288</v>
          </cell>
          <cell r="BJ113">
            <v>83753382670.379288</v>
          </cell>
          <cell r="BK113">
            <v>83753382670.379288</v>
          </cell>
          <cell r="BL113">
            <v>83753382670.379288</v>
          </cell>
          <cell r="BM113">
            <v>83753382670.379288</v>
          </cell>
        </row>
        <row r="114">
          <cell r="BI114">
            <v>90442089714.368973</v>
          </cell>
          <cell r="BJ114">
            <v>90442089714.368973</v>
          </cell>
          <cell r="BK114">
            <v>90442089714.368973</v>
          </cell>
          <cell r="BL114">
            <v>90442089714.368973</v>
          </cell>
          <cell r="BM114">
            <v>90442089714.368973</v>
          </cell>
        </row>
        <row r="115">
          <cell r="BI115">
            <v>97697449941.801636</v>
          </cell>
          <cell r="BJ115">
            <v>97697449941.801636</v>
          </cell>
          <cell r="BK115">
            <v>97697449941.801636</v>
          </cell>
          <cell r="BL115">
            <v>97697449941.801636</v>
          </cell>
          <cell r="BM115">
            <v>97697449941.801636</v>
          </cell>
        </row>
        <row r="116">
          <cell r="BI116">
            <v>105440466904.34746</v>
          </cell>
          <cell r="BJ116">
            <v>105440466904.34746</v>
          </cell>
          <cell r="BK116">
            <v>105440466904.34746</v>
          </cell>
          <cell r="BL116">
            <v>105440466904.34746</v>
          </cell>
          <cell r="BM116">
            <v>105440466904.34746</v>
          </cell>
        </row>
        <row r="117">
          <cell r="BI117">
            <v>113829141386.93831</v>
          </cell>
          <cell r="BJ117">
            <v>113829141386.93831</v>
          </cell>
          <cell r="BK117">
            <v>113829141386.93831</v>
          </cell>
          <cell r="BL117">
            <v>113829141386.93831</v>
          </cell>
          <cell r="BM117">
            <v>113829141386.93831</v>
          </cell>
        </row>
        <row r="118">
          <cell r="BI118">
            <v>122835072165.06277</v>
          </cell>
          <cell r="BJ118">
            <v>122835072165.06277</v>
          </cell>
          <cell r="BK118">
            <v>122835072165.06277</v>
          </cell>
          <cell r="BL118">
            <v>122835072165.06277</v>
          </cell>
          <cell r="BM118">
            <v>122835072165.06277</v>
          </cell>
        </row>
        <row r="119">
          <cell r="BI119">
            <v>132578562491.87828</v>
          </cell>
          <cell r="BJ119">
            <v>132578562491.87828</v>
          </cell>
          <cell r="BK119">
            <v>132578562491.87828</v>
          </cell>
          <cell r="BL119">
            <v>132578562491.87828</v>
          </cell>
          <cell r="BM119">
            <v>132578562491.87828</v>
          </cell>
        </row>
        <row r="120">
          <cell r="BI120">
            <v>143053119439.89474</v>
          </cell>
          <cell r="BJ120">
            <v>143053119439.89474</v>
          </cell>
          <cell r="BK120">
            <v>143053119439.89474</v>
          </cell>
          <cell r="BL120">
            <v>143053119439.89474</v>
          </cell>
          <cell r="BM120">
            <v>143053119439.89474</v>
          </cell>
        </row>
        <row r="121">
          <cell r="BI121">
            <v>154372030427.0419</v>
          </cell>
          <cell r="BJ121">
            <v>154372030427.0419</v>
          </cell>
          <cell r="BK121">
            <v>154372030427.0419</v>
          </cell>
          <cell r="BL121">
            <v>154372030427.0419</v>
          </cell>
          <cell r="BM121">
            <v>154372030427.0419</v>
          </cell>
        </row>
        <row r="122">
          <cell r="BI122">
            <v>166557134620.93018</v>
          </cell>
          <cell r="BJ122">
            <v>166557134620.93018</v>
          </cell>
          <cell r="BK122">
            <v>166557134620.93018</v>
          </cell>
          <cell r="BL122">
            <v>166557134620.93018</v>
          </cell>
          <cell r="BM122">
            <v>166557134620.93018</v>
          </cell>
        </row>
        <row r="123">
          <cell r="BI123">
            <v>179708195728.34216</v>
          </cell>
          <cell r="BJ123">
            <v>179708195728.34216</v>
          </cell>
          <cell r="BK123">
            <v>179708195728.34216</v>
          </cell>
          <cell r="BL123">
            <v>179708195728.34216</v>
          </cell>
          <cell r="BM123">
            <v>179708195728.34216</v>
          </cell>
        </row>
        <row r="124">
          <cell r="BI124">
            <v>193888404392.69641</v>
          </cell>
          <cell r="BJ124">
            <v>193888404392.69641</v>
          </cell>
          <cell r="BK124">
            <v>193888404392.69641</v>
          </cell>
          <cell r="BL124">
            <v>193888404392.69641</v>
          </cell>
          <cell r="BM124">
            <v>193888404392.69641</v>
          </cell>
        </row>
        <row r="125">
          <cell r="BI125">
            <v>209174849528.17511</v>
          </cell>
          <cell r="BJ125">
            <v>209174849528.17511</v>
          </cell>
          <cell r="BK125">
            <v>209174849528.17511</v>
          </cell>
          <cell r="BL125">
            <v>209174849528.17511</v>
          </cell>
          <cell r="BM125">
            <v>209174849528.17511</v>
          </cell>
        </row>
        <row r="126">
          <cell r="BI126">
            <v>225723138927.62054</v>
          </cell>
          <cell r="BJ126">
            <v>225723138927.62054</v>
          </cell>
          <cell r="BK126">
            <v>225723138927.62054</v>
          </cell>
          <cell r="BL126">
            <v>225723138927.62054</v>
          </cell>
          <cell r="BM126">
            <v>225723138927.62054</v>
          </cell>
        </row>
        <row r="127">
          <cell r="BI127">
            <v>243537821395.0968</v>
          </cell>
          <cell r="BJ127">
            <v>243537821395.0968</v>
          </cell>
          <cell r="BK127">
            <v>243537821395.0968</v>
          </cell>
          <cell r="BL127">
            <v>243537821395.0968</v>
          </cell>
          <cell r="BM127">
            <v>243537821395.0968</v>
          </cell>
        </row>
        <row r="128">
          <cell r="BI128">
            <v>262785259379.21063</v>
          </cell>
          <cell r="BJ128">
            <v>262785259379.21063</v>
          </cell>
          <cell r="BK128">
            <v>262785259379.21063</v>
          </cell>
          <cell r="BL128">
            <v>262785259379.21063</v>
          </cell>
          <cell r="BM128">
            <v>262785259379.21063</v>
          </cell>
        </row>
        <row r="129">
          <cell r="BI129">
            <v>284045869408.0791</v>
          </cell>
          <cell r="BJ129">
            <v>284045869408.0791</v>
          </cell>
          <cell r="BK129">
            <v>284045869408.0791</v>
          </cell>
          <cell r="BL129">
            <v>284045869408.0791</v>
          </cell>
          <cell r="BM129">
            <v>284045869408.0791</v>
          </cell>
        </row>
        <row r="130">
          <cell r="BI130">
            <v>307055158921.37231</v>
          </cell>
          <cell r="BJ130">
            <v>307055158921.37231</v>
          </cell>
          <cell r="BK130">
            <v>307055158921.37231</v>
          </cell>
          <cell r="BL130">
            <v>307055158921.37231</v>
          </cell>
          <cell r="BM130">
            <v>307055158921.37231</v>
          </cell>
        </row>
        <row r="131">
          <cell r="BI131">
            <v>331768653622.26862</v>
          </cell>
          <cell r="BJ131">
            <v>331768653622.26862</v>
          </cell>
          <cell r="BK131">
            <v>331768653622.26862</v>
          </cell>
          <cell r="BL131">
            <v>331768653622.26862</v>
          </cell>
          <cell r="BM131">
            <v>331768653622.26862</v>
          </cell>
        </row>
        <row r="132">
          <cell r="BI132">
            <v>358539293833.19006</v>
          </cell>
          <cell r="BJ132">
            <v>358539293833.19006</v>
          </cell>
          <cell r="BK132">
            <v>358539293833.19006</v>
          </cell>
          <cell r="BL132">
            <v>358539293833.19006</v>
          </cell>
          <cell r="BM132">
            <v>358539293833.19006</v>
          </cell>
        </row>
        <row r="133">
          <cell r="BI133">
            <v>387262625785.64294</v>
          </cell>
          <cell r="BJ133">
            <v>387262625785.64294</v>
          </cell>
          <cell r="BK133">
            <v>387262625785.64294</v>
          </cell>
          <cell r="BL133">
            <v>387262625785.64294</v>
          </cell>
          <cell r="BM133">
            <v>387262625785.64294</v>
          </cell>
        </row>
        <row r="134">
          <cell r="BI134">
            <v>418408964401.26862</v>
          </cell>
          <cell r="BJ134">
            <v>418408964401.26862</v>
          </cell>
          <cell r="BK134">
            <v>418408964401.26862</v>
          </cell>
          <cell r="BL134">
            <v>418408964401.26862</v>
          </cell>
          <cell r="BM134">
            <v>418408964401.26862</v>
          </cell>
        </row>
        <row r="135">
          <cell r="BI135">
            <v>451831572508.90363</v>
          </cell>
          <cell r="BJ135">
            <v>451831572508.90363</v>
          </cell>
          <cell r="BK135">
            <v>451831572508.90363</v>
          </cell>
          <cell r="BL135">
            <v>451831572508.90363</v>
          </cell>
          <cell r="BM135">
            <v>451831572508.90363</v>
          </cell>
        </row>
        <row r="136">
          <cell r="BI136">
            <v>488541751902.82849</v>
          </cell>
          <cell r="BJ136">
            <v>488541751902.82849</v>
          </cell>
          <cell r="BK136">
            <v>488541751902.82849</v>
          </cell>
          <cell r="BL136">
            <v>488541751902.82849</v>
          </cell>
          <cell r="BM136">
            <v>488541751902.82849</v>
          </cell>
        </row>
        <row r="137">
          <cell r="BI137">
            <v>527977775935.99036</v>
          </cell>
          <cell r="BJ137">
            <v>527977775935.99036</v>
          </cell>
          <cell r="BK137">
            <v>527977775935.99036</v>
          </cell>
          <cell r="BL137">
            <v>527977775935.99036</v>
          </cell>
          <cell r="BM137">
            <v>527977775935.99036</v>
          </cell>
        </row>
        <row r="138">
          <cell r="BI138">
            <v>570631033094.17737</v>
          </cell>
          <cell r="BJ138">
            <v>570631033094.17737</v>
          </cell>
          <cell r="BK138">
            <v>570631033094.17737</v>
          </cell>
          <cell r="BL138">
            <v>570631033094.17737</v>
          </cell>
          <cell r="BM138">
            <v>570631033094.17737</v>
          </cell>
        </row>
        <row r="139">
          <cell r="BI139">
            <v>616498745900.85229</v>
          </cell>
          <cell r="BJ139">
            <v>616498745900.85229</v>
          </cell>
          <cell r="BK139">
            <v>616498745900.85229</v>
          </cell>
          <cell r="BL139">
            <v>616498745900.85229</v>
          </cell>
          <cell r="BM139">
            <v>616498745900.85229</v>
          </cell>
        </row>
        <row r="140">
          <cell r="BI140">
            <v>666053728158.74927</v>
          </cell>
          <cell r="BJ140">
            <v>666053728158.74927</v>
          </cell>
          <cell r="BK140">
            <v>666053728158.74927</v>
          </cell>
          <cell r="BL140">
            <v>666053728158.74927</v>
          </cell>
          <cell r="BM140">
            <v>666053728158.74927</v>
          </cell>
        </row>
        <row r="141">
          <cell r="BI141">
            <v>719401109828.47656</v>
          </cell>
          <cell r="BJ141">
            <v>719401109828.47656</v>
          </cell>
          <cell r="BK141">
            <v>719401109828.47656</v>
          </cell>
          <cell r="BL141">
            <v>719401109828.47656</v>
          </cell>
          <cell r="BM141">
            <v>719401109828.47656</v>
          </cell>
        </row>
        <row r="142">
          <cell r="BI142">
            <v>776972257744.83105</v>
          </cell>
          <cell r="BJ142">
            <v>776972257744.83105</v>
          </cell>
          <cell r="BK142">
            <v>776972257744.83105</v>
          </cell>
          <cell r="BL142">
            <v>776972257744.83105</v>
          </cell>
          <cell r="BM142">
            <v>776972257744.83105</v>
          </cell>
        </row>
        <row r="143">
          <cell r="BI143">
            <v>839028452047.52124</v>
          </cell>
          <cell r="BJ143">
            <v>839028452047.52124</v>
          </cell>
          <cell r="BK143">
            <v>839028452047.52124</v>
          </cell>
          <cell r="BL143">
            <v>839028452047.52124</v>
          </cell>
          <cell r="BM143">
            <v>839028452047.52124</v>
          </cell>
        </row>
        <row r="144">
          <cell r="BI144">
            <v>905927009581.96106</v>
          </cell>
          <cell r="BJ144">
            <v>905927009581.96106</v>
          </cell>
          <cell r="BK144">
            <v>905927009581.96106</v>
          </cell>
          <cell r="BL144">
            <v>905927009581.96106</v>
          </cell>
          <cell r="BM144">
            <v>905927009581.96106</v>
          </cell>
        </row>
        <row r="145">
          <cell r="BI145">
            <v>978092395242.81653</v>
          </cell>
          <cell r="BJ145">
            <v>978092395242.81653</v>
          </cell>
          <cell r="BK145">
            <v>978092395242.81653</v>
          </cell>
          <cell r="BL145">
            <v>978092395242.81653</v>
          </cell>
          <cell r="BM145">
            <v>978092395242.81653</v>
          </cell>
        </row>
        <row r="146">
          <cell r="BI146">
            <v>1055857076932.1255</v>
          </cell>
          <cell r="BJ146">
            <v>1055857076932.1255</v>
          </cell>
          <cell r="BK146">
            <v>1055857076932.1255</v>
          </cell>
          <cell r="BL146">
            <v>1055857076932.1255</v>
          </cell>
          <cell r="BM146">
            <v>1055857076932.1255</v>
          </cell>
        </row>
        <row r="147">
          <cell r="BI147">
            <v>1139823266394.0605</v>
          </cell>
          <cell r="BJ147">
            <v>1139823266394.0605</v>
          </cell>
          <cell r="BK147">
            <v>1139823266394.0605</v>
          </cell>
          <cell r="BL147">
            <v>1139823266394.0605</v>
          </cell>
          <cell r="BM147">
            <v>1139823266394.0605</v>
          </cell>
        </row>
        <row r="148">
          <cell r="BI148">
            <v>1230148441745.666</v>
          </cell>
          <cell r="BJ148">
            <v>1230148441745.666</v>
          </cell>
          <cell r="BK148">
            <v>1230148441745.666</v>
          </cell>
          <cell r="BL148">
            <v>1230148441745.666</v>
          </cell>
          <cell r="BM148">
            <v>1230148441745.666</v>
          </cell>
        </row>
        <row r="149">
          <cell r="BI149">
            <v>1327793081262.7671</v>
          </cell>
          <cell r="BJ149">
            <v>1327793081262.7671</v>
          </cell>
          <cell r="BK149">
            <v>1327793081262.7671</v>
          </cell>
          <cell r="BL149">
            <v>1327793081262.7671</v>
          </cell>
          <cell r="BM149">
            <v>1327793081262.7671</v>
          </cell>
        </row>
        <row r="150">
          <cell r="BI150">
            <v>1432724265798.6143</v>
          </cell>
          <cell r="BJ150">
            <v>1432724265798.6143</v>
          </cell>
          <cell r="BK150">
            <v>1432724265798.6143</v>
          </cell>
          <cell r="BL150">
            <v>1432724265798.6143</v>
          </cell>
          <cell r="BM150">
            <v>1432724265798.6143</v>
          </cell>
        </row>
        <row r="151">
          <cell r="BI151">
            <v>1546236724592.9778</v>
          </cell>
          <cell r="BJ151">
            <v>1546236724592.9778</v>
          </cell>
          <cell r="BK151">
            <v>1546236724592.9778</v>
          </cell>
          <cell r="BL151">
            <v>1546236724592.9778</v>
          </cell>
          <cell r="BM151">
            <v>1546236724592.9778</v>
          </cell>
        </row>
        <row r="152">
          <cell r="BI152">
            <v>1668101994942.7039</v>
          </cell>
          <cell r="BJ152">
            <v>1668101994942.7039</v>
          </cell>
          <cell r="BK152">
            <v>1668101994942.7039</v>
          </cell>
          <cell r="BL152">
            <v>1668101994942.7039</v>
          </cell>
          <cell r="BM152">
            <v>1668101994942.7039</v>
          </cell>
        </row>
        <row r="153">
          <cell r="BI153">
            <v>1800054191780.0332</v>
          </cell>
          <cell r="BJ153">
            <v>1800054191780.0332</v>
          </cell>
          <cell r="BK153">
            <v>1800054191780.0332</v>
          </cell>
          <cell r="BL153">
            <v>1800054191780.0332</v>
          </cell>
          <cell r="BM153">
            <v>1800054191780.0332</v>
          </cell>
        </row>
        <row r="154">
          <cell r="BI154">
            <v>1941659809100.9292</v>
          </cell>
          <cell r="BJ154">
            <v>1941659809100.9292</v>
          </cell>
          <cell r="BK154">
            <v>1941659809100.9292</v>
          </cell>
          <cell r="BL154">
            <v>1941659809100.9292</v>
          </cell>
          <cell r="BM154">
            <v>1941659809100.9292</v>
          </cell>
        </row>
        <row r="155">
          <cell r="BI155">
            <v>2098023364502.4268</v>
          </cell>
          <cell r="BJ155">
            <v>2098023364502.4268</v>
          </cell>
          <cell r="BK155">
            <v>2098023364502.4268</v>
          </cell>
          <cell r="BL155">
            <v>2098023364502.4268</v>
          </cell>
          <cell r="BM155">
            <v>2098023364502.4268</v>
          </cell>
        </row>
        <row r="156">
          <cell r="BI156">
            <v>2265966031318.4624</v>
          </cell>
          <cell r="BJ156">
            <v>2265966031318.4624</v>
          </cell>
          <cell r="BK156">
            <v>2265966031318.4624</v>
          </cell>
          <cell r="BL156">
            <v>2265966031318.4624</v>
          </cell>
          <cell r="BM156">
            <v>2265966031318.4624</v>
          </cell>
        </row>
        <row r="157">
          <cell r="BI157">
            <v>2447590236657.1538</v>
          </cell>
          <cell r="BJ157">
            <v>2447590236657.1538</v>
          </cell>
          <cell r="BK157">
            <v>2447590236657.1538</v>
          </cell>
          <cell r="BL157">
            <v>2447590236657.1538</v>
          </cell>
          <cell r="BM157">
            <v>2447590236657.1538</v>
          </cell>
        </row>
        <row r="158">
          <cell r="BI158">
            <v>2642770704810.063</v>
          </cell>
          <cell r="BJ158">
            <v>2642770704810.063</v>
          </cell>
          <cell r="BK158">
            <v>2642770704810.063</v>
          </cell>
          <cell r="BL158">
            <v>2642770704810.063</v>
          </cell>
          <cell r="BM158">
            <v>2642770704810.063</v>
          </cell>
        </row>
        <row r="159">
          <cell r="BI159">
            <v>2853647372106.3716</v>
          </cell>
          <cell r="BJ159">
            <v>2853647372106.3716</v>
          </cell>
          <cell r="BK159">
            <v>2853647372106.3716</v>
          </cell>
          <cell r="BL159">
            <v>2853647372106.3716</v>
          </cell>
          <cell r="BM159">
            <v>2853647372106.3716</v>
          </cell>
        </row>
        <row r="160">
          <cell r="BI160">
            <v>3080464754393.7632</v>
          </cell>
          <cell r="BJ160">
            <v>3080464754393.7632</v>
          </cell>
          <cell r="BK160">
            <v>3080464754393.7632</v>
          </cell>
          <cell r="BL160">
            <v>3080464754393.7632</v>
          </cell>
          <cell r="BM160">
            <v>3080464754393.7632</v>
          </cell>
        </row>
        <row r="161">
          <cell r="BI161">
            <v>3239285345775.1138</v>
          </cell>
          <cell r="BJ161">
            <v>3239285345775.1138</v>
          </cell>
          <cell r="BK161">
            <v>3239285345775.1138</v>
          </cell>
          <cell r="BL161">
            <v>3239285345775.1138</v>
          </cell>
          <cell r="BM161">
            <v>3239285345775.1138</v>
          </cell>
        </row>
        <row r="162">
          <cell r="BI162">
            <v>3360440965160.252</v>
          </cell>
          <cell r="BJ162">
            <v>3360440965160.252</v>
          </cell>
          <cell r="BK162">
            <v>3360440965160.252</v>
          </cell>
          <cell r="BL162">
            <v>3360440965160.252</v>
          </cell>
          <cell r="BM162">
            <v>3360440965160.252</v>
          </cell>
        </row>
        <row r="163">
          <cell r="BI163">
            <v>3490631767917.3867</v>
          </cell>
          <cell r="BJ163">
            <v>3490631767917.3867</v>
          </cell>
          <cell r="BK163">
            <v>3490631767917.3867</v>
          </cell>
          <cell r="BL163">
            <v>3490631767917.3867</v>
          </cell>
          <cell r="BM163">
            <v>3490631767917.3867</v>
          </cell>
        </row>
        <row r="164">
          <cell r="BI164">
            <v>3630532555078.1167</v>
          </cell>
          <cell r="BJ164">
            <v>3630532555078.1167</v>
          </cell>
          <cell r="BK164">
            <v>3630532555078.1167</v>
          </cell>
          <cell r="BL164">
            <v>3630532555078.1167</v>
          </cell>
          <cell r="BM164">
            <v>3630532555078.1167</v>
          </cell>
        </row>
        <row r="165">
          <cell r="BI165">
            <v>3780868449173.1655</v>
          </cell>
          <cell r="BJ165">
            <v>3780868449173.1655</v>
          </cell>
          <cell r="BK165">
            <v>3780868449173.1655</v>
          </cell>
          <cell r="BL165">
            <v>3780868449173.1655</v>
          </cell>
          <cell r="BM165">
            <v>3780868449173.1655</v>
          </cell>
        </row>
      </sheetData>
      <sheetData sheetId="16" refreshError="1"/>
      <sheetData sheetId="17" refreshError="1"/>
      <sheetData sheetId="18" refreshError="1"/>
      <sheetData sheetId="19">
        <row r="6">
          <cell r="X6">
            <v>8000</v>
          </cell>
        </row>
      </sheetData>
      <sheetData sheetId="20" refreshError="1"/>
      <sheetData sheetId="21">
        <row r="6">
          <cell r="AC6">
            <v>188.74936671981942</v>
          </cell>
          <cell r="DH6">
            <v>84.188869517100059</v>
          </cell>
          <cell r="DI6">
            <v>18.708637670466683</v>
          </cell>
          <cell r="DJ6">
            <v>0</v>
          </cell>
          <cell r="DL6">
            <v>15.590531392055567</v>
          </cell>
          <cell r="DM6">
            <v>15.590531392055567</v>
          </cell>
          <cell r="DN6">
            <v>15.590531392055567</v>
          </cell>
          <cell r="DO6">
            <v>15.590531392055567</v>
          </cell>
          <cell r="DP6">
            <v>0</v>
          </cell>
          <cell r="DQ6">
            <v>21.826743948877795</v>
          </cell>
          <cell r="DR6">
            <v>0</v>
          </cell>
          <cell r="DS6">
            <v>0</v>
          </cell>
          <cell r="DT6">
            <v>0</v>
          </cell>
          <cell r="DU6">
            <v>1.6629900151525938</v>
          </cell>
          <cell r="DV6">
            <v>0</v>
          </cell>
          <cell r="DW6">
            <v>0</v>
          </cell>
          <cell r="DX6">
            <v>0</v>
          </cell>
          <cell r="DY6">
            <v>0</v>
          </cell>
          <cell r="DZ6">
            <v>0</v>
          </cell>
        </row>
        <row r="7">
          <cell r="AC7">
            <v>419.59881394659277</v>
          </cell>
          <cell r="DH7">
            <v>249.33709074972404</v>
          </cell>
          <cell r="DI7">
            <v>55.40824238882756</v>
          </cell>
          <cell r="DJ7">
            <v>0</v>
          </cell>
          <cell r="DL7">
            <v>46.173535324022971</v>
          </cell>
          <cell r="DM7">
            <v>46.173535324022971</v>
          </cell>
          <cell r="DN7">
            <v>46.173535324022971</v>
          </cell>
          <cell r="DO7">
            <v>46.173535324022971</v>
          </cell>
          <cell r="DP7">
            <v>0</v>
          </cell>
          <cell r="DQ7">
            <v>64.642949453632156</v>
          </cell>
          <cell r="DR7">
            <v>42.816205504754365</v>
          </cell>
          <cell r="DS7">
            <v>0</v>
          </cell>
          <cell r="DT7">
            <v>0</v>
          </cell>
          <cell r="DU7">
            <v>6.5562706442673777</v>
          </cell>
          <cell r="DV7">
            <v>4.8932806291147841</v>
          </cell>
          <cell r="DW7">
            <v>0</v>
          </cell>
          <cell r="DX7">
            <v>0</v>
          </cell>
          <cell r="DY7">
            <v>0</v>
          </cell>
          <cell r="DZ7">
            <v>0</v>
          </cell>
        </row>
        <row r="8">
          <cell r="AC8">
            <v>2010.1387646047242</v>
          </cell>
          <cell r="DH8">
            <v>1022.4673848284642</v>
          </cell>
          <cell r="DI8">
            <v>227.21497440632538</v>
          </cell>
          <cell r="DJ8">
            <v>0</v>
          </cell>
          <cell r="DL8">
            <v>189.34581200527117</v>
          </cell>
          <cell r="DM8">
            <v>189.34581200527117</v>
          </cell>
          <cell r="DN8">
            <v>189.34581200527117</v>
          </cell>
          <cell r="DO8">
            <v>189.34581200527117</v>
          </cell>
          <cell r="DP8">
            <v>0</v>
          </cell>
          <cell r="DQ8">
            <v>265.08413680737965</v>
          </cell>
          <cell r="DR8">
            <v>243.25739285850182</v>
          </cell>
          <cell r="DS8">
            <v>0</v>
          </cell>
          <cell r="DT8">
            <v>30.543419025332941</v>
          </cell>
          <cell r="DU8">
            <v>37.099689669600316</v>
          </cell>
          <cell r="DV8">
            <v>35.436699654447722</v>
          </cell>
          <cell r="DW8">
            <v>0</v>
          </cell>
          <cell r="DX8">
            <v>0</v>
          </cell>
          <cell r="DY8">
            <v>0</v>
          </cell>
          <cell r="DZ8">
            <v>0</v>
          </cell>
        </row>
        <row r="9">
          <cell r="AC9">
            <v>3921.371967588736</v>
          </cell>
          <cell r="DH9">
            <v>2513.6933443340395</v>
          </cell>
          <cell r="DI9">
            <v>558.59852096311988</v>
          </cell>
          <cell r="DJ9">
            <v>0</v>
          </cell>
          <cell r="DL9">
            <v>465.49876746926662</v>
          </cell>
          <cell r="DM9">
            <v>465.49876746926662</v>
          </cell>
          <cell r="DN9">
            <v>465.49876746926662</v>
          </cell>
          <cell r="DO9">
            <v>465.49876746926662</v>
          </cell>
          <cell r="DP9">
            <v>0</v>
          </cell>
          <cell r="DQ9">
            <v>651.69827445697319</v>
          </cell>
          <cell r="DR9">
            <v>629.87153050809547</v>
          </cell>
          <cell r="DS9">
            <v>0</v>
          </cell>
          <cell r="DT9">
            <v>104.18420714906506</v>
          </cell>
          <cell r="DU9">
            <v>110.74047779333245</v>
          </cell>
          <cell r="DV9">
            <v>109.07748777817984</v>
          </cell>
          <cell r="DW9">
            <v>73.640788123732122</v>
          </cell>
          <cell r="DX9">
            <v>0</v>
          </cell>
          <cell r="DY9">
            <v>0</v>
          </cell>
          <cell r="DZ9">
            <v>0</v>
          </cell>
        </row>
        <row r="10">
          <cell r="AC10">
            <v>6114.098493271611</v>
          </cell>
          <cell r="DH10">
            <v>4812.8668724445342</v>
          </cell>
          <cell r="DI10">
            <v>1069.525971654341</v>
          </cell>
          <cell r="DJ10">
            <v>0</v>
          </cell>
          <cell r="DL10">
            <v>891.27164304528412</v>
          </cell>
          <cell r="DM10">
            <v>891.27164304528412</v>
          </cell>
          <cell r="DN10">
            <v>891.27164304528412</v>
          </cell>
          <cell r="DO10">
            <v>891.27164304528412</v>
          </cell>
          <cell r="DP10">
            <v>0</v>
          </cell>
          <cell r="DQ10">
            <v>1247.7803002633977</v>
          </cell>
          <cell r="DR10">
            <v>1225.95355631452</v>
          </cell>
          <cell r="DS10">
            <v>0</v>
          </cell>
          <cell r="DT10">
            <v>240.43152733339065</v>
          </cell>
          <cell r="DU10">
            <v>246.98779797765803</v>
          </cell>
          <cell r="DV10">
            <v>245.32480796250542</v>
          </cell>
          <cell r="DW10">
            <v>209.88810830805772</v>
          </cell>
          <cell r="DX10">
            <v>0</v>
          </cell>
          <cell r="DY10">
            <v>255.4637253456105</v>
          </cell>
          <cell r="DZ10">
            <v>0</v>
          </cell>
        </row>
        <row r="11">
          <cell r="AC11">
            <v>9131.5724735619242</v>
          </cell>
          <cell r="DH11">
            <v>8123.7772142463073</v>
          </cell>
          <cell r="DI11">
            <v>1805.2838253880682</v>
          </cell>
          <cell r="DJ11">
            <v>0</v>
          </cell>
          <cell r="DL11">
            <v>1504.40318782339</v>
          </cell>
          <cell r="DM11">
            <v>1504.40318782339</v>
          </cell>
          <cell r="DN11">
            <v>1504.40318782339</v>
          </cell>
          <cell r="DO11">
            <v>1504.40318782339</v>
          </cell>
          <cell r="DP11">
            <v>0</v>
          </cell>
          <cell r="DQ11">
            <v>2106.1644629527464</v>
          </cell>
          <cell r="DR11">
            <v>2084.3377190038682</v>
          </cell>
          <cell r="DS11">
            <v>0</v>
          </cell>
          <cell r="DT11">
            <v>469.33397071721697</v>
          </cell>
          <cell r="DU11">
            <v>475.8902413614843</v>
          </cell>
          <cell r="DV11">
            <v>474.22725134633174</v>
          </cell>
          <cell r="DW11">
            <v>438.79055169188405</v>
          </cell>
          <cell r="DX11">
            <v>0</v>
          </cell>
          <cell r="DY11">
            <v>623.34265221247415</v>
          </cell>
          <cell r="DZ11">
            <v>0</v>
          </cell>
        </row>
        <row r="12">
          <cell r="AC12">
            <v>12783.489564308824</v>
          </cell>
          <cell r="DH12">
            <v>12449.018044275606</v>
          </cell>
          <cell r="DI12">
            <v>2766.4484542834684</v>
          </cell>
          <cell r="DJ12">
            <v>0</v>
          </cell>
          <cell r="DL12">
            <v>2305.3737119028901</v>
          </cell>
          <cell r="DM12">
            <v>2305.3737119028901</v>
          </cell>
          <cell r="DN12">
            <v>2305.3737119028901</v>
          </cell>
          <cell r="DO12">
            <v>2305.3737119028901</v>
          </cell>
          <cell r="DP12">
            <v>0</v>
          </cell>
          <cell r="DQ12">
            <v>3227.5231966640467</v>
          </cell>
          <cell r="DR12">
            <v>3205.6964527151686</v>
          </cell>
          <cell r="DS12">
            <v>683.49484721450676</v>
          </cell>
          <cell r="DT12">
            <v>811.08139432447035</v>
          </cell>
          <cell r="DU12">
            <v>817.63766496873768</v>
          </cell>
          <cell r="DV12">
            <v>815.97467495358512</v>
          </cell>
          <cell r="DW12">
            <v>780.53797529913743</v>
          </cell>
          <cell r="DX12">
            <v>0</v>
          </cell>
          <cell r="DY12">
            <v>1103.9249666601743</v>
          </cell>
          <cell r="DZ12">
            <v>0</v>
          </cell>
        </row>
        <row r="13">
          <cell r="AC13">
            <v>40599.129862477843</v>
          </cell>
          <cell r="DH13">
            <v>25915.559890552042</v>
          </cell>
          <cell r="DI13">
            <v>5759.0133090115651</v>
          </cell>
          <cell r="DJ13">
            <v>0</v>
          </cell>
          <cell r="DL13">
            <v>4799.1777575096366</v>
          </cell>
          <cell r="DM13">
            <v>4799.1777575096366</v>
          </cell>
          <cell r="DN13">
            <v>4799.1777575096366</v>
          </cell>
          <cell r="DO13">
            <v>4799.1777575096366</v>
          </cell>
          <cell r="DP13">
            <v>0</v>
          </cell>
          <cell r="DQ13">
            <v>6718.8488605134935</v>
          </cell>
          <cell r="DR13">
            <v>6697.0221165646144</v>
          </cell>
          <cell r="DS13">
            <v>3077.5467309969845</v>
          </cell>
          <cell r="DT13">
            <v>2008.107336215709</v>
          </cell>
          <cell r="DU13">
            <v>2014.6636068599764</v>
          </cell>
          <cell r="DV13">
            <v>2013.000616844824</v>
          </cell>
          <cell r="DW13">
            <v>1977.5639171903763</v>
          </cell>
          <cell r="DX13">
            <v>0</v>
          </cell>
          <cell r="DY13">
            <v>2600.2073940242226</v>
          </cell>
          <cell r="DZ13">
            <v>0</v>
          </cell>
        </row>
        <row r="14">
          <cell r="AC14">
            <v>69225.446924758435</v>
          </cell>
          <cell r="DH14">
            <v>48434.681179328887</v>
          </cell>
          <cell r="DI14">
            <v>10763.262484295308</v>
          </cell>
          <cell r="DJ14">
            <v>0</v>
          </cell>
          <cell r="DL14">
            <v>8969.3854035794211</v>
          </cell>
          <cell r="DM14">
            <v>8969.3854035794211</v>
          </cell>
          <cell r="DN14">
            <v>8969.3854035794211</v>
          </cell>
          <cell r="DO14">
            <v>8969.3854035794211</v>
          </cell>
          <cell r="DP14">
            <v>0</v>
          </cell>
          <cell r="DQ14">
            <v>12557.139565011194</v>
          </cell>
          <cell r="DR14">
            <v>12535.312821062314</v>
          </cell>
          <cell r="DS14">
            <v>7525.7682201380894</v>
          </cell>
          <cell r="DT14">
            <v>4232.2180807862615</v>
          </cell>
          <cell r="DU14">
            <v>4238.7743514305294</v>
          </cell>
          <cell r="DV14">
            <v>4237.1113614153765</v>
          </cell>
          <cell r="DW14">
            <v>4201.6746617609288</v>
          </cell>
          <cell r="DX14">
            <v>0</v>
          </cell>
          <cell r="DY14">
            <v>5102.3319816660942</v>
          </cell>
          <cell r="DZ14">
            <v>0</v>
          </cell>
        </row>
        <row r="15">
          <cell r="AC15">
            <v>101215.23571083386</v>
          </cell>
          <cell r="DH15">
            <v>78934.808011834626</v>
          </cell>
          <cell r="DI15">
            <v>17541.068447074362</v>
          </cell>
          <cell r="DJ15">
            <v>0</v>
          </cell>
          <cell r="DL15">
            <v>14617.557039228632</v>
          </cell>
          <cell r="DM15">
            <v>14617.557039228632</v>
          </cell>
          <cell r="DN15">
            <v>14617.557039228632</v>
          </cell>
          <cell r="DO15">
            <v>14617.557039228632</v>
          </cell>
          <cell r="DP15">
            <v>0</v>
          </cell>
          <cell r="DQ15">
            <v>20464.579854920088</v>
          </cell>
          <cell r="DR15">
            <v>20442.753110971207</v>
          </cell>
          <cell r="DS15">
            <v>14152.956272633162</v>
          </cell>
          <cell r="DT15">
            <v>7545.8121070337984</v>
          </cell>
          <cell r="DU15">
            <v>7552.3683776780654</v>
          </cell>
          <cell r="DV15">
            <v>7550.7053876629125</v>
          </cell>
          <cell r="DW15">
            <v>7515.2686880084657</v>
          </cell>
          <cell r="DX15">
            <v>5648.1716356492107</v>
          </cell>
          <cell r="DY15">
            <v>8491.23496305562</v>
          </cell>
          <cell r="DZ15">
            <v>0</v>
          </cell>
        </row>
        <row r="16">
          <cell r="AC16">
            <v>82707.79208699317</v>
          </cell>
          <cell r="DH16">
            <v>103420.66751127339</v>
          </cell>
          <cell r="DI16">
            <v>22982.370558060753</v>
          </cell>
          <cell r="DJ16">
            <v>0</v>
          </cell>
          <cell r="DL16">
            <v>19151.975465050626</v>
          </cell>
          <cell r="DM16">
            <v>19151.975465050626</v>
          </cell>
          <cell r="DN16">
            <v>19151.975465050626</v>
          </cell>
          <cell r="DO16">
            <v>19151.975465050626</v>
          </cell>
          <cell r="DP16">
            <v>0</v>
          </cell>
          <cell r="DQ16">
            <v>26812.76565107088</v>
          </cell>
          <cell r="DR16">
            <v>26790.938907121999</v>
          </cell>
          <cell r="DS16">
            <v>19957.011857685313</v>
          </cell>
          <cell r="DT16">
            <v>10447.839899559875</v>
          </cell>
          <cell r="DU16">
            <v>10454.396170204142</v>
          </cell>
          <cell r="DV16">
            <v>10452.733180188989</v>
          </cell>
          <cell r="DW16">
            <v>10417.296480534542</v>
          </cell>
          <cell r="DX16">
            <v>10182.590061471205</v>
          </cell>
          <cell r="DY16">
            <v>11211.886018548816</v>
          </cell>
          <cell r="DZ16">
            <v>0</v>
          </cell>
        </row>
        <row r="17">
          <cell r="AC17">
            <v>105963.1175078011</v>
          </cell>
          <cell r="DH17">
            <v>133285.01169405659</v>
          </cell>
          <cell r="DI17">
            <v>29618.891487568129</v>
          </cell>
          <cell r="DJ17">
            <v>3318.2604647536887</v>
          </cell>
          <cell r="DL17">
            <v>24682.40957297344</v>
          </cell>
          <cell r="DM17">
            <v>24682.40957297344</v>
          </cell>
          <cell r="DN17">
            <v>24682.40957297344</v>
          </cell>
          <cell r="DO17">
            <v>24682.40957297344</v>
          </cell>
          <cell r="DP17">
            <v>0</v>
          </cell>
          <cell r="DQ17">
            <v>34555.373402162819</v>
          </cell>
          <cell r="DR17">
            <v>34533.546658213942</v>
          </cell>
          <cell r="DS17">
            <v>27625.88048733828</v>
          </cell>
          <cell r="DT17">
            <v>14282.274214386358</v>
          </cell>
          <cell r="DU17">
            <v>14288.830485030625</v>
          </cell>
          <cell r="DV17">
            <v>14287.167495015472</v>
          </cell>
          <cell r="DW17">
            <v>14251.730795361025</v>
          </cell>
          <cell r="DX17">
            <v>15713.024169394019</v>
          </cell>
          <cell r="DY17">
            <v>14530.146483302504</v>
          </cell>
          <cell r="DZ17">
            <v>0</v>
          </cell>
        </row>
        <row r="18">
          <cell r="AC18">
            <v>89897.072697806347</v>
          </cell>
          <cell r="DH18">
            <v>158205.14478277086</v>
          </cell>
          <cell r="DI18">
            <v>35156.698840615747</v>
          </cell>
          <cell r="DJ18">
            <v>6087.164141277497</v>
          </cell>
          <cell r="DL18">
            <v>29297.249033846456</v>
          </cell>
          <cell r="DM18">
            <v>29297.249033846456</v>
          </cell>
          <cell r="DN18">
            <v>29297.249033846456</v>
          </cell>
          <cell r="DO18">
            <v>29297.249033846456</v>
          </cell>
          <cell r="DP18">
            <v>0</v>
          </cell>
          <cell r="DQ18">
            <v>41016.148647385038</v>
          </cell>
          <cell r="DR18">
            <v>40994.321903436161</v>
          </cell>
          <cell r="DS18">
            <v>34517.374082241979</v>
          </cell>
          <cell r="DT18">
            <v>17728.021011838209</v>
          </cell>
          <cell r="DU18">
            <v>17734.577282482474</v>
          </cell>
          <cell r="DV18">
            <v>17732.914292467322</v>
          </cell>
          <cell r="DW18">
            <v>17697.477592812877</v>
          </cell>
          <cell r="DX18">
            <v>20327.863630267035</v>
          </cell>
          <cell r="DY18">
            <v>17299.050159826314</v>
          </cell>
          <cell r="DZ18">
            <v>0</v>
          </cell>
        </row>
        <row r="19">
          <cell r="AC19">
            <v>105990.80611745961</v>
          </cell>
          <cell r="DH19">
            <v>187111.72826935074</v>
          </cell>
          <cell r="DI19">
            <v>41580.384059855722</v>
          </cell>
          <cell r="DJ19">
            <v>9299.0067508974862</v>
          </cell>
          <cell r="DL19">
            <v>34650.320049879767</v>
          </cell>
          <cell r="DM19">
            <v>34650.320049879767</v>
          </cell>
          <cell r="DN19">
            <v>34650.320049879767</v>
          </cell>
          <cell r="DO19">
            <v>34650.320049879767</v>
          </cell>
          <cell r="DP19">
            <v>0</v>
          </cell>
          <cell r="DQ19">
            <v>48510.448069831677</v>
          </cell>
          <cell r="DR19">
            <v>48488.621325882799</v>
          </cell>
          <cell r="DS19">
            <v>43082.287707895281</v>
          </cell>
          <cell r="DT19">
            <v>22010.47782466486</v>
          </cell>
          <cell r="DU19">
            <v>22017.034095309125</v>
          </cell>
          <cell r="DV19">
            <v>22015.371105293973</v>
          </cell>
          <cell r="DW19">
            <v>21979.934405639528</v>
          </cell>
          <cell r="DX19">
            <v>25680.934646300349</v>
          </cell>
          <cell r="DY19">
            <v>20510.892769446302</v>
          </cell>
          <cell r="DZ19">
            <v>0</v>
          </cell>
        </row>
        <row r="20">
          <cell r="AC20">
            <v>126665.56907506543</v>
          </cell>
          <cell r="DH20">
            <v>220123.02522906856</v>
          </cell>
          <cell r="DI20">
            <v>48916.227828681906</v>
          </cell>
          <cell r="DJ20">
            <v>12966.928635310578</v>
          </cell>
          <cell r="DL20">
            <v>40763.523190568252</v>
          </cell>
          <cell r="DM20">
            <v>40763.523190568252</v>
          </cell>
          <cell r="DN20">
            <v>40763.523190568252</v>
          </cell>
          <cell r="DO20">
            <v>40763.523190568252</v>
          </cell>
          <cell r="DP20">
            <v>0</v>
          </cell>
          <cell r="DQ20">
            <v>57068.932466795559</v>
          </cell>
          <cell r="DR20">
            <v>57047.105722846682</v>
          </cell>
          <cell r="DS20">
            <v>53515.4877346703</v>
          </cell>
          <cell r="DT20">
            <v>27227.07783805237</v>
          </cell>
          <cell r="DU20">
            <v>27233.634108696635</v>
          </cell>
          <cell r="DV20">
            <v>27231.971118681482</v>
          </cell>
          <cell r="DW20">
            <v>27196.534419027033</v>
          </cell>
          <cell r="DX20">
            <v>31794.137786988835</v>
          </cell>
          <cell r="DY20">
            <v>24178.814653859394</v>
          </cell>
          <cell r="DZ20">
            <v>0</v>
          </cell>
        </row>
        <row r="21">
          <cell r="AC21">
            <v>188470.24099075573</v>
          </cell>
          <cell r="DH21">
            <v>268494.6650270762</v>
          </cell>
          <cell r="DI21">
            <v>59665.481117128053</v>
          </cell>
          <cell r="DJ21">
            <v>18341.555279533652</v>
          </cell>
          <cell r="DL21">
            <v>49721.234264273371</v>
          </cell>
          <cell r="DM21">
            <v>49721.234264273371</v>
          </cell>
          <cell r="DN21">
            <v>49721.234264273371</v>
          </cell>
          <cell r="DO21">
            <v>49721.234264273371</v>
          </cell>
          <cell r="DP21">
            <v>0</v>
          </cell>
          <cell r="DQ21">
            <v>69609.72796998272</v>
          </cell>
          <cell r="DR21">
            <v>69587.90122603385</v>
          </cell>
          <cell r="DS21">
            <v>69758.803814988918</v>
          </cell>
          <cell r="DT21">
            <v>35348.735878211679</v>
          </cell>
          <cell r="DU21">
            <v>35355.292148855944</v>
          </cell>
          <cell r="DV21">
            <v>35353.629158840791</v>
          </cell>
          <cell r="DW21">
            <v>35318.192459186343</v>
          </cell>
          <cell r="DX21">
            <v>40751.84886069395</v>
          </cell>
          <cell r="DY21">
            <v>29553.441298082467</v>
          </cell>
          <cell r="DZ21">
            <v>0</v>
          </cell>
        </row>
        <row r="22">
          <cell r="AC22">
            <v>202027.12510717986</v>
          </cell>
          <cell r="DH22">
            <v>319568.93822832953</v>
          </cell>
          <cell r="DI22">
            <v>71015.319606295467</v>
          </cell>
          <cell r="DJ22">
            <v>24016.474524117355</v>
          </cell>
          <cell r="DL22">
            <v>59179.43300524621</v>
          </cell>
          <cell r="DM22">
            <v>59179.43300524621</v>
          </cell>
          <cell r="DN22">
            <v>59179.43300524621</v>
          </cell>
          <cell r="DO22">
            <v>59179.43300524621</v>
          </cell>
          <cell r="DP22">
            <v>0</v>
          </cell>
          <cell r="DQ22">
            <v>82851.206207344687</v>
          </cell>
          <cell r="DR22">
            <v>82829.379463395831</v>
          </cell>
          <cell r="DS22">
            <v>87918.545397656766</v>
          </cell>
          <cell r="DT22">
            <v>44428.606669545603</v>
          </cell>
          <cell r="DU22">
            <v>44435.162940189868</v>
          </cell>
          <cell r="DV22">
            <v>44433.499950174715</v>
          </cell>
          <cell r="DW22">
            <v>44398.063250520267</v>
          </cell>
          <cell r="DX22">
            <v>50210.047601666789</v>
          </cell>
          <cell r="DY22">
            <v>35228.360542666167</v>
          </cell>
          <cell r="DZ22">
            <v>0</v>
          </cell>
        </row>
        <row r="23">
          <cell r="AC23">
            <v>245279.28036063584</v>
          </cell>
          <cell r="DH23">
            <v>380662.48591963178</v>
          </cell>
          <cell r="DI23">
            <v>84591.663537695975</v>
          </cell>
          <cell r="DJ23">
            <v>30804.646489817609</v>
          </cell>
          <cell r="DL23">
            <v>70493.052948079974</v>
          </cell>
          <cell r="DM23">
            <v>70493.052948079974</v>
          </cell>
          <cell r="DN23">
            <v>70493.052948079974</v>
          </cell>
          <cell r="DO23">
            <v>70493.052948079974</v>
          </cell>
          <cell r="DP23">
            <v>0</v>
          </cell>
          <cell r="DQ23">
            <v>98690.274127311946</v>
          </cell>
          <cell r="DR23">
            <v>98668.447383363091</v>
          </cell>
          <cell r="DS23">
            <v>110847.48181513319</v>
          </cell>
          <cell r="DT23">
            <v>55893.074878283805</v>
          </cell>
          <cell r="DU23">
            <v>55899.631148928078</v>
          </cell>
          <cell r="DV23">
            <v>55897.968158912918</v>
          </cell>
          <cell r="DW23">
            <v>55862.531459258476</v>
          </cell>
          <cell r="DX23">
            <v>61523.667544500546</v>
          </cell>
          <cell r="DY23">
            <v>42016.532508366421</v>
          </cell>
          <cell r="DZ23">
            <v>0</v>
          </cell>
        </row>
        <row r="24">
          <cell r="AC24">
            <v>295080.24880596995</v>
          </cell>
          <cell r="DH24">
            <v>453091.27426291531</v>
          </cell>
          <cell r="DI24">
            <v>100686.94983620342</v>
          </cell>
          <cell r="DJ24">
            <v>38852.289639071336</v>
          </cell>
          <cell r="DL24">
            <v>83905.791530169518</v>
          </cell>
          <cell r="DM24">
            <v>83905.791530169518</v>
          </cell>
          <cell r="DN24">
            <v>83905.791530169518</v>
          </cell>
          <cell r="DO24">
            <v>83905.791530169518</v>
          </cell>
          <cell r="DP24">
            <v>0</v>
          </cell>
          <cell r="DQ24">
            <v>117468.10814223731</v>
          </cell>
          <cell r="DR24">
            <v>117446.28139828845</v>
          </cell>
          <cell r="DS24">
            <v>139461.32412359089</v>
          </cell>
          <cell r="DT24">
            <v>70199.996032512659</v>
          </cell>
          <cell r="DU24">
            <v>70206.552303156932</v>
          </cell>
          <cell r="DV24">
            <v>70204.889313141757</v>
          </cell>
          <cell r="DW24">
            <v>70169.452613487316</v>
          </cell>
          <cell r="DX24">
            <v>74936.406126590096</v>
          </cell>
          <cell r="DY24">
            <v>50064.175657620144</v>
          </cell>
          <cell r="DZ24">
            <v>0</v>
          </cell>
        </row>
        <row r="25">
          <cell r="AC25">
            <v>358176.66420270293</v>
          </cell>
          <cell r="DH25">
            <v>539746.91882808541</v>
          </cell>
          <cell r="DI25">
            <v>119943.75973957454</v>
          </cell>
          <cell r="DJ25">
            <v>48480.694590756902</v>
          </cell>
          <cell r="DL25">
            <v>99953.133116312121</v>
          </cell>
          <cell r="DM25">
            <v>99953.133116312121</v>
          </cell>
          <cell r="DN25">
            <v>99953.133116312121</v>
          </cell>
          <cell r="DO25">
            <v>99953.133116312121</v>
          </cell>
          <cell r="DP25">
            <v>0</v>
          </cell>
          <cell r="DQ25">
            <v>139934.38636283696</v>
          </cell>
          <cell r="DR25">
            <v>139912.5596188881</v>
          </cell>
          <cell r="DS25">
            <v>175407.36927655034</v>
          </cell>
          <cell r="DT25">
            <v>88173.018608992381</v>
          </cell>
          <cell r="DU25">
            <v>88179.574879636653</v>
          </cell>
          <cell r="DV25">
            <v>88177.911889621479</v>
          </cell>
          <cell r="DW25">
            <v>88142.475189967037</v>
          </cell>
          <cell r="DX25">
            <v>90983.7477127327</v>
          </cell>
          <cell r="DY25">
            <v>59692.580609305704</v>
          </cell>
          <cell r="DZ25">
            <v>0</v>
          </cell>
        </row>
        <row r="26">
          <cell r="AC26">
            <v>431067.07916316483</v>
          </cell>
          <cell r="DH26">
            <v>642563.27163202048</v>
          </cell>
          <cell r="DI26">
            <v>142791.83814044899</v>
          </cell>
          <cell r="DJ26">
            <v>59904.733791194136</v>
          </cell>
          <cell r="DL26">
            <v>118993.19845037417</v>
          </cell>
          <cell r="DM26">
            <v>118993.19845037417</v>
          </cell>
          <cell r="DN26">
            <v>118993.19845037417</v>
          </cell>
          <cell r="DO26">
            <v>118993.19845037417</v>
          </cell>
          <cell r="DP26">
            <v>0</v>
          </cell>
          <cell r="DQ26">
            <v>166590.47783052383</v>
          </cell>
          <cell r="DR26">
            <v>166568.65108657497</v>
          </cell>
          <cell r="DS26">
            <v>220088.05592714928</v>
          </cell>
          <cell r="DT26">
            <v>110513.36193429185</v>
          </cell>
          <cell r="DU26">
            <v>110519.91820493613</v>
          </cell>
          <cell r="DV26">
            <v>110518.25521492095</v>
          </cell>
          <cell r="DW26">
            <v>110482.81851526651</v>
          </cell>
          <cell r="DX26">
            <v>110023.81304679475</v>
          </cell>
          <cell r="DY26">
            <v>71116.61980974293</v>
          </cell>
          <cell r="DZ26">
            <v>0</v>
          </cell>
        </row>
        <row r="27">
          <cell r="AC27">
            <v>520243.10458439216</v>
          </cell>
          <cell r="DH27">
            <v>764920.0993652835</v>
          </cell>
          <cell r="DI27">
            <v>169982.24430339632</v>
          </cell>
          <cell r="DJ27">
            <v>73499.936872667793</v>
          </cell>
          <cell r="DL27">
            <v>141651.87025283027</v>
          </cell>
          <cell r="DM27">
            <v>141651.87025283027</v>
          </cell>
          <cell r="DN27">
            <v>141651.87025283027</v>
          </cell>
          <cell r="DO27">
            <v>141651.87025283027</v>
          </cell>
          <cell r="DP27">
            <v>0</v>
          </cell>
          <cell r="DQ27">
            <v>198312.61835396237</v>
          </cell>
          <cell r="DR27">
            <v>198290.79161001352</v>
          </cell>
          <cell r="DS27">
            <v>275677.33074917493</v>
          </cell>
          <cell r="DT27">
            <v>138307.99934530468</v>
          </cell>
          <cell r="DU27">
            <v>138314.55561594895</v>
          </cell>
          <cell r="DV27">
            <v>138312.89262593377</v>
          </cell>
          <cell r="DW27">
            <v>138277.45592627933</v>
          </cell>
          <cell r="DX27">
            <v>132682.48484925085</v>
          </cell>
          <cell r="DY27">
            <v>84711.822891216594</v>
          </cell>
          <cell r="DZ27">
            <v>0</v>
          </cell>
        </row>
        <row r="28">
          <cell r="AC28">
            <v>618334.8595885816</v>
          </cell>
          <cell r="DH28">
            <v>908348.28844510915</v>
          </cell>
          <cell r="DI28">
            <v>201855.17521002423</v>
          </cell>
          <cell r="DJ28">
            <v>89436.402325981748</v>
          </cell>
          <cell r="DL28">
            <v>168212.64600835353</v>
          </cell>
          <cell r="DM28">
            <v>168212.64600835353</v>
          </cell>
          <cell r="DN28">
            <v>168212.64600835353</v>
          </cell>
          <cell r="DO28">
            <v>168212.64600835353</v>
          </cell>
          <cell r="DP28">
            <v>0</v>
          </cell>
          <cell r="DQ28">
            <v>235497.70441169495</v>
          </cell>
          <cell r="DR28">
            <v>235475.8776677461</v>
          </cell>
          <cell r="DS28">
            <v>343672.91668331448</v>
          </cell>
          <cell r="DT28">
            <v>172305.79231237445</v>
          </cell>
          <cell r="DU28">
            <v>172312.34858301873</v>
          </cell>
          <cell r="DV28">
            <v>172310.68559300355</v>
          </cell>
          <cell r="DW28">
            <v>172275.24889334911</v>
          </cell>
          <cell r="DX28">
            <v>159243.26060477411</v>
          </cell>
          <cell r="DY28">
            <v>100648.28834453055</v>
          </cell>
          <cell r="DZ28">
            <v>0</v>
          </cell>
        </row>
        <row r="29">
          <cell r="AC29">
            <v>756605.63193069771</v>
          </cell>
          <cell r="DH29">
            <v>1081469.9160902689</v>
          </cell>
          <cell r="DI29">
            <v>240326.64802005971</v>
          </cell>
          <cell r="DJ29">
            <v>108672.13873099949</v>
          </cell>
          <cell r="DL29">
            <v>200272.20668338309</v>
          </cell>
          <cell r="DM29">
            <v>200272.20668338309</v>
          </cell>
          <cell r="DN29">
            <v>200272.20668338309</v>
          </cell>
          <cell r="DO29">
            <v>200272.20668338309</v>
          </cell>
          <cell r="DP29">
            <v>0</v>
          </cell>
          <cell r="DQ29">
            <v>280381.08935673634</v>
          </cell>
          <cell r="DR29">
            <v>280359.26261278748</v>
          </cell>
          <cell r="DS29">
            <v>429165.0784833933</v>
          </cell>
          <cell r="DT29">
            <v>215051.87321241386</v>
          </cell>
          <cell r="DU29">
            <v>215058.42948305816</v>
          </cell>
          <cell r="DV29">
            <v>215056.76649304299</v>
          </cell>
          <cell r="DW29">
            <v>215021.32979338855</v>
          </cell>
          <cell r="DX29">
            <v>191302.82127980367</v>
          </cell>
          <cell r="DY29">
            <v>119884.02474954829</v>
          </cell>
          <cell r="DZ29">
            <v>0</v>
          </cell>
        </row>
        <row r="30">
          <cell r="AC30">
            <v>908456.63541441318</v>
          </cell>
          <cell r="DH30">
            <v>1289337.1123291601</v>
          </cell>
          <cell r="DI30">
            <v>286519.35829536885</v>
          </cell>
          <cell r="DJ30">
            <v>131768.49386865407</v>
          </cell>
          <cell r="DL30">
            <v>238766.13191280738</v>
          </cell>
          <cell r="DM30">
            <v>238766.13191280738</v>
          </cell>
          <cell r="DN30">
            <v>238766.13191280738</v>
          </cell>
          <cell r="DO30">
            <v>238766.13191280738</v>
          </cell>
          <cell r="DP30">
            <v>0</v>
          </cell>
          <cell r="DQ30">
            <v>334272.58467793034</v>
          </cell>
          <cell r="DR30">
            <v>334250.75793398148</v>
          </cell>
          <cell r="DS30">
            <v>531815.54576185811</v>
          </cell>
          <cell r="DT30">
            <v>266377.10685164627</v>
          </cell>
          <cell r="DU30">
            <v>266383.66312229057</v>
          </cell>
          <cell r="DV30">
            <v>266382.0001322754</v>
          </cell>
          <cell r="DW30">
            <v>266346.56343262095</v>
          </cell>
          <cell r="DX30">
            <v>229796.74650922796</v>
          </cell>
          <cell r="DY30">
            <v>142980.37988720287</v>
          </cell>
          <cell r="DZ30">
            <v>0</v>
          </cell>
        </row>
        <row r="31">
          <cell r="AC31">
            <v>1096661.7388919704</v>
          </cell>
          <cell r="DH31">
            <v>1540268.1881773227</v>
          </cell>
          <cell r="DI31">
            <v>342281.81959496054</v>
          </cell>
          <cell r="DJ31">
            <v>159649.72451844992</v>
          </cell>
          <cell r="DL31">
            <v>285234.84966246714</v>
          </cell>
          <cell r="DM31">
            <v>285234.84966246714</v>
          </cell>
          <cell r="DN31">
            <v>285234.84966246714</v>
          </cell>
          <cell r="DO31">
            <v>285234.84966246714</v>
          </cell>
          <cell r="DP31">
            <v>0</v>
          </cell>
          <cell r="DQ31">
            <v>399328.78952745401</v>
          </cell>
          <cell r="DR31">
            <v>399306.96278350515</v>
          </cell>
          <cell r="DS31">
            <v>655732.12642761751</v>
          </cell>
          <cell r="DT31">
            <v>328335.39718452597</v>
          </cell>
          <cell r="DU31">
            <v>328341.95345517027</v>
          </cell>
          <cell r="DV31">
            <v>328340.29046515509</v>
          </cell>
          <cell r="DW31">
            <v>328304.85376550065</v>
          </cell>
          <cell r="DX31">
            <v>276265.46425888769</v>
          </cell>
          <cell r="DY31">
            <v>170861.61053699872</v>
          </cell>
          <cell r="DZ31">
            <v>0</v>
          </cell>
        </row>
        <row r="32">
          <cell r="AC32">
            <v>1321133.6388429208</v>
          </cell>
          <cell r="DH32">
            <v>1842561.478421042</v>
          </cell>
          <cell r="DI32">
            <v>409458.10631578701</v>
          </cell>
          <cell r="DJ32">
            <v>193237.86787886315</v>
          </cell>
          <cell r="DL32">
            <v>341215.08859648922</v>
          </cell>
          <cell r="DM32">
            <v>341215.08859648922</v>
          </cell>
          <cell r="DN32">
            <v>341215.08859648922</v>
          </cell>
          <cell r="DO32">
            <v>341215.08859648922</v>
          </cell>
          <cell r="DP32">
            <v>0</v>
          </cell>
          <cell r="DQ32">
            <v>477701.12403508491</v>
          </cell>
          <cell r="DR32">
            <v>477679.29729113606</v>
          </cell>
          <cell r="DS32">
            <v>805012.76358500973</v>
          </cell>
          <cell r="DT32">
            <v>402975.71576322208</v>
          </cell>
          <cell r="DU32">
            <v>402982.27203386638</v>
          </cell>
          <cell r="DV32">
            <v>402980.6090438512</v>
          </cell>
          <cell r="DW32">
            <v>402945.17234419676</v>
          </cell>
          <cell r="DX32">
            <v>332245.70319290977</v>
          </cell>
          <cell r="DY32">
            <v>204449.75389741195</v>
          </cell>
          <cell r="DZ32">
            <v>0</v>
          </cell>
        </row>
        <row r="33">
          <cell r="AC33">
            <v>1583519.4671685817</v>
          </cell>
          <cell r="DH33">
            <v>2184601.6833294556</v>
          </cell>
          <cell r="DI33">
            <v>485467.0407398789</v>
          </cell>
          <cell r="DJ33">
            <v>231242.3350909091</v>
          </cell>
          <cell r="DL33">
            <v>404555.86728323251</v>
          </cell>
          <cell r="DM33">
            <v>404555.86728323251</v>
          </cell>
          <cell r="DN33">
            <v>404555.86728323251</v>
          </cell>
          <cell r="DO33">
            <v>404555.86728323251</v>
          </cell>
          <cell r="DP33">
            <v>88677.090161440559</v>
          </cell>
          <cell r="DQ33">
            <v>566378.21419652551</v>
          </cell>
          <cell r="DR33">
            <v>566356.38745257666</v>
          </cell>
          <cell r="DS33">
            <v>973921.50674965838</v>
          </cell>
          <cell r="DT33">
            <v>487430.08734554646</v>
          </cell>
          <cell r="DU33">
            <v>487436.64361619076</v>
          </cell>
          <cell r="DV33">
            <v>487434.98062617553</v>
          </cell>
          <cell r="DW33">
            <v>487399.54392652109</v>
          </cell>
          <cell r="DX33">
            <v>395586.48187965306</v>
          </cell>
          <cell r="DY33">
            <v>242454.2211094579</v>
          </cell>
          <cell r="DZ33">
            <v>0</v>
          </cell>
        </row>
        <row r="34">
          <cell r="AC34">
            <v>1883942.5469613485</v>
          </cell>
          <cell r="DH34">
            <v>2591533.2734731068</v>
          </cell>
          <cell r="DI34">
            <v>575896.28299402364</v>
          </cell>
          <cell r="DJ34">
            <v>276456.95621798147</v>
          </cell>
          <cell r="DL34">
            <v>479913.56916168646</v>
          </cell>
          <cell r="DM34">
            <v>479913.56916168646</v>
          </cell>
          <cell r="DN34">
            <v>479913.56916168646</v>
          </cell>
          <cell r="DO34">
            <v>479913.56916168646</v>
          </cell>
          <cell r="DP34">
            <v>194177.87279127605</v>
          </cell>
          <cell r="DQ34">
            <v>671878.99682636105</v>
          </cell>
          <cell r="DR34">
            <v>671857.17008241219</v>
          </cell>
          <cell r="DS34">
            <v>1174875.3784255355</v>
          </cell>
          <cell r="DT34">
            <v>587907.02318348503</v>
          </cell>
          <cell r="DU34">
            <v>587913.57945412933</v>
          </cell>
          <cell r="DV34">
            <v>587911.9164641141</v>
          </cell>
          <cell r="DW34">
            <v>587876.47976445965</v>
          </cell>
          <cell r="DX34">
            <v>470944.18375810701</v>
          </cell>
          <cell r="DY34">
            <v>287668.84223653027</v>
          </cell>
          <cell r="DZ34">
            <v>0</v>
          </cell>
        </row>
        <row r="35">
          <cell r="AC35">
            <v>2249234.1822219044</v>
          </cell>
          <cell r="DH35">
            <v>3077367.8568330379</v>
          </cell>
          <cell r="DI35">
            <v>683859.52374067507</v>
          </cell>
          <cell r="DJ35">
            <v>330438.57659130718</v>
          </cell>
          <cell r="DL35">
            <v>569882.93645056267</v>
          </cell>
          <cell r="DM35">
            <v>569882.93645056267</v>
          </cell>
          <cell r="DN35">
            <v>569882.93645056267</v>
          </cell>
          <cell r="DO35">
            <v>569882.93645056267</v>
          </cell>
          <cell r="DP35">
            <v>320134.98699570267</v>
          </cell>
          <cell r="DQ35">
            <v>797836.1110307877</v>
          </cell>
          <cell r="DR35">
            <v>797814.28428683884</v>
          </cell>
          <cell r="DS35">
            <v>1414793.6911958719</v>
          </cell>
          <cell r="DT35">
            <v>707866.17956865323</v>
          </cell>
          <cell r="DU35">
            <v>707872.73583929753</v>
          </cell>
          <cell r="DV35">
            <v>707871.0728492823</v>
          </cell>
          <cell r="DW35">
            <v>707835.63614962786</v>
          </cell>
          <cell r="DX35">
            <v>560913.55104698322</v>
          </cell>
          <cell r="DY35">
            <v>341650.46260985598</v>
          </cell>
          <cell r="DZ35">
            <v>0</v>
          </cell>
        </row>
        <row r="36">
          <cell r="AC36">
            <v>2678880.6370857377</v>
          </cell>
          <cell r="DH36">
            <v>3656006.0744435573</v>
          </cell>
          <cell r="DI36">
            <v>812445.79432079045</v>
          </cell>
          <cell r="DJ36">
            <v>394731.71188136487</v>
          </cell>
          <cell r="DL36">
            <v>677038.16193399217</v>
          </cell>
          <cell r="DM36">
            <v>677038.16193399217</v>
          </cell>
          <cell r="DN36">
            <v>677038.16193399217</v>
          </cell>
          <cell r="DO36">
            <v>677038.16193399217</v>
          </cell>
          <cell r="DP36">
            <v>470152.30267250398</v>
          </cell>
          <cell r="DQ36">
            <v>947853.42670758895</v>
          </cell>
          <cell r="DR36">
            <v>947831.5999636401</v>
          </cell>
          <cell r="DS36">
            <v>1700540.9591516838</v>
          </cell>
          <cell r="DT36">
            <v>850739.81354655919</v>
          </cell>
          <cell r="DU36">
            <v>850746.36981720349</v>
          </cell>
          <cell r="DV36">
            <v>850744.70682718826</v>
          </cell>
          <cell r="DW36">
            <v>850709.27012753382</v>
          </cell>
          <cell r="DX36">
            <v>668068.77653041272</v>
          </cell>
          <cell r="DY36">
            <v>405943.59789991367</v>
          </cell>
          <cell r="DZ36">
            <v>0</v>
          </cell>
        </row>
        <row r="37">
          <cell r="AC37">
            <v>3190060.1873932574</v>
          </cell>
          <cell r="DH37">
            <v>4345059.0749205006</v>
          </cell>
          <cell r="DI37">
            <v>965568.68331566674</v>
          </cell>
          <cell r="DJ37">
            <v>471293.15637880302</v>
          </cell>
          <cell r="DL37">
            <v>804640.5694297225</v>
          </cell>
          <cell r="DM37">
            <v>804640.5694297225</v>
          </cell>
          <cell r="DN37">
            <v>804640.5694297225</v>
          </cell>
          <cell r="DO37">
            <v>804640.5694297225</v>
          </cell>
          <cell r="DP37">
            <v>648795.67316652637</v>
          </cell>
          <cell r="DQ37">
            <v>1126496.7972016113</v>
          </cell>
          <cell r="DR37">
            <v>1126474.9704576624</v>
          </cell>
          <cell r="DS37">
            <v>2040814.0458069646</v>
          </cell>
          <cell r="DT37">
            <v>1020876.3568741996</v>
          </cell>
          <cell r="DU37">
            <v>1020882.9131448439</v>
          </cell>
          <cell r="DV37">
            <v>1020881.2501548287</v>
          </cell>
          <cell r="DW37">
            <v>1020845.8134551742</v>
          </cell>
          <cell r="DX37">
            <v>795671.18402614305</v>
          </cell>
          <cell r="DY37">
            <v>482505.04239735182</v>
          </cell>
          <cell r="DZ37">
            <v>0</v>
          </cell>
        </row>
        <row r="38">
          <cell r="AC38">
            <v>3790230.6740805805</v>
          </cell>
          <cell r="DH38">
            <v>5163748.9005219061</v>
          </cell>
          <cell r="DI38">
            <v>1147499.7556715347</v>
          </cell>
          <cell r="DJ38">
            <v>562258.69255673699</v>
          </cell>
          <cell r="DL38">
            <v>956249.79639294569</v>
          </cell>
          <cell r="DM38">
            <v>956249.79639294569</v>
          </cell>
          <cell r="DN38">
            <v>956249.79639294569</v>
          </cell>
          <cell r="DO38">
            <v>956249.79639294569</v>
          </cell>
          <cell r="DP38">
            <v>861048.59091503883</v>
          </cell>
          <cell r="DQ38">
            <v>1338749.7149501238</v>
          </cell>
          <cell r="DR38">
            <v>1338727.8882061748</v>
          </cell>
          <cell r="DS38">
            <v>2445105.3177088932</v>
          </cell>
          <cell r="DT38">
            <v>1223021.9928251638</v>
          </cell>
          <cell r="DU38">
            <v>1223028.5490958081</v>
          </cell>
          <cell r="DV38">
            <v>1223026.8861057928</v>
          </cell>
          <cell r="DW38">
            <v>1222991.4494061384</v>
          </cell>
          <cell r="DX38">
            <v>947280.41098936624</v>
          </cell>
          <cell r="DY38">
            <v>573470.57857528573</v>
          </cell>
          <cell r="DZ38">
            <v>0</v>
          </cell>
        </row>
        <row r="39">
          <cell r="AC39">
            <v>4507209.4023126215</v>
          </cell>
          <cell r="DH39">
            <v>6137306.1314214319</v>
          </cell>
          <cell r="DI39">
            <v>1363845.8069825405</v>
          </cell>
          <cell r="DJ39">
            <v>670431.71821223991</v>
          </cell>
          <cell r="DL39">
            <v>1136538.1724854505</v>
          </cell>
          <cell r="DM39">
            <v>1136538.1724854505</v>
          </cell>
          <cell r="DN39">
            <v>1136538.1724854505</v>
          </cell>
          <cell r="DO39">
            <v>1136538.1724854505</v>
          </cell>
          <cell r="DP39">
            <v>1113452.3174445457</v>
          </cell>
          <cell r="DQ39">
            <v>1591153.4414796305</v>
          </cell>
          <cell r="DR39">
            <v>1591131.6147356816</v>
          </cell>
          <cell r="DS39">
            <v>2925874.3206222393</v>
          </cell>
          <cell r="DT39">
            <v>1463406.4942818368</v>
          </cell>
          <cell r="DU39">
            <v>1463413.0505524813</v>
          </cell>
          <cell r="DV39">
            <v>1463411.3875624659</v>
          </cell>
          <cell r="DW39">
            <v>1463375.9508628114</v>
          </cell>
          <cell r="DX39">
            <v>1127568.7870818712</v>
          </cell>
          <cell r="DY39">
            <v>681643.60423078865</v>
          </cell>
          <cell r="DZ39">
            <v>0</v>
          </cell>
        </row>
        <row r="40">
          <cell r="AC40">
            <v>5364041.6716962345</v>
          </cell>
          <cell r="DH40">
            <v>7295939.1325078178</v>
          </cell>
          <cell r="DI40">
            <v>1621319.8072239598</v>
          </cell>
          <cell r="DJ40">
            <v>799168.71833294956</v>
          </cell>
          <cell r="DL40">
            <v>1351099.8393532999</v>
          </cell>
          <cell r="DM40">
            <v>1351099.8393532999</v>
          </cell>
          <cell r="DN40">
            <v>1351099.8393532999</v>
          </cell>
          <cell r="DO40">
            <v>1351099.8393532999</v>
          </cell>
          <cell r="DP40">
            <v>1413838.6510595349</v>
          </cell>
          <cell r="DQ40">
            <v>1891539.7750946195</v>
          </cell>
          <cell r="DR40">
            <v>1891517.9483506707</v>
          </cell>
          <cell r="DS40">
            <v>3498038.7656031707</v>
          </cell>
          <cell r="DT40">
            <v>1749488.7167723025</v>
          </cell>
          <cell r="DU40">
            <v>1749495.2730429471</v>
          </cell>
          <cell r="DV40">
            <v>1749493.6100529316</v>
          </cell>
          <cell r="DW40">
            <v>1749458.1733532771</v>
          </cell>
          <cell r="DX40">
            <v>1342130.4539497206</v>
          </cell>
          <cell r="DY40">
            <v>810380.6043514983</v>
          </cell>
          <cell r="DZ40">
            <v>0</v>
          </cell>
        </row>
        <row r="41">
          <cell r="AC41">
            <v>5968053.3362394348</v>
          </cell>
          <cell r="DH41">
            <v>8585038.6531355362</v>
          </cell>
          <cell r="DI41">
            <v>1907786.3673634527</v>
          </cell>
          <cell r="DJ41">
            <v>942401.99840269599</v>
          </cell>
          <cell r="DL41">
            <v>1589821.9728028772</v>
          </cell>
          <cell r="DM41">
            <v>1589821.9728028772</v>
          </cell>
          <cell r="DN41">
            <v>1589821.9728028772</v>
          </cell>
          <cell r="DO41">
            <v>1589821.9728028772</v>
          </cell>
          <cell r="DP41">
            <v>1748049.6378889431</v>
          </cell>
          <cell r="DQ41">
            <v>2225750.7619240279</v>
          </cell>
          <cell r="DR41">
            <v>2225728.9351800792</v>
          </cell>
          <cell r="DS41">
            <v>4134631.1214687102</v>
          </cell>
          <cell r="DT41">
            <v>2067784.8947050723</v>
          </cell>
          <cell r="DU41">
            <v>2067791.4509757168</v>
          </cell>
          <cell r="DV41">
            <v>2067789.7879857013</v>
          </cell>
          <cell r="DW41">
            <v>2067754.3512860469</v>
          </cell>
          <cell r="DX41">
            <v>1580852.5873992979</v>
          </cell>
          <cell r="DY41">
            <v>953613.88442124473</v>
          </cell>
          <cell r="DZ41">
            <v>0</v>
          </cell>
        </row>
        <row r="42">
          <cell r="AC42">
            <v>7013433.0792723969</v>
          </cell>
          <cell r="DH42">
            <v>10099940.198258374</v>
          </cell>
          <cell r="DI42">
            <v>2244431.1551685277</v>
          </cell>
          <cell r="DJ42">
            <v>1110724.3923052335</v>
          </cell>
          <cell r="DL42">
            <v>1870359.2959737731</v>
          </cell>
          <cell r="DM42">
            <v>1870359.2959737731</v>
          </cell>
          <cell r="DN42">
            <v>1870359.2959737731</v>
          </cell>
          <cell r="DO42">
            <v>1870359.2959737731</v>
          </cell>
          <cell r="DP42">
            <v>2140801.8903281973</v>
          </cell>
          <cell r="DQ42">
            <v>2618503.0143632819</v>
          </cell>
          <cell r="DR42">
            <v>2618481.1876193332</v>
          </cell>
          <cell r="DS42">
            <v>4882730.6499244329</v>
          </cell>
          <cell r="DT42">
            <v>2441834.6589329336</v>
          </cell>
          <cell r="DU42">
            <v>2441841.2152035781</v>
          </cell>
          <cell r="DV42">
            <v>2441839.5522135627</v>
          </cell>
          <cell r="DW42">
            <v>2441804.1155139082</v>
          </cell>
          <cell r="DX42">
            <v>1861389.9105701935</v>
          </cell>
          <cell r="DY42">
            <v>1121936.2783237821</v>
          </cell>
          <cell r="DZ42">
            <v>0</v>
          </cell>
        </row>
        <row r="43">
          <cell r="AC43">
            <v>8242615.935582377</v>
          </cell>
          <cell r="DH43">
            <v>11880345.240344167</v>
          </cell>
          <cell r="DI43">
            <v>2640076.7200764818</v>
          </cell>
          <cell r="DJ43">
            <v>1308547.1747592106</v>
          </cell>
          <cell r="DL43">
            <v>2200063.9333970682</v>
          </cell>
          <cell r="DM43">
            <v>2200063.9333970682</v>
          </cell>
          <cell r="DN43">
            <v>2200063.9333970682</v>
          </cell>
          <cell r="DO43">
            <v>2200063.9333970682</v>
          </cell>
          <cell r="DP43">
            <v>2602388.3827208104</v>
          </cell>
          <cell r="DQ43">
            <v>3080089.506755895</v>
          </cell>
          <cell r="DR43">
            <v>3080067.6800119462</v>
          </cell>
          <cell r="DS43">
            <v>5761943.0163865527</v>
          </cell>
          <cell r="DT43">
            <v>2881440.8421639935</v>
          </cell>
          <cell r="DU43">
            <v>2881447.398434638</v>
          </cell>
          <cell r="DV43">
            <v>2881445.7354446226</v>
          </cell>
          <cell r="DW43">
            <v>2881410.2987449681</v>
          </cell>
          <cell r="DX43">
            <v>2191094.5479934886</v>
          </cell>
          <cell r="DY43">
            <v>1319759.0607777592</v>
          </cell>
          <cell r="DZ43">
            <v>0</v>
          </cell>
        </row>
        <row r="44">
          <cell r="AC44">
            <v>9663026.9034047574</v>
          </cell>
          <cell r="DH44">
            <v>13967559.051479595</v>
          </cell>
          <cell r="DI44">
            <v>3103902.0114399102</v>
          </cell>
          <cell r="DJ44">
            <v>1540459.8204409247</v>
          </cell>
          <cell r="DL44">
            <v>2586585.0095332582</v>
          </cell>
          <cell r="DM44">
            <v>2586585.0095332582</v>
          </cell>
          <cell r="DN44">
            <v>2586585.0095332582</v>
          </cell>
          <cell r="DO44">
            <v>2586585.0095332582</v>
          </cell>
          <cell r="DP44">
            <v>3143517.8893114766</v>
          </cell>
          <cell r="DQ44">
            <v>3621219.0133465612</v>
          </cell>
          <cell r="DR44">
            <v>3621197.1866026125</v>
          </cell>
          <cell r="DS44">
            <v>6792665.8860830599</v>
          </cell>
          <cell r="DT44">
            <v>3396802.2770122471</v>
          </cell>
          <cell r="DU44">
            <v>3396808.8332828917</v>
          </cell>
          <cell r="DV44">
            <v>3396807.1702928762</v>
          </cell>
          <cell r="DW44">
            <v>3396771.7335932218</v>
          </cell>
          <cell r="DX44">
            <v>2577615.6241296791</v>
          </cell>
          <cell r="DY44">
            <v>1551671.7064594734</v>
          </cell>
          <cell r="DZ44">
            <v>0</v>
          </cell>
        </row>
        <row r="45">
          <cell r="AC45">
            <v>11334193.069036938</v>
          </cell>
          <cell r="DH45">
            <v>16415744.754391573</v>
          </cell>
          <cell r="DI45">
            <v>3647943.278753683</v>
          </cell>
          <cell r="DJ45">
            <v>1812480.4540978111</v>
          </cell>
          <cell r="DL45">
            <v>3039952.7322947355</v>
          </cell>
          <cell r="DM45">
            <v>3039952.7322947355</v>
          </cell>
          <cell r="DN45">
            <v>3039952.7322947355</v>
          </cell>
          <cell r="DO45">
            <v>3039952.7322947355</v>
          </cell>
          <cell r="DP45">
            <v>3778232.7011775449</v>
          </cell>
          <cell r="DQ45">
            <v>4255933.8252126295</v>
          </cell>
          <cell r="DR45">
            <v>4255911.9984686812</v>
          </cell>
          <cell r="DS45">
            <v>8001646.4801136665</v>
          </cell>
          <cell r="DT45">
            <v>4001292.5740275504</v>
          </cell>
          <cell r="DU45">
            <v>4001299.1302981949</v>
          </cell>
          <cell r="DV45">
            <v>4001297.4673081795</v>
          </cell>
          <cell r="DW45">
            <v>4001262.030608525</v>
          </cell>
          <cell r="DX45">
            <v>3030983.3468911564</v>
          </cell>
          <cell r="DY45">
            <v>1823692.3401163598</v>
          </cell>
          <cell r="DZ45">
            <v>0</v>
          </cell>
        </row>
        <row r="46">
          <cell r="AC46">
            <v>13289489.46169506</v>
          </cell>
          <cell r="DH46">
            <v>19286274.478117704</v>
          </cell>
          <cell r="DI46">
            <v>4285838.7729150457</v>
          </cell>
          <cell r="DJ46">
            <v>2131428.2011784925</v>
          </cell>
          <cell r="DL46">
            <v>3571532.3107625376</v>
          </cell>
          <cell r="DM46">
            <v>3571532.3107625376</v>
          </cell>
          <cell r="DN46">
            <v>3571532.3107625376</v>
          </cell>
          <cell r="DO46">
            <v>3571532.3107625376</v>
          </cell>
          <cell r="DP46">
            <v>4522444.1110324683</v>
          </cell>
          <cell r="DQ46">
            <v>5000145.2350675529</v>
          </cell>
          <cell r="DR46">
            <v>5000123.4083236046</v>
          </cell>
          <cell r="DS46">
            <v>9419192.0226944722</v>
          </cell>
          <cell r="DT46">
            <v>4710065.3453179533</v>
          </cell>
          <cell r="DU46">
            <v>4710071.9015885983</v>
          </cell>
          <cell r="DV46">
            <v>4710070.2385985823</v>
          </cell>
          <cell r="DW46">
            <v>4710034.8018989284</v>
          </cell>
          <cell r="DX46">
            <v>3562562.9253589585</v>
          </cell>
          <cell r="DY46">
            <v>2142640.0871970411</v>
          </cell>
          <cell r="DZ46">
            <v>0</v>
          </cell>
        </row>
        <row r="47">
          <cell r="AC47">
            <v>15577887.963570207</v>
          </cell>
          <cell r="DH47">
            <v>22651098.278248869</v>
          </cell>
          <cell r="DI47">
            <v>5033577.3951664157</v>
          </cell>
          <cell r="DJ47">
            <v>2505297.5123041775</v>
          </cell>
          <cell r="DL47">
            <v>4194647.8293053461</v>
          </cell>
          <cell r="DM47">
            <v>4194647.8293053461</v>
          </cell>
          <cell r="DN47">
            <v>4194647.8293053461</v>
          </cell>
          <cell r="DO47">
            <v>4194647.8293053461</v>
          </cell>
          <cell r="DP47">
            <v>5394805.8369923998</v>
          </cell>
          <cell r="DQ47">
            <v>5872506.9610274844</v>
          </cell>
          <cell r="DR47">
            <v>5872485.1342835361</v>
          </cell>
          <cell r="DS47">
            <v>11080833.405475294</v>
          </cell>
          <cell r="DT47">
            <v>5540886.0367083643</v>
          </cell>
          <cell r="DU47">
            <v>5540892.5929790093</v>
          </cell>
          <cell r="DV47">
            <v>5540890.9299889933</v>
          </cell>
          <cell r="DW47">
            <v>5540855.4932893394</v>
          </cell>
          <cell r="DX47">
            <v>4185678.443901767</v>
          </cell>
          <cell r="DY47">
            <v>2516509.3983227261</v>
          </cell>
          <cell r="DZ47">
            <v>0</v>
          </cell>
        </row>
        <row r="48">
          <cell r="AC48">
            <v>18249910.150061548</v>
          </cell>
          <cell r="DH48">
            <v>26593078.870662164</v>
          </cell>
          <cell r="DI48">
            <v>5909573.0823693704</v>
          </cell>
          <cell r="DJ48">
            <v>2943295.3559056548</v>
          </cell>
          <cell r="DL48">
            <v>4924644.235307808</v>
          </cell>
          <cell r="DM48">
            <v>4924644.235307808</v>
          </cell>
          <cell r="DN48">
            <v>4924644.235307808</v>
          </cell>
          <cell r="DO48">
            <v>4924644.235307808</v>
          </cell>
          <cell r="DP48">
            <v>6416800.8053958463</v>
          </cell>
          <cell r="DQ48">
            <v>6894501.9294309309</v>
          </cell>
          <cell r="DR48">
            <v>6894480.1026869826</v>
          </cell>
          <cell r="DS48">
            <v>13027490.488148525</v>
          </cell>
          <cell r="DT48">
            <v>6514214.5780449798</v>
          </cell>
          <cell r="DU48">
            <v>6514221.1343156248</v>
          </cell>
          <cell r="DV48">
            <v>6514219.4713256089</v>
          </cell>
          <cell r="DW48">
            <v>6514184.0346259549</v>
          </cell>
          <cell r="DX48">
            <v>4915674.8499042289</v>
          </cell>
          <cell r="DY48">
            <v>2954507.241924203</v>
          </cell>
          <cell r="DZ48">
            <v>0</v>
          </cell>
        </row>
        <row r="49">
          <cell r="AC49">
            <v>21388596.304230601</v>
          </cell>
          <cell r="DH49">
            <v>31213015.672375973</v>
          </cell>
          <cell r="DI49">
            <v>6936225.7049724394</v>
          </cell>
          <cell r="DJ49">
            <v>3456621.6672071894</v>
          </cell>
          <cell r="DL49">
            <v>5780188.0874770321</v>
          </cell>
          <cell r="DM49">
            <v>5780188.0874770321</v>
          </cell>
          <cell r="DN49">
            <v>5780188.0874770321</v>
          </cell>
          <cell r="DO49">
            <v>5780188.0874770321</v>
          </cell>
          <cell r="DP49">
            <v>7614562.1984327594</v>
          </cell>
          <cell r="DQ49">
            <v>8092263.322467844</v>
          </cell>
          <cell r="DR49">
            <v>8092241.4957238957</v>
          </cell>
          <cell r="DS49">
            <v>15308940.760599788</v>
          </cell>
          <cell r="DT49">
            <v>7654939.7142706122</v>
          </cell>
          <cell r="DU49">
            <v>7654946.2705412563</v>
          </cell>
          <cell r="DV49">
            <v>7654944.6075512413</v>
          </cell>
          <cell r="DW49">
            <v>7654909.1708515864</v>
          </cell>
          <cell r="DX49">
            <v>5771218.702073453</v>
          </cell>
          <cell r="DY49">
            <v>3467833.5532257375</v>
          </cell>
          <cell r="DZ49">
            <v>0</v>
          </cell>
        </row>
        <row r="50">
          <cell r="AC50">
            <v>25049696.945513397</v>
          </cell>
          <cell r="DH50">
            <v>36623750.21260687</v>
          </cell>
          <cell r="DI50">
            <v>8138611.1583570819</v>
          </cell>
          <cell r="DJ50">
            <v>4057814.3938995106</v>
          </cell>
          <cell r="DL50">
            <v>6782175.9652975677</v>
          </cell>
          <cell r="DM50">
            <v>6782175.9652975677</v>
          </cell>
          <cell r="DN50">
            <v>6782175.9652975677</v>
          </cell>
          <cell r="DO50">
            <v>6782175.9652975677</v>
          </cell>
          <cell r="DP50">
            <v>9017345.2273815088</v>
          </cell>
          <cell r="DQ50">
            <v>9495046.3514165934</v>
          </cell>
          <cell r="DR50">
            <v>9495024.5246726461</v>
          </cell>
          <cell r="DS50">
            <v>17980908.434787884</v>
          </cell>
          <cell r="DT50">
            <v>8990923.5513646603</v>
          </cell>
          <cell r="DU50">
            <v>8990930.1076353043</v>
          </cell>
          <cell r="DV50">
            <v>8990928.4446452893</v>
          </cell>
          <cell r="DW50">
            <v>8990893.0079456344</v>
          </cell>
          <cell r="DX50">
            <v>6773206.5798939886</v>
          </cell>
          <cell r="DY50">
            <v>4069026.2799180588</v>
          </cell>
          <cell r="DZ50">
            <v>0</v>
          </cell>
        </row>
        <row r="51">
          <cell r="AC51">
            <v>29340136.58692956</v>
          </cell>
          <cell r="DH51">
            <v>42961219.715383656</v>
          </cell>
          <cell r="DI51">
            <v>9546937.7145297006</v>
          </cell>
          <cell r="DJ51">
            <v>4761977.6719858199</v>
          </cell>
          <cell r="DL51">
            <v>7955781.4287747499</v>
          </cell>
          <cell r="DM51">
            <v>7955781.4287747499</v>
          </cell>
          <cell r="DN51">
            <v>7955781.4287747499</v>
          </cell>
          <cell r="DO51">
            <v>7955781.4287747499</v>
          </cell>
          <cell r="DP51">
            <v>10660392.876249563</v>
          </cell>
          <cell r="DQ51">
            <v>11138094.000284649</v>
          </cell>
          <cell r="DR51">
            <v>11138072.1735407</v>
          </cell>
          <cell r="DS51">
            <v>21110523.004060369</v>
          </cell>
          <cell r="DT51">
            <v>10555730.836000903</v>
          </cell>
          <cell r="DU51">
            <v>10555737.392271547</v>
          </cell>
          <cell r="DV51">
            <v>10555735.729281532</v>
          </cell>
          <cell r="DW51">
            <v>10555700.292581877</v>
          </cell>
          <cell r="DX51">
            <v>7946812.0433711708</v>
          </cell>
          <cell r="DY51">
            <v>4773189.5580043681</v>
          </cell>
          <cell r="DZ51">
            <v>0</v>
          </cell>
        </row>
        <row r="52">
          <cell r="AC52">
            <v>34381948.989092499</v>
          </cell>
          <cell r="DH52">
            <v>50387720.697027639</v>
          </cell>
          <cell r="DI52">
            <v>11197271.26600614</v>
          </cell>
          <cell r="DJ52">
            <v>5587144.4477240397</v>
          </cell>
          <cell r="DL52">
            <v>9331059.3883384503</v>
          </cell>
          <cell r="DM52">
            <v>9331059.3883384503</v>
          </cell>
          <cell r="DN52">
            <v>9331059.3883384503</v>
          </cell>
          <cell r="DO52">
            <v>9331059.3883384503</v>
          </cell>
          <cell r="DP52">
            <v>12585782.019638743</v>
          </cell>
          <cell r="DQ52">
            <v>13063483.14367383</v>
          </cell>
          <cell r="DR52">
            <v>13063461.316929881</v>
          </cell>
          <cell r="DS52">
            <v>24777930.896230236</v>
          </cell>
          <cell r="DT52">
            <v>12389434.782085836</v>
          </cell>
          <cell r="DU52">
            <v>12389441.33835648</v>
          </cell>
          <cell r="DV52">
            <v>12389439.675366465</v>
          </cell>
          <cell r="DW52">
            <v>12389404.23866681</v>
          </cell>
          <cell r="DX52">
            <v>9322090.0029348712</v>
          </cell>
          <cell r="DY52">
            <v>5598356.3337425878</v>
          </cell>
          <cell r="DZ52">
            <v>0</v>
          </cell>
        </row>
        <row r="53">
          <cell r="AC53">
            <v>40345189.004224479</v>
          </cell>
          <cell r="DH53">
            <v>59102281.521940127</v>
          </cell>
          <cell r="DI53">
            <v>13133840.338208914</v>
          </cell>
          <cell r="DJ53">
            <v>6555428.9838254265</v>
          </cell>
          <cell r="DL53">
            <v>10944866.94850743</v>
          </cell>
          <cell r="DM53">
            <v>10944866.94850743</v>
          </cell>
          <cell r="DN53">
            <v>10944866.94850743</v>
          </cell>
          <cell r="DO53">
            <v>10944866.94850743</v>
          </cell>
          <cell r="DP53">
            <v>14845112.603875313</v>
          </cell>
          <cell r="DQ53">
            <v>15322813.727910399</v>
          </cell>
          <cell r="DR53">
            <v>15322791.90116645</v>
          </cell>
          <cell r="DS53">
            <v>29081417.723347515</v>
          </cell>
          <cell r="DT53">
            <v>14541178.195644476</v>
          </cell>
          <cell r="DU53">
            <v>14541184.75191512</v>
          </cell>
          <cell r="DV53">
            <v>14541183.088925105</v>
          </cell>
          <cell r="DW53">
            <v>14541147.65222545</v>
          </cell>
          <cell r="DX53">
            <v>10935897.563103851</v>
          </cell>
          <cell r="DY53">
            <v>6566640.8698439747</v>
          </cell>
          <cell r="DZ53">
            <v>0</v>
          </cell>
        </row>
        <row r="54">
          <cell r="AC54">
            <v>47323946.434146881</v>
          </cell>
          <cell r="DH54">
            <v>69324253.951715857</v>
          </cell>
          <cell r="DI54">
            <v>15405389.767047964</v>
          </cell>
          <cell r="DJ54">
            <v>7691203.6982449517</v>
          </cell>
          <cell r="DL54">
            <v>12837824.805873305</v>
          </cell>
          <cell r="DM54">
            <v>12837824.805873305</v>
          </cell>
          <cell r="DN54">
            <v>12837824.805873305</v>
          </cell>
          <cell r="DO54">
            <v>12837824.805873305</v>
          </cell>
          <cell r="DP54">
            <v>17495253.604187537</v>
          </cell>
          <cell r="DQ54">
            <v>17972954.728222623</v>
          </cell>
          <cell r="DR54">
            <v>17972932.901478674</v>
          </cell>
          <cell r="DS54">
            <v>34129305.342989847</v>
          </cell>
          <cell r="DT54">
            <v>17065122.005465642</v>
          </cell>
          <cell r="DU54">
            <v>17065128.561736286</v>
          </cell>
          <cell r="DV54">
            <v>17065126.898746271</v>
          </cell>
          <cell r="DW54">
            <v>17065091.462046616</v>
          </cell>
          <cell r="DX54">
            <v>12828855.420469726</v>
          </cell>
          <cell r="DY54">
            <v>7702415.5842634998</v>
          </cell>
          <cell r="DZ54">
            <v>0</v>
          </cell>
        </row>
        <row r="55">
          <cell r="AC55">
            <v>55509253.796712995</v>
          </cell>
          <cell r="DH55">
            <v>81314252.771805868</v>
          </cell>
          <cell r="DI55">
            <v>18069833.94929019</v>
          </cell>
          <cell r="DJ55">
            <v>9023425.7893660646</v>
          </cell>
          <cell r="DL55">
            <v>15058194.957741825</v>
          </cell>
          <cell r="DM55">
            <v>15058194.957741825</v>
          </cell>
          <cell r="DN55">
            <v>15058194.957741825</v>
          </cell>
          <cell r="DO55">
            <v>15058194.957741825</v>
          </cell>
          <cell r="DP55">
            <v>20603771.816803467</v>
          </cell>
          <cell r="DQ55">
            <v>21081472.940838553</v>
          </cell>
          <cell r="DR55">
            <v>21081451.114094604</v>
          </cell>
          <cell r="DS55">
            <v>40050292.414639235</v>
          </cell>
          <cell r="DT55">
            <v>20025615.541290332</v>
          </cell>
          <cell r="DU55">
            <v>20025622.097560976</v>
          </cell>
          <cell r="DV55">
            <v>20025620.434570961</v>
          </cell>
          <cell r="DW55">
            <v>20025584.997871306</v>
          </cell>
          <cell r="DX55">
            <v>15049225.572338246</v>
          </cell>
          <cell r="DY55">
            <v>9034637.6753846128</v>
          </cell>
          <cell r="DZ55">
            <v>0</v>
          </cell>
        </row>
        <row r="56">
          <cell r="AC56">
            <v>56549180.714076996</v>
          </cell>
          <cell r="DH56">
            <v>93528875.806046501</v>
          </cell>
          <cell r="DI56">
            <v>20784194.623565886</v>
          </cell>
          <cell r="DJ56">
            <v>10380606.126503913</v>
          </cell>
          <cell r="DL56">
            <v>17320162.186304905</v>
          </cell>
          <cell r="DM56">
            <v>17320162.186304905</v>
          </cell>
          <cell r="DN56">
            <v>17320162.186304905</v>
          </cell>
          <cell r="DO56">
            <v>17320162.186304905</v>
          </cell>
          <cell r="DP56">
            <v>23770525.936791778</v>
          </cell>
          <cell r="DQ56">
            <v>24248227.060826868</v>
          </cell>
          <cell r="DR56">
            <v>24248205.234082915</v>
          </cell>
          <cell r="DS56">
            <v>46082205.024140783</v>
          </cell>
          <cell r="DT56">
            <v>23041571.846041102</v>
          </cell>
          <cell r="DU56">
            <v>23041578.402311746</v>
          </cell>
          <cell r="DV56">
            <v>23041576.739321731</v>
          </cell>
          <cell r="DW56">
            <v>23041541.302622076</v>
          </cell>
          <cell r="DX56">
            <v>17311192.800901327</v>
          </cell>
          <cell r="DY56">
            <v>10391818.012522461</v>
          </cell>
          <cell r="DZ56">
            <v>0</v>
          </cell>
        </row>
        <row r="57">
          <cell r="AC57">
            <v>58653056.533561051</v>
          </cell>
          <cell r="DH57">
            <v>106197936.01729569</v>
          </cell>
          <cell r="DI57">
            <v>23599541.337176818</v>
          </cell>
          <cell r="DJ57">
            <v>11788279.483309379</v>
          </cell>
          <cell r="DL57">
            <v>19666284.447647348</v>
          </cell>
          <cell r="DM57">
            <v>19666284.447647348</v>
          </cell>
          <cell r="DN57">
            <v>19666284.447647348</v>
          </cell>
          <cell r="DO57">
            <v>19666284.447647348</v>
          </cell>
          <cell r="DP57">
            <v>27055097.102671199</v>
          </cell>
          <cell r="DQ57">
            <v>27532798.226706289</v>
          </cell>
          <cell r="DR57">
            <v>27532776.399962336</v>
          </cell>
          <cell r="DS57">
            <v>52338531.054387301</v>
          </cell>
          <cell r="DT57">
            <v>26169734.861164358</v>
          </cell>
          <cell r="DU57">
            <v>26169741.417435002</v>
          </cell>
          <cell r="DV57">
            <v>26169739.754444987</v>
          </cell>
          <cell r="DW57">
            <v>26169704.317745332</v>
          </cell>
          <cell r="DX57">
            <v>19657315.062243771</v>
          </cell>
          <cell r="DY57">
            <v>11799491.369327927</v>
          </cell>
          <cell r="DZ57">
            <v>0</v>
          </cell>
        </row>
        <row r="58">
          <cell r="AC58">
            <v>61956247.824945033</v>
          </cell>
          <cell r="DH58">
            <v>119580485.54748382</v>
          </cell>
          <cell r="DI58">
            <v>26573441.232774179</v>
          </cell>
          <cell r="DJ58">
            <v>13275229.431108059</v>
          </cell>
          <cell r="DL58">
            <v>22144534.360645149</v>
          </cell>
          <cell r="DM58">
            <v>22144534.360645149</v>
          </cell>
          <cell r="DN58">
            <v>22144534.360645149</v>
          </cell>
          <cell r="DO58">
            <v>22144534.360645149</v>
          </cell>
          <cell r="DP58">
            <v>30524646.980868123</v>
          </cell>
          <cell r="DQ58">
            <v>31002348.104903214</v>
          </cell>
          <cell r="DR58">
            <v>31002326.278159261</v>
          </cell>
          <cell r="DS58">
            <v>58947197.489048108</v>
          </cell>
          <cell r="DT58">
            <v>29474068.078494757</v>
          </cell>
          <cell r="DU58">
            <v>29474074.634765401</v>
          </cell>
          <cell r="DV58">
            <v>29474072.971775386</v>
          </cell>
          <cell r="DW58">
            <v>29474037.535075732</v>
          </cell>
          <cell r="DX58">
            <v>22135564.975241572</v>
          </cell>
          <cell r="DY58">
            <v>13286441.317126608</v>
          </cell>
          <cell r="DZ58">
            <v>0</v>
          </cell>
        </row>
        <row r="59">
          <cell r="AC59">
            <v>67824911.376508951</v>
          </cell>
          <cell r="DH59">
            <v>134230666.40480974</v>
          </cell>
          <cell r="DI59">
            <v>29829036.97884661</v>
          </cell>
          <cell r="DJ59">
            <v>14903027.304144274</v>
          </cell>
          <cell r="DL59">
            <v>24857530.815705508</v>
          </cell>
          <cell r="DM59">
            <v>24857530.815705508</v>
          </cell>
          <cell r="DN59">
            <v>24857530.815705508</v>
          </cell>
          <cell r="DO59">
            <v>24857530.815705508</v>
          </cell>
          <cell r="DP59">
            <v>34322842.017952628</v>
          </cell>
          <cell r="DQ59">
            <v>34800543.141987719</v>
          </cell>
          <cell r="DR59">
            <v>34800521.315243766</v>
          </cell>
          <cell r="DS59">
            <v>66181854.702542402</v>
          </cell>
          <cell r="DT59">
            <v>33091396.6852419</v>
          </cell>
          <cell r="DU59">
            <v>33091403.241512544</v>
          </cell>
          <cell r="DV59">
            <v>33091401.578522529</v>
          </cell>
          <cell r="DW59">
            <v>33091366.141822875</v>
          </cell>
          <cell r="DX59">
            <v>24848561.430301931</v>
          </cell>
          <cell r="DY59">
            <v>14914239.190162823</v>
          </cell>
          <cell r="DZ59">
            <v>0</v>
          </cell>
        </row>
        <row r="60">
          <cell r="AC60">
            <v>81726904.553843856</v>
          </cell>
          <cell r="DH60">
            <v>151883677.78844002</v>
          </cell>
          <cell r="DI60">
            <v>33751928.397431113</v>
          </cell>
          <cell r="DJ60">
            <v>16864473.013436526</v>
          </cell>
          <cell r="DL60">
            <v>28126606.997859262</v>
          </cell>
          <cell r="DM60">
            <v>28126606.997859262</v>
          </cell>
          <cell r="DN60">
            <v>28126606.997859262</v>
          </cell>
          <cell r="DO60">
            <v>28126606.997859262</v>
          </cell>
          <cell r="DP60">
            <v>38899548.672967888</v>
          </cell>
          <cell r="DQ60">
            <v>39377249.797002979</v>
          </cell>
          <cell r="DR60">
            <v>39377227.970259026</v>
          </cell>
          <cell r="DS60">
            <v>74899391.188285753</v>
          </cell>
          <cell r="DT60">
            <v>37450164.928113572</v>
          </cell>
          <cell r="DU60">
            <v>37450171.484384216</v>
          </cell>
          <cell r="DV60">
            <v>37450169.821394198</v>
          </cell>
          <cell r="DW60">
            <v>37450134.384694546</v>
          </cell>
          <cell r="DX60">
            <v>28117637.612455685</v>
          </cell>
          <cell r="DY60">
            <v>16875684.899455074</v>
          </cell>
          <cell r="DZ60">
            <v>0</v>
          </cell>
        </row>
        <row r="61">
          <cell r="AC61">
            <v>115232609.28514755</v>
          </cell>
          <cell r="DH61">
            <v>176773921.39403188</v>
          </cell>
          <cell r="DI61">
            <v>39283093.643118195</v>
          </cell>
          <cell r="DJ61">
            <v>19630055.636280067</v>
          </cell>
          <cell r="DL61">
            <v>32735911.369265165</v>
          </cell>
          <cell r="DM61">
            <v>32735911.369265165</v>
          </cell>
          <cell r="DN61">
            <v>32735911.369265165</v>
          </cell>
          <cell r="DO61">
            <v>32735911.369265165</v>
          </cell>
          <cell r="DP61">
            <v>45352574.792936154</v>
          </cell>
          <cell r="DQ61">
            <v>45830275.916971244</v>
          </cell>
          <cell r="DR61">
            <v>45830254.090227291</v>
          </cell>
          <cell r="DS61">
            <v>87190869.512034833</v>
          </cell>
          <cell r="DT61">
            <v>43595904.089988105</v>
          </cell>
          <cell r="DU61">
            <v>43595910.646258749</v>
          </cell>
          <cell r="DV61">
            <v>43595908.98326873</v>
          </cell>
          <cell r="DW61">
            <v>43595873.546569079</v>
          </cell>
          <cell r="DX61">
            <v>32726941.983861588</v>
          </cell>
          <cell r="DY61">
            <v>19641267.522298615</v>
          </cell>
          <cell r="DZ61">
            <v>0</v>
          </cell>
        </row>
        <row r="62">
          <cell r="AC62">
            <v>122277297.43272233</v>
          </cell>
          <cell r="DH62">
            <v>203185817.6394999</v>
          </cell>
          <cell r="DI62">
            <v>45152403.919888869</v>
          </cell>
          <cell r="DJ62">
            <v>22564710.774665404</v>
          </cell>
          <cell r="DL62">
            <v>37627003.266574062</v>
          </cell>
          <cell r="DM62">
            <v>37627003.266574062</v>
          </cell>
          <cell r="DN62">
            <v>37627003.266574062</v>
          </cell>
          <cell r="DO62">
            <v>37627003.266574062</v>
          </cell>
          <cell r="DP62">
            <v>52200103.449168608</v>
          </cell>
          <cell r="DQ62">
            <v>52677804.573203698</v>
          </cell>
          <cell r="DR62">
            <v>52677782.746459745</v>
          </cell>
          <cell r="DS62">
            <v>100233781.23819189</v>
          </cell>
          <cell r="DT62">
            <v>50117359.953066625</v>
          </cell>
          <cell r="DU62">
            <v>50117366.509337269</v>
          </cell>
          <cell r="DV62">
            <v>50117364.84634725</v>
          </cell>
          <cell r="DW62">
            <v>50117329.409647599</v>
          </cell>
          <cell r="DX62">
            <v>37618033.881170481</v>
          </cell>
          <cell r="DY62">
            <v>22575922.660683952</v>
          </cell>
          <cell r="DZ62">
            <v>0</v>
          </cell>
        </row>
        <row r="63">
          <cell r="AC63">
            <v>121657885.83201182</v>
          </cell>
          <cell r="DH63">
            <v>229463920.97921446</v>
          </cell>
          <cell r="DI63">
            <v>50991982.439825438</v>
          </cell>
          <cell r="DJ63">
            <v>25484500.034633689</v>
          </cell>
          <cell r="DL63">
            <v>42493318.699854538</v>
          </cell>
          <cell r="DM63">
            <v>42493318.699854538</v>
          </cell>
          <cell r="DN63">
            <v>42493318.699854538</v>
          </cell>
          <cell r="DO63">
            <v>42493318.699854538</v>
          </cell>
          <cell r="DP63">
            <v>59012945.05576127</v>
          </cell>
          <cell r="DQ63">
            <v>59490646.17979636</v>
          </cell>
          <cell r="DR63">
            <v>59490624.353052408</v>
          </cell>
          <cell r="DS63">
            <v>113210622.3936065</v>
          </cell>
          <cell r="DT63">
            <v>56605780.530773915</v>
          </cell>
          <cell r="DU63">
            <v>56605787.087044559</v>
          </cell>
          <cell r="DV63">
            <v>56605785.424054541</v>
          </cell>
          <cell r="DW63">
            <v>56605749.98735489</v>
          </cell>
          <cell r="DX63">
            <v>42484349.314450957</v>
          </cell>
          <cell r="DY63">
            <v>25495711.920652237</v>
          </cell>
          <cell r="DZ63">
            <v>0</v>
          </cell>
        </row>
        <row r="64">
          <cell r="AC64">
            <v>125157617.73687088</v>
          </cell>
          <cell r="DH64">
            <v>256497966.41037858</v>
          </cell>
          <cell r="DI64">
            <v>56999548.091195241</v>
          </cell>
          <cell r="DJ64">
            <v>28488282.86031859</v>
          </cell>
          <cell r="DL64">
            <v>47499623.409329377</v>
          </cell>
          <cell r="DM64">
            <v>47499623.409329377</v>
          </cell>
          <cell r="DN64">
            <v>47499623.409329377</v>
          </cell>
          <cell r="DO64">
            <v>47499623.409329377</v>
          </cell>
          <cell r="DP64">
            <v>66021771.649026044</v>
          </cell>
          <cell r="DQ64">
            <v>66499472.773061134</v>
          </cell>
          <cell r="DR64">
            <v>66499450.946317181</v>
          </cell>
          <cell r="DS64">
            <v>126560768.2855394</v>
          </cell>
          <cell r="DT64">
            <v>63280853.47674036</v>
          </cell>
          <cell r="DU64">
            <v>63280860.033011004</v>
          </cell>
          <cell r="DV64">
            <v>63280858.370020986</v>
          </cell>
          <cell r="DW64">
            <v>63280822.933321334</v>
          </cell>
          <cell r="DX64">
            <v>47490654.023925796</v>
          </cell>
          <cell r="DY64">
            <v>28499494.746337138</v>
          </cell>
          <cell r="DZ64">
            <v>0</v>
          </cell>
        </row>
        <row r="65">
          <cell r="AC65">
            <v>131073541.89949799</v>
          </cell>
          <cell r="DH65">
            <v>284809851.46067017</v>
          </cell>
          <cell r="DI65">
            <v>63291078.102371149</v>
          </cell>
          <cell r="DJ65">
            <v>31634047.865906544</v>
          </cell>
          <cell r="DL65">
            <v>52742565.085309297</v>
          </cell>
          <cell r="DM65">
            <v>52742565.085309297</v>
          </cell>
          <cell r="DN65">
            <v>52742565.085309297</v>
          </cell>
          <cell r="DO65">
            <v>52742565.085309297</v>
          </cell>
          <cell r="DP65">
            <v>73361889.99539794</v>
          </cell>
          <cell r="DQ65">
            <v>73839591.11943303</v>
          </cell>
          <cell r="DR65">
            <v>73839569.29268907</v>
          </cell>
          <cell r="DS65">
            <v>140541946.08815253</v>
          </cell>
          <cell r="DT65">
            <v>70271442.378046915</v>
          </cell>
          <cell r="DU65">
            <v>70271448.934317559</v>
          </cell>
          <cell r="DV65">
            <v>70271447.27132754</v>
          </cell>
          <cell r="DW65">
            <v>70271411.834627897</v>
          </cell>
          <cell r="DX65">
            <v>52733595.699905716</v>
          </cell>
          <cell r="DY65">
            <v>31645259.751925092</v>
          </cell>
          <cell r="DZ65">
            <v>0</v>
          </cell>
        </row>
        <row r="66">
          <cell r="AC66">
            <v>134581204.88350129</v>
          </cell>
          <cell r="DH66">
            <v>313879391.71550643</v>
          </cell>
          <cell r="DI66">
            <v>69750975.936779216</v>
          </cell>
          <cell r="DJ66">
            <v>34863996.783110574</v>
          </cell>
          <cell r="DL66">
            <v>58125813.280649349</v>
          </cell>
          <cell r="DM66">
            <v>58125813.280649349</v>
          </cell>
          <cell r="DN66">
            <v>58125813.280649349</v>
          </cell>
          <cell r="DO66">
            <v>58125813.280649349</v>
          </cell>
          <cell r="DP66">
            <v>80898437.468874022</v>
          </cell>
          <cell r="DQ66">
            <v>81376138.592909113</v>
          </cell>
          <cell r="DR66">
            <v>81376116.766165152</v>
          </cell>
          <cell r="DS66">
            <v>154897274.60905933</v>
          </cell>
          <cell r="DT66">
            <v>77449106.638500318</v>
          </cell>
          <cell r="DU66">
            <v>77449113.194770962</v>
          </cell>
          <cell r="DV66">
            <v>77449111.531780943</v>
          </cell>
          <cell r="DW66">
            <v>77449076.0950813</v>
          </cell>
          <cell r="DX66">
            <v>58116843.895245768</v>
          </cell>
          <cell r="DY66">
            <v>34875208.669129126</v>
          </cell>
          <cell r="DZ66">
            <v>0</v>
          </cell>
        </row>
        <row r="67">
          <cell r="AC67">
            <v>143091742.39072275</v>
          </cell>
          <cell r="DH67">
            <v>344787208.07190257</v>
          </cell>
          <cell r="DI67">
            <v>76619379.571533903</v>
          </cell>
          <cell r="DJ67">
            <v>38298198.600487918</v>
          </cell>
          <cell r="DL67">
            <v>63849482.97627826</v>
          </cell>
          <cell r="DM67">
            <v>63849482.97627826</v>
          </cell>
          <cell r="DN67">
            <v>63849482.97627826</v>
          </cell>
          <cell r="DO67">
            <v>63849482.97627826</v>
          </cell>
          <cell r="DP67">
            <v>88911575.042754501</v>
          </cell>
          <cell r="DQ67">
            <v>89389276.166789591</v>
          </cell>
          <cell r="DR67">
            <v>89389254.340045631</v>
          </cell>
          <cell r="DS67">
            <v>170160393.7974031</v>
          </cell>
          <cell r="DT67">
            <v>85080666.2326722</v>
          </cell>
          <cell r="DU67">
            <v>85080672.788942844</v>
          </cell>
          <cell r="DV67">
            <v>85080671.125952825</v>
          </cell>
          <cell r="DW67">
            <v>85080635.689253181</v>
          </cell>
          <cell r="DX67">
            <v>63840513.590874679</v>
          </cell>
          <cell r="DY67">
            <v>38309410.48650647</v>
          </cell>
          <cell r="DZ67">
            <v>0</v>
          </cell>
        </row>
        <row r="68">
          <cell r="AC68">
            <v>148873401.10710311</v>
          </cell>
          <cell r="DH68">
            <v>376943862.71103686</v>
          </cell>
          <cell r="DI68">
            <v>83765302.82467486</v>
          </cell>
          <cell r="DJ68">
            <v>41871160.227058396</v>
          </cell>
          <cell r="DL68">
            <v>69804419.020562381</v>
          </cell>
          <cell r="DM68">
            <v>69804419.020562381</v>
          </cell>
          <cell r="DN68">
            <v>69804419.020562381</v>
          </cell>
          <cell r="DO68">
            <v>69804419.020562381</v>
          </cell>
          <cell r="DP68">
            <v>97248485.504752278</v>
          </cell>
          <cell r="DQ68">
            <v>97726186.628787369</v>
          </cell>
          <cell r="DR68">
            <v>97726164.802043408</v>
          </cell>
          <cell r="DS68">
            <v>186040223.24882746</v>
          </cell>
          <cell r="DT68">
            <v>93020580.958384365</v>
          </cell>
          <cell r="DU68">
            <v>93020587.514655009</v>
          </cell>
          <cell r="DV68">
            <v>93020585.85166499</v>
          </cell>
          <cell r="DW68">
            <v>93020550.414965346</v>
          </cell>
          <cell r="DX68">
            <v>69795449.635158807</v>
          </cell>
          <cell r="DY68">
            <v>41882372.113076948</v>
          </cell>
          <cell r="DZ68">
            <v>0</v>
          </cell>
        </row>
        <row r="69">
          <cell r="AC69">
            <v>159374960.53651142</v>
          </cell>
          <cell r="DH69">
            <v>411368854.18692333</v>
          </cell>
          <cell r="DI69">
            <v>91415300.930427417</v>
          </cell>
          <cell r="DJ69">
            <v>45696159.279934675</v>
          </cell>
          <cell r="DL69">
            <v>76179417.442022845</v>
          </cell>
          <cell r="DM69">
            <v>76179417.442022845</v>
          </cell>
          <cell r="DN69">
            <v>76179417.442022845</v>
          </cell>
          <cell r="DO69">
            <v>76179417.442022845</v>
          </cell>
          <cell r="DP69">
            <v>106173483.29479691</v>
          </cell>
          <cell r="DQ69">
            <v>106651184.418832</v>
          </cell>
          <cell r="DR69">
            <v>106651162.59208804</v>
          </cell>
          <cell r="DS69">
            <v>203040219.03938869</v>
          </cell>
          <cell r="DT69">
            <v>101520578.85366496</v>
          </cell>
          <cell r="DU69">
            <v>101520585.40993561</v>
          </cell>
          <cell r="DV69">
            <v>101520583.74694559</v>
          </cell>
          <cell r="DW69">
            <v>101520548.31024595</v>
          </cell>
          <cell r="DX69">
            <v>76170448.056619272</v>
          </cell>
          <cell r="DY69">
            <v>45707371.165953226</v>
          </cell>
          <cell r="DZ69">
            <v>0</v>
          </cell>
        </row>
        <row r="70">
          <cell r="AC70">
            <v>175827904.39774919</v>
          </cell>
          <cell r="DH70">
            <v>449347681.53683716</v>
          </cell>
          <cell r="DI70">
            <v>99855040.341519386</v>
          </cell>
          <cell r="DJ70">
            <v>49916028.985480659</v>
          </cell>
          <cell r="DL70">
            <v>83212533.617932811</v>
          </cell>
          <cell r="DM70">
            <v>83212533.617932811</v>
          </cell>
          <cell r="DN70">
            <v>83212533.617932811</v>
          </cell>
          <cell r="DO70">
            <v>83212533.617932811</v>
          </cell>
          <cell r="DP70">
            <v>116019845.94107087</v>
          </cell>
          <cell r="DQ70">
            <v>116497547.06510596</v>
          </cell>
          <cell r="DR70">
            <v>116497525.238362</v>
          </cell>
          <cell r="DS70">
            <v>221795195.50848195</v>
          </cell>
          <cell r="DT70">
            <v>110898067.08821158</v>
          </cell>
          <cell r="DU70">
            <v>110898073.64448223</v>
          </cell>
          <cell r="DV70">
            <v>110898071.98149221</v>
          </cell>
          <cell r="DW70">
            <v>110898036.54479256</v>
          </cell>
          <cell r="DX70">
            <v>83203564.232529238</v>
          </cell>
          <cell r="DY70">
            <v>49927240.871499211</v>
          </cell>
          <cell r="DZ70">
            <v>0</v>
          </cell>
        </row>
        <row r="71">
          <cell r="AC71">
            <v>213936351.6132946</v>
          </cell>
          <cell r="DH71">
            <v>495557933.48530883</v>
          </cell>
          <cell r="DI71">
            <v>110123985.21895753</v>
          </cell>
          <cell r="DJ71">
            <v>55050501.42419973</v>
          </cell>
          <cell r="DL71">
            <v>91769987.6824646</v>
          </cell>
          <cell r="DM71">
            <v>91769987.6824646</v>
          </cell>
          <cell r="DN71">
            <v>91769987.6824646</v>
          </cell>
          <cell r="DO71">
            <v>91769987.6824646</v>
          </cell>
          <cell r="DP71">
            <v>128000281.63141537</v>
          </cell>
          <cell r="DQ71">
            <v>128477982.75545046</v>
          </cell>
          <cell r="DR71">
            <v>128477960.9287065</v>
          </cell>
          <cell r="DS71">
            <v>244615073.01390007</v>
          </cell>
          <cell r="DT71">
            <v>122308005.84092063</v>
          </cell>
          <cell r="DU71">
            <v>122308012.39719126</v>
          </cell>
          <cell r="DV71">
            <v>122308010.73420125</v>
          </cell>
          <cell r="DW71">
            <v>122307975.29750159</v>
          </cell>
          <cell r="DX71">
            <v>91761018.297061026</v>
          </cell>
          <cell r="DY71">
            <v>55061713.310218282</v>
          </cell>
          <cell r="DZ71">
            <v>0</v>
          </cell>
        </row>
        <row r="72">
          <cell r="AC72">
            <v>228068047.21229506</v>
          </cell>
          <cell r="DH72">
            <v>544820631.6831646</v>
          </cell>
          <cell r="DI72">
            <v>121071251.4851477</v>
          </cell>
          <cell r="DJ72">
            <v>60524134.557294816</v>
          </cell>
          <cell r="DL72">
            <v>100892709.57095641</v>
          </cell>
          <cell r="DM72">
            <v>100892709.57095641</v>
          </cell>
          <cell r="DN72">
            <v>100892709.57095641</v>
          </cell>
          <cell r="DO72">
            <v>100892709.57095641</v>
          </cell>
          <cell r="DP72">
            <v>140772092.2753039</v>
          </cell>
          <cell r="DQ72">
            <v>141249793.39933899</v>
          </cell>
          <cell r="DR72">
            <v>141249771.57259503</v>
          </cell>
          <cell r="DS72">
            <v>268942331.38321155</v>
          </cell>
          <cell r="DT72">
            <v>134471635.02557635</v>
          </cell>
          <cell r="DU72">
            <v>134471641.58184698</v>
          </cell>
          <cell r="DV72">
            <v>134471639.91885698</v>
          </cell>
          <cell r="DW72">
            <v>134471604.48215732</v>
          </cell>
          <cell r="DX72">
            <v>100883740.18555284</v>
          </cell>
          <cell r="DY72">
            <v>60535346.443313368</v>
          </cell>
          <cell r="DZ72">
            <v>0</v>
          </cell>
        </row>
        <row r="73">
          <cell r="AC73">
            <v>241246887.49300623</v>
          </cell>
          <cell r="DH73">
            <v>596929959.38165402</v>
          </cell>
          <cell r="DI73">
            <v>132651102.084812</v>
          </cell>
          <cell r="DJ73">
            <v>66314059.857126966</v>
          </cell>
          <cell r="DL73">
            <v>110542585.07067665</v>
          </cell>
          <cell r="DM73">
            <v>110542585.07067665</v>
          </cell>
          <cell r="DN73">
            <v>110542585.07067665</v>
          </cell>
          <cell r="DO73">
            <v>110542585.07067665</v>
          </cell>
          <cell r="DP73">
            <v>154281917.97491226</v>
          </cell>
          <cell r="DQ73">
            <v>154759619.09894735</v>
          </cell>
          <cell r="DR73">
            <v>154759597.27220339</v>
          </cell>
          <cell r="DS73">
            <v>294675332.71579891</v>
          </cell>
          <cell r="DT73">
            <v>147338135.69187</v>
          </cell>
          <cell r="DU73">
            <v>147338142.24814063</v>
          </cell>
          <cell r="DV73">
            <v>147338140.58515063</v>
          </cell>
          <cell r="DW73">
            <v>147338105.14845097</v>
          </cell>
          <cell r="DX73">
            <v>110533615.68527308</v>
          </cell>
          <cell r="DY73">
            <v>66325271.743145518</v>
          </cell>
          <cell r="DZ73">
            <v>0</v>
          </cell>
        </row>
        <row r="74">
          <cell r="AC74">
            <v>301376482.68453312</v>
          </cell>
          <cell r="DH74">
            <v>662027279.64151323</v>
          </cell>
          <cell r="DI74">
            <v>147117173.25366959</v>
          </cell>
          <cell r="DJ74">
            <v>73547095.441555768</v>
          </cell>
          <cell r="DL74">
            <v>122597644.37805799</v>
          </cell>
          <cell r="DM74">
            <v>122597644.37805799</v>
          </cell>
          <cell r="DN74">
            <v>122597644.37805799</v>
          </cell>
          <cell r="DO74">
            <v>122597644.37805799</v>
          </cell>
          <cell r="DP74">
            <v>171159001.0052461</v>
          </cell>
          <cell r="DQ74">
            <v>171636702.12928122</v>
          </cell>
          <cell r="DR74">
            <v>171636680.30253726</v>
          </cell>
          <cell r="DS74">
            <v>326822157.53548247</v>
          </cell>
          <cell r="DT74">
            <v>163411548.10171175</v>
          </cell>
          <cell r="DU74">
            <v>163411554.65798238</v>
          </cell>
          <cell r="DV74">
            <v>163411552.99499238</v>
          </cell>
          <cell r="DW74">
            <v>163411517.55829272</v>
          </cell>
          <cell r="DX74">
            <v>122588674.99265441</v>
          </cell>
          <cell r="DY74">
            <v>73558307.327574313</v>
          </cell>
          <cell r="DZ74">
            <v>0</v>
          </cell>
        </row>
        <row r="75">
          <cell r="AC75">
            <v>382552792.03158331</v>
          </cell>
          <cell r="DH75">
            <v>744658682.72033525</v>
          </cell>
          <cell r="DI75">
            <v>165479707.27118561</v>
          </cell>
          <cell r="DJ75">
            <v>82728362.450313777</v>
          </cell>
          <cell r="DL75">
            <v>137899756.05932131</v>
          </cell>
          <cell r="DM75">
            <v>137899756.05932131</v>
          </cell>
          <cell r="DN75">
            <v>137899756.05932131</v>
          </cell>
          <cell r="DO75">
            <v>137899756.05932131</v>
          </cell>
          <cell r="DP75">
            <v>192581957.35901478</v>
          </cell>
          <cell r="DQ75">
            <v>193059658.4830499</v>
          </cell>
          <cell r="DR75">
            <v>193059636.65630594</v>
          </cell>
          <cell r="DS75">
            <v>367627788.68551803</v>
          </cell>
          <cell r="DT75">
            <v>183814363.6767295</v>
          </cell>
          <cell r="DU75">
            <v>183814370.23300016</v>
          </cell>
          <cell r="DV75">
            <v>183814368.57001013</v>
          </cell>
          <cell r="DW75">
            <v>183814333.1333105</v>
          </cell>
          <cell r="DX75">
            <v>137890786.67391774</v>
          </cell>
          <cell r="DY75">
            <v>82739574.336332321</v>
          </cell>
          <cell r="DZ75">
            <v>0</v>
          </cell>
        </row>
        <row r="76">
          <cell r="AC76">
            <v>425627102.74550676</v>
          </cell>
          <cell r="DH76">
            <v>836594136.91336477</v>
          </cell>
          <cell r="DI76">
            <v>185909808.20296994</v>
          </cell>
          <cell r="DJ76">
            <v>92943412.916205943</v>
          </cell>
          <cell r="DL76">
            <v>154924840.16914159</v>
          </cell>
          <cell r="DM76">
            <v>154924840.16914159</v>
          </cell>
          <cell r="DN76">
            <v>154924840.16914159</v>
          </cell>
          <cell r="DO76">
            <v>154924840.16914159</v>
          </cell>
          <cell r="DP76">
            <v>216417075.11276317</v>
          </cell>
          <cell r="DQ76">
            <v>216894776.23679829</v>
          </cell>
          <cell r="DR76">
            <v>216894754.41005433</v>
          </cell>
          <cell r="DS76">
            <v>413028012.9783721</v>
          </cell>
          <cell r="DT76">
            <v>206514475.82315651</v>
          </cell>
          <cell r="DU76">
            <v>206514482.37942716</v>
          </cell>
          <cell r="DV76">
            <v>206514480.71643713</v>
          </cell>
          <cell r="DW76">
            <v>206514445.2797375</v>
          </cell>
          <cell r="DX76">
            <v>154915870.78373802</v>
          </cell>
          <cell r="DY76">
            <v>92954624.802224487</v>
          </cell>
          <cell r="DZ76">
            <v>0</v>
          </cell>
        </row>
        <row r="77">
          <cell r="AC77">
            <v>472651969.48364639</v>
          </cell>
          <cell r="DH77">
            <v>938686962.32183242</v>
          </cell>
          <cell r="DI77">
            <v>208597102.73818499</v>
          </cell>
          <cell r="DJ77">
            <v>104287060.18381345</v>
          </cell>
          <cell r="DL77">
            <v>173830918.94848746</v>
          </cell>
          <cell r="DM77">
            <v>173830918.94848746</v>
          </cell>
          <cell r="DN77">
            <v>173830918.94848746</v>
          </cell>
          <cell r="DO77">
            <v>173830918.94848746</v>
          </cell>
          <cell r="DP77">
            <v>242885585.40384737</v>
          </cell>
          <cell r="DQ77">
            <v>243363286.52788249</v>
          </cell>
          <cell r="DR77">
            <v>243363264.70113853</v>
          </cell>
          <cell r="DS77">
            <v>463444223.05662775</v>
          </cell>
          <cell r="DT77">
            <v>231722580.8622843</v>
          </cell>
          <cell r="DU77">
            <v>231722587.41855496</v>
          </cell>
          <cell r="DV77">
            <v>231722585.75556493</v>
          </cell>
          <cell r="DW77">
            <v>231722550.3188653</v>
          </cell>
          <cell r="DX77">
            <v>173821949.56308389</v>
          </cell>
          <cell r="DY77">
            <v>104298272.069832</v>
          </cell>
          <cell r="DZ77">
            <v>0</v>
          </cell>
        </row>
        <row r="78">
          <cell r="AC78">
            <v>523785102.38402939</v>
          </cell>
          <cell r="DH78">
            <v>1051824544.4367828</v>
          </cell>
          <cell r="DI78">
            <v>233738787.65261841</v>
          </cell>
          <cell r="DJ78">
            <v>116857902.64103016</v>
          </cell>
          <cell r="DL78">
            <v>194782323.04384863</v>
          </cell>
          <cell r="DM78">
            <v>194782323.04384863</v>
          </cell>
          <cell r="DN78">
            <v>194782323.04384863</v>
          </cell>
          <cell r="DO78">
            <v>194782323.04384863</v>
          </cell>
          <cell r="DP78">
            <v>272217551.137353</v>
          </cell>
          <cell r="DQ78">
            <v>272695252.26138812</v>
          </cell>
          <cell r="DR78">
            <v>272695230.43464416</v>
          </cell>
          <cell r="DS78">
            <v>519314633.97759092</v>
          </cell>
          <cell r="DT78">
            <v>259657786.32276586</v>
          </cell>
          <cell r="DU78">
            <v>259657792.87903652</v>
          </cell>
          <cell r="DV78">
            <v>259657791.21604648</v>
          </cell>
          <cell r="DW78">
            <v>259657755.77934685</v>
          </cell>
          <cell r="DX78">
            <v>194773353.65844506</v>
          </cell>
          <cell r="DY78">
            <v>116869114.52704871</v>
          </cell>
          <cell r="DZ78">
            <v>0</v>
          </cell>
        </row>
        <row r="79">
          <cell r="AC79">
            <v>579138325.35125637</v>
          </cell>
          <cell r="DH79">
            <v>1176918422.7126544</v>
          </cell>
          <cell r="DI79">
            <v>261537427.26947874</v>
          </cell>
          <cell r="DJ79">
            <v>130757222.44946033</v>
          </cell>
          <cell r="DL79">
            <v>217947856.05789891</v>
          </cell>
          <cell r="DM79">
            <v>217947856.05789891</v>
          </cell>
          <cell r="DN79">
            <v>217947856.05789891</v>
          </cell>
          <cell r="DO79">
            <v>217947856.05789891</v>
          </cell>
          <cell r="DP79">
            <v>304649297.35702336</v>
          </cell>
          <cell r="DQ79">
            <v>305126998.48105848</v>
          </cell>
          <cell r="DR79">
            <v>305126976.65431452</v>
          </cell>
          <cell r="DS79">
            <v>581089388.68172503</v>
          </cell>
          <cell r="DT79">
            <v>290545163.67483282</v>
          </cell>
          <cell r="DU79">
            <v>290545170.23110348</v>
          </cell>
          <cell r="DV79">
            <v>290545168.56811345</v>
          </cell>
          <cell r="DW79">
            <v>290545133.13141382</v>
          </cell>
          <cell r="DX79">
            <v>217938886.67249534</v>
          </cell>
          <cell r="DY79">
            <v>130768434.33547887</v>
          </cell>
          <cell r="DZ79">
            <v>0</v>
          </cell>
        </row>
        <row r="80">
          <cell r="AC80">
            <v>638734754.9896822</v>
          </cell>
          <cell r="DH80">
            <v>1314885129.7904258</v>
          </cell>
          <cell r="DI80">
            <v>292196695.50898349</v>
          </cell>
          <cell r="DJ80">
            <v>146086856.5692127</v>
          </cell>
          <cell r="DL80">
            <v>243497246.25748619</v>
          </cell>
          <cell r="DM80">
            <v>243497246.25748619</v>
          </cell>
          <cell r="DN80">
            <v>243497246.25748619</v>
          </cell>
          <cell r="DO80">
            <v>243497246.25748619</v>
          </cell>
          <cell r="DP80">
            <v>340418443.63644558</v>
          </cell>
          <cell r="DQ80">
            <v>340896144.7604807</v>
          </cell>
          <cell r="DR80">
            <v>340896122.93373674</v>
          </cell>
          <cell r="DS80">
            <v>649221095.88062453</v>
          </cell>
          <cell r="DT80">
            <v>324611017.27428252</v>
          </cell>
          <cell r="DU80">
            <v>324611023.83055317</v>
          </cell>
          <cell r="DV80">
            <v>324611022.16756314</v>
          </cell>
          <cell r="DW80">
            <v>324610986.73086351</v>
          </cell>
          <cell r="DX80">
            <v>243488276.87208262</v>
          </cell>
          <cell r="DY80">
            <v>146098068.45523125</v>
          </cell>
          <cell r="DZ80">
            <v>0</v>
          </cell>
        </row>
        <row r="81">
          <cell r="AC81">
            <v>702521269.61999798</v>
          </cell>
          <cell r="DH81">
            <v>1466629724.0283453</v>
          </cell>
          <cell r="DI81">
            <v>325917716.45074344</v>
          </cell>
          <cell r="DJ81">
            <v>162947367.04009265</v>
          </cell>
          <cell r="DL81">
            <v>271598097.0422861</v>
          </cell>
          <cell r="DM81">
            <v>271598097.0422861</v>
          </cell>
          <cell r="DN81">
            <v>271598097.0422861</v>
          </cell>
          <cell r="DO81">
            <v>271598097.0422861</v>
          </cell>
          <cell r="DP81">
            <v>379759634.73516548</v>
          </cell>
          <cell r="DQ81">
            <v>380237335.8592006</v>
          </cell>
          <cell r="DR81">
            <v>380237314.03245664</v>
          </cell>
          <cell r="DS81">
            <v>724156697.97342443</v>
          </cell>
          <cell r="DT81">
            <v>362078818.32068241</v>
          </cell>
          <cell r="DU81">
            <v>362078824.87695307</v>
          </cell>
          <cell r="DV81">
            <v>362078823.21396303</v>
          </cell>
          <cell r="DW81">
            <v>362078787.7772634</v>
          </cell>
          <cell r="DX81">
            <v>271589127.65688252</v>
          </cell>
          <cell r="DY81">
            <v>162958578.92611122</v>
          </cell>
          <cell r="DZ81">
            <v>0</v>
          </cell>
        </row>
        <row r="82">
          <cell r="AC82">
            <v>770409751.66286659</v>
          </cell>
          <cell r="DH82">
            <v>1633038230.3875246</v>
          </cell>
          <cell r="DI82">
            <v>362897384.53056103</v>
          </cell>
          <cell r="DJ82">
            <v>181437201.08000144</v>
          </cell>
          <cell r="DL82">
            <v>302414487.10880077</v>
          </cell>
          <cell r="DM82">
            <v>302414487.10880077</v>
          </cell>
          <cell r="DN82">
            <v>302414487.10880077</v>
          </cell>
          <cell r="DO82">
            <v>302414487.10880077</v>
          </cell>
          <cell r="DP82">
            <v>422902580.82828605</v>
          </cell>
          <cell r="DQ82">
            <v>423380281.95232117</v>
          </cell>
          <cell r="DR82">
            <v>423380260.12557721</v>
          </cell>
          <cell r="DS82">
            <v>806333738.15079689</v>
          </cell>
          <cell r="DT82">
            <v>403167338.40936857</v>
          </cell>
          <cell r="DU82">
            <v>403167344.96563923</v>
          </cell>
          <cell r="DV82">
            <v>403167343.3026492</v>
          </cell>
          <cell r="DW82">
            <v>403167307.86594957</v>
          </cell>
          <cell r="DX82">
            <v>302405517.7233972</v>
          </cell>
          <cell r="DY82">
            <v>181448412.96602002</v>
          </cell>
          <cell r="DZ82">
            <v>0</v>
          </cell>
        </row>
        <row r="83">
          <cell r="AC83">
            <v>843559768.36969757</v>
          </cell>
          <cell r="DH83">
            <v>1815247140.3553793</v>
          </cell>
          <cell r="DI83">
            <v>403388253.41230655</v>
          </cell>
          <cell r="DJ83">
            <v>201682635.5208742</v>
          </cell>
          <cell r="DL83">
            <v>336156877.84358871</v>
          </cell>
          <cell r="DM83">
            <v>336156877.84358871</v>
          </cell>
          <cell r="DN83">
            <v>336156877.84358871</v>
          </cell>
          <cell r="DO83">
            <v>336156877.84358871</v>
          </cell>
          <cell r="DP83">
            <v>470141927.85698915</v>
          </cell>
          <cell r="DQ83">
            <v>470619628.98102427</v>
          </cell>
          <cell r="DR83">
            <v>470619607.1542803</v>
          </cell>
          <cell r="DS83">
            <v>896313446.77689803</v>
          </cell>
          <cell r="DT83">
            <v>448157192.72241908</v>
          </cell>
          <cell r="DU83">
            <v>448157199.27868974</v>
          </cell>
          <cell r="DV83">
            <v>448157197.61569971</v>
          </cell>
          <cell r="DW83">
            <v>448157162.17900008</v>
          </cell>
          <cell r="DX83">
            <v>336147908.45818514</v>
          </cell>
          <cell r="DY83">
            <v>201693847.40689278</v>
          </cell>
          <cell r="DZ83">
            <v>0</v>
          </cell>
        </row>
        <row r="84">
          <cell r="AC84">
            <v>918221969.39116192</v>
          </cell>
          <cell r="DH84">
            <v>2013583085.7438703</v>
          </cell>
          <cell r="DI84">
            <v>447462907.94308233</v>
          </cell>
          <cell r="DJ84">
            <v>223719962.78626209</v>
          </cell>
          <cell r="DL84">
            <v>372885756.61923522</v>
          </cell>
          <cell r="DM84">
            <v>372885756.61923522</v>
          </cell>
          <cell r="DN84">
            <v>372885756.61923522</v>
          </cell>
          <cell r="DO84">
            <v>372885756.61923522</v>
          </cell>
          <cell r="DP84">
            <v>521562358.14289421</v>
          </cell>
          <cell r="DQ84">
            <v>522040059.26692933</v>
          </cell>
          <cell r="DR84">
            <v>522040037.44018537</v>
          </cell>
          <cell r="DS84">
            <v>994257123.51195538</v>
          </cell>
          <cell r="DT84">
            <v>497129031.0899477</v>
          </cell>
          <cell r="DU84">
            <v>497129037.64621836</v>
          </cell>
          <cell r="DV84">
            <v>497129035.98322833</v>
          </cell>
          <cell r="DW84">
            <v>497129000.5465287</v>
          </cell>
          <cell r="DX84">
            <v>372876787.23383164</v>
          </cell>
          <cell r="DY84">
            <v>223731174.67228067</v>
          </cell>
          <cell r="DZ84">
            <v>0</v>
          </cell>
        </row>
        <row r="85">
          <cell r="AC85">
            <v>995132255.6136837</v>
          </cell>
          <cell r="DH85">
            <v>2228531652.9564261</v>
          </cell>
          <cell r="DI85">
            <v>495229256.2125392</v>
          </cell>
          <cell r="DJ85">
            <v>247603136.92099053</v>
          </cell>
          <cell r="DL85">
            <v>412691046.8437826</v>
          </cell>
          <cell r="DM85">
            <v>412691046.8437826</v>
          </cell>
          <cell r="DN85">
            <v>412691046.8437826</v>
          </cell>
          <cell r="DO85">
            <v>412691046.8437826</v>
          </cell>
          <cell r="DP85">
            <v>577289764.45726049</v>
          </cell>
          <cell r="DQ85">
            <v>577767465.58129561</v>
          </cell>
          <cell r="DR85">
            <v>577767443.75455165</v>
          </cell>
          <cell r="DS85">
            <v>1100404564.1107483</v>
          </cell>
          <cell r="DT85">
            <v>550202751.3893441</v>
          </cell>
          <cell r="DU85">
            <v>550202757.94561481</v>
          </cell>
          <cell r="DV85">
            <v>550202756.28262472</v>
          </cell>
          <cell r="DW85">
            <v>550202720.84592509</v>
          </cell>
          <cell r="DX85">
            <v>412682077.45837903</v>
          </cell>
          <cell r="DY85">
            <v>247614348.8070091</v>
          </cell>
          <cell r="DZ85">
            <v>0</v>
          </cell>
        </row>
      </sheetData>
      <sheetData sheetId="22" refreshError="1"/>
      <sheetData sheetId="23" refreshError="1"/>
      <sheetData sheetId="24">
        <row r="6">
          <cell r="C6">
            <v>5.3769489718733937E-3</v>
          </cell>
        </row>
      </sheetData>
      <sheetData sheetId="25" refreshError="1"/>
      <sheetData sheetId="26" refreshError="1"/>
      <sheetData sheetId="27" refreshError="1"/>
      <sheetData sheetId="28">
        <row r="11">
          <cell r="EM11">
            <v>79109.120050705722</v>
          </cell>
          <cell r="EN11">
            <v>84646.547061537945</v>
          </cell>
          <cell r="EO11">
            <v>88975.78889981471</v>
          </cell>
          <cell r="EP11">
            <v>89840.993946667993</v>
          </cell>
          <cell r="EQ11">
            <v>99220.813216812792</v>
          </cell>
        </row>
        <row r="12">
          <cell r="EM12">
            <v>167975.19715309102</v>
          </cell>
          <cell r="EN12">
            <v>183113.57299354282</v>
          </cell>
          <cell r="EO12">
            <v>193605.43058682763</v>
          </cell>
          <cell r="EP12">
            <v>191325.40803361632</v>
          </cell>
          <cell r="EQ12">
            <v>200410.16885359184</v>
          </cell>
        </row>
        <row r="13">
          <cell r="EM13">
            <v>285412.13580565073</v>
          </cell>
          <cell r="EN13">
            <v>317985.55447916337</v>
          </cell>
          <cell r="EO13">
            <v>340396.13766779099</v>
          </cell>
          <cell r="EP13">
            <v>332496.78201496403</v>
          </cell>
          <cell r="EQ13">
            <v>334283.18471830827</v>
          </cell>
        </row>
        <row r="14">
          <cell r="EM14">
            <v>482570.24253961269</v>
          </cell>
          <cell r="EN14">
            <v>534882.26787597546</v>
          </cell>
          <cell r="EO14">
            <v>566406.01306482067</v>
          </cell>
          <cell r="EP14">
            <v>538932.90377098205</v>
          </cell>
          <cell r="EQ14">
            <v>507005.94424100732</v>
          </cell>
        </row>
        <row r="15">
          <cell r="EM15">
            <v>720222.36276669428</v>
          </cell>
          <cell r="EN15">
            <v>795039.7517701363</v>
          </cell>
          <cell r="EO15">
            <v>832267.85438917775</v>
          </cell>
          <cell r="EP15">
            <v>771036.26808288298</v>
          </cell>
          <cell r="EQ15">
            <v>692011.70195228641</v>
          </cell>
        </row>
        <row r="16">
          <cell r="EM16">
            <v>903484.07099488634</v>
          </cell>
          <cell r="EN16">
            <v>1009347.8467864713</v>
          </cell>
          <cell r="EO16">
            <v>1058341.7544732755</v>
          </cell>
          <cell r="EP16">
            <v>963725.00159820309</v>
          </cell>
          <cell r="EQ16">
            <v>824013.21718439087</v>
          </cell>
        </row>
        <row r="17">
          <cell r="EM17">
            <v>1107294.1283288135</v>
          </cell>
          <cell r="EN17">
            <v>1251629.5138505988</v>
          </cell>
          <cell r="EO17">
            <v>1317111.4231500195</v>
          </cell>
          <cell r="EP17">
            <v>1179731.8030949235</v>
          </cell>
          <cell r="EQ17">
            <v>962724.19685999921</v>
          </cell>
        </row>
        <row r="18">
          <cell r="EM18">
            <v>1333909.4400887054</v>
          </cell>
          <cell r="EN18">
            <v>1514925.2279708516</v>
          </cell>
          <cell r="EO18">
            <v>1587854.848806825</v>
          </cell>
          <cell r="EP18">
            <v>1404388.4314138992</v>
          </cell>
          <cell r="EQ18">
            <v>1115327.347310449</v>
          </cell>
        </row>
        <row r="19">
          <cell r="EM19">
            <v>1626071.6264613154</v>
          </cell>
          <cell r="EN19">
            <v>1849252.7595086896</v>
          </cell>
          <cell r="EO19">
            <v>1940225.7492809508</v>
          </cell>
          <cell r="EP19">
            <v>1707303.9646658711</v>
          </cell>
          <cell r="EQ19">
            <v>1313906.104727996</v>
          </cell>
        </row>
        <row r="20">
          <cell r="EM20">
            <v>1976832.6447999482</v>
          </cell>
          <cell r="EN20">
            <v>2313850.1197945969</v>
          </cell>
          <cell r="EO20">
            <v>2589067.7852639165</v>
          </cell>
          <cell r="EP20">
            <v>2193847.8193264003</v>
          </cell>
          <cell r="EQ20">
            <v>1597332.9209731652</v>
          </cell>
        </row>
        <row r="21">
          <cell r="EM21">
            <v>2377885.9130696319</v>
          </cell>
          <cell r="EN21">
            <v>2832191.6389832664</v>
          </cell>
          <cell r="EO21">
            <v>3339020.788819571</v>
          </cell>
          <cell r="EP21">
            <v>2738345.512145625</v>
          </cell>
          <cell r="EQ21">
            <v>1911002.492589748</v>
          </cell>
        </row>
        <row r="22">
          <cell r="EM22">
            <v>2797192.1880399841</v>
          </cell>
          <cell r="EN22">
            <v>3428160.2760831038</v>
          </cell>
          <cell r="EO22">
            <v>4167200.1293015564</v>
          </cell>
          <cell r="EP22">
            <v>3364925.8032242409</v>
          </cell>
          <cell r="EQ22">
            <v>2256794.2380699073</v>
          </cell>
        </row>
        <row r="23">
          <cell r="EM23">
            <v>3274623.5976467836</v>
          </cell>
          <cell r="EN23">
            <v>4161569.2141327318</v>
          </cell>
          <cell r="EO23">
            <v>5185276.1514229104</v>
          </cell>
          <cell r="EP23">
            <v>4076885.7745515723</v>
          </cell>
          <cell r="EQ23">
            <v>2652252.0135923703</v>
          </cell>
        </row>
        <row r="24">
          <cell r="EM24">
            <v>3813444.3696363349</v>
          </cell>
          <cell r="EN24">
            <v>4988831.1066473722</v>
          </cell>
          <cell r="EO24">
            <v>6580143.5721994797</v>
          </cell>
          <cell r="EP24">
            <v>4845965.4142942801</v>
          </cell>
          <cell r="EQ24">
            <v>3070226.3634780762</v>
          </cell>
        </row>
        <row r="25">
          <cell r="EM25">
            <v>4402102.6711514918</v>
          </cell>
          <cell r="EN25">
            <v>5781961.9102897095</v>
          </cell>
          <cell r="EO25">
            <v>7742832.6721800426</v>
          </cell>
          <cell r="EP25">
            <v>5518585.9894075505</v>
          </cell>
          <cell r="EQ25">
            <v>3481768.3776283851</v>
          </cell>
        </row>
        <row r="26">
          <cell r="EM26">
            <v>5046905.1784335235</v>
          </cell>
          <cell r="EN26">
            <v>6648350.8205756433</v>
          </cell>
          <cell r="EO26">
            <v>8979890.961762609</v>
          </cell>
          <cell r="EP26">
            <v>6379603.1499388916</v>
          </cell>
          <cell r="EQ26">
            <v>3954283.0977489953</v>
          </cell>
        </row>
        <row r="27">
          <cell r="EM27">
            <v>5768380.6393713616</v>
          </cell>
          <cell r="EN27">
            <v>7556088.6529057231</v>
          </cell>
          <cell r="EO27">
            <v>10259682.770281814</v>
          </cell>
          <cell r="EP27">
            <v>7346149.5380891617</v>
          </cell>
          <cell r="EQ27">
            <v>4377386.5918585025</v>
          </cell>
        </row>
        <row r="28">
          <cell r="EM28">
            <v>6508508.4013001686</v>
          </cell>
          <cell r="EN28">
            <v>8600373.7177538704</v>
          </cell>
          <cell r="EO28">
            <v>11693347.452358041</v>
          </cell>
          <cell r="EP28">
            <v>8447210.6721949819</v>
          </cell>
          <cell r="EQ28">
            <v>4898516.5055872919</v>
          </cell>
        </row>
        <row r="29">
          <cell r="EM29">
            <v>7317006.7798346477</v>
          </cell>
          <cell r="EN29">
            <v>9752351.0147098955</v>
          </cell>
          <cell r="EO29">
            <v>13192306.774068508</v>
          </cell>
          <cell r="EP29">
            <v>9594228.140208615</v>
          </cell>
          <cell r="EQ29">
            <v>5468254.1519074831</v>
          </cell>
        </row>
        <row r="30">
          <cell r="EM30">
            <v>8202460.2047423739</v>
          </cell>
          <cell r="EN30">
            <v>10990272.920389693</v>
          </cell>
          <cell r="EO30">
            <v>14977050.444655759</v>
          </cell>
          <cell r="EP30">
            <v>10851676.91237551</v>
          </cell>
          <cell r="EQ30">
            <v>6087619.3482751474</v>
          </cell>
        </row>
        <row r="31">
          <cell r="EM31">
            <v>9257321.6990422234</v>
          </cell>
          <cell r="EN31">
            <v>12397383.925030842</v>
          </cell>
          <cell r="EO31">
            <v>17051969.265345462</v>
          </cell>
          <cell r="EP31">
            <v>12274335.712971</v>
          </cell>
          <cell r="EQ31">
            <v>6825729.3188075935</v>
          </cell>
        </row>
        <row r="32">
          <cell r="EM32">
            <v>10414533.578393409</v>
          </cell>
          <cell r="EN32">
            <v>13986971.825424831</v>
          </cell>
          <cell r="EO32">
            <v>19308069.511669178</v>
          </cell>
          <cell r="EP32">
            <v>13846045.264257748</v>
          </cell>
          <cell r="EQ32">
            <v>7727274.0780940242</v>
          </cell>
        </row>
        <row r="33">
          <cell r="EM33">
            <v>11682361.563321859</v>
          </cell>
          <cell r="EN33">
            <v>15710073.079119764</v>
          </cell>
          <cell r="EO33">
            <v>21641879.026363198</v>
          </cell>
          <cell r="EP33">
            <v>15549583.805122795</v>
          </cell>
          <cell r="EQ33">
            <v>8650188.9539852533</v>
          </cell>
        </row>
        <row r="34">
          <cell r="EM34">
            <v>13035804.241646839</v>
          </cell>
          <cell r="EN34">
            <v>17601061.265384998</v>
          </cell>
          <cell r="EO34">
            <v>24290852.221138123</v>
          </cell>
          <cell r="EP34">
            <v>17569214.600252859</v>
          </cell>
          <cell r="EQ34">
            <v>9727728.3148155957</v>
          </cell>
        </row>
        <row r="35">
          <cell r="EM35">
            <v>14524329.487618532</v>
          </cell>
          <cell r="EN35">
            <v>19657187.472263832</v>
          </cell>
          <cell r="EO35">
            <v>27247332.1684701</v>
          </cell>
          <cell r="EP35">
            <v>19731197.290897105</v>
          </cell>
          <cell r="EQ35">
            <v>10868871.006197875</v>
          </cell>
        </row>
        <row r="36">
          <cell r="EM36">
            <v>16161152.78365523</v>
          </cell>
          <cell r="EN36">
            <v>21929236.78650501</v>
          </cell>
          <cell r="EO36">
            <v>30453314.889437553</v>
          </cell>
          <cell r="EP36">
            <v>22067255.064420223</v>
          </cell>
          <cell r="EQ36">
            <v>12138950.973591331</v>
          </cell>
        </row>
        <row r="37">
          <cell r="EM37">
            <v>18038606.941587828</v>
          </cell>
          <cell r="EN37">
            <v>24465727.543108117</v>
          </cell>
          <cell r="EO37">
            <v>33926819.683576673</v>
          </cell>
          <cell r="EP37">
            <v>24621420.565944578</v>
          </cell>
          <cell r="EQ37">
            <v>13531672.448668405</v>
          </cell>
        </row>
        <row r="38">
          <cell r="EM38">
            <v>20097542.632412288</v>
          </cell>
          <cell r="EN38">
            <v>27210058.19645394</v>
          </cell>
          <cell r="EO38">
            <v>37680588.601139791</v>
          </cell>
          <cell r="EP38">
            <v>27502109.224002752</v>
          </cell>
          <cell r="EQ38">
            <v>15086931.909260072</v>
          </cell>
        </row>
        <row r="39">
          <cell r="EM39">
            <v>22351125.873732179</v>
          </cell>
          <cell r="EN39">
            <v>30223982.438230116</v>
          </cell>
          <cell r="EO39">
            <v>41897048.102110088</v>
          </cell>
          <cell r="EP39">
            <v>30859335.450240452</v>
          </cell>
          <cell r="EQ39">
            <v>16829950.041586056</v>
          </cell>
        </row>
        <row r="40">
          <cell r="EM40">
            <v>24723433.89272251</v>
          </cell>
          <cell r="EN40">
            <v>33439985.450431108</v>
          </cell>
          <cell r="EO40">
            <v>46323707.329776593</v>
          </cell>
          <cell r="EP40">
            <v>34328179.336059719</v>
          </cell>
          <cell r="EQ40">
            <v>18720228.459483344</v>
          </cell>
        </row>
        <row r="41">
          <cell r="EM41">
            <v>27340962.856555548</v>
          </cell>
          <cell r="EN41">
            <v>36979993.733393684</v>
          </cell>
          <cell r="EO41">
            <v>51087089.070402116</v>
          </cell>
          <cell r="EP41">
            <v>38095948.859731399</v>
          </cell>
          <cell r="EQ41">
            <v>20844970.979093641</v>
          </cell>
        </row>
        <row r="42">
          <cell r="EM42">
            <v>30220191.900532827</v>
          </cell>
          <cell r="EN42">
            <v>40834708.398352019</v>
          </cell>
          <cell r="EO42">
            <v>56176609.475719221</v>
          </cell>
          <cell r="EP42">
            <v>42252206.899415538</v>
          </cell>
          <cell r="EQ42">
            <v>23151627.305543192</v>
          </cell>
        </row>
        <row r="43">
          <cell r="EM43">
            <v>33391979.221293446</v>
          </cell>
          <cell r="EN43">
            <v>44966254.456652433</v>
          </cell>
          <cell r="EO43">
            <v>61595269.110243045</v>
          </cell>
          <cell r="EP43">
            <v>46758705.208986081</v>
          </cell>
          <cell r="EQ43">
            <v>25647150.601287697</v>
          </cell>
        </row>
        <row r="44">
          <cell r="EM44">
            <v>36973971.342287183</v>
          </cell>
          <cell r="EN44">
            <v>49686951.593137562</v>
          </cell>
          <cell r="EO44">
            <v>67716790.731607407</v>
          </cell>
          <cell r="EP44">
            <v>51823569.830660641</v>
          </cell>
          <cell r="EQ44">
            <v>28437121.44014021</v>
          </cell>
        </row>
        <row r="45">
          <cell r="EM45">
            <v>40906387.113153331</v>
          </cell>
          <cell r="EN45">
            <v>54931099.535662591</v>
          </cell>
          <cell r="EO45">
            <v>74438827.586006254</v>
          </cell>
          <cell r="EP45">
            <v>57216683.256204963</v>
          </cell>
          <cell r="EQ45">
            <v>31462522.827017117</v>
          </cell>
        </row>
        <row r="46">
          <cell r="EM46">
            <v>45215832.060001217</v>
          </cell>
          <cell r="EN46">
            <v>60660119.411219582</v>
          </cell>
          <cell r="EO46">
            <v>81576405.718222201</v>
          </cell>
          <cell r="EP46">
            <v>62956290.698083088</v>
          </cell>
          <cell r="EQ46">
            <v>34570393.542562395</v>
          </cell>
        </row>
        <row r="47">
          <cell r="EM47">
            <v>49940003.15805044</v>
          </cell>
          <cell r="EN47">
            <v>66764024.297536172</v>
          </cell>
          <cell r="EO47">
            <v>89241455.835402086</v>
          </cell>
          <cell r="EP47">
            <v>68938655.542397693</v>
          </cell>
          <cell r="EQ47">
            <v>38137737.160440989</v>
          </cell>
        </row>
        <row r="48">
          <cell r="EM48">
            <v>55040593.151408911</v>
          </cell>
          <cell r="EN48">
            <v>73349284.634177834</v>
          </cell>
          <cell r="EO48">
            <v>97313498.26181376</v>
          </cell>
          <cell r="EP48">
            <v>75473197.713153213</v>
          </cell>
          <cell r="EQ48">
            <v>41917932.039727129</v>
          </cell>
        </row>
        <row r="49">
          <cell r="EM49">
            <v>60655467.934452996</v>
          </cell>
          <cell r="EN49">
            <v>80455972.146606654</v>
          </cell>
          <cell r="EO49">
            <v>106037352.76157497</v>
          </cell>
          <cell r="EP49">
            <v>82767343.275480852</v>
          </cell>
          <cell r="EQ49">
            <v>46186677.900837086</v>
          </cell>
        </row>
        <row r="50">
          <cell r="EM50">
            <v>66836408.596185975</v>
          </cell>
          <cell r="EN50">
            <v>88231615.461956367</v>
          </cell>
          <cell r="EO50">
            <v>115694317.93547146</v>
          </cell>
          <cell r="EP50">
            <v>90997233.73146978</v>
          </cell>
          <cell r="EQ50">
            <v>50981611.286529005</v>
          </cell>
        </row>
        <row r="51">
          <cell r="EM51">
            <v>73634110.157596275</v>
          </cell>
          <cell r="EN51">
            <v>97030801.584671527</v>
          </cell>
          <cell r="EO51">
            <v>126340097.86808272</v>
          </cell>
          <cell r="EP51">
            <v>100108359.95204534</v>
          </cell>
          <cell r="EQ51">
            <v>56328426.654189631</v>
          </cell>
        </row>
        <row r="52">
          <cell r="EM52">
            <v>81114049.446530566</v>
          </cell>
          <cell r="EN52">
            <v>107057893.56285718</v>
          </cell>
          <cell r="EO52">
            <v>138293045.93224069</v>
          </cell>
          <cell r="EP52">
            <v>110301374.76066536</v>
          </cell>
          <cell r="EQ52">
            <v>62185755.169595331</v>
          </cell>
        </row>
        <row r="53">
          <cell r="EM53">
            <v>89386200.39751704</v>
          </cell>
          <cell r="EN53">
            <v>117733685.99259779</v>
          </cell>
          <cell r="EO53">
            <v>151012480.7447404</v>
          </cell>
          <cell r="EP53">
            <v>120806033.89146575</v>
          </cell>
          <cell r="EQ53">
            <v>68332489.734567776</v>
          </cell>
        </row>
        <row r="54">
          <cell r="EM54">
            <v>98475783.391004518</v>
          </cell>
          <cell r="EN54">
            <v>129401465.90346025</v>
          </cell>
          <cell r="EO54">
            <v>164681135.85327393</v>
          </cell>
          <cell r="EP54">
            <v>132333554.0992056</v>
          </cell>
          <cell r="EQ54">
            <v>75065511.137148514</v>
          </cell>
        </row>
        <row r="55">
          <cell r="EM55">
            <v>108452999.06607397</v>
          </cell>
          <cell r="EN55">
            <v>142219664.49638802</v>
          </cell>
          <cell r="EO55">
            <v>179682756.23691893</v>
          </cell>
          <cell r="EP55">
            <v>145109552.43958238</v>
          </cell>
          <cell r="EQ55">
            <v>82512767.228515953</v>
          </cell>
        </row>
        <row r="56">
          <cell r="EM56">
            <v>119417364.36965947</v>
          </cell>
          <cell r="EN56">
            <v>156152681.35295182</v>
          </cell>
          <cell r="EO56">
            <v>196247656.26966146</v>
          </cell>
          <cell r="EP56">
            <v>159125842.28249481</v>
          </cell>
          <cell r="EQ56">
            <v>90406984.445355952</v>
          </cell>
        </row>
        <row r="57">
          <cell r="EM57">
            <v>131464114.56490293</v>
          </cell>
          <cell r="EN57">
            <v>171704868.42979702</v>
          </cell>
          <cell r="EO57">
            <v>214664612.40653113</v>
          </cell>
          <cell r="EP57">
            <v>174641329.68452162</v>
          </cell>
          <cell r="EQ57">
            <v>99146756.457736656</v>
          </cell>
        </row>
        <row r="58">
          <cell r="EM58">
            <v>144882073.77312848</v>
          </cell>
          <cell r="EN58">
            <v>188837203.09710932</v>
          </cell>
          <cell r="EO58">
            <v>235100070.04524669</v>
          </cell>
          <cell r="EP58">
            <v>191139192.96324819</v>
          </cell>
          <cell r="EQ58">
            <v>108731399.48098382</v>
          </cell>
        </row>
        <row r="59">
          <cell r="EM59">
            <v>159826739.80550691</v>
          </cell>
          <cell r="EN59">
            <v>208179899.55838412</v>
          </cell>
          <cell r="EO59">
            <v>257102319.85539362</v>
          </cell>
          <cell r="EP59">
            <v>209418353.54414806</v>
          </cell>
          <cell r="EQ59">
            <v>119930441.19473107</v>
          </cell>
        </row>
        <row r="60">
          <cell r="EM60">
            <v>176499073.82460868</v>
          </cell>
          <cell r="EN60">
            <v>229775801.45099181</v>
          </cell>
          <cell r="EO60">
            <v>281394149.50196129</v>
          </cell>
          <cell r="EP60">
            <v>230564866.76715735</v>
          </cell>
          <cell r="EQ60">
            <v>132536120.06409112</v>
          </cell>
        </row>
        <row r="61">
          <cell r="EM61">
            <v>195098087.23396876</v>
          </cell>
          <cell r="EN61">
            <v>252496478.95530018</v>
          </cell>
          <cell r="EO61">
            <v>308147242.05797714</v>
          </cell>
          <cell r="EP61">
            <v>254041349.08600956</v>
          </cell>
          <cell r="EQ61">
            <v>145872915.01705214</v>
          </cell>
        </row>
        <row r="62">
          <cell r="EM62">
            <v>215804548.71499327</v>
          </cell>
          <cell r="EN62">
            <v>279308678.0788002</v>
          </cell>
          <cell r="EO62">
            <v>340100454.87982637</v>
          </cell>
          <cell r="EP62">
            <v>281128138.52752781</v>
          </cell>
          <cell r="EQ62">
            <v>161002593.94205615</v>
          </cell>
        </row>
        <row r="63">
          <cell r="EM63">
            <v>238859215.67662996</v>
          </cell>
          <cell r="EN63">
            <v>309605422.42981464</v>
          </cell>
          <cell r="EO63">
            <v>375920823.843162</v>
          </cell>
          <cell r="EP63">
            <v>310061199.89825952</v>
          </cell>
          <cell r="EQ63">
            <v>177506904.03259072</v>
          </cell>
        </row>
        <row r="64">
          <cell r="EM64">
            <v>264504574.31101841</v>
          </cell>
          <cell r="EN64">
            <v>343365142.72055036</v>
          </cell>
          <cell r="EO64">
            <v>413029922.55356443</v>
          </cell>
          <cell r="EP64">
            <v>341078776.25797814</v>
          </cell>
          <cell r="EQ64">
            <v>194609063.9821775</v>
          </cell>
        </row>
        <row r="65">
          <cell r="EM65">
            <v>293133618.36563712</v>
          </cell>
          <cell r="EN65">
            <v>379278281.79192382</v>
          </cell>
          <cell r="EO65">
            <v>453576758.46728265</v>
          </cell>
          <cell r="EP65">
            <v>374807489.26869434</v>
          </cell>
          <cell r="EQ65">
            <v>213604981.21458104</v>
          </cell>
        </row>
        <row r="66">
          <cell r="EM66">
            <v>324933416.71507847</v>
          </cell>
          <cell r="EN66">
            <v>418717678.118981</v>
          </cell>
          <cell r="EO66">
            <v>498546304.80898714</v>
          </cell>
          <cell r="EP66">
            <v>412102487.58908033</v>
          </cell>
          <cell r="EQ66">
            <v>234609005.71977502</v>
          </cell>
        </row>
        <row r="67">
          <cell r="EM67">
            <v>360222776.366238</v>
          </cell>
          <cell r="EN67">
            <v>463870380.01412195</v>
          </cell>
          <cell r="EO67">
            <v>548624654.49788499</v>
          </cell>
          <cell r="EP67">
            <v>453574580.23128843</v>
          </cell>
          <cell r="EQ67">
            <v>258320212.82184586</v>
          </cell>
        </row>
        <row r="68">
          <cell r="EM68">
            <v>399377692.33824331</v>
          </cell>
          <cell r="EN68">
            <v>512317729.63470936</v>
          </cell>
          <cell r="EO68">
            <v>603862570.57916832</v>
          </cell>
          <cell r="EP68">
            <v>500090037.9336921</v>
          </cell>
          <cell r="EQ68">
            <v>284241735.07456803</v>
          </cell>
        </row>
        <row r="69">
          <cell r="EM69">
            <v>442764779.07331973</v>
          </cell>
          <cell r="EN69">
            <v>567645913.09556997</v>
          </cell>
          <cell r="EO69">
            <v>665634972.01301205</v>
          </cell>
          <cell r="EP69">
            <v>551207184.03964329</v>
          </cell>
          <cell r="EQ69">
            <v>313661829.43623835</v>
          </cell>
        </row>
        <row r="70">
          <cell r="EM70">
            <v>490845827.42895991</v>
          </cell>
          <cell r="EN70">
            <v>627514866.63205528</v>
          </cell>
          <cell r="EO70">
            <v>733287731.87970543</v>
          </cell>
          <cell r="EP70">
            <v>608180838.4747324</v>
          </cell>
          <cell r="EQ70">
            <v>347226950.7911154</v>
          </cell>
        </row>
        <row r="71">
          <cell r="EM71">
            <v>544002924.06748557</v>
          </cell>
          <cell r="EN71">
            <v>695385849.89051998</v>
          </cell>
          <cell r="EO71">
            <v>809361072.28334308</v>
          </cell>
          <cell r="EP71">
            <v>672614310.11266077</v>
          </cell>
          <cell r="EQ71">
            <v>383204042.65520239</v>
          </cell>
        </row>
        <row r="72">
          <cell r="EM72">
            <v>602902909.63965189</v>
          </cell>
          <cell r="EN72">
            <v>769589347.09857321</v>
          </cell>
          <cell r="EO72">
            <v>894313156.06877935</v>
          </cell>
          <cell r="EP72">
            <v>744324814.44484293</v>
          </cell>
          <cell r="EQ72">
            <v>425600210.00465208</v>
          </cell>
        </row>
        <row r="73">
          <cell r="EM73">
            <v>670974014.02208996</v>
          </cell>
          <cell r="EN73">
            <v>853070115.55182254</v>
          </cell>
          <cell r="EO73">
            <v>987750529.83534801</v>
          </cell>
          <cell r="EP73">
            <v>824258846.68979955</v>
          </cell>
          <cell r="EQ73">
            <v>470793271.72104937</v>
          </cell>
        </row>
        <row r="74">
          <cell r="EM74">
            <v>747942569.01764309</v>
          </cell>
          <cell r="EN74">
            <v>944848253.34571815</v>
          </cell>
          <cell r="EO74">
            <v>1091993120.0113521</v>
          </cell>
          <cell r="EP74">
            <v>912635131.33258295</v>
          </cell>
          <cell r="EQ74">
            <v>519263394.82522076</v>
          </cell>
        </row>
        <row r="75">
          <cell r="EM75">
            <v>829488756.2228111</v>
          </cell>
          <cell r="EN75">
            <v>1054691603.8063514</v>
          </cell>
          <cell r="EO75">
            <v>1208515114.2410715</v>
          </cell>
          <cell r="EP75">
            <v>1008827323.6426755</v>
          </cell>
          <cell r="EQ75">
            <v>569399278.5911274</v>
          </cell>
        </row>
        <row r="76">
          <cell r="EM76">
            <v>918493068.51017737</v>
          </cell>
          <cell r="EN76">
            <v>1184461165.802207</v>
          </cell>
          <cell r="EO76">
            <v>1335486709.5520442</v>
          </cell>
          <cell r="EP76">
            <v>1108409862.7826908</v>
          </cell>
          <cell r="EQ76">
            <v>628767560.06701374</v>
          </cell>
        </row>
        <row r="77">
          <cell r="EM77">
            <v>1016472104.4687279</v>
          </cell>
          <cell r="EN77">
            <v>1315503842.2926524</v>
          </cell>
          <cell r="EO77">
            <v>1469434264.2428961</v>
          </cell>
          <cell r="EP77">
            <v>1219161255.314604</v>
          </cell>
          <cell r="EQ77">
            <v>694550544.00505161</v>
          </cell>
        </row>
        <row r="78">
          <cell r="EM78">
            <v>1124429058.8455372</v>
          </cell>
          <cell r="EN78">
            <v>1452094838.9592738</v>
          </cell>
          <cell r="EO78">
            <v>1652580613.2164185</v>
          </cell>
          <cell r="EP78">
            <v>1347282221.3232608</v>
          </cell>
          <cell r="EQ78">
            <v>767923248.22177529</v>
          </cell>
        </row>
        <row r="79">
          <cell r="EM79">
            <v>1243396134.5672998</v>
          </cell>
          <cell r="EN79">
            <v>1597862811.014822</v>
          </cell>
          <cell r="EO79">
            <v>1876487766.9826534</v>
          </cell>
          <cell r="EP79">
            <v>1494594350.0729716</v>
          </cell>
          <cell r="EQ79">
            <v>850348801.92978263</v>
          </cell>
        </row>
        <row r="80">
          <cell r="EM80">
            <v>1374557940.3744667</v>
          </cell>
          <cell r="EN80">
            <v>1768074951.2058949</v>
          </cell>
          <cell r="EO80">
            <v>2096617020.0122662</v>
          </cell>
          <cell r="EP80">
            <v>1659925522.0262699</v>
          </cell>
          <cell r="EQ80">
            <v>946329882.01007962</v>
          </cell>
        </row>
        <row r="81">
          <cell r="EM81">
            <v>1521476938.6865549</v>
          </cell>
          <cell r="EN81">
            <v>1962285091.5713806</v>
          </cell>
          <cell r="EO81">
            <v>2325944765.3739891</v>
          </cell>
          <cell r="EP81">
            <v>1845785676.4162328</v>
          </cell>
          <cell r="EQ81">
            <v>1054700571.5186858</v>
          </cell>
        </row>
        <row r="82">
          <cell r="EM82">
            <v>1688212349.2227957</v>
          </cell>
          <cell r="EN82">
            <v>2179550502.1011195</v>
          </cell>
          <cell r="EO82">
            <v>2571061037.1022234</v>
          </cell>
          <cell r="EP82">
            <v>2053125605.4682848</v>
          </cell>
          <cell r="EQ82">
            <v>1174533097.5551765</v>
          </cell>
        </row>
        <row r="83">
          <cell r="EM83">
            <v>1892530374.369545</v>
          </cell>
          <cell r="EN83">
            <v>2415997890.2785358</v>
          </cell>
          <cell r="EO83">
            <v>2846468147.8849106</v>
          </cell>
          <cell r="EP83">
            <v>2356196268.2063727</v>
          </cell>
          <cell r="EQ83">
            <v>1309403835.3171656</v>
          </cell>
        </row>
        <row r="84">
          <cell r="EM84">
            <v>2114187245.9932814</v>
          </cell>
          <cell r="EN84">
            <v>2690491899.9960375</v>
          </cell>
          <cell r="EO84">
            <v>3167513323.0707335</v>
          </cell>
          <cell r="EP84">
            <v>2656976470.5059056</v>
          </cell>
          <cell r="EQ84">
            <v>1465132250.5065546</v>
          </cell>
        </row>
        <row r="85">
          <cell r="EM85">
            <v>2357157147.8904228</v>
          </cell>
          <cell r="EN85">
            <v>3054682344.6989441</v>
          </cell>
          <cell r="EO85">
            <v>3526593584.7712312</v>
          </cell>
          <cell r="EP85">
            <v>2974105441.7520957</v>
          </cell>
          <cell r="EQ85">
            <v>1642266807.9481511</v>
          </cell>
        </row>
        <row r="86">
          <cell r="EM86">
            <v>2629217735.6294403</v>
          </cell>
          <cell r="EN86">
            <v>3436572473.893724</v>
          </cell>
          <cell r="EO86">
            <v>3921502219.1762786</v>
          </cell>
          <cell r="EP86">
            <v>3321882950.08003</v>
          </cell>
          <cell r="EQ86">
            <v>1843674265.8540375</v>
          </cell>
        </row>
        <row r="87">
          <cell r="EM87">
            <v>2934760163.6487103</v>
          </cell>
          <cell r="EN87">
            <v>3839918494.5004735</v>
          </cell>
          <cell r="EO87">
            <v>4373929859.4210415</v>
          </cell>
          <cell r="EP87">
            <v>3711566875.5505514</v>
          </cell>
          <cell r="EQ87">
            <v>2051326104.7799571</v>
          </cell>
        </row>
        <row r="88">
          <cell r="EM88">
            <v>3277520354.1438384</v>
          </cell>
          <cell r="EN88">
            <v>4282719471.3759093</v>
          </cell>
          <cell r="EO88">
            <v>5097326611.7033119</v>
          </cell>
          <cell r="EP88">
            <v>4135389551.6393476</v>
          </cell>
          <cell r="EQ88">
            <v>2280983528.4637675</v>
          </cell>
        </row>
        <row r="89">
          <cell r="EM89">
            <v>3662214609.503335</v>
          </cell>
          <cell r="EN89">
            <v>4783312862.8246593</v>
          </cell>
          <cell r="EO89">
            <v>5762945655.1524086</v>
          </cell>
          <cell r="EP89">
            <v>4587040361.9789524</v>
          </cell>
          <cell r="EQ89">
            <v>2540214413.7004633</v>
          </cell>
        </row>
        <row r="90">
          <cell r="EM90">
            <v>4092973605.4094224</v>
          </cell>
          <cell r="EN90">
            <v>5340814055.3913946</v>
          </cell>
          <cell r="EO90">
            <v>6382297575.6762114</v>
          </cell>
          <cell r="EP90">
            <v>5086990731.1229935</v>
          </cell>
          <cell r="EQ90">
            <v>2820589538.9457455</v>
          </cell>
        </row>
        <row r="91">
          <cell r="EM91">
            <v>4574635373.6060429</v>
          </cell>
          <cell r="EN91">
            <v>5931728139.7066851</v>
          </cell>
          <cell r="EO91">
            <v>7050339458.4425316</v>
          </cell>
          <cell r="EP91">
            <v>5649327786.0900421</v>
          </cell>
          <cell r="EQ91">
            <v>3162563786.9998207</v>
          </cell>
        </row>
        <row r="92">
          <cell r="EM92">
            <v>5112749988.5239182</v>
          </cell>
          <cell r="EN92">
            <v>6608054078.410449</v>
          </cell>
          <cell r="EO92">
            <v>7815510657.8867331</v>
          </cell>
          <cell r="EP92">
            <v>6288645677.2089005</v>
          </cell>
          <cell r="EQ92">
            <v>3549558706.6149325</v>
          </cell>
        </row>
        <row r="93">
          <cell r="EM93">
            <v>5713327436.053091</v>
          </cell>
          <cell r="EN93">
            <v>7378385318.1496</v>
          </cell>
          <cell r="EO93">
            <v>8692058386.7325611</v>
          </cell>
          <cell r="EP93">
            <v>7236238048.8505478</v>
          </cell>
          <cell r="EQ93">
            <v>3964936403.5281715</v>
          </cell>
        </row>
        <row r="94">
          <cell r="EM94">
            <v>6382936043.3011217</v>
          </cell>
          <cell r="EN94">
            <v>8236511445.4380283</v>
          </cell>
          <cell r="EO94">
            <v>9633536997.8292713</v>
          </cell>
          <cell r="EP94">
            <v>8061038954.6226921</v>
          </cell>
          <cell r="EQ94">
            <v>4420584631.5825701</v>
          </cell>
        </row>
        <row r="95">
          <cell r="EM95">
            <v>7128266157.3361216</v>
          </cell>
          <cell r="EN95">
            <v>9160766720.0969982</v>
          </cell>
          <cell r="EO95">
            <v>10667606530.805531</v>
          </cell>
          <cell r="EP95">
            <v>8969020582.6931171</v>
          </cell>
          <cell r="EQ95">
            <v>4918523741.0628824</v>
          </cell>
        </row>
        <row r="96">
          <cell r="EM96">
            <v>7956810960.0404587</v>
          </cell>
          <cell r="EN96">
            <v>10204632120.139967</v>
          </cell>
          <cell r="EO96">
            <v>11846444554.21133</v>
          </cell>
          <cell r="EP96">
            <v>9988748081.3888969</v>
          </cell>
          <cell r="EQ96">
            <v>5396124323.8434429</v>
          </cell>
        </row>
        <row r="97">
          <cell r="EM97">
            <v>8877988367.733017</v>
          </cell>
          <cell r="EN97">
            <v>11384010109.013599</v>
          </cell>
          <cell r="EO97">
            <v>13191004419.912529</v>
          </cell>
          <cell r="EP97">
            <v>10991467364.31101</v>
          </cell>
          <cell r="EQ97">
            <v>5917978352.9596882</v>
          </cell>
        </row>
        <row r="98">
          <cell r="EM98">
            <v>9901566710.1766586</v>
          </cell>
          <cell r="EN98">
            <v>12713086549.171843</v>
          </cell>
          <cell r="EO98">
            <v>14605096733.304874</v>
          </cell>
          <cell r="EP98">
            <v>12044540317.869802</v>
          </cell>
          <cell r="EQ98">
            <v>6509487785.7049942</v>
          </cell>
        </row>
        <row r="99">
          <cell r="EM99">
            <v>11037693100.456118</v>
          </cell>
          <cell r="EN99">
            <v>14115464642.27459</v>
          </cell>
          <cell r="EO99">
            <v>16008549444.626797</v>
          </cell>
          <cell r="EP99">
            <v>13202691457.846319</v>
          </cell>
          <cell r="EQ99">
            <v>7130210905.5426102</v>
          </cell>
        </row>
        <row r="100">
          <cell r="EM100">
            <v>12298257635.517799</v>
          </cell>
          <cell r="EN100">
            <v>15528974803.452286</v>
          </cell>
          <cell r="EO100">
            <v>17592405744.020618</v>
          </cell>
          <cell r="EP100">
            <v>14440348067.485264</v>
          </cell>
          <cell r="EQ100">
            <v>7818775418.1901913</v>
          </cell>
        </row>
        <row r="101">
          <cell r="EM101">
            <v>13695318605.268768</v>
          </cell>
          <cell r="EN101">
            <v>17276289334.51965</v>
          </cell>
          <cell r="EO101">
            <v>19450776508.13633</v>
          </cell>
          <cell r="EP101">
            <v>16023249998.009335</v>
          </cell>
          <cell r="EQ101">
            <v>8682276034.7939568</v>
          </cell>
        </row>
        <row r="102">
          <cell r="EM102">
            <v>15243288664.434725</v>
          </cell>
          <cell r="EN102">
            <v>19159040775.282806</v>
          </cell>
          <cell r="EO102">
            <v>21594544717.828381</v>
          </cell>
          <cell r="EP102">
            <v>17799332030.024822</v>
          </cell>
          <cell r="EQ102">
            <v>9774732676.9004154</v>
          </cell>
        </row>
        <row r="103">
          <cell r="EM103">
            <v>16965185139.712162</v>
          </cell>
          <cell r="EN103">
            <v>21349411655.259624</v>
          </cell>
          <cell r="EO103">
            <v>24005110774.920609</v>
          </cell>
          <cell r="EP103">
            <v>19758692591.692936</v>
          </cell>
          <cell r="EQ103">
            <v>10911300501.880402</v>
          </cell>
        </row>
        <row r="104">
          <cell r="EM104">
            <v>18911145216.185902</v>
          </cell>
          <cell r="EN104">
            <v>23774224143.642128</v>
          </cell>
          <cell r="EO104">
            <v>26693843550.114513</v>
          </cell>
          <cell r="EP104">
            <v>21934066729.487522</v>
          </cell>
          <cell r="EQ104">
            <v>12111262800.786686</v>
          </cell>
        </row>
        <row r="105">
          <cell r="EM105">
            <v>21105295510.634312</v>
          </cell>
          <cell r="EN105">
            <v>26581783117.769104</v>
          </cell>
          <cell r="EO105">
            <v>29652228811.510777</v>
          </cell>
          <cell r="EP105">
            <v>24368440571.676262</v>
          </cell>
          <cell r="EQ105">
            <v>13560262755.982727</v>
          </cell>
        </row>
        <row r="106">
          <cell r="EM106">
            <v>23575556311.804825</v>
          </cell>
          <cell r="EN106">
            <v>29595338300.723171</v>
          </cell>
          <cell r="EO106">
            <v>32950145868.675613</v>
          </cell>
          <cell r="EP106">
            <v>27193909238.873108</v>
          </cell>
          <cell r="EQ106">
            <v>15157840114.941372</v>
          </cell>
        </row>
        <row r="107">
          <cell r="EM107">
            <v>26351447189.561543</v>
          </cell>
          <cell r="EN107">
            <v>33028123216.717346</v>
          </cell>
          <cell r="EO107">
            <v>36933686458.505585</v>
          </cell>
          <cell r="EP107">
            <v>30579533201.8522</v>
          </cell>
          <cell r="EQ107">
            <v>17106016377.275002</v>
          </cell>
        </row>
        <row r="108">
          <cell r="EM108">
            <v>29466513474.838032</v>
          </cell>
          <cell r="EN108">
            <v>37074541464.014717</v>
          </cell>
          <cell r="EO108">
            <v>41549103959.722717</v>
          </cell>
          <cell r="EP108">
            <v>34471906836.476311</v>
          </cell>
          <cell r="EQ108">
            <v>19258154435.443821</v>
          </cell>
        </row>
        <row r="109">
          <cell r="EM109">
            <v>32956817951.170921</v>
          </cell>
          <cell r="EN109">
            <v>41581246852.910866</v>
          </cell>
          <cell r="EO109">
            <v>46579016422.870422</v>
          </cell>
          <cell r="EP109">
            <v>38692211385.06356</v>
          </cell>
          <cell r="EQ109">
            <v>21409391013.641655</v>
          </cell>
        </row>
        <row r="110">
          <cell r="EM110">
            <v>36862581002.90638</v>
          </cell>
          <cell r="EN110">
            <v>46505966832.238411</v>
          </cell>
          <cell r="EO110">
            <v>52086154830.053741</v>
          </cell>
          <cell r="EP110">
            <v>42991973988.019638</v>
          </cell>
          <cell r="EQ110">
            <v>23687247527.741764</v>
          </cell>
        </row>
        <row r="111">
          <cell r="EM111">
            <v>41077946410.889168</v>
          </cell>
          <cell r="EN111">
            <v>51571015323.713989</v>
          </cell>
          <cell r="EO111">
            <v>56379539782.353989</v>
          </cell>
          <cell r="EP111">
            <v>46394132850.526695</v>
          </cell>
          <cell r="EQ111">
            <v>25564610475.842949</v>
          </cell>
        </row>
        <row r="112">
          <cell r="EM112">
            <v>45950739901.273872</v>
          </cell>
          <cell r="EN112">
            <v>57470039032.226471</v>
          </cell>
          <cell r="EO112">
            <v>62563153228.229904</v>
          </cell>
          <cell r="EP112">
            <v>51466902931.129417</v>
          </cell>
          <cell r="EQ112">
            <v>28422841462.215145</v>
          </cell>
        </row>
        <row r="113">
          <cell r="EM113">
            <v>51384694823.825134</v>
          </cell>
          <cell r="EN113">
            <v>63973945060.288574</v>
          </cell>
          <cell r="EO113">
            <v>69658298571.364899</v>
          </cell>
          <cell r="EP113">
            <v>57455105860.096581</v>
          </cell>
          <cell r="EQ113">
            <v>31694006890.726196</v>
          </cell>
        </row>
        <row r="114">
          <cell r="EM114">
            <v>57437318417.507751</v>
          </cell>
          <cell r="EN114">
            <v>71532909104.810913</v>
          </cell>
          <cell r="EO114">
            <v>78163877781.779434</v>
          </cell>
          <cell r="EP114">
            <v>64423944059.733391</v>
          </cell>
          <cell r="EQ114">
            <v>35439540377.230362</v>
          </cell>
        </row>
        <row r="115">
          <cell r="EM115">
            <v>64173775178.503082</v>
          </cell>
          <cell r="EN115">
            <v>80053913589.670349</v>
          </cell>
          <cell r="EO115">
            <v>87510260759.185455</v>
          </cell>
          <cell r="EP115">
            <v>72010634997.460434</v>
          </cell>
          <cell r="EQ115">
            <v>39513025789.189072</v>
          </cell>
        </row>
        <row r="116">
          <cell r="EM116">
            <v>71662665680.569534</v>
          </cell>
          <cell r="EN116">
            <v>89465490731.662155</v>
          </cell>
          <cell r="EO116">
            <v>97713259599.014252</v>
          </cell>
          <cell r="EP116">
            <v>80234796778.498123</v>
          </cell>
          <cell r="EQ116">
            <v>43801896742.955055</v>
          </cell>
        </row>
        <row r="117">
          <cell r="EM117">
            <v>79983132509.00679</v>
          </cell>
          <cell r="EN117">
            <v>99733844390.838852</v>
          </cell>
          <cell r="EO117">
            <v>109082764115.71361</v>
          </cell>
          <cell r="EP117">
            <v>88954341038.038589</v>
          </cell>
          <cell r="EQ117">
            <v>48505473795.797112</v>
          </cell>
        </row>
        <row r="118">
          <cell r="EM118">
            <v>89216895011.47435</v>
          </cell>
          <cell r="EN118">
            <v>111203020468.92464</v>
          </cell>
          <cell r="EO118">
            <v>120840483272.26292</v>
          </cell>
          <cell r="EP118">
            <v>98695906246.665329</v>
          </cell>
          <cell r="EQ118">
            <v>53967215167.647865</v>
          </cell>
        </row>
        <row r="119">
          <cell r="EM119">
            <v>99470274452.469147</v>
          </cell>
          <cell r="EN119">
            <v>123374805923.26216</v>
          </cell>
          <cell r="EO119">
            <v>134190038281.55898</v>
          </cell>
          <cell r="EP119">
            <v>109640174357.89235</v>
          </cell>
          <cell r="EQ119">
            <v>60103330526.942749</v>
          </cell>
        </row>
        <row r="120">
          <cell r="EM120">
            <v>110915720525.40024</v>
          </cell>
          <cell r="EN120">
            <v>137601516258.72668</v>
          </cell>
          <cell r="EO120">
            <v>150099792126.77023</v>
          </cell>
          <cell r="EP120">
            <v>122791579692.67239</v>
          </cell>
          <cell r="EQ120">
            <v>67228783879.031761</v>
          </cell>
        </row>
        <row r="121">
          <cell r="EM121">
            <v>123682100144.26375</v>
          </cell>
          <cell r="EN121">
            <v>153782854662.71759</v>
          </cell>
          <cell r="EO121">
            <v>167909905441.08862</v>
          </cell>
          <cell r="EP121">
            <v>137535077230.31873</v>
          </cell>
          <cell r="EQ121">
            <v>75333774637.44928</v>
          </cell>
        </row>
        <row r="122">
          <cell r="EM122">
            <v>137902136068.56152</v>
          </cell>
          <cell r="EN122">
            <v>171631851361.30606</v>
          </cell>
          <cell r="EO122">
            <v>187408296444.31512</v>
          </cell>
          <cell r="EP122">
            <v>153528708277.25952</v>
          </cell>
          <cell r="EQ122">
            <v>83491504678.588196</v>
          </cell>
        </row>
        <row r="123">
          <cell r="EM123">
            <v>153729927258.55322</v>
          </cell>
          <cell r="EN123">
            <v>191420507769.27499</v>
          </cell>
          <cell r="EO123">
            <v>209176446202.05847</v>
          </cell>
          <cell r="EP123">
            <v>170445266343.43338</v>
          </cell>
          <cell r="EQ123">
            <v>92451320095.245758</v>
          </cell>
        </row>
        <row r="124">
          <cell r="EM124">
            <v>171326607408.18259</v>
          </cell>
          <cell r="EN124">
            <v>213337216762.79361</v>
          </cell>
          <cell r="EO124">
            <v>232160037210.5657</v>
          </cell>
          <cell r="EP124">
            <v>188627975740.88727</v>
          </cell>
          <cell r="EQ124">
            <v>102338421174.91667</v>
          </cell>
        </row>
        <row r="125">
          <cell r="EM125">
            <v>190876038328.49902</v>
          </cell>
          <cell r="EN125">
            <v>236559388975.47656</v>
          </cell>
          <cell r="EO125">
            <v>256712681550.94424</v>
          </cell>
          <cell r="EP125">
            <v>208358515271.11414</v>
          </cell>
          <cell r="EQ125">
            <v>113109941262.16661</v>
          </cell>
        </row>
        <row r="126">
          <cell r="EM126">
            <v>212573601412.6684</v>
          </cell>
          <cell r="EN126">
            <v>262893042571.87732</v>
          </cell>
          <cell r="EO126">
            <v>285250815988.22754</v>
          </cell>
          <cell r="EP126">
            <v>232031811595.34708</v>
          </cell>
          <cell r="EQ126">
            <v>125766306802.02734</v>
          </cell>
        </row>
        <row r="127">
          <cell r="EM127">
            <v>236638357110.54205</v>
          </cell>
          <cell r="EN127">
            <v>292666881692.31262</v>
          </cell>
          <cell r="EO127">
            <v>317870435457.10406</v>
          </cell>
          <cell r="EP127">
            <v>258163336750.85324</v>
          </cell>
          <cell r="EQ127">
            <v>140077503114.71304</v>
          </cell>
        </row>
        <row r="128">
          <cell r="EM128">
            <v>263306921767.17169</v>
          </cell>
          <cell r="EN128">
            <v>325643854317.99036</v>
          </cell>
          <cell r="EO128">
            <v>353692965014.07574</v>
          </cell>
          <cell r="EP128">
            <v>287686156755.742</v>
          </cell>
          <cell r="EQ128">
            <v>155650717540.44266</v>
          </cell>
        </row>
        <row r="129">
          <cell r="EM129">
            <v>292839952172.83563</v>
          </cell>
          <cell r="EN129">
            <v>362404659913.05768</v>
          </cell>
          <cell r="EO129">
            <v>394013478338.86102</v>
          </cell>
          <cell r="EP129">
            <v>319788394223.95264</v>
          </cell>
          <cell r="EQ129">
            <v>171972940164.81381</v>
          </cell>
        </row>
        <row r="130">
          <cell r="EM130">
            <v>325523657183.39618</v>
          </cell>
          <cell r="EN130">
            <v>403084597454.25616</v>
          </cell>
          <cell r="EO130">
            <v>437693480580.14038</v>
          </cell>
          <cell r="EP130">
            <v>352665460879.32568</v>
          </cell>
          <cell r="EQ130">
            <v>189712344672.17786</v>
          </cell>
        </row>
        <row r="131">
          <cell r="EM131">
            <v>361667816425.4455</v>
          </cell>
          <cell r="EN131">
            <v>446748409152.93829</v>
          </cell>
          <cell r="EO131">
            <v>482548786717.10681</v>
          </cell>
          <cell r="EP131">
            <v>388780898669.09875</v>
          </cell>
          <cell r="EQ131">
            <v>210022897496.51105</v>
          </cell>
        </row>
        <row r="132">
          <cell r="EM132">
            <v>401618219026.47052</v>
          </cell>
          <cell r="EN132">
            <v>494036189820.05914</v>
          </cell>
          <cell r="EO132">
            <v>533213540226.96655</v>
          </cell>
          <cell r="EP132">
            <v>430258852362.06763</v>
          </cell>
          <cell r="EQ132">
            <v>232398071989.57068</v>
          </cell>
        </row>
        <row r="133">
          <cell r="EM133">
            <v>445742618200.63977</v>
          </cell>
          <cell r="EN133">
            <v>548110495209.96997</v>
          </cell>
          <cell r="EO133">
            <v>593306053621.47217</v>
          </cell>
          <cell r="EP133">
            <v>479405637246.45355</v>
          </cell>
          <cell r="EQ133">
            <v>258963492346.45807</v>
          </cell>
        </row>
        <row r="134">
          <cell r="EM134">
            <v>494458309148.12207</v>
          </cell>
          <cell r="EN134">
            <v>609448096829.54224</v>
          </cell>
          <cell r="EO134">
            <v>659159575310.06763</v>
          </cell>
          <cell r="EP134">
            <v>533205620096.52307</v>
          </cell>
          <cell r="EQ134">
            <v>288553704899.13049</v>
          </cell>
        </row>
        <row r="135">
          <cell r="EM135">
            <v>548201422568.83606</v>
          </cell>
          <cell r="EN135">
            <v>674933547230.05798</v>
          </cell>
          <cell r="EO135">
            <v>732096143986.0011</v>
          </cell>
          <cell r="EP135">
            <v>592356500128.72791</v>
          </cell>
          <cell r="EQ135">
            <v>317534188786.77435</v>
          </cell>
        </row>
        <row r="136">
          <cell r="EM136">
            <v>607579408563.73645</v>
          </cell>
          <cell r="EN136">
            <v>749702937429.60779</v>
          </cell>
          <cell r="EO136">
            <v>812482428096.75317</v>
          </cell>
          <cell r="EP136">
            <v>652897246496.151</v>
          </cell>
          <cell r="EQ136">
            <v>349464808072.08777</v>
          </cell>
        </row>
        <row r="137">
          <cell r="EM137">
            <v>673525323813.35034</v>
          </cell>
          <cell r="EN137">
            <v>831105782084.89246</v>
          </cell>
          <cell r="EO137">
            <v>894706589887.92212</v>
          </cell>
          <cell r="EP137">
            <v>717501590231.81775</v>
          </cell>
          <cell r="EQ137">
            <v>385493856198.66418</v>
          </cell>
        </row>
        <row r="138">
          <cell r="EM138">
            <v>746726388996.59766</v>
          </cell>
          <cell r="EN138">
            <v>915008714109.32056</v>
          </cell>
          <cell r="EO138">
            <v>984074156716.9812</v>
          </cell>
          <cell r="EP138">
            <v>790733475472.17188</v>
          </cell>
          <cell r="EQ138">
            <v>425932114685.95544</v>
          </cell>
        </row>
        <row r="139">
          <cell r="EM139">
            <v>827885573338.11902</v>
          </cell>
          <cell r="EN139">
            <v>1014548208005.3896</v>
          </cell>
          <cell r="EO139">
            <v>1093861712053.2924</v>
          </cell>
          <cell r="EP139">
            <v>881078813645.68103</v>
          </cell>
          <cell r="EQ139">
            <v>473756190258.08649</v>
          </cell>
        </row>
        <row r="140">
          <cell r="EM140">
            <v>917826740755.03735</v>
          </cell>
          <cell r="EN140">
            <v>1126719493944.3372</v>
          </cell>
          <cell r="EO140">
            <v>1216625327031.7244</v>
          </cell>
          <cell r="EP140">
            <v>980438312781.05676</v>
          </cell>
          <cell r="EQ140">
            <v>527619411328.64813</v>
          </cell>
        </row>
        <row r="141">
          <cell r="EM141">
            <v>1017399397114.0297</v>
          </cell>
          <cell r="EN141">
            <v>1249709147445.9561</v>
          </cell>
          <cell r="EO141">
            <v>1350076877744.2354</v>
          </cell>
          <cell r="EP141">
            <v>1089891803307.6279</v>
          </cell>
          <cell r="EQ141">
            <v>583706148837.36902</v>
          </cell>
        </row>
        <row r="142">
          <cell r="EM142">
            <v>1127583830934.0806</v>
          </cell>
          <cell r="EN142">
            <v>1386255979650.8809</v>
          </cell>
          <cell r="EO142">
            <v>1500610192521.7219</v>
          </cell>
          <cell r="EP142">
            <v>1205256300910.0291</v>
          </cell>
          <cell r="EQ142">
            <v>643383051972.8949</v>
          </cell>
        </row>
        <row r="143">
          <cell r="EM143">
            <v>1249405525747.6162</v>
          </cell>
          <cell r="EN143">
            <v>1537273149172.4238</v>
          </cell>
          <cell r="EO143">
            <v>1655859449615.9304</v>
          </cell>
          <cell r="EP143">
            <v>1325233539915.6145</v>
          </cell>
          <cell r="EQ143">
            <v>708194232377.45459</v>
          </cell>
        </row>
        <row r="144">
          <cell r="EM144">
            <v>1384029503940.9353</v>
          </cell>
          <cell r="EN144">
            <v>1695438378255.6938</v>
          </cell>
          <cell r="EO144">
            <v>1821249541947.7795</v>
          </cell>
          <cell r="EP144">
            <v>1458660735818.676</v>
          </cell>
          <cell r="EQ144">
            <v>781089171733.83032</v>
          </cell>
        </row>
        <row r="145">
          <cell r="EM145">
            <v>1532692362809.6528</v>
          </cell>
          <cell r="EN145">
            <v>1873975556116.0874</v>
          </cell>
          <cell r="EO145">
            <v>2012326919063.8208</v>
          </cell>
          <cell r="EP145">
            <v>1615348018920.2358</v>
          </cell>
          <cell r="EQ145">
            <v>866069198136.24768</v>
          </cell>
        </row>
        <row r="146">
          <cell r="EM146">
            <v>1696777147869.5398</v>
          </cell>
          <cell r="EN146">
            <v>2076373772696.4736</v>
          </cell>
          <cell r="EO146">
            <v>2238003608842.6597</v>
          </cell>
          <cell r="EP146">
            <v>1795654742343.4976</v>
          </cell>
          <cell r="EQ146">
            <v>962475557997.07471</v>
          </cell>
        </row>
        <row r="147">
          <cell r="EM147">
            <v>1877773481144.123</v>
          </cell>
          <cell r="EN147">
            <v>2301256871869.8457</v>
          </cell>
          <cell r="EO147">
            <v>2479172192701.1646</v>
          </cell>
          <cell r="EP147">
            <v>1990766930760.0559</v>
          </cell>
          <cell r="EQ147">
            <v>1065470382461.4781</v>
          </cell>
        </row>
        <row r="148">
          <cell r="EM148">
            <v>2077321560691.3379</v>
          </cell>
          <cell r="EN148">
            <v>2545092349645.0269</v>
          </cell>
          <cell r="EO148">
            <v>2743927581018.1299</v>
          </cell>
          <cell r="EP148">
            <v>2202121520726.397</v>
          </cell>
          <cell r="EQ148">
            <v>1170514160280.2522</v>
          </cell>
        </row>
        <row r="149">
          <cell r="EM149">
            <v>2297213987040.2012</v>
          </cell>
          <cell r="EN149">
            <v>2815550791621.2993</v>
          </cell>
          <cell r="EO149">
            <v>3033137966346.2681</v>
          </cell>
          <cell r="EP149">
            <v>2419050398034.9971</v>
          </cell>
          <cell r="EQ149">
            <v>1286333957479.1765</v>
          </cell>
        </row>
        <row r="150">
          <cell r="EM150">
            <v>2539394087224.6396</v>
          </cell>
          <cell r="EN150">
            <v>3109307027325.418</v>
          </cell>
          <cell r="EO150">
            <v>3330316312033.8052</v>
          </cell>
          <cell r="EP150">
            <v>2655155735603.7554</v>
          </cell>
          <cell r="EQ150">
            <v>1416812366668.7854</v>
          </cell>
        </row>
        <row r="151">
          <cell r="EM151">
            <v>2806016936289.3838</v>
          </cell>
          <cell r="EN151">
            <v>3422010040914.8521</v>
          </cell>
          <cell r="EO151">
            <v>3660613167349.0996</v>
          </cell>
          <cell r="EP151">
            <v>2930037824580.8374</v>
          </cell>
          <cell r="EQ151">
            <v>1564733865397.3323</v>
          </cell>
        </row>
        <row r="152">
          <cell r="EM152">
            <v>3099382992084.1528</v>
          </cell>
          <cell r="EN152">
            <v>3779624499910.853</v>
          </cell>
          <cell r="EO152">
            <v>4060276297133.7749</v>
          </cell>
          <cell r="EP152">
            <v>3250258644956.0806</v>
          </cell>
          <cell r="EQ152">
            <v>1736357667997.5806</v>
          </cell>
        </row>
        <row r="153">
          <cell r="EM153">
            <v>3423119540838.2026</v>
          </cell>
          <cell r="EN153">
            <v>4183530875336.9043</v>
          </cell>
          <cell r="EO153">
            <v>4497181496070.9785</v>
          </cell>
          <cell r="EP153">
            <v>3604987137120.5029</v>
          </cell>
          <cell r="EQ153">
            <v>1929103045877.4766</v>
          </cell>
        </row>
        <row r="154">
          <cell r="EM154">
            <v>3782092718171.0205</v>
          </cell>
          <cell r="EN154">
            <v>4624264744655.0332</v>
          </cell>
          <cell r="EO154">
            <v>4979947217672.4951</v>
          </cell>
          <cell r="EP154">
            <v>3996407032042.6182</v>
          </cell>
          <cell r="EQ154">
            <v>2127626938013.9719</v>
          </cell>
        </row>
        <row r="155">
          <cell r="EM155">
            <v>4179901130548.6416</v>
          </cell>
          <cell r="EN155">
            <v>5122950504151.1201</v>
          </cell>
          <cell r="EO155">
            <v>5516416984006.375</v>
          </cell>
          <cell r="EP155">
            <v>4407919823564.6689</v>
          </cell>
          <cell r="EQ155">
            <v>2342809837239.73</v>
          </cell>
        </row>
        <row r="156">
          <cell r="EM156">
            <v>4620307661130.8877</v>
          </cell>
          <cell r="EN156">
            <v>5662582448702.4941</v>
          </cell>
          <cell r="EO156">
            <v>6071938695334.9268</v>
          </cell>
          <cell r="EP156">
            <v>4843175952498.1006</v>
          </cell>
          <cell r="EQ156">
            <v>2575487977591.2627</v>
          </cell>
        </row>
        <row r="157">
          <cell r="EM157">
            <v>5107650918731.9229</v>
          </cell>
          <cell r="EN157">
            <v>6231881630942.8418</v>
          </cell>
          <cell r="EO157">
            <v>6671194267292.8945</v>
          </cell>
          <cell r="EP157">
            <v>5316942605530.8604</v>
          </cell>
          <cell r="EQ157">
            <v>2834489640109.2168</v>
          </cell>
        </row>
        <row r="158">
          <cell r="EM158">
            <v>5646405269160.0029</v>
          </cell>
          <cell r="EN158">
            <v>6891887558676.0703</v>
          </cell>
          <cell r="EO158">
            <v>7385389108461.04</v>
          </cell>
          <cell r="EP158">
            <v>5899497495529.5049</v>
          </cell>
          <cell r="EQ158">
            <v>3137030653665.3027</v>
          </cell>
        </row>
        <row r="159">
          <cell r="EM159">
            <v>6241774696135.71</v>
          </cell>
          <cell r="EN159">
            <v>7623706543645.8223</v>
          </cell>
          <cell r="EO159">
            <v>8178151346855.6279</v>
          </cell>
          <cell r="EP159">
            <v>6530194826633.418</v>
          </cell>
          <cell r="EQ159">
            <v>3472836014149.1235</v>
          </cell>
        </row>
        <row r="160">
          <cell r="EM160">
            <v>6898649798395.1924</v>
          </cell>
          <cell r="EN160">
            <v>8428738542973.4639</v>
          </cell>
          <cell r="EO160">
            <v>9044343993336.1855</v>
          </cell>
          <cell r="EP160">
            <v>7226407922423.6475</v>
          </cell>
          <cell r="EQ160">
            <v>3858519980875.9902</v>
          </cell>
        </row>
        <row r="161">
          <cell r="EM161">
            <v>7622576205282.6152</v>
          </cell>
          <cell r="EN161">
            <v>9322101676712.2617</v>
          </cell>
          <cell r="EO161">
            <v>10007121196514.184</v>
          </cell>
          <cell r="EP161">
            <v>8041512789824.3623</v>
          </cell>
          <cell r="EQ161">
            <v>4358517400384.8486</v>
          </cell>
        </row>
        <row r="162">
          <cell r="EM162">
            <v>8419785994601.1094</v>
          </cell>
          <cell r="EN162">
            <v>10296087861957.182</v>
          </cell>
          <cell r="EO162">
            <v>11142642099190.109</v>
          </cell>
          <cell r="EP162">
            <v>9053300987025.1387</v>
          </cell>
          <cell r="EQ162">
            <v>7832621362515.6934</v>
          </cell>
        </row>
        <row r="163">
          <cell r="EM163">
            <v>9297391882242.4043</v>
          </cell>
          <cell r="EN163">
            <v>11492030256177.975</v>
          </cell>
          <cell r="EO163">
            <v>12496587562536.955</v>
          </cell>
          <cell r="EP163">
            <v>13304045906282.113</v>
          </cell>
          <cell r="EQ163">
            <v>14967016778521.281</v>
          </cell>
        </row>
        <row r="164">
          <cell r="EM164">
            <v>10262648908483.125</v>
          </cell>
          <cell r="EN164">
            <v>12768618966122.316</v>
          </cell>
          <cell r="EO164">
            <v>16659318797599.234</v>
          </cell>
          <cell r="EP164">
            <v>20567497676858.051</v>
          </cell>
          <cell r="EQ164">
            <v>22016140099684.219</v>
          </cell>
        </row>
        <row r="165">
          <cell r="EM165">
            <v>11323918298234.801</v>
          </cell>
          <cell r="EN165">
            <v>16291916704222.406</v>
          </cell>
          <cell r="EO165">
            <v>23623096875368.441</v>
          </cell>
          <cell r="EP165">
            <v>28065167450545.758</v>
          </cell>
          <cell r="EQ165">
            <v>29371784899941.066</v>
          </cell>
        </row>
        <row r="166">
          <cell r="EM166">
            <v>12487270468681.6</v>
          </cell>
          <cell r="EN166">
            <v>19119054141313.871</v>
          </cell>
          <cell r="EO166">
            <v>27468852262037.648</v>
          </cell>
          <cell r="EP166">
            <v>32279933908241.699</v>
          </cell>
          <cell r="EQ166">
            <v>33458427627049.383</v>
          </cell>
        </row>
        <row r="167">
          <cell r="EM167">
            <v>13760020938940.117</v>
          </cell>
          <cell r="EN167">
            <v>20928265078250.777</v>
          </cell>
          <cell r="EO167">
            <v>29872847736711.238</v>
          </cell>
          <cell r="EP167">
            <v>34914599142014.387</v>
          </cell>
          <cell r="EQ167">
            <v>35903049805918.367</v>
          </cell>
        </row>
        <row r="168">
          <cell r="EM168">
            <v>15133910438066.879</v>
          </cell>
          <cell r="EN168">
            <v>22867329114843.734</v>
          </cell>
          <cell r="EO168">
            <v>32449386097084.488</v>
          </cell>
          <cell r="EP168">
            <v>37738363283729.313</v>
          </cell>
          <cell r="EQ168">
            <v>38636239810181.375</v>
          </cell>
        </row>
        <row r="169">
          <cell r="EM169">
            <v>16606408487122.199</v>
          </cell>
          <cell r="EN169">
            <v>24945566257676.074</v>
          </cell>
          <cell r="EO169">
            <v>35210851343499.992</v>
          </cell>
          <cell r="EP169">
            <v>40764798616771.273</v>
          </cell>
          <cell r="EQ169">
            <v>41565600231709.969</v>
          </cell>
        </row>
        <row r="170">
          <cell r="EM170">
            <v>18184592563170.102</v>
          </cell>
          <cell r="EN170">
            <v>27172965442474.488</v>
          </cell>
          <cell r="EO170">
            <v>38170516318885.031</v>
          </cell>
          <cell r="EP170">
            <v>44008451554298.102</v>
          </cell>
          <cell r="EQ170">
            <v>44705210900598.453</v>
          </cell>
        </row>
      </sheetData>
      <sheetData sheetId="29" refreshError="1"/>
      <sheetData sheetId="30">
        <row r="5">
          <cell r="BC5">
            <v>200000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/>
      <sheetData sheetId="11"/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</row>
        <row r="8">
          <cell r="M8">
            <v>62.983545027258614</v>
          </cell>
        </row>
        <row r="9">
          <cell r="M9">
            <v>65.967090054517229</v>
          </cell>
        </row>
        <row r="10">
          <cell r="M10">
            <v>68.950635081775843</v>
          </cell>
        </row>
        <row r="11">
          <cell r="M11">
            <v>71.934180109034457</v>
          </cell>
        </row>
        <row r="12">
          <cell r="M12">
            <v>74.917725136293072</v>
          </cell>
        </row>
        <row r="13">
          <cell r="M13">
            <v>77.901270163551686</v>
          </cell>
        </row>
        <row r="14">
          <cell r="M14">
            <v>80.884815190810301</v>
          </cell>
        </row>
        <row r="15">
          <cell r="M15">
            <v>83.868360218068915</v>
          </cell>
        </row>
        <row r="16">
          <cell r="M16">
            <v>86.851905245327529</v>
          </cell>
        </row>
        <row r="17">
          <cell r="M17">
            <v>89.835450272586158</v>
          </cell>
        </row>
        <row r="18">
          <cell r="M18">
            <v>91.010523699088921</v>
          </cell>
        </row>
        <row r="19">
          <cell r="M19">
            <v>92.185597125591713</v>
          </cell>
        </row>
        <row r="20">
          <cell r="M20">
            <v>93.360670552094476</v>
          </cell>
        </row>
        <row r="21">
          <cell r="M21">
            <v>94.535743978597253</v>
          </cell>
        </row>
        <row r="22">
          <cell r="M22">
            <v>95.71081740510003</v>
          </cell>
        </row>
        <row r="23">
          <cell r="M23">
            <v>96.885890831602794</v>
          </cell>
        </row>
        <row r="24">
          <cell r="M24">
            <v>98.060964258105557</v>
          </cell>
        </row>
        <row r="25">
          <cell r="M25">
            <v>100.23914015383951</v>
          </cell>
        </row>
        <row r="26">
          <cell r="M26">
            <v>101.59056521927428</v>
          </cell>
        </row>
        <row r="27">
          <cell r="M27">
            <v>102.83261826648919</v>
          </cell>
        </row>
        <row r="28">
          <cell r="M28">
            <v>104.07467131370413</v>
          </cell>
        </row>
        <row r="29">
          <cell r="M29">
            <v>105.31672436091905</v>
          </cell>
        </row>
        <row r="30">
          <cell r="M30">
            <v>106.55877740813398</v>
          </cell>
        </row>
        <row r="31">
          <cell r="M31">
            <v>107.8008304553489</v>
          </cell>
        </row>
        <row r="32">
          <cell r="M32">
            <v>109.05159770974413</v>
          </cell>
        </row>
        <row r="33">
          <cell r="M33">
            <v>110.30839464785167</v>
          </cell>
        </row>
        <row r="34">
          <cell r="M34">
            <v>111.56519158595923</v>
          </cell>
        </row>
        <row r="35">
          <cell r="M35">
            <v>113.07484155162166</v>
          </cell>
        </row>
        <row r="36">
          <cell r="M36">
            <v>114.52054463141275</v>
          </cell>
        </row>
        <row r="37">
          <cell r="M37">
            <v>116.35346993342607</v>
          </cell>
        </row>
        <row r="38">
          <cell r="M38">
            <v>118.18639523543936</v>
          </cell>
        </row>
        <row r="39">
          <cell r="M39">
            <v>120.01932053745269</v>
          </cell>
        </row>
        <row r="40">
          <cell r="M40">
            <v>121.85224583946598</v>
          </cell>
        </row>
        <row r="41">
          <cell r="M41">
            <v>123.81731634905051</v>
          </cell>
        </row>
        <row r="42">
          <cell r="M42">
            <v>125.84521868795596</v>
          </cell>
        </row>
        <row r="43">
          <cell r="M43">
            <v>127.87312102686141</v>
          </cell>
        </row>
        <row r="44">
          <cell r="M44">
            <v>129.85102336576685</v>
          </cell>
        </row>
        <row r="45">
          <cell r="M45">
            <v>131.82892570467232</v>
          </cell>
        </row>
        <row r="46">
          <cell r="M46">
            <v>133.80682804357778</v>
          </cell>
        </row>
        <row r="47">
          <cell r="M47">
            <v>135.51443734791258</v>
          </cell>
        </row>
        <row r="48">
          <cell r="M48">
            <v>137.22204665224737</v>
          </cell>
        </row>
        <row r="49">
          <cell r="M49">
            <v>138.89632262324886</v>
          </cell>
        </row>
        <row r="50">
          <cell r="M50">
            <v>140.729754610605</v>
          </cell>
        </row>
        <row r="51">
          <cell r="M51">
            <v>142.70217879723424</v>
          </cell>
        </row>
        <row r="52">
          <cell r="M52">
            <v>144.67460298386348</v>
          </cell>
        </row>
        <row r="53">
          <cell r="M53">
            <v>146.64702717049275</v>
          </cell>
        </row>
        <row r="54">
          <cell r="M54">
            <v>148.61945135712199</v>
          </cell>
        </row>
        <row r="55">
          <cell r="M55">
            <v>150.59187554375123</v>
          </cell>
        </row>
        <row r="56">
          <cell r="M56">
            <v>152.71164551870044</v>
          </cell>
        </row>
        <row r="57">
          <cell r="M57">
            <v>156.39676458794614</v>
          </cell>
        </row>
        <row r="58">
          <cell r="M58">
            <v>160.08188365719184</v>
          </cell>
        </row>
        <row r="59">
          <cell r="M59">
            <v>163.77592366065232</v>
          </cell>
        </row>
        <row r="60">
          <cell r="M60">
            <v>167.34593395894598</v>
          </cell>
        </row>
        <row r="61">
          <cell r="M61">
            <v>170.75056182236492</v>
          </cell>
        </row>
        <row r="62">
          <cell r="M62">
            <v>174.43683950590415</v>
          </cell>
        </row>
        <row r="63">
          <cell r="M63">
            <v>178.20696925891491</v>
          </cell>
        </row>
        <row r="64">
          <cell r="M64">
            <v>181.9770990119257</v>
          </cell>
        </row>
        <row r="65">
          <cell r="M65">
            <v>185.74722876493652</v>
          </cell>
        </row>
        <row r="66">
          <cell r="M66">
            <v>189.68206501534115</v>
          </cell>
        </row>
        <row r="67">
          <cell r="M67">
            <v>193.34291053201207</v>
          </cell>
        </row>
        <row r="68">
          <cell r="M68">
            <v>197.19412272558878</v>
          </cell>
        </row>
        <row r="69">
          <cell r="M69">
            <v>201.1055933736709</v>
          </cell>
        </row>
        <row r="70">
          <cell r="M70">
            <v>205.02586427614173</v>
          </cell>
        </row>
        <row r="71">
          <cell r="M71">
            <v>208.94613517861256</v>
          </cell>
        </row>
        <row r="72">
          <cell r="M72">
            <v>213.34649181448415</v>
          </cell>
        </row>
        <row r="73">
          <cell r="M73">
            <v>217.786043734906</v>
          </cell>
        </row>
        <row r="74">
          <cell r="M74">
            <v>221.96995576110322</v>
          </cell>
        </row>
        <row r="75">
          <cell r="M75">
            <v>226.05822566964031</v>
          </cell>
        </row>
        <row r="76">
          <cell r="M76">
            <v>230.15612562636002</v>
          </cell>
        </row>
        <row r="77">
          <cell r="M77">
            <v>233.97722868928537</v>
          </cell>
        </row>
        <row r="78">
          <cell r="M78">
            <v>237.79833175221071</v>
          </cell>
        </row>
        <row r="79">
          <cell r="M79">
            <v>241.81567693433641</v>
          </cell>
        </row>
        <row r="80">
          <cell r="M80">
            <v>245.95120595401229</v>
          </cell>
        </row>
        <row r="81">
          <cell r="M81">
            <v>250.09025092602022</v>
          </cell>
        </row>
        <row r="82">
          <cell r="M82">
            <v>256.34282853248379</v>
          </cell>
        </row>
        <row r="83">
          <cell r="M83">
            <v>262.59540613894745</v>
          </cell>
        </row>
        <row r="84">
          <cell r="M84">
            <v>267.11214783437873</v>
          </cell>
        </row>
        <row r="85">
          <cell r="M85">
            <v>271.3634413408609</v>
          </cell>
        </row>
        <row r="86">
          <cell r="M86">
            <v>275.60083900567065</v>
          </cell>
        </row>
        <row r="87">
          <cell r="M87">
            <v>279.27316465378044</v>
          </cell>
        </row>
        <row r="88">
          <cell r="M88">
            <v>282.98843280665369</v>
          </cell>
        </row>
        <row r="89">
          <cell r="M89">
            <v>286.78428793058134</v>
          </cell>
        </row>
        <row r="90">
          <cell r="M90">
            <v>290.61956508792991</v>
          </cell>
        </row>
        <row r="91">
          <cell r="M91">
            <v>294.08207972878699</v>
          </cell>
        </row>
        <row r="92">
          <cell r="M92">
            <v>300.44502247000332</v>
          </cell>
        </row>
        <row r="93">
          <cell r="M93">
            <v>306.72829049688505</v>
          </cell>
        </row>
        <row r="94">
          <cell r="M94">
            <v>311.18309888853355</v>
          </cell>
        </row>
        <row r="95">
          <cell r="M95">
            <v>315.27575068568478</v>
          </cell>
        </row>
        <row r="96">
          <cell r="M96">
            <v>319.34797239998898</v>
          </cell>
        </row>
        <row r="97">
          <cell r="M97">
            <v>322.93692459498209</v>
          </cell>
        </row>
        <row r="98">
          <cell r="M98">
            <v>326.49031756864082</v>
          </cell>
        </row>
        <row r="99">
          <cell r="M99">
            <v>330.04371054229966</v>
          </cell>
        </row>
        <row r="100">
          <cell r="M100">
            <v>333.5162786382748</v>
          </cell>
        </row>
        <row r="101">
          <cell r="M101">
            <v>336.97594433130132</v>
          </cell>
        </row>
        <row r="102">
          <cell r="M102">
            <v>340.61260177015674</v>
          </cell>
        </row>
        <row r="103">
          <cell r="M103">
            <v>344.32498712314919</v>
          </cell>
        </row>
        <row r="104">
          <cell r="M104">
            <v>347.87129998996056</v>
          </cell>
        </row>
        <row r="105">
          <cell r="M105">
            <v>351.41761285677188</v>
          </cell>
        </row>
        <row r="106">
          <cell r="M106">
            <v>354.96331406967727</v>
          </cell>
        </row>
        <row r="107">
          <cell r="M107">
            <v>358.57324039259566</v>
          </cell>
        </row>
        <row r="108">
          <cell r="M108">
            <v>362.2500029791795</v>
          </cell>
        </row>
        <row r="109">
          <cell r="M109">
            <v>365.91217268270282</v>
          </cell>
        </row>
        <row r="110">
          <cell r="M110">
            <v>369.57434238622602</v>
          </cell>
        </row>
        <row r="111">
          <cell r="M111">
            <v>373.00363036573407</v>
          </cell>
        </row>
        <row r="112">
          <cell r="M112">
            <v>376.48971045700279</v>
          </cell>
        </row>
        <row r="113">
          <cell r="M113">
            <v>380.01795107630198</v>
          </cell>
        </row>
        <row r="114">
          <cell r="M114">
            <v>383.19673524370529</v>
          </cell>
        </row>
        <row r="115">
          <cell r="M115">
            <v>386.18441260263091</v>
          </cell>
        </row>
        <row r="116">
          <cell r="M116">
            <v>389.17208996155637</v>
          </cell>
        </row>
        <row r="117">
          <cell r="M117">
            <v>392.15976732048205</v>
          </cell>
        </row>
        <row r="118">
          <cell r="M118">
            <v>395.14744467940761</v>
          </cell>
        </row>
        <row r="119">
          <cell r="M119">
            <v>398.12093685127957</v>
          </cell>
        </row>
        <row r="120">
          <cell r="M120">
            <v>401.08744259499525</v>
          </cell>
        </row>
        <row r="121">
          <cell r="M121">
            <v>403.8845127946031</v>
          </cell>
        </row>
        <row r="122">
          <cell r="M122">
            <v>406.50328232023816</v>
          </cell>
        </row>
        <row r="123">
          <cell r="M123">
            <v>408.94115392935799</v>
          </cell>
        </row>
        <row r="124">
          <cell r="M124">
            <v>411.315860455044</v>
          </cell>
        </row>
        <row r="125">
          <cell r="M125">
            <v>413.64068433753141</v>
          </cell>
        </row>
        <row r="126">
          <cell r="M126">
            <v>415.96550822001871</v>
          </cell>
        </row>
        <row r="127">
          <cell r="M127">
            <v>418.29033210250606</v>
          </cell>
        </row>
        <row r="128">
          <cell r="M128">
            <v>420.61515598499341</v>
          </cell>
        </row>
        <row r="129">
          <cell r="M129">
            <v>422.60901062473465</v>
          </cell>
        </row>
        <row r="130">
          <cell r="M130">
            <v>424.47153915065036</v>
          </cell>
        </row>
        <row r="131">
          <cell r="M131">
            <v>426.33406767656595</v>
          </cell>
        </row>
        <row r="132">
          <cell r="M132">
            <v>428.19659620248171</v>
          </cell>
        </row>
        <row r="133">
          <cell r="M133">
            <v>430.05912472839736</v>
          </cell>
        </row>
        <row r="134">
          <cell r="M134">
            <v>431.92165325431301</v>
          </cell>
        </row>
        <row r="135">
          <cell r="M135">
            <v>433.84812727948929</v>
          </cell>
        </row>
        <row r="136">
          <cell r="M136">
            <v>435.77497824931027</v>
          </cell>
        </row>
        <row r="137">
          <cell r="M137">
            <v>437.70182921913118</v>
          </cell>
        </row>
        <row r="138">
          <cell r="M138">
            <v>439.6286801889521</v>
          </cell>
        </row>
        <row r="139">
          <cell r="M139">
            <v>441.55553115877302</v>
          </cell>
        </row>
        <row r="140">
          <cell r="M140">
            <v>443.48238212859394</v>
          </cell>
        </row>
        <row r="141">
          <cell r="M141">
            <v>445.40923309841492</v>
          </cell>
        </row>
        <row r="142">
          <cell r="M142">
            <v>446.51024286611721</v>
          </cell>
        </row>
        <row r="143">
          <cell r="M143">
            <v>447.61125263381945</v>
          </cell>
        </row>
        <row r="144">
          <cell r="M144">
            <v>448.71226240152174</v>
          </cell>
        </row>
        <row r="145">
          <cell r="M145">
            <v>449.78288145242209</v>
          </cell>
        </row>
        <row r="146">
          <cell r="M146">
            <v>450.81875123263376</v>
          </cell>
        </row>
        <row r="147">
          <cell r="M147">
            <v>451.60684576986546</v>
          </cell>
        </row>
        <row r="148">
          <cell r="M148">
            <v>452.39494030709727</v>
          </cell>
        </row>
        <row r="149">
          <cell r="M149">
            <v>453.18303484432897</v>
          </cell>
        </row>
        <row r="150">
          <cell r="M150">
            <v>453.97112938156067</v>
          </cell>
        </row>
        <row r="151">
          <cell r="M151">
            <v>454.75922391879249</v>
          </cell>
        </row>
        <row r="152">
          <cell r="M152">
            <v>455.54731845602419</v>
          </cell>
        </row>
        <row r="153">
          <cell r="M153">
            <v>456.335412993256</v>
          </cell>
        </row>
        <row r="154">
          <cell r="M154">
            <v>457.1235075304877</v>
          </cell>
        </row>
        <row r="155">
          <cell r="M155">
            <v>457.9116020677194</v>
          </cell>
        </row>
        <row r="156">
          <cell r="M156">
            <v>461.30652512307938</v>
          </cell>
        </row>
        <row r="157">
          <cell r="M157">
            <v>464.85942854677489</v>
          </cell>
        </row>
        <row r="158">
          <cell r="M158">
            <v>468.41233197047029</v>
          </cell>
        </row>
        <row r="159">
          <cell r="M159">
            <v>471.96523539416575</v>
          </cell>
        </row>
        <row r="160">
          <cell r="M160">
            <v>475.5181388178612</v>
          </cell>
        </row>
        <row r="161">
          <cell r="M161">
            <v>479.07104224155665</v>
          </cell>
        </row>
        <row r="162">
          <cell r="M162">
            <v>480.86459651536893</v>
          </cell>
        </row>
        <row r="163">
          <cell r="M163">
            <v>481.73819879003895</v>
          </cell>
        </row>
        <row r="164">
          <cell r="M164">
            <v>482.61180106470891</v>
          </cell>
        </row>
        <row r="165">
          <cell r="M165">
            <v>483.48540333937888</v>
          </cell>
        </row>
        <row r="166">
          <cell r="M166">
            <v>484.35900561404884</v>
          </cell>
        </row>
      </sheetData>
      <sheetData sheetId="15">
        <row r="7">
          <cell r="M7">
            <v>60</v>
          </cell>
        </row>
        <row r="8">
          <cell r="M8">
            <v>63.014489733506657</v>
          </cell>
        </row>
        <row r="9">
          <cell r="M9">
            <v>66.028979467013315</v>
          </cell>
        </row>
        <row r="10">
          <cell r="M10">
            <v>69.043469200519979</v>
          </cell>
        </row>
        <row r="11">
          <cell r="M11">
            <v>72.057958934026644</v>
          </cell>
        </row>
        <row r="12">
          <cell r="M12">
            <v>75.072448667533308</v>
          </cell>
        </row>
        <row r="13">
          <cell r="M13">
            <v>78.086938401039973</v>
          </cell>
        </row>
        <row r="14">
          <cell r="M14">
            <v>81.101428134546637</v>
          </cell>
        </row>
        <row r="15">
          <cell r="M15">
            <v>84.115917868053302</v>
          </cell>
        </row>
        <row r="16">
          <cell r="M16">
            <v>87.130407601559966</v>
          </cell>
        </row>
        <row r="17">
          <cell r="M17">
            <v>90.144897335066588</v>
          </cell>
        </row>
        <row r="18">
          <cell r="M18">
            <v>91.303630006790414</v>
          </cell>
        </row>
        <row r="19">
          <cell r="M19">
            <v>92.462362678514268</v>
          </cell>
        </row>
        <row r="20">
          <cell r="M20">
            <v>93.621095350238093</v>
          </cell>
        </row>
        <row r="21">
          <cell r="M21">
            <v>94.779828021961919</v>
          </cell>
        </row>
        <row r="22">
          <cell r="M22">
            <v>95.938560693685758</v>
          </cell>
        </row>
        <row r="23">
          <cell r="M23">
            <v>97.097293365409584</v>
          </cell>
        </row>
        <row r="24">
          <cell r="M24">
            <v>99.227614803781563</v>
          </cell>
        </row>
        <row r="25">
          <cell r="M25">
            <v>100.56755194100576</v>
          </cell>
        </row>
        <row r="26">
          <cell r="M26">
            <v>101.84048292303</v>
          </cell>
        </row>
        <row r="27">
          <cell r="M27">
            <v>103.18194742379164</v>
          </cell>
        </row>
        <row r="28">
          <cell r="M28">
            <v>104.5234119245533</v>
          </cell>
        </row>
        <row r="29">
          <cell r="M29">
            <v>105.86487642531496</v>
          </cell>
        </row>
        <row r="30">
          <cell r="M30">
            <v>107.20634092607662</v>
          </cell>
        </row>
        <row r="31">
          <cell r="M31">
            <v>108.58931108271855</v>
          </cell>
        </row>
        <row r="32">
          <cell r="M32">
            <v>110.001271819336</v>
          </cell>
        </row>
        <row r="33">
          <cell r="M33">
            <v>111.41323255595346</v>
          </cell>
        </row>
        <row r="34">
          <cell r="M34">
            <v>112.88710365195726</v>
          </cell>
        </row>
        <row r="35">
          <cell r="M35">
            <v>114.5477059348006</v>
          </cell>
        </row>
        <row r="36">
          <cell r="M36">
            <v>116.14854390787964</v>
          </cell>
        </row>
        <row r="37">
          <cell r="M37">
            <v>118.13660410318089</v>
          </cell>
        </row>
        <row r="38">
          <cell r="M38">
            <v>120.12466429848216</v>
          </cell>
        </row>
        <row r="39">
          <cell r="M39">
            <v>122.11272449378339</v>
          </cell>
        </row>
        <row r="40">
          <cell r="M40">
            <v>124.24679813887909</v>
          </cell>
        </row>
        <row r="41">
          <cell r="M41">
            <v>126.42546208496513</v>
          </cell>
        </row>
        <row r="42">
          <cell r="M42">
            <v>128.6180892799002</v>
          </cell>
        </row>
        <row r="43">
          <cell r="M43">
            <v>130.79202960614839</v>
          </cell>
        </row>
        <row r="44">
          <cell r="M44">
            <v>132.93415175057837</v>
          </cell>
        </row>
        <row r="45">
          <cell r="M45">
            <v>135.07627389500837</v>
          </cell>
        </row>
        <row r="46">
          <cell r="M46">
            <v>137.26976745552054</v>
          </cell>
        </row>
        <row r="47">
          <cell r="M47">
            <v>138.97719303823692</v>
          </cell>
        </row>
        <row r="48">
          <cell r="M48">
            <v>140.71484879243431</v>
          </cell>
        </row>
        <row r="49">
          <cell r="M49">
            <v>142.70236264331217</v>
          </cell>
        </row>
        <row r="50">
          <cell r="M50">
            <v>144.74827139081145</v>
          </cell>
        </row>
        <row r="51">
          <cell r="M51">
            <v>146.86147095955312</v>
          </cell>
        </row>
        <row r="52">
          <cell r="M52">
            <v>148.97467052829481</v>
          </cell>
        </row>
        <row r="53">
          <cell r="M53">
            <v>151.08787009703653</v>
          </cell>
        </row>
        <row r="54">
          <cell r="M54">
            <v>153.20106966577819</v>
          </cell>
        </row>
        <row r="55">
          <cell r="M55">
            <v>155.31426923451986</v>
          </cell>
        </row>
        <row r="56">
          <cell r="M56">
            <v>157.46155863801582</v>
          </cell>
        </row>
        <row r="57">
          <cell r="M57">
            <v>160.90969017880204</v>
          </cell>
        </row>
        <row r="58">
          <cell r="M58">
            <v>164.51999466891422</v>
          </cell>
        </row>
        <row r="59">
          <cell r="M59">
            <v>168.2163788189317</v>
          </cell>
        </row>
        <row r="60">
          <cell r="M60">
            <v>171.76559039497195</v>
          </cell>
        </row>
        <row r="61">
          <cell r="M61">
            <v>175.27158445209494</v>
          </cell>
        </row>
        <row r="62">
          <cell r="M62">
            <v>178.7775785092179</v>
          </cell>
        </row>
        <row r="63">
          <cell r="M63">
            <v>182.28357256634078</v>
          </cell>
        </row>
        <row r="64">
          <cell r="M64">
            <v>185.84450114854883</v>
          </cell>
        </row>
        <row r="65">
          <cell r="M65">
            <v>189.42083090400911</v>
          </cell>
        </row>
        <row r="66">
          <cell r="M66">
            <v>193.63984598867825</v>
          </cell>
        </row>
        <row r="67">
          <cell r="M67">
            <v>197.69372281906934</v>
          </cell>
        </row>
        <row r="68">
          <cell r="M68">
            <v>201.6936344573991</v>
          </cell>
        </row>
        <row r="69">
          <cell r="M69">
            <v>205.66132161413168</v>
          </cell>
        </row>
        <row r="70">
          <cell r="M70">
            <v>209.62900877086432</v>
          </cell>
        </row>
        <row r="71">
          <cell r="M71">
            <v>213.92792080579204</v>
          </cell>
        </row>
        <row r="72">
          <cell r="M72">
            <v>218.44491868891188</v>
          </cell>
        </row>
        <row r="73">
          <cell r="M73">
            <v>222.96191657203175</v>
          </cell>
        </row>
        <row r="74">
          <cell r="M74">
            <v>227.24067857235596</v>
          </cell>
        </row>
        <row r="75">
          <cell r="M75">
            <v>231.44480499736758</v>
          </cell>
        </row>
        <row r="76">
          <cell r="M76">
            <v>235.42121088618933</v>
          </cell>
        </row>
        <row r="77">
          <cell r="M77">
            <v>239.11482176132563</v>
          </cell>
        </row>
        <row r="78">
          <cell r="M78">
            <v>242.80091803713282</v>
          </cell>
        </row>
        <row r="79">
          <cell r="M79">
            <v>246.53953341696595</v>
          </cell>
        </row>
        <row r="80">
          <cell r="M80">
            <v>250.28450150848187</v>
          </cell>
        </row>
        <row r="81">
          <cell r="M81">
            <v>255.15340457513008</v>
          </cell>
        </row>
        <row r="82">
          <cell r="M82">
            <v>261.13844103278205</v>
          </cell>
        </row>
        <row r="83">
          <cell r="M83">
            <v>267.12347749043403</v>
          </cell>
        </row>
        <row r="84">
          <cell r="M84">
            <v>271.49883809184922</v>
          </cell>
        </row>
        <row r="85">
          <cell r="M85">
            <v>276.0345292481544</v>
          </cell>
        </row>
        <row r="86">
          <cell r="M86">
            <v>280.54140018893554</v>
          </cell>
        </row>
        <row r="87">
          <cell r="M87">
            <v>285.42898576299734</v>
          </cell>
        </row>
        <row r="88">
          <cell r="M88">
            <v>290.31657133705926</v>
          </cell>
        </row>
        <row r="89">
          <cell r="M89">
            <v>294.97767171415006</v>
          </cell>
        </row>
        <row r="90">
          <cell r="M90">
            <v>299.63233712301513</v>
          </cell>
        </row>
        <row r="91">
          <cell r="M91">
            <v>305.44548351109563</v>
          </cell>
        </row>
        <row r="92">
          <cell r="M92">
            <v>312.57114669156647</v>
          </cell>
        </row>
        <row r="93">
          <cell r="M93">
            <v>320.01887922136132</v>
          </cell>
        </row>
        <row r="94">
          <cell r="M94">
            <v>325.7461265663901</v>
          </cell>
        </row>
        <row r="95">
          <cell r="M95">
            <v>331.35414313055702</v>
          </cell>
        </row>
        <row r="96">
          <cell r="M96">
            <v>336.93342345482483</v>
          </cell>
        </row>
        <row r="97">
          <cell r="M97">
            <v>341.7383033471325</v>
          </cell>
        </row>
        <row r="98">
          <cell r="M98">
            <v>346.49287724849808</v>
          </cell>
        </row>
        <row r="99">
          <cell r="M99">
            <v>351.24745114986371</v>
          </cell>
        </row>
        <row r="100">
          <cell r="M100">
            <v>355.45137777780764</v>
          </cell>
        </row>
        <row r="101">
          <cell r="M101">
            <v>359.61891947611343</v>
          </cell>
        </row>
        <row r="102">
          <cell r="M102">
            <v>363.6360600097334</v>
          </cell>
        </row>
        <row r="103">
          <cell r="M103">
            <v>367.49520952989246</v>
          </cell>
        </row>
        <row r="104">
          <cell r="M104">
            <v>370.98624310711358</v>
          </cell>
        </row>
        <row r="105">
          <cell r="M105">
            <v>374.4772766843347</v>
          </cell>
        </row>
        <row r="106">
          <cell r="M106">
            <v>377.9588125307119</v>
          </cell>
        </row>
        <row r="107">
          <cell r="M107">
            <v>381.418939798373</v>
          </cell>
        </row>
        <row r="108">
          <cell r="M108">
            <v>384.86956933519008</v>
          </cell>
        </row>
        <row r="109">
          <cell r="M109">
            <v>388.32019887200715</v>
          </cell>
        </row>
        <row r="110">
          <cell r="M110">
            <v>391.77682220008307</v>
          </cell>
        </row>
        <row r="111">
          <cell r="M111">
            <v>395.27057080298817</v>
          </cell>
        </row>
        <row r="112">
          <cell r="M112">
            <v>398.88229189677855</v>
          </cell>
        </row>
        <row r="113">
          <cell r="M113">
            <v>402.43614274433929</v>
          </cell>
        </row>
        <row r="114">
          <cell r="M114">
            <v>405.98999359189997</v>
          </cell>
        </row>
        <row r="115">
          <cell r="M115">
            <v>409.54384443946066</v>
          </cell>
        </row>
        <row r="116">
          <cell r="M116">
            <v>413.09769528702145</v>
          </cell>
        </row>
        <row r="117">
          <cell r="M117">
            <v>416.64601497348497</v>
          </cell>
        </row>
        <row r="118">
          <cell r="M118">
            <v>420.18964001704256</v>
          </cell>
        </row>
        <row r="119">
          <cell r="M119">
            <v>423.72505979551539</v>
          </cell>
        </row>
        <row r="120">
          <cell r="M120">
            <v>427.24472260888814</v>
          </cell>
        </row>
        <row r="121">
          <cell r="M121">
            <v>430.63538320151906</v>
          </cell>
        </row>
        <row r="122">
          <cell r="M122">
            <v>432.57086343214996</v>
          </cell>
        </row>
        <row r="123">
          <cell r="M123">
            <v>434.31260379968421</v>
          </cell>
        </row>
        <row r="124">
          <cell r="M124">
            <v>435.90299249471218</v>
          </cell>
        </row>
        <row r="125">
          <cell r="M125">
            <v>437.49338118974003</v>
          </cell>
        </row>
        <row r="126">
          <cell r="M126">
            <v>439.08376988476789</v>
          </cell>
        </row>
        <row r="127">
          <cell r="M127">
            <v>440.29532884946912</v>
          </cell>
        </row>
        <row r="128">
          <cell r="M128">
            <v>441.50688781417034</v>
          </cell>
        </row>
        <row r="129">
          <cell r="M129">
            <v>442.71844677887151</v>
          </cell>
        </row>
        <row r="130">
          <cell r="M130">
            <v>443.93000574357268</v>
          </cell>
        </row>
        <row r="131">
          <cell r="M131">
            <v>444.95730020626326</v>
          </cell>
        </row>
        <row r="132">
          <cell r="M132">
            <v>445.66130335820139</v>
          </cell>
        </row>
        <row r="133">
          <cell r="M133">
            <v>446.36530651013953</v>
          </cell>
        </row>
        <row r="134">
          <cell r="M134">
            <v>446.89047138821473</v>
          </cell>
        </row>
        <row r="135">
          <cell r="M135">
            <v>447.38929306133963</v>
          </cell>
        </row>
        <row r="136">
          <cell r="M136">
            <v>447.88811473446452</v>
          </cell>
        </row>
        <row r="137">
          <cell r="M137">
            <v>448.38693640758936</v>
          </cell>
        </row>
        <row r="138">
          <cell r="M138">
            <v>448.88575808071425</v>
          </cell>
        </row>
        <row r="139">
          <cell r="M139">
            <v>449.38457975383915</v>
          </cell>
        </row>
        <row r="140">
          <cell r="M140">
            <v>449.88340142696404</v>
          </cell>
        </row>
        <row r="141">
          <cell r="M141">
            <v>450.38222310008888</v>
          </cell>
        </row>
        <row r="142">
          <cell r="M142">
            <v>450.88104477321377</v>
          </cell>
        </row>
        <row r="143">
          <cell r="M143">
            <v>451.37986644633855</v>
          </cell>
        </row>
        <row r="144">
          <cell r="M144">
            <v>452.33908109768475</v>
          </cell>
        </row>
        <row r="145">
          <cell r="M145">
            <v>454.40532726212871</v>
          </cell>
        </row>
        <row r="146">
          <cell r="M146">
            <v>456.47157342657272</v>
          </cell>
        </row>
        <row r="147">
          <cell r="M147">
            <v>458.53781959101678</v>
          </cell>
        </row>
        <row r="148">
          <cell r="M148">
            <v>460.60406575546074</v>
          </cell>
        </row>
        <row r="149">
          <cell r="M149">
            <v>462.6703119199048</v>
          </cell>
        </row>
        <row r="150">
          <cell r="M150">
            <v>464.73655808434881</v>
          </cell>
        </row>
        <row r="151">
          <cell r="M151">
            <v>466.80280424879277</v>
          </cell>
        </row>
        <row r="152">
          <cell r="M152">
            <v>468.86905041323678</v>
          </cell>
        </row>
        <row r="153">
          <cell r="M153">
            <v>470.93529657768079</v>
          </cell>
        </row>
        <row r="154">
          <cell r="M154">
            <v>473.0015427421248</v>
          </cell>
        </row>
        <row r="155">
          <cell r="M155">
            <v>476.41405124341566</v>
          </cell>
        </row>
        <row r="156">
          <cell r="M156">
            <v>480.33356272277297</v>
          </cell>
        </row>
        <row r="157">
          <cell r="M157">
            <v>484.25307420213034</v>
          </cell>
        </row>
        <row r="158">
          <cell r="M158">
            <v>488.1725856814877</v>
          </cell>
        </row>
        <row r="159">
          <cell r="M159">
            <v>492.09209716084507</v>
          </cell>
        </row>
        <row r="160">
          <cell r="M160">
            <v>496.01160864020244</v>
          </cell>
        </row>
        <row r="161">
          <cell r="M161">
            <v>497.37639132352206</v>
          </cell>
        </row>
        <row r="162">
          <cell r="M162">
            <v>498.31543697943209</v>
          </cell>
        </row>
        <row r="163">
          <cell r="M163">
            <v>499.25448263534201</v>
          </cell>
        </row>
        <row r="164">
          <cell r="M164">
            <v>500.19352829125205</v>
          </cell>
        </row>
        <row r="165">
          <cell r="M165">
            <v>501.13257394716203</v>
          </cell>
        </row>
        <row r="166">
          <cell r="M166">
            <v>502.07161960307201</v>
          </cell>
        </row>
      </sheetData>
      <sheetData sheetId="16">
        <row r="7">
          <cell r="M7">
            <v>60</v>
          </cell>
        </row>
        <row r="8">
          <cell r="M8">
            <v>63.078119379552525</v>
          </cell>
        </row>
        <row r="9">
          <cell r="M9">
            <v>66.156238759105051</v>
          </cell>
        </row>
        <row r="10">
          <cell r="M10">
            <v>69.234358138657583</v>
          </cell>
        </row>
        <row r="11">
          <cell r="M11">
            <v>72.312477518210116</v>
          </cell>
        </row>
        <row r="12">
          <cell r="M12">
            <v>75.390596897762649</v>
          </cell>
        </row>
        <row r="13">
          <cell r="M13">
            <v>78.468716277315181</v>
          </cell>
        </row>
        <row r="14">
          <cell r="M14">
            <v>81.546835656867714</v>
          </cell>
        </row>
        <row r="15">
          <cell r="M15">
            <v>84.624955036420246</v>
          </cell>
        </row>
        <row r="16">
          <cell r="M16">
            <v>87.703074415972779</v>
          </cell>
        </row>
        <row r="17">
          <cell r="M17">
            <v>90.781193795525269</v>
          </cell>
        </row>
        <row r="18">
          <cell r="M18">
            <v>91.873806138711103</v>
          </cell>
        </row>
        <row r="19">
          <cell r="M19">
            <v>92.966418481896937</v>
          </cell>
        </row>
        <row r="20">
          <cell r="M20">
            <v>94.059030825082772</v>
          </cell>
        </row>
        <row r="21">
          <cell r="M21">
            <v>95.151643168268592</v>
          </cell>
        </row>
        <row r="22">
          <cell r="M22">
            <v>96.244255511454398</v>
          </cell>
        </row>
        <row r="23">
          <cell r="M23">
            <v>98.673424065369986</v>
          </cell>
        </row>
        <row r="24">
          <cell r="M24">
            <v>100.07194299316991</v>
          </cell>
        </row>
        <row r="25">
          <cell r="M25">
            <v>101.47046192096985</v>
          </cell>
        </row>
        <row r="26">
          <cell r="M26">
            <v>102.86471746293321</v>
          </cell>
        </row>
        <row r="27">
          <cell r="M27">
            <v>104.53078719820347</v>
          </cell>
        </row>
        <row r="28">
          <cell r="M28">
            <v>106.19685693347371</v>
          </cell>
        </row>
        <row r="29">
          <cell r="M29">
            <v>107.86292666874394</v>
          </cell>
        </row>
        <row r="30">
          <cell r="M30">
            <v>109.5252672557953</v>
          </cell>
        </row>
        <row r="31">
          <cell r="M31">
            <v>111.18576052950898</v>
          </cell>
        </row>
        <row r="32">
          <cell r="M32">
            <v>112.84625380322271</v>
          </cell>
        </row>
        <row r="33">
          <cell r="M33">
            <v>114.50674707693639</v>
          </cell>
        </row>
        <row r="34">
          <cell r="M34">
            <v>116.22560596804207</v>
          </cell>
        </row>
        <row r="35">
          <cell r="M35">
            <v>118.08955944790922</v>
          </cell>
        </row>
        <row r="36">
          <cell r="M36">
            <v>119.91779864206211</v>
          </cell>
        </row>
        <row r="37">
          <cell r="M37">
            <v>122.13326005843723</v>
          </cell>
        </row>
        <row r="38">
          <cell r="M38">
            <v>124.37499392740482</v>
          </cell>
        </row>
        <row r="39">
          <cell r="M39">
            <v>126.69317613184199</v>
          </cell>
        </row>
        <row r="40">
          <cell r="M40">
            <v>129.01135833627916</v>
          </cell>
        </row>
        <row r="41">
          <cell r="M41">
            <v>131.36343432424584</v>
          </cell>
        </row>
        <row r="42">
          <cell r="M42">
            <v>133.72357233817564</v>
          </cell>
        </row>
        <row r="43">
          <cell r="M43">
            <v>136.04595525006465</v>
          </cell>
        </row>
        <row r="44">
          <cell r="M44">
            <v>138.3550728558312</v>
          </cell>
        </row>
        <row r="45">
          <cell r="M45">
            <v>140.66419046159774</v>
          </cell>
        </row>
        <row r="46">
          <cell r="M46">
            <v>143.05466750779351</v>
          </cell>
        </row>
        <row r="47">
          <cell r="M47">
            <v>145.01163080544492</v>
          </cell>
        </row>
        <row r="48">
          <cell r="M48">
            <v>146.96371903559995</v>
          </cell>
        </row>
        <row r="49">
          <cell r="M49">
            <v>148.91036508888425</v>
          </cell>
        </row>
        <row r="50">
          <cell r="M50">
            <v>150.77184089009171</v>
          </cell>
        </row>
        <row r="51">
          <cell r="M51">
            <v>152.72104568456211</v>
          </cell>
        </row>
        <row r="52">
          <cell r="M52">
            <v>154.80338754443116</v>
          </cell>
        </row>
        <row r="53">
          <cell r="M53">
            <v>156.88572940430018</v>
          </cell>
        </row>
        <row r="54">
          <cell r="M54">
            <v>158.96807126416917</v>
          </cell>
        </row>
        <row r="55">
          <cell r="M55">
            <v>161.05041312403822</v>
          </cell>
        </row>
        <row r="56">
          <cell r="M56">
            <v>162.95928301029801</v>
          </cell>
        </row>
        <row r="57">
          <cell r="M57">
            <v>166.41955856726977</v>
          </cell>
        </row>
        <row r="58">
          <cell r="M58">
            <v>169.87983412424163</v>
          </cell>
        </row>
        <row r="59">
          <cell r="M59">
            <v>173.34010968121336</v>
          </cell>
        </row>
        <row r="60">
          <cell r="M60">
            <v>176.97389961040548</v>
          </cell>
        </row>
        <row r="61">
          <cell r="M61">
            <v>180.85095738585753</v>
          </cell>
        </row>
        <row r="62">
          <cell r="M62">
            <v>184.78139301063666</v>
          </cell>
        </row>
        <row r="63">
          <cell r="M63">
            <v>188.7118286354158</v>
          </cell>
        </row>
        <row r="64">
          <cell r="M64">
            <v>192.64226426019493</v>
          </cell>
        </row>
        <row r="65">
          <cell r="M65">
            <v>196.60390481047563</v>
          </cell>
        </row>
        <row r="66">
          <cell r="M66">
            <v>201.26719893399681</v>
          </cell>
        </row>
        <row r="67">
          <cell r="M67">
            <v>205.35099578168769</v>
          </cell>
        </row>
        <row r="68">
          <cell r="M68">
            <v>209.41929541911705</v>
          </cell>
        </row>
        <row r="69">
          <cell r="M69">
            <v>213.48759505654638</v>
          </cell>
        </row>
        <row r="70">
          <cell r="M70">
            <v>217.55589469397577</v>
          </cell>
        </row>
        <row r="71">
          <cell r="M71">
            <v>222.13749725905501</v>
          </cell>
        </row>
        <row r="72">
          <cell r="M72">
            <v>226.57308594301597</v>
          </cell>
        </row>
        <row r="73">
          <cell r="M73">
            <v>231.00867462697695</v>
          </cell>
        </row>
        <row r="74">
          <cell r="M74">
            <v>235.27855108849894</v>
          </cell>
        </row>
        <row r="75">
          <cell r="M75">
            <v>239.46528921894205</v>
          </cell>
        </row>
        <row r="76">
          <cell r="M76">
            <v>243.5792714092687</v>
          </cell>
        </row>
        <row r="77">
          <cell r="M77">
            <v>247.30341397682679</v>
          </cell>
        </row>
        <row r="78">
          <cell r="M78">
            <v>251.02755654438482</v>
          </cell>
        </row>
        <row r="79">
          <cell r="M79">
            <v>254.86680858793392</v>
          </cell>
        </row>
        <row r="80">
          <cell r="M80">
            <v>258.74073710454962</v>
          </cell>
        </row>
        <row r="81">
          <cell r="M81">
            <v>264.09384022750089</v>
          </cell>
        </row>
        <row r="82">
          <cell r="M82">
            <v>270.47210795326657</v>
          </cell>
        </row>
        <row r="83">
          <cell r="M83">
            <v>277.19560593273837</v>
          </cell>
        </row>
        <row r="84">
          <cell r="M84">
            <v>282.79945751034154</v>
          </cell>
        </row>
        <row r="85">
          <cell r="M85">
            <v>287.92902186588674</v>
          </cell>
        </row>
        <row r="86">
          <cell r="M86">
            <v>293.05825750995763</v>
          </cell>
        </row>
        <row r="87">
          <cell r="M87">
            <v>298.59759497812496</v>
          </cell>
        </row>
        <row r="88">
          <cell r="M88">
            <v>304.14404307786924</v>
          </cell>
        </row>
        <row r="89">
          <cell r="M89">
            <v>309.81131311322019</v>
          </cell>
        </row>
        <row r="90">
          <cell r="M90">
            <v>315.51646031627672</v>
          </cell>
        </row>
        <row r="91">
          <cell r="M91">
            <v>323.0733802172241</v>
          </cell>
        </row>
        <row r="92">
          <cell r="M92">
            <v>331.53146796027113</v>
          </cell>
        </row>
        <row r="93">
          <cell r="M93">
            <v>339.12148947226706</v>
          </cell>
        </row>
        <row r="94">
          <cell r="M94">
            <v>345.8406588758524</v>
          </cell>
        </row>
        <row r="95">
          <cell r="M95">
            <v>352.1203530728493</v>
          </cell>
        </row>
        <row r="96">
          <cell r="M96">
            <v>358.40004726984625</v>
          </cell>
        </row>
        <row r="97">
          <cell r="M97">
            <v>363.52910864052387</v>
          </cell>
        </row>
        <row r="98">
          <cell r="M98">
            <v>368.05140194233644</v>
          </cell>
        </row>
        <row r="99">
          <cell r="M99">
            <v>372.57369524414895</v>
          </cell>
        </row>
        <row r="100">
          <cell r="M100">
            <v>377.07491770656884</v>
          </cell>
        </row>
        <row r="101">
          <cell r="M101">
            <v>381.28842244221687</v>
          </cell>
        </row>
        <row r="102">
          <cell r="M102">
            <v>385.42111596330324</v>
          </cell>
        </row>
        <row r="103">
          <cell r="M103">
            <v>389.59628176246594</v>
          </cell>
        </row>
        <row r="104">
          <cell r="M104">
            <v>393.7857164466011</v>
          </cell>
        </row>
        <row r="105">
          <cell r="M105">
            <v>397.97454875497516</v>
          </cell>
        </row>
        <row r="106">
          <cell r="M106">
            <v>402.12494618085384</v>
          </cell>
        </row>
        <row r="107">
          <cell r="M107">
            <v>405.12287666951931</v>
          </cell>
        </row>
        <row r="108">
          <cell r="M108">
            <v>408.12080715818473</v>
          </cell>
        </row>
        <row r="109">
          <cell r="M109">
            <v>411.11873764685026</v>
          </cell>
        </row>
        <row r="110">
          <cell r="M110">
            <v>414.13502599806645</v>
          </cell>
        </row>
        <row r="111">
          <cell r="M111">
            <v>417.16939183536022</v>
          </cell>
        </row>
        <row r="112">
          <cell r="M112">
            <v>418.85691465703655</v>
          </cell>
        </row>
        <row r="113">
          <cell r="M113">
            <v>420.6089650146294</v>
          </cell>
        </row>
        <row r="114">
          <cell r="M114">
            <v>422.36101537222208</v>
          </cell>
        </row>
        <row r="115">
          <cell r="M115">
            <v>424.11306572981488</v>
          </cell>
        </row>
        <row r="116">
          <cell r="M116">
            <v>425.86511608740767</v>
          </cell>
        </row>
        <row r="117">
          <cell r="M117">
            <v>427.61701061378477</v>
          </cell>
        </row>
        <row r="118">
          <cell r="M118">
            <v>429.33493258669318</v>
          </cell>
        </row>
        <row r="119">
          <cell r="M119">
            <v>431.05285455960166</v>
          </cell>
        </row>
        <row r="120">
          <cell r="M120">
            <v>432.7283740514992</v>
          </cell>
        </row>
        <row r="121">
          <cell r="M121">
            <v>434.33688500135759</v>
          </cell>
        </row>
        <row r="122">
          <cell r="M122">
            <v>435.85366617320528</v>
          </cell>
        </row>
        <row r="123">
          <cell r="M123">
            <v>436.87392625013808</v>
          </cell>
        </row>
        <row r="124">
          <cell r="M124">
            <v>437.89418632707083</v>
          </cell>
        </row>
        <row r="125">
          <cell r="M125">
            <v>438.91444640400357</v>
          </cell>
        </row>
        <row r="126">
          <cell r="M126">
            <v>439.93470648093637</v>
          </cell>
        </row>
        <row r="127">
          <cell r="M127">
            <v>440.95496655786911</v>
          </cell>
        </row>
        <row r="128">
          <cell r="M128">
            <v>441.97522663480186</v>
          </cell>
        </row>
        <row r="129">
          <cell r="M129">
            <v>442.99548671173466</v>
          </cell>
        </row>
        <row r="130">
          <cell r="M130">
            <v>443.90670077973249</v>
          </cell>
        </row>
        <row r="131">
          <cell r="M131">
            <v>444.52318635277965</v>
          </cell>
        </row>
        <row r="132">
          <cell r="M132">
            <v>445.03062591689189</v>
          </cell>
        </row>
        <row r="133">
          <cell r="M133">
            <v>446.71071710082464</v>
          </cell>
        </row>
        <row r="134">
          <cell r="M134">
            <v>448.66859004813733</v>
          </cell>
        </row>
        <row r="135">
          <cell r="M135">
            <v>450.62646299545003</v>
          </cell>
        </row>
        <row r="136">
          <cell r="M136">
            <v>452.58433594276261</v>
          </cell>
        </row>
        <row r="137">
          <cell r="M137">
            <v>454.54220889007536</v>
          </cell>
        </row>
        <row r="138">
          <cell r="M138">
            <v>456.500081837388</v>
          </cell>
        </row>
        <row r="139">
          <cell r="M139">
            <v>458.45795478470069</v>
          </cell>
        </row>
        <row r="140">
          <cell r="M140">
            <v>460.41582773201333</v>
          </cell>
        </row>
        <row r="141">
          <cell r="M141">
            <v>462.37370067932602</v>
          </cell>
        </row>
        <row r="142">
          <cell r="M142">
            <v>464.33157362663866</v>
          </cell>
        </row>
        <row r="143">
          <cell r="M143">
            <v>466.32337541076691</v>
          </cell>
        </row>
        <row r="144">
          <cell r="M144">
            <v>468.4687772882433</v>
          </cell>
        </row>
        <row r="145">
          <cell r="M145">
            <v>470.61417916571969</v>
          </cell>
        </row>
        <row r="146">
          <cell r="M146">
            <v>472.75958104319602</v>
          </cell>
        </row>
        <row r="147">
          <cell r="M147">
            <v>474.90498292067241</v>
          </cell>
        </row>
        <row r="148">
          <cell r="M148">
            <v>477.0503847981488</v>
          </cell>
        </row>
        <row r="149">
          <cell r="M149">
            <v>479.19578667562519</v>
          </cell>
        </row>
        <row r="150">
          <cell r="M150">
            <v>481.34118855310157</v>
          </cell>
        </row>
        <row r="151">
          <cell r="M151">
            <v>483.48659043057796</v>
          </cell>
        </row>
        <row r="152">
          <cell r="M152">
            <v>485.63199230805429</v>
          </cell>
        </row>
        <row r="153">
          <cell r="M153">
            <v>487.77739418553068</v>
          </cell>
        </row>
        <row r="154">
          <cell r="M154">
            <v>491.05555538221495</v>
          </cell>
        </row>
        <row r="155">
          <cell r="M155">
            <v>495.26122557512599</v>
          </cell>
        </row>
        <row r="156">
          <cell r="M156">
            <v>499.46689576803703</v>
          </cell>
        </row>
        <row r="157">
          <cell r="M157">
            <v>503.67256596094813</v>
          </cell>
        </row>
        <row r="158">
          <cell r="M158">
            <v>507.87823615385912</v>
          </cell>
        </row>
        <row r="159">
          <cell r="M159">
            <v>512.08861592290839</v>
          </cell>
        </row>
        <row r="160">
          <cell r="M160">
            <v>513.61196581837407</v>
          </cell>
        </row>
        <row r="161">
          <cell r="M161">
            <v>514.65706516351509</v>
          </cell>
        </row>
        <row r="162">
          <cell r="M162">
            <v>515.70216450865598</v>
          </cell>
        </row>
        <row r="163">
          <cell r="M163">
            <v>516.74726385379688</v>
          </cell>
        </row>
        <row r="164">
          <cell r="M164">
            <v>517.79236319893789</v>
          </cell>
        </row>
        <row r="165">
          <cell r="M165">
            <v>518.83746254407879</v>
          </cell>
        </row>
        <row r="166">
          <cell r="M166">
            <v>519.8825618892198</v>
          </cell>
        </row>
      </sheetData>
      <sheetData sheetId="17">
        <row r="7">
          <cell r="M7">
            <v>60</v>
          </cell>
        </row>
        <row r="8">
          <cell r="M8">
            <v>63.394691426532461</v>
          </cell>
        </row>
        <row r="9">
          <cell r="M9">
            <v>66.789382853064922</v>
          </cell>
        </row>
        <row r="10">
          <cell r="M10">
            <v>70.184074279597382</v>
          </cell>
        </row>
        <row r="11">
          <cell r="M11">
            <v>73.578765706129843</v>
          </cell>
        </row>
        <row r="12">
          <cell r="M12">
            <v>76.973457132662304</v>
          </cell>
        </row>
        <row r="13">
          <cell r="M13">
            <v>80.368148559194765</v>
          </cell>
        </row>
        <row r="14">
          <cell r="M14">
            <v>83.762839985727226</v>
          </cell>
        </row>
        <row r="15">
          <cell r="M15">
            <v>87.157531412259686</v>
          </cell>
        </row>
        <row r="16">
          <cell r="M16">
            <v>90.552222838792147</v>
          </cell>
        </row>
        <row r="17">
          <cell r="M17">
            <v>93.946914265324637</v>
          </cell>
        </row>
        <row r="18">
          <cell r="M18">
            <v>94.857804655523708</v>
          </cell>
        </row>
        <row r="19">
          <cell r="M19">
            <v>95.768695045722794</v>
          </cell>
        </row>
        <row r="20">
          <cell r="M20">
            <v>96.679585435921879</v>
          </cell>
        </row>
        <row r="21">
          <cell r="M21">
            <v>97.590475826120951</v>
          </cell>
        </row>
        <row r="22">
          <cell r="M22">
            <v>100.15610721232731</v>
          </cell>
        </row>
        <row r="23">
          <cell r="M23">
            <v>101.36284537483657</v>
          </cell>
        </row>
        <row r="24">
          <cell r="M24">
            <v>102.56958353734584</v>
          </cell>
        </row>
        <row r="25">
          <cell r="M25">
            <v>103.77632169985512</v>
          </cell>
        </row>
        <row r="26">
          <cell r="M26">
            <v>105.20932603018132</v>
          </cell>
        </row>
        <row r="27">
          <cell r="M27">
            <v>107.10194898528403</v>
          </cell>
        </row>
        <row r="28">
          <cell r="M28">
            <v>108.99457194038675</v>
          </cell>
        </row>
        <row r="29">
          <cell r="M29">
            <v>110.98146261764293</v>
          </cell>
        </row>
        <row r="30">
          <cell r="M30">
            <v>112.98176107467314</v>
          </cell>
        </row>
        <row r="31">
          <cell r="M31">
            <v>114.98205953170336</v>
          </cell>
        </row>
        <row r="32">
          <cell r="M32">
            <v>116.98235798873357</v>
          </cell>
        </row>
        <row r="33">
          <cell r="M33">
            <v>118.98265644576377</v>
          </cell>
        </row>
        <row r="34">
          <cell r="M34">
            <v>121.20444387990437</v>
          </cell>
        </row>
        <row r="35">
          <cell r="M35">
            <v>123.45794265683789</v>
          </cell>
        </row>
        <row r="36">
          <cell r="M36">
            <v>125.70027304889169</v>
          </cell>
        </row>
        <row r="37">
          <cell r="M37">
            <v>128.38790636227904</v>
          </cell>
        </row>
        <row r="38">
          <cell r="M38">
            <v>131.11191340879336</v>
          </cell>
        </row>
        <row r="39">
          <cell r="M39">
            <v>133.83592045530767</v>
          </cell>
        </row>
        <row r="40">
          <cell r="M40">
            <v>136.58137587974113</v>
          </cell>
        </row>
        <row r="41">
          <cell r="M41">
            <v>139.3708032762041</v>
          </cell>
        </row>
        <row r="42">
          <cell r="M42">
            <v>142.15456056957427</v>
          </cell>
        </row>
        <row r="43">
          <cell r="M43">
            <v>144.89244157428467</v>
          </cell>
        </row>
        <row r="44">
          <cell r="M44">
            <v>147.63032257899502</v>
          </cell>
        </row>
        <row r="45">
          <cell r="M45">
            <v>150.36820358370542</v>
          </cell>
        </row>
        <row r="46">
          <cell r="M46">
            <v>152.97226747866597</v>
          </cell>
        </row>
        <row r="47">
          <cell r="M47">
            <v>154.96023930320678</v>
          </cell>
        </row>
        <row r="48">
          <cell r="M48">
            <v>156.92278157448294</v>
          </cell>
        </row>
        <row r="49">
          <cell r="M49">
            <v>158.8886506790646</v>
          </cell>
        </row>
        <row r="50">
          <cell r="M50">
            <v>160.96492383669812</v>
          </cell>
        </row>
        <row r="51">
          <cell r="M51">
            <v>163.04119699433164</v>
          </cell>
        </row>
        <row r="52">
          <cell r="M52">
            <v>165.11747015196516</v>
          </cell>
        </row>
        <row r="53">
          <cell r="M53">
            <v>167.19374330959869</v>
          </cell>
        </row>
        <row r="54">
          <cell r="M54">
            <v>169.27001646723224</v>
          </cell>
        </row>
        <row r="55">
          <cell r="M55">
            <v>173.22427198902599</v>
          </cell>
        </row>
        <row r="56">
          <cell r="M56">
            <v>175.19853668720347</v>
          </cell>
        </row>
        <row r="57">
          <cell r="M57">
            <v>179.83163460974521</v>
          </cell>
        </row>
        <row r="58">
          <cell r="M58">
            <v>184.46473253228692</v>
          </cell>
        </row>
        <row r="59">
          <cell r="M59">
            <v>189.18205178346494</v>
          </cell>
        </row>
        <row r="60">
          <cell r="M60">
            <v>194.1813102607089</v>
          </cell>
        </row>
        <row r="61">
          <cell r="M61">
            <v>199.18056873795277</v>
          </cell>
        </row>
        <row r="62">
          <cell r="M62">
            <v>204.1798272151967</v>
          </cell>
        </row>
        <row r="63">
          <cell r="M63">
            <v>209.17908569244062</v>
          </cell>
        </row>
        <row r="64">
          <cell r="M64">
            <v>214.26670425294944</v>
          </cell>
        </row>
        <row r="65">
          <cell r="M65">
            <v>219.59439819099114</v>
          </cell>
        </row>
        <row r="66">
          <cell r="M66">
            <v>225.3410817528947</v>
          </cell>
        </row>
        <row r="67">
          <cell r="M67">
            <v>229.8664644161739</v>
          </cell>
        </row>
        <row r="68">
          <cell r="M68">
            <v>234.39184707945307</v>
          </cell>
        </row>
        <row r="69">
          <cell r="M69">
            <v>238.91722974273219</v>
          </cell>
        </row>
        <row r="70">
          <cell r="M70">
            <v>243.44261240601134</v>
          </cell>
        </row>
        <row r="71">
          <cell r="M71">
            <v>248.28378476288344</v>
          </cell>
        </row>
        <row r="72">
          <cell r="M72">
            <v>253.34907759846791</v>
          </cell>
        </row>
        <row r="73">
          <cell r="M73">
            <v>258.54854070525607</v>
          </cell>
        </row>
        <row r="74">
          <cell r="M74">
            <v>263.74800381204426</v>
          </cell>
        </row>
        <row r="75">
          <cell r="M75">
            <v>268.81338767595719</v>
          </cell>
        </row>
        <row r="76">
          <cell r="M76">
            <v>273.65282974107669</v>
          </cell>
        </row>
        <row r="77">
          <cell r="M77">
            <v>278.01094174323708</v>
          </cell>
        </row>
        <row r="78">
          <cell r="M78">
            <v>282.40005316587713</v>
          </cell>
        </row>
        <row r="79">
          <cell r="M79">
            <v>287.02089017382758</v>
          </cell>
        </row>
        <row r="80">
          <cell r="M80">
            <v>291.64172718177809</v>
          </cell>
        </row>
        <row r="81">
          <cell r="M81">
            <v>297.27556901456711</v>
          </cell>
        </row>
        <row r="82">
          <cell r="M82">
            <v>305.11498218443654</v>
          </cell>
        </row>
        <row r="83">
          <cell r="M83">
            <v>312.55967906065803</v>
          </cell>
        </row>
        <row r="84">
          <cell r="M84">
            <v>319.43703060213272</v>
          </cell>
        </row>
        <row r="85">
          <cell r="M85">
            <v>326.14611910597046</v>
          </cell>
        </row>
        <row r="86">
          <cell r="M86">
            <v>332.38313648920717</v>
          </cell>
        </row>
        <row r="87">
          <cell r="M87">
            <v>339.48255336846421</v>
          </cell>
        </row>
        <row r="88">
          <cell r="M88">
            <v>346.53193114787081</v>
          </cell>
        </row>
        <row r="89">
          <cell r="M89">
            <v>353.01203074860683</v>
          </cell>
        </row>
        <row r="90">
          <cell r="M90">
            <v>359.42438671296577</v>
          </cell>
        </row>
        <row r="91">
          <cell r="M91">
            <v>366.0653580909767</v>
          </cell>
        </row>
        <row r="92">
          <cell r="M92">
            <v>373.59276505342842</v>
          </cell>
        </row>
        <row r="93">
          <cell r="M93">
            <v>380.66757037160392</v>
          </cell>
        </row>
        <row r="94">
          <cell r="M94">
            <v>385.88263137103894</v>
          </cell>
        </row>
        <row r="95">
          <cell r="M95">
            <v>391.09759746489249</v>
          </cell>
        </row>
        <row r="96">
          <cell r="M96">
            <v>396.30829319051026</v>
          </cell>
        </row>
        <row r="97">
          <cell r="M97">
            <v>398.20705785934416</v>
          </cell>
        </row>
        <row r="98">
          <cell r="M98">
            <v>400.10582252817801</v>
          </cell>
        </row>
        <row r="99">
          <cell r="M99">
            <v>402.0122073311465</v>
          </cell>
        </row>
        <row r="100">
          <cell r="M100">
            <v>403.39031052981522</v>
          </cell>
        </row>
        <row r="101">
          <cell r="M101">
            <v>404.62783138905667</v>
          </cell>
        </row>
        <row r="102">
          <cell r="M102">
            <v>406.01815323344061</v>
          </cell>
        </row>
        <row r="103">
          <cell r="M103">
            <v>407.44248113244106</v>
          </cell>
        </row>
        <row r="104">
          <cell r="M104">
            <v>408.84955655380713</v>
          </cell>
        </row>
        <row r="105">
          <cell r="M105">
            <v>410.24861224450206</v>
          </cell>
        </row>
        <row r="106">
          <cell r="M106">
            <v>411.63465674863443</v>
          </cell>
        </row>
        <row r="107">
          <cell r="M107">
            <v>413.01858060723083</v>
          </cell>
        </row>
        <row r="108">
          <cell r="M108">
            <v>414.40250446582735</v>
          </cell>
        </row>
        <row r="109">
          <cell r="M109">
            <v>415.78642832442375</v>
          </cell>
        </row>
        <row r="110">
          <cell r="M110">
            <v>417.16959364509114</v>
          </cell>
        </row>
        <row r="111">
          <cell r="M111">
            <v>418.5509047041603</v>
          </cell>
        </row>
        <row r="112">
          <cell r="M112">
            <v>420.10341836397703</v>
          </cell>
        </row>
        <row r="113">
          <cell r="M113">
            <v>421.68065250198879</v>
          </cell>
        </row>
        <row r="114">
          <cell r="M114">
            <v>423.25788664000044</v>
          </cell>
        </row>
        <row r="115">
          <cell r="M115">
            <v>424.83260081745823</v>
          </cell>
        </row>
        <row r="116">
          <cell r="M116">
            <v>426.4050735089005</v>
          </cell>
        </row>
        <row r="117">
          <cell r="M117">
            <v>427.9554010198475</v>
          </cell>
        </row>
        <row r="118">
          <cell r="M118">
            <v>429.49844712367116</v>
          </cell>
        </row>
        <row r="119">
          <cell r="M119">
            <v>431.04149322749481</v>
          </cell>
        </row>
        <row r="120">
          <cell r="M120">
            <v>432.58453933131847</v>
          </cell>
        </row>
        <row r="121">
          <cell r="M121">
            <v>434.38528657457022</v>
          </cell>
        </row>
        <row r="122">
          <cell r="M122">
            <v>436.52218882124805</v>
          </cell>
        </row>
        <row r="123">
          <cell r="M123">
            <v>438.29296174246775</v>
          </cell>
        </row>
        <row r="124">
          <cell r="M124">
            <v>440.06373466368751</v>
          </cell>
        </row>
        <row r="125">
          <cell r="M125">
            <v>441.83450758490733</v>
          </cell>
        </row>
        <row r="126">
          <cell r="M126">
            <v>443.60528050612703</v>
          </cell>
        </row>
        <row r="127">
          <cell r="M127">
            <v>445.37605342734679</v>
          </cell>
        </row>
        <row r="128">
          <cell r="M128">
            <v>447.14682634856655</v>
          </cell>
        </row>
        <row r="129">
          <cell r="M129">
            <v>448.80923944288685</v>
          </cell>
        </row>
        <row r="130">
          <cell r="M130">
            <v>450.14488271111526</v>
          </cell>
        </row>
        <row r="131">
          <cell r="M131">
            <v>451.43350408658483</v>
          </cell>
        </row>
        <row r="132">
          <cell r="M132">
            <v>453.81180756590823</v>
          </cell>
        </row>
        <row r="133">
          <cell r="M133">
            <v>456.45995851955695</v>
          </cell>
        </row>
        <row r="134">
          <cell r="M134">
            <v>459.10810947320562</v>
          </cell>
        </row>
        <row r="135">
          <cell r="M135">
            <v>461.7562604268544</v>
          </cell>
        </row>
        <row r="136">
          <cell r="M136">
            <v>464.40441138050312</v>
          </cell>
        </row>
        <row r="137">
          <cell r="M137">
            <v>467.05256233415179</v>
          </cell>
        </row>
        <row r="138">
          <cell r="M138">
            <v>469.70071328780051</v>
          </cell>
        </row>
        <row r="139">
          <cell r="M139">
            <v>472.34886424144923</v>
          </cell>
        </row>
        <row r="140">
          <cell r="M140">
            <v>474.9970151950979</v>
          </cell>
        </row>
        <row r="141">
          <cell r="M141">
            <v>477.64516614874663</v>
          </cell>
        </row>
        <row r="142">
          <cell r="M142">
            <v>480.25027416588324</v>
          </cell>
        </row>
        <row r="143">
          <cell r="M143">
            <v>482.48681156353211</v>
          </cell>
        </row>
        <row r="144">
          <cell r="M144">
            <v>484.72334896118105</v>
          </cell>
        </row>
        <row r="145">
          <cell r="M145">
            <v>486.95988635882992</v>
          </cell>
        </row>
        <row r="146">
          <cell r="M146">
            <v>489.19642375647891</v>
          </cell>
        </row>
        <row r="147">
          <cell r="M147">
            <v>491.43296115412784</v>
          </cell>
        </row>
        <row r="148">
          <cell r="M148">
            <v>493.66949855177671</v>
          </cell>
        </row>
        <row r="149">
          <cell r="M149">
            <v>495.90603594942564</v>
          </cell>
        </row>
        <row r="150">
          <cell r="M150">
            <v>498.14257334707457</v>
          </cell>
        </row>
        <row r="151">
          <cell r="M151">
            <v>500.37911074472345</v>
          </cell>
        </row>
        <row r="152">
          <cell r="M152">
            <v>502.61564814237238</v>
          </cell>
        </row>
        <row r="153">
          <cell r="M153">
            <v>505.85869227511017</v>
          </cell>
        </row>
        <row r="154">
          <cell r="M154">
            <v>510.3351304730034</v>
          </cell>
        </row>
        <row r="155">
          <cell r="M155">
            <v>514.81156867089658</v>
          </cell>
        </row>
        <row r="156">
          <cell r="M156">
            <v>519.28800686878969</v>
          </cell>
        </row>
        <row r="157">
          <cell r="M157">
            <v>523.76444506668292</v>
          </cell>
        </row>
        <row r="158">
          <cell r="M158">
            <v>528.26784599256973</v>
          </cell>
        </row>
        <row r="159">
          <cell r="M159">
            <v>529.84920134426341</v>
          </cell>
        </row>
        <row r="160">
          <cell r="M160">
            <v>531.00725712646988</v>
          </cell>
        </row>
        <row r="161">
          <cell r="M161">
            <v>532.16531290867647</v>
          </cell>
        </row>
        <row r="162">
          <cell r="M162">
            <v>533.32336869088294</v>
          </cell>
        </row>
        <row r="163">
          <cell r="M163">
            <v>534.48142447308953</v>
          </cell>
        </row>
        <row r="164">
          <cell r="M164">
            <v>535.63948025529601</v>
          </cell>
        </row>
        <row r="165">
          <cell r="M165">
            <v>536.79753603750248</v>
          </cell>
        </row>
        <row r="166">
          <cell r="M166">
            <v>537.95559181970907</v>
          </cell>
        </row>
      </sheetData>
      <sheetData sheetId="18">
        <row r="7">
          <cell r="M7">
            <v>60</v>
          </cell>
        </row>
        <row r="8">
          <cell r="M8">
            <v>63.416572194309488</v>
          </cell>
        </row>
        <row r="9">
          <cell r="M9">
            <v>66.833144388618976</v>
          </cell>
        </row>
        <row r="10">
          <cell r="M10">
            <v>70.249716582928471</v>
          </cell>
        </row>
        <row r="11">
          <cell r="M11">
            <v>73.666288777237952</v>
          </cell>
        </row>
        <row r="12">
          <cell r="M12">
            <v>77.082860971547433</v>
          </cell>
        </row>
        <row r="13">
          <cell r="M13">
            <v>80.499433165856914</v>
          </cell>
        </row>
        <row r="14">
          <cell r="M14">
            <v>83.916005360166395</v>
          </cell>
        </row>
        <row r="15">
          <cell r="M15">
            <v>87.332577554475876</v>
          </cell>
        </row>
        <row r="16">
          <cell r="M16">
            <v>90.749149748785356</v>
          </cell>
        </row>
        <row r="17">
          <cell r="M17">
            <v>94.16572194309488</v>
          </cell>
        </row>
        <row r="18">
          <cell r="M18">
            <v>95.234971952765179</v>
          </cell>
        </row>
        <row r="19">
          <cell r="M19">
            <v>96.304221962435491</v>
          </cell>
        </row>
        <row r="20">
          <cell r="M20">
            <v>97.37347197210579</v>
          </cell>
        </row>
        <row r="21">
          <cell r="M21">
            <v>100.07759549226232</v>
          </cell>
        </row>
        <row r="22">
          <cell r="M22">
            <v>101.45612441399965</v>
          </cell>
        </row>
        <row r="23">
          <cell r="M23">
            <v>102.83465333573695</v>
          </cell>
        </row>
        <row r="24">
          <cell r="M24">
            <v>104.2131822574743</v>
          </cell>
        </row>
        <row r="25">
          <cell r="M25">
            <v>105.5917111792116</v>
          </cell>
        </row>
        <row r="26">
          <cell r="M26">
            <v>107.17159362446075</v>
          </cell>
        </row>
        <row r="27">
          <cell r="M27">
            <v>109.13027460644385</v>
          </cell>
        </row>
        <row r="28">
          <cell r="M28">
            <v>111.18603050072005</v>
          </cell>
        </row>
        <row r="29">
          <cell r="M29">
            <v>113.24178639499623</v>
          </cell>
        </row>
        <row r="30">
          <cell r="M30">
            <v>115.29754228927243</v>
          </cell>
        </row>
        <row r="31">
          <cell r="M31">
            <v>117.35329818354863</v>
          </cell>
        </row>
        <row r="32">
          <cell r="M32">
            <v>119.40905407782482</v>
          </cell>
        </row>
        <row r="33">
          <cell r="M33">
            <v>121.46480997210102</v>
          </cell>
        </row>
        <row r="34">
          <cell r="M34">
            <v>123.67142818746643</v>
          </cell>
        </row>
        <row r="35">
          <cell r="M35">
            <v>125.86522138014362</v>
          </cell>
        </row>
        <row r="36">
          <cell r="M36">
            <v>128.1483661542504</v>
          </cell>
        </row>
        <row r="37">
          <cell r="M37">
            <v>130.81873315057936</v>
          </cell>
        </row>
        <row r="38">
          <cell r="M38">
            <v>133.48910014690836</v>
          </cell>
        </row>
        <row r="39">
          <cell r="M39">
            <v>136.15946714323735</v>
          </cell>
        </row>
        <row r="40">
          <cell r="M40">
            <v>138.82000558256377</v>
          </cell>
        </row>
        <row r="41">
          <cell r="M41">
            <v>141.47400260814533</v>
          </cell>
        </row>
        <row r="42">
          <cell r="M42">
            <v>144.08326279162165</v>
          </cell>
        </row>
        <row r="43">
          <cell r="M43">
            <v>146.68462823825584</v>
          </cell>
        </row>
        <row r="44">
          <cell r="M44">
            <v>149.28587881508423</v>
          </cell>
        </row>
        <row r="45">
          <cell r="M45">
            <v>151.88673228684002</v>
          </cell>
        </row>
        <row r="46">
          <cell r="M46">
            <v>154.48300506056665</v>
          </cell>
        </row>
        <row r="47">
          <cell r="M47">
            <v>156.46139333136932</v>
          </cell>
        </row>
        <row r="48">
          <cell r="M48">
            <v>158.43978160217199</v>
          </cell>
        </row>
        <row r="49">
          <cell r="M49">
            <v>160.46085388598743</v>
          </cell>
        </row>
        <row r="50">
          <cell r="M50">
            <v>162.55892599856364</v>
          </cell>
        </row>
        <row r="51">
          <cell r="M51">
            <v>164.65699811113993</v>
          </cell>
        </row>
        <row r="52">
          <cell r="M52">
            <v>166.75507022371616</v>
          </cell>
        </row>
        <row r="53">
          <cell r="M53">
            <v>168.88103004030356</v>
          </cell>
        </row>
        <row r="54">
          <cell r="M54">
            <v>171.05276712489945</v>
          </cell>
        </row>
        <row r="55">
          <cell r="M55">
            <v>172.98271169157621</v>
          </cell>
        </row>
        <row r="56">
          <cell r="M56">
            <v>174.6774136564807</v>
          </cell>
        </row>
        <row r="57">
          <cell r="M57">
            <v>179.96940421196948</v>
          </cell>
        </row>
        <row r="58">
          <cell r="M58">
            <v>185.26139476745831</v>
          </cell>
        </row>
        <row r="59">
          <cell r="M59">
            <v>190.7511572271539</v>
          </cell>
        </row>
        <row r="60">
          <cell r="M60">
            <v>196.49203699588233</v>
          </cell>
        </row>
        <row r="61">
          <cell r="M61">
            <v>202.23291676461074</v>
          </cell>
        </row>
        <row r="62">
          <cell r="M62">
            <v>207.9936103495119</v>
          </cell>
        </row>
        <row r="63">
          <cell r="M63">
            <v>213.89119777401018</v>
          </cell>
        </row>
        <row r="64">
          <cell r="M64">
            <v>225.12568161017316</v>
          </cell>
        </row>
        <row r="65">
          <cell r="M65">
            <v>231.77610429114887</v>
          </cell>
        </row>
        <row r="66">
          <cell r="M66">
            <v>238.55373282620718</v>
          </cell>
        </row>
        <row r="67">
          <cell r="M67">
            <v>243.40196149110912</v>
          </cell>
        </row>
        <row r="68">
          <cell r="M68">
            <v>248.25019015601109</v>
          </cell>
        </row>
        <row r="69">
          <cell r="M69">
            <v>253.09841882091303</v>
          </cell>
        </row>
        <row r="70">
          <cell r="M70">
            <v>257.94664748581499</v>
          </cell>
        </row>
        <row r="71">
          <cell r="M71">
            <v>262.85696483783681</v>
          </cell>
        </row>
        <row r="72">
          <cell r="M72">
            <v>267.80881951859237</v>
          </cell>
        </row>
        <row r="73">
          <cell r="M73">
            <v>272.76067419934776</v>
          </cell>
        </row>
        <row r="74">
          <cell r="M74">
            <v>277.86498416951235</v>
          </cell>
        </row>
        <row r="75">
          <cell r="M75">
            <v>282.92460643856384</v>
          </cell>
        </row>
        <row r="76">
          <cell r="M76">
            <v>287.91839535646182</v>
          </cell>
        </row>
        <row r="77">
          <cell r="M77">
            <v>291.94971222059854</v>
          </cell>
        </row>
        <row r="78">
          <cell r="M78">
            <v>296.05010638995697</v>
          </cell>
        </row>
        <row r="79">
          <cell r="M79">
            <v>300.37722161619274</v>
          </cell>
        </row>
        <row r="80">
          <cell r="M80">
            <v>305.87695952956494</v>
          </cell>
        </row>
        <row r="81">
          <cell r="M81">
            <v>311.65274164765265</v>
          </cell>
        </row>
        <row r="82">
          <cell r="M82">
            <v>319.78760355804553</v>
          </cell>
        </row>
        <row r="83">
          <cell r="M83">
            <v>327.92246546843842</v>
          </cell>
        </row>
        <row r="84">
          <cell r="M84">
            <v>335.23614150147523</v>
          </cell>
        </row>
        <row r="85">
          <cell r="M85">
            <v>342.48201005682301</v>
          </cell>
        </row>
        <row r="86">
          <cell r="M86">
            <v>349.71696888266109</v>
          </cell>
        </row>
        <row r="87">
          <cell r="M87">
            <v>357.10951371911682</v>
          </cell>
        </row>
        <row r="88">
          <cell r="M88">
            <v>364.25273077413448</v>
          </cell>
        </row>
        <row r="89">
          <cell r="M89">
            <v>370.12490755959055</v>
          </cell>
        </row>
        <row r="90">
          <cell r="M90">
            <v>376.43825123407174</v>
          </cell>
        </row>
        <row r="91">
          <cell r="M91">
            <v>382.63811097143014</v>
          </cell>
        </row>
        <row r="92">
          <cell r="M92">
            <v>386.1895720768353</v>
          </cell>
        </row>
        <row r="93">
          <cell r="M93">
            <v>390.13283550486278</v>
          </cell>
        </row>
        <row r="94">
          <cell r="M94">
            <v>393.32743705963878</v>
          </cell>
        </row>
        <row r="95">
          <cell r="M95">
            <v>395.5238809689634</v>
          </cell>
        </row>
        <row r="96">
          <cell r="M96">
            <v>397.72032487828801</v>
          </cell>
        </row>
        <row r="97">
          <cell r="M97">
            <v>399.48776878761259</v>
          </cell>
        </row>
        <row r="98">
          <cell r="M98">
            <v>401.25521269693724</v>
          </cell>
        </row>
        <row r="99">
          <cell r="M99">
            <v>402.46057804130379</v>
          </cell>
        </row>
        <row r="100">
          <cell r="M100">
            <v>403.64833044168921</v>
          </cell>
        </row>
        <row r="101">
          <cell r="M101">
            <v>404.94317903476372</v>
          </cell>
        </row>
        <row r="102">
          <cell r="M102">
            <v>406.24100589229408</v>
          </cell>
        </row>
        <row r="103">
          <cell r="M103">
            <v>407.59388587858916</v>
          </cell>
        </row>
        <row r="104">
          <cell r="M104">
            <v>408.95893600282693</v>
          </cell>
        </row>
        <row r="105">
          <cell r="M105">
            <v>410.30628436280836</v>
          </cell>
        </row>
        <row r="106">
          <cell r="M106">
            <v>411.65363272278972</v>
          </cell>
        </row>
        <row r="107">
          <cell r="M107">
            <v>413.00098108277115</v>
          </cell>
        </row>
        <row r="108">
          <cell r="M108">
            <v>414.34832944275252</v>
          </cell>
        </row>
        <row r="109">
          <cell r="M109">
            <v>416.04917526460326</v>
          </cell>
        </row>
        <row r="110">
          <cell r="M110">
            <v>418.65489359961509</v>
          </cell>
        </row>
        <row r="111">
          <cell r="M111">
            <v>421.37908623464244</v>
          </cell>
        </row>
        <row r="112">
          <cell r="M112">
            <v>424.10327886966979</v>
          </cell>
        </row>
        <row r="113">
          <cell r="M113">
            <v>426.89866571957589</v>
          </cell>
        </row>
        <row r="114">
          <cell r="M114">
            <v>429.72012924241</v>
          </cell>
        </row>
        <row r="115">
          <cell r="M115">
            <v>432.52745692300419</v>
          </cell>
        </row>
        <row r="116">
          <cell r="M116">
            <v>435.32886825389005</v>
          </cell>
        </row>
        <row r="117">
          <cell r="M117">
            <v>438.11614374253611</v>
          </cell>
        </row>
        <row r="118">
          <cell r="M118">
            <v>440.90341923118211</v>
          </cell>
        </row>
        <row r="119">
          <cell r="M119">
            <v>443.69069471982817</v>
          </cell>
        </row>
        <row r="120">
          <cell r="M120">
            <v>446.58629940444564</v>
          </cell>
        </row>
        <row r="121">
          <cell r="M121">
            <v>449.57232113917269</v>
          </cell>
        </row>
        <row r="122">
          <cell r="M122">
            <v>452.37781919687319</v>
          </cell>
        </row>
        <row r="123">
          <cell r="M123">
            <v>454.94669561095776</v>
          </cell>
        </row>
        <row r="124">
          <cell r="M124">
            <v>457.41709963006701</v>
          </cell>
        </row>
        <row r="125">
          <cell r="M125">
            <v>459.88750364917638</v>
          </cell>
        </row>
        <row r="126">
          <cell r="M126">
            <v>462.35790766828563</v>
          </cell>
        </row>
        <row r="127">
          <cell r="M127">
            <v>464.82215316301676</v>
          </cell>
        </row>
        <row r="128">
          <cell r="M128">
            <v>467.15321133532689</v>
          </cell>
        </row>
        <row r="129">
          <cell r="M129">
            <v>469.25629921279307</v>
          </cell>
        </row>
        <row r="130">
          <cell r="M130">
            <v>471.21388271908182</v>
          </cell>
        </row>
        <row r="131">
          <cell r="M131">
            <v>474.46148055114747</v>
          </cell>
        </row>
        <row r="132">
          <cell r="M132">
            <v>477.87876498487293</v>
          </cell>
        </row>
        <row r="133">
          <cell r="M133">
            <v>481.29604941859844</v>
          </cell>
        </row>
        <row r="134">
          <cell r="M134">
            <v>484.71333385232396</v>
          </cell>
        </row>
        <row r="135">
          <cell r="M135">
            <v>488.13061828604941</v>
          </cell>
        </row>
        <row r="136">
          <cell r="M136">
            <v>491.54790271977492</v>
          </cell>
        </row>
        <row r="137">
          <cell r="M137">
            <v>494.96518715350038</v>
          </cell>
        </row>
        <row r="138">
          <cell r="M138">
            <v>498.38247158722589</v>
          </cell>
        </row>
        <row r="139">
          <cell r="M139">
            <v>501.79975602095135</v>
          </cell>
        </row>
        <row r="140">
          <cell r="M140">
            <v>505.21704045467686</v>
          </cell>
        </row>
        <row r="141">
          <cell r="M141">
            <v>508.42495906265128</v>
          </cell>
        </row>
        <row r="142">
          <cell r="M142">
            <v>509.4476862583482</v>
          </cell>
        </row>
        <row r="143">
          <cell r="M143">
            <v>510.47041345404517</v>
          </cell>
        </row>
        <row r="144">
          <cell r="M144">
            <v>511.49314064974209</v>
          </cell>
        </row>
        <row r="145">
          <cell r="M145">
            <v>512.51586784543895</v>
          </cell>
        </row>
        <row r="146">
          <cell r="M146">
            <v>513.53859504113586</v>
          </cell>
        </row>
        <row r="147">
          <cell r="M147">
            <v>514.56132223683289</v>
          </cell>
        </row>
        <row r="148">
          <cell r="M148">
            <v>515.58404943252981</v>
          </cell>
        </row>
        <row r="149">
          <cell r="M149">
            <v>516.60677662822661</v>
          </cell>
        </row>
        <row r="150">
          <cell r="M150">
            <v>517.62950382392364</v>
          </cell>
        </row>
        <row r="151">
          <cell r="M151">
            <v>518.65223101962044</v>
          </cell>
        </row>
        <row r="152">
          <cell r="M152">
            <v>520.03576196667382</v>
          </cell>
        </row>
        <row r="153">
          <cell r="M153">
            <v>521.83388521891868</v>
          </cell>
        </row>
        <row r="154">
          <cell r="M154">
            <v>523.63200847116377</v>
          </cell>
        </row>
        <row r="155">
          <cell r="M155">
            <v>525.46252038737623</v>
          </cell>
        </row>
        <row r="156">
          <cell r="M156">
            <v>527.3011294695807</v>
          </cell>
        </row>
        <row r="157">
          <cell r="M157">
            <v>529.13973855178529</v>
          </cell>
        </row>
        <row r="158">
          <cell r="M158">
            <v>530.36306025396311</v>
          </cell>
        </row>
        <row r="159">
          <cell r="M159">
            <v>531.5321154749322</v>
          </cell>
        </row>
        <row r="160">
          <cell r="M160">
            <v>532.70117069590128</v>
          </cell>
        </row>
        <row r="161">
          <cell r="M161">
            <v>533.87022591687025</v>
          </cell>
        </row>
        <row r="162">
          <cell r="M162">
            <v>535.03928113783934</v>
          </cell>
        </row>
        <row r="163">
          <cell r="M163">
            <v>536.20833635880831</v>
          </cell>
        </row>
        <row r="164">
          <cell r="M164">
            <v>537.37739157977751</v>
          </cell>
        </row>
        <row r="165">
          <cell r="M165">
            <v>538.54644680074648</v>
          </cell>
        </row>
        <row r="166">
          <cell r="M166">
            <v>539.71550202171557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总纲"/>
      <sheetName val="基础状态预期"/>
      <sheetName val="圣人事件"/>
      <sheetName val="传记奖励"/>
      <sheetName val="产出汇总"/>
      <sheetName val="圣人杂项"/>
      <sheetName val="天赋内容设计（备份）"/>
      <sheetName val="圣人研究设计"/>
      <sheetName val="功能-圣人研究"/>
      <sheetName val="圣人天赋"/>
      <sheetName val="圣人主推（去掉）"/>
      <sheetName val="圣人评分"/>
      <sheetName val="圣人加成属性战力计算"/>
      <sheetName val="圣人好感度（废弃）"/>
      <sheetName val="天赋内容设计"/>
      <sheetName val="圣人好感度"/>
      <sheetName val="钻石奖励汇总"/>
      <sheetName val="Sheet3"/>
    </sheetNames>
    <sheetDataSet>
      <sheetData sheetId="0"/>
      <sheetData sheetId="1"/>
      <sheetData sheetId="2">
        <row r="12">
          <cell r="M12" t="str">
            <v>非r</v>
          </cell>
        </row>
      </sheetData>
      <sheetData sheetId="3"/>
      <sheetData sheetId="4"/>
      <sheetData sheetId="5">
        <row r="5">
          <cell r="D5">
            <v>9.0294360719185391</v>
          </cell>
        </row>
      </sheetData>
      <sheetData sheetId="6"/>
      <sheetData sheetId="7"/>
      <sheetData sheetId="8"/>
      <sheetData sheetId="9">
        <row r="7">
          <cell r="AM7">
            <v>0</v>
          </cell>
        </row>
        <row r="8">
          <cell r="CA8">
            <v>0</v>
          </cell>
          <cell r="CB8">
            <v>0</v>
          </cell>
          <cell r="CC8">
            <v>0</v>
          </cell>
          <cell r="CD8">
            <v>0</v>
          </cell>
          <cell r="CE8">
            <v>0</v>
          </cell>
        </row>
        <row r="9">
          <cell r="CA9">
            <v>0</v>
          </cell>
          <cell r="CB9">
            <v>0</v>
          </cell>
          <cell r="CC9">
            <v>0</v>
          </cell>
          <cell r="CD9">
            <v>0</v>
          </cell>
          <cell r="CE9">
            <v>0</v>
          </cell>
        </row>
        <row r="10"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</row>
        <row r="11">
          <cell r="CA11">
            <v>0</v>
          </cell>
          <cell r="CB11">
            <v>0</v>
          </cell>
          <cell r="CC11">
            <v>0</v>
          </cell>
          <cell r="CD11">
            <v>0</v>
          </cell>
          <cell r="CE11">
            <v>0</v>
          </cell>
        </row>
        <row r="12">
          <cell r="CA12">
            <v>0</v>
          </cell>
          <cell r="CB12">
            <v>0</v>
          </cell>
          <cell r="CC12">
            <v>0</v>
          </cell>
          <cell r="CD12">
            <v>0</v>
          </cell>
          <cell r="CE12">
            <v>0</v>
          </cell>
        </row>
        <row r="13">
          <cell r="CA13">
            <v>0</v>
          </cell>
          <cell r="CB13">
            <v>0</v>
          </cell>
          <cell r="CC13">
            <v>0</v>
          </cell>
          <cell r="CD13">
            <v>0</v>
          </cell>
          <cell r="CE13">
            <v>0</v>
          </cell>
        </row>
        <row r="14">
          <cell r="CA14">
            <v>0</v>
          </cell>
          <cell r="CB14">
            <v>0</v>
          </cell>
          <cell r="CC14">
            <v>0</v>
          </cell>
          <cell r="CD14">
            <v>0</v>
          </cell>
          <cell r="CE14">
            <v>0</v>
          </cell>
        </row>
        <row r="15">
          <cell r="CA15">
            <v>0</v>
          </cell>
          <cell r="CB15">
            <v>0</v>
          </cell>
          <cell r="CC15">
            <v>0</v>
          </cell>
          <cell r="CD15">
            <v>0</v>
          </cell>
          <cell r="CE15">
            <v>0</v>
          </cell>
        </row>
        <row r="16">
          <cell r="CA16">
            <v>0</v>
          </cell>
          <cell r="CB16">
            <v>0</v>
          </cell>
          <cell r="CC16">
            <v>0</v>
          </cell>
          <cell r="CD16">
            <v>0</v>
          </cell>
          <cell r="CE16">
            <v>587.9312103013084</v>
          </cell>
        </row>
        <row r="17">
          <cell r="CA17">
            <v>0</v>
          </cell>
          <cell r="CB17">
            <v>0</v>
          </cell>
          <cell r="CC17">
            <v>0</v>
          </cell>
          <cell r="CD17">
            <v>12085.660534102863</v>
          </cell>
          <cell r="CE17">
            <v>26995.728708596758</v>
          </cell>
        </row>
        <row r="18">
          <cell r="CA18">
            <v>0</v>
          </cell>
          <cell r="CB18">
            <v>7472.2221822345709</v>
          </cell>
          <cell r="CC18">
            <v>19668.58965850735</v>
          </cell>
          <cell r="CD18">
            <v>35167.418943832934</v>
          </cell>
          <cell r="CE18">
            <v>45858.487296560765</v>
          </cell>
        </row>
        <row r="19">
          <cell r="CA19">
            <v>14390.359692868164</v>
          </cell>
          <cell r="CB19">
            <v>25026.765096098832</v>
          </cell>
          <cell r="CC19">
            <v>36381.604648805631</v>
          </cell>
          <cell r="CD19">
            <v>50674.160799314312</v>
          </cell>
          <cell r="CE19">
            <v>64286.463054568769</v>
          </cell>
        </row>
        <row r="20">
          <cell r="CA20">
            <v>29013.757059990123</v>
          </cell>
          <cell r="CB20">
            <v>37210.807800974391</v>
          </cell>
          <cell r="CC20">
            <v>49475.733794649532</v>
          </cell>
          <cell r="CD20">
            <v>69225.740477725762</v>
          </cell>
          <cell r="CE20">
            <v>86632.693174893939</v>
          </cell>
        </row>
        <row r="21">
          <cell r="CA21">
            <v>38781.247650848731</v>
          </cell>
          <cell r="CB21">
            <v>48471.439094709865</v>
          </cell>
          <cell r="CC21">
            <v>64549.546812002911</v>
          </cell>
          <cell r="CD21">
            <v>88109.024945065656</v>
          </cell>
          <cell r="CE21">
            <v>109126.16090402093</v>
          </cell>
        </row>
        <row r="22">
          <cell r="CA22">
            <v>50055.282714510176</v>
          </cell>
          <cell r="CB22">
            <v>62269.033527309744</v>
          </cell>
          <cell r="CC22">
            <v>81641.884170322082</v>
          </cell>
          <cell r="CD22">
            <v>111041.62679431122</v>
          </cell>
          <cell r="CE22">
            <v>151838.56553308197</v>
          </cell>
        </row>
        <row r="23">
          <cell r="CA23">
            <v>62931.094028574167</v>
          </cell>
          <cell r="CB23">
            <v>77634.579238028266</v>
          </cell>
          <cell r="CC23">
            <v>100731.08693074032</v>
          </cell>
          <cell r="CD23">
            <v>154057.27477153484</v>
          </cell>
          <cell r="CE23">
            <v>237604.31121917383</v>
          </cell>
        </row>
        <row r="24">
          <cell r="CA24">
            <v>77375.807752575842</v>
          </cell>
          <cell r="CB24">
            <v>94064.22881490663</v>
          </cell>
          <cell r="CC24">
            <v>135638.87226688181</v>
          </cell>
          <cell r="CD24">
            <v>222428.36206060962</v>
          </cell>
          <cell r="CE24">
            <v>335000.08279470296</v>
          </cell>
        </row>
        <row r="25">
          <cell r="CA25">
            <v>93175.250025345813</v>
          </cell>
          <cell r="CB25">
            <v>131423.90180630892</v>
          </cell>
          <cell r="CC25">
            <v>199589.47438924975</v>
          </cell>
          <cell r="CD25">
            <v>324846.68124769791</v>
          </cell>
          <cell r="CE25">
            <v>467226.2729558975</v>
          </cell>
        </row>
        <row r="26">
          <cell r="CA26">
            <v>133137.84496899488</v>
          </cell>
          <cell r="CB26">
            <v>185826.44415609425</v>
          </cell>
          <cell r="CC26">
            <v>282780.58959834208</v>
          </cell>
          <cell r="CD26">
            <v>440526.64634769422</v>
          </cell>
          <cell r="CE26">
            <v>819400.59122553305</v>
          </cell>
        </row>
        <row r="27">
          <cell r="CA27">
            <v>183189.7080489904</v>
          </cell>
          <cell r="CB27">
            <v>259015.48646784539</v>
          </cell>
          <cell r="CC27">
            <v>378333.75783552782</v>
          </cell>
          <cell r="CD27">
            <v>721544.39857894578</v>
          </cell>
          <cell r="CE27">
            <v>1200404.7496066254</v>
          </cell>
        </row>
        <row r="28">
          <cell r="CA28">
            <v>255375.45781651977</v>
          </cell>
          <cell r="CB28">
            <v>346237.38116759446</v>
          </cell>
          <cell r="CC28">
            <v>606510.20497383666</v>
          </cell>
          <cell r="CD28">
            <v>1080435.1664319523</v>
          </cell>
          <cell r="CE28">
            <v>1844968.6354219299</v>
          </cell>
        </row>
        <row r="29">
          <cell r="CA29">
            <v>337766.8271602419</v>
          </cell>
          <cell r="CB29">
            <v>549472.14882987586</v>
          </cell>
          <cell r="CC29">
            <v>915315.47040477104</v>
          </cell>
          <cell r="CD29">
            <v>1618174.8926322942</v>
          </cell>
          <cell r="CE29">
            <v>2599921.7133724061</v>
          </cell>
        </row>
        <row r="30">
          <cell r="CA30">
            <v>536916.21575557673</v>
          </cell>
          <cell r="CB30">
            <v>812413.77517021459</v>
          </cell>
          <cell r="CC30">
            <v>1325244.5125740345</v>
          </cell>
          <cell r="CD30">
            <v>2179287.7295252848</v>
          </cell>
          <cell r="CE30">
            <v>3607110.2918592594</v>
          </cell>
        </row>
        <row r="31">
          <cell r="CA31">
            <v>786361.94083114178</v>
          </cell>
          <cell r="CB31">
            <v>1182986.1430966794</v>
          </cell>
          <cell r="CC31">
            <v>1832462.1473123329</v>
          </cell>
          <cell r="CD31">
            <v>3108674.3414287986</v>
          </cell>
          <cell r="CE31">
            <v>4838126.2017060472</v>
          </cell>
        </row>
        <row r="32">
          <cell r="CA32">
            <v>1131705.6893124697</v>
          </cell>
          <cell r="CB32">
            <v>1621748.1182056302</v>
          </cell>
          <cell r="CC32">
            <v>2554987.6840605238</v>
          </cell>
          <cell r="CD32">
            <v>4120050.191900224</v>
          </cell>
          <cell r="CE32">
            <v>6336874.9751945734</v>
          </cell>
        </row>
        <row r="33">
          <cell r="CA33">
            <v>1539544.352177534</v>
          </cell>
          <cell r="CB33">
            <v>2231473.6808453193</v>
          </cell>
          <cell r="CC33">
            <v>3409779.6530598057</v>
          </cell>
          <cell r="CD33">
            <v>5384542.7953231018</v>
          </cell>
          <cell r="CE33">
            <v>7982022.2671248754</v>
          </cell>
        </row>
        <row r="34">
          <cell r="CA34">
            <v>2105535.25941128</v>
          </cell>
          <cell r="CB34">
            <v>2990598.8186966339</v>
          </cell>
          <cell r="CC34">
            <v>4449027.5458576288</v>
          </cell>
          <cell r="CD34">
            <v>6773378.1950232554</v>
          </cell>
          <cell r="CE34">
            <v>10117616.859029427</v>
          </cell>
        </row>
        <row r="35">
          <cell r="CA35">
            <v>2816370.52665189</v>
          </cell>
          <cell r="CB35">
            <v>3880478.2067913092</v>
          </cell>
          <cell r="CC35">
            <v>5614576.531090688</v>
          </cell>
          <cell r="CD35">
            <v>8476091.1331118289</v>
          </cell>
          <cell r="CE35">
            <v>12517888.940381832</v>
          </cell>
        </row>
        <row r="36">
          <cell r="CA36">
            <v>3649052.188979154</v>
          </cell>
          <cell r="CB36">
            <v>4959733.2027874775</v>
          </cell>
          <cell r="CC36">
            <v>7085231.03047881</v>
          </cell>
          <cell r="CD36">
            <v>10555448.35245469</v>
          </cell>
          <cell r="CE36">
            <v>15499367.106191985</v>
          </cell>
        </row>
        <row r="37">
          <cell r="CA37">
            <v>4648223.5855737589</v>
          </cell>
          <cell r="CB37">
            <v>6180993.6893830895</v>
          </cell>
          <cell r="CC37">
            <v>8750927.6838893685</v>
          </cell>
          <cell r="CD37">
            <v>12790034.902146291</v>
          </cell>
          <cell r="CE37">
            <v>18514246.565398216</v>
          </cell>
        </row>
        <row r="38">
          <cell r="CA38">
            <v>5766517.7567057274</v>
          </cell>
          <cell r="CB38">
            <v>7665365.0378862098</v>
          </cell>
          <cell r="CC38">
            <v>10609951.369517241</v>
          </cell>
          <cell r="CD38">
            <v>15234794.202346539</v>
          </cell>
          <cell r="CE38">
            <v>22156217.718094304</v>
          </cell>
        </row>
        <row r="39">
          <cell r="CA39">
            <v>7134122.124331411</v>
          </cell>
          <cell r="CB39">
            <v>9264759.5583589114</v>
          </cell>
          <cell r="CC39">
            <v>12675349.049909975</v>
          </cell>
          <cell r="CD39">
            <v>18035747.958724856</v>
          </cell>
          <cell r="CE39">
            <v>25985486.116094664</v>
          </cell>
        </row>
        <row r="40">
          <cell r="CA40">
            <v>8602737.4815722238</v>
          </cell>
          <cell r="CB40">
            <v>11052604.973794825</v>
          </cell>
          <cell r="CC40">
            <v>14877541.046907427</v>
          </cell>
          <cell r="CD40">
            <v>21104152.249539156</v>
          </cell>
          <cell r="CE40">
            <v>30248706.603214912</v>
          </cell>
        </row>
        <row r="41">
          <cell r="CA41">
            <v>10322027.579913644</v>
          </cell>
          <cell r="CB41">
            <v>13028355.571897764</v>
          </cell>
          <cell r="CC41">
            <v>17573286.97424639</v>
          </cell>
          <cell r="CD41">
            <v>24613267.881182335</v>
          </cell>
          <cell r="CE41">
            <v>34979541.616089955</v>
          </cell>
        </row>
        <row r="42">
          <cell r="CA42">
            <v>12164717.081717398</v>
          </cell>
          <cell r="CB42">
            <v>15393992.623682335</v>
          </cell>
          <cell r="CC42">
            <v>20482867.773013346</v>
          </cell>
          <cell r="CD42">
            <v>28393343.121241964</v>
          </cell>
          <cell r="CE42">
            <v>40531944.848847143</v>
          </cell>
        </row>
        <row r="43">
          <cell r="CA43">
            <v>14309761.647238707</v>
          </cell>
          <cell r="CB43">
            <v>17943471.596976023</v>
          </cell>
          <cell r="CC43">
            <v>23654304.967466332</v>
          </cell>
          <cell r="CD43">
            <v>32498514.515318692</v>
          </cell>
          <cell r="CE43">
            <v>46220071.516889602</v>
          </cell>
        </row>
        <row r="44">
          <cell r="CA44">
            <v>16653765.696785454</v>
          </cell>
          <cell r="CB44">
            <v>20717253.394537978</v>
          </cell>
          <cell r="CC44">
            <v>27046362.899221692</v>
          </cell>
          <cell r="CD44">
            <v>37283118.152642637</v>
          </cell>
          <cell r="CE44">
            <v>52982273.145125128</v>
          </cell>
        </row>
        <row r="45">
          <cell r="CA45">
            <v>19235398.044343073</v>
          </cell>
          <cell r="CB45">
            <v>23715205.009918116</v>
          </cell>
          <cell r="CC45">
            <v>31048324.575406674</v>
          </cell>
          <cell r="CD45">
            <v>42420535.84721452</v>
          </cell>
          <cell r="CE45">
            <v>60232285.834165379</v>
          </cell>
        </row>
        <row r="46">
          <cell r="CA46">
            <v>22059136.057128035</v>
          </cell>
          <cell r="CB46">
            <v>27144083.453823306</v>
          </cell>
          <cell r="CC46">
            <v>35451441.414076768</v>
          </cell>
          <cell r="CD46">
            <v>48466162.099673137</v>
          </cell>
          <cell r="CE46">
            <v>68496028.765903175</v>
          </cell>
        </row>
        <row r="47">
          <cell r="CA47">
            <v>25245521.472876996</v>
          </cell>
          <cell r="CB47">
            <v>31089497.873132426</v>
          </cell>
          <cell r="CC47">
            <v>40496394.794083521</v>
          </cell>
          <cell r="CD47">
            <v>55207923.027164601</v>
          </cell>
          <cell r="CE47">
            <v>78303397.555215642</v>
          </cell>
        </row>
        <row r="48">
          <cell r="CA48">
            <v>29030952.075269703</v>
          </cell>
          <cell r="CB48">
            <v>35519372.230288528</v>
          </cell>
          <cell r="CC48">
            <v>46241899.751805261</v>
          </cell>
          <cell r="CD48">
            <v>63091071.273074716</v>
          </cell>
          <cell r="CE48">
            <v>89098672.627910629</v>
          </cell>
        </row>
        <row r="49">
          <cell r="CA49">
            <v>33105776.196971305</v>
          </cell>
          <cell r="CB49">
            <v>40752294.172098227</v>
          </cell>
          <cell r="CC49">
            <v>52796019.42821458</v>
          </cell>
          <cell r="CD49">
            <v>72014740.270682499</v>
          </cell>
          <cell r="CE49">
            <v>101227346.51304415</v>
          </cell>
        </row>
        <row r="50">
          <cell r="CA50">
            <v>37813376.280991904</v>
          </cell>
          <cell r="CB50">
            <v>46167544.687494375</v>
          </cell>
          <cell r="CC50">
            <v>60105024.239913166</v>
          </cell>
          <cell r="CD50">
            <v>81271998.104562342</v>
          </cell>
          <cell r="CE50">
            <v>113451416.73223397</v>
          </cell>
        </row>
        <row r="51">
          <cell r="CA51">
            <v>42858857.123278797</v>
          </cell>
          <cell r="CB51">
            <v>52595328.71982567</v>
          </cell>
          <cell r="CC51">
            <v>67821272.235533342</v>
          </cell>
          <cell r="CD51">
            <v>91402853.521467075</v>
          </cell>
          <cell r="CE51">
            <v>127412148.95827153</v>
          </cell>
        </row>
        <row r="52">
          <cell r="CA52">
            <v>48742481.109113798</v>
          </cell>
          <cell r="CB52">
            <v>59497063.472788937</v>
          </cell>
          <cell r="CC52">
            <v>76478015.270400509</v>
          </cell>
          <cell r="CD52">
            <v>102572575.82700685</v>
          </cell>
          <cell r="CE52">
            <v>142501658.34235618</v>
          </cell>
        </row>
        <row r="53">
          <cell r="CA53">
            <v>55181817.406245038</v>
          </cell>
          <cell r="CB53">
            <v>67116549.781459183</v>
          </cell>
          <cell r="CC53">
            <v>85693561.393296361</v>
          </cell>
          <cell r="CD53">
            <v>115094709.29119335</v>
          </cell>
          <cell r="CE53">
            <v>158274743.75940734</v>
          </cell>
        </row>
        <row r="54">
          <cell r="CA54">
            <v>62270981.053998888</v>
          </cell>
          <cell r="CB54">
            <v>75396086.70838818</v>
          </cell>
          <cell r="CC54">
            <v>96258456.801717415</v>
          </cell>
          <cell r="CD54">
            <v>128460270.70181111</v>
          </cell>
          <cell r="CE54">
            <v>175399676.40881467</v>
          </cell>
        </row>
        <row r="55">
          <cell r="CA55">
            <v>70049443.279694885</v>
          </cell>
          <cell r="CB55">
            <v>84504892.500160798</v>
          </cell>
          <cell r="CC55">
            <v>107799084.07721098</v>
          </cell>
          <cell r="CD55">
            <v>142650858.50840878</v>
          </cell>
          <cell r="CE55">
            <v>193740078.83182678</v>
          </cell>
        </row>
        <row r="56">
          <cell r="CA56">
            <v>78563014.651423365</v>
          </cell>
          <cell r="CB56">
            <v>94829563.163440764</v>
          </cell>
          <cell r="CC56">
            <v>120051362.13436905</v>
          </cell>
          <cell r="CD56">
            <v>157835456.63519377</v>
          </cell>
          <cell r="CE56">
            <v>215180364.53067473</v>
          </cell>
        </row>
        <row r="57">
          <cell r="CA57">
            <v>88245415.301146582</v>
          </cell>
          <cell r="CB57">
            <v>105985372.19397558</v>
          </cell>
          <cell r="CC57">
            <v>133373707.08400473</v>
          </cell>
          <cell r="CD57">
            <v>175276021.82010257</v>
          </cell>
          <cell r="CE57">
            <v>238596330.26765689</v>
          </cell>
        </row>
        <row r="58">
          <cell r="CA58">
            <v>98622755.371163994</v>
          </cell>
          <cell r="CB58">
            <v>117608188.07110824</v>
          </cell>
          <cell r="CC58">
            <v>147619793.78214303</v>
          </cell>
          <cell r="CD58">
            <v>194285363.4445788</v>
          </cell>
          <cell r="CE58">
            <v>262803391.30391759</v>
          </cell>
        </row>
        <row r="59">
          <cell r="CA59">
            <v>110127708.6830657</v>
          </cell>
          <cell r="CB59">
            <v>130826180.2435908</v>
          </cell>
          <cell r="CC59">
            <v>164637115.56200838</v>
          </cell>
          <cell r="CD59">
            <v>215613160.86525702</v>
          </cell>
          <cell r="CE59">
            <v>289481815.81966919</v>
          </cell>
        </row>
        <row r="60">
          <cell r="CA60">
            <v>122468824.95713246</v>
          </cell>
          <cell r="CB60">
            <v>145756130.01403075</v>
          </cell>
          <cell r="CC60">
            <v>183064767.91201878</v>
          </cell>
          <cell r="CD60">
            <v>237782984.16070473</v>
          </cell>
          <cell r="CE60">
            <v>319051065.61192435</v>
          </cell>
        </row>
        <row r="61">
          <cell r="CA61">
            <v>136083268.72453949</v>
          </cell>
          <cell r="CB61">
            <v>161864013.50127277</v>
          </cell>
          <cell r="CC61">
            <v>201634328.13412231</v>
          </cell>
          <cell r="CD61">
            <v>260936551.68035492</v>
          </cell>
          <cell r="CE61">
            <v>349428558.1354692</v>
          </cell>
        </row>
        <row r="62">
          <cell r="CA62">
            <v>150845746.14337972</v>
          </cell>
          <cell r="CB62">
            <v>178478950.25990567</v>
          </cell>
          <cell r="CC62">
            <v>221293205.05832329</v>
          </cell>
          <cell r="CD62">
            <v>286818633.02477038</v>
          </cell>
          <cell r="CE62">
            <v>383093861.79380667</v>
          </cell>
        </row>
        <row r="63">
          <cell r="CA63">
            <v>166724332.2541557</v>
          </cell>
          <cell r="CB63">
            <v>196156951.72181287</v>
          </cell>
          <cell r="CC63">
            <v>243330879.20702973</v>
          </cell>
          <cell r="CD63">
            <v>314537496.54767835</v>
          </cell>
          <cell r="CE63">
            <v>421624655.88544029</v>
          </cell>
        </row>
        <row r="64">
          <cell r="CA64">
            <v>183820601.58463448</v>
          </cell>
          <cell r="CB64">
            <v>216159126.48862392</v>
          </cell>
          <cell r="CC64">
            <v>267704009.12963173</v>
          </cell>
          <cell r="CD64">
            <v>346515888.83324623</v>
          </cell>
          <cell r="CE64">
            <v>463892416.54970223</v>
          </cell>
        </row>
        <row r="65">
          <cell r="CA65">
            <v>202341933.14634269</v>
          </cell>
          <cell r="CB65">
            <v>237815389.25189742</v>
          </cell>
          <cell r="CC65">
            <v>294585804.54098547</v>
          </cell>
          <cell r="CD65">
            <v>382179955.64687425</v>
          </cell>
          <cell r="CE65">
            <v>509651513.46170819</v>
          </cell>
        </row>
        <row r="66">
          <cell r="CA66">
            <v>223290643.25234473</v>
          </cell>
          <cell r="CB66">
            <v>261840132.89833951</v>
          </cell>
          <cell r="CC66">
            <v>325619518.22378111</v>
          </cell>
          <cell r="CD66">
            <v>420634033.59283912</v>
          </cell>
          <cell r="CE66">
            <v>560100987.58330357</v>
          </cell>
        </row>
        <row r="67">
          <cell r="CA67">
            <v>245742914.81832314</v>
          </cell>
          <cell r="CB67">
            <v>289392142.97595811</v>
          </cell>
          <cell r="CC67">
            <v>358678817.16701311</v>
          </cell>
          <cell r="CD67">
            <v>462612601.43462175</v>
          </cell>
          <cell r="CE67">
            <v>615834453.46187055</v>
          </cell>
        </row>
        <row r="68">
          <cell r="CA68">
            <v>271910497.97204709</v>
          </cell>
          <cell r="CB68">
            <v>319648434.59015286</v>
          </cell>
          <cell r="CC68">
            <v>395323310.27270359</v>
          </cell>
          <cell r="CD68">
            <v>508631265.95708323</v>
          </cell>
          <cell r="CE68">
            <v>673867962.02692389</v>
          </cell>
        </row>
        <row r="69">
          <cell r="CA69">
            <v>300231635.43319279</v>
          </cell>
          <cell r="CB69">
            <v>352269628.86897802</v>
          </cell>
          <cell r="CC69">
            <v>434998428.98135149</v>
          </cell>
          <cell r="CD69">
            <v>558264977.03181028</v>
          </cell>
          <cell r="CE69">
            <v>743293690.19573247</v>
          </cell>
        </row>
        <row r="70">
          <cell r="CA70">
            <v>331035625.69350207</v>
          </cell>
          <cell r="CB70">
            <v>387881233.38986731</v>
          </cell>
          <cell r="CC70">
            <v>477184461.2470153</v>
          </cell>
          <cell r="CD70">
            <v>612871452.42028809</v>
          </cell>
          <cell r="CE70">
            <v>815829985.69892311</v>
          </cell>
        </row>
        <row r="71">
          <cell r="CA71">
            <v>364197199.41317374</v>
          </cell>
          <cell r="CB71">
            <v>425681641.17206365</v>
          </cell>
          <cell r="CC71">
            <v>522884284.40982646</v>
          </cell>
          <cell r="CD71">
            <v>673515886.87044358</v>
          </cell>
          <cell r="CE71">
            <v>892431977.88193965</v>
          </cell>
        </row>
        <row r="72">
          <cell r="CA72">
            <v>399631807.73380858</v>
          </cell>
          <cell r="CB72">
            <v>465894907.59745014</v>
          </cell>
          <cell r="CC72">
            <v>574918124.73948956</v>
          </cell>
          <cell r="CD72">
            <v>737840215.84596956</v>
          </cell>
          <cell r="CE72">
            <v>969797750.16008162</v>
          </cell>
        </row>
        <row r="73">
          <cell r="CA73">
            <v>437545261.95463777</v>
          </cell>
          <cell r="CB73">
            <v>511089673.61757553</v>
          </cell>
          <cell r="CC73">
            <v>630061427.48411345</v>
          </cell>
          <cell r="CD73">
            <v>803465382.72288513</v>
          </cell>
          <cell r="CE73">
            <v>1061261188.1476305</v>
          </cell>
        </row>
        <row r="74">
          <cell r="CA74">
            <v>479252430.68983221</v>
          </cell>
          <cell r="CB74">
            <v>560359285.19922233</v>
          </cell>
          <cell r="CC74">
            <v>687394579.97659969</v>
          </cell>
          <cell r="CD74">
            <v>873888603.56421781</v>
          </cell>
          <cell r="CE74">
            <v>1160543130.2863195</v>
          </cell>
        </row>
        <row r="75">
          <cell r="CA75">
            <v>525047125.79362071</v>
          </cell>
          <cell r="CB75">
            <v>612110345.7851156</v>
          </cell>
          <cell r="CC75">
            <v>746746128.05856514</v>
          </cell>
          <cell r="CD75">
            <v>957535313.44510019</v>
          </cell>
          <cell r="CE75">
            <v>1267240721.9152834</v>
          </cell>
        </row>
        <row r="76">
          <cell r="CA76">
            <v>574460760.85153949</v>
          </cell>
          <cell r="CB76">
            <v>666866357.3024255</v>
          </cell>
          <cell r="CC76">
            <v>818071088.51144326</v>
          </cell>
          <cell r="CD76">
            <v>1048594752.1111389</v>
          </cell>
          <cell r="CE76">
            <v>1384089045.0247462</v>
          </cell>
        </row>
        <row r="77">
          <cell r="CA77">
            <v>627995169.15713131</v>
          </cell>
          <cell r="CB77">
            <v>730074154.10439205</v>
          </cell>
          <cell r="CC77">
            <v>898990932.59978282</v>
          </cell>
          <cell r="CD77">
            <v>1149060308.6968083</v>
          </cell>
          <cell r="CE77">
            <v>1516866168.7647848</v>
          </cell>
        </row>
        <row r="78">
          <cell r="CA78">
            <v>686645843.07064545</v>
          </cell>
          <cell r="CB78">
            <v>802007329.96796441</v>
          </cell>
          <cell r="CC78">
            <v>985204578.56509507</v>
          </cell>
          <cell r="CD78">
            <v>1256902802.7382801</v>
          </cell>
          <cell r="CE78">
            <v>1674690759.6396453</v>
          </cell>
        </row>
        <row r="79">
          <cell r="CA79">
            <v>753566097.13131881</v>
          </cell>
          <cell r="CB79">
            <v>879124044.32909107</v>
          </cell>
          <cell r="CC79">
            <v>1076586171.9375925</v>
          </cell>
          <cell r="CD79">
            <v>1381981029.2414982</v>
          </cell>
          <cell r="CE79">
            <v>1841552892.6829221</v>
          </cell>
        </row>
        <row r="80">
          <cell r="CA80">
            <v>825646117.5682112</v>
          </cell>
          <cell r="CB80">
            <v>961207648.31184077</v>
          </cell>
          <cell r="CC80">
            <v>1179544289.4664798</v>
          </cell>
          <cell r="CD80">
            <v>1521753365.5287745</v>
          </cell>
          <cell r="CE80">
            <v>2032811590.5993075</v>
          </cell>
        </row>
        <row r="81">
          <cell r="CA81">
            <v>905716200.21510375</v>
          </cell>
          <cell r="CB81">
            <v>1053021865.0103453</v>
          </cell>
          <cell r="CC81">
            <v>1304253396.1596675</v>
          </cell>
          <cell r="CD81">
            <v>1681539661.7789385</v>
          </cell>
          <cell r="CE81">
            <v>2244042404.0121789</v>
          </cell>
        </row>
        <row r="82">
          <cell r="CA82">
            <v>991533189.9391309</v>
          </cell>
          <cell r="CB82">
            <v>1164362004.6439269</v>
          </cell>
          <cell r="CC82">
            <v>1439581801.1598115</v>
          </cell>
          <cell r="CD82">
            <v>1857937743.349385</v>
          </cell>
          <cell r="CE82">
            <v>2483990424.8430624</v>
          </cell>
        </row>
        <row r="83">
          <cell r="CA83">
            <v>1095463824.3451211</v>
          </cell>
          <cell r="CB83">
            <v>1282355205.5416787</v>
          </cell>
          <cell r="CC83">
            <v>1589384592.0330052</v>
          </cell>
          <cell r="CD83">
            <v>2051699300.4842486</v>
          </cell>
          <cell r="CE83">
            <v>2746558371.4047112</v>
          </cell>
        </row>
        <row r="84">
          <cell r="CA84">
            <v>1207019198.6580126</v>
          </cell>
          <cell r="CB84">
            <v>1418629085.6486623</v>
          </cell>
          <cell r="CC84">
            <v>1754453513.2554648</v>
          </cell>
          <cell r="CD84">
            <v>2266590261.2650666</v>
          </cell>
          <cell r="CE84">
            <v>3009849454.9093843</v>
          </cell>
        </row>
        <row r="85">
          <cell r="CA85">
            <v>1333584035.3933198</v>
          </cell>
          <cell r="CB85">
            <v>1563690546.7632303</v>
          </cell>
          <cell r="CC85">
            <v>1938143215.6892314</v>
          </cell>
          <cell r="CD85">
            <v>2493259112.3783898</v>
          </cell>
          <cell r="CE85">
            <v>3290385395.2661648</v>
          </cell>
        </row>
        <row r="86">
          <cell r="CA86">
            <v>1470432045.6559148</v>
          </cell>
          <cell r="CB86">
            <v>1727703770.8449659</v>
          </cell>
          <cell r="CC86">
            <v>2135617228.2931628</v>
          </cell>
          <cell r="CD86">
            <v>2727943715.3842402</v>
          </cell>
          <cell r="CE86">
            <v>3608117557.1739655</v>
          </cell>
        </row>
        <row r="87">
          <cell r="CA87">
            <v>1622159809.2301638</v>
          </cell>
          <cell r="CB87">
            <v>1904096937.9847517</v>
          </cell>
          <cell r="CC87">
            <v>2337665374.0237708</v>
          </cell>
          <cell r="CD87">
            <v>2980330883.8247318</v>
          </cell>
          <cell r="CE87">
            <v>3945994006.6825743</v>
          </cell>
        </row>
        <row r="88">
          <cell r="CA88">
            <v>1786716783.4256039</v>
          </cell>
          <cell r="CB88">
            <v>2085623215.3706505</v>
          </cell>
          <cell r="CC88">
            <v>2552556150.7021427</v>
          </cell>
          <cell r="CD88">
            <v>3269082284.2976236</v>
          </cell>
          <cell r="CE88">
            <v>4319208286.2751207</v>
          </cell>
        </row>
        <row r="89">
          <cell r="CA89">
            <v>1964660673.5421956</v>
          </cell>
          <cell r="CB89">
            <v>2285897891.2483115</v>
          </cell>
          <cell r="CC89">
            <v>2803533267.9211574</v>
          </cell>
          <cell r="CD89">
            <v>3585248913.3349738</v>
          </cell>
          <cell r="CE89">
            <v>4719757900.6831913</v>
          </cell>
        </row>
        <row r="90">
          <cell r="CA90">
            <v>2156455236.8406115</v>
          </cell>
          <cell r="CB90">
            <v>2513632243.0053673</v>
          </cell>
          <cell r="CC90">
            <v>3085061463.2313037</v>
          </cell>
          <cell r="CD90">
            <v>3932752629.6951804</v>
          </cell>
          <cell r="CE90">
            <v>5153101177.5652018</v>
          </cell>
        </row>
        <row r="91">
          <cell r="CA91">
            <v>2368476586.6567039</v>
          </cell>
          <cell r="CB91">
            <v>2764119868.258173</v>
          </cell>
          <cell r="CC91">
            <v>3381881295.1299548</v>
          </cell>
          <cell r="CD91">
            <v>4300894445.924758</v>
          </cell>
          <cell r="CE91">
            <v>5589927073.4331884</v>
          </cell>
        </row>
        <row r="92">
          <cell r="CA92">
            <v>2603115947.3035626</v>
          </cell>
          <cell r="CB92">
            <v>3027269116.0271201</v>
          </cell>
          <cell r="CC92">
            <v>3698968609.181653</v>
          </cell>
          <cell r="CD92">
            <v>4676736252.1555004</v>
          </cell>
          <cell r="CE92">
            <v>6049291451.3214474</v>
          </cell>
        </row>
        <row r="93">
          <cell r="CA93">
            <v>2857001225.0101805</v>
          </cell>
          <cell r="CB93">
            <v>3317883147.3348408</v>
          </cell>
          <cell r="CC93">
            <v>4031138677.3412838</v>
          </cell>
          <cell r="CD93">
            <v>5081971754.7688484</v>
          </cell>
          <cell r="CE93">
            <v>6442252394.9074669</v>
          </cell>
        </row>
        <row r="94">
          <cell r="CA94">
            <v>3133768896.6214304</v>
          </cell>
          <cell r="CB94">
            <v>3625047450.5842719</v>
          </cell>
          <cell r="CC94">
            <v>4379923458.8916426</v>
          </cell>
          <cell r="CD94">
            <v>5442186816.7915859</v>
          </cell>
          <cell r="CE94">
            <v>6859139634.8194237</v>
          </cell>
        </row>
        <row r="95">
          <cell r="CA95">
            <v>3424153723.1128807</v>
          </cell>
          <cell r="CB95">
            <v>3938707936.5789442</v>
          </cell>
          <cell r="CC95">
            <v>4720817553.2809095</v>
          </cell>
          <cell r="CD95">
            <v>5798750327.4127121</v>
          </cell>
          <cell r="CE95">
            <v>7268605864.0783749</v>
          </cell>
        </row>
        <row r="96">
          <cell r="CA96">
            <v>3712772848.4902878</v>
          </cell>
          <cell r="CB96">
            <v>4252142586.5582557</v>
          </cell>
          <cell r="CC96">
            <v>5029290590.7898455</v>
          </cell>
          <cell r="CD96">
            <v>6160387934.2318249</v>
          </cell>
          <cell r="CE96">
            <v>7661842469.8134537</v>
          </cell>
        </row>
        <row r="97">
          <cell r="CA97">
            <v>4019174879.4912777</v>
          </cell>
          <cell r="CB97">
            <v>4534704760.094985</v>
          </cell>
          <cell r="CC97">
            <v>5363791944.4313412</v>
          </cell>
          <cell r="CD97">
            <v>6494614164.1099072</v>
          </cell>
          <cell r="CE97">
            <v>8106036694.9598684</v>
          </cell>
        </row>
        <row r="98">
          <cell r="CA98">
            <v>4319450882.3889675</v>
          </cell>
          <cell r="CB98">
            <v>4872616606.5058632</v>
          </cell>
          <cell r="CC98">
            <v>5692616606.9565973</v>
          </cell>
          <cell r="CD98">
            <v>6901106065.3476658</v>
          </cell>
          <cell r="CE98">
            <v>8727408710.8152847</v>
          </cell>
        </row>
        <row r="99">
          <cell r="CA99">
            <v>4641278733.7311783</v>
          </cell>
          <cell r="CB99">
            <v>5176375371.2124519</v>
          </cell>
          <cell r="CC99">
            <v>6053449351.0690842</v>
          </cell>
          <cell r="CD99">
            <v>7443202717.808672</v>
          </cell>
          <cell r="CE99">
            <v>9371390366.2937927</v>
          </cell>
        </row>
        <row r="100">
          <cell r="CA100">
            <v>4940323289.3395224</v>
          </cell>
          <cell r="CB100">
            <v>5510205478.9151897</v>
          </cell>
          <cell r="CC100">
            <v>6522387150.3728609</v>
          </cell>
          <cell r="CD100">
            <v>8014164449.5592241</v>
          </cell>
          <cell r="CE100">
            <v>9984680793.7685795</v>
          </cell>
        </row>
        <row r="101">
          <cell r="CA101">
            <v>5259526090.2581711</v>
          </cell>
          <cell r="CB101">
            <v>5932778456.5680885</v>
          </cell>
          <cell r="CC101">
            <v>7034779253.8758526</v>
          </cell>
          <cell r="CD101">
            <v>8554725376.9605904</v>
          </cell>
          <cell r="CE101">
            <v>10628572564.285957</v>
          </cell>
        </row>
        <row r="102">
          <cell r="CA102">
            <v>5674049047.0220051</v>
          </cell>
          <cell r="CB102">
            <v>6416434611.4217997</v>
          </cell>
          <cell r="CC102">
            <v>7522448963.1458187</v>
          </cell>
          <cell r="CD102">
            <v>9115239902.2772331</v>
          </cell>
          <cell r="CE102">
            <v>11304994683.528687</v>
          </cell>
        </row>
        <row r="103">
          <cell r="CA103">
            <v>6131563899.0334435</v>
          </cell>
          <cell r="CB103">
            <v>6865919745.2116108</v>
          </cell>
          <cell r="CC103">
            <v>8018139752.0740709</v>
          </cell>
          <cell r="CD103">
            <v>9691260530.3397026</v>
          </cell>
          <cell r="CE103">
            <v>11995136372.594368</v>
          </cell>
        </row>
        <row r="104">
          <cell r="CA104">
            <v>6572798865.3596106</v>
          </cell>
          <cell r="CB104">
            <v>7331654968.3239498</v>
          </cell>
          <cell r="CC104">
            <v>8551091543.8132238</v>
          </cell>
          <cell r="CD104">
            <v>10312292625.560764</v>
          </cell>
          <cell r="CE104">
            <v>13251610146.727667</v>
          </cell>
        </row>
        <row r="105">
          <cell r="CA105">
            <v>7026642667.939333</v>
          </cell>
          <cell r="CB105">
            <v>7818455648.3962526</v>
          </cell>
          <cell r="CC105">
            <v>9100650512.8777523</v>
          </cell>
          <cell r="CD105">
            <v>11304332523.139523</v>
          </cell>
          <cell r="CE105">
            <v>14805056100.813034</v>
          </cell>
        </row>
        <row r="106">
          <cell r="CA106">
            <v>7472334232.1870222</v>
          </cell>
          <cell r="CB106">
            <v>8302418082.3667164</v>
          </cell>
          <cell r="CC106">
            <v>9903606122.6360226</v>
          </cell>
          <cell r="CD106">
            <v>12593996291.067072</v>
          </cell>
          <cell r="CE106">
            <v>16155997300.575022</v>
          </cell>
        </row>
        <row r="107">
          <cell r="CA107">
            <v>7922565771.6927795</v>
          </cell>
          <cell r="CB107">
            <v>8998576997.4740067</v>
          </cell>
          <cell r="CC107">
            <v>10995173297.220934</v>
          </cell>
          <cell r="CD107">
            <v>13769821842.066761</v>
          </cell>
          <cell r="CE107">
            <v>17475250044.899826</v>
          </cell>
        </row>
        <row r="108">
          <cell r="CA108">
            <v>8596980463.7173519</v>
          </cell>
          <cell r="CB108">
            <v>9990798850.4270058</v>
          </cell>
          <cell r="CC108">
            <v>12061546191.055529</v>
          </cell>
          <cell r="CD108">
            <v>14893706775.515764</v>
          </cell>
          <cell r="CE108">
            <v>18814143908.311905</v>
          </cell>
        </row>
        <row r="109">
          <cell r="CA109">
            <v>9530826466.5701828</v>
          </cell>
          <cell r="CB109">
            <v>10957990103.011948</v>
          </cell>
          <cell r="CC109">
            <v>13042456485.409077</v>
          </cell>
          <cell r="CD109">
            <v>16051238893.381348</v>
          </cell>
          <cell r="CE109">
            <v>20150093847.871655</v>
          </cell>
        </row>
        <row r="110">
          <cell r="CA110">
            <v>10480822963.566763</v>
          </cell>
          <cell r="CB110">
            <v>11886904361.04801</v>
          </cell>
          <cell r="CC110">
            <v>14106080879.337887</v>
          </cell>
          <cell r="CD110">
            <v>17230287057.635075</v>
          </cell>
          <cell r="CE110">
            <v>21803251607.289158</v>
          </cell>
        </row>
        <row r="111">
          <cell r="CA111">
            <v>11407353829.775866</v>
          </cell>
          <cell r="CB111">
            <v>12903658786.692066</v>
          </cell>
          <cell r="CC111">
            <v>15189484858.004993</v>
          </cell>
          <cell r="CD111">
            <v>18627472274.288406</v>
          </cell>
          <cell r="CE111">
            <v>24130440276.577164</v>
          </cell>
        </row>
        <row r="112">
          <cell r="CA112">
            <v>12366245147.00313</v>
          </cell>
          <cell r="CB112">
            <v>13879992282.611755</v>
          </cell>
          <cell r="CC112">
            <v>16370531459.815502</v>
          </cell>
          <cell r="CD112">
            <v>20610386466.936245</v>
          </cell>
          <cell r="CE112">
            <v>26513360788.838825</v>
          </cell>
        </row>
        <row r="113">
          <cell r="CA113">
            <v>13285575041.199564</v>
          </cell>
          <cell r="CB113">
            <v>14950903161.430521</v>
          </cell>
          <cell r="CC113">
            <v>18094400622.304443</v>
          </cell>
          <cell r="CD113">
            <v>22681472862.659176</v>
          </cell>
          <cell r="CE113">
            <v>28649121509.082108</v>
          </cell>
        </row>
        <row r="114">
          <cell r="CA114">
            <v>14325692612.213345</v>
          </cell>
          <cell r="CB114">
            <v>16510681783.048254</v>
          </cell>
          <cell r="CC114">
            <v>19950284493.852383</v>
          </cell>
          <cell r="CD114">
            <v>24509063092.072182</v>
          </cell>
          <cell r="CE114">
            <v>30901982733.614269</v>
          </cell>
        </row>
        <row r="115">
          <cell r="CA115">
            <v>15827818717.970736</v>
          </cell>
          <cell r="CB115">
            <v>18193391611.582161</v>
          </cell>
          <cell r="CC115">
            <v>21554472131.578953</v>
          </cell>
          <cell r="CD115">
            <v>26472396344.64542</v>
          </cell>
          <cell r="CE115">
            <v>33098317442.203377</v>
          </cell>
        </row>
        <row r="116">
          <cell r="CA116">
            <v>17435375207.54295</v>
          </cell>
          <cell r="CB116">
            <v>19688438603.223579</v>
          </cell>
          <cell r="CC116">
            <v>23293205885.376286</v>
          </cell>
          <cell r="CD116">
            <v>28366438076.928852</v>
          </cell>
          <cell r="CE116">
            <v>35454139869.132202</v>
          </cell>
        </row>
        <row r="117">
          <cell r="CA117">
            <v>18926006689.962204</v>
          </cell>
          <cell r="CB117">
            <v>21352793868.472034</v>
          </cell>
          <cell r="CC117">
            <v>25085420642.401367</v>
          </cell>
          <cell r="CD117">
            <v>30489705039.185959</v>
          </cell>
          <cell r="CE117">
            <v>38916156271.265228</v>
          </cell>
        </row>
        <row r="118">
          <cell r="CA118">
            <v>20523625955.24028</v>
          </cell>
          <cell r="CB118">
            <v>22978258378.669479</v>
          </cell>
          <cell r="CC118">
            <v>26942552523.433235</v>
          </cell>
          <cell r="CD118">
            <v>33409754137.422951</v>
          </cell>
          <cell r="CE118">
            <v>42977304033.551483</v>
          </cell>
        </row>
        <row r="119">
          <cell r="CA119">
            <v>22026847932.426666</v>
          </cell>
          <cell r="CB119">
            <v>24649693369.178329</v>
          </cell>
          <cell r="CC119">
            <v>29417476972.659443</v>
          </cell>
          <cell r="CD119">
            <v>36743265754.388657</v>
          </cell>
          <cell r="CE119">
            <v>46438334649.22361</v>
          </cell>
        </row>
        <row r="120">
          <cell r="CA120">
            <v>23612335181.017551</v>
          </cell>
          <cell r="CB120">
            <v>26932735452.724052</v>
          </cell>
          <cell r="CC120">
            <v>32372789483.652039</v>
          </cell>
          <cell r="CD120">
            <v>39859832920.978416</v>
          </cell>
          <cell r="CE120">
            <v>49897359215.737137</v>
          </cell>
        </row>
        <row r="121">
          <cell r="CA121">
            <v>25828450821.789272</v>
          </cell>
          <cell r="CB121">
            <v>29600752540.200455</v>
          </cell>
          <cell r="CC121">
            <v>35104346377.843483</v>
          </cell>
          <cell r="CD121">
            <v>42839581399.896713</v>
          </cell>
          <cell r="CE121">
            <v>53414002951.139885</v>
          </cell>
        </row>
        <row r="122">
          <cell r="CA122">
            <v>28355749987.233475</v>
          </cell>
          <cell r="CB122">
            <v>32052522371.780384</v>
          </cell>
          <cell r="CC122">
            <v>37721401676.617676</v>
          </cell>
          <cell r="CD122">
            <v>45885362158.863358</v>
          </cell>
          <cell r="CE122">
            <v>56895037388.558365</v>
          </cell>
        </row>
        <row r="123">
          <cell r="CA123">
            <v>30817084068.107723</v>
          </cell>
          <cell r="CB123">
            <v>34600272756.371048</v>
          </cell>
          <cell r="CC123">
            <v>40576680192.96244</v>
          </cell>
          <cell r="CD123">
            <v>49103799977.570358</v>
          </cell>
          <cell r="CE123">
            <v>61382814095.754066</v>
          </cell>
        </row>
        <row r="124">
          <cell r="CA124">
            <v>33325479790.848709</v>
          </cell>
          <cell r="CB124">
            <v>37263210654.496819</v>
          </cell>
          <cell r="CC124">
            <v>43440047447.096245</v>
          </cell>
          <cell r="CD124">
            <v>52984539770.585114</v>
          </cell>
          <cell r="CE124">
            <v>67551493921.755966</v>
          </cell>
        </row>
        <row r="125">
          <cell r="CA125">
            <v>35809750518.753548</v>
          </cell>
          <cell r="CB125">
            <v>39880638730.409348</v>
          </cell>
          <cell r="CC125">
            <v>46846299483.572113</v>
          </cell>
          <cell r="CD125">
            <v>58285102050.677292</v>
          </cell>
          <cell r="CE125">
            <v>73778062163.528473</v>
          </cell>
        </row>
        <row r="126">
          <cell r="CA126">
            <v>38299523992.01252</v>
          </cell>
          <cell r="CB126">
            <v>43044837219.049782</v>
          </cell>
          <cell r="CC126">
            <v>51462277112.171707</v>
          </cell>
          <cell r="CD126">
            <v>63662872888.094505</v>
          </cell>
          <cell r="CE126">
            <v>79257621140.656082</v>
          </cell>
        </row>
        <row r="127">
          <cell r="CA127">
            <v>41429259626.008644</v>
          </cell>
          <cell r="CB127">
            <v>47223126915.772713</v>
          </cell>
          <cell r="CC127">
            <v>56197369601.894646</v>
          </cell>
          <cell r="CD127">
            <v>68320218253.055954</v>
          </cell>
          <cell r="CE127">
            <v>85155406491.716202</v>
          </cell>
        </row>
        <row r="128">
          <cell r="CA128">
            <v>45398220385.242012</v>
          </cell>
          <cell r="CB128">
            <v>51446716674.195938</v>
          </cell>
          <cell r="CC128">
            <v>60296747742.125076</v>
          </cell>
          <cell r="CD128">
            <v>73281732645.430267</v>
          </cell>
          <cell r="CE128">
            <v>90712202937.384018</v>
          </cell>
        </row>
        <row r="129">
          <cell r="CA129">
            <v>49459767488.865028</v>
          </cell>
          <cell r="CB129">
            <v>55354322191.168114</v>
          </cell>
          <cell r="CC129">
            <v>64873249492.527603</v>
          </cell>
          <cell r="CD129">
            <v>78214919468.559769</v>
          </cell>
          <cell r="CE129">
            <v>96864585744.58226</v>
          </cell>
        </row>
        <row r="130">
          <cell r="CA130">
            <v>53399695196.519157</v>
          </cell>
          <cell r="CB130">
            <v>59681958034.097176</v>
          </cell>
          <cell r="CC130">
            <v>69455802946.965851</v>
          </cell>
          <cell r="CD130">
            <v>83928848401.249435</v>
          </cell>
          <cell r="CE130">
            <v>106096277896.58926</v>
          </cell>
        </row>
        <row r="131">
          <cell r="CA131">
            <v>57496387845.355438</v>
          </cell>
          <cell r="CB131">
            <v>63925346479.399948</v>
          </cell>
          <cell r="CC131">
            <v>74391702964.218109</v>
          </cell>
          <cell r="CD131">
            <v>91827923672.670364</v>
          </cell>
          <cell r="CE131">
            <v>116702448782.272</v>
          </cell>
        </row>
        <row r="132">
          <cell r="CA132">
            <v>61407704687.460342</v>
          </cell>
          <cell r="CB132">
            <v>68256711066.636002</v>
          </cell>
          <cell r="CC132">
            <v>81337751046.47261</v>
          </cell>
          <cell r="CD132">
            <v>100621343615.03258</v>
          </cell>
          <cell r="CE132">
            <v>125177785799.52681</v>
          </cell>
        </row>
        <row r="133">
          <cell r="CA133">
            <v>65765260324.792023</v>
          </cell>
          <cell r="CB133">
            <v>74781014216.617828</v>
          </cell>
          <cell r="CC133">
            <v>89005804407.998016</v>
          </cell>
          <cell r="CD133">
            <v>108028743189.63364</v>
          </cell>
          <cell r="CE133">
            <v>134040798723.68837</v>
          </cell>
        </row>
        <row r="134">
          <cell r="CA134">
            <v>71919595832.836792</v>
          </cell>
          <cell r="CB134">
            <v>81605973798.97937</v>
          </cell>
          <cell r="CC134">
            <v>95540362224.283554</v>
          </cell>
          <cell r="CD134">
            <v>115444454610.82358</v>
          </cell>
          <cell r="CE134">
            <v>142729057744.5386</v>
          </cell>
        </row>
        <row r="135">
          <cell r="CA135">
            <v>78515649309.904144</v>
          </cell>
          <cell r="CB135">
            <v>87597685980.115005</v>
          </cell>
          <cell r="CC135">
            <v>102144047098.95734</v>
          </cell>
          <cell r="CD135">
            <v>123122917070.51083</v>
          </cell>
          <cell r="CE135">
            <v>151694099169.98566</v>
          </cell>
        </row>
        <row r="136">
          <cell r="CA136">
            <v>84631555574.452866</v>
          </cell>
          <cell r="CB136">
            <v>94335299447.80484</v>
          </cell>
          <cell r="CC136">
            <v>109608912883.74445</v>
          </cell>
          <cell r="CD136">
            <v>131739515361.60918</v>
          </cell>
          <cell r="CE136">
            <v>163713203617.34729</v>
          </cell>
        </row>
        <row r="137">
          <cell r="CA137">
            <v>91180397085.639221</v>
          </cell>
          <cell r="CB137">
            <v>101097688336.3177</v>
          </cell>
          <cell r="CC137">
            <v>117258369811.41689</v>
          </cell>
          <cell r="CD137">
            <v>142554400740.55692</v>
          </cell>
          <cell r="CE137">
            <v>179185598890.7377</v>
          </cell>
        </row>
        <row r="138">
          <cell r="CA138">
            <v>97353271001.278503</v>
          </cell>
          <cell r="CB138">
            <v>107915866509.47217</v>
          </cell>
          <cell r="CC138">
            <v>126477763566.45143</v>
          </cell>
          <cell r="CD138">
            <v>155301639272.11011</v>
          </cell>
          <cell r="CE138">
            <v>193517934709.44412</v>
          </cell>
        </row>
        <row r="139">
          <cell r="CA139">
            <v>103855572146.34116</v>
          </cell>
          <cell r="CB139">
            <v>116552937190.29695</v>
          </cell>
          <cell r="CC139">
            <v>137848047449.59009</v>
          </cell>
          <cell r="CD139">
            <v>167476369907.66919</v>
          </cell>
          <cell r="CE139">
            <v>206622532542.34839</v>
          </cell>
        </row>
        <row r="140">
          <cell r="CA140">
            <v>112398205074.70583</v>
          </cell>
          <cell r="CB140">
            <v>126657364363.9482</v>
          </cell>
          <cell r="CC140">
            <v>148379267841.95584</v>
          </cell>
          <cell r="CD140">
            <v>178642897999.61807</v>
          </cell>
          <cell r="CE140">
            <v>219793283268.42831</v>
          </cell>
        </row>
        <row r="141">
          <cell r="CA141">
            <v>122021020384.05632</v>
          </cell>
          <cell r="CB141">
            <v>136208325510.72443</v>
          </cell>
          <cell r="CC141">
            <v>158101875329.99707</v>
          </cell>
          <cell r="CD141">
            <v>190318984768.21552</v>
          </cell>
          <cell r="CE141">
            <v>233128068662.00262</v>
          </cell>
        </row>
        <row r="142">
          <cell r="CA142">
            <v>131387204080.89665</v>
          </cell>
          <cell r="CB142">
            <v>145696725754.18079</v>
          </cell>
          <cell r="CC142">
            <v>169060375537.76974</v>
          </cell>
          <cell r="CD142">
            <v>202282384530.99384</v>
          </cell>
          <cell r="CE142">
            <v>248328660710.85312</v>
          </cell>
        </row>
        <row r="143">
          <cell r="CA143">
            <v>140942593019.95502</v>
          </cell>
          <cell r="CB143">
            <v>156043894684.89926</v>
          </cell>
          <cell r="CC143">
            <v>180331953997.69839</v>
          </cell>
          <cell r="CD143">
            <v>215979433538.10486</v>
          </cell>
          <cell r="CE143">
            <v>270077706954.36502</v>
          </cell>
        </row>
        <row r="144">
          <cell r="CA144">
            <v>150389893790.13876</v>
          </cell>
          <cell r="CB144">
            <v>165977495791.65048</v>
          </cell>
          <cell r="CC144">
            <v>192589417264.11444</v>
          </cell>
          <cell r="CD144">
            <v>234814216211.4585</v>
          </cell>
          <cell r="CE144">
            <v>292658424723.72211</v>
          </cell>
        </row>
        <row r="145">
          <cell r="CA145">
            <v>159878795209.12885</v>
          </cell>
          <cell r="CB145">
            <v>177472578723.57166</v>
          </cell>
          <cell r="CC145">
            <v>208627278320.38928</v>
          </cell>
          <cell r="CD145">
            <v>253818666094.37378</v>
          </cell>
          <cell r="CE145">
            <v>311721663785.59387</v>
          </cell>
        </row>
        <row r="146">
          <cell r="CA146">
            <v>171351845801.34589</v>
          </cell>
          <cell r="CB146">
            <v>192037553443.82449</v>
          </cell>
          <cell r="CC146">
            <v>225269694671.85895</v>
          </cell>
          <cell r="CD146">
            <v>269899503902.85287</v>
          </cell>
          <cell r="CE146">
            <v>331190497649.745</v>
          </cell>
        </row>
        <row r="147">
          <cell r="CA147">
            <v>185245282926.53668</v>
          </cell>
          <cell r="CB147">
            <v>206995443343.69992</v>
          </cell>
          <cell r="CC147">
            <v>239506259405.90604</v>
          </cell>
          <cell r="CD147">
            <v>287029107473.32141</v>
          </cell>
          <cell r="CE147">
            <v>350841254805.01257</v>
          </cell>
        </row>
        <row r="148">
          <cell r="CA148">
            <v>199407931833.28058</v>
          </cell>
          <cell r="CB148">
            <v>220454617192.27646</v>
          </cell>
          <cell r="CC148">
            <v>255036840792.67383</v>
          </cell>
          <cell r="CD148">
            <v>304488162069.20599</v>
          </cell>
          <cell r="CE148">
            <v>371838517728.93884</v>
          </cell>
        </row>
        <row r="149">
          <cell r="CA149">
            <v>213206024850.56989</v>
          </cell>
          <cell r="CB149">
            <v>235835960357.57297</v>
          </cell>
          <cell r="CC149">
            <v>271450235154.84323</v>
          </cell>
          <cell r="CD149">
            <v>323684982040.43408</v>
          </cell>
          <cell r="CE149">
            <v>400656255546.24841</v>
          </cell>
        </row>
        <row r="150">
          <cell r="CA150">
            <v>227483026367.09534</v>
          </cell>
          <cell r="CB150">
            <v>250409351468.84143</v>
          </cell>
          <cell r="CC150">
            <v>288319111534.24396</v>
          </cell>
          <cell r="CD150">
            <v>349015139361.74878</v>
          </cell>
          <cell r="CE150">
            <v>434891784487.15588</v>
          </cell>
        </row>
        <row r="151">
          <cell r="CA151">
            <v>241187075447.53772</v>
          </cell>
          <cell r="CB151">
            <v>265520353216.01144</v>
          </cell>
          <cell r="CC151">
            <v>310936456403.03735</v>
          </cell>
          <cell r="CD151">
            <v>377736669336.54486</v>
          </cell>
          <cell r="CE151">
            <v>465487662748.38751</v>
          </cell>
        </row>
        <row r="152">
          <cell r="CA152">
            <v>256549806735.57031</v>
          </cell>
          <cell r="CB152">
            <v>287167982123.14789</v>
          </cell>
          <cell r="CC152">
            <v>336501487572.69531</v>
          </cell>
          <cell r="CD152">
            <v>404379859198.66052</v>
          </cell>
          <cell r="CE152">
            <v>495491478016.84125</v>
          </cell>
        </row>
        <row r="153">
          <cell r="CA153">
            <v>277118886421.5152</v>
          </cell>
          <cell r="CB153">
            <v>309881221436.93646</v>
          </cell>
          <cell r="CC153">
            <v>358768078209.72168</v>
          </cell>
          <cell r="CD153">
            <v>429127773868.11987</v>
          </cell>
          <cell r="CE153">
            <v>524488482975.21704</v>
          </cell>
        </row>
        <row r="154">
          <cell r="CA154">
            <v>299032065311.91827</v>
          </cell>
          <cell r="CB154">
            <v>330235157417.37909</v>
          </cell>
          <cell r="CC154">
            <v>381203922717.35468</v>
          </cell>
          <cell r="CD154">
            <v>454658089870.75793</v>
          </cell>
          <cell r="CE154">
            <v>553404264539.00903</v>
          </cell>
        </row>
        <row r="155">
          <cell r="CA155">
            <v>319462838408.22888</v>
          </cell>
          <cell r="CB155">
            <v>352693773486.25934</v>
          </cell>
          <cell r="CC155">
            <v>405784867419.81067</v>
          </cell>
          <cell r="CD155">
            <v>482662935247.16516</v>
          </cell>
          <cell r="CE155">
            <v>594206822921.98083</v>
          </cell>
        </row>
        <row r="156">
          <cell r="CA156">
            <v>341359998831.95514</v>
          </cell>
          <cell r="CB156">
            <v>374835700418.9353</v>
          </cell>
          <cell r="CC156">
            <v>430490896086.5741</v>
          </cell>
          <cell r="CD156">
            <v>521903210786.25226</v>
          </cell>
          <cell r="CE156">
            <v>666403940321.85095</v>
          </cell>
        </row>
        <row r="157">
          <cell r="CA157">
            <v>361835702240.07776</v>
          </cell>
          <cell r="CB157">
            <v>397547380570.12683</v>
          </cell>
          <cell r="CC157">
            <v>468132523604.92133</v>
          </cell>
          <cell r="CD157">
            <v>582712380266.21509</v>
          </cell>
          <cell r="CE157">
            <v>745422351164.60913</v>
          </cell>
        </row>
        <row r="158">
          <cell r="CA158">
            <v>383586609959.81396</v>
          </cell>
          <cell r="CB158">
            <v>436047736359.95563</v>
          </cell>
          <cell r="CC158">
            <v>523201957437.9259</v>
          </cell>
          <cell r="CD158">
            <v>651743508542.00586</v>
          </cell>
          <cell r="CE158">
            <v>844145635379.47253</v>
          </cell>
        </row>
        <row r="159">
          <cell r="CA159">
            <v>425055549516.07312</v>
          </cell>
          <cell r="CB159">
            <v>485394020467.35486</v>
          </cell>
          <cell r="CC159">
            <v>583616117276.50232</v>
          </cell>
          <cell r="CD159">
            <v>734474083879.15991</v>
          </cell>
          <cell r="CE159">
            <v>877691053453.5</v>
          </cell>
        </row>
        <row r="160">
          <cell r="CA160">
            <v>473087910563.59424</v>
          </cell>
          <cell r="CB160">
            <v>542968479792.09711</v>
          </cell>
          <cell r="CC160">
            <v>655460264775.32092</v>
          </cell>
          <cell r="CD160">
            <v>760665579659.70007</v>
          </cell>
          <cell r="CE160">
            <v>877691053453.5</v>
          </cell>
        </row>
        <row r="161">
          <cell r="CA161">
            <v>519376992028.83942</v>
          </cell>
          <cell r="CB161">
            <v>596825944987.34692</v>
          </cell>
          <cell r="CC161">
            <v>672896474314.34998</v>
          </cell>
          <cell r="CD161">
            <v>760665579659.70007</v>
          </cell>
          <cell r="CE161">
            <v>877691053453.5</v>
          </cell>
        </row>
        <row r="162">
          <cell r="CA162">
            <v>567092772205.18933</v>
          </cell>
          <cell r="CB162">
            <v>614383737417.45007</v>
          </cell>
          <cell r="CC162">
            <v>672896474314.34998</v>
          </cell>
          <cell r="CD162">
            <v>760665579659.70007</v>
          </cell>
          <cell r="CE162">
            <v>877691053453.5</v>
          </cell>
        </row>
        <row r="163">
          <cell r="CA163">
            <v>585127368969</v>
          </cell>
          <cell r="CB163">
            <v>614383737417.45007</v>
          </cell>
          <cell r="CC163">
            <v>672896474314.34998</v>
          </cell>
          <cell r="CD163">
            <v>760665579659.70007</v>
          </cell>
          <cell r="CE163">
            <v>877691053453.5</v>
          </cell>
        </row>
        <row r="164">
          <cell r="CA164">
            <v>585127368969</v>
          </cell>
          <cell r="CB164">
            <v>614383737417.45007</v>
          </cell>
          <cell r="CC164">
            <v>672896474314.34998</v>
          </cell>
          <cell r="CD164">
            <v>760665579659.70007</v>
          </cell>
          <cell r="CE164">
            <v>877691053453.5</v>
          </cell>
        </row>
        <row r="165">
          <cell r="CA165">
            <v>585127368969</v>
          </cell>
          <cell r="CB165">
            <v>614383737417.45007</v>
          </cell>
          <cell r="CC165">
            <v>672896474314.34998</v>
          </cell>
          <cell r="CD165">
            <v>760665579659.70007</v>
          </cell>
          <cell r="CE165">
            <v>877691053453.5</v>
          </cell>
        </row>
        <row r="166">
          <cell r="CA166">
            <v>585127368969</v>
          </cell>
          <cell r="CB166">
            <v>614383737417.45007</v>
          </cell>
          <cell r="CC166">
            <v>672896474314.34998</v>
          </cell>
          <cell r="CD166">
            <v>760665579659.70007</v>
          </cell>
          <cell r="CE166">
            <v>877691053453.5</v>
          </cell>
        </row>
        <row r="167">
          <cell r="CA167">
            <v>585127368969</v>
          </cell>
          <cell r="CB167">
            <v>614383737417.45007</v>
          </cell>
          <cell r="CC167">
            <v>672896474314.34998</v>
          </cell>
          <cell r="CD167">
            <v>760665579659.70007</v>
          </cell>
          <cell r="CE167">
            <v>877691053453.5</v>
          </cell>
        </row>
      </sheetData>
      <sheetData sheetId="10">
        <row r="6">
          <cell r="AU6">
            <v>0</v>
          </cell>
          <cell r="GX6">
            <v>0</v>
          </cell>
          <cell r="GY6">
            <v>0</v>
          </cell>
          <cell r="GZ6">
            <v>0</v>
          </cell>
          <cell r="HA6">
            <v>0</v>
          </cell>
          <cell r="HF6">
            <v>0</v>
          </cell>
          <cell r="HG6">
            <v>0</v>
          </cell>
          <cell r="HH6">
            <v>0</v>
          </cell>
          <cell r="HI6">
            <v>0</v>
          </cell>
          <cell r="HJ6">
            <v>0</v>
          </cell>
          <cell r="HO6">
            <v>0</v>
          </cell>
          <cell r="HP6">
            <v>0</v>
          </cell>
          <cell r="HQ6">
            <v>0</v>
          </cell>
          <cell r="HR6">
            <v>0</v>
          </cell>
          <cell r="HS6">
            <v>0</v>
          </cell>
        </row>
        <row r="7">
          <cell r="GX7">
            <v>0</v>
          </cell>
          <cell r="GY7">
            <v>0</v>
          </cell>
          <cell r="GZ7">
            <v>0</v>
          </cell>
          <cell r="HA7">
            <v>0</v>
          </cell>
          <cell r="HF7">
            <v>0</v>
          </cell>
          <cell r="HG7">
            <v>0</v>
          </cell>
          <cell r="HH7">
            <v>0</v>
          </cell>
          <cell r="HI7">
            <v>0</v>
          </cell>
          <cell r="HJ7">
            <v>0</v>
          </cell>
          <cell r="HO7">
            <v>0</v>
          </cell>
          <cell r="HP7">
            <v>0</v>
          </cell>
          <cell r="HQ7">
            <v>0</v>
          </cell>
          <cell r="HR7">
            <v>0</v>
          </cell>
          <cell r="HS7">
            <v>0</v>
          </cell>
        </row>
        <row r="8">
          <cell r="GX8">
            <v>0</v>
          </cell>
          <cell r="GY8">
            <v>0</v>
          </cell>
          <cell r="GZ8">
            <v>0</v>
          </cell>
          <cell r="HA8">
            <v>0</v>
          </cell>
          <cell r="HF8">
            <v>0</v>
          </cell>
          <cell r="HG8">
            <v>0</v>
          </cell>
          <cell r="HH8">
            <v>0</v>
          </cell>
          <cell r="HI8">
            <v>0</v>
          </cell>
          <cell r="HJ8">
            <v>0</v>
          </cell>
          <cell r="HO8">
            <v>0</v>
          </cell>
          <cell r="HP8">
            <v>0</v>
          </cell>
          <cell r="HQ8">
            <v>0</v>
          </cell>
          <cell r="HR8">
            <v>0</v>
          </cell>
          <cell r="HS8">
            <v>0</v>
          </cell>
        </row>
        <row r="9">
          <cell r="GX9">
            <v>0</v>
          </cell>
          <cell r="GY9">
            <v>0</v>
          </cell>
          <cell r="GZ9">
            <v>0</v>
          </cell>
          <cell r="HA9">
            <v>0</v>
          </cell>
          <cell r="HF9">
            <v>0</v>
          </cell>
          <cell r="HG9">
            <v>0</v>
          </cell>
          <cell r="HH9">
            <v>0</v>
          </cell>
          <cell r="HI9">
            <v>0</v>
          </cell>
          <cell r="HJ9">
            <v>0</v>
          </cell>
          <cell r="HO9">
            <v>0</v>
          </cell>
          <cell r="HP9">
            <v>0</v>
          </cell>
          <cell r="HQ9">
            <v>0</v>
          </cell>
          <cell r="HR9">
            <v>0</v>
          </cell>
          <cell r="HS9">
            <v>0</v>
          </cell>
        </row>
        <row r="10">
          <cell r="GX10">
            <v>0</v>
          </cell>
          <cell r="GY10">
            <v>0</v>
          </cell>
          <cell r="GZ10">
            <v>0</v>
          </cell>
          <cell r="HA10">
            <v>0</v>
          </cell>
          <cell r="HF10">
            <v>0</v>
          </cell>
          <cell r="HG10">
            <v>0</v>
          </cell>
          <cell r="HH10">
            <v>0</v>
          </cell>
          <cell r="HI10">
            <v>0</v>
          </cell>
          <cell r="HJ10">
            <v>0</v>
          </cell>
          <cell r="HO10">
            <v>0</v>
          </cell>
          <cell r="HP10">
            <v>0</v>
          </cell>
          <cell r="HQ10">
            <v>0</v>
          </cell>
          <cell r="HR10">
            <v>0</v>
          </cell>
          <cell r="HS10">
            <v>0</v>
          </cell>
        </row>
        <row r="11">
          <cell r="GX11">
            <v>0</v>
          </cell>
          <cell r="GY11">
            <v>0</v>
          </cell>
          <cell r="GZ11">
            <v>0</v>
          </cell>
          <cell r="HA11">
            <v>0</v>
          </cell>
          <cell r="HF11">
            <v>0</v>
          </cell>
          <cell r="HG11">
            <v>0</v>
          </cell>
          <cell r="HH11">
            <v>0</v>
          </cell>
          <cell r="HI11">
            <v>0</v>
          </cell>
          <cell r="HJ11">
            <v>0</v>
          </cell>
          <cell r="HO11">
            <v>0</v>
          </cell>
          <cell r="HP11">
            <v>0</v>
          </cell>
          <cell r="HQ11">
            <v>0</v>
          </cell>
          <cell r="HR11">
            <v>0</v>
          </cell>
          <cell r="HS11">
            <v>0</v>
          </cell>
        </row>
        <row r="12">
          <cell r="GX12">
            <v>0</v>
          </cell>
          <cell r="GY12">
            <v>0</v>
          </cell>
          <cell r="GZ12">
            <v>0</v>
          </cell>
          <cell r="HA12">
            <v>0</v>
          </cell>
          <cell r="HF12">
            <v>0</v>
          </cell>
          <cell r="HG12">
            <v>0</v>
          </cell>
          <cell r="HH12">
            <v>0</v>
          </cell>
          <cell r="HI12">
            <v>0</v>
          </cell>
          <cell r="HJ12">
            <v>0</v>
          </cell>
          <cell r="HO12">
            <v>0</v>
          </cell>
          <cell r="HP12">
            <v>0</v>
          </cell>
          <cell r="HQ12">
            <v>0</v>
          </cell>
          <cell r="HR12">
            <v>0</v>
          </cell>
          <cell r="HS12">
            <v>0</v>
          </cell>
        </row>
        <row r="13">
          <cell r="GX13">
            <v>0</v>
          </cell>
          <cell r="GY13">
            <v>0</v>
          </cell>
          <cell r="GZ13">
            <v>0</v>
          </cell>
          <cell r="HA13">
            <v>0</v>
          </cell>
          <cell r="HF13">
            <v>0</v>
          </cell>
          <cell r="HG13">
            <v>0</v>
          </cell>
          <cell r="HH13">
            <v>0</v>
          </cell>
          <cell r="HI13">
            <v>0</v>
          </cell>
          <cell r="HJ13">
            <v>0</v>
          </cell>
          <cell r="HO13">
            <v>0</v>
          </cell>
          <cell r="HP13">
            <v>0</v>
          </cell>
          <cell r="HQ13">
            <v>0</v>
          </cell>
          <cell r="HR13">
            <v>0</v>
          </cell>
          <cell r="HS13">
            <v>0</v>
          </cell>
        </row>
        <row r="14">
          <cell r="GX14">
            <v>0</v>
          </cell>
          <cell r="GY14">
            <v>0</v>
          </cell>
          <cell r="GZ14">
            <v>0</v>
          </cell>
          <cell r="HA14">
            <v>0</v>
          </cell>
          <cell r="HF14">
            <v>0</v>
          </cell>
          <cell r="HG14">
            <v>0</v>
          </cell>
          <cell r="HH14">
            <v>0</v>
          </cell>
          <cell r="HI14">
            <v>0</v>
          </cell>
          <cell r="HJ14">
            <v>0</v>
          </cell>
          <cell r="HO14">
            <v>0</v>
          </cell>
          <cell r="HP14">
            <v>0</v>
          </cell>
          <cell r="HQ14">
            <v>0</v>
          </cell>
          <cell r="HR14">
            <v>0</v>
          </cell>
          <cell r="HS14">
            <v>0</v>
          </cell>
        </row>
        <row r="15">
          <cell r="GX15">
            <v>0</v>
          </cell>
          <cell r="GY15">
            <v>0</v>
          </cell>
          <cell r="GZ15">
            <v>0</v>
          </cell>
          <cell r="HA15">
            <v>0</v>
          </cell>
          <cell r="HF15">
            <v>0</v>
          </cell>
          <cell r="HG15">
            <v>0</v>
          </cell>
          <cell r="HH15">
            <v>0</v>
          </cell>
          <cell r="HI15">
            <v>0</v>
          </cell>
          <cell r="HJ15">
            <v>0</v>
          </cell>
          <cell r="HO15">
            <v>0</v>
          </cell>
          <cell r="HP15">
            <v>0</v>
          </cell>
          <cell r="HQ15">
            <v>0</v>
          </cell>
          <cell r="HR15">
            <v>0</v>
          </cell>
          <cell r="HS15">
            <v>0</v>
          </cell>
        </row>
        <row r="16">
          <cell r="GX16">
            <v>0</v>
          </cell>
          <cell r="GY16">
            <v>0</v>
          </cell>
          <cell r="GZ16">
            <v>0</v>
          </cell>
          <cell r="HA16">
            <v>0</v>
          </cell>
          <cell r="HF16">
            <v>0</v>
          </cell>
          <cell r="HG16">
            <v>0</v>
          </cell>
          <cell r="HH16">
            <v>0</v>
          </cell>
          <cell r="HI16">
            <v>0</v>
          </cell>
          <cell r="HJ16">
            <v>0</v>
          </cell>
          <cell r="HO16">
            <v>0</v>
          </cell>
          <cell r="HP16">
            <v>0</v>
          </cell>
          <cell r="HQ16">
            <v>0</v>
          </cell>
          <cell r="HR16">
            <v>0</v>
          </cell>
          <cell r="HS16">
            <v>0</v>
          </cell>
        </row>
        <row r="17">
          <cell r="GX17">
            <v>0</v>
          </cell>
          <cell r="GY17">
            <v>0</v>
          </cell>
          <cell r="GZ17">
            <v>0</v>
          </cell>
          <cell r="HA17">
            <v>0</v>
          </cell>
          <cell r="HF17">
            <v>0</v>
          </cell>
          <cell r="HG17">
            <v>0</v>
          </cell>
          <cell r="HH17">
            <v>0</v>
          </cell>
          <cell r="HI17">
            <v>0</v>
          </cell>
          <cell r="HJ17">
            <v>0</v>
          </cell>
          <cell r="HO17">
            <v>0</v>
          </cell>
          <cell r="HP17">
            <v>0</v>
          </cell>
          <cell r="HQ17">
            <v>0</v>
          </cell>
          <cell r="HR17">
            <v>0</v>
          </cell>
          <cell r="HS17">
            <v>0</v>
          </cell>
        </row>
        <row r="18">
          <cell r="GX18">
            <v>0</v>
          </cell>
          <cell r="GY18">
            <v>0</v>
          </cell>
          <cell r="GZ18">
            <v>0</v>
          </cell>
          <cell r="HA18">
            <v>0</v>
          </cell>
          <cell r="HF18">
            <v>0</v>
          </cell>
          <cell r="HG18">
            <v>0</v>
          </cell>
          <cell r="HH18">
            <v>0</v>
          </cell>
          <cell r="HI18">
            <v>0</v>
          </cell>
          <cell r="HJ18">
            <v>0</v>
          </cell>
          <cell r="HO18">
            <v>0</v>
          </cell>
          <cell r="HP18">
            <v>0</v>
          </cell>
          <cell r="HQ18">
            <v>0</v>
          </cell>
          <cell r="HR18">
            <v>0</v>
          </cell>
          <cell r="HS18">
            <v>0</v>
          </cell>
        </row>
        <row r="19">
          <cell r="GX19">
            <v>0</v>
          </cell>
          <cell r="GY19">
            <v>0</v>
          </cell>
          <cell r="GZ19">
            <v>0</v>
          </cell>
          <cell r="HA19">
            <v>0</v>
          </cell>
          <cell r="HF19">
            <v>0</v>
          </cell>
          <cell r="HG19">
            <v>0</v>
          </cell>
          <cell r="HH19">
            <v>0</v>
          </cell>
          <cell r="HI19">
            <v>0</v>
          </cell>
          <cell r="HJ19">
            <v>0</v>
          </cell>
          <cell r="HO19">
            <v>0</v>
          </cell>
          <cell r="HP19">
            <v>0</v>
          </cell>
          <cell r="HQ19">
            <v>0</v>
          </cell>
          <cell r="HR19">
            <v>0</v>
          </cell>
          <cell r="HS19">
            <v>0</v>
          </cell>
        </row>
        <row r="20">
          <cell r="GX20">
            <v>0</v>
          </cell>
          <cell r="GY20">
            <v>0</v>
          </cell>
          <cell r="GZ20">
            <v>0</v>
          </cell>
          <cell r="HA20">
            <v>0</v>
          </cell>
          <cell r="HF20">
            <v>0</v>
          </cell>
          <cell r="HG20">
            <v>0</v>
          </cell>
          <cell r="HH20">
            <v>0</v>
          </cell>
          <cell r="HI20">
            <v>0</v>
          </cell>
          <cell r="HJ20">
            <v>0</v>
          </cell>
          <cell r="HO20">
            <v>0</v>
          </cell>
          <cell r="HP20">
            <v>0</v>
          </cell>
          <cell r="HQ20">
            <v>0</v>
          </cell>
          <cell r="HR20">
            <v>0</v>
          </cell>
          <cell r="HS20">
            <v>0</v>
          </cell>
        </row>
        <row r="21"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  <cell r="HJ21">
            <v>0</v>
          </cell>
          <cell r="HO21">
            <v>0</v>
          </cell>
          <cell r="HP21">
            <v>0</v>
          </cell>
          <cell r="HQ21">
            <v>0</v>
          </cell>
          <cell r="HR21">
            <v>0</v>
          </cell>
          <cell r="HS21">
            <v>0</v>
          </cell>
        </row>
        <row r="22"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  <cell r="HJ22">
            <v>0</v>
          </cell>
          <cell r="HO22">
            <v>0</v>
          </cell>
          <cell r="HP22">
            <v>0</v>
          </cell>
          <cell r="HQ22">
            <v>0</v>
          </cell>
          <cell r="HR22">
            <v>0</v>
          </cell>
          <cell r="HS22">
            <v>0</v>
          </cell>
        </row>
        <row r="23">
          <cell r="GX23">
            <v>0</v>
          </cell>
          <cell r="GY23">
            <v>0</v>
          </cell>
          <cell r="GZ23">
            <v>0</v>
          </cell>
          <cell r="HA23">
            <v>0</v>
          </cell>
          <cell r="HF23">
            <v>0</v>
          </cell>
          <cell r="HG23">
            <v>0</v>
          </cell>
          <cell r="HH23">
            <v>0</v>
          </cell>
          <cell r="HI23">
            <v>0</v>
          </cell>
          <cell r="HJ23">
            <v>0</v>
          </cell>
          <cell r="HO23">
            <v>0</v>
          </cell>
          <cell r="HP23">
            <v>0</v>
          </cell>
          <cell r="HQ23">
            <v>0</v>
          </cell>
          <cell r="HR23">
            <v>0</v>
          </cell>
          <cell r="HS23">
            <v>0</v>
          </cell>
        </row>
        <row r="24">
          <cell r="GX24">
            <v>0</v>
          </cell>
          <cell r="GY24">
            <v>0</v>
          </cell>
          <cell r="GZ24">
            <v>0</v>
          </cell>
          <cell r="HA24">
            <v>0</v>
          </cell>
          <cell r="HF24">
            <v>0</v>
          </cell>
          <cell r="HG24">
            <v>0</v>
          </cell>
          <cell r="HH24">
            <v>0</v>
          </cell>
          <cell r="HI24">
            <v>0</v>
          </cell>
          <cell r="HJ24">
            <v>0</v>
          </cell>
          <cell r="HO24">
            <v>0</v>
          </cell>
          <cell r="HP24">
            <v>0</v>
          </cell>
          <cell r="HQ24">
            <v>0</v>
          </cell>
          <cell r="HR24">
            <v>0</v>
          </cell>
          <cell r="HS24">
            <v>0</v>
          </cell>
        </row>
        <row r="25">
          <cell r="GX25">
            <v>0</v>
          </cell>
          <cell r="GY25">
            <v>0</v>
          </cell>
          <cell r="GZ25">
            <v>0</v>
          </cell>
          <cell r="HA25">
            <v>0</v>
          </cell>
          <cell r="HF25">
            <v>0</v>
          </cell>
          <cell r="HG25">
            <v>0</v>
          </cell>
          <cell r="HH25">
            <v>0</v>
          </cell>
          <cell r="HI25">
            <v>0</v>
          </cell>
          <cell r="HJ25">
            <v>0</v>
          </cell>
          <cell r="HO25">
            <v>0</v>
          </cell>
          <cell r="HP25">
            <v>0</v>
          </cell>
          <cell r="HQ25">
            <v>0</v>
          </cell>
          <cell r="HR25">
            <v>0</v>
          </cell>
          <cell r="HS25">
            <v>0</v>
          </cell>
        </row>
        <row r="26">
          <cell r="GX26">
            <v>0</v>
          </cell>
          <cell r="GY26">
            <v>0</v>
          </cell>
          <cell r="GZ26">
            <v>0</v>
          </cell>
          <cell r="HA26">
            <v>0</v>
          </cell>
          <cell r="HF26">
            <v>0</v>
          </cell>
          <cell r="HG26">
            <v>0</v>
          </cell>
          <cell r="HH26">
            <v>0</v>
          </cell>
          <cell r="HI26">
            <v>0</v>
          </cell>
          <cell r="HJ26">
            <v>0</v>
          </cell>
          <cell r="HO26">
            <v>0</v>
          </cell>
          <cell r="HP26">
            <v>0</v>
          </cell>
          <cell r="HQ26">
            <v>0</v>
          </cell>
          <cell r="HR26">
            <v>0</v>
          </cell>
          <cell r="HS26">
            <v>0</v>
          </cell>
        </row>
        <row r="27">
          <cell r="GX27">
            <v>0</v>
          </cell>
          <cell r="GY27">
            <v>0</v>
          </cell>
          <cell r="GZ27">
            <v>0</v>
          </cell>
          <cell r="HA27">
            <v>0</v>
          </cell>
          <cell r="HF27">
            <v>0</v>
          </cell>
          <cell r="HG27">
            <v>0</v>
          </cell>
          <cell r="HH27">
            <v>0</v>
          </cell>
          <cell r="HI27">
            <v>0</v>
          </cell>
          <cell r="HJ27">
            <v>0</v>
          </cell>
          <cell r="HO27">
            <v>0</v>
          </cell>
          <cell r="HP27">
            <v>0</v>
          </cell>
          <cell r="HQ27">
            <v>0</v>
          </cell>
          <cell r="HR27">
            <v>0</v>
          </cell>
          <cell r="HS27">
            <v>0</v>
          </cell>
        </row>
        <row r="28">
          <cell r="GX28">
            <v>0</v>
          </cell>
          <cell r="GY28">
            <v>0</v>
          </cell>
          <cell r="GZ28">
            <v>0</v>
          </cell>
          <cell r="HA28">
            <v>0</v>
          </cell>
          <cell r="HF28">
            <v>0</v>
          </cell>
          <cell r="HG28">
            <v>0</v>
          </cell>
          <cell r="HH28">
            <v>0</v>
          </cell>
          <cell r="HI28">
            <v>0</v>
          </cell>
          <cell r="HJ28">
            <v>0</v>
          </cell>
          <cell r="HO28">
            <v>0</v>
          </cell>
          <cell r="HP28">
            <v>0</v>
          </cell>
          <cell r="HQ28">
            <v>0</v>
          </cell>
          <cell r="HR28">
            <v>0</v>
          </cell>
          <cell r="HS28">
            <v>0</v>
          </cell>
        </row>
        <row r="29">
          <cell r="GX29">
            <v>0</v>
          </cell>
          <cell r="GY29">
            <v>0</v>
          </cell>
          <cell r="GZ29">
            <v>0</v>
          </cell>
          <cell r="HA29">
            <v>0</v>
          </cell>
          <cell r="HF29">
            <v>0</v>
          </cell>
          <cell r="HG29">
            <v>0</v>
          </cell>
          <cell r="HH29">
            <v>0</v>
          </cell>
          <cell r="HI29">
            <v>0</v>
          </cell>
          <cell r="HJ29">
            <v>0</v>
          </cell>
          <cell r="HO29">
            <v>0</v>
          </cell>
          <cell r="HP29">
            <v>0</v>
          </cell>
          <cell r="HQ29">
            <v>0</v>
          </cell>
          <cell r="HR29">
            <v>0</v>
          </cell>
          <cell r="HS29">
            <v>0</v>
          </cell>
        </row>
        <row r="30">
          <cell r="GX30">
            <v>0</v>
          </cell>
          <cell r="GY30">
            <v>0</v>
          </cell>
          <cell r="GZ30">
            <v>0</v>
          </cell>
          <cell r="HA30">
            <v>0</v>
          </cell>
          <cell r="HF30">
            <v>0</v>
          </cell>
          <cell r="HG30">
            <v>0</v>
          </cell>
          <cell r="HH30">
            <v>0</v>
          </cell>
          <cell r="HI30">
            <v>0</v>
          </cell>
          <cell r="HJ30">
            <v>0</v>
          </cell>
          <cell r="HO30">
            <v>0</v>
          </cell>
          <cell r="HP30">
            <v>0</v>
          </cell>
          <cell r="HQ30">
            <v>0</v>
          </cell>
          <cell r="HR30">
            <v>0</v>
          </cell>
          <cell r="HS30">
            <v>0</v>
          </cell>
        </row>
        <row r="31">
          <cell r="GX31">
            <v>0</v>
          </cell>
          <cell r="GY31">
            <v>0</v>
          </cell>
          <cell r="GZ31">
            <v>0</v>
          </cell>
          <cell r="HA31">
            <v>0</v>
          </cell>
          <cell r="HF31">
            <v>0</v>
          </cell>
          <cell r="HG31">
            <v>0</v>
          </cell>
          <cell r="HH31">
            <v>0</v>
          </cell>
          <cell r="HI31">
            <v>0</v>
          </cell>
          <cell r="HJ31">
            <v>0</v>
          </cell>
          <cell r="HO31">
            <v>0</v>
          </cell>
          <cell r="HP31">
            <v>0</v>
          </cell>
          <cell r="HQ31">
            <v>0</v>
          </cell>
          <cell r="HR31">
            <v>0</v>
          </cell>
          <cell r="HS31">
            <v>0</v>
          </cell>
        </row>
        <row r="32">
          <cell r="GX32">
            <v>0</v>
          </cell>
          <cell r="GY32">
            <v>0</v>
          </cell>
          <cell r="GZ32">
            <v>0</v>
          </cell>
          <cell r="HA32">
            <v>0</v>
          </cell>
          <cell r="HF32">
            <v>0</v>
          </cell>
          <cell r="HG32">
            <v>0</v>
          </cell>
          <cell r="HH32">
            <v>0</v>
          </cell>
          <cell r="HI32">
            <v>0</v>
          </cell>
          <cell r="HJ32">
            <v>0</v>
          </cell>
          <cell r="HO32">
            <v>0.12919018737056567</v>
          </cell>
          <cell r="HP32">
            <v>0.13151845697525599</v>
          </cell>
          <cell r="HQ32">
            <v>0.13643180118287329</v>
          </cell>
          <cell r="HR32">
            <v>0.1438527879728099</v>
          </cell>
          <cell r="HS32">
            <v>0.15</v>
          </cell>
        </row>
        <row r="33">
          <cell r="GX33">
            <v>0</v>
          </cell>
          <cell r="GY33">
            <v>0</v>
          </cell>
          <cell r="GZ33">
            <v>0</v>
          </cell>
          <cell r="HA33">
            <v>0</v>
          </cell>
          <cell r="HF33">
            <v>0</v>
          </cell>
          <cell r="HG33">
            <v>0</v>
          </cell>
          <cell r="HH33">
            <v>0</v>
          </cell>
          <cell r="HI33">
            <v>0</v>
          </cell>
          <cell r="HJ33">
            <v>0</v>
          </cell>
          <cell r="HO33">
            <v>0.12884265818606139</v>
          </cell>
          <cell r="HP33">
            <v>0.13115155930771932</v>
          </cell>
          <cell r="HQ33">
            <v>0.13603626147562495</v>
          </cell>
          <cell r="HR33">
            <v>0.14340753650368429</v>
          </cell>
          <cell r="HS33">
            <v>0.15</v>
          </cell>
        </row>
        <row r="34">
          <cell r="GX34">
            <v>0</v>
          </cell>
          <cell r="GY34">
            <v>0</v>
          </cell>
          <cell r="GZ34">
            <v>0</v>
          </cell>
          <cell r="HA34">
            <v>0</v>
          </cell>
          <cell r="HF34">
            <v>0</v>
          </cell>
          <cell r="HG34">
            <v>0</v>
          </cell>
          <cell r="HH34">
            <v>0</v>
          </cell>
          <cell r="HI34">
            <v>0</v>
          </cell>
          <cell r="HJ34">
            <v>0</v>
          </cell>
          <cell r="HO34">
            <v>0.12849350369687249</v>
          </cell>
          <cell r="HP34">
            <v>0.13078530425488921</v>
          </cell>
          <cell r="HQ34">
            <v>0.13561430511313602</v>
          </cell>
          <cell r="HR34">
            <v>0.142904149237087</v>
          </cell>
          <cell r="HS34">
            <v>0.15</v>
          </cell>
        </row>
        <row r="35"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F35">
            <v>0</v>
          </cell>
          <cell r="HG35">
            <v>0</v>
          </cell>
          <cell r="HH35">
            <v>0</v>
          </cell>
          <cell r="HI35">
            <v>0</v>
          </cell>
          <cell r="HJ35">
            <v>0</v>
          </cell>
          <cell r="HO35">
            <v>0.12815442574587504</v>
          </cell>
          <cell r="HP35">
            <v>0.13041324883699759</v>
          </cell>
          <cell r="HQ35">
            <v>0.13521106007301467</v>
          </cell>
          <cell r="HR35">
            <v>0.14245214152548846</v>
          </cell>
          <cell r="HS35">
            <v>0.15</v>
          </cell>
        </row>
        <row r="36"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  <cell r="HJ36">
            <v>0</v>
          </cell>
          <cell r="HO36">
            <v>0.20448577255483227</v>
          </cell>
          <cell r="HP36">
            <v>0.2080862407407944</v>
          </cell>
          <cell r="HQ36">
            <v>0.21568275604222006</v>
          </cell>
          <cell r="HR36">
            <v>0.22718743150036932</v>
          </cell>
          <cell r="HS36">
            <v>0.24</v>
          </cell>
        </row>
        <row r="37"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  <cell r="HJ37">
            <v>0</v>
          </cell>
          <cell r="HO37">
            <v>0.20395604375748932</v>
          </cell>
          <cell r="HP37">
            <v>0.2074897363328212</v>
          </cell>
          <cell r="HQ37">
            <v>0.21506096794120594</v>
          </cell>
          <cell r="HR37">
            <v>0.22646355422270104</v>
          </cell>
          <cell r="HS37">
            <v>0.23972326793530399</v>
          </cell>
        </row>
        <row r="38">
          <cell r="GX38">
            <v>0</v>
          </cell>
          <cell r="GY38">
            <v>0</v>
          </cell>
          <cell r="GZ38">
            <v>0</v>
          </cell>
          <cell r="HA38">
            <v>0</v>
          </cell>
          <cell r="HF38">
            <v>0</v>
          </cell>
          <cell r="HG38">
            <v>0</v>
          </cell>
          <cell r="HH38">
            <v>0</v>
          </cell>
          <cell r="HI38">
            <v>0</v>
          </cell>
          <cell r="HJ38">
            <v>0</v>
          </cell>
          <cell r="HO38">
            <v>0.20339004322630166</v>
          </cell>
          <cell r="HP38">
            <v>0.2069515053585522</v>
          </cell>
          <cell r="HQ38">
            <v>0.21442854187691882</v>
          </cell>
          <cell r="HR38">
            <v>0.22575355594482602</v>
          </cell>
          <cell r="HS38">
            <v>0.2394575624483378</v>
          </cell>
        </row>
        <row r="39">
          <cell r="GX39">
            <v>0</v>
          </cell>
          <cell r="GY39">
            <v>0</v>
          </cell>
          <cell r="GZ39">
            <v>0</v>
          </cell>
          <cell r="HA39">
            <v>0</v>
          </cell>
          <cell r="HF39">
            <v>0</v>
          </cell>
          <cell r="HG39">
            <v>0</v>
          </cell>
          <cell r="HH39">
            <v>0</v>
          </cell>
          <cell r="HI39">
            <v>0</v>
          </cell>
          <cell r="HJ39">
            <v>0</v>
          </cell>
          <cell r="HO39">
            <v>0.20287245083453678</v>
          </cell>
          <cell r="HP39">
            <v>0.20635670551727495</v>
          </cell>
          <cell r="HQ39">
            <v>0.21380477304315432</v>
          </cell>
          <cell r="HR39">
            <v>0.22500893174347911</v>
          </cell>
          <cell r="HS39">
            <v>0.23916771316299706</v>
          </cell>
        </row>
        <row r="40">
          <cell r="GX40">
            <v>0</v>
          </cell>
          <cell r="GY40">
            <v>0</v>
          </cell>
          <cell r="GZ40">
            <v>0</v>
          </cell>
          <cell r="HA40">
            <v>0</v>
          </cell>
          <cell r="HF40">
            <v>0</v>
          </cell>
          <cell r="HG40">
            <v>0</v>
          </cell>
          <cell r="HH40">
            <v>0</v>
          </cell>
          <cell r="HI40">
            <v>0</v>
          </cell>
          <cell r="HJ40">
            <v>0</v>
          </cell>
          <cell r="HO40">
            <v>0.20231770904463248</v>
          </cell>
          <cell r="HP40">
            <v>0.20579851340588851</v>
          </cell>
          <cell r="HQ40">
            <v>0.21313499658511556</v>
          </cell>
          <cell r="HR40">
            <v>0.22429861915452401</v>
          </cell>
          <cell r="HS40">
            <v>0.23889825225877689</v>
          </cell>
        </row>
        <row r="41">
          <cell r="GX41">
            <v>8.550357887191018E-2</v>
          </cell>
          <cell r="GY41">
            <v>8.8557938730849953E-2</v>
          </cell>
          <cell r="GZ41">
            <v>9.3160264240756588E-2</v>
          </cell>
          <cell r="HA41">
            <v>9.9300262811864354E-2</v>
          </cell>
          <cell r="HF41">
            <v>0</v>
          </cell>
          <cell r="HG41">
            <v>0</v>
          </cell>
          <cell r="HH41">
            <v>0</v>
          </cell>
          <cell r="HI41">
            <v>0</v>
          </cell>
          <cell r="HJ41">
            <v>0</v>
          </cell>
          <cell r="HO41">
            <v>0.20179413033263741</v>
          </cell>
          <cell r="HP41">
            <v>0.20520858929258443</v>
          </cell>
          <cell r="HQ41">
            <v>0.21253905295403988</v>
          </cell>
          <cell r="HR41">
            <v>0.22358463417781579</v>
          </cell>
          <cell r="HS41">
            <v>0.23832063074847443</v>
          </cell>
        </row>
        <row r="42">
          <cell r="GX42">
            <v>8.5273986869928181E-2</v>
          </cell>
          <cell r="GY42">
            <v>8.8292355232906058E-2</v>
          </cell>
          <cell r="GZ42">
            <v>9.2886734777087754E-2</v>
          </cell>
          <cell r="HA42">
            <v>9.895970766805956E-2</v>
          </cell>
          <cell r="HF42">
            <v>0</v>
          </cell>
          <cell r="HG42">
            <v>0</v>
          </cell>
          <cell r="HH42">
            <v>0</v>
          </cell>
          <cell r="HI42">
            <v>0</v>
          </cell>
          <cell r="HJ42">
            <v>0</v>
          </cell>
          <cell r="HO42">
            <v>0.20125175107593635</v>
          </cell>
          <cell r="HP42">
            <v>0.20465756848782762</v>
          </cell>
          <cell r="HQ42">
            <v>0.2119016525589745</v>
          </cell>
          <cell r="HR42">
            <v>0.22292816346501057</v>
          </cell>
          <cell r="HS42">
            <v>0.23750329840334292</v>
          </cell>
        </row>
        <row r="43">
          <cell r="GX43">
            <v>8.5039260195827068E-2</v>
          </cell>
          <cell r="GY43">
            <v>8.8048766449977944E-2</v>
          </cell>
          <cell r="GZ43">
            <v>9.2593035400262258E-2</v>
          </cell>
          <cell r="HA43">
            <v>9.8633308363417604E-2</v>
          </cell>
          <cell r="HF43">
            <v>0</v>
          </cell>
          <cell r="HG43">
            <v>0</v>
          </cell>
          <cell r="HH43">
            <v>0</v>
          </cell>
          <cell r="HI43">
            <v>0</v>
          </cell>
          <cell r="HJ43">
            <v>0</v>
          </cell>
          <cell r="HO43">
            <v>0.20071933100828374</v>
          </cell>
          <cell r="HP43">
            <v>0.20409422446998493</v>
          </cell>
          <cell r="HQ43">
            <v>0.21131703947994707</v>
          </cell>
          <cell r="HR43">
            <v>0.22222328496062937</v>
          </cell>
          <cell r="HS43">
            <v>0.23671994007220223</v>
          </cell>
        </row>
        <row r="44">
          <cell r="GX44">
            <v>8.480903126453096E-2</v>
          </cell>
          <cell r="GY44">
            <v>8.7797046082180405E-2</v>
          </cell>
          <cell r="GZ44">
            <v>9.231702572779836E-2</v>
          </cell>
          <cell r="HA44">
            <v>9.8287686147387907E-2</v>
          </cell>
          <cell r="HF44">
            <v>0</v>
          </cell>
          <cell r="HG44">
            <v>0</v>
          </cell>
          <cell r="HH44">
            <v>0</v>
          </cell>
          <cell r="HI44">
            <v>0</v>
          </cell>
          <cell r="HJ44">
            <v>0</v>
          </cell>
          <cell r="HO44">
            <v>0.20018872340631427</v>
          </cell>
          <cell r="HP44">
            <v>0.20354167503487428</v>
          </cell>
          <cell r="HQ44">
            <v>0.21071291059723293</v>
          </cell>
          <cell r="HR44">
            <v>0.22156086174671605</v>
          </cell>
          <cell r="HS44">
            <v>0.23589044675373094</v>
          </cell>
        </row>
        <row r="45">
          <cell r="GX45">
            <v>0.13533356342218728</v>
          </cell>
          <cell r="GY45">
            <v>0.14006612650735289</v>
          </cell>
          <cell r="GZ45">
            <v>0.14722161308669554</v>
          </cell>
          <cell r="HA45">
            <v>0.15671793166701975</v>
          </cell>
          <cell r="HF45">
            <v>0</v>
          </cell>
          <cell r="HG45">
            <v>0</v>
          </cell>
          <cell r="HH45">
            <v>0</v>
          </cell>
          <cell r="HI45">
            <v>0</v>
          </cell>
          <cell r="HJ45">
            <v>0</v>
          </cell>
          <cell r="HO45">
            <v>0.19964664431667281</v>
          </cell>
          <cell r="HP45">
            <v>0.20300034513328089</v>
          </cell>
          <cell r="HQ45">
            <v>0.21009918976102929</v>
          </cell>
          <cell r="HR45">
            <v>0.22083241963004324</v>
          </cell>
          <cell r="HS45">
            <v>0.23507689750052957</v>
          </cell>
        </row>
        <row r="46">
          <cell r="GX46">
            <v>0.13494783582924993</v>
          </cell>
          <cell r="GY46">
            <v>0.13965226156041791</v>
          </cell>
          <cell r="GZ46">
            <v>0.14675276778989954</v>
          </cell>
          <cell r="HA46">
            <v>0.15613583571062256</v>
          </cell>
          <cell r="HF46">
            <v>0</v>
          </cell>
          <cell r="HG46">
            <v>0</v>
          </cell>
          <cell r="HH46">
            <v>0</v>
          </cell>
          <cell r="HI46">
            <v>0</v>
          </cell>
          <cell r="HJ46">
            <v>0</v>
          </cell>
          <cell r="HO46">
            <v>0.19912726496695154</v>
          </cell>
          <cell r="HP46">
            <v>0.20242175374387483</v>
          </cell>
          <cell r="HQ46">
            <v>0.20947839234062679</v>
          </cell>
          <cell r="HR46">
            <v>0.22012915168484928</v>
          </cell>
          <cell r="HS46">
            <v>0.23420375356593379</v>
          </cell>
        </row>
        <row r="47">
          <cell r="GX47">
            <v>0.13457089368444308</v>
          </cell>
          <cell r="GY47">
            <v>0.13921727789493224</v>
          </cell>
          <cell r="GZ47">
            <v>0.14625927190228144</v>
          </cell>
          <cell r="HA47">
            <v>0.15559152330284118</v>
          </cell>
          <cell r="HF47">
            <v>0</v>
          </cell>
          <cell r="HG47">
            <v>0</v>
          </cell>
          <cell r="HH47">
            <v>0</v>
          </cell>
          <cell r="HI47">
            <v>0</v>
          </cell>
          <cell r="HJ47">
            <v>0</v>
          </cell>
          <cell r="HO47">
            <v>0.1985749411999331</v>
          </cell>
          <cell r="HP47">
            <v>0.2018563405266646</v>
          </cell>
          <cell r="HQ47">
            <v>0.20882591684239832</v>
          </cell>
          <cell r="HR47">
            <v>0.21938890785342208</v>
          </cell>
          <cell r="HS47">
            <v>0.2333872849542617</v>
          </cell>
        </row>
        <row r="48">
          <cell r="GX48">
            <v>0.1341808178976</v>
          </cell>
          <cell r="GY48">
            <v>0.13881307601136605</v>
          </cell>
          <cell r="GZ48">
            <v>0.14580249315587787</v>
          </cell>
          <cell r="HA48">
            <v>0.15504292968437047</v>
          </cell>
          <cell r="HF48">
            <v>0</v>
          </cell>
          <cell r="HG48">
            <v>0</v>
          </cell>
          <cell r="HH48">
            <v>0</v>
          </cell>
          <cell r="HI48">
            <v>0</v>
          </cell>
          <cell r="HJ48">
            <v>0</v>
          </cell>
          <cell r="HO48">
            <v>0.19806628860804579</v>
          </cell>
          <cell r="HP48">
            <v>0.20127122684639998</v>
          </cell>
          <cell r="HQ48">
            <v>0.20821961401704905</v>
          </cell>
          <cell r="HR48">
            <v>0.21870373973381677</v>
          </cell>
          <cell r="HS48">
            <v>0.23256439452655567</v>
          </cell>
        </row>
        <row r="49">
          <cell r="GX49">
            <v>0.13382515922967628</v>
          </cell>
          <cell r="GY49">
            <v>0.13839269490419714</v>
          </cell>
          <cell r="GZ49">
            <v>0.14534783913870461</v>
          </cell>
          <cell r="HA49">
            <v>0.15454020608607316</v>
          </cell>
          <cell r="HF49">
            <v>0</v>
          </cell>
          <cell r="HG49">
            <v>0</v>
          </cell>
          <cell r="HH49">
            <v>0</v>
          </cell>
          <cell r="HI49">
            <v>0</v>
          </cell>
          <cell r="HJ49">
            <v>0</v>
          </cell>
          <cell r="HO49">
            <v>0.19752112825841067</v>
          </cell>
          <cell r="HP49">
            <v>0.20073773884451437</v>
          </cell>
          <cell r="HQ49">
            <v>0.20758904235629566</v>
          </cell>
          <cell r="HR49">
            <v>0.21802175870805685</v>
          </cell>
          <cell r="HS49">
            <v>0.23181030912910966</v>
          </cell>
        </row>
        <row r="50">
          <cell r="GX50">
            <v>0.16680435019482939</v>
          </cell>
          <cell r="GY50">
            <v>0.17250524539873335</v>
          </cell>
          <cell r="GZ50">
            <v>0.18109889204570739</v>
          </cell>
          <cell r="HA50">
            <v>0.19250834885781398</v>
          </cell>
          <cell r="HF50">
            <v>0</v>
          </cell>
          <cell r="HG50">
            <v>0</v>
          </cell>
          <cell r="HH50">
            <v>0</v>
          </cell>
          <cell r="HI50">
            <v>0</v>
          </cell>
          <cell r="HJ50">
            <v>0</v>
          </cell>
          <cell r="HO50">
            <v>0.24625616328221289</v>
          </cell>
          <cell r="HP50">
            <v>0.25020652529224408</v>
          </cell>
          <cell r="HQ50">
            <v>0.25875786809809997</v>
          </cell>
          <cell r="HR50">
            <v>0.27164833806856103</v>
          </cell>
          <cell r="HS50">
            <v>0.28876252328672092</v>
          </cell>
        </row>
        <row r="51">
          <cell r="GX51">
            <v>0.16635253367535763</v>
          </cell>
          <cell r="GY51">
            <v>0.17198827460841035</v>
          </cell>
          <cell r="GZ51">
            <v>0.18054545321873297</v>
          </cell>
          <cell r="HA51">
            <v>0.19188802033164212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  <cell r="HJ51">
            <v>0</v>
          </cell>
          <cell r="HO51">
            <v>0.24558846160960013</v>
          </cell>
          <cell r="HP51">
            <v>0.24952880051303639</v>
          </cell>
          <cell r="HQ51">
            <v>0.25798241191261551</v>
          </cell>
          <cell r="HR51">
            <v>0.27081817982809941</v>
          </cell>
          <cell r="HS51">
            <v>0.28783203049746314</v>
          </cell>
        </row>
        <row r="52">
          <cell r="GX52">
            <v>0.16588807083272816</v>
          </cell>
          <cell r="GY52">
            <v>0.17149730890689718</v>
          </cell>
          <cell r="GZ52">
            <v>0.17995473753517138</v>
          </cell>
          <cell r="HA52">
            <v>0.19126361638363593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  <cell r="HJ52">
            <v>0</v>
          </cell>
          <cell r="HO52">
            <v>0.24492813709572653</v>
          </cell>
          <cell r="HP52">
            <v>0.24883210624909219</v>
          </cell>
          <cell r="HQ52">
            <v>0.25724596336034572</v>
          </cell>
          <cell r="HR52">
            <v>0.26993210630275705</v>
          </cell>
          <cell r="HS52">
            <v>0.28689542457545386</v>
          </cell>
        </row>
        <row r="53">
          <cell r="GX53">
            <v>0.1654296812019421</v>
          </cell>
          <cell r="GY53">
            <v>0.17098724955956912</v>
          </cell>
          <cell r="GZ53">
            <v>0.17943649560781019</v>
          </cell>
          <cell r="HA53">
            <v>0.19062273593241336</v>
          </cell>
          <cell r="HF53">
            <v>0</v>
          </cell>
          <cell r="HG53">
            <v>0</v>
          </cell>
          <cell r="HH53">
            <v>0</v>
          </cell>
          <cell r="HI53">
            <v>0</v>
          </cell>
          <cell r="HJ53">
            <v>0</v>
          </cell>
          <cell r="HO53">
            <v>0.24427360652683408</v>
          </cell>
          <cell r="HP53">
            <v>0.2481445218029131</v>
          </cell>
          <cell r="HQ53">
            <v>0.25648087433935363</v>
          </cell>
          <cell r="HR53">
            <v>0.26915474341171525</v>
          </cell>
          <cell r="HS53">
            <v>0.28593410389862001</v>
          </cell>
        </row>
        <row r="54">
          <cell r="GX54">
            <v>0.16497336330394771</v>
          </cell>
          <cell r="GY54">
            <v>0.17049461292657372</v>
          </cell>
          <cell r="GZ54">
            <v>0.17888283953141215</v>
          </cell>
          <cell r="HA54">
            <v>0.18998131144517369</v>
          </cell>
          <cell r="HF54">
            <v>0</v>
          </cell>
          <cell r="HG54">
            <v>0</v>
          </cell>
          <cell r="HH54">
            <v>0</v>
          </cell>
          <cell r="HI54">
            <v>0</v>
          </cell>
          <cell r="HJ54">
            <v>0</v>
          </cell>
          <cell r="HO54">
            <v>0.24359811656118049</v>
          </cell>
          <cell r="HP54">
            <v>0.24746004495592153</v>
          </cell>
          <cell r="HQ54">
            <v>0.25574191938986057</v>
          </cell>
          <cell r="HR54">
            <v>0.26832425929711817</v>
          </cell>
          <cell r="HS54">
            <v>0.28497196716776052</v>
          </cell>
        </row>
        <row r="55">
          <cell r="GX55">
            <v>0.16449688368539372</v>
          </cell>
          <cell r="GY55">
            <v>0.17000885774414146</v>
          </cell>
          <cell r="GZ55">
            <v>0.17831927897009836</v>
          </cell>
          <cell r="HA55">
            <v>0.1892807809565864</v>
          </cell>
          <cell r="HF55">
            <v>0</v>
          </cell>
          <cell r="HG55">
            <v>0</v>
          </cell>
          <cell r="HH55">
            <v>0</v>
          </cell>
          <cell r="HI55">
            <v>0</v>
          </cell>
          <cell r="HJ55">
            <v>0</v>
          </cell>
          <cell r="HO55">
            <v>0.24295621917925217</v>
          </cell>
          <cell r="HP55">
            <v>0.24674532552809053</v>
          </cell>
          <cell r="HQ55">
            <v>0.25501328661621214</v>
          </cell>
          <cell r="HR55">
            <v>0.26747891845514749</v>
          </cell>
          <cell r="HS55">
            <v>0.28392117143487955</v>
          </cell>
        </row>
        <row r="56">
          <cell r="GX56">
            <v>0.16407309620142474</v>
          </cell>
          <cell r="GY56">
            <v>0.16950478280345488</v>
          </cell>
          <cell r="GZ56">
            <v>0.17775058052197559</v>
          </cell>
          <cell r="HA56">
            <v>0.18866211010284578</v>
          </cell>
          <cell r="HF56">
            <v>0</v>
          </cell>
          <cell r="HG56">
            <v>0</v>
          </cell>
          <cell r="HH56">
            <v>0</v>
          </cell>
          <cell r="HI56">
            <v>0</v>
          </cell>
          <cell r="HJ56">
            <v>0</v>
          </cell>
          <cell r="HO56">
            <v>0.24226825059962986</v>
          </cell>
          <cell r="HP56">
            <v>0.24610964430213705</v>
          </cell>
          <cell r="HQ56">
            <v>0.25425717420518229</v>
          </cell>
          <cell r="HR56">
            <v>0.26662587078296335</v>
          </cell>
          <cell r="HS56">
            <v>0.28299316515426864</v>
          </cell>
        </row>
        <row r="57">
          <cell r="GX57">
            <v>0.163591145897375</v>
          </cell>
          <cell r="GY57">
            <v>0.16899567919121017</v>
          </cell>
          <cell r="GZ57">
            <v>0.17714866169530213</v>
          </cell>
          <cell r="HA57">
            <v>0.18798544008723195</v>
          </cell>
          <cell r="HF57">
            <v>0</v>
          </cell>
          <cell r="HG57">
            <v>0</v>
          </cell>
          <cell r="HH57">
            <v>0</v>
          </cell>
          <cell r="HI57">
            <v>0</v>
          </cell>
          <cell r="HJ57">
            <v>0</v>
          </cell>
          <cell r="HO57">
            <v>0.24163582142696613</v>
          </cell>
          <cell r="HP57">
            <v>0.24538671884606245</v>
          </cell>
          <cell r="HQ57">
            <v>0.2534935187868152</v>
          </cell>
          <cell r="HR57">
            <v>0.26572299254295317</v>
          </cell>
          <cell r="HS57">
            <v>0.28197816013084787</v>
          </cell>
        </row>
        <row r="58">
          <cell r="GX58">
            <v>0.16313261651470046</v>
          </cell>
          <cell r="GY58">
            <v>0.16844438301793804</v>
          </cell>
          <cell r="GZ58">
            <v>0.17658634758014033</v>
          </cell>
          <cell r="HA58">
            <v>0.18733755016032341</v>
          </cell>
          <cell r="HF58">
            <v>0</v>
          </cell>
          <cell r="HG58">
            <v>0</v>
          </cell>
          <cell r="HH58">
            <v>0</v>
          </cell>
          <cell r="HI58">
            <v>0</v>
          </cell>
          <cell r="HJ58">
            <v>0</v>
          </cell>
          <cell r="HO58">
            <v>0.24096085453377394</v>
          </cell>
          <cell r="HP58">
            <v>0.24469892477205063</v>
          </cell>
          <cell r="HQ58">
            <v>0.25266657452690705</v>
          </cell>
          <cell r="HR58">
            <v>0.26487952137021048</v>
          </cell>
          <cell r="HS58">
            <v>0.28100632524048508</v>
          </cell>
        </row>
        <row r="59">
          <cell r="GX59">
            <v>0.16265072037528122</v>
          </cell>
          <cell r="GY59">
            <v>0.1679704359885596</v>
          </cell>
          <cell r="GZ59">
            <v>0.17600918553813563</v>
          </cell>
          <cell r="HA59">
            <v>0.1867199463121032</v>
          </cell>
          <cell r="HF59">
            <v>0</v>
          </cell>
          <cell r="HG59">
            <v>0</v>
          </cell>
          <cell r="HH59">
            <v>0</v>
          </cell>
          <cell r="HI59">
            <v>0</v>
          </cell>
          <cell r="HJ59">
            <v>0</v>
          </cell>
          <cell r="HO59">
            <v>0.24031205534417921</v>
          </cell>
          <cell r="HP59">
            <v>0.2439760805629218</v>
          </cell>
          <cell r="HQ59">
            <v>0.25195565398283937</v>
          </cell>
          <cell r="HR59">
            <v>0.26401377830720341</v>
          </cell>
          <cell r="HS59">
            <v>0.28007991946815475</v>
          </cell>
        </row>
        <row r="60">
          <cell r="GX60">
            <v>0.16220255831221264</v>
          </cell>
          <cell r="GY60">
            <v>0.16747180937185682</v>
          </cell>
          <cell r="GZ60">
            <v>0.1754829777536758</v>
          </cell>
          <cell r="HA60">
            <v>0.1860710142638603</v>
          </cell>
          <cell r="HF60">
            <v>0</v>
          </cell>
          <cell r="HG60">
            <v>0</v>
          </cell>
          <cell r="HH60">
            <v>0</v>
          </cell>
          <cell r="HI60">
            <v>0</v>
          </cell>
          <cell r="HJ60">
            <v>0</v>
          </cell>
          <cell r="HO60">
            <v>0.23964958647773527</v>
          </cell>
          <cell r="HP60">
            <v>0.24330383746831896</v>
          </cell>
          <cell r="HQ60">
            <v>0.25120771405778519</v>
          </cell>
          <cell r="HR60">
            <v>0.26322446663051369</v>
          </cell>
          <cell r="HS60">
            <v>0.2791065213957904</v>
          </cell>
        </row>
        <row r="61">
          <cell r="GX61">
            <v>0.16175417450610793</v>
          </cell>
          <cell r="GY61">
            <v>0.16698470917592262</v>
          </cell>
          <cell r="GZ61">
            <v>0.17491942640832461</v>
          </cell>
          <cell r="HA61">
            <v>0.18541735222206179</v>
          </cell>
          <cell r="HF61">
            <v>0</v>
          </cell>
          <cell r="HG61">
            <v>0</v>
          </cell>
          <cell r="HH61">
            <v>0</v>
          </cell>
          <cell r="HI61">
            <v>0</v>
          </cell>
          <cell r="HJ61">
            <v>0</v>
          </cell>
          <cell r="HO61">
            <v>0.23898466063904672</v>
          </cell>
          <cell r="HP61">
            <v>0.24263126175916186</v>
          </cell>
          <cell r="HQ61">
            <v>0.2504770637638839</v>
          </cell>
          <cell r="HR61">
            <v>0.26237913961248688</v>
          </cell>
          <cell r="HS61">
            <v>0.27812602833309263</v>
          </cell>
        </row>
        <row r="62">
          <cell r="GX62">
            <v>0.16128219273708222</v>
          </cell>
          <cell r="GY62">
            <v>0.16648917983551695</v>
          </cell>
          <cell r="GZ62">
            <v>0.17434887087200068</v>
          </cell>
          <cell r="HA62">
            <v>0.18470794243201938</v>
          </cell>
          <cell r="HF62">
            <v>0</v>
          </cell>
          <cell r="HG62">
            <v>0</v>
          </cell>
          <cell r="HH62">
            <v>0</v>
          </cell>
          <cell r="HI62">
            <v>0</v>
          </cell>
          <cell r="HJ62">
            <v>0</v>
          </cell>
          <cell r="HO62">
            <v>0.23833421746006722</v>
          </cell>
          <cell r="HP62">
            <v>0.24192328910562327</v>
          </cell>
          <cell r="HQ62">
            <v>0.24973376975327541</v>
          </cell>
          <cell r="HR62">
            <v>0.26152330630800102</v>
          </cell>
          <cell r="HS62">
            <v>0.27706191364802907</v>
          </cell>
        </row>
        <row r="63">
          <cell r="GX63">
            <v>0.16084189993772427</v>
          </cell>
          <cell r="GY63">
            <v>0.16597284003601082</v>
          </cell>
          <cell r="GZ63">
            <v>0.17374384190019199</v>
          </cell>
          <cell r="HA63">
            <v>0.18405110745679579</v>
          </cell>
          <cell r="HF63">
            <v>0</v>
          </cell>
          <cell r="HG63">
            <v>0</v>
          </cell>
          <cell r="HH63">
            <v>0</v>
          </cell>
          <cell r="HI63">
            <v>0</v>
          </cell>
          <cell r="HJ63">
            <v>0</v>
          </cell>
          <cell r="HO63">
            <v>0.23765345612399039</v>
          </cell>
          <cell r="HP63">
            <v>0.24126284990658639</v>
          </cell>
          <cell r="HQ63">
            <v>0.2489592600540162</v>
          </cell>
          <cell r="HR63">
            <v>0.26061576285028792</v>
          </cell>
          <cell r="HS63">
            <v>0.27607666118519364</v>
          </cell>
        </row>
        <row r="64">
          <cell r="GX64">
            <v>0.16035702117132028</v>
          </cell>
          <cell r="GY64">
            <v>0.16544636345724517</v>
          </cell>
          <cell r="GZ64">
            <v>0.17314664908804878</v>
          </cell>
          <cell r="HA64">
            <v>0.18332694589503196</v>
          </cell>
          <cell r="HF64">
            <v>0</v>
          </cell>
          <cell r="HG64">
            <v>0</v>
          </cell>
          <cell r="HH64">
            <v>0</v>
          </cell>
          <cell r="HI64">
            <v>0</v>
          </cell>
          <cell r="HJ64">
            <v>0</v>
          </cell>
          <cell r="HO64">
            <v>0.23701459477129538</v>
          </cell>
          <cell r="HP64">
            <v>0.24053553175698039</v>
          </cell>
          <cell r="HQ64">
            <v>0.24816954518586776</v>
          </cell>
          <cell r="HR64">
            <v>0.25971997363207316</v>
          </cell>
          <cell r="HS64">
            <v>0.27499041884254788</v>
          </cell>
        </row>
        <row r="65">
          <cell r="GX65">
            <v>0.15988961053036232</v>
          </cell>
          <cell r="GY65">
            <v>0.16489929187361094</v>
          </cell>
          <cell r="GZ65">
            <v>0.17254408056224721</v>
          </cell>
          <cell r="HA65">
            <v>0.18262336203588625</v>
          </cell>
          <cell r="HF65">
            <v>0</v>
          </cell>
          <cell r="HG65">
            <v>0</v>
          </cell>
          <cell r="HH65">
            <v>0</v>
          </cell>
          <cell r="HI65">
            <v>0</v>
          </cell>
          <cell r="HJ65">
            <v>0</v>
          </cell>
          <cell r="HO65">
            <v>0.2363298801272368</v>
          </cell>
          <cell r="HP65">
            <v>0.23983441579554343</v>
          </cell>
          <cell r="HQ65">
            <v>0.24734893781041636</v>
          </cell>
          <cell r="HR65">
            <v>0.2588161208433708</v>
          </cell>
          <cell r="HS65">
            <v>0.27393504305382937</v>
          </cell>
        </row>
        <row r="66">
          <cell r="GX66">
            <v>0.15937632265711602</v>
          </cell>
          <cell r="GY66">
            <v>0.16437328969381612</v>
          </cell>
          <cell r="GZ66">
            <v>0.17191905657612275</v>
          </cell>
          <cell r="HA66">
            <v>0.18190142694877942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  <cell r="HJ66">
            <v>0</v>
          </cell>
          <cell r="HO66">
            <v>0.23565076751272501</v>
          </cell>
          <cell r="HP66">
            <v>0.23906448398567401</v>
          </cell>
          <cell r="HQ66">
            <v>0.24655993454072414</v>
          </cell>
          <cell r="HR66">
            <v>0.25787858486418408</v>
          </cell>
          <cell r="HS66">
            <v>0.27285214042316913</v>
          </cell>
        </row>
        <row r="67">
          <cell r="GX67">
            <v>0.15890017431634737</v>
          </cell>
          <cell r="GY67">
            <v>0.16380661443909583</v>
          </cell>
          <cell r="GZ67">
            <v>0.17130161471513305</v>
          </cell>
          <cell r="HA67">
            <v>0.18116570136397653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  <cell r="HJ67">
            <v>0</v>
          </cell>
          <cell r="HO67">
            <v>0.23493007956784839</v>
          </cell>
          <cell r="HP67">
            <v>0.23835026147452101</v>
          </cell>
          <cell r="HQ67">
            <v>0.24570992165864369</v>
          </cell>
          <cell r="HR67">
            <v>0.25695242207269953</v>
          </cell>
          <cell r="HS67">
            <v>0.27174855204596476</v>
          </cell>
        </row>
        <row r="68">
          <cell r="GX68">
            <v>0.15838899842015056</v>
          </cell>
          <cell r="GY68">
            <v>0.1632818214766944</v>
          </cell>
          <cell r="GZ68">
            <v>0.17066320857822243</v>
          </cell>
          <cell r="HA68">
            <v>0.18042542969281788</v>
          </cell>
          <cell r="HF68">
            <v>1.1711955988561134</v>
          </cell>
          <cell r="HG68">
            <v>1.1879174881511292</v>
          </cell>
          <cell r="HH68">
            <v>1.2246136610752079</v>
          </cell>
          <cell r="HI68">
            <v>1.2799740643366682</v>
          </cell>
          <cell r="HJ68">
            <v>1.3531907226961342</v>
          </cell>
          <cell r="HO68">
            <v>0.23423911977122266</v>
          </cell>
          <cell r="HP68">
            <v>0.23758349763022582</v>
          </cell>
          <cell r="HQ68">
            <v>0.24492273221504157</v>
          </cell>
          <cell r="HR68">
            <v>0.25599481286733361</v>
          </cell>
          <cell r="HS68">
            <v>0.2706381445392268</v>
          </cell>
        </row>
        <row r="69">
          <cell r="GX69">
            <v>0.15790356006589523</v>
          </cell>
          <cell r="GY69">
            <v>0.16271331706206249</v>
          </cell>
          <cell r="GZ69">
            <v>0.17004429970611284</v>
          </cell>
          <cell r="HA69">
            <v>0.17973599047281263</v>
          </cell>
          <cell r="HF69">
            <v>1.1676255412737235</v>
          </cell>
          <cell r="HG69">
            <v>1.1842767004942143</v>
          </cell>
          <cell r="HH69">
            <v>1.2203498779654687</v>
          </cell>
          <cell r="HI69">
            <v>1.2753322477958462</v>
          </cell>
          <cell r="HJ69">
            <v>1.3480199285460945</v>
          </cell>
          <cell r="HO69">
            <v>0.23352510825474468</v>
          </cell>
          <cell r="HP69">
            <v>0.23685534009884285</v>
          </cell>
          <cell r="HQ69">
            <v>0.24406997559309374</v>
          </cell>
          <cell r="HR69">
            <v>0.25506644955916924</v>
          </cell>
          <cell r="HS69">
            <v>0.2696039857092189</v>
          </cell>
        </row>
        <row r="70">
          <cell r="GX70">
            <v>0.15740330825073715</v>
          </cell>
          <cell r="GY70">
            <v>0.16217540149451187</v>
          </cell>
          <cell r="GZ70">
            <v>0.1694125279216574</v>
          </cell>
          <cell r="HA70">
            <v>0.17906665560396978</v>
          </cell>
          <cell r="HF70">
            <v>1.1641360630391537</v>
          </cell>
          <cell r="HG70">
            <v>1.1805248118805285</v>
          </cell>
          <cell r="HH70">
            <v>1.2163155112088391</v>
          </cell>
          <cell r="HI70">
            <v>1.2705939594124305</v>
          </cell>
          <cell r="HJ70">
            <v>1.3429999170297733</v>
          </cell>
          <cell r="HO70">
            <v>0.23282721260783074</v>
          </cell>
          <cell r="HP70">
            <v>0.2361049623761057</v>
          </cell>
          <cell r="HQ70">
            <v>0.24326310224176778</v>
          </cell>
          <cell r="HR70">
            <v>0.25411879188248609</v>
          </cell>
          <cell r="HS70">
            <v>0.26859998340595465</v>
          </cell>
        </row>
        <row r="71">
          <cell r="GX71">
            <v>0.15691004423795546</v>
          </cell>
          <cell r="GY71">
            <v>0.16161263461218364</v>
          </cell>
          <cell r="GZ71">
            <v>0.1688447676425196</v>
          </cell>
          <cell r="HA71">
            <v>0.17837367819897532</v>
          </cell>
          <cell r="HF71">
            <v>1.1605987463812155</v>
          </cell>
          <cell r="HG71">
            <v>1.176825331784666</v>
          </cell>
          <cell r="HH71">
            <v>1.2120947595913771</v>
          </cell>
          <cell r="HI71">
            <v>1.2663357573188969</v>
          </cell>
          <cell r="HJ71">
            <v>1.3378025864923149</v>
          </cell>
          <cell r="HO71">
            <v>0.23211974927624307</v>
          </cell>
          <cell r="HP71">
            <v>0.23536506635693316</v>
          </cell>
          <cell r="HQ71">
            <v>0.24241895191827542</v>
          </cell>
          <cell r="HR71">
            <v>0.25326715146377937</v>
          </cell>
          <cell r="HS71">
            <v>0.26756051729846297</v>
          </cell>
        </row>
        <row r="72">
          <cell r="GX72">
            <v>0.15640722151383002</v>
          </cell>
          <cell r="GY72">
            <v>0.161103269315198</v>
          </cell>
          <cell r="GZ72">
            <v>0.16823850109741492</v>
          </cell>
          <cell r="HA72">
            <v>0.17769266692594399</v>
          </cell>
          <cell r="HF72">
            <v>1.7356115245584696</v>
          </cell>
          <cell r="HG72">
            <v>1.7595812420305874</v>
          </cell>
          <cell r="HH72">
            <v>1.8124117797959773</v>
          </cell>
          <cell r="HI72">
            <v>1.8926831373459179</v>
          </cell>
          <cell r="HJ72">
            <v>1.9990425029168697</v>
          </cell>
          <cell r="HO72">
            <v>0.34712230491169388</v>
          </cell>
          <cell r="HP72">
            <v>0.35191624840611746</v>
          </cell>
          <cell r="HQ72">
            <v>0.36248235595919542</v>
          </cell>
          <cell r="HR72">
            <v>0.37853662746918354</v>
          </cell>
          <cell r="HS72">
            <v>0.39980850058337386</v>
          </cell>
        </row>
        <row r="73">
          <cell r="GX73">
            <v>0.15592413414995282</v>
          </cell>
          <cell r="GY73">
            <v>0.16058978564559484</v>
          </cell>
          <cell r="GZ73">
            <v>0.16766473761985032</v>
          </cell>
          <cell r="HA73">
            <v>0.17701041890596192</v>
          </cell>
          <cell r="HF73">
            <v>1.7303537319396918</v>
          </cell>
          <cell r="HG73">
            <v>1.754146509186969</v>
          </cell>
          <cell r="HH73">
            <v>1.8066350885129419</v>
          </cell>
          <cell r="HI73">
            <v>1.8862282982233158</v>
          </cell>
          <cell r="HJ73">
            <v>1.9913672126920714</v>
          </cell>
          <cell r="HO73">
            <v>0.34607074638793833</v>
          </cell>
          <cell r="HP73">
            <v>0.3508293018373938</v>
          </cell>
          <cell r="HQ73">
            <v>0.36132701770258835</v>
          </cell>
          <cell r="HR73">
            <v>0.37724565964466317</v>
          </cell>
          <cell r="HS73">
            <v>0.39827344253841424</v>
          </cell>
        </row>
        <row r="74">
          <cell r="GX74">
            <v>0.15545040905540414</v>
          </cell>
          <cell r="GY74">
            <v>0.1600560481033724</v>
          </cell>
          <cell r="GZ74">
            <v>0.16704012751541811</v>
          </cell>
          <cell r="HA74">
            <v>0.17634645534500129</v>
          </cell>
          <cell r="HF74">
            <v>1.7250146007277642</v>
          </cell>
          <cell r="HG74">
            <v>1.7488171018732963</v>
          </cell>
          <cell r="HH74">
            <v>1.8006305411629395</v>
          </cell>
          <cell r="HI74">
            <v>1.8792014345484536</v>
          </cell>
          <cell r="HJ74">
            <v>1.9838976226312646</v>
          </cell>
          <cell r="HO74">
            <v>0.34500292014555278</v>
          </cell>
          <cell r="HP74">
            <v>0.34976342037465924</v>
          </cell>
          <cell r="HQ74">
            <v>0.36012610823258784</v>
          </cell>
          <cell r="HR74">
            <v>0.37584028690969068</v>
          </cell>
          <cell r="HS74">
            <v>0.39677952452625287</v>
          </cell>
        </row>
        <row r="75">
          <cell r="GX75">
            <v>0.15494943415912893</v>
          </cell>
          <cell r="GY75">
            <v>0.15950098919891306</v>
          </cell>
          <cell r="GZ75">
            <v>0.166453788946401</v>
          </cell>
          <cell r="HA75">
            <v>0.17562950179395254</v>
          </cell>
          <cell r="HF75">
            <v>1.7198040921598277</v>
          </cell>
          <cell r="HG75">
            <v>1.7431811342902004</v>
          </cell>
          <cell r="HH75">
            <v>1.7943861284877718</v>
          </cell>
          <cell r="HI75">
            <v>1.8726051256470111</v>
          </cell>
          <cell r="HJ75">
            <v>1.975831895181966</v>
          </cell>
          <cell r="HO75">
            <v>0.34396081843196552</v>
          </cell>
          <cell r="HP75">
            <v>0.34863622685804002</v>
          </cell>
          <cell r="HQ75">
            <v>0.35887722569755431</v>
          </cell>
          <cell r="HR75">
            <v>0.37452102512940222</v>
          </cell>
          <cell r="HS75">
            <v>0.39516637903639318</v>
          </cell>
        </row>
        <row r="76">
          <cell r="GX76">
            <v>0.15445601810971676</v>
          </cell>
          <cell r="GY76">
            <v>0.15896373911092604</v>
          </cell>
          <cell r="GZ76">
            <v>0.16584099892544735</v>
          </cell>
          <cell r="HA76">
            <v>0.17494564506932567</v>
          </cell>
          <cell r="HF76">
            <v>1.7144124331119479</v>
          </cell>
          <cell r="HG76">
            <v>1.7376302037343136</v>
          </cell>
          <cell r="HH76">
            <v>1.7883420649979178</v>
          </cell>
          <cell r="HI76">
            <v>1.8657112379112823</v>
          </cell>
          <cell r="HJ76">
            <v>1.9681385070299138</v>
          </cell>
          <cell r="HO76">
            <v>0.34288248662238952</v>
          </cell>
          <cell r="HP76">
            <v>0.34752604074686266</v>
          </cell>
          <cell r="HQ76">
            <v>0.35766841299958352</v>
          </cell>
          <cell r="HR76">
            <v>0.37314224758225645</v>
          </cell>
          <cell r="HS76">
            <v>0.39362770140598269</v>
          </cell>
        </row>
        <row r="77">
          <cell r="GX77">
            <v>0.15395243579576781</v>
          </cell>
          <cell r="GY77">
            <v>0.15844448434947755</v>
          </cell>
          <cell r="GZ77">
            <v>0.16525368019976019</v>
          </cell>
          <cell r="HA77">
            <v>0.17422788072377079</v>
          </cell>
          <cell r="HF77">
            <v>1.7092483390953344</v>
          </cell>
          <cell r="HG77">
            <v>1.7319649027023878</v>
          </cell>
          <cell r="HH77">
            <v>1.7825004489316225</v>
          </cell>
          <cell r="HI77">
            <v>1.8591039022473022</v>
          </cell>
          <cell r="HJ77">
            <v>1.9600636581424213</v>
          </cell>
          <cell r="HO77">
            <v>0.34184966781906684</v>
          </cell>
          <cell r="HP77">
            <v>0.34639298054047751</v>
          </cell>
          <cell r="HQ77">
            <v>0.35650008978632447</v>
          </cell>
          <cell r="HR77">
            <v>0.37182078044946038</v>
          </cell>
          <cell r="HS77">
            <v>0.39201273162848421</v>
          </cell>
        </row>
        <row r="78">
          <cell r="GX78">
            <v>0.15348601470775777</v>
          </cell>
          <cell r="GY78">
            <v>0.15791063119436718</v>
          </cell>
          <cell r="GZ78">
            <v>0.16464804421136947</v>
          </cell>
          <cell r="HA78">
            <v>0.17355817469556739</v>
          </cell>
          <cell r="HF78">
            <v>1.703804299175794</v>
          </cell>
          <cell r="HG78">
            <v>1.7267176654622747</v>
          </cell>
          <cell r="HH78">
            <v>1.7764946009366307</v>
          </cell>
          <cell r="HI78">
            <v>1.8522904973779064</v>
          </cell>
          <cell r="HJ78">
            <v>1.9525294653251331</v>
          </cell>
          <cell r="HO78">
            <v>0.34076085983515875</v>
          </cell>
          <cell r="HP78">
            <v>0.34534353309245491</v>
          </cell>
          <cell r="HQ78">
            <v>0.35529892018732612</v>
          </cell>
          <cell r="HR78">
            <v>0.37045809947558123</v>
          </cell>
          <cell r="HS78">
            <v>0.39050589306502659</v>
          </cell>
        </row>
        <row r="79">
          <cell r="GX79">
            <v>0.15297871444546621</v>
          </cell>
          <cell r="GY79">
            <v>0.15737026444441016</v>
          </cell>
          <cell r="GZ79">
            <v>0.16403135050288264</v>
          </cell>
          <cell r="HA79">
            <v>0.17281853487460222</v>
          </cell>
          <cell r="HF79">
            <v>1.6986857773383268</v>
          </cell>
          <cell r="HG79">
            <v>1.7210105375114948</v>
          </cell>
          <cell r="HH79">
            <v>1.7704154749996139</v>
          </cell>
          <cell r="HI79">
            <v>1.8453526931574298</v>
          </cell>
          <cell r="HJ79">
            <v>1.9442085173392749</v>
          </cell>
          <cell r="HO79">
            <v>0.33973715546766531</v>
          </cell>
          <cell r="HP79">
            <v>0.3442021075022989</v>
          </cell>
          <cell r="HQ79">
            <v>0.35408309499992274</v>
          </cell>
          <cell r="HR79">
            <v>0.36907053863148592</v>
          </cell>
          <cell r="HS79">
            <v>0.38884170346785496</v>
          </cell>
        </row>
        <row r="80">
          <cell r="GX80">
            <v>0.15249627566461937</v>
          </cell>
          <cell r="GY80">
            <v>0.15681096227375993</v>
          </cell>
          <cell r="GZ80">
            <v>0.16341367998709314</v>
          </cell>
          <cell r="HA80">
            <v>0.17211378668218455</v>
          </cell>
          <cell r="HF80">
            <v>1.6931998814655169</v>
          </cell>
          <cell r="HG80">
            <v>1.7155831012269678</v>
          </cell>
          <cell r="HH80">
            <v>1.7641233255797992</v>
          </cell>
          <cell r="HI80">
            <v>1.8384038998547978</v>
          </cell>
          <cell r="HJ80">
            <v>1.936280100174576</v>
          </cell>
          <cell r="HO80">
            <v>0.33863997629310333</v>
          </cell>
          <cell r="HP80">
            <v>0.34311662024539352</v>
          </cell>
          <cell r="HQ80">
            <v>0.35282466511595978</v>
          </cell>
          <cell r="HR80">
            <v>0.36768077997095949</v>
          </cell>
          <cell r="HS80">
            <v>0.38725602003491516</v>
          </cell>
        </row>
        <row r="81">
          <cell r="GX81">
            <v>0.2279775135786696</v>
          </cell>
          <cell r="GY81">
            <v>0.23442962560954833</v>
          </cell>
          <cell r="GZ81">
            <v>0.24418569609730253</v>
          </cell>
          <cell r="HA81">
            <v>0.25703364831511039</v>
          </cell>
          <cell r="HF81">
            <v>1.6881158516831893</v>
          </cell>
          <cell r="HG81">
            <v>1.7098313518400219</v>
          </cell>
          <cell r="HH81">
            <v>1.7582221920716121</v>
          </cell>
          <cell r="HI81">
            <v>1.8313927207297687</v>
          </cell>
          <cell r="HJ81">
            <v>1.9277523623633277</v>
          </cell>
          <cell r="HO81">
            <v>0.3376231703366378</v>
          </cell>
          <cell r="HP81">
            <v>0.34196627036800431</v>
          </cell>
          <cell r="HQ81">
            <v>0.35164443841432241</v>
          </cell>
          <cell r="HR81">
            <v>0.36627854414595368</v>
          </cell>
          <cell r="HS81">
            <v>0.3855504724726655</v>
          </cell>
        </row>
        <row r="82">
          <cell r="GX82">
            <v>0.22725887355508004</v>
          </cell>
          <cell r="GY82">
            <v>0.23358015542853738</v>
          </cell>
          <cell r="GZ82">
            <v>0.24325512616519249</v>
          </cell>
          <cell r="HA82">
            <v>0.25604004245655276</v>
          </cell>
          <cell r="HF82">
            <v>1.6826779234726414</v>
          </cell>
          <cell r="HG82">
            <v>1.7044415516631002</v>
          </cell>
          <cell r="HH82">
            <v>1.7518511657140303</v>
          </cell>
          <cell r="HI82">
            <v>1.8244134462389434</v>
          </cell>
          <cell r="HJ82">
            <v>1.9203003184241456</v>
          </cell>
          <cell r="HO82">
            <v>0.33653558469452821</v>
          </cell>
          <cell r="HP82">
            <v>0.34088831033261996</v>
          </cell>
          <cell r="HQ82">
            <v>0.35037023314280602</v>
          </cell>
          <cell r="HR82">
            <v>0.36488268924778866</v>
          </cell>
          <cell r="HS82">
            <v>0.38406006368482909</v>
          </cell>
        </row>
        <row r="83">
          <cell r="GX83">
            <v>0.2264969589125557</v>
          </cell>
          <cell r="GY83">
            <v>0.23278470031352466</v>
          </cell>
          <cell r="GZ83">
            <v>0.24232603011838078</v>
          </cell>
          <cell r="HA83">
            <v>0.25500659862270325</v>
          </cell>
          <cell r="HF83">
            <v>1.6775381253982868</v>
          </cell>
          <cell r="HG83">
            <v>1.6987271918441675</v>
          </cell>
          <cell r="HH83">
            <v>1.7458852523514348</v>
          </cell>
          <cell r="HI83">
            <v>1.8174452258878557</v>
          </cell>
          <cell r="HJ83">
            <v>1.9125494896702739</v>
          </cell>
          <cell r="HO83">
            <v>0.33550762507965731</v>
          </cell>
          <cell r="HP83">
            <v>0.33974543836883347</v>
          </cell>
          <cell r="HQ83">
            <v>0.34917705047028691</v>
          </cell>
          <cell r="HR83">
            <v>0.36348904517757108</v>
          </cell>
          <cell r="HS83">
            <v>0.38250989793405477</v>
          </cell>
        </row>
        <row r="84">
          <cell r="GX84">
            <v>0.22576749841763996</v>
          </cell>
          <cell r="GY84">
            <v>0.23193073982132184</v>
          </cell>
          <cell r="GZ84">
            <v>0.24146149434600389</v>
          </cell>
          <cell r="HA84">
            <v>0.25398561797687319</v>
          </cell>
          <cell r="HF84">
            <v>1.6721473154261757</v>
          </cell>
          <cell r="HG84">
            <v>1.6932562381322995</v>
          </cell>
          <cell r="HH84">
            <v>1.7394805486599136</v>
          </cell>
          <cell r="HI84">
            <v>1.810961207595029</v>
          </cell>
          <cell r="HJ84">
            <v>1.9048921348265488</v>
          </cell>
          <cell r="HO84">
            <v>0.33442946308523508</v>
          </cell>
          <cell r="HP84">
            <v>0.33865124762645987</v>
          </cell>
          <cell r="HQ84">
            <v>0.34789610973198265</v>
          </cell>
          <cell r="HR84">
            <v>0.36219224151900575</v>
          </cell>
          <cell r="HS84">
            <v>0.38097842696530976</v>
          </cell>
        </row>
        <row r="85">
          <cell r="GX85">
            <v>0.22500364042671511</v>
          </cell>
          <cell r="GY85">
            <v>0.23118643087438093</v>
          </cell>
          <cell r="GZ85">
            <v>0.24055889162404237</v>
          </cell>
          <cell r="HA85">
            <v>0.25297680279125934</v>
          </cell>
          <cell r="HF85">
            <v>1.6669522617324373</v>
          </cell>
          <cell r="HG85">
            <v>1.687527303200363</v>
          </cell>
          <cell r="HH85">
            <v>1.7338982315578568</v>
          </cell>
          <cell r="HI85">
            <v>1.8041916871803174</v>
          </cell>
          <cell r="HJ85">
            <v>1.8973260209344449</v>
          </cell>
          <cell r="HO85">
            <v>0.33339045234648745</v>
          </cell>
          <cell r="HP85">
            <v>0.33750546064007259</v>
          </cell>
          <cell r="HQ85">
            <v>0.34677964631157132</v>
          </cell>
          <cell r="HR85">
            <v>0.36083833743606347</v>
          </cell>
          <cell r="HS85">
            <v>0.37946520418688895</v>
          </cell>
        </row>
        <row r="86">
          <cell r="GX86">
            <v>0.22430638973402164</v>
          </cell>
          <cell r="GY86">
            <v>0.23039481199008766</v>
          </cell>
          <cell r="GZ86">
            <v>0.23969675163740536</v>
          </cell>
          <cell r="HA86">
            <v>0.25194412633038477</v>
          </cell>
          <cell r="HF86">
            <v>1.661607745201279</v>
          </cell>
          <cell r="HG86">
            <v>1.682297923005162</v>
          </cell>
          <cell r="HH86">
            <v>1.7279610899256572</v>
          </cell>
          <cell r="HI86">
            <v>1.7977256372805401</v>
          </cell>
          <cell r="HJ86">
            <v>1.8895809474778853</v>
          </cell>
          <cell r="HO86">
            <v>0.33232154904025579</v>
          </cell>
          <cell r="HP86">
            <v>0.33645958460103237</v>
          </cell>
          <cell r="HQ86">
            <v>0.3455922179851314</v>
          </cell>
          <cell r="HR86">
            <v>0.35954512745610795</v>
          </cell>
          <cell r="HS86">
            <v>0.37791618949557704</v>
          </cell>
        </row>
        <row r="87">
          <cell r="GX87">
            <v>0.2235686139303269</v>
          </cell>
          <cell r="GY87">
            <v>0.22961090929443623</v>
          </cell>
          <cell r="GZ87">
            <v>0.23875275658530543</v>
          </cell>
          <cell r="HA87">
            <v>0.25093870723865236</v>
          </cell>
          <cell r="HF87">
            <v>1.656358008176769</v>
          </cell>
          <cell r="HG87">
            <v>1.6767646044774513</v>
          </cell>
          <cell r="HH87">
            <v>1.7220818197082715</v>
          </cell>
          <cell r="HI87">
            <v>1.7906456743897905</v>
          </cell>
          <cell r="HJ87">
            <v>1.8820403042898923</v>
          </cell>
          <cell r="HO87">
            <v>0.33127160163535374</v>
          </cell>
          <cell r="HP87">
            <v>0.33535292089549024</v>
          </cell>
          <cell r="HQ87">
            <v>0.34441636394165426</v>
          </cell>
          <cell r="HR87">
            <v>0.35812913487795806</v>
          </cell>
          <cell r="HS87">
            <v>0.3764080608579784</v>
          </cell>
        </row>
        <row r="88">
          <cell r="GX88">
            <v>0.22282591103225058</v>
          </cell>
          <cell r="GY88">
            <v>0.22877033600493832</v>
          </cell>
          <cell r="GZ88">
            <v>0.2378760661016257</v>
          </cell>
          <cell r="HA88">
            <v>0.24986440468715629</v>
          </cell>
          <cell r="HF88">
            <v>1.6510589836947045</v>
          </cell>
          <cell r="HG88">
            <v>1.671194332741879</v>
          </cell>
          <cell r="HH88">
            <v>1.7157775200370371</v>
          </cell>
          <cell r="HI88">
            <v>1.7840704957621925</v>
          </cell>
          <cell r="HJ88">
            <v>1.8739830351536717</v>
          </cell>
          <cell r="HO88">
            <v>0.33021179673894085</v>
          </cell>
          <cell r="HP88">
            <v>0.33423886654837581</v>
          </cell>
          <cell r="HQ88">
            <v>0.34315550400740741</v>
          </cell>
          <cell r="HR88">
            <v>0.35681409915243845</v>
          </cell>
          <cell r="HS88">
            <v>0.37479660703073431</v>
          </cell>
        </row>
        <row r="89">
          <cell r="GX89">
            <v>0.2220780171777636</v>
          </cell>
          <cell r="GY89">
            <v>0.22798023098642539</v>
          </cell>
          <cell r="GZ89">
            <v>0.23695199378401971</v>
          </cell>
          <cell r="HA89">
            <v>0.24885733923392347</v>
          </cell>
          <cell r="HF89">
            <v>1.6457551830740969</v>
          </cell>
          <cell r="HG89">
            <v>1.6655851288332266</v>
          </cell>
          <cell r="HH89">
            <v>1.7098517323981901</v>
          </cell>
          <cell r="HI89">
            <v>1.7771399533801475</v>
          </cell>
          <cell r="HJ89">
            <v>1.8664300442544257</v>
          </cell>
          <cell r="HO89">
            <v>0.32915103661481937</v>
          </cell>
          <cell r="HP89">
            <v>0.33311702576664531</v>
          </cell>
          <cell r="HQ89">
            <v>0.34197034647963798</v>
          </cell>
          <cell r="HR89">
            <v>0.35542799067602948</v>
          </cell>
          <cell r="HS89">
            <v>0.37328600885088514</v>
          </cell>
        </row>
        <row r="90">
          <cell r="GX90">
            <v>0.22135129153142369</v>
          </cell>
          <cell r="GY90">
            <v>0.22718431051159271</v>
          </cell>
          <cell r="GZ90">
            <v>0.23604616033525283</v>
          </cell>
          <cell r="HA90">
            <v>0.24798571592199808</v>
          </cell>
          <cell r="HF90">
            <v>1.6405008715386038</v>
          </cell>
          <cell r="HG90">
            <v>1.6601346864856774</v>
          </cell>
          <cell r="HH90">
            <v>1.7038823288369451</v>
          </cell>
          <cell r="HI90">
            <v>1.7703462025143959</v>
          </cell>
          <cell r="HJ90">
            <v>1.8598928694149854</v>
          </cell>
          <cell r="HO90">
            <v>0.32810017430772076</v>
          </cell>
          <cell r="HP90">
            <v>0.33202693729713545</v>
          </cell>
          <cell r="HQ90">
            <v>0.34077646576738901</v>
          </cell>
          <cell r="HR90">
            <v>0.35406924050287913</v>
          </cell>
          <cell r="HS90">
            <v>0.37197857388299704</v>
          </cell>
        </row>
        <row r="91">
          <cell r="GX91">
            <v>0.22062182161086494</v>
          </cell>
          <cell r="GY91">
            <v>0.22637072414853132</v>
          </cell>
          <cell r="GZ91">
            <v>0.23522307034281204</v>
          </cell>
          <cell r="HA91">
            <v>0.24727036228608432</v>
          </cell>
          <cell r="HF91">
            <v>1.6351436642286459</v>
          </cell>
          <cell r="HG91">
            <v>1.6546636620814867</v>
          </cell>
          <cell r="HH91">
            <v>1.6977804311139846</v>
          </cell>
          <cell r="HI91">
            <v>1.7641730275710901</v>
          </cell>
          <cell r="HJ91">
            <v>1.854527717145632</v>
          </cell>
          <cell r="HO91">
            <v>0.32702873284572914</v>
          </cell>
          <cell r="HP91">
            <v>0.33093273241629734</v>
          </cell>
          <cell r="HQ91">
            <v>0.33955608622279687</v>
          </cell>
          <cell r="HR91">
            <v>0.35283460551421797</v>
          </cell>
          <cell r="HS91">
            <v>0.37090554342912641</v>
          </cell>
        </row>
        <row r="92">
          <cell r="GX92">
            <v>0.21986241065964637</v>
          </cell>
          <cell r="GY92">
            <v>0.22561052250564456</v>
          </cell>
          <cell r="GZ92">
            <v>0.23455783923032233</v>
          </cell>
          <cell r="HA92">
            <v>0.24651145276160175</v>
          </cell>
          <cell r="HF92">
            <v>1.6299333078020739</v>
          </cell>
          <cell r="HG92">
            <v>1.6489680799473474</v>
          </cell>
          <cell r="HH92">
            <v>1.692078918792334</v>
          </cell>
          <cell r="HI92">
            <v>1.7591837942274173</v>
          </cell>
          <cell r="HJ92">
            <v>1.8488358957120128</v>
          </cell>
          <cell r="HO92">
            <v>0.32598666156041473</v>
          </cell>
          <cell r="HP92">
            <v>0.32979361598946949</v>
          </cell>
          <cell r="HQ92">
            <v>0.33841578375846676</v>
          </cell>
          <cell r="HR92">
            <v>0.35183675884548343</v>
          </cell>
          <cell r="HS92">
            <v>0.36976717914240254</v>
          </cell>
        </row>
        <row r="93">
          <cell r="GX93">
            <v>0.21915094682102215</v>
          </cell>
          <cell r="GY93">
            <v>0.22497123746211617</v>
          </cell>
          <cell r="GZ93">
            <v>0.23390874417922303</v>
          </cell>
          <cell r="HA93">
            <v>0.24576605258719439</v>
          </cell>
          <cell r="HF93">
            <v>2.1660311722939705</v>
          </cell>
          <cell r="HG93">
            <v>2.1915094682102212</v>
          </cell>
          <cell r="HH93">
            <v>2.2497123746211614</v>
          </cell>
          <cell r="HI93">
            <v>2.3390874417922296</v>
          </cell>
          <cell r="HJ93">
            <v>2.4576605258719435</v>
          </cell>
          <cell r="HO93">
            <v>0.43320623445879408</v>
          </cell>
          <cell r="HP93">
            <v>0.43830189364204425</v>
          </cell>
          <cell r="HQ93">
            <v>0.44994247492423228</v>
          </cell>
          <cell r="HR93">
            <v>0.46781748835844594</v>
          </cell>
          <cell r="HS93">
            <v>0.49153210517438867</v>
          </cell>
        </row>
        <row r="94">
          <cell r="GX94">
            <v>0.21855789155323493</v>
          </cell>
          <cell r="GY94">
            <v>0.22440968723030522</v>
          </cell>
          <cell r="GZ94">
            <v>0.23325041214611963</v>
          </cell>
          <cell r="HA94">
            <v>0.24505019713061924</v>
          </cell>
          <cell r="HF94">
            <v>2.1593133230790129</v>
          </cell>
          <cell r="HG94">
            <v>2.1855789155323491</v>
          </cell>
          <cell r="HH94">
            <v>2.2440968723030519</v>
          </cell>
          <cell r="HI94">
            <v>2.3325041214611959</v>
          </cell>
          <cell r="HJ94">
            <v>2.450501971306192</v>
          </cell>
          <cell r="HO94">
            <v>0.43186266461580258</v>
          </cell>
          <cell r="HP94">
            <v>0.43711578310646976</v>
          </cell>
          <cell r="HQ94">
            <v>0.44881937446061038</v>
          </cell>
          <cell r="HR94">
            <v>0.46650082429223916</v>
          </cell>
          <cell r="HS94">
            <v>0.49010039426123836</v>
          </cell>
        </row>
        <row r="95">
          <cell r="GX95">
            <v>0.21804350995498595</v>
          </cell>
          <cell r="GY95">
            <v>0.22380956018953113</v>
          </cell>
          <cell r="GZ95">
            <v>0.23264198030915589</v>
          </cell>
          <cell r="HA95">
            <v>0.24450000000000005</v>
          </cell>
          <cell r="HF95">
            <v>2.1534872503176543</v>
          </cell>
          <cell r="HG95">
            <v>2.1804350995498591</v>
          </cell>
          <cell r="HH95">
            <v>2.2380956018953109</v>
          </cell>
          <cell r="HI95">
            <v>2.3264198030915586</v>
          </cell>
          <cell r="HJ95">
            <v>2.4450000000000003</v>
          </cell>
          <cell r="HO95">
            <v>0.43069745006353088</v>
          </cell>
          <cell r="HP95">
            <v>0.43608701990997184</v>
          </cell>
          <cell r="HQ95">
            <v>0.44761912037906215</v>
          </cell>
          <cell r="HR95">
            <v>0.46528396061831168</v>
          </cell>
          <cell r="HS95">
            <v>0.48899999999999999</v>
          </cell>
        </row>
        <row r="96">
          <cell r="GX96">
            <v>0.21743264633241455</v>
          </cell>
          <cell r="GY96">
            <v>0.22320215583257683</v>
          </cell>
          <cell r="GZ96">
            <v>0.23190199465850486</v>
          </cell>
          <cell r="HA96">
            <v>0.24450000000000005</v>
          </cell>
          <cell r="HF96">
            <v>2.1480209683892189</v>
          </cell>
          <cell r="HG96">
            <v>2.174326463324145</v>
          </cell>
          <cell r="HH96">
            <v>2.2320215583257679</v>
          </cell>
          <cell r="HI96">
            <v>2.3190199465850485</v>
          </cell>
          <cell r="HJ96">
            <v>2.4450000000000003</v>
          </cell>
          <cell r="HO96">
            <v>0.42960419367784375</v>
          </cell>
          <cell r="HP96">
            <v>0.43486529266482898</v>
          </cell>
          <cell r="HQ96">
            <v>0.44640431166515354</v>
          </cell>
          <cell r="HR96">
            <v>0.46380398931700967</v>
          </cell>
          <cell r="HS96">
            <v>0.48899999999999999</v>
          </cell>
        </row>
        <row r="97">
          <cell r="GX97">
            <v>0.21687540047180667</v>
          </cell>
          <cell r="GY97">
            <v>0.22254528898697612</v>
          </cell>
          <cell r="GZ97">
            <v>0.23190000000000005</v>
          </cell>
          <cell r="HA97">
            <v>0.24450000000000005</v>
          </cell>
          <cell r="HF97">
            <v>2.1421623524795801</v>
          </cell>
          <cell r="HG97">
            <v>2.1687540047180667</v>
          </cell>
          <cell r="HH97">
            <v>2.2254528898697608</v>
          </cell>
          <cell r="HI97">
            <v>2.319</v>
          </cell>
          <cell r="HJ97">
            <v>2.4450000000000003</v>
          </cell>
          <cell r="HO97">
            <v>0.42843247049591598</v>
          </cell>
          <cell r="HP97">
            <v>0.43375080094361329</v>
          </cell>
          <cell r="HQ97">
            <v>0.44509057797395218</v>
          </cell>
          <cell r="HR97">
            <v>0.46379999999999999</v>
          </cell>
          <cell r="HS97">
            <v>0.48899999999999999</v>
          </cell>
        </row>
        <row r="98">
          <cell r="GX98">
            <v>0.28836116335081907</v>
          </cell>
          <cell r="GY98">
            <v>0.29659999999999997</v>
          </cell>
          <cell r="GZ98">
            <v>0.30920000000000003</v>
          </cell>
          <cell r="HA98">
            <v>0.32600000000000007</v>
          </cell>
          <cell r="HF98">
            <v>2.1367184880537042</v>
          </cell>
          <cell r="HG98">
            <v>2.162708725131143</v>
          </cell>
          <cell r="HH98">
            <v>2.2244999999999999</v>
          </cell>
          <cell r="HI98">
            <v>2.319</v>
          </cell>
          <cell r="HJ98">
            <v>2.4450000000000003</v>
          </cell>
          <cell r="HO98">
            <v>0.42734369761074087</v>
          </cell>
          <cell r="HP98">
            <v>0.43254174502622855</v>
          </cell>
          <cell r="HQ98">
            <v>0.44489999999999996</v>
          </cell>
          <cell r="HR98">
            <v>0.46379999999999999</v>
          </cell>
          <cell r="HS98">
            <v>0.48899999999999999</v>
          </cell>
        </row>
        <row r="99">
          <cell r="GX99">
            <v>0.28819999999999996</v>
          </cell>
          <cell r="GY99">
            <v>0.29659999999999997</v>
          </cell>
          <cell r="GZ99">
            <v>0.30920000000000003</v>
          </cell>
          <cell r="HA99">
            <v>0.32600000000000007</v>
          </cell>
          <cell r="HF99">
            <v>2.1309076590652749</v>
          </cell>
          <cell r="HG99">
            <v>2.1614999999999998</v>
          </cell>
          <cell r="HH99">
            <v>2.2244999999999999</v>
          </cell>
          <cell r="HI99">
            <v>2.319</v>
          </cell>
          <cell r="HJ99">
            <v>2.4450000000000003</v>
          </cell>
          <cell r="HO99">
            <v>0.42618153181305501</v>
          </cell>
          <cell r="HP99">
            <v>0.43229999999999996</v>
          </cell>
          <cell r="HQ99">
            <v>0.44489999999999996</v>
          </cell>
          <cell r="HR99">
            <v>0.46379999999999999</v>
          </cell>
          <cell r="HS99">
            <v>0.48899999999999999</v>
          </cell>
        </row>
        <row r="100">
          <cell r="GX100">
            <v>0.28819999999999996</v>
          </cell>
          <cell r="GY100">
            <v>0.29659999999999997</v>
          </cell>
          <cell r="GZ100">
            <v>0.30920000000000003</v>
          </cell>
          <cell r="HA100">
            <v>0.32600000000000007</v>
          </cell>
          <cell r="HF100">
            <v>2.13</v>
          </cell>
          <cell r="HG100">
            <v>2.1614999999999998</v>
          </cell>
          <cell r="HH100">
            <v>2.2244999999999999</v>
          </cell>
          <cell r="HI100">
            <v>2.319</v>
          </cell>
          <cell r="HJ100">
            <v>2.4450000000000003</v>
          </cell>
          <cell r="HO100">
            <v>0.42599999999999999</v>
          </cell>
          <cell r="HP100">
            <v>0.43229999999999996</v>
          </cell>
          <cell r="HQ100">
            <v>0.44489999999999996</v>
          </cell>
          <cell r="HR100">
            <v>0.46379999999999999</v>
          </cell>
          <cell r="HS100">
            <v>0.48899999999999999</v>
          </cell>
        </row>
        <row r="101">
          <cell r="GX101">
            <v>0.28819999999999996</v>
          </cell>
          <cell r="GY101">
            <v>0.29659999999999997</v>
          </cell>
          <cell r="GZ101">
            <v>0.30920000000000003</v>
          </cell>
          <cell r="HA101">
            <v>0.32600000000000007</v>
          </cell>
          <cell r="HF101">
            <v>2.13</v>
          </cell>
          <cell r="HG101">
            <v>2.1614999999999998</v>
          </cell>
          <cell r="HH101">
            <v>2.2244999999999999</v>
          </cell>
          <cell r="HI101">
            <v>2.319</v>
          </cell>
          <cell r="HJ101">
            <v>2.4450000000000003</v>
          </cell>
          <cell r="HO101">
            <v>0.42599999999999999</v>
          </cell>
          <cell r="HP101">
            <v>0.43229999999999996</v>
          </cell>
          <cell r="HQ101">
            <v>0.44489999999999996</v>
          </cell>
          <cell r="HR101">
            <v>0.46379999999999999</v>
          </cell>
          <cell r="HS101">
            <v>0.48899999999999999</v>
          </cell>
        </row>
        <row r="102">
          <cell r="GX102">
            <v>0.28819999999999996</v>
          </cell>
          <cell r="GY102">
            <v>0.29659999999999997</v>
          </cell>
          <cell r="GZ102">
            <v>0.30920000000000003</v>
          </cell>
          <cell r="HA102">
            <v>0.32600000000000007</v>
          </cell>
          <cell r="HF102">
            <v>2.13</v>
          </cell>
          <cell r="HG102">
            <v>2.1614999999999998</v>
          </cell>
          <cell r="HH102">
            <v>2.2244999999999999</v>
          </cell>
          <cell r="HI102">
            <v>2.319</v>
          </cell>
          <cell r="HJ102">
            <v>2.4450000000000003</v>
          </cell>
          <cell r="HO102">
            <v>0.42599999999999999</v>
          </cell>
          <cell r="HP102">
            <v>0.43229999999999996</v>
          </cell>
          <cell r="HQ102">
            <v>0.44489999999999996</v>
          </cell>
          <cell r="HR102">
            <v>0.46379999999999999</v>
          </cell>
          <cell r="HS102">
            <v>0.48899999999999999</v>
          </cell>
        </row>
        <row r="103">
          <cell r="GX103">
            <v>0.28819999999999996</v>
          </cell>
          <cell r="GY103">
            <v>0.29659999999999997</v>
          </cell>
          <cell r="GZ103">
            <v>0.30920000000000003</v>
          </cell>
          <cell r="HA103">
            <v>0.32600000000000007</v>
          </cell>
          <cell r="HF103">
            <v>2.13</v>
          </cell>
          <cell r="HG103">
            <v>2.1614999999999998</v>
          </cell>
          <cell r="HH103">
            <v>2.2244999999999999</v>
          </cell>
          <cell r="HI103">
            <v>2.319</v>
          </cell>
          <cell r="HJ103">
            <v>2.4450000000000003</v>
          </cell>
          <cell r="HO103">
            <v>0.42599999999999999</v>
          </cell>
          <cell r="HP103">
            <v>0.43229999999999996</v>
          </cell>
          <cell r="HQ103">
            <v>0.44489999999999996</v>
          </cell>
          <cell r="HR103">
            <v>0.46379999999999999</v>
          </cell>
          <cell r="HS103">
            <v>0.48899999999999999</v>
          </cell>
        </row>
        <row r="104">
          <cell r="GX104">
            <v>0.28819999999999996</v>
          </cell>
          <cell r="GY104">
            <v>0.29659999999999997</v>
          </cell>
          <cell r="GZ104">
            <v>0.30920000000000003</v>
          </cell>
          <cell r="HA104">
            <v>0.32600000000000007</v>
          </cell>
          <cell r="HF104">
            <v>2.13</v>
          </cell>
          <cell r="HG104">
            <v>2.1614999999999998</v>
          </cell>
          <cell r="HH104">
            <v>2.2244999999999999</v>
          </cell>
          <cell r="HI104">
            <v>2.319</v>
          </cell>
          <cell r="HJ104">
            <v>2.4450000000000003</v>
          </cell>
          <cell r="HO104">
            <v>0.42599999999999999</v>
          </cell>
          <cell r="HP104">
            <v>0.43229999999999996</v>
          </cell>
          <cell r="HQ104">
            <v>0.44489999999999996</v>
          </cell>
          <cell r="HR104">
            <v>0.46379999999999999</v>
          </cell>
          <cell r="HS104">
            <v>0.48899999999999999</v>
          </cell>
        </row>
        <row r="105">
          <cell r="GX105">
            <v>0.28819999999999996</v>
          </cell>
          <cell r="GY105">
            <v>0.29659999999999997</v>
          </cell>
          <cell r="GZ105">
            <v>0.30920000000000003</v>
          </cell>
          <cell r="HA105">
            <v>0.32600000000000007</v>
          </cell>
          <cell r="HB105"/>
          <cell r="HF105">
            <v>2.13</v>
          </cell>
          <cell r="HG105">
            <v>2.1614999999999998</v>
          </cell>
          <cell r="HH105">
            <v>2.2244999999999999</v>
          </cell>
          <cell r="HI105">
            <v>2.319</v>
          </cell>
          <cell r="HJ105">
            <v>2.4450000000000003</v>
          </cell>
          <cell r="HO105">
            <v>0.42599999999999999</v>
          </cell>
          <cell r="HP105">
            <v>0.43229999999999996</v>
          </cell>
          <cell r="HQ105">
            <v>0.44489999999999996</v>
          </cell>
          <cell r="HR105">
            <v>0.46379999999999999</v>
          </cell>
          <cell r="HS105">
            <v>0.48899999999999999</v>
          </cell>
        </row>
        <row r="106">
          <cell r="GX106">
            <v>0.28819999999999996</v>
          </cell>
          <cell r="GY106">
            <v>0.29659999999999997</v>
          </cell>
          <cell r="GZ106">
            <v>0.30920000000000003</v>
          </cell>
          <cell r="HA106">
            <v>0.32600000000000007</v>
          </cell>
          <cell r="HB106"/>
          <cell r="HF106">
            <v>2.13</v>
          </cell>
          <cell r="HG106">
            <v>2.1614999999999998</v>
          </cell>
          <cell r="HH106">
            <v>2.2244999999999999</v>
          </cell>
          <cell r="HI106">
            <v>2.319</v>
          </cell>
          <cell r="HJ106">
            <v>2.4450000000000003</v>
          </cell>
          <cell r="HO106">
            <v>0.42599999999999999</v>
          </cell>
          <cell r="HP106">
            <v>0.43229999999999996</v>
          </cell>
          <cell r="HQ106">
            <v>0.44489999999999996</v>
          </cell>
          <cell r="HR106">
            <v>0.46379999999999999</v>
          </cell>
          <cell r="HS106">
            <v>0.48899999999999999</v>
          </cell>
        </row>
        <row r="107">
          <cell r="GX107">
            <v>0.28819999999999996</v>
          </cell>
          <cell r="GY107">
            <v>0.29659999999999997</v>
          </cell>
          <cell r="GZ107">
            <v>0.30920000000000003</v>
          </cell>
          <cell r="HA107">
            <v>0.32600000000000007</v>
          </cell>
          <cell r="HB107"/>
          <cell r="HF107">
            <v>2.13</v>
          </cell>
          <cell r="HG107">
            <v>2.1614999999999998</v>
          </cell>
          <cell r="HH107">
            <v>2.2244999999999999</v>
          </cell>
          <cell r="HI107">
            <v>2.319</v>
          </cell>
          <cell r="HJ107">
            <v>2.4450000000000003</v>
          </cell>
          <cell r="HO107">
            <v>0.42599999999999999</v>
          </cell>
          <cell r="HP107">
            <v>0.43229999999999996</v>
          </cell>
          <cell r="HQ107">
            <v>0.44489999999999996</v>
          </cell>
          <cell r="HR107">
            <v>0.46379999999999999</v>
          </cell>
          <cell r="HS107">
            <v>0.48899999999999999</v>
          </cell>
        </row>
        <row r="108">
          <cell r="GX108">
            <v>0.28819999999999996</v>
          </cell>
          <cell r="GY108">
            <v>0.29659999999999997</v>
          </cell>
          <cell r="GZ108">
            <v>0.30920000000000003</v>
          </cell>
          <cell r="HA108">
            <v>0.32600000000000007</v>
          </cell>
          <cell r="HB108"/>
          <cell r="HF108">
            <v>2.13</v>
          </cell>
          <cell r="HG108">
            <v>2.1614999999999998</v>
          </cell>
          <cell r="HH108">
            <v>2.2244999999999999</v>
          </cell>
          <cell r="HI108">
            <v>2.319</v>
          </cell>
          <cell r="HJ108">
            <v>2.4450000000000003</v>
          </cell>
          <cell r="HO108">
            <v>0.42599999999999999</v>
          </cell>
          <cell r="HP108">
            <v>0.43229999999999996</v>
          </cell>
          <cell r="HQ108">
            <v>0.44489999999999996</v>
          </cell>
          <cell r="HR108">
            <v>0.46379999999999999</v>
          </cell>
          <cell r="HS108">
            <v>0.48899999999999999</v>
          </cell>
        </row>
        <row r="109">
          <cell r="GX109">
            <v>0.28819999999999996</v>
          </cell>
          <cell r="GY109">
            <v>0.29659999999999997</v>
          </cell>
          <cell r="GZ109">
            <v>0.30920000000000003</v>
          </cell>
          <cell r="HA109">
            <v>0.32600000000000007</v>
          </cell>
          <cell r="HB109"/>
          <cell r="HF109">
            <v>2.13</v>
          </cell>
          <cell r="HG109">
            <v>2.1614999999999998</v>
          </cell>
          <cell r="HH109">
            <v>2.2244999999999999</v>
          </cell>
          <cell r="HI109">
            <v>2.319</v>
          </cell>
          <cell r="HJ109">
            <v>2.4450000000000003</v>
          </cell>
          <cell r="HO109">
            <v>0.42599999999999999</v>
          </cell>
          <cell r="HP109">
            <v>0.43229999999999996</v>
          </cell>
          <cell r="HQ109">
            <v>0.44489999999999996</v>
          </cell>
          <cell r="HR109">
            <v>0.46379999999999999</v>
          </cell>
          <cell r="HS109">
            <v>0.48899999999999999</v>
          </cell>
        </row>
        <row r="110">
          <cell r="GX110">
            <v>0.28819999999999996</v>
          </cell>
          <cell r="GY110">
            <v>0.29659999999999997</v>
          </cell>
          <cell r="GZ110">
            <v>0.30920000000000003</v>
          </cell>
          <cell r="HA110">
            <v>0.32600000000000007</v>
          </cell>
          <cell r="HB110"/>
          <cell r="HF110">
            <v>2.13</v>
          </cell>
          <cell r="HG110">
            <v>2.1614999999999998</v>
          </cell>
          <cell r="HH110">
            <v>2.2244999999999999</v>
          </cell>
          <cell r="HI110">
            <v>2.319</v>
          </cell>
          <cell r="HJ110">
            <v>2.4450000000000003</v>
          </cell>
          <cell r="HO110">
            <v>0.42599999999999999</v>
          </cell>
          <cell r="HP110">
            <v>0.43229999999999996</v>
          </cell>
          <cell r="HQ110">
            <v>0.44489999999999996</v>
          </cell>
          <cell r="HR110">
            <v>0.46379999999999999</v>
          </cell>
          <cell r="HS110">
            <v>0.48899999999999999</v>
          </cell>
        </row>
        <row r="111">
          <cell r="GX111">
            <v>0.28819999999999996</v>
          </cell>
          <cell r="GY111">
            <v>0.29659999999999997</v>
          </cell>
          <cell r="GZ111">
            <v>0.30920000000000003</v>
          </cell>
          <cell r="HA111">
            <v>0.32600000000000007</v>
          </cell>
          <cell r="HB111"/>
          <cell r="HF111">
            <v>2.13</v>
          </cell>
          <cell r="HG111">
            <v>2.1614999999999998</v>
          </cell>
          <cell r="HH111">
            <v>2.2244999999999999</v>
          </cell>
          <cell r="HI111">
            <v>2.319</v>
          </cell>
          <cell r="HJ111">
            <v>2.4450000000000003</v>
          </cell>
          <cell r="HO111">
            <v>0.42599999999999999</v>
          </cell>
          <cell r="HP111">
            <v>0.43229999999999996</v>
          </cell>
          <cell r="HQ111">
            <v>0.44489999999999996</v>
          </cell>
          <cell r="HR111">
            <v>0.46379999999999999</v>
          </cell>
          <cell r="HS111">
            <v>0.48899999999999999</v>
          </cell>
        </row>
        <row r="112">
          <cell r="GX112">
            <v>0.28819999999999996</v>
          </cell>
          <cell r="GY112">
            <v>0.29659999999999997</v>
          </cell>
          <cell r="GZ112">
            <v>0.30920000000000003</v>
          </cell>
          <cell r="HA112">
            <v>0.32600000000000007</v>
          </cell>
          <cell r="HB112"/>
          <cell r="HF112">
            <v>2.13</v>
          </cell>
          <cell r="HG112">
            <v>2.1614999999999998</v>
          </cell>
          <cell r="HH112">
            <v>2.2244999999999999</v>
          </cell>
          <cell r="HI112">
            <v>2.319</v>
          </cell>
          <cell r="HJ112">
            <v>2.4450000000000003</v>
          </cell>
          <cell r="HO112">
            <v>0.42599999999999999</v>
          </cell>
          <cell r="HP112">
            <v>0.43229999999999996</v>
          </cell>
          <cell r="HQ112">
            <v>0.44489999999999996</v>
          </cell>
          <cell r="HR112">
            <v>0.46379999999999999</v>
          </cell>
          <cell r="HS112">
            <v>0.48899999999999999</v>
          </cell>
        </row>
        <row r="113">
          <cell r="GX113">
            <v>0.28819999999999996</v>
          </cell>
          <cell r="GY113">
            <v>0.29659999999999997</v>
          </cell>
          <cell r="GZ113">
            <v>0.30920000000000003</v>
          </cell>
          <cell r="HA113">
            <v>0.32600000000000007</v>
          </cell>
          <cell r="HB113"/>
          <cell r="HF113">
            <v>2.13</v>
          </cell>
          <cell r="HG113">
            <v>2.1614999999999998</v>
          </cell>
          <cell r="HH113">
            <v>2.2244999999999999</v>
          </cell>
          <cell r="HI113">
            <v>2.319</v>
          </cell>
          <cell r="HJ113">
            <v>2.4450000000000003</v>
          </cell>
          <cell r="HO113">
            <v>0.42599999999999999</v>
          </cell>
          <cell r="HP113">
            <v>0.43229999999999996</v>
          </cell>
          <cell r="HQ113">
            <v>0.44489999999999996</v>
          </cell>
          <cell r="HR113">
            <v>0.46379999999999999</v>
          </cell>
          <cell r="HS113">
            <v>0.48899999999999999</v>
          </cell>
        </row>
        <row r="114">
          <cell r="GX114">
            <v>0.28819999999999996</v>
          </cell>
          <cell r="GY114">
            <v>0.29659999999999997</v>
          </cell>
          <cell r="GZ114">
            <v>0.30920000000000003</v>
          </cell>
          <cell r="HA114">
            <v>0.32600000000000007</v>
          </cell>
          <cell r="HB114"/>
          <cell r="HF114">
            <v>2.13</v>
          </cell>
          <cell r="HG114">
            <v>2.1614999999999998</v>
          </cell>
          <cell r="HH114">
            <v>2.2244999999999999</v>
          </cell>
          <cell r="HI114">
            <v>2.319</v>
          </cell>
          <cell r="HJ114">
            <v>2.4450000000000003</v>
          </cell>
          <cell r="HO114">
            <v>0.42599999999999999</v>
          </cell>
          <cell r="HP114">
            <v>0.43229999999999996</v>
          </cell>
          <cell r="HQ114">
            <v>0.44489999999999996</v>
          </cell>
          <cell r="HR114">
            <v>0.46379999999999999</v>
          </cell>
          <cell r="HS114">
            <v>0.48899999999999999</v>
          </cell>
        </row>
        <row r="115">
          <cell r="GX115">
            <v>0.28819999999999996</v>
          </cell>
          <cell r="GY115">
            <v>0.29659999999999997</v>
          </cell>
          <cell r="GZ115">
            <v>0.30920000000000003</v>
          </cell>
          <cell r="HA115">
            <v>0.32600000000000007</v>
          </cell>
          <cell r="HB115"/>
          <cell r="HF115">
            <v>2.13</v>
          </cell>
          <cell r="HG115">
            <v>2.1614999999999998</v>
          </cell>
          <cell r="HH115">
            <v>2.2244999999999999</v>
          </cell>
          <cell r="HI115">
            <v>2.319</v>
          </cell>
          <cell r="HJ115">
            <v>2.4450000000000003</v>
          </cell>
          <cell r="HO115">
            <v>0.42599999999999999</v>
          </cell>
          <cell r="HP115">
            <v>0.43229999999999996</v>
          </cell>
          <cell r="HQ115">
            <v>0.44489999999999996</v>
          </cell>
          <cell r="HR115">
            <v>0.46379999999999999</v>
          </cell>
          <cell r="HS115">
            <v>0.48899999999999999</v>
          </cell>
        </row>
        <row r="116">
          <cell r="GX116">
            <v>0.28819999999999996</v>
          </cell>
          <cell r="GY116">
            <v>0.29659999999999997</v>
          </cell>
          <cell r="GZ116">
            <v>0.30920000000000003</v>
          </cell>
          <cell r="HA116">
            <v>0.32600000000000007</v>
          </cell>
          <cell r="HB116"/>
          <cell r="HF116">
            <v>2.13</v>
          </cell>
          <cell r="HG116">
            <v>2.1614999999999998</v>
          </cell>
          <cell r="HH116">
            <v>2.2244999999999999</v>
          </cell>
          <cell r="HI116">
            <v>2.319</v>
          </cell>
          <cell r="HJ116">
            <v>2.4450000000000003</v>
          </cell>
          <cell r="HO116">
            <v>0.42599999999999999</v>
          </cell>
          <cell r="HP116">
            <v>0.43229999999999996</v>
          </cell>
          <cell r="HQ116">
            <v>0.44489999999999996</v>
          </cell>
          <cell r="HR116">
            <v>0.46379999999999999</v>
          </cell>
          <cell r="HS116">
            <v>0.48899999999999999</v>
          </cell>
        </row>
        <row r="117">
          <cell r="GX117">
            <v>0.28819999999999996</v>
          </cell>
          <cell r="GY117">
            <v>0.29659999999999997</v>
          </cell>
          <cell r="GZ117">
            <v>0.30920000000000003</v>
          </cell>
          <cell r="HA117">
            <v>0.32600000000000007</v>
          </cell>
          <cell r="HB117"/>
          <cell r="HF117">
            <v>2.5559999999999996</v>
          </cell>
          <cell r="HG117">
            <v>2.5937999999999994</v>
          </cell>
          <cell r="HH117">
            <v>2.6693999999999996</v>
          </cell>
          <cell r="HI117">
            <v>2.7827999999999999</v>
          </cell>
          <cell r="HJ117">
            <v>2.9339999999999997</v>
          </cell>
          <cell r="HO117">
            <v>0.51119999999999999</v>
          </cell>
          <cell r="HP117">
            <v>0.51875999999999989</v>
          </cell>
          <cell r="HQ117">
            <v>0.53387999999999991</v>
          </cell>
          <cell r="HR117">
            <v>0.55655999999999994</v>
          </cell>
          <cell r="HS117">
            <v>0.58679999999999999</v>
          </cell>
        </row>
        <row r="118">
          <cell r="GX118">
            <v>0.28819999999999996</v>
          </cell>
          <cell r="GY118">
            <v>0.29659999999999997</v>
          </cell>
          <cell r="GZ118">
            <v>0.30920000000000003</v>
          </cell>
          <cell r="HA118">
            <v>0.32600000000000007</v>
          </cell>
          <cell r="HB118"/>
          <cell r="HF118">
            <v>2.5559999999999996</v>
          </cell>
          <cell r="HG118">
            <v>2.5937999999999994</v>
          </cell>
          <cell r="HH118">
            <v>2.6693999999999996</v>
          </cell>
          <cell r="HI118">
            <v>2.7827999999999999</v>
          </cell>
          <cell r="HJ118">
            <v>2.9339999999999997</v>
          </cell>
          <cell r="HO118">
            <v>0.51119999999999999</v>
          </cell>
          <cell r="HP118">
            <v>0.51875999999999989</v>
          </cell>
          <cell r="HQ118">
            <v>0.53387999999999991</v>
          </cell>
          <cell r="HR118">
            <v>0.55655999999999994</v>
          </cell>
          <cell r="HS118">
            <v>0.58679999999999999</v>
          </cell>
        </row>
        <row r="119">
          <cell r="GX119">
            <v>0.28819999999999996</v>
          </cell>
          <cell r="GY119">
            <v>0.29659999999999997</v>
          </cell>
          <cell r="GZ119">
            <v>0.30920000000000003</v>
          </cell>
          <cell r="HA119">
            <v>0.32600000000000007</v>
          </cell>
          <cell r="HB119"/>
          <cell r="HF119">
            <v>2.5559999999999996</v>
          </cell>
          <cell r="HG119">
            <v>2.5937999999999994</v>
          </cell>
          <cell r="HH119">
            <v>2.6693999999999996</v>
          </cell>
          <cell r="HI119">
            <v>2.7827999999999999</v>
          </cell>
          <cell r="HJ119">
            <v>2.9339999999999997</v>
          </cell>
          <cell r="HO119">
            <v>0.51119999999999999</v>
          </cell>
          <cell r="HP119">
            <v>0.51875999999999989</v>
          </cell>
          <cell r="HQ119">
            <v>0.53387999999999991</v>
          </cell>
          <cell r="HR119">
            <v>0.55655999999999994</v>
          </cell>
          <cell r="HS119">
            <v>0.58679999999999999</v>
          </cell>
        </row>
        <row r="120">
          <cell r="GX120">
            <v>0.28819999999999996</v>
          </cell>
          <cell r="GY120">
            <v>0.29659999999999997</v>
          </cell>
          <cell r="GZ120">
            <v>0.30920000000000003</v>
          </cell>
          <cell r="HA120">
            <v>0.32600000000000007</v>
          </cell>
          <cell r="HB120"/>
          <cell r="HF120">
            <v>2.5559999999999996</v>
          </cell>
          <cell r="HG120">
            <v>2.5937999999999994</v>
          </cell>
          <cell r="HH120">
            <v>2.6693999999999996</v>
          </cell>
          <cell r="HI120">
            <v>2.7827999999999999</v>
          </cell>
          <cell r="HJ120">
            <v>2.9339999999999997</v>
          </cell>
          <cell r="HO120">
            <v>0.51119999999999999</v>
          </cell>
          <cell r="HP120">
            <v>0.51875999999999989</v>
          </cell>
          <cell r="HQ120">
            <v>0.53387999999999991</v>
          </cell>
          <cell r="HR120">
            <v>0.55655999999999994</v>
          </cell>
          <cell r="HS120">
            <v>0.58679999999999999</v>
          </cell>
        </row>
        <row r="121">
          <cell r="GX121">
            <v>0.28819999999999996</v>
          </cell>
          <cell r="GY121">
            <v>0.29659999999999997</v>
          </cell>
          <cell r="GZ121">
            <v>0.30920000000000003</v>
          </cell>
          <cell r="HA121">
            <v>0.32600000000000007</v>
          </cell>
          <cell r="HB121"/>
          <cell r="HF121">
            <v>2.5559999999999996</v>
          </cell>
          <cell r="HG121">
            <v>2.5937999999999994</v>
          </cell>
          <cell r="HH121">
            <v>2.6693999999999996</v>
          </cell>
          <cell r="HI121">
            <v>2.7827999999999999</v>
          </cell>
          <cell r="HJ121">
            <v>2.9339999999999997</v>
          </cell>
          <cell r="HO121">
            <v>0.51119999999999999</v>
          </cell>
          <cell r="HP121">
            <v>0.51875999999999989</v>
          </cell>
          <cell r="HQ121">
            <v>0.53387999999999991</v>
          </cell>
          <cell r="HR121">
            <v>0.55655999999999994</v>
          </cell>
          <cell r="HS121">
            <v>0.58679999999999999</v>
          </cell>
        </row>
        <row r="122">
          <cell r="GX122">
            <v>0.28819999999999996</v>
          </cell>
          <cell r="GY122">
            <v>0.29659999999999997</v>
          </cell>
          <cell r="GZ122">
            <v>0.30920000000000003</v>
          </cell>
          <cell r="HA122">
            <v>0.32600000000000007</v>
          </cell>
          <cell r="HB122"/>
          <cell r="HF122">
            <v>2.5559999999999996</v>
          </cell>
          <cell r="HG122">
            <v>2.5937999999999994</v>
          </cell>
          <cell r="HH122">
            <v>2.6693999999999996</v>
          </cell>
          <cell r="HI122">
            <v>2.7827999999999999</v>
          </cell>
          <cell r="HJ122">
            <v>2.9339999999999997</v>
          </cell>
          <cell r="HO122">
            <v>0.51119999999999999</v>
          </cell>
          <cell r="HP122">
            <v>0.51875999999999989</v>
          </cell>
          <cell r="HQ122">
            <v>0.53387999999999991</v>
          </cell>
          <cell r="HR122">
            <v>0.55655999999999994</v>
          </cell>
          <cell r="HS122">
            <v>0.58679999999999999</v>
          </cell>
        </row>
        <row r="123">
          <cell r="GX123">
            <v>0.34583999999999993</v>
          </cell>
          <cell r="GY123">
            <v>0.35591999999999996</v>
          </cell>
          <cell r="GZ123">
            <v>0.37103999999999998</v>
          </cell>
          <cell r="HA123">
            <v>0.39119999999999999</v>
          </cell>
          <cell r="HB123"/>
          <cell r="HF123">
            <v>2.5559999999999996</v>
          </cell>
          <cell r="HG123">
            <v>2.5937999999999994</v>
          </cell>
          <cell r="HH123">
            <v>2.6693999999999996</v>
          </cell>
          <cell r="HI123">
            <v>2.7827999999999999</v>
          </cell>
          <cell r="HJ123">
            <v>2.9339999999999997</v>
          </cell>
          <cell r="HO123">
            <v>0.51119999999999999</v>
          </cell>
          <cell r="HP123">
            <v>0.51875999999999989</v>
          </cell>
          <cell r="HQ123">
            <v>0.53387999999999991</v>
          </cell>
          <cell r="HR123">
            <v>0.55655999999999994</v>
          </cell>
          <cell r="HS123">
            <v>0.58679999999999999</v>
          </cell>
        </row>
        <row r="124">
          <cell r="GX124">
            <v>0.34583999999999993</v>
          </cell>
          <cell r="GY124">
            <v>0.35591999999999996</v>
          </cell>
          <cell r="GZ124">
            <v>0.37103999999999998</v>
          </cell>
          <cell r="HA124">
            <v>0.39119999999999999</v>
          </cell>
          <cell r="HB124"/>
          <cell r="HF124">
            <v>2.5559999999999996</v>
          </cell>
          <cell r="HG124">
            <v>2.5937999999999994</v>
          </cell>
          <cell r="HH124">
            <v>2.6693999999999996</v>
          </cell>
          <cell r="HI124">
            <v>2.7827999999999999</v>
          </cell>
          <cell r="HJ124">
            <v>2.9339999999999997</v>
          </cell>
          <cell r="HO124">
            <v>0.51119999999999999</v>
          </cell>
          <cell r="HP124">
            <v>0.51875999999999989</v>
          </cell>
          <cell r="HQ124">
            <v>0.53387999999999991</v>
          </cell>
          <cell r="HR124">
            <v>0.55655999999999994</v>
          </cell>
          <cell r="HS124">
            <v>0.58679999999999999</v>
          </cell>
        </row>
        <row r="125">
          <cell r="GX125">
            <v>0.34583999999999993</v>
          </cell>
          <cell r="GY125">
            <v>0.35591999999999996</v>
          </cell>
          <cell r="GZ125">
            <v>0.37103999999999998</v>
          </cell>
          <cell r="HA125">
            <v>0.39119999999999999</v>
          </cell>
          <cell r="HB125"/>
          <cell r="HF125">
            <v>2.5559999999999996</v>
          </cell>
          <cell r="HG125">
            <v>2.5937999999999994</v>
          </cell>
          <cell r="HH125">
            <v>2.6693999999999996</v>
          </cell>
          <cell r="HI125">
            <v>2.7827999999999999</v>
          </cell>
          <cell r="HJ125">
            <v>2.9339999999999997</v>
          </cell>
          <cell r="HO125">
            <v>0.51119999999999999</v>
          </cell>
          <cell r="HP125">
            <v>0.51875999999999989</v>
          </cell>
          <cell r="HQ125">
            <v>0.53387999999999991</v>
          </cell>
          <cell r="HR125">
            <v>0.55655999999999994</v>
          </cell>
          <cell r="HS125">
            <v>0.58679999999999999</v>
          </cell>
        </row>
        <row r="126">
          <cell r="GX126">
            <v>0.34583999999999993</v>
          </cell>
          <cell r="GY126">
            <v>0.35591999999999996</v>
          </cell>
          <cell r="GZ126">
            <v>0.37103999999999998</v>
          </cell>
          <cell r="HA126">
            <v>0.39119999999999999</v>
          </cell>
          <cell r="HB126"/>
          <cell r="HF126">
            <v>2.5559999999999996</v>
          </cell>
          <cell r="HG126">
            <v>2.5937999999999994</v>
          </cell>
          <cell r="HH126">
            <v>2.6693999999999996</v>
          </cell>
          <cell r="HI126">
            <v>2.7827999999999999</v>
          </cell>
          <cell r="HJ126">
            <v>2.9339999999999997</v>
          </cell>
          <cell r="HO126">
            <v>0.51119999999999999</v>
          </cell>
          <cell r="HP126">
            <v>0.51875999999999989</v>
          </cell>
          <cell r="HQ126">
            <v>0.53387999999999991</v>
          </cell>
          <cell r="HR126">
            <v>0.55655999999999994</v>
          </cell>
          <cell r="HS126">
            <v>0.58679999999999999</v>
          </cell>
        </row>
        <row r="127">
          <cell r="GX127">
            <v>0.34583999999999993</v>
          </cell>
          <cell r="GY127">
            <v>0.35591999999999996</v>
          </cell>
          <cell r="GZ127">
            <v>0.37103999999999998</v>
          </cell>
          <cell r="HA127">
            <v>0.39119999999999999</v>
          </cell>
          <cell r="HB127"/>
          <cell r="HF127">
            <v>2.5559999999999996</v>
          </cell>
          <cell r="HG127">
            <v>2.5937999999999994</v>
          </cell>
          <cell r="HH127">
            <v>2.6693999999999996</v>
          </cell>
          <cell r="HI127">
            <v>2.7827999999999999</v>
          </cell>
          <cell r="HJ127">
            <v>2.9339999999999997</v>
          </cell>
          <cell r="HO127">
            <v>0.51119999999999999</v>
          </cell>
          <cell r="HP127">
            <v>0.51875999999999989</v>
          </cell>
          <cell r="HQ127">
            <v>0.53387999999999991</v>
          </cell>
          <cell r="HR127">
            <v>0.55655999999999994</v>
          </cell>
          <cell r="HS127">
            <v>0.58679999999999999</v>
          </cell>
        </row>
        <row r="128">
          <cell r="GX128">
            <v>0.34583999999999993</v>
          </cell>
          <cell r="GY128">
            <v>0.35591999999999996</v>
          </cell>
          <cell r="GZ128">
            <v>0.37103999999999998</v>
          </cell>
          <cell r="HA128">
            <v>0.39119999999999999</v>
          </cell>
          <cell r="HB128"/>
          <cell r="HF128">
            <v>2.5559999999999996</v>
          </cell>
          <cell r="HG128">
            <v>2.5937999999999994</v>
          </cell>
          <cell r="HH128">
            <v>2.6693999999999996</v>
          </cell>
          <cell r="HI128">
            <v>2.7827999999999999</v>
          </cell>
          <cell r="HJ128">
            <v>2.9339999999999997</v>
          </cell>
          <cell r="HO128">
            <v>0.51119999999999999</v>
          </cell>
          <cell r="HP128">
            <v>0.51875999999999989</v>
          </cell>
          <cell r="HQ128">
            <v>0.53387999999999991</v>
          </cell>
          <cell r="HR128">
            <v>0.55655999999999994</v>
          </cell>
          <cell r="HS128">
            <v>0.58679999999999999</v>
          </cell>
        </row>
        <row r="129">
          <cell r="GX129">
            <v>0.34583999999999993</v>
          </cell>
          <cell r="GY129">
            <v>0.35591999999999996</v>
          </cell>
          <cell r="GZ129">
            <v>0.37103999999999998</v>
          </cell>
          <cell r="HA129">
            <v>0.39119999999999999</v>
          </cell>
          <cell r="HB129"/>
          <cell r="HF129">
            <v>2.5559999999999996</v>
          </cell>
          <cell r="HG129">
            <v>2.5937999999999994</v>
          </cell>
          <cell r="HH129">
            <v>2.6693999999999996</v>
          </cell>
          <cell r="HI129">
            <v>2.7827999999999999</v>
          </cell>
          <cell r="HJ129">
            <v>2.9339999999999997</v>
          </cell>
          <cell r="HO129">
            <v>0.51119999999999999</v>
          </cell>
          <cell r="HP129">
            <v>0.51875999999999989</v>
          </cell>
          <cell r="HQ129">
            <v>0.53387999999999991</v>
          </cell>
          <cell r="HR129">
            <v>0.55655999999999994</v>
          </cell>
          <cell r="HS129">
            <v>0.58679999999999999</v>
          </cell>
        </row>
        <row r="130">
          <cell r="GX130">
            <v>0.34583999999999993</v>
          </cell>
          <cell r="GY130">
            <v>0.35591999999999996</v>
          </cell>
          <cell r="GZ130">
            <v>0.37103999999999998</v>
          </cell>
          <cell r="HA130">
            <v>0.39119999999999999</v>
          </cell>
          <cell r="HB130"/>
          <cell r="HF130">
            <v>2.5559999999999996</v>
          </cell>
          <cell r="HG130">
            <v>2.5937999999999994</v>
          </cell>
          <cell r="HH130">
            <v>2.6693999999999996</v>
          </cell>
          <cell r="HI130">
            <v>2.7827999999999999</v>
          </cell>
          <cell r="HJ130">
            <v>2.9339999999999997</v>
          </cell>
          <cell r="HO130">
            <v>0.51119999999999999</v>
          </cell>
          <cell r="HP130">
            <v>0.51875999999999989</v>
          </cell>
          <cell r="HQ130">
            <v>0.53387999999999991</v>
          </cell>
          <cell r="HR130">
            <v>0.55655999999999994</v>
          </cell>
          <cell r="HS130">
            <v>0.58679999999999999</v>
          </cell>
        </row>
        <row r="131">
          <cell r="GX131">
            <v>0.34583999999999993</v>
          </cell>
          <cell r="GY131">
            <v>0.35591999999999996</v>
          </cell>
          <cell r="GZ131">
            <v>0.37103999999999998</v>
          </cell>
          <cell r="HA131">
            <v>0.39119999999999999</v>
          </cell>
          <cell r="HB131"/>
          <cell r="HF131">
            <v>2.5559999999999996</v>
          </cell>
          <cell r="HG131">
            <v>2.5937999999999994</v>
          </cell>
          <cell r="HH131">
            <v>2.6693999999999996</v>
          </cell>
          <cell r="HI131">
            <v>2.7827999999999999</v>
          </cell>
          <cell r="HJ131">
            <v>2.9339999999999997</v>
          </cell>
          <cell r="HO131">
            <v>0.51119999999999999</v>
          </cell>
          <cell r="HP131">
            <v>0.51875999999999989</v>
          </cell>
          <cell r="HQ131">
            <v>0.53387999999999991</v>
          </cell>
          <cell r="HR131">
            <v>0.55655999999999994</v>
          </cell>
          <cell r="HS131">
            <v>0.58679999999999999</v>
          </cell>
        </row>
        <row r="132">
          <cell r="GX132">
            <v>0.34583999999999993</v>
          </cell>
          <cell r="GY132">
            <v>0.35591999999999996</v>
          </cell>
          <cell r="GZ132">
            <v>0.37103999999999998</v>
          </cell>
          <cell r="HA132">
            <v>0.39119999999999999</v>
          </cell>
          <cell r="HB132"/>
          <cell r="HF132">
            <v>2.5559999999999996</v>
          </cell>
          <cell r="HG132">
            <v>2.5937999999999994</v>
          </cell>
          <cell r="HH132">
            <v>2.6693999999999996</v>
          </cell>
          <cell r="HI132">
            <v>2.7827999999999999</v>
          </cell>
          <cell r="HJ132">
            <v>2.9339999999999997</v>
          </cell>
          <cell r="HO132">
            <v>0.51119999999999999</v>
          </cell>
          <cell r="HP132">
            <v>0.51875999999999989</v>
          </cell>
          <cell r="HQ132">
            <v>0.53387999999999991</v>
          </cell>
          <cell r="HR132">
            <v>0.55655999999999994</v>
          </cell>
          <cell r="HS132">
            <v>0.58679999999999999</v>
          </cell>
        </row>
        <row r="133">
          <cell r="GX133">
            <v>0.34583999999999993</v>
          </cell>
          <cell r="GY133">
            <v>0.35591999999999996</v>
          </cell>
          <cell r="GZ133">
            <v>0.37103999999999998</v>
          </cell>
          <cell r="HA133">
            <v>0.39119999999999999</v>
          </cell>
          <cell r="HB133"/>
          <cell r="HF133">
            <v>2.5559999999999996</v>
          </cell>
          <cell r="HG133">
            <v>2.5937999999999994</v>
          </cell>
          <cell r="HH133">
            <v>2.6693999999999996</v>
          </cell>
          <cell r="HI133">
            <v>2.7827999999999999</v>
          </cell>
          <cell r="HJ133">
            <v>2.9339999999999997</v>
          </cell>
          <cell r="HO133">
            <v>0.51119999999999999</v>
          </cell>
          <cell r="HP133">
            <v>0.51875999999999989</v>
          </cell>
          <cell r="HQ133">
            <v>0.53387999999999991</v>
          </cell>
          <cell r="HR133">
            <v>0.55655999999999994</v>
          </cell>
          <cell r="HS133">
            <v>0.58679999999999999</v>
          </cell>
        </row>
        <row r="134">
          <cell r="GX134">
            <v>0.34583999999999993</v>
          </cell>
          <cell r="GY134">
            <v>0.35591999999999996</v>
          </cell>
          <cell r="GZ134">
            <v>0.37103999999999998</v>
          </cell>
          <cell r="HA134">
            <v>0.39119999999999999</v>
          </cell>
          <cell r="HB134"/>
          <cell r="HF134">
            <v>2.5559999999999996</v>
          </cell>
          <cell r="HG134">
            <v>2.5937999999999994</v>
          </cell>
          <cell r="HH134">
            <v>2.6693999999999996</v>
          </cell>
          <cell r="HI134">
            <v>2.7827999999999999</v>
          </cell>
          <cell r="HJ134">
            <v>2.9339999999999997</v>
          </cell>
          <cell r="HO134">
            <v>0.51119999999999999</v>
          </cell>
          <cell r="HP134">
            <v>0.51875999999999989</v>
          </cell>
          <cell r="HQ134">
            <v>0.53387999999999991</v>
          </cell>
          <cell r="HR134">
            <v>0.55655999999999994</v>
          </cell>
          <cell r="HS134">
            <v>0.58679999999999999</v>
          </cell>
        </row>
        <row r="135">
          <cell r="GX135">
            <v>0.34583999999999993</v>
          </cell>
          <cell r="GY135">
            <v>0.35591999999999996</v>
          </cell>
          <cell r="GZ135">
            <v>0.37103999999999998</v>
          </cell>
          <cell r="HA135">
            <v>0.39119999999999999</v>
          </cell>
          <cell r="HB135"/>
          <cell r="HF135">
            <v>2.5559999999999996</v>
          </cell>
          <cell r="HG135">
            <v>2.5937999999999994</v>
          </cell>
          <cell r="HH135">
            <v>2.6693999999999996</v>
          </cell>
          <cell r="HI135">
            <v>2.7827999999999999</v>
          </cell>
          <cell r="HJ135">
            <v>2.9339999999999997</v>
          </cell>
          <cell r="HO135">
            <v>0.51119999999999999</v>
          </cell>
          <cell r="HP135">
            <v>0.51875999999999989</v>
          </cell>
          <cell r="HQ135">
            <v>0.53387999999999991</v>
          </cell>
          <cell r="HR135">
            <v>0.55655999999999994</v>
          </cell>
          <cell r="HS135">
            <v>0.58679999999999999</v>
          </cell>
        </row>
        <row r="136">
          <cell r="GX136">
            <v>0.34583999999999993</v>
          </cell>
          <cell r="GY136">
            <v>0.35591999999999996</v>
          </cell>
          <cell r="GZ136">
            <v>0.37103999999999998</v>
          </cell>
          <cell r="HA136">
            <v>0.39119999999999999</v>
          </cell>
          <cell r="HB136"/>
          <cell r="HF136">
            <v>2.5559999999999996</v>
          </cell>
          <cell r="HG136">
            <v>2.5937999999999994</v>
          </cell>
          <cell r="HH136">
            <v>2.6693999999999996</v>
          </cell>
          <cell r="HI136">
            <v>2.7827999999999999</v>
          </cell>
          <cell r="HJ136">
            <v>2.9339999999999997</v>
          </cell>
          <cell r="HO136">
            <v>0.51119999999999999</v>
          </cell>
          <cell r="HP136">
            <v>0.51875999999999989</v>
          </cell>
          <cell r="HQ136">
            <v>0.53387999999999991</v>
          </cell>
          <cell r="HR136">
            <v>0.55655999999999994</v>
          </cell>
          <cell r="HS136">
            <v>0.58679999999999999</v>
          </cell>
        </row>
        <row r="137">
          <cell r="GX137">
            <v>0.34583999999999993</v>
          </cell>
          <cell r="GY137">
            <v>0.35591999999999996</v>
          </cell>
          <cell r="GZ137">
            <v>0.37103999999999998</v>
          </cell>
          <cell r="HA137">
            <v>0.39119999999999999</v>
          </cell>
          <cell r="HB137"/>
          <cell r="HF137">
            <v>2.5559999999999996</v>
          </cell>
          <cell r="HG137">
            <v>2.5937999999999994</v>
          </cell>
          <cell r="HH137">
            <v>2.6693999999999996</v>
          </cell>
          <cell r="HI137">
            <v>2.7827999999999999</v>
          </cell>
          <cell r="HJ137">
            <v>2.9339999999999997</v>
          </cell>
          <cell r="HO137">
            <v>0.51119999999999999</v>
          </cell>
          <cell r="HP137">
            <v>0.51875999999999989</v>
          </cell>
          <cell r="HQ137">
            <v>0.53387999999999991</v>
          </cell>
          <cell r="HR137">
            <v>0.55655999999999994</v>
          </cell>
          <cell r="HS137">
            <v>0.58679999999999999</v>
          </cell>
        </row>
        <row r="138">
          <cell r="GX138">
            <v>0.34583999999999993</v>
          </cell>
          <cell r="GY138">
            <v>0.35591999999999996</v>
          </cell>
          <cell r="GZ138">
            <v>0.37103999999999998</v>
          </cell>
          <cell r="HA138">
            <v>0.39119999999999999</v>
          </cell>
          <cell r="HB138"/>
          <cell r="HF138">
            <v>2.5559999999999996</v>
          </cell>
          <cell r="HG138">
            <v>2.5937999999999994</v>
          </cell>
          <cell r="HH138">
            <v>2.6693999999999996</v>
          </cell>
          <cell r="HI138">
            <v>2.7827999999999999</v>
          </cell>
          <cell r="HJ138">
            <v>2.9339999999999997</v>
          </cell>
          <cell r="HO138">
            <v>0.51119999999999999</v>
          </cell>
          <cell r="HP138">
            <v>0.51875999999999989</v>
          </cell>
          <cell r="HQ138">
            <v>0.53387999999999991</v>
          </cell>
          <cell r="HR138">
            <v>0.55655999999999994</v>
          </cell>
          <cell r="HS138">
            <v>0.58679999999999999</v>
          </cell>
        </row>
        <row r="139">
          <cell r="GX139">
            <v>0.34583999999999993</v>
          </cell>
          <cell r="GY139">
            <v>0.35591999999999996</v>
          </cell>
          <cell r="GZ139">
            <v>0.37103999999999998</v>
          </cell>
          <cell r="HA139">
            <v>0.39119999999999999</v>
          </cell>
          <cell r="HB139"/>
          <cell r="HF139">
            <v>2.5559999999999996</v>
          </cell>
          <cell r="HG139">
            <v>2.5937999999999994</v>
          </cell>
          <cell r="HH139">
            <v>2.6693999999999996</v>
          </cell>
          <cell r="HI139">
            <v>2.7827999999999999</v>
          </cell>
          <cell r="HJ139">
            <v>2.9339999999999997</v>
          </cell>
          <cell r="HO139">
            <v>0.51119999999999999</v>
          </cell>
          <cell r="HP139">
            <v>0.51875999999999989</v>
          </cell>
          <cell r="HQ139">
            <v>0.53387999999999991</v>
          </cell>
          <cell r="HR139">
            <v>0.55655999999999994</v>
          </cell>
          <cell r="HS139">
            <v>0.58679999999999999</v>
          </cell>
        </row>
        <row r="140">
          <cell r="GX140">
            <v>0.34583999999999993</v>
          </cell>
          <cell r="GY140">
            <v>0.35591999999999996</v>
          </cell>
          <cell r="GZ140">
            <v>0.37103999999999998</v>
          </cell>
          <cell r="HA140">
            <v>0.39119999999999999</v>
          </cell>
          <cell r="HB140"/>
          <cell r="HF140">
            <v>2.5559999999999996</v>
          </cell>
          <cell r="HG140">
            <v>2.5937999999999994</v>
          </cell>
          <cell r="HH140">
            <v>2.6693999999999996</v>
          </cell>
          <cell r="HI140">
            <v>2.7827999999999999</v>
          </cell>
          <cell r="HJ140">
            <v>2.9339999999999997</v>
          </cell>
          <cell r="HO140">
            <v>0.51119999999999999</v>
          </cell>
          <cell r="HP140">
            <v>0.51875999999999989</v>
          </cell>
          <cell r="HQ140">
            <v>0.53387999999999991</v>
          </cell>
          <cell r="HR140">
            <v>0.55655999999999994</v>
          </cell>
          <cell r="HS140">
            <v>0.58679999999999999</v>
          </cell>
        </row>
        <row r="141">
          <cell r="GX141">
            <v>0.34583999999999993</v>
          </cell>
          <cell r="GY141">
            <v>0.35591999999999996</v>
          </cell>
          <cell r="GZ141">
            <v>0.37103999999999998</v>
          </cell>
          <cell r="HA141">
            <v>0.39119999999999999</v>
          </cell>
          <cell r="HB141"/>
          <cell r="HF141">
            <v>2.5559999999999996</v>
          </cell>
          <cell r="HG141">
            <v>2.5937999999999994</v>
          </cell>
          <cell r="HH141">
            <v>2.6693999999999996</v>
          </cell>
          <cell r="HI141">
            <v>2.7827999999999999</v>
          </cell>
          <cell r="HJ141">
            <v>2.9339999999999997</v>
          </cell>
          <cell r="HO141">
            <v>0.51119999999999999</v>
          </cell>
          <cell r="HP141">
            <v>0.51875999999999989</v>
          </cell>
          <cell r="HQ141">
            <v>0.53387999999999991</v>
          </cell>
          <cell r="HR141">
            <v>0.55655999999999994</v>
          </cell>
          <cell r="HS141">
            <v>0.58679999999999999</v>
          </cell>
        </row>
        <row r="142">
          <cell r="GX142">
            <v>0.34583999999999993</v>
          </cell>
          <cell r="GY142">
            <v>0.35591999999999996</v>
          </cell>
          <cell r="GZ142">
            <v>0.37103999999999998</v>
          </cell>
          <cell r="HA142">
            <v>0.39119999999999999</v>
          </cell>
          <cell r="HB142"/>
          <cell r="HF142">
            <v>2.9819999999999993</v>
          </cell>
          <cell r="HG142">
            <v>3.0260999999999991</v>
          </cell>
          <cell r="HH142">
            <v>3.1142999999999992</v>
          </cell>
          <cell r="HI142">
            <v>3.2465999999999995</v>
          </cell>
          <cell r="HJ142">
            <v>3.4229999999999996</v>
          </cell>
          <cell r="HO142">
            <v>0.59639999999999993</v>
          </cell>
          <cell r="HP142">
            <v>0.60521999999999987</v>
          </cell>
          <cell r="HQ142">
            <v>0.62285999999999997</v>
          </cell>
          <cell r="HR142">
            <v>0.64932000000000001</v>
          </cell>
          <cell r="HS142">
            <v>0.68459999999999999</v>
          </cell>
        </row>
        <row r="143">
          <cell r="GX143">
            <v>0.34583999999999993</v>
          </cell>
          <cell r="GY143">
            <v>0.35591999999999996</v>
          </cell>
          <cell r="GZ143">
            <v>0.37103999999999998</v>
          </cell>
          <cell r="HA143">
            <v>0.39119999999999999</v>
          </cell>
          <cell r="HB143"/>
          <cell r="HF143">
            <v>2.9819999999999993</v>
          </cell>
          <cell r="HG143">
            <v>3.0260999999999991</v>
          </cell>
          <cell r="HH143">
            <v>3.1142999999999992</v>
          </cell>
          <cell r="HI143">
            <v>3.2465999999999995</v>
          </cell>
          <cell r="HJ143">
            <v>3.4229999999999996</v>
          </cell>
          <cell r="HO143">
            <v>0.59639999999999993</v>
          </cell>
          <cell r="HP143">
            <v>0.60521999999999987</v>
          </cell>
          <cell r="HQ143">
            <v>0.62285999999999997</v>
          </cell>
          <cell r="HR143">
            <v>0.64932000000000001</v>
          </cell>
          <cell r="HS143">
            <v>0.68459999999999999</v>
          </cell>
        </row>
        <row r="144">
          <cell r="GX144">
            <v>0.34583999999999993</v>
          </cell>
          <cell r="GY144">
            <v>0.35591999999999996</v>
          </cell>
          <cell r="GZ144">
            <v>0.37103999999999998</v>
          </cell>
          <cell r="HA144">
            <v>0.39119999999999999</v>
          </cell>
          <cell r="HB144"/>
          <cell r="HF144">
            <v>2.9819999999999993</v>
          </cell>
          <cell r="HG144">
            <v>3.0260999999999991</v>
          </cell>
          <cell r="HH144">
            <v>3.1142999999999992</v>
          </cell>
          <cell r="HI144">
            <v>3.2465999999999995</v>
          </cell>
          <cell r="HJ144">
            <v>3.4229999999999996</v>
          </cell>
          <cell r="HO144">
            <v>0.59639999999999993</v>
          </cell>
          <cell r="HP144">
            <v>0.60521999999999987</v>
          </cell>
          <cell r="HQ144">
            <v>0.62285999999999997</v>
          </cell>
          <cell r="HR144">
            <v>0.64932000000000001</v>
          </cell>
          <cell r="HS144">
            <v>0.68459999999999999</v>
          </cell>
        </row>
        <row r="145">
          <cell r="GX145">
            <v>0.34583999999999993</v>
          </cell>
          <cell r="GY145">
            <v>0.35591999999999996</v>
          </cell>
          <cell r="GZ145">
            <v>0.37103999999999998</v>
          </cell>
          <cell r="HA145">
            <v>0.39119999999999999</v>
          </cell>
          <cell r="HB145"/>
          <cell r="HF145">
            <v>2.9819999999999993</v>
          </cell>
          <cell r="HG145">
            <v>3.0260999999999991</v>
          </cell>
          <cell r="HH145">
            <v>3.1142999999999992</v>
          </cell>
          <cell r="HI145">
            <v>3.2465999999999995</v>
          </cell>
          <cell r="HJ145">
            <v>3.4229999999999996</v>
          </cell>
          <cell r="HO145">
            <v>0.59639999999999993</v>
          </cell>
          <cell r="HP145">
            <v>0.60521999999999987</v>
          </cell>
          <cell r="HQ145">
            <v>0.62285999999999997</v>
          </cell>
          <cell r="HR145">
            <v>0.64932000000000001</v>
          </cell>
          <cell r="HS145">
            <v>0.68459999999999999</v>
          </cell>
        </row>
        <row r="146">
          <cell r="GX146">
            <v>0.34583999999999993</v>
          </cell>
          <cell r="GY146">
            <v>0.35591999999999996</v>
          </cell>
          <cell r="GZ146">
            <v>0.37103999999999998</v>
          </cell>
          <cell r="HA146">
            <v>0.39119999999999999</v>
          </cell>
          <cell r="HB146"/>
          <cell r="HF146">
            <v>2.9819999999999993</v>
          </cell>
          <cell r="HG146">
            <v>3.0260999999999991</v>
          </cell>
          <cell r="HH146">
            <v>3.1142999999999992</v>
          </cell>
          <cell r="HI146">
            <v>3.2465999999999995</v>
          </cell>
          <cell r="HJ146">
            <v>3.4229999999999996</v>
          </cell>
          <cell r="HO146">
            <v>0.59639999999999993</v>
          </cell>
          <cell r="HP146">
            <v>0.60521999999999987</v>
          </cell>
          <cell r="HQ146">
            <v>0.62285999999999997</v>
          </cell>
          <cell r="HR146">
            <v>0.64932000000000001</v>
          </cell>
          <cell r="HS146">
            <v>0.68459999999999999</v>
          </cell>
        </row>
        <row r="147">
          <cell r="GX147">
            <v>0.34583999999999993</v>
          </cell>
          <cell r="GY147">
            <v>0.35591999999999996</v>
          </cell>
          <cell r="GZ147">
            <v>0.37103999999999998</v>
          </cell>
          <cell r="HA147">
            <v>0.39119999999999999</v>
          </cell>
          <cell r="HB147"/>
          <cell r="HF147">
            <v>2.9819999999999993</v>
          </cell>
          <cell r="HG147">
            <v>3.0260999999999991</v>
          </cell>
          <cell r="HH147">
            <v>3.1142999999999992</v>
          </cell>
          <cell r="HI147">
            <v>3.2465999999999995</v>
          </cell>
          <cell r="HJ147">
            <v>3.4229999999999996</v>
          </cell>
          <cell r="HO147">
            <v>0.59639999999999993</v>
          </cell>
          <cell r="HP147">
            <v>0.60521999999999987</v>
          </cell>
          <cell r="HQ147">
            <v>0.62285999999999997</v>
          </cell>
          <cell r="HR147">
            <v>0.64932000000000001</v>
          </cell>
          <cell r="HS147">
            <v>0.68459999999999999</v>
          </cell>
        </row>
        <row r="148">
          <cell r="GX148">
            <v>0.40347999999999989</v>
          </cell>
          <cell r="GY148">
            <v>0.41523999999999994</v>
          </cell>
          <cell r="GZ148">
            <v>0.43287999999999999</v>
          </cell>
          <cell r="HA148">
            <v>0.45639999999999997</v>
          </cell>
          <cell r="HB148"/>
          <cell r="HF148">
            <v>2.9819999999999993</v>
          </cell>
          <cell r="HG148">
            <v>3.0260999999999991</v>
          </cell>
          <cell r="HH148">
            <v>3.1142999999999992</v>
          </cell>
          <cell r="HI148">
            <v>3.2465999999999995</v>
          </cell>
          <cell r="HJ148">
            <v>3.4229999999999996</v>
          </cell>
          <cell r="HO148">
            <v>0.59639999999999993</v>
          </cell>
          <cell r="HP148">
            <v>0.60521999999999987</v>
          </cell>
          <cell r="HQ148">
            <v>0.62285999999999997</v>
          </cell>
          <cell r="HR148">
            <v>0.64932000000000001</v>
          </cell>
          <cell r="HS148">
            <v>0.68459999999999999</v>
          </cell>
        </row>
        <row r="149">
          <cell r="GX149">
            <v>0.40347999999999989</v>
          </cell>
          <cell r="GY149">
            <v>0.41523999999999994</v>
          </cell>
          <cell r="GZ149">
            <v>0.43287999999999999</v>
          </cell>
          <cell r="HA149">
            <v>0.45639999999999997</v>
          </cell>
          <cell r="HB149"/>
          <cell r="HF149">
            <v>2.9819999999999993</v>
          </cell>
          <cell r="HG149">
            <v>3.0260999999999991</v>
          </cell>
          <cell r="HH149">
            <v>3.1142999999999992</v>
          </cell>
          <cell r="HI149">
            <v>3.2465999999999995</v>
          </cell>
          <cell r="HJ149">
            <v>3.4229999999999996</v>
          </cell>
          <cell r="HO149">
            <v>0.59639999999999993</v>
          </cell>
          <cell r="HP149">
            <v>0.60521999999999987</v>
          </cell>
          <cell r="HQ149">
            <v>0.62285999999999997</v>
          </cell>
          <cell r="HR149">
            <v>0.64932000000000001</v>
          </cell>
          <cell r="HS149">
            <v>0.68459999999999999</v>
          </cell>
        </row>
        <row r="150">
          <cell r="GX150">
            <v>0.40347999999999989</v>
          </cell>
          <cell r="GY150">
            <v>0.41523999999999994</v>
          </cell>
          <cell r="GZ150">
            <v>0.43287999999999999</v>
          </cell>
          <cell r="HA150">
            <v>0.45639999999999997</v>
          </cell>
          <cell r="HB150"/>
          <cell r="HF150">
            <v>2.9819999999999993</v>
          </cell>
          <cell r="HG150">
            <v>3.0260999999999991</v>
          </cell>
          <cell r="HH150">
            <v>3.1142999999999992</v>
          </cell>
          <cell r="HI150">
            <v>3.2465999999999995</v>
          </cell>
          <cell r="HJ150">
            <v>3.4229999999999996</v>
          </cell>
          <cell r="HO150">
            <v>0.59639999999999993</v>
          </cell>
          <cell r="HP150">
            <v>0.60521999999999987</v>
          </cell>
          <cell r="HQ150">
            <v>0.62285999999999997</v>
          </cell>
          <cell r="HR150">
            <v>0.64932000000000001</v>
          </cell>
          <cell r="HS150">
            <v>0.68459999999999999</v>
          </cell>
        </row>
        <row r="151">
          <cell r="GX151">
            <v>0.40347999999999989</v>
          </cell>
          <cell r="GY151">
            <v>0.41523999999999994</v>
          </cell>
          <cell r="GZ151">
            <v>0.43287999999999999</v>
          </cell>
          <cell r="HA151">
            <v>0.45639999999999997</v>
          </cell>
          <cell r="HB151"/>
          <cell r="HF151">
            <v>2.9819999999999993</v>
          </cell>
          <cell r="HG151">
            <v>3.0260999999999991</v>
          </cell>
          <cell r="HH151">
            <v>3.1142999999999992</v>
          </cell>
          <cell r="HI151">
            <v>3.2465999999999995</v>
          </cell>
          <cell r="HJ151">
            <v>3.4229999999999996</v>
          </cell>
          <cell r="HO151">
            <v>0.59639999999999993</v>
          </cell>
          <cell r="HP151">
            <v>0.60521999999999987</v>
          </cell>
          <cell r="HQ151">
            <v>0.62285999999999997</v>
          </cell>
          <cell r="HR151">
            <v>0.64932000000000001</v>
          </cell>
          <cell r="HS151">
            <v>0.68459999999999999</v>
          </cell>
        </row>
        <row r="152">
          <cell r="GX152">
            <v>0.40347999999999989</v>
          </cell>
          <cell r="GY152">
            <v>0.41523999999999994</v>
          </cell>
          <cell r="GZ152">
            <v>0.43287999999999999</v>
          </cell>
          <cell r="HA152">
            <v>0.45639999999999997</v>
          </cell>
          <cell r="HB152"/>
          <cell r="HF152">
            <v>2.9819999999999993</v>
          </cell>
          <cell r="HG152">
            <v>3.0260999999999991</v>
          </cell>
          <cell r="HH152">
            <v>3.1142999999999992</v>
          </cell>
          <cell r="HI152">
            <v>3.2465999999999995</v>
          </cell>
          <cell r="HJ152">
            <v>3.4229999999999996</v>
          </cell>
          <cell r="HO152">
            <v>0.59639999999999993</v>
          </cell>
          <cell r="HP152">
            <v>0.60521999999999987</v>
          </cell>
          <cell r="HQ152">
            <v>0.62285999999999997</v>
          </cell>
          <cell r="HR152">
            <v>0.64932000000000001</v>
          </cell>
          <cell r="HS152">
            <v>0.68459999999999999</v>
          </cell>
        </row>
        <row r="153">
          <cell r="GX153">
            <v>0.40347999999999989</v>
          </cell>
          <cell r="GY153">
            <v>0.41523999999999994</v>
          </cell>
          <cell r="GZ153">
            <v>0.43287999999999999</v>
          </cell>
          <cell r="HA153">
            <v>0.45639999999999997</v>
          </cell>
          <cell r="HB153"/>
          <cell r="HF153">
            <v>2.9819999999999993</v>
          </cell>
          <cell r="HG153">
            <v>3.0260999999999991</v>
          </cell>
          <cell r="HH153">
            <v>3.1142999999999992</v>
          </cell>
          <cell r="HI153">
            <v>3.2465999999999995</v>
          </cell>
          <cell r="HJ153">
            <v>3.4229999999999996</v>
          </cell>
          <cell r="HO153">
            <v>0.59639999999999993</v>
          </cell>
          <cell r="HP153">
            <v>0.60521999999999987</v>
          </cell>
          <cell r="HQ153">
            <v>0.62285999999999997</v>
          </cell>
          <cell r="HR153">
            <v>0.64932000000000001</v>
          </cell>
          <cell r="HS153">
            <v>0.68459999999999999</v>
          </cell>
        </row>
        <row r="154">
          <cell r="GX154">
            <v>0.40347999999999989</v>
          </cell>
          <cell r="GY154">
            <v>0.41523999999999994</v>
          </cell>
          <cell r="GZ154">
            <v>0.43287999999999999</v>
          </cell>
          <cell r="HA154">
            <v>0.45639999999999997</v>
          </cell>
          <cell r="HB154"/>
          <cell r="HF154">
            <v>2.9819999999999993</v>
          </cell>
          <cell r="HG154">
            <v>3.0260999999999991</v>
          </cell>
          <cell r="HH154">
            <v>3.1142999999999992</v>
          </cell>
          <cell r="HI154">
            <v>3.2465999999999995</v>
          </cell>
          <cell r="HJ154">
            <v>3.4229999999999996</v>
          </cell>
          <cell r="HO154">
            <v>0.59639999999999993</v>
          </cell>
          <cell r="HP154">
            <v>0.60521999999999987</v>
          </cell>
          <cell r="HQ154">
            <v>0.62285999999999997</v>
          </cell>
          <cell r="HR154">
            <v>0.64932000000000001</v>
          </cell>
          <cell r="HS154">
            <v>0.68459999999999999</v>
          </cell>
        </row>
        <row r="155">
          <cell r="GX155">
            <v>0.40347999999999989</v>
          </cell>
          <cell r="GY155">
            <v>0.41523999999999994</v>
          </cell>
          <cell r="GZ155">
            <v>0.43287999999999999</v>
          </cell>
          <cell r="HA155">
            <v>0.45639999999999997</v>
          </cell>
          <cell r="HB155"/>
          <cell r="HF155">
            <v>2.9819999999999993</v>
          </cell>
          <cell r="HG155">
            <v>3.0260999999999991</v>
          </cell>
          <cell r="HH155">
            <v>3.1142999999999992</v>
          </cell>
          <cell r="HI155">
            <v>3.2465999999999995</v>
          </cell>
          <cell r="HJ155">
            <v>3.4229999999999996</v>
          </cell>
          <cell r="HO155">
            <v>0.59639999999999993</v>
          </cell>
          <cell r="HP155">
            <v>0.60521999999999987</v>
          </cell>
          <cell r="HQ155">
            <v>0.62285999999999997</v>
          </cell>
          <cell r="HR155">
            <v>0.64932000000000001</v>
          </cell>
          <cell r="HS155">
            <v>0.68459999999999999</v>
          </cell>
        </row>
        <row r="156">
          <cell r="GX156">
            <v>0.40347999999999989</v>
          </cell>
          <cell r="GY156">
            <v>0.41523999999999994</v>
          </cell>
          <cell r="GZ156">
            <v>0.43287999999999999</v>
          </cell>
          <cell r="HA156">
            <v>0.45639999999999997</v>
          </cell>
          <cell r="HB156"/>
          <cell r="HF156">
            <v>2.9819999999999993</v>
          </cell>
          <cell r="HG156">
            <v>3.0260999999999991</v>
          </cell>
          <cell r="HH156">
            <v>3.1142999999999992</v>
          </cell>
          <cell r="HI156">
            <v>3.2465999999999995</v>
          </cell>
          <cell r="HJ156">
            <v>3.4229999999999996</v>
          </cell>
          <cell r="HO156">
            <v>0.59639999999999993</v>
          </cell>
          <cell r="HP156">
            <v>0.60521999999999987</v>
          </cell>
          <cell r="HQ156">
            <v>0.62285999999999997</v>
          </cell>
          <cell r="HR156">
            <v>0.64932000000000001</v>
          </cell>
          <cell r="HS156">
            <v>0.68459999999999999</v>
          </cell>
        </row>
        <row r="157">
          <cell r="GX157">
            <v>0.40347999999999989</v>
          </cell>
          <cell r="GY157">
            <v>0.41523999999999994</v>
          </cell>
          <cell r="GZ157">
            <v>0.43287999999999999</v>
          </cell>
          <cell r="HA157">
            <v>0.45639999999999997</v>
          </cell>
          <cell r="HB157"/>
          <cell r="HF157">
            <v>2.9819999999999993</v>
          </cell>
          <cell r="HG157">
            <v>3.0260999999999991</v>
          </cell>
          <cell r="HH157">
            <v>3.1142999999999992</v>
          </cell>
          <cell r="HI157">
            <v>3.2465999999999995</v>
          </cell>
          <cell r="HJ157">
            <v>3.4229999999999996</v>
          </cell>
          <cell r="HO157">
            <v>0.59639999999999993</v>
          </cell>
          <cell r="HP157">
            <v>0.60521999999999987</v>
          </cell>
          <cell r="HQ157">
            <v>0.62285999999999997</v>
          </cell>
          <cell r="HR157">
            <v>0.64932000000000001</v>
          </cell>
          <cell r="HS157">
            <v>0.68459999999999999</v>
          </cell>
        </row>
        <row r="158">
          <cell r="GX158">
            <v>0.40347999999999989</v>
          </cell>
          <cell r="GY158">
            <v>0.41523999999999994</v>
          </cell>
          <cell r="GZ158">
            <v>0.43287999999999999</v>
          </cell>
          <cell r="HA158">
            <v>0.45639999999999997</v>
          </cell>
          <cell r="HB158"/>
          <cell r="HF158">
            <v>2.9819999999999993</v>
          </cell>
          <cell r="HG158">
            <v>3.0260999999999991</v>
          </cell>
          <cell r="HH158">
            <v>3.1142999999999992</v>
          </cell>
          <cell r="HI158">
            <v>3.2465999999999995</v>
          </cell>
          <cell r="HJ158">
            <v>3.4229999999999996</v>
          </cell>
          <cell r="HO158">
            <v>0.59639999999999993</v>
          </cell>
          <cell r="HP158">
            <v>0.60521999999999987</v>
          </cell>
          <cell r="HQ158">
            <v>0.62285999999999997</v>
          </cell>
          <cell r="HR158">
            <v>0.64932000000000001</v>
          </cell>
          <cell r="HS158">
            <v>0.68459999999999999</v>
          </cell>
        </row>
        <row r="159">
          <cell r="GX159">
            <v>0.40347999999999989</v>
          </cell>
          <cell r="GY159">
            <v>0.41523999999999994</v>
          </cell>
          <cell r="GZ159">
            <v>0.43287999999999999</v>
          </cell>
          <cell r="HA159">
            <v>0.45639999999999997</v>
          </cell>
          <cell r="HB159"/>
          <cell r="HF159">
            <v>2.9819999999999993</v>
          </cell>
          <cell r="HG159">
            <v>3.0260999999999991</v>
          </cell>
          <cell r="HH159">
            <v>3.1142999999999992</v>
          </cell>
          <cell r="HI159">
            <v>3.2465999999999995</v>
          </cell>
          <cell r="HJ159">
            <v>3.4229999999999996</v>
          </cell>
          <cell r="HO159">
            <v>0.59639999999999993</v>
          </cell>
          <cell r="HP159">
            <v>0.60521999999999987</v>
          </cell>
          <cell r="HQ159">
            <v>0.62285999999999997</v>
          </cell>
          <cell r="HR159">
            <v>0.64932000000000001</v>
          </cell>
          <cell r="HS159">
            <v>0.68459999999999999</v>
          </cell>
        </row>
        <row r="160">
          <cell r="GX160">
            <v>0.40347999999999989</v>
          </cell>
          <cell r="GY160">
            <v>0.41523999999999994</v>
          </cell>
          <cell r="GZ160">
            <v>0.43287999999999999</v>
          </cell>
          <cell r="HA160">
            <v>0.45639999999999997</v>
          </cell>
          <cell r="HB160"/>
          <cell r="HF160">
            <v>2.9819999999999993</v>
          </cell>
          <cell r="HG160">
            <v>3.0260999999999991</v>
          </cell>
          <cell r="HH160">
            <v>3.1142999999999992</v>
          </cell>
          <cell r="HI160">
            <v>3.2465999999999995</v>
          </cell>
          <cell r="HJ160">
            <v>3.4229999999999996</v>
          </cell>
          <cell r="HO160">
            <v>0.59639999999999993</v>
          </cell>
          <cell r="HP160">
            <v>0.60521999999999987</v>
          </cell>
          <cell r="HQ160">
            <v>0.62285999999999997</v>
          </cell>
          <cell r="HR160">
            <v>0.64932000000000001</v>
          </cell>
          <cell r="HS160">
            <v>0.68459999999999999</v>
          </cell>
        </row>
        <row r="161">
          <cell r="GX161">
            <v>0.43230000000000002</v>
          </cell>
          <cell r="GY161">
            <v>0.44490000000000002</v>
          </cell>
          <cell r="GZ161">
            <v>0.4638000000000001</v>
          </cell>
          <cell r="HA161">
            <v>0.4890000000000001</v>
          </cell>
          <cell r="HB161"/>
          <cell r="HF161">
            <v>3.1949999999999998</v>
          </cell>
          <cell r="HG161">
            <v>3.2422499999999994</v>
          </cell>
          <cell r="HH161">
            <v>3.3367499999999999</v>
          </cell>
          <cell r="HI161">
            <v>3.4784999999999999</v>
          </cell>
          <cell r="HJ161">
            <v>3.6675000000000004</v>
          </cell>
          <cell r="HO161">
            <v>0.6389999999999999</v>
          </cell>
          <cell r="HP161">
            <v>0.64844999999999986</v>
          </cell>
          <cell r="HQ161">
            <v>0.66734999999999989</v>
          </cell>
          <cell r="HR161">
            <v>0.69569999999999999</v>
          </cell>
          <cell r="HS161">
            <v>0.73349999999999993</v>
          </cell>
        </row>
        <row r="162">
          <cell r="GX162">
            <v>0.43230000000000002</v>
          </cell>
          <cell r="GY162">
            <v>0.44490000000000002</v>
          </cell>
          <cell r="GZ162">
            <v>0.4638000000000001</v>
          </cell>
          <cell r="HA162">
            <v>0.4890000000000001</v>
          </cell>
          <cell r="HB162"/>
          <cell r="HF162">
            <v>3.1949999999999998</v>
          </cell>
          <cell r="HG162">
            <v>3.2422499999999994</v>
          </cell>
          <cell r="HH162">
            <v>3.3367499999999999</v>
          </cell>
          <cell r="HI162">
            <v>3.4784999999999999</v>
          </cell>
          <cell r="HJ162">
            <v>3.6675000000000004</v>
          </cell>
          <cell r="HO162">
            <v>0.6389999999999999</v>
          </cell>
          <cell r="HP162">
            <v>0.64844999999999986</v>
          </cell>
          <cell r="HQ162">
            <v>0.66734999999999989</v>
          </cell>
          <cell r="HR162">
            <v>0.69569999999999999</v>
          </cell>
          <cell r="HS162">
            <v>0.73349999999999993</v>
          </cell>
        </row>
        <row r="163">
          <cell r="GX163">
            <v>0.43230000000000002</v>
          </cell>
          <cell r="GY163">
            <v>0.44490000000000002</v>
          </cell>
          <cell r="GZ163">
            <v>0.4638000000000001</v>
          </cell>
          <cell r="HA163">
            <v>0.4890000000000001</v>
          </cell>
          <cell r="HB163"/>
          <cell r="HF163">
            <v>3.1949999999999998</v>
          </cell>
          <cell r="HG163">
            <v>3.2422499999999994</v>
          </cell>
          <cell r="HH163">
            <v>3.3367499999999999</v>
          </cell>
          <cell r="HI163">
            <v>3.4784999999999999</v>
          </cell>
          <cell r="HJ163">
            <v>3.6675000000000004</v>
          </cell>
          <cell r="HO163">
            <v>0.6389999999999999</v>
          </cell>
          <cell r="HP163">
            <v>0.64844999999999986</v>
          </cell>
          <cell r="HQ163">
            <v>0.66734999999999989</v>
          </cell>
          <cell r="HR163">
            <v>0.69569999999999999</v>
          </cell>
          <cell r="HS163">
            <v>0.73349999999999993</v>
          </cell>
        </row>
        <row r="164">
          <cell r="GX164">
            <v>0.43230000000000002</v>
          </cell>
          <cell r="GY164">
            <v>0.44490000000000002</v>
          </cell>
          <cell r="GZ164">
            <v>0.4638000000000001</v>
          </cell>
          <cell r="HA164">
            <v>0.4890000000000001</v>
          </cell>
          <cell r="HB164"/>
          <cell r="HF164">
            <v>3.1949999999999998</v>
          </cell>
          <cell r="HG164">
            <v>3.2422499999999994</v>
          </cell>
          <cell r="HH164">
            <v>3.3367499999999999</v>
          </cell>
          <cell r="HI164">
            <v>3.4784999999999999</v>
          </cell>
          <cell r="HJ164">
            <v>3.6675000000000004</v>
          </cell>
          <cell r="HO164">
            <v>0.6389999999999999</v>
          </cell>
          <cell r="HP164">
            <v>0.64844999999999986</v>
          </cell>
          <cell r="HQ164">
            <v>0.66734999999999989</v>
          </cell>
          <cell r="HR164">
            <v>0.69569999999999999</v>
          </cell>
          <cell r="HS164">
            <v>0.73349999999999993</v>
          </cell>
        </row>
        <row r="165">
          <cell r="GX165">
            <v>0.43230000000000002</v>
          </cell>
          <cell r="GY165">
            <v>0.44490000000000002</v>
          </cell>
          <cell r="GZ165">
            <v>0.4638000000000001</v>
          </cell>
          <cell r="HA165">
            <v>0.4890000000000001</v>
          </cell>
          <cell r="HB165"/>
          <cell r="HF165">
            <v>3.1949999999999998</v>
          </cell>
          <cell r="HG165">
            <v>3.2422499999999994</v>
          </cell>
          <cell r="HH165">
            <v>3.3367499999999999</v>
          </cell>
          <cell r="HI165">
            <v>3.4784999999999999</v>
          </cell>
          <cell r="HJ165">
            <v>3.6675000000000004</v>
          </cell>
          <cell r="HO165">
            <v>0.6389999999999999</v>
          </cell>
          <cell r="HP165">
            <v>0.64844999999999986</v>
          </cell>
          <cell r="HQ165">
            <v>0.66734999999999989</v>
          </cell>
          <cell r="HR165">
            <v>0.69569999999999999</v>
          </cell>
          <cell r="HS165">
            <v>0.73349999999999993</v>
          </cell>
        </row>
      </sheetData>
      <sheetData sheetId="11"/>
      <sheetData sheetId="12">
        <row r="5">
          <cell r="N5">
            <v>1745.9676334573262</v>
          </cell>
        </row>
      </sheetData>
      <sheetData sheetId="13"/>
      <sheetData sheetId="14">
        <row r="4">
          <cell r="V4">
            <v>0</v>
          </cell>
        </row>
      </sheetData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训练属性（日文）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兵装（赛季内玩法）"/>
      <sheetName val="不同付费层特产兵分布"/>
      <sheetName val="不同付费层特殊兵种分布"/>
      <sheetName val="Sheet1"/>
      <sheetName val="Sheet2"/>
      <sheetName val="士兵"/>
      <sheetName val="士兵战斗属性均值"/>
      <sheetName val="非r不同兵种属性值"/>
      <sheetName val="中r不同兵种属性值"/>
      <sheetName val="超r不同兵种属性值"/>
      <sheetName val="士兵训练-银币消耗"/>
    </sheetNames>
    <sheetDataSet>
      <sheetData sheetId="0"/>
      <sheetData sheetId="1"/>
      <sheetData sheetId="2">
        <row r="4">
          <cell r="CO4">
            <v>24</v>
          </cell>
          <cell r="CY4">
            <v>0.88888888888888884</v>
          </cell>
        </row>
        <row r="5">
          <cell r="CY5">
            <v>0.88179634709370047</v>
          </cell>
        </row>
        <row r="6">
          <cell r="CY6">
            <v>0.87470380529851222</v>
          </cell>
        </row>
        <row r="7">
          <cell r="CY7">
            <v>0.86761126350332396</v>
          </cell>
        </row>
        <row r="8">
          <cell r="CY8">
            <v>0.86051872170813559</v>
          </cell>
        </row>
        <row r="9">
          <cell r="CY9">
            <v>0.85342617991294722</v>
          </cell>
        </row>
        <row r="10">
          <cell r="CY10">
            <v>0.84633363811775897</v>
          </cell>
        </row>
        <row r="11">
          <cell r="CY11">
            <v>0.83924109632257071</v>
          </cell>
        </row>
        <row r="12">
          <cell r="CY12">
            <v>0.83214855452738234</v>
          </cell>
        </row>
        <row r="13">
          <cell r="CY13">
            <v>0.82505601273219398</v>
          </cell>
        </row>
        <row r="14">
          <cell r="CY14">
            <v>0.81796347093700572</v>
          </cell>
        </row>
        <row r="15">
          <cell r="CY15">
            <v>0.81087092914181746</v>
          </cell>
        </row>
        <row r="16">
          <cell r="CY16">
            <v>0.8037783873466291</v>
          </cell>
        </row>
        <row r="17">
          <cell r="CY17">
            <v>0.79668584555144073</v>
          </cell>
        </row>
        <row r="18">
          <cell r="CY18">
            <v>0.78959330375625247</v>
          </cell>
        </row>
        <row r="19">
          <cell r="CY19">
            <v>0.78250076196106422</v>
          </cell>
        </row>
        <row r="20">
          <cell r="CY20">
            <v>0.77540822016587585</v>
          </cell>
        </row>
        <row r="21">
          <cell r="CY21">
            <v>0.76831567837068748</v>
          </cell>
        </row>
        <row r="22">
          <cell r="CY22">
            <v>0.76122313657549923</v>
          </cell>
        </row>
        <row r="23">
          <cell r="CY23">
            <v>0.75413059478031097</v>
          </cell>
        </row>
        <row r="24">
          <cell r="CY24">
            <v>0.74859285416546439</v>
          </cell>
        </row>
        <row r="25">
          <cell r="CY25">
            <v>0.74350998821204828</v>
          </cell>
        </row>
        <row r="26">
          <cell r="CY26">
            <v>0.73842712225863216</v>
          </cell>
        </row>
        <row r="27">
          <cell r="CY27">
            <v>0.73334425630521605</v>
          </cell>
        </row>
        <row r="28">
          <cell r="CY28">
            <v>0.72826139035179993</v>
          </cell>
        </row>
        <row r="29">
          <cell r="CY29">
            <v>0.7231785243983837</v>
          </cell>
        </row>
        <row r="30">
          <cell r="CY30">
            <v>0.71809565844496759</v>
          </cell>
        </row>
        <row r="31">
          <cell r="CY31">
            <v>0.71301279249155147</v>
          </cell>
        </row>
        <row r="32">
          <cell r="CY32">
            <v>0.70792992653813536</v>
          </cell>
        </row>
        <row r="33">
          <cell r="CY33">
            <v>0.70284706058471924</v>
          </cell>
        </row>
        <row r="34">
          <cell r="CY34">
            <v>0.69776419463130313</v>
          </cell>
        </row>
        <row r="35">
          <cell r="CY35">
            <v>0.69268132867788701</v>
          </cell>
        </row>
        <row r="36">
          <cell r="CY36">
            <v>0.68759846272447078</v>
          </cell>
        </row>
        <row r="37">
          <cell r="CY37">
            <v>0.68251559677105467</v>
          </cell>
        </row>
        <row r="38">
          <cell r="CY38">
            <v>0.67743273081763855</v>
          </cell>
        </row>
        <row r="39">
          <cell r="CY39">
            <v>0.67234986486422244</v>
          </cell>
        </row>
        <row r="40">
          <cell r="CY40">
            <v>0.66726699891080632</v>
          </cell>
        </row>
        <row r="41">
          <cell r="CY41">
            <v>0.6621841329573902</v>
          </cell>
        </row>
        <row r="42">
          <cell r="CY42">
            <v>0.65710126700397398</v>
          </cell>
        </row>
        <row r="43">
          <cell r="CY43">
            <v>0.65201840105055786</v>
          </cell>
        </row>
        <row r="44">
          <cell r="CY44">
            <v>0.64693553509714175</v>
          </cell>
        </row>
        <row r="45">
          <cell r="CY45">
            <v>0.64185266914372563</v>
          </cell>
        </row>
        <row r="46">
          <cell r="CY46">
            <v>0.63676980319030951</v>
          </cell>
        </row>
        <row r="47">
          <cell r="CY47">
            <v>0.6316869372368934</v>
          </cell>
        </row>
        <row r="48">
          <cell r="CY48">
            <v>0.62660407128347728</v>
          </cell>
        </row>
        <row r="49">
          <cell r="CY49">
            <v>0.62152120533006117</v>
          </cell>
        </row>
        <row r="50">
          <cell r="CY50">
            <v>0.61643833937664494</v>
          </cell>
        </row>
        <row r="51">
          <cell r="CY51">
            <v>0.61208634283258334</v>
          </cell>
        </row>
        <row r="52">
          <cell r="CY52">
            <v>0.60792548738979291</v>
          </cell>
        </row>
        <row r="53">
          <cell r="CY53">
            <v>0.60376463194700247</v>
          </cell>
        </row>
        <row r="54">
          <cell r="CY54">
            <v>0.59960377650421193</v>
          </cell>
        </row>
        <row r="55">
          <cell r="CY55">
            <v>0.59544292106142149</v>
          </cell>
        </row>
        <row r="56">
          <cell r="CY56">
            <v>0.59128206561863106</v>
          </cell>
        </row>
        <row r="57">
          <cell r="CY57">
            <v>0.58712121017584062</v>
          </cell>
        </row>
        <row r="58">
          <cell r="CY58">
            <v>0.58296035473305019</v>
          </cell>
        </row>
        <row r="59">
          <cell r="CY59">
            <v>0.57879949929025964</v>
          </cell>
        </row>
        <row r="60">
          <cell r="CY60">
            <v>0.57463864384746921</v>
          </cell>
        </row>
        <row r="61">
          <cell r="CY61">
            <v>0.57047778840467878</v>
          </cell>
        </row>
        <row r="62">
          <cell r="CY62">
            <v>0.56631693296188834</v>
          </cell>
        </row>
        <row r="63">
          <cell r="CY63">
            <v>0.5621560775190978</v>
          </cell>
        </row>
        <row r="64">
          <cell r="CY64">
            <v>0.55799522207630736</v>
          </cell>
        </row>
        <row r="65">
          <cell r="CY65">
            <v>0.55383436663351693</v>
          </cell>
        </row>
        <row r="66">
          <cell r="CY66">
            <v>0.54967351119072649</v>
          </cell>
        </row>
        <row r="67">
          <cell r="CY67">
            <v>0.54551265574793595</v>
          </cell>
        </row>
        <row r="68">
          <cell r="CY68">
            <v>0.54135180030514551</v>
          </cell>
        </row>
        <row r="69">
          <cell r="CY69">
            <v>0.53719094486235508</v>
          </cell>
        </row>
        <row r="70">
          <cell r="CY70">
            <v>0.53303008941956465</v>
          </cell>
        </row>
        <row r="71">
          <cell r="CY71">
            <v>0.52886923397677421</v>
          </cell>
        </row>
        <row r="72">
          <cell r="CY72">
            <v>0.52470837853398367</v>
          </cell>
        </row>
        <row r="73">
          <cell r="CY73">
            <v>0.52054752309119323</v>
          </cell>
        </row>
        <row r="74">
          <cell r="CY74">
            <v>0.51708429646450693</v>
          </cell>
        </row>
        <row r="75">
          <cell r="CY75">
            <v>0.51428504313808632</v>
          </cell>
        </row>
        <row r="76">
          <cell r="CY76">
            <v>0.5114857898116657</v>
          </cell>
        </row>
        <row r="77">
          <cell r="CY77">
            <v>0.50868653648524509</v>
          </cell>
        </row>
        <row r="78">
          <cell r="CY78">
            <v>0.50588728315882436</v>
          </cell>
        </row>
        <row r="79">
          <cell r="CY79">
            <v>0.50308802983240375</v>
          </cell>
        </row>
        <row r="80">
          <cell r="CY80">
            <v>0.50028877650598313</v>
          </cell>
        </row>
        <row r="81">
          <cell r="CY81">
            <v>0.49748952317956252</v>
          </cell>
        </row>
        <row r="82">
          <cell r="CY82">
            <v>0.49469026985314185</v>
          </cell>
        </row>
        <row r="83">
          <cell r="CY83">
            <v>0.49189101652672118</v>
          </cell>
        </row>
        <row r="84">
          <cell r="CY84">
            <v>0.48909176320030057</v>
          </cell>
        </row>
        <row r="85">
          <cell r="CY85">
            <v>0.48629250987387995</v>
          </cell>
        </row>
        <row r="86">
          <cell r="CY86">
            <v>0.48349325654745928</v>
          </cell>
        </row>
        <row r="87">
          <cell r="CY87">
            <v>0.48069400322103867</v>
          </cell>
        </row>
        <row r="88">
          <cell r="CY88">
            <v>0.477894749894618</v>
          </cell>
        </row>
        <row r="89">
          <cell r="CY89">
            <v>0.47509549656819738</v>
          </cell>
        </row>
        <row r="90">
          <cell r="CY90">
            <v>0.47229624324177671</v>
          </cell>
        </row>
        <row r="91">
          <cell r="CY91">
            <v>0.4694969899153561</v>
          </cell>
        </row>
        <row r="92">
          <cell r="CY92">
            <v>0.46669773658893543</v>
          </cell>
        </row>
        <row r="93">
          <cell r="CY93">
            <v>0.46389848326251482</v>
          </cell>
        </row>
        <row r="94">
          <cell r="CY94">
            <v>0.46109922993609415</v>
          </cell>
        </row>
        <row r="95">
          <cell r="CY95">
            <v>0.45829997660967353</v>
          </cell>
        </row>
        <row r="96">
          <cell r="CY96">
            <v>0.45575924357997211</v>
          </cell>
        </row>
        <row r="97">
          <cell r="CY97">
            <v>0.45409137327610188</v>
          </cell>
        </row>
        <row r="98">
          <cell r="CY98">
            <v>0.45242350297223166</v>
          </cell>
        </row>
        <row r="99">
          <cell r="CY99">
            <v>0.45075563266836138</v>
          </cell>
        </row>
        <row r="100">
          <cell r="CY100">
            <v>0.44908776236449116</v>
          </cell>
        </row>
        <row r="101">
          <cell r="CY101">
            <v>0.44741989206062094</v>
          </cell>
        </row>
        <row r="102">
          <cell r="CY102">
            <v>0.44575202175675066</v>
          </cell>
        </row>
        <row r="103">
          <cell r="CY103">
            <v>0.44408415145288044</v>
          </cell>
        </row>
        <row r="104">
          <cell r="CY104">
            <v>0.44241628114901022</v>
          </cell>
        </row>
        <row r="105">
          <cell r="CY105">
            <v>0.44074841084513994</v>
          </cell>
        </row>
        <row r="106">
          <cell r="CY106">
            <v>0.43908054054126971</v>
          </cell>
        </row>
        <row r="107">
          <cell r="CY107">
            <v>0.43741267023739949</v>
          </cell>
        </row>
        <row r="108">
          <cell r="CY108">
            <v>0.43574479993352921</v>
          </cell>
        </row>
        <row r="109">
          <cell r="CY109">
            <v>0.43407692962965899</v>
          </cell>
        </row>
        <row r="110">
          <cell r="CY110">
            <v>0.43240905932578877</v>
          </cell>
        </row>
        <row r="111">
          <cell r="CY111">
            <v>0.43074118902191849</v>
          </cell>
        </row>
        <row r="112">
          <cell r="CY112">
            <v>0.42919462461716701</v>
          </cell>
        </row>
        <row r="113">
          <cell r="CY113">
            <v>0.42844803283977007</v>
          </cell>
        </row>
        <row r="114">
          <cell r="CY114">
            <v>0.42770144106237312</v>
          </cell>
        </row>
        <row r="115">
          <cell r="CY115">
            <v>0.42695484928497618</v>
          </cell>
        </row>
        <row r="116">
          <cell r="CY116">
            <v>0.42620825750757924</v>
          </cell>
        </row>
        <row r="117">
          <cell r="CY117">
            <v>0.42546166573018229</v>
          </cell>
        </row>
        <row r="118">
          <cell r="CY118">
            <v>0.42471507395278535</v>
          </cell>
        </row>
        <row r="119">
          <cell r="CY119">
            <v>0.42396848217538846</v>
          </cell>
        </row>
        <row r="120">
          <cell r="CY120">
            <v>0.42322189039799152</v>
          </cell>
        </row>
        <row r="121">
          <cell r="CY121">
            <v>0.42247529862059457</v>
          </cell>
        </row>
        <row r="122">
          <cell r="CY122">
            <v>0.42172870684319763</v>
          </cell>
        </row>
        <row r="123">
          <cell r="CY123">
            <v>0.42098211506580069</v>
          </cell>
        </row>
        <row r="124">
          <cell r="CY124">
            <v>0.42023552328840375</v>
          </cell>
        </row>
        <row r="125">
          <cell r="CY125">
            <v>0.4194889315110068</v>
          </cell>
        </row>
        <row r="126">
          <cell r="CY126">
            <v>0.41874233973360991</v>
          </cell>
        </row>
        <row r="127">
          <cell r="CY127">
            <v>0.41799574795621297</v>
          </cell>
        </row>
        <row r="128">
          <cell r="CY128">
            <v>0.41724915617881603</v>
          </cell>
        </row>
        <row r="129">
          <cell r="CY129">
            <v>0.41658309096539581</v>
          </cell>
        </row>
        <row r="130">
          <cell r="CY130">
            <v>0.41620285897246823</v>
          </cell>
        </row>
        <row r="131">
          <cell r="CY131">
            <v>0.4158226269795407</v>
          </cell>
        </row>
        <row r="132">
          <cell r="CY132">
            <v>0.41544239498661312</v>
          </cell>
        </row>
        <row r="133">
          <cell r="CY133">
            <v>0.41506216299368554</v>
          </cell>
        </row>
        <row r="134">
          <cell r="CY134">
            <v>0.41468193100075801</v>
          </cell>
        </row>
        <row r="135">
          <cell r="CY135">
            <v>0.41430169900783043</v>
          </cell>
        </row>
        <row r="136">
          <cell r="CY136">
            <v>0.4139214670149029</v>
          </cell>
        </row>
        <row r="137">
          <cell r="CY137">
            <v>0.41354123502197532</v>
          </cell>
        </row>
        <row r="138">
          <cell r="CY138">
            <v>0.41316100302904774</v>
          </cell>
        </row>
        <row r="139">
          <cell r="CY139">
            <v>0.41278077103612021</v>
          </cell>
        </row>
        <row r="140">
          <cell r="CY140">
            <v>0.41240053904319263</v>
          </cell>
        </row>
        <row r="141">
          <cell r="CY141">
            <v>0.4120203070502651</v>
          </cell>
        </row>
        <row r="142">
          <cell r="CY142">
            <v>0.41164007505733752</v>
          </cell>
        </row>
        <row r="143">
          <cell r="CY143">
            <v>0.41125984306440994</v>
          </cell>
        </row>
        <row r="144">
          <cell r="CY144">
            <v>0.41087961107148241</v>
          </cell>
        </row>
        <row r="145">
          <cell r="CY145">
            <v>0.41049937907855483</v>
          </cell>
        </row>
        <row r="146">
          <cell r="CY146">
            <v>0.41017423038246636</v>
          </cell>
        </row>
        <row r="147">
          <cell r="CY147">
            <v>0.40994658434260012</v>
          </cell>
        </row>
        <row r="148">
          <cell r="CY148">
            <v>0.40971893830273393</v>
          </cell>
        </row>
        <row r="149">
          <cell r="CY149">
            <v>0.40949129226286768</v>
          </cell>
        </row>
        <row r="150">
          <cell r="CY150">
            <v>0.40926364622300149</v>
          </cell>
        </row>
        <row r="151">
          <cell r="CY151">
            <v>0.40903600018313524</v>
          </cell>
        </row>
        <row r="152">
          <cell r="CY152">
            <v>0.40880835414326905</v>
          </cell>
        </row>
        <row r="153">
          <cell r="CY153">
            <v>0.40858070810340286</v>
          </cell>
        </row>
        <row r="154">
          <cell r="CY154">
            <v>0.40835306206353661</v>
          </cell>
        </row>
        <row r="155">
          <cell r="CY155">
            <v>0.40812541602367042</v>
          </cell>
        </row>
        <row r="156">
          <cell r="CY156">
            <v>0.40789776998380417</v>
          </cell>
        </row>
        <row r="157">
          <cell r="CY157">
            <v>0.40767012394393798</v>
          </cell>
        </row>
        <row r="158">
          <cell r="CY158">
            <v>0.40744247790407173</v>
          </cell>
        </row>
        <row r="159">
          <cell r="CY159">
            <v>0.40721483186420554</v>
          </cell>
        </row>
        <row r="160">
          <cell r="CY160">
            <v>0.40698718582433929</v>
          </cell>
        </row>
        <row r="161">
          <cell r="CY161">
            <v>0.4069069069069069</v>
          </cell>
        </row>
        <row r="162">
          <cell r="CY162">
            <v>0.4069069069069069</v>
          </cell>
        </row>
        <row r="163">
          <cell r="CY163">
            <v>0.4069069069069069</v>
          </cell>
        </row>
      </sheetData>
      <sheetData sheetId="3">
        <row r="6">
          <cell r="AT6">
            <v>2653.3044637363546</v>
          </cell>
        </row>
      </sheetData>
      <sheetData sheetId="4"/>
      <sheetData sheetId="5">
        <row r="7">
          <cell r="H7">
            <v>1.0285714285714287</v>
          </cell>
          <cell r="AI7">
            <v>153229.8058141332</v>
          </cell>
          <cell r="AJ7">
            <v>177690.42824317294</v>
          </cell>
          <cell r="AK7">
            <v>202104.86444907059</v>
          </cell>
          <cell r="AL7">
            <v>251466.33183961647</v>
          </cell>
          <cell r="AM7">
            <v>300766.7559002752</v>
          </cell>
        </row>
        <row r="8">
          <cell r="AI8">
            <v>156691.42597486658</v>
          </cell>
          <cell r="AJ8">
            <v>180627.48924486278</v>
          </cell>
          <cell r="AK8">
            <v>204447.79084549379</v>
          </cell>
          <cell r="AL8">
            <v>253142.29363779735</v>
          </cell>
          <cell r="AM8">
            <v>301668.84163813171</v>
          </cell>
        </row>
        <row r="9">
          <cell r="AI9">
            <v>160574.42554112882</v>
          </cell>
          <cell r="AJ9">
            <v>183812.14961436155</v>
          </cell>
          <cell r="AK9">
            <v>207027.25245451211</v>
          </cell>
          <cell r="AL9">
            <v>255004.16097671079</v>
          </cell>
          <cell r="AM9">
            <v>302672.14499047387</v>
          </cell>
        </row>
        <row r="10">
          <cell r="AI10">
            <v>165346.05440223965</v>
          </cell>
          <cell r="AJ10">
            <v>187923.68729422157</v>
          </cell>
          <cell r="AK10">
            <v>209817.20006640794</v>
          </cell>
          <cell r="AL10">
            <v>257023.58264856518</v>
          </cell>
          <cell r="AM10">
            <v>303782.81390959566</v>
          </cell>
        </row>
        <row r="11">
          <cell r="AI11">
            <v>170460.15958865051</v>
          </cell>
          <cell r="AJ11">
            <v>192267.86661594725</v>
          </cell>
          <cell r="AK11">
            <v>213327.00511358376</v>
          </cell>
          <cell r="AL11">
            <v>259133.40905032677</v>
          </cell>
          <cell r="AM11">
            <v>304928.31296511507</v>
          </cell>
        </row>
        <row r="12">
          <cell r="AI12">
            <v>175941.32181206485</v>
          </cell>
          <cell r="AJ12">
            <v>196964.65786913803</v>
          </cell>
          <cell r="AK12">
            <v>217118.48552085631</v>
          </cell>
          <cell r="AL12">
            <v>261793.04703545698</v>
          </cell>
          <cell r="AM12">
            <v>306226.50396576332</v>
          </cell>
        </row>
        <row r="13">
          <cell r="AI13">
            <v>181815.8860269768</v>
          </cell>
          <cell r="AJ13">
            <v>202081.07333430435</v>
          </cell>
          <cell r="AK13">
            <v>221295.49158554309</v>
          </cell>
          <cell r="AL13">
            <v>264768.53305792791</v>
          </cell>
          <cell r="AM13">
            <v>307514.66617070918</v>
          </cell>
        </row>
        <row r="14">
          <cell r="AI14">
            <v>188112.08805648479</v>
          </cell>
          <cell r="AJ14">
            <v>207306.13708679858</v>
          </cell>
          <cell r="AK14">
            <v>225333.83422294131</v>
          </cell>
          <cell r="AL14">
            <v>267600.79066573299</v>
          </cell>
          <cell r="AM14">
            <v>308810.95129405521</v>
          </cell>
        </row>
        <row r="15">
          <cell r="AI15">
            <v>194860.19030647859</v>
          </cell>
          <cell r="AJ15">
            <v>213036.76626329252</v>
          </cell>
          <cell r="AK15">
            <v>230048.95691906841</v>
          </cell>
          <cell r="AL15">
            <v>271149.10864529427</v>
          </cell>
          <cell r="AM15">
            <v>310518.39111183467</v>
          </cell>
        </row>
        <row r="16">
          <cell r="AI16">
            <v>202092.62722050337</v>
          </cell>
          <cell r="AJ16">
            <v>219396.77007712761</v>
          </cell>
          <cell r="AK16">
            <v>235269.55998671838</v>
          </cell>
          <cell r="AL16">
            <v>275044.48599343968</v>
          </cell>
          <cell r="AM16">
            <v>312746.83771741053</v>
          </cell>
        </row>
        <row r="17">
          <cell r="AI17">
            <v>209844.16117442303</v>
          </cell>
          <cell r="AJ17">
            <v>226177.16013582292</v>
          </cell>
          <cell r="AK17">
            <v>240941.52577790176</v>
          </cell>
          <cell r="AL17">
            <v>279147.18333923828</v>
          </cell>
          <cell r="AM17">
            <v>315148.61384980939</v>
          </cell>
        </row>
        <row r="18">
          <cell r="AI18">
            <v>218152.04956018314</v>
          </cell>
          <cell r="AJ18">
            <v>233320.53067563698</v>
          </cell>
          <cell r="AK18">
            <v>246952.04866428283</v>
          </cell>
          <cell r="AL18">
            <v>283813.61515561229</v>
          </cell>
          <cell r="AM18">
            <v>317736.78293273225</v>
          </cell>
        </row>
        <row r="19">
          <cell r="AI19">
            <v>227906.22182653047</v>
          </cell>
          <cell r="AJ19">
            <v>241430.53213651193</v>
          </cell>
          <cell r="AK19">
            <v>253626.9320221591</v>
          </cell>
          <cell r="AL19">
            <v>288855.77637797408</v>
          </cell>
          <cell r="AM19">
            <v>320601.3154358007</v>
          </cell>
        </row>
        <row r="20">
          <cell r="AI20">
            <v>239040.02250245569</v>
          </cell>
          <cell r="AJ20">
            <v>249574.73196562269</v>
          </cell>
          <cell r="AK20">
            <v>260380.7882003485</v>
          </cell>
          <cell r="AL20">
            <v>293742.52421586431</v>
          </cell>
          <cell r="AM20">
            <v>323271.59532361833</v>
          </cell>
        </row>
        <row r="21">
          <cell r="AI21">
            <v>250972.93460408098</v>
          </cell>
          <cell r="AJ21">
            <v>260016.6168347912</v>
          </cell>
          <cell r="AK21">
            <v>267852.12426175212</v>
          </cell>
          <cell r="AL21">
            <v>299298.78459157649</v>
          </cell>
          <cell r="AM21">
            <v>326459.35688088421</v>
          </cell>
        </row>
        <row r="22">
          <cell r="AI22">
            <v>263762.31312538119</v>
          </cell>
          <cell r="AJ22">
            <v>271307.24454751291</v>
          </cell>
          <cell r="AK22">
            <v>276167.83275746193</v>
          </cell>
          <cell r="AL22">
            <v>305394.11131945817</v>
          </cell>
          <cell r="AM22">
            <v>330102.46353131067</v>
          </cell>
        </row>
        <row r="23">
          <cell r="AI23">
            <v>277469.62962684239</v>
          </cell>
          <cell r="AJ23">
            <v>282946.968276617</v>
          </cell>
          <cell r="AK23">
            <v>285656.87852748676</v>
          </cell>
          <cell r="AL23">
            <v>311462.51283915935</v>
          </cell>
          <cell r="AM23">
            <v>333262.1064322103</v>
          </cell>
        </row>
        <row r="24">
          <cell r="AI24">
            <v>292160.76769569435</v>
          </cell>
          <cell r="AJ24">
            <v>296063.80328517867</v>
          </cell>
          <cell r="AK24">
            <v>296906.53445050726</v>
          </cell>
          <cell r="AL24">
            <v>318613.37436156097</v>
          </cell>
          <cell r="AM24">
            <v>337173.61452212522</v>
          </cell>
        </row>
        <row r="25">
          <cell r="AI25">
            <v>307906.33961234655</v>
          </cell>
          <cell r="AJ25">
            <v>310039.10121888062</v>
          </cell>
          <cell r="AK25">
            <v>308369.37759491947</v>
          </cell>
          <cell r="AL25">
            <v>326128.25103262562</v>
          </cell>
          <cell r="AM25">
            <v>341339.85778672947</v>
          </cell>
        </row>
        <row r="26">
          <cell r="AI26">
            <v>324782.02574507106</v>
          </cell>
          <cell r="AJ26">
            <v>324547.8097623784</v>
          </cell>
          <cell r="AK26">
            <v>320099.00506229803</v>
          </cell>
          <cell r="AL26">
            <v>334982.25005595817</v>
          </cell>
          <cell r="AM26">
            <v>345508.63771741046</v>
          </cell>
        </row>
        <row r="27">
          <cell r="AI27">
            <v>342868.93830421695</v>
          </cell>
          <cell r="AJ27">
            <v>340183.31509869336</v>
          </cell>
          <cell r="AK27">
            <v>333294.75193827233</v>
          </cell>
          <cell r="AL27">
            <v>344839.96596095496</v>
          </cell>
          <cell r="AM27">
            <v>350463.94459096773</v>
          </cell>
        </row>
        <row r="28">
          <cell r="AI28">
            <v>362254.01120432385</v>
          </cell>
          <cell r="AJ28">
            <v>357341.51232501498</v>
          </cell>
          <cell r="AK28">
            <v>347677.28824676084</v>
          </cell>
          <cell r="AL28">
            <v>355624.63273918367</v>
          </cell>
          <cell r="AM28">
            <v>355705.57024058409</v>
          </cell>
        </row>
        <row r="29">
          <cell r="AI29">
            <v>383030.41790798993</v>
          </cell>
          <cell r="AJ29">
            <v>375225.21351665712</v>
          </cell>
          <cell r="AK29">
            <v>362262.73029800132</v>
          </cell>
          <cell r="AL29">
            <v>366452.87306308892</v>
          </cell>
          <cell r="AM29">
            <v>360682.10149037454</v>
          </cell>
        </row>
        <row r="30">
          <cell r="AI30">
            <v>405298.01925984037</v>
          </cell>
          <cell r="AJ30">
            <v>394966.67252087622</v>
          </cell>
          <cell r="AK30">
            <v>378860.08200849651</v>
          </cell>
          <cell r="AL30">
            <v>378710.65220840962</v>
          </cell>
          <cell r="AM30">
            <v>366535.80509669508</v>
          </cell>
        </row>
        <row r="31">
          <cell r="AI31">
            <v>435982.65037830546</v>
          </cell>
          <cell r="AJ31">
            <v>415932.9202676866</v>
          </cell>
          <cell r="AK31">
            <v>396162.22654737998</v>
          </cell>
          <cell r="AL31">
            <v>391573.75344548846</v>
          </cell>
          <cell r="AM31">
            <v>372529.78409308568</v>
          </cell>
        </row>
        <row r="32">
          <cell r="AI32">
            <v>468869.62371879164</v>
          </cell>
          <cell r="AJ32">
            <v>438652.48161962774</v>
          </cell>
          <cell r="AK32">
            <v>414596.68197032769</v>
          </cell>
          <cell r="AL32">
            <v>404995.39159870392</v>
          </cell>
          <cell r="AM32">
            <v>380047.53556556033</v>
          </cell>
        </row>
        <row r="33">
          <cell r="AI33">
            <v>504117.00900826335</v>
          </cell>
          <cell r="AJ33">
            <v>469390.43868498359</v>
          </cell>
          <cell r="AK33">
            <v>434256.7167988508</v>
          </cell>
          <cell r="AL33">
            <v>419430.46041995217</v>
          </cell>
          <cell r="AM33">
            <v>388202.38738180225</v>
          </cell>
        </row>
        <row r="34">
          <cell r="AI34">
            <v>541894.22118531098</v>
          </cell>
          <cell r="AJ34">
            <v>502049.05438746646</v>
          </cell>
          <cell r="AK34">
            <v>454798.36952271161</v>
          </cell>
          <cell r="AL34">
            <v>434850.44676234975</v>
          </cell>
          <cell r="AM34">
            <v>397321.68903369521</v>
          </cell>
        </row>
        <row r="35">
          <cell r="AI35">
            <v>582382.8346852737</v>
          </cell>
          <cell r="AJ35">
            <v>537761.58841849829</v>
          </cell>
          <cell r="AK35">
            <v>485234.34220147762</v>
          </cell>
          <cell r="AL35">
            <v>452988.16699175525</v>
          </cell>
          <cell r="AM35">
            <v>407583.10219073598</v>
          </cell>
        </row>
        <row r="36">
          <cell r="AI36">
            <v>625777.45616942272</v>
          </cell>
          <cell r="AJ36">
            <v>575854.82211763726</v>
          </cell>
          <cell r="AK36">
            <v>516910.37235932279</v>
          </cell>
          <cell r="AL36">
            <v>471238.65005595819</v>
          </cell>
          <cell r="AM36">
            <v>417915.51332146453</v>
          </cell>
        </row>
        <row r="37">
          <cell r="AI37">
            <v>672286.65989294054</v>
          </cell>
          <cell r="AJ37">
            <v>617076.4060478959</v>
          </cell>
          <cell r="AK37">
            <v>551024.46100509621</v>
          </cell>
          <cell r="AL37">
            <v>490723.94649424427</v>
          </cell>
          <cell r="AM37">
            <v>429105.29991704668</v>
          </cell>
        </row>
        <row r="38">
          <cell r="AI38">
            <v>722133.99020750134</v>
          </cell>
          <cell r="AJ38">
            <v>660853.4832930913</v>
          </cell>
          <cell r="AK38">
            <v>586913.00470758509</v>
          </cell>
          <cell r="AL38">
            <v>511723.94648281799</v>
          </cell>
          <cell r="AM38">
            <v>440870.54856793466</v>
          </cell>
        </row>
        <row r="39">
          <cell r="AI39">
            <v>775953.06645466702</v>
          </cell>
          <cell r="AJ39">
            <v>706219.36895473849</v>
          </cell>
          <cell r="AK39">
            <v>624439.65353355731</v>
          </cell>
          <cell r="AL39">
            <v>540118.02403981192</v>
          </cell>
          <cell r="AM39">
            <v>453322.19572510908</v>
          </cell>
        </row>
        <row r="40">
          <cell r="AI40">
            <v>845936.95641762554</v>
          </cell>
          <cell r="AJ40">
            <v>756353.27592208935</v>
          </cell>
          <cell r="AK40">
            <v>666738.73256094113</v>
          </cell>
          <cell r="AL40">
            <v>571924.39492668118</v>
          </cell>
          <cell r="AM40">
            <v>467084.05741087039</v>
          </cell>
        </row>
        <row r="41">
          <cell r="AI41">
            <v>920943.83248498454</v>
          </cell>
          <cell r="AJ41">
            <v>815954.6542324347</v>
          </cell>
          <cell r="AK41">
            <v>712334.90110768366</v>
          </cell>
          <cell r="AL41">
            <v>605278.9831634505</v>
          </cell>
          <cell r="AM41">
            <v>481540.12576897407</v>
          </cell>
        </row>
        <row r="42">
          <cell r="AI42">
            <v>1001334.2117617286</v>
          </cell>
          <cell r="AJ42">
            <v>887355.08665170381</v>
          </cell>
          <cell r="AK42">
            <v>759786.19133518066</v>
          </cell>
          <cell r="AL42">
            <v>640072.03671940963</v>
          </cell>
          <cell r="AM42">
            <v>495917.85029278882</v>
          </cell>
        </row>
        <row r="43">
          <cell r="AI43">
            <v>1087494.4869137704</v>
          </cell>
          <cell r="AJ43">
            <v>962320.1168508702</v>
          </cell>
          <cell r="AK43">
            <v>810538.42621144745</v>
          </cell>
          <cell r="AL43">
            <v>676247.67613241856</v>
          </cell>
          <cell r="AM43">
            <v>512372.11302114278</v>
          </cell>
        </row>
        <row r="44">
          <cell r="AI44">
            <v>1179838.7833465538</v>
          </cell>
          <cell r="AJ44">
            <v>1042379.8214573492</v>
          </cell>
          <cell r="AK44">
            <v>875081.26182728971</v>
          </cell>
          <cell r="AL44">
            <v>715090.88742437656</v>
          </cell>
          <cell r="AM44">
            <v>529437.19468153093</v>
          </cell>
        </row>
        <row r="45">
          <cell r="AI45">
            <v>1278810.9496797961</v>
          </cell>
          <cell r="AJ45">
            <v>1127029.5099966303</v>
          </cell>
          <cell r="AK45">
            <v>944076.22808068036</v>
          </cell>
          <cell r="AL45">
            <v>757494.39277621463</v>
          </cell>
          <cell r="AM45">
            <v>548294.09160891362</v>
          </cell>
        </row>
        <row r="46">
          <cell r="AI46">
            <v>1384886.6910854934</v>
          </cell>
          <cell r="AJ46">
            <v>1217310.6640765392</v>
          </cell>
          <cell r="AK46">
            <v>1019909.7937255172</v>
          </cell>
          <cell r="AL46">
            <v>804577.5225054269</v>
          </cell>
          <cell r="AM46">
            <v>571968.14137083734</v>
          </cell>
        </row>
        <row r="47">
          <cell r="AI47">
            <v>1498575.8557429812</v>
          </cell>
          <cell r="AJ47">
            <v>1316927.9264932105</v>
          </cell>
          <cell r="AK47">
            <v>1103068.3855295109</v>
          </cell>
          <cell r="AL47">
            <v>855501.55944512249</v>
          </cell>
          <cell r="AM47">
            <v>601181.682012395</v>
          </cell>
        </row>
        <row r="48">
          <cell r="AI48">
            <v>1621350.1552409611</v>
          </cell>
          <cell r="AJ48">
            <v>1427531.8306303881</v>
          </cell>
          <cell r="AK48">
            <v>1194720.3700211663</v>
          </cell>
          <cell r="AL48">
            <v>924058.75728289003</v>
          </cell>
          <cell r="AM48">
            <v>632597.48792983685</v>
          </cell>
        </row>
        <row r="49">
          <cell r="AI49">
            <v>1779231.8105121977</v>
          </cell>
          <cell r="AJ49">
            <v>1541989.4616717068</v>
          </cell>
          <cell r="AK49">
            <v>1289935.2061339733</v>
          </cell>
          <cell r="AL49">
            <v>993184.11097284185</v>
          </cell>
          <cell r="AM49">
            <v>664260.39033485285</v>
          </cell>
        </row>
        <row r="50">
          <cell r="AI50">
            <v>1983913.8109856055</v>
          </cell>
          <cell r="AJ50">
            <v>1668005.9216399493</v>
          </cell>
          <cell r="AK50">
            <v>1390066.3768651162</v>
          </cell>
          <cell r="AL50">
            <v>1067197.2939698086</v>
          </cell>
          <cell r="AM50">
            <v>697821.89933170029</v>
          </cell>
        </row>
        <row r="51">
          <cell r="AI51">
            <v>2221960.5530845034</v>
          </cell>
          <cell r="AJ51">
            <v>1832051.1886095258</v>
          </cell>
          <cell r="AK51">
            <v>1497305.7487649831</v>
          </cell>
          <cell r="AL51">
            <v>1146872.3225778968</v>
          </cell>
          <cell r="AM51">
            <v>733890.28480991442</v>
          </cell>
        </row>
        <row r="52">
          <cell r="AI52">
            <v>2498543.5337756313</v>
          </cell>
          <cell r="AJ52">
            <v>2038445.0253393981</v>
          </cell>
          <cell r="AK52">
            <v>1611467.5500282417</v>
          </cell>
          <cell r="AL52">
            <v>1231294.7799509207</v>
          </cell>
          <cell r="AM52">
            <v>770783.71062690206</v>
          </cell>
        </row>
        <row r="53">
          <cell r="AI53">
            <v>2824559.4163312167</v>
          </cell>
          <cell r="AJ53">
            <v>2278527.9730448937</v>
          </cell>
          <cell r="AK53">
            <v>1743961.6270578231</v>
          </cell>
          <cell r="AL53">
            <v>1321403.5095600982</v>
          </cell>
          <cell r="AM53">
            <v>810322.01671246428</v>
          </cell>
        </row>
        <row r="54">
          <cell r="AI54">
            <v>3218644.9343953631</v>
          </cell>
          <cell r="AJ54">
            <v>2553642.6832980388</v>
          </cell>
          <cell r="AK54">
            <v>1922033.4402512133</v>
          </cell>
          <cell r="AL54">
            <v>1413837.8630887643</v>
          </cell>
          <cell r="AM54">
            <v>852276.57797367452</v>
          </cell>
        </row>
        <row r="55">
          <cell r="AI55">
            <v>3661607.3036257019</v>
          </cell>
          <cell r="AJ55">
            <v>2883251.0926563116</v>
          </cell>
          <cell r="AK55">
            <v>2130122.988398416</v>
          </cell>
          <cell r="AL55">
            <v>1512720.6202966524</v>
          </cell>
          <cell r="AM55">
            <v>899812.39383641793</v>
          </cell>
        </row>
        <row r="56">
          <cell r="AI56">
            <v>4152516.6303230454</v>
          </cell>
          <cell r="AJ56">
            <v>3281761.9904433847</v>
          </cell>
          <cell r="AK56">
            <v>2370541.6316276323</v>
          </cell>
          <cell r="AL56">
            <v>1623435.4698521609</v>
          </cell>
          <cell r="AM56">
            <v>961663.71667636419</v>
          </cell>
        </row>
        <row r="57">
          <cell r="AI57">
            <v>4697216.3090187944</v>
          </cell>
          <cell r="AJ57">
            <v>3701643.6163940085</v>
          </cell>
          <cell r="AK57">
            <v>2646214.5223497171</v>
          </cell>
          <cell r="AL57">
            <v>1746103.2668220387</v>
          </cell>
          <cell r="AM57">
            <v>1026751.1886548024</v>
          </cell>
        </row>
        <row r="58">
          <cell r="AI58">
            <v>5302326.3195598274</v>
          </cell>
          <cell r="AJ58">
            <v>4195457.0443702564</v>
          </cell>
          <cell r="AK58">
            <v>3002545.7486416674</v>
          </cell>
          <cell r="AL58">
            <v>1913179.7725149314</v>
          </cell>
          <cell r="AM58">
            <v>1098458.6971555715</v>
          </cell>
        </row>
        <row r="59">
          <cell r="AI59">
            <v>5975352.078096427</v>
          </cell>
          <cell r="AJ59">
            <v>4753144.7191738421</v>
          </cell>
          <cell r="AK59">
            <v>3430950.4703554967</v>
          </cell>
          <cell r="AL59">
            <v>2116614.971979111</v>
          </cell>
          <cell r="AM59">
            <v>1174525.8192624317</v>
          </cell>
        </row>
        <row r="60">
          <cell r="AI60">
            <v>6744508.1940452708</v>
          </cell>
          <cell r="AJ60">
            <v>5374153.1741116904</v>
          </cell>
          <cell r="AK60">
            <v>3872974.3001952325</v>
          </cell>
          <cell r="AL60">
            <v>2344854.8880891367</v>
          </cell>
          <cell r="AM60">
            <v>1251068.9884946859</v>
          </cell>
        </row>
        <row r="61">
          <cell r="AI61">
            <v>7641610.2545086555</v>
          </cell>
          <cell r="AJ61">
            <v>6034860.5386088518</v>
          </cell>
          <cell r="AK61">
            <v>4356138.6221837327</v>
          </cell>
          <cell r="AL61">
            <v>2604132.7984623415</v>
          </cell>
          <cell r="AM61">
            <v>1333521.4721137686</v>
          </cell>
        </row>
        <row r="62">
          <cell r="AI62">
            <v>8640788.9947254844</v>
          </cell>
          <cell r="AJ62">
            <v>6781869.2741360124</v>
          </cell>
          <cell r="AK62">
            <v>4893570.049260891</v>
          </cell>
          <cell r="AL62">
            <v>2907578.9228814654</v>
          </cell>
          <cell r="AM62">
            <v>1421934.8677683128</v>
          </cell>
        </row>
        <row r="63">
          <cell r="AI63">
            <v>9752726.9687066153</v>
          </cell>
          <cell r="AJ63">
            <v>7681761.5337034678</v>
          </cell>
          <cell r="AK63">
            <v>5495041.1562641785</v>
          </cell>
          <cell r="AL63">
            <v>3274339.8300231057</v>
          </cell>
          <cell r="AM63">
            <v>1518795.6185471532</v>
          </cell>
        </row>
        <row r="64">
          <cell r="AI64">
            <v>11012801.309200287</v>
          </cell>
          <cell r="AJ64">
            <v>8650203.8502032049</v>
          </cell>
          <cell r="AK64">
            <v>6162378.6917099962</v>
          </cell>
          <cell r="AL64">
            <v>3695041.7996245539</v>
          </cell>
          <cell r="AM64">
            <v>1621803.1820253844</v>
          </cell>
        </row>
        <row r="65">
          <cell r="AI65">
            <v>12452396.45586565</v>
          </cell>
          <cell r="AJ65">
            <v>9761352.2708976436</v>
          </cell>
          <cell r="AK65">
            <v>6937922.0433541667</v>
          </cell>
          <cell r="AL65">
            <v>4158498.7989940019</v>
          </cell>
          <cell r="AM65">
            <v>1735369.1778320051</v>
          </cell>
        </row>
        <row r="66">
          <cell r="AI66">
            <v>14225081.057593912</v>
          </cell>
          <cell r="AJ66">
            <v>10987887.39405345</v>
          </cell>
          <cell r="AK66">
            <v>7829282.8819867074</v>
          </cell>
          <cell r="AL66">
            <v>4677132.7729165461</v>
          </cell>
          <cell r="AM66">
            <v>1877337.2405904008</v>
          </cell>
        </row>
        <row r="67">
          <cell r="AI67">
            <v>16236752.713736696</v>
          </cell>
          <cell r="AJ67">
            <v>12430517.748112736</v>
          </cell>
          <cell r="AK67">
            <v>8837511.8480430841</v>
          </cell>
          <cell r="AL67">
            <v>5267354.79328393</v>
          </cell>
          <cell r="AM67">
            <v>2062862.3649866574</v>
          </cell>
        </row>
        <row r="68">
          <cell r="AI68">
            <v>18479424.01792226</v>
          </cell>
          <cell r="AJ68">
            <v>14178248.645889696</v>
          </cell>
          <cell r="AK68">
            <v>9971537.6830610577</v>
          </cell>
          <cell r="AL68">
            <v>5929820.5439841952</v>
          </cell>
          <cell r="AM68">
            <v>2295732.7697534137</v>
          </cell>
        </row>
        <row r="69">
          <cell r="AI69">
            <v>20998727.739466619</v>
          </cell>
          <cell r="AJ69">
            <v>16197951.418029798</v>
          </cell>
          <cell r="AK69">
            <v>11272399.869213454</v>
          </cell>
          <cell r="AL69">
            <v>6689244.3463144563</v>
          </cell>
          <cell r="AM69">
            <v>2557057.9667584458</v>
          </cell>
        </row>
        <row r="70">
          <cell r="AI70">
            <v>23831718.405845694</v>
          </cell>
          <cell r="AJ70">
            <v>18441261.251920313</v>
          </cell>
          <cell r="AK70">
            <v>12772369.849542214</v>
          </cell>
          <cell r="AL70">
            <v>7575053.567997802</v>
          </cell>
          <cell r="AM70">
            <v>2852593.329199254</v>
          </cell>
        </row>
        <row r="71">
          <cell r="AI71">
            <v>26922910.874076255</v>
          </cell>
          <cell r="AJ71">
            <v>20944620.621837109</v>
          </cell>
          <cell r="AK71">
            <v>14636003.91706197</v>
          </cell>
          <cell r="AL71">
            <v>8556664.5854358915</v>
          </cell>
          <cell r="AM71">
            <v>3184465.24259122</v>
          </cell>
        </row>
        <row r="72">
          <cell r="AI72">
            <v>30431102.505567119</v>
          </cell>
          <cell r="AJ72">
            <v>23799070.169768561</v>
          </cell>
          <cell r="AK72">
            <v>16738350.424642809</v>
          </cell>
          <cell r="AL72">
            <v>9580372.1957631558</v>
          </cell>
          <cell r="AM72">
            <v>3589452.4662743295</v>
          </cell>
        </row>
        <row r="73">
          <cell r="AI73">
            <v>34229442.871688277</v>
          </cell>
          <cell r="AJ73">
            <v>26918675.831221659</v>
          </cell>
          <cell r="AK73">
            <v>18941417.563287944</v>
          </cell>
          <cell r="AL73">
            <v>10717418.280404363</v>
          </cell>
          <cell r="AM73">
            <v>4027412.8106132867</v>
          </cell>
        </row>
        <row r="74">
          <cell r="AI74">
            <v>38344460.08000616</v>
          </cell>
          <cell r="AJ74">
            <v>30347383.962246034</v>
          </cell>
          <cell r="AK74">
            <v>21318151.103567254</v>
          </cell>
          <cell r="AL74">
            <v>12080705.268016253</v>
          </cell>
          <cell r="AM74">
            <v>4505585.1044930154</v>
          </cell>
        </row>
        <row r="75">
          <cell r="AI75">
            <v>42805434.298008144</v>
          </cell>
          <cell r="AJ75">
            <v>33989170.881661043</v>
          </cell>
          <cell r="AK75">
            <v>24155716.917603556</v>
          </cell>
          <cell r="AL75">
            <v>13708638.42882942</v>
          </cell>
          <cell r="AM75">
            <v>5033429.3252926916</v>
          </cell>
        </row>
        <row r="76">
          <cell r="AI76">
            <v>47644721.380985573</v>
          </cell>
          <cell r="AJ76">
            <v>38099076.292441338</v>
          </cell>
          <cell r="AK76">
            <v>27323809.829362422</v>
          </cell>
          <cell r="AL76">
            <v>15552604.485269681</v>
          </cell>
          <cell r="AM76">
            <v>5639555.5117880041</v>
          </cell>
        </row>
        <row r="77">
          <cell r="AI77">
            <v>53000138.337088235</v>
          </cell>
          <cell r="AJ77">
            <v>42594469.489695475</v>
          </cell>
          <cell r="AK77">
            <v>30824773.115699373</v>
          </cell>
          <cell r="AL77">
            <v>17661872.007993583</v>
          </cell>
          <cell r="AM77">
            <v>6316379.74939935</v>
          </cell>
        </row>
        <row r="78">
          <cell r="AI78">
            <v>58986915.609647289</v>
          </cell>
          <cell r="AJ78">
            <v>47417767.330154844</v>
          </cell>
          <cell r="AK78">
            <v>34500788.543094471</v>
          </cell>
          <cell r="AL78">
            <v>19991093.712508436</v>
          </cell>
          <cell r="AM78">
            <v>7083019.5323326271</v>
          </cell>
        </row>
        <row r="79">
          <cell r="AI79">
            <v>65951958.618876308</v>
          </cell>
          <cell r="AJ79">
            <v>52529448.036864191</v>
          </cell>
          <cell r="AK79">
            <v>38506706.553797618</v>
          </cell>
          <cell r="AL79">
            <v>22624739.096545838</v>
          </cell>
          <cell r="AM79">
            <v>7973441.8910276974</v>
          </cell>
        </row>
        <row r="80">
          <cell r="AI80">
            <v>73756222.711715311</v>
          </cell>
          <cell r="AJ80">
            <v>58408839.056734927</v>
          </cell>
          <cell r="AK80">
            <v>43038646.492010191</v>
          </cell>
          <cell r="AL80">
            <v>25641236.9180668</v>
          </cell>
          <cell r="AM80">
            <v>8993549.4891063273</v>
          </cell>
        </row>
        <row r="81">
          <cell r="AI81">
            <v>82246257.388433829</v>
          </cell>
          <cell r="AJ81">
            <v>65397560.852220587</v>
          </cell>
          <cell r="AK81">
            <v>47940802.648670495</v>
          </cell>
          <cell r="AL81">
            <v>28915403.716017894</v>
          </cell>
          <cell r="AM81">
            <v>10148292.870088331</v>
          </cell>
        </row>
        <row r="82">
          <cell r="AI82">
            <v>91634838.584252626</v>
          </cell>
          <cell r="AJ82">
            <v>73098253.32970047</v>
          </cell>
          <cell r="AK82">
            <v>53283075.953077286</v>
          </cell>
          <cell r="AL82">
            <v>32622373.529533848</v>
          </cell>
          <cell r="AM82">
            <v>11515890.902004985</v>
          </cell>
        </row>
        <row r="83">
          <cell r="AI83">
            <v>102029459.77484503</v>
          </cell>
          <cell r="AJ83">
            <v>81588967.498326018</v>
          </cell>
          <cell r="AK83">
            <v>59400070.305355534</v>
          </cell>
          <cell r="AL83">
            <v>36676056.129200041</v>
          </cell>
          <cell r="AM83">
            <v>12945607.963721022</v>
          </cell>
        </row>
        <row r="84">
          <cell r="AI84">
            <v>113222707.82730365</v>
          </cell>
          <cell r="AJ84">
            <v>90902715.547271222</v>
          </cell>
          <cell r="AK84">
            <v>66462753.511692688</v>
          </cell>
          <cell r="AL84">
            <v>40977306.043680362</v>
          </cell>
          <cell r="AM84">
            <v>14674429.266696252</v>
          </cell>
        </row>
        <row r="85">
          <cell r="AI85">
            <v>125719203.52101335</v>
          </cell>
          <cell r="AJ85">
            <v>101359642.74481209</v>
          </cell>
          <cell r="AK85">
            <v>74399486.45841682</v>
          </cell>
          <cell r="AL85">
            <v>45439146.215603687</v>
          </cell>
          <cell r="AM85">
            <v>16659765.478452887</v>
          </cell>
        </row>
        <row r="86">
          <cell r="AI86">
            <v>139208629.89954838</v>
          </cell>
          <cell r="AJ86">
            <v>112614274.24225408</v>
          </cell>
          <cell r="AK86">
            <v>82530444.521318063</v>
          </cell>
          <cell r="AL86">
            <v>50249111.700899825</v>
          </cell>
          <cell r="AM86">
            <v>18785261.005205885</v>
          </cell>
        </row>
        <row r="87">
          <cell r="AI87">
            <v>153776530.14807639</v>
          </cell>
          <cell r="AJ87">
            <v>124539754.73178086</v>
          </cell>
          <cell r="AK87">
            <v>91439014.487955928</v>
          </cell>
          <cell r="AL87">
            <v>55757277.240986183</v>
          </cell>
          <cell r="AM87">
            <v>21212026.604495388</v>
          </cell>
        </row>
        <row r="88">
          <cell r="AI88">
            <v>169516710.16540861</v>
          </cell>
          <cell r="AJ88">
            <v>137742352.87708265</v>
          </cell>
          <cell r="AK88">
            <v>101655341.635006</v>
          </cell>
          <cell r="AL88">
            <v>62137729.879944436</v>
          </cell>
          <cell r="AM88">
            <v>23899286.096356917</v>
          </cell>
        </row>
        <row r="89">
          <cell r="AI89">
            <v>186532147.29165569</v>
          </cell>
          <cell r="AJ89">
            <v>152310815.68388674</v>
          </cell>
          <cell r="AK89">
            <v>113038206.10577551</v>
          </cell>
          <cell r="AL89">
            <v>69245968.350612178</v>
          </cell>
          <cell r="AM89">
            <v>26940283.970219791</v>
          </cell>
        </row>
        <row r="90">
          <cell r="AI90">
            <v>205427018.22317666</v>
          </cell>
          <cell r="AJ90">
            <v>168060935.55962896</v>
          </cell>
          <cell r="AK90">
            <v>125313815.5021258</v>
          </cell>
          <cell r="AL90">
            <v>77110762.882355019</v>
          </cell>
          <cell r="AM90">
            <v>30409082.814524058</v>
          </cell>
        </row>
        <row r="91">
          <cell r="AI91">
            <v>226309515.28700304</v>
          </cell>
          <cell r="AJ91">
            <v>184540094.78653246</v>
          </cell>
          <cell r="AK91">
            <v>138406730.39720696</v>
          </cell>
          <cell r="AL91">
            <v>86052736.524011314</v>
          </cell>
          <cell r="AM91">
            <v>34163073.557111911</v>
          </cell>
        </row>
        <row r="92">
          <cell r="AI92">
            <v>249695807.44023767</v>
          </cell>
          <cell r="AJ92">
            <v>203006613.44476834</v>
          </cell>
          <cell r="AK92">
            <v>152920057.40601087</v>
          </cell>
          <cell r="AL92">
            <v>96190929.042908609</v>
          </cell>
          <cell r="AM92">
            <v>37691514.580635734</v>
          </cell>
        </row>
        <row r="93">
          <cell r="AI93">
            <v>275596108.33442682</v>
          </cell>
          <cell r="AJ93">
            <v>223767788.83943105</v>
          </cell>
          <cell r="AK93">
            <v>169037592.32724223</v>
          </cell>
          <cell r="AL93">
            <v>106080852.54109336</v>
          </cell>
          <cell r="AM93">
            <v>41471404.619076923</v>
          </cell>
        </row>
        <row r="94">
          <cell r="AI94">
            <v>303473707.05818003</v>
          </cell>
          <cell r="AJ94">
            <v>247607762.00218606</v>
          </cell>
          <cell r="AK94">
            <v>185558803.63930821</v>
          </cell>
          <cell r="AL94">
            <v>116166487.67982119</v>
          </cell>
          <cell r="AM94">
            <v>45648359.296760932</v>
          </cell>
        </row>
        <row r="95">
          <cell r="AI95">
            <v>333537853.47680581</v>
          </cell>
          <cell r="AJ95">
            <v>272728194.71572953</v>
          </cell>
          <cell r="AK95">
            <v>201819817.59786025</v>
          </cell>
          <cell r="AL95">
            <v>127352422.96888095</v>
          </cell>
          <cell r="AM95">
            <v>49865097.543732464</v>
          </cell>
        </row>
        <row r="96">
          <cell r="AI96">
            <v>365973093.39134026</v>
          </cell>
          <cell r="AJ96">
            <v>297303679.51449198</v>
          </cell>
          <cell r="AK96">
            <v>220011824.95307052</v>
          </cell>
          <cell r="AL96">
            <v>138820894.47641405</v>
          </cell>
          <cell r="AM96">
            <v>54548822.546955451</v>
          </cell>
        </row>
        <row r="97">
          <cell r="AI97">
            <v>400981323.61122119</v>
          </cell>
          <cell r="AJ97">
            <v>326873240.17024285</v>
          </cell>
          <cell r="AK97">
            <v>241896316.80379304</v>
          </cell>
          <cell r="AL97">
            <v>152871718.92049518</v>
          </cell>
          <cell r="AM97">
            <v>60368704.859727964</v>
          </cell>
        </row>
        <row r="98">
          <cell r="AI98">
            <v>438783647.77990395</v>
          </cell>
          <cell r="AJ98">
            <v>357711626.76821625</v>
          </cell>
          <cell r="AK98">
            <v>266567078.95356953</v>
          </cell>
          <cell r="AL98">
            <v>168014010.97000775</v>
          </cell>
          <cell r="AM98">
            <v>66805946.745837115</v>
          </cell>
        </row>
        <row r="99">
          <cell r="AI99">
            <v>479307534.3790549</v>
          </cell>
          <cell r="AJ99">
            <v>391993144.74312186</v>
          </cell>
          <cell r="AK99">
            <v>293184034.36812669</v>
          </cell>
          <cell r="AL99">
            <v>184084700.27542788</v>
          </cell>
          <cell r="AM99">
            <v>74192174.97539866</v>
          </cell>
        </row>
        <row r="100">
          <cell r="AI100">
            <v>522739960.63485473</v>
          </cell>
          <cell r="AJ100">
            <v>428350758.61478782</v>
          </cell>
          <cell r="AK100">
            <v>321652067.10451961</v>
          </cell>
          <cell r="AL100">
            <v>201576258.15193817</v>
          </cell>
          <cell r="AM100">
            <v>82093928.177735716</v>
          </cell>
        </row>
        <row r="101">
          <cell r="AI101">
            <v>569289682.50938547</v>
          </cell>
          <cell r="AJ101">
            <v>468534678.56230605</v>
          </cell>
          <cell r="AK101">
            <v>351751160.75097942</v>
          </cell>
          <cell r="AL101">
            <v>220819889.89428872</v>
          </cell>
          <cell r="AM101">
            <v>91630154.476583973</v>
          </cell>
        </row>
        <row r="102">
          <cell r="AI102">
            <v>619180439.1029526</v>
          </cell>
          <cell r="AJ102">
            <v>509698196.36060417</v>
          </cell>
          <cell r="AK102">
            <v>384049240.95933193</v>
          </cell>
          <cell r="AL102">
            <v>243599352.42276397</v>
          </cell>
          <cell r="AM102">
            <v>102090412.22248532</v>
          </cell>
        </row>
        <row r="103">
          <cell r="AI103">
            <v>672652028.04579484</v>
          </cell>
          <cell r="AJ103">
            <v>554506597.9742403</v>
          </cell>
          <cell r="AK103">
            <v>421674412.50730085</v>
          </cell>
          <cell r="AL103">
            <v>270666255.84562117</v>
          </cell>
          <cell r="AM103">
            <v>114423887.70740815</v>
          </cell>
        </row>
        <row r="104">
          <cell r="AI104">
            <v>729961458.07438362</v>
          </cell>
          <cell r="AJ104">
            <v>605038153.46708047</v>
          </cell>
          <cell r="AK104">
            <v>463598525.58569485</v>
          </cell>
          <cell r="AL104">
            <v>300648938.61325562</v>
          </cell>
          <cell r="AM104">
            <v>128090055.05910465</v>
          </cell>
        </row>
        <row r="105">
          <cell r="AI105">
            <v>791384184.33210492</v>
          </cell>
          <cell r="AJ105">
            <v>658953017.42174923</v>
          </cell>
          <cell r="AK105">
            <v>507439553.2199108</v>
          </cell>
          <cell r="AL105">
            <v>332097125.57348526</v>
          </cell>
          <cell r="AM105">
            <v>141341950.52390584</v>
          </cell>
        </row>
        <row r="106">
          <cell r="AI106">
            <v>857215432.33176172</v>
          </cell>
          <cell r="AJ106">
            <v>715468066.08545566</v>
          </cell>
          <cell r="AK106">
            <v>553557153.46447396</v>
          </cell>
          <cell r="AL106">
            <v>363134521.69685775</v>
          </cell>
          <cell r="AM106">
            <v>154969693.42611006</v>
          </cell>
        </row>
        <row r="107">
          <cell r="AI107">
            <v>927771616.94343853</v>
          </cell>
          <cell r="AJ107">
            <v>776685102.20535684</v>
          </cell>
          <cell r="AK107">
            <v>601139465.9911474</v>
          </cell>
          <cell r="AL107">
            <v>395272008.61231571</v>
          </cell>
          <cell r="AM107">
            <v>169874197.54769719</v>
          </cell>
        </row>
        <row r="108">
          <cell r="AI108">
            <v>1003391863.2280459</v>
          </cell>
          <cell r="AJ108">
            <v>839197330.28633058</v>
          </cell>
          <cell r="AK108">
            <v>649120201.05932498</v>
          </cell>
          <cell r="AL108">
            <v>429763651.5924648</v>
          </cell>
          <cell r="AM108">
            <v>186105821.53407496</v>
          </cell>
        </row>
        <row r="109">
          <cell r="AI109">
            <v>1084439636.4263482</v>
          </cell>
          <cell r="AJ109">
            <v>905550322.39445281</v>
          </cell>
          <cell r="AK109">
            <v>702179434.64476156</v>
          </cell>
          <cell r="AL109">
            <v>469139224.76975203</v>
          </cell>
          <cell r="AM109">
            <v>204660189.35576245</v>
          </cell>
        </row>
        <row r="110">
          <cell r="AI110">
            <v>1171304488.9379475</v>
          </cell>
          <cell r="AJ110">
            <v>979827097.03090787</v>
          </cell>
          <cell r="AK110">
            <v>763530560.86235356</v>
          </cell>
          <cell r="AL110">
            <v>513380016.16187936</v>
          </cell>
          <cell r="AM110">
            <v>225872283.68954331</v>
          </cell>
        </row>
        <row r="111">
          <cell r="AI111">
            <v>1264403932.6870091</v>
          </cell>
          <cell r="AJ111">
            <v>1060565021.4385881</v>
          </cell>
          <cell r="AK111">
            <v>828591261.25828016</v>
          </cell>
          <cell r="AL111">
            <v>559935436.40284467</v>
          </cell>
          <cell r="AM111">
            <v>249176238.20298028</v>
          </cell>
        </row>
        <row r="112">
          <cell r="AI112">
            <v>1364185445.8741424</v>
          </cell>
          <cell r="AJ112">
            <v>1146602016.6492944</v>
          </cell>
          <cell r="AK112">
            <v>897220218.75996375</v>
          </cell>
          <cell r="AL112">
            <v>608690985.55135739</v>
          </cell>
          <cell r="AM112">
            <v>273542833.02267045</v>
          </cell>
        </row>
        <row r="113">
          <cell r="AI113">
            <v>1471128623.7598279</v>
          </cell>
          <cell r="AJ113">
            <v>1237282398.9693103</v>
          </cell>
          <cell r="AK113">
            <v>971104814.01812673</v>
          </cell>
          <cell r="AL113">
            <v>658360196.54970992</v>
          </cell>
          <cell r="AM113">
            <v>299332454.37039143</v>
          </cell>
        </row>
        <row r="114">
          <cell r="AI114">
            <v>1585747483.8170056</v>
          </cell>
          <cell r="AJ114">
            <v>1335109596.0281115</v>
          </cell>
          <cell r="AK114">
            <v>1044510687.8597866</v>
          </cell>
          <cell r="AL114">
            <v>711718554.46425343</v>
          </cell>
          <cell r="AM114">
            <v>328342784.61566138</v>
          </cell>
        </row>
        <row r="115">
          <cell r="AI115">
            <v>1708592936.3324485</v>
          </cell>
          <cell r="AJ115">
            <v>1434824508.7388399</v>
          </cell>
          <cell r="AK115">
            <v>1124637578.4409416</v>
          </cell>
          <cell r="AL115">
            <v>769431055.07960701</v>
          </cell>
          <cell r="AM115">
            <v>359948804.88620305</v>
          </cell>
        </row>
        <row r="116">
          <cell r="AI116">
            <v>1840255432.3317621</v>
          </cell>
          <cell r="AJ116">
            <v>1546829794.0854559</v>
          </cell>
          <cell r="AK116">
            <v>1216527201.4644737</v>
          </cell>
          <cell r="AL116">
            <v>836223842.8776722</v>
          </cell>
          <cell r="AM116">
            <v>395599239.24464595</v>
          </cell>
        </row>
        <row r="117">
          <cell r="AI117">
            <v>1981367801.5551157</v>
          </cell>
          <cell r="AJ117">
            <v>1669401565.4268308</v>
          </cell>
          <cell r="AK117">
            <v>1315588606.776325</v>
          </cell>
          <cell r="AL117">
            <v>908415362.45557177</v>
          </cell>
          <cell r="AM117">
            <v>435034266.19542503</v>
          </cell>
        </row>
        <row r="118">
          <cell r="AI118">
            <v>2132608294.1243305</v>
          </cell>
          <cell r="AJ118">
            <v>1799597824.7636209</v>
          </cell>
          <cell r="AK118">
            <v>1420150716.0753078</v>
          </cell>
          <cell r="AL118">
            <v>983983555.87636113</v>
          </cell>
          <cell r="AM118">
            <v>473428010.83088839</v>
          </cell>
        </row>
        <row r="119">
          <cell r="AI119">
            <v>2294703840.5209351</v>
          </cell>
          <cell r="AJ119">
            <v>1938752105.4300017</v>
          </cell>
          <cell r="AK119">
            <v>1532782605.9148762</v>
          </cell>
          <cell r="AL119">
            <v>1061201529.4128238</v>
          </cell>
          <cell r="AM119">
            <v>514205719.05861825</v>
          </cell>
        </row>
        <row r="120">
          <cell r="AI120">
            <v>2468433545.5441341</v>
          </cell>
          <cell r="AJ120">
            <v>2087444830.4669309</v>
          </cell>
          <cell r="AK120">
            <v>1647655549.84513</v>
          </cell>
          <cell r="AL120">
            <v>1141453937.370595</v>
          </cell>
          <cell r="AM120">
            <v>557753765.85335398</v>
          </cell>
        </row>
        <row r="121">
          <cell r="AI121">
            <v>2654632433.0422573</v>
          </cell>
          <cell r="AJ121">
            <v>2239620308.5898738</v>
          </cell>
          <cell r="AK121">
            <v>1766306048.7478943</v>
          </cell>
          <cell r="AL121">
            <v>1225722681.2229726</v>
          </cell>
          <cell r="AM121">
            <v>603703866.34207833</v>
          </cell>
        </row>
        <row r="122">
          <cell r="AI122">
            <v>2854195459.4165235</v>
          </cell>
          <cell r="AJ122">
            <v>2406409515.0993772</v>
          </cell>
          <cell r="AK122">
            <v>1899705483.8712769</v>
          </cell>
          <cell r="AL122">
            <v>1323604030.0489914</v>
          </cell>
          <cell r="AM122">
            <v>656009335.55477357</v>
          </cell>
        </row>
        <row r="123">
          <cell r="AI123">
            <v>3068081815.1878924</v>
          </cell>
          <cell r="AJ123">
            <v>2588787340.8748808</v>
          </cell>
          <cell r="AK123">
            <v>2047297713.7214983</v>
          </cell>
          <cell r="AL123">
            <v>1428255554.1371789</v>
          </cell>
          <cell r="AM123">
            <v>713346127.95559168</v>
          </cell>
        </row>
        <row r="124">
          <cell r="AI124">
            <v>3297319535.3022532</v>
          </cell>
          <cell r="AJ124">
            <v>2784300916.0206699</v>
          </cell>
          <cell r="AK124">
            <v>2204274789.9461894</v>
          </cell>
          <cell r="AL124">
            <v>1542859670.6654894</v>
          </cell>
          <cell r="AM124">
            <v>773863247.89590847</v>
          </cell>
        </row>
        <row r="125">
          <cell r="AI125">
            <v>3543010440.3331356</v>
          </cell>
          <cell r="AJ125">
            <v>2995363479.3922238</v>
          </cell>
          <cell r="AK125">
            <v>2375526682.4190092</v>
          </cell>
          <cell r="AL125">
            <v>1663709780.2799418</v>
          </cell>
          <cell r="AM125">
            <v>835447379.55061686</v>
          </cell>
        </row>
        <row r="126">
          <cell r="AI126">
            <v>3806335432.3317628</v>
          </cell>
          <cell r="AJ126">
            <v>3221732770.0854559</v>
          </cell>
          <cell r="AK126">
            <v>2555428449.4644732</v>
          </cell>
          <cell r="AL126">
            <v>1783877858.8776722</v>
          </cell>
          <cell r="AM126">
            <v>900454662.4558574</v>
          </cell>
        </row>
        <row r="127">
          <cell r="AI127">
            <v>4088560170.7784743</v>
          </cell>
          <cell r="AJ127">
            <v>3457355922.7128496</v>
          </cell>
          <cell r="AK127">
            <v>2734787659.448256</v>
          </cell>
          <cell r="AL127">
            <v>1912077999.9166572</v>
          </cell>
          <cell r="AM127">
            <v>972794846.82122576</v>
          </cell>
        </row>
        <row r="128">
          <cell r="AI128">
            <v>4391041155.9169016</v>
          </cell>
          <cell r="AJ128">
            <v>3705041854.2580109</v>
          </cell>
          <cell r="AK128">
            <v>2931501283.1868939</v>
          </cell>
          <cell r="AL128">
            <v>2055166422.224577</v>
          </cell>
          <cell r="AM128">
            <v>1050236371.7327104</v>
          </cell>
        </row>
        <row r="129">
          <cell r="AI129">
            <v>4715232248.7101097</v>
          </cell>
          <cell r="AJ129">
            <v>3979988320.0559311</v>
          </cell>
          <cell r="AK129">
            <v>3158173960.0139055</v>
          </cell>
          <cell r="AL129">
            <v>2219914046.412981</v>
          </cell>
          <cell r="AM129">
            <v>1138946981.2122438</v>
          </cell>
        </row>
        <row r="130">
          <cell r="AI130">
            <v>5062691658.7565031</v>
          </cell>
          <cell r="AJ130">
            <v>4282968735.6785564</v>
          </cell>
          <cell r="AK130">
            <v>3399561989.6974421</v>
          </cell>
          <cell r="AL130">
            <v>2393964442.4295259</v>
          </cell>
          <cell r="AM130">
            <v>1234337433.7791393</v>
          </cell>
        </row>
        <row r="131">
          <cell r="AI131">
            <v>5435089433.7527542</v>
          </cell>
          <cell r="AJ131">
            <v>4597171143.4923029</v>
          </cell>
          <cell r="AK131">
            <v>3657572996.6311736</v>
          </cell>
          <cell r="AL131">
            <v>2578692769.7687001</v>
          </cell>
          <cell r="AM131">
            <v>1324677710.6263094</v>
          </cell>
        </row>
        <row r="132">
          <cell r="AI132">
            <v>5834215486.5012856</v>
          </cell>
          <cell r="AJ132">
            <v>4943299796.1566353</v>
          </cell>
          <cell r="AK132">
            <v>3932077990.3430843</v>
          </cell>
          <cell r="AL132">
            <v>2761465517.1173897</v>
          </cell>
          <cell r="AM132">
            <v>1420983068.5074317</v>
          </cell>
        </row>
        <row r="133">
          <cell r="AI133">
            <v>6261988198.0440235</v>
          </cell>
          <cell r="AJ133">
            <v>5307120487.3237333</v>
          </cell>
          <cell r="AK133">
            <v>4203506408.787672</v>
          </cell>
          <cell r="AL133">
            <v>2950156745.5681257</v>
          </cell>
          <cell r="AM133">
            <v>1526199142.3924768</v>
          </cell>
        </row>
        <row r="134">
          <cell r="AI134">
            <v>6720463638.2727337</v>
          </cell>
          <cell r="AJ134">
            <v>5669672536.4144859</v>
          </cell>
          <cell r="AK134">
            <v>4488887500.2686882</v>
          </cell>
          <cell r="AL134">
            <v>3157222013.626368</v>
          </cell>
          <cell r="AM134">
            <v>1640607846.768034</v>
          </cell>
        </row>
        <row r="135">
          <cell r="AI135">
            <v>7211845448.3345108</v>
          </cell>
          <cell r="AJ135">
            <v>6085627238.6317806</v>
          </cell>
          <cell r="AK135">
            <v>4828149221.2679281</v>
          </cell>
          <cell r="AL135">
            <v>3404578327.5765944</v>
          </cell>
          <cell r="AM135">
            <v>1771737241.5925679</v>
          </cell>
        </row>
        <row r="136">
          <cell r="AI136">
            <v>7738495432.3317633</v>
          </cell>
          <cell r="AJ136">
            <v>6539299810.0854549</v>
          </cell>
          <cell r="AK136">
            <v>5195485665.4644737</v>
          </cell>
          <cell r="AL136">
            <v>3668172002.8776722</v>
          </cell>
          <cell r="AM136">
            <v>1914953286.455858</v>
          </cell>
        </row>
        <row r="137">
          <cell r="AI137">
            <v>8302944909.2251863</v>
          </cell>
          <cell r="AJ137">
            <v>7021041865.5433884</v>
          </cell>
          <cell r="AK137">
            <v>5582448867.2166996</v>
          </cell>
          <cell r="AL137">
            <v>3949733020.9556417</v>
          </cell>
          <cell r="AM137">
            <v>2059685918.8666325</v>
          </cell>
        </row>
        <row r="138">
          <cell r="AI138">
            <v>8907906879.5020409</v>
          </cell>
          <cell r="AJ138">
            <v>7539408783.0094347</v>
          </cell>
          <cell r="AK138">
            <v>6005678270.6589394</v>
          </cell>
          <cell r="AL138">
            <v>4237715747.8609157</v>
          </cell>
          <cell r="AM138">
            <v>2209265844.4046574</v>
          </cell>
        </row>
        <row r="139">
          <cell r="AI139">
            <v>9556289065.088459</v>
          </cell>
          <cell r="AJ139">
            <v>8095369759.6591644</v>
          </cell>
          <cell r="AK139">
            <v>6429277298.8407555</v>
          </cell>
          <cell r="AL139">
            <v>4528617690.143815</v>
          </cell>
          <cell r="AM139">
            <v>2367126647.527431</v>
          </cell>
        </row>
        <row r="140">
          <cell r="AI140">
            <v>10251207885.181246</v>
          </cell>
          <cell r="AJ140">
            <v>8660522755.9131126</v>
          </cell>
          <cell r="AK140">
            <v>6867571515.4397392</v>
          </cell>
          <cell r="AL140">
            <v>4842950629.3020048</v>
          </cell>
          <cell r="AM140">
            <v>2539773108.3476048</v>
          </cell>
        </row>
        <row r="141">
          <cell r="AI141">
            <v>10996003435.173744</v>
          </cell>
          <cell r="AJ141">
            <v>9280020280.0889187</v>
          </cell>
          <cell r="AK141">
            <v>7359480455.3771267</v>
          </cell>
          <cell r="AL141">
            <v>5201782912.2389812</v>
          </cell>
          <cell r="AM141">
            <v>2735484952.7868152</v>
          </cell>
        </row>
        <row r="142">
          <cell r="AI142">
            <v>11794255540.670811</v>
          </cell>
          <cell r="AJ142">
            <v>9962253557.7727909</v>
          </cell>
          <cell r="AK142">
            <v>7924118098.6258316</v>
          </cell>
          <cell r="AL142">
            <v>5603216262.9454184</v>
          </cell>
          <cell r="AM142">
            <v>2951522602.4181657</v>
          </cell>
        </row>
        <row r="143">
          <cell r="AI143">
            <v>12649800963.756285</v>
          </cell>
          <cell r="AJ143">
            <v>10699076314.861454</v>
          </cell>
          <cell r="AK143">
            <v>8510810188.7074509</v>
          </cell>
          <cell r="AL143">
            <v>6025888592.2585793</v>
          </cell>
          <cell r="AM143">
            <v>3176171275.7759547</v>
          </cell>
        </row>
        <row r="144">
          <cell r="AI144">
            <v>13566751844.213705</v>
          </cell>
          <cell r="AJ144">
            <v>11476008795.873028</v>
          </cell>
          <cell r="AK144">
            <v>9137514792.1026077</v>
          </cell>
          <cell r="AL144">
            <v>6471507926.1223927</v>
          </cell>
          <cell r="AM144">
            <v>3399419766.8742704</v>
          </cell>
        </row>
        <row r="145">
          <cell r="AI145">
            <v>14549515464.337257</v>
          </cell>
          <cell r="AJ145">
            <v>12314574163.216515</v>
          </cell>
          <cell r="AK145">
            <v>9803821819.1193924</v>
          </cell>
          <cell r="AL145">
            <v>6917122116.2371101</v>
          </cell>
          <cell r="AM145">
            <v>3639176180.6652684</v>
          </cell>
        </row>
        <row r="146">
          <cell r="AI146">
            <v>15602815432.331762</v>
          </cell>
          <cell r="AJ146">
            <v>13201165474.085457</v>
          </cell>
          <cell r="AK146">
            <v>10470874305.464474</v>
          </cell>
          <cell r="AL146">
            <v>7389572642.8776731</v>
          </cell>
          <cell r="AM146">
            <v>3899911014.4558582</v>
          </cell>
        </row>
        <row r="147">
          <cell r="AI147">
            <v>16731714386.11858</v>
          </cell>
          <cell r="AJ147">
            <v>14120597083.930695</v>
          </cell>
          <cell r="AK147">
            <v>11192643399.036943</v>
          </cell>
          <cell r="AL147">
            <v>7920532273.5201187</v>
          </cell>
          <cell r="AM147">
            <v>4185424940.939147</v>
          </cell>
        </row>
        <row r="148">
          <cell r="AI148">
            <v>17941638326.672318</v>
          </cell>
          <cell r="AJ148">
            <v>15143103806.092661</v>
          </cell>
          <cell r="AK148">
            <v>12035699387.645103</v>
          </cell>
          <cell r="AL148">
            <v>8517902123.5301952</v>
          </cell>
          <cell r="AM148">
            <v>4505642394.275342</v>
          </cell>
        </row>
        <row r="149">
          <cell r="AI149">
            <v>19238402697.845154</v>
          </cell>
          <cell r="AJ149">
            <v>16258362643.436337</v>
          </cell>
          <cell r="AK149">
            <v>12925978426.4205</v>
          </cell>
          <cell r="AL149">
            <v>9157637465.9647923</v>
          </cell>
          <cell r="AM149">
            <v>4853493716.4193516</v>
          </cell>
        </row>
        <row r="150">
          <cell r="AI150">
            <v>20628240338.030727</v>
          </cell>
          <cell r="AJ150">
            <v>17434304270.797352</v>
          </cell>
          <cell r="AK150">
            <v>13877256169.339565</v>
          </cell>
          <cell r="AL150">
            <v>9840528114.5943146</v>
          </cell>
          <cell r="AM150">
            <v>5200444421.2582121</v>
          </cell>
        </row>
        <row r="151">
          <cell r="AI151">
            <v>22117831438.015728</v>
          </cell>
          <cell r="AJ151">
            <v>18721338535.701485</v>
          </cell>
          <cell r="AK151">
            <v>14900077441.303995</v>
          </cell>
          <cell r="AL151">
            <v>10535811334.401997</v>
          </cell>
          <cell r="AM151">
            <v>5564879340.7098179</v>
          </cell>
        </row>
        <row r="152">
          <cell r="AI152">
            <v>23714335649.009857</v>
          </cell>
          <cell r="AJ152">
            <v>20069288713.633476</v>
          </cell>
          <cell r="AK152">
            <v>15926069795.35384</v>
          </cell>
          <cell r="AL152">
            <v>11248569562.254791</v>
          </cell>
          <cell r="AM152">
            <v>5947041997.6437683</v>
          </cell>
        </row>
        <row r="153">
          <cell r="AI153">
            <v>25425426495.180809</v>
          </cell>
          <cell r="AJ153">
            <v>21447212954.448906</v>
          </cell>
          <cell r="AK153">
            <v>16998941359.785904</v>
          </cell>
          <cell r="AL153">
            <v>12001055277.305828</v>
          </cell>
          <cell r="AM153">
            <v>6359861574.2069454</v>
          </cell>
        </row>
        <row r="154">
          <cell r="AI154">
            <v>27259328256.09565</v>
          </cell>
          <cell r="AJ154">
            <v>22995576211.189312</v>
          </cell>
          <cell r="AK154">
            <v>18238975997.08054</v>
          </cell>
          <cell r="AL154">
            <v>12898809245.859776</v>
          </cell>
          <cell r="AM154">
            <v>6828044260.4095087</v>
          </cell>
        </row>
        <row r="155">
          <cell r="AI155">
            <v>29224855496.342758</v>
          </cell>
          <cell r="AJ155">
            <v>24660940804.142746</v>
          </cell>
          <cell r="AK155">
            <v>19574668396.428658</v>
          </cell>
          <cell r="AL155">
            <v>13842418917.340504</v>
          </cell>
          <cell r="AM155">
            <v>7332961570.7210522</v>
          </cell>
        </row>
        <row r="156">
          <cell r="AI156">
            <v>31331455432.331764</v>
          </cell>
          <cell r="AJ156">
            <v>26439964450.085464</v>
          </cell>
          <cell r="AK156">
            <v>20991763905.464474</v>
          </cell>
          <cell r="AL156">
            <v>14854386722.877672</v>
          </cell>
          <cell r="AM156">
            <v>7896559302.4558592</v>
          </cell>
        </row>
        <row r="157">
          <cell r="AI157">
            <v>33589253339.905403</v>
          </cell>
          <cell r="AJ157">
            <v>28360160430.194431</v>
          </cell>
          <cell r="AK157">
            <v>22524280699.772446</v>
          </cell>
          <cell r="AL157">
            <v>16007092557.651657</v>
          </cell>
          <cell r="AM157">
            <v>8607154240.5174313</v>
          </cell>
        </row>
        <row r="158">
          <cell r="AI158">
            <v>36009101221.012871</v>
          </cell>
          <cell r="AJ158">
            <v>30397463111.784397</v>
          </cell>
          <cell r="AK158">
            <v>24283630179.718567</v>
          </cell>
          <cell r="AL158">
            <v>17399860546.388012</v>
          </cell>
          <cell r="AM158">
            <v>13425434873.211273</v>
          </cell>
        </row>
        <row r="159">
          <cell r="AI159">
            <v>38602629963.358543</v>
          </cell>
          <cell r="AJ159">
            <v>32832200055.98925</v>
          </cell>
          <cell r="AK159">
            <v>26326015054.155769</v>
          </cell>
          <cell r="AL159">
            <v>23111383857.49374</v>
          </cell>
          <cell r="AM159">
            <v>23111694421.071926</v>
          </cell>
        </row>
        <row r="160">
          <cell r="AI160">
            <v>41382305243.729698</v>
          </cell>
          <cell r="AJ160">
            <v>35363732398.830704</v>
          </cell>
          <cell r="AK160">
            <v>32458264591.411858</v>
          </cell>
          <cell r="AL160">
            <v>32665551289.882042</v>
          </cell>
          <cell r="AM160">
            <v>32665861853.460228</v>
          </cell>
        </row>
        <row r="161">
          <cell r="AI161">
            <v>44361487443.699707</v>
          </cell>
          <cell r="AJ161">
            <v>42190520243.298653</v>
          </cell>
          <cell r="AK161">
            <v>42501958786.75724</v>
          </cell>
          <cell r="AL161">
            <v>42501709636.170433</v>
          </cell>
          <cell r="AM161">
            <v>42635479255.782715</v>
          </cell>
        </row>
        <row r="162">
          <cell r="AI162">
            <v>47554495865.687958</v>
          </cell>
          <cell r="AJ162">
            <v>47554462643.441658</v>
          </cell>
          <cell r="AK162">
            <v>48031290327.154236</v>
          </cell>
          <cell r="AL162">
            <v>48031041176.567421</v>
          </cell>
          <cell r="AM162">
            <v>48174389821.445679</v>
          </cell>
        </row>
        <row r="163">
          <cell r="AI163">
            <v>50976677558.029861</v>
          </cell>
          <cell r="AJ163">
            <v>50976644335.783554</v>
          </cell>
          <cell r="AK163">
            <v>51487693836.419556</v>
          </cell>
          <cell r="AL163">
            <v>51487444685.832741</v>
          </cell>
          <cell r="AM163">
            <v>51487755249.410927</v>
          </cell>
        </row>
        <row r="164">
          <cell r="AI164">
            <v>54644481079.859543</v>
          </cell>
          <cell r="AJ164">
            <v>54644447857.613235</v>
          </cell>
          <cell r="AK164">
            <v>55192175393.467529</v>
          </cell>
          <cell r="AL164">
            <v>55191926242.880714</v>
          </cell>
          <cell r="AM164">
            <v>55192236806.4589</v>
          </cell>
        </row>
        <row r="165">
          <cell r="AI165">
            <v>58575535560.35376</v>
          </cell>
          <cell r="AJ165">
            <v>58575502338.107452</v>
          </cell>
          <cell r="AK165">
            <v>59162540418.766693</v>
          </cell>
          <cell r="AL165">
            <v>59162291268.179871</v>
          </cell>
          <cell r="AM165">
            <v>59162601831.758057</v>
          </cell>
        </row>
        <row r="166">
          <cell r="AI166">
            <v>62788735432.331764</v>
          </cell>
          <cell r="AJ166">
            <v>62788702210.085457</v>
          </cell>
          <cell r="AK166">
            <v>63417872289.464485</v>
          </cell>
          <cell r="AL166">
            <v>63417623138.87767</v>
          </cell>
          <cell r="AM166">
            <v>63417933702.455856</v>
          </cell>
        </row>
      </sheetData>
      <sheetData sheetId="6">
        <row r="5">
          <cell r="AS5">
            <v>3720.7362978814363</v>
          </cell>
        </row>
        <row r="6">
          <cell r="C6">
            <v>20</v>
          </cell>
        </row>
      </sheetData>
      <sheetData sheetId="7"/>
      <sheetData sheetId="8">
        <row r="5">
          <cell r="M5">
            <v>6201.2271631357262</v>
          </cell>
        </row>
      </sheetData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攻城基础信息"/>
      <sheetName val="疲劳值&amp;地图信息"/>
      <sheetName val="赛季服难度系数"/>
      <sheetName val="玩家城池攻打"/>
      <sheetName val="国家城池攻打"/>
      <sheetName val="国家城池具体内容"/>
      <sheetName val="NPC城池自动攻城"/>
      <sheetName val="村庄县城"/>
      <sheetName val="村庄县城具体内容"/>
      <sheetName val="军团县城攻打"/>
      <sheetName val="军团建筑攻打"/>
      <sheetName val="玩家城池具体内容"/>
      <sheetName val="系统城外建筑规划"/>
      <sheetName val="攻城后台影响系数"/>
      <sheetName val="城建规划"/>
      <sheetName val="城池连线观测"/>
      <sheetName val="各国城池可攻打"/>
      <sheetName val="疲劳值"/>
      <sheetName val="县城攻打"/>
      <sheetName val="Sheet1"/>
      <sheetName val="国家城池成长"/>
    </sheetNames>
    <sheetDataSet>
      <sheetData sheetId="0"/>
      <sheetData sheetId="1"/>
      <sheetData sheetId="2"/>
      <sheetData sheetId="3"/>
      <sheetData sheetId="4"/>
      <sheetData sheetId="5">
        <row r="20">
          <cell r="D20">
            <v>106453</v>
          </cell>
        </row>
        <row r="21">
          <cell r="D21">
            <v>106453</v>
          </cell>
        </row>
        <row r="22">
          <cell r="D22">
            <v>136734</v>
          </cell>
        </row>
        <row r="23">
          <cell r="D23">
            <v>136734</v>
          </cell>
        </row>
        <row r="24">
          <cell r="D24">
            <v>159223</v>
          </cell>
        </row>
        <row r="25">
          <cell r="D25">
            <v>159223</v>
          </cell>
        </row>
        <row r="26">
          <cell r="D26">
            <v>176643</v>
          </cell>
        </row>
        <row r="27">
          <cell r="D27">
            <v>176643</v>
          </cell>
        </row>
        <row r="28">
          <cell r="D28">
            <v>196562</v>
          </cell>
        </row>
        <row r="29">
          <cell r="D29">
            <v>196562</v>
          </cell>
        </row>
        <row r="30">
          <cell r="D30">
            <v>219231</v>
          </cell>
        </row>
        <row r="31">
          <cell r="D31">
            <v>219231</v>
          </cell>
        </row>
        <row r="32">
          <cell r="D32">
            <v>244809</v>
          </cell>
        </row>
        <row r="33">
          <cell r="D33">
            <v>244809</v>
          </cell>
        </row>
        <row r="34">
          <cell r="D34">
            <v>273113</v>
          </cell>
        </row>
        <row r="35">
          <cell r="D35">
            <v>273113</v>
          </cell>
        </row>
        <row r="36">
          <cell r="D36">
            <v>299125</v>
          </cell>
        </row>
        <row r="37">
          <cell r="D37">
            <v>299125</v>
          </cell>
        </row>
        <row r="38">
          <cell r="D38">
            <v>327578</v>
          </cell>
        </row>
        <row r="39">
          <cell r="D39">
            <v>369735</v>
          </cell>
        </row>
        <row r="40">
          <cell r="D40">
            <v>420000</v>
          </cell>
        </row>
        <row r="41">
          <cell r="D41">
            <v>477328</v>
          </cell>
        </row>
        <row r="42">
          <cell r="D42">
            <v>529693</v>
          </cell>
        </row>
        <row r="43">
          <cell r="D43">
            <v>588828</v>
          </cell>
        </row>
        <row r="44">
          <cell r="D44">
            <v>662515</v>
          </cell>
        </row>
        <row r="45">
          <cell r="D45">
            <v>741512</v>
          </cell>
        </row>
        <row r="46">
          <cell r="D46">
            <v>807271</v>
          </cell>
        </row>
        <row r="47">
          <cell r="D47">
            <v>882970</v>
          </cell>
        </row>
        <row r="48">
          <cell r="D48">
            <v>965373</v>
          </cell>
        </row>
        <row r="49">
          <cell r="D49">
            <v>1043324</v>
          </cell>
        </row>
        <row r="50">
          <cell r="D50">
            <v>1144040</v>
          </cell>
        </row>
        <row r="51">
          <cell r="D51">
            <v>1257796</v>
          </cell>
        </row>
        <row r="52">
          <cell r="D52">
            <v>1388979</v>
          </cell>
        </row>
        <row r="53">
          <cell r="D53">
            <v>1520143</v>
          </cell>
        </row>
        <row r="54">
          <cell r="D54">
            <v>1662331</v>
          </cell>
        </row>
        <row r="55">
          <cell r="D55">
            <v>1801963</v>
          </cell>
        </row>
        <row r="56">
          <cell r="D56">
            <v>1934285</v>
          </cell>
        </row>
        <row r="57">
          <cell r="D57">
            <v>2112439</v>
          </cell>
        </row>
        <row r="58">
          <cell r="D58">
            <v>2296642</v>
          </cell>
        </row>
        <row r="59">
          <cell r="D59">
            <v>2434971</v>
          </cell>
        </row>
        <row r="60">
          <cell r="D60">
            <v>2588480</v>
          </cell>
        </row>
        <row r="61">
          <cell r="D61">
            <v>2748598</v>
          </cell>
        </row>
        <row r="62">
          <cell r="D62">
            <v>2917659</v>
          </cell>
        </row>
        <row r="63">
          <cell r="D63">
            <v>3088098</v>
          </cell>
        </row>
        <row r="64">
          <cell r="D64">
            <v>3237512</v>
          </cell>
        </row>
        <row r="65">
          <cell r="D65">
            <v>3388898</v>
          </cell>
        </row>
        <row r="66">
          <cell r="D66">
            <v>3478964</v>
          </cell>
        </row>
        <row r="67">
          <cell r="D67">
            <v>3666024</v>
          </cell>
        </row>
        <row r="68">
          <cell r="D68">
            <v>3766467</v>
          </cell>
        </row>
        <row r="69">
          <cell r="D69">
            <v>3829185</v>
          </cell>
        </row>
        <row r="70">
          <cell r="D70">
            <v>3853458</v>
          </cell>
        </row>
        <row r="71">
          <cell r="D71">
            <v>3853458</v>
          </cell>
        </row>
        <row r="72">
          <cell r="D72">
            <v>3853458</v>
          </cell>
        </row>
        <row r="73">
          <cell r="D73">
            <v>3853458</v>
          </cell>
        </row>
        <row r="74">
          <cell r="D74">
            <v>3853458</v>
          </cell>
        </row>
        <row r="75">
          <cell r="D75">
            <v>3853458</v>
          </cell>
        </row>
        <row r="76">
          <cell r="D76">
            <v>3853458</v>
          </cell>
        </row>
        <row r="77">
          <cell r="D77">
            <v>3853458</v>
          </cell>
        </row>
        <row r="78">
          <cell r="D78">
            <v>3853458</v>
          </cell>
        </row>
        <row r="79">
          <cell r="D79">
            <v>3853458</v>
          </cell>
        </row>
        <row r="80">
          <cell r="D80">
            <v>3853458</v>
          </cell>
        </row>
        <row r="81">
          <cell r="D81">
            <v>3853458</v>
          </cell>
        </row>
        <row r="82">
          <cell r="D82">
            <v>3853458</v>
          </cell>
        </row>
        <row r="83">
          <cell r="D83">
            <v>3853458</v>
          </cell>
        </row>
        <row r="84">
          <cell r="D84">
            <v>3853458</v>
          </cell>
        </row>
        <row r="85">
          <cell r="D85">
            <v>3853458</v>
          </cell>
        </row>
        <row r="86">
          <cell r="D86">
            <v>3853458</v>
          </cell>
        </row>
        <row r="87">
          <cell r="D87">
            <v>3853458</v>
          </cell>
        </row>
        <row r="88">
          <cell r="D88">
            <v>3853458</v>
          </cell>
        </row>
        <row r="89">
          <cell r="D89">
            <v>3853458</v>
          </cell>
        </row>
        <row r="90">
          <cell r="D90">
            <v>3853458</v>
          </cell>
        </row>
        <row r="91">
          <cell r="D91">
            <v>3853458</v>
          </cell>
        </row>
        <row r="92">
          <cell r="D92">
            <v>3853458</v>
          </cell>
        </row>
        <row r="93">
          <cell r="D93">
            <v>3853458</v>
          </cell>
        </row>
        <row r="94">
          <cell r="D94">
            <v>3853458</v>
          </cell>
        </row>
        <row r="95">
          <cell r="D95">
            <v>3853458</v>
          </cell>
        </row>
        <row r="96">
          <cell r="D96">
            <v>3853458</v>
          </cell>
        </row>
        <row r="97">
          <cell r="D97">
            <v>3853458</v>
          </cell>
        </row>
        <row r="98">
          <cell r="D98">
            <v>3853458</v>
          </cell>
        </row>
        <row r="99">
          <cell r="D99">
            <v>3853458</v>
          </cell>
        </row>
      </sheetData>
      <sheetData sheetId="6">
        <row r="4">
          <cell r="CK4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26">
          <cell r="I26">
            <v>1400</v>
          </cell>
        </row>
      </sheetData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BI2003"/>
  <sheetViews>
    <sheetView topLeftCell="AL1" workbookViewId="0">
      <selection activeCell="BC38" sqref="BC38"/>
    </sheetView>
  </sheetViews>
  <sheetFormatPr defaultColWidth="6.625" defaultRowHeight="11.25" x14ac:dyDescent="0.2"/>
  <cols>
    <col min="1" max="23" width="6.625" style="6"/>
    <col min="24" max="24" width="6.625" style="31"/>
    <col min="25" max="46" width="6.625" style="6"/>
    <col min="47" max="47" width="6.625" style="31"/>
    <col min="48" max="16384" width="6.625" style="6"/>
  </cols>
  <sheetData>
    <row r="1" spans="2:61" ht="11.25" customHeight="1" x14ac:dyDescent="0.2"/>
    <row r="2" spans="2:61" ht="13.5" customHeight="1" x14ac:dyDescent="0.2">
      <c r="D2" s="64" t="s">
        <v>280</v>
      </c>
      <c r="E2" s="64"/>
      <c r="F2" s="64"/>
      <c r="G2" s="64"/>
      <c r="H2" s="64"/>
      <c r="K2" s="64" t="s">
        <v>281</v>
      </c>
      <c r="L2" s="64"/>
      <c r="M2" s="64"/>
      <c r="N2" s="64"/>
      <c r="O2" s="64"/>
      <c r="R2" s="64" t="s">
        <v>282</v>
      </c>
      <c r="S2" s="64"/>
      <c r="T2" s="64"/>
      <c r="U2" s="64"/>
      <c r="V2" s="64"/>
      <c r="AA2" s="64" t="s">
        <v>118</v>
      </c>
      <c r="AB2" s="64"/>
      <c r="AC2" s="64"/>
      <c r="AD2" s="64"/>
      <c r="AE2" s="64"/>
      <c r="AH2" s="64" t="s">
        <v>119</v>
      </c>
      <c r="AI2" s="64"/>
      <c r="AJ2" s="64"/>
      <c r="AK2" s="64"/>
      <c r="AL2" s="64"/>
      <c r="AO2" s="64" t="s">
        <v>120</v>
      </c>
      <c r="AP2" s="64"/>
      <c r="AQ2" s="64"/>
      <c r="AR2" s="64"/>
      <c r="AS2" s="64"/>
      <c r="AX2" s="64" t="s">
        <v>311</v>
      </c>
      <c r="AY2" s="64"/>
      <c r="AZ2" s="64"/>
      <c r="BA2" s="64"/>
      <c r="BB2" s="64"/>
      <c r="BE2" s="64" t="s">
        <v>314</v>
      </c>
      <c r="BF2" s="64"/>
      <c r="BG2" s="64"/>
      <c r="BH2" s="64"/>
      <c r="BI2" s="64"/>
    </row>
    <row r="3" spans="2:61" ht="13.5" customHeight="1" x14ac:dyDescent="0.2">
      <c r="B3" s="6" t="str">
        <f>[1]节奏总纲!N3</f>
        <v>对应玩家等级</v>
      </c>
      <c r="C3" s="6" t="s">
        <v>283</v>
      </c>
      <c r="D3" s="6" t="s">
        <v>121</v>
      </c>
      <c r="E3" s="6" t="s">
        <v>81</v>
      </c>
      <c r="F3" s="6" t="s">
        <v>122</v>
      </c>
      <c r="G3" s="6" t="s">
        <v>123</v>
      </c>
      <c r="H3" s="6" t="s">
        <v>124</v>
      </c>
      <c r="J3" s="6" t="s">
        <v>283</v>
      </c>
      <c r="K3" s="6" t="s">
        <v>57</v>
      </c>
      <c r="L3" s="6" t="s">
        <v>125</v>
      </c>
      <c r="M3" s="6" t="s">
        <v>122</v>
      </c>
      <c r="N3" s="6" t="s">
        <v>60</v>
      </c>
      <c r="O3" s="6" t="s">
        <v>61</v>
      </c>
      <c r="Q3" s="6" t="s">
        <v>126</v>
      </c>
      <c r="R3" s="6" t="s">
        <v>57</v>
      </c>
      <c r="S3" s="6" t="s">
        <v>125</v>
      </c>
      <c r="T3" s="6" t="s">
        <v>122</v>
      </c>
      <c r="U3" s="6" t="s">
        <v>123</v>
      </c>
      <c r="V3" s="6" t="s">
        <v>124</v>
      </c>
      <c r="Z3" s="6" t="s">
        <v>56</v>
      </c>
      <c r="AA3" s="6" t="s">
        <v>121</v>
      </c>
      <c r="AB3" s="6" t="s">
        <v>125</v>
      </c>
      <c r="AC3" s="6" t="s">
        <v>59</v>
      </c>
      <c r="AD3" s="6" t="s">
        <v>123</v>
      </c>
      <c r="AE3" s="6" t="s">
        <v>61</v>
      </c>
      <c r="AG3" s="6" t="s">
        <v>56</v>
      </c>
      <c r="AH3" s="6" t="s">
        <v>121</v>
      </c>
      <c r="AI3" s="6" t="s">
        <v>81</v>
      </c>
      <c r="AJ3" s="6" t="s">
        <v>59</v>
      </c>
      <c r="AK3" s="6" t="s">
        <v>123</v>
      </c>
      <c r="AL3" s="6" t="s">
        <v>124</v>
      </c>
      <c r="AN3" s="6" t="s">
        <v>126</v>
      </c>
      <c r="AO3" s="6" t="s">
        <v>121</v>
      </c>
      <c r="AP3" s="6" t="s">
        <v>125</v>
      </c>
      <c r="AQ3" s="6" t="s">
        <v>59</v>
      </c>
      <c r="AR3" s="6" t="s">
        <v>123</v>
      </c>
      <c r="AS3" s="6" t="s">
        <v>124</v>
      </c>
      <c r="AW3" s="6" t="s">
        <v>64</v>
      </c>
      <c r="AX3" s="6" t="s">
        <v>57</v>
      </c>
      <c r="AY3" s="6" t="s">
        <v>58</v>
      </c>
      <c r="AZ3" s="6" t="s">
        <v>59</v>
      </c>
      <c r="BA3" s="6" t="s">
        <v>60</v>
      </c>
      <c r="BB3" s="6" t="s">
        <v>61</v>
      </c>
      <c r="BD3" s="6" t="s">
        <v>283</v>
      </c>
      <c r="BE3" s="6" t="s">
        <v>57</v>
      </c>
      <c r="BF3" s="6" t="s">
        <v>58</v>
      </c>
      <c r="BG3" s="6" t="s">
        <v>59</v>
      </c>
      <c r="BH3" s="6" t="s">
        <v>60</v>
      </c>
      <c r="BI3" s="6" t="s">
        <v>61</v>
      </c>
    </row>
    <row r="4" spans="2:61" x14ac:dyDescent="0.2">
      <c r="B4" s="6">
        <f>[1]节奏总纲!N4</f>
        <v>2</v>
      </c>
      <c r="C4" s="6">
        <v>1</v>
      </c>
      <c r="D4" s="6">
        <f>[1]节奏总纲!P4</f>
        <v>7.1773462536293131E-2</v>
      </c>
      <c r="E4" s="6">
        <f>[1]节奏总纲!Q4</f>
        <v>5.9787294292732177E-2</v>
      </c>
      <c r="F4" s="6">
        <f>[1]节奏总纲!R4</f>
        <v>4.677476553490223E-2</v>
      </c>
      <c r="G4" s="6">
        <f>[1]节奏总纲!S4</f>
        <v>3.2585151991477081E-2</v>
      </c>
      <c r="H4" s="6">
        <f>[1]节奏总纲!T4</f>
        <v>1.7039020006115988E-2</v>
      </c>
      <c r="J4" s="6">
        <v>1</v>
      </c>
      <c r="K4" s="6">
        <f>[1]节奏总纲!W4</f>
        <v>7.1773462536293131E-2</v>
      </c>
      <c r="L4" s="6">
        <f>[1]节奏总纲!X4</f>
        <v>5.9787294292732177E-2</v>
      </c>
      <c r="M4" s="6">
        <f>[1]节奏总纲!Y4</f>
        <v>4.677476553490223E-2</v>
      </c>
      <c r="N4" s="6">
        <f>[1]节奏总纲!Z4</f>
        <v>3.2585151991477081E-2</v>
      </c>
      <c r="O4" s="6">
        <f>[1]节奏总纲!AA4</f>
        <v>1.7039020006115988E-2</v>
      </c>
      <c r="Q4" s="6">
        <v>1</v>
      </c>
      <c r="R4" s="6">
        <f>[1]节奏总纲!AD4</f>
        <v>10</v>
      </c>
      <c r="S4" s="6">
        <f>[1]节奏总纲!AE4</f>
        <v>11.148446722089302</v>
      </c>
      <c r="T4" s="6">
        <f>[1]节奏总纲!AF4</f>
        <v>12.761737853656415</v>
      </c>
      <c r="U4" s="6">
        <f>[1]节奏总纲!AG4</f>
        <v>15.452231935206081</v>
      </c>
      <c r="V4" s="6">
        <f>[1]节奏总纲!AH4</f>
        <v>21.291911942729964</v>
      </c>
      <c r="Z4" s="6">
        <v>1</v>
      </c>
      <c r="AA4" s="6">
        <f>[1]节奏总纲!AM4</f>
        <v>7.4349177498517554E-3</v>
      </c>
      <c r="AB4" s="6">
        <f>[1]节奏总纲!AN4</f>
        <v>5.947934199881405E-3</v>
      </c>
      <c r="AC4" s="6">
        <f>[1]节奏总纲!AO4</f>
        <v>4.4609506499110529E-3</v>
      </c>
      <c r="AD4" s="6">
        <f>[1]节奏总纲!AP4</f>
        <v>2.9739670999407025E-3</v>
      </c>
      <c r="AE4" s="6">
        <f>[1]节奏总纲!AQ4</f>
        <v>1.4869835499703513E-3</v>
      </c>
      <c r="AG4" s="6">
        <v>1</v>
      </c>
      <c r="AH4" s="6">
        <f>[1]节奏总纲!AT4</f>
        <v>7.4349177498517554E-3</v>
      </c>
      <c r="AI4" s="6">
        <f>[1]节奏总纲!AU4</f>
        <v>5.947934199881405E-3</v>
      </c>
      <c r="AJ4" s="6">
        <f>[1]节奏总纲!AV4</f>
        <v>4.4609506499110529E-3</v>
      </c>
      <c r="AK4" s="6">
        <f>[1]节奏总纲!AW4</f>
        <v>2.9739670999407025E-3</v>
      </c>
      <c r="AL4" s="6">
        <f>[1]节奏总纲!AX4</f>
        <v>1.4869835499703513E-3</v>
      </c>
      <c r="AN4" s="6">
        <v>1</v>
      </c>
      <c r="AO4" s="6">
        <f>[1]节奏总纲!BA4</f>
        <v>11.296493250964016</v>
      </c>
      <c r="AP4" s="6">
        <f>[1]节奏总纲!BB4</f>
        <v>12.361596792946616</v>
      </c>
      <c r="AQ4" s="6">
        <f>[1]节奏总纲!BC4</f>
        <v>13.798091195443488</v>
      </c>
      <c r="AR4" s="6">
        <f>[1]节奏总纲!BD4</f>
        <v>15.911635365458322</v>
      </c>
      <c r="AS4" s="6">
        <f>[1]节奏总纲!BE4</f>
        <v>19.707330185578734</v>
      </c>
      <c r="AW4" s="6">
        <v>1</v>
      </c>
      <c r="AX4" s="6">
        <f>[1]节奏总纲!BQ4</f>
        <v>0.10358867312681475</v>
      </c>
      <c r="AY4" s="6">
        <f>[1]节奏总纲!BR4</f>
        <v>9.9484920169810143E-2</v>
      </c>
      <c r="AZ4" s="6">
        <f>[1]节奏总纲!BS4</f>
        <v>9.5370882117675193E-2</v>
      </c>
      <c r="BA4" s="6">
        <f>[1]节奏总纲!BT4</f>
        <v>9.1267553415695812E-2</v>
      </c>
      <c r="BB4" s="6">
        <f>[1]节奏总纲!BU4</f>
        <v>8.7269311817030126E-2</v>
      </c>
      <c r="BD4" s="6">
        <v>1</v>
      </c>
      <c r="BE4" s="6">
        <f>[1]节奏总纲!BX4</f>
        <v>3.4919352669146524</v>
      </c>
      <c r="BF4" s="6">
        <f>[1]节奏总纲!BY4</f>
        <v>3.5640303448543476</v>
      </c>
      <c r="BG4" s="6">
        <f>[1]节奏总纲!BZ4</f>
        <v>3.6425338741664604</v>
      </c>
      <c r="BH4" s="6">
        <f>[1]节奏总纲!CA4</f>
        <v>3.7278827947172908</v>
      </c>
      <c r="BI4" s="6">
        <f>[1]节奏总纲!CB4</f>
        <v>3.8187662869079366</v>
      </c>
    </row>
    <row r="5" spans="2:61" x14ac:dyDescent="0.2">
      <c r="B5" s="6">
        <f>[1]节奏总纲!N5</f>
        <v>4</v>
      </c>
      <c r="C5" s="6">
        <v>2</v>
      </c>
      <c r="D5" s="6">
        <f>[1]节奏总纲!P5</f>
        <v>0.1486983549970351</v>
      </c>
      <c r="E5" s="6">
        <f>[1]节奏总纲!Q5</f>
        <v>0.12505531655250651</v>
      </c>
      <c r="F5" s="6">
        <f>[1]节奏总纲!R5</f>
        <v>9.883979656652922E-2</v>
      </c>
      <c r="G5" s="6">
        <f>[1]节奏总纲!S5</f>
        <v>6.9828747506607683E-2</v>
      </c>
      <c r="H5" s="6">
        <f>[1]节奏总纲!T5</f>
        <v>3.7085369736260552E-2</v>
      </c>
      <c r="J5" s="6">
        <v>2</v>
      </c>
      <c r="K5" s="6">
        <f>[1]节奏总纲!W5</f>
        <v>7.6924892460741967E-2</v>
      </c>
      <c r="L5" s="6">
        <f>[1]节奏总纲!X5</f>
        <v>6.5268022259774336E-2</v>
      </c>
      <c r="M5" s="6">
        <f>[1]节奏总纲!Y5</f>
        <v>5.206503103162699E-2</v>
      </c>
      <c r="N5" s="6">
        <f>[1]节奏总纲!Z5</f>
        <v>3.7243595515130602E-2</v>
      </c>
      <c r="O5" s="6">
        <f>[1]节奏总纲!AA5</f>
        <v>2.0046349730144564E-2</v>
      </c>
      <c r="Q5" s="6">
        <v>2</v>
      </c>
      <c r="R5" s="6">
        <f>[1]节奏总纲!AD5</f>
        <v>15.845161563010114</v>
      </c>
      <c r="S5" s="6">
        <f>[1]节奏总纲!AE5</f>
        <v>17.271997130667014</v>
      </c>
      <c r="T5" s="6">
        <f>[1]节奏总纲!AF5</f>
        <v>19.263096801323076</v>
      </c>
      <c r="U5" s="6">
        <f>[1]节奏总纲!AG5</f>
        <v>22.536681597650272</v>
      </c>
      <c r="V5" s="6">
        <f>[1]节奏总纲!AH5</f>
        <v>29.386000042029625</v>
      </c>
      <c r="Z5" s="6">
        <v>2</v>
      </c>
      <c r="AA5" s="6">
        <f>[1]节奏总纲!AM5</f>
        <v>2.3963093307967063E-2</v>
      </c>
      <c r="AB5" s="6">
        <f>[1]节奏总纲!AN5</f>
        <v>1.9170474646373652E-2</v>
      </c>
      <c r="AC5" s="6">
        <f>[1]节奏总纲!AO5</f>
        <v>1.4377855984780237E-2</v>
      </c>
      <c r="AD5" s="6">
        <f>[1]节奏总纲!AP5</f>
        <v>9.5852373231868262E-3</v>
      </c>
      <c r="AE5" s="6">
        <f>[1]节奏总纲!AQ5</f>
        <v>4.7926186615934131E-3</v>
      </c>
      <c r="AG5" s="6">
        <v>2</v>
      </c>
      <c r="AH5" s="6">
        <f>[1]节奏总纲!AT5</f>
        <v>1.6528175558115307E-2</v>
      </c>
      <c r="AI5" s="6">
        <f>[1]节奏总纲!AU5</f>
        <v>1.3222540446492247E-2</v>
      </c>
      <c r="AJ5" s="6">
        <f>[1]节奏总纲!AV5</f>
        <v>9.9169053348691846E-3</v>
      </c>
      <c r="AK5" s="6">
        <f>[1]节奏总纲!AW5</f>
        <v>6.6112702232461237E-3</v>
      </c>
      <c r="AL5" s="6">
        <f>[1]节奏总纲!AX5</f>
        <v>3.3056351116230618E-3</v>
      </c>
      <c r="AN5" s="6">
        <v>2</v>
      </c>
      <c r="AO5" s="6">
        <f>[1]节奏总纲!BA5</f>
        <v>14.729965238833779</v>
      </c>
      <c r="AP5" s="6">
        <f>[1]节奏总纲!BB5</f>
        <v>15.911635365458322</v>
      </c>
      <c r="AQ5" s="6">
        <f>[1]节奏总纲!BC5</f>
        <v>17.448850811924295</v>
      </c>
      <c r="AR5" s="6">
        <f>[1]节奏总纲!BD5</f>
        <v>19.707330185578734</v>
      </c>
      <c r="AS5" s="6">
        <f>[1]节奏总纲!BE5</f>
        <v>23.710496742673982</v>
      </c>
      <c r="AW5" s="6">
        <v>2</v>
      </c>
      <c r="AX5" s="6">
        <f>[1]节奏总纲!BQ5</f>
        <v>0.33387121731586833</v>
      </c>
      <c r="AY5" s="6">
        <f>[1]节奏总纲!BR5</f>
        <v>0.3206446264738233</v>
      </c>
      <c r="AZ5" s="6">
        <f>[1]节奏总纲!BS5</f>
        <v>0.30738488628129679</v>
      </c>
      <c r="BA5" s="6">
        <f>[1]节奏总纲!BT5</f>
        <v>0.29415966283336437</v>
      </c>
      <c r="BB5" s="6">
        <f>[1]节奏总纲!BU5</f>
        <v>0.2812731401144638</v>
      </c>
      <c r="BD5" s="6">
        <v>2</v>
      </c>
      <c r="BE5" s="6">
        <f>[1]节奏总纲!BX5</f>
        <v>4.977308377450588</v>
      </c>
      <c r="BF5" s="6">
        <f>[1]节奏总纲!BY5</f>
        <v>5.0895603019048199</v>
      </c>
      <c r="BG5" s="6">
        <f>[1]节奏总纲!BZ5</f>
        <v>5.2088085130582007</v>
      </c>
      <c r="BH5" s="6">
        <f>[1]节奏总纲!CA5</f>
        <v>5.348253402094703</v>
      </c>
      <c r="BI5" s="6">
        <f>[1]节奏总纲!CB5</f>
        <v>5.5020994005782997</v>
      </c>
    </row>
    <row r="6" spans="2:61" x14ac:dyDescent="0.2">
      <c r="B6" s="6">
        <f>[1]节奏总纲!N6</f>
        <v>6</v>
      </c>
      <c r="C6" s="6">
        <v>3</v>
      </c>
      <c r="D6" s="6">
        <f>[1]节奏总纲!P6</f>
        <v>0.23114441334491631</v>
      </c>
      <c r="E6" s="6">
        <f>[1]节奏总纲!Q6</f>
        <v>0.19582554698581309</v>
      </c>
      <c r="F6" s="6">
        <f>[1]节奏总纲!R6</f>
        <v>0.15616116565582547</v>
      </c>
      <c r="G6" s="6">
        <f>[1]节奏总纲!S6</f>
        <v>0.11120357726023924</v>
      </c>
      <c r="H6" s="6">
        <f>[1]节奏总纲!T6</f>
        <v>5.9380999788309005E-2</v>
      </c>
      <c r="J6" s="6">
        <v>3</v>
      </c>
      <c r="K6" s="6">
        <f>[1]节奏总纲!W6</f>
        <v>8.2446058347881213E-2</v>
      </c>
      <c r="L6" s="6">
        <f>[1]节奏总纲!X6</f>
        <v>7.0770230433306575E-2</v>
      </c>
      <c r="M6" s="6">
        <f>[1]节奏总纲!Y6</f>
        <v>5.7321369089296248E-2</v>
      </c>
      <c r="N6" s="6">
        <f>[1]节奏总纲!Z6</f>
        <v>4.1374829753631562E-2</v>
      </c>
      <c r="O6" s="6">
        <f>[1]节奏总纲!AA6</f>
        <v>2.2295630052048453E-2</v>
      </c>
      <c r="Q6" s="6">
        <v>3</v>
      </c>
      <c r="R6" s="6">
        <f>[1]节奏总纲!AD6</f>
        <v>20</v>
      </c>
      <c r="S6" s="6">
        <f>[1]节奏总纲!AE6</f>
        <v>21.543844702365945</v>
      </c>
      <c r="T6" s="6">
        <f>[1]节奏总纲!AF6</f>
        <v>23.734615677065324</v>
      </c>
      <c r="U6" s="6">
        <f>[1]节奏总纲!AG6</f>
        <v>27.324610510337703</v>
      </c>
      <c r="V6" s="6">
        <f>[1]节奏总纲!AH6</f>
        <v>34.517938607173015</v>
      </c>
      <c r="Z6" s="6">
        <v>3</v>
      </c>
      <c r="AA6" s="6">
        <f>[1]节奏总纲!AM6</f>
        <v>5.1571656651039799E-2</v>
      </c>
      <c r="AB6" s="6">
        <f>[1]节奏总纲!AN6</f>
        <v>4.1257325320831845E-2</v>
      </c>
      <c r="AC6" s="6">
        <f>[1]节奏总纲!AO6</f>
        <v>3.0942993990623877E-2</v>
      </c>
      <c r="AD6" s="6">
        <f>[1]节奏总纲!AP6</f>
        <v>2.0628662660415922E-2</v>
      </c>
      <c r="AE6" s="6">
        <f>[1]节奏总纲!AQ6</f>
        <v>1.0314331330207961E-2</v>
      </c>
      <c r="AG6" s="6">
        <v>3</v>
      </c>
      <c r="AH6" s="6">
        <f>[1]节奏总纲!AT6</f>
        <v>2.7608563343072736E-2</v>
      </c>
      <c r="AI6" s="6">
        <f>[1]节奏总纲!AU6</f>
        <v>2.2086850674458192E-2</v>
      </c>
      <c r="AJ6" s="6">
        <f>[1]节奏总纲!AV6</f>
        <v>1.6565138005843638E-2</v>
      </c>
      <c r="AK6" s="6">
        <f>[1]节奏总纲!AW6</f>
        <v>1.1043425337229096E-2</v>
      </c>
      <c r="AL6" s="6">
        <f>[1]节奏总纲!AX6</f>
        <v>5.5217126686145481E-3</v>
      </c>
      <c r="AN6" s="6">
        <v>3</v>
      </c>
      <c r="AO6" s="6">
        <f>[1]节奏总纲!BA6</f>
        <v>16.888397947066121</v>
      </c>
      <c r="AP6" s="6">
        <f>[1]节奏总纲!BB6</f>
        <v>18.108391417375849</v>
      </c>
      <c r="AQ6" s="6">
        <f>[1]节奏总纲!BC6</f>
        <v>19.707330185578734</v>
      </c>
      <c r="AR6" s="6">
        <f>[1]节奏总纲!BD6</f>
        <v>22.041972908628715</v>
      </c>
      <c r="AS6" s="6">
        <f>[1]节奏总纲!BE6</f>
        <v>26.127796402772656</v>
      </c>
      <c r="AW6" s="6">
        <v>3</v>
      </c>
      <c r="AX6" s="6">
        <f>[1]节奏总纲!BQ6</f>
        <v>0.71853377040242361</v>
      </c>
      <c r="AY6" s="6">
        <f>[1]节奏总纲!BR6</f>
        <v>0.69006844696511282</v>
      </c>
      <c r="AZ6" s="6">
        <f>[1]节奏总纲!BS6</f>
        <v>0.66153178186505168</v>
      </c>
      <c r="BA6" s="6">
        <f>[1]节奏总纲!BT6</f>
        <v>0.63306940123561561</v>
      </c>
      <c r="BB6" s="6">
        <f>[1]节奏总纲!BU6</f>
        <v>0.60533594810650693</v>
      </c>
      <c r="BD6" s="6">
        <v>3</v>
      </c>
      <c r="BE6" s="6">
        <f>[1]节奏总纲!BX6</f>
        <v>6.1165253069520942</v>
      </c>
      <c r="BF6" s="6">
        <f>[1]节奏总纲!BY6</f>
        <v>6.2666264078379221</v>
      </c>
      <c r="BG6" s="6">
        <f>[1]节奏总纲!BZ6</f>
        <v>6.4370802003692873</v>
      </c>
      <c r="BH6" s="6">
        <f>[1]节奏总纲!CA6</f>
        <v>6.6323388358436492</v>
      </c>
      <c r="BI6" s="6">
        <f>[1]节奏总纲!CB6</f>
        <v>6.8403179035964721</v>
      </c>
    </row>
    <row r="7" spans="2:61" x14ac:dyDescent="0.2">
      <c r="B7" s="6">
        <f>[1]节奏总纲!N7</f>
        <v>8</v>
      </c>
      <c r="C7" s="6">
        <v>4</v>
      </c>
      <c r="D7" s="6">
        <f>[1]节奏总纲!P7</f>
        <v>0.3195079107728942</v>
      </c>
      <c r="E7" s="6">
        <f>[1]节奏总纲!Q7</f>
        <v>0.2719651336498875</v>
      </c>
      <c r="F7" s="6">
        <f>[1]节奏总纲!R7</f>
        <v>0.21816000147573214</v>
      </c>
      <c r="G7" s="6">
        <f>[1]节奏总纲!S7</f>
        <v>0.15607961441255883</v>
      </c>
      <c r="H7" s="6">
        <f>[1]节奏总纲!T7</f>
        <v>8.4062531324348461E-2</v>
      </c>
      <c r="J7" s="6">
        <v>4</v>
      </c>
      <c r="K7" s="6">
        <f>[1]节奏总纲!W7</f>
        <v>8.8363497427977888E-2</v>
      </c>
      <c r="L7" s="6">
        <f>[1]节奏总纲!X7</f>
        <v>7.6139586664074416E-2</v>
      </c>
      <c r="M7" s="6">
        <f>[1]节奏总纲!Y7</f>
        <v>6.1998835819906672E-2</v>
      </c>
      <c r="N7" s="6">
        <f>[1]节奏总纲!Z7</f>
        <v>4.4876037152319581E-2</v>
      </c>
      <c r="O7" s="6">
        <f>[1]节奏总纲!AA7</f>
        <v>2.4681531536039455E-2</v>
      </c>
      <c r="Q7" s="6">
        <v>4</v>
      </c>
      <c r="R7" s="6">
        <f>[1]节奏总纲!AD7</f>
        <v>23.213386604241784</v>
      </c>
      <c r="S7" s="6">
        <f>[1]节奏总纲!AE7</f>
        <v>24.836966034810484</v>
      </c>
      <c r="T7" s="6">
        <f>[1]节奏总纲!AF7</f>
        <v>27.155717181399513</v>
      </c>
      <c r="U7" s="6">
        <f>[1]节奏总纲!AG7</f>
        <v>30.831257561377125</v>
      </c>
      <c r="V7" s="6">
        <f>[1]节奏总纲!AH7</f>
        <v>38.431365705145346</v>
      </c>
      <c r="Z7" s="6">
        <v>4</v>
      </c>
      <c r="AA7" s="6">
        <f>[1]节奏总纲!AM7</f>
        <v>9.2637640824031031E-2</v>
      </c>
      <c r="AB7" s="6">
        <f>[1]节奏总纲!AN7</f>
        <v>7.4110112659224833E-2</v>
      </c>
      <c r="AC7" s="6">
        <f>[1]节奏总纲!AO7</f>
        <v>5.5582584494418615E-2</v>
      </c>
      <c r="AD7" s="6">
        <f>[1]节奏总纲!AP7</f>
        <v>3.7055056329612417E-2</v>
      </c>
      <c r="AE7" s="6">
        <f>[1]节奏总纲!AQ7</f>
        <v>1.8527528164806208E-2</v>
      </c>
      <c r="AG7" s="6">
        <v>4</v>
      </c>
      <c r="AH7" s="6">
        <f>[1]节奏总纲!AT7</f>
        <v>4.1065984172991232E-2</v>
      </c>
      <c r="AI7" s="6">
        <f>[1]节奏总纲!AU7</f>
        <v>3.2852787338392989E-2</v>
      </c>
      <c r="AJ7" s="6">
        <f>[1]节奏总纲!AV7</f>
        <v>2.4639590503794738E-2</v>
      </c>
      <c r="AK7" s="6">
        <f>[1]节奏总纲!AW7</f>
        <v>1.6426393669196494E-2</v>
      </c>
      <c r="AL7" s="6">
        <f>[1]节奏总纲!AX7</f>
        <v>8.2131968345982471E-3</v>
      </c>
      <c r="AN7" s="6">
        <v>4</v>
      </c>
      <c r="AO7" s="6">
        <f>[1]节奏总纲!BA7</f>
        <v>18.453550676044042</v>
      </c>
      <c r="AP7" s="6">
        <f>[1]节奏总纲!BB7</f>
        <v>19.707330185578734</v>
      </c>
      <c r="AQ7" s="6">
        <f>[1]节奏总纲!BC7</f>
        <v>21.34613466141565</v>
      </c>
      <c r="AR7" s="6">
        <f>[1]节奏总纲!BD7</f>
        <v>23.710496742673982</v>
      </c>
      <c r="AS7" s="6">
        <f>[1]节奏总纲!BE7</f>
        <v>27.863030247590562</v>
      </c>
      <c r="AW7" s="6">
        <v>4</v>
      </c>
      <c r="AX7" s="6">
        <f>[1]节奏总纲!BQ7</f>
        <v>1.2712279162221225</v>
      </c>
      <c r="AY7" s="6">
        <f>[1]节奏总纲!BR7</f>
        <v>1.2194461831474863</v>
      </c>
      <c r="AZ7" s="6">
        <f>[1]节奏总纲!BS7</f>
        <v>1.1691695709192234</v>
      </c>
      <c r="BA7" s="6">
        <f>[1]节奏总纲!BT7</f>
        <v>1.1200180669001034</v>
      </c>
      <c r="BB7" s="6">
        <f>[1]节奏总纲!BU7</f>
        <v>1.0742533268514161</v>
      </c>
      <c r="BD7" s="6">
        <v>4</v>
      </c>
      <c r="BE7" s="6">
        <f>[1]节奏总纲!BX7</f>
        <v>7.0702756195404151</v>
      </c>
      <c r="BF7" s="6">
        <f>[1]节奏总纲!BY7</f>
        <v>7.2477985806027867</v>
      </c>
      <c r="BG7" s="6">
        <f>[1]节奏总纲!BZ7</f>
        <v>7.4530595043311552</v>
      </c>
      <c r="BH7" s="6">
        <f>[1]节奏总纲!CA7</f>
        <v>7.6839780435255705</v>
      </c>
      <c r="BI7" s="6">
        <f>[1]节奏总纲!CB7</f>
        <v>7.9454083416525796</v>
      </c>
    </row>
    <row r="8" spans="2:61" x14ac:dyDescent="0.2">
      <c r="B8" s="6">
        <f>[1]节奏总纲!N8</f>
        <v>10</v>
      </c>
      <c r="C8" s="6">
        <v>5</v>
      </c>
      <c r="D8" s="6">
        <f>[1]节奏总纲!P8</f>
        <v>0.41421356237309515</v>
      </c>
      <c r="E8" s="6">
        <f>[1]节奏总纲!Q8</f>
        <v>0.35241289886702937</v>
      </c>
      <c r="F8" s="6">
        <f>[1]节奏总纲!R8</f>
        <v>0.28315639123824782</v>
      </c>
      <c r="G8" s="6">
        <f>[1]节奏总纲!S8</f>
        <v>0.20296464556281663</v>
      </c>
      <c r="H8" s="6">
        <f>[1]节奏总纲!T8</f>
        <v>0.10951806589144637</v>
      </c>
      <c r="J8" s="6">
        <v>5</v>
      </c>
      <c r="K8" s="6">
        <f>[1]节奏总纲!W8</f>
        <v>9.4705651600200946E-2</v>
      </c>
      <c r="L8" s="6">
        <f>[1]节奏总纲!X8</f>
        <v>8.0447765217141864E-2</v>
      </c>
      <c r="M8" s="6">
        <f>[1]节奏总纲!Y8</f>
        <v>6.4996389762515677E-2</v>
      </c>
      <c r="N8" s="6">
        <f>[1]节奏总纲!Z8</f>
        <v>4.68850311502578E-2</v>
      </c>
      <c r="O8" s="6">
        <f>[1]节奏总纲!AA8</f>
        <v>2.5455534567097912E-2</v>
      </c>
      <c r="Q8" s="6">
        <v>5</v>
      </c>
      <c r="R8" s="6">
        <f>[1]节奏总纲!AD8</f>
        <v>25.845161563010112</v>
      </c>
      <c r="S8" s="6">
        <f>[1]节奏总纲!AE8</f>
        <v>27.525245270311611</v>
      </c>
      <c r="T8" s="6">
        <f>[1]节奏总纲!AF8</f>
        <v>29.892344464157688</v>
      </c>
      <c r="U8" s="6">
        <f>[1]节奏总纲!AG8</f>
        <v>33.672145166817529</v>
      </c>
      <c r="V8" s="6">
        <f>[1]节奏总纲!AH8</f>
        <v>41.359260538726978</v>
      </c>
      <c r="Z8" s="6">
        <v>5</v>
      </c>
      <c r="AA8" s="6">
        <f>[1]节奏总纲!AM8</f>
        <v>0.15</v>
      </c>
      <c r="AB8" s="6">
        <f>[1]节奏总纲!AN8</f>
        <v>0.12</v>
      </c>
      <c r="AC8" s="6">
        <f>[1]节奏总纲!AO8</f>
        <v>0.09</v>
      </c>
      <c r="AD8" s="6">
        <f>[1]节奏总纲!AP8</f>
        <v>0.06</v>
      </c>
      <c r="AE8" s="6">
        <f>[1]节奏总纲!AQ8</f>
        <v>0.03</v>
      </c>
      <c r="AG8" s="6">
        <v>5</v>
      </c>
      <c r="AH8" s="6">
        <f>[1]节奏总纲!AT8</f>
        <v>5.7362359175968963E-2</v>
      </c>
      <c r="AI8" s="6">
        <f>[1]节奏总纲!AU8</f>
        <v>4.5889887340775162E-2</v>
      </c>
      <c r="AJ8" s="6">
        <f>[1]节奏总纲!AV8</f>
        <v>3.4417415505581382E-2</v>
      </c>
      <c r="AK8" s="6">
        <f>[1]节奏总纲!AW8</f>
        <v>2.2944943670387581E-2</v>
      </c>
      <c r="AL8" s="6">
        <f>[1]节奏总纲!AX8</f>
        <v>1.1472471835193791E-2</v>
      </c>
      <c r="AN8" s="6">
        <v>5</v>
      </c>
      <c r="AO8" s="6">
        <f>[1]节奏总纲!BA8</f>
        <v>19.707330185578734</v>
      </c>
      <c r="AP8" s="6">
        <f>[1]节奏总纲!BB8</f>
        <v>20.993539484876777</v>
      </c>
      <c r="AQ8" s="6">
        <f>[1]节奏总纲!BC8</f>
        <v>22.639743033177162</v>
      </c>
      <c r="AR8" s="6">
        <f>[1]节奏总纲!BD8</f>
        <v>25.044229735272328</v>
      </c>
      <c r="AS8" s="6">
        <f>[1]节奏总纲!BE8</f>
        <v>29.216428548527322</v>
      </c>
      <c r="AW8" s="6">
        <v>5</v>
      </c>
      <c r="AX8" s="6">
        <f>[1]节奏总纲!BQ8</f>
        <v>2.0157878378790723</v>
      </c>
      <c r="AY8" s="6">
        <f>[1]节奏总纲!BR8</f>
        <v>1.9225452774961409</v>
      </c>
      <c r="AZ8" s="6">
        <f>[1]节奏总纲!BS8</f>
        <v>1.830216243198636</v>
      </c>
      <c r="BA8" s="6">
        <f>[1]节奏总纲!BT8</f>
        <v>1.7360956328017618</v>
      </c>
      <c r="BB8" s="6">
        <f>[1]节奏总纲!BU8</f>
        <v>1.6465506273391022</v>
      </c>
      <c r="BD8" s="6">
        <v>5</v>
      </c>
      <c r="BE8" s="6">
        <f>[1]节奏总纲!BX8</f>
        <v>7.8924592775257718</v>
      </c>
      <c r="BF8" s="6">
        <f>[1]节奏总纲!BY8</f>
        <v>8.0964284787133458</v>
      </c>
      <c r="BG8" s="6">
        <f>[1]节奏总纲!BZ8</f>
        <v>8.3140998912475936</v>
      </c>
      <c r="BH8" s="6">
        <f>[1]节奏总纲!CA8</f>
        <v>8.5599968276049641</v>
      </c>
      <c r="BI8" s="6">
        <f>[1]节奏总纲!CB8</f>
        <v>8.8384248761652557</v>
      </c>
    </row>
    <row r="9" spans="2:61" x14ac:dyDescent="0.2">
      <c r="B9" s="6">
        <f>[1]节奏总纲!N9</f>
        <v>12</v>
      </c>
      <c r="C9" s="6">
        <v>6</v>
      </c>
      <c r="D9" s="6">
        <f>[1]节奏总纲!P9</f>
        <v>0.51571656651039799</v>
      </c>
      <c r="E9" s="6">
        <f>[1]节奏总纲!Q9</f>
        <v>0.43939051466685908</v>
      </c>
      <c r="F9" s="6">
        <f>[1]节奏总纲!R9</f>
        <v>0.35336899137292471</v>
      </c>
      <c r="G9" s="6">
        <f>[1]节奏总纲!S9</f>
        <v>0.25440298225957936</v>
      </c>
      <c r="H9" s="6">
        <f>[1]节奏总纲!T9</f>
        <v>0.13836675479473978</v>
      </c>
      <c r="J9" s="6">
        <v>6</v>
      </c>
      <c r="K9" s="6">
        <f>[1]节奏总纲!W9</f>
        <v>0.10150300413730284</v>
      </c>
      <c r="L9" s="6">
        <f>[1]节奏总纲!X9</f>
        <v>8.6977615799829711E-2</v>
      </c>
      <c r="M9" s="6">
        <f>[1]节奏总纲!Y9</f>
        <v>7.0212600134676895E-2</v>
      </c>
      <c r="N9" s="6">
        <f>[1]节奏总纲!Z9</f>
        <v>5.1438336696762732E-2</v>
      </c>
      <c r="O9" s="6">
        <f>[1]节奏总纲!AA9</f>
        <v>2.884868890329341E-2</v>
      </c>
      <c r="Q9" s="6">
        <v>6</v>
      </c>
      <c r="R9" s="6">
        <f>[1]节奏总纲!AD9</f>
        <v>28.071211008105138</v>
      </c>
      <c r="S9" s="6">
        <f>[1]节奏总纲!AE9</f>
        <v>29.78183527117605</v>
      </c>
      <c r="T9" s="6">
        <f>[1]节奏总纲!AF9</f>
        <v>32.202183458664891</v>
      </c>
      <c r="U9" s="6">
        <f>[1]节奏总纲!AG9</f>
        <v>36.067019846099676</v>
      </c>
      <c r="V9" s="6">
        <f>[1]节奏总纲!AH9</f>
        <v>43.870275262019007</v>
      </c>
      <c r="Z9" s="6">
        <v>6</v>
      </c>
      <c r="AA9" s="6">
        <f>[1]节奏总纲!AM9</f>
        <v>0.22055744069899194</v>
      </c>
      <c r="AB9" s="6">
        <f>[1]节奏总纲!AN9</f>
        <v>0.17644595255919357</v>
      </c>
      <c r="AC9" s="6">
        <f>[1]节奏总纲!AO9</f>
        <v>0.13233446441939517</v>
      </c>
      <c r="AD9" s="6">
        <f>[1]节奏总纲!AP9</f>
        <v>8.8222976279596785E-2</v>
      </c>
      <c r="AE9" s="6">
        <f>[1]节奏总纲!AQ9</f>
        <v>4.4111488139798392E-2</v>
      </c>
      <c r="AG9" s="6">
        <v>6</v>
      </c>
      <c r="AH9" s="6">
        <f>[1]节奏总纲!AT9</f>
        <v>7.0557440698991947E-2</v>
      </c>
      <c r="AI9" s="6">
        <f>[1]节奏总纲!AU9</f>
        <v>5.6445952559193574E-2</v>
      </c>
      <c r="AJ9" s="6">
        <f>[1]节奏总纲!AV9</f>
        <v>4.2334464419395174E-2</v>
      </c>
      <c r="AK9" s="6">
        <f>[1]节奏总纲!AW9</f>
        <v>2.8222976279596787E-2</v>
      </c>
      <c r="AL9" s="6">
        <f>[1]节奏总纲!AX9</f>
        <v>1.4111488139798394E-2</v>
      </c>
      <c r="AN9" s="6">
        <v>6</v>
      </c>
      <c r="AO9" s="6">
        <f>[1]节奏总纲!BA9</f>
        <v>20.745154613657583</v>
      </c>
      <c r="AP9" s="6">
        <f>[1]节奏总纲!BB9</f>
        <v>22.041972908628715</v>
      </c>
      <c r="AQ9" s="6">
        <f>[1]节奏总纲!BC9</f>
        <v>23.710496742673982</v>
      </c>
      <c r="AR9" s="6">
        <f>[1]节奏总纲!BD9</f>
        <v>26.127796402772656</v>
      </c>
      <c r="AS9" s="6">
        <f>[1]节奏总纲!BE9</f>
        <v>30.329493925593439</v>
      </c>
      <c r="AW9" s="6">
        <v>6</v>
      </c>
      <c r="AX9" s="6">
        <f>[1]节奏总纲!BQ9</f>
        <v>2.871589098883871</v>
      </c>
      <c r="AY9" s="6">
        <f>[1]节奏总纲!BR9</f>
        <v>2.7261617729946108</v>
      </c>
      <c r="AZ9" s="6">
        <f>[1]节奏总纲!BS9</f>
        <v>2.5843312604883417</v>
      </c>
      <c r="BA9" s="6">
        <f>[1]节奏总纲!BT9</f>
        <v>2.4445753343885266</v>
      </c>
      <c r="BB9" s="6">
        <f>[1]节奏总纲!BU9</f>
        <v>2.3151343284372583</v>
      </c>
      <c r="BD9" s="6">
        <v>6</v>
      </c>
      <c r="BE9" s="6">
        <f>[1]节奏总纲!BX9</f>
        <v>8.6175479890862157</v>
      </c>
      <c r="BF9" s="6">
        <f>[1]节奏总纲!BY9</f>
        <v>8.849843797743457</v>
      </c>
      <c r="BG9" s="6">
        <f>[1]节奏总纲!BZ9</f>
        <v>9.1007395721182949</v>
      </c>
      <c r="BH9" s="6">
        <f>[1]节奏总纲!CA9</f>
        <v>9.3635025505897787</v>
      </c>
      <c r="BI9" s="6">
        <f>[1]节奏总纲!CB9</f>
        <v>9.6752186318997833</v>
      </c>
    </row>
    <row r="10" spans="2:61" x14ac:dyDescent="0.2">
      <c r="B10" s="6">
        <f>[1]节奏总纲!N10</f>
        <v>14</v>
      </c>
      <c r="C10" s="6">
        <v>7</v>
      </c>
      <c r="D10" s="6">
        <f>[1]节奏总纲!P10</f>
        <v>0.62450479271247095</v>
      </c>
      <c r="E10" s="6">
        <f>[1]节奏总纲!Q10</f>
        <v>0.53413894920697635</v>
      </c>
      <c r="F10" s="6">
        <f>[1]节奏总纲!R10</f>
        <v>0.43072095553379119</v>
      </c>
      <c r="G10" s="6">
        <f>[1]节奏总纲!S10</f>
        <v>0.30950457526830061</v>
      </c>
      <c r="H10" s="6">
        <f>[1]节奏总纲!T10</f>
        <v>0.16699258157131475</v>
      </c>
      <c r="J10" s="6">
        <v>7</v>
      </c>
      <c r="K10" s="6">
        <f>[1]节奏总纲!W10</f>
        <v>0.10878822620207296</v>
      </c>
      <c r="L10" s="6">
        <f>[1]节奏总纲!X10</f>
        <v>9.4748434540117277E-2</v>
      </c>
      <c r="M10" s="6">
        <f>[1]节奏总纲!Y10</f>
        <v>7.7351964160866482E-2</v>
      </c>
      <c r="N10" s="6">
        <f>[1]节奏总纲!Z10</f>
        <v>5.510159300872125E-2</v>
      </c>
      <c r="O10" s="6">
        <f>[1]节奏总纲!AA10</f>
        <v>2.8625826776574964E-2</v>
      </c>
      <c r="Q10" s="6">
        <v>7</v>
      </c>
      <c r="R10" s="6">
        <f>[1]节奏总纲!AD10</f>
        <v>30</v>
      </c>
      <c r="S10" s="6">
        <f>[1]节奏总纲!AE10</f>
        <v>31.718819483847451</v>
      </c>
      <c r="T10" s="6">
        <f>[1]节奏总纲!AF10</f>
        <v>34.192155176139416</v>
      </c>
      <c r="U10" s="6">
        <f>[1]节奏总纲!AG10</f>
        <v>38.19822972207853</v>
      </c>
      <c r="V10" s="6">
        <f>[1]节奏总纲!AH10</f>
        <v>46.093186357957826</v>
      </c>
      <c r="Z10" s="6">
        <v>7</v>
      </c>
      <c r="AA10" s="6">
        <f>[1]节奏总纲!AM10</f>
        <v>0.31141300609369982</v>
      </c>
      <c r="AB10" s="6">
        <f>[1]节奏总纲!AN10</f>
        <v>0.24913040487495985</v>
      </c>
      <c r="AC10" s="6">
        <f>[1]节奏总纲!AO10</f>
        <v>0.18684780365621989</v>
      </c>
      <c r="AD10" s="6">
        <f>[1]节奏总纲!AP10</f>
        <v>0.12456520243747993</v>
      </c>
      <c r="AE10" s="6">
        <f>[1]节奏总纲!AQ10</f>
        <v>6.2282601218739964E-2</v>
      </c>
      <c r="AG10" s="6">
        <v>7</v>
      </c>
      <c r="AH10" s="6">
        <f>[1]节奏总纲!AT10</f>
        <v>9.0855565394707877E-2</v>
      </c>
      <c r="AI10" s="6">
        <f>[1]节奏总纲!AU10</f>
        <v>7.2684452315766285E-2</v>
      </c>
      <c r="AJ10" s="6">
        <f>[1]节奏总纲!AV10</f>
        <v>5.451333923682472E-2</v>
      </c>
      <c r="AK10" s="6">
        <f>[1]节奏总纲!AW10</f>
        <v>3.6342226157883142E-2</v>
      </c>
      <c r="AL10" s="6">
        <f>[1]节奏总纲!AX10</f>
        <v>1.8171113078941571E-2</v>
      </c>
      <c r="AN10" s="6">
        <v>7</v>
      </c>
      <c r="AO10" s="6">
        <f>[1]节奏总纲!BA10</f>
        <v>21.627432338833255</v>
      </c>
      <c r="AP10" s="6">
        <f>[1]节奏总纲!BB10</f>
        <v>22.938628095451385</v>
      </c>
      <c r="AQ10" s="6">
        <f>[1]节奏总纲!BC10</f>
        <v>24.619152272059132</v>
      </c>
      <c r="AR10" s="6">
        <f>[1]节奏总纲!BD10</f>
        <v>27.059707353051884</v>
      </c>
      <c r="AS10" s="6">
        <f>[1]节奏总纲!BE10</f>
        <v>31.280110398778046</v>
      </c>
      <c r="AW10" s="6">
        <v>7</v>
      </c>
      <c r="AX10" s="6">
        <f>[1]节奏总纲!BQ10</f>
        <v>3.9083908523902386</v>
      </c>
      <c r="AY10" s="6">
        <f>[1]节奏总纲!BR10</f>
        <v>3.7000938700170019</v>
      </c>
      <c r="AZ10" s="6">
        <f>[1]节奏总纲!BS10</f>
        <v>3.4949550680198662</v>
      </c>
      <c r="BA10" s="6">
        <f>[1]节奏总纲!BT10</f>
        <v>3.2977452115900578</v>
      </c>
      <c r="BB10" s="6">
        <f>[1]节奏总纲!BU10</f>
        <v>3.1175616442680676</v>
      </c>
      <c r="BD10" s="6">
        <v>7</v>
      </c>
      <c r="BE10" s="6">
        <f>[1]节奏总纲!BX10</f>
        <v>9.2992754060675331</v>
      </c>
      <c r="BF10" s="6">
        <f>[1]节奏总纲!BY10</f>
        <v>9.5403165281128111</v>
      </c>
      <c r="BG10" s="6">
        <f>[1]节奏总纲!BZ10</f>
        <v>9.8205867658616608</v>
      </c>
      <c r="BH10" s="6">
        <f>[1]节奏总纲!CA10</f>
        <v>10.128686248037246</v>
      </c>
      <c r="BI10" s="6">
        <f>[1]节奏总纲!CB10</f>
        <v>10.460138723751793</v>
      </c>
    </row>
    <row r="11" spans="2:61" x14ac:dyDescent="0.2">
      <c r="B11" s="6">
        <f>[1]节奏总纲!N11</f>
        <v>16</v>
      </c>
      <c r="C11" s="6">
        <v>8</v>
      </c>
      <c r="D11" s="6">
        <f>[1]节奏总纲!P11</f>
        <v>0.74110112659224825</v>
      </c>
      <c r="E11" s="6">
        <f>[1]节奏总纲!Q11</f>
        <v>0.63089938906798093</v>
      </c>
      <c r="F11" s="6">
        <f>[1]节奏总纲!R11</f>
        <v>0.50550507844857251</v>
      </c>
      <c r="G11" s="6">
        <f>[1]节奏总纲!S11</f>
        <v>0.36195379022765406</v>
      </c>
      <c r="H11" s="6">
        <f>[1]节奏总纲!T11</f>
        <v>0.19579891764567198</v>
      </c>
      <c r="J11" s="6">
        <v>8</v>
      </c>
      <c r="K11" s="6">
        <f>[1]节奏总纲!W11</f>
        <v>0.1165963338797773</v>
      </c>
      <c r="L11" s="6">
        <f>[1]节奏总纲!X11</f>
        <v>9.6760439861004577E-2</v>
      </c>
      <c r="M11" s="6">
        <f>[1]节奏总纲!Y11</f>
        <v>7.4784122914781315E-2</v>
      </c>
      <c r="N11" s="6">
        <f>[1]节奏总纲!Z11</f>
        <v>5.2449214959353452E-2</v>
      </c>
      <c r="O11" s="6">
        <f>[1]节奏总纲!AA11</f>
        <v>2.8806336074357231E-2</v>
      </c>
      <c r="Q11" s="6">
        <v>8</v>
      </c>
      <c r="R11" s="6">
        <f>[1]节奏总纲!AD11</f>
        <v>31.691928656135214</v>
      </c>
      <c r="S11" s="6">
        <f>[1]节奏总纲!AE11</f>
        <v>33.465251056098396</v>
      </c>
      <c r="T11" s="6">
        <f>[1]节奏总纲!AF11</f>
        <v>35.930751746472978</v>
      </c>
      <c r="U11" s="6">
        <f>[1]节奏总纲!AG11</f>
        <v>39.998279638578282</v>
      </c>
      <c r="V11" s="6">
        <f>[1]节奏总纲!AH11</f>
        <v>48.067140183443534</v>
      </c>
      <c r="Z11" s="6">
        <v>8</v>
      </c>
      <c r="AA11" s="6">
        <f>[1]节奏总纲!AM11</f>
        <v>0.42660095793436714</v>
      </c>
      <c r="AB11" s="6">
        <f>[1]节奏总纲!AN11</f>
        <v>0.34128076634749371</v>
      </c>
      <c r="AC11" s="6">
        <f>[1]节奏总纲!AO11</f>
        <v>0.25596057476062029</v>
      </c>
      <c r="AD11" s="6">
        <f>[1]节奏总纲!AP11</f>
        <v>0.17064038317374686</v>
      </c>
      <c r="AE11" s="6">
        <f>[1]节奏总纲!AQ11</f>
        <v>8.5320191586873428E-2</v>
      </c>
      <c r="AG11" s="6">
        <v>8</v>
      </c>
      <c r="AH11" s="6">
        <f>[1]节奏总纲!AT11</f>
        <v>0.11518795184066732</v>
      </c>
      <c r="AI11" s="6">
        <f>[1]节奏总纲!AU11</f>
        <v>9.2150361472533859E-2</v>
      </c>
      <c r="AJ11" s="6">
        <f>[1]节奏总纲!AV11</f>
        <v>6.9112771104400395E-2</v>
      </c>
      <c r="AK11" s="6">
        <f>[1]节奏总纲!AW11</f>
        <v>4.607518073626693E-2</v>
      </c>
      <c r="AL11" s="6">
        <f>[1]节奏总纲!AX11</f>
        <v>2.3037590368133465E-2</v>
      </c>
      <c r="AN11" s="6">
        <v>8</v>
      </c>
      <c r="AO11" s="6">
        <f>[1]节奏总纲!BA11</f>
        <v>22.400634983357783</v>
      </c>
      <c r="AP11" s="6">
        <f>[1]节奏总纲!BB11</f>
        <v>23.710496742673982</v>
      </c>
      <c r="AQ11" s="6">
        <f>[1]节奏总纲!BC11</f>
        <v>25.412810862541733</v>
      </c>
      <c r="AR11" s="6">
        <f>[1]节奏总纲!BD11</f>
        <v>27.863030247590562</v>
      </c>
      <c r="AS11" s="6">
        <f>[1]节奏总纲!BE11</f>
        <v>32.113552950216736</v>
      </c>
      <c r="AW11" s="6">
        <v>8</v>
      </c>
      <c r="AX11" s="6">
        <f>[1]节奏总纲!BQ11</f>
        <v>5.1220396939633002</v>
      </c>
      <c r="AY11" s="6">
        <f>[1]节奏总纲!BR11</f>
        <v>4.8616228494416447</v>
      </c>
      <c r="AZ11" s="6">
        <f>[1]节奏总纲!BS11</f>
        <v>4.5815795834661612</v>
      </c>
      <c r="BA11" s="6">
        <f>[1]节奏总纲!BT11</f>
        <v>4.3105632736922681</v>
      </c>
      <c r="BB11" s="6">
        <f>[1]节奏总纲!BU11</f>
        <v>4.0494061619177515</v>
      </c>
      <c r="BD11" s="6">
        <v>8</v>
      </c>
      <c r="BE11" s="6">
        <f>[1]节奏总纲!BX11</f>
        <v>9.9503115729287064</v>
      </c>
      <c r="BF11" s="6">
        <f>[1]节奏总纲!BY11</f>
        <v>10.209179596854964</v>
      </c>
      <c r="BG11" s="6">
        <f>[1]节奏总纲!BZ11</f>
        <v>10.501003645853389</v>
      </c>
      <c r="BH11" s="6">
        <f>[1]节奏总纲!CA11</f>
        <v>10.838817158161019</v>
      </c>
      <c r="BI11" s="6">
        <f>[1]节奏总纲!CB11</f>
        <v>11.201197012273351</v>
      </c>
    </row>
    <row r="12" spans="2:61" x14ac:dyDescent="0.2">
      <c r="B12" s="6">
        <f>[1]节奏总纲!N12</f>
        <v>18</v>
      </c>
      <c r="C12" s="6">
        <v>9</v>
      </c>
      <c r="D12" s="6">
        <f>[1]节奏总纲!P12</f>
        <v>0.86606598307361482</v>
      </c>
      <c r="E12" s="6">
        <f>[1]节奏总纲!Q12</f>
        <v>0.73702215159564621</v>
      </c>
      <c r="F12" s="6">
        <f>[1]节奏总纲!R12</f>
        <v>0.59282216541388932</v>
      </c>
      <c r="G12" s="6">
        <f>[1]节奏总纲!S12</f>
        <v>0.42766338244175101</v>
      </c>
      <c r="H12" s="6">
        <f>[1]节奏总纲!T12</f>
        <v>0.23193247026711403</v>
      </c>
      <c r="J12" s="6">
        <v>9</v>
      </c>
      <c r="K12" s="6">
        <f>[1]节奏总纲!W12</f>
        <v>0.12496485648136657</v>
      </c>
      <c r="L12" s="6">
        <f>[1]节奏总纲!X12</f>
        <v>0.10612276252766528</v>
      </c>
      <c r="M12" s="6">
        <f>[1]节奏总纲!Y12</f>
        <v>8.7317086965316815E-2</v>
      </c>
      <c r="N12" s="6">
        <f>[1]节奏总纲!Z12</f>
        <v>6.5709592214096946E-2</v>
      </c>
      <c r="O12" s="6">
        <f>[1]节奏总纲!AA12</f>
        <v>3.613355262144205E-2</v>
      </c>
      <c r="Q12" s="6">
        <v>9</v>
      </c>
      <c r="R12" s="6">
        <f>[1]节奏总纲!AD12</f>
        <v>33.213386604241784</v>
      </c>
      <c r="S12" s="6">
        <f>[1]节奏总纲!AE12</f>
        <v>34.992730785174565</v>
      </c>
      <c r="T12" s="6">
        <f>[1]节奏总纲!AF12</f>
        <v>37.510565846691456</v>
      </c>
      <c r="U12" s="6">
        <f>[1]节奏总纲!AG12</f>
        <v>41.534743419557365</v>
      </c>
      <c r="V12" s="6">
        <f>[1]节奏总纲!AH12</f>
        <v>49.706056771838036</v>
      </c>
      <c r="Z12" s="6">
        <v>9</v>
      </c>
      <c r="AA12" s="6">
        <f>[1]节奏总纲!AM12</f>
        <v>0.57090651823243421</v>
      </c>
      <c r="AB12" s="6">
        <f>[1]节奏总纲!AN12</f>
        <v>0.45672521458594739</v>
      </c>
      <c r="AC12" s="6">
        <f>[1]节奏总纲!AO12</f>
        <v>0.34254391093946052</v>
      </c>
      <c r="AD12" s="6">
        <f>[1]节奏总纲!AP12</f>
        <v>0.2283626072929737</v>
      </c>
      <c r="AE12" s="6">
        <f>[1]节奏总纲!AQ12</f>
        <v>0.11418130364648685</v>
      </c>
      <c r="AG12" s="6">
        <v>9</v>
      </c>
      <c r="AH12" s="6">
        <f>[1]节奏总纲!AT12</f>
        <v>0.14430556029806707</v>
      </c>
      <c r="AI12" s="6">
        <f>[1]节奏总纲!AU12</f>
        <v>0.11544444823845368</v>
      </c>
      <c r="AJ12" s="6">
        <f>[1]节奏总纲!AV12</f>
        <v>8.6583336178840231E-2</v>
      </c>
      <c r="AK12" s="6">
        <f>[1]节奏总纲!AW12</f>
        <v>5.7722224119226839E-2</v>
      </c>
      <c r="AL12" s="6">
        <f>[1]节奏总纲!AX12</f>
        <v>2.886111205961342E-2</v>
      </c>
      <c r="AN12" s="6">
        <v>9</v>
      </c>
      <c r="AO12" s="6">
        <f>[1]节奏总纲!BA12</f>
        <v>23.100336713798686</v>
      </c>
      <c r="AP12" s="6">
        <f>[1]节奏总纲!BB12</f>
        <v>24.402761517547276</v>
      </c>
      <c r="AQ12" s="6">
        <f>[1]节奏总纲!BC12</f>
        <v>26.127796402772656</v>
      </c>
      <c r="AR12" s="6">
        <f>[1]节奏总纲!BD12</f>
        <v>28.568390277483555</v>
      </c>
      <c r="AS12" s="6">
        <f>[1]节奏总纲!BE12</f>
        <v>32.842201900114915</v>
      </c>
      <c r="AW12" s="6">
        <v>9</v>
      </c>
      <c r="AX12" s="6">
        <f>[1]节奏总纲!BQ12</f>
        <v>6.5073154848533106</v>
      </c>
      <c r="AY12" s="6">
        <f>[1]节奏总纲!BR12</f>
        <v>6.182955000821134</v>
      </c>
      <c r="AZ12" s="6">
        <f>[1]节奏总纲!BS12</f>
        <v>5.8458242478885518</v>
      </c>
      <c r="BA12" s="6">
        <f>[1]节奏总纲!BT12</f>
        <v>5.4937555014634736</v>
      </c>
      <c r="BB12" s="6">
        <f>[1]节奏总纲!BU12</f>
        <v>5.1616447031846953</v>
      </c>
      <c r="BD12" s="6">
        <v>9</v>
      </c>
      <c r="BE12" s="6">
        <f>[1]节奏总纲!BX12</f>
        <v>10.62858551654854</v>
      </c>
      <c r="BF12" s="6">
        <f>[1]节奏总纲!BY12</f>
        <v>10.92759887154785</v>
      </c>
      <c r="BG12" s="6">
        <f>[1]节奏总纲!BZ12</f>
        <v>11.242219885173299</v>
      </c>
      <c r="BH12" s="6">
        <f>[1]节奏总纲!CA12</f>
        <v>11.610247668732617</v>
      </c>
      <c r="BI12" s="6">
        <f>[1]节奏总纲!CB12</f>
        <v>12.017497952687538</v>
      </c>
    </row>
    <row r="13" spans="2:61" x14ac:dyDescent="0.2">
      <c r="B13" s="6">
        <f>[1]节奏总纲!N13</f>
        <v>20</v>
      </c>
      <c r="C13" s="6">
        <v>10</v>
      </c>
      <c r="D13" s="6">
        <f>[1]节奏总纲!P13</f>
        <v>1</v>
      </c>
      <c r="E13" s="6">
        <f>[1]节奏总纲!Q13</f>
        <v>0.8548</v>
      </c>
      <c r="F13" s="6">
        <f>[1]节奏总纲!R13</f>
        <v>0.6895</v>
      </c>
      <c r="G13" s="6">
        <f>[1]节奏总纲!S13</f>
        <v>0.49980000000000002</v>
      </c>
      <c r="H13" s="6">
        <f>[1]节奏总纲!T13</f>
        <v>0.2732</v>
      </c>
      <c r="J13" s="6">
        <v>10</v>
      </c>
      <c r="K13" s="6">
        <f>[1]节奏总纲!W13</f>
        <v>0.13393401692638518</v>
      </c>
      <c r="L13" s="6">
        <f>[1]节奏总纲!X13</f>
        <v>0.11777784840435379</v>
      </c>
      <c r="M13" s="6">
        <f>[1]节奏总纲!Y13</f>
        <v>9.6677834586110678E-2</v>
      </c>
      <c r="N13" s="6">
        <f>[1]节奏总纲!Z13</f>
        <v>7.2136617558249017E-2</v>
      </c>
      <c r="O13" s="6">
        <f>[1]节奏总纲!AA13</f>
        <v>4.1267529732885971E-2</v>
      </c>
      <c r="Q13" s="6">
        <v>10</v>
      </c>
      <c r="R13" s="6">
        <f>[1]节奏总纲!AD13</f>
        <v>34.585942742481357</v>
      </c>
      <c r="S13" s="6">
        <f>[1]节奏总纲!AE13</f>
        <v>36.36169634498642</v>
      </c>
      <c r="T13" s="6">
        <f>[1]节奏总纲!AF13</f>
        <v>38.977035507933373</v>
      </c>
      <c r="U13" s="6">
        <f>[1]节奏总纲!AG13</f>
        <v>42.970748198558951</v>
      </c>
      <c r="V13" s="6">
        <f>[1]节奏总纲!AH13</f>
        <v>51.212821897464167</v>
      </c>
      <c r="Z13" s="6">
        <v>10</v>
      </c>
      <c r="AA13" s="6">
        <f>[1]节奏总纲!AM13</f>
        <v>0.75</v>
      </c>
      <c r="AB13" s="6">
        <f>[1]节奏总纲!AN13</f>
        <v>0.60000000000000009</v>
      </c>
      <c r="AC13" s="6">
        <f>[1]节奏总纲!AO13</f>
        <v>0.44999999999999996</v>
      </c>
      <c r="AD13" s="6">
        <f>[1]节奏总纲!AP13</f>
        <v>0.30000000000000004</v>
      </c>
      <c r="AE13" s="6">
        <f>[1]节奏总纲!AQ13</f>
        <v>0.15000000000000002</v>
      </c>
      <c r="AG13" s="6">
        <v>10</v>
      </c>
      <c r="AH13" s="6">
        <f>[1]节奏总纲!AT13</f>
        <v>0.17909348176756579</v>
      </c>
      <c r="AI13" s="6">
        <f>[1]节奏总纲!AU13</f>
        <v>0.1432747854140527</v>
      </c>
      <c r="AJ13" s="6">
        <f>[1]节奏总纲!AV13</f>
        <v>0.10745608906053944</v>
      </c>
      <c r="AK13" s="6">
        <f>[1]节奏总纲!AW13</f>
        <v>7.1637392707026348E-2</v>
      </c>
      <c r="AL13" s="6">
        <f>[1]节奏总纲!AX13</f>
        <v>3.5818696353513174E-2</v>
      </c>
      <c r="AN13" s="6">
        <v>10</v>
      </c>
      <c r="AO13" s="6">
        <f>[1]节奏总纲!BA13</f>
        <v>23.710496742673982</v>
      </c>
      <c r="AP13" s="6">
        <f>[1]节奏总纲!BB13</f>
        <v>25.044229735272328</v>
      </c>
      <c r="AQ13" s="6">
        <f>[1]节奏总纲!BC13</f>
        <v>26.755953543357073</v>
      </c>
      <c r="AR13" s="6">
        <f>[1]节奏总纲!BD13</f>
        <v>29.216428548527322</v>
      </c>
      <c r="AS13" s="6">
        <f>[1]节奏总纲!BE13</f>
        <v>33.487933395889513</v>
      </c>
      <c r="AW13" s="6">
        <v>10</v>
      </c>
      <c r="AX13" s="6">
        <f>[1]节奏总纲!BQ13</f>
        <v>8.071211008105136</v>
      </c>
      <c r="AY13" s="6">
        <f>[1]节奏总纲!BR13</f>
        <v>7.6806609280366285</v>
      </c>
      <c r="AZ13" s="6">
        <f>[1]节奏总纲!BS13</f>
        <v>7.2577959560771719</v>
      </c>
      <c r="BA13" s="6">
        <f>[1]节奏总纲!BT13</f>
        <v>6.8275081581253696</v>
      </c>
      <c r="BB13" s="6">
        <f>[1]节奏总纲!BU13</f>
        <v>6.4063898414553373</v>
      </c>
      <c r="BD13" s="6">
        <v>10</v>
      </c>
      <c r="BE13" s="6">
        <f>[1]节奏总纲!BX13</f>
        <v>11.296493250964016</v>
      </c>
      <c r="BF13" s="6">
        <f>[1]节奏总纲!BY13</f>
        <v>11.607260419981094</v>
      </c>
      <c r="BG13" s="6">
        <f>[1]节奏总纲!BZ13</f>
        <v>11.973224677412396</v>
      </c>
      <c r="BH13" s="6">
        <f>[1]节奏总纲!CA13</f>
        <v>12.359692277800681</v>
      </c>
      <c r="BI13" s="6">
        <f>[1]节奏总纲!CB13</f>
        <v>12.803444306803474</v>
      </c>
    </row>
    <row r="14" spans="2:61" x14ac:dyDescent="0.2">
      <c r="B14" s="6">
        <f>[1]节奏总纲!N14</f>
        <v>21</v>
      </c>
      <c r="C14" s="6">
        <v>11</v>
      </c>
      <c r="D14" s="6">
        <f>[1]节奏总纲!P14</f>
        <v>1.1435469250725863</v>
      </c>
      <c r="E14" s="6">
        <f>[1]节奏总纲!Q14</f>
        <v>0.98036277886472811</v>
      </c>
      <c r="F14" s="6">
        <f>[1]节奏总纲!R14</f>
        <v>0.79453640354043287</v>
      </c>
      <c r="G14" s="6">
        <f>[1]节奏总纲!S14</f>
        <v>0.57577587677404707</v>
      </c>
      <c r="H14" s="6">
        <f>[1]节奏总纲!T14</f>
        <v>0.31767733578516444</v>
      </c>
      <c r="J14" s="6">
        <v>11</v>
      </c>
      <c r="K14" s="6">
        <f>[1]节奏总纲!W14</f>
        <v>0.14354692507258626</v>
      </c>
      <c r="L14" s="6">
        <f>[1]节奏总纲!X14</f>
        <v>0.12556277886472811</v>
      </c>
      <c r="M14" s="6">
        <f>[1]节奏总纲!Y14</f>
        <v>0.10503640354043287</v>
      </c>
      <c r="N14" s="6">
        <f>[1]节奏总纲!Z14</f>
        <v>7.5975876774047046E-2</v>
      </c>
      <c r="O14" s="6">
        <f>[1]节奏总纲!AA14</f>
        <v>4.447733578516444E-2</v>
      </c>
      <c r="Q14" s="6">
        <v>11</v>
      </c>
      <c r="R14" s="6">
        <f>[1]节奏总纲!AD14</f>
        <v>35.845161563010116</v>
      </c>
      <c r="S14" s="6">
        <f>[1]节奏总纲!AE14</f>
        <v>37.6388925299823</v>
      </c>
      <c r="T14" s="6">
        <f>[1]节奏总纲!AF14</f>
        <v>40.259528204263837</v>
      </c>
      <c r="U14" s="6">
        <f>[1]节奏总纲!AG14</f>
        <v>44.288230531994081</v>
      </c>
      <c r="V14" s="6">
        <f>[1]节奏总纲!AH14</f>
        <v>52.559419343629337</v>
      </c>
      <c r="Z14" s="6">
        <v>11</v>
      </c>
      <c r="AA14" s="6">
        <f>[1]节奏总纲!AM14</f>
        <v>0.93464628919691628</v>
      </c>
      <c r="AB14" s="6">
        <f>[1]节奏总纲!AN14</f>
        <v>0.74771703135753309</v>
      </c>
      <c r="AC14" s="6">
        <f>[1]节奏总纲!AO14</f>
        <v>0.56078777351814979</v>
      </c>
      <c r="AD14" s="6">
        <f>[1]节奏总纲!AP14</f>
        <v>0.37385851567876655</v>
      </c>
      <c r="AE14" s="6">
        <f>[1]节奏总纲!AQ14</f>
        <v>0.18692925783938327</v>
      </c>
      <c r="AG14" s="6">
        <v>11</v>
      </c>
      <c r="AH14" s="6">
        <f>[1]节奏总纲!AT14</f>
        <v>0.18464628919691628</v>
      </c>
      <c r="AI14" s="6">
        <f>[1]节奏总纲!AU14</f>
        <v>0.147717031357533</v>
      </c>
      <c r="AJ14" s="6">
        <f>[1]节奏总纲!AV14</f>
        <v>0.11078777351814983</v>
      </c>
      <c r="AK14" s="6">
        <f>[1]节奏总纲!AW14</f>
        <v>7.3858515678766501E-2</v>
      </c>
      <c r="AL14" s="6">
        <f>[1]节奏总纲!AX14</f>
        <v>3.692925783938325E-2</v>
      </c>
      <c r="AN14" s="6">
        <v>11</v>
      </c>
      <c r="AO14" s="6">
        <f>[1]节奏总纲!BA14</f>
        <v>24.272927064840161</v>
      </c>
      <c r="AP14" s="6">
        <f>[1]节奏总纲!BB14</f>
        <v>25.597101426176433</v>
      </c>
      <c r="AQ14" s="6">
        <f>[1]节奏总纲!BC14</f>
        <v>27.327481651231444</v>
      </c>
      <c r="AR14" s="6">
        <f>[1]节奏总纲!BD14</f>
        <v>29.80118336305917</v>
      </c>
      <c r="AS14" s="6">
        <f>[1]节奏总纲!BE14</f>
        <v>34.09469189131628</v>
      </c>
      <c r="AW14" s="6">
        <v>11</v>
      </c>
      <c r="AX14" s="6">
        <f>[1]节奏总纲!BQ14</f>
        <v>9.5120454660969038</v>
      </c>
      <c r="AY14" s="6">
        <f>[1]节奏总纲!BR14</f>
        <v>9.0908055284315381</v>
      </c>
      <c r="AZ14" s="6">
        <f>[1]节奏总纲!BS14</f>
        <v>8.6331257373661145</v>
      </c>
      <c r="BA14" s="6">
        <f>[1]节奏总纲!BT14</f>
        <v>8.1811718053632738</v>
      </c>
      <c r="BB14" s="6">
        <f>[1]节奏总纲!BU14</f>
        <v>7.6920934414083888</v>
      </c>
      <c r="BD14" s="6">
        <v>11</v>
      </c>
      <c r="BE14" s="6">
        <f>[1]节奏总纲!BX14</f>
        <v>11.947729331634296</v>
      </c>
      <c r="BF14" s="6">
        <f>[1]节奏总纲!BY14</f>
        <v>12.268098330256127</v>
      </c>
      <c r="BG14" s="6">
        <f>[1]节奏总纲!BZ14</f>
        <v>12.644330976574002</v>
      </c>
      <c r="BH14" s="6">
        <f>[1]节奏总纲!CA14</f>
        <v>13.069974059992543</v>
      </c>
      <c r="BI14" s="6">
        <f>[1]节奏总纲!CB14</f>
        <v>13.547253897167892</v>
      </c>
    </row>
    <row r="15" spans="2:61" x14ac:dyDescent="0.2">
      <c r="B15" s="6">
        <f>[1]节奏总纲!N15</f>
        <v>22</v>
      </c>
      <c r="C15" s="6">
        <v>12</v>
      </c>
      <c r="D15" s="6">
        <f>[1]节奏总纲!P15</f>
        <v>1.2973967099940702</v>
      </c>
      <c r="E15" s="6">
        <f>[1]节奏总纲!Q15</f>
        <v>1.1126474184909145</v>
      </c>
      <c r="F15" s="6">
        <f>[1]节奏总纲!R15</f>
        <v>0.9058423829178599</v>
      </c>
      <c r="G15" s="6">
        <f>[1]节奏总纲!S15</f>
        <v>0.66219128078097333</v>
      </c>
      <c r="H15" s="6">
        <f>[1]节奏总纲!T15</f>
        <v>0.36560639287632896</v>
      </c>
      <c r="J15" s="6">
        <v>12</v>
      </c>
      <c r="K15" s="6">
        <f>[1]节奏总纲!W15</f>
        <v>0.15384978492148393</v>
      </c>
      <c r="L15" s="6">
        <f>[1]节奏总纲!X15</f>
        <v>0.13228463962618642</v>
      </c>
      <c r="M15" s="6">
        <f>[1]节奏总纲!Y15</f>
        <v>0.11130597937742703</v>
      </c>
      <c r="N15" s="6">
        <f>[1]节奏总纲!Z15</f>
        <v>8.6415404006926266E-2</v>
      </c>
      <c r="O15" s="6">
        <f>[1]节奏总纲!AA15</f>
        <v>4.7929057091164518E-2</v>
      </c>
      <c r="Q15" s="6">
        <v>12</v>
      </c>
      <c r="R15" s="6">
        <f>[1]节奏总纲!AD15</f>
        <v>37.004247194324648</v>
      </c>
      <c r="S15" s="6">
        <f>[1]节奏总纲!AE15</f>
        <v>38.827998824669805</v>
      </c>
      <c r="T15" s="6">
        <f>[1]节奏总纲!AF15</f>
        <v>41.408320762540754</v>
      </c>
      <c r="U15" s="6">
        <f>[1]节奏总纲!AG15</f>
        <v>45.500930067545958</v>
      </c>
      <c r="V15" s="6">
        <f>[1]节奏总纲!AH15</f>
        <v>53.855547243088772</v>
      </c>
      <c r="Z15" s="6">
        <v>12</v>
      </c>
      <c r="AA15" s="6">
        <f>[1]节奏总纲!AM15</f>
        <v>1.1550685436347259</v>
      </c>
      <c r="AB15" s="6">
        <f>[1]节奏总纲!AN15</f>
        <v>0.92405483490778073</v>
      </c>
      <c r="AC15" s="6">
        <f>[1]节奏总纲!AO15</f>
        <v>0.69304112618083547</v>
      </c>
      <c r="AD15" s="6">
        <f>[1]节奏总纲!AP15</f>
        <v>0.46202741745389037</v>
      </c>
      <c r="AE15" s="6">
        <f>[1]节奏总纲!AQ15</f>
        <v>0.23101370872694518</v>
      </c>
      <c r="AG15" s="6">
        <v>12</v>
      </c>
      <c r="AH15" s="6">
        <f>[1]节奏总纲!AT15</f>
        <v>0.22042225443780961</v>
      </c>
      <c r="AI15" s="6">
        <f>[1]节奏总纲!AU15</f>
        <v>0.17633780355024764</v>
      </c>
      <c r="AJ15" s="6">
        <f>[1]节奏总纲!AV15</f>
        <v>0.13225335266268567</v>
      </c>
      <c r="AK15" s="6">
        <f>[1]节奏总纲!AW15</f>
        <v>8.816890177512382E-2</v>
      </c>
      <c r="AL15" s="6">
        <f>[1]节奏总纲!AX15</f>
        <v>4.408445088756191E-2</v>
      </c>
      <c r="AN15" s="6">
        <v>12</v>
      </c>
      <c r="AO15" s="6">
        <f>[1]节奏总纲!BA15</f>
        <v>24.792264875668618</v>
      </c>
      <c r="AP15" s="6">
        <f>[1]节奏总纲!BB15</f>
        <v>26.127796402772656</v>
      </c>
      <c r="AQ15" s="6">
        <f>[1]节奏总纲!BC15</f>
        <v>27.863030247590562</v>
      </c>
      <c r="AR15" s="6">
        <f>[1]节奏总纲!BD15</f>
        <v>30.329493925593439</v>
      </c>
      <c r="AS15" s="6">
        <f>[1]节奏总纲!BE15</f>
        <v>34.627226072894942</v>
      </c>
      <c r="AW15" s="6">
        <v>12</v>
      </c>
      <c r="AX15" s="6">
        <f>[1]节奏总纲!BQ15</f>
        <v>11.074888753130331</v>
      </c>
      <c r="AY15" s="6">
        <f>[1]节奏总纲!BR15</f>
        <v>10.551555449265667</v>
      </c>
      <c r="AZ15" s="6">
        <f>[1]节奏总纲!BS15</f>
        <v>10.033713322824047</v>
      </c>
      <c r="BA15" s="6">
        <f>[1]节奏总纲!BT15</f>
        <v>9.4763743598650301</v>
      </c>
      <c r="BB15" s="6">
        <f>[1]节奏总纲!BU15</f>
        <v>8.9745731744178503</v>
      </c>
      <c r="BD15" s="6">
        <v>12</v>
      </c>
      <c r="BE15" s="6">
        <f>[1]节奏总纲!BX15</f>
        <v>12.542132297048981</v>
      </c>
      <c r="BF15" s="6">
        <f>[1]节奏总纲!BY15</f>
        <v>12.897943579612605</v>
      </c>
      <c r="BG15" s="6">
        <f>[1]节奏总纲!BZ15</f>
        <v>13.295232951964469</v>
      </c>
      <c r="BH15" s="6">
        <f>[1]节奏总纲!CA15</f>
        <v>13.76223932139796</v>
      </c>
      <c r="BI15" s="6">
        <f>[1]节奏总纲!CB15</f>
        <v>14.265591764569512</v>
      </c>
    </row>
    <row r="16" spans="2:61" x14ac:dyDescent="0.2">
      <c r="B16" s="6">
        <f>[1]节奏总纲!N16</f>
        <v>23</v>
      </c>
      <c r="C16" s="6">
        <v>13</v>
      </c>
      <c r="D16" s="6">
        <f>[1]节奏总纲!P16</f>
        <v>1.4622888266898326</v>
      </c>
      <c r="E16" s="6">
        <f>[1]节奏总纲!Q16</f>
        <v>1.2628326307293396</v>
      </c>
      <c r="F16" s="6">
        <f>[1]节奏总纲!R16</f>
        <v>1.0294513339896421</v>
      </c>
      <c r="G16" s="6">
        <f>[1]节奏总纲!S16</f>
        <v>0.75556463675063656</v>
      </c>
      <c r="H16" s="6">
        <f>[1]节奏总纲!T16</f>
        <v>0.41865329108129906</v>
      </c>
      <c r="J16" s="6">
        <v>13</v>
      </c>
      <c r="K16" s="6">
        <f>[1]节奏总纲!W16</f>
        <v>0.16489211669576243</v>
      </c>
      <c r="L16" s="6">
        <f>[1]节奏总纲!X16</f>
        <v>0.15018521223842507</v>
      </c>
      <c r="M16" s="6">
        <f>[1]节奏总纲!Y16</f>
        <v>0.12360895107178216</v>
      </c>
      <c r="N16" s="6">
        <f>[1]节奏总纲!Z16</f>
        <v>9.337335596966323E-2</v>
      </c>
      <c r="O16" s="6">
        <f>[1]节奏总纲!AA16</f>
        <v>5.3046898204970105E-2</v>
      </c>
      <c r="Q16" s="6">
        <v>13</v>
      </c>
      <c r="R16" s="6">
        <f>[1]节奏总纲!AD16</f>
        <v>38.071211008105138</v>
      </c>
      <c r="S16" s="6">
        <f>[1]节奏总纲!AE16</f>
        <v>39.935302111946527</v>
      </c>
      <c r="T16" s="6">
        <f>[1]节奏总纲!AF16</f>
        <v>42.470214785133983</v>
      </c>
      <c r="U16" s="6">
        <f>[1]节奏总纲!AG16</f>
        <v>46.631096344914496</v>
      </c>
      <c r="V16" s="6">
        <f>[1]节奏总纲!AH16</f>
        <v>55.062101953238496</v>
      </c>
      <c r="Z16" s="6">
        <v>13</v>
      </c>
      <c r="AA16" s="6">
        <f>[1]节奏总纲!AM16</f>
        <v>1.417602554491646</v>
      </c>
      <c r="AB16" s="6">
        <f>[1]节奏总纲!AN16</f>
        <v>1.1340820435933168</v>
      </c>
      <c r="AC16" s="6">
        <f>[1]节奏总纲!AO16</f>
        <v>0.85056153269498758</v>
      </c>
      <c r="AD16" s="6">
        <f>[1]节奏总纲!AP16</f>
        <v>0.56704102179665838</v>
      </c>
      <c r="AE16" s="6">
        <f>[1]节奏总纲!AQ16</f>
        <v>0.28352051089832919</v>
      </c>
      <c r="AG16" s="6">
        <v>13</v>
      </c>
      <c r="AH16" s="6">
        <f>[1]节奏总纲!AT16</f>
        <v>0.26253401085692007</v>
      </c>
      <c r="AI16" s="6">
        <f>[1]节奏总纲!AU16</f>
        <v>0.21002720868553604</v>
      </c>
      <c r="AJ16" s="6">
        <f>[1]节奏总纲!AV16</f>
        <v>0.15752040651415211</v>
      </c>
      <c r="AK16" s="6">
        <f>[1]节奏总纲!AW16</f>
        <v>0.10501360434276802</v>
      </c>
      <c r="AL16" s="6">
        <f>[1]节奏总纲!AX16</f>
        <v>5.2506802171384009E-2</v>
      </c>
      <c r="AN16" s="6">
        <v>13</v>
      </c>
      <c r="AO16" s="6">
        <f>[1]节奏总纲!BA16</f>
        <v>25.265378411633971</v>
      </c>
      <c r="AP16" s="6">
        <f>[1]节奏总纲!BB16</f>
        <v>26.598914258210968</v>
      </c>
      <c r="AQ16" s="6">
        <f>[1]节奏总纲!BC16</f>
        <v>28.339982398803929</v>
      </c>
      <c r="AR16" s="6">
        <f>[1]节奏总纲!BD16</f>
        <v>30.828727146189561</v>
      </c>
      <c r="AS16" s="6">
        <f>[1]节奏总纲!BE16</f>
        <v>35.146386283795508</v>
      </c>
      <c r="AW16" s="6">
        <v>13</v>
      </c>
      <c r="AX16" s="6">
        <f>[1]节奏总纲!BQ16</f>
        <v>12.728996915718925</v>
      </c>
      <c r="AY16" s="6">
        <f>[1]节奏总纲!BR16</f>
        <v>12.142721275836225</v>
      </c>
      <c r="AZ16" s="6">
        <f>[1]节奏总纲!BS16</f>
        <v>11.503343391504416</v>
      </c>
      <c r="BA16" s="6">
        <f>[1]节奏总纲!BT16</f>
        <v>10.885031205321049</v>
      </c>
      <c r="BB16" s="6">
        <f>[1]节奏总纲!BU16</f>
        <v>10.232039772979649</v>
      </c>
      <c r="BD16" s="6">
        <v>13</v>
      </c>
      <c r="BE16" s="6">
        <f>[1]节奏总纲!BX16</f>
        <v>13.143190924164548</v>
      </c>
      <c r="BF16" s="6">
        <f>[1]节奏总纲!BY16</f>
        <v>13.515704114816591</v>
      </c>
      <c r="BG16" s="6">
        <f>[1]节奏总纲!BZ16</f>
        <v>13.955379012797932</v>
      </c>
      <c r="BH16" s="6">
        <f>[1]节奏总纲!CA16</f>
        <v>14.429987921274376</v>
      </c>
      <c r="BI16" s="6">
        <f>[1]节奏总纲!CB16</f>
        <v>14.981817088938907</v>
      </c>
    </row>
    <row r="17" spans="2:61" x14ac:dyDescent="0.2">
      <c r="B17" s="6">
        <f>[1]节奏总纲!N17</f>
        <v>24</v>
      </c>
      <c r="C17" s="6">
        <v>14</v>
      </c>
      <c r="D17" s="6">
        <f>[1]节奏总纲!P17</f>
        <v>1.6390158215457884</v>
      </c>
      <c r="E17" s="6">
        <f>[1]节奏总纲!Q17</f>
        <v>1.4136511460832426</v>
      </c>
      <c r="F17" s="6">
        <f>[1]节奏总纲!R17</f>
        <v>1.1545227446968533</v>
      </c>
      <c r="G17" s="6">
        <f>[1]节奏总纲!S17</f>
        <v>0.84605996708193598</v>
      </c>
      <c r="H17" s="6">
        <f>[1]节奏总纲!T17</f>
        <v>0.46810291863347719</v>
      </c>
      <c r="J17" s="6">
        <v>14</v>
      </c>
      <c r="K17" s="6">
        <f>[1]节奏总纲!W17</f>
        <v>0.17672699485595578</v>
      </c>
      <c r="L17" s="6">
        <f>[1]节奏总纲!X17</f>
        <v>0.150818515353903</v>
      </c>
      <c r="M17" s="6">
        <f>[1]节奏总纲!Y17</f>
        <v>0.12507141070721128</v>
      </c>
      <c r="N17" s="6">
        <f>[1]节奏总纲!Z17</f>
        <v>9.0495330331299417E-2</v>
      </c>
      <c r="O17" s="6">
        <f>[1]节奏总纲!AA17</f>
        <v>4.9449627552178133E-2</v>
      </c>
      <c r="Q17" s="6">
        <v>14</v>
      </c>
      <c r="R17" s="6">
        <f>[1]节奏总纲!AD17</f>
        <v>39.066704614192943</v>
      </c>
      <c r="S17" s="6">
        <f>[1]节奏总纲!AE17</f>
        <v>40.935169244165145</v>
      </c>
      <c r="T17" s="6">
        <f>[1]节奏总纲!AF17</f>
        <v>43.484929789964411</v>
      </c>
      <c r="U17" s="6">
        <f>[1]节奏总纲!AG17</f>
        <v>47.711408234944486</v>
      </c>
      <c r="V17" s="6">
        <f>[1]节奏总纲!AH17</f>
        <v>56.165983112651688</v>
      </c>
      <c r="Z17" s="6">
        <v>14</v>
      </c>
      <c r="AA17" s="6">
        <f>[1]节奏总纲!AM17</f>
        <v>1.7296773068470075</v>
      </c>
      <c r="AB17" s="6">
        <f>[1]节奏总纲!AN17</f>
        <v>1.383741845477606</v>
      </c>
      <c r="AC17" s="6">
        <f>[1]节奏总纲!AO17</f>
        <v>1.0378063841082044</v>
      </c>
      <c r="AD17" s="6">
        <f>[1]节奏总纲!AP17</f>
        <v>0.69187092273880302</v>
      </c>
      <c r="AE17" s="6">
        <f>[1]节奏总纲!AQ17</f>
        <v>0.34593546136940151</v>
      </c>
      <c r="AG17" s="6">
        <v>14</v>
      </c>
      <c r="AH17" s="6">
        <f>[1]节奏总纲!AT17</f>
        <v>0.31207475235536153</v>
      </c>
      <c r="AI17" s="6">
        <f>[1]节奏总纲!AU17</f>
        <v>0.24965980188428927</v>
      </c>
      <c r="AJ17" s="6">
        <f>[1]节奏总纲!AV17</f>
        <v>0.18724485141321678</v>
      </c>
      <c r="AK17" s="6">
        <f>[1]节奏总纲!AW17</f>
        <v>0.12482990094214463</v>
      </c>
      <c r="AL17" s="6">
        <f>[1]节奏总纲!AX17</f>
        <v>6.2414950471072317E-2</v>
      </c>
      <c r="AN17" s="6">
        <v>14</v>
      </c>
      <c r="AO17" s="6">
        <f>[1]节奏总纲!BA17</f>
        <v>25.707675764357255</v>
      </c>
      <c r="AP17" s="6">
        <f>[1]节奏总纲!BB17</f>
        <v>27.059707353051884</v>
      </c>
      <c r="AQ17" s="6">
        <f>[1]节奏总纲!BC17</f>
        <v>28.796798156163181</v>
      </c>
      <c r="AR17" s="6">
        <f>[1]节奏总纲!BD17</f>
        <v>31.280110398778046</v>
      </c>
      <c r="AS17" s="6">
        <f>[1]节奏总纲!BE17</f>
        <v>35.634340563113874</v>
      </c>
      <c r="AW17" s="6">
        <v>14</v>
      </c>
      <c r="AX17" s="6">
        <f>[1]节奏总纲!BQ17</f>
        <v>14.478648759442287</v>
      </c>
      <c r="AY17" s="6">
        <f>[1]节奏总纲!BR17</f>
        <v>13.801686811891411</v>
      </c>
      <c r="AZ17" s="6">
        <f>[1]节奏总纲!BS17</f>
        <v>13.066802237788149</v>
      </c>
      <c r="BA17" s="6">
        <f>[1]节奏总纲!BT17</f>
        <v>12.317859861087916</v>
      </c>
      <c r="BB17" s="6">
        <f>[1]节奏总纲!BU17</f>
        <v>11.589582338965862</v>
      </c>
      <c r="BD17" s="6">
        <v>14</v>
      </c>
      <c r="BE17" s="6">
        <f>[1]节奏总纲!BX17</f>
        <v>13.709487920387797</v>
      </c>
      <c r="BF17" s="6">
        <f>[1]节奏总纲!BY17</f>
        <v>14.100956885571147</v>
      </c>
      <c r="BG17" s="6">
        <f>[1]节奏总纲!BZ17</f>
        <v>14.525291242595772</v>
      </c>
      <c r="BH17" s="6">
        <f>[1]节奏总纲!CA17</f>
        <v>15.034528001908788</v>
      </c>
      <c r="BI17" s="6">
        <f>[1]节奏总纲!CB17</f>
        <v>15.548154022600523</v>
      </c>
    </row>
    <row r="18" spans="2:61" x14ac:dyDescent="0.2">
      <c r="B18" s="6">
        <f>[1]节奏总纲!N18</f>
        <v>25</v>
      </c>
      <c r="C18" s="6">
        <v>15</v>
      </c>
      <c r="D18" s="6">
        <f>[1]节奏总纲!P18</f>
        <v>1.8284271247461898</v>
      </c>
      <c r="E18" s="6">
        <f>[1]节奏总纲!Q18</f>
        <v>1.5793953503557587</v>
      </c>
      <c r="F18" s="6">
        <f>[1]节奏总纲!R18</f>
        <v>1.2928808199080308</v>
      </c>
      <c r="G18" s="6">
        <f>[1]节奏总纲!S18</f>
        <v>0.94895367774327255</v>
      </c>
      <c r="H18" s="6">
        <f>[1]节奏总纲!T18</f>
        <v>0.5271355400643265</v>
      </c>
      <c r="J18" s="6">
        <v>15</v>
      </c>
      <c r="K18" s="6">
        <f>[1]节奏总纲!W18</f>
        <v>0.18941130320040145</v>
      </c>
      <c r="L18" s="6">
        <f>[1]节奏总纲!X18</f>
        <v>0.16574420427251613</v>
      </c>
      <c r="M18" s="6">
        <f>[1]节奏总纲!Y18</f>
        <v>0.13835807521117749</v>
      </c>
      <c r="N18" s="6">
        <f>[1]节奏总纲!Z18</f>
        <v>0.10289371066133657</v>
      </c>
      <c r="O18" s="6">
        <f>[1]节奏总纲!AA18</f>
        <v>5.9032621430849308E-2</v>
      </c>
      <c r="Q18" s="6">
        <v>15</v>
      </c>
      <c r="R18" s="6">
        <f>[1]节奏总纲!AD18</f>
        <v>40</v>
      </c>
      <c r="S18" s="6">
        <f>[1]节奏总纲!AE18</f>
        <v>41.83669503626701</v>
      </c>
      <c r="T18" s="6">
        <f>[1]节奏总纲!AF18</f>
        <v>44.442238853326032</v>
      </c>
      <c r="U18" s="6">
        <f>[1]节奏总纲!AG18</f>
        <v>48.731413734867289</v>
      </c>
      <c r="V18" s="6">
        <f>[1]节奏总纲!AH18</f>
        <v>57.176846218996921</v>
      </c>
      <c r="Z18" s="6">
        <v>15</v>
      </c>
      <c r="AA18" s="6">
        <f>[1]节奏总纲!AM18</f>
        <v>2.1</v>
      </c>
      <c r="AB18" s="6">
        <f>[1]节奏总纲!AN18</f>
        <v>1.6800000000000002</v>
      </c>
      <c r="AC18" s="6">
        <f>[1]节奏总纲!AO18</f>
        <v>1.26</v>
      </c>
      <c r="AD18" s="6">
        <f>[1]节奏总纲!AP18</f>
        <v>0.84000000000000008</v>
      </c>
      <c r="AE18" s="6">
        <f>[1]节奏总纲!AQ18</f>
        <v>0.42000000000000004</v>
      </c>
      <c r="AG18" s="6">
        <v>15</v>
      </c>
      <c r="AH18" s="6">
        <f>[1]节奏总纲!AT18</f>
        <v>0.3703226931529926</v>
      </c>
      <c r="AI18" s="6">
        <f>[1]节奏总纲!AU18</f>
        <v>0.29625815452239412</v>
      </c>
      <c r="AJ18" s="6">
        <f>[1]节奏总纲!AV18</f>
        <v>0.22219361589179565</v>
      </c>
      <c r="AK18" s="6">
        <f>[1]节奏总纲!AW18</f>
        <v>0.14812907726119706</v>
      </c>
      <c r="AL18" s="6">
        <f>[1]节奏总纲!AX18</f>
        <v>7.4064538630598531E-2</v>
      </c>
      <c r="AN18" s="6">
        <v>15</v>
      </c>
      <c r="AO18" s="6">
        <f>[1]节奏总纲!BA18</f>
        <v>26.127796402772656</v>
      </c>
      <c r="AP18" s="6">
        <f>[1]节奏总纲!BB18</f>
        <v>27.461368800321225</v>
      </c>
      <c r="AQ18" s="6">
        <f>[1]节奏总纲!BC18</f>
        <v>29.216428548527322</v>
      </c>
      <c r="AR18" s="6">
        <f>[1]节奏总纲!BD18</f>
        <v>31.706504654507764</v>
      </c>
      <c r="AS18" s="6">
        <f>[1]节奏总纲!BE18</f>
        <v>36.105477566569242</v>
      </c>
      <c r="AW18" s="6">
        <v>15</v>
      </c>
      <c r="AX18" s="6">
        <f>[1]节奏总纲!BQ18</f>
        <v>16.315139190025224</v>
      </c>
      <c r="AY18" s="6">
        <f>[1]节奏总纲!BR18</f>
        <v>15.561358773741674</v>
      </c>
      <c r="AZ18" s="6">
        <f>[1]节奏总纲!BS18</f>
        <v>14.762349831349963</v>
      </c>
      <c r="BA18" s="6">
        <f>[1]节奏总纲!BT18</f>
        <v>13.933035582501875</v>
      </c>
      <c r="BB18" s="6">
        <f>[1]节奏总纲!BU18</f>
        <v>13.02723395474071</v>
      </c>
      <c r="BD18" s="6">
        <v>15</v>
      </c>
      <c r="BE18" s="6">
        <f>[1]节奏总纲!BX18</f>
        <v>14.266658834916136</v>
      </c>
      <c r="BF18" s="6">
        <f>[1]节奏总纲!BY18</f>
        <v>14.660415593263824</v>
      </c>
      <c r="BG18" s="6">
        <f>[1]节奏总纲!BZ18</f>
        <v>15.124897159472612</v>
      </c>
      <c r="BH18" s="6">
        <f>[1]节奏总纲!CA18</f>
        <v>15.620787661421978</v>
      </c>
      <c r="BI18" s="6">
        <f>[1]节奏总纲!CB18</f>
        <v>16.186655799493046</v>
      </c>
    </row>
    <row r="19" spans="2:61" x14ac:dyDescent="0.2">
      <c r="B19" s="6">
        <f>[1]节奏总纲!N19</f>
        <v>26</v>
      </c>
      <c r="C19" s="6">
        <v>16</v>
      </c>
      <c r="D19" s="6">
        <f>[1]节奏总纲!P19</f>
        <v>2.031433133020796</v>
      </c>
      <c r="E19" s="6">
        <f>[1]节奏总纲!Q19</f>
        <v>1.7586116632561031</v>
      </c>
      <c r="F19" s="6">
        <f>[1]节奏总纲!R19</f>
        <v>1.4398798046851402</v>
      </c>
      <c r="G19" s="6">
        <f>[1]节奏总纲!S19</f>
        <v>1.0618300986299702</v>
      </c>
      <c r="H19" s="6">
        <f>[1]节奏总纲!T19</f>
        <v>0.59460047803518701</v>
      </c>
      <c r="J19" s="6">
        <v>16</v>
      </c>
      <c r="K19" s="6">
        <f>[1]节奏总纲!W19</f>
        <v>0.20300600827460613</v>
      </c>
      <c r="L19" s="6">
        <f>[1]节奏总纲!X19</f>
        <v>0.17921631290034434</v>
      </c>
      <c r="M19" s="6">
        <f>[1]节奏总纲!Y19</f>
        <v>0.14699898477710938</v>
      </c>
      <c r="N19" s="6">
        <f>[1]节奏总纲!Z19</f>
        <v>0.11287642088669769</v>
      </c>
      <c r="O19" s="6">
        <f>[1]节奏总纲!AA19</f>
        <v>6.7464937970860506E-2</v>
      </c>
      <c r="Q19" s="6">
        <v>16</v>
      </c>
      <c r="R19" s="6">
        <f>[1]节奏总纲!AD19</f>
        <v>40.870795385807064</v>
      </c>
      <c r="S19" s="6">
        <f>[1]节奏总纲!AE19</f>
        <v>42.707142308553742</v>
      </c>
      <c r="T19" s="6">
        <f>[1]节奏总纲!AF19</f>
        <v>45.343250058486468</v>
      </c>
      <c r="U19" s="6">
        <f>[1]节奏总纲!AG19</f>
        <v>49.654306534727205</v>
      </c>
      <c r="V19" s="6">
        <f>[1]节奏总纲!AH19</f>
        <v>58.12511610143563</v>
      </c>
      <c r="Z19" s="6">
        <v>16</v>
      </c>
      <c r="AA19" s="6">
        <f>[1]节奏总纲!AM19</f>
        <v>2.5387719203926467</v>
      </c>
      <c r="AB19" s="6">
        <f>[1]节奏总纲!AN19</f>
        <v>2.0310175363141174</v>
      </c>
      <c r="AC19" s="6">
        <f>[1]节奏总纲!AO19</f>
        <v>1.5232631522355879</v>
      </c>
      <c r="AD19" s="6">
        <f>[1]节奏总纲!AP19</f>
        <v>1.0155087681570587</v>
      </c>
      <c r="AE19" s="6">
        <f>[1]节奏总纲!AQ19</f>
        <v>0.50775438407852935</v>
      </c>
      <c r="AG19" s="6">
        <v>16</v>
      </c>
      <c r="AH19" s="6">
        <f>[1]节奏总纲!AT19</f>
        <v>0.43877192039264656</v>
      </c>
      <c r="AI19" s="6">
        <f>[1]节奏总纲!AU19</f>
        <v>0.35101753631411725</v>
      </c>
      <c r="AJ19" s="6">
        <f>[1]节奏总纲!AV19</f>
        <v>0.26326315223558794</v>
      </c>
      <c r="AK19" s="6">
        <f>[1]节奏总纲!AW19</f>
        <v>0.17550876815705863</v>
      </c>
      <c r="AL19" s="6">
        <f>[1]节奏总纲!AX19</f>
        <v>8.7754384078529313E-2</v>
      </c>
      <c r="AN19" s="6">
        <v>16</v>
      </c>
      <c r="AO19" s="6">
        <f>[1]节奏总纲!BA19</f>
        <v>26.504690687123308</v>
      </c>
      <c r="AP19" s="6">
        <f>[1]节奏总纲!BB19</f>
        <v>27.863030247590562</v>
      </c>
      <c r="AQ19" s="6">
        <f>[1]节奏总纲!BC19</f>
        <v>29.606265091548554</v>
      </c>
      <c r="AR19" s="6">
        <f>[1]节奏总纲!BD19</f>
        <v>32.113552950216736</v>
      </c>
      <c r="AS19" s="6">
        <f>[1]节奏总纲!BE19</f>
        <v>36.526331209747774</v>
      </c>
      <c r="AW19" s="6">
        <v>16</v>
      </c>
      <c r="AX19" s="6">
        <f>[1]节奏总纲!BQ19</f>
        <v>18.226342304552581</v>
      </c>
      <c r="AY19" s="6">
        <f>[1]节奏总纲!BR19</f>
        <v>17.420973982667814</v>
      </c>
      <c r="AZ19" s="6">
        <f>[1]节奏总纲!BS19</f>
        <v>16.55360159735687</v>
      </c>
      <c r="BA19" s="6">
        <f>[1]节奏总纲!BT19</f>
        <v>15.589627930182091</v>
      </c>
      <c r="BB19" s="6">
        <f>[1]节奏总纲!BU19</f>
        <v>14.671687356650759</v>
      </c>
      <c r="BD19" s="6">
        <v>16</v>
      </c>
      <c r="BE19" s="6">
        <f>[1]节奏总纲!BX19</f>
        <v>14.814845624513547</v>
      </c>
      <c r="BF19" s="6">
        <f>[1]节奏总纲!BY19</f>
        <v>15.223953663630512</v>
      </c>
      <c r="BG19" s="6">
        <f>[1]节奏总纲!BZ19</f>
        <v>15.68326996451129</v>
      </c>
      <c r="BH19" s="6">
        <f>[1]节奏总纲!CA19</f>
        <v>16.223055450854915</v>
      </c>
      <c r="BI19" s="6">
        <f>[1]节奏总纲!CB19</f>
        <v>16.836396297114952</v>
      </c>
    </row>
    <row r="20" spans="2:61" x14ac:dyDescent="0.2">
      <c r="B20" s="6">
        <f>[1]节奏总纲!N20</f>
        <v>27</v>
      </c>
      <c r="C20" s="6">
        <v>17</v>
      </c>
      <c r="D20" s="6">
        <f>[1]节奏总纲!P20</f>
        <v>2.2490095854249419</v>
      </c>
      <c r="E20" s="6">
        <f>[1]节奏总纲!Q20</f>
        <v>1.9433691827656923</v>
      </c>
      <c r="F20" s="6">
        <f>[1]节奏总纲!R20</f>
        <v>1.5904995788125189</v>
      </c>
      <c r="G20" s="6">
        <f>[1]节奏总纲!S20</f>
        <v>1.1742079045503622</v>
      </c>
      <c r="H20" s="6">
        <f>[1]节奏总纲!T20</f>
        <v>0.65311238360740309</v>
      </c>
      <c r="J20" s="6">
        <v>17</v>
      </c>
      <c r="K20" s="6">
        <f>[1]节奏总纲!W20</f>
        <v>0.21757645240414591</v>
      </c>
      <c r="L20" s="6">
        <f>[1]节奏总纲!X20</f>
        <v>0.18475751950958919</v>
      </c>
      <c r="M20" s="6">
        <f>[1]节奏总纲!Y20</f>
        <v>0.1506197741273787</v>
      </c>
      <c r="N20" s="6">
        <f>[1]节奏总纲!Z20</f>
        <v>0.11237780592039193</v>
      </c>
      <c r="O20" s="6">
        <f>[1]节奏总纲!AA20</f>
        <v>5.8511905572216083E-2</v>
      </c>
      <c r="Q20" s="6">
        <v>17</v>
      </c>
      <c r="R20" s="6">
        <f>[1]节奏总纲!AD20</f>
        <v>41.691928656135218</v>
      </c>
      <c r="S20" s="6">
        <f>[1]节奏总纲!AE20</f>
        <v>43.535389560453282</v>
      </c>
      <c r="T20" s="6">
        <f>[1]节奏总纲!AF20</f>
        <v>46.195785611164197</v>
      </c>
      <c r="U20" s="6">
        <f>[1]节奏总纲!AG20</f>
        <v>50.510850036206186</v>
      </c>
      <c r="V20" s="6">
        <f>[1]节奏总纲!AH20</f>
        <v>58.996855914896834</v>
      </c>
      <c r="Z20" s="6">
        <v>17</v>
      </c>
      <c r="AA20" s="6">
        <f>[1]节奏总纲!AM20</f>
        <v>3.0579402515786085</v>
      </c>
      <c r="AB20" s="6">
        <f>[1]节奏总纲!AN20</f>
        <v>2.4463522012628869</v>
      </c>
      <c r="AC20" s="6">
        <f>[1]节奏总纲!AO20</f>
        <v>1.8347641509471651</v>
      </c>
      <c r="AD20" s="6">
        <f>[1]节奏总纲!AP20</f>
        <v>1.2231761006314434</v>
      </c>
      <c r="AE20" s="6">
        <f>[1]节奏总纲!AQ20</f>
        <v>0.61158805031572172</v>
      </c>
      <c r="AG20" s="6">
        <v>17</v>
      </c>
      <c r="AH20" s="6">
        <f>[1]节奏总纲!AT20</f>
        <v>0.51916833118596184</v>
      </c>
      <c r="AI20" s="6">
        <f>[1]节奏总纲!AU20</f>
        <v>0.41533466494876947</v>
      </c>
      <c r="AJ20" s="6">
        <f>[1]节奏总纲!AV20</f>
        <v>0.3115009987115771</v>
      </c>
      <c r="AK20" s="6">
        <f>[1]节奏总纲!AW20</f>
        <v>0.20766733247438474</v>
      </c>
      <c r="AL20" s="6">
        <f>[1]节奏总纲!AX20</f>
        <v>0.10383366623719237</v>
      </c>
      <c r="AN20" s="6">
        <v>17</v>
      </c>
      <c r="AO20" s="6">
        <f>[1]节奏总纲!BA20</f>
        <v>26.881584971473956</v>
      </c>
      <c r="AP20" s="6">
        <f>[1]节奏总纲!BB20</f>
        <v>28.225778459464117</v>
      </c>
      <c r="AQ20" s="6">
        <f>[1]节奏总纲!BC20</f>
        <v>29.996101634569786</v>
      </c>
      <c r="AR20" s="6">
        <f>[1]节奏总纲!BD20</f>
        <v>32.477877425165822</v>
      </c>
      <c r="AS20" s="6">
        <f>[1]节奏总纲!BE20</f>
        <v>36.947184852926306</v>
      </c>
      <c r="AW20" s="6">
        <v>17</v>
      </c>
      <c r="AX20" s="6">
        <f>[1]节奏总纲!BQ20</f>
        <v>20.20181641490861</v>
      </c>
      <c r="AY20" s="6">
        <f>[1]节奏总纲!BR20</f>
        <v>19.316761289213389</v>
      </c>
      <c r="AZ20" s="6">
        <f>[1]节奏总纲!BS20</f>
        <v>18.361080760620879</v>
      </c>
      <c r="BA20" s="6">
        <f>[1]节奏总纲!BT20</f>
        <v>17.369785176246889</v>
      </c>
      <c r="BB20" s="6">
        <f>[1]节奏总纲!BU20</f>
        <v>16.290326765372022</v>
      </c>
      <c r="BD20" s="6">
        <v>17</v>
      </c>
      <c r="BE20" s="6">
        <f>[1]节奏总纲!BX20</f>
        <v>15.339606019664149</v>
      </c>
      <c r="BF20" s="6">
        <f>[1]节奏总纲!BY20</f>
        <v>15.750302066190816</v>
      </c>
      <c r="BG20" s="6">
        <f>[1]节奏总纲!BZ20</f>
        <v>16.215846584296784</v>
      </c>
      <c r="BH20" s="6">
        <f>[1]节奏总纲!CA20</f>
        <v>16.764198848718195</v>
      </c>
      <c r="BI20" s="6">
        <f>[1]节奏总纲!CB20</f>
        <v>17.338393226762065</v>
      </c>
    </row>
    <row r="21" spans="2:61" x14ac:dyDescent="0.2">
      <c r="B21" s="6">
        <f>[1]节奏总纲!N21</f>
        <v>28</v>
      </c>
      <c r="C21" s="6">
        <v>18</v>
      </c>
      <c r="D21" s="6">
        <f>[1]节奏总纲!P21</f>
        <v>2.4822022531844965</v>
      </c>
      <c r="E21" s="6">
        <f>[1]节奏总纲!Q21</f>
        <v>2.1515729130603214</v>
      </c>
      <c r="F21" s="6">
        <f>[1]节奏总纲!R21</f>
        <v>1.7690655458445907</v>
      </c>
      <c r="G21" s="6">
        <f>[1]节奏总纲!S21</f>
        <v>1.3066312660763189</v>
      </c>
      <c r="H21" s="6">
        <f>[1]节奏总纲!T21</f>
        <v>0.72554771860582834</v>
      </c>
      <c r="J21" s="6">
        <v>18</v>
      </c>
      <c r="K21" s="6">
        <f>[1]节奏总纲!W21</f>
        <v>0.23319266775955461</v>
      </c>
      <c r="L21" s="6">
        <f>[1]节奏总纲!X21</f>
        <v>0.20820373029462913</v>
      </c>
      <c r="M21" s="6">
        <f>[1]节奏总纲!Y21</f>
        <v>0.17856596703207184</v>
      </c>
      <c r="N21" s="6">
        <f>[1]节奏总纲!Z21</f>
        <v>0.13242336152595668</v>
      </c>
      <c r="O21" s="6">
        <f>[1]节奏总纲!AA21</f>
        <v>7.2435334998425249E-2</v>
      </c>
      <c r="Q21" s="6">
        <v>18</v>
      </c>
      <c r="R21" s="6">
        <f>[1]节奏总纲!AD21</f>
        <v>42.470630686057078</v>
      </c>
      <c r="S21" s="6">
        <f>[1]节奏总纲!AE21</f>
        <v>44.32123076997032</v>
      </c>
      <c r="T21" s="6">
        <f>[1]节奏总纲!AF21</f>
        <v>47.002405448181747</v>
      </c>
      <c r="U21" s="6">
        <f>[1]节奏总纲!AG21</f>
        <v>51.307235833425089</v>
      </c>
      <c r="V21" s="6">
        <f>[1]节奏总纲!AH21</f>
        <v>59.782901351568675</v>
      </c>
      <c r="Z21" s="6">
        <v>18</v>
      </c>
      <c r="AA21" s="6">
        <f>[1]节奏总纲!AM21</f>
        <v>3.671491735587451</v>
      </c>
      <c r="AB21" s="6">
        <f>[1]节奏总纲!AN21</f>
        <v>2.9371933884699608</v>
      </c>
      <c r="AC21" s="6">
        <f>[1]节奏总纲!AO21</f>
        <v>2.2028950413524706</v>
      </c>
      <c r="AD21" s="6">
        <f>[1]节奏总纲!AP21</f>
        <v>1.4685966942349804</v>
      </c>
      <c r="AE21" s="6">
        <f>[1]节奏总纲!AQ21</f>
        <v>0.7342983471174902</v>
      </c>
      <c r="AG21" s="6">
        <v>18</v>
      </c>
      <c r="AH21" s="6">
        <f>[1]节奏总纲!AT21</f>
        <v>0.61355148400884252</v>
      </c>
      <c r="AI21" s="6">
        <f>[1]节奏总纲!AU21</f>
        <v>0.49084118720707393</v>
      </c>
      <c r="AJ21" s="6">
        <f>[1]节奏总纲!AV21</f>
        <v>0.36813089040530556</v>
      </c>
      <c r="AK21" s="6">
        <f>[1]节奏总纲!AW21</f>
        <v>0.24542059360353696</v>
      </c>
      <c r="AL21" s="6">
        <f>[1]节奏总纲!AX21</f>
        <v>0.12271029680176848</v>
      </c>
      <c r="AN21" s="6">
        <v>18</v>
      </c>
      <c r="AO21" s="6">
        <f>[1]节奏总纲!BA21</f>
        <v>27.220371931959619</v>
      </c>
      <c r="AP21" s="6">
        <f>[1]节奏总纲!BB21</f>
        <v>28.568390277483555</v>
      </c>
      <c r="AQ21" s="6">
        <f>[1]节奏总纲!BC21</f>
        <v>30.329493925593439</v>
      </c>
      <c r="AR21" s="6">
        <f>[1]节奏总纲!BD21</f>
        <v>32.842201900114915</v>
      </c>
      <c r="AS21" s="6">
        <f>[1]节奏总纲!BE21</f>
        <v>37.317457773889828</v>
      </c>
      <c r="AW21" s="6">
        <v>18</v>
      </c>
      <c r="AX21" s="6">
        <f>[1]节奏总纲!BQ21</f>
        <v>22.23257120211764</v>
      </c>
      <c r="AY21" s="6">
        <f>[1]节奏总纲!BR21</f>
        <v>21.313236761787984</v>
      </c>
      <c r="AZ21" s="6">
        <f>[1]节奏总纲!BS21</f>
        <v>20.31364557414641</v>
      </c>
      <c r="BA21" s="6">
        <f>[1]节奏总纲!BT21</f>
        <v>19.206606162403641</v>
      </c>
      <c r="BB21" s="6">
        <f>[1]节奏总纲!BU21</f>
        <v>18.113419670820548</v>
      </c>
      <c r="BD21" s="6">
        <v>18</v>
      </c>
      <c r="BE21" s="6">
        <f>[1]节奏总纲!BX21</f>
        <v>15.871072726902106</v>
      </c>
      <c r="BF21" s="6">
        <f>[1]节奏总纲!BY21</f>
        <v>16.290260811148702</v>
      </c>
      <c r="BG21" s="6">
        <f>[1]节奏总纲!BZ21</f>
        <v>16.78909022643807</v>
      </c>
      <c r="BH21" s="6">
        <f>[1]节奏总纲!CA21</f>
        <v>17.340049562343136</v>
      </c>
      <c r="BI21" s="6">
        <f>[1]节奏总纲!CB21</f>
        <v>17.928688718553115</v>
      </c>
    </row>
    <row r="22" spans="2:61" x14ac:dyDescent="0.2">
      <c r="B22" s="6">
        <f>[1]节奏总纲!N22</f>
        <v>29</v>
      </c>
      <c r="C22" s="6">
        <v>19</v>
      </c>
      <c r="D22" s="6">
        <f>[1]节奏总纲!P22</f>
        <v>2.7321319661472296</v>
      </c>
      <c r="E22" s="6">
        <f>[1]节奏总纲!Q22</f>
        <v>2.3734030389920986</v>
      </c>
      <c r="F22" s="6">
        <f>[1]节奏总纲!R22</f>
        <v>1.9510154370257367</v>
      </c>
      <c r="G22" s="6">
        <f>[1]节奏总纲!S22</f>
        <v>1.4395603329629754</v>
      </c>
      <c r="H22" s="6">
        <f>[1]节奏总纲!T22</f>
        <v>0.80270037165405606</v>
      </c>
      <c r="J22" s="6">
        <v>19</v>
      </c>
      <c r="K22" s="6">
        <f>[1]节奏总纲!W22</f>
        <v>0.24992971296273314</v>
      </c>
      <c r="L22" s="6">
        <f>[1]节奏总纲!X22</f>
        <v>0.2218301259317772</v>
      </c>
      <c r="M22" s="6">
        <f>[1]节奏总纲!Y22</f>
        <v>0.18194989118114591</v>
      </c>
      <c r="N22" s="6">
        <f>[1]节奏总纲!Z22</f>
        <v>0.13292906688665651</v>
      </c>
      <c r="O22" s="6">
        <f>[1]节奏总纲!AA22</f>
        <v>7.7152653048227715E-2</v>
      </c>
      <c r="Q22" s="6">
        <v>19</v>
      </c>
      <c r="R22" s="6">
        <f>[1]节奏总纲!AD22</f>
        <v>43.213386604241784</v>
      </c>
      <c r="S22" s="6">
        <f>[1]节奏总纲!AE22</f>
        <v>45.070782602372333</v>
      </c>
      <c r="T22" s="6">
        <f>[1]节奏总纲!AF22</f>
        <v>47.752799438858894</v>
      </c>
      <c r="U22" s="6">
        <f>[1]节奏总纲!AG22</f>
        <v>52.050057424983954</v>
      </c>
      <c r="V22" s="6">
        <f>[1]节奏总纲!AH22</f>
        <v>60.54585273688761</v>
      </c>
      <c r="Z22" s="6">
        <v>19</v>
      </c>
      <c r="AA22" s="6">
        <f>[1]节奏总纲!AM22</f>
        <v>4.3957950643309154</v>
      </c>
      <c r="AB22" s="6">
        <f>[1]节奏总纲!AN22</f>
        <v>3.5166360514647326</v>
      </c>
      <c r="AC22" s="6">
        <f>[1]节奏总纲!AO22</f>
        <v>2.6374770385985493</v>
      </c>
      <c r="AD22" s="6">
        <f>[1]节奏总纲!AP22</f>
        <v>1.7583180257323663</v>
      </c>
      <c r="AE22" s="6">
        <f>[1]节奏总纲!AQ22</f>
        <v>0.87915901286618314</v>
      </c>
      <c r="AG22" s="6">
        <v>19</v>
      </c>
      <c r="AH22" s="6">
        <f>[1]节奏总纲!AT22</f>
        <v>0.72430332874346437</v>
      </c>
      <c r="AI22" s="6">
        <f>[1]节奏总纲!AU22</f>
        <v>0.57944266299477176</v>
      </c>
      <c r="AJ22" s="6">
        <f>[1]节奏总纲!AV22</f>
        <v>0.43458199724607871</v>
      </c>
      <c r="AK22" s="6">
        <f>[1]节奏总纲!AW22</f>
        <v>0.28972133149738588</v>
      </c>
      <c r="AL22" s="6">
        <f>[1]节奏总纲!AX22</f>
        <v>0.14486066574869294</v>
      </c>
      <c r="AN22" s="6">
        <v>19</v>
      </c>
      <c r="AO22" s="6">
        <f>[1]节奏总纲!BA22</f>
        <v>27.541701089775092</v>
      </c>
      <c r="AP22" s="6">
        <f>[1]节奏总纲!BB22</f>
        <v>28.911002095502997</v>
      </c>
      <c r="AQ22" s="6">
        <f>[1]节奏总纲!BC22</f>
        <v>30.662316072657521</v>
      </c>
      <c r="AR22" s="6">
        <f>[1]节奏总纲!BD22</f>
        <v>33.176527924103851</v>
      </c>
      <c r="AS22" s="6">
        <f>[1]节奏总纲!BE22</f>
        <v>37.680472138177471</v>
      </c>
      <c r="AW22" s="6">
        <v>19</v>
      </c>
      <c r="AX22" s="6">
        <f>[1]节奏总纲!BQ22</f>
        <v>24.310866931512376</v>
      </c>
      <c r="AY22" s="6">
        <f>[1]节奏总纲!BR22</f>
        <v>23.346355732194773</v>
      </c>
      <c r="AZ22" s="6">
        <f>[1]节奏总纲!BS22</f>
        <v>22.270075478919804</v>
      </c>
      <c r="BA22" s="6">
        <f>[1]节奏总纲!BT22</f>
        <v>21.127034033068878</v>
      </c>
      <c r="BB22" s="6">
        <f>[1]节奏总纲!BU22</f>
        <v>19.990401674856564</v>
      </c>
      <c r="BD22" s="6">
        <v>19</v>
      </c>
      <c r="BE22" s="6">
        <f>[1]节奏总纲!BX22</f>
        <v>16.372441911687645</v>
      </c>
      <c r="BF22" s="6">
        <f>[1]节奏总纲!BY22</f>
        <v>16.824360525554045</v>
      </c>
      <c r="BG22" s="6">
        <f>[1]节奏总纲!BZ22</f>
        <v>17.315787914321945</v>
      </c>
      <c r="BH22" s="6">
        <f>[1]节奏总纲!CA22</f>
        <v>17.881687348051518</v>
      </c>
      <c r="BI22" s="6">
        <f>[1]节奏总纲!CB22</f>
        <v>18.472191841608893</v>
      </c>
    </row>
    <row r="23" spans="2:61" x14ac:dyDescent="0.2">
      <c r="B23" s="6">
        <f>[1]节奏总纲!N23</f>
        <v>30</v>
      </c>
      <c r="C23" s="6">
        <v>20</v>
      </c>
      <c r="D23" s="6">
        <f>[1]节奏总纲!P23</f>
        <v>3</v>
      </c>
      <c r="E23" s="6">
        <f>[1]节奏总纲!Q23</f>
        <v>2.6036999999999999</v>
      </c>
      <c r="F23" s="6">
        <f>[1]节奏总纲!R23</f>
        <v>2.1372</v>
      </c>
      <c r="G23" s="6">
        <f>[1]节奏总纲!S23</f>
        <v>1.5800999999999998</v>
      </c>
      <c r="H23" s="6">
        <f>[1]节奏总纲!T23</f>
        <v>0.87990000000000002</v>
      </c>
      <c r="J23" s="6">
        <v>20</v>
      </c>
      <c r="K23" s="6">
        <f>[1]节奏总纲!W23</f>
        <v>0.26786803385277036</v>
      </c>
      <c r="L23" s="6">
        <f>[1]节奏总纲!X23</f>
        <v>0.23029696100790131</v>
      </c>
      <c r="M23" s="6">
        <f>[1]节奏总纲!Y23</f>
        <v>0.18618456297426333</v>
      </c>
      <c r="N23" s="6">
        <f>[1]节奏总纲!Z23</f>
        <v>0.14053966703702447</v>
      </c>
      <c r="O23" s="6">
        <f>[1]节奏总纲!AA23</f>
        <v>7.719962834594396E-2</v>
      </c>
      <c r="Q23" s="6">
        <v>20</v>
      </c>
      <c r="R23" s="6">
        <f>[1]节奏总纲!AD23</f>
        <v>43.920692243099523</v>
      </c>
      <c r="S23" s="6">
        <f>[1]节奏总纲!AE23</f>
        <v>45.780025086357675</v>
      </c>
      <c r="T23" s="6">
        <f>[1]节奏总纲!AF23</f>
        <v>48.482447528152484</v>
      </c>
      <c r="U23" s="6">
        <f>[1]节奏总纲!AG23</f>
        <v>52.769987980532711</v>
      </c>
      <c r="V23" s="6">
        <f>[1]节奏总纲!AH23</f>
        <v>61.261422558944936</v>
      </c>
      <c r="Z23" s="6">
        <v>20</v>
      </c>
      <c r="AA23" s="6">
        <f>[1]节奏总纲!AM23</f>
        <v>5.25</v>
      </c>
      <c r="AB23" s="6">
        <f>[1]节奏总纲!AN23</f>
        <v>4.2</v>
      </c>
      <c r="AC23" s="6">
        <f>[1]节奏总纲!AO23</f>
        <v>3.15</v>
      </c>
      <c r="AD23" s="6">
        <f>[1]节奏总纲!AP23</f>
        <v>2.1</v>
      </c>
      <c r="AE23" s="6">
        <f>[1]节奏总纲!AQ23</f>
        <v>1.05</v>
      </c>
      <c r="AG23" s="6">
        <v>20</v>
      </c>
      <c r="AH23" s="6">
        <f>[1]节奏总纲!AT23</f>
        <v>0.85420493566908462</v>
      </c>
      <c r="AI23" s="6">
        <f>[1]节奏总纲!AU23</f>
        <v>0.68336394853526761</v>
      </c>
      <c r="AJ23" s="6">
        <f>[1]节奏总纲!AV23</f>
        <v>0.51252296140145059</v>
      </c>
      <c r="AK23" s="6">
        <f>[1]节奏总纲!AW23</f>
        <v>0.3416819742676338</v>
      </c>
      <c r="AL23" s="6">
        <f>[1]节奏总纲!AX23</f>
        <v>0.1708409871338169</v>
      </c>
      <c r="AN23" s="6">
        <v>20</v>
      </c>
      <c r="AO23" s="6">
        <f>[1]节奏总纲!BA23</f>
        <v>27.863030247590562</v>
      </c>
      <c r="AP23" s="6">
        <f>[1]节奏总纲!BB23</f>
        <v>29.216428548527322</v>
      </c>
      <c r="AQ23" s="6">
        <f>[1]节奏总纲!BC23</f>
        <v>30.995138219721603</v>
      </c>
      <c r="AR23" s="6">
        <f>[1]节奏总纲!BD23</f>
        <v>33.487933395889513</v>
      </c>
      <c r="AS23" s="6">
        <f>[1]节奏总纲!BE23</f>
        <v>38.037513426486328</v>
      </c>
      <c r="AW23" s="6">
        <v>20</v>
      </c>
      <c r="AX23" s="6">
        <f>[1]节奏总纲!BQ23</f>
        <v>26.430041330048915</v>
      </c>
      <c r="AY23" s="6">
        <f>[1]节奏总纲!BR23</f>
        <v>25.411137335118717</v>
      </c>
      <c r="AZ23" s="6">
        <f>[1]节奏总纲!BS23</f>
        <v>24.291601023356559</v>
      </c>
      <c r="BA23" s="6">
        <f>[1]节奏总纲!BT23</f>
        <v>23.104674507319633</v>
      </c>
      <c r="BB23" s="6">
        <f>[1]节奏总纲!BU23</f>
        <v>21.807019312177008</v>
      </c>
      <c r="BD23" s="6">
        <v>20</v>
      </c>
      <c r="BE23" s="6">
        <f>[1]节奏总纲!BX23</f>
        <v>16.888397947066121</v>
      </c>
      <c r="BF23" s="6">
        <f>[1]节奏总纲!BY23</f>
        <v>17.320567635394323</v>
      </c>
      <c r="BG23" s="6">
        <f>[1]节奏总纲!BZ23</f>
        <v>17.821544339079665</v>
      </c>
      <c r="BH23" s="6">
        <f>[1]节奏总纲!CA23</f>
        <v>18.384863983569073</v>
      </c>
      <c r="BI23" s="6">
        <f>[1]节奏总纲!CB23</f>
        <v>19.004337291338853</v>
      </c>
    </row>
    <row r="24" spans="2:61" x14ac:dyDescent="0.2">
      <c r="B24" s="6">
        <f>[1]节奏总纲!N24</f>
        <v>31</v>
      </c>
      <c r="C24" s="6">
        <v>21</v>
      </c>
      <c r="D24" s="6">
        <f>[1]节奏总纲!P24</f>
        <v>3.2870938501451725</v>
      </c>
      <c r="E24" s="6">
        <f>[1]节奏总纲!Q24</f>
        <v>2.8518826243859516</v>
      </c>
      <c r="F24" s="6">
        <f>[1]节奏总纲!R24</f>
        <v>2.3466562996186386</v>
      </c>
      <c r="G24" s="6">
        <f>[1]节奏总纲!S24</f>
        <v>1.7365716810316947</v>
      </c>
      <c r="H24" s="6">
        <f>[1]节奏总纲!T24</f>
        <v>0.97166494210291288</v>
      </c>
      <c r="J24" s="6">
        <v>21</v>
      </c>
      <c r="K24" s="6">
        <f>[1]节奏总纲!W24</f>
        <v>0.28709385014517252</v>
      </c>
      <c r="L24" s="6">
        <f>[1]节奏总纲!X24</f>
        <v>0.24818262438595173</v>
      </c>
      <c r="M24" s="6">
        <f>[1]节奏总纲!Y24</f>
        <v>0.20945629961863865</v>
      </c>
      <c r="N24" s="6">
        <f>[1]节奏总纲!Z24</f>
        <v>0.15647168103169484</v>
      </c>
      <c r="O24" s="6">
        <f>[1]节奏总纲!AA24</f>
        <v>9.1764942102912861E-2</v>
      </c>
      <c r="Q24" s="6">
        <v>21</v>
      </c>
      <c r="R24" s="6">
        <f>[1]节奏总纲!AD24</f>
        <v>44.585942742481357</v>
      </c>
      <c r="S24" s="6">
        <f>[1]节奏总纲!AE24</f>
        <v>46.455967430551723</v>
      </c>
      <c r="T24" s="6">
        <f>[1]节奏总纲!AF24</f>
        <v>49.18886033229559</v>
      </c>
      <c r="U24" s="6">
        <f>[1]节奏总纲!AG24</f>
        <v>53.471660769826336</v>
      </c>
      <c r="V24" s="6">
        <f>[1]节奏总纲!AH24</f>
        <v>61.918453772109508</v>
      </c>
      <c r="Z24" s="6">
        <v>21</v>
      </c>
      <c r="AA24" s="6">
        <f>[1]节奏总纲!AM24</f>
        <v>6.2565025247829205</v>
      </c>
      <c r="AB24" s="6">
        <f>[1]节奏总纲!AN24</f>
        <v>5.0052020198263367</v>
      </c>
      <c r="AC24" s="6">
        <f>[1]节奏总纲!AO24</f>
        <v>3.7539015148697521</v>
      </c>
      <c r="AD24" s="6">
        <f>[1]节奏总纲!AP24</f>
        <v>2.5026010099131684</v>
      </c>
      <c r="AE24" s="6">
        <f>[1]节奏总纲!AQ24</f>
        <v>1.2513005049565842</v>
      </c>
      <c r="AG24" s="6">
        <v>21</v>
      </c>
      <c r="AH24" s="6">
        <f>[1]节奏总纲!AT24</f>
        <v>1.0065025247829205</v>
      </c>
      <c r="AI24" s="6">
        <f>[1]节奏总纲!AU24</f>
        <v>0.80520201982633655</v>
      </c>
      <c r="AJ24" s="6">
        <f>[1]节奏总纲!AV24</f>
        <v>0.60390151486975219</v>
      </c>
      <c r="AK24" s="6">
        <f>[1]节奏总纲!AW24</f>
        <v>0.40260100991316827</v>
      </c>
      <c r="AL24" s="6">
        <f>[1]节奏总纲!AX24</f>
        <v>0.20130050495658414</v>
      </c>
      <c r="AN24" s="6">
        <v>21</v>
      </c>
      <c r="AO24" s="6">
        <f>[1]节奏总纲!BA24</f>
        <v>28.157256095860227</v>
      </c>
      <c r="AP24" s="6">
        <f>[1]节奏总纲!BB24</f>
        <v>29.508805955793246</v>
      </c>
      <c r="AQ24" s="6">
        <f>[1]节奏总纲!BC24</f>
        <v>31.280110398778046</v>
      </c>
      <c r="AR24" s="6">
        <f>[1]节奏总纲!BD24</f>
        <v>33.799338867675175</v>
      </c>
      <c r="AS24" s="6">
        <f>[1]节奏总纲!BE24</f>
        <v>38.35066605767593</v>
      </c>
      <c r="AW24" s="6">
        <v>21</v>
      </c>
      <c r="AX24" s="6">
        <f>[1]节奏总纲!BQ24</f>
        <v>28.584360328652647</v>
      </c>
      <c r="AY24" s="6">
        <f>[1]节奏总纲!BR24</f>
        <v>27.538147336025965</v>
      </c>
      <c r="AZ24" s="6">
        <f>[1]节奏总纲!BS24</f>
        <v>26.374084715154964</v>
      </c>
      <c r="BA24" s="6">
        <f>[1]节奏总纲!BT24</f>
        <v>25.113701488415835</v>
      </c>
      <c r="BB24" s="6">
        <f>[1]节奏总纲!BU24</f>
        <v>23.834029842136172</v>
      </c>
      <c r="BD24" s="6">
        <v>21</v>
      </c>
      <c r="BE24" s="6">
        <f>[1]节奏总纲!BX24</f>
        <v>17.373487155583607</v>
      </c>
      <c r="BF24" s="6">
        <f>[1]节奏总纲!BY24</f>
        <v>17.826194772754434</v>
      </c>
      <c r="BG24" s="6">
        <f>[1]节奏总纲!BZ24</f>
        <v>18.330803528855718</v>
      </c>
      <c r="BH24" s="6">
        <f>[1]节奏总纲!CA24</f>
        <v>18.92494047784373</v>
      </c>
      <c r="BI24" s="6">
        <f>[1]节奏总纲!CB24</f>
        <v>19.541473862851607</v>
      </c>
    </row>
    <row r="25" spans="2:61" x14ac:dyDescent="0.2">
      <c r="B25" s="6">
        <f>[1]节奏总纲!N25</f>
        <v>32</v>
      </c>
      <c r="C25" s="6">
        <v>22</v>
      </c>
      <c r="D25" s="6">
        <f>[1]节奏总纲!P25</f>
        <v>3.5947934199881395</v>
      </c>
      <c r="E25" s="6">
        <f>[1]节奏总纲!Q25</f>
        <v>3.124234961311692</v>
      </c>
      <c r="F25" s="6">
        <f>[1]节奏总纲!R25</f>
        <v>2.5749505267375046</v>
      </c>
      <c r="G25" s="6">
        <f>[1]节奏总纲!S25</f>
        <v>1.9077568679877055</v>
      </c>
      <c r="H25" s="6">
        <f>[1]节奏总纲!T25</f>
        <v>1.0687320837624739</v>
      </c>
      <c r="J25" s="6">
        <v>22</v>
      </c>
      <c r="K25" s="6">
        <f>[1]节奏总纲!W25</f>
        <v>0.30769956984296698</v>
      </c>
      <c r="L25" s="6">
        <f>[1]节奏总纲!X25</f>
        <v>0.27235233692574035</v>
      </c>
      <c r="M25" s="6">
        <f>[1]节奏总纲!Y25</f>
        <v>0.22829422711886593</v>
      </c>
      <c r="N25" s="6">
        <f>[1]节奏总纲!Z25</f>
        <v>0.17118518695601082</v>
      </c>
      <c r="O25" s="6">
        <f>[1]节奏总纲!AA25</f>
        <v>9.7067141659560985E-2</v>
      </c>
      <c r="Q25" s="6">
        <v>22</v>
      </c>
      <c r="R25" s="6">
        <f>[1]节奏总纲!AD25</f>
        <v>45.229416240679988</v>
      </c>
      <c r="S25" s="6">
        <f>[1]节奏总纲!AE25</f>
        <v>47.110426931480873</v>
      </c>
      <c r="T25" s="6">
        <f>[1]节奏总纲!AF25</f>
        <v>49.861837738505173</v>
      </c>
      <c r="U25" s="6">
        <f>[1]节奏总纲!AG25</f>
        <v>54.15637358335789</v>
      </c>
      <c r="V25" s="6">
        <f>[1]节奏总纲!AH25</f>
        <v>62.555781631668886</v>
      </c>
      <c r="Z25" s="6">
        <v>22</v>
      </c>
      <c r="AA25" s="6">
        <f>[1]节奏总纲!AM25</f>
        <v>7.4414868317755332</v>
      </c>
      <c r="AB25" s="6">
        <f>[1]节奏总纲!AN25</f>
        <v>5.9531894654204267</v>
      </c>
      <c r="AC25" s="6">
        <f>[1]节奏总纲!AO25</f>
        <v>4.4648920990653194</v>
      </c>
      <c r="AD25" s="6">
        <f>[1]节奏总纲!AP25</f>
        <v>2.9765947327102134</v>
      </c>
      <c r="AE25" s="6">
        <f>[1]节奏总纲!AQ25</f>
        <v>1.4882973663551067</v>
      </c>
      <c r="AG25" s="6">
        <v>22</v>
      </c>
      <c r="AH25" s="6">
        <f>[1]节奏总纲!AT25</f>
        <v>1.1849843069926127</v>
      </c>
      <c r="AI25" s="6">
        <f>[1]节奏总纲!AU25</f>
        <v>0.94798744559408998</v>
      </c>
      <c r="AJ25" s="6">
        <f>[1]节奏总纲!AV25</f>
        <v>0.71099058419556727</v>
      </c>
      <c r="AK25" s="6">
        <f>[1]节奏总纲!AW25</f>
        <v>0.47399372279704499</v>
      </c>
      <c r="AL25" s="6">
        <f>[1]节奏总纲!AX25</f>
        <v>0.2369968613985225</v>
      </c>
      <c r="AN25" s="6">
        <v>22</v>
      </c>
      <c r="AO25" s="6">
        <f>[1]节奏总纲!BA25</f>
        <v>28.431345550275779</v>
      </c>
      <c r="AP25" s="6">
        <f>[1]节奏总纲!BB25</f>
        <v>29.80118336305917</v>
      </c>
      <c r="AQ25" s="6">
        <f>[1]节奏总纲!BC25</f>
        <v>31.564373235931193</v>
      </c>
      <c r="AR25" s="6">
        <f>[1]节奏总纲!BD25</f>
        <v>34.09469189131628</v>
      </c>
      <c r="AS25" s="6">
        <f>[1]节奏总纲!BE25</f>
        <v>38.663818688865533</v>
      </c>
      <c r="AW25" s="6">
        <v>22</v>
      </c>
      <c r="AX25" s="6">
        <f>[1]节奏总纲!BQ25</f>
        <v>30.768889392009427</v>
      </c>
      <c r="AY25" s="6">
        <f>[1]节奏总纲!BR25</f>
        <v>29.682299134892848</v>
      </c>
      <c r="AZ25" s="6">
        <f>[1]节奏总纲!BS25</f>
        <v>28.504605619902428</v>
      </c>
      <c r="BA25" s="6">
        <f>[1]节奏总纲!BT25</f>
        <v>27.228985792746204</v>
      </c>
      <c r="BB25" s="6">
        <f>[1]节奏总纲!BU25</f>
        <v>25.905106178844033</v>
      </c>
      <c r="BD25" s="6">
        <v>22</v>
      </c>
      <c r="BE25" s="6">
        <f>[1]节奏总纲!BX25</f>
        <v>17.874992861074709</v>
      </c>
      <c r="BF25" s="6">
        <f>[1]节奏总纲!BY25</f>
        <v>18.322795653110926</v>
      </c>
      <c r="BG25" s="6">
        <f>[1]节奏总纲!BZ25</f>
        <v>18.856122636792893</v>
      </c>
      <c r="BH25" s="6">
        <f>[1]节奏总纲!CA25</f>
        <v>19.437362382301988</v>
      </c>
      <c r="BI25" s="6">
        <f>[1]节奏总纲!CB25</f>
        <v>20.093055324260185</v>
      </c>
    </row>
    <row r="26" spans="2:61" x14ac:dyDescent="0.2">
      <c r="B26" s="6">
        <f>[1]节奏总纲!N26</f>
        <v>33</v>
      </c>
      <c r="C26" s="6">
        <v>23</v>
      </c>
      <c r="D26" s="6">
        <f>[1]节奏总纲!P26</f>
        <v>3.9245776533796644</v>
      </c>
      <c r="E26" s="6">
        <f>[1]节奏总纲!Q26</f>
        <v>3.4081032341949005</v>
      </c>
      <c r="F26" s="6">
        <f>[1]节奏总纲!R26</f>
        <v>2.8064654799317976</v>
      </c>
      <c r="G26" s="6">
        <f>[1]节奏总纲!S26</f>
        <v>2.0796336985258841</v>
      </c>
      <c r="H26" s="6">
        <f>[1]节奏总纲!T26</f>
        <v>1.1608900698697047</v>
      </c>
      <c r="J26" s="6">
        <v>23</v>
      </c>
      <c r="K26" s="6">
        <f>[1]节奏总纲!W26</f>
        <v>0.32978423339152485</v>
      </c>
      <c r="L26" s="6">
        <f>[1]节奏总纲!X26</f>
        <v>0.28386827288320848</v>
      </c>
      <c r="M26" s="6">
        <f>[1]节奏总纲!Y26</f>
        <v>0.23151495319429305</v>
      </c>
      <c r="N26" s="6">
        <f>[1]节奏总纲!Z26</f>
        <v>0.17187683053817859</v>
      </c>
      <c r="O26" s="6">
        <f>[1]节奏总纲!AA26</f>
        <v>9.2157986107230805E-2</v>
      </c>
      <c r="Q26" s="6">
        <v>23</v>
      </c>
      <c r="R26" s="6">
        <f>[1]节奏总纲!AD26</f>
        <v>45.845161563010116</v>
      </c>
      <c r="S26" s="6">
        <f>[1]节奏总纲!AE26</f>
        <v>47.734594805743399</v>
      </c>
      <c r="T26" s="6">
        <f>[1]节奏总纲!AF26</f>
        <v>50.503430607741265</v>
      </c>
      <c r="U26" s="6">
        <f>[1]节奏总纲!AG26</f>
        <v>54.814188287451351</v>
      </c>
      <c r="V26" s="6">
        <f>[1]节奏总纲!AH26</f>
        <v>63.182677965405439</v>
      </c>
      <c r="Z26" s="6">
        <v>23</v>
      </c>
      <c r="AA26" s="6">
        <f>[1]节奏总纲!AM26</f>
        <v>8.8355567243832152</v>
      </c>
      <c r="AB26" s="6">
        <f>[1]节奏总纲!AN26</f>
        <v>7.0684453795065725</v>
      </c>
      <c r="AC26" s="6">
        <f>[1]节奏总纲!AO26</f>
        <v>5.3013340346299289</v>
      </c>
      <c r="AD26" s="6">
        <f>[1]节奏总纲!AP26</f>
        <v>3.5342226897532862</v>
      </c>
      <c r="AE26" s="6">
        <f>[1]节奏总纲!AQ26</f>
        <v>1.7671113448766431</v>
      </c>
      <c r="AG26" s="6">
        <v>23</v>
      </c>
      <c r="AH26" s="6">
        <f>[1]节奏总纲!AT26</f>
        <v>1.394069892607682</v>
      </c>
      <c r="AI26" s="6">
        <f>[1]节奏总纲!AU26</f>
        <v>1.1152559140861458</v>
      </c>
      <c r="AJ26" s="6">
        <f>[1]节奏总纲!AV26</f>
        <v>0.83644193556460955</v>
      </c>
      <c r="AK26" s="6">
        <f>[1]节奏总纲!AW26</f>
        <v>0.55762795704307289</v>
      </c>
      <c r="AL26" s="6">
        <f>[1]节奏总纲!AX26</f>
        <v>0.27881397852153644</v>
      </c>
      <c r="AN26" s="6">
        <v>23</v>
      </c>
      <c r="AO26" s="6">
        <f>[1]节奏总纲!BA26</f>
        <v>28.705435004691331</v>
      </c>
      <c r="AP26" s="6">
        <f>[1]节奏总纲!BB26</f>
        <v>30.079877315295377</v>
      </c>
      <c r="AQ26" s="6">
        <f>[1]节奏总纲!BC26</f>
        <v>31.848636073084339</v>
      </c>
      <c r="AR26" s="6">
        <f>[1]节奏总纲!BD26</f>
        <v>34.360958982105608</v>
      </c>
      <c r="AS26" s="6">
        <f>[1]节奏总纲!BE26</f>
        <v>38.976971320055128</v>
      </c>
      <c r="AW26" s="6">
        <v>23</v>
      </c>
      <c r="AX26" s="6">
        <f>[1]节奏总纲!BQ26</f>
        <v>32.979382606869549</v>
      </c>
      <c r="AY26" s="6">
        <f>[1]节奏总纲!BR26</f>
        <v>31.845462834406923</v>
      </c>
      <c r="AZ26" s="6">
        <f>[1]节奏总纲!BS26</f>
        <v>30.615521552489891</v>
      </c>
      <c r="BA26" s="6">
        <f>[1]节奏总纲!BT26</f>
        <v>29.279653557700659</v>
      </c>
      <c r="BB26" s="6">
        <f>[1]节奏总纲!BU26</f>
        <v>27.953695907743711</v>
      </c>
      <c r="BD26" s="6">
        <v>23</v>
      </c>
      <c r="BE26" s="6">
        <f>[1]节奏总纲!BX26</f>
        <v>18.349419791058079</v>
      </c>
      <c r="BF26" s="6">
        <f>[1]节奏总纲!BY26</f>
        <v>18.812694466249869</v>
      </c>
      <c r="BG26" s="6">
        <f>[1]节奏总纲!BZ26</f>
        <v>19.32971877176227</v>
      </c>
      <c r="BH26" s="6">
        <f>[1]节奏总纲!CA26</f>
        <v>19.940393983271228</v>
      </c>
      <c r="BI26" s="6">
        <f>[1]节奏总纲!CB26</f>
        <v>20.55086831448148</v>
      </c>
    </row>
    <row r="27" spans="2:61" x14ac:dyDescent="0.2">
      <c r="B27" s="6">
        <f>[1]节奏总纲!N27</f>
        <v>34</v>
      </c>
      <c r="C27" s="6">
        <v>24</v>
      </c>
      <c r="D27" s="6">
        <f>[1]节奏总纲!P27</f>
        <v>4.2780316430915768</v>
      </c>
      <c r="E27" s="6">
        <f>[1]节奏总纲!Q27</f>
        <v>3.7214597263253628</v>
      </c>
      <c r="F27" s="6">
        <f>[1]节奏总纲!R27</f>
        <v>3.0699155070825155</v>
      </c>
      <c r="G27" s="6">
        <f>[1]节奏总纲!S27</f>
        <v>2.2742016214674821</v>
      </c>
      <c r="H27" s="6">
        <f>[1]节奏总纲!T27</f>
        <v>1.2692919885052709</v>
      </c>
      <c r="J27" s="6">
        <v>24</v>
      </c>
      <c r="K27" s="6">
        <f>[1]节奏总纲!W27</f>
        <v>0.35345398971191244</v>
      </c>
      <c r="L27" s="6">
        <f>[1]节奏总纲!X27</f>
        <v>0.31335649213046235</v>
      </c>
      <c r="M27" s="6">
        <f>[1]节奏总纲!Y27</f>
        <v>0.26345002715071786</v>
      </c>
      <c r="N27" s="6">
        <f>[1]节奏总纲!Z27</f>
        <v>0.19456792294159797</v>
      </c>
      <c r="O27" s="6">
        <f>[1]节奏总纲!AA27</f>
        <v>0.10840191863556625</v>
      </c>
      <c r="Q27" s="6">
        <v>24</v>
      </c>
      <c r="R27" s="6">
        <f>[1]节奏总纲!AD27</f>
        <v>46.430041330048923</v>
      </c>
      <c r="S27" s="6">
        <f>[1]节奏总纲!AE27</f>
        <v>48.330142263709867</v>
      </c>
      <c r="T27" s="6">
        <f>[1]节奏总纲!AF27</f>
        <v>51.118578408701396</v>
      </c>
      <c r="U27" s="6">
        <f>[1]节奏总纲!AG27</f>
        <v>55.44072585486321</v>
      </c>
      <c r="V27" s="6">
        <f>[1]节奏总纲!AH27</f>
        <v>63.791742872142052</v>
      </c>
      <c r="Z27" s="6">
        <v>24</v>
      </c>
      <c r="AA27" s="6">
        <f>[1]节奏总纲!AM27</f>
        <v>10.47447102993563</v>
      </c>
      <c r="AB27" s="6">
        <f>[1]节奏总纲!AN27</f>
        <v>8.3795768239485042</v>
      </c>
      <c r="AC27" s="6">
        <f>[1]节奏总纲!AO27</f>
        <v>6.2846826179613782</v>
      </c>
      <c r="AD27" s="6">
        <f>[1]节奏总纲!AP27</f>
        <v>4.1897884119742521</v>
      </c>
      <c r="AE27" s="6">
        <f>[1]节奏总纲!AQ27</f>
        <v>2.0948942059871261</v>
      </c>
      <c r="AG27" s="6">
        <v>24</v>
      </c>
      <c r="AH27" s="6">
        <f>[1]节奏总纲!AT27</f>
        <v>1.6389143055524151</v>
      </c>
      <c r="AI27" s="6">
        <f>[1]节奏总纲!AU27</f>
        <v>1.3111314444419317</v>
      </c>
      <c r="AJ27" s="6">
        <f>[1]节奏总纲!AV27</f>
        <v>0.98334858333144926</v>
      </c>
      <c r="AK27" s="6">
        <f>[1]节奏总纲!AW27</f>
        <v>0.65556572222096587</v>
      </c>
      <c r="AL27" s="6">
        <f>[1]节奏总纲!AX27</f>
        <v>0.32778286111048294</v>
      </c>
      <c r="AN27" s="6">
        <v>24</v>
      </c>
      <c r="AO27" s="6">
        <f>[1]节奏总纲!BA27</f>
        <v>28.979524459106884</v>
      </c>
      <c r="AP27" s="6">
        <f>[1]节奏总纲!BB27</f>
        <v>30.329493925593439</v>
      </c>
      <c r="AQ27" s="6">
        <f>[1]节奏总纲!BC27</f>
        <v>32.113552950216736</v>
      </c>
      <c r="AR27" s="6">
        <f>[1]节奏总纲!BD27</f>
        <v>34.627226072894942</v>
      </c>
      <c r="AS27" s="6">
        <f>[1]节奏总纲!BE27</f>
        <v>39.250296194358178</v>
      </c>
      <c r="AW27" s="6">
        <v>24</v>
      </c>
      <c r="AX27" s="6">
        <f>[1]节奏总纲!BQ27</f>
        <v>35.197977552877902</v>
      </c>
      <c r="AY27" s="6">
        <f>[1]节奏总纲!BR27</f>
        <v>34.072116335246974</v>
      </c>
      <c r="AZ27" s="6">
        <f>[1]节奏总纲!BS27</f>
        <v>32.816661243819851</v>
      </c>
      <c r="BA27" s="6">
        <f>[1]节奏总纲!BT27</f>
        <v>31.412793977181359</v>
      </c>
      <c r="BB27" s="6">
        <f>[1]节奏总纲!BU27</f>
        <v>29.964600225621755</v>
      </c>
      <c r="BD27" s="6">
        <v>24</v>
      </c>
      <c r="BE27" s="6">
        <f>[1]节奏总纲!BX27</f>
        <v>18.837411459307198</v>
      </c>
      <c r="BF27" s="6">
        <f>[1]节奏总纲!BY27</f>
        <v>19.299728534552713</v>
      </c>
      <c r="BG27" s="6">
        <f>[1]节奏总纲!BZ27</f>
        <v>19.843744575465458</v>
      </c>
      <c r="BH27" s="6">
        <f>[1]节奏总纲!CA27</f>
        <v>20.432690473143754</v>
      </c>
      <c r="BI27" s="6">
        <f>[1]节奏总纲!CB27</f>
        <v>21.075914438033141</v>
      </c>
    </row>
    <row r="28" spans="2:61" x14ac:dyDescent="0.2">
      <c r="B28" s="6">
        <f>[1]节奏总纲!N28</f>
        <v>35</v>
      </c>
      <c r="C28" s="6">
        <v>25</v>
      </c>
      <c r="D28" s="6">
        <f>[1]节奏总纲!P28</f>
        <v>4.6568542494923806</v>
      </c>
      <c r="E28" s="6">
        <f>[1]节奏总纲!Q28</f>
        <v>4.054257309608067</v>
      </c>
      <c r="F28" s="6">
        <f>[1]节奏总纲!R28</f>
        <v>3.3445527219854276</v>
      </c>
      <c r="G28" s="6">
        <f>[1]节奏总纲!S28</f>
        <v>2.478377831579845</v>
      </c>
      <c r="H28" s="6">
        <f>[1]节奏总纲!T28</f>
        <v>1.3802915995495415</v>
      </c>
      <c r="J28" s="6">
        <v>25</v>
      </c>
      <c r="K28" s="6">
        <f>[1]节奏总纲!W28</f>
        <v>0.37882260640080379</v>
      </c>
      <c r="L28" s="6">
        <f>[1]节奏总纲!X28</f>
        <v>0.33279758328270415</v>
      </c>
      <c r="M28" s="6">
        <f>[1]节奏总纲!Y28</f>
        <v>0.27463721490291215</v>
      </c>
      <c r="N28" s="6">
        <f>[1]节奏总纲!Z28</f>
        <v>0.20417621011236298</v>
      </c>
      <c r="O28" s="6">
        <f>[1]节奏总纲!AA28</f>
        <v>0.11099961104427059</v>
      </c>
      <c r="Q28" s="6">
        <v>25</v>
      </c>
      <c r="R28" s="6">
        <f>[1]节奏总纲!AD28</f>
        <v>47.004247194324648</v>
      </c>
      <c r="S28" s="6">
        <f>[1]节奏总纲!AE28</f>
        <v>48.904516930942819</v>
      </c>
      <c r="T28" s="6">
        <f>[1]节奏总纲!AF28</f>
        <v>51.667220029142385</v>
      </c>
      <c r="U28" s="6">
        <f>[1]节奏总纲!AG28</f>
        <v>56.05100027504308</v>
      </c>
      <c r="V28" s="6">
        <f>[1]节奏总纲!AH28</f>
        <v>64.398425477456215</v>
      </c>
      <c r="Z28" s="6">
        <v>25</v>
      </c>
      <c r="AA28" s="6">
        <f>[1]节奏总纲!AM28</f>
        <v>12.4</v>
      </c>
      <c r="AB28" s="6">
        <f>[1]节奏总纲!AN28</f>
        <v>9.9200000000000017</v>
      </c>
      <c r="AC28" s="6">
        <f>[1]节奏总纲!AO28</f>
        <v>7.4399999999999995</v>
      </c>
      <c r="AD28" s="6">
        <f>[1]节奏总纲!AP28</f>
        <v>4.9600000000000009</v>
      </c>
      <c r="AE28" s="6">
        <f>[1]节奏总纲!AQ28</f>
        <v>2.4800000000000004</v>
      </c>
      <c r="AG28" s="6">
        <v>25</v>
      </c>
      <c r="AH28" s="6">
        <f>[1]节奏总纲!AT28</f>
        <v>1.9255289700643701</v>
      </c>
      <c r="AI28" s="6">
        <f>[1]节奏总纲!AU28</f>
        <v>1.5404231760514975</v>
      </c>
      <c r="AJ28" s="6">
        <f>[1]节奏总纲!AV28</f>
        <v>1.1553173820386213</v>
      </c>
      <c r="AK28" s="6">
        <f>[1]节奏总纲!AW28</f>
        <v>0.77021158802574874</v>
      </c>
      <c r="AL28" s="6">
        <f>[1]节奏总纲!AX28</f>
        <v>0.38510579401287437</v>
      </c>
      <c r="AN28" s="6">
        <v>25</v>
      </c>
      <c r="AO28" s="6">
        <f>[1]节奏总纲!BA28</f>
        <v>29.216428548527322</v>
      </c>
      <c r="AP28" s="6">
        <f>[1]节奏总纲!BB28</f>
        <v>30.579110535891502</v>
      </c>
      <c r="AQ28" s="6">
        <f>[1]节奏总纲!BC28</f>
        <v>32.356435933516131</v>
      </c>
      <c r="AR28" s="6">
        <f>[1]节奏总纲!BD28</f>
        <v>34.893493163684269</v>
      </c>
      <c r="AS28" s="6">
        <f>[1]节奏总纲!BE28</f>
        <v>39.520459727922798</v>
      </c>
      <c r="AW28" s="6">
        <v>25</v>
      </c>
      <c r="AX28" s="6">
        <f>[1]节奏总纲!BQ28</f>
        <v>37.433077144085807</v>
      </c>
      <c r="AY28" s="6">
        <f>[1]节奏总纲!BR28</f>
        <v>36.256047084538473</v>
      </c>
      <c r="AZ28" s="6">
        <f>[1]节奏总纲!BS28</f>
        <v>34.973799799710449</v>
      </c>
      <c r="BA28" s="6">
        <f>[1]节奏总纲!BT28</f>
        <v>33.570278782515963</v>
      </c>
      <c r="BB28" s="6">
        <f>[1]节奏总纲!BU28</f>
        <v>32.075561469230017</v>
      </c>
      <c r="BD28" s="6">
        <v>25</v>
      </c>
      <c r="BE28" s="6">
        <f>[1]节奏总纲!BX28</f>
        <v>19.305616573096692</v>
      </c>
      <c r="BF28" s="6">
        <f>[1]节奏总纲!BY28</f>
        <v>19.786727569248686</v>
      </c>
      <c r="BG28" s="6">
        <f>[1]节奏总纲!BZ28</f>
        <v>20.32215968530463</v>
      </c>
      <c r="BH28" s="6">
        <f>[1]节奏总纲!CA28</f>
        <v>20.939833289691578</v>
      </c>
      <c r="BI28" s="6">
        <f>[1]节奏总纲!CB28</f>
        <v>21.544273429748305</v>
      </c>
    </row>
    <row r="29" spans="2:61" x14ac:dyDescent="0.2">
      <c r="B29" s="6">
        <f>[1]节奏总纲!N29</f>
        <v>36</v>
      </c>
      <c r="C29" s="6">
        <v>26</v>
      </c>
      <c r="D29" s="6">
        <f>[1]节奏总纲!P29</f>
        <v>5.062866266041592</v>
      </c>
      <c r="E29" s="6">
        <f>[1]节奏总纲!Q29</f>
        <v>4.408743944469018</v>
      </c>
      <c r="F29" s="6">
        <f>[1]节奏总纲!R29</f>
        <v>3.63716312552428</v>
      </c>
      <c r="G29" s="6">
        <f>[1]节奏总纲!S29</f>
        <v>2.6914197070277099</v>
      </c>
      <c r="H29" s="6">
        <f>[1]节奏总纲!T29</f>
        <v>1.4996209880015197</v>
      </c>
      <c r="J29" s="6">
        <v>26</v>
      </c>
      <c r="K29" s="6">
        <f>[1]节奏总纲!W29</f>
        <v>0.40601201654921137</v>
      </c>
      <c r="L29" s="6">
        <f>[1]节奏总纲!X29</f>
        <v>0.354486634860951</v>
      </c>
      <c r="M29" s="6">
        <f>[1]节奏总纲!Y29</f>
        <v>0.29261040353885237</v>
      </c>
      <c r="N29" s="6">
        <f>[1]节奏总纲!Z29</f>
        <v>0.2130418754478649</v>
      </c>
      <c r="O29" s="6">
        <f>[1]节奏总纲!AA29</f>
        <v>0.11932938845197816</v>
      </c>
      <c r="Q29" s="6">
        <v>26</v>
      </c>
      <c r="R29" s="6">
        <f>[1]节奏总纲!AD29</f>
        <v>47.540284631526092</v>
      </c>
      <c r="S29" s="6">
        <f>[1]节奏总纲!AE29</f>
        <v>49.446133440059114</v>
      </c>
      <c r="T29" s="6">
        <f>[1]节奏总纲!AF29</f>
        <v>52.199341027338768</v>
      </c>
      <c r="U29" s="6">
        <f>[1]节奏总纲!AG29</f>
        <v>56.621068614050692</v>
      </c>
      <c r="V29" s="6">
        <f>[1]节奏总纲!AH29</f>
        <v>65.00344105132713</v>
      </c>
      <c r="Z29" s="6">
        <v>26</v>
      </c>
      <c r="AA29" s="6">
        <f>[1]节奏总纲!AM29</f>
        <v>14.6609224175611</v>
      </c>
      <c r="AB29" s="6">
        <f>[1]节奏总纲!AN29</f>
        <v>11.72873793404888</v>
      </c>
      <c r="AC29" s="6">
        <f>[1]节奏总纲!AO29</f>
        <v>8.7965534505366598</v>
      </c>
      <c r="AD29" s="6">
        <f>[1]节奏总纲!AP29</f>
        <v>5.8643689670244399</v>
      </c>
      <c r="AE29" s="6">
        <f>[1]节奏总纲!AQ29</f>
        <v>2.9321844835122199</v>
      </c>
      <c r="AG29" s="6">
        <v>26</v>
      </c>
      <c r="AH29" s="6">
        <f>[1]节奏总纲!AT29</f>
        <v>2.2609224175610994</v>
      </c>
      <c r="AI29" s="6">
        <f>[1]节奏总纲!AU29</f>
        <v>1.8087379340488781</v>
      </c>
      <c r="AJ29" s="6">
        <f>[1]节奏总纲!AV29</f>
        <v>1.3565534505366603</v>
      </c>
      <c r="AK29" s="6">
        <f>[1]节奏总纲!AW29</f>
        <v>0.90436896702443903</v>
      </c>
      <c r="AL29" s="6">
        <f>[1]节奏总纲!AX29</f>
        <v>0.45218448351221951</v>
      </c>
      <c r="AN29" s="6">
        <v>26</v>
      </c>
      <c r="AO29" s="6">
        <f>[1]节奏总纲!BA29</f>
        <v>29.45033047434006</v>
      </c>
      <c r="AP29" s="6">
        <f>[1]节奏总纲!BB29</f>
        <v>30.828727146189561</v>
      </c>
      <c r="AQ29" s="6">
        <f>[1]节奏总纲!BC29</f>
        <v>32.59931891681552</v>
      </c>
      <c r="AR29" s="6">
        <f>[1]节奏总纲!BD29</f>
        <v>35.146386283795508</v>
      </c>
      <c r="AS29" s="6">
        <f>[1]节奏总纲!BE29</f>
        <v>39.790623261487418</v>
      </c>
      <c r="AW29" s="6">
        <v>26</v>
      </c>
      <c r="AX29" s="6">
        <f>[1]节奏总纲!BQ29</f>
        <v>39.683540456879165</v>
      </c>
      <c r="AY29" s="6">
        <f>[1]节奏总纲!BR29</f>
        <v>38.510750823022413</v>
      </c>
      <c r="AZ29" s="6">
        <f>[1]节奏总纲!BS29</f>
        <v>37.198506294230036</v>
      </c>
      <c r="BA29" s="6">
        <f>[1]节奏总纲!BT29</f>
        <v>35.753927091474367</v>
      </c>
      <c r="BB29" s="6">
        <f>[1]节奏总纲!BU29</f>
        <v>34.222396456091865</v>
      </c>
      <c r="BD29" s="6">
        <v>26</v>
      </c>
      <c r="BE29" s="6">
        <f>[1]节奏总纲!BX29</f>
        <v>19.780926419241737</v>
      </c>
      <c r="BF29" s="6">
        <f>[1]节奏总纲!BY29</f>
        <v>20.259244188823619</v>
      </c>
      <c r="BG29" s="6">
        <f>[1]节奏总纲!BZ29</f>
        <v>20.806693001307259</v>
      </c>
      <c r="BH29" s="6">
        <f>[1]节奏总纲!CA29</f>
        <v>21.398356957135043</v>
      </c>
      <c r="BI29" s="6">
        <f>[1]节奏总纲!CB29</f>
        <v>22.040613536331495</v>
      </c>
    </row>
    <row r="30" spans="2:61" x14ac:dyDescent="0.2">
      <c r="B30" s="6">
        <f>[1]节奏总纲!N30</f>
        <v>37</v>
      </c>
      <c r="C30" s="6">
        <v>27</v>
      </c>
      <c r="D30" s="6">
        <f>[1]节奏总纲!P30</f>
        <v>5.4980191708498847</v>
      </c>
      <c r="E30" s="6">
        <f>[1]节奏总纲!Q30</f>
        <v>4.7882248958931646</v>
      </c>
      <c r="F30" s="6">
        <f>[1]节奏总纲!R30</f>
        <v>3.9492271704214725</v>
      </c>
      <c r="G30" s="6">
        <f>[1]节奏总纲!S30</f>
        <v>2.9205477835554587</v>
      </c>
      <c r="H30" s="6">
        <f>[1]节奏总纲!T30</f>
        <v>1.6290630803228208</v>
      </c>
      <c r="J30" s="6">
        <v>27</v>
      </c>
      <c r="K30" s="6">
        <f>[1]节奏总纲!W30</f>
        <v>0.43515290480829272</v>
      </c>
      <c r="L30" s="6">
        <f>[1]节奏总纲!X30</f>
        <v>0.37948095142414662</v>
      </c>
      <c r="M30" s="6">
        <f>[1]节奏总纲!Y30</f>
        <v>0.31206404489719253</v>
      </c>
      <c r="N30" s="6">
        <f>[1]节奏总纲!Z30</f>
        <v>0.2291280765277488</v>
      </c>
      <c r="O30" s="6">
        <f>[1]节奏总纲!AA30</f>
        <v>0.12944209232130111</v>
      </c>
      <c r="Q30" s="6">
        <v>27</v>
      </c>
      <c r="R30" s="6">
        <f>[1]节奏总纲!AD30</f>
        <v>48.071211008105138</v>
      </c>
      <c r="S30" s="6">
        <f>[1]节奏总纲!AE30</f>
        <v>49.981218513907905</v>
      </c>
      <c r="T30" s="6">
        <f>[1]节奏总纲!AF30</f>
        <v>52.705993248660157</v>
      </c>
      <c r="U30" s="6">
        <f>[1]节奏总纲!AG30</f>
        <v>57.175765669822162</v>
      </c>
      <c r="V30" s="6">
        <f>[1]节奏总纲!AH30</f>
        <v>65.541743280100334</v>
      </c>
      <c r="Z30" s="6">
        <v>27</v>
      </c>
      <c r="AA30" s="6">
        <f>[1]节奏总纲!AM30</f>
        <v>17.314186320787698</v>
      </c>
      <c r="AB30" s="6">
        <f>[1]节奏总纲!AN30</f>
        <v>13.851349056630159</v>
      </c>
      <c r="AC30" s="6">
        <f>[1]节奏总纲!AO30</f>
        <v>10.388511792472618</v>
      </c>
      <c r="AD30" s="6">
        <f>[1]节奏总纲!AP30</f>
        <v>6.9256745283150796</v>
      </c>
      <c r="AE30" s="6">
        <f>[1]节奏总纲!AQ30</f>
        <v>3.4628372641575398</v>
      </c>
      <c r="AG30" s="6">
        <v>27</v>
      </c>
      <c r="AH30" s="6">
        <f>[1]节奏总纲!AT30</f>
        <v>2.6532639032265983</v>
      </c>
      <c r="AI30" s="6">
        <f>[1]节奏总纲!AU30</f>
        <v>2.1226111225812794</v>
      </c>
      <c r="AJ30" s="6">
        <f>[1]节奏总纲!AV30</f>
        <v>1.5919583419359586</v>
      </c>
      <c r="AK30" s="6">
        <f>[1]节奏总纲!AW30</f>
        <v>1.0613055612906397</v>
      </c>
      <c r="AL30" s="6">
        <f>[1]节奏总纲!AX30</f>
        <v>0.53065278064531984</v>
      </c>
      <c r="AN30" s="6">
        <v>27</v>
      </c>
      <c r="AO30" s="6">
        <f>[1]节奏总纲!BA30</f>
        <v>29.684232400152801</v>
      </c>
      <c r="AP30" s="6">
        <f>[1]节奏总纲!BB30</f>
        <v>31.066913270913183</v>
      </c>
      <c r="AQ30" s="6">
        <f>[1]节奏总纲!BC30</f>
        <v>32.842201900114915</v>
      </c>
      <c r="AR30" s="6">
        <f>[1]节奏总纲!BD30</f>
        <v>35.390363423454687</v>
      </c>
      <c r="AS30" s="6">
        <f>[1]节奏总纲!BE30</f>
        <v>40.052446592012309</v>
      </c>
      <c r="AW30" s="6">
        <v>27</v>
      </c>
      <c r="AX30" s="6">
        <f>[1]节奏总纲!BQ30</f>
        <v>41.947199016886806</v>
      </c>
      <c r="AY30" s="6">
        <f>[1]节奏总纲!BR30</f>
        <v>40.787439392565133</v>
      </c>
      <c r="AZ30" s="6">
        <f>[1]节奏总纲!BS30</f>
        <v>39.486304880774611</v>
      </c>
      <c r="BA30" s="6">
        <f>[1]节奏总纲!BT30</f>
        <v>38.056251761612167</v>
      </c>
      <c r="BB30" s="6">
        <f>[1]节奏总纲!BU30</f>
        <v>36.474789469426575</v>
      </c>
      <c r="BD30" s="6">
        <v>27</v>
      </c>
      <c r="BE30" s="6">
        <f>[1]节奏总纲!BX30</f>
        <v>20.246416839245761</v>
      </c>
      <c r="BF30" s="6">
        <f>[1]节奏总纲!BY30</f>
        <v>20.730530825071739</v>
      </c>
      <c r="BG30" s="6">
        <f>[1]节奏总纲!BZ30</f>
        <v>21.274723266233853</v>
      </c>
      <c r="BH30" s="6">
        <f>[1]节奏总纲!CA30</f>
        <v>21.881755925323187</v>
      </c>
      <c r="BI30" s="6">
        <f>[1]节奏总纲!CB30</f>
        <v>22.50487323022379</v>
      </c>
    </row>
    <row r="31" spans="2:61" x14ac:dyDescent="0.2">
      <c r="B31" s="6">
        <f>[1]节奏总纲!N31</f>
        <v>38</v>
      </c>
      <c r="C31" s="6">
        <v>28</v>
      </c>
      <c r="D31" s="6">
        <f>[1]节奏总纲!P31</f>
        <v>5.9644045063689921</v>
      </c>
      <c r="E31" s="6">
        <f>[1]节奏总纲!Q31</f>
        <v>5.1914176823435705</v>
      </c>
      <c r="F31" s="6">
        <f>[1]节奏总纲!R31</f>
        <v>4.2752851501652938</v>
      </c>
      <c r="G31" s="6">
        <f>[1]节奏总纲!S31</f>
        <v>3.1653094715300236</v>
      </c>
      <c r="H31" s="6">
        <f>[1]节奏总纲!T31</f>
        <v>1.7738139001941382</v>
      </c>
      <c r="J31" s="6">
        <v>28</v>
      </c>
      <c r="K31" s="6">
        <f>[1]节奏总纲!W31</f>
        <v>0.46638533551910744</v>
      </c>
      <c r="L31" s="6">
        <f>[1]节奏总纲!X31</f>
        <v>0.4031927864504059</v>
      </c>
      <c r="M31" s="6">
        <f>[1]节奏总纲!Y31</f>
        <v>0.32605797974382122</v>
      </c>
      <c r="N31" s="6">
        <f>[1]节奏总纲!Z31</f>
        <v>0.24476168797456488</v>
      </c>
      <c r="O31" s="6">
        <f>[1]节奏总纲!AA31</f>
        <v>0.14475081987131744</v>
      </c>
      <c r="Q31" s="6">
        <v>28</v>
      </c>
      <c r="R31" s="6">
        <f>[1]节奏总纲!AD31</f>
        <v>48.571351621712928</v>
      </c>
      <c r="S31" s="6">
        <f>[1]节奏总纲!AE31</f>
        <v>50.509688493127967</v>
      </c>
      <c r="T31" s="6">
        <f>[1]节奏总纲!AF31</f>
        <v>53.212684955585161</v>
      </c>
      <c r="U31" s="6">
        <f>[1]节奏总纲!AG31</f>
        <v>57.699988965458331</v>
      </c>
      <c r="V31" s="6">
        <f>[1]节奏总纲!AH31</f>
        <v>66.076345334947405</v>
      </c>
      <c r="Z31" s="6">
        <v>28</v>
      </c>
      <c r="AA31" s="6">
        <f>[1]节奏总纲!AM31</f>
        <v>20.42625995518307</v>
      </c>
      <c r="AB31" s="6">
        <f>[1]节奏总纲!AN31</f>
        <v>16.341007964146456</v>
      </c>
      <c r="AC31" s="6">
        <f>[1]节奏总纲!AO31</f>
        <v>12.255755973109842</v>
      </c>
      <c r="AD31" s="6">
        <f>[1]节奏总纲!AP31</f>
        <v>8.1705039820732281</v>
      </c>
      <c r="AE31" s="6">
        <f>[1]节奏总纲!AQ31</f>
        <v>4.0852519910366141</v>
      </c>
      <c r="AG31" s="6">
        <v>28</v>
      </c>
      <c r="AH31" s="6">
        <f>[1]节奏总纲!AT31</f>
        <v>3.1120736343953723</v>
      </c>
      <c r="AI31" s="6">
        <f>[1]节奏总纲!AU31</f>
        <v>2.4896589075162971</v>
      </c>
      <c r="AJ31" s="6">
        <f>[1]节奏总纲!AV31</f>
        <v>1.8672441806372237</v>
      </c>
      <c r="AK31" s="6">
        <f>[1]节奏总纲!AW31</f>
        <v>1.2448294537581486</v>
      </c>
      <c r="AL31" s="6">
        <f>[1]节奏总纲!AX31</f>
        <v>0.62241472687907429</v>
      </c>
      <c r="AN31" s="6">
        <v>28</v>
      </c>
      <c r="AO31" s="6">
        <f>[1]节奏总纲!BA31</f>
        <v>29.918134325965539</v>
      </c>
      <c r="AP31" s="6">
        <f>[1]节奏总纲!BB31</f>
        <v>31.280110398778046</v>
      </c>
      <c r="AQ31" s="6">
        <f>[1]节奏总纲!BC31</f>
        <v>33.072726100175295</v>
      </c>
      <c r="AR31" s="6">
        <f>[1]节奏总纲!BD31</f>
        <v>35.634340563113874</v>
      </c>
      <c r="AS31" s="6">
        <f>[1]节奏总纲!BE31</f>
        <v>40.28554255651148</v>
      </c>
      <c r="AW31" s="6">
        <v>28</v>
      </c>
      <c r="AX31" s="6">
        <f>[1]节奏总纲!BQ31</f>
        <v>44.207309026381338</v>
      </c>
      <c r="AY31" s="6">
        <f>[1]节奏总纲!BR31</f>
        <v>43.001962251090099</v>
      </c>
      <c r="AZ31" s="6">
        <f>[1]节奏总纲!BS31</f>
        <v>41.684581461949612</v>
      </c>
      <c r="BA31" s="6">
        <f>[1]节奏总纲!BT31</f>
        <v>40.269613788949812</v>
      </c>
      <c r="BB31" s="6">
        <f>[1]节奏总纲!BU31</f>
        <v>38.716188571600512</v>
      </c>
      <c r="BD31" s="6">
        <v>28</v>
      </c>
      <c r="BE31" s="6">
        <f>[1]节奏总纲!BX31</f>
        <v>20.709789085251497</v>
      </c>
      <c r="BF31" s="6">
        <f>[1]节奏总纲!BY31</f>
        <v>21.196432625118295</v>
      </c>
      <c r="BG31" s="6">
        <f>[1]节奏总纲!BZ31</f>
        <v>21.73332002826092</v>
      </c>
      <c r="BH31" s="6">
        <f>[1]节奏总纲!CA31</f>
        <v>22.338424098785335</v>
      </c>
      <c r="BI31" s="6">
        <f>[1]节奏总纲!CB31</f>
        <v>23.020448156730307</v>
      </c>
    </row>
    <row r="32" spans="2:61" x14ac:dyDescent="0.2">
      <c r="B32" s="6">
        <f>[1]节奏总纲!N32</f>
        <v>39</v>
      </c>
      <c r="C32" s="6">
        <v>29</v>
      </c>
      <c r="D32" s="6">
        <f>[1]节奏总纲!P32</f>
        <v>6.4642639322944575</v>
      </c>
      <c r="E32" s="6">
        <f>[1]节奏总纲!Q32</f>
        <v>5.6323131642081607</v>
      </c>
      <c r="F32" s="6">
        <f>[1]节奏总纲!R32</f>
        <v>4.6510378992858623</v>
      </c>
      <c r="G32" s="6">
        <f>[1]节奏总纲!S32</f>
        <v>3.4532097926316991</v>
      </c>
      <c r="H32" s="6">
        <f>[1]节奏总纲!T32</f>
        <v>1.9366934741154194</v>
      </c>
      <c r="J32" s="6">
        <v>29</v>
      </c>
      <c r="K32" s="6">
        <f>[1]节奏总纲!W32</f>
        <v>0.49985942592546539</v>
      </c>
      <c r="L32" s="6">
        <f>[1]节奏总纲!X32</f>
        <v>0.44089548186459027</v>
      </c>
      <c r="M32" s="6">
        <f>[1]节奏总纲!Y32</f>
        <v>0.37575274912056855</v>
      </c>
      <c r="N32" s="6">
        <f>[1]节奏总纲!Z32</f>
        <v>0.28790032110167552</v>
      </c>
      <c r="O32" s="6">
        <f>[1]节奏总纲!AA32</f>
        <v>0.16287957392128116</v>
      </c>
      <c r="Q32" s="6">
        <v>29</v>
      </c>
      <c r="R32" s="6">
        <f>[1]节奏总纲!AD32</f>
        <v>49.066704614192936</v>
      </c>
      <c r="S32" s="6">
        <f>[1]节奏总纲!AE32</f>
        <v>51.033341828534468</v>
      </c>
      <c r="T32" s="6">
        <f>[1]节奏总纲!AF32</f>
        <v>53.719431255885922</v>
      </c>
      <c r="U32" s="6">
        <f>[1]节奏总纲!AG32</f>
        <v>58.210135614815364</v>
      </c>
      <c r="V32" s="6">
        <f>[1]节奏总纲!AH32</f>
        <v>66.589764070576265</v>
      </c>
      <c r="Z32" s="6">
        <v>29</v>
      </c>
      <c r="AA32" s="6">
        <f>[1]节奏总纲!AM32</f>
        <v>24.074703862418847</v>
      </c>
      <c r="AB32" s="6">
        <f>[1]节奏总纲!AN32</f>
        <v>19.259763089935078</v>
      </c>
      <c r="AC32" s="6">
        <f>[1]节奏总纲!AO32</f>
        <v>14.444822317451308</v>
      </c>
      <c r="AD32" s="6">
        <f>[1]节奏总纲!AP32</f>
        <v>9.6298815449675388</v>
      </c>
      <c r="AE32" s="6">
        <f>[1]节奏总纲!AQ32</f>
        <v>4.8149407724837694</v>
      </c>
      <c r="AG32" s="6">
        <v>29</v>
      </c>
      <c r="AH32" s="6">
        <f>[1]节奏总纲!AT32</f>
        <v>3.6484439072357766</v>
      </c>
      <c r="AI32" s="6">
        <f>[1]节奏总纲!AU32</f>
        <v>2.9187551257886213</v>
      </c>
      <c r="AJ32" s="6">
        <f>[1]节奏总纲!AV32</f>
        <v>2.189066344341466</v>
      </c>
      <c r="AK32" s="6">
        <f>[1]节奏总纲!AW32</f>
        <v>1.4593775628943106</v>
      </c>
      <c r="AL32" s="6">
        <f>[1]节奏总纲!AX32</f>
        <v>0.72968878144715532</v>
      </c>
      <c r="AN32" s="6">
        <v>29</v>
      </c>
      <c r="AO32" s="6">
        <f>[1]节奏总纲!BA32</f>
        <v>30.12980063735499</v>
      </c>
      <c r="AP32" s="6">
        <f>[1]节奏总纲!BB32</f>
        <v>31.493307526642905</v>
      </c>
      <c r="AQ32" s="6">
        <f>[1]节奏总纲!BC32</f>
        <v>33.280329748032408</v>
      </c>
      <c r="AR32" s="6">
        <f>[1]节奏总纲!BD32</f>
        <v>35.878317702773053</v>
      </c>
      <c r="AS32" s="6">
        <f>[1]节奏总纲!BE32</f>
        <v>40.518638521010644</v>
      </c>
      <c r="AW32" s="6">
        <v>29</v>
      </c>
      <c r="AX32" s="6">
        <f>[1]节奏总纲!BQ32</f>
        <v>46.472959498348729</v>
      </c>
      <c r="AY32" s="6">
        <f>[1]节奏总纲!BR32</f>
        <v>45.255017621525596</v>
      </c>
      <c r="AZ32" s="6">
        <f>[1]节奏总纲!BS32</f>
        <v>43.924726999026539</v>
      </c>
      <c r="BA32" s="6">
        <f>[1]节奏总纲!BT32</f>
        <v>42.440671676816109</v>
      </c>
      <c r="BB32" s="6">
        <f>[1]节奏总纲!BU32</f>
        <v>40.873232138623273</v>
      </c>
      <c r="BD32" s="6">
        <v>29</v>
      </c>
      <c r="BE32" s="6">
        <f>[1]节奏总纲!BX32</f>
        <v>21.175328404170024</v>
      </c>
      <c r="BF32" s="6">
        <f>[1]节奏总纲!BY32</f>
        <v>21.66151840648989</v>
      </c>
      <c r="BG32" s="6">
        <f>[1]节奏总纲!BZ32</f>
        <v>22.222544796364009</v>
      </c>
      <c r="BH32" s="6">
        <f>[1]节奏总纲!CA32</f>
        <v>22.854718731192797</v>
      </c>
      <c r="BI32" s="6">
        <f>[1]节奏总纲!CB32</f>
        <v>23.517361184365331</v>
      </c>
    </row>
    <row r="33" spans="2:61" x14ac:dyDescent="0.2">
      <c r="B33" s="6">
        <f>[1]节奏总纲!N33</f>
        <v>40</v>
      </c>
      <c r="C33" s="6">
        <v>30</v>
      </c>
      <c r="D33" s="6">
        <f>[1]节奏总纲!P33</f>
        <v>7</v>
      </c>
      <c r="E33" s="6">
        <f>[1]节奏总纲!Q33</f>
        <v>6.1025999999999998</v>
      </c>
      <c r="F33" s="6">
        <f>[1]节奏总纲!R33</f>
        <v>5.0421000000000005</v>
      </c>
      <c r="G33" s="6">
        <f>[1]节奏总纲!S33</f>
        <v>3.7428999999999997</v>
      </c>
      <c r="H33" s="6">
        <f>[1]节奏总纲!T33</f>
        <v>2.1006999999999998</v>
      </c>
      <c r="J33" s="6">
        <v>30</v>
      </c>
      <c r="K33" s="6">
        <f>[1]节奏总纲!W33</f>
        <v>0.5357360677055425</v>
      </c>
      <c r="L33" s="6">
        <f>[1]节奏总纲!X33</f>
        <v>0.47028683579183905</v>
      </c>
      <c r="M33" s="6">
        <f>[1]节奏总纲!Y33</f>
        <v>0.39106210071413816</v>
      </c>
      <c r="N33" s="6">
        <f>[1]节奏总纲!Z33</f>
        <v>0.28969020736830053</v>
      </c>
      <c r="O33" s="6">
        <f>[1]节奏总纲!AA33</f>
        <v>0.16400652588458042</v>
      </c>
      <c r="Q33" s="6">
        <v>30</v>
      </c>
      <c r="R33" s="6">
        <f>[1]节奏总纲!AD33</f>
        <v>49.533352307096472</v>
      </c>
      <c r="S33" s="6">
        <f>[1]节奏总纲!AE33</f>
        <v>51.497823295559343</v>
      </c>
      <c r="T33" s="6">
        <f>[1]节奏总纲!AF33</f>
        <v>54.213705787583436</v>
      </c>
      <c r="U33" s="6">
        <f>[1]节奏总纲!AG33</f>
        <v>58.701446767877648</v>
      </c>
      <c r="V33" s="6">
        <f>[1]节奏总纲!AH33</f>
        <v>67.097551508592701</v>
      </c>
      <c r="Z33" s="6">
        <v>30</v>
      </c>
      <c r="AA33" s="6">
        <f>[1]节奏总纲!AM33</f>
        <v>28.35</v>
      </c>
      <c r="AB33" s="6">
        <f>[1]节奏总纲!AN33</f>
        <v>22.680000000000003</v>
      </c>
      <c r="AC33" s="6">
        <f>[1]节奏总纲!AO33</f>
        <v>17.010000000000002</v>
      </c>
      <c r="AD33" s="6">
        <f>[1]节奏总纲!AP33</f>
        <v>11.340000000000002</v>
      </c>
      <c r="AE33" s="6">
        <f>[1]节奏总纲!AQ33</f>
        <v>5.6700000000000008</v>
      </c>
      <c r="AG33" s="6">
        <v>30</v>
      </c>
      <c r="AH33" s="6">
        <f>[1]节奏总纲!AT33</f>
        <v>4.2752961375811545</v>
      </c>
      <c r="AI33" s="6">
        <f>[1]节奏总纲!AU33</f>
        <v>3.4202369100649257</v>
      </c>
      <c r="AJ33" s="6">
        <f>[1]节奏总纲!AV33</f>
        <v>2.5651776825486934</v>
      </c>
      <c r="AK33" s="6">
        <f>[1]节奏总纲!AW33</f>
        <v>1.7101184550324628</v>
      </c>
      <c r="AL33" s="6">
        <f>[1]节奏总纲!AX33</f>
        <v>0.85505922751623142</v>
      </c>
      <c r="AN33" s="6">
        <v>30</v>
      </c>
      <c r="AO33" s="6">
        <f>[1]节奏总纲!BA33</f>
        <v>30.329493925593439</v>
      </c>
      <c r="AP33" s="6">
        <f>[1]节奏总纲!BB33</f>
        <v>31.706504654507764</v>
      </c>
      <c r="AQ33" s="6">
        <f>[1]节奏总纲!BC33</f>
        <v>33.487933395889513</v>
      </c>
      <c r="AR33" s="6">
        <f>[1]节奏总纲!BD33</f>
        <v>36.105477566569242</v>
      </c>
      <c r="AS33" s="6">
        <f>[1]节奏总纲!BE33</f>
        <v>40.751734485509814</v>
      </c>
      <c r="AW33" s="6">
        <v>30</v>
      </c>
      <c r="AX33" s="6">
        <f>[1]节奏总纲!BQ33</f>
        <v>48.746400836475651</v>
      </c>
      <c r="AY33" s="6">
        <f>[1]节奏总纲!BR33</f>
        <v>47.534861085979394</v>
      </c>
      <c r="AZ33" s="6">
        <f>[1]节奏总纲!BS33</f>
        <v>46.203853617695223</v>
      </c>
      <c r="BA33" s="6">
        <f>[1]节奏总纲!BT33</f>
        <v>44.710696649522191</v>
      </c>
      <c r="BB33" s="6">
        <f>[1]节奏总纲!BU33</f>
        <v>43.073827164214144</v>
      </c>
      <c r="BD33" s="6">
        <v>30</v>
      </c>
      <c r="BE33" s="6">
        <f>[1]节奏总纲!BX33</f>
        <v>21.627432338833255</v>
      </c>
      <c r="BF33" s="6">
        <f>[1]节奏总纲!BY33</f>
        <v>22.133969730796721</v>
      </c>
      <c r="BG33" s="6">
        <f>[1]节奏总纲!BZ33</f>
        <v>22.690075277664143</v>
      </c>
      <c r="BH33" s="6">
        <f>[1]节奏总纲!CA33</f>
        <v>23.318316384114386</v>
      </c>
      <c r="BI33" s="6">
        <f>[1]节奏总纲!CB33</f>
        <v>24.015075841763835</v>
      </c>
    </row>
    <row r="34" spans="2:61" x14ac:dyDescent="0.2">
      <c r="B34" s="6">
        <f>[1]节奏总纲!N34</f>
        <v>41</v>
      </c>
      <c r="C34" s="6">
        <v>31</v>
      </c>
      <c r="D34" s="6">
        <f>[1]节奏总纲!P34</f>
        <v>7.5741877002903433</v>
      </c>
      <c r="E34" s="6">
        <f>[1]节奏总纲!Q34</f>
        <v>6.6115084435834408</v>
      </c>
      <c r="F34" s="6">
        <f>[1]节奏总纲!R34</f>
        <v>5.4632615882194253</v>
      </c>
      <c r="G34" s="6">
        <f>[1]节奏总纲!S34</f>
        <v>4.052190419655334</v>
      </c>
      <c r="H34" s="6">
        <f>[1]节奏总纲!T34</f>
        <v>2.2783156602473356</v>
      </c>
      <c r="J34" s="6">
        <v>31</v>
      </c>
      <c r="K34" s="6">
        <f>[1]节奏总纲!W34</f>
        <v>0.57418770029034327</v>
      </c>
      <c r="L34" s="6">
        <f>[1]节奏总纲!X34</f>
        <v>0.50890844358344101</v>
      </c>
      <c r="M34" s="6">
        <f>[1]节奏总纲!Y34</f>
        <v>0.42116158821942484</v>
      </c>
      <c r="N34" s="6">
        <f>[1]节奏总纲!Z34</f>
        <v>0.30929041965533433</v>
      </c>
      <c r="O34" s="6">
        <f>[1]节奏总纲!AA34</f>
        <v>0.17761566024733577</v>
      </c>
      <c r="Q34" s="6">
        <v>31</v>
      </c>
      <c r="R34" s="6">
        <f>[1]节奏总纲!AD34</f>
        <v>50</v>
      </c>
      <c r="S34" s="6">
        <f>[1]节奏总纲!AE34</f>
        <v>51.96230476258421</v>
      </c>
      <c r="T34" s="6">
        <f>[1]节奏总纲!AF34</f>
        <v>54.692509339255828</v>
      </c>
      <c r="U34" s="6">
        <f>[1]节奏总纲!AG34</f>
        <v>59.178112178215827</v>
      </c>
      <c r="V34" s="6">
        <f>[1]节奏总纲!AH34</f>
        <v>67.582949939226467</v>
      </c>
      <c r="Z34" s="6">
        <v>31</v>
      </c>
      <c r="AA34" s="6">
        <f>[1]节奏总纲!AM34</f>
        <v>33.357679571112705</v>
      </c>
      <c r="AB34" s="6">
        <f>[1]节奏总纲!AN34</f>
        <v>26.686143656890167</v>
      </c>
      <c r="AC34" s="6">
        <f>[1]节奏总纲!AO34</f>
        <v>20.014607742667621</v>
      </c>
      <c r="AD34" s="6">
        <f>[1]节奏总纲!AP34</f>
        <v>13.343071828445083</v>
      </c>
      <c r="AE34" s="6">
        <f>[1]节奏总纲!AQ34</f>
        <v>6.6715359142225417</v>
      </c>
      <c r="AG34" s="6">
        <v>31</v>
      </c>
      <c r="AH34" s="6">
        <f>[1]节奏总纲!AT34</f>
        <v>5.0076795711127033</v>
      </c>
      <c r="AI34" s="6">
        <f>[1]节奏总纲!AU34</f>
        <v>4.0061436568901634</v>
      </c>
      <c r="AJ34" s="6">
        <f>[1]节奏总纲!AV34</f>
        <v>3.0046077426676199</v>
      </c>
      <c r="AK34" s="6">
        <f>[1]节奏总纲!AW34</f>
        <v>2.0030718284450817</v>
      </c>
      <c r="AL34" s="6">
        <f>[1]节奏总纲!AX34</f>
        <v>1.0015359142225408</v>
      </c>
      <c r="AN34" s="6">
        <v>31</v>
      </c>
      <c r="AO34" s="6">
        <f>[1]节奏总纲!BA34</f>
        <v>30.529187213831889</v>
      </c>
      <c r="AP34" s="6">
        <f>[1]节奏总纲!BB34</f>
        <v>31.919701782372627</v>
      </c>
      <c r="AQ34" s="6">
        <f>[1]节奏总纲!BC34</f>
        <v>33.695537043746626</v>
      </c>
      <c r="AR34" s="6">
        <f>[1]节奏总纲!BD34</f>
        <v>36.315904388158508</v>
      </c>
      <c r="AS34" s="6">
        <f>[1]节奏总纲!BE34</f>
        <v>40.984830450008978</v>
      </c>
      <c r="AW34" s="6">
        <v>31</v>
      </c>
      <c r="AX34" s="6">
        <f>[1]节奏总纲!BQ34</f>
        <v>51.024751728602688</v>
      </c>
      <c r="AY34" s="6">
        <f>[1]节奏总纲!BR34</f>
        <v>49.81327866937707</v>
      </c>
      <c r="AZ34" s="6">
        <f>[1]节奏总纲!BS34</f>
        <v>48.49295716189016</v>
      </c>
      <c r="BA34" s="6">
        <f>[1]节奏总纲!BT34</f>
        <v>47.007818211309306</v>
      </c>
      <c r="BB34" s="6">
        <f>[1]节奏总纲!BU34</f>
        <v>45.378719658137989</v>
      </c>
      <c r="BD34" s="6">
        <v>31</v>
      </c>
      <c r="BE34" s="6">
        <f>[1]节奏总纲!BX34</f>
        <v>22.095189537639744</v>
      </c>
      <c r="BF34" s="6">
        <f>[1]节奏总纲!BY34</f>
        <v>22.590285126353667</v>
      </c>
      <c r="BG34" s="6">
        <f>[1]节奏总纲!BZ34</f>
        <v>23.164669534623123</v>
      </c>
      <c r="BH34" s="6">
        <f>[1]节奏总纲!CA34</f>
        <v>23.790108012583765</v>
      </c>
      <c r="BI34" s="6">
        <f>[1]节奏总纲!CB34</f>
        <v>24.476288482572343</v>
      </c>
    </row>
    <row r="35" spans="2:61" x14ac:dyDescent="0.2">
      <c r="B35" s="6">
        <f>[1]节奏总纲!N35</f>
        <v>42</v>
      </c>
      <c r="C35" s="6">
        <v>32</v>
      </c>
      <c r="D35" s="6">
        <f>[1]节奏总纲!P35</f>
        <v>8.189586839976279</v>
      </c>
      <c r="E35" s="6">
        <f>[1]节奏总纲!Q35</f>
        <v>7.1519661873512845</v>
      </c>
      <c r="F35" s="6">
        <f>[1]节奏总纲!R35</f>
        <v>5.906330028990892</v>
      </c>
      <c r="G35" s="6">
        <f>[1]节奏总纲!S35</f>
        <v>4.3855237528072974</v>
      </c>
      <c r="H35" s="6">
        <f>[1]节奏总纲!T35</f>
        <v>2.46506563883286</v>
      </c>
      <c r="J35" s="6">
        <v>32</v>
      </c>
      <c r="K35" s="6">
        <f>[1]节奏总纲!W35</f>
        <v>0.61539913968593574</v>
      </c>
      <c r="L35" s="6">
        <f>[1]节奏总纲!X35</f>
        <v>0.54045774376784372</v>
      </c>
      <c r="M35" s="6">
        <f>[1]节奏总纲!Y35</f>
        <v>0.44306844077146668</v>
      </c>
      <c r="N35" s="6">
        <f>[1]节奏总纲!Z35</f>
        <v>0.33333333315196345</v>
      </c>
      <c r="O35" s="6">
        <f>[1]节奏总纲!AA35</f>
        <v>0.18674997858552445</v>
      </c>
      <c r="Q35" s="6">
        <v>32</v>
      </c>
      <c r="R35" s="6">
        <f>[1]节奏总纲!AD35</f>
        <v>50.435397692903535</v>
      </c>
      <c r="S35" s="6">
        <f>[1]节奏总纲!AE35</f>
        <v>52.391506955233744</v>
      </c>
      <c r="T35" s="6">
        <f>[1]节奏总纲!AF35</f>
        <v>55.159275389027101</v>
      </c>
      <c r="U35" s="6">
        <f>[1]节奏总纲!AG35</f>
        <v>59.632093520341421</v>
      </c>
      <c r="V35" s="6">
        <f>[1]节奏总纲!AH35</f>
        <v>68.063981730538742</v>
      </c>
      <c r="Z35" s="6">
        <v>32</v>
      </c>
      <c r="AA35" s="6">
        <f>[1]节奏总纲!AM35</f>
        <v>39.220797956048642</v>
      </c>
      <c r="AB35" s="6">
        <f>[1]节奏总纲!AN35</f>
        <v>31.376638364838914</v>
      </c>
      <c r="AC35" s="6">
        <f>[1]节奏总纲!AO35</f>
        <v>23.532478773629183</v>
      </c>
      <c r="AD35" s="6">
        <f>[1]节奏总纲!AP35</f>
        <v>15.688319182419457</v>
      </c>
      <c r="AE35" s="6">
        <f>[1]节奏总纲!AQ35</f>
        <v>7.8441595912097286</v>
      </c>
      <c r="AG35" s="6">
        <v>32</v>
      </c>
      <c r="AH35" s="6">
        <f>[1]节奏总纲!AT35</f>
        <v>5.8631183849359374</v>
      </c>
      <c r="AI35" s="6">
        <f>[1]节奏总纲!AU35</f>
        <v>4.6904947079487478</v>
      </c>
      <c r="AJ35" s="6">
        <f>[1]节奏总纲!AV35</f>
        <v>3.5178710309615617</v>
      </c>
      <c r="AK35" s="6">
        <f>[1]节奏总纲!AW35</f>
        <v>2.3452473539743739</v>
      </c>
      <c r="AL35" s="6">
        <f>[1]节奏总纲!AX35</f>
        <v>1.1726236769871869</v>
      </c>
      <c r="AN35" s="6">
        <v>32</v>
      </c>
      <c r="AO35" s="6">
        <f>[1]节奏总纲!BA35</f>
        <v>30.728880502070336</v>
      </c>
      <c r="AP35" s="6">
        <f>[1]节奏总纲!BB35</f>
        <v>32.113552950216736</v>
      </c>
      <c r="AQ35" s="6">
        <f>[1]节奏总纲!BC35</f>
        <v>33.903140691603731</v>
      </c>
      <c r="AR35" s="6">
        <f>[1]节奏总纲!BD35</f>
        <v>36.526331209747774</v>
      </c>
      <c r="AS35" s="6">
        <f>[1]节奏总纲!BE35</f>
        <v>41.188041754455355</v>
      </c>
      <c r="AW35" s="6">
        <v>32</v>
      </c>
      <c r="AX35" s="6">
        <f>[1]节奏总纲!BQ35</f>
        <v>53.291472423922521</v>
      </c>
      <c r="AY35" s="6">
        <f>[1]节奏总纲!BR35</f>
        <v>52.125901161769718</v>
      </c>
      <c r="AZ35" s="6">
        <f>[1]节奏总纲!BS35</f>
        <v>50.840747976078326</v>
      </c>
      <c r="BA35" s="6">
        <f>[1]节奏总纲!BT35</f>
        <v>49.375604977850649</v>
      </c>
      <c r="BB35" s="6">
        <f>[1]节奏总纲!BU35</f>
        <v>47.775197036238126</v>
      </c>
      <c r="BD35" s="6">
        <v>32</v>
      </c>
      <c r="BE35" s="6">
        <f>[1]节奏总纲!BX35</f>
        <v>22.536630202092223</v>
      </c>
      <c r="BF35" s="6">
        <f>[1]节奏总纲!BY35</f>
        <v>23.063701323157773</v>
      </c>
      <c r="BG35" s="6">
        <f>[1]节奏总纲!BZ35</f>
        <v>23.615240622314541</v>
      </c>
      <c r="BH35" s="6">
        <f>[1]节奏总纲!CA35</f>
        <v>24.25413190852499</v>
      </c>
      <c r="BI35" s="6">
        <f>[1]节奏总纲!CB35</f>
        <v>24.96122010782668</v>
      </c>
    </row>
    <row r="36" spans="2:61" x14ac:dyDescent="0.2">
      <c r="B36" s="6">
        <f>[1]节奏总纲!N36</f>
        <v>43</v>
      </c>
      <c r="C36" s="6">
        <v>33</v>
      </c>
      <c r="D36" s="6">
        <f>[1]节奏总纲!P36</f>
        <v>8.8491553067593287</v>
      </c>
      <c r="E36" s="6">
        <f>[1]节奏总纲!Q36</f>
        <v>7.7120388498407557</v>
      </c>
      <c r="F36" s="6">
        <f>[1]节奏总纲!R36</f>
        <v>6.3696219898053652</v>
      </c>
      <c r="G36" s="6">
        <f>[1]节奏总纲!S36</f>
        <v>4.736067920177593</v>
      </c>
      <c r="H36" s="6">
        <f>[1]节奏总纲!T36</f>
        <v>2.6627108318038819</v>
      </c>
      <c r="J36" s="6">
        <v>33</v>
      </c>
      <c r="K36" s="6">
        <f>[1]节奏总纲!W36</f>
        <v>0.6595684667830497</v>
      </c>
      <c r="L36" s="6">
        <f>[1]节奏总纲!X36</f>
        <v>0.56007266248947118</v>
      </c>
      <c r="M36" s="6">
        <f>[1]节奏总纲!Y36</f>
        <v>0.46329196081447321</v>
      </c>
      <c r="N36" s="6">
        <f>[1]节奏总纲!Z36</f>
        <v>0.35054416737029559</v>
      </c>
      <c r="O36" s="6">
        <f>[1]节奏总纲!AA36</f>
        <v>0.1976451929710219</v>
      </c>
      <c r="Q36" s="6">
        <v>33</v>
      </c>
      <c r="R36" s="6">
        <f>[1]节奏总纲!AD36</f>
        <v>50.870795385807064</v>
      </c>
      <c r="S36" s="6">
        <f>[1]节奏总纲!AE36</f>
        <v>52.81759316022675</v>
      </c>
      <c r="T36" s="6">
        <f>[1]节奏总纲!AF36</f>
        <v>55.604435245632025</v>
      </c>
      <c r="U36" s="6">
        <f>[1]节奏总纲!AG36</f>
        <v>60.078368706270226</v>
      </c>
      <c r="V36" s="6">
        <f>[1]节奏总纲!AH36</f>
        <v>68.518369035696878</v>
      </c>
      <c r="Z36" s="6">
        <v>33</v>
      </c>
      <c r="AA36" s="6">
        <f>[1]节奏总纲!AM36</f>
        <v>46.082812923199413</v>
      </c>
      <c r="AB36" s="6">
        <f>[1]节奏总纲!AN36</f>
        <v>36.866250338559531</v>
      </c>
      <c r="AC36" s="6">
        <f>[1]节奏总纲!AO36</f>
        <v>27.649687753919647</v>
      </c>
      <c r="AD36" s="6">
        <f>[1]节奏总纲!AP36</f>
        <v>18.433125169279766</v>
      </c>
      <c r="AE36" s="6">
        <f>[1]节奏总纲!AQ36</f>
        <v>9.2165625846398829</v>
      </c>
      <c r="AG36" s="6">
        <v>33</v>
      </c>
      <c r="AH36" s="6">
        <f>[1]节奏总纲!AT36</f>
        <v>6.8620149671507704</v>
      </c>
      <c r="AI36" s="6">
        <f>[1]节奏总纲!AU36</f>
        <v>5.489611973720617</v>
      </c>
      <c r="AJ36" s="6">
        <f>[1]节奏总纲!AV36</f>
        <v>4.1172089802904637</v>
      </c>
      <c r="AK36" s="6">
        <f>[1]节奏总纲!AW36</f>
        <v>2.7448059868603085</v>
      </c>
      <c r="AL36" s="6">
        <f>[1]节奏总纲!AX36</f>
        <v>1.3724029934301543</v>
      </c>
      <c r="AN36" s="6">
        <v>33</v>
      </c>
      <c r="AO36" s="6">
        <f>[1]节奏总纲!BA36</f>
        <v>30.928573790308786</v>
      </c>
      <c r="AP36" s="6">
        <f>[1]节奏总纲!BB36</f>
        <v>32.295715187691279</v>
      </c>
      <c r="AQ36" s="6">
        <f>[1]节奏总纲!BC36</f>
        <v>34.09469189131628</v>
      </c>
      <c r="AR36" s="6">
        <f>[1]节奏总纲!BD36</f>
        <v>36.73675803133704</v>
      </c>
      <c r="AS36" s="6">
        <f>[1]节奏总纲!BE36</f>
        <v>41.389172829914081</v>
      </c>
      <c r="AW36" s="6">
        <v>33</v>
      </c>
      <c r="AX36" s="6">
        <f>[1]节奏总纲!BQ36</f>
        <v>55.562784736889313</v>
      </c>
      <c r="AY36" s="6">
        <f>[1]节奏总纲!BR36</f>
        <v>54.355378546520704</v>
      </c>
      <c r="AZ36" s="6">
        <f>[1]节奏总纲!BS36</f>
        <v>53.035165520933894</v>
      </c>
      <c r="BA36" s="6">
        <f>[1]节奏总纲!BT36</f>
        <v>51.629711452863589</v>
      </c>
      <c r="BB36" s="6">
        <f>[1]节奏总纲!BU36</f>
        <v>50.042836137195067</v>
      </c>
      <c r="BD36" s="6">
        <v>33</v>
      </c>
      <c r="BE36" s="6">
        <f>[1]节奏总纲!BX36</f>
        <v>23.008297311415273</v>
      </c>
      <c r="BF36" s="6">
        <f>[1]节奏总纲!BY36</f>
        <v>23.490868763053822</v>
      </c>
      <c r="BG36" s="6">
        <f>[1]节奏总纲!BZ36</f>
        <v>24.073520379044336</v>
      </c>
      <c r="BH36" s="6">
        <f>[1]节奏总纲!CA36</f>
        <v>24.709259009726921</v>
      </c>
      <c r="BI36" s="6">
        <f>[1]节奏总纲!CB36</f>
        <v>25.404062586103631</v>
      </c>
    </row>
    <row r="37" spans="2:61" x14ac:dyDescent="0.2">
      <c r="B37" s="6">
        <f>[1]节奏总纲!N37</f>
        <v>44</v>
      </c>
      <c r="C37" s="6">
        <v>34</v>
      </c>
      <c r="D37" s="6">
        <f>[1]节奏总纲!P37</f>
        <v>9.5560632861831518</v>
      </c>
      <c r="E37" s="6">
        <f>[1]节奏总纲!Q37</f>
        <v>8.3309759728944712</v>
      </c>
      <c r="F37" s="6">
        <f>[1]节奏总纲!R37</f>
        <v>6.8918328419952886</v>
      </c>
      <c r="G37" s="6">
        <f>[1]节奏总纲!S37</f>
        <v>5.1287391656944967</v>
      </c>
      <c r="H37" s="6">
        <f>[1]节奏总纲!T37</f>
        <v>2.8811530807842201</v>
      </c>
      <c r="J37" s="6">
        <v>34</v>
      </c>
      <c r="K37" s="6">
        <f>[1]节奏总纲!W37</f>
        <v>0.70690797942382311</v>
      </c>
      <c r="L37" s="6">
        <f>[1]节奏总纲!X37</f>
        <v>0.61893712305371551</v>
      </c>
      <c r="M37" s="6">
        <f>[1]节奏总纲!Y37</f>
        <v>0.52221085218992336</v>
      </c>
      <c r="N37" s="6">
        <f>[1]节奏总纲!Z37</f>
        <v>0.39267124551690369</v>
      </c>
      <c r="O37" s="6">
        <f>[1]节奏总纲!AA37</f>
        <v>0.21844224898033815</v>
      </c>
      <c r="Q37" s="6">
        <v>34</v>
      </c>
      <c r="R37" s="6">
        <f>[1]节奏总纲!AD37</f>
        <v>51.285688244217212</v>
      </c>
      <c r="S37" s="6">
        <f>[1]节奏总纲!AE37</f>
        <v>53.226994578658328</v>
      </c>
      <c r="T37" s="6">
        <f>[1]节奏总纲!AF37</f>
        <v>56.045896281048073</v>
      </c>
      <c r="U37" s="6">
        <f>[1]节奏总纲!AG37</f>
        <v>60.491705764657482</v>
      </c>
      <c r="V37" s="6">
        <f>[1]节奏总纲!AH37</f>
        <v>68.972756340855</v>
      </c>
      <c r="Z37" s="6">
        <v>34</v>
      </c>
      <c r="AA37" s="6">
        <f>[1]节奏总纲!AM37</f>
        <v>54.110931329932889</v>
      </c>
      <c r="AB37" s="6">
        <f>[1]节奏总纲!AN37</f>
        <v>43.288745063946315</v>
      </c>
      <c r="AC37" s="6">
        <f>[1]节奏总纲!AO37</f>
        <v>32.466558797959735</v>
      </c>
      <c r="AD37" s="6">
        <f>[1]节奏总纲!AP37</f>
        <v>21.644372531973158</v>
      </c>
      <c r="AE37" s="6">
        <f>[1]节奏总纲!AQ37</f>
        <v>10.822186265986579</v>
      </c>
      <c r="AG37" s="6">
        <v>34</v>
      </c>
      <c r="AH37" s="6">
        <f>[1]节奏总纲!AT37</f>
        <v>8.0281184067334763</v>
      </c>
      <c r="AI37" s="6">
        <f>[1]节奏总纲!AU37</f>
        <v>6.4224947253867839</v>
      </c>
      <c r="AJ37" s="6">
        <f>[1]节奏总纲!AV37</f>
        <v>4.8168710440400879</v>
      </c>
      <c r="AK37" s="6">
        <f>[1]节奏总纲!AW37</f>
        <v>3.2112473626933919</v>
      </c>
      <c r="AL37" s="6">
        <f>[1]节奏总纲!AX37</f>
        <v>1.605623681346696</v>
      </c>
      <c r="AN37" s="6">
        <v>34</v>
      </c>
      <c r="AO37" s="6">
        <f>[1]节奏总纲!BA37</f>
        <v>31.109552696486158</v>
      </c>
      <c r="AP37" s="6">
        <f>[1]节奏总纲!BB37</f>
        <v>32.477877425165822</v>
      </c>
      <c r="AQ37" s="6">
        <f>[1]节奏总纲!BC37</f>
        <v>34.272203285175834</v>
      </c>
      <c r="AR37" s="6">
        <f>[1]节奏总纲!BD37</f>
        <v>36.947184852926306</v>
      </c>
      <c r="AS37" s="6">
        <f>[1]节奏总纲!BE37</f>
        <v>41.590303905372799</v>
      </c>
      <c r="AW37" s="6">
        <v>34</v>
      </c>
      <c r="AX37" s="6">
        <f>[1]节奏总纲!BQ37</f>
        <v>57.838035023028112</v>
      </c>
      <c r="AY37" s="6">
        <f>[1]节奏总纲!BR37</f>
        <v>56.663402979853082</v>
      </c>
      <c r="AZ37" s="6">
        <f>[1]节奏总纲!BS37</f>
        <v>55.366968636624627</v>
      </c>
      <c r="BA37" s="6">
        <f>[1]节奏总纲!BT37</f>
        <v>53.918275980301416</v>
      </c>
      <c r="BB37" s="6">
        <f>[1]节奏总纲!BU37</f>
        <v>52.327997946582151</v>
      </c>
      <c r="BD37" s="6">
        <v>34</v>
      </c>
      <c r="BE37" s="6">
        <f>[1]节奏总纲!BX37</f>
        <v>23.439624304552691</v>
      </c>
      <c r="BF37" s="6">
        <f>[1]节奏总纲!BY37</f>
        <v>23.962932129146886</v>
      </c>
      <c r="BG37" s="6">
        <f>[1]节奏总纲!BZ37</f>
        <v>24.525526780322963</v>
      </c>
      <c r="BH37" s="6">
        <f>[1]节奏总纲!CA37</f>
        <v>25.186582215718527</v>
      </c>
      <c r="BI37" s="6">
        <f>[1]节奏总纲!CB37</f>
        <v>25.887144728338249</v>
      </c>
    </row>
    <row r="38" spans="2:61" x14ac:dyDescent="0.2">
      <c r="B38" s="6">
        <f>[1]节奏总纲!N38</f>
        <v>45</v>
      </c>
      <c r="C38" s="6">
        <v>35</v>
      </c>
      <c r="D38" s="6">
        <f>[1]节奏总纲!P38</f>
        <v>10.313708498984759</v>
      </c>
      <c r="E38" s="6">
        <f>[1]节奏总纲!Q38</f>
        <v>9.0048988904635934</v>
      </c>
      <c r="F38" s="6">
        <f>[1]节奏总纲!R38</f>
        <v>7.4547485030661838</v>
      </c>
      <c r="G38" s="6">
        <f>[1]节奏总纲!S38</f>
        <v>5.5405242056546129</v>
      </c>
      <c r="H38" s="6">
        <f>[1]节奏总纲!T38</f>
        <v>3.1106144832938032</v>
      </c>
      <c r="J38" s="6">
        <v>35</v>
      </c>
      <c r="K38" s="6">
        <f>[1]节奏总纲!W38</f>
        <v>0.75764521280160757</v>
      </c>
      <c r="L38" s="6">
        <f>[1]节奏总纲!X38</f>
        <v>0.67392291756912215</v>
      </c>
      <c r="M38" s="6">
        <f>[1]节奏总纲!Y38</f>
        <v>0.56291566107089519</v>
      </c>
      <c r="N38" s="6">
        <f>[1]节奏总纲!Z38</f>
        <v>0.41178503996011617</v>
      </c>
      <c r="O38" s="6">
        <f>[1]节奏总纲!AA38</f>
        <v>0.22946140250958313</v>
      </c>
      <c r="Q38" s="6">
        <v>35</v>
      </c>
      <c r="R38" s="6">
        <f>[1]节奏总纲!AD38</f>
        <v>51.691928656135211</v>
      </c>
      <c r="S38" s="6">
        <f>[1]节奏总纲!AE38</f>
        <v>53.623906555539456</v>
      </c>
      <c r="T38" s="6">
        <f>[1]节奏总纲!AF38</f>
        <v>56.457855949816349</v>
      </c>
      <c r="U38" s="6">
        <f>[1]节奏总纲!AG38</f>
        <v>60.905042823044738</v>
      </c>
      <c r="V38" s="6">
        <f>[1]节奏总纲!AH38</f>
        <v>69.385288338144662</v>
      </c>
      <c r="Z38" s="6">
        <v>35</v>
      </c>
      <c r="AA38" s="6">
        <f>[1]节奏总纲!AM38</f>
        <v>63.5</v>
      </c>
      <c r="AB38" s="6">
        <f>[1]节奏总纲!AN38</f>
        <v>50.800000000000004</v>
      </c>
      <c r="AC38" s="6">
        <f>[1]节奏总纲!AO38</f>
        <v>38.1</v>
      </c>
      <c r="AD38" s="6">
        <f>[1]节奏总纲!AP38</f>
        <v>25.400000000000002</v>
      </c>
      <c r="AE38" s="6">
        <f>[1]节奏总纲!AQ38</f>
        <v>12.700000000000001</v>
      </c>
      <c r="AG38" s="6">
        <v>35</v>
      </c>
      <c r="AH38" s="6">
        <f>[1]节奏总纲!AT38</f>
        <v>9.3890686700671111</v>
      </c>
      <c r="AI38" s="6">
        <f>[1]节奏总纲!AU38</f>
        <v>7.5112549360536889</v>
      </c>
      <c r="AJ38" s="6">
        <f>[1]节奏总纲!AV38</f>
        <v>5.6334412020402667</v>
      </c>
      <c r="AK38" s="6">
        <f>[1]节奏总纲!AW38</f>
        <v>3.7556274680268444</v>
      </c>
      <c r="AL38" s="6">
        <f>[1]节奏总纲!AX38</f>
        <v>1.8778137340134222</v>
      </c>
      <c r="AN38" s="6">
        <v>35</v>
      </c>
      <c r="AO38" s="6">
        <f>[1]节奏总纲!BA38</f>
        <v>31.280110398778046</v>
      </c>
      <c r="AP38" s="6">
        <f>[1]节奏总纲!BB38</f>
        <v>32.660039662640372</v>
      </c>
      <c r="AQ38" s="6">
        <f>[1]节奏总纲!BC38</f>
        <v>34.449714679035388</v>
      </c>
      <c r="AR38" s="6">
        <f>[1]节奏总纲!BD38</f>
        <v>37.135950591746003</v>
      </c>
      <c r="AS38" s="6">
        <f>[1]节奏总纲!BE38</f>
        <v>41.791434980831518</v>
      </c>
      <c r="AW38" s="6">
        <v>35</v>
      </c>
      <c r="AX38" s="6">
        <f>[1]节奏总纲!BQ38</f>
        <v>60.108849423225884</v>
      </c>
      <c r="AY38" s="6">
        <f>[1]节奏总纲!BR38</f>
        <v>58.959670032750353</v>
      </c>
      <c r="AZ38" s="6">
        <f>[1]节奏总纲!BS38</f>
        <v>57.686819122040689</v>
      </c>
      <c r="BA38" s="6">
        <f>[1]节奏总纲!BT38</f>
        <v>56.279027610646125</v>
      </c>
      <c r="BB38" s="6">
        <f>[1]节奏总纲!BU38</f>
        <v>54.706384157580409</v>
      </c>
      <c r="BD38" s="6">
        <v>35</v>
      </c>
      <c r="BE38" s="6">
        <f>[1]节奏总纲!BX38</f>
        <v>23.901909129472951</v>
      </c>
      <c r="BF38" s="6">
        <f>[1]节奏总纲!BY38</f>
        <v>24.40594174135834</v>
      </c>
      <c r="BG38" s="6">
        <f>[1]节奏总纲!BZ38</f>
        <v>25.010872039771339</v>
      </c>
      <c r="BH38" s="6">
        <f>[1]节奏总纲!CA38</f>
        <v>25.641910798382057</v>
      </c>
      <c r="BI38" s="6">
        <f>[1]节奏总纲!CB38</f>
        <v>26.336246235371831</v>
      </c>
    </row>
    <row r="39" spans="2:61" x14ac:dyDescent="0.2">
      <c r="B39" s="6">
        <f>[1]节奏总纲!N39</f>
        <v>46</v>
      </c>
      <c r="C39" s="6">
        <v>36</v>
      </c>
      <c r="D39" s="6">
        <f>[1]节奏总纲!P39</f>
        <v>11.125732532083184</v>
      </c>
      <c r="E39" s="6">
        <f>[1]节奏总纲!Q39</f>
        <v>9.7261153795471191</v>
      </c>
      <c r="F39" s="6">
        <f>[1]节奏总纲!R39</f>
        <v>8.0405669009365166</v>
      </c>
      <c r="G39" s="6">
        <f>[1]节奏总纲!S39</f>
        <v>5.9700680767158358</v>
      </c>
      <c r="H39" s="6">
        <f>[1]节奏总纲!T39</f>
        <v>3.3388323328781633</v>
      </c>
      <c r="J39" s="6">
        <v>36</v>
      </c>
      <c r="K39" s="6">
        <f>[1]节奏总纲!W39</f>
        <v>0.81202403309842452</v>
      </c>
      <c r="L39" s="6">
        <f>[1]节奏总纲!X39</f>
        <v>0.72121648908352576</v>
      </c>
      <c r="M39" s="6">
        <f>[1]节奏总纲!Y39</f>
        <v>0.58581839787033285</v>
      </c>
      <c r="N39" s="6">
        <f>[1]节奏总纲!Z39</f>
        <v>0.42954387106122294</v>
      </c>
      <c r="O39" s="6">
        <f>[1]节奏总纲!AA39</f>
        <v>0.22821784958436009</v>
      </c>
      <c r="Q39" s="6">
        <v>36</v>
      </c>
      <c r="R39" s="6">
        <f>[1]节奏总纲!AD39</f>
        <v>52.091594979242075</v>
      </c>
      <c r="S39" s="6">
        <f>[1]节奏总纲!AE39</f>
        <v>54.020289560649204</v>
      </c>
      <c r="T39" s="6">
        <f>[1]节奏总纲!AF39</f>
        <v>56.869815618584624</v>
      </c>
      <c r="U39" s="6">
        <f>[1]节奏总纲!AG39</f>
        <v>61.294362422865476</v>
      </c>
      <c r="V39" s="6">
        <f>[1]节奏总纲!AH39</f>
        <v>69.795150761037945</v>
      </c>
      <c r="Z39" s="6">
        <v>36</v>
      </c>
      <c r="AA39" s="6">
        <f>[1]节奏总纲!AM39</f>
        <v>73.746861667008318</v>
      </c>
      <c r="AB39" s="6">
        <f>[1]节奏总纲!AN39</f>
        <v>58.997489333606659</v>
      </c>
      <c r="AC39" s="6">
        <f>[1]节奏总纲!AO39</f>
        <v>44.248117000204992</v>
      </c>
      <c r="AD39" s="6">
        <f>[1]节奏总纲!AP39</f>
        <v>29.498744666803329</v>
      </c>
      <c r="AE39" s="6">
        <f>[1]节奏总纲!AQ39</f>
        <v>14.749372333401665</v>
      </c>
      <c r="AG39" s="6">
        <v>36</v>
      </c>
      <c r="AH39" s="6">
        <f>[1]节奏总纲!AT39</f>
        <v>10.246861667008318</v>
      </c>
      <c r="AI39" s="6">
        <f>[1]节奏总纲!AU39</f>
        <v>8.1974893336066543</v>
      </c>
      <c r="AJ39" s="6">
        <f>[1]节奏总纲!AV39</f>
        <v>6.1481170002049907</v>
      </c>
      <c r="AK39" s="6">
        <f>[1]节奏总纲!AW39</f>
        <v>4.0987446668033272</v>
      </c>
      <c r="AL39" s="6">
        <f>[1]节奏总纲!AX39</f>
        <v>2.0493723334016636</v>
      </c>
      <c r="AN39" s="6">
        <v>36</v>
      </c>
      <c r="AO39" s="6">
        <f>[1]节奏总纲!BA39</f>
        <v>31.450668101069933</v>
      </c>
      <c r="AP39" s="6">
        <f>[1]节奏总纲!BB39</f>
        <v>32.842201900114915</v>
      </c>
      <c r="AQ39" s="6">
        <f>[1]节奏总纲!BC39</f>
        <v>34.627226072894942</v>
      </c>
      <c r="AR39" s="6">
        <f>[1]节奏总纲!BD39</f>
        <v>37.317457773889828</v>
      </c>
      <c r="AS39" s="6">
        <f>[1]节奏总纲!BE39</f>
        <v>41.992566056290244</v>
      </c>
      <c r="AW39" s="6">
        <v>36</v>
      </c>
      <c r="AX39" s="6">
        <f>[1]节奏总纲!BQ39</f>
        <v>62.233138599165841</v>
      </c>
      <c r="AY39" s="6">
        <f>[1]节奏总纲!BR39</f>
        <v>61.094363540297287</v>
      </c>
      <c r="AZ39" s="6">
        <f>[1]节奏总纲!BS39</f>
        <v>59.843011412474425</v>
      </c>
      <c r="BA39" s="6">
        <f>[1]节奏总纲!BT39</f>
        <v>58.455174432146173</v>
      </c>
      <c r="BB39" s="6">
        <f>[1]节奏总纲!BU39</f>
        <v>56.931905949406854</v>
      </c>
      <c r="BD39" s="6">
        <v>36</v>
      </c>
      <c r="BE39" s="6">
        <f>[1]节奏总纲!BX39</f>
        <v>24.338224722802163</v>
      </c>
      <c r="BF39" s="6">
        <f>[1]节奏总纲!BY39</f>
        <v>24.874135482075868</v>
      </c>
      <c r="BG39" s="6">
        <f>[1]节奏总纲!BZ39</f>
        <v>25.442715250695745</v>
      </c>
      <c r="BH39" s="6">
        <f>[1]节奏总纲!CA39</f>
        <v>26.0995934757591</v>
      </c>
      <c r="BI39" s="6">
        <f>[1]节奏总纲!CB39</f>
        <v>26.766316250847538</v>
      </c>
    </row>
    <row r="40" spans="2:61" x14ac:dyDescent="0.2">
      <c r="B40" s="6">
        <f>[1]节奏总纲!N40</f>
        <v>47</v>
      </c>
      <c r="C40" s="6">
        <v>37</v>
      </c>
      <c r="D40" s="6">
        <f>[1]节奏总纲!P40</f>
        <v>11.996038341699768</v>
      </c>
      <c r="E40" s="6">
        <f>[1]节奏总纲!Q40</f>
        <v>10.483337906811427</v>
      </c>
      <c r="F40" s="6">
        <f>[1]节奏总纲!R40</f>
        <v>8.6671377018780831</v>
      </c>
      <c r="G40" s="6">
        <f>[1]节奏总纲!S40</f>
        <v>6.4166809089752066</v>
      </c>
      <c r="H40" s="6">
        <f>[1]节奏总纲!T40</f>
        <v>3.6000111063441</v>
      </c>
      <c r="J40" s="6">
        <v>37</v>
      </c>
      <c r="K40" s="6">
        <f>[1]节奏总纲!W40</f>
        <v>0.87030580961658366</v>
      </c>
      <c r="L40" s="6">
        <f>[1]节奏总纲!X40</f>
        <v>0.75722252726430739</v>
      </c>
      <c r="M40" s="6">
        <f>[1]节奏总纲!Y40</f>
        <v>0.62657080094156647</v>
      </c>
      <c r="N40" s="6">
        <f>[1]节奏总纲!Z40</f>
        <v>0.44661283225937076</v>
      </c>
      <c r="O40" s="6">
        <f>[1]节奏总纲!AA40</f>
        <v>0.26117877346593676</v>
      </c>
      <c r="Q40" s="6">
        <v>37</v>
      </c>
      <c r="R40" s="6">
        <f>[1]节奏总纲!AD40</f>
        <v>52.470630686057078</v>
      </c>
      <c r="S40" s="6">
        <f>[1]节奏总纲!AE40</f>
        <v>54.407116521581436</v>
      </c>
      <c r="T40" s="6">
        <f>[1]节奏总纲!AF40</f>
        <v>57.263329041432932</v>
      </c>
      <c r="U40" s="6">
        <f>[1]节奏总纲!AG40</f>
        <v>61.676518787205197</v>
      </c>
      <c r="V40" s="6">
        <f>[1]节奏总纲!AH40</f>
        <v>70.190427169053478</v>
      </c>
      <c r="Z40" s="6">
        <v>37</v>
      </c>
      <c r="AA40" s="6">
        <f>[1]节奏总纲!AM40</f>
        <v>85.62747641525452</v>
      </c>
      <c r="AB40" s="6">
        <f>[1]节奏总纲!AN40</f>
        <v>68.501981132203625</v>
      </c>
      <c r="AC40" s="6">
        <f>[1]节奏总纲!AO40</f>
        <v>51.376485849152708</v>
      </c>
      <c r="AD40" s="6">
        <f>[1]节奏总纲!AP40</f>
        <v>34.250990566101812</v>
      </c>
      <c r="AE40" s="6">
        <f>[1]节奏总纲!AQ40</f>
        <v>17.125495283050906</v>
      </c>
      <c r="AG40" s="6">
        <v>37</v>
      </c>
      <c r="AH40" s="6">
        <f>[1]节奏总纲!AT40</f>
        <v>11.880614748246202</v>
      </c>
      <c r="AI40" s="6">
        <f>[1]节奏总纲!AU40</f>
        <v>9.5044917985969661</v>
      </c>
      <c r="AJ40" s="6">
        <f>[1]节奏总纲!AV40</f>
        <v>7.1283688489477157</v>
      </c>
      <c r="AK40" s="6">
        <f>[1]节奏总纲!AW40</f>
        <v>4.7522458992984831</v>
      </c>
      <c r="AL40" s="6">
        <f>[1]节奏总纲!AX40</f>
        <v>2.3761229496492415</v>
      </c>
      <c r="AN40" s="6">
        <v>37</v>
      </c>
      <c r="AO40" s="6">
        <f>[1]节奏总纲!BA40</f>
        <v>31.621225803361821</v>
      </c>
      <c r="AP40" s="6">
        <f>[1]节奏总纲!BB40</f>
        <v>33.02082518821102</v>
      </c>
      <c r="AQ40" s="6">
        <f>[1]节奏总纲!BC40</f>
        <v>34.804737466754489</v>
      </c>
      <c r="AR40" s="6">
        <f>[1]节奏总纲!BD40</f>
        <v>37.498964956033646</v>
      </c>
      <c r="AS40" s="6">
        <f>[1]节奏总纲!BE40</f>
        <v>42.167148737437564</v>
      </c>
      <c r="AW40" s="6">
        <v>37</v>
      </c>
      <c r="AX40" s="6">
        <f>[1]节奏总纲!BQ40</f>
        <v>64.359497111737156</v>
      </c>
      <c r="AY40" s="6">
        <f>[1]节奏总纲!BR40</f>
        <v>63.209317326948991</v>
      </c>
      <c r="AZ40" s="6">
        <f>[1]节奏总纲!BS40</f>
        <v>61.962579408406434</v>
      </c>
      <c r="BA40" s="6">
        <f>[1]节奏总纲!BT40</f>
        <v>60.595449466932955</v>
      </c>
      <c r="BB40" s="6">
        <f>[1]节奏总纲!BU40</f>
        <v>59.095772172790291</v>
      </c>
      <c r="BD40" s="6">
        <v>37</v>
      </c>
      <c r="BE40" s="6">
        <f>[1]节奏总纲!BX40</f>
        <v>24.790207436719726</v>
      </c>
      <c r="BF40" s="6">
        <f>[1]节奏总纲!BY40</f>
        <v>25.311453581089211</v>
      </c>
      <c r="BG40" s="6">
        <f>[1]节奏总纲!BZ40</f>
        <v>25.904599594946017</v>
      </c>
      <c r="BH40" s="6">
        <f>[1]节奏总纲!CA40</f>
        <v>26.520408035249631</v>
      </c>
      <c r="BI40" s="6">
        <f>[1]节奏总纲!CB40</f>
        <v>27.220389775920598</v>
      </c>
    </row>
    <row r="41" spans="2:61" x14ac:dyDescent="0.2">
      <c r="B41" s="6">
        <f>[1]节奏总纲!N41</f>
        <v>48</v>
      </c>
      <c r="C41" s="6">
        <v>38</v>
      </c>
      <c r="D41" s="6">
        <f>[1]节奏总纲!P41</f>
        <v>12.928809012737984</v>
      </c>
      <c r="E41" s="6">
        <f>[1]节奏总纲!Q41</f>
        <v>11.292021791725356</v>
      </c>
      <c r="F41" s="6">
        <f>[1]节奏总纲!R41</f>
        <v>9.3190855363815395</v>
      </c>
      <c r="G41" s="6">
        <f>[1]节奏总纲!S41</f>
        <v>6.8962267273944402</v>
      </c>
      <c r="H41" s="6">
        <f>[1]节奏总纲!T41</f>
        <v>3.8708854184137524</v>
      </c>
      <c r="J41" s="6">
        <v>38</v>
      </c>
      <c r="K41" s="6">
        <f>[1]节奏总纲!W41</f>
        <v>0.93277067103821665</v>
      </c>
      <c r="L41" s="6">
        <f>[1]节奏总纲!X41</f>
        <v>0.80868388491392906</v>
      </c>
      <c r="M41" s="6">
        <f>[1]节奏总纲!Y41</f>
        <v>0.65194783450345639</v>
      </c>
      <c r="N41" s="6">
        <f>[1]节奏总纲!Z41</f>
        <v>0.4795458184192336</v>
      </c>
      <c r="O41" s="6">
        <f>[1]节奏总纲!AA41</f>
        <v>0.2708743120696524</v>
      </c>
      <c r="Q41" s="6">
        <v>38</v>
      </c>
      <c r="R41" s="6">
        <f>[1]节奏总纲!AD41</f>
        <v>52.849666392872081</v>
      </c>
      <c r="S41" s="6">
        <f>[1]节奏总纲!AE41</f>
        <v>54.793943482513676</v>
      </c>
      <c r="T41" s="6">
        <f>[1]节奏总纲!AF41</f>
        <v>57.64832002380362</v>
      </c>
      <c r="U41" s="6">
        <f>[1]节奏总纲!AG41</f>
        <v>62.054222259937362</v>
      </c>
      <c r="V41" s="6">
        <f>[1]节奏总纲!AH41</f>
        <v>70.571129226337533</v>
      </c>
      <c r="Z41" s="6">
        <v>38</v>
      </c>
      <c r="AA41" s="6">
        <f>[1]节奏总纲!AM41</f>
        <v>99.401036064365428</v>
      </c>
      <c r="AB41" s="6">
        <f>[1]节奏总纲!AN41</f>
        <v>79.520828851492354</v>
      </c>
      <c r="AC41" s="6">
        <f>[1]节奏总纲!AO41</f>
        <v>59.640621638619251</v>
      </c>
      <c r="AD41" s="6">
        <f>[1]节奏总纲!AP41</f>
        <v>39.760414425746177</v>
      </c>
      <c r="AE41" s="6">
        <f>[1]节奏总纲!AQ41</f>
        <v>19.880207212873088</v>
      </c>
      <c r="AG41" s="6">
        <v>38</v>
      </c>
      <c r="AH41" s="6">
        <f>[1]节奏总纲!AT41</f>
        <v>13.773559649110908</v>
      </c>
      <c r="AI41" s="6">
        <f>[1]节奏总纲!AU41</f>
        <v>11.018847719288729</v>
      </c>
      <c r="AJ41" s="6">
        <f>[1]节奏总纲!AV41</f>
        <v>8.2641357894665433</v>
      </c>
      <c r="AK41" s="6">
        <f>[1]节奏总纲!AW41</f>
        <v>5.5094238596443645</v>
      </c>
      <c r="AL41" s="6">
        <f>[1]节奏总纲!AX41</f>
        <v>2.7547119298221823</v>
      </c>
      <c r="AN41" s="6">
        <v>38</v>
      </c>
      <c r="AO41" s="6">
        <f>[1]节奏总纲!BA41</f>
        <v>31.791783505653711</v>
      </c>
      <c r="AP41" s="6">
        <f>[1]节奏总纲!BB41</f>
        <v>33.176527924103851</v>
      </c>
      <c r="AQ41" s="6">
        <f>[1]节奏总纲!BC41</f>
        <v>34.982248860614042</v>
      </c>
      <c r="AR41" s="6">
        <f>[1]节奏总纲!BD41</f>
        <v>37.680472138177471</v>
      </c>
      <c r="AS41" s="6">
        <f>[1]节奏总纲!BE41</f>
        <v>42.340712512072891</v>
      </c>
      <c r="AW41" s="6">
        <v>38</v>
      </c>
      <c r="AX41" s="6">
        <f>[1]节奏总纲!BQ41</f>
        <v>66.487641207576758</v>
      </c>
      <c r="AY41" s="6">
        <f>[1]节奏总纲!BR41</f>
        <v>65.328126673719694</v>
      </c>
      <c r="AZ41" s="6">
        <f>[1]节奏总纲!BS41</f>
        <v>64.062055525287363</v>
      </c>
      <c r="BA41" s="6">
        <f>[1]节奏总纲!BT41</f>
        <v>62.675920173751969</v>
      </c>
      <c r="BB41" s="6">
        <f>[1]节奏总纲!BU41</f>
        <v>61.182714958690575</v>
      </c>
      <c r="BD41" s="6">
        <v>38</v>
      </c>
      <c r="BE41" s="6">
        <f>[1]节奏总纲!BX41</f>
        <v>25.233890826430223</v>
      </c>
      <c r="BF41" s="6">
        <f>[1]节奏总纲!BY41</f>
        <v>25.758552007948477</v>
      </c>
      <c r="BG41" s="6">
        <f>[1]节奏总纲!BZ41</f>
        <v>26.328232260907932</v>
      </c>
      <c r="BH41" s="6">
        <f>[1]节奏总纲!CA41</f>
        <v>26.972253230365787</v>
      </c>
      <c r="BI41" s="6">
        <f>[1]节奏总纲!CB41</f>
        <v>27.655588848776532</v>
      </c>
    </row>
    <row r="42" spans="2:61" x14ac:dyDescent="0.2">
      <c r="B42" s="6">
        <f>[1]节奏总纲!N42</f>
        <v>49</v>
      </c>
      <c r="C42" s="6">
        <v>39</v>
      </c>
      <c r="D42" s="6">
        <f>[1]节奏总纲!P42</f>
        <v>13.928527864588917</v>
      </c>
      <c r="E42" s="6">
        <f>[1]节奏总纲!Q42</f>
        <v>12.147069150707994</v>
      </c>
      <c r="F42" s="6">
        <f>[1]节奏总纲!R42</f>
        <v>10.016004387425889</v>
      </c>
      <c r="G42" s="6">
        <f>[1]节奏总纲!S42</f>
        <v>7.4197267934665154</v>
      </c>
      <c r="H42" s="6">
        <f>[1]节奏总纲!T42</f>
        <v>4.1702012426579218</v>
      </c>
      <c r="J42" s="6">
        <v>39</v>
      </c>
      <c r="K42" s="6">
        <f>[1]节奏总纲!W42</f>
        <v>0.99971885185093257</v>
      </c>
      <c r="L42" s="6">
        <f>[1]节奏总纲!X42</f>
        <v>0.85504735898263817</v>
      </c>
      <c r="M42" s="6">
        <f>[1]节奏总纲!Y42</f>
        <v>0.69691885104434981</v>
      </c>
      <c r="N42" s="6">
        <f>[1]节奏总纲!Z42</f>
        <v>0.52350006607207522</v>
      </c>
      <c r="O42" s="6">
        <f>[1]节奏总纲!AA42</f>
        <v>0.29931582424416936</v>
      </c>
      <c r="Q42" s="6">
        <v>39</v>
      </c>
      <c r="R42" s="6">
        <f>[1]节奏总纲!AD42</f>
        <v>53.213386604241784</v>
      </c>
      <c r="S42" s="6">
        <f>[1]节奏总纲!AE42</f>
        <v>55.170390866416149</v>
      </c>
      <c r="T42" s="6">
        <f>[1]节奏总纲!AF42</f>
        <v>58.030740707238266</v>
      </c>
      <c r="U42" s="6">
        <f>[1]节奏总纲!AG42</f>
        <v>62.407376554018477</v>
      </c>
      <c r="V42" s="6">
        <f>[1]节奏总纲!AH42</f>
        <v>70.951831283621587</v>
      </c>
      <c r="Z42" s="6">
        <v>39</v>
      </c>
      <c r="AA42" s="6">
        <f>[1]节奏总纲!AM42</f>
        <v>115.36769098598003</v>
      </c>
      <c r="AB42" s="6">
        <f>[1]节奏总纲!AN42</f>
        <v>92.294152788784032</v>
      </c>
      <c r="AC42" s="6">
        <f>[1]节奏总纲!AO42</f>
        <v>69.220614591588017</v>
      </c>
      <c r="AD42" s="6">
        <f>[1]节奏总纲!AP42</f>
        <v>46.147076394392016</v>
      </c>
      <c r="AE42" s="6">
        <f>[1]节奏总纲!AQ42</f>
        <v>23.073538197196008</v>
      </c>
      <c r="AG42" s="6">
        <v>39</v>
      </c>
      <c r="AH42" s="6">
        <f>[1]节奏总纲!AT42</f>
        <v>15.966654921614605</v>
      </c>
      <c r="AI42" s="6">
        <f>[1]节奏总纲!AU42</f>
        <v>12.773323937291678</v>
      </c>
      <c r="AJ42" s="6">
        <f>[1]节奏总纲!AV42</f>
        <v>9.579992952968766</v>
      </c>
      <c r="AK42" s="6">
        <f>[1]节奏总纲!AW42</f>
        <v>6.3866619686458392</v>
      </c>
      <c r="AL42" s="6">
        <f>[1]节奏总纲!AX42</f>
        <v>3.1933309843229196</v>
      </c>
      <c r="AN42" s="6">
        <v>39</v>
      </c>
      <c r="AO42" s="6">
        <f>[1]节奏总纲!BA42</f>
        <v>31.962341207945599</v>
      </c>
      <c r="AP42" s="6">
        <f>[1]节奏总纲!BB42</f>
        <v>33.332230659996682</v>
      </c>
      <c r="AQ42" s="6">
        <f>[1]节奏总纲!BC42</f>
        <v>35.146386283795508</v>
      </c>
      <c r="AR42" s="6">
        <f>[1]节奏总纲!BD42</f>
        <v>37.861979320321296</v>
      </c>
      <c r="AS42" s="6">
        <f>[1]节奏总纲!BE42</f>
        <v>42.51427628670821</v>
      </c>
      <c r="AW42" s="6">
        <v>39</v>
      </c>
      <c r="AX42" s="6">
        <f>[1]节奏总纲!BQ42</f>
        <v>68.617325920549462</v>
      </c>
      <c r="AY42" s="6">
        <f>[1]节奏总纲!BR42</f>
        <v>67.444013295864096</v>
      </c>
      <c r="AZ42" s="6">
        <f>[1]节奏总纲!BS42</f>
        <v>66.152018816255293</v>
      </c>
      <c r="BA42" s="6">
        <f>[1]节奏总纲!BT42</f>
        <v>64.756218484668864</v>
      </c>
      <c r="BB42" s="6">
        <f>[1]节奏总纲!BU42</f>
        <v>63.227467500622204</v>
      </c>
      <c r="BD42" s="6">
        <v>39</v>
      </c>
      <c r="BE42" s="6">
        <f>[1]节奏总纲!BX42</f>
        <v>25.676063828071452</v>
      </c>
      <c r="BF42" s="6">
        <f>[1]节奏总纲!BY42</f>
        <v>26.19708330565534</v>
      </c>
      <c r="BG42" s="6">
        <f>[1]节奏总纲!BZ42</f>
        <v>26.766006813599326</v>
      </c>
      <c r="BH42" s="6">
        <f>[1]节奏总纲!CA42</f>
        <v>27.396883495694844</v>
      </c>
      <c r="BI42" s="6">
        <f>[1]节奏总纲!CB42</f>
        <v>28.116418470149469</v>
      </c>
    </row>
    <row r="43" spans="2:61" x14ac:dyDescent="0.2">
      <c r="B43" s="6">
        <f>[1]节奏总纲!N43</f>
        <v>50</v>
      </c>
      <c r="C43" s="6">
        <v>40</v>
      </c>
      <c r="D43" s="6">
        <f>[1]节奏总纲!P43</f>
        <v>15</v>
      </c>
      <c r="E43" s="6">
        <f>[1]节奏总纲!Q43</f>
        <v>13.059000000000001</v>
      </c>
      <c r="F43" s="6">
        <f>[1]节奏总纲!R43</f>
        <v>10.782</v>
      </c>
      <c r="G43" s="6">
        <f>[1]节奏总纲!S43</f>
        <v>8.0009999999999994</v>
      </c>
      <c r="H43" s="6">
        <f>[1]节奏总纲!T43</f>
        <v>4.5</v>
      </c>
      <c r="J43" s="6">
        <v>40</v>
      </c>
      <c r="K43" s="6">
        <f>[1]节奏总纲!W43</f>
        <v>1.0714721354110832</v>
      </c>
      <c r="L43" s="6">
        <f>[1]节奏总纲!X43</f>
        <v>0.9119308492920073</v>
      </c>
      <c r="M43" s="6">
        <f>[1]节奏总纲!Y43</f>
        <v>0.76599561257411075</v>
      </c>
      <c r="N43" s="6">
        <f>[1]节奏总纲!Z43</f>
        <v>0.58127320653348402</v>
      </c>
      <c r="O43" s="6">
        <f>[1]节奏总纲!AA43</f>
        <v>0.3297987573420782</v>
      </c>
      <c r="Q43" s="6">
        <v>40</v>
      </c>
      <c r="R43" s="6">
        <f>[1]节奏总纲!AD43</f>
        <v>53.567039423670657</v>
      </c>
      <c r="S43" s="6">
        <f>[1]节奏总纲!AE43</f>
        <v>55.535006783542492</v>
      </c>
      <c r="T43" s="6">
        <f>[1]节奏总纲!AF43</f>
        <v>58.38602553461638</v>
      </c>
      <c r="U43" s="6">
        <f>[1]节奏总纲!AG43</f>
        <v>62.760530848099599</v>
      </c>
      <c r="V43" s="6">
        <f>[1]节奏总纲!AH43</f>
        <v>71.315281959371688</v>
      </c>
      <c r="Z43" s="6">
        <v>40</v>
      </c>
      <c r="AA43" s="6">
        <f>[1]节奏总纲!AM43</f>
        <v>133.875</v>
      </c>
      <c r="AB43" s="6">
        <f>[1]节奏总纲!AN43</f>
        <v>107.10000000000001</v>
      </c>
      <c r="AC43" s="6">
        <f>[1]节奏总纲!AO43</f>
        <v>80.325000000000003</v>
      </c>
      <c r="AD43" s="6">
        <f>[1]节奏总纲!AP43</f>
        <v>53.550000000000004</v>
      </c>
      <c r="AE43" s="6">
        <f>[1]节奏总纲!AQ43</f>
        <v>26.775000000000002</v>
      </c>
      <c r="AG43" s="6">
        <v>40</v>
      </c>
      <c r="AH43" s="6">
        <f>[1]节奏总纲!AT43</f>
        <v>18.507309014019967</v>
      </c>
      <c r="AI43" s="6">
        <f>[1]节奏总纲!AU43</f>
        <v>14.805847211215976</v>
      </c>
      <c r="AJ43" s="6">
        <f>[1]节奏总纲!AV43</f>
        <v>11.104385408411986</v>
      </c>
      <c r="AK43" s="6">
        <f>[1]节奏总纲!AW43</f>
        <v>7.4029236056079881</v>
      </c>
      <c r="AL43" s="6">
        <f>[1]节奏总纲!AX43</f>
        <v>3.7014618028039941</v>
      </c>
      <c r="AN43" s="6">
        <v>40</v>
      </c>
      <c r="AO43" s="6">
        <f>[1]节奏总纲!BA43</f>
        <v>32.113552950216736</v>
      </c>
      <c r="AP43" s="6">
        <f>[1]节奏总纲!BB43</f>
        <v>33.487933395889513</v>
      </c>
      <c r="AQ43" s="6">
        <f>[1]节奏总纲!BC43</f>
        <v>35.309037710234961</v>
      </c>
      <c r="AR43" s="6">
        <f>[1]节奏总纲!BD43</f>
        <v>38.037513426486328</v>
      </c>
      <c r="AS43" s="6">
        <f>[1]节奏总纲!BE43</f>
        <v>42.687840061343536</v>
      </c>
      <c r="AW43" s="6">
        <v>40</v>
      </c>
      <c r="AX43" s="6">
        <f>[1]节奏总纲!BQ43</f>
        <v>70.748339784677938</v>
      </c>
      <c r="AY43" s="6">
        <f>[1]节奏总纲!BR43</f>
        <v>69.615263433680354</v>
      </c>
      <c r="AZ43" s="6">
        <f>[1]节奏总纲!BS43</f>
        <v>68.367495331711169</v>
      </c>
      <c r="BA43" s="6">
        <f>[1]节奏总纲!BT43</f>
        <v>66.978083215330415</v>
      </c>
      <c r="BB43" s="6">
        <f>[1]节奏总纲!BU43</f>
        <v>65.42062527862636</v>
      </c>
      <c r="BD43" s="6">
        <v>40</v>
      </c>
      <c r="BE43" s="6">
        <f>[1]节奏总纲!BX43</f>
        <v>26.127796402772656</v>
      </c>
      <c r="BF43" s="6">
        <f>[1]节奏总纲!BY43</f>
        <v>26.626710211681832</v>
      </c>
      <c r="BG43" s="6">
        <f>[1]节奏总纲!BZ43</f>
        <v>27.210732057225155</v>
      </c>
      <c r="BH43" s="6">
        <f>[1]节奏总纲!CA43</f>
        <v>27.863833570485102</v>
      </c>
      <c r="BI43" s="6">
        <f>[1]节奏总纲!CB43</f>
        <v>28.568390277483555</v>
      </c>
    </row>
    <row r="44" spans="2:61" x14ac:dyDescent="0.2">
      <c r="B44" s="6">
        <f>[1]节奏总纲!N44</f>
        <v>51</v>
      </c>
      <c r="C44" s="6">
        <v>41</v>
      </c>
      <c r="D44" s="6">
        <f>[1]节奏总纲!P44</f>
        <v>16.148375400580683</v>
      </c>
      <c r="E44" s="6">
        <f>[1]节奏总纲!Q44</f>
        <v>14.065234973905774</v>
      </c>
      <c r="F44" s="6">
        <f>[1]节奏总纲!R44</f>
        <v>11.621985775797917</v>
      </c>
      <c r="G44" s="6">
        <f>[1]节奏总纲!S44</f>
        <v>8.6296918140703163</v>
      </c>
      <c r="H44" s="6">
        <f>[1]节奏总纲!T44</f>
        <v>4.8606609955747855</v>
      </c>
      <c r="J44" s="6">
        <v>41</v>
      </c>
      <c r="K44" s="6">
        <f>[1]节奏总纲!W44</f>
        <v>1.148375400580683</v>
      </c>
      <c r="L44" s="6">
        <f>[1]节奏总纲!X44</f>
        <v>1.006234973905773</v>
      </c>
      <c r="M44" s="6">
        <f>[1]节奏总纲!Y44</f>
        <v>0.839985775797917</v>
      </c>
      <c r="N44" s="6">
        <f>[1]节奏总纲!Z44</f>
        <v>0.62869181407031682</v>
      </c>
      <c r="O44" s="6">
        <f>[1]节奏总纲!AA44</f>
        <v>0.36066099557478548</v>
      </c>
      <c r="Q44" s="6">
        <v>41</v>
      </c>
      <c r="R44" s="6">
        <f>[1]节奏总纲!AD44</f>
        <v>53.920692243099523</v>
      </c>
      <c r="S44" s="6">
        <f>[1]节奏总纲!AE44</f>
        <v>55.899622700668843</v>
      </c>
      <c r="T44" s="6">
        <f>[1]节奏总纲!AF44</f>
        <v>58.741310361994486</v>
      </c>
      <c r="U44" s="6">
        <f>[1]节奏总纲!AG44</f>
        <v>63.10587219844583</v>
      </c>
      <c r="V44" s="6">
        <f>[1]节奏总纲!AH44</f>
        <v>71.676233707038421</v>
      </c>
      <c r="Z44" s="6">
        <v>41</v>
      </c>
      <c r="AA44" s="6">
        <f>[1]节奏总纲!AM44</f>
        <v>155.32539280599755</v>
      </c>
      <c r="AB44" s="6">
        <f>[1]节奏总纲!AN44</f>
        <v>124.26031424479805</v>
      </c>
      <c r="AC44" s="6">
        <f>[1]节奏总纲!AO44</f>
        <v>93.195235683598526</v>
      </c>
      <c r="AD44" s="6">
        <f>[1]节奏总纲!AP44</f>
        <v>62.130157122399027</v>
      </c>
      <c r="AE44" s="6">
        <f>[1]节奏总纲!AQ44</f>
        <v>31.065078561199513</v>
      </c>
      <c r="AG44" s="6">
        <v>41</v>
      </c>
      <c r="AH44" s="6">
        <f>[1]节奏总纲!AT44</f>
        <v>21.450392805997552</v>
      </c>
      <c r="AI44" s="6">
        <f>[1]节奏总纲!AU44</f>
        <v>17.160314244798045</v>
      </c>
      <c r="AJ44" s="6">
        <f>[1]节奏总纲!AV44</f>
        <v>12.870235683598523</v>
      </c>
      <c r="AK44" s="6">
        <f>[1]节奏总纲!AW44</f>
        <v>8.5801571223990223</v>
      </c>
      <c r="AL44" s="6">
        <f>[1]节奏总纲!AX44</f>
        <v>4.2900785611995111</v>
      </c>
      <c r="AN44" s="6">
        <v>41</v>
      </c>
      <c r="AO44" s="6">
        <f>[1]节奏总纲!BA44</f>
        <v>32.259282740196369</v>
      </c>
      <c r="AP44" s="6">
        <f>[1]节奏总纲!BB44</f>
        <v>33.643636131782344</v>
      </c>
      <c r="AQ44" s="6">
        <f>[1]节奏总纲!BC44</f>
        <v>35.471689136674414</v>
      </c>
      <c r="AR44" s="6">
        <f>[1]节奏总纲!BD44</f>
        <v>38.194089742081125</v>
      </c>
      <c r="AS44" s="6">
        <f>[1]节奏总纲!BE44</f>
        <v>42.861403835978855</v>
      </c>
      <c r="AW44" s="6">
        <v>41</v>
      </c>
      <c r="AX44" s="6">
        <f>[1]节奏总纲!BQ44</f>
        <v>72.880500265925534</v>
      </c>
      <c r="AY44" s="6">
        <f>[1]节奏总纲!BR44</f>
        <v>71.728439272842749</v>
      </c>
      <c r="AZ44" s="6">
        <f>[1]节奏总纲!BS44</f>
        <v>70.476853761910021</v>
      </c>
      <c r="BA44" s="6">
        <f>[1]节奏总纲!BT44</f>
        <v>69.13548950479607</v>
      </c>
      <c r="BB44" s="6">
        <f>[1]节奏总纲!BU44</f>
        <v>67.614538970700607</v>
      </c>
      <c r="BD44" s="6">
        <v>41</v>
      </c>
      <c r="BE44" s="6">
        <f>[1]节奏总纲!BX44</f>
        <v>26.560612527540403</v>
      </c>
      <c r="BF44" s="6">
        <f>[1]节奏总纲!BY44</f>
        <v>27.085909727083454</v>
      </c>
      <c r="BG44" s="6">
        <f>[1]节奏总纲!BZ44</f>
        <v>27.660585260415356</v>
      </c>
      <c r="BH44" s="6">
        <f>[1]节奏总纲!CA44</f>
        <v>28.314646355865854</v>
      </c>
      <c r="BI44" s="6">
        <f>[1]节奏总纲!CB44</f>
        <v>29.053470241147885</v>
      </c>
    </row>
    <row r="45" spans="2:61" x14ac:dyDescent="0.2">
      <c r="B45" s="6">
        <f>[1]节奏总纲!N45</f>
        <v>52</v>
      </c>
      <c r="C45" s="6">
        <v>42</v>
      </c>
      <c r="D45" s="6">
        <f>[1]节奏总纲!P45</f>
        <v>17.379173679952558</v>
      </c>
      <c r="E45" s="6">
        <f>[1]节奏总纲!Q45</f>
        <v>15.182446126806555</v>
      </c>
      <c r="F45" s="6">
        <f>[1]节奏总纲!R45</f>
        <v>12.547763396925747</v>
      </c>
      <c r="G45" s="6">
        <f>[1]节奏总纲!S45</f>
        <v>9.3221887619265527</v>
      </c>
      <c r="H45" s="6">
        <f>[1]节奏总纲!T45</f>
        <v>5.2485104513456724</v>
      </c>
      <c r="J45" s="6">
        <v>42</v>
      </c>
      <c r="K45" s="6">
        <f>[1]节奏总纲!W45</f>
        <v>1.230798279371875</v>
      </c>
      <c r="L45" s="6">
        <f>[1]节奏总纲!X45</f>
        <v>1.1172111529007811</v>
      </c>
      <c r="M45" s="6">
        <f>[1]节奏总纲!Y45</f>
        <v>0.92577762112783013</v>
      </c>
      <c r="N45" s="6">
        <f>[1]节奏总纲!Z45</f>
        <v>0.69249694785623639</v>
      </c>
      <c r="O45" s="6">
        <f>[1]节奏总纲!AA45</f>
        <v>0.38784945577088692</v>
      </c>
      <c r="Q45" s="6">
        <v>42</v>
      </c>
      <c r="R45" s="6">
        <f>[1]节奏总纲!AD45</f>
        <v>54.255972994404218</v>
      </c>
      <c r="S45" s="6">
        <f>[1]节奏总纲!AE45</f>
        <v>56.238779717153008</v>
      </c>
      <c r="T45" s="6">
        <f>[1]节奏总纲!AF45</f>
        <v>59.09095196730258</v>
      </c>
      <c r="U45" s="6">
        <f>[1]节奏总纲!AG45</f>
        <v>63.434756173851497</v>
      </c>
      <c r="V45" s="6">
        <f>[1]节奏总纲!AH45</f>
        <v>72.034562459436771</v>
      </c>
      <c r="Z45" s="6">
        <v>42</v>
      </c>
      <c r="AA45" s="6">
        <f>[1]节奏总纲!AM45</f>
        <v>180.18480345945557</v>
      </c>
      <c r="AB45" s="6">
        <f>[1]节奏总纲!AN45</f>
        <v>144.14784276756447</v>
      </c>
      <c r="AC45" s="6">
        <f>[1]节奏总纲!AO45</f>
        <v>108.11088207567333</v>
      </c>
      <c r="AD45" s="6">
        <f>[1]节奏总纲!AP45</f>
        <v>72.073921383782235</v>
      </c>
      <c r="AE45" s="6">
        <f>[1]节奏总纲!AQ45</f>
        <v>36.036960691891117</v>
      </c>
      <c r="AG45" s="6">
        <v>42</v>
      </c>
      <c r="AH45" s="6">
        <f>[1]节奏总纲!AT45</f>
        <v>24.859410653458013</v>
      </c>
      <c r="AI45" s="6">
        <f>[1]节奏总纲!AU45</f>
        <v>19.887528522766416</v>
      </c>
      <c r="AJ45" s="6">
        <f>[1]节奏总纲!AV45</f>
        <v>14.915646392074805</v>
      </c>
      <c r="AK45" s="6">
        <f>[1]节奏总纲!AW45</f>
        <v>9.9437642613832082</v>
      </c>
      <c r="AL45" s="6">
        <f>[1]节奏总纲!AX45</f>
        <v>4.9718821306916041</v>
      </c>
      <c r="AN45" s="6">
        <v>42</v>
      </c>
      <c r="AO45" s="6">
        <f>[1]节奏总纲!BA45</f>
        <v>32.405012530176009</v>
      </c>
      <c r="AP45" s="6">
        <f>[1]节奏总纲!BB45</f>
        <v>33.799338867675175</v>
      </c>
      <c r="AQ45" s="6">
        <f>[1]节奏总纲!BC45</f>
        <v>35.634340563113874</v>
      </c>
      <c r="AR45" s="6">
        <f>[1]节奏总纲!BD45</f>
        <v>38.35066605767593</v>
      </c>
      <c r="AS45" s="6">
        <f>[1]节奏总纲!BE45</f>
        <v>43.030177309109042</v>
      </c>
      <c r="AW45" s="6">
        <v>42</v>
      </c>
      <c r="AX45" s="6">
        <f>[1]节奏总纲!BQ45</f>
        <v>75.012735728019962</v>
      </c>
      <c r="AY45" s="6">
        <f>[1]节奏总纲!BR45</f>
        <v>73.895779769437553</v>
      </c>
      <c r="AZ45" s="6">
        <f>[1]节奏总纲!BS45</f>
        <v>72.65984060067882</v>
      </c>
      <c r="BA45" s="6">
        <f>[1]节奏总纲!BT45</f>
        <v>71.293724037797247</v>
      </c>
      <c r="BB45" s="6">
        <f>[1]节奏总纲!BU45</f>
        <v>69.810299559768239</v>
      </c>
      <c r="BD45" s="6">
        <v>42</v>
      </c>
      <c r="BE45" s="6">
        <f>[1]节奏总纲!BX45</f>
        <v>27.020882333389096</v>
      </c>
      <c r="BF45" s="6">
        <f>[1]节奏总纲!BY45</f>
        <v>27.534650375663031</v>
      </c>
      <c r="BG45" s="6">
        <f>[1]节奏总纲!BZ45</f>
        <v>28.133393592464987</v>
      </c>
      <c r="BH45" s="6">
        <f>[1]节奏总纲!CA45</f>
        <v>28.789161632421735</v>
      </c>
      <c r="BI45" s="6">
        <f>[1]节奏总纲!CB45</f>
        <v>29.507063914299049</v>
      </c>
    </row>
    <row r="46" spans="2:61" x14ac:dyDescent="0.2">
      <c r="B46" s="6">
        <f>[1]节奏总纲!N46</f>
        <v>53</v>
      </c>
      <c r="C46" s="6">
        <v>43</v>
      </c>
      <c r="D46" s="6">
        <f>[1]节奏总纲!P46</f>
        <v>18.698310613518661</v>
      </c>
      <c r="E46" s="6">
        <f>[1]节奏总纲!Q46</f>
        <v>16.338583814092605</v>
      </c>
      <c r="F46" s="6">
        <f>[1]节奏总纲!R46</f>
        <v>13.509529418267233</v>
      </c>
      <c r="G46" s="6">
        <f>[1]节奏总纲!S46</f>
        <v>10.020424657784652</v>
      </c>
      <c r="H46" s="6">
        <f>[1]节奏总纲!T46</f>
        <v>5.6394104810372276</v>
      </c>
      <c r="J46" s="6">
        <v>43</v>
      </c>
      <c r="K46" s="6">
        <f>[1]节奏总纲!W46</f>
        <v>1.319136933566103</v>
      </c>
      <c r="L46" s="6">
        <f>[1]节奏总纲!X46</f>
        <v>1.1561376872860496</v>
      </c>
      <c r="M46" s="6">
        <f>[1]节奏总纲!Y46</f>
        <v>0.96176602134148581</v>
      </c>
      <c r="N46" s="6">
        <f>[1]节奏总纲!Z46</f>
        <v>0.6982358958580992</v>
      </c>
      <c r="O46" s="6">
        <f>[1]节奏总纲!AA46</f>
        <v>0.39090002969155524</v>
      </c>
      <c r="Q46" s="6">
        <v>43</v>
      </c>
      <c r="R46" s="6">
        <f>[1]节奏总纲!AD46</f>
        <v>54.585942742481357</v>
      </c>
      <c r="S46" s="6">
        <f>[1]节奏总纲!AE46</f>
        <v>56.568265567054013</v>
      </c>
      <c r="T46" s="6">
        <f>[1]节奏总纲!AF46</f>
        <v>59.425480572843689</v>
      </c>
      <c r="U46" s="6">
        <f>[1]节奏总纲!AG46</f>
        <v>63.763640149257171</v>
      </c>
      <c r="V46" s="6">
        <f>[1]节奏总纲!AH46</f>
        <v>72.370053318329937</v>
      </c>
      <c r="Z46" s="6">
        <v>43</v>
      </c>
      <c r="AA46" s="6">
        <f>[1]节奏总纲!AM46</f>
        <v>208.99265815439742</v>
      </c>
      <c r="AB46" s="6">
        <f>[1]节奏总纲!AN46</f>
        <v>167.19412652351795</v>
      </c>
      <c r="AC46" s="6">
        <f>[1]节奏总纲!AO46</f>
        <v>125.39559489263844</v>
      </c>
      <c r="AD46" s="6">
        <f>[1]节奏总纲!AP46</f>
        <v>83.597063261758976</v>
      </c>
      <c r="AE46" s="6">
        <f>[1]节奏总纲!AQ46</f>
        <v>41.798531630879488</v>
      </c>
      <c r="AG46" s="6">
        <v>43</v>
      </c>
      <c r="AH46" s="6">
        <f>[1]节奏总纲!AT46</f>
        <v>28.807854694941852</v>
      </c>
      <c r="AI46" s="6">
        <f>[1]节奏总纲!AU46</f>
        <v>23.046283755953482</v>
      </c>
      <c r="AJ46" s="6">
        <f>[1]节奏总纲!AV46</f>
        <v>17.284712816965111</v>
      </c>
      <c r="AK46" s="6">
        <f>[1]节奏总纲!AW46</f>
        <v>11.523141877976741</v>
      </c>
      <c r="AL46" s="6">
        <f>[1]节奏总纲!AX46</f>
        <v>5.7615709389883705</v>
      </c>
      <c r="AN46" s="6">
        <v>43</v>
      </c>
      <c r="AO46" s="6">
        <f>[1]节奏总纲!BA46</f>
        <v>32.550742320155642</v>
      </c>
      <c r="AP46" s="6">
        <f>[1]节奏总纲!BB46</f>
        <v>33.955041603568006</v>
      </c>
      <c r="AQ46" s="6">
        <f>[1]节奏总纲!BC46</f>
        <v>35.796991989553327</v>
      </c>
      <c r="AR46" s="6">
        <f>[1]节奏总纲!BD46</f>
        <v>38.507242373270728</v>
      </c>
      <c r="AS46" s="6">
        <f>[1]节奏总纲!BE46</f>
        <v>43.179964142847631</v>
      </c>
      <c r="AW46" s="6">
        <v>43</v>
      </c>
      <c r="AX46" s="6">
        <f>[1]节奏总纲!BQ46</f>
        <v>77.137764615612369</v>
      </c>
      <c r="AY46" s="6">
        <f>[1]节奏总纲!BR46</f>
        <v>76.018081402346411</v>
      </c>
      <c r="AZ46" s="6">
        <f>[1]节奏总纲!BS46</f>
        <v>74.771148405180824</v>
      </c>
      <c r="BA46" s="6">
        <f>[1]节奏总纲!BT46</f>
        <v>73.446658299619131</v>
      </c>
      <c r="BB46" s="6">
        <f>[1]节奏总纲!BU46</f>
        <v>71.964465094771541</v>
      </c>
      <c r="BD46" s="6">
        <v>43</v>
      </c>
      <c r="BE46" s="6">
        <f>[1]节奏总纲!BX46</f>
        <v>27.444759493295177</v>
      </c>
      <c r="BF46" s="6">
        <f>[1]节奏总纲!BY46</f>
        <v>27.999026312380973</v>
      </c>
      <c r="BG46" s="6">
        <f>[1]节奏总纲!BZ46</f>
        <v>28.572743465906495</v>
      </c>
      <c r="BH46" s="6">
        <f>[1]节奏总纲!CA46</f>
        <v>29.228371965502063</v>
      </c>
      <c r="BI46" s="6">
        <f>[1]节奏总纲!CB46</f>
        <v>29.964225263024609</v>
      </c>
    </row>
    <row r="47" spans="2:61" x14ac:dyDescent="0.2">
      <c r="B47" s="6">
        <f>[1]节奏总纲!N47</f>
        <v>54</v>
      </c>
      <c r="C47" s="6">
        <v>44</v>
      </c>
      <c r="D47" s="6">
        <f>[1]节奏总纲!P47</f>
        <v>20.112126572366307</v>
      </c>
      <c r="E47" s="6">
        <f>[1]节奏总纲!Q47</f>
        <v>17.573976198933678</v>
      </c>
      <c r="F47" s="6">
        <f>[1]节奏总纲!R47</f>
        <v>14.520955385248474</v>
      </c>
      <c r="G47" s="6">
        <f>[1]节奏总纲!S47</f>
        <v>10.768032566844921</v>
      </c>
      <c r="H47" s="6">
        <f>[1]节奏总纲!T47</f>
        <v>6.0537500982822579</v>
      </c>
      <c r="J47" s="6">
        <v>44</v>
      </c>
      <c r="K47" s="6">
        <f>[1]节奏总纲!W47</f>
        <v>1.4138159588476462</v>
      </c>
      <c r="L47" s="6">
        <f>[1]节奏总纲!X47</f>
        <v>1.2353923848410737</v>
      </c>
      <c r="M47" s="6">
        <f>[1]节奏总纲!Y47</f>
        <v>1.0114259669812409</v>
      </c>
      <c r="N47" s="6">
        <f>[1]节奏总纲!Z47</f>
        <v>0.74760790906026919</v>
      </c>
      <c r="O47" s="6">
        <f>[1]节奏总纲!AA47</f>
        <v>0.41433961724503021</v>
      </c>
      <c r="Q47" s="6">
        <v>44</v>
      </c>
      <c r="R47" s="6">
        <f>[1]节奏总纲!AD47</f>
        <v>54.915912490558505</v>
      </c>
      <c r="S47" s="6">
        <f>[1]节奏总纲!AE47</f>
        <v>56.897751416955018</v>
      </c>
      <c r="T47" s="6">
        <f>[1]节奏总纲!AF47</f>
        <v>59.760009178384806</v>
      </c>
      <c r="U47" s="6">
        <f>[1]节奏总纲!AG47</f>
        <v>64.08760696397195</v>
      </c>
      <c r="V47" s="6">
        <f>[1]节奏总纲!AH47</f>
        <v>72.705544177223089</v>
      </c>
      <c r="Z47" s="6">
        <v>44</v>
      </c>
      <c r="AA47" s="6">
        <f>[1]节奏总纲!AM47</f>
        <v>242.37342918215046</v>
      </c>
      <c r="AB47" s="6">
        <f>[1]节奏总纲!AN47</f>
        <v>193.89874334572039</v>
      </c>
      <c r="AC47" s="6">
        <f>[1]节奏总纲!AO47</f>
        <v>145.42405750929026</v>
      </c>
      <c r="AD47" s="6">
        <f>[1]节奏总纲!AP47</f>
        <v>96.949371672860195</v>
      </c>
      <c r="AE47" s="6">
        <f>[1]节奏总纲!AQ47</f>
        <v>48.474685836430098</v>
      </c>
      <c r="AG47" s="6">
        <v>44</v>
      </c>
      <c r="AH47" s="6">
        <f>[1]节奏总纲!AT47</f>
        <v>33.380771027753042</v>
      </c>
      <c r="AI47" s="6">
        <f>[1]节奏总纲!AU47</f>
        <v>26.704616822202439</v>
      </c>
      <c r="AJ47" s="6">
        <f>[1]节奏总纲!AV47</f>
        <v>20.028462616651822</v>
      </c>
      <c r="AK47" s="6">
        <f>[1]节奏总纲!AW47</f>
        <v>13.35230841110122</v>
      </c>
      <c r="AL47" s="6">
        <f>[1]节奏总纲!AX47</f>
        <v>6.6761542055506098</v>
      </c>
      <c r="AN47" s="6">
        <v>44</v>
      </c>
      <c r="AO47" s="6">
        <f>[1]节奏总纲!BA47</f>
        <v>32.696472110135275</v>
      </c>
      <c r="AP47" s="6">
        <f>[1]节奏总纲!BB47</f>
        <v>34.09469189131628</v>
      </c>
      <c r="AQ47" s="6">
        <f>[1]节奏总纲!BC47</f>
        <v>35.95964341599278</v>
      </c>
      <c r="AR47" s="6">
        <f>[1]节奏总纲!BD47</f>
        <v>38.663818688865533</v>
      </c>
      <c r="AS47" s="6">
        <f>[1]节奏总纲!BE47</f>
        <v>43.329750976586219</v>
      </c>
      <c r="AW47" s="6">
        <v>44</v>
      </c>
      <c r="AX47" s="6">
        <f>[1]节奏总纲!BQ47</f>
        <v>79.263479982320931</v>
      </c>
      <c r="AY47" s="6">
        <f>[1]节奏总纲!BR47</f>
        <v>78.132225077256265</v>
      </c>
      <c r="AZ47" s="6">
        <f>[1]节奏总纲!BS47</f>
        <v>76.889385936298638</v>
      </c>
      <c r="BA47" s="6">
        <f>[1]节奏总纲!BT47</f>
        <v>75.547388626818275</v>
      </c>
      <c r="BB47" s="6">
        <f>[1]节奏总纲!BU47</f>
        <v>74.085064391446963</v>
      </c>
      <c r="BD47" s="6">
        <v>44</v>
      </c>
      <c r="BE47" s="6">
        <f>[1]节奏总纲!BX47</f>
        <v>27.899059784657766</v>
      </c>
      <c r="BF47" s="6">
        <f>[1]节奏总纲!BY47</f>
        <v>28.42242948848067</v>
      </c>
      <c r="BG47" s="6">
        <f>[1]节奏总纲!BZ47</f>
        <v>29.029679451959648</v>
      </c>
      <c r="BH47" s="6">
        <f>[1]节奏总纲!CA47</f>
        <v>29.665539289707144</v>
      </c>
      <c r="BI47" s="6">
        <f>[1]节奏总纲!CB47</f>
        <v>30.383161594939057</v>
      </c>
    </row>
    <row r="48" spans="2:61" x14ac:dyDescent="0.2">
      <c r="B48" s="6">
        <f>[1]节奏总纲!N48</f>
        <v>55</v>
      </c>
      <c r="C48" s="6">
        <v>45</v>
      </c>
      <c r="D48" s="6">
        <f>[1]节奏总纲!P48</f>
        <v>21.627416997969519</v>
      </c>
      <c r="E48" s="6">
        <f>[1]节奏总纲!Q48</f>
        <v>18.900199714525563</v>
      </c>
      <c r="F48" s="6">
        <f>[1]节奏总纲!R48</f>
        <v>15.604181364035009</v>
      </c>
      <c r="G48" s="6">
        <f>[1]节奏总纲!S48</f>
        <v>11.572830835613489</v>
      </c>
      <c r="H48" s="6">
        <f>[1]节奏总纲!T48</f>
        <v>6.49903880788984</v>
      </c>
      <c r="J48" s="6">
        <v>45</v>
      </c>
      <c r="K48" s="6">
        <f>[1]节奏总纲!W48</f>
        <v>1.5152904256032116</v>
      </c>
      <c r="L48" s="6">
        <f>[1]节奏总纲!X48</f>
        <v>1.3262235155918844</v>
      </c>
      <c r="M48" s="6">
        <f>[1]节奏总纲!Y48</f>
        <v>1.083225978786535</v>
      </c>
      <c r="N48" s="6">
        <f>[1]节奏总纲!Z48</f>
        <v>0.80479826876856819</v>
      </c>
      <c r="O48" s="6">
        <f>[1]节奏总纲!AA48</f>
        <v>0.44528870960758216</v>
      </c>
      <c r="Q48" s="6">
        <v>45</v>
      </c>
      <c r="R48" s="6">
        <f>[1]节奏总纲!AD48</f>
        <v>55.229416240679981</v>
      </c>
      <c r="S48" s="6">
        <f>[1]节奏总纲!AE48</f>
        <v>57.218966664386244</v>
      </c>
      <c r="T48" s="6">
        <f>[1]节奏总纲!AF48</f>
        <v>60.086674688654931</v>
      </c>
      <c r="U48" s="6">
        <f>[1]节奏总纲!AG48</f>
        <v>64.399012521055653</v>
      </c>
      <c r="V48" s="6">
        <f>[1]节奏总纲!AH48</f>
        <v>73.037155126421851</v>
      </c>
      <c r="Z48" s="6">
        <v>45</v>
      </c>
      <c r="AA48" s="6">
        <f>[1]节奏总纲!AM48</f>
        <v>281.05</v>
      </c>
      <c r="AB48" s="6">
        <f>[1]节奏总纲!AN48</f>
        <v>224.84000000000003</v>
      </c>
      <c r="AC48" s="6">
        <f>[1]节奏总纲!AO48</f>
        <v>168.63</v>
      </c>
      <c r="AD48" s="6">
        <f>[1]节奏总纲!AP48</f>
        <v>112.42000000000002</v>
      </c>
      <c r="AE48" s="6">
        <f>[1]节奏总纲!AQ48</f>
        <v>56.210000000000008</v>
      </c>
      <c r="AG48" s="6">
        <v>45</v>
      </c>
      <c r="AH48" s="6">
        <f>[1]节奏总纲!AT48</f>
        <v>38.676570817849552</v>
      </c>
      <c r="AI48" s="6">
        <f>[1]节奏总纲!AU48</f>
        <v>30.941256654279641</v>
      </c>
      <c r="AJ48" s="6">
        <f>[1]节奏总纲!AV48</f>
        <v>23.205942490709731</v>
      </c>
      <c r="AK48" s="6">
        <f>[1]节奏总纲!AW48</f>
        <v>15.470628327139821</v>
      </c>
      <c r="AL48" s="6">
        <f>[1]节奏总纲!AX48</f>
        <v>7.7353141635699103</v>
      </c>
      <c r="AN48" s="6">
        <v>45</v>
      </c>
      <c r="AO48" s="6">
        <f>[1]节奏总纲!BA48</f>
        <v>32.842201900114915</v>
      </c>
      <c r="AP48" s="6">
        <f>[1]节奏总纲!BB48</f>
        <v>34.227825436710944</v>
      </c>
      <c r="AQ48" s="6">
        <f>[1]节奏总纲!BC48</f>
        <v>36.105477566569242</v>
      </c>
      <c r="AR48" s="6">
        <f>[1]节奏总纲!BD48</f>
        <v>38.82039500446033</v>
      </c>
      <c r="AS48" s="6">
        <f>[1]节奏总纲!BE48</f>
        <v>43.479537810324807</v>
      </c>
      <c r="AW48" s="6">
        <v>45</v>
      </c>
      <c r="AX48" s="6">
        <f>[1]节奏总纲!BQ48</f>
        <v>81.389787349771211</v>
      </c>
      <c r="AY48" s="6">
        <f>[1]节奏总纲!BR48</f>
        <v>80.245839937472738</v>
      </c>
      <c r="AZ48" s="6">
        <f>[1]节奏总纲!BS48</f>
        <v>78.990840028799411</v>
      </c>
      <c r="BA48" s="6">
        <f>[1]节奏总纲!BT48</f>
        <v>77.645290038760592</v>
      </c>
      <c r="BB48" s="6">
        <f>[1]节奏总纲!BU48</f>
        <v>76.140895902703022</v>
      </c>
      <c r="BD48" s="6">
        <v>45</v>
      </c>
      <c r="BE48" s="6">
        <f>[1]节奏总纲!BX48</f>
        <v>28.329224478524736</v>
      </c>
      <c r="BF48" s="6">
        <f>[1]节奏总纲!BY48</f>
        <v>28.87680933825774</v>
      </c>
      <c r="BG48" s="6">
        <f>[1]节奏总纲!BZ48</f>
        <v>29.451960522840583</v>
      </c>
      <c r="BH48" s="6">
        <f>[1]节奏总纲!CA48</f>
        <v>30.116236887917406</v>
      </c>
      <c r="BI48" s="6">
        <f>[1]节奏总纲!CB48</f>
        <v>30.827767428124027</v>
      </c>
    </row>
    <row r="49" spans="2:61" x14ac:dyDescent="0.2">
      <c r="B49" s="6">
        <f>[1]节奏总纲!N49</f>
        <v>56</v>
      </c>
      <c r="C49" s="6">
        <v>46</v>
      </c>
      <c r="D49" s="6">
        <f>[1]节奏总纲!P49</f>
        <v>23.251465064166357</v>
      </c>
      <c r="E49" s="6">
        <f>[1]节奏总纲!Q49</f>
        <v>20.310154733549314</v>
      </c>
      <c r="F49" s="6">
        <f>[1]节奏总纲!R49</f>
        <v>16.757330871744692</v>
      </c>
      <c r="G49" s="6">
        <f>[1]节奏总纲!S49</f>
        <v>12.425582930290501</v>
      </c>
      <c r="H49" s="6">
        <f>[1]节奏总纲!T49</f>
        <v>6.9545132006921566</v>
      </c>
      <c r="J49" s="6">
        <v>46</v>
      </c>
      <c r="K49" s="6">
        <f>[1]节奏总纲!W49</f>
        <v>1.6240480661968384</v>
      </c>
      <c r="L49" s="6">
        <f>[1]节奏总纲!X49</f>
        <v>1.4099550190237515</v>
      </c>
      <c r="M49" s="6">
        <f>[1]节奏总纲!Y49</f>
        <v>1.1531495077096832</v>
      </c>
      <c r="N49" s="6">
        <f>[1]节奏总纲!Z49</f>
        <v>0.85275209467701174</v>
      </c>
      <c r="O49" s="6">
        <f>[1]节奏总纲!AA49</f>
        <v>0.45547439280231661</v>
      </c>
      <c r="Q49" s="6">
        <v>46</v>
      </c>
      <c r="R49" s="6">
        <f>[1]节奏总纲!AD49</f>
        <v>55.537288901845052</v>
      </c>
      <c r="S49" s="6">
        <f>[1]节奏总纲!AE49</f>
        <v>57.53646043868428</v>
      </c>
      <c r="T49" s="6">
        <f>[1]节奏总纲!AF49</f>
        <v>60.393379177879737</v>
      </c>
      <c r="U49" s="6">
        <f>[1]节奏总纲!AG49</f>
        <v>64.710418078139355</v>
      </c>
      <c r="V49" s="6">
        <f>[1]节奏总纲!AH49</f>
        <v>73.340924940105893</v>
      </c>
      <c r="Z49" s="6">
        <v>46</v>
      </c>
      <c r="AA49" s="6">
        <f>[1]节奏总纲!AM49</f>
        <v>325.85912455595718</v>
      </c>
      <c r="AB49" s="6">
        <f>[1]节奏总纲!AN49</f>
        <v>260.68729964476574</v>
      </c>
      <c r="AC49" s="6">
        <f>[1]节奏总纲!AO49</f>
        <v>195.51547473357431</v>
      </c>
      <c r="AD49" s="6">
        <f>[1]节奏总纲!AP49</f>
        <v>130.34364982238287</v>
      </c>
      <c r="AE49" s="6">
        <f>[1]节奏总纲!AQ49</f>
        <v>65.171824911191436</v>
      </c>
      <c r="AG49" s="6">
        <v>46</v>
      </c>
      <c r="AH49" s="6">
        <f>[1]节奏总纲!AT49</f>
        <v>44.809124555957169</v>
      </c>
      <c r="AI49" s="6">
        <f>[1]节奏总纲!AU49</f>
        <v>35.847299644765712</v>
      </c>
      <c r="AJ49" s="6">
        <f>[1]节奏总纲!AV49</f>
        <v>26.885474733574313</v>
      </c>
      <c r="AK49" s="6">
        <f>[1]节奏总纲!AW49</f>
        <v>17.923649822382856</v>
      </c>
      <c r="AL49" s="6">
        <f>[1]节奏总纲!AX49</f>
        <v>8.9618249111914281</v>
      </c>
      <c r="AN49" s="6">
        <v>46</v>
      </c>
      <c r="AO49" s="6">
        <f>[1]节奏总纲!BA49</f>
        <v>32.987931690094548</v>
      </c>
      <c r="AP49" s="6">
        <f>[1]节奏总纲!BB49</f>
        <v>34.360958982105608</v>
      </c>
      <c r="AQ49" s="6">
        <f>[1]节奏总纲!BC49</f>
        <v>36.245762114295424</v>
      </c>
      <c r="AR49" s="6">
        <f>[1]节奏总纲!BD49</f>
        <v>38.976971320055128</v>
      </c>
      <c r="AS49" s="6">
        <f>[1]节奏总纲!BE49</f>
        <v>43.629324644063402</v>
      </c>
      <c r="AW49" s="6">
        <v>46</v>
      </c>
      <c r="AX49" s="6">
        <f>[1]节奏总纲!BQ49</f>
        <v>83.516605196495291</v>
      </c>
      <c r="AY49" s="6">
        <f>[1]节奏总纲!BR49</f>
        <v>82.409830559291493</v>
      </c>
      <c r="AZ49" s="6">
        <f>[1]节奏总纲!BS49</f>
        <v>81.207352055772077</v>
      </c>
      <c r="BA49" s="6">
        <f>[1]节奏总纲!BT49</f>
        <v>79.853954326796469</v>
      </c>
      <c r="BB49" s="6">
        <f>[1]节奏总纲!BU49</f>
        <v>78.340013067243973</v>
      </c>
      <c r="BD49" s="6">
        <v>46</v>
      </c>
      <c r="BE49" s="6">
        <f>[1]节奏总纲!BX49</f>
        <v>28.77435892693326</v>
      </c>
      <c r="BF49" s="6">
        <f>[1]节奏总纲!BY49</f>
        <v>29.307110785373723</v>
      </c>
      <c r="BG49" s="6">
        <f>[1]节奏总纲!BZ49</f>
        <v>29.901500340512762</v>
      </c>
      <c r="BH49" s="6">
        <f>[1]节奏总纲!CA49</f>
        <v>30.541959062513101</v>
      </c>
      <c r="BI49" s="6">
        <f>[1]节奏总纲!CB49</f>
        <v>31.241319778905254</v>
      </c>
    </row>
    <row r="50" spans="2:61" x14ac:dyDescent="0.2">
      <c r="B50" s="6">
        <f>[1]节奏总纲!N50</f>
        <v>57</v>
      </c>
      <c r="C50" s="6">
        <v>47</v>
      </c>
      <c r="D50" s="6">
        <f>[1]节奏总纲!P50</f>
        <v>24.992076683399535</v>
      </c>
      <c r="E50" s="6">
        <f>[1]节奏总纲!Q50</f>
        <v>21.823081359944474</v>
      </c>
      <c r="F50" s="6">
        <f>[1]节奏总纲!R50</f>
        <v>17.996794419716004</v>
      </c>
      <c r="G50" s="6">
        <f>[1]节奏总纲!S50</f>
        <v>13.335772118261991</v>
      </c>
      <c r="H50" s="6">
        <f>[1]节奏总纲!T50</f>
        <v>7.4426404363163821</v>
      </c>
      <c r="J50" s="6">
        <v>47</v>
      </c>
      <c r="K50" s="6">
        <f>[1]节奏总纲!W50</f>
        <v>1.740611619233178</v>
      </c>
      <c r="L50" s="6">
        <f>[1]节奏总纲!X50</f>
        <v>1.51292662639516</v>
      </c>
      <c r="M50" s="6">
        <f>[1]节奏总纲!Y50</f>
        <v>1.2394635479713116</v>
      </c>
      <c r="N50" s="6">
        <f>[1]节奏总纲!Z50</f>
        <v>0.91018918797148984</v>
      </c>
      <c r="O50" s="6">
        <f>[1]节奏总纲!AA50</f>
        <v>0.48812723562422544</v>
      </c>
      <c r="Q50" s="6">
        <v>47</v>
      </c>
      <c r="R50" s="6">
        <f>[1]节奏总纲!AD50</f>
        <v>55.845161563010116</v>
      </c>
      <c r="S50" s="6">
        <f>[1]节奏总纲!AE50</f>
        <v>57.853954212982316</v>
      </c>
      <c r="T50" s="6">
        <f>[1]节奏总纲!AF50</f>
        <v>60.700083667104536</v>
      </c>
      <c r="U50" s="6">
        <f>[1]节奏总纲!AG50</f>
        <v>65.021675833900701</v>
      </c>
      <c r="V50" s="6">
        <f>[1]节奏总纲!AH50</f>
        <v>73.644694753789935</v>
      </c>
      <c r="Z50" s="6">
        <v>47</v>
      </c>
      <c r="AA50" s="6">
        <f>[1]节奏总纲!AM50</f>
        <v>377.76930817680426</v>
      </c>
      <c r="AB50" s="6">
        <f>[1]节奏总纲!AN50</f>
        <v>302.21544654144344</v>
      </c>
      <c r="AC50" s="6">
        <f>[1]节奏总纲!AO50</f>
        <v>226.66158490608254</v>
      </c>
      <c r="AD50" s="6">
        <f>[1]节奏总纲!AP50</f>
        <v>151.10772327072172</v>
      </c>
      <c r="AE50" s="6">
        <f>[1]节奏总纲!AQ50</f>
        <v>75.55386163536086</v>
      </c>
      <c r="AG50" s="6">
        <v>47</v>
      </c>
      <c r="AH50" s="6">
        <f>[1]节奏总纲!AT50</f>
        <v>51.910183620847079</v>
      </c>
      <c r="AI50" s="6">
        <f>[1]节奏总纲!AU50</f>
        <v>41.528146896677697</v>
      </c>
      <c r="AJ50" s="6">
        <f>[1]节奏总纲!AV50</f>
        <v>31.14611017250823</v>
      </c>
      <c r="AK50" s="6">
        <f>[1]节奏总纲!AW50</f>
        <v>20.764073448338848</v>
      </c>
      <c r="AL50" s="6">
        <f>[1]节奏总纲!AX50</f>
        <v>10.382036724169424</v>
      </c>
      <c r="AN50" s="6">
        <v>47</v>
      </c>
      <c r="AO50" s="6">
        <f>[1]节奏总纲!BA50</f>
        <v>33.114246829746719</v>
      </c>
      <c r="AP50" s="6">
        <f>[1]节奏总纲!BB50</f>
        <v>34.494092527500278</v>
      </c>
      <c r="AQ50" s="6">
        <f>[1]节奏总纲!BC50</f>
        <v>36.386046662021599</v>
      </c>
      <c r="AR50" s="6">
        <f>[1]节奏总纲!BD50</f>
        <v>39.115214427575864</v>
      </c>
      <c r="AS50" s="6">
        <f>[1]节奏总纲!BE50</f>
        <v>43.77911147780199</v>
      </c>
      <c r="AW50" s="6">
        <v>47</v>
      </c>
      <c r="AX50" s="6">
        <f>[1]节奏总纲!BQ50</f>
        <v>85.643863186592412</v>
      </c>
      <c r="AY50" s="6">
        <f>[1]节奏总纲!BR50</f>
        <v>84.53544812855209</v>
      </c>
      <c r="AZ50" s="6">
        <f>[1]节奏总纲!BS50</f>
        <v>83.32493049129468</v>
      </c>
      <c r="BA50" s="6">
        <f>[1]节奏总纲!BT50</f>
        <v>82.027450452783569</v>
      </c>
      <c r="BB50" s="6">
        <f>[1]节奏总纲!BU50</f>
        <v>80.54663523468885</v>
      </c>
      <c r="BD50" s="6">
        <v>47</v>
      </c>
      <c r="BE50" s="6">
        <f>[1]节奏总纲!BX50</f>
        <v>29.214575269515649</v>
      </c>
      <c r="BF50" s="6">
        <f>[1]节奏总纲!BY50</f>
        <v>29.749456349782722</v>
      </c>
      <c r="BG50" s="6">
        <f>[1]节奏总纲!BZ50</f>
        <v>30.328427037480733</v>
      </c>
      <c r="BH50" s="6">
        <f>[1]节奏总纲!CA50</f>
        <v>30.996355742175876</v>
      </c>
      <c r="BI50" s="6">
        <f>[1]节奏总纲!CB50</f>
        <v>31.657589077576048</v>
      </c>
    </row>
    <row r="51" spans="2:61" x14ac:dyDescent="0.2">
      <c r="B51" s="6">
        <f>[1]节奏总纲!N51</f>
        <v>58</v>
      </c>
      <c r="C51" s="6">
        <v>48</v>
      </c>
      <c r="D51" s="6">
        <f>[1]节奏总纲!P51</f>
        <v>26.857618025475972</v>
      </c>
      <c r="E51" s="6">
        <f>[1]节奏总纲!Q51</f>
        <v>23.425214441820142</v>
      </c>
      <c r="F51" s="6">
        <f>[1]节奏总纲!R51</f>
        <v>19.329427692935056</v>
      </c>
      <c r="G51" s="6">
        <f>[1]节奏总纲!S51</f>
        <v>14.269452456935383</v>
      </c>
      <c r="H51" s="6">
        <f>[1]节奏总纲!T51</f>
        <v>7.9605979827510778</v>
      </c>
      <c r="J51" s="6">
        <v>48</v>
      </c>
      <c r="K51" s="6">
        <f>[1]节奏总纲!W51</f>
        <v>1.8655413420764368</v>
      </c>
      <c r="L51" s="6">
        <f>[1]节奏总纲!X51</f>
        <v>1.6021330818756674</v>
      </c>
      <c r="M51" s="6">
        <f>[1]节奏总纲!Y51</f>
        <v>1.3326332732190522</v>
      </c>
      <c r="N51" s="6">
        <f>[1]节奏总纲!Z51</f>
        <v>0.93368033867339228</v>
      </c>
      <c r="O51" s="6">
        <f>[1]节奏总纲!AA51</f>
        <v>0.51795754643469571</v>
      </c>
      <c r="Q51" s="6">
        <v>48</v>
      </c>
      <c r="R51" s="6">
        <f>[1]节奏总纲!AD51</f>
        <v>56.142785979989682</v>
      </c>
      <c r="S51" s="6">
        <f>[1]节奏总纲!AE51</f>
        <v>58.155157256402767</v>
      </c>
      <c r="T51" s="6">
        <f>[1]节奏总纲!AF51</f>
        <v>61.006268532239034</v>
      </c>
      <c r="U51" s="6">
        <f>[1]节奏总纲!AG51</f>
        <v>65.330972386106993</v>
      </c>
      <c r="V51" s="6">
        <f>[1]节奏总纲!AH51</f>
        <v>73.948464567473962</v>
      </c>
      <c r="Z51" s="6">
        <v>48</v>
      </c>
      <c r="AA51" s="6">
        <f>[1]节奏总纲!AM51</f>
        <v>437.90148836012787</v>
      </c>
      <c r="AB51" s="6">
        <f>[1]节奏总纲!AN51</f>
        <v>350.32119068810232</v>
      </c>
      <c r="AC51" s="6">
        <f>[1]节奏总纲!AO51</f>
        <v>262.74089301607671</v>
      </c>
      <c r="AD51" s="6">
        <f>[1]节奏总纲!AP51</f>
        <v>175.16059534405116</v>
      </c>
      <c r="AE51" s="6">
        <f>[1]节奏总纲!AQ51</f>
        <v>87.58029767202558</v>
      </c>
      <c r="AG51" s="6">
        <v>48</v>
      </c>
      <c r="AH51" s="6">
        <f>[1]节奏总纲!AT51</f>
        <v>60.132180183323612</v>
      </c>
      <c r="AI51" s="6">
        <f>[1]节奏总纲!AU51</f>
        <v>48.105744146658878</v>
      </c>
      <c r="AJ51" s="6">
        <f>[1]节奏总纲!AV51</f>
        <v>36.079308109994173</v>
      </c>
      <c r="AK51" s="6">
        <f>[1]节奏总纲!AW51</f>
        <v>24.052872073329439</v>
      </c>
      <c r="AL51" s="6">
        <f>[1]节奏总纲!AX51</f>
        <v>12.02643603666472</v>
      </c>
      <c r="AN51" s="6">
        <v>48</v>
      </c>
      <c r="AO51" s="6">
        <f>[1]节奏总纲!BA51</f>
        <v>33.238809018460984</v>
      </c>
      <c r="AP51" s="6">
        <f>[1]节奏总纲!BB51</f>
        <v>34.627226072894942</v>
      </c>
      <c r="AQ51" s="6">
        <f>[1]节奏总纲!BC51</f>
        <v>36.526331209747774</v>
      </c>
      <c r="AR51" s="6">
        <f>[1]节奏总纲!BD51</f>
        <v>39.250296194358178</v>
      </c>
      <c r="AS51" s="6">
        <f>[1]节奏总纲!BE51</f>
        <v>43.928898311540578</v>
      </c>
      <c r="AW51" s="6">
        <v>48</v>
      </c>
      <c r="AX51" s="6">
        <f>[1]节奏总纲!BQ51</f>
        <v>87.771500639866005</v>
      </c>
      <c r="AY51" s="6">
        <f>[1]节奏总纲!BR51</f>
        <v>86.672065508292405</v>
      </c>
      <c r="AZ51" s="6">
        <f>[1]节奏总纲!BS51</f>
        <v>85.481735065071589</v>
      </c>
      <c r="BA51" s="6">
        <f>[1]节奏总纲!BT51</f>
        <v>84.173317183629351</v>
      </c>
      <c r="BB51" s="6">
        <f>[1]节奏总纲!BU51</f>
        <v>82.729418319864251</v>
      </c>
      <c r="BD51" s="6">
        <v>48</v>
      </c>
      <c r="BE51" s="6">
        <f>[1]节奏总纲!BX51</f>
        <v>29.65092898211061</v>
      </c>
      <c r="BF51" s="6">
        <f>[1]节奏总纲!BY51</f>
        <v>30.186017902912305</v>
      </c>
      <c r="BG51" s="6">
        <f>[1]节奏总纲!BZ51</f>
        <v>30.771956904722533</v>
      </c>
      <c r="BH51" s="6">
        <f>[1]节奏总纲!CA51</f>
        <v>31.395003378607552</v>
      </c>
      <c r="BI51" s="6">
        <f>[1]节奏总纲!CB51</f>
        <v>32.084842711724434</v>
      </c>
    </row>
    <row r="52" spans="2:61" x14ac:dyDescent="0.2">
      <c r="B52" s="6">
        <f>[1]节奏总纲!N52</f>
        <v>59</v>
      </c>
      <c r="C52" s="6">
        <v>49</v>
      </c>
      <c r="D52" s="6">
        <f>[1]节奏总纲!P52</f>
        <v>28.857055729177837</v>
      </c>
      <c r="E52" s="6">
        <f>[1]节奏总纲!Q52</f>
        <v>25.166238301415991</v>
      </c>
      <c r="F52" s="6">
        <f>[1]节奏总纲!R52</f>
        <v>20.719366013549685</v>
      </c>
      <c r="G52" s="6">
        <f>[1]节奏总纲!S52</f>
        <v>15.268268186307994</v>
      </c>
      <c r="H52" s="6">
        <f>[1]节奏总纲!T52</f>
        <v>8.5474599069824766</v>
      </c>
      <c r="J52" s="6">
        <v>49</v>
      </c>
      <c r="K52" s="6">
        <f>[1]节奏总纲!W52</f>
        <v>1.9994377037018651</v>
      </c>
      <c r="L52" s="6">
        <f>[1]节奏总纲!X52</f>
        <v>1.7410238595958489</v>
      </c>
      <c r="M52" s="6">
        <f>[1]节奏总纲!Y52</f>
        <v>1.389938320614629</v>
      </c>
      <c r="N52" s="6">
        <f>[1]节奏总纲!Z52</f>
        <v>0.99881572937261076</v>
      </c>
      <c r="O52" s="6">
        <f>[1]节奏总纲!AA52</f>
        <v>0.58686192423139882</v>
      </c>
      <c r="Q52" s="6">
        <v>49</v>
      </c>
      <c r="R52" s="6">
        <f>[1]节奏总纲!AD52</f>
        <v>56.430041330048923</v>
      </c>
      <c r="S52" s="6">
        <f>[1]节奏总纲!AE52</f>
        <v>58.442483247955479</v>
      </c>
      <c r="T52" s="6">
        <f>[1]节奏总纲!AF52</f>
        <v>61.289495211956165</v>
      </c>
      <c r="U52" s="6">
        <f>[1]节奏总纲!AG52</f>
        <v>65.640268938313284</v>
      </c>
      <c r="V52" s="6">
        <f>[1]节奏总纲!AH52</f>
        <v>74.231558509323534</v>
      </c>
      <c r="Z52" s="6">
        <v>49</v>
      </c>
      <c r="AA52" s="6">
        <f>[1]节奏总纲!AM52</f>
        <v>507.55295278468168</v>
      </c>
      <c r="AB52" s="6">
        <f>[1]节奏总纲!AN52</f>
        <v>406.04236222774534</v>
      </c>
      <c r="AC52" s="6">
        <f>[1]节奏总纲!AO52</f>
        <v>304.53177167080901</v>
      </c>
      <c r="AD52" s="6">
        <f>[1]节奏总纲!AP52</f>
        <v>203.02118111387267</v>
      </c>
      <c r="AE52" s="6">
        <f>[1]节奏总纲!AQ52</f>
        <v>101.51059055693634</v>
      </c>
      <c r="AG52" s="6">
        <v>49</v>
      </c>
      <c r="AH52" s="6">
        <f>[1]节奏总纲!AT52</f>
        <v>69.651464424553808</v>
      </c>
      <c r="AI52" s="6">
        <f>[1]节奏总纲!AU52</f>
        <v>55.721171539643024</v>
      </c>
      <c r="AJ52" s="6">
        <f>[1]节奏总纲!AV52</f>
        <v>41.790878654732296</v>
      </c>
      <c r="AK52" s="6">
        <f>[1]节奏总纲!AW52</f>
        <v>27.860585769821512</v>
      </c>
      <c r="AL52" s="6">
        <f>[1]节奏总纲!AX52</f>
        <v>13.930292884910756</v>
      </c>
      <c r="AN52" s="6">
        <v>49</v>
      </c>
      <c r="AO52" s="6">
        <f>[1]节奏总纲!BA52</f>
        <v>33.363371207175248</v>
      </c>
      <c r="AP52" s="6">
        <f>[1]节奏总纲!BB52</f>
        <v>34.760359618289606</v>
      </c>
      <c r="AQ52" s="6">
        <f>[1]节奏总纲!BC52</f>
        <v>36.666615757473956</v>
      </c>
      <c r="AR52" s="6">
        <f>[1]节奏总纲!BD52</f>
        <v>39.385377961140485</v>
      </c>
      <c r="AS52" s="6">
        <f>[1]节奏总纲!BE52</f>
        <v>44.067911160744309</v>
      </c>
      <c r="AW52" s="6">
        <v>49</v>
      </c>
      <c r="AX52" s="6">
        <f>[1]节奏总纲!BQ52</f>
        <v>89.899465210602642</v>
      </c>
      <c r="AY52" s="6">
        <f>[1]节奏总纲!BR52</f>
        <v>88.787413007435532</v>
      </c>
      <c r="AZ52" s="6">
        <f>[1]节奏总纲!BS52</f>
        <v>87.591558541772201</v>
      </c>
      <c r="BA52" s="6">
        <f>[1]节奏总纲!BT52</f>
        <v>86.275030259152317</v>
      </c>
      <c r="BB52" s="6">
        <f>[1]节奏总纲!BU52</f>
        <v>84.851224267970963</v>
      </c>
      <c r="BD52" s="6">
        <v>49</v>
      </c>
      <c r="BE52" s="6">
        <f>[1]节奏总纲!BX52</f>
        <v>30.101255625879666</v>
      </c>
      <c r="BF52" s="6">
        <f>[1]节奏总纲!BY52</f>
        <v>30.620606377192669</v>
      </c>
      <c r="BG52" s="6">
        <f>[1]节奏总纲!BZ52</f>
        <v>31.200336585588083</v>
      </c>
      <c r="BH52" s="6">
        <f>[1]节奏总纲!CA52</f>
        <v>31.820892668144523</v>
      </c>
      <c r="BI52" s="6">
        <f>[1]节奏总纲!CB52</f>
        <v>32.512459036550872</v>
      </c>
    </row>
    <row r="53" spans="2:61" x14ac:dyDescent="0.2">
      <c r="B53" s="6">
        <f>[1]节奏总纲!N53</f>
        <v>60</v>
      </c>
      <c r="C53" s="6">
        <v>50</v>
      </c>
      <c r="D53" s="6">
        <f>[1]节奏总纲!P53</f>
        <v>31</v>
      </c>
      <c r="E53" s="6">
        <f>[1]节奏总纲!Q53</f>
        <v>27.0351</v>
      </c>
      <c r="F53" s="6">
        <f>[1]节奏总纲!R53</f>
        <v>22.205300000000001</v>
      </c>
      <c r="G53" s="6">
        <f>[1]节奏总纲!S53</f>
        <v>16.386599999999998</v>
      </c>
      <c r="H53" s="6">
        <f>[1]节奏总纲!T53</f>
        <v>9.1883999999999997</v>
      </c>
      <c r="J53" s="6">
        <v>50</v>
      </c>
      <c r="K53" s="6">
        <f>[1]节奏总纲!W53</f>
        <v>2.1429442708221629</v>
      </c>
      <c r="L53" s="6">
        <f>[1]节奏总纲!X53</f>
        <v>1.8688616985840092</v>
      </c>
      <c r="M53" s="6">
        <f>[1]节奏总纲!Y53</f>
        <v>1.4859339864503163</v>
      </c>
      <c r="N53" s="6">
        <f>[1]节奏总纲!Z53</f>
        <v>1.118331813692004</v>
      </c>
      <c r="O53" s="6">
        <f>[1]节奏总纲!AA53</f>
        <v>0.64094009301752308</v>
      </c>
      <c r="Q53" s="6">
        <v>50</v>
      </c>
      <c r="R53" s="6">
        <f>[1]节奏总纲!AD53</f>
        <v>56.717296680108156</v>
      </c>
      <c r="S53" s="6">
        <f>[1]节奏总纲!AE53</f>
        <v>58.729809239508185</v>
      </c>
      <c r="T53" s="6">
        <f>[1]节奏总纲!AF53</f>
        <v>61.572721891673297</v>
      </c>
      <c r="U53" s="6">
        <f>[1]节奏总纲!AG53</f>
        <v>65.949565490519575</v>
      </c>
      <c r="V53" s="6">
        <f>[1]节奏总纲!AH53</f>
        <v>74.51042804689898</v>
      </c>
      <c r="Z53" s="6">
        <v>50</v>
      </c>
      <c r="AA53" s="6">
        <f>[1]节奏总纲!AM53</f>
        <v>588.22499999999991</v>
      </c>
      <c r="AB53" s="6">
        <f>[1]节奏总纲!AN53</f>
        <v>470.57999999999993</v>
      </c>
      <c r="AC53" s="6">
        <f>[1]节奏总纲!AO53</f>
        <v>352.93499999999995</v>
      </c>
      <c r="AD53" s="6">
        <f>[1]节奏总纲!AP53</f>
        <v>235.28999999999996</v>
      </c>
      <c r="AE53" s="6">
        <f>[1]节奏总纲!AQ53</f>
        <v>117.64499999999998</v>
      </c>
      <c r="AG53" s="6">
        <v>50</v>
      </c>
      <c r="AH53" s="6">
        <f>[1]节奏总纲!AT53</f>
        <v>80.67204721531823</v>
      </c>
      <c r="AI53" s="6">
        <f>[1]节奏总纲!AU53</f>
        <v>64.537637772254584</v>
      </c>
      <c r="AJ53" s="6">
        <f>[1]节奏总纲!AV53</f>
        <v>48.403228329190938</v>
      </c>
      <c r="AK53" s="6">
        <f>[1]节奏总纲!AW53</f>
        <v>32.268818886127292</v>
      </c>
      <c r="AL53" s="6">
        <f>[1]节奏总纲!AX53</f>
        <v>16.134409443063646</v>
      </c>
      <c r="AN53" s="6">
        <v>50</v>
      </c>
      <c r="AO53" s="6">
        <f>[1]节奏总纲!BA53</f>
        <v>33.487933395889513</v>
      </c>
      <c r="AP53" s="6">
        <f>[1]节奏总纲!BB53</f>
        <v>34.893493163684269</v>
      </c>
      <c r="AQ53" s="6">
        <f>[1]节奏总纲!BC53</f>
        <v>36.806900305200131</v>
      </c>
      <c r="AR53" s="6">
        <f>[1]节奏总纲!BD53</f>
        <v>39.520459727922798</v>
      </c>
      <c r="AS53" s="6">
        <f>[1]节奏总纲!BE53</f>
        <v>44.197188392263818</v>
      </c>
      <c r="AW53" s="6">
        <v>50</v>
      </c>
      <c r="AX53" s="6">
        <f>[1]节奏总纲!BQ53</f>
        <v>92.02585597384136</v>
      </c>
      <c r="AY53" s="6">
        <f>[1]节奏总纲!BR53</f>
        <v>91.028813161489012</v>
      </c>
      <c r="AZ53" s="6">
        <f>[1]节奏总纲!BS53</f>
        <v>89.944796604838743</v>
      </c>
      <c r="BA53" s="6">
        <f>[1]节奏总纲!BT53</f>
        <v>88.648964439402022</v>
      </c>
      <c r="BB53" s="6">
        <f>[1]节奏总纲!BU53</f>
        <v>87.254811090446921</v>
      </c>
      <c r="BD53" s="6">
        <v>50</v>
      </c>
      <c r="BE53" s="6">
        <f>[1]节奏总纲!BX53</f>
        <v>30.529187213831889</v>
      </c>
      <c r="BF53" s="6">
        <f>[1]节奏总纲!BY53</f>
        <v>31.07439649010124</v>
      </c>
      <c r="BG53" s="6">
        <f>[1]节奏总纲!BZ53</f>
        <v>31.622732396398735</v>
      </c>
      <c r="BH53" s="6">
        <f>[1]节奏总纲!CA53</f>
        <v>32.254400792232055</v>
      </c>
      <c r="BI53" s="6">
        <f>[1]节奏总纲!CB53</f>
        <v>32.979479362275733</v>
      </c>
    </row>
    <row r="54" spans="2:61" x14ac:dyDescent="0.2">
      <c r="B54" s="6">
        <f>[1]节奏总纲!N54</f>
        <v>61</v>
      </c>
      <c r="C54" s="6">
        <v>51</v>
      </c>
      <c r="D54" s="6">
        <f>[1]节奏总纲!P54</f>
        <v>33.296750801161366</v>
      </c>
      <c r="E54" s="6">
        <f>[1]节奏总纲!Q54</f>
        <v>28.928217096048996</v>
      </c>
      <c r="F54" s="6">
        <f>[1]节奏总纲!R54</f>
        <v>23.783869097269566</v>
      </c>
      <c r="G54" s="6">
        <f>[1]节奏总纲!S54</f>
        <v>17.587343773173433</v>
      </c>
      <c r="H54" s="6">
        <f>[1]节奏总纲!T54</f>
        <v>9.8458492119034169</v>
      </c>
      <c r="J54" s="6">
        <v>51</v>
      </c>
      <c r="K54" s="6">
        <f>[1]节奏总纲!W54</f>
        <v>2.296750801161366</v>
      </c>
      <c r="L54" s="6">
        <f>[1]节奏总纲!X54</f>
        <v>1.8931170960489965</v>
      </c>
      <c r="M54" s="6">
        <f>[1]节奏总纲!Y54</f>
        <v>1.5785690972695647</v>
      </c>
      <c r="N54" s="6">
        <f>[1]节奏总纲!Z54</f>
        <v>1.2007437731734356</v>
      </c>
      <c r="O54" s="6">
        <f>[1]节奏总纲!AA54</f>
        <v>0.65744921190341721</v>
      </c>
      <c r="Q54" s="6">
        <v>51</v>
      </c>
      <c r="R54" s="6">
        <f>[1]节奏总纲!AD54</f>
        <v>57.004247194324648</v>
      </c>
      <c r="S54" s="6">
        <f>[1]节奏总纲!AE54</f>
        <v>59.016342740868758</v>
      </c>
      <c r="T54" s="6">
        <f>[1]节奏总纲!AF54</f>
        <v>61.855948571390428</v>
      </c>
      <c r="U54" s="6">
        <f>[1]节奏总纲!AG54</f>
        <v>66.241691764589476</v>
      </c>
      <c r="V54" s="6">
        <f>[1]节奏总纲!AH54</f>
        <v>74.789297584474426</v>
      </c>
      <c r="Z54" s="6">
        <v>51</v>
      </c>
      <c r="AA54" s="6">
        <f>[1]节奏总纲!AM54</f>
        <v>681.65492699983838</v>
      </c>
      <c r="AB54" s="6">
        <f>[1]节奏总纲!AN54</f>
        <v>545.32394159987075</v>
      </c>
      <c r="AC54" s="6">
        <f>[1]节奏总纲!AO54</f>
        <v>408.99295619990301</v>
      </c>
      <c r="AD54" s="6">
        <f>[1]节奏总纲!AP54</f>
        <v>272.66197079993537</v>
      </c>
      <c r="AE54" s="6">
        <f>[1]节奏总纲!AQ54</f>
        <v>136.33098539996769</v>
      </c>
      <c r="AG54" s="6">
        <v>51</v>
      </c>
      <c r="AH54" s="6">
        <f>[1]节奏总纲!AT54</f>
        <v>93.429926999838472</v>
      </c>
      <c r="AI54" s="6">
        <f>[1]节奏总纲!AU54</f>
        <v>74.743941599870823</v>
      </c>
      <c r="AJ54" s="6">
        <f>[1]节奏总纲!AV54</f>
        <v>56.05795619990306</v>
      </c>
      <c r="AK54" s="6">
        <f>[1]节奏总纲!AW54</f>
        <v>37.371970799935411</v>
      </c>
      <c r="AL54" s="6">
        <f>[1]节奏总纲!AX54</f>
        <v>18.685985399967706</v>
      </c>
      <c r="AN54" s="6">
        <v>51</v>
      </c>
      <c r="AO54" s="6">
        <f>[1]节奏总纲!BA54</f>
        <v>33.612495584603778</v>
      </c>
      <c r="AP54" s="6">
        <f>[1]节奏总纲!BB54</f>
        <v>35.024397713965918</v>
      </c>
      <c r="AQ54" s="6">
        <f>[1]节奏总纲!BC54</f>
        <v>36.947184852926306</v>
      </c>
      <c r="AR54" s="6">
        <f>[1]节奏总纲!BD54</f>
        <v>39.655541494705105</v>
      </c>
      <c r="AS54" s="6">
        <f>[1]节奏总纲!BE54</f>
        <v>44.326465623783335</v>
      </c>
      <c r="AW54" s="6">
        <v>51</v>
      </c>
      <c r="AX54" s="6">
        <f>[1]节奏总纲!BQ54</f>
        <v>94.145740969946885</v>
      </c>
      <c r="AY54" s="6">
        <f>[1]节奏总纲!BR54</f>
        <v>93.183924727109627</v>
      </c>
      <c r="AZ54" s="6">
        <f>[1]节奏总纲!BS54</f>
        <v>92.135531632926771</v>
      </c>
      <c r="BA54" s="6">
        <f>[1]节奏总纲!BT54</f>
        <v>91.002520783186228</v>
      </c>
      <c r="BB54" s="6">
        <f>[1]节奏总纲!BU54</f>
        <v>89.726519272163628</v>
      </c>
      <c r="BD54" s="6">
        <v>51</v>
      </c>
      <c r="BE54" s="6">
        <f>[1]节奏总纲!BX54</f>
        <v>30.987832933580094</v>
      </c>
      <c r="BF54" s="6">
        <f>[1]节奏总纲!BY54</f>
        <v>31.478003617690753</v>
      </c>
      <c r="BG54" s="6">
        <f>[1]节奏总纲!BZ54</f>
        <v>32.061058431778378</v>
      </c>
      <c r="BH54" s="6">
        <f>[1]节奏总纲!CA54</f>
        <v>32.691861136941853</v>
      </c>
      <c r="BI54" s="6">
        <f>[1]节奏总纲!CB54</f>
        <v>33.39192659810282</v>
      </c>
    </row>
    <row r="55" spans="2:61" x14ac:dyDescent="0.2">
      <c r="B55" s="6">
        <f>[1]节奏总纲!N55</f>
        <v>62</v>
      </c>
      <c r="C55" s="6">
        <v>52</v>
      </c>
      <c r="D55" s="6">
        <f>[1]节奏总纲!P55</f>
        <v>35.758347359905123</v>
      </c>
      <c r="E55" s="6">
        <f>[1]节奏总纲!Q55</f>
        <v>31.081155525229534</v>
      </c>
      <c r="F55" s="6">
        <f>[1]节奏总纲!R55</f>
        <v>25.606552544428059</v>
      </c>
      <c r="G55" s="6">
        <f>[1]节奏总纲!S55</f>
        <v>18.930469092333773</v>
      </c>
      <c r="H55" s="6">
        <f>[1]节奏总纲!T55</f>
        <v>10.570167479587953</v>
      </c>
      <c r="J55" s="6">
        <v>52</v>
      </c>
      <c r="K55" s="6">
        <f>[1]节奏总纲!W55</f>
        <v>2.4615965587437572</v>
      </c>
      <c r="L55" s="6">
        <f>[1]节奏总纲!X55</f>
        <v>2.1529384291805371</v>
      </c>
      <c r="M55" s="6">
        <f>[1]节奏总纲!Y55</f>
        <v>1.822683447158493</v>
      </c>
      <c r="N55" s="6">
        <f>[1]节奏总纲!Z55</f>
        <v>1.3431253191603396</v>
      </c>
      <c r="O55" s="6">
        <f>[1]节奏总纲!AA55</f>
        <v>0.72431826768453611</v>
      </c>
      <c r="Q55" s="6">
        <v>52</v>
      </c>
      <c r="R55" s="6">
        <f>[1]节奏总纲!AD55</f>
        <v>57.27226591292537</v>
      </c>
      <c r="S55" s="6">
        <f>[1]节奏总纲!AE55</f>
        <v>59.290380144164828</v>
      </c>
      <c r="T55" s="6">
        <f>[1]节奏总纲!AF55</f>
        <v>62.130298748930763</v>
      </c>
      <c r="U55" s="6">
        <f>[1]节奏总纲!AG55</f>
        <v>66.530472725664353</v>
      </c>
      <c r="V55" s="6">
        <f>[1]节奏总纲!AH55</f>
        <v>75.062532510920803</v>
      </c>
      <c r="Z55" s="6">
        <v>52</v>
      </c>
      <c r="AA55" s="6">
        <f>[1]节奏总纲!AM55</f>
        <v>789.85301886939453</v>
      </c>
      <c r="AB55" s="6">
        <f>[1]节奏总纲!AN55</f>
        <v>631.88241509551563</v>
      </c>
      <c r="AC55" s="6">
        <f>[1]节奏总纲!AO55</f>
        <v>473.91181132163672</v>
      </c>
      <c r="AD55" s="6">
        <f>[1]节奏总纲!AP55</f>
        <v>315.94120754775781</v>
      </c>
      <c r="AE55" s="6">
        <f>[1]节奏总纲!AQ55</f>
        <v>157.97060377387891</v>
      </c>
      <c r="AG55" s="6">
        <v>52</v>
      </c>
      <c r="AH55" s="6">
        <f>[1]节奏总纲!AT55</f>
        <v>108.19809186955615</v>
      </c>
      <c r="AI55" s="6">
        <f>[1]节奏总纲!AU55</f>
        <v>86.558473495644876</v>
      </c>
      <c r="AJ55" s="6">
        <f>[1]节奏总纲!AV55</f>
        <v>64.918855121733714</v>
      </c>
      <c r="AK55" s="6">
        <f>[1]节奏总纲!AW55</f>
        <v>43.279236747822438</v>
      </c>
      <c r="AL55" s="6">
        <f>[1]节奏总纲!AX55</f>
        <v>21.639618373911219</v>
      </c>
      <c r="AN55" s="6">
        <v>52</v>
      </c>
      <c r="AO55" s="6">
        <f>[1]节奏总纲!BA55</f>
        <v>33.737057773318043</v>
      </c>
      <c r="AP55" s="6">
        <f>[1]节奏总纲!BB55</f>
        <v>35.146386283795508</v>
      </c>
      <c r="AQ55" s="6">
        <f>[1]节奏总纲!BC55</f>
        <v>37.075448197698059</v>
      </c>
      <c r="AR55" s="6">
        <f>[1]节奏总纲!BD55</f>
        <v>39.790623261487418</v>
      </c>
      <c r="AS55" s="6">
        <f>[1]节奏总纲!BE55</f>
        <v>44.455742855302844</v>
      </c>
      <c r="AW55" s="6">
        <v>52</v>
      </c>
      <c r="AX55" s="6">
        <f>[1]节奏总纲!BQ55</f>
        <v>96.265821375882837</v>
      </c>
      <c r="AY55" s="6">
        <f>[1]节奏总纲!BR55</f>
        <v>95.320056465518832</v>
      </c>
      <c r="AZ55" s="6">
        <f>[1]节奏总纲!BS55</f>
        <v>94.309081972684396</v>
      </c>
      <c r="BA55" s="6">
        <f>[1]节奏总纲!BT55</f>
        <v>93.208444061349098</v>
      </c>
      <c r="BB55" s="6">
        <f>[1]节奏总纲!BU55</f>
        <v>92.03038330510195</v>
      </c>
      <c r="BD55" s="6">
        <v>52</v>
      </c>
      <c r="BE55" s="6">
        <f>[1]节奏总纲!BX55</f>
        <v>31.409452382022582</v>
      </c>
      <c r="BF55" s="6">
        <f>[1]节奏总纲!BY55</f>
        <v>31.937003907261929</v>
      </c>
      <c r="BG55" s="6">
        <f>[1]节奏总纲!BZ55</f>
        <v>32.503757225034654</v>
      </c>
      <c r="BH55" s="6">
        <f>[1]节奏总纲!CA55</f>
        <v>33.154875618998368</v>
      </c>
      <c r="BI55" s="6">
        <f>[1]节奏总纲!CB55</f>
        <v>33.843039941845369</v>
      </c>
    </row>
    <row r="56" spans="2:61" x14ac:dyDescent="0.2">
      <c r="B56" s="6">
        <f>[1]节奏总纲!N56</f>
        <v>63</v>
      </c>
      <c r="C56" s="6">
        <v>53</v>
      </c>
      <c r="D56" s="6">
        <f>[1]节奏总纲!P56</f>
        <v>38.396621227037308</v>
      </c>
      <c r="E56" s="6">
        <f>[1]节奏总纲!Q56</f>
        <v>33.42809844025868</v>
      </c>
      <c r="F56" s="6">
        <f>[1]节奏总纲!R56</f>
        <v>27.5802930273809</v>
      </c>
      <c r="G56" s="6">
        <f>[1]节奏总纲!S56</f>
        <v>20.319491953348145</v>
      </c>
      <c r="H56" s="6">
        <f>[1]节奏总纲!T56</f>
        <v>11.338522248344118</v>
      </c>
      <c r="J56" s="6">
        <v>53</v>
      </c>
      <c r="K56" s="6">
        <f>[1]节奏总纲!W56</f>
        <v>2.6382738671321846</v>
      </c>
      <c r="L56" s="6">
        <f>[1]节奏总纲!X56</f>
        <v>2.3469429150291461</v>
      </c>
      <c r="M56" s="6">
        <f>[1]节奏总纲!Y56</f>
        <v>1.9737404829528415</v>
      </c>
      <c r="N56" s="6">
        <f>[1]节奏总纲!Z56</f>
        <v>1.3890228610143716</v>
      </c>
      <c r="O56" s="6">
        <f>[1]节奏总纲!AA56</f>
        <v>0.76835476875616493</v>
      </c>
      <c r="Q56" s="6">
        <v>53</v>
      </c>
      <c r="R56" s="6">
        <f>[1]节奏总纲!AD56</f>
        <v>57.540284631526099</v>
      </c>
      <c r="S56" s="6">
        <f>[1]节奏总纲!AE56</f>
        <v>59.564417547460899</v>
      </c>
      <c r="T56" s="6">
        <f>[1]节奏总纲!AF56</f>
        <v>62.395461425033538</v>
      </c>
      <c r="U56" s="6">
        <f>[1]节奏总纲!AG56</f>
        <v>66.819253686739231</v>
      </c>
      <c r="V56" s="6">
        <f>[1]节奏总纲!AH56</f>
        <v>75.318351032805268</v>
      </c>
      <c r="Z56" s="6">
        <v>53</v>
      </c>
      <c r="AA56" s="6">
        <f>[1]节奏总纲!AM56</f>
        <v>915.14532082292135</v>
      </c>
      <c r="AB56" s="6">
        <f>[1]节奏总纲!AN56</f>
        <v>732.11625665833708</v>
      </c>
      <c r="AC56" s="6">
        <f>[1]节奏总纲!AO56</f>
        <v>549.08719249375281</v>
      </c>
      <c r="AD56" s="6">
        <f>[1]节奏总纲!AP56</f>
        <v>366.05812832916854</v>
      </c>
      <c r="AE56" s="6">
        <f>[1]节奏总纲!AQ56</f>
        <v>183.02906416458427</v>
      </c>
      <c r="AG56" s="6">
        <v>53</v>
      </c>
      <c r="AH56" s="6">
        <f>[1]节奏总纲!AT56</f>
        <v>125.29230195352682</v>
      </c>
      <c r="AI56" s="6">
        <f>[1]节奏总纲!AU56</f>
        <v>100.23384156282145</v>
      </c>
      <c r="AJ56" s="6">
        <f>[1]节奏总纲!AV56</f>
        <v>75.17538117211609</v>
      </c>
      <c r="AK56" s="6">
        <f>[1]节奏总纲!AW56</f>
        <v>50.116920781410727</v>
      </c>
      <c r="AL56" s="6">
        <f>[1]节奏总纲!AX56</f>
        <v>25.058460390705363</v>
      </c>
      <c r="AN56" s="6">
        <v>53</v>
      </c>
      <c r="AO56" s="6">
        <f>[1]节奏总纲!BA56</f>
        <v>33.861619962032307</v>
      </c>
      <c r="AP56" s="6">
        <f>[1]节奏总纲!BB56</f>
        <v>35.268374853625097</v>
      </c>
      <c r="AQ56" s="6">
        <f>[1]节奏总纲!BC56</f>
        <v>37.196452985793947</v>
      </c>
      <c r="AR56" s="6">
        <f>[1]节奏总纲!BD56</f>
        <v>39.925705028269732</v>
      </c>
      <c r="AS56" s="6">
        <f>[1]节奏总纲!BE56</f>
        <v>44.585020086822361</v>
      </c>
      <c r="AW56" s="6">
        <v>53</v>
      </c>
      <c r="AX56" s="6">
        <f>[1]节奏总纲!BQ56</f>
        <v>98.386070168033314</v>
      </c>
      <c r="AY56" s="6">
        <f>[1]节奏总纲!BR56</f>
        <v>97.463615621461287</v>
      </c>
      <c r="AZ56" s="6">
        <f>[1]节奏总纲!BS56</f>
        <v>96.485848981556117</v>
      </c>
      <c r="BA56" s="6">
        <f>[1]节奏总纲!BT56</f>
        <v>95.421390644954613</v>
      </c>
      <c r="BB56" s="6">
        <f>[1]节奏总纲!BU56</f>
        <v>94.2564978309629</v>
      </c>
      <c r="BD56" s="6">
        <v>53</v>
      </c>
      <c r="BE56" s="6">
        <f>[1]节奏总纲!BX56</f>
        <v>31.859430310817384</v>
      </c>
      <c r="BF56" s="6">
        <f>[1]节奏总纲!BY56</f>
        <v>32.373698557428163</v>
      </c>
      <c r="BG56" s="6">
        <f>[1]节奏总纲!BZ56</f>
        <v>32.983145201793022</v>
      </c>
      <c r="BH56" s="6">
        <f>[1]节奏总纲!CA56</f>
        <v>33.587424938353614</v>
      </c>
      <c r="BI56" s="6">
        <f>[1]节奏总纲!CB56</f>
        <v>34.274966559784382</v>
      </c>
    </row>
    <row r="57" spans="2:61" x14ac:dyDescent="0.2">
      <c r="B57" s="6">
        <f>[1]节奏总纲!N57</f>
        <v>64</v>
      </c>
      <c r="C57" s="6">
        <v>54</v>
      </c>
      <c r="D57" s="6">
        <f>[1]节奏总纲!P57</f>
        <v>41.224253144732614</v>
      </c>
      <c r="E57" s="6">
        <f>[1]节奏总纲!Q57</f>
        <v>35.947548742206841</v>
      </c>
      <c r="F57" s="6">
        <f>[1]节奏总纲!R57</f>
        <v>29.553667079458812</v>
      </c>
      <c r="G57" s="6">
        <f>[1]节奏总纲!S57</f>
        <v>21.762283235104348</v>
      </c>
      <c r="H57" s="6">
        <f>[1]节奏总纲!T57</f>
        <v>12.111685573922442</v>
      </c>
      <c r="J57" s="6">
        <v>54</v>
      </c>
      <c r="K57" s="6">
        <f>[1]节奏总纲!W57</f>
        <v>2.8276319176953066</v>
      </c>
      <c r="L57" s="6">
        <f>[1]节奏总纲!X57</f>
        <v>2.5194503019481616</v>
      </c>
      <c r="M57" s="6">
        <f>[1]节奏总纲!Y57</f>
        <v>1.9733740520779115</v>
      </c>
      <c r="N57" s="6">
        <f>[1]节奏总纲!Z57</f>
        <v>1.4427912817562039</v>
      </c>
      <c r="O57" s="6">
        <f>[1]节奏总纲!AA57</f>
        <v>0.77316332557832368</v>
      </c>
      <c r="Q57" s="6">
        <v>54</v>
      </c>
      <c r="R57" s="6">
        <f>[1]节奏总纲!AD57</f>
        <v>57.80830335012682</v>
      </c>
      <c r="S57" s="6">
        <f>[1]节奏总纲!AE57</f>
        <v>59.838454950756969</v>
      </c>
      <c r="T57" s="6">
        <f>[1]节奏总纲!AF57</f>
        <v>62.660624101136307</v>
      </c>
      <c r="U57" s="6">
        <f>[1]节奏总纲!AG57</f>
        <v>67.098789255934349</v>
      </c>
      <c r="V57" s="6">
        <f>[1]节奏总纲!AH57</f>
        <v>75.574169554689718</v>
      </c>
      <c r="Z57" s="6">
        <v>54</v>
      </c>
      <c r="AA57" s="6">
        <f>[1]节奏总纲!AM57</f>
        <v>1060.2230944101252</v>
      </c>
      <c r="AB57" s="6">
        <f>[1]节奏总纲!AN57</f>
        <v>848.17847552810019</v>
      </c>
      <c r="AC57" s="6">
        <f>[1]节奏总纲!AO57</f>
        <v>636.13385664607506</v>
      </c>
      <c r="AD57" s="6">
        <f>[1]节奏总纲!AP57</f>
        <v>424.0892377640501</v>
      </c>
      <c r="AE57" s="6">
        <f>[1]节奏总纲!AQ57</f>
        <v>212.04461888202505</v>
      </c>
      <c r="AG57" s="6">
        <v>54</v>
      </c>
      <c r="AH57" s="6">
        <f>[1]节奏总纲!AT57</f>
        <v>145.07777358720386</v>
      </c>
      <c r="AI57" s="6">
        <f>[1]节奏总纲!AU57</f>
        <v>116.06221886976311</v>
      </c>
      <c r="AJ57" s="6">
        <f>[1]节奏总纲!AV57</f>
        <v>87.046664152322251</v>
      </c>
      <c r="AK57" s="6">
        <f>[1]节奏总纲!AW57</f>
        <v>58.031109434881557</v>
      </c>
      <c r="AL57" s="6">
        <f>[1]节奏总纲!AX57</f>
        <v>29.015554717440779</v>
      </c>
      <c r="AN57" s="6">
        <v>54</v>
      </c>
      <c r="AO57" s="6">
        <f>[1]节奏总纲!BA57</f>
        <v>33.986182150746572</v>
      </c>
      <c r="AP57" s="6">
        <f>[1]节奏总纲!BB57</f>
        <v>35.390363423454687</v>
      </c>
      <c r="AQ57" s="6">
        <f>[1]节奏总纲!BC57</f>
        <v>37.317457773889828</v>
      </c>
      <c r="AR57" s="6">
        <f>[1]节奏总纲!BD57</f>
        <v>40.052446592012309</v>
      </c>
      <c r="AS57" s="6">
        <f>[1]节奏总纲!BE57</f>
        <v>44.71429731834187</v>
      </c>
      <c r="AW57" s="6">
        <v>54</v>
      </c>
      <c r="AX57" s="6">
        <f>[1]节奏总纲!BQ57</f>
        <v>100.5064640446531</v>
      </c>
      <c r="AY57" s="6">
        <f>[1]节奏总纲!BR57</f>
        <v>99.5379191894814</v>
      </c>
      <c r="AZ57" s="6">
        <f>[1]节奏总纲!BS57</f>
        <v>98.506974116675693</v>
      </c>
      <c r="BA57" s="6">
        <f>[1]节奏总纲!BT57</f>
        <v>97.444645169634811</v>
      </c>
      <c r="BB57" s="6">
        <f>[1]节奏总纲!BU57</f>
        <v>96.315276464549527</v>
      </c>
      <c r="BD57" s="6">
        <v>54</v>
      </c>
      <c r="BE57" s="6">
        <f>[1]节奏总纲!BX57</f>
        <v>32.291963103880526</v>
      </c>
      <c r="BF57" s="6">
        <f>[1]节奏总纲!BY57</f>
        <v>32.832647261636957</v>
      </c>
      <c r="BG57" s="6">
        <f>[1]节奏总纲!BZ57</f>
        <v>33.39527305342645</v>
      </c>
      <c r="BH57" s="6">
        <f>[1]节奏总纲!CA57</f>
        <v>34.031395739895665</v>
      </c>
      <c r="BI57" s="6">
        <f>[1]节奏总纲!CB57</f>
        <v>34.686702458597871</v>
      </c>
    </row>
    <row r="58" spans="2:61" x14ac:dyDescent="0.2">
      <c r="B58" s="6">
        <f>[1]节奏总纲!N58</f>
        <v>65</v>
      </c>
      <c r="C58" s="6">
        <v>55</v>
      </c>
      <c r="D58" s="6">
        <f>[1]节奏总纲!P58</f>
        <v>44.254833995939045</v>
      </c>
      <c r="E58" s="6">
        <f>[1]节奏总纲!Q58</f>
        <v>38.53268396026413</v>
      </c>
      <c r="F58" s="6">
        <f>[1]节奏总纲!R58</f>
        <v>31.642206307096416</v>
      </c>
      <c r="G58" s="6">
        <f>[1]节奏总纲!S58</f>
        <v>23.282468165263531</v>
      </c>
      <c r="H58" s="6">
        <f>[1]节奏总纲!T58</f>
        <v>12.944538943812169</v>
      </c>
      <c r="J58" s="6">
        <v>55</v>
      </c>
      <c r="K58" s="6">
        <f>[1]节奏总纲!W58</f>
        <v>3.0305808512064303</v>
      </c>
      <c r="L58" s="6">
        <f>[1]节奏总纲!X58</f>
        <v>2.5851352180572889</v>
      </c>
      <c r="M58" s="6">
        <f>[1]节奏总纲!Y58</f>
        <v>2.0885392276376038</v>
      </c>
      <c r="N58" s="6">
        <f>[1]节奏总纲!Z58</f>
        <v>1.5201849301591821</v>
      </c>
      <c r="O58" s="6">
        <f>[1]节奏总纲!AA58</f>
        <v>0.8328533698897278</v>
      </c>
      <c r="Q58" s="6">
        <v>55</v>
      </c>
      <c r="R58" s="6">
        <f>[1]节奏总纲!AD58</f>
        <v>58.071211008105138</v>
      </c>
      <c r="S58" s="6">
        <f>[1]节奏总纲!AE58</f>
        <v>60.102437883401088</v>
      </c>
      <c r="T58" s="6">
        <f>[1]节奏总纲!AF58</f>
        <v>62.925786777239075</v>
      </c>
      <c r="U58" s="6">
        <f>[1]节奏总纲!AG58</f>
        <v>67.36285691246691</v>
      </c>
      <c r="V58" s="6">
        <f>[1]节奏总纲!AH58</f>
        <v>75.829988076574182</v>
      </c>
      <c r="Z58" s="6">
        <v>55</v>
      </c>
      <c r="AA58" s="6">
        <f>[1]节奏总纲!AM58</f>
        <v>1228.2</v>
      </c>
      <c r="AB58" s="6">
        <f>[1]节奏总纲!AN58</f>
        <v>982.56000000000006</v>
      </c>
      <c r="AC58" s="6">
        <f>[1]节奏总纲!AO58</f>
        <v>736.92</v>
      </c>
      <c r="AD58" s="6">
        <f>[1]节奏总纲!AP58</f>
        <v>491.28000000000003</v>
      </c>
      <c r="AE58" s="6">
        <f>[1]节奏总纲!AQ58</f>
        <v>245.64000000000001</v>
      </c>
      <c r="AG58" s="6">
        <v>55</v>
      </c>
      <c r="AH58" s="6">
        <f>[1]节奏总纲!AT58</f>
        <v>167.97690558987483</v>
      </c>
      <c r="AI58" s="6">
        <f>[1]节奏总纲!AU58</f>
        <v>134.38152447189987</v>
      </c>
      <c r="AJ58" s="6">
        <f>[1]节奏总纲!AV58</f>
        <v>100.7861433539249</v>
      </c>
      <c r="AK58" s="6">
        <f>[1]节奏总纲!AW58</f>
        <v>67.190762235949933</v>
      </c>
      <c r="AL58" s="6">
        <f>[1]节奏总纲!AX58</f>
        <v>33.595381117974966</v>
      </c>
      <c r="AN58" s="6">
        <v>55</v>
      </c>
      <c r="AO58" s="6">
        <f>[1]节奏总纲!BA58</f>
        <v>34.09469189131628</v>
      </c>
      <c r="AP58" s="6">
        <f>[1]节奏总纲!BB58</f>
        <v>35.512351993284277</v>
      </c>
      <c r="AQ58" s="6">
        <f>[1]节奏总纲!BC58</f>
        <v>37.438462561985709</v>
      </c>
      <c r="AR58" s="6">
        <f>[1]节奏总纲!BD58</f>
        <v>40.168994574261895</v>
      </c>
      <c r="AS58" s="6">
        <f>[1]节奏总纲!BE58</f>
        <v>44.843574549861387</v>
      </c>
      <c r="AW58" s="6">
        <v>55</v>
      </c>
      <c r="AX58" s="6">
        <f>[1]节奏总纲!BQ58</f>
        <v>102.62698291511826</v>
      </c>
      <c r="AY58" s="6">
        <f>[1]节奏总纲!BR58</f>
        <v>101.66666489356477</v>
      </c>
      <c r="AZ58" s="6">
        <f>[1]节奏总纲!BS58</f>
        <v>100.60993958592766</v>
      </c>
      <c r="BA58" s="6">
        <f>[1]节奏总纲!BT58</f>
        <v>99.483765111599226</v>
      </c>
      <c r="BB58" s="6">
        <f>[1]节奏总纲!BU58</f>
        <v>98.289119177560053</v>
      </c>
      <c r="BD58" s="6">
        <v>55</v>
      </c>
      <c r="BE58" s="6">
        <f>[1]节奏总纲!BX58</f>
        <v>32.733609014843147</v>
      </c>
      <c r="BF58" s="6">
        <f>[1]节奏总纲!BY58</f>
        <v>33.259468274083204</v>
      </c>
      <c r="BG58" s="6">
        <f>[1]节奏总纲!BZ58</f>
        <v>33.828861415776679</v>
      </c>
      <c r="BH58" s="6">
        <f>[1]节奏总纲!CA58</f>
        <v>34.436170958710932</v>
      </c>
      <c r="BI58" s="6">
        <f>[1]节奏总纲!CB58</f>
        <v>35.119323824093144</v>
      </c>
    </row>
    <row r="59" spans="2:61" x14ac:dyDescent="0.2">
      <c r="B59" s="6">
        <f>[1]节奏总纲!N59</f>
        <v>66</v>
      </c>
      <c r="C59" s="6">
        <v>56</v>
      </c>
      <c r="D59" s="6">
        <f>[1]节奏总纲!P59</f>
        <v>47.502930128332721</v>
      </c>
      <c r="E59" s="6">
        <f>[1]节奏总纲!Q59</f>
        <v>41.275295988508304</v>
      </c>
      <c r="F59" s="6">
        <f>[1]节奏总纲!R59</f>
        <v>33.888590353552566</v>
      </c>
      <c r="G59" s="6">
        <f>[1]节奏总纲!S59</f>
        <v>24.910536559297679</v>
      </c>
      <c r="H59" s="6">
        <f>[1]节奏总纲!T59</f>
        <v>13.837603546383322</v>
      </c>
      <c r="J59" s="6">
        <v>56</v>
      </c>
      <c r="K59" s="6">
        <f>[1]节奏总纲!W59</f>
        <v>3.2480961323936768</v>
      </c>
      <c r="L59" s="6">
        <f>[1]节奏总纲!X59</f>
        <v>2.7426120282441744</v>
      </c>
      <c r="M59" s="6">
        <f>[1]节奏总纲!Y59</f>
        <v>2.24638404645615</v>
      </c>
      <c r="N59" s="6">
        <f>[1]节奏总纲!Z59</f>
        <v>1.6280683940341483</v>
      </c>
      <c r="O59" s="6">
        <f>[1]节奏总纲!AA59</f>
        <v>0.89306460257115283</v>
      </c>
      <c r="Q59" s="6">
        <v>56</v>
      </c>
      <c r="R59" s="6">
        <f>[1]节奏总纲!AD59</f>
        <v>58.321281314909029</v>
      </c>
      <c r="S59" s="6">
        <f>[1]节奏总纲!AE59</f>
        <v>60.351982057337977</v>
      </c>
      <c r="T59" s="6">
        <f>[1]节奏总纲!AF59</f>
        <v>63.17626763611517</v>
      </c>
      <c r="U59" s="6">
        <f>[1]节奏总纲!AG59</f>
        <v>67.626924568999456</v>
      </c>
      <c r="V59" s="6">
        <f>[1]节奏总纲!AH59</f>
        <v>76.086647524934079</v>
      </c>
      <c r="Z59" s="6">
        <v>56</v>
      </c>
      <c r="AA59" s="6">
        <f>[1]节奏总纲!AM59</f>
        <v>1422.6782097755249</v>
      </c>
      <c r="AB59" s="6">
        <f>[1]节奏总纲!AN59</f>
        <v>1138.14256782042</v>
      </c>
      <c r="AC59" s="6">
        <f>[1]节奏总纲!AO59</f>
        <v>853.60692586531491</v>
      </c>
      <c r="AD59" s="6">
        <f>[1]节奏总纲!AP59</f>
        <v>569.07128391021001</v>
      </c>
      <c r="AE59" s="6">
        <f>[1]节奏总纲!AQ59</f>
        <v>284.53564195510501</v>
      </c>
      <c r="AG59" s="6">
        <v>56</v>
      </c>
      <c r="AH59" s="6">
        <f>[1]节奏总纲!AT59</f>
        <v>194.47820977552487</v>
      </c>
      <c r="AI59" s="6">
        <f>[1]节奏总纲!AU59</f>
        <v>155.58256782041997</v>
      </c>
      <c r="AJ59" s="6">
        <f>[1]节奏总纲!AV59</f>
        <v>116.68692586531495</v>
      </c>
      <c r="AK59" s="6">
        <f>[1]节奏总纲!AW59</f>
        <v>77.791283910209984</v>
      </c>
      <c r="AL59" s="6">
        <f>[1]节奏总纲!AX59</f>
        <v>38.895641955104992</v>
      </c>
      <c r="AN59" s="6">
        <v>56</v>
      </c>
      <c r="AO59" s="6">
        <f>[1]节奏总纲!BA59</f>
        <v>34.201198727632011</v>
      </c>
      <c r="AP59" s="6">
        <f>[1]节奏总纲!BB59</f>
        <v>35.634340563113874</v>
      </c>
      <c r="AQ59" s="6">
        <f>[1]节奏总纲!BC59</f>
        <v>37.55946735008159</v>
      </c>
      <c r="AR59" s="6">
        <f>[1]节奏总纲!BD59</f>
        <v>40.28554255651148</v>
      </c>
      <c r="AS59" s="6">
        <f>[1]节奏总纲!BE59</f>
        <v>44.972851781380903</v>
      </c>
      <c r="AW59" s="6">
        <v>56</v>
      </c>
      <c r="AX59" s="6">
        <f>[1]节奏总纲!BQ59</f>
        <v>104.74760945904168</v>
      </c>
      <c r="AY59" s="6">
        <f>[1]节奏总纲!BR59</f>
        <v>103.83698778121276</v>
      </c>
      <c r="AZ59" s="6">
        <f>[1]节奏总纲!BS59</f>
        <v>102.85713143900996</v>
      </c>
      <c r="BA59" s="6">
        <f>[1]节奏总纲!BT59</f>
        <v>101.75206987035675</v>
      </c>
      <c r="BB59" s="6">
        <f>[1]节奏总纲!BU59</f>
        <v>100.52336200343598</v>
      </c>
      <c r="BD59" s="6">
        <v>56</v>
      </c>
      <c r="BE59" s="6">
        <f>[1]节奏总纲!BX59</f>
        <v>33.176892907302189</v>
      </c>
      <c r="BF59" s="6">
        <f>[1]节奏总纲!BY59</f>
        <v>33.68650047037341</v>
      </c>
      <c r="BG59" s="6">
        <f>[1]节奏总纲!BZ59</f>
        <v>34.252426803545553</v>
      </c>
      <c r="BH59" s="6">
        <f>[1]节奏总纲!CA59</f>
        <v>34.869671993596455</v>
      </c>
      <c r="BI59" s="6">
        <f>[1]节奏总纲!CB59</f>
        <v>35.555098518625485</v>
      </c>
    </row>
    <row r="60" spans="2:61" x14ac:dyDescent="0.2">
      <c r="B60" s="6">
        <f>[1]节奏总纲!N60</f>
        <v>67</v>
      </c>
      <c r="C60" s="6">
        <v>57</v>
      </c>
      <c r="D60" s="6">
        <f>[1]节奏总纲!P60</f>
        <v>50.984153366799077</v>
      </c>
      <c r="E60" s="6">
        <f>[1]节奏总纲!Q60</f>
        <v>44.310327691085078</v>
      </c>
      <c r="F60" s="6">
        <f>[1]节奏总纲!R60</f>
        <v>36.316012443170983</v>
      </c>
      <c r="G60" s="6">
        <f>[1]节奏总纲!S60</f>
        <v>26.664712210835919</v>
      </c>
      <c r="H60" s="6">
        <f>[1]节奏总纲!T60</f>
        <v>14.815994968391813</v>
      </c>
      <c r="J60" s="6">
        <v>57</v>
      </c>
      <c r="K60" s="6">
        <f>[1]节奏总纲!W60</f>
        <v>3.481223238466356</v>
      </c>
      <c r="L60" s="6">
        <f>[1]节奏总纲!X60</f>
        <v>3.0350317025767737</v>
      </c>
      <c r="M60" s="6">
        <f>[1]节奏总纲!Y60</f>
        <v>2.4274220896184175</v>
      </c>
      <c r="N60" s="6">
        <f>[1]节奏总纲!Z60</f>
        <v>1.7541756515382403</v>
      </c>
      <c r="O60" s="6">
        <f>[1]节奏总纲!AA60</f>
        <v>0.97839142200849061</v>
      </c>
      <c r="Q60" s="6">
        <v>57</v>
      </c>
      <c r="R60" s="6">
        <f>[1]节奏总纲!AD60</f>
        <v>58.571351621712921</v>
      </c>
      <c r="S60" s="6">
        <f>[1]节奏总纲!AE60</f>
        <v>60.60152623127486</v>
      </c>
      <c r="T60" s="6">
        <f>[1]节奏总纲!AF60</f>
        <v>63.421042351541736</v>
      </c>
      <c r="U60" s="6">
        <f>[1]节奏总纲!AG60</f>
        <v>67.890992225532017</v>
      </c>
      <c r="V60" s="6">
        <f>[1]节奏总纲!AH60</f>
        <v>76.344973133357612</v>
      </c>
      <c r="Z60" s="6">
        <v>57</v>
      </c>
      <c r="AA60" s="6">
        <f>[1]节奏总纲!AM60</f>
        <v>1647.8248427703616</v>
      </c>
      <c r="AB60" s="6">
        <f>[1]节奏总纲!AN60</f>
        <v>1318.2598742162893</v>
      </c>
      <c r="AC60" s="6">
        <f>[1]节奏总纲!AO60</f>
        <v>988.69490566221691</v>
      </c>
      <c r="AD60" s="6">
        <f>[1]节奏总纲!AP60</f>
        <v>659.12993710814465</v>
      </c>
      <c r="AE60" s="6">
        <f>[1]节奏总纲!AQ60</f>
        <v>329.56496855407232</v>
      </c>
      <c r="AG60" s="6">
        <v>57</v>
      </c>
      <c r="AH60" s="6">
        <f>[1]节奏总纲!AT60</f>
        <v>225.14663299483664</v>
      </c>
      <c r="AI60" s="6">
        <f>[1]节奏总纲!AU60</f>
        <v>180.11730639586926</v>
      </c>
      <c r="AJ60" s="6">
        <f>[1]节奏总纲!AV60</f>
        <v>135.087979796902</v>
      </c>
      <c r="AK60" s="6">
        <f>[1]节奏总纲!AW60</f>
        <v>90.058653197934632</v>
      </c>
      <c r="AL60" s="6">
        <f>[1]节奏总纲!AX60</f>
        <v>45.029326598967316</v>
      </c>
      <c r="AN60" s="6">
        <v>57</v>
      </c>
      <c r="AO60" s="6">
        <f>[1]节奏总纲!BA60</f>
        <v>34.307705563947749</v>
      </c>
      <c r="AP60" s="6">
        <f>[1]节奏总纲!BB60</f>
        <v>35.756329132943463</v>
      </c>
      <c r="AQ60" s="6">
        <f>[1]节奏总纲!BC60</f>
        <v>37.680472138177478</v>
      </c>
      <c r="AR60" s="6">
        <f>[1]节奏总纲!BD60</f>
        <v>40.402090538761065</v>
      </c>
      <c r="AS60" s="6">
        <f>[1]节奏总纲!BE60</f>
        <v>45.088151688727308</v>
      </c>
      <c r="AW60" s="6">
        <v>57</v>
      </c>
      <c r="AX60" s="6">
        <f>[1]节奏总纲!BQ60</f>
        <v>106.86832874572353</v>
      </c>
      <c r="AY60" s="6">
        <f>[1]节奏总纲!BR60</f>
        <v>105.93060744042049</v>
      </c>
      <c r="AZ60" s="6">
        <f>[1]节奏总纲!BS60</f>
        <v>104.93378702762401</v>
      </c>
      <c r="BA60" s="6">
        <f>[1]节奏总纲!BT60</f>
        <v>103.87052361677672</v>
      </c>
      <c r="BB60" s="6">
        <f>[1]节奏总纲!BU60</f>
        <v>102.71853803916484</v>
      </c>
      <c r="BD60" s="6">
        <v>57</v>
      </c>
      <c r="BE60" s="6">
        <f>[1]节奏总纲!BX60</f>
        <v>33.610521693288518</v>
      </c>
      <c r="BF60" s="6">
        <f>[1]节奏总纲!BY60</f>
        <v>34.136006917064577</v>
      </c>
      <c r="BG60" s="6">
        <f>[1]节奏总纲!BZ60</f>
        <v>34.683321882159184</v>
      </c>
      <c r="BH60" s="6">
        <f>[1]节奏总纲!CA60</f>
        <v>35.308560867691789</v>
      </c>
      <c r="BI60" s="6">
        <f>[1]节奏总纲!CB60</f>
        <v>36.028038378653754</v>
      </c>
    </row>
    <row r="61" spans="2:61" x14ac:dyDescent="0.2">
      <c r="B61" s="6">
        <f>[1]节奏总纲!N61</f>
        <v>68</v>
      </c>
      <c r="C61" s="6">
        <v>58</v>
      </c>
      <c r="D61" s="6">
        <f>[1]节奏总纲!P61</f>
        <v>54.715236050951923</v>
      </c>
      <c r="E61" s="6">
        <f>[1]节奏总纲!Q61</f>
        <v>47.459995750595695</v>
      </c>
      <c r="F61" s="6">
        <f>[1]节奏总纲!R61</f>
        <v>38.913475879437009</v>
      </c>
      <c r="G61" s="6">
        <f>[1]节奏总纲!S61</f>
        <v>28.572296265807093</v>
      </c>
      <c r="H61" s="6">
        <f>[1]节奏总纲!T61</f>
        <v>15.856475407565867</v>
      </c>
      <c r="J61" s="6">
        <v>58</v>
      </c>
      <c r="K61" s="6">
        <f>[1]节奏总纲!W61</f>
        <v>3.7310826841528453</v>
      </c>
      <c r="L61" s="6">
        <f>[1]节奏总纲!X61</f>
        <v>3.149668059510617</v>
      </c>
      <c r="M61" s="6">
        <f>[1]节奏总纲!Y61</f>
        <v>2.5974634362660254</v>
      </c>
      <c r="N61" s="6">
        <f>[1]节奏总纲!Z61</f>
        <v>1.9075840549711742</v>
      </c>
      <c r="O61" s="6">
        <f>[1]节奏总纲!AA61</f>
        <v>1.0404804391740541</v>
      </c>
      <c r="Q61" s="6">
        <v>58</v>
      </c>
      <c r="R61" s="6">
        <f>[1]节奏总纲!AD61</f>
        <v>58.821421928516813</v>
      </c>
      <c r="S61" s="6">
        <f>[1]节奏总纲!AE61</f>
        <v>60.851070405211743</v>
      </c>
      <c r="T61" s="6">
        <f>[1]节奏总纲!AF61</f>
        <v>63.665817066968295</v>
      </c>
      <c r="U61" s="6">
        <f>[1]节奏总纲!AG61</f>
        <v>68.142437172458173</v>
      </c>
      <c r="V61" s="6">
        <f>[1]节奏总纲!AH61</f>
        <v>76.60329874178116</v>
      </c>
      <c r="Z61" s="6">
        <v>58</v>
      </c>
      <c r="AA61" s="6">
        <f>[1]节奏总纲!AM61</f>
        <v>1908.4603298511749</v>
      </c>
      <c r="AB61" s="6">
        <f>[1]节奏总纲!AN61</f>
        <v>1526.7682638809401</v>
      </c>
      <c r="AC61" s="6">
        <f>[1]节奏总纲!AO61</f>
        <v>1145.0761979107049</v>
      </c>
      <c r="AD61" s="6">
        <f>[1]节奏总纲!AP61</f>
        <v>763.38413194047007</v>
      </c>
      <c r="AE61" s="6">
        <f>[1]节奏总纲!AQ61</f>
        <v>381.69206597023503</v>
      </c>
      <c r="AG61" s="6">
        <v>58</v>
      </c>
      <c r="AH61" s="6">
        <f>[1]节奏总纲!AT61</f>
        <v>260.63548708081339</v>
      </c>
      <c r="AI61" s="6">
        <f>[1]节奏总纲!AU61</f>
        <v>208.50838966465085</v>
      </c>
      <c r="AJ61" s="6">
        <f>[1]节奏总纲!AV61</f>
        <v>156.38129224848797</v>
      </c>
      <c r="AK61" s="6">
        <f>[1]节奏总纲!AW61</f>
        <v>104.25419483232542</v>
      </c>
      <c r="AL61" s="6">
        <f>[1]节奏总纲!AX61</f>
        <v>52.127097416162712</v>
      </c>
      <c r="AN61" s="6">
        <v>58</v>
      </c>
      <c r="AO61" s="6">
        <f>[1]节奏总纲!BA61</f>
        <v>34.41421240026348</v>
      </c>
      <c r="AP61" s="6">
        <f>[1]节奏总纲!BB61</f>
        <v>35.878317702773053</v>
      </c>
      <c r="AQ61" s="6">
        <f>[1]节奏总纲!BC61</f>
        <v>37.801476926273359</v>
      </c>
      <c r="AR61" s="6">
        <f>[1]节奏总纲!BD61</f>
        <v>40.518638521010644</v>
      </c>
      <c r="AS61" s="6">
        <f>[1]节奏总纲!BE61</f>
        <v>45.199736104837825</v>
      </c>
      <c r="AW61" s="6">
        <v>58</v>
      </c>
      <c r="AX61" s="6">
        <f>[1]节奏总纲!BQ61</f>
        <v>108.98912790570419</v>
      </c>
      <c r="AY61" s="6">
        <f>[1]节奏总纲!BR61</f>
        <v>108.05706415648734</v>
      </c>
      <c r="AZ61" s="6">
        <f>[1]节奏总纲!BS61</f>
        <v>107.0450185423547</v>
      </c>
      <c r="BA61" s="6">
        <f>[1]节奏总纲!BT61</f>
        <v>105.98041084497018</v>
      </c>
      <c r="BB61" s="6">
        <f>[1]节奏总纲!BU61</f>
        <v>104.81855388022134</v>
      </c>
      <c r="BD61" s="6">
        <v>58</v>
      </c>
      <c r="BE61" s="6">
        <f>[1]节奏总纲!BX61</f>
        <v>34.064362584006396</v>
      </c>
      <c r="BF61" s="6">
        <f>[1]节奏总纲!BY61</f>
        <v>34.555333392643561</v>
      </c>
      <c r="BG61" s="6">
        <f>[1]节奏总纲!BZ61</f>
        <v>35.132313012164516</v>
      </c>
      <c r="BH61" s="6">
        <f>[1]节奏总纲!CA61</f>
        <v>35.773967769083114</v>
      </c>
      <c r="BI61" s="6">
        <f>[1]节奏总纲!CB61</f>
        <v>36.465928362136154</v>
      </c>
    </row>
    <row r="62" spans="2:61" x14ac:dyDescent="0.2">
      <c r="B62" s="6">
        <f>[1]节奏总纲!N62</f>
        <v>69</v>
      </c>
      <c r="C62" s="6">
        <v>59</v>
      </c>
      <c r="D62" s="6">
        <f>[1]节奏总纲!P62</f>
        <v>58.714111458355703</v>
      </c>
      <c r="E62" s="6">
        <f>[1]节奏总纲!Q62</f>
        <v>50.940363101269412</v>
      </c>
      <c r="F62" s="6">
        <f>[1]节奏总纲!R62</f>
        <v>41.728119013453394</v>
      </c>
      <c r="G62" s="6">
        <f>[1]节奏总纲!S62</f>
        <v>30.607666303240826</v>
      </c>
      <c r="H62" s="6">
        <f>[1]节奏总纲!T62</f>
        <v>17.003606678339814</v>
      </c>
      <c r="J62" s="6">
        <v>59</v>
      </c>
      <c r="K62" s="6">
        <f>[1]节奏总纲!W62</f>
        <v>3.99887540740378</v>
      </c>
      <c r="L62" s="6">
        <f>[1]节奏总纲!X62</f>
        <v>3.4803673506737169</v>
      </c>
      <c r="M62" s="6">
        <f>[1]节奏总纲!Y62</f>
        <v>2.8146431340163858</v>
      </c>
      <c r="N62" s="6">
        <f>[1]节奏总纲!Z62</f>
        <v>2.0353700374337329</v>
      </c>
      <c r="O62" s="6">
        <f>[1]节奏总纲!AA62</f>
        <v>1.1471312707739472</v>
      </c>
      <c r="Q62" s="6">
        <v>59</v>
      </c>
      <c r="R62" s="6">
        <f>[1]节奏总纲!AD62</f>
        <v>59.066704614192936</v>
      </c>
      <c r="S62" s="6">
        <f>[1]节奏总纲!AE62</f>
        <v>61.094954819415335</v>
      </c>
      <c r="T62" s="6">
        <f>[1]节奏总纲!AF62</f>
        <v>63.91059178239486</v>
      </c>
      <c r="U62" s="6">
        <f>[1]节奏总纲!AG62</f>
        <v>68.385008299388929</v>
      </c>
      <c r="V62" s="6">
        <f>[1]节奏总纲!AH62</f>
        <v>76.861624350204693</v>
      </c>
      <c r="Z62" s="6">
        <v>59</v>
      </c>
      <c r="AA62" s="6">
        <f>[1]节奏总纲!AM62</f>
        <v>2210.1605665017755</v>
      </c>
      <c r="AB62" s="6">
        <f>[1]节奏总纲!AN62</f>
        <v>1768.1284532014206</v>
      </c>
      <c r="AC62" s="6">
        <f>[1]节奏总纲!AO62</f>
        <v>1326.0963399010652</v>
      </c>
      <c r="AD62" s="6">
        <f>[1]节奏总纲!AP62</f>
        <v>884.0642266007103</v>
      </c>
      <c r="AE62" s="6">
        <f>[1]节奏总纲!AQ62</f>
        <v>442.03211330035515</v>
      </c>
      <c r="AG62" s="6">
        <v>59</v>
      </c>
      <c r="AH62" s="6">
        <f>[1]节奏总纲!AT62</f>
        <v>301.70023665060057</v>
      </c>
      <c r="AI62" s="6">
        <f>[1]节奏总纲!AU62</f>
        <v>241.36018932048046</v>
      </c>
      <c r="AJ62" s="6">
        <f>[1]节奏总纲!AV62</f>
        <v>181.02014199036034</v>
      </c>
      <c r="AK62" s="6">
        <f>[1]节奏总纲!AW62</f>
        <v>120.68009466024023</v>
      </c>
      <c r="AL62" s="6">
        <f>[1]节奏总纲!AX62</f>
        <v>60.340047330120115</v>
      </c>
      <c r="AN62" s="6">
        <v>59</v>
      </c>
      <c r="AO62" s="6">
        <f>[1]节奏总纲!BA62</f>
        <v>34.520719236579211</v>
      </c>
      <c r="AP62" s="6">
        <f>[1]节奏总纲!BB62</f>
        <v>36.000264155774609</v>
      </c>
      <c r="AQ62" s="6">
        <f>[1]节奏总纲!BC62</f>
        <v>37.922481714369241</v>
      </c>
      <c r="AR62" s="6">
        <f>[1]节奏总纲!BD62</f>
        <v>40.635186503260229</v>
      </c>
      <c r="AS62" s="6">
        <f>[1]节奏总纲!BE62</f>
        <v>45.31132052094835</v>
      </c>
      <c r="AW62" s="6">
        <v>59</v>
      </c>
      <c r="AX62" s="6">
        <f>[1]节奏总纲!BQ62</f>
        <v>111.10262975447033</v>
      </c>
      <c r="AY62" s="6">
        <f>[1]节奏总纲!BR62</f>
        <v>110.20947507564244</v>
      </c>
      <c r="AZ62" s="6">
        <f>[1]节奏总纲!BS62</f>
        <v>109.25629876969376</v>
      </c>
      <c r="BA62" s="6">
        <f>[1]节奏总纲!BT62</f>
        <v>108.20567887066987</v>
      </c>
      <c r="BB62" s="6">
        <f>[1]节奏总纲!BU62</f>
        <v>107.05837602863994</v>
      </c>
      <c r="BD62" s="6">
        <v>59</v>
      </c>
      <c r="BE62" s="6">
        <f>[1]节奏总纲!BX62</f>
        <v>34.490270152469755</v>
      </c>
      <c r="BF62" s="6">
        <f>[1]节奏总纲!BY62</f>
        <v>35.017122693980703</v>
      </c>
      <c r="BG62" s="6">
        <f>[1]节奏总纲!BZ62</f>
        <v>35.590118732830298</v>
      </c>
      <c r="BH62" s="6">
        <f>[1]节奏总纲!CA62</f>
        <v>36.233346855347108</v>
      </c>
      <c r="BI62" s="6">
        <f>[1]节奏总纲!CB62</f>
        <v>36.948702736645387</v>
      </c>
    </row>
    <row r="63" spans="2:61" x14ac:dyDescent="0.2">
      <c r="B63" s="6">
        <f>[1]节奏总纲!N63</f>
        <v>70</v>
      </c>
      <c r="C63" s="6">
        <v>60</v>
      </c>
      <c r="D63" s="6">
        <f>[1]节奏总纲!P63</f>
        <v>63</v>
      </c>
      <c r="E63" s="6">
        <f>[1]节奏总纲!Q63</f>
        <v>54.589500000000001</v>
      </c>
      <c r="F63" s="6">
        <f>[1]节奏总纲!R63</f>
        <v>44.717399999999998</v>
      </c>
      <c r="G63" s="6">
        <f>[1]节奏总纲!S63</f>
        <v>32.810400000000001</v>
      </c>
      <c r="H63" s="6">
        <f>[1]节奏总纲!T63</f>
        <v>18.276300000000003</v>
      </c>
      <c r="J63" s="6">
        <v>60</v>
      </c>
      <c r="K63" s="6">
        <f>[1]节奏总纲!W63</f>
        <v>4.2858885416442973</v>
      </c>
      <c r="L63" s="6">
        <f>[1]节奏总纲!X63</f>
        <v>3.649136898730589</v>
      </c>
      <c r="M63" s="6">
        <f>[1]节奏总纲!Y63</f>
        <v>2.9892809865466035</v>
      </c>
      <c r="N63" s="6">
        <f>[1]节奏总纲!Z63</f>
        <v>2.2027336967591751</v>
      </c>
      <c r="O63" s="6">
        <f>[1]节奏总纲!AA63</f>
        <v>1.2726933216601886</v>
      </c>
      <c r="Q63" s="6">
        <v>60</v>
      </c>
      <c r="R63" s="6">
        <f>[1]节奏总纲!AD63</f>
        <v>59.300028460644697</v>
      </c>
      <c r="S63" s="6">
        <f>[1]节奏总纲!AE63</f>
        <v>61.330461663183208</v>
      </c>
      <c r="T63" s="6">
        <f>[1]节奏总纲!AF63</f>
        <v>64.14304723627319</v>
      </c>
      <c r="U63" s="6">
        <f>[1]节奏总纲!AG63</f>
        <v>68.627579426319684</v>
      </c>
      <c r="V63" s="6">
        <f>[1]节奏总纲!AH63</f>
        <v>77.112805903056142</v>
      </c>
      <c r="Z63" s="6">
        <v>60</v>
      </c>
      <c r="AA63" s="6">
        <f>[1]节奏总纲!AM63</f>
        <v>2559.375</v>
      </c>
      <c r="AB63" s="6">
        <f>[1]节奏总纲!AN63</f>
        <v>2047.5</v>
      </c>
      <c r="AC63" s="6">
        <f>[1]节奏总纲!AO63</f>
        <v>1535.625</v>
      </c>
      <c r="AD63" s="6">
        <f>[1]节奏总纲!AP63</f>
        <v>1023.75</v>
      </c>
      <c r="AE63" s="6">
        <f>[1]节奏总纲!AQ63</f>
        <v>511.875</v>
      </c>
      <c r="AG63" s="6">
        <v>60</v>
      </c>
      <c r="AH63" s="6">
        <f>[1]节奏总纲!AT63</f>
        <v>349.21443349822448</v>
      </c>
      <c r="AI63" s="6">
        <f>[1]节奏总纲!AU63</f>
        <v>279.3715467985794</v>
      </c>
      <c r="AJ63" s="6">
        <f>[1]节奏总纲!AV63</f>
        <v>209.52866009893478</v>
      </c>
      <c r="AK63" s="6">
        <f>[1]节奏总纲!AW63</f>
        <v>139.6857733992897</v>
      </c>
      <c r="AL63" s="6">
        <f>[1]节奏总纲!AX63</f>
        <v>69.842886699644851</v>
      </c>
      <c r="AN63" s="6">
        <v>60</v>
      </c>
      <c r="AO63" s="6">
        <f>[1]节奏总纲!BA63</f>
        <v>34.627226072894942</v>
      </c>
      <c r="AP63" s="6">
        <f>[1]节奏总纲!BB63</f>
        <v>36.105477566569242</v>
      </c>
      <c r="AQ63" s="6">
        <f>[1]节奏总纲!BC63</f>
        <v>38.037513426486328</v>
      </c>
      <c r="AR63" s="6">
        <f>[1]节奏总纲!BD63</f>
        <v>40.751734485509814</v>
      </c>
      <c r="AS63" s="6">
        <f>[1]节奏总纲!BE63</f>
        <v>45.422904937058867</v>
      </c>
      <c r="AW63" s="6">
        <v>60</v>
      </c>
      <c r="AX63" s="6">
        <f>[1]节奏总纲!BQ63</f>
        <v>113.21545878873063</v>
      </c>
      <c r="AY63" s="6">
        <f>[1]节奏总纲!BR63</f>
        <v>112.29538714242203</v>
      </c>
      <c r="AZ63" s="6">
        <f>[1]节奏总纲!BS63</f>
        <v>111.32275250484524</v>
      </c>
      <c r="BA63" s="6">
        <f>[1]节奏总纲!BT63</f>
        <v>110.29731048917512</v>
      </c>
      <c r="BB63" s="6">
        <f>[1]节奏总纲!BU63</f>
        <v>109.19465210702913</v>
      </c>
      <c r="BD63" s="6">
        <v>60</v>
      </c>
      <c r="BE63" s="6">
        <f>[1]节奏总纲!BX63</f>
        <v>34.946746581842135</v>
      </c>
      <c r="BF63" s="6">
        <f>[1]节奏总纲!BY63</f>
        <v>35.462275685369235</v>
      </c>
      <c r="BG63" s="6">
        <f>[1]节奏总纲!BZ63</f>
        <v>36.065833153381824</v>
      </c>
      <c r="BH63" s="6">
        <f>[1]节奏总纲!CA63</f>
        <v>36.696861105963713</v>
      </c>
      <c r="BI63" s="6">
        <f>[1]节奏总纲!CB63</f>
        <v>37.417758642742506</v>
      </c>
    </row>
    <row r="64" spans="2:61" x14ac:dyDescent="0.2">
      <c r="B64" s="6">
        <f>[1]节奏总纲!N64</f>
        <v>71</v>
      </c>
      <c r="C64" s="6">
        <v>61</v>
      </c>
      <c r="D64" s="6">
        <f>[1]节奏总纲!P64</f>
        <v>67.593501602322732</v>
      </c>
      <c r="E64" s="6">
        <f>[1]节奏总纲!Q64</f>
        <v>58.596806539053574</v>
      </c>
      <c r="F64" s="6">
        <f>[1]节奏总纲!R64</f>
        <v>47.977867437328676</v>
      </c>
      <c r="G64" s="6">
        <f>[1]节奏总纲!S64</f>
        <v>35.229733035130607</v>
      </c>
      <c r="H64" s="6">
        <f>[1]节奏总纲!T64</f>
        <v>19.602115464673592</v>
      </c>
      <c r="J64" s="6">
        <v>61</v>
      </c>
      <c r="K64" s="6">
        <f>[1]节奏总纲!W64</f>
        <v>4.593501602322732</v>
      </c>
      <c r="L64" s="6">
        <f>[1]节奏总纲!X64</f>
        <v>4.0073065390535731</v>
      </c>
      <c r="M64" s="6">
        <f>[1]节奏总纲!Y64</f>
        <v>3.2604674373286784</v>
      </c>
      <c r="N64" s="6">
        <f>[1]节奏总纲!Z64</f>
        <v>2.4193330351306059</v>
      </c>
      <c r="O64" s="6">
        <f>[1]节奏总纲!AA64</f>
        <v>1.3258154646735889</v>
      </c>
      <c r="Q64" s="6">
        <v>61</v>
      </c>
      <c r="R64" s="6">
        <f>[1]节奏总纲!AD64</f>
        <v>59.533352307096465</v>
      </c>
      <c r="S64" s="6">
        <f>[1]节奏总纲!AE64</f>
        <v>61.56596850695108</v>
      </c>
      <c r="T64" s="6">
        <f>[1]节奏总纲!AF64</f>
        <v>64.368413367596901</v>
      </c>
      <c r="U64" s="6">
        <f>[1]节奏总纲!AG64</f>
        <v>68.870150553250454</v>
      </c>
      <c r="V64" s="6">
        <f>[1]节奏总纲!AH64</f>
        <v>77.355745991356301</v>
      </c>
      <c r="Z64" s="6">
        <v>61</v>
      </c>
      <c r="AA64" s="6">
        <f>[1]节奏总纲!AM64</f>
        <v>2963.5631311027469</v>
      </c>
      <c r="AB64" s="6">
        <f>[1]节奏总纲!AN64</f>
        <v>2370.8505048821976</v>
      </c>
      <c r="AC64" s="6">
        <f>[1]节奏总纲!AO64</f>
        <v>1778.1378786616481</v>
      </c>
      <c r="AD64" s="6">
        <f>[1]节奏总纲!AP64</f>
        <v>1185.4252524410988</v>
      </c>
      <c r="AE64" s="6">
        <f>[1]节奏总纲!AQ64</f>
        <v>592.7126262205494</v>
      </c>
      <c r="AG64" s="6">
        <v>61</v>
      </c>
      <c r="AH64" s="6">
        <f>[1]节奏总纲!AT64</f>
        <v>404.18813110274687</v>
      </c>
      <c r="AI64" s="6">
        <f>[1]节奏总纲!AU64</f>
        <v>323.35050488219758</v>
      </c>
      <c r="AJ64" s="6">
        <f>[1]节奏总纲!AV64</f>
        <v>242.51287866164807</v>
      </c>
      <c r="AK64" s="6">
        <f>[1]节奏总纲!AW64</f>
        <v>161.67525244109879</v>
      </c>
      <c r="AL64" s="6">
        <f>[1]节奏总纲!AX64</f>
        <v>80.837626220549396</v>
      </c>
      <c r="AN64" s="6">
        <v>61</v>
      </c>
      <c r="AO64" s="6">
        <f>[1]节奏总纲!BA64</f>
        <v>34.733732909210673</v>
      </c>
      <c r="AP64" s="6">
        <f>[1]节奏总纲!BB64</f>
        <v>36.210690977363875</v>
      </c>
      <c r="AQ64" s="6">
        <f>[1]节奏总纲!BC64</f>
        <v>38.14189763688286</v>
      </c>
      <c r="AR64" s="6">
        <f>[1]节奏总纲!BD64</f>
        <v>40.8682824677594</v>
      </c>
      <c r="AS64" s="6">
        <f>[1]节奏总纲!BE64</f>
        <v>45.534489353169384</v>
      </c>
      <c r="AW64" s="6">
        <v>61</v>
      </c>
      <c r="AX64" s="6">
        <f>[1]节奏总纲!BQ64</f>
        <v>115.32833539528137</v>
      </c>
      <c r="AY64" s="6">
        <f>[1]节奏总纲!BR64</f>
        <v>114.41842394774007</v>
      </c>
      <c r="AZ64" s="6">
        <f>[1]节奏总纲!BS64</f>
        <v>113.42974477170841</v>
      </c>
      <c r="BA64" s="6">
        <f>[1]节奏总纲!BT64</f>
        <v>112.37441833838224</v>
      </c>
      <c r="BB64" s="6">
        <f>[1]节奏总纲!BU64</f>
        <v>111.23877737165789</v>
      </c>
      <c r="BD64" s="6">
        <v>61</v>
      </c>
      <c r="BE64" s="6">
        <f>[1]节奏总纲!BX64</f>
        <v>35.39948832484999</v>
      </c>
      <c r="BF64" s="6">
        <f>[1]节奏总纲!BY64</f>
        <v>35.951121278937144</v>
      </c>
      <c r="BG64" s="6">
        <f>[1]节奏总纲!BZ64</f>
        <v>36.523226353203405</v>
      </c>
      <c r="BH64" s="6">
        <f>[1]节奏总纲!CA64</f>
        <v>37.177648787597903</v>
      </c>
      <c r="BI64" s="6">
        <f>[1]节奏总纲!CB64</f>
        <v>37.899048700813722</v>
      </c>
    </row>
    <row r="65" spans="2:61" x14ac:dyDescent="0.2">
      <c r="B65" s="6">
        <f>[1]节奏总纲!N65</f>
        <v>72</v>
      </c>
      <c r="C65" s="6">
        <v>62</v>
      </c>
      <c r="D65" s="6">
        <f>[1]节奏总纲!P65</f>
        <v>72.516694719810218</v>
      </c>
      <c r="E65" s="6">
        <f>[1]节奏总纲!Q65</f>
        <v>62.842967644187539</v>
      </c>
      <c r="F65" s="6">
        <f>[1]节奏总纲!R65</f>
        <v>51.5086082594812</v>
      </c>
      <c r="G65" s="6">
        <f>[1]节奏总纲!S65</f>
        <v>37.846462974268952</v>
      </c>
      <c r="H65" s="6">
        <f>[1]节奏总纲!T65</f>
        <v>21.124113171880715</v>
      </c>
      <c r="J65" s="6">
        <v>62</v>
      </c>
      <c r="K65" s="6">
        <f>[1]节奏总纲!W65</f>
        <v>4.9231931174874859</v>
      </c>
      <c r="L65" s="6">
        <f>[1]节奏总纲!X65</f>
        <v>4.2461611051339645</v>
      </c>
      <c r="M65" s="6">
        <f>[1]节奏总纲!Y65</f>
        <v>3.5307408221525236</v>
      </c>
      <c r="N65" s="6">
        <f>[1]节奏总纲!Z65</f>
        <v>2.6167299391383452</v>
      </c>
      <c r="O65" s="6">
        <f>[1]节奏总纲!AA65</f>
        <v>1.5219977072071238</v>
      </c>
      <c r="Q65" s="6">
        <v>62</v>
      </c>
      <c r="R65" s="6">
        <f>[1]节奏总纲!AD65</f>
        <v>59.766676153548232</v>
      </c>
      <c r="S65" s="6">
        <f>[1]节奏总纲!AE65</f>
        <v>61.801475350718952</v>
      </c>
      <c r="T65" s="6">
        <f>[1]节奏总纲!AF65</f>
        <v>64.593779498920611</v>
      </c>
      <c r="U65" s="6">
        <f>[1]节奏总纲!AG65</f>
        <v>69.105843627521551</v>
      </c>
      <c r="V65" s="6">
        <f>[1]节奏总纲!AH65</f>
        <v>77.59868607965646</v>
      </c>
      <c r="Z65" s="6">
        <v>62</v>
      </c>
      <c r="AA65" s="6">
        <f>[1]节奏总纲!AM65</f>
        <v>3431.3522956038646</v>
      </c>
      <c r="AB65" s="6">
        <f>[1]节奏总纲!AN65</f>
        <v>2745.081836483092</v>
      </c>
      <c r="AC65" s="6">
        <f>[1]节奏总纲!AO65</f>
        <v>2058.8113773623186</v>
      </c>
      <c r="AD65" s="6">
        <f>[1]节奏总纲!AP65</f>
        <v>1372.540918241546</v>
      </c>
      <c r="AE65" s="6">
        <f>[1]节奏总纲!AQ65</f>
        <v>686.27045912077301</v>
      </c>
      <c r="AG65" s="6">
        <v>62</v>
      </c>
      <c r="AH65" s="6">
        <f>[1]节奏总纲!AT65</f>
        <v>467.78916450111774</v>
      </c>
      <c r="AI65" s="6">
        <f>[1]节奏总纲!AU65</f>
        <v>374.23133160089446</v>
      </c>
      <c r="AJ65" s="6">
        <f>[1]节奏总纲!AV65</f>
        <v>280.67349870067051</v>
      </c>
      <c r="AK65" s="6">
        <f>[1]节奏总纲!AW65</f>
        <v>187.11566580044723</v>
      </c>
      <c r="AL65" s="6">
        <f>[1]节奏总纲!AX65</f>
        <v>93.557832900223616</v>
      </c>
      <c r="AN65" s="6">
        <v>62</v>
      </c>
      <c r="AO65" s="6">
        <f>[1]节奏总纲!BA65</f>
        <v>34.840239745526404</v>
      </c>
      <c r="AP65" s="6">
        <f>[1]节奏总纲!BB65</f>
        <v>36.315904388158508</v>
      </c>
      <c r="AQ65" s="6">
        <f>[1]节奏总纲!BC65</f>
        <v>38.246281847279398</v>
      </c>
      <c r="AR65" s="6">
        <f>[1]节奏总纲!BD65</f>
        <v>40.984830450008978</v>
      </c>
      <c r="AS65" s="6">
        <f>[1]节奏总纲!BE65</f>
        <v>45.646073769279901</v>
      </c>
      <c r="AW65" s="6">
        <v>62</v>
      </c>
      <c r="AX65" s="6">
        <f>[1]节奏总纲!BQ65</f>
        <v>117.44125295293078</v>
      </c>
      <c r="AY65" s="6">
        <f>[1]节奏总纲!BR65</f>
        <v>116.57008716694446</v>
      </c>
      <c r="AZ65" s="6">
        <f>[1]节奏总纲!BS65</f>
        <v>115.63935175516689</v>
      </c>
      <c r="BA65" s="6">
        <f>[1]节奏总纲!BT65</f>
        <v>114.60606674176169</v>
      </c>
      <c r="BB65" s="6">
        <f>[1]节奏总纲!BU65</f>
        <v>113.4549371467006</v>
      </c>
      <c r="BD65" s="6">
        <v>62</v>
      </c>
      <c r="BE65" s="6">
        <f>[1]节奏总纲!BX65</f>
        <v>35.879946954767739</v>
      </c>
      <c r="BF65" s="6">
        <f>[1]节奏总纲!BY65</f>
        <v>36.404595889192997</v>
      </c>
      <c r="BG65" s="6">
        <f>[1]节奏总纲!BZ65</f>
        <v>37.015987444264518</v>
      </c>
      <c r="BH65" s="6">
        <f>[1]节奏总纲!CA65</f>
        <v>37.65260406528229</v>
      </c>
      <c r="BI65" s="6">
        <f>[1]节奏总纲!CB65</f>
        <v>38.389532424015663</v>
      </c>
    </row>
    <row r="66" spans="2:61" x14ac:dyDescent="0.2">
      <c r="B66" s="6">
        <f>[1]节奏总纲!N66</f>
        <v>73</v>
      </c>
      <c r="C66" s="6">
        <v>63</v>
      </c>
      <c r="D66" s="6">
        <f>[1]节奏总纲!P66</f>
        <v>77.793242454074615</v>
      </c>
      <c r="E66" s="6">
        <f>[1]节奏总纲!Q66</f>
        <v>67.470079180418907</v>
      </c>
      <c r="F66" s="6">
        <f>[1]节奏总纲!R66</f>
        <v>55.27987808786542</v>
      </c>
      <c r="G66" s="6">
        <f>[1]节奏总纲!S66</f>
        <v>40.678086479235617</v>
      </c>
      <c r="H66" s="6">
        <f>[1]节奏总纲!T66</f>
        <v>22.700068148098975</v>
      </c>
      <c r="J66" s="6">
        <v>63</v>
      </c>
      <c r="K66" s="6">
        <f>[1]节奏总纲!W66</f>
        <v>5.2765477342643976</v>
      </c>
      <c r="L66" s="6">
        <f>[1]节奏总纲!X66</f>
        <v>4.6271115362313679</v>
      </c>
      <c r="M66" s="6">
        <f>[1]节奏总纲!Y66</f>
        <v>3.7712698283842201</v>
      </c>
      <c r="N66" s="6">
        <f>[1]节奏总纲!Z66</f>
        <v>2.8316235049666645</v>
      </c>
      <c r="O66" s="6">
        <f>[1]节奏总纲!AA66</f>
        <v>1.5759549762182594</v>
      </c>
      <c r="Q66" s="6">
        <v>63</v>
      </c>
      <c r="R66" s="6">
        <f>[1]节奏总纲!AD66</f>
        <v>60</v>
      </c>
      <c r="S66" s="6">
        <f>[1]节奏总纲!AE66</f>
        <v>62.033937447710706</v>
      </c>
      <c r="T66" s="6">
        <f>[1]节奏总纲!AF66</f>
        <v>64.819145630244321</v>
      </c>
      <c r="U66" s="6">
        <f>[1]节奏总纲!AG66</f>
        <v>69.333613546893503</v>
      </c>
      <c r="V66" s="6">
        <f>[1]节奏总纲!AH66</f>
        <v>77.841626167956619</v>
      </c>
      <c r="Z66" s="6">
        <v>63</v>
      </c>
      <c r="AA66" s="6">
        <f>[1]节奏总纲!AM66</f>
        <v>3972.7200361130153</v>
      </c>
      <c r="AB66" s="6">
        <f>[1]节奏总纲!AN66</f>
        <v>3178.1760288904125</v>
      </c>
      <c r="AC66" s="6">
        <f>[1]节奏总纲!AO66</f>
        <v>2383.6320216678091</v>
      </c>
      <c r="AD66" s="6">
        <f>[1]节奏总纲!AP66</f>
        <v>1589.0880144452062</v>
      </c>
      <c r="AE66" s="6">
        <f>[1]节奏总纲!AQ66</f>
        <v>794.54400722260311</v>
      </c>
      <c r="AG66" s="6">
        <v>63</v>
      </c>
      <c r="AH66" s="6">
        <f>[1]节奏总纲!AT66</f>
        <v>541.36774050915074</v>
      </c>
      <c r="AI66" s="6">
        <f>[1]节奏总纲!AU66</f>
        <v>433.09419240732041</v>
      </c>
      <c r="AJ66" s="6">
        <f>[1]节奏总纲!AV66</f>
        <v>324.82064430549053</v>
      </c>
      <c r="AK66" s="6">
        <f>[1]节奏总纲!AW66</f>
        <v>216.5470962036602</v>
      </c>
      <c r="AL66" s="6">
        <f>[1]节奏总纲!AX66</f>
        <v>108.2735481018301</v>
      </c>
      <c r="AN66" s="6">
        <v>63</v>
      </c>
      <c r="AO66" s="6">
        <f>[1]节奏总纲!BA66</f>
        <v>34.946746581842135</v>
      </c>
      <c r="AP66" s="6">
        <f>[1]节奏总纲!BB66</f>
        <v>36.421117798953141</v>
      </c>
      <c r="AQ66" s="6">
        <f>[1]节奏总纲!BC66</f>
        <v>38.35066605767593</v>
      </c>
      <c r="AR66" s="6">
        <f>[1]节奏总纲!BD66</f>
        <v>41.087476216725996</v>
      </c>
      <c r="AS66" s="6">
        <f>[1]节奏总纲!BE66</f>
        <v>45.757658185390426</v>
      </c>
      <c r="AW66" s="6">
        <v>63</v>
      </c>
      <c r="AX66" s="6">
        <f>[1]节奏总纲!BQ66</f>
        <v>119.55420575752977</v>
      </c>
      <c r="AY66" s="6">
        <f>[1]节奏总纲!BR66</f>
        <v>118.67207694028556</v>
      </c>
      <c r="AZ66" s="6">
        <f>[1]节奏总纲!BS66</f>
        <v>117.73975971101574</v>
      </c>
      <c r="BA66" s="6">
        <f>[1]节奏总纲!BT66</f>
        <v>116.73393678080937</v>
      </c>
      <c r="BB66" s="6">
        <f>[1]节奏总纲!BU66</f>
        <v>115.65492353979617</v>
      </c>
      <c r="BD66" s="6">
        <v>63</v>
      </c>
      <c r="BE66" s="6">
        <f>[1]节奏总纲!BX66</f>
        <v>36.340586819184892</v>
      </c>
      <c r="BF66" s="6">
        <f>[1]节奏总纲!BY66</f>
        <v>36.891430076047094</v>
      </c>
      <c r="BG66" s="6">
        <f>[1]节奏总纲!BZ66</f>
        <v>37.472329150700546</v>
      </c>
      <c r="BH66" s="6">
        <f>[1]节奏总纲!CA66</f>
        <v>38.143685709059689</v>
      </c>
      <c r="BI66" s="6">
        <f>[1]节奏总纲!CB66</f>
        <v>38.883046871454752</v>
      </c>
    </row>
    <row r="67" spans="2:61" x14ac:dyDescent="0.2">
      <c r="B67" s="6">
        <f>[1]节奏总纲!N67</f>
        <v>74</v>
      </c>
      <c r="C67" s="6">
        <v>64</v>
      </c>
      <c r="D67" s="6">
        <f>[1]节奏总纲!P67</f>
        <v>83.4485062894652</v>
      </c>
      <c r="E67" s="6">
        <f>[1]节奏总纲!Q67</f>
        <v>72.399924056740005</v>
      </c>
      <c r="F67" s="6">
        <f>[1]节奏总纲!R67</f>
        <v>59.365267374325548</v>
      </c>
      <c r="G67" s="6">
        <f>[1]节奏总纲!S67</f>
        <v>43.718672445050821</v>
      </c>
      <c r="H67" s="6">
        <f>[1]节奏总纲!T67</f>
        <v>24.341929284637001</v>
      </c>
      <c r="J67" s="6">
        <v>64</v>
      </c>
      <c r="K67" s="6">
        <f>[1]节奏总纲!W67</f>
        <v>5.6552638353905849</v>
      </c>
      <c r="L67" s="6">
        <f>[1]节奏总纲!X67</f>
        <v>4.9298448763210985</v>
      </c>
      <c r="M67" s="6">
        <f>[1]节奏总纲!Y67</f>
        <v>4.0853892864601278</v>
      </c>
      <c r="N67" s="6">
        <f>[1]节奏总纲!Z67</f>
        <v>3.0405859658152039</v>
      </c>
      <c r="O67" s="6">
        <f>[1]节奏总纲!AA67</f>
        <v>1.6418611365380258</v>
      </c>
      <c r="Q67" s="6">
        <v>64</v>
      </c>
      <c r="R67" s="6">
        <f>[1]节奏总纲!AD67</f>
        <v>60.217698846451768</v>
      </c>
      <c r="S67" s="6">
        <f>[1]节奏总纲!AE67</f>
        <v>62.250054995811666</v>
      </c>
      <c r="T67" s="6">
        <f>[1]节奏总纲!AF67</f>
        <v>65.042129882798193</v>
      </c>
      <c r="U67" s="6">
        <f>[1]节奏总纲!AG67</f>
        <v>69.56138346626544</v>
      </c>
      <c r="V67" s="6">
        <f>[1]节奏总纲!AH67</f>
        <v>78.077870469399883</v>
      </c>
      <c r="Z67" s="6">
        <v>64</v>
      </c>
      <c r="AA67" s="6">
        <f>[1]节奏总纲!AM67</f>
        <v>4599.2048883665893</v>
      </c>
      <c r="AB67" s="6">
        <f>[1]节奏总纲!AN67</f>
        <v>3679.3639106932715</v>
      </c>
      <c r="AC67" s="6">
        <f>[1]节奏总纲!AO67</f>
        <v>2759.5229330199536</v>
      </c>
      <c r="AD67" s="6">
        <f>[1]节奏总纲!AP67</f>
        <v>1839.6819553466357</v>
      </c>
      <c r="AE67" s="6">
        <f>[1]节奏总纲!AQ67</f>
        <v>919.84097767331787</v>
      </c>
      <c r="AG67" s="6">
        <v>64</v>
      </c>
      <c r="AH67" s="6">
        <f>[1]节奏总纲!AT67</f>
        <v>626.48485225357399</v>
      </c>
      <c r="AI67" s="6">
        <f>[1]节奏总纲!AU67</f>
        <v>501.18788180285901</v>
      </c>
      <c r="AJ67" s="6">
        <f>[1]节奏总纲!AV67</f>
        <v>375.89091135214449</v>
      </c>
      <c r="AK67" s="6">
        <f>[1]节奏总纲!AW67</f>
        <v>250.59394090142951</v>
      </c>
      <c r="AL67" s="6">
        <f>[1]节奏总纲!AX67</f>
        <v>125.29697045071475</v>
      </c>
      <c r="AN67" s="6">
        <v>64</v>
      </c>
      <c r="AO67" s="6">
        <f>[1]节奏总纲!BA67</f>
        <v>35.048795427931836</v>
      </c>
      <c r="AP67" s="6">
        <f>[1]节奏总纲!BB67</f>
        <v>36.526331209747774</v>
      </c>
      <c r="AQ67" s="6">
        <f>[1]节奏总纲!BC67</f>
        <v>38.455050268072462</v>
      </c>
      <c r="AR67" s="6">
        <f>[1]节奏总纲!BD67</f>
        <v>41.188041754455355</v>
      </c>
      <c r="AS67" s="6">
        <f>[1]节奏总纲!BE67</f>
        <v>45.869242601500943</v>
      </c>
      <c r="AW67" s="6">
        <v>64</v>
      </c>
      <c r="AX67" s="6">
        <f>[1]节奏总纲!BQ67</f>
        <v>121.66718889550316</v>
      </c>
      <c r="AY67" s="6">
        <f>[1]节奏总纲!BR67</f>
        <v>120.7875236036714</v>
      </c>
      <c r="AZ67" s="6">
        <f>[1]节奏总纲!BS67</f>
        <v>119.82684914766305</v>
      </c>
      <c r="BA67" s="6">
        <f>[1]节奏总纲!BT67</f>
        <v>118.81193261353252</v>
      </c>
      <c r="BB67" s="6">
        <f>[1]节奏总纲!BU67</f>
        <v>117.74192085001619</v>
      </c>
      <c r="BD67" s="6">
        <v>64</v>
      </c>
      <c r="BE67" s="6">
        <f>[1]节奏总纲!BX67</f>
        <v>36.816594496836878</v>
      </c>
      <c r="BF67" s="6">
        <f>[1]节奏总纲!BY67</f>
        <v>37.353752318195028</v>
      </c>
      <c r="BG67" s="6">
        <f>[1]节奏总纲!BZ67</f>
        <v>37.96668081559784</v>
      </c>
      <c r="BH67" s="6">
        <f>[1]节奏总纲!CA67</f>
        <v>38.619769456836295</v>
      </c>
      <c r="BI67" s="6">
        <f>[1]节奏总纲!CB67</f>
        <v>39.342673018124934</v>
      </c>
    </row>
    <row r="68" spans="2:61" x14ac:dyDescent="0.2">
      <c r="B68" s="6">
        <f>[1]节奏总纲!N68</f>
        <v>75</v>
      </c>
      <c r="C68" s="6">
        <v>65</v>
      </c>
      <c r="D68" s="6">
        <f>[1]节奏总纲!P68</f>
        <v>89.509667991878061</v>
      </c>
      <c r="E68" s="6">
        <f>[1]节奏总纲!Q68</f>
        <v>77.64963698295422</v>
      </c>
      <c r="F68" s="6">
        <f>[1]节奏总纲!R68</f>
        <v>63.802491344610679</v>
      </c>
      <c r="G68" s="6">
        <f>[1]节奏总纲!S68</f>
        <v>46.929918928141667</v>
      </c>
      <c r="H68" s="6">
        <f>[1]节奏总纲!T68</f>
        <v>25.993607584841389</v>
      </c>
      <c r="J68" s="6">
        <v>65</v>
      </c>
      <c r="K68" s="6">
        <f>[1]节奏总纲!W68</f>
        <v>6.0611617024128606</v>
      </c>
      <c r="L68" s="6">
        <f>[1]节奏总纲!X68</f>
        <v>5.2497129262142153</v>
      </c>
      <c r="M68" s="6">
        <f>[1]节奏总纲!Y68</f>
        <v>4.4372239702851317</v>
      </c>
      <c r="N68" s="6">
        <f>[1]节奏总纲!Z68</f>
        <v>3.2112464830908465</v>
      </c>
      <c r="O68" s="6">
        <f>[1]节奏总纲!AA68</f>
        <v>1.651678300204388</v>
      </c>
      <c r="Q68" s="6">
        <v>65</v>
      </c>
      <c r="R68" s="6">
        <f>[1]节奏总纲!AD68</f>
        <v>60.435397692903535</v>
      </c>
      <c r="S68" s="6">
        <f>[1]节奏总纲!AE68</f>
        <v>62.466172543912634</v>
      </c>
      <c r="T68" s="6">
        <f>[1]节奏总纲!AF68</f>
        <v>65.255436396961542</v>
      </c>
      <c r="U68" s="6">
        <f>[1]节奏总纲!AG68</f>
        <v>69.789153385637391</v>
      </c>
      <c r="V68" s="6">
        <f>[1]节奏总纲!AH68</f>
        <v>78.301575047908599</v>
      </c>
      <c r="Z68" s="6">
        <v>65</v>
      </c>
      <c r="AA68" s="6">
        <f>[1]节奏总纲!AM68</f>
        <v>5324.1500000000005</v>
      </c>
      <c r="AB68" s="6">
        <f>[1]节奏总纲!AN68</f>
        <v>4259.3200000000006</v>
      </c>
      <c r="AC68" s="6">
        <f>[1]节奏总纲!AO68</f>
        <v>3194.4900000000002</v>
      </c>
      <c r="AD68" s="6">
        <f>[1]节奏总纲!AP68</f>
        <v>2129.6600000000003</v>
      </c>
      <c r="AE68" s="6">
        <f>[1]节奏总纲!AQ68</f>
        <v>1064.8300000000002</v>
      </c>
      <c r="AG68" s="6">
        <v>65</v>
      </c>
      <c r="AH68" s="6">
        <f>[1]节奏总纲!AT68</f>
        <v>724.94511163341122</v>
      </c>
      <c r="AI68" s="6">
        <f>[1]节奏总纲!AU68</f>
        <v>579.95608930672915</v>
      </c>
      <c r="AJ68" s="6">
        <f>[1]节奏总纲!AV68</f>
        <v>434.96706698004664</v>
      </c>
      <c r="AK68" s="6">
        <f>[1]节奏总纲!AW68</f>
        <v>289.97804465336458</v>
      </c>
      <c r="AL68" s="6">
        <f>[1]节奏总纲!AX68</f>
        <v>144.98902232668229</v>
      </c>
      <c r="AN68" s="6">
        <v>65</v>
      </c>
      <c r="AO68" s="6">
        <f>[1]节奏总纲!BA68</f>
        <v>35.146386283795508</v>
      </c>
      <c r="AP68" s="6">
        <f>[1]节奏总纲!BB68</f>
        <v>36.631544620542407</v>
      </c>
      <c r="AQ68" s="6">
        <f>[1]节奏总纲!BC68</f>
        <v>38.559434478468994</v>
      </c>
      <c r="AR68" s="6">
        <f>[1]节奏总纲!BD68</f>
        <v>41.288607292184714</v>
      </c>
      <c r="AS68" s="6">
        <f>[1]节奏总纲!BE68</f>
        <v>45.98082701761146</v>
      </c>
      <c r="AW68" s="6">
        <v>65</v>
      </c>
      <c r="AX68" s="6">
        <f>[1]节奏总纲!BQ68</f>
        <v>123.78019813475611</v>
      </c>
      <c r="AY68" s="6">
        <f>[1]节奏总纲!BR68</f>
        <v>122.94202904218383</v>
      </c>
      <c r="AZ68" s="6">
        <f>[1]节奏总纲!BS68</f>
        <v>122.04564028811234</v>
      </c>
      <c r="BA68" s="6">
        <f>[1]节奏总纲!BT68</f>
        <v>121.05089677308304</v>
      </c>
      <c r="BB68" s="6">
        <f>[1]节奏总纲!BU68</f>
        <v>119.95354120546152</v>
      </c>
      <c r="BD68" s="6">
        <v>65</v>
      </c>
      <c r="BE68" s="6">
        <f>[1]节奏总纲!BX68</f>
        <v>37.281858261446175</v>
      </c>
      <c r="BF68" s="6">
        <f>[1]节奏总纲!BY68</f>
        <v>37.830182618345603</v>
      </c>
      <c r="BG68" s="6">
        <f>[1]节奏总纲!BZ68</f>
        <v>38.434433483033168</v>
      </c>
      <c r="BH68" s="6">
        <f>[1]节奏总纲!CA68</f>
        <v>39.10574775257124</v>
      </c>
      <c r="BI68" s="6">
        <f>[1]节奏总纲!CB68</f>
        <v>39.788896264020153</v>
      </c>
    </row>
    <row r="69" spans="2:61" x14ac:dyDescent="0.2">
      <c r="B69" s="6">
        <f>[1]节奏总纲!N69</f>
        <v>76</v>
      </c>
      <c r="C69" s="6">
        <v>66</v>
      </c>
      <c r="D69" s="6">
        <f>[1]节奏总纲!P69</f>
        <v>96.005860256665443</v>
      </c>
      <c r="E69" s="6">
        <f>[1]节奏总纲!Q69</f>
        <v>83.352287874836932</v>
      </c>
      <c r="F69" s="6">
        <f>[1]节奏总纲!R69</f>
        <v>68.490580707105124</v>
      </c>
      <c r="G69" s="6">
        <f>[1]节奏总纲!S69</f>
        <v>50.163061984107692</v>
      </c>
      <c r="H69" s="6">
        <f>[1]节奏总纲!T69</f>
        <v>27.851300060458648</v>
      </c>
      <c r="J69" s="6">
        <v>66</v>
      </c>
      <c r="K69" s="6">
        <f>[1]节奏总纲!W69</f>
        <v>6.496192264787382</v>
      </c>
      <c r="L69" s="6">
        <f>[1]节奏总纲!X69</f>
        <v>5.7026508918827119</v>
      </c>
      <c r="M69" s="6">
        <f>[1]节奏总纲!Y69</f>
        <v>4.6880893624944449</v>
      </c>
      <c r="N69" s="6">
        <f>[1]节奏总纲!Z69</f>
        <v>3.2331430559660248</v>
      </c>
      <c r="O69" s="6">
        <f>[1]节奏总纲!AA69</f>
        <v>1.8576924756172595</v>
      </c>
      <c r="Q69" s="6">
        <v>66</v>
      </c>
      <c r="R69" s="6">
        <f>[1]节奏总纲!AD69</f>
        <v>60.653096539355303</v>
      </c>
      <c r="S69" s="6">
        <f>[1]节奏总纲!AE69</f>
        <v>62.682290092013595</v>
      </c>
      <c r="T69" s="6">
        <f>[1]节奏总纲!AF69</f>
        <v>65.468742911124906</v>
      </c>
      <c r="U69" s="6">
        <f>[1]节奏总纲!AG69</f>
        <v>70.015851474333999</v>
      </c>
      <c r="V69" s="6">
        <f>[1]节奏总纲!AH69</f>
        <v>78.525279626417301</v>
      </c>
      <c r="Z69" s="6">
        <v>66</v>
      </c>
      <c r="AA69" s="6">
        <f>[1]节奏总纲!AM69</f>
        <v>6162.9846853088866</v>
      </c>
      <c r="AB69" s="6">
        <f>[1]节奏总纲!AN69</f>
        <v>4930.3877482471098</v>
      </c>
      <c r="AC69" s="6">
        <f>[1]节奏总纲!AO69</f>
        <v>3697.7908111853317</v>
      </c>
      <c r="AD69" s="6">
        <f>[1]节奏总纲!AP69</f>
        <v>2465.1938741235549</v>
      </c>
      <c r="AE69" s="6">
        <f>[1]节奏总纲!AQ69</f>
        <v>1232.5969370617775</v>
      </c>
      <c r="AG69" s="6">
        <v>66</v>
      </c>
      <c r="AH69" s="6">
        <f>[1]节奏总纲!AT69</f>
        <v>838.83468530888604</v>
      </c>
      <c r="AI69" s="6">
        <f>[1]节奏总纲!AU69</f>
        <v>671.06774824710919</v>
      </c>
      <c r="AJ69" s="6">
        <f>[1]节奏总纲!AV69</f>
        <v>503.30081118533144</v>
      </c>
      <c r="AK69" s="6">
        <f>[1]节奏总纲!AW69</f>
        <v>335.5338741235546</v>
      </c>
      <c r="AL69" s="6">
        <f>[1]节奏总纲!AX69</f>
        <v>167.7669370617773</v>
      </c>
      <c r="AN69" s="6">
        <v>66</v>
      </c>
      <c r="AO69" s="6">
        <f>[1]节奏总纲!BA69</f>
        <v>35.243977139659179</v>
      </c>
      <c r="AP69" s="6">
        <f>[1]节奏总纲!BB69</f>
        <v>36.73675803133704</v>
      </c>
      <c r="AQ69" s="6">
        <f>[1]节奏总纲!BC69</f>
        <v>38.663818688865533</v>
      </c>
      <c r="AR69" s="6">
        <f>[1]节奏总纲!BD69</f>
        <v>41.389172829914081</v>
      </c>
      <c r="AS69" s="6">
        <f>[1]节奏总纲!BE69</f>
        <v>46.079770001861057</v>
      </c>
      <c r="AW69" s="6">
        <v>66</v>
      </c>
      <c r="AX69" s="6">
        <f>[1]节奏总纲!BQ69</f>
        <v>125.89322983057725</v>
      </c>
      <c r="AY69" s="6">
        <f>[1]节奏总纲!BR69</f>
        <v>125.03207854890056</v>
      </c>
      <c r="AZ69" s="6">
        <f>[1]节奏总纲!BS69</f>
        <v>124.09865268465654</v>
      </c>
      <c r="BA69" s="6">
        <f>[1]节奏总纲!BT69</f>
        <v>123.12386763900987</v>
      </c>
      <c r="BB69" s="6">
        <f>[1]节奏总纲!BU69</f>
        <v>122.09304851303449</v>
      </c>
      <c r="BD69" s="6">
        <v>66</v>
      </c>
      <c r="BE69" s="6">
        <f>[1]节奏总纲!BX69</f>
        <v>37.753500482504599</v>
      </c>
      <c r="BF69" s="6">
        <f>[1]节奏总纲!BY69</f>
        <v>38.299957868613873</v>
      </c>
      <c r="BG69" s="6">
        <f>[1]节奏总纲!BZ69</f>
        <v>38.923795989405541</v>
      </c>
      <c r="BH69" s="6">
        <f>[1]节奏总纲!CA69</f>
        <v>39.54248642883109</v>
      </c>
      <c r="BI69" s="6">
        <f>[1]节奏总纲!CB69</f>
        <v>40.250881200683118</v>
      </c>
    </row>
    <row r="70" spans="2:61" x14ac:dyDescent="0.2">
      <c r="B70" s="6">
        <f>[1]节奏总纲!N70</f>
        <v>77</v>
      </c>
      <c r="C70" s="6">
        <v>67</v>
      </c>
      <c r="D70" s="6">
        <f>[1]节奏总纲!P70</f>
        <v>102.96830673359811</v>
      </c>
      <c r="E70" s="6">
        <f>[1]节奏总纲!Q70</f>
        <v>89.469161720823394</v>
      </c>
      <c r="F70" s="6">
        <f>[1]节奏总纲!R70</f>
        <v>73.292840732975137</v>
      </c>
      <c r="G70" s="6">
        <f>[1]节奏总纲!S70</f>
        <v>53.625894146857902</v>
      </c>
      <c r="H70" s="6">
        <f>[1]节奏总纲!T70</f>
        <v>29.799027968703292</v>
      </c>
      <c r="J70" s="6">
        <v>67</v>
      </c>
      <c r="K70" s="6">
        <f>[1]节奏总纲!W70</f>
        <v>6.9624464769326693</v>
      </c>
      <c r="L70" s="6">
        <f>[1]节奏总纲!X70</f>
        <v>6.1168738459864613</v>
      </c>
      <c r="M70" s="6">
        <f>[1]节奏总纲!Y70</f>
        <v>4.8022600258700123</v>
      </c>
      <c r="N70" s="6">
        <f>[1]节奏总纲!Z70</f>
        <v>3.4628321627502103</v>
      </c>
      <c r="O70" s="6">
        <f>[1]节奏总纲!AA70</f>
        <v>1.9477279082446444</v>
      </c>
      <c r="Q70" s="6">
        <v>67</v>
      </c>
      <c r="R70" s="6">
        <f>[1]节奏总纲!AD70</f>
        <v>60.870795385807064</v>
      </c>
      <c r="S70" s="6">
        <f>[1]节奏总纲!AE70</f>
        <v>62.898407640114556</v>
      </c>
      <c r="T70" s="6">
        <f>[1]节奏总纲!AF70</f>
        <v>65.682049425288255</v>
      </c>
      <c r="U70" s="6">
        <f>[1]节奏总纲!AG70</f>
        <v>70.229195678021767</v>
      </c>
      <c r="V70" s="6">
        <f>[1]节奏总纲!AH70</f>
        <v>78.748984204926018</v>
      </c>
      <c r="Z70" s="6">
        <v>67</v>
      </c>
      <c r="AA70" s="6">
        <f>[1]节奏总纲!AM70</f>
        <v>7133.5498113340191</v>
      </c>
      <c r="AB70" s="6">
        <f>[1]节奏总纲!AN70</f>
        <v>5706.8398490672153</v>
      </c>
      <c r="AC70" s="6">
        <f>[1]节奏总纲!AO70</f>
        <v>4280.1298868004114</v>
      </c>
      <c r="AD70" s="6">
        <f>[1]节奏总纲!AP70</f>
        <v>2853.4199245336076</v>
      </c>
      <c r="AE70" s="6">
        <f>[1]节奏总纲!AQ70</f>
        <v>1426.7099622668038</v>
      </c>
      <c r="AG70" s="6">
        <v>67</v>
      </c>
      <c r="AH70" s="6">
        <f>[1]节奏总纲!AT70</f>
        <v>970.56512602513249</v>
      </c>
      <c r="AI70" s="6">
        <f>[1]节奏总纲!AU70</f>
        <v>776.45210082010544</v>
      </c>
      <c r="AJ70" s="6">
        <f>[1]节奏总纲!AV70</f>
        <v>582.33907561507976</v>
      </c>
      <c r="AK70" s="6">
        <f>[1]节奏总纲!AW70</f>
        <v>388.22605041005272</v>
      </c>
      <c r="AL70" s="6">
        <f>[1]节奏总纲!AX70</f>
        <v>194.11302520502636</v>
      </c>
      <c r="AN70" s="6">
        <v>67</v>
      </c>
      <c r="AO70" s="6">
        <f>[1]节奏总纲!BA70</f>
        <v>35.341567995522851</v>
      </c>
      <c r="AP70" s="6">
        <f>[1]节奏总纲!BB70</f>
        <v>36.841971442131673</v>
      </c>
      <c r="AQ70" s="6">
        <f>[1]节奏总纲!BC70</f>
        <v>38.768202899262064</v>
      </c>
      <c r="AR70" s="6">
        <f>[1]节奏总纲!BD70</f>
        <v>41.48973836764344</v>
      </c>
      <c r="AS70" s="6">
        <f>[1]节奏总纲!BE70</f>
        <v>46.176090215954694</v>
      </c>
      <c r="AW70" s="6">
        <v>67</v>
      </c>
      <c r="AX70" s="6">
        <f>[1]节奏总纲!BQ70</f>
        <v>128.00586023511804</v>
      </c>
      <c r="AY70" s="6">
        <f>[1]节奏总纲!BR70</f>
        <v>127.12838978012395</v>
      </c>
      <c r="AZ70" s="6">
        <f>[1]节奏总纲!BS70</f>
        <v>126.19151638854794</v>
      </c>
      <c r="BA70" s="6">
        <f>[1]节奏总纲!BT70</f>
        <v>125.19410714767859</v>
      </c>
      <c r="BB70" s="6">
        <f>[1]节奏总纲!BU70</f>
        <v>124.11624751239822</v>
      </c>
      <c r="BD70" s="6">
        <v>67</v>
      </c>
      <c r="BE70" s="6">
        <f>[1]节奏总纲!BX70</f>
        <v>38.223420039247138</v>
      </c>
      <c r="BF70" s="6">
        <f>[1]节奏总纲!BY70</f>
        <v>38.778836653495254</v>
      </c>
      <c r="BG70" s="6">
        <f>[1]节奏总纲!BZ70</f>
        <v>39.366722334610458</v>
      </c>
      <c r="BH70" s="6">
        <f>[1]节奏总纲!CA70</f>
        <v>40.008845309680844</v>
      </c>
      <c r="BI70" s="6">
        <f>[1]节奏总纲!CB70</f>
        <v>40.704888716037352</v>
      </c>
    </row>
    <row r="71" spans="2:61" x14ac:dyDescent="0.2">
      <c r="B71" s="6">
        <f>[1]节奏总纲!N71</f>
        <v>78</v>
      </c>
      <c r="C71" s="6">
        <v>68</v>
      </c>
      <c r="D71" s="6">
        <f>[1]节奏总纲!P71</f>
        <v>110.43047210190386</v>
      </c>
      <c r="E71" s="6">
        <f>[1]节奏总纲!Q71</f>
        <v>95.831563690032169</v>
      </c>
      <c r="F71" s="6">
        <f>[1]节奏总纲!R71</f>
        <v>78.251032531409081</v>
      </c>
      <c r="G71" s="6">
        <f>[1]节奏总纲!S71</f>
        <v>57.412802445779818</v>
      </c>
      <c r="H71" s="6">
        <f>[1]节奏总纲!T71</f>
        <v>31.859191201399263</v>
      </c>
      <c r="J71" s="6">
        <v>68</v>
      </c>
      <c r="K71" s="6">
        <f>[1]节奏总纲!W71</f>
        <v>7.4621653683057474</v>
      </c>
      <c r="L71" s="6">
        <f>[1]节奏总纲!X71</f>
        <v>6.3624019692087757</v>
      </c>
      <c r="M71" s="6">
        <f>[1]节奏总纲!Y71</f>
        <v>4.9581917984339441</v>
      </c>
      <c r="N71" s="6">
        <f>[1]节奏总纲!Z71</f>
        <v>3.7869082989219152</v>
      </c>
      <c r="O71" s="6">
        <f>[1]节奏总纲!AA71</f>
        <v>2.0601632326959702</v>
      </c>
      <c r="Q71" s="6">
        <v>68</v>
      </c>
      <c r="R71" s="6">
        <f>[1]节奏总纲!AD71</f>
        <v>61.082568038258209</v>
      </c>
      <c r="S71" s="6">
        <f>[1]节奏总纲!AE71</f>
        <v>63.107492392331935</v>
      </c>
      <c r="T71" s="6">
        <f>[1]节奏总纲!AF71</f>
        <v>65.895355939451605</v>
      </c>
      <c r="U71" s="6">
        <f>[1]节奏总纲!AG71</f>
        <v>70.442539881709536</v>
      </c>
      <c r="V71" s="6">
        <f>[1]节奏总纲!AH71</f>
        <v>78.972688783434734</v>
      </c>
      <c r="Z71" s="6">
        <v>68</v>
      </c>
      <c r="AA71" s="6">
        <f>[1]节奏总纲!AM71</f>
        <v>8256.4738250473602</v>
      </c>
      <c r="AB71" s="6">
        <f>[1]节奏总纲!AN71</f>
        <v>6605.1790600378881</v>
      </c>
      <c r="AC71" s="6">
        <f>[1]节奏总纲!AO71</f>
        <v>4953.8842950284161</v>
      </c>
      <c r="AD71" s="6">
        <f>[1]节奏总纲!AP71</f>
        <v>3302.5895300189441</v>
      </c>
      <c r="AE71" s="6">
        <f>[1]节奏总纲!AQ71</f>
        <v>1651.294765009472</v>
      </c>
      <c r="AG71" s="6">
        <v>68</v>
      </c>
      <c r="AH71" s="6">
        <f>[1]节奏总纲!AT71</f>
        <v>1122.9240137133411</v>
      </c>
      <c r="AI71" s="6">
        <f>[1]节奏总纲!AU71</f>
        <v>898.33921097067287</v>
      </c>
      <c r="AJ71" s="6">
        <f>[1]节奏总纲!AV71</f>
        <v>673.75440822800465</v>
      </c>
      <c r="AK71" s="6">
        <f>[1]节奏总纲!AW71</f>
        <v>449.16960548533643</v>
      </c>
      <c r="AL71" s="6">
        <f>[1]节奏总纲!AX71</f>
        <v>224.58480274266822</v>
      </c>
      <c r="AN71" s="6">
        <v>68</v>
      </c>
      <c r="AO71" s="6">
        <f>[1]节奏总纲!BA71</f>
        <v>35.439158851386523</v>
      </c>
      <c r="AP71" s="6">
        <f>[1]节奏总纲!BB71</f>
        <v>36.947184852926306</v>
      </c>
      <c r="AQ71" s="6">
        <f>[1]节奏总纲!BC71</f>
        <v>38.872587109658596</v>
      </c>
      <c r="AR71" s="6">
        <f>[1]节奏总纲!BD71</f>
        <v>41.590303905372799</v>
      </c>
      <c r="AS71" s="6">
        <f>[1]节奏总纲!BE71</f>
        <v>46.272410430048332</v>
      </c>
      <c r="AW71" s="6">
        <v>68</v>
      </c>
      <c r="AX71" s="6">
        <f>[1]节奏总纲!BQ71</f>
        <v>130.11135606394996</v>
      </c>
      <c r="AY71" s="6">
        <f>[1]节奏总纲!BR71</f>
        <v>129.28753527830008</v>
      </c>
      <c r="AZ71" s="6">
        <f>[1]节奏总纲!BS71</f>
        <v>128.41849022048493</v>
      </c>
      <c r="BA71" s="6">
        <f>[1]节奏总纲!BT71</f>
        <v>127.45983734027742</v>
      </c>
      <c r="BB71" s="6">
        <f>[1]节奏总纲!BU71</f>
        <v>126.37501502290067</v>
      </c>
      <c r="BD71" s="6">
        <v>68</v>
      </c>
      <c r="BE71" s="6">
        <f>[1]节奏总纲!BX71</f>
        <v>38.690779383138512</v>
      </c>
      <c r="BF71" s="6">
        <f>[1]节奏总纲!BY71</f>
        <v>39.238919857187803</v>
      </c>
      <c r="BG71" s="6">
        <f>[1]节奏总纲!BZ71</f>
        <v>39.813229873395798</v>
      </c>
      <c r="BH71" s="6">
        <f>[1]节奏总纲!CA71</f>
        <v>40.450201830884396</v>
      </c>
      <c r="BI71" s="6">
        <f>[1]节奏总纲!CB71</f>
        <v>41.159720729358739</v>
      </c>
    </row>
    <row r="72" spans="2:61" x14ac:dyDescent="0.2">
      <c r="B72" s="6">
        <f>[1]节奏总纲!N72</f>
        <v>79</v>
      </c>
      <c r="C72" s="6">
        <v>69</v>
      </c>
      <c r="D72" s="6">
        <f>[1]节奏总纲!P72</f>
        <v>118.42822291671132</v>
      </c>
      <c r="E72" s="6">
        <f>[1]节奏总纲!Q72</f>
        <v>102.51146975670532</v>
      </c>
      <c r="F72" s="6">
        <f>[1]节奏总纲!R72</f>
        <v>83.894553114198303</v>
      </c>
      <c r="G72" s="6">
        <f>[1]节奏总纲!S72</f>
        <v>61.535304627523196</v>
      </c>
      <c r="H72" s="6">
        <f>[1]节奏总纲!T72</f>
        <v>34.059956910846175</v>
      </c>
      <c r="J72" s="6">
        <v>69</v>
      </c>
      <c r="K72" s="6">
        <f>[1]节奏总纲!W72</f>
        <v>7.9977508148074605</v>
      </c>
      <c r="L72" s="6">
        <f>[1]节奏总纲!X72</f>
        <v>6.6799060666731549</v>
      </c>
      <c r="M72" s="6">
        <f>[1]节奏总纲!Y72</f>
        <v>5.6435205827892219</v>
      </c>
      <c r="N72" s="6">
        <f>[1]节奏总纲!Z72</f>
        <v>4.1225021817433785</v>
      </c>
      <c r="O72" s="6">
        <f>[1]节奏总纲!AA72</f>
        <v>2.2007657094469124</v>
      </c>
      <c r="Q72" s="6">
        <v>69</v>
      </c>
      <c r="R72" s="6">
        <f>[1]节奏总纲!AD72</f>
        <v>61.285688244217212</v>
      </c>
      <c r="S72" s="6">
        <f>[1]节奏总纲!AE72</f>
        <v>63.310338531528565</v>
      </c>
      <c r="T72" s="6">
        <f>[1]节奏总纲!AF72</f>
        <v>66.106079073217742</v>
      </c>
      <c r="U72" s="6">
        <f>[1]节奏总纲!AG72</f>
        <v>70.655884085397304</v>
      </c>
      <c r="V72" s="6">
        <f>[1]节奏总纲!AH72</f>
        <v>79.188599387584361</v>
      </c>
      <c r="Z72" s="6">
        <v>69</v>
      </c>
      <c r="AA72" s="6">
        <f>[1]节奏总纲!AM72</f>
        <v>9555.6072874592737</v>
      </c>
      <c r="AB72" s="6">
        <f>[1]节奏总纲!AN72</f>
        <v>7644.4858299674197</v>
      </c>
      <c r="AC72" s="6">
        <f>[1]节奏总纲!AO72</f>
        <v>5733.3643724755639</v>
      </c>
      <c r="AD72" s="6">
        <f>[1]节奏总纲!AP72</f>
        <v>3822.2429149837099</v>
      </c>
      <c r="AE72" s="6">
        <f>[1]节奏总纲!AQ72</f>
        <v>1911.1214574918549</v>
      </c>
      <c r="AG72" s="6">
        <v>69</v>
      </c>
      <c r="AH72" s="6">
        <f>[1]节奏总纲!AT72</f>
        <v>1299.1334624119136</v>
      </c>
      <c r="AI72" s="6">
        <f>[1]节奏总纲!AU72</f>
        <v>1039.3067699295316</v>
      </c>
      <c r="AJ72" s="6">
        <f>[1]节奏总纲!AV72</f>
        <v>779.48007744714778</v>
      </c>
      <c r="AK72" s="6">
        <f>[1]节奏总纲!AW72</f>
        <v>519.65338496476579</v>
      </c>
      <c r="AL72" s="6">
        <f>[1]节奏总纲!AX72</f>
        <v>259.8266924823829</v>
      </c>
      <c r="AN72" s="6">
        <v>69</v>
      </c>
      <c r="AO72" s="6">
        <f>[1]节奏总纲!BA72</f>
        <v>35.536749707250202</v>
      </c>
      <c r="AP72" s="6">
        <f>[1]节奏总纲!BB72</f>
        <v>37.045197000674086</v>
      </c>
      <c r="AQ72" s="6">
        <f>[1]节奏总纲!BC72</f>
        <v>38.976971320055128</v>
      </c>
      <c r="AR72" s="6">
        <f>[1]节奏总纲!BD72</f>
        <v>41.690869443102159</v>
      </c>
      <c r="AS72" s="6">
        <f>[1]节奏总纲!BE72</f>
        <v>46.368730644141969</v>
      </c>
      <c r="AW72" s="6">
        <v>69</v>
      </c>
      <c r="AX72" s="6">
        <f>[1]节奏总纲!BQ72</f>
        <v>132.21686522535077</v>
      </c>
      <c r="AY72" s="6">
        <f>[1]节奏总纲!BR72</f>
        <v>131.37187315551134</v>
      </c>
      <c r="AZ72" s="6">
        <f>[1]节奏总纲!BS72</f>
        <v>130.47467154691921</v>
      </c>
      <c r="BA72" s="6">
        <f>[1]节奏总纲!BT72</f>
        <v>129.52983824261307</v>
      </c>
      <c r="BB72" s="6">
        <f>[1]节奏总纲!BU72</f>
        <v>128.52822980669353</v>
      </c>
      <c r="BD72" s="6">
        <v>69</v>
      </c>
      <c r="BE72" s="6">
        <f>[1]节奏总纲!BX72</f>
        <v>39.165368824198744</v>
      </c>
      <c r="BF72" s="6">
        <f>[1]节奏总纲!BY72</f>
        <v>39.690086613900846</v>
      </c>
      <c r="BG72" s="6">
        <f>[1]节奏总纲!BZ72</f>
        <v>40.27734947532835</v>
      </c>
      <c r="BH72" s="6">
        <f>[1]节奏总纲!CA72</f>
        <v>40.930671141986089</v>
      </c>
      <c r="BI72" s="6">
        <f>[1]节奏总纲!CB72</f>
        <v>41.602363103332472</v>
      </c>
    </row>
    <row r="73" spans="2:61" x14ac:dyDescent="0.2">
      <c r="B73" s="6">
        <f>[1]节奏总纲!N73</f>
        <v>80</v>
      </c>
      <c r="C73" s="6">
        <v>70</v>
      </c>
      <c r="D73" s="6">
        <f>[1]节奏总纲!P73</f>
        <v>127</v>
      </c>
      <c r="E73" s="6">
        <f>[1]节奏总纲!Q73</f>
        <v>109.9693</v>
      </c>
      <c r="F73" s="6">
        <f>[1]节奏总纲!R73</f>
        <v>90.106499999999997</v>
      </c>
      <c r="G73" s="6">
        <f>[1]节奏总纲!S73</f>
        <v>65.925700000000006</v>
      </c>
      <c r="H73" s="6">
        <f>[1]节奏总纲!T73</f>
        <v>36.4998</v>
      </c>
      <c r="J73" s="6">
        <v>70</v>
      </c>
      <c r="K73" s="6">
        <f>[1]节奏总纲!W73</f>
        <v>8.5717770832886799</v>
      </c>
      <c r="L73" s="6">
        <f>[1]节奏总纲!X73</f>
        <v>7.4578302432946799</v>
      </c>
      <c r="M73" s="6">
        <f>[1]节奏总纲!Y73</f>
        <v>6.2119468858016944</v>
      </c>
      <c r="N73" s="6">
        <f>[1]节奏总纲!Z73</f>
        <v>4.3903953724768101</v>
      </c>
      <c r="O73" s="6">
        <f>[1]节奏总纲!AA73</f>
        <v>2.4398430891538254</v>
      </c>
      <c r="Q73" s="6">
        <v>70</v>
      </c>
      <c r="R73" s="6">
        <f>[1]节奏总纲!AD73</f>
        <v>61.488808450176215</v>
      </c>
      <c r="S73" s="6">
        <f>[1]节奏总纲!AE73</f>
        <v>63.513184670725188</v>
      </c>
      <c r="T73" s="6">
        <f>[1]节奏总纲!AF73</f>
        <v>66.314314361313961</v>
      </c>
      <c r="U73" s="6">
        <f>[1]节奏总纲!AG73</f>
        <v>70.869228289085072</v>
      </c>
      <c r="V73" s="6">
        <f>[1]节奏总纲!AH73</f>
        <v>79.403426131671111</v>
      </c>
      <c r="Z73" s="6">
        <v>70</v>
      </c>
      <c r="AA73" s="6">
        <f>[1]节奏总纲!AM73</f>
        <v>11058.525000000001</v>
      </c>
      <c r="AB73" s="6">
        <f>[1]节奏总纲!AN73</f>
        <v>8846.8200000000015</v>
      </c>
      <c r="AC73" s="6">
        <f>[1]节奏总纲!AO73</f>
        <v>6635.1150000000007</v>
      </c>
      <c r="AD73" s="6">
        <f>[1]节奏总纲!AP73</f>
        <v>4423.4100000000008</v>
      </c>
      <c r="AE73" s="6">
        <f>[1]节奏总纲!AQ73</f>
        <v>2211.7050000000004</v>
      </c>
      <c r="AG73" s="6">
        <v>70</v>
      </c>
      <c r="AH73" s="6">
        <f>[1]节奏总纲!AT73</f>
        <v>1502.9177125407277</v>
      </c>
      <c r="AI73" s="6">
        <f>[1]节奏总纲!AU73</f>
        <v>1202.3341700325818</v>
      </c>
      <c r="AJ73" s="6">
        <f>[1]节奏总纲!AV73</f>
        <v>901.75062752443682</v>
      </c>
      <c r="AK73" s="6">
        <f>[1]节奏总纲!AW73</f>
        <v>601.16708501629091</v>
      </c>
      <c r="AL73" s="6">
        <f>[1]节奏总纲!AX73</f>
        <v>300.58354250814546</v>
      </c>
      <c r="AN73" s="6">
        <v>70</v>
      </c>
      <c r="AO73" s="6">
        <f>[1]节奏总纲!BA73</f>
        <v>35.634340563113874</v>
      </c>
      <c r="AP73" s="6">
        <f>[1]节奏总纲!BB73</f>
        <v>37.135950591746003</v>
      </c>
      <c r="AQ73" s="6">
        <f>[1]节奏总纲!BC73</f>
        <v>39.070187171981765</v>
      </c>
      <c r="AR73" s="6">
        <f>[1]节奏总纲!BD73</f>
        <v>41.791434980831518</v>
      </c>
      <c r="AS73" s="6">
        <f>[1]节奏总纲!BE73</f>
        <v>46.465050858235607</v>
      </c>
      <c r="AW73" s="6">
        <v>70</v>
      </c>
      <c r="AX73" s="6">
        <f>[1]节奏总纲!BQ73</f>
        <v>134.32238585092639</v>
      </c>
      <c r="AY73" s="6">
        <f>[1]节奏总纲!BR73</f>
        <v>133.48248819741508</v>
      </c>
      <c r="AZ73" s="6">
        <f>[1]节奏总纲!BS73</f>
        <v>132.56461040487298</v>
      </c>
      <c r="BA73" s="6">
        <f>[1]节奏总纲!BT73</f>
        <v>131.5959653197481</v>
      </c>
      <c r="BB73" s="6">
        <f>[1]节奏总纲!BU73</f>
        <v>130.57679608675303</v>
      </c>
      <c r="BD73" s="6">
        <v>70</v>
      </c>
      <c r="BE73" s="6">
        <f>[1]节奏总纲!BX73</f>
        <v>39.628525141348646</v>
      </c>
      <c r="BF73" s="6">
        <f>[1]节奏总纲!BY73</f>
        <v>40.167205562734367</v>
      </c>
      <c r="BG73" s="6">
        <f>[1]节奏总纲!BZ73</f>
        <v>40.760009392249536</v>
      </c>
      <c r="BH73" s="6">
        <f>[1]节奏总纲!CA73</f>
        <v>41.381700810460785</v>
      </c>
      <c r="BI73" s="6">
        <f>[1]节奏总纲!CB73</f>
        <v>42.080332137364977</v>
      </c>
    </row>
    <row r="74" spans="2:61" x14ac:dyDescent="0.2">
      <c r="B74" s="6">
        <f>[1]节奏总纲!N74</f>
        <v>81</v>
      </c>
      <c r="C74" s="6">
        <v>71</v>
      </c>
      <c r="D74" s="6">
        <f>[1]节奏总纲!P74</f>
        <v>136.18700320464549</v>
      </c>
      <c r="E74" s="6">
        <f>[1]节奏总纲!Q74</f>
        <v>118.03327567746625</v>
      </c>
      <c r="F74" s="6">
        <f>[1]节奏总纲!R74</f>
        <v>96.583822672734584</v>
      </c>
      <c r="G74" s="6">
        <f>[1]节奏总纲!S74</f>
        <v>70.612961161608681</v>
      </c>
      <c r="H74" s="6">
        <f>[1]节奏总纲!T74</f>
        <v>39.126526020694648</v>
      </c>
      <c r="J74" s="6">
        <v>71</v>
      </c>
      <c r="K74" s="6">
        <f>[1]节奏总纲!W74</f>
        <v>9.1870032046454924</v>
      </c>
      <c r="L74" s="6">
        <f>[1]节奏总纲!X74</f>
        <v>8.0639756774662459</v>
      </c>
      <c r="M74" s="6">
        <f>[1]节奏总纲!Y74</f>
        <v>6.4773226727345872</v>
      </c>
      <c r="N74" s="6">
        <f>[1]节奏总纲!Z74</f>
        <v>4.6872611616086743</v>
      </c>
      <c r="O74" s="6">
        <f>[1]节奏总纲!AA74</f>
        <v>2.6267260206946474</v>
      </c>
      <c r="Q74" s="6">
        <v>71</v>
      </c>
      <c r="R74" s="6">
        <f>[1]节奏总纲!AD74</f>
        <v>61.691928656135218</v>
      </c>
      <c r="S74" s="6">
        <f>[1]节奏总纲!AE74</f>
        <v>63.716030809921811</v>
      </c>
      <c r="T74" s="6">
        <f>[1]节奏总纲!AF74</f>
        <v>66.52254964941018</v>
      </c>
      <c r="U74" s="6">
        <f>[1]节奏总纲!AG74</f>
        <v>71.07781362467729</v>
      </c>
      <c r="V74" s="6">
        <f>[1]节奏总纲!AH74</f>
        <v>79.618252875757847</v>
      </c>
      <c r="Z74" s="6">
        <v>71</v>
      </c>
      <c r="AA74" s="6">
        <f>[1]节奏总纲!AM74</f>
        <v>12797.106216824561</v>
      </c>
      <c r="AB74" s="6">
        <f>[1]节奏总纲!AN74</f>
        <v>10237.684973459649</v>
      </c>
      <c r="AC74" s="6">
        <f>[1]节奏总纲!AO74</f>
        <v>7678.2637300947363</v>
      </c>
      <c r="AD74" s="6">
        <f>[1]节奏总纲!AP74</f>
        <v>5118.8424867298245</v>
      </c>
      <c r="AE74" s="6">
        <f>[1]节奏总纲!AQ74</f>
        <v>2559.4212433649122</v>
      </c>
      <c r="AG74" s="6">
        <v>71</v>
      </c>
      <c r="AH74" s="6">
        <f>[1]节奏总纲!AT74</f>
        <v>1738.5812168245593</v>
      </c>
      <c r="AI74" s="6">
        <f>[1]节奏总纲!AU74</f>
        <v>1390.8649734596474</v>
      </c>
      <c r="AJ74" s="6">
        <f>[1]节奏总纲!AV74</f>
        <v>1043.1487300947356</v>
      </c>
      <c r="AK74" s="6">
        <f>[1]节奏总纲!AW74</f>
        <v>695.43248672982372</v>
      </c>
      <c r="AL74" s="6">
        <f>[1]节奏总纲!AX74</f>
        <v>347.71624336491186</v>
      </c>
      <c r="AN74" s="6">
        <v>71</v>
      </c>
      <c r="AO74" s="6">
        <f>[1]节奏总纲!BA74</f>
        <v>35.731931418977545</v>
      </c>
      <c r="AP74" s="6">
        <f>[1]节奏总纲!BB74</f>
        <v>37.226704182817912</v>
      </c>
      <c r="AQ74" s="6">
        <f>[1]节奏总纲!BC74</f>
        <v>39.160241683169971</v>
      </c>
      <c r="AR74" s="6">
        <f>[1]节奏总纲!BD74</f>
        <v>41.892000518560877</v>
      </c>
      <c r="AS74" s="6">
        <f>[1]节奏总纲!BE74</f>
        <v>46.561371072329244</v>
      </c>
      <c r="AW74" s="6">
        <v>71</v>
      </c>
      <c r="AX74" s="6">
        <f>[1]节奏总纲!BQ74</f>
        <v>136.42791633259191</v>
      </c>
      <c r="AY74" s="6">
        <f>[1]节奏总纲!BR74</f>
        <v>135.62040290082996</v>
      </c>
      <c r="AZ74" s="6">
        <f>[1]节奏总纲!BS74</f>
        <v>134.76985377611533</v>
      </c>
      <c r="BA74" s="6">
        <f>[1]节奏总纲!BT74</f>
        <v>133.82828810970861</v>
      </c>
      <c r="BB74" s="6">
        <f>[1]节奏总纲!BU74</f>
        <v>132.7790170152997</v>
      </c>
      <c r="BD74" s="6">
        <v>71</v>
      </c>
      <c r="BE74" s="6">
        <f>[1]节奏总纲!BX74</f>
        <v>40.107783723382404</v>
      </c>
      <c r="BF74" s="6">
        <f>[1]节奏总纲!BY74</f>
        <v>40.637125609793571</v>
      </c>
      <c r="BG74" s="6">
        <f>[1]节奏总纲!BZ74</f>
        <v>41.227183381803457</v>
      </c>
      <c r="BH74" s="6">
        <f>[1]节奏总纲!CA74</f>
        <v>41.85307774965591</v>
      </c>
      <c r="BI74" s="6">
        <f>[1]节奏总纲!CB74</f>
        <v>42.536236620449564</v>
      </c>
    </row>
    <row r="75" spans="2:61" x14ac:dyDescent="0.2">
      <c r="B75" s="6">
        <f>[1]节奏总纲!N75</f>
        <v>82</v>
      </c>
      <c r="C75" s="6">
        <v>72</v>
      </c>
      <c r="D75" s="6">
        <f>[1]节奏总纲!P75</f>
        <v>146.03338943962044</v>
      </c>
      <c r="E75" s="6">
        <f>[1]节奏总纲!Q75</f>
        <v>126.581741966263</v>
      </c>
      <c r="F75" s="6">
        <f>[1]节奏总纲!R75</f>
        <v>103.31862302853146</v>
      </c>
      <c r="G75" s="6">
        <f>[1]节奏总纲!S75</f>
        <v>75.586882373947532</v>
      </c>
      <c r="H75" s="6">
        <f>[1]节奏总纲!T75</f>
        <v>41.896979430227098</v>
      </c>
      <c r="J75" s="6">
        <v>72</v>
      </c>
      <c r="K75" s="6">
        <f>[1]节奏总纲!W75</f>
        <v>9.8463862349749434</v>
      </c>
      <c r="L75" s="6">
        <f>[1]节奏总纲!X75</f>
        <v>8.548466288796746</v>
      </c>
      <c r="M75" s="6">
        <f>[1]节奏总纲!Y75</f>
        <v>6.7348003557968781</v>
      </c>
      <c r="N75" s="6">
        <f>[1]节奏总纲!Z75</f>
        <v>4.9739212123388512</v>
      </c>
      <c r="O75" s="6">
        <f>[1]节奏总纲!AA75</f>
        <v>2.7704534095324505</v>
      </c>
      <c r="Q75" s="6">
        <v>72</v>
      </c>
      <c r="R75" s="6">
        <f>[1]节奏总纲!AD75</f>
        <v>61.895048862094221</v>
      </c>
      <c r="S75" s="6">
        <f>[1]节奏总纲!AE75</f>
        <v>63.918876949118435</v>
      </c>
      <c r="T75" s="6">
        <f>[1]节奏总纲!AF75</f>
        <v>66.7307849375064</v>
      </c>
      <c r="U75" s="6">
        <f>[1]节奏总纲!AG75</f>
        <v>71.278862245535876</v>
      </c>
      <c r="V75" s="6">
        <f>[1]节奏总纲!AH75</f>
        <v>79.833079619844597</v>
      </c>
      <c r="Z75" s="6">
        <v>72</v>
      </c>
      <c r="AA75" s="6">
        <f>[1]节奏总纲!AM75</f>
        <v>14808.205062920617</v>
      </c>
      <c r="AB75" s="6">
        <f>[1]节奏总纲!AN75</f>
        <v>11846.564050336494</v>
      </c>
      <c r="AC75" s="6">
        <f>[1]节奏总纲!AO75</f>
        <v>8884.9230377523691</v>
      </c>
      <c r="AD75" s="6">
        <f>[1]节奏总纲!AP75</f>
        <v>5923.2820251682469</v>
      </c>
      <c r="AE75" s="6">
        <f>[1]节奏总纲!AQ75</f>
        <v>2961.6410125841235</v>
      </c>
      <c r="AG75" s="6">
        <v>72</v>
      </c>
      <c r="AH75" s="6">
        <f>[1]节奏总纲!AT75</f>
        <v>2011.0988460960561</v>
      </c>
      <c r="AI75" s="6">
        <f>[1]节奏总纲!AU75</f>
        <v>1608.8790768768449</v>
      </c>
      <c r="AJ75" s="6">
        <f>[1]节奏总纲!AV75</f>
        <v>1206.6593076576328</v>
      </c>
      <c r="AK75" s="6">
        <f>[1]节奏总纲!AW75</f>
        <v>804.43953843842246</v>
      </c>
      <c r="AL75" s="6">
        <f>[1]节奏总纲!AX75</f>
        <v>402.21976921921123</v>
      </c>
      <c r="AN75" s="6">
        <v>72</v>
      </c>
      <c r="AO75" s="6">
        <f>[1]节奏总纲!BA75</f>
        <v>35.829522274841217</v>
      </c>
      <c r="AP75" s="6">
        <f>[1]节奏总纲!BB75</f>
        <v>37.317457773889828</v>
      </c>
      <c r="AQ75" s="6">
        <f>[1]节奏总纲!BC75</f>
        <v>39.250296194358178</v>
      </c>
      <c r="AR75" s="6">
        <f>[1]节奏总纲!BD75</f>
        <v>41.992566056290244</v>
      </c>
      <c r="AS75" s="6">
        <f>[1]节奏总纲!BE75</f>
        <v>46.657691286422882</v>
      </c>
      <c r="AW75" s="6">
        <v>72</v>
      </c>
      <c r="AX75" s="6">
        <f>[1]节奏总纲!BQ75</f>
        <v>138.53345528648683</v>
      </c>
      <c r="AY75" s="6">
        <f>[1]节奏总纲!BR75</f>
        <v>137.70627422196659</v>
      </c>
      <c r="AZ75" s="6">
        <f>[1]节奏总纲!BS75</f>
        <v>136.8190741194654</v>
      </c>
      <c r="BA75" s="6">
        <f>[1]节奏总纲!BT75</f>
        <v>135.89542876835631</v>
      </c>
      <c r="BB75" s="6">
        <f>[1]节奏总纲!BU75</f>
        <v>134.91256595481366</v>
      </c>
      <c r="BD75" s="6">
        <v>72</v>
      </c>
      <c r="BE75" s="6">
        <f>[1]节奏总纲!BX75</f>
        <v>40.566814302636963</v>
      </c>
      <c r="BF75" s="6">
        <f>[1]节奏总纲!BY75</f>
        <v>41.116727813554483</v>
      </c>
      <c r="BG75" s="6">
        <f>[1]节奏总纲!BZ75</f>
        <v>41.67870926132386</v>
      </c>
      <c r="BH75" s="6">
        <f>[1]节奏总纲!CA75</f>
        <v>42.304861384799864</v>
      </c>
      <c r="BI75" s="6">
        <f>[1]节奏总纲!CB75</f>
        <v>43.014746184152813</v>
      </c>
    </row>
    <row r="76" spans="2:61" x14ac:dyDescent="0.2">
      <c r="B76" s="6">
        <f>[1]节奏总纲!N76</f>
        <v>83</v>
      </c>
      <c r="C76" s="6">
        <v>73</v>
      </c>
      <c r="D76" s="6">
        <f>[1]节奏总纲!P76</f>
        <v>156.58648490814926</v>
      </c>
      <c r="E76" s="6">
        <f>[1]节奏总纲!Q76</f>
        <v>135.41599214856748</v>
      </c>
      <c r="F76" s="6">
        <f>[1]节奏总纲!R76</f>
        <v>110.58137564213501</v>
      </c>
      <c r="G76" s="6">
        <f>[1]节奏总纲!S76</f>
        <v>80.955212697513176</v>
      </c>
      <c r="H76" s="6">
        <f>[1]节奏总纲!T76</f>
        <v>44.877686574675579</v>
      </c>
      <c r="J76" s="6">
        <v>73</v>
      </c>
      <c r="K76" s="6">
        <f>[1]节奏总纲!W76</f>
        <v>10.553095468528824</v>
      </c>
      <c r="L76" s="6">
        <f>[1]节奏总纲!X76</f>
        <v>8.834250182304487</v>
      </c>
      <c r="M76" s="6">
        <f>[1]节奏总纲!Y76</f>
        <v>7.2627526136035527</v>
      </c>
      <c r="N76" s="6">
        <f>[1]节奏总纲!Z76</f>
        <v>5.3683303235656439</v>
      </c>
      <c r="O76" s="6">
        <f>[1]节奏总纲!AA76</f>
        <v>2.9807071444484805</v>
      </c>
      <c r="Q76" s="6">
        <v>73</v>
      </c>
      <c r="R76" s="6">
        <f>[1]节奏总纲!AD76</f>
        <v>62.091594979242075</v>
      </c>
      <c r="S76" s="6">
        <f>[1]节奏总纲!AE76</f>
        <v>64.114306430026588</v>
      </c>
      <c r="T76" s="6">
        <f>[1]节奏总纲!AF76</f>
        <v>66.939020225602619</v>
      </c>
      <c r="U76" s="6">
        <f>[1]节奏总纲!AG76</f>
        <v>71.479910866394462</v>
      </c>
      <c r="V76" s="6">
        <f>[1]节奏总纲!AH76</f>
        <v>80.043898354812981</v>
      </c>
      <c r="Z76" s="6">
        <v>73</v>
      </c>
      <c r="AA76" s="6">
        <f>[1]节奏总纲!AM76</f>
        <v>17134.425155737379</v>
      </c>
      <c r="AB76" s="6">
        <f>[1]节奏总纲!AN76</f>
        <v>13707.540124589905</v>
      </c>
      <c r="AC76" s="6">
        <f>[1]节奏总纲!AO76</f>
        <v>10280.655093442427</v>
      </c>
      <c r="AD76" s="6">
        <f>[1]节奏总纲!AP76</f>
        <v>6853.7700622949524</v>
      </c>
      <c r="AE76" s="6">
        <f>[1]节奏总纲!AQ76</f>
        <v>3426.8850311474762</v>
      </c>
      <c r="AG76" s="6">
        <v>73</v>
      </c>
      <c r="AH76" s="6">
        <f>[1]节奏总纲!AT76</f>
        <v>2326.2200928167622</v>
      </c>
      <c r="AI76" s="6">
        <f>[1]节奏总纲!AU76</f>
        <v>1860.9760742534108</v>
      </c>
      <c r="AJ76" s="6">
        <f>[1]节奏总纲!AV76</f>
        <v>1395.7320556900577</v>
      </c>
      <c r="AK76" s="6">
        <f>[1]节奏总纲!AW76</f>
        <v>930.48803712670542</v>
      </c>
      <c r="AL76" s="6">
        <f>[1]节奏总纲!AX76</f>
        <v>465.24401856335271</v>
      </c>
      <c r="AN76" s="6">
        <v>73</v>
      </c>
      <c r="AO76" s="6">
        <f>[1]节奏总纲!BA76</f>
        <v>35.927113130704889</v>
      </c>
      <c r="AP76" s="6">
        <f>[1]节奏总纲!BB76</f>
        <v>37.408211364961737</v>
      </c>
      <c r="AQ76" s="6">
        <f>[1]节奏总纲!BC76</f>
        <v>39.340350705546385</v>
      </c>
      <c r="AR76" s="6">
        <f>[1]节奏总纲!BD76</f>
        <v>42.080366850119908</v>
      </c>
      <c r="AS76" s="6">
        <f>[1]节奏总纲!BE76</f>
        <v>46.754011500516519</v>
      </c>
      <c r="AW76" s="6">
        <v>73</v>
      </c>
      <c r="AX76" s="6">
        <f>[1]节奏总纲!BQ76</f>
        <v>140.63900152187057</v>
      </c>
      <c r="AY76" s="6">
        <f>[1]节奏总纲!BR76</f>
        <v>139.81183580038677</v>
      </c>
      <c r="AZ76" s="6">
        <f>[1]节奏总纲!BS76</f>
        <v>138.91106706435997</v>
      </c>
      <c r="BA76" s="6">
        <f>[1]节奏总纲!BT76</f>
        <v>137.96184741964817</v>
      </c>
      <c r="BB76" s="6">
        <f>[1]节奏总纲!BU76</f>
        <v>136.95030487715928</v>
      </c>
      <c r="BD76" s="6">
        <v>73</v>
      </c>
      <c r="BE76" s="6">
        <f>[1]节奏总纲!BX76</f>
        <v>41.050728962151652</v>
      </c>
      <c r="BF76" s="6">
        <f>[1]节奏总纲!BY76</f>
        <v>41.560938373564056</v>
      </c>
      <c r="BG76" s="6">
        <f>[1]节奏总纲!BZ76</f>
        <v>42.142929396202454</v>
      </c>
      <c r="BH76" s="6">
        <f>[1]节奏总纲!CA76</f>
        <v>42.770735222023518</v>
      </c>
      <c r="BI76" s="6">
        <f>[1]节奏总纲!CB76</f>
        <v>43.461216869621744</v>
      </c>
    </row>
    <row r="77" spans="2:61" x14ac:dyDescent="0.2">
      <c r="B77" s="6">
        <f>[1]节奏总纲!N77</f>
        <v>84</v>
      </c>
      <c r="C77" s="6">
        <v>74</v>
      </c>
      <c r="D77" s="6">
        <f>[1]节奏总纲!P77</f>
        <v>167.89701257893043</v>
      </c>
      <c r="E77" s="6">
        <f>[1]节奏总纲!Q77</f>
        <v>145.16375707574326</v>
      </c>
      <c r="F77" s="6">
        <f>[1]节奏总纲!R77</f>
        <v>118.70318789330381</v>
      </c>
      <c r="G77" s="6">
        <f>[1]节奏总纲!S77</f>
        <v>86.869914308338593</v>
      </c>
      <c r="H77" s="6">
        <f>[1]节奏总纲!T77</f>
        <v>48.169652908895138</v>
      </c>
      <c r="J77" s="6">
        <v>74</v>
      </c>
      <c r="K77" s="6">
        <f>[1]节奏总纲!W77</f>
        <v>11.31052767078117</v>
      </c>
      <c r="L77" s="6">
        <f>[1]节奏总纲!X77</f>
        <v>9.7477649271757798</v>
      </c>
      <c r="M77" s="6">
        <f>[1]节奏总纲!Y77</f>
        <v>8.1218122511687909</v>
      </c>
      <c r="N77" s="6">
        <f>[1]节奏总纲!Z77</f>
        <v>5.9147016108254178</v>
      </c>
      <c r="O77" s="6">
        <f>[1]节奏总纲!AA77</f>
        <v>3.2919663342195591</v>
      </c>
      <c r="Q77" s="6">
        <v>74</v>
      </c>
      <c r="R77" s="6">
        <f>[1]节奏总纲!AD77</f>
        <v>62.281112832649576</v>
      </c>
      <c r="S77" s="6">
        <f>[1]节奏总纲!AE77</f>
        <v>64.304793036447776</v>
      </c>
      <c r="T77" s="6">
        <f>[1]节奏总纲!AF77</f>
        <v>67.14262442756818</v>
      </c>
      <c r="U77" s="6">
        <f>[1]节奏总纲!AG77</f>
        <v>71.680959487253048</v>
      </c>
      <c r="V77" s="6">
        <f>[1]节奏总纲!AH77</f>
        <v>80.24075196383977</v>
      </c>
      <c r="Z77" s="6">
        <v>74</v>
      </c>
      <c r="AA77" s="6">
        <f>[1]节奏总纲!AM77</f>
        <v>19825.014596370729</v>
      </c>
      <c r="AB77" s="6">
        <f>[1]节奏总纲!AN77</f>
        <v>15860.011677096583</v>
      </c>
      <c r="AC77" s="6">
        <f>[1]节奏总纲!AO77</f>
        <v>11895.008757822437</v>
      </c>
      <c r="AD77" s="6">
        <f>[1]节奏总纲!AP77</f>
        <v>7930.0058385482916</v>
      </c>
      <c r="AE77" s="6">
        <f>[1]节奏总纲!AQ77</f>
        <v>3965.0029192741458</v>
      </c>
      <c r="AG77" s="6">
        <v>74</v>
      </c>
      <c r="AH77" s="6">
        <f>[1]节奏总纲!AT77</f>
        <v>2690.58944063335</v>
      </c>
      <c r="AI77" s="6">
        <f>[1]节奏总纲!AU77</f>
        <v>2152.4715525066786</v>
      </c>
      <c r="AJ77" s="6">
        <f>[1]节奏总纲!AV77</f>
        <v>1614.3536643800107</v>
      </c>
      <c r="AK77" s="6">
        <f>[1]节奏总纲!AW77</f>
        <v>1076.2357762533393</v>
      </c>
      <c r="AL77" s="6">
        <f>[1]节奏总纲!AX77</f>
        <v>538.11788812666964</v>
      </c>
      <c r="AN77" s="6">
        <v>74</v>
      </c>
      <c r="AO77" s="6">
        <f>[1]节奏总纲!BA77</f>
        <v>36.021306837933537</v>
      </c>
      <c r="AP77" s="6">
        <f>[1]节奏总纲!BB77</f>
        <v>37.498964956033646</v>
      </c>
      <c r="AQ77" s="6">
        <f>[1]节奏总纲!BC77</f>
        <v>39.430405216734592</v>
      </c>
      <c r="AR77" s="6">
        <f>[1]节奏总纲!BD77</f>
        <v>42.167148737437564</v>
      </c>
      <c r="AS77" s="6">
        <f>[1]节奏总纲!BE77</f>
        <v>46.850331714610157</v>
      </c>
      <c r="AW77" s="6">
        <v>74</v>
      </c>
      <c r="AX77" s="6">
        <f>[1]节奏总纲!BQ77</f>
        <v>142.74455401431342</v>
      </c>
      <c r="AY77" s="6">
        <f>[1]节奏总纲!BR77</f>
        <v>141.95854268233577</v>
      </c>
      <c r="AZ77" s="6">
        <f>[1]节奏总纲!BS77</f>
        <v>141.12063409703663</v>
      </c>
      <c r="BA77" s="6">
        <f>[1]节奏总纲!BT77</f>
        <v>140.18479766698579</v>
      </c>
      <c r="BB77" s="6">
        <f>[1]节奏总纲!BU77</f>
        <v>139.16271061168544</v>
      </c>
      <c r="BD77" s="6">
        <v>74</v>
      </c>
      <c r="BE77" s="6">
        <f>[1]节奏总纲!BX77</f>
        <v>41.505708681037625</v>
      </c>
      <c r="BF77" s="6">
        <f>[1]节奏总纲!BY77</f>
        <v>42.044081480508389</v>
      </c>
      <c r="BG77" s="6">
        <f>[1]节奏总纲!BZ77</f>
        <v>42.612813526599879</v>
      </c>
      <c r="BH77" s="6">
        <f>[1]节奏总纲!CA77</f>
        <v>43.245114997782593</v>
      </c>
      <c r="BI77" s="6">
        <f>[1]节奏总纲!CB77</f>
        <v>43.954310083598529</v>
      </c>
    </row>
    <row r="78" spans="2:61" x14ac:dyDescent="0.2">
      <c r="B78" s="6">
        <f>[1]节奏总纲!N78</f>
        <v>85</v>
      </c>
      <c r="C78" s="6">
        <v>75</v>
      </c>
      <c r="D78" s="6">
        <f>[1]节奏总纲!P78</f>
        <v>180.01933598375612</v>
      </c>
      <c r="E78" s="6">
        <f>[1]节奏总纲!Q78</f>
        <v>155.75272949314578</v>
      </c>
      <c r="F78" s="6">
        <f>[1]节奏总纲!R78</f>
        <v>127.38168214210583</v>
      </c>
      <c r="G78" s="6">
        <f>[1]节奏总纲!S78</f>
        <v>93.214012172388934</v>
      </c>
      <c r="H78" s="6">
        <f>[1]节奏总纲!T78</f>
        <v>51.755559095329879</v>
      </c>
      <c r="J78" s="6">
        <v>75</v>
      </c>
      <c r="K78" s="6">
        <f>[1]节奏总纲!W78</f>
        <v>12.122323404825693</v>
      </c>
      <c r="L78" s="6">
        <f>[1]节奏总纲!X78</f>
        <v>10.588972417402516</v>
      </c>
      <c r="M78" s="6">
        <f>[1]节奏总纲!Y78</f>
        <v>8.6784942488020249</v>
      </c>
      <c r="N78" s="6">
        <f>[1]节奏总纲!Z78</f>
        <v>6.3440978640503403</v>
      </c>
      <c r="O78" s="6">
        <f>[1]节奏总纲!AA78</f>
        <v>3.585906186434741</v>
      </c>
      <c r="Q78" s="6">
        <v>75</v>
      </c>
      <c r="R78" s="6">
        <f>[1]节奏总纲!AD78</f>
        <v>62.470630686057078</v>
      </c>
      <c r="S78" s="6">
        <f>[1]节奏总纲!AE78</f>
        <v>64.495279642868965</v>
      </c>
      <c r="T78" s="6">
        <f>[1]节奏总纲!AF78</f>
        <v>67.344310856946692</v>
      </c>
      <c r="U78" s="6">
        <f>[1]节奏总纲!AG78</f>
        <v>71.882008108111634</v>
      </c>
      <c r="V78" s="6">
        <f>[1]节奏总纲!AH78</f>
        <v>80.437605572866573</v>
      </c>
      <c r="Z78" s="6">
        <v>75</v>
      </c>
      <c r="AA78" s="6">
        <f>[1]节奏总纲!AM78</f>
        <v>22936.899999999998</v>
      </c>
      <c r="AB78" s="6">
        <f>[1]节奏总纲!AN78</f>
        <v>18349.52</v>
      </c>
      <c r="AC78" s="6">
        <f>[1]节奏总纲!AO78</f>
        <v>13762.139999999998</v>
      </c>
      <c r="AD78" s="6">
        <f>[1]节奏总纲!AP78</f>
        <v>9174.76</v>
      </c>
      <c r="AE78" s="6">
        <f>[1]节奏总纲!AQ78</f>
        <v>4587.38</v>
      </c>
      <c r="AG78" s="6">
        <v>75</v>
      </c>
      <c r="AH78" s="6">
        <f>[1]节奏总纲!AT78</f>
        <v>3111.8854036292687</v>
      </c>
      <c r="AI78" s="6">
        <f>[1]节奏总纲!AU78</f>
        <v>2489.5083229034171</v>
      </c>
      <c r="AJ78" s="6">
        <f>[1]节奏总纲!AV78</f>
        <v>1867.1312421775601</v>
      </c>
      <c r="AK78" s="6">
        <f>[1]节奏总纲!AW78</f>
        <v>1244.7541614517086</v>
      </c>
      <c r="AL78" s="6">
        <f>[1]节奏总纲!AX78</f>
        <v>622.37708072585428</v>
      </c>
      <c r="AN78" s="6">
        <v>75</v>
      </c>
      <c r="AO78" s="6">
        <f>[1]节奏总纲!BA78</f>
        <v>36.105477566569242</v>
      </c>
      <c r="AP78" s="6">
        <f>[1]节奏总纲!BB78</f>
        <v>37.589718547105562</v>
      </c>
      <c r="AQ78" s="6">
        <f>[1]节奏总纲!BC78</f>
        <v>39.520459727922798</v>
      </c>
      <c r="AR78" s="6">
        <f>[1]节奏总纲!BD78</f>
        <v>42.253930624755228</v>
      </c>
      <c r="AS78" s="6">
        <f>[1]节奏总纲!BE78</f>
        <v>46.946651928703787</v>
      </c>
      <c r="AW78" s="6">
        <v>75</v>
      </c>
      <c r="AX78" s="6">
        <f>[1]节奏总纲!BQ78</f>
        <v>144.85011188259233</v>
      </c>
      <c r="AY78" s="6">
        <f>[1]节奏总纲!BR78</f>
        <v>144.04377283559913</v>
      </c>
      <c r="AZ78" s="6">
        <f>[1]节奏总纲!BS78</f>
        <v>143.16904869712448</v>
      </c>
      <c r="BA78" s="6">
        <f>[1]节奏总纲!BT78</f>
        <v>142.25753558451294</v>
      </c>
      <c r="BB78" s="6">
        <f>[1]节奏总纲!BU78</f>
        <v>141.29248112662486</v>
      </c>
      <c r="BD78" s="6">
        <v>75</v>
      </c>
      <c r="BE78" s="6">
        <f>[1]节奏总纲!BX78</f>
        <v>41.993343869731824</v>
      </c>
      <c r="BF78" s="6">
        <f>[1]节奏总纲!BY78</f>
        <v>42.503546986076806</v>
      </c>
      <c r="BG78" s="6">
        <f>[1]节奏总纲!BZ78</f>
        <v>43.099163240208767</v>
      </c>
      <c r="BH78" s="6">
        <f>[1]节奏总纲!CA78</f>
        <v>43.720246163774526</v>
      </c>
      <c r="BI78" s="6">
        <f>[1]节奏总纲!CB78</f>
        <v>44.424142211876969</v>
      </c>
    </row>
    <row r="79" spans="2:61" x14ac:dyDescent="0.2">
      <c r="B79" s="6">
        <f>[1]节奏总纲!N79</f>
        <v>86</v>
      </c>
      <c r="C79" s="6">
        <v>76</v>
      </c>
      <c r="D79" s="6">
        <f>[1]节奏总纲!P79</f>
        <v>193.01172051333091</v>
      </c>
      <c r="E79" s="6">
        <f>[1]节奏总纲!Q79</f>
        <v>166.97443941608256</v>
      </c>
      <c r="F79" s="6">
        <f>[1]节奏总纲!R79</f>
        <v>136.51718991907896</v>
      </c>
      <c r="G79" s="6">
        <f>[1]节奏总纲!S79</f>
        <v>100.0379747420594</v>
      </c>
      <c r="H79" s="6">
        <f>[1]节奏总纲!T79</f>
        <v>55.664580196044632</v>
      </c>
      <c r="J79" s="6">
        <v>76</v>
      </c>
      <c r="K79" s="6">
        <f>[1]节奏总纲!W79</f>
        <v>12.992384529574792</v>
      </c>
      <c r="L79" s="6">
        <f>[1]节奏总纲!X79</f>
        <v>11.221709922936782</v>
      </c>
      <c r="M79" s="6">
        <f>[1]节奏总纲!Y79</f>
        <v>9.1355077769731281</v>
      </c>
      <c r="N79" s="6">
        <f>[1]节奏总纲!Z79</f>
        <v>6.8239625696704707</v>
      </c>
      <c r="O79" s="6">
        <f>[1]节奏总纲!AA79</f>
        <v>3.9090211007147531</v>
      </c>
      <c r="Q79" s="6">
        <v>76</v>
      </c>
      <c r="R79" s="6">
        <f>[1]节奏总纲!AD79</f>
        <v>62.660148539464579</v>
      </c>
      <c r="S79" s="6">
        <f>[1]节奏总纲!AE79</f>
        <v>64.685766249290154</v>
      </c>
      <c r="T79" s="6">
        <f>[1]节奏总纲!AF79</f>
        <v>67.545997286325218</v>
      </c>
      <c r="U79" s="6">
        <f>[1]节奏总纲!AG79</f>
        <v>72.076954583856178</v>
      </c>
      <c r="V79" s="6">
        <f>[1]节奏总纲!AH79</f>
        <v>80.634459181893376</v>
      </c>
      <c r="Z79" s="6">
        <v>76</v>
      </c>
      <c r="AA79" s="6">
        <f>[1]节奏总纲!AM79</f>
        <v>26535.88112606269</v>
      </c>
      <c r="AB79" s="6">
        <f>[1]节奏总纲!AN79</f>
        <v>21228.704900850153</v>
      </c>
      <c r="AC79" s="6">
        <f>[1]节奏总纲!AO79</f>
        <v>15921.528675637614</v>
      </c>
      <c r="AD79" s="6">
        <f>[1]节奏总纲!AP79</f>
        <v>10614.352450425076</v>
      </c>
      <c r="AE79" s="6">
        <f>[1]节奏总纲!AQ79</f>
        <v>5307.1762252125382</v>
      </c>
      <c r="AG79" s="6">
        <v>76</v>
      </c>
      <c r="AH79" s="6">
        <f>[1]节奏总纲!AT79</f>
        <v>3598.9811260626921</v>
      </c>
      <c r="AI79" s="6">
        <f>[1]节奏总纲!AU79</f>
        <v>2879.1849008501522</v>
      </c>
      <c r="AJ79" s="6">
        <f>[1]节奏总纲!AV79</f>
        <v>2159.388675637616</v>
      </c>
      <c r="AK79" s="6">
        <f>[1]节奏总纲!AW79</f>
        <v>1439.5924504250761</v>
      </c>
      <c r="AL79" s="6">
        <f>[1]节奏总纲!AX79</f>
        <v>719.79622521253805</v>
      </c>
      <c r="AN79" s="6">
        <v>76</v>
      </c>
      <c r="AO79" s="6">
        <f>[1]节奏总纲!BA79</f>
        <v>36.189648295204947</v>
      </c>
      <c r="AP79" s="6">
        <f>[1]节奏总纲!BB79</f>
        <v>37.680472138177471</v>
      </c>
      <c r="AQ79" s="6">
        <f>[1]节奏总纲!BC79</f>
        <v>39.610514239111005</v>
      </c>
      <c r="AR79" s="6">
        <f>[1]节奏总纲!BD79</f>
        <v>42.340712512072891</v>
      </c>
      <c r="AS79" s="6">
        <f>[1]节奏总纲!BE79</f>
        <v>47.037096473408994</v>
      </c>
      <c r="AW79" s="6">
        <v>76</v>
      </c>
      <c r="AX79" s="6">
        <f>[1]节奏总纲!BQ79</f>
        <v>146.95567436878142</v>
      </c>
      <c r="AY79" s="6">
        <f>[1]节奏总纲!BR79</f>
        <v>146.1345285871148</v>
      </c>
      <c r="AZ79" s="6">
        <f>[1]节奏总纲!BS79</f>
        <v>145.25314650323406</v>
      </c>
      <c r="BA79" s="6">
        <f>[1]节奏总纲!BT79</f>
        <v>144.32236845404299</v>
      </c>
      <c r="BB79" s="6">
        <f>[1]节奏总纲!BU79</f>
        <v>143.33605108914449</v>
      </c>
      <c r="BD79" s="6">
        <v>76</v>
      </c>
      <c r="BE79" s="6">
        <f>[1]节奏总纲!BX79</f>
        <v>42.445257628160959</v>
      </c>
      <c r="BF79" s="6">
        <f>[1]节奏总纲!BY79</f>
        <v>42.990467569098698</v>
      </c>
      <c r="BG79" s="6">
        <f>[1]节奏总纲!BZ79</f>
        <v>43.55528950171113</v>
      </c>
      <c r="BH79" s="6">
        <f>[1]节奏总纲!CA79</f>
        <v>44.199643027024372</v>
      </c>
      <c r="BI79" s="6">
        <f>[1]节奏总纲!CB79</f>
        <v>44.929489637728736</v>
      </c>
    </row>
    <row r="80" spans="2:61" x14ac:dyDescent="0.2">
      <c r="B80" s="6">
        <f>[1]节奏总纲!N80</f>
        <v>87</v>
      </c>
      <c r="C80" s="6">
        <v>77</v>
      </c>
      <c r="D80" s="6">
        <f>[1]节奏总纲!P80</f>
        <v>206.93661346719625</v>
      </c>
      <c r="E80" s="6">
        <f>[1]节奏总纲!Q80</f>
        <v>179.12433261720508</v>
      </c>
      <c r="F80" s="6">
        <f>[1]节奏总纲!R80</f>
        <v>146.53181599612165</v>
      </c>
      <c r="G80" s="6">
        <f>[1]节奏总纲!S80</f>
        <v>107.42079605082158</v>
      </c>
      <c r="H80" s="6">
        <f>[1]节奏总纲!T80</f>
        <v>59.535663694512365</v>
      </c>
      <c r="J80" s="6">
        <v>77</v>
      </c>
      <c r="K80" s="6">
        <f>[1]节奏总纲!W80</f>
        <v>13.924892953865339</v>
      </c>
      <c r="L80" s="6">
        <f>[1]节奏总纲!X80</f>
        <v>12.149893201122524</v>
      </c>
      <c r="M80" s="6">
        <f>[1]节奏总纲!Y80</f>
        <v>10.014626077042692</v>
      </c>
      <c r="N80" s="6">
        <f>[1]节奏总纲!Z80</f>
        <v>7.3828213087621748</v>
      </c>
      <c r="O80" s="6">
        <f>[1]节奏总纲!AA80</f>
        <v>3.8710834984677334</v>
      </c>
      <c r="Q80" s="6">
        <v>77</v>
      </c>
      <c r="R80" s="6">
        <f>[1]节奏总纲!AD80</f>
        <v>62.849666392872081</v>
      </c>
      <c r="S80" s="6">
        <f>[1]节奏总纲!AE80</f>
        <v>64.876252855711357</v>
      </c>
      <c r="T80" s="6">
        <f>[1]节奏总纲!AF80</f>
        <v>67.747683715703729</v>
      </c>
      <c r="U80" s="6">
        <f>[1]节奏总纲!AG80</f>
        <v>72.263232241847945</v>
      </c>
      <c r="V80" s="6">
        <f>[1]节奏总纲!AH80</f>
        <v>80.83131279092018</v>
      </c>
      <c r="Z80" s="6">
        <v>77</v>
      </c>
      <c r="AA80" s="6">
        <f>[1]节奏总纲!AM80</f>
        <v>30698.011006346387</v>
      </c>
      <c r="AB80" s="6">
        <f>[1]节奏总纲!AN80</f>
        <v>24558.40880507711</v>
      </c>
      <c r="AC80" s="6">
        <f>[1]节奏总纲!AO80</f>
        <v>18418.806603807832</v>
      </c>
      <c r="AD80" s="6">
        <f>[1]节奏总纲!AP80</f>
        <v>12279.204402538555</v>
      </c>
      <c r="AE80" s="6">
        <f>[1]节奏总纲!AQ80</f>
        <v>6139.6022012692774</v>
      </c>
      <c r="AG80" s="6">
        <v>77</v>
      </c>
      <c r="AH80" s="6">
        <f>[1]节奏总纲!AT80</f>
        <v>4162.1298802836973</v>
      </c>
      <c r="AI80" s="6">
        <f>[1]节奏总纲!AU80</f>
        <v>3329.7039042269571</v>
      </c>
      <c r="AJ80" s="6">
        <f>[1]节奏总纲!AV80</f>
        <v>2497.2779281702187</v>
      </c>
      <c r="AK80" s="6">
        <f>[1]节奏总纲!AW80</f>
        <v>1664.8519521134785</v>
      </c>
      <c r="AL80" s="6">
        <f>[1]节奏总纲!AX80</f>
        <v>832.42597605673927</v>
      </c>
      <c r="AN80" s="6">
        <v>77</v>
      </c>
      <c r="AO80" s="6">
        <f>[1]节奏总纲!BA80</f>
        <v>36.273819023840659</v>
      </c>
      <c r="AP80" s="6">
        <f>[1]节奏总纲!BB80</f>
        <v>37.771225729249387</v>
      </c>
      <c r="AQ80" s="6">
        <f>[1]节奏总纲!BC80</f>
        <v>39.700568750299212</v>
      </c>
      <c r="AR80" s="6">
        <f>[1]节奏总纲!BD80</f>
        <v>42.427494399390554</v>
      </c>
      <c r="AS80" s="6">
        <f>[1]节奏总纲!BE80</f>
        <v>47.12024662670057</v>
      </c>
      <c r="AW80" s="6">
        <v>77</v>
      </c>
      <c r="AX80" s="6">
        <f>[1]节奏总纲!BQ80</f>
        <v>149.05713970651243</v>
      </c>
      <c r="AY80" s="6">
        <f>[1]节奏总纲!BR80</f>
        <v>148.27357279823164</v>
      </c>
      <c r="AZ80" s="6">
        <f>[1]节奏总纲!BS80</f>
        <v>147.45018844840658</v>
      </c>
      <c r="BA80" s="6">
        <f>[1]节奏总纲!BT80</f>
        <v>146.55064673623977</v>
      </c>
      <c r="BB80" s="6">
        <f>[1]节奏总纲!BU80</f>
        <v>145.53468456757108</v>
      </c>
      <c r="BD80" s="6">
        <v>77</v>
      </c>
      <c r="BE80" s="6">
        <f>[1]节奏总纲!BX80</f>
        <v>42.928629024654093</v>
      </c>
      <c r="BF80" s="6">
        <f>[1]节奏总纲!BY80</f>
        <v>43.44674694915556</v>
      </c>
      <c r="BG80" s="6">
        <f>[1]节奏总纲!BZ80</f>
        <v>44.047735983456604</v>
      </c>
      <c r="BH80" s="6">
        <f>[1]节奏总纲!CA80</f>
        <v>44.676858376824399</v>
      </c>
      <c r="BI80" s="6">
        <f>[1]节奏总纲!CB80</f>
        <v>45.371092241532111</v>
      </c>
    </row>
    <row r="81" spans="2:61" x14ac:dyDescent="0.2">
      <c r="B81" s="6">
        <f>[1]节奏总纲!N81</f>
        <v>88</v>
      </c>
      <c r="C81" s="6">
        <v>78</v>
      </c>
      <c r="D81" s="6">
        <f>[1]节奏总纲!P81</f>
        <v>221.86094420380775</v>
      </c>
      <c r="E81" s="6">
        <f>[1]节奏总纲!Q81</f>
        <v>192.04283330281601</v>
      </c>
      <c r="F81" s="6">
        <f>[1]节奏总纲!R81</f>
        <v>157.23285115723854</v>
      </c>
      <c r="G81" s="6">
        <f>[1]节奏总纲!S81</f>
        <v>115.1680161361966</v>
      </c>
      <c r="H81" s="6">
        <f>[1]节奏总纲!T81</f>
        <v>63.651904892072437</v>
      </c>
      <c r="J81" s="6">
        <v>78</v>
      </c>
      <c r="K81" s="6">
        <f>[1]节奏总纲!W81</f>
        <v>14.924330736611495</v>
      </c>
      <c r="L81" s="6">
        <f>[1]节奏总纲!X81</f>
        <v>12.918500685610923</v>
      </c>
      <c r="M81" s="6">
        <f>[1]节奏总纲!Y81</f>
        <v>10.701035161116891</v>
      </c>
      <c r="N81" s="6">
        <f>[1]节奏总纲!Z81</f>
        <v>7.7472200853750195</v>
      </c>
      <c r="O81" s="6">
        <f>[1]节奏总纲!AA81</f>
        <v>4.1162411975600719</v>
      </c>
      <c r="Q81" s="6">
        <v>78</v>
      </c>
      <c r="R81" s="6">
        <f>[1]节奏总纲!AD81</f>
        <v>63.036560194527354</v>
      </c>
      <c r="S81" s="6">
        <f>[1]节奏总纲!AE81</f>
        <v>65.061438622789353</v>
      </c>
      <c r="T81" s="6">
        <f>[1]节奏总纲!AF81</f>
        <v>67.949370145082256</v>
      </c>
      <c r="U81" s="6">
        <f>[1]节奏总纲!AG81</f>
        <v>72.449509899839711</v>
      </c>
      <c r="V81" s="6">
        <f>[1]节奏总纲!AH81</f>
        <v>81.026624803116562</v>
      </c>
      <c r="Z81" s="6">
        <v>78</v>
      </c>
      <c r="AA81" s="6">
        <f>[1]节奏总纲!AM81</f>
        <v>35511.190322760085</v>
      </c>
      <c r="AB81" s="6">
        <f>[1]节奏总纲!AN81</f>
        <v>28408.952258208068</v>
      </c>
      <c r="AC81" s="6">
        <f>[1]节奏总纲!AO81</f>
        <v>21306.714193656051</v>
      </c>
      <c r="AD81" s="6">
        <f>[1]节奏总纲!AP81</f>
        <v>14204.476129104034</v>
      </c>
      <c r="AE81" s="6">
        <f>[1]节奏总纲!AQ81</f>
        <v>7102.238064552017</v>
      </c>
      <c r="AG81" s="6">
        <v>78</v>
      </c>
      <c r="AH81" s="6">
        <f>[1]节奏总纲!AT81</f>
        <v>4813.179316413698</v>
      </c>
      <c r="AI81" s="6">
        <f>[1]节奏总纲!AU81</f>
        <v>3850.5434531309584</v>
      </c>
      <c r="AJ81" s="6">
        <f>[1]节奏总纲!AV81</f>
        <v>2887.9075898482188</v>
      </c>
      <c r="AK81" s="6">
        <f>[1]节奏总纲!AW81</f>
        <v>1925.2717265654792</v>
      </c>
      <c r="AL81" s="6">
        <f>[1]节奏总纲!AX81</f>
        <v>962.63586328273959</v>
      </c>
      <c r="AN81" s="6">
        <v>78</v>
      </c>
      <c r="AO81" s="6">
        <f>[1]节奏总纲!BA81</f>
        <v>36.357989752476364</v>
      </c>
      <c r="AP81" s="6">
        <f>[1]节奏总纲!BB81</f>
        <v>37.861979320321296</v>
      </c>
      <c r="AQ81" s="6">
        <f>[1]节奏总纲!BC81</f>
        <v>39.790623261487418</v>
      </c>
      <c r="AR81" s="6">
        <f>[1]节奏总纲!BD81</f>
        <v>42.51427628670821</v>
      </c>
      <c r="AS81" s="6">
        <f>[1]节奏总纲!BE81</f>
        <v>47.203396779992147</v>
      </c>
      <c r="AW81" s="6">
        <v>78</v>
      </c>
      <c r="AX81" s="6">
        <f>[1]节奏总纲!BQ81</f>
        <v>151.15563986695878</v>
      </c>
      <c r="AY81" s="6">
        <f>[1]节奏总纲!BR81</f>
        <v>150.36857275778672</v>
      </c>
      <c r="AZ81" s="6">
        <f>[1]节奏总纲!BS81</f>
        <v>149.53271887048692</v>
      </c>
      <c r="BA81" s="6">
        <f>[1]节奏总纲!BT81</f>
        <v>148.64897064481843</v>
      </c>
      <c r="BB81" s="6">
        <f>[1]节奏总纲!BU81</f>
        <v>147.71229603325094</v>
      </c>
      <c r="BD81" s="6">
        <v>78</v>
      </c>
      <c r="BE81" s="6">
        <f>[1]节奏总纲!BX81</f>
        <v>43.385499964596733</v>
      </c>
      <c r="BF81" s="6">
        <f>[1]节奏总纲!BY81</f>
        <v>43.930502277742427</v>
      </c>
      <c r="BG81" s="6">
        <f>[1]节奏总纲!BZ81</f>
        <v>44.508869383463988</v>
      </c>
      <c r="BH81" s="6">
        <f>[1]节奏总纲!CA81</f>
        <v>45.153317888009887</v>
      </c>
      <c r="BI81" s="6">
        <f>[1]节奏总纲!CB81</f>
        <v>45.830400612131918</v>
      </c>
    </row>
    <row r="82" spans="2:61" x14ac:dyDescent="0.2">
      <c r="B82" s="6">
        <f>[1]节奏总纲!N82</f>
        <v>89</v>
      </c>
      <c r="C82" s="6">
        <v>79</v>
      </c>
      <c r="D82" s="6">
        <f>[1]节奏总纲!P82</f>
        <v>237.85644583342264</v>
      </c>
      <c r="E82" s="6">
        <f>[1]节奏总纲!Q82</f>
        <v>206.07882467007735</v>
      </c>
      <c r="F82" s="6">
        <f>[1]节奏总纲!R82</f>
        <v>168.73536267423003</v>
      </c>
      <c r="G82" s="6">
        <f>[1]节奏总纲!S82</f>
        <v>123.11449636337954</v>
      </c>
      <c r="H82" s="6">
        <f>[1]节奏总纲!T82</f>
        <v>68.122086086692235</v>
      </c>
      <c r="J82" s="6">
        <v>79</v>
      </c>
      <c r="K82" s="6">
        <f>[1]节奏总纲!W82</f>
        <v>15.995501629614893</v>
      </c>
      <c r="L82" s="6">
        <f>[1]节奏总纲!X82</f>
        <v>14.035991367261346</v>
      </c>
      <c r="M82" s="6">
        <f>[1]节奏总纲!Y82</f>
        <v>11.50251151699149</v>
      </c>
      <c r="N82" s="6">
        <f>[1]节奏总纲!Z82</f>
        <v>7.9464802271829456</v>
      </c>
      <c r="O82" s="6">
        <f>[1]节奏总纲!AA82</f>
        <v>4.4701811946197978</v>
      </c>
      <c r="Q82" s="6">
        <v>79</v>
      </c>
      <c r="R82" s="6">
        <f>[1]节奏总纲!AD82</f>
        <v>63.213386604241791</v>
      </c>
      <c r="S82" s="6">
        <f>[1]节奏总纲!AE82</f>
        <v>65.23679566619937</v>
      </c>
      <c r="T82" s="6">
        <f>[1]节奏总纲!AF82</f>
        <v>68.132712808893615</v>
      </c>
      <c r="U82" s="6">
        <f>[1]节奏总纲!AG82</f>
        <v>72.635787557831478</v>
      </c>
      <c r="V82" s="6">
        <f>[1]节奏总纲!AH82</f>
        <v>81.212704266341873</v>
      </c>
      <c r="Z82" s="6">
        <v>79</v>
      </c>
      <c r="AA82" s="6">
        <f>[1]节奏总纲!AM82</f>
        <v>41077.009235645834</v>
      </c>
      <c r="AB82" s="6">
        <f>[1]节奏总纲!AN82</f>
        <v>32861.60738851667</v>
      </c>
      <c r="AC82" s="6">
        <f>[1]节奏总纲!AO82</f>
        <v>24646.205541387499</v>
      </c>
      <c r="AD82" s="6">
        <f>[1]节奏总纲!AP82</f>
        <v>16430.803694258335</v>
      </c>
      <c r="AE82" s="6">
        <f>[1]节奏总纲!AQ82</f>
        <v>8215.4018471291674</v>
      </c>
      <c r="AG82" s="6">
        <v>79</v>
      </c>
      <c r="AH82" s="6">
        <f>[1]节奏总纲!AT82</f>
        <v>5565.8189128857484</v>
      </c>
      <c r="AI82" s="6">
        <f>[1]节奏总纲!AU82</f>
        <v>4452.6551303086017</v>
      </c>
      <c r="AJ82" s="6">
        <f>[1]节奏总纲!AV82</f>
        <v>3339.4913477314476</v>
      </c>
      <c r="AK82" s="6">
        <f>[1]节奏总纲!AW82</f>
        <v>2226.3275651543008</v>
      </c>
      <c r="AL82" s="6">
        <f>[1]节奏总纲!AX82</f>
        <v>1113.1637825771504</v>
      </c>
      <c r="AN82" s="6">
        <v>79</v>
      </c>
      <c r="AO82" s="6">
        <f>[1]节奏总纲!BA82</f>
        <v>36.442160481112069</v>
      </c>
      <c r="AP82" s="6">
        <f>[1]节奏总纲!BB82</f>
        <v>37.952732911393213</v>
      </c>
      <c r="AQ82" s="6">
        <f>[1]节奏总纲!BC82</f>
        <v>39.880677772675625</v>
      </c>
      <c r="AR82" s="6">
        <f>[1]节奏总纲!BD82</f>
        <v>42.601058174025873</v>
      </c>
      <c r="AS82" s="6">
        <f>[1]节奏总纲!BE82</f>
        <v>47.286546933283724</v>
      </c>
      <c r="AW82" s="6">
        <v>79</v>
      </c>
      <c r="AX82" s="6">
        <f>[1]节奏总纲!BQ82</f>
        <v>153.254142755516</v>
      </c>
      <c r="AY82" s="6">
        <f>[1]节奏总纲!BR82</f>
        <v>152.42090057971816</v>
      </c>
      <c r="AZ82" s="6">
        <f>[1]节奏总纲!BS82</f>
        <v>151.57476523052998</v>
      </c>
      <c r="BA82" s="6">
        <f>[1]节奏总纲!BT82</f>
        <v>150.68887650130068</v>
      </c>
      <c r="BB82" s="6">
        <f>[1]节奏总纲!BU82</f>
        <v>149.76122007031191</v>
      </c>
      <c r="BD82" s="6">
        <v>79</v>
      </c>
      <c r="BE82" s="6">
        <f>[1]节奏总纲!BX82</f>
        <v>43.864683073228825</v>
      </c>
      <c r="BF82" s="6">
        <f>[1]节奏总纲!BY82</f>
        <v>44.393651798323852</v>
      </c>
      <c r="BG82" s="6">
        <f>[1]节奏总纲!BZ82</f>
        <v>45.003918944161271</v>
      </c>
      <c r="BH82" s="6">
        <f>[1]节奏总纲!CA82</f>
        <v>45.596669566151888</v>
      </c>
      <c r="BI82" s="6">
        <f>[1]节奏总纲!CB82</f>
        <v>46.284169788056381</v>
      </c>
    </row>
    <row r="83" spans="2:61" x14ac:dyDescent="0.2">
      <c r="B83" s="6">
        <f>[1]节奏总纲!N83</f>
        <v>90</v>
      </c>
      <c r="C83" s="6">
        <v>80</v>
      </c>
      <c r="D83" s="6">
        <f>[1]节奏总纲!P83</f>
        <v>255</v>
      </c>
      <c r="E83" s="6">
        <f>[1]节奏总纲!Q83</f>
        <v>221.08500000000001</v>
      </c>
      <c r="F83" s="6">
        <f>[1]节奏总纲!R83</f>
        <v>180.33600000000001</v>
      </c>
      <c r="G83" s="6">
        <f>[1]节奏总纲!S83</f>
        <v>131.58000000000001</v>
      </c>
      <c r="H83" s="6">
        <f>[1]节奏总纲!T83</f>
        <v>72.777000000000001</v>
      </c>
      <c r="J83" s="6">
        <v>80</v>
      </c>
      <c r="K83" s="6">
        <f>[1]节奏总纲!W83</f>
        <v>17.14355416657736</v>
      </c>
      <c r="L83" s="6">
        <f>[1]节奏总纲!X83</f>
        <v>15.006175329922655</v>
      </c>
      <c r="M83" s="6">
        <f>[1]节奏总纲!Y83</f>
        <v>11.600637325769981</v>
      </c>
      <c r="N83" s="6">
        <f>[1]节奏总纲!Z83</f>
        <v>8.4655036366204683</v>
      </c>
      <c r="O83" s="6">
        <f>[1]节奏总纲!AA83</f>
        <v>4.6549139133077659</v>
      </c>
      <c r="Q83" s="6">
        <v>80</v>
      </c>
      <c r="R83" s="6">
        <f>[1]节奏总纲!AD83</f>
        <v>63.39021301395622</v>
      </c>
      <c r="S83" s="6">
        <f>[1]节奏总纲!AE83</f>
        <v>65.412152709609373</v>
      </c>
      <c r="T83" s="6">
        <f>[1]节奏总纲!AF83</f>
        <v>68.309907165737044</v>
      </c>
      <c r="U83" s="6">
        <f>[1]节奏总纲!AG83</f>
        <v>72.822065215823244</v>
      </c>
      <c r="V83" s="6">
        <f>[1]节奏总纲!AH83</f>
        <v>81.398783729567185</v>
      </c>
      <c r="Z83" s="6">
        <v>80</v>
      </c>
      <c r="AA83" s="6">
        <f>[1]节奏总纲!AM83</f>
        <v>47512.875</v>
      </c>
      <c r="AB83" s="6">
        <f>[1]节奏总纲!AN83</f>
        <v>38010.300000000003</v>
      </c>
      <c r="AC83" s="6">
        <f>[1]节奏总纲!AO83</f>
        <v>28507.724999999999</v>
      </c>
      <c r="AD83" s="6">
        <f>[1]节奏总纲!AP83</f>
        <v>19005.150000000001</v>
      </c>
      <c r="AE83" s="6">
        <f>[1]节奏总纲!AQ83</f>
        <v>9502.5750000000007</v>
      </c>
      <c r="AG83" s="6">
        <v>80</v>
      </c>
      <c r="AH83" s="6">
        <f>[1]节奏总纲!AT83</f>
        <v>6435.8657643541665</v>
      </c>
      <c r="AI83" s="6">
        <f>[1]节奏总纲!AU83</f>
        <v>5148.6926114833332</v>
      </c>
      <c r="AJ83" s="6">
        <f>[1]节奏总纲!AV83</f>
        <v>3861.5194586124999</v>
      </c>
      <c r="AK83" s="6">
        <f>[1]节奏总纲!AW83</f>
        <v>2574.3463057416666</v>
      </c>
      <c r="AL83" s="6">
        <f>[1]节奏总纲!AX83</f>
        <v>1287.1731528708333</v>
      </c>
      <c r="AN83" s="6">
        <v>80</v>
      </c>
      <c r="AO83" s="6">
        <f>[1]节奏总纲!BA83</f>
        <v>36.526331209747774</v>
      </c>
      <c r="AP83" s="6">
        <f>[1]节奏总纲!BB83</f>
        <v>38.037513426486328</v>
      </c>
      <c r="AQ83" s="6">
        <f>[1]节奏总纲!BC83</f>
        <v>39.970732283863832</v>
      </c>
      <c r="AR83" s="6">
        <f>[1]节奏总纲!BD83</f>
        <v>42.687840061343536</v>
      </c>
      <c r="AS83" s="6">
        <f>[1]节奏总纲!BE83</f>
        <v>47.3696970865753</v>
      </c>
      <c r="AW83" s="6">
        <v>80</v>
      </c>
      <c r="AX83" s="6">
        <f>[1]节奏总纲!BQ83</f>
        <v>155.35264798579232</v>
      </c>
      <c r="AY83" s="6">
        <f>[1]节奏总纲!BR83</f>
        <v>154.14666602127767</v>
      </c>
      <c r="AZ83" s="6">
        <f>[1]节奏总纲!BS83</f>
        <v>153.14946182958477</v>
      </c>
      <c r="BA83" s="6">
        <f>[1]节奏总纲!BT83</f>
        <v>152.12605579164665</v>
      </c>
      <c r="BB83" s="6">
        <f>[1]节奏总纲!BU83</f>
        <v>151.0810487166913</v>
      </c>
      <c r="BD83" s="6">
        <v>80</v>
      </c>
      <c r="BE83" s="6">
        <f>[1]节奏总纲!BX83</f>
        <v>44.326465623783335</v>
      </c>
      <c r="BF83" s="6">
        <f>[1]节奏总纲!BY83</f>
        <v>44.878640998911052</v>
      </c>
      <c r="BG83" s="6">
        <f>[1]节奏总纲!BZ83</f>
        <v>45.435402391663246</v>
      </c>
      <c r="BH83" s="6">
        <f>[1]节奏总纲!CA83</f>
        <v>46.059542756901394</v>
      </c>
      <c r="BI83" s="6">
        <f>[1]节奏总纲!CB83</f>
        <v>46.732532092773639</v>
      </c>
    </row>
    <row r="84" spans="2:61" x14ac:dyDescent="0.2">
      <c r="B84" s="6">
        <f>[1]节奏总纲!N84</f>
        <v>91</v>
      </c>
      <c r="C84" s="6">
        <v>81</v>
      </c>
      <c r="D84" s="6">
        <f>[1]节奏总纲!P84</f>
        <v>273.37400640929098</v>
      </c>
      <c r="E84" s="6">
        <f>[1]节奏总纲!Q84</f>
        <v>236.35916594147301</v>
      </c>
      <c r="F84" s="6">
        <f>[1]节奏总纲!R84</f>
        <v>192.67399971726829</v>
      </c>
      <c r="G84" s="6">
        <f>[1]节奏总纲!S84</f>
        <v>140.76027590014394</v>
      </c>
      <c r="H84" s="6">
        <f>[1]节奏总纲!T84</f>
        <v>77.856917025366073</v>
      </c>
      <c r="J84" s="6">
        <v>81</v>
      </c>
      <c r="K84" s="6">
        <f>[1]节奏总纲!W84</f>
        <v>18.374006409290985</v>
      </c>
      <c r="L84" s="6">
        <f>[1]节奏总纲!X84</f>
        <v>15.274165941473001</v>
      </c>
      <c r="M84" s="6">
        <f>[1]节奏总纲!Y84</f>
        <v>12.337999717268275</v>
      </c>
      <c r="N84" s="6">
        <f>[1]节奏总纲!Z84</f>
        <v>9.1802759001439256</v>
      </c>
      <c r="O84" s="6">
        <f>[1]节奏总纲!AA84</f>
        <v>5.0799170253660719</v>
      </c>
      <c r="Q84" s="6">
        <v>81</v>
      </c>
      <c r="R84" s="6">
        <f>[1]节奏总纲!AD84</f>
        <v>63.567039423670657</v>
      </c>
      <c r="S84" s="6">
        <f>[1]节奏总纲!AE84</f>
        <v>65.58750975301939</v>
      </c>
      <c r="T84" s="6">
        <f>[1]节奏总纲!AF84</f>
        <v>68.487101522580488</v>
      </c>
      <c r="U84" s="6">
        <f>[1]节奏总纲!AG84</f>
        <v>73.007572199822363</v>
      </c>
      <c r="V84" s="6">
        <f>[1]节奏总纲!AH84</f>
        <v>81.584863192792497</v>
      </c>
      <c r="AN84" s="6">
        <v>81</v>
      </c>
      <c r="AO84" s="6">
        <f>[1]节奏总纲!BA84</f>
        <v>36.610501938383479</v>
      </c>
      <c r="AP84" s="6">
        <f>[1]节奏总纲!BB84</f>
        <v>38.11580158428373</v>
      </c>
      <c r="AQ84" s="6">
        <f>[1]节奏总纲!BC84</f>
        <v>40.052446592012309</v>
      </c>
      <c r="AR84" s="6">
        <f>[1]节奏总纲!BD84</f>
        <v>42.774621948661192</v>
      </c>
      <c r="AS84" s="6">
        <f>[1]节奏总纲!BE84</f>
        <v>47.452847239866877</v>
      </c>
      <c r="BD84" s="6">
        <v>81</v>
      </c>
      <c r="BE84" s="6">
        <f>[1]节奏总纲!BX84</f>
        <v>44.801533759886318</v>
      </c>
      <c r="BF84" s="6">
        <f>[1]节奏总纲!BY84</f>
        <v>45.321339851414862</v>
      </c>
      <c r="BG84" s="6">
        <f>[1]节奏总纲!BZ84</f>
        <v>45.894311889804285</v>
      </c>
      <c r="BH84" s="6">
        <f>[1]节奏总纲!CA84</f>
        <v>46.501665826971653</v>
      </c>
      <c r="BI84" s="6">
        <f>[1]节奏总纲!CB84</f>
        <v>47.191499408717924</v>
      </c>
    </row>
    <row r="85" spans="2:61" x14ac:dyDescent="0.2">
      <c r="B85" s="6">
        <f>[1]节奏总纲!N85</f>
        <v>92</v>
      </c>
      <c r="C85" s="6">
        <v>82</v>
      </c>
      <c r="D85" s="6">
        <f>[1]节奏总纲!P85</f>
        <v>293.06677887924064</v>
      </c>
      <c r="E85" s="6">
        <f>[1]节奏总纲!Q85</f>
        <v>253.15108359588808</v>
      </c>
      <c r="F85" s="6">
        <f>[1]节奏总纲!R85</f>
        <v>206.37762568676126</v>
      </c>
      <c r="G85" s="6">
        <f>[1]节奏总纲!S85</f>
        <v>150.81216441125721</v>
      </c>
      <c r="H85" s="6">
        <f>[1]节奏总纲!T85</f>
        <v>83.230965201704336</v>
      </c>
      <c r="J85" s="6">
        <v>82</v>
      </c>
      <c r="K85" s="6">
        <f>[1]节奏总纲!W85</f>
        <v>19.692772469949659</v>
      </c>
      <c r="L85" s="6">
        <f>[1]节奏总纲!X85</f>
        <v>16.791917654415073</v>
      </c>
      <c r="M85" s="6">
        <f>[1]节奏总纲!Y85</f>
        <v>13.703625969492975</v>
      </c>
      <c r="N85" s="6">
        <f>[1]节奏总纲!Z85</f>
        <v>10.051888511113276</v>
      </c>
      <c r="O85" s="6">
        <f>[1]节奏总纲!AA85</f>
        <v>5.3740481763382633</v>
      </c>
      <c r="Q85" s="6">
        <v>82</v>
      </c>
      <c r="R85" s="6">
        <f>[1]节奏总纲!AD85</f>
        <v>63.743865833385094</v>
      </c>
      <c r="S85" s="6">
        <f>[1]节奏总纲!AE85</f>
        <v>65.762866796429392</v>
      </c>
      <c r="T85" s="6">
        <f>[1]节奏总纲!AF85</f>
        <v>68.664295879423918</v>
      </c>
      <c r="U85" s="6">
        <f>[1]节奏总纲!AG85</f>
        <v>73.176642436293761</v>
      </c>
      <c r="V85" s="6">
        <f>[1]节奏总纲!AH85</f>
        <v>81.770942656017823</v>
      </c>
      <c r="AN85" s="6">
        <v>82</v>
      </c>
      <c r="AO85" s="6">
        <f>[1]节奏总纲!BA85</f>
        <v>36.694672667019191</v>
      </c>
      <c r="AP85" s="6">
        <f>[1]节奏总纲!BB85</f>
        <v>38.194089742081125</v>
      </c>
      <c r="AQ85" s="6">
        <f>[1]节奏总纲!BC85</f>
        <v>40.130145246845366</v>
      </c>
      <c r="AR85" s="6">
        <f>[1]节奏总纲!BD85</f>
        <v>42.861403835978855</v>
      </c>
      <c r="AS85" s="6">
        <f>[1]节奏总纲!BE85</f>
        <v>47.535997393158453</v>
      </c>
      <c r="BD85" s="6">
        <v>82</v>
      </c>
      <c r="BE85" s="6">
        <f>[1]节奏总纲!BX85</f>
        <v>45.268177050953859</v>
      </c>
      <c r="BF85" s="6">
        <f>[1]节奏总纲!BY85</f>
        <v>45.789768933125814</v>
      </c>
      <c r="BG85" s="6">
        <f>[1]节奏总纲!BZ85</f>
        <v>46.348748235109454</v>
      </c>
      <c r="BH85" s="6">
        <f>[1]节奏总纲!CA85</f>
        <v>46.985765853689557</v>
      </c>
      <c r="BI85" s="6">
        <f>[1]节奏总纲!CB85</f>
        <v>47.638352338376762</v>
      </c>
    </row>
    <row r="86" spans="2:61" x14ac:dyDescent="0.2">
      <c r="B86" s="6">
        <f>[1]节奏总纲!N86</f>
        <v>93</v>
      </c>
      <c r="C86" s="6">
        <v>83</v>
      </c>
      <c r="D86" s="6">
        <f>[1]节奏总纲!P86</f>
        <v>314.1729698162988</v>
      </c>
      <c r="E86" s="6">
        <f>[1]节奏总纲!Q86</f>
        <v>271.53969781222702</v>
      </c>
      <c r="F86" s="6">
        <f>[1]节奏总纲!R86</f>
        <v>221.55477831445393</v>
      </c>
      <c r="G86" s="6">
        <f>[1]节奏总纲!S86</f>
        <v>161.57915837652246</v>
      </c>
      <c r="H86" s="6">
        <f>[1]节奏总纲!T86</f>
        <v>89.193706130847232</v>
      </c>
      <c r="J86" s="6">
        <v>83</v>
      </c>
      <c r="K86" s="6">
        <f>[1]节奏总纲!W86</f>
        <v>21.106190937058159</v>
      </c>
      <c r="L86" s="6">
        <f>[1]节奏总纲!X86</f>
        <v>18.388614216338937</v>
      </c>
      <c r="M86" s="6">
        <f>[1]节奏总纲!Y86</f>
        <v>15.177152627692664</v>
      </c>
      <c r="N86" s="6">
        <f>[1]节奏总纲!Z86</f>
        <v>10.766993965265243</v>
      </c>
      <c r="O86" s="6">
        <f>[1]节奏总纲!AA86</f>
        <v>5.9627409291428961</v>
      </c>
      <c r="Q86" s="6">
        <v>83</v>
      </c>
      <c r="R86" s="6">
        <f>[1]节奏总纲!AD86</f>
        <v>63.920692243099523</v>
      </c>
      <c r="S86" s="6">
        <f>[1]节奏总纲!AE86</f>
        <v>65.938223839839395</v>
      </c>
      <c r="T86" s="6">
        <f>[1]节奏总纲!AF86</f>
        <v>68.841490236267347</v>
      </c>
      <c r="U86" s="6">
        <f>[1]节奏总纲!AG86</f>
        <v>73.34571267276516</v>
      </c>
      <c r="V86" s="6">
        <f>[1]节奏总纲!AH86</f>
        <v>81.957022119243135</v>
      </c>
      <c r="AN86" s="6">
        <v>83</v>
      </c>
      <c r="AO86" s="6">
        <f>[1]节奏总纲!BA86</f>
        <v>36.778843395654896</v>
      </c>
      <c r="AP86" s="6">
        <f>[1]节奏总纲!BB86</f>
        <v>38.272377899878528</v>
      </c>
      <c r="AQ86" s="6">
        <f>[1]节奏总纲!BC86</f>
        <v>40.207843901678423</v>
      </c>
      <c r="AR86" s="6">
        <f>[1]节奏总纲!BD86</f>
        <v>42.948185723296518</v>
      </c>
      <c r="AS86" s="6">
        <f>[1]节奏总纲!BE86</f>
        <v>47.619147546450023</v>
      </c>
      <c r="BD86" s="6">
        <v>83</v>
      </c>
      <c r="BE86" s="6">
        <f>[1]节奏总纲!BX86</f>
        <v>45.739201449359612</v>
      </c>
      <c r="BF86" s="6">
        <f>[1]节奏总纲!BY86</f>
        <v>46.261326328729815</v>
      </c>
      <c r="BG86" s="6">
        <f>[1]节奏总纲!BZ86</f>
        <v>46.836037098586509</v>
      </c>
      <c r="BH86" s="6">
        <f>[1]节奏总纲!CA86</f>
        <v>47.435350717115057</v>
      </c>
      <c r="BI86" s="6">
        <f>[1]节奏总纲!CB86</f>
        <v>48.115820139041681</v>
      </c>
    </row>
    <row r="87" spans="2:61" x14ac:dyDescent="0.2">
      <c r="B87" s="6">
        <f>[1]节奏总纲!N87</f>
        <v>94</v>
      </c>
      <c r="C87" s="6">
        <v>84</v>
      </c>
      <c r="D87" s="6">
        <f>[1]节奏总纲!P87</f>
        <v>336.79402515786086</v>
      </c>
      <c r="E87" s="6">
        <f>[1]节奏总纲!Q87</f>
        <v>291.2594729565181</v>
      </c>
      <c r="F87" s="6">
        <f>[1]节奏总纲!R87</f>
        <v>237.27139072371298</v>
      </c>
      <c r="G87" s="6">
        <f>[1]节奏总纲!S87</f>
        <v>172.97741132107731</v>
      </c>
      <c r="H87" s="6">
        <f>[1]节奏总纲!T87</f>
        <v>95.64950314483248</v>
      </c>
      <c r="J87" s="6">
        <v>84</v>
      </c>
      <c r="K87" s="6">
        <f>[1]节奏总纲!W87</f>
        <v>22.621055341562055</v>
      </c>
      <c r="L87" s="6">
        <f>[1]节奏总纲!X87</f>
        <v>19.719775144291077</v>
      </c>
      <c r="M87" s="6">
        <f>[1]节奏总纲!Y87</f>
        <v>15.716612409259056</v>
      </c>
      <c r="N87" s="6">
        <f>[1]节奏总纲!Z87</f>
        <v>11.398252944554855</v>
      </c>
      <c r="O87" s="6">
        <f>[1]节奏总纲!AA87</f>
        <v>6.4557970139852472</v>
      </c>
      <c r="Q87" s="6">
        <v>84</v>
      </c>
      <c r="R87" s="6">
        <f>[1]节奏总纲!AD87</f>
        <v>64.090988120365651</v>
      </c>
      <c r="S87" s="6">
        <f>[1]节奏总纲!AE87</f>
        <v>66.105889403880397</v>
      </c>
      <c r="T87" s="6">
        <f>[1]节奏总纲!AF87</f>
        <v>69.01697485309198</v>
      </c>
      <c r="U87" s="6">
        <f>[1]节奏总纲!AG87</f>
        <v>73.514782909236544</v>
      </c>
      <c r="V87" s="6">
        <f>[1]节奏总纲!AH87</f>
        <v>82.128973371044353</v>
      </c>
      <c r="AN87" s="6">
        <v>84</v>
      </c>
      <c r="AO87" s="6">
        <f>[1]节奏总纲!BA87</f>
        <v>36.863014124290601</v>
      </c>
      <c r="AP87" s="6">
        <f>[1]节奏总纲!BB87</f>
        <v>38.35066605767593</v>
      </c>
      <c r="AQ87" s="6">
        <f>[1]节奏总纲!BC87</f>
        <v>40.28554255651148</v>
      </c>
      <c r="AR87" s="6">
        <f>[1]节奏总纲!BD87</f>
        <v>43.030177309109042</v>
      </c>
      <c r="AS87" s="6">
        <f>[1]节奏总纲!BE87</f>
        <v>47.7022976997416</v>
      </c>
      <c r="BD87" s="6">
        <v>84</v>
      </c>
      <c r="BE87" s="6">
        <f>[1]节奏总纲!BX87</f>
        <v>46.210650393413601</v>
      </c>
      <c r="BF87" s="6">
        <f>[1]节奏总纲!BY87</f>
        <v>46.736179569673936</v>
      </c>
      <c r="BG87" s="6">
        <f>[1]节奏总纲!BZ87</f>
        <v>47.294068993376605</v>
      </c>
      <c r="BH87" s="6">
        <f>[1]节奏总纲!CA87</f>
        <v>47.909233956913006</v>
      </c>
      <c r="BI87" s="6">
        <f>[1]节奏总纲!CB87</f>
        <v>48.579255981153665</v>
      </c>
    </row>
    <row r="88" spans="2:61" x14ac:dyDescent="0.2">
      <c r="B88" s="6">
        <f>[1]节奏总纲!N88</f>
        <v>95</v>
      </c>
      <c r="C88" s="6">
        <v>85</v>
      </c>
      <c r="D88" s="6">
        <f>[1]节奏总纲!P88</f>
        <v>361.0386719675123</v>
      </c>
      <c r="E88" s="6">
        <f>[1]节奏总纲!Q88</f>
        <v>311.72078937675008</v>
      </c>
      <c r="F88" s="6">
        <f>[1]节奏总纲!R88</f>
        <v>253.91849799475142</v>
      </c>
      <c r="G88" s="6">
        <f>[1]节奏总纲!S88</f>
        <v>185.57387739130132</v>
      </c>
      <c r="H88" s="6">
        <f>[1]节奏总纲!T88</f>
        <v>102.53498283877349</v>
      </c>
      <c r="J88" s="6">
        <v>85</v>
      </c>
      <c r="K88" s="6">
        <f>[1]节奏总纲!W88</f>
        <v>24.244646809651442</v>
      </c>
      <c r="L88" s="6">
        <f>[1]节奏总纲!X88</f>
        <v>20.461316420231981</v>
      </c>
      <c r="M88" s="6">
        <f>[1]节奏总纲!Y88</f>
        <v>16.647107271038436</v>
      </c>
      <c r="N88" s="6">
        <f>[1]节奏总纲!Z88</f>
        <v>12.596466070224011</v>
      </c>
      <c r="O88" s="6">
        <f>[1]节奏总纲!AA88</f>
        <v>6.8854796939410079</v>
      </c>
      <c r="Q88" s="6">
        <v>85</v>
      </c>
      <c r="R88" s="6">
        <f>[1]节奏总纲!AD88</f>
        <v>64.255972994404218</v>
      </c>
      <c r="S88" s="6">
        <f>[1]节奏总纲!AE88</f>
        <v>66.269371604948859</v>
      </c>
      <c r="T88" s="6">
        <f>[1]节奏总纲!AF88</f>
        <v>69.17795498031839</v>
      </c>
      <c r="U88" s="6">
        <f>[1]节奏总纲!AG88</f>
        <v>73.683853145707943</v>
      </c>
      <c r="V88" s="6">
        <f>[1]节奏总纲!AH88</f>
        <v>82.296681479091191</v>
      </c>
      <c r="AN88" s="6">
        <v>85</v>
      </c>
      <c r="AO88" s="6">
        <f>[1]节奏总纲!BA88</f>
        <v>36.947184852926306</v>
      </c>
      <c r="AP88" s="6">
        <f>[1]节奏总纲!BB88</f>
        <v>38.428954215473325</v>
      </c>
      <c r="AQ88" s="6">
        <f>[1]节奏总纲!BC88</f>
        <v>40.363241211344537</v>
      </c>
      <c r="AR88" s="6">
        <f>[1]节奏总纲!BD88</f>
        <v>43.105070725978337</v>
      </c>
      <c r="AS88" s="6">
        <f>[1]节奏总纲!BE88</f>
        <v>47.785447853033176</v>
      </c>
      <c r="BD88" s="6">
        <v>85</v>
      </c>
      <c r="BE88" s="6">
        <f>[1]节奏总纲!BX88</f>
        <v>46.67770030767965</v>
      </c>
      <c r="BF88" s="6">
        <f>[1]节奏总纲!BY88</f>
        <v>47.197592678461184</v>
      </c>
      <c r="BG88" s="6">
        <f>[1]节奏总纲!BZ88</f>
        <v>47.755472167192657</v>
      </c>
      <c r="BH88" s="6">
        <f>[1]节奏总纲!CA88</f>
        <v>48.373763930639598</v>
      </c>
      <c r="BI88" s="6">
        <f>[1]节奏总纲!CB88</f>
        <v>49.063491154445543</v>
      </c>
    </row>
    <row r="89" spans="2:61" x14ac:dyDescent="0.2">
      <c r="B89" s="6">
        <f>[1]节奏总纲!N89</f>
        <v>96</v>
      </c>
      <c r="C89" s="6">
        <v>86</v>
      </c>
      <c r="D89" s="6">
        <f>[1]节奏总纲!P89</f>
        <v>387.02344102666189</v>
      </c>
      <c r="E89" s="6">
        <f>[1]节奏总纲!Q89</f>
        <v>334.00122960600919</v>
      </c>
      <c r="F89" s="6">
        <f>[1]节奏总纲!R89</f>
        <v>272.23228841815398</v>
      </c>
      <c r="G89" s="6">
        <f>[1]节奏总纲!S89</f>
        <v>199.39447681693619</v>
      </c>
      <c r="H89" s="6">
        <f>[1]节奏总纲!T89</f>
        <v>108.94709864900531</v>
      </c>
      <c r="J89" s="6">
        <v>86</v>
      </c>
      <c r="K89" s="6">
        <f>[1]节奏总纲!W89</f>
        <v>25.984769059149585</v>
      </c>
      <c r="L89" s="6">
        <f>[1]节奏总纲!X89</f>
        <v>22.280440229259113</v>
      </c>
      <c r="M89" s="6">
        <f>[1]节奏总纲!Y89</f>
        <v>18.313790423402565</v>
      </c>
      <c r="N89" s="6">
        <f>[1]节奏总纲!Z89</f>
        <v>13.820599425634867</v>
      </c>
      <c r="O89" s="6">
        <f>[1]节奏总纲!AA89</f>
        <v>6.4121158102318248</v>
      </c>
      <c r="Q89" s="6">
        <v>86</v>
      </c>
      <c r="R89" s="6">
        <f>[1]节奏总纲!AD89</f>
        <v>64.420957868442798</v>
      </c>
      <c r="S89" s="6">
        <f>[1]节奏总纲!AE89</f>
        <v>66.43285380601732</v>
      </c>
      <c r="T89" s="6">
        <f>[1]节奏总纲!AF89</f>
        <v>69.338935107544785</v>
      </c>
      <c r="U89" s="6">
        <f>[1]节奏总纲!AG89</f>
        <v>73.852923382179341</v>
      </c>
      <c r="V89" s="6">
        <f>[1]节奏总纲!AH89</f>
        <v>82.464389587138029</v>
      </c>
      <c r="AN89" s="6">
        <v>86</v>
      </c>
      <c r="AO89" s="6">
        <f>[1]节奏总纲!BA89</f>
        <v>37.027046282459708</v>
      </c>
      <c r="AP89" s="6">
        <f>[1]节奏总纲!BB89</f>
        <v>38.507242373270728</v>
      </c>
      <c r="AQ89" s="6">
        <f>[1]节奏总纲!BC89</f>
        <v>40.440939866177594</v>
      </c>
      <c r="AR89" s="6">
        <f>[1]节奏总纲!BD89</f>
        <v>43.179964142847631</v>
      </c>
      <c r="AS89" s="6">
        <f>[1]节奏总纲!BE89</f>
        <v>47.868598006324753</v>
      </c>
      <c r="BD89" s="6">
        <v>86</v>
      </c>
      <c r="BE89" s="6">
        <f>[1]节奏总纲!BX89</f>
        <v>47.153896513009251</v>
      </c>
      <c r="BF89" s="6">
        <f>[1]节奏总纲!BY89</f>
        <v>47.660748183577851</v>
      </c>
      <c r="BG89" s="6">
        <f>[1]节奏总纲!BZ89</f>
        <v>48.227116435634038</v>
      </c>
      <c r="BH89" s="6">
        <f>[1]节奏总纲!CA89</f>
        <v>48.869826703325636</v>
      </c>
      <c r="BI89" s="6">
        <f>[1]节奏总纲!CB89</f>
        <v>49.460909841064307</v>
      </c>
    </row>
    <row r="90" spans="2:61" x14ac:dyDescent="0.2">
      <c r="B90" s="6">
        <f>[1]节奏总纲!N90</f>
        <v>97</v>
      </c>
      <c r="C90" s="6">
        <v>87</v>
      </c>
      <c r="D90" s="6">
        <f>[1]节奏总纲!P90</f>
        <v>414.87322693439216</v>
      </c>
      <c r="E90" s="6">
        <f>[1]节奏总纲!Q90</f>
        <v>358.28451878054108</v>
      </c>
      <c r="F90" s="6">
        <f>[1]节奏总纲!R90</f>
        <v>292.4026503433596</v>
      </c>
      <c r="G90" s="6">
        <f>[1]节奏总纲!S90</f>
        <v>212.58104148118252</v>
      </c>
      <c r="H90" s="6">
        <f>[1]节奏总纲!T90</f>
        <v>115.74963031469542</v>
      </c>
      <c r="J90" s="6">
        <v>87</v>
      </c>
      <c r="K90" s="6">
        <f>[1]节奏总纲!W90</f>
        <v>27.849785907730279</v>
      </c>
      <c r="L90" s="6">
        <f>[1]节奏总纲!X90</f>
        <v>24.283289174531888</v>
      </c>
      <c r="M90" s="6">
        <f>[1]节奏总纲!Y90</f>
        <v>20.170361925205611</v>
      </c>
      <c r="N90" s="6">
        <f>[1]节奏总纲!Z90</f>
        <v>13.186564664246333</v>
      </c>
      <c r="O90" s="6">
        <f>[1]节奏总纲!AA90</f>
        <v>6.8025316656901111</v>
      </c>
      <c r="Q90" s="6">
        <v>87</v>
      </c>
      <c r="R90" s="6">
        <f>[1]节奏总纲!AD90</f>
        <v>64.585942742481365</v>
      </c>
      <c r="S90" s="6">
        <f>[1]节奏总纲!AE90</f>
        <v>66.596336007085796</v>
      </c>
      <c r="T90" s="6">
        <f>[1]节奏总纲!AF90</f>
        <v>69.49991523477118</v>
      </c>
      <c r="U90" s="6">
        <f>[1]节奏总纲!AG90</f>
        <v>74.02050499447661</v>
      </c>
      <c r="V90" s="6">
        <f>[1]节奏总纲!AH90</f>
        <v>82.632097695184868</v>
      </c>
      <c r="AN90" s="6">
        <v>87</v>
      </c>
      <c r="AO90" s="6">
        <f>[1]节奏总纲!BA90</f>
        <v>37.099649155317238</v>
      </c>
      <c r="AP90" s="6">
        <f>[1]节奏总纲!BB90</f>
        <v>38.58553053106813</v>
      </c>
      <c r="AQ90" s="6">
        <f>[1]节奏总纲!BC90</f>
        <v>40.518638521010651</v>
      </c>
      <c r="AR90" s="6">
        <f>[1]节奏总纲!BD90</f>
        <v>43.254857559716925</v>
      </c>
      <c r="AS90" s="6">
        <f>[1]节奏总纲!BE90</f>
        <v>47.951748159616329</v>
      </c>
      <c r="BD90" s="6">
        <v>87</v>
      </c>
      <c r="BE90" s="6">
        <f>[1]节奏总纲!BX90</f>
        <v>47.617039306482319</v>
      </c>
      <c r="BF90" s="6">
        <f>[1]节奏总纲!BY90</f>
        <v>48.142913866891206</v>
      </c>
      <c r="BG90" s="6">
        <f>[1]节奏总纲!BZ90</f>
        <v>48.709766300257584</v>
      </c>
      <c r="BH90" s="6">
        <f>[1]节奏总纲!CA90</f>
        <v>49.296256903639559</v>
      </c>
      <c r="BI90" s="6">
        <f>[1]节奏总纲!CB90</f>
        <v>49.882526243554615</v>
      </c>
    </row>
    <row r="91" spans="2:61" x14ac:dyDescent="0.2">
      <c r="B91" s="6">
        <f>[1]节奏总纲!N91</f>
        <v>98</v>
      </c>
      <c r="C91" s="6">
        <v>88</v>
      </c>
      <c r="D91" s="6">
        <f>[1]节奏总纲!P91</f>
        <v>444.72188840761549</v>
      </c>
      <c r="E91" s="6">
        <f>[1]节奏总纲!Q91</f>
        <v>384.7733778502689</v>
      </c>
      <c r="F91" s="6">
        <f>[1]节奏总纲!R91</f>
        <v>312.90632068359827</v>
      </c>
      <c r="G91" s="6">
        <f>[1]节奏总纲!S91</f>
        <v>226.0076636887502</v>
      </c>
      <c r="H91" s="6">
        <f>[1]节奏总纲!T91</f>
        <v>123.1879630889095</v>
      </c>
      <c r="J91" s="6">
        <v>88</v>
      </c>
      <c r="K91" s="6">
        <f>[1]节奏总纲!W91</f>
        <v>29.848661473223331</v>
      </c>
      <c r="L91" s="6">
        <f>[1]节奏总纲!X91</f>
        <v>26.488859069727823</v>
      </c>
      <c r="M91" s="6">
        <f>[1]节奏总纲!Y91</f>
        <v>20.503670340238671</v>
      </c>
      <c r="N91" s="6">
        <f>[1]节奏总纲!Z91</f>
        <v>13.426622207567675</v>
      </c>
      <c r="O91" s="6">
        <f>[1]节奏总纲!AA91</f>
        <v>7.438332774214075</v>
      </c>
      <c r="Q91" s="6">
        <v>88</v>
      </c>
      <c r="R91" s="6">
        <f>[1]节奏总纲!AD91</f>
        <v>64.750927616519931</v>
      </c>
      <c r="S91" s="6">
        <f>[1]节奏总纲!AE91</f>
        <v>66.759818208154257</v>
      </c>
      <c r="T91" s="6">
        <f>[1]节奏总纲!AF91</f>
        <v>69.660895361997589</v>
      </c>
      <c r="U91" s="6">
        <f>[1]节奏总纲!AG91</f>
        <v>74.178131818877702</v>
      </c>
      <c r="V91" s="6">
        <f>[1]节奏总纲!AH91</f>
        <v>82.799805803231706</v>
      </c>
      <c r="AN91" s="6">
        <v>88</v>
      </c>
      <c r="AO91" s="6">
        <f>[1]节奏总纲!BA91</f>
        <v>37.172252028174768</v>
      </c>
      <c r="AP91" s="6">
        <f>[1]节奏总纲!BB91</f>
        <v>38.663818688865533</v>
      </c>
      <c r="AQ91" s="6">
        <f>[1]节奏总纲!BC91</f>
        <v>40.596337175843701</v>
      </c>
      <c r="AR91" s="6">
        <f>[1]节奏总纲!BD91</f>
        <v>43.329750976586219</v>
      </c>
      <c r="AS91" s="6">
        <f>[1]节奏总纲!BE91</f>
        <v>48.030128751164234</v>
      </c>
      <c r="BD91" s="6">
        <v>88</v>
      </c>
      <c r="BE91" s="6">
        <f>[1]节奏总纲!BX91</f>
        <v>48.097921847068633</v>
      </c>
      <c r="BF91" s="6">
        <f>[1]节奏总纲!BY91</f>
        <v>48.618296173791954</v>
      </c>
      <c r="BG91" s="6">
        <f>[1]节奏总纲!BZ91</f>
        <v>49.173016331799893</v>
      </c>
      <c r="BH91" s="6">
        <f>[1]节奏总纲!CA91</f>
        <v>49.712343474857072</v>
      </c>
      <c r="BI91" s="6">
        <f>[1]节奏总纲!CB91</f>
        <v>50.296637451558702</v>
      </c>
    </row>
    <row r="92" spans="2:61" x14ac:dyDescent="0.2">
      <c r="B92" s="6">
        <f>[1]节奏总纲!N92</f>
        <v>99</v>
      </c>
      <c r="C92" s="6">
        <v>89</v>
      </c>
      <c r="D92" s="6">
        <f>[1]节奏总纲!P92</f>
        <v>476.71289166684534</v>
      </c>
      <c r="E92" s="6">
        <f>[1]节奏总纲!Q92</f>
        <v>411.78459582182103</v>
      </c>
      <c r="F92" s="6">
        <f>[1]节奏总纲!R92</f>
        <v>332.60258451595797</v>
      </c>
      <c r="G92" s="6">
        <f>[1]节奏总纲!S92</f>
        <v>240.31096868925673</v>
      </c>
      <c r="H92" s="6">
        <f>[1]节奏总纲!T92</f>
        <v>130.61933231671563</v>
      </c>
      <c r="J92" s="6">
        <v>89</v>
      </c>
      <c r="K92" s="6">
        <f>[1]节奏总纲!W92</f>
        <v>31.991003259229842</v>
      </c>
      <c r="L92" s="6">
        <f>[1]节奏总纲!X92</f>
        <v>27.011217971552128</v>
      </c>
      <c r="M92" s="6">
        <f>[1]节奏总纲!Y92</f>
        <v>19.696263832359705</v>
      </c>
      <c r="N92" s="6">
        <f>[1]节奏总纲!Z92</f>
        <v>14.303305000506526</v>
      </c>
      <c r="O92" s="6">
        <f>[1]节奏总纲!AA92</f>
        <v>7.4313692278061296</v>
      </c>
      <c r="Q92" s="6">
        <v>89</v>
      </c>
      <c r="R92" s="6">
        <f>[1]节奏总纲!AD92</f>
        <v>64.915912490558512</v>
      </c>
      <c r="S92" s="6">
        <f>[1]节奏总纲!AE92</f>
        <v>66.923300409222719</v>
      </c>
      <c r="T92" s="6">
        <f>[1]节奏总纲!AF92</f>
        <v>69.821875489223984</v>
      </c>
      <c r="U92" s="6">
        <f>[1]节奏总纲!AG92</f>
        <v>74.335758643278794</v>
      </c>
      <c r="V92" s="6">
        <f>[1]节奏总纲!AH92</f>
        <v>82.967513911278544</v>
      </c>
      <c r="AN92" s="6">
        <v>89</v>
      </c>
      <c r="AO92" s="6">
        <f>[1]节奏总纲!BA92</f>
        <v>37.244854901032298</v>
      </c>
      <c r="AP92" s="6">
        <f>[1]节奏总纲!BB92</f>
        <v>38.742106846662928</v>
      </c>
      <c r="AQ92" s="6">
        <f>[1]节奏总纲!BC92</f>
        <v>40.674035830676758</v>
      </c>
      <c r="AR92" s="6">
        <f>[1]节奏总纲!BD92</f>
        <v>43.404644393455513</v>
      </c>
      <c r="AS92" s="6">
        <f>[1]节奏总纲!BE92</f>
        <v>48.101914750802706</v>
      </c>
      <c r="BD92" s="6">
        <v>89</v>
      </c>
      <c r="BE92" s="6">
        <f>[1]节奏总纲!BX92</f>
        <v>48.557223076748912</v>
      </c>
      <c r="BF92" s="6">
        <f>[1]节奏总纲!BY92</f>
        <v>49.088974957750068</v>
      </c>
      <c r="BG92" s="6">
        <f>[1]节奏总纲!BZ92</f>
        <v>49.579936789633926</v>
      </c>
      <c r="BH92" s="6">
        <f>[1]节奏总纲!CA92</f>
        <v>50.13435118838489</v>
      </c>
      <c r="BI92" s="6">
        <f>[1]节奏总纲!CB92</f>
        <v>50.6943349274338</v>
      </c>
    </row>
    <row r="93" spans="2:61" x14ac:dyDescent="0.2">
      <c r="B93" s="6">
        <f>[1]节奏总纲!N93</f>
        <v>100</v>
      </c>
      <c r="C93" s="6">
        <v>90</v>
      </c>
      <c r="D93" s="6">
        <f>[1]节奏总纲!P93</f>
        <v>511</v>
      </c>
      <c r="E93" s="6">
        <f>[1]节奏总纲!Q93</f>
        <v>438.13140000000004</v>
      </c>
      <c r="F93" s="6">
        <f>[1]节奏总纲!R93</f>
        <v>354.12299999999999</v>
      </c>
      <c r="G93" s="6">
        <f>[1]节奏总纲!S93</f>
        <v>254.88680000000002</v>
      </c>
      <c r="H93" s="6">
        <f>[1]节奏总纲!T93</f>
        <v>138.48100000000002</v>
      </c>
      <c r="J93" s="6">
        <v>90</v>
      </c>
      <c r="K93" s="6">
        <f>[1]节奏总纲!W93</f>
        <v>34.287108333154663</v>
      </c>
      <c r="L93" s="6">
        <f>[1]节奏总纲!X93</f>
        <v>26.346804178179013</v>
      </c>
      <c r="M93" s="6">
        <f>[1]节奏总纲!Y93</f>
        <v>21.520415484042019</v>
      </c>
      <c r="N93" s="6">
        <f>[1]节奏总纲!Z93</f>
        <v>14.575831310743297</v>
      </c>
      <c r="O93" s="6">
        <f>[1]节奏总纲!AA93</f>
        <v>7.861667683284395</v>
      </c>
      <c r="Q93" s="6">
        <v>90</v>
      </c>
      <c r="R93" s="6">
        <f>[1]节奏总纲!AD93</f>
        <v>65.075479910097457</v>
      </c>
      <c r="S93" s="6">
        <f>[1]节奏总纲!AE93</f>
        <v>67.083433628014333</v>
      </c>
      <c r="T93" s="6">
        <f>[1]节奏总纲!AF93</f>
        <v>69.982855616450394</v>
      </c>
      <c r="U93" s="6">
        <f>[1]节奏总纲!AG93</f>
        <v>74.493385467679886</v>
      </c>
      <c r="V93" s="6">
        <f>[1]节奏总纲!AH93</f>
        <v>83.124894550960335</v>
      </c>
      <c r="AN93" s="6">
        <v>90</v>
      </c>
      <c r="AO93" s="6">
        <f>[1]节奏总纲!BA93</f>
        <v>37.317457773889828</v>
      </c>
      <c r="AP93" s="6">
        <f>[1]节奏总纲!BB93</f>
        <v>38.82039500446033</v>
      </c>
      <c r="AQ93" s="6">
        <f>[1]节奏总纲!BC93</f>
        <v>40.751734485509814</v>
      </c>
      <c r="AR93" s="6">
        <f>[1]节奏总纲!BD93</f>
        <v>43.479537810324807</v>
      </c>
      <c r="AS93" s="6">
        <f>[1]节奏总纲!BE93</f>
        <v>48.173700750441178</v>
      </c>
      <c r="BD93" s="6">
        <v>90</v>
      </c>
      <c r="BE93" s="6">
        <f>[1]节奏总纲!BX93</f>
        <v>49.042729140195462</v>
      </c>
      <c r="BF93" s="6">
        <f>[1]节奏总纲!BY93</f>
        <v>49.497214321439728</v>
      </c>
      <c r="BG93" s="6">
        <f>[1]节奏总纲!BZ93</f>
        <v>50.021192353066951</v>
      </c>
      <c r="BH93" s="6">
        <f>[1]节奏总纲!CA93</f>
        <v>50.524371596694976</v>
      </c>
      <c r="BI93" s="6">
        <f>[1]节奏总纲!CB93</f>
        <v>51.099355476740961</v>
      </c>
    </row>
    <row r="94" spans="2:61" x14ac:dyDescent="0.2">
      <c r="B94" s="6">
        <f>[1]节奏总纲!N94</f>
        <v>101</v>
      </c>
      <c r="C94" s="6">
        <v>91</v>
      </c>
      <c r="D94" s="6">
        <f>[1]节奏总纲!P94</f>
        <v>547.74801281858208</v>
      </c>
      <c r="E94" s="6">
        <f>[1]节奏总纲!Q94</f>
        <v>469.6391461906523</v>
      </c>
      <c r="F94" s="6">
        <f>[1]节奏总纲!R94</f>
        <v>378.43910205635837</v>
      </c>
      <c r="G94" s="6">
        <f>[1]节奏总纲!S94</f>
        <v>272.61418597980827</v>
      </c>
      <c r="H94" s="6">
        <f>[1]节奏总纲!T94</f>
        <v>147.89196346101718</v>
      </c>
      <c r="J94" s="6">
        <v>91</v>
      </c>
      <c r="K94" s="6">
        <f>[1]节奏总纲!W94</f>
        <v>36.748012818582083</v>
      </c>
      <c r="L94" s="6">
        <f>[1]节奏总纲!X94</f>
        <v>31.507746190652256</v>
      </c>
      <c r="M94" s="6">
        <f>[1]节奏总纲!Y94</f>
        <v>24.316102056358375</v>
      </c>
      <c r="N94" s="6">
        <f>[1]节奏总纲!Z94</f>
        <v>17.727385979808247</v>
      </c>
      <c r="O94" s="6">
        <f>[1]节奏总纲!AA94</f>
        <v>9.4109634610171611</v>
      </c>
      <c r="Q94" s="6">
        <v>91</v>
      </c>
      <c r="R94" s="6">
        <f>[1]节奏总纲!AD94</f>
        <v>65.229416240679981</v>
      </c>
      <c r="S94" s="6">
        <f>[1]节奏总纲!AE94</f>
        <v>67.240606973055961</v>
      </c>
      <c r="T94" s="6">
        <f>[1]节奏总纲!AF94</f>
        <v>70.137942795989005</v>
      </c>
      <c r="U94" s="6">
        <f>[1]节奏总纲!AG94</f>
        <v>74.651012292080978</v>
      </c>
      <c r="V94" s="6">
        <f>[1]节奏总纲!AH94</f>
        <v>83.279794092850153</v>
      </c>
      <c r="AN94" s="6">
        <v>91</v>
      </c>
      <c r="AO94" s="6">
        <f>[1]节奏总纲!BA94</f>
        <v>37.390060646747358</v>
      </c>
      <c r="AP94" s="6">
        <f>[1]节奏总纲!BB94</f>
        <v>38.898683162257733</v>
      </c>
      <c r="AQ94" s="6">
        <f>[1]节奏总纲!BC94</f>
        <v>40.829433140342871</v>
      </c>
      <c r="AR94" s="6">
        <f>[1]节奏总纲!BD94</f>
        <v>43.554431227194108</v>
      </c>
      <c r="AS94" s="6">
        <f>[1]节奏总纲!BE94</f>
        <v>48.24548675007965</v>
      </c>
      <c r="BD94" s="6">
        <v>91</v>
      </c>
      <c r="BE94" s="6">
        <f>[1]节奏总纲!BX94</f>
        <v>49.498252634231747</v>
      </c>
      <c r="BF94" s="6">
        <f>[1]节奏总纲!BY94</f>
        <v>49.985421626173121</v>
      </c>
      <c r="BG94" s="6">
        <f>[1]节奏总纲!BZ94</f>
        <v>50.454959541611018</v>
      </c>
      <c r="BH94" s="6">
        <f>[1]节奏总纲!CA94</f>
        <v>50.998721372753316</v>
      </c>
      <c r="BI94" s="6">
        <f>[1]节奏总纲!CB94</f>
        <v>51.534250551986972</v>
      </c>
    </row>
    <row r="95" spans="2:61" x14ac:dyDescent="0.2">
      <c r="B95" s="6">
        <f>[1]节奏总纲!N95</f>
        <v>102</v>
      </c>
      <c r="C95" s="6">
        <v>92</v>
      </c>
      <c r="D95" s="6">
        <f>[1]节奏总纲!P95</f>
        <v>587.1335577584814</v>
      </c>
      <c r="E95" s="6">
        <f>[1]节奏总纲!Q95</f>
        <v>502.29275866238083</v>
      </c>
      <c r="F95" s="6">
        <f>[1]节奏总纲!R95</f>
        <v>405.12215485335213</v>
      </c>
      <c r="G95" s="6">
        <f>[1]节奏总纲!S95</f>
        <v>291.57052478286187</v>
      </c>
      <c r="H95" s="6">
        <f>[1]节奏总纲!T95</f>
        <v>157.64536025815227</v>
      </c>
      <c r="J95" s="6">
        <v>92</v>
      </c>
      <c r="K95" s="6">
        <f>[1]节奏总纲!W95</f>
        <v>39.385544939899319</v>
      </c>
      <c r="L95" s="6">
        <f>[1]节奏总纲!X95</f>
        <v>32.653612471728536</v>
      </c>
      <c r="M95" s="6">
        <f>[1]节奏总纲!Y95</f>
        <v>26.683052796993763</v>
      </c>
      <c r="N95" s="6">
        <f>[1]节奏总纲!Z95</f>
        <v>18.956338803053598</v>
      </c>
      <c r="O95" s="6">
        <f>[1]节奏总纲!AA95</f>
        <v>9.7533967971350819</v>
      </c>
      <c r="Q95" s="6">
        <v>92</v>
      </c>
      <c r="R95" s="6">
        <f>[1]节奏总纲!AD95</f>
        <v>65.38335257126252</v>
      </c>
      <c r="S95" s="6">
        <f>[1]节奏总纲!AE95</f>
        <v>67.397780318097588</v>
      </c>
      <c r="T95" s="6">
        <f>[1]节奏总纲!AF95</f>
        <v>70.292327570459079</v>
      </c>
      <c r="U95" s="6">
        <f>[1]节奏总纲!AG95</f>
        <v>74.808639116482055</v>
      </c>
      <c r="V95" s="6">
        <f>[1]节奏总纲!AH95</f>
        <v>83.434693634739986</v>
      </c>
      <c r="AN95" s="6">
        <v>92</v>
      </c>
      <c r="AO95" s="6">
        <f>[1]节奏总纲!BA95</f>
        <v>37.462663519604888</v>
      </c>
      <c r="AP95" s="6">
        <f>[1]节奏总纲!BB95</f>
        <v>38.976971320055128</v>
      </c>
      <c r="AQ95" s="6">
        <f>[1]节奏总纲!BC95</f>
        <v>40.907131795175928</v>
      </c>
      <c r="AR95" s="6">
        <f>[1]节奏总纲!BD95</f>
        <v>43.629324644063402</v>
      </c>
      <c r="AS95" s="6">
        <f>[1]节奏总纲!BE95</f>
        <v>48.317272749718121</v>
      </c>
      <c r="BD95" s="6">
        <v>92</v>
      </c>
      <c r="BE95" s="6">
        <f>[1]节奏总纲!BX95</f>
        <v>49.986470626701646</v>
      </c>
      <c r="BF95" s="6">
        <f>[1]节奏总纲!BY95</f>
        <v>50.424285339835969</v>
      </c>
      <c r="BG95" s="6">
        <f>[1]节奏总纲!BZ95</f>
        <v>50.930950009437595</v>
      </c>
      <c r="BH95" s="6">
        <f>[1]节奏总纲!CA95</f>
        <v>51.436896660010483</v>
      </c>
      <c r="BI95" s="6">
        <f>[1]节奏总纲!CB95</f>
        <v>51.984969997617021</v>
      </c>
    </row>
    <row r="96" spans="2:61" x14ac:dyDescent="0.2">
      <c r="B96" s="6">
        <f>[1]节奏总纲!N96</f>
        <v>103</v>
      </c>
      <c r="C96" s="6">
        <v>93</v>
      </c>
      <c r="D96" s="6">
        <f>[1]节奏总纲!P96</f>
        <v>629.34593963259704</v>
      </c>
      <c r="E96" s="6">
        <f>[1]节奏总纲!Q96</f>
        <v>538.34251676172357</v>
      </c>
      <c r="F96" s="6">
        <f>[1]节奏总纲!R96</f>
        <v>433.68228700082267</v>
      </c>
      <c r="G96" s="6">
        <f>[1]节奏总纲!S96</f>
        <v>311.52624011813555</v>
      </c>
      <c r="H96" s="6">
        <f>[1]节奏总纲!T96</f>
        <v>168.35003885171972</v>
      </c>
      <c r="J96" s="6">
        <v>93</v>
      </c>
      <c r="K96" s="6">
        <f>[1]节奏总纲!W96</f>
        <v>42.212381874115636</v>
      </c>
      <c r="L96" s="6">
        <f>[1]节奏总纲!X96</f>
        <v>36.049758099342739</v>
      </c>
      <c r="M96" s="6">
        <f>[1]节奏总纲!Y96</f>
        <v>28.56013214747054</v>
      </c>
      <c r="N96" s="6">
        <f>[1]节奏总纲!Z96</f>
        <v>19.95571533527368</v>
      </c>
      <c r="O96" s="6">
        <f>[1]节奏总纲!AA96</f>
        <v>10.704678593567451</v>
      </c>
      <c r="Q96" s="6">
        <v>93</v>
      </c>
      <c r="R96" s="6">
        <f>[1]节奏总纲!AD96</f>
        <v>65.537288901845059</v>
      </c>
      <c r="S96" s="6">
        <f>[1]节奏总纲!AE96</f>
        <v>67.554953663139216</v>
      </c>
      <c r="T96" s="6">
        <f>[1]节奏总纲!AF96</f>
        <v>70.446712344929153</v>
      </c>
      <c r="U96" s="6">
        <f>[1]节奏总纲!AG96</f>
        <v>74.966265940883147</v>
      </c>
      <c r="V96" s="6">
        <f>[1]节奏总纲!AH96</f>
        <v>83.589593176629805</v>
      </c>
      <c r="AN96" s="6">
        <v>93</v>
      </c>
      <c r="AO96" s="6">
        <f>[1]节奏总纲!BA96</f>
        <v>37.535266392462418</v>
      </c>
      <c r="AP96" s="6">
        <f>[1]节奏总纲!BB96</f>
        <v>39.047673544184711</v>
      </c>
      <c r="AQ96" s="6">
        <f>[1]节奏总纲!BC96</f>
        <v>40.984830450008985</v>
      </c>
      <c r="AR96" s="6">
        <f>[1]节奏总纲!BD96</f>
        <v>43.704218060932696</v>
      </c>
      <c r="AS96" s="6">
        <f>[1]节奏总纲!BE96</f>
        <v>48.389058749356593</v>
      </c>
      <c r="BD96" s="6">
        <v>93</v>
      </c>
      <c r="BE96" s="6">
        <f>[1]节奏总纲!BX96</f>
        <v>50.440125995524625</v>
      </c>
      <c r="BF96" s="6">
        <f>[1]节奏总纲!BY96</f>
        <v>50.90659544186844</v>
      </c>
      <c r="BG96" s="6">
        <f>[1]节奏总纲!BZ96</f>
        <v>51.380310631705122</v>
      </c>
      <c r="BH96" s="6">
        <f>[1]节奏总纲!CA96</f>
        <v>51.897988787201882</v>
      </c>
      <c r="BI96" s="6">
        <f>[1]节奏总纲!CB96</f>
        <v>52.414208810757216</v>
      </c>
    </row>
    <row r="97" spans="2:61" x14ac:dyDescent="0.2">
      <c r="B97" s="6">
        <f>[1]节奏总纲!N97</f>
        <v>104</v>
      </c>
      <c r="C97" s="6">
        <v>94</v>
      </c>
      <c r="D97" s="6">
        <f>[1]节奏总纲!P97</f>
        <v>674.58805031572183</v>
      </c>
      <c r="E97" s="6">
        <f>[1]节奏总纲!Q97</f>
        <v>576.30057138472114</v>
      </c>
      <c r="F97" s="6">
        <f>[1]节奏总纲!R97</f>
        <v>464.04911981218504</v>
      </c>
      <c r="G97" s="6">
        <f>[1]节奏总纲!S97</f>
        <v>332.70682641571403</v>
      </c>
      <c r="H97" s="6">
        <f>[1]节奏总纲!T97</f>
        <v>179.6427977990767</v>
      </c>
      <c r="J97" s="6">
        <v>94</v>
      </c>
      <c r="K97" s="6">
        <f>[1]节奏总纲!W97</f>
        <v>45.242110683124793</v>
      </c>
      <c r="L97" s="6">
        <f>[1]节奏总纲!X97</f>
        <v>37.958054622997565</v>
      </c>
      <c r="M97" s="6">
        <f>[1]节奏总纲!Y97</f>
        <v>30.366832811362372</v>
      </c>
      <c r="N97" s="6">
        <f>[1]节奏总纲!Z97</f>
        <v>21.180586297578486</v>
      </c>
      <c r="O97" s="6">
        <f>[1]节奏总纲!AA97</f>
        <v>11.292758947356987</v>
      </c>
      <c r="Q97" s="6">
        <v>94</v>
      </c>
      <c r="R97" s="6">
        <f>[1]节奏总纲!AD97</f>
        <v>65.691225232427584</v>
      </c>
      <c r="S97" s="6">
        <f>[1]节奏总纲!AE97</f>
        <v>67.712127008180858</v>
      </c>
      <c r="T97" s="6">
        <f>[1]节奏总纲!AF97</f>
        <v>70.601097119399213</v>
      </c>
      <c r="U97" s="6">
        <f>[1]节奏总纲!AG97</f>
        <v>75.115180559621535</v>
      </c>
      <c r="V97" s="6">
        <f>[1]节奏总纲!AH97</f>
        <v>83.744492718519624</v>
      </c>
      <c r="AN97" s="6">
        <v>94</v>
      </c>
      <c r="AO97" s="6">
        <f>[1]节奏总纲!BA97</f>
        <v>37.607869265319941</v>
      </c>
      <c r="AP97" s="6">
        <f>[1]节奏总纲!BB97</f>
        <v>39.115214427575864</v>
      </c>
      <c r="AQ97" s="6">
        <f>[1]节奏总纲!BC97</f>
        <v>41.053954370816207</v>
      </c>
      <c r="AR97" s="6">
        <f>[1]节奏总纲!BD97</f>
        <v>43.77911147780199</v>
      </c>
      <c r="AS97" s="6">
        <f>[1]节奏总纲!BE97</f>
        <v>48.460844748995065</v>
      </c>
      <c r="BD97" s="6">
        <v>94</v>
      </c>
      <c r="BE97" s="6">
        <f>[1]节奏总纲!BX97</f>
        <v>50.924361744560407</v>
      </c>
      <c r="BF97" s="6">
        <f>[1]节奏总纲!BY97</f>
        <v>51.357869409358393</v>
      </c>
      <c r="BG97" s="6">
        <f>[1]节奏总纲!BZ97</f>
        <v>51.84807662595162</v>
      </c>
      <c r="BH97" s="6">
        <f>[1]节奏总纲!CA97</f>
        <v>52.334530106928973</v>
      </c>
      <c r="BI97" s="6">
        <f>[1]节奏总纲!CB97</f>
        <v>52.864865346365669</v>
      </c>
    </row>
    <row r="98" spans="2:61" x14ac:dyDescent="0.2">
      <c r="B98" s="6">
        <f>[1]节奏总纲!N98</f>
        <v>105</v>
      </c>
      <c r="C98" s="6">
        <v>95</v>
      </c>
      <c r="D98" s="6">
        <f>[1]节奏总纲!P98</f>
        <v>723.0773439350246</v>
      </c>
      <c r="E98" s="6">
        <f>[1]节奏总纲!Q98</f>
        <v>618.15882133005255</v>
      </c>
      <c r="F98" s="6">
        <f>[1]节奏总纲!R98</f>
        <v>495.95875020503337</v>
      </c>
      <c r="G98" s="6">
        <f>[1]节奏总纲!S98</f>
        <v>355.39251454406457</v>
      </c>
      <c r="H98" s="6">
        <f>[1]节奏总纲!T98</f>
        <v>192.84472762747106</v>
      </c>
      <c r="J98" s="6">
        <v>95</v>
      </c>
      <c r="K98" s="6">
        <f>[1]节奏总纲!W98</f>
        <v>48.489293619302771</v>
      </c>
      <c r="L98" s="6">
        <f>[1]节奏总纲!X98</f>
        <v>41.858249945331409</v>
      </c>
      <c r="M98" s="6">
        <f>[1]节奏总纲!Y98</f>
        <v>31.909630392848328</v>
      </c>
      <c r="N98" s="6">
        <f>[1]节奏总纲!Z98</f>
        <v>22.685688128350534</v>
      </c>
      <c r="O98" s="6">
        <f>[1]节奏总纲!AA98</f>
        <v>13.201929828394356</v>
      </c>
      <c r="Q98" s="6">
        <v>95</v>
      </c>
      <c r="R98" s="6">
        <f>[1]节奏总纲!AD98</f>
        <v>65.845161563010123</v>
      </c>
      <c r="S98" s="6">
        <f>[1]节奏总纲!AE98</f>
        <v>67.869300353222485</v>
      </c>
      <c r="T98" s="6">
        <f>[1]节奏总纲!AF98</f>
        <v>70.755481893869288</v>
      </c>
      <c r="U98" s="6">
        <f>[1]节奏总纲!AG98</f>
        <v>75.261722981240993</v>
      </c>
      <c r="V98" s="6">
        <f>[1]节奏总纲!AH98</f>
        <v>83.899392260409456</v>
      </c>
      <c r="AN98" s="6">
        <v>95</v>
      </c>
      <c r="AO98" s="6">
        <f>[1]节奏总纲!BA98</f>
        <v>37.680472138177471</v>
      </c>
      <c r="AP98" s="6">
        <f>[1]节奏总纲!BB98</f>
        <v>39.182755310967018</v>
      </c>
      <c r="AQ98" s="6">
        <f>[1]节奏总纲!BC98</f>
        <v>41.120998062635785</v>
      </c>
      <c r="AR98" s="6">
        <f>[1]节奏总纲!BD98</f>
        <v>43.854004894671284</v>
      </c>
      <c r="AS98" s="6">
        <f>[1]节奏总纲!BE98</f>
        <v>48.532630748633537</v>
      </c>
      <c r="BD98" s="6">
        <v>95</v>
      </c>
      <c r="BE98" s="6">
        <f>[1]节奏总纲!BX98</f>
        <v>51.382838700936844</v>
      </c>
      <c r="BF98" s="6">
        <f>[1]节奏总纲!BY98</f>
        <v>51.841452913721341</v>
      </c>
      <c r="BG98" s="6">
        <f>[1]节奏总纲!BZ98</f>
        <v>52.293273390033363</v>
      </c>
      <c r="BH98" s="6">
        <f>[1]节奏总纲!CA98</f>
        <v>52.787185373346801</v>
      </c>
      <c r="BI98" s="6">
        <f>[1]节奏总纲!CB98</f>
        <v>53.338289705589766</v>
      </c>
    </row>
    <row r="99" spans="2:61" x14ac:dyDescent="0.2">
      <c r="B99" s="6">
        <f>[1]节奏总纲!N99</f>
        <v>106</v>
      </c>
      <c r="C99" s="6">
        <v>96</v>
      </c>
      <c r="D99" s="6">
        <f>[1]节奏总纲!P99</f>
        <v>775.04688205332377</v>
      </c>
      <c r="E99" s="6">
        <f>[1]节奏总纲!Q99</f>
        <v>661.0374857032798</v>
      </c>
      <c r="F99" s="6">
        <f>[1]节奏总纲!R99</f>
        <v>529.97705794806279</v>
      </c>
      <c r="G99" s="6">
        <f>[1]节奏总纲!S99</f>
        <v>380.70302846459265</v>
      </c>
      <c r="H99" s="6">
        <f>[1]节奏总纲!T99</f>
        <v>206.86001282003213</v>
      </c>
      <c r="J99" s="6">
        <v>96</v>
      </c>
      <c r="K99" s="6">
        <f>[1]节奏总纲!W99</f>
        <v>51.96953811829917</v>
      </c>
      <c r="L99" s="6">
        <f>[1]节奏总纲!X99</f>
        <v>42.878664373227252</v>
      </c>
      <c r="M99" s="6">
        <f>[1]节奏总纲!Y99</f>
        <v>34.018307743029425</v>
      </c>
      <c r="N99" s="6">
        <f>[1]节奏总纲!Z99</f>
        <v>25.310513920528081</v>
      </c>
      <c r="O99" s="6">
        <f>[1]节奏总纲!AA99</f>
        <v>14.015285192561066</v>
      </c>
      <c r="Q99" s="6">
        <v>96</v>
      </c>
      <c r="R99" s="6">
        <f>[1]节奏总纲!AD99</f>
        <v>65.999097893592648</v>
      </c>
      <c r="S99" s="6">
        <f>[1]节奏总纲!AE99</f>
        <v>68.025215371037646</v>
      </c>
      <c r="T99" s="6">
        <f>[1]节奏总纲!AF99</f>
        <v>70.909866668339362</v>
      </c>
      <c r="U99" s="6">
        <f>[1]节奏总纲!AG99</f>
        <v>75.408265402860437</v>
      </c>
      <c r="V99" s="6">
        <f>[1]节奏总纲!AH99</f>
        <v>84.050903767166133</v>
      </c>
      <c r="AN99" s="6">
        <v>96</v>
      </c>
      <c r="AO99" s="6">
        <f>[1]节奏总纲!BA99</f>
        <v>37.753075011035001</v>
      </c>
      <c r="AP99" s="6">
        <f>[1]节奏总纲!BB99</f>
        <v>39.250296194358178</v>
      </c>
      <c r="AQ99" s="6">
        <f>[1]节奏总纲!BC99</f>
        <v>41.188041754455355</v>
      </c>
      <c r="AR99" s="6">
        <f>[1]节奏总纲!BD99</f>
        <v>43.928898311540578</v>
      </c>
      <c r="AS99" s="6">
        <f>[1]节奏总纲!BE99</f>
        <v>48.604416748272008</v>
      </c>
      <c r="BD99" s="6">
        <v>96</v>
      </c>
      <c r="BE99" s="6">
        <f>[1]节奏总纲!BX99</f>
        <v>51.863157135581275</v>
      </c>
      <c r="BF99" s="6">
        <f>[1]节奏总纲!BY99</f>
        <v>52.290870529884771</v>
      </c>
      <c r="BG99" s="6">
        <f>[1]节奏总纲!BZ99</f>
        <v>52.745792648501016</v>
      </c>
      <c r="BH99" s="6">
        <f>[1]节奏总纲!CA99</f>
        <v>53.252362918407712</v>
      </c>
      <c r="BI99" s="6">
        <f>[1]节奏总纲!CB99</f>
        <v>53.821316321108398</v>
      </c>
    </row>
    <row r="100" spans="2:61" x14ac:dyDescent="0.2">
      <c r="B100" s="6">
        <f>[1]节奏总纲!N100</f>
        <v>107</v>
      </c>
      <c r="C100" s="6">
        <v>97</v>
      </c>
      <c r="D100" s="6">
        <f>[1]节奏总纲!P100</f>
        <v>830.74645386878444</v>
      </c>
      <c r="E100" s="6">
        <f>[1]节奏总纲!Q100</f>
        <v>707.71290405081743</v>
      </c>
      <c r="F100" s="6">
        <f>[1]节奏总纲!R100</f>
        <v>569.31054483627804</v>
      </c>
      <c r="G100" s="6">
        <f>[1]节奏总纲!S100</f>
        <v>409.80722569347137</v>
      </c>
      <c r="H100" s="6">
        <f>[1]节奏总纲!T100</f>
        <v>223.30464679992923</v>
      </c>
      <c r="J100" s="6">
        <v>97</v>
      </c>
      <c r="K100" s="6">
        <f>[1]节奏总纲!W100</f>
        <v>55.699571815460672</v>
      </c>
      <c r="L100" s="6">
        <f>[1]节奏总纲!X100</f>
        <v>46.675418347537629</v>
      </c>
      <c r="M100" s="6">
        <f>[1]节奏总纲!Y100</f>
        <v>39.333486888215248</v>
      </c>
      <c r="N100" s="6">
        <f>[1]节奏总纲!Z100</f>
        <v>29.104197228878718</v>
      </c>
      <c r="O100" s="6">
        <f>[1]节奏总纲!AA100</f>
        <v>16.444633979897105</v>
      </c>
      <c r="Q100" s="6">
        <v>97</v>
      </c>
      <c r="R100" s="6">
        <f>[1]节奏总纲!AD100</f>
        <v>66.142785979989682</v>
      </c>
      <c r="S100" s="6">
        <f>[1]节奏总纲!AE100</f>
        <v>68.174918074940805</v>
      </c>
      <c r="T100" s="6">
        <f>[1]节奏总纲!AF100</f>
        <v>71.061795050376986</v>
      </c>
      <c r="U100" s="6">
        <f>[1]节奏总纲!AG100</f>
        <v>75.554807824479894</v>
      </c>
      <c r="V100" s="6">
        <f>[1]节奏总纲!AH100</f>
        <v>84.196136930932482</v>
      </c>
      <c r="AN100" s="6">
        <v>97</v>
      </c>
      <c r="AO100" s="6">
        <f>[1]节奏总纲!BA100</f>
        <v>37.825677883892531</v>
      </c>
      <c r="AP100" s="6">
        <f>[1]节奏总纲!BB100</f>
        <v>39.317837077749331</v>
      </c>
      <c r="AQ100" s="6">
        <f>[1]节奏总纲!BC100</f>
        <v>41.255085446274933</v>
      </c>
      <c r="AR100" s="6">
        <f>[1]节奏总纲!BD100</f>
        <v>44.003272544984547</v>
      </c>
      <c r="AS100" s="6">
        <f>[1]节奏总纲!BE100</f>
        <v>48.67620274791048</v>
      </c>
      <c r="BD100" s="6">
        <v>97</v>
      </c>
      <c r="BE100" s="6">
        <f>[1]节奏总纲!BX100</f>
        <v>52.326384257945534</v>
      </c>
      <c r="BF100" s="6">
        <f>[1]节奏总纲!BY100</f>
        <v>52.756535794428025</v>
      </c>
      <c r="BG100" s="6">
        <f>[1]节奏总纲!BZ100</f>
        <v>53.232327712261743</v>
      </c>
      <c r="BH100" s="6">
        <f>[1]节奏总纲!CA100</f>
        <v>53.753890418265996</v>
      </c>
      <c r="BI100" s="6">
        <f>[1]节奏总纲!CB100</f>
        <v>54.335165952675545</v>
      </c>
    </row>
    <row r="101" spans="2:61" x14ac:dyDescent="0.2">
      <c r="B101" s="6">
        <f>[1]节奏总纲!N101</f>
        <v>108</v>
      </c>
      <c r="C101" s="6">
        <v>98</v>
      </c>
      <c r="D101" s="6">
        <f>[1]节奏总纲!P101</f>
        <v>890.4437768152311</v>
      </c>
      <c r="E101" s="6">
        <f>[1]节奏总纲!Q101</f>
        <v>760.34994102252585</v>
      </c>
      <c r="F101" s="6">
        <f>[1]节奏总纲!R101</f>
        <v>612.98149595960513</v>
      </c>
      <c r="G101" s="6">
        <f>[1]节奏总纲!S101</f>
        <v>441.9272464333992</v>
      </c>
      <c r="H101" s="6">
        <f>[1]节奏总纲!T101</f>
        <v>240.77599725083846</v>
      </c>
      <c r="J101" s="6">
        <v>98</v>
      </c>
      <c r="K101" s="6">
        <f>[1]节奏总纲!W101</f>
        <v>59.697322946446661</v>
      </c>
      <c r="L101" s="6">
        <f>[1]节奏总纲!X101</f>
        <v>52.637036971708426</v>
      </c>
      <c r="M101" s="6">
        <f>[1]节奏总纲!Y101</f>
        <v>43.670951123327086</v>
      </c>
      <c r="N101" s="6">
        <f>[1]节奏总纲!Z101</f>
        <v>32.120020739927838</v>
      </c>
      <c r="O101" s="6">
        <f>[1]节奏总纲!AA101</f>
        <v>17.471350450909227</v>
      </c>
      <c r="Q101" s="6">
        <v>98</v>
      </c>
      <c r="R101" s="6">
        <f>[1]节奏总纲!AD101</f>
        <v>66.286413655019302</v>
      </c>
      <c r="S101" s="6">
        <f>[1]节奏总纲!AE101</f>
        <v>68.324620778843951</v>
      </c>
      <c r="T101" s="6">
        <f>[1]节奏总纲!AF101</f>
        <v>71.210277551293188</v>
      </c>
      <c r="U101" s="6">
        <f>[1]节奏总纲!AG101</f>
        <v>75.701350246099338</v>
      </c>
      <c r="V101" s="6">
        <f>[1]节奏总纲!AH101</f>
        <v>84.341370094698831</v>
      </c>
      <c r="AN101" s="6">
        <v>98</v>
      </c>
      <c r="AO101" s="6">
        <f>[1]节奏总纲!BA101</f>
        <v>37.898280756750061</v>
      </c>
      <c r="AP101" s="6">
        <f>[1]节奏总纲!BB101</f>
        <v>39.385377961140485</v>
      </c>
      <c r="AQ101" s="6">
        <f>[1]节奏总纲!BC101</f>
        <v>41.322129138094503</v>
      </c>
      <c r="AR101" s="6">
        <f>[1]节奏总纲!BD101</f>
        <v>44.067911160744309</v>
      </c>
      <c r="AS101" s="6">
        <f>[1]节奏总纲!BE101</f>
        <v>48.747988747548945</v>
      </c>
      <c r="BD101" s="6">
        <v>98</v>
      </c>
      <c r="BE101" s="6">
        <f>[1]节奏总纲!BX101</f>
        <v>52.802848669690398</v>
      </c>
      <c r="BF101" s="6">
        <f>[1]节奏总纲!BY101</f>
        <v>53.243263351667181</v>
      </c>
      <c r="BG101" s="6">
        <f>[1]节奏总纲!BZ101</f>
        <v>53.734023573310566</v>
      </c>
      <c r="BH101" s="6">
        <f>[1]节奏总纲!CA101</f>
        <v>54.265483052665907</v>
      </c>
      <c r="BI101" s="6">
        <f>[1]节奏总纲!CB101</f>
        <v>54.855218110725374</v>
      </c>
    </row>
    <row r="102" spans="2:61" x14ac:dyDescent="0.2">
      <c r="B102" s="6">
        <f>[1]节奏总纲!N102</f>
        <v>109</v>
      </c>
      <c r="C102" s="6">
        <v>99</v>
      </c>
      <c r="D102" s="6">
        <f>[1]节奏总纲!P102</f>
        <v>954.42578333369079</v>
      </c>
      <c r="E102" s="6">
        <f>[1]节奏总纲!Q102</f>
        <v>816.51125764197252</v>
      </c>
      <c r="F102" s="6">
        <f>[1]节奏总纲!R102</f>
        <v>658.6492330785801</v>
      </c>
      <c r="G102" s="6">
        <f>[1]节奏总纲!S102</f>
        <v>475.39948267851139</v>
      </c>
      <c r="H102" s="6">
        <f>[1]节奏总纲!T102</f>
        <v>257.59951892176309</v>
      </c>
      <c r="J102" s="6">
        <v>99</v>
      </c>
      <c r="K102" s="6">
        <f>[1]节奏总纲!W102</f>
        <v>63.982006518459684</v>
      </c>
      <c r="L102" s="6">
        <f>[1]节奏总纲!X102</f>
        <v>56.161316619446666</v>
      </c>
      <c r="M102" s="6">
        <f>[1]节奏总纲!Y102</f>
        <v>45.667737118974969</v>
      </c>
      <c r="N102" s="6">
        <f>[1]节奏总纲!Z102</f>
        <v>33.472236245112185</v>
      </c>
      <c r="O102" s="6">
        <f>[1]节奏总纲!AA102</f>
        <v>16.823521670924634</v>
      </c>
      <c r="Q102" s="6">
        <v>99</v>
      </c>
      <c r="R102" s="6">
        <f>[1]节奏总纲!AD102</f>
        <v>66.430041330048923</v>
      </c>
      <c r="S102" s="6">
        <f>[1]节奏总纲!AE102</f>
        <v>68.474323482747096</v>
      </c>
      <c r="T102" s="6">
        <f>[1]节奏总纲!AF102</f>
        <v>71.358760052209377</v>
      </c>
      <c r="U102" s="6">
        <f>[1]节奏总纲!AG102</f>
        <v>75.847892667718796</v>
      </c>
      <c r="V102" s="6">
        <f>[1]节奏总纲!AH102</f>
        <v>84.48660325846518</v>
      </c>
      <c r="AN102" s="6">
        <v>99</v>
      </c>
      <c r="AO102" s="6">
        <f>[1]节奏总纲!BA102</f>
        <v>37.970883629607592</v>
      </c>
      <c r="AP102" s="6">
        <f>[1]节奏总纲!BB102</f>
        <v>39.452918844531645</v>
      </c>
      <c r="AQ102" s="6">
        <f>[1]节奏总纲!BC102</f>
        <v>41.389172829914081</v>
      </c>
      <c r="AR102" s="6">
        <f>[1]节奏总纲!BD102</f>
        <v>44.132549776504064</v>
      </c>
      <c r="AS102" s="6">
        <f>[1]节奏总纲!BE102</f>
        <v>48.819774747187417</v>
      </c>
      <c r="BD102" s="6">
        <v>99</v>
      </c>
      <c r="BE102" s="6">
        <f>[1]节奏总纲!BX102</f>
        <v>53.27075451697057</v>
      </c>
      <c r="BF102" s="6">
        <f>[1]节奏总纲!BY102</f>
        <v>53.72715308914038</v>
      </c>
      <c r="BG102" s="6">
        <f>[1]节奏总纲!BZ102</f>
        <v>54.223397539416098</v>
      </c>
      <c r="BH102" s="6">
        <f>[1]节奏总纲!CA102</f>
        <v>54.763650287732681</v>
      </c>
      <c r="BI102" s="6">
        <f>[1]节奏总纲!CB102</f>
        <v>55.30747709307812</v>
      </c>
    </row>
    <row r="103" spans="2:61" x14ac:dyDescent="0.2">
      <c r="B103" s="6">
        <f>[1]节奏总纲!N103</f>
        <v>110</v>
      </c>
      <c r="C103" s="6">
        <v>100</v>
      </c>
      <c r="D103" s="6">
        <f>[1]节奏总纲!P103</f>
        <v>1023</v>
      </c>
      <c r="E103" s="6">
        <f>[1]节奏总纲!Q103</f>
        <v>875.38110000000006</v>
      </c>
      <c r="F103" s="6">
        <f>[1]节奏总纲!R103</f>
        <v>706.6884</v>
      </c>
      <c r="G103" s="6">
        <f>[1]节奏总纲!S103</f>
        <v>508.22640000000001</v>
      </c>
      <c r="H103" s="6">
        <f>[1]节奏总纲!T103</f>
        <v>274.77780000000001</v>
      </c>
      <c r="J103" s="6">
        <v>100</v>
      </c>
      <c r="K103" s="6">
        <f>[1]节奏总纲!W103</f>
        <v>68.574216666309212</v>
      </c>
      <c r="L103" s="6">
        <f>[1]节奏总纲!X103</f>
        <v>58.86984235802754</v>
      </c>
      <c r="M103" s="6">
        <f>[1]节奏总纲!Y103</f>
        <v>48.039166921419906</v>
      </c>
      <c r="N103" s="6">
        <f>[1]节奏总纲!Z103</f>
        <v>32.826917321488622</v>
      </c>
      <c r="O103" s="6">
        <f>[1]节奏总纲!AA103</f>
        <v>17.178281078236921</v>
      </c>
      <c r="Q103" s="6">
        <v>100</v>
      </c>
      <c r="R103" s="6">
        <f>[1]节奏总纲!AD103</f>
        <v>66.573669005078543</v>
      </c>
      <c r="S103" s="6">
        <f>[1]节奏总纲!AE103</f>
        <v>68.624026186650241</v>
      </c>
      <c r="T103" s="6">
        <f>[1]节奏总纲!AF103</f>
        <v>71.507242553125565</v>
      </c>
      <c r="U103" s="6">
        <f>[1]节奏总纲!AG103</f>
        <v>75.994435089338239</v>
      </c>
      <c r="V103" s="6">
        <f>[1]节奏总纲!AH103</f>
        <v>84.63183642223153</v>
      </c>
      <c r="AN103" s="6">
        <v>100</v>
      </c>
      <c r="AO103" s="6">
        <f>[1]节奏总纲!BA103</f>
        <v>38.037513426486328</v>
      </c>
      <c r="AP103" s="6">
        <f>[1]节奏总纲!BB103</f>
        <v>39.520459727922798</v>
      </c>
      <c r="AQ103" s="6">
        <f>[1]节奏总纲!BC103</f>
        <v>41.456216521733651</v>
      </c>
      <c r="AR103" s="6">
        <f>[1]节奏总纲!BD103</f>
        <v>44.197188392263818</v>
      </c>
      <c r="AS103" s="6">
        <f>[1]节奏总纲!BE103</f>
        <v>48.891560746825888</v>
      </c>
      <c r="BD103" s="6">
        <v>100</v>
      </c>
      <c r="BE103" s="6">
        <f>[1]节奏总纲!BX103</f>
        <v>53.743426622219623</v>
      </c>
      <c r="BF103" s="6">
        <f>[1]节奏总纲!BY103</f>
        <v>54.202428306858415</v>
      </c>
      <c r="BG103" s="6">
        <f>[1]节奏总纲!BZ103</f>
        <v>54.700042099102475</v>
      </c>
      <c r="BH103" s="6">
        <f>[1]节奏总纲!CA103</f>
        <v>55.217844456964613</v>
      </c>
      <c r="BI103" s="6">
        <f>[1]节奏总纲!CB103</f>
        <v>55.74912762806774</v>
      </c>
    </row>
    <row r="104" spans="2:61" x14ac:dyDescent="0.2">
      <c r="B104" s="6">
        <f>[1]节奏总纲!N104</f>
        <v>111</v>
      </c>
      <c r="C104" s="6">
        <v>101</v>
      </c>
      <c r="D104" s="6">
        <f>[1]节奏总纲!P104</f>
        <v>1096.4960256371633</v>
      </c>
      <c r="E104" s="6">
        <f>[1]节奏总纲!Q104</f>
        <v>939.14884595823037</v>
      </c>
      <c r="F104" s="6">
        <f>[1]节奏总纲!R104</f>
        <v>756.25330888195151</v>
      </c>
      <c r="G104" s="6">
        <f>[1]节奏总纲!S104</f>
        <v>541.99798547244984</v>
      </c>
      <c r="H104" s="6">
        <f>[1]节奏总纲!T104</f>
        <v>293.42233646050488</v>
      </c>
      <c r="J104" s="6">
        <v>101</v>
      </c>
      <c r="K104" s="6">
        <f>[1]节奏总纲!W104</f>
        <v>73.496025637163257</v>
      </c>
      <c r="L104" s="6">
        <f>[1]节奏总纲!X104</f>
        <v>63.767745958230307</v>
      </c>
      <c r="M104" s="6">
        <f>[1]节奏总纲!Y104</f>
        <v>49.56490888195151</v>
      </c>
      <c r="N104" s="6">
        <f>[1]节奏总纲!Z104</f>
        <v>33.771585472449829</v>
      </c>
      <c r="O104" s="6">
        <f>[1]节奏总纲!AA104</f>
        <v>18.644536460504867</v>
      </c>
      <c r="Q104" s="6">
        <v>101</v>
      </c>
      <c r="R104" s="6">
        <f>[1]节奏总纲!AD104</f>
        <v>66.717296680108163</v>
      </c>
      <c r="S104" s="6">
        <f>[1]节奏总纲!AE104</f>
        <v>68.773728890553386</v>
      </c>
      <c r="T104" s="6">
        <f>[1]节奏总纲!AF104</f>
        <v>71.655725054041767</v>
      </c>
      <c r="U104" s="6">
        <f>[1]节奏总纲!AG104</f>
        <v>76.130305911210229</v>
      </c>
      <c r="V104" s="6">
        <f>[1]节奏总纲!AH104</f>
        <v>84.777069585997879</v>
      </c>
      <c r="AN104" s="6">
        <v>101</v>
      </c>
      <c r="AO104" s="6">
        <f>[1]节奏总纲!BA104</f>
        <v>38.100143952724252</v>
      </c>
      <c r="AP104" s="6">
        <f>[1]节奏总纲!BB104</f>
        <v>39.588000611313952</v>
      </c>
      <c r="AQ104" s="6">
        <f>[1]节奏总纲!BC104</f>
        <v>41.523260213553229</v>
      </c>
      <c r="AR104" s="6">
        <f>[1]节奏总纲!BD104</f>
        <v>44.261827008023573</v>
      </c>
      <c r="AS104" s="6">
        <f>[1]节奏总纲!BE104</f>
        <v>48.96334674646436</v>
      </c>
      <c r="BD104" s="6">
        <v>101</v>
      </c>
      <c r="BE104" s="6">
        <f>[1]节奏总纲!BX104</f>
        <v>54.215939989486415</v>
      </c>
      <c r="BF104" s="6">
        <f>[1]节奏总纲!BY104</f>
        <v>54.676955934140729</v>
      </c>
      <c r="BG104" s="6">
        <f>[1]节奏总纲!BZ104</f>
        <v>55.165685304832408</v>
      </c>
      <c r="BH104" s="6">
        <f>[1]节奏总纲!CA104</f>
        <v>55.651975168978964</v>
      </c>
      <c r="BI104" s="6">
        <f>[1]节奏总纲!CB104</f>
        <v>56.197353484420169</v>
      </c>
    </row>
    <row r="105" spans="2:61" x14ac:dyDescent="0.2">
      <c r="B105" s="6">
        <f>[1]节奏总纲!N105</f>
        <v>112</v>
      </c>
      <c r="C105" s="6">
        <v>102</v>
      </c>
      <c r="D105" s="6">
        <f>[1]节奏总纲!P105</f>
        <v>1175.2671155169628</v>
      </c>
      <c r="E105" s="6">
        <f>[1]节奏总纲!Q105</f>
        <v>1004.2657502092447</v>
      </c>
      <c r="F105" s="6">
        <f>[1]节奏总纲!R105</f>
        <v>806.23324124463659</v>
      </c>
      <c r="G105" s="6">
        <f>[1]节奏总纲!S105</f>
        <v>577.99636741124232</v>
      </c>
      <c r="H105" s="6">
        <f>[1]节奏总纲!T105</f>
        <v>313.56126641992563</v>
      </c>
      <c r="J105" s="6">
        <v>102</v>
      </c>
      <c r="K105" s="6">
        <f>[1]节奏总纲!W105</f>
        <v>78.771089879799547</v>
      </c>
      <c r="L105" s="6">
        <f>[1]节奏总纲!X105</f>
        <v>65.116904251014375</v>
      </c>
      <c r="M105" s="6">
        <f>[1]节奏总纲!Y105</f>
        <v>49.979932362685076</v>
      </c>
      <c r="N105" s="6">
        <f>[1]节奏总纲!Z105</f>
        <v>35.998381938792477</v>
      </c>
      <c r="O105" s="6">
        <f>[1]节奏总纲!AA105</f>
        <v>20.13892995942075</v>
      </c>
      <c r="Q105" s="6">
        <v>102</v>
      </c>
      <c r="R105" s="6">
        <f>[1]节奏总纲!AD105</f>
        <v>66.860924355137783</v>
      </c>
      <c r="S105" s="6">
        <f>[1]节奏总纲!AE105</f>
        <v>68.923431594456531</v>
      </c>
      <c r="T105" s="6">
        <f>[1]节奏总纲!AF105</f>
        <v>71.804207554957955</v>
      </c>
      <c r="U105" s="6">
        <f>[1]节奏总纲!AG105</f>
        <v>76.265755485049056</v>
      </c>
      <c r="V105" s="6">
        <f>[1]节奏总纲!AH105</f>
        <v>84.922302749764228</v>
      </c>
      <c r="AN105" s="6">
        <v>102</v>
      </c>
      <c r="AO105" s="6">
        <f>[1]节奏总纲!BA105</f>
        <v>38.16277447896217</v>
      </c>
      <c r="AP105" s="6">
        <f>[1]节奏总纲!BB105</f>
        <v>39.655541494705105</v>
      </c>
      <c r="AQ105" s="6">
        <f>[1]节奏总纲!BC105</f>
        <v>41.590303905372799</v>
      </c>
      <c r="AR105" s="6">
        <f>[1]节奏总纲!BD105</f>
        <v>44.326465623783335</v>
      </c>
      <c r="AS105" s="6">
        <f>[1]节奏总纲!BE105</f>
        <v>49.030333272797542</v>
      </c>
      <c r="BD105" s="6">
        <v>102</v>
      </c>
      <c r="BE105" s="6">
        <f>[1]节奏总纲!BX105</f>
        <v>54.684879988131968</v>
      </c>
      <c r="BF105" s="6">
        <f>[1]节奏总纲!BY105</f>
        <v>55.13951273920545</v>
      </c>
      <c r="BG105" s="6">
        <f>[1]节奏总纲!BZ105</f>
        <v>55.594010346323124</v>
      </c>
      <c r="BH105" s="6">
        <f>[1]节奏总纲!CA105</f>
        <v>56.09910300880712</v>
      </c>
      <c r="BI105" s="6">
        <f>[1]节奏总纲!CB105</f>
        <v>56.644593793802954</v>
      </c>
    </row>
    <row r="106" spans="2:61" x14ac:dyDescent="0.2">
      <c r="B106" s="6">
        <f>[1]节奏总纲!N106</f>
        <v>113</v>
      </c>
      <c r="C106" s="6">
        <v>103</v>
      </c>
      <c r="D106" s="6">
        <f>[1]节奏总纲!P106</f>
        <v>1259.6918792651943</v>
      </c>
      <c r="E106" s="6">
        <f>[1]节奏总纲!Q106</f>
        <v>1073.383450321872</v>
      </c>
      <c r="F106" s="6">
        <f>[1]节奏总纲!R106</f>
        <v>861.50327622946634</v>
      </c>
      <c r="G106" s="6">
        <f>[1]节奏总纲!S106</f>
        <v>619.01258947091651</v>
      </c>
      <c r="H106" s="6">
        <f>[1]节奏总纲!T106</f>
        <v>335.8338550121008</v>
      </c>
      <c r="J106" s="6">
        <v>103</v>
      </c>
      <c r="K106" s="6">
        <f>[1]节奏总纲!W106</f>
        <v>84.424763748231499</v>
      </c>
      <c r="L106" s="6">
        <f>[1]节奏总纲!X106</f>
        <v>69.11770011262729</v>
      </c>
      <c r="M106" s="6">
        <f>[1]节奏总纲!Y106</f>
        <v>55.270034984829749</v>
      </c>
      <c r="N106" s="6">
        <f>[1]节奏总纲!Z106</f>
        <v>41.016222059674192</v>
      </c>
      <c r="O106" s="6">
        <f>[1]节奏总纲!AA106</f>
        <v>22.272588592175168</v>
      </c>
      <c r="Q106" s="6">
        <v>103</v>
      </c>
      <c r="R106" s="6">
        <f>[1]节奏总纲!AD106</f>
        <v>67.004247194324648</v>
      </c>
      <c r="S106" s="6">
        <f>[1]节奏总纲!AE106</f>
        <v>69.0655056802525</v>
      </c>
      <c r="T106" s="6">
        <f>[1]节奏总纲!AF106</f>
        <v>71.952690055874157</v>
      </c>
      <c r="U106" s="6">
        <f>[1]节奏总纲!AG106</f>
        <v>76.401205058887882</v>
      </c>
      <c r="V106" s="6">
        <f>[1]节奏总纲!AH106</f>
        <v>85.072521641060263</v>
      </c>
      <c r="AN106" s="6">
        <v>103</v>
      </c>
      <c r="AO106" s="6">
        <f>[1]节奏总纲!BA106</f>
        <v>38.225405005200088</v>
      </c>
      <c r="AP106" s="6">
        <f>[1]节奏总纲!BB106</f>
        <v>39.723082378096265</v>
      </c>
      <c r="AQ106" s="6">
        <f>[1]节奏总纲!BC106</f>
        <v>41.657347597192377</v>
      </c>
      <c r="AR106" s="6">
        <f>[1]节奏总纲!BD106</f>
        <v>44.39110423954309</v>
      </c>
      <c r="AS106" s="6">
        <f>[1]节奏总纲!BE106</f>
        <v>49.09231260978715</v>
      </c>
      <c r="BD106" s="6">
        <v>103</v>
      </c>
      <c r="BE106" s="6">
        <f>[1]节奏总纲!BX106</f>
        <v>55.161930117011792</v>
      </c>
      <c r="BF106" s="6">
        <f>[1]节奏总纲!BY106</f>
        <v>55.583763667062648</v>
      </c>
      <c r="BG106" s="6">
        <f>[1]节奏总纲!BZ106</f>
        <v>56.058453389976094</v>
      </c>
      <c r="BH106" s="6">
        <f>[1]节奏总纲!CA106</f>
        <v>56.554541998878705</v>
      </c>
      <c r="BI106" s="6">
        <f>[1]节奏总纲!CB106</f>
        <v>57.120261567759663</v>
      </c>
    </row>
    <row r="107" spans="2:61" x14ac:dyDescent="0.2">
      <c r="B107" s="6">
        <f>[1]节奏总纲!N107</f>
        <v>114</v>
      </c>
      <c r="C107" s="6">
        <v>104</v>
      </c>
      <c r="D107" s="6">
        <f>[1]节奏总纲!P107</f>
        <v>1350.1761006314437</v>
      </c>
      <c r="E107" s="6">
        <f>[1]节奏总纲!Q107</f>
        <v>1150.7550905681794</v>
      </c>
      <c r="F107" s="6">
        <f>[1]节奏总纲!R107</f>
        <v>925.41069937279144</v>
      </c>
      <c r="G107" s="6">
        <f>[1]节奏总纲!S107</f>
        <v>665.09674717104917</v>
      </c>
      <c r="H107" s="6">
        <f>[1]节奏总纲!T107</f>
        <v>360.49701886859549</v>
      </c>
      <c r="J107" s="6">
        <v>104</v>
      </c>
      <c r="K107" s="6">
        <f>[1]节奏总纲!W107</f>
        <v>90.484221366249358</v>
      </c>
      <c r="L107" s="6">
        <f>[1]节奏总纲!X107</f>
        <v>77.371640246307379</v>
      </c>
      <c r="M107" s="6">
        <f>[1]节奏总纲!Y107</f>
        <v>63.907423143325104</v>
      </c>
      <c r="N107" s="6">
        <f>[1]节奏总纲!Z107</f>
        <v>46.084157700132664</v>
      </c>
      <c r="O107" s="6">
        <f>[1]节奏总纲!AA107</f>
        <v>24.663163856494691</v>
      </c>
      <c r="Q107" s="6">
        <v>104</v>
      </c>
      <c r="R107" s="6">
        <f>[1]节奏总纲!AD107</f>
        <v>67.138256553625013</v>
      </c>
      <c r="S107" s="6">
        <f>[1]节奏总纲!AE107</f>
        <v>69.199592937186125</v>
      </c>
      <c r="T107" s="6">
        <f>[1]节奏总纲!AF107</f>
        <v>72.093818006439079</v>
      </c>
      <c r="U107" s="6">
        <f>[1]节奏总纲!AG107</f>
        <v>76.536654632726695</v>
      </c>
      <c r="V107" s="6">
        <f>[1]节奏总纲!AH107</f>
        <v>85.228476403824274</v>
      </c>
      <c r="AN107" s="6">
        <v>104</v>
      </c>
      <c r="AO107" s="6">
        <f>[1]节奏总纲!BA107</f>
        <v>38.288035531438013</v>
      </c>
      <c r="AP107" s="6">
        <f>[1]节奏总纲!BB107</f>
        <v>39.790623261487418</v>
      </c>
      <c r="AQ107" s="6">
        <f>[1]节奏总纲!BC107</f>
        <v>41.724391289011947</v>
      </c>
      <c r="AR107" s="6">
        <f>[1]节奏总纲!BD107</f>
        <v>44.455742855302844</v>
      </c>
      <c r="AS107" s="6">
        <f>[1]节奏总纲!BE107</f>
        <v>49.154291946776759</v>
      </c>
      <c r="BD107" s="6">
        <v>104</v>
      </c>
      <c r="BE107" s="6">
        <f>[1]节奏总纲!BX107</f>
        <v>55.627196747503149</v>
      </c>
      <c r="BF107" s="6">
        <f>[1]节奏总纲!BY107</f>
        <v>56.070023936067749</v>
      </c>
      <c r="BG107" s="6">
        <f>[1]节奏总纲!BZ107</f>
        <v>56.53153340227184</v>
      </c>
      <c r="BH107" s="6">
        <f>[1]节奏总纲!CA107</f>
        <v>57.057233285169012</v>
      </c>
      <c r="BI107" s="6">
        <f>[1]节奏总纲!CB107</f>
        <v>57.593396752318156</v>
      </c>
    </row>
    <row r="108" spans="2:61" x14ac:dyDescent="0.2">
      <c r="B108" s="6">
        <f>[1]节奏总纲!N108</f>
        <v>115</v>
      </c>
      <c r="C108" s="6">
        <v>105</v>
      </c>
      <c r="D108" s="6">
        <f>[1]节奏总纲!P108</f>
        <v>1447.1546878700494</v>
      </c>
      <c r="E108" s="6">
        <f>[1]节奏总纲!Q108</f>
        <v>1234.8570951595132</v>
      </c>
      <c r="F108" s="6">
        <f>[1]节奏总纲!R108</f>
        <v>993.18226228521496</v>
      </c>
      <c r="G108" s="6">
        <f>[1]节奏总纲!S108</f>
        <v>713.59197658872131</v>
      </c>
      <c r="H108" s="6">
        <f>[1]节奏总纲!T108</f>
        <v>386.39030166130323</v>
      </c>
      <c r="J108" s="6">
        <v>105</v>
      </c>
      <c r="K108" s="6">
        <f>[1]节奏总纲!W108</f>
        <v>96.978587238605769</v>
      </c>
      <c r="L108" s="6">
        <f>[1]节奏总纲!X108</f>
        <v>84.102004591333753</v>
      </c>
      <c r="M108" s="6">
        <f>[1]节奏总纲!Y108</f>
        <v>67.771562912423519</v>
      </c>
      <c r="N108" s="6">
        <f>[1]节奏总纲!Z108</f>
        <v>48.495229417672135</v>
      </c>
      <c r="O108" s="6">
        <f>[1]节奏总纲!AA108</f>
        <v>25.893282792707737</v>
      </c>
      <c r="Q108" s="6">
        <v>105</v>
      </c>
      <c r="R108" s="6">
        <f>[1]节奏总纲!AD108</f>
        <v>67.272265912925377</v>
      </c>
      <c r="S108" s="6">
        <f>[1]节奏总纲!AE108</f>
        <v>69.333680194119751</v>
      </c>
      <c r="T108" s="6">
        <f>[1]节奏总纲!AF108</f>
        <v>72.23150684883845</v>
      </c>
      <c r="U108" s="6">
        <f>[1]节奏总纲!AG108</f>
        <v>76.672104206565521</v>
      </c>
      <c r="V108" s="6">
        <f>[1]节奏总纲!AH108</f>
        <v>85.384431166588271</v>
      </c>
      <c r="AN108" s="6">
        <v>105</v>
      </c>
      <c r="AO108" s="6">
        <f>[1]节奏总纲!BA108</f>
        <v>38.35066605767593</v>
      </c>
      <c r="AP108" s="6">
        <f>[1]节奏总纲!BB108</f>
        <v>39.858164144878572</v>
      </c>
      <c r="AQ108" s="6">
        <f>[1]节奏总纲!BC108</f>
        <v>41.791434980831518</v>
      </c>
      <c r="AR108" s="6">
        <f>[1]节奏总纲!BD108</f>
        <v>44.520381471062606</v>
      </c>
      <c r="AS108" s="6">
        <f>[1]节奏总纲!BE108</f>
        <v>49.216271283766375</v>
      </c>
      <c r="BD108" s="6">
        <v>105</v>
      </c>
      <c r="BE108" s="6">
        <f>[1]节奏总纲!BX108</f>
        <v>56.108713498260869</v>
      </c>
      <c r="BF108" s="6">
        <f>[1]节奏总纲!BY108</f>
        <v>56.536952996213088</v>
      </c>
      <c r="BG108" s="6">
        <f>[1]节奏总纲!BZ108</f>
        <v>57.028694970852825</v>
      </c>
      <c r="BH108" s="6">
        <f>[1]节奏总纲!CA108</f>
        <v>57.522396624597881</v>
      </c>
      <c r="BI108" s="6">
        <f>[1]节奏总纲!CB108</f>
        <v>58.077862645108048</v>
      </c>
    </row>
    <row r="109" spans="2:61" x14ac:dyDescent="0.2">
      <c r="B109" s="6">
        <f>[1]节奏总纲!N109</f>
        <v>116</v>
      </c>
      <c r="C109" s="6">
        <v>106</v>
      </c>
      <c r="D109" s="6">
        <f>[1]节奏总纲!P109</f>
        <v>1551.0937641066464</v>
      </c>
      <c r="E109" s="6">
        <f>[1]节奏总纲!Q109</f>
        <v>1324.4789651706653</v>
      </c>
      <c r="F109" s="6">
        <f>[1]节奏总纲!R109</f>
        <v>1064.6707596828021</v>
      </c>
      <c r="G109" s="6">
        <f>[1]节奏总纲!S109</f>
        <v>764.3790069517554</v>
      </c>
      <c r="H109" s="6">
        <f>[1]节奏总纲!T109</f>
        <v>412.59094125236794</v>
      </c>
      <c r="J109" s="6">
        <v>106</v>
      </c>
      <c r="K109" s="6">
        <f>[1]节奏总纲!W109</f>
        <v>103.93907623659697</v>
      </c>
      <c r="L109" s="6">
        <f>[1]节奏总纲!X109</f>
        <v>89.621870011152168</v>
      </c>
      <c r="M109" s="6">
        <f>[1]节奏总纲!Y109</f>
        <v>71.488497397587139</v>
      </c>
      <c r="N109" s="6">
        <f>[1]节奏总纲!Z109</f>
        <v>50.787030363034091</v>
      </c>
      <c r="O109" s="6">
        <f>[1]节奏总纲!AA109</f>
        <v>26.200639591064714</v>
      </c>
      <c r="Q109" s="6">
        <v>106</v>
      </c>
      <c r="R109" s="6">
        <f>[1]节奏总纲!AD109</f>
        <v>67.406275272225741</v>
      </c>
      <c r="S109" s="6">
        <f>[1]节奏总纲!AE109</f>
        <v>69.467767451053362</v>
      </c>
      <c r="T109" s="6">
        <f>[1]节奏总纲!AF109</f>
        <v>72.369195691237806</v>
      </c>
      <c r="U109" s="6">
        <f>[1]节奏总纲!AG109</f>
        <v>76.807553780404334</v>
      </c>
      <c r="V109" s="6">
        <f>[1]节奏总纲!AH109</f>
        <v>85.540385929352269</v>
      </c>
      <c r="AN109" s="6">
        <v>106</v>
      </c>
      <c r="AO109" s="6">
        <f>[1]节奏总纲!BA109</f>
        <v>38.413296583913848</v>
      </c>
      <c r="AP109" s="6">
        <f>[1]节奏总纲!BB109</f>
        <v>39.925705028269732</v>
      </c>
      <c r="AQ109" s="6">
        <f>[1]节奏总纲!BC109</f>
        <v>41.858478672651096</v>
      </c>
      <c r="AR109" s="6">
        <f>[1]节奏总纲!BD109</f>
        <v>44.585020086822361</v>
      </c>
      <c r="AS109" s="6">
        <f>[1]节奏总纲!BE109</f>
        <v>49.278250620755983</v>
      </c>
      <c r="BD109" s="6">
        <v>106</v>
      </c>
      <c r="BE109" s="6">
        <f>[1]节奏总纲!BX109</f>
        <v>56.570364089495698</v>
      </c>
      <c r="BF109" s="6">
        <f>[1]节奏总纲!BY109</f>
        <v>57.029826574193862</v>
      </c>
      <c r="BG109" s="6">
        <f>[1]节奏总纲!BZ109</f>
        <v>57.485837231091942</v>
      </c>
      <c r="BH109" s="6">
        <f>[1]节奏总纲!CA109</f>
        <v>58.008243903139835</v>
      </c>
      <c r="BI109" s="6">
        <f>[1]节奏总纲!CB109</f>
        <v>58.512079069363097</v>
      </c>
    </row>
    <row r="110" spans="2:61" x14ac:dyDescent="0.2">
      <c r="B110" s="6">
        <f>[1]节奏总纲!N110</f>
        <v>117</v>
      </c>
      <c r="C110" s="6">
        <v>107</v>
      </c>
      <c r="D110" s="6">
        <f>[1]节奏总纲!P110</f>
        <v>1662.4929077375689</v>
      </c>
      <c r="E110" s="6">
        <f>[1]节奏总纲!Q110</f>
        <v>1418.9376967540152</v>
      </c>
      <c r="F110" s="6">
        <f>[1]节奏总纲!R110</f>
        <v>1141.6338797433884</v>
      </c>
      <c r="G110" s="6">
        <f>[1]节奏总纲!S110</f>
        <v>816.11776840837263</v>
      </c>
      <c r="H110" s="6">
        <f>[1]节奏总纲!T110</f>
        <v>440.22812196890823</v>
      </c>
      <c r="J110" s="6">
        <v>107</v>
      </c>
      <c r="K110" s="6">
        <f>[1]节奏总纲!W110</f>
        <v>111.39914363092248</v>
      </c>
      <c r="L110" s="6">
        <f>[1]节奏总纲!X110</f>
        <v>94.458731583349845</v>
      </c>
      <c r="M110" s="6">
        <f>[1]节奏总纲!Y110</f>
        <v>76.963120060586334</v>
      </c>
      <c r="N110" s="6">
        <f>[1]节奏总纲!Z110</f>
        <v>51.738761456617226</v>
      </c>
      <c r="O110" s="6">
        <f>[1]节奏总纲!AA110</f>
        <v>27.637180716540286</v>
      </c>
      <c r="Q110" s="6">
        <v>107</v>
      </c>
      <c r="R110" s="6">
        <f>[1]节奏总纲!AD110</f>
        <v>67.540284631526106</v>
      </c>
      <c r="S110" s="6">
        <f>[1]节奏总纲!AE110</f>
        <v>69.601854707986988</v>
      </c>
      <c r="T110" s="6">
        <f>[1]节奏总纲!AF110</f>
        <v>72.506884533637162</v>
      </c>
      <c r="U110" s="6">
        <f>[1]节奏总纲!AG110</f>
        <v>76.94300335424316</v>
      </c>
      <c r="V110" s="6">
        <f>[1]节奏总纲!AH110</f>
        <v>85.696340692116266</v>
      </c>
      <c r="AN110" s="6">
        <v>107</v>
      </c>
      <c r="AO110" s="6">
        <f>[1]节奏总纲!BA110</f>
        <v>38.475927110151773</v>
      </c>
      <c r="AP110" s="6">
        <f>[1]节奏总纲!BB110</f>
        <v>39.993245911660885</v>
      </c>
      <c r="AQ110" s="6">
        <f>[1]节奏总纲!BC110</f>
        <v>41.925522364470666</v>
      </c>
      <c r="AR110" s="6">
        <f>[1]节奏总纲!BD110</f>
        <v>44.649658702582116</v>
      </c>
      <c r="AS110" s="6">
        <f>[1]节奏总纲!BE110</f>
        <v>49.340229957745592</v>
      </c>
      <c r="BD110" s="6">
        <v>107</v>
      </c>
      <c r="BE110" s="6">
        <f>[1]节奏总纲!BX110</f>
        <v>57.056278080669266</v>
      </c>
      <c r="BF110" s="6">
        <f>[1]节奏总纲!BY110</f>
        <v>57.482847825450328</v>
      </c>
      <c r="BG110" s="6">
        <f>[1]节奏总纲!BZ110</f>
        <v>57.977987660046658</v>
      </c>
      <c r="BH110" s="6">
        <f>[1]节奏总纲!CA110</f>
        <v>58.436970459928517</v>
      </c>
      <c r="BI110" s="6">
        <f>[1]节奏总纲!CB110</f>
        <v>58.970102918190015</v>
      </c>
    </row>
    <row r="111" spans="2:61" x14ac:dyDescent="0.2">
      <c r="B111" s="6">
        <f>[1]节奏总纲!N111</f>
        <v>118</v>
      </c>
      <c r="C111" s="6">
        <v>108</v>
      </c>
      <c r="D111" s="6">
        <f>[1]节奏总纲!P111</f>
        <v>1781.8875536304624</v>
      </c>
      <c r="E111" s="6">
        <f>[1]节奏总纲!Q111</f>
        <v>1520.8410270235997</v>
      </c>
      <c r="F111" s="6">
        <f>[1]节奏总纲!R111</f>
        <v>1218.0983316617842</v>
      </c>
      <c r="G111" s="6">
        <f>[1]节奏总纲!S111</f>
        <v>871.69939123602228</v>
      </c>
      <c r="H111" s="6">
        <f>[1]节奏总纲!T111</f>
        <v>471.13106917989433</v>
      </c>
      <c r="J111" s="6">
        <v>108</v>
      </c>
      <c r="K111" s="6">
        <f>[1]节奏总纲!W111</f>
        <v>119.39464589289355</v>
      </c>
      <c r="L111" s="6">
        <f>[1]节奏总纲!X111</f>
        <v>101.90333026958456</v>
      </c>
      <c r="M111" s="6">
        <f>[1]节奏总纲!Y111</f>
        <v>76.464451918395753</v>
      </c>
      <c r="N111" s="6">
        <f>[1]节奏总纲!Z111</f>
        <v>55.581622827649653</v>
      </c>
      <c r="O111" s="6">
        <f>[1]节奏总纲!AA111</f>
        <v>30.902947210986099</v>
      </c>
      <c r="Q111" s="6">
        <v>108</v>
      </c>
      <c r="R111" s="6">
        <f>[1]节奏总纲!AD111</f>
        <v>67.674293990826456</v>
      </c>
      <c r="S111" s="6">
        <f>[1]节奏总纲!AE111</f>
        <v>69.735941964920613</v>
      </c>
      <c r="T111" s="6">
        <f>[1]节奏总纲!AF111</f>
        <v>72.644573376036519</v>
      </c>
      <c r="U111" s="6">
        <f>[1]节奏总纲!AG111</f>
        <v>77.074762810762508</v>
      </c>
      <c r="V111" s="6">
        <f>[1]节奏总纲!AH111</f>
        <v>85.852295454880277</v>
      </c>
      <c r="AN111" s="6">
        <v>108</v>
      </c>
      <c r="AO111" s="6">
        <f>[1]节奏总纲!BA111</f>
        <v>38.53855763638969</v>
      </c>
      <c r="AP111" s="6">
        <f>[1]节奏总纲!BB111</f>
        <v>40.052446592012309</v>
      </c>
      <c r="AQ111" s="6">
        <f>[1]节奏总纲!BC111</f>
        <v>41.992566056290244</v>
      </c>
      <c r="AR111" s="6">
        <f>[1]节奏总纲!BD111</f>
        <v>44.71429731834187</v>
      </c>
      <c r="AS111" s="6">
        <f>[1]节奏总纲!BE111</f>
        <v>49.402209294735208</v>
      </c>
      <c r="BD111" s="6">
        <v>108</v>
      </c>
      <c r="BE111" s="6">
        <f>[1]节奏总纲!BX111</f>
        <v>57.514368600997656</v>
      </c>
      <c r="BF111" s="6">
        <f>[1]节奏总纲!BY111</f>
        <v>57.971573149325678</v>
      </c>
      <c r="BG111" s="6">
        <f>[1]节奏总纲!BZ111</f>
        <v>58.403392312856369</v>
      </c>
      <c r="BH111" s="6">
        <f>[1]节奏总纲!CA111</f>
        <v>58.897540390571457</v>
      </c>
      <c r="BI111" s="6">
        <f>[1]节奏总纲!CB111</f>
        <v>59.41663449571719</v>
      </c>
    </row>
    <row r="112" spans="2:61" x14ac:dyDescent="0.2">
      <c r="B112" s="6">
        <f>[1]节奏总纲!N112</f>
        <v>119</v>
      </c>
      <c r="C112" s="6">
        <v>109</v>
      </c>
      <c r="D112" s="6">
        <f>[1]节奏总纲!P112</f>
        <v>1909.8515666673818</v>
      </c>
      <c r="E112" s="6">
        <f>[1]节奏总纲!Q112</f>
        <v>1624.7107277639418</v>
      </c>
      <c r="F112" s="6">
        <f>[1]节奏总纲!R112</f>
        <v>1301.5638426838207</v>
      </c>
      <c r="G112" s="6">
        <f>[1]节奏总纲!S112</f>
        <v>931.81657937701561</v>
      </c>
      <c r="H112" s="6">
        <f>[1]节奏总纲!T112</f>
        <v>504.58278391352223</v>
      </c>
      <c r="J112" s="6">
        <v>109</v>
      </c>
      <c r="K112" s="6">
        <f>[1]节奏总纲!W112</f>
        <v>127.96401303691937</v>
      </c>
      <c r="L112" s="6">
        <f>[1]节奏总纲!X112</f>
        <v>103.86970074034207</v>
      </c>
      <c r="M112" s="6">
        <f>[1]节奏总纲!Y112</f>
        <v>83.46551102203648</v>
      </c>
      <c r="N112" s="6">
        <f>[1]节奏总纲!Z112</f>
        <v>60.117188140993335</v>
      </c>
      <c r="O112" s="6">
        <f>[1]节奏总纲!AA112</f>
        <v>33.451714733627909</v>
      </c>
      <c r="Q112" s="6">
        <v>109</v>
      </c>
      <c r="R112" s="6">
        <f>[1]节奏总纲!AD112</f>
        <v>67.80830335012682</v>
      </c>
      <c r="S112" s="6">
        <f>[1]节奏总纲!AE112</f>
        <v>69.870029221854239</v>
      </c>
      <c r="T112" s="6">
        <f>[1]节奏总纲!AF112</f>
        <v>72.782262218435889</v>
      </c>
      <c r="U112" s="6">
        <f>[1]节奏总纲!AG112</f>
        <v>77.203841369133116</v>
      </c>
      <c r="V112" s="6">
        <f>[1]节奏总纲!AH112</f>
        <v>86.007776715139968</v>
      </c>
      <c r="AN112" s="6">
        <v>109</v>
      </c>
      <c r="AO112" s="6">
        <f>[1]节奏总纲!BA112</f>
        <v>38.601188162627608</v>
      </c>
      <c r="AP112" s="6">
        <f>[1]节奏总纲!BB112</f>
        <v>40.110720583137102</v>
      </c>
      <c r="AQ112" s="6">
        <f>[1]节奏总纲!BC112</f>
        <v>42.051439554347354</v>
      </c>
      <c r="AR112" s="6">
        <f>[1]节奏总纲!BD112</f>
        <v>44.778935934101632</v>
      </c>
      <c r="AS112" s="6">
        <f>[1]节奏总纲!BE112</f>
        <v>49.464188631724817</v>
      </c>
      <c r="BD112" s="6">
        <v>109</v>
      </c>
      <c r="BE112" s="6">
        <f>[1]节奏总纲!BX112</f>
        <v>58.004611321594084</v>
      </c>
      <c r="BF112" s="6">
        <f>[1]节奏总纲!BY112</f>
        <v>58.405793781313918</v>
      </c>
      <c r="BG112" s="6">
        <f>[1]节奏总纲!BZ112</f>
        <v>58.86447642263726</v>
      </c>
      <c r="BH112" s="6">
        <f>[1]节奏总纲!CA112</f>
        <v>59.34185552053183</v>
      </c>
      <c r="BI112" s="6">
        <f>[1]节奏总纲!CB112</f>
        <v>59.895591141330719</v>
      </c>
    </row>
    <row r="113" spans="2:61" x14ac:dyDescent="0.2">
      <c r="B113" s="6">
        <f>[1]节奏总纲!N113</f>
        <v>120</v>
      </c>
      <c r="C113" s="6">
        <v>110</v>
      </c>
      <c r="D113" s="6">
        <f>[1]节奏总纲!P113</f>
        <v>2047</v>
      </c>
      <c r="E113" s="6">
        <f>[1]节奏总纲!Q113</f>
        <v>1741.3829000000001</v>
      </c>
      <c r="F113" s="6">
        <f>[1]节奏总纲!R113</f>
        <v>1397.2821999999999</v>
      </c>
      <c r="G113" s="6">
        <f>[1]节奏总纲!S113</f>
        <v>1001.3924000000001</v>
      </c>
      <c r="H113" s="6">
        <f>[1]节奏总纲!T113</f>
        <v>542.04559999999992</v>
      </c>
      <c r="J113" s="6">
        <v>110</v>
      </c>
      <c r="K113" s="6">
        <f>[1]节奏总纲!W113</f>
        <v>137.1484333326182</v>
      </c>
      <c r="L113" s="6">
        <f>[1]节奏总纲!X113</f>
        <v>116.67217223605826</v>
      </c>
      <c r="M113" s="6">
        <f>[1]节奏总纲!Y113</f>
        <v>95.718357316179208</v>
      </c>
      <c r="N113" s="6">
        <f>[1]节奏总纲!Z113</f>
        <v>69.575820622984452</v>
      </c>
      <c r="O113" s="6">
        <f>[1]节奏总纲!AA113</f>
        <v>37.462816086477687</v>
      </c>
      <c r="Q113" s="6">
        <v>110</v>
      </c>
      <c r="R113" s="6">
        <f>[1]节奏总纲!AD113</f>
        <v>67.942312709427185</v>
      </c>
      <c r="S113" s="6">
        <f>[1]节奏总纲!AE113</f>
        <v>70.003807055133578</v>
      </c>
      <c r="T113" s="6">
        <f>[1]节奏总纲!AF113</f>
        <v>72.919951060835245</v>
      </c>
      <c r="U113" s="6">
        <f>[1]节奏总纲!AG113</f>
        <v>77.332919927503724</v>
      </c>
      <c r="V113" s="6">
        <f>[1]节奏总纲!AH113</f>
        <v>86.154780808490045</v>
      </c>
      <c r="AN113" s="6">
        <v>110</v>
      </c>
      <c r="AO113" s="6">
        <f>[1]节奏总纲!BA113</f>
        <v>38.663818688865533</v>
      </c>
      <c r="AP113" s="6">
        <f>[1]节奏总纲!BB113</f>
        <v>40.168994574261895</v>
      </c>
      <c r="AQ113" s="6">
        <f>[1]节奏总纲!BC113</f>
        <v>42.109294145892463</v>
      </c>
      <c r="AR113" s="6">
        <f>[1]节奏总纲!BD113</f>
        <v>44.843574549861387</v>
      </c>
      <c r="AS113" s="6">
        <f>[1]节奏总纲!BE113</f>
        <v>49.526167968714425</v>
      </c>
      <c r="BD113" s="6">
        <v>110</v>
      </c>
      <c r="BE113" s="6">
        <f>[1]节奏总纲!BX113</f>
        <v>58.459196425189646</v>
      </c>
      <c r="BF113" s="6">
        <f>[1]节奏总纲!BY113</f>
        <v>58.889188215849849</v>
      </c>
      <c r="BG113" s="6">
        <f>[1]节奏总纲!BZ113</f>
        <v>59.339742830719779</v>
      </c>
      <c r="BH113" s="6">
        <f>[1]节奏总纲!CA113</f>
        <v>59.839943614471814</v>
      </c>
      <c r="BI113" s="6">
        <f>[1]节奏总纲!CB113</f>
        <v>60.373224714907948</v>
      </c>
    </row>
    <row r="114" spans="2:61" x14ac:dyDescent="0.2">
      <c r="B114" s="6">
        <f>[1]节奏总纲!N114</f>
        <v>121</v>
      </c>
      <c r="C114" s="6">
        <v>111</v>
      </c>
      <c r="D114" s="6">
        <f>[1]节奏总纲!P114</f>
        <v>2193.9920512743265</v>
      </c>
      <c r="E114" s="6">
        <f>[1]节奏总纲!Q114</f>
        <v>1869.0618284805987</v>
      </c>
      <c r="F114" s="6">
        <f>[1]节奏总纲!R114</f>
        <v>1500.4711638665117</v>
      </c>
      <c r="G114" s="6">
        <f>[1]节奏总纲!S114</f>
        <v>1076.5918995603122</v>
      </c>
      <c r="H114" s="6">
        <f>[1]节奏总纲!T114</f>
        <v>583.16308722871599</v>
      </c>
      <c r="J114" s="6">
        <v>111</v>
      </c>
      <c r="K114" s="6">
        <f>[1]节奏总纲!W114</f>
        <v>146.99205127432651</v>
      </c>
      <c r="L114" s="6">
        <f>[1]节奏总纲!X114</f>
        <v>127.67892848059864</v>
      </c>
      <c r="M114" s="6">
        <f>[1]节奏总纲!Y114</f>
        <v>103.18896386651181</v>
      </c>
      <c r="N114" s="6">
        <f>[1]节奏总纲!Z114</f>
        <v>75.19949956031212</v>
      </c>
      <c r="O114" s="6">
        <f>[1]节奏总纲!AA114</f>
        <v>41.117487228716072</v>
      </c>
      <c r="Q114" s="6">
        <v>111</v>
      </c>
      <c r="R114" s="6">
        <f>[1]节奏总纲!AD114</f>
        <v>68.071211008105138</v>
      </c>
      <c r="S114" s="6">
        <f>[1]节奏总纲!AE114</f>
        <v>70.127815365673797</v>
      </c>
      <c r="T114" s="6">
        <f>[1]节奏总纲!AF114</f>
        <v>73.051543220271398</v>
      </c>
      <c r="U114" s="6">
        <f>[1]节奏总纲!AG114</f>
        <v>77.461998485874332</v>
      </c>
      <c r="V114" s="6">
        <f>[1]节奏总纲!AH114</f>
        <v>86.301784901840136</v>
      </c>
      <c r="AN114" s="6">
        <v>111</v>
      </c>
      <c r="AO114" s="6">
        <f>[1]节奏总纲!BA114</f>
        <v>38.72644921510345</v>
      </c>
      <c r="AP114" s="6">
        <f>[1]节奏总纲!BB114</f>
        <v>40.227268565386687</v>
      </c>
      <c r="AQ114" s="6">
        <f>[1]节奏总纲!BC114</f>
        <v>42.167148737437572</v>
      </c>
      <c r="AR114" s="6">
        <f>[1]节奏总纲!BD114</f>
        <v>44.908213165621142</v>
      </c>
      <c r="AS114" s="6">
        <f>[1]节奏总纲!BE114</f>
        <v>49.588147305704041</v>
      </c>
      <c r="BD114" s="6">
        <v>111</v>
      </c>
      <c r="BE114" s="6">
        <f>[1]节奏总纲!BX114</f>
        <v>58.946408675687671</v>
      </c>
      <c r="BF114" s="6">
        <f>[1]节奏总纲!BY114</f>
        <v>59.361287240722291</v>
      </c>
      <c r="BG114" s="6">
        <f>[1]节奏总纲!BZ114</f>
        <v>59.832224211633438</v>
      </c>
      <c r="BH114" s="6">
        <f>[1]节奏总纲!CA114</f>
        <v>60.326839752914957</v>
      </c>
      <c r="BI114" s="6">
        <f>[1]节奏总纲!CB114</f>
        <v>60.881867647056097</v>
      </c>
    </row>
    <row r="115" spans="2:61" x14ac:dyDescent="0.2">
      <c r="B115" s="6">
        <f>[1]节奏总纲!N115</f>
        <v>122</v>
      </c>
      <c r="C115" s="6">
        <v>112</v>
      </c>
      <c r="D115" s="6">
        <f>[1]节奏总纲!P115</f>
        <v>2351.5342310339256</v>
      </c>
      <c r="E115" s="6">
        <f>[1]节奏总纲!Q115</f>
        <v>2004.6829319564217</v>
      </c>
      <c r="F115" s="6">
        <f>[1]节奏总纲!R115</f>
        <v>1609.3900277196187</v>
      </c>
      <c r="G115" s="6">
        <f>[1]节奏总纲!S115</f>
        <v>1155.3087677069677</v>
      </c>
      <c r="H115" s="6">
        <f>[1]节奏总纲!T115</f>
        <v>623.15657122399034</v>
      </c>
      <c r="J115" s="6">
        <v>112</v>
      </c>
      <c r="K115" s="6">
        <f>[1]节奏总纲!W115</f>
        <v>157.54217975959909</v>
      </c>
      <c r="L115" s="6">
        <f>[1]节奏总纲!X115</f>
        <v>135.62110347582302</v>
      </c>
      <c r="M115" s="6">
        <f>[1]节奏总纲!Y115</f>
        <v>108.91886385310704</v>
      </c>
      <c r="N115" s="6">
        <f>[1]节奏总纲!Z115</f>
        <v>78.716868146655543</v>
      </c>
      <c r="O115" s="6">
        <f>[1]节奏总纲!AA115</f>
        <v>39.993483995274346</v>
      </c>
      <c r="Q115" s="6">
        <v>112</v>
      </c>
      <c r="R115" s="6">
        <f>[1]节奏总纲!AD115</f>
        <v>68.196246161507091</v>
      </c>
      <c r="S115" s="6">
        <f>[1]节奏总纲!AE115</f>
        <v>70.251823676214016</v>
      </c>
      <c r="T115" s="6">
        <f>[1]节奏总纲!AF115</f>
        <v>73.174668450093861</v>
      </c>
      <c r="U115" s="6">
        <f>[1]节奏总纲!AG115</f>
        <v>77.591077044244926</v>
      </c>
      <c r="V115" s="6">
        <f>[1]节奏总纲!AH115</f>
        <v>86.448788995190213</v>
      </c>
      <c r="AN115" s="6">
        <v>112</v>
      </c>
      <c r="AO115" s="6">
        <f>[1]节奏总纲!BA115</f>
        <v>38.789079741341368</v>
      </c>
      <c r="AP115" s="6">
        <f>[1]节奏总纲!BB115</f>
        <v>40.28554255651148</v>
      </c>
      <c r="AQ115" s="6">
        <f>[1]节奏总纲!BC115</f>
        <v>42.225003328982673</v>
      </c>
      <c r="AR115" s="6">
        <f>[1]节奏总纲!BD115</f>
        <v>44.972851781380903</v>
      </c>
      <c r="AS115" s="6">
        <f>[1]节奏总纲!BE115</f>
        <v>49.65012664269365</v>
      </c>
      <c r="BD115" s="6">
        <v>112</v>
      </c>
      <c r="BE115" s="6">
        <f>[1]节奏总纲!BX115</f>
        <v>59.404833394530556</v>
      </c>
      <c r="BF115" s="6">
        <f>[1]节奏总纲!BY115</f>
        <v>59.846737906797472</v>
      </c>
      <c r="BG115" s="6">
        <f>[1]节奏总纲!BZ115</f>
        <v>60.304169527518312</v>
      </c>
      <c r="BH115" s="6">
        <f>[1]节奏总纲!CA115</f>
        <v>60.81372235837329</v>
      </c>
      <c r="BI115" s="6">
        <f>[1]节奏总纲!CB115</f>
        <v>61.325402417517608</v>
      </c>
    </row>
    <row r="116" spans="2:61" x14ac:dyDescent="0.2">
      <c r="B116" s="6">
        <f>[1]节奏总纲!N116</f>
        <v>123</v>
      </c>
      <c r="C116" s="6">
        <v>113</v>
      </c>
      <c r="D116" s="6">
        <f>[1]节奏总纲!P116</f>
        <v>2520.3837585303886</v>
      </c>
      <c r="E116" s="6">
        <f>[1]节奏总纲!Q116</f>
        <v>2149.6353076505684</v>
      </c>
      <c r="F116" s="6">
        <f>[1]节奏总纲!R116</f>
        <v>1726.7149129691693</v>
      </c>
      <c r="G116" s="6">
        <f>[1]节奏总纲!S116</f>
        <v>1235.7441568074496</v>
      </c>
      <c r="H116" s="6">
        <f>[1]节奏总纲!T116</f>
        <v>665.63335062787564</v>
      </c>
      <c r="J116" s="6">
        <v>113</v>
      </c>
      <c r="K116" s="6">
        <f>[1]节奏总纲!W116</f>
        <v>168.849527496463</v>
      </c>
      <c r="L116" s="6">
        <f>[1]节奏总纲!X116</f>
        <v>144.95237569414667</v>
      </c>
      <c r="M116" s="6">
        <f>[1]节奏总纲!Y116</f>
        <v>117.32488524955056</v>
      </c>
      <c r="N116" s="6">
        <f>[1]节奏总纲!Z116</f>
        <v>80.435389100481871</v>
      </c>
      <c r="O116" s="6">
        <f>[1]节奏总纲!AA116</f>
        <v>42.476779403885303</v>
      </c>
      <c r="Q116" s="6">
        <v>113</v>
      </c>
      <c r="R116" s="6">
        <f>[1]节奏总纲!AD116</f>
        <v>68.321281314909029</v>
      </c>
      <c r="S116" s="6">
        <f>[1]节奏总纲!AE116</f>
        <v>70.375831986754235</v>
      </c>
      <c r="T116" s="6">
        <f>[1]节奏总纲!AF116</f>
        <v>73.297793679916325</v>
      </c>
      <c r="U116" s="6">
        <f>[1]节奏总纲!AG116</f>
        <v>77.720155602615534</v>
      </c>
      <c r="V116" s="6">
        <f>[1]节奏总纲!AH116</f>
        <v>86.595793088540304</v>
      </c>
      <c r="AN116" s="6">
        <v>113</v>
      </c>
      <c r="AO116" s="6">
        <f>[1]节奏总纲!BA116</f>
        <v>38.851710267579293</v>
      </c>
      <c r="AP116" s="6">
        <f>[1]节奏总纲!BB116</f>
        <v>40.343816547636273</v>
      </c>
      <c r="AQ116" s="6">
        <f>[1]节奏总纲!BC116</f>
        <v>42.282857920527782</v>
      </c>
      <c r="AR116" s="6">
        <f>[1]节奏总纲!BD116</f>
        <v>45.032359480672049</v>
      </c>
      <c r="AS116" s="6">
        <f>[1]节奏总纲!BE116</f>
        <v>49.712105979683258</v>
      </c>
      <c r="BD116" s="6">
        <v>113</v>
      </c>
      <c r="BE116" s="6">
        <f>[1]节奏总纲!BX116</f>
        <v>59.888345847910635</v>
      </c>
      <c r="BF116" s="6">
        <f>[1]节奏总纲!BY116</f>
        <v>60.315865619841162</v>
      </c>
      <c r="BG116" s="6">
        <f>[1]节奏总纲!BZ116</f>
        <v>60.787957794339562</v>
      </c>
      <c r="BH116" s="6">
        <f>[1]节奏总纲!CA116</f>
        <v>61.268918714801863</v>
      </c>
      <c r="BI116" s="6">
        <f>[1]节奏总纲!CB116</f>
        <v>61.779418699074547</v>
      </c>
    </row>
    <row r="117" spans="2:61" x14ac:dyDescent="0.2">
      <c r="B117" s="6">
        <f>[1]节奏总纲!N117</f>
        <v>124</v>
      </c>
      <c r="C117" s="6">
        <v>114</v>
      </c>
      <c r="D117" s="6">
        <f>[1]节奏总纲!P117</f>
        <v>2701.3522012628878</v>
      </c>
      <c r="E117" s="6">
        <f>[1]节奏总纲!Q117</f>
        <v>2304.5235628973696</v>
      </c>
      <c r="F117" s="6">
        <f>[1]节奏总纲!R117</f>
        <v>1846.3742295631837</v>
      </c>
      <c r="G117" s="6">
        <f>[1]节奏总纲!S117</f>
        <v>1319.3404150967945</v>
      </c>
      <c r="H117" s="6">
        <f>[1]节奏总纲!T117</f>
        <v>710.99589937239205</v>
      </c>
      <c r="J117" s="6">
        <v>114</v>
      </c>
      <c r="K117" s="6">
        <f>[1]节奏总纲!W117</f>
        <v>180.96844273249917</v>
      </c>
      <c r="L117" s="6">
        <f>[1]节奏总纲!X117</f>
        <v>154.88825524680124</v>
      </c>
      <c r="M117" s="6">
        <f>[1]节奏总纲!Y117</f>
        <v>119.6593165940144</v>
      </c>
      <c r="N117" s="6">
        <f>[1]节奏总纲!Z117</f>
        <v>83.59625828934486</v>
      </c>
      <c r="O117" s="6">
        <f>[1]节奏总纲!AA117</f>
        <v>45.362548744516403</v>
      </c>
      <c r="Q117" s="6">
        <v>114</v>
      </c>
      <c r="R117" s="6">
        <f>[1]节奏总纲!AD117</f>
        <v>68.446316468310982</v>
      </c>
      <c r="S117" s="6">
        <f>[1]节奏总纲!AE117</f>
        <v>70.499840297294455</v>
      </c>
      <c r="T117" s="6">
        <f>[1]节奏总纲!AF117</f>
        <v>73.420918909738774</v>
      </c>
      <c r="U117" s="6">
        <f>[1]节奏总纲!AG117</f>
        <v>77.849234160986143</v>
      </c>
      <c r="V117" s="6">
        <f>[1]节奏总纲!AH117</f>
        <v>86.742797181890381</v>
      </c>
      <c r="AN117" s="6">
        <v>114</v>
      </c>
      <c r="AO117" s="6">
        <f>[1]节奏总纲!BA117</f>
        <v>38.91434079381721</v>
      </c>
      <c r="AP117" s="6">
        <f>[1]节奏总纲!BB117</f>
        <v>40.402090538761065</v>
      </c>
      <c r="AQ117" s="6">
        <f>[1]节奏总纲!BC117</f>
        <v>42.340712512072891</v>
      </c>
      <c r="AR117" s="6">
        <f>[1]节奏总纲!BD117</f>
        <v>45.088151688727308</v>
      </c>
      <c r="AS117" s="6">
        <f>[1]节奏总纲!BE117</f>
        <v>49.774085316672867</v>
      </c>
      <c r="BD117" s="6">
        <v>114</v>
      </c>
      <c r="BE117" s="6">
        <f>[1]节奏总纲!BX117</f>
        <v>60.351265141991014</v>
      </c>
      <c r="BF117" s="6">
        <f>[1]节奏总纲!BY117</f>
        <v>60.79487602158224</v>
      </c>
      <c r="BG117" s="6">
        <f>[1]节奏总纲!BZ117</f>
        <v>61.243116472404502</v>
      </c>
      <c r="BH117" s="6">
        <f>[1]节奏总纲!CA117</f>
        <v>61.715681191539097</v>
      </c>
      <c r="BI117" s="6">
        <f>[1]节奏总纲!CB117</f>
        <v>62.228360857153817</v>
      </c>
    </row>
    <row r="118" spans="2:61" x14ac:dyDescent="0.2">
      <c r="B118" s="6">
        <f>[1]节奏总纲!N118</f>
        <v>125</v>
      </c>
      <c r="C118" s="6">
        <v>115</v>
      </c>
      <c r="D118" s="6">
        <f>[1]节奏总纲!P118</f>
        <v>2895.3093757400989</v>
      </c>
      <c r="E118" s="6">
        <f>[1]节奏总纲!Q118</f>
        <v>2463.0396859421021</v>
      </c>
      <c r="F118" s="6">
        <f>[1]节奏总纲!R118</f>
        <v>1969.9684992535633</v>
      </c>
      <c r="G118" s="6">
        <f>[1]节奏总纲!S118</f>
        <v>1407.1203566096881</v>
      </c>
      <c r="H118" s="6">
        <f>[1]节奏总纲!T118</f>
        <v>758.86058738147995</v>
      </c>
      <c r="J118" s="6">
        <v>115</v>
      </c>
      <c r="K118" s="6">
        <f>[1]节奏总纲!W118</f>
        <v>193.95717447721108</v>
      </c>
      <c r="L118" s="6">
        <f>[1]节奏总纲!X118</f>
        <v>158.51612304473247</v>
      </c>
      <c r="M118" s="6">
        <f>[1]节奏总纲!Y118</f>
        <v>123.59426969037963</v>
      </c>
      <c r="N118" s="6">
        <f>[1]节奏总纲!Z118</f>
        <v>87.779941512893629</v>
      </c>
      <c r="O118" s="6">
        <f>[1]节奏总纲!AA118</f>
        <v>47.864688009087899</v>
      </c>
      <c r="Q118" s="6">
        <v>115</v>
      </c>
      <c r="R118" s="6">
        <f>[1]节奏总纲!AD118</f>
        <v>68.571351621712935</v>
      </c>
      <c r="S118" s="6">
        <f>[1]节奏总纲!AE118</f>
        <v>70.623848607834674</v>
      </c>
      <c r="T118" s="6">
        <f>[1]节奏总纲!AF118</f>
        <v>73.544044139561237</v>
      </c>
      <c r="U118" s="6">
        <f>[1]节奏总纲!AG118</f>
        <v>77.978312719356751</v>
      </c>
      <c r="V118" s="6">
        <f>[1]节奏总纲!AH118</f>
        <v>86.889801275240458</v>
      </c>
      <c r="AN118" s="6">
        <v>115</v>
      </c>
      <c r="AO118" s="6">
        <f>[1]节奏总纲!BA118</f>
        <v>38.976971320055128</v>
      </c>
      <c r="AP118" s="6">
        <f>[1]节奏总纲!BB118</f>
        <v>40.460364529885858</v>
      </c>
      <c r="AQ118" s="6">
        <f>[1]节奏总纲!BC118</f>
        <v>42.398567103617999</v>
      </c>
      <c r="AR118" s="6">
        <f>[1]节奏总纲!BD118</f>
        <v>45.143943896782567</v>
      </c>
      <c r="AS118" s="6">
        <f>[1]节奏总纲!BE118</f>
        <v>49.836064653662483</v>
      </c>
      <c r="BD118" s="6">
        <v>115</v>
      </c>
      <c r="BE118" s="6">
        <f>[1]节奏总纲!BX118</f>
        <v>60.831133697131506</v>
      </c>
      <c r="BF118" s="6">
        <f>[1]节奏总纲!BY118</f>
        <v>61.24634276522368</v>
      </c>
      <c r="BG118" s="6">
        <f>[1]节奏总纲!BZ118</f>
        <v>61.683465384084933</v>
      </c>
      <c r="BH118" s="6">
        <f>[1]节奏总纲!CA118</f>
        <v>62.159685532497839</v>
      </c>
      <c r="BI118" s="6">
        <f>[1]节奏总纲!CB118</f>
        <v>62.670432709865914</v>
      </c>
    </row>
    <row r="119" spans="2:61" x14ac:dyDescent="0.2">
      <c r="B119" s="6">
        <f>[1]节奏总纲!N119</f>
        <v>126</v>
      </c>
      <c r="C119" s="6">
        <v>116</v>
      </c>
      <c r="D119" s="6">
        <f>[1]节奏总纲!P119</f>
        <v>3103.1875282132928</v>
      </c>
      <c r="E119" s="6">
        <f>[1]节奏总纲!Q119</f>
        <v>2636.7784427228348</v>
      </c>
      <c r="F119" s="6">
        <f>[1]节奏总纲!R119</f>
        <v>2108.9262441737537</v>
      </c>
      <c r="G119" s="6">
        <f>[1]节奏总纲!S119</f>
        <v>1509.0800949701243</v>
      </c>
      <c r="H119" s="6">
        <f>[1]节奏总纲!T119</f>
        <v>813.34545114470404</v>
      </c>
      <c r="J119" s="6">
        <v>116</v>
      </c>
      <c r="K119" s="6">
        <f>[1]节奏总纲!W119</f>
        <v>207.87815247319395</v>
      </c>
      <c r="L119" s="6">
        <f>[1]节奏总纲!X119</f>
        <v>173.73875678073273</v>
      </c>
      <c r="M119" s="6">
        <f>[1]节奏总纲!Y119</f>
        <v>138.95774492019041</v>
      </c>
      <c r="N119" s="6">
        <f>[1]节奏总纲!Z119</f>
        <v>101.95973836043618</v>
      </c>
      <c r="O119" s="6">
        <f>[1]节奏总纲!AA119</f>
        <v>54.484863763224098</v>
      </c>
      <c r="Q119" s="6">
        <v>116</v>
      </c>
      <c r="R119" s="6">
        <f>[1]节奏总纲!AD119</f>
        <v>68.696386775114874</v>
      </c>
      <c r="S119" s="6">
        <f>[1]节奏总纲!AE119</f>
        <v>70.747856918374893</v>
      </c>
      <c r="T119" s="6">
        <f>[1]节奏总纲!AF119</f>
        <v>73.667169369383686</v>
      </c>
      <c r="U119" s="6">
        <f>[1]节奏总纲!AG119</f>
        <v>78.10469841238104</v>
      </c>
      <c r="V119" s="6">
        <f>[1]节奏总纲!AH119</f>
        <v>87.033659382136349</v>
      </c>
      <c r="AN119" s="6">
        <v>116</v>
      </c>
      <c r="AO119" s="6">
        <f>[1]节奏总纲!BA119</f>
        <v>39.034165367506482</v>
      </c>
      <c r="AP119" s="6">
        <f>[1]节奏总纲!BB119</f>
        <v>40.518638521010644</v>
      </c>
      <c r="AQ119" s="6">
        <f>[1]节奏总纲!BC119</f>
        <v>42.456421695163108</v>
      </c>
      <c r="AR119" s="6">
        <f>[1]节奏总纲!BD119</f>
        <v>45.199736104837825</v>
      </c>
      <c r="AS119" s="6">
        <f>[1]节奏总纲!BE119</f>
        <v>49.898043990652091</v>
      </c>
      <c r="BD119" s="6">
        <v>116</v>
      </c>
      <c r="BE119" s="6">
        <f>[1]节奏总纲!BX119</f>
        <v>61.298477193800437</v>
      </c>
      <c r="BF119" s="6">
        <f>[1]节奏总纲!BY119</f>
        <v>61.71059773831081</v>
      </c>
      <c r="BG119" s="6">
        <f>[1]节奏总纲!BZ119</f>
        <v>62.154284734329579</v>
      </c>
      <c r="BH119" s="6">
        <f>[1]节奏总纲!CA119</f>
        <v>62.630528781601228</v>
      </c>
      <c r="BI119" s="6">
        <f>[1]节奏总纲!CB119</f>
        <v>63.150055056035825</v>
      </c>
    </row>
    <row r="120" spans="2:61" x14ac:dyDescent="0.2">
      <c r="B120" s="6">
        <f>[1]节奏总纲!N120</f>
        <v>127</v>
      </c>
      <c r="C120" s="6">
        <v>117</v>
      </c>
      <c r="D120" s="6">
        <f>[1]节奏总纲!P120</f>
        <v>3325.985815475135</v>
      </c>
      <c r="E120" s="6">
        <f>[1]节奏总纲!Q120</f>
        <v>2826.7553445723174</v>
      </c>
      <c r="F120" s="6">
        <f>[1]节奏总纲!R120</f>
        <v>2262.6681502677343</v>
      </c>
      <c r="G120" s="6">
        <f>[1]节奏总纲!S120</f>
        <v>1618.0920992286531</v>
      </c>
      <c r="H120" s="6">
        <f>[1]节奏总纲!T120</f>
        <v>873.07127656222303</v>
      </c>
      <c r="J120" s="6">
        <v>117</v>
      </c>
      <c r="K120" s="6">
        <f>[1]节奏总纲!W120</f>
        <v>222.79828726184223</v>
      </c>
      <c r="L120" s="6">
        <f>[1]节奏总纲!X120</f>
        <v>189.9769018494826</v>
      </c>
      <c r="M120" s="6">
        <f>[1]节奏总纲!Y120</f>
        <v>153.74190609398056</v>
      </c>
      <c r="N120" s="6">
        <f>[1]节奏总纲!Z120</f>
        <v>109.0120042585288</v>
      </c>
      <c r="O120" s="6">
        <f>[1]节奏总纲!AA120</f>
        <v>59.72582541751899</v>
      </c>
      <c r="Q120" s="6">
        <v>117</v>
      </c>
      <c r="R120" s="6">
        <f>[1]节奏总纲!AD120</f>
        <v>68.821421928516827</v>
      </c>
      <c r="S120" s="6">
        <f>[1]节奏总纲!AE120</f>
        <v>70.871865228915112</v>
      </c>
      <c r="T120" s="6">
        <f>[1]节奏总纲!AF120</f>
        <v>73.790294599206149</v>
      </c>
      <c r="U120" s="6">
        <f>[1]节奏总纲!AG120</f>
        <v>78.230540290975199</v>
      </c>
      <c r="V120" s="6">
        <f>[1]节奏总纲!AH120</f>
        <v>87.168098110592624</v>
      </c>
      <c r="AN120" s="6">
        <v>117</v>
      </c>
      <c r="AO120" s="6">
        <f>[1]节奏总纲!BA120</f>
        <v>39.088198074219406</v>
      </c>
      <c r="AP120" s="6">
        <f>[1]节奏总纲!BB120</f>
        <v>40.576912512135436</v>
      </c>
      <c r="AQ120" s="6">
        <f>[1]节奏总纲!BC120</f>
        <v>42.51427628670821</v>
      </c>
      <c r="AR120" s="6">
        <f>[1]节奏总纲!BD120</f>
        <v>45.255528312893091</v>
      </c>
      <c r="AS120" s="6">
        <f>[1]节奏总纲!BE120</f>
        <v>49.9600233276417</v>
      </c>
      <c r="BD120" s="6">
        <v>117</v>
      </c>
      <c r="BE120" s="6">
        <f>[1]节奏总纲!BX120</f>
        <v>61.774756475513705</v>
      </c>
      <c r="BF120" s="6">
        <f>[1]节奏总纲!BY120</f>
        <v>62.188581397582936</v>
      </c>
      <c r="BG120" s="6">
        <f>[1]节奏总纲!BZ120</f>
        <v>62.627597957455222</v>
      </c>
      <c r="BH120" s="6">
        <f>[1]节奏总纲!CA120</f>
        <v>63.115741365011118</v>
      </c>
      <c r="BI120" s="6">
        <f>[1]节奏总纲!CB120</f>
        <v>63.626729194306485</v>
      </c>
    </row>
    <row r="121" spans="2:61" x14ac:dyDescent="0.2">
      <c r="B121" s="6">
        <f>[1]节奏总纲!N121</f>
        <v>128</v>
      </c>
      <c r="C121" s="6">
        <v>118</v>
      </c>
      <c r="D121" s="6">
        <f>[1]节奏总纲!P121</f>
        <v>3564.7751072609281</v>
      </c>
      <c r="E121" s="6">
        <f>[1]节奏总纲!Q121</f>
        <v>3030.4153186825147</v>
      </c>
      <c r="F121" s="6">
        <f>[1]节奏总纲!R121</f>
        <v>2426.1859380017877</v>
      </c>
      <c r="G121" s="6">
        <f>[1]节奏总纲!S121</f>
        <v>1737.4713872789764</v>
      </c>
      <c r="H121" s="6">
        <f>[1]节奏总纲!T121</f>
        <v>936.10994316671975</v>
      </c>
      <c r="J121" s="6">
        <v>118</v>
      </c>
      <c r="K121" s="6">
        <f>[1]节奏总纲!W121</f>
        <v>238.78929178579301</v>
      </c>
      <c r="L121" s="6">
        <f>[1]节奏总纲!X121</f>
        <v>203.65997411019725</v>
      </c>
      <c r="M121" s="6">
        <f>[1]节奏总纲!Y121</f>
        <v>163.5177877340534</v>
      </c>
      <c r="N121" s="6">
        <f>[1]节奏总纲!Z121</f>
        <v>119.37928805032334</v>
      </c>
      <c r="O121" s="6">
        <f>[1]节奏总纲!AA121</f>
        <v>63.038666604496711</v>
      </c>
      <c r="Q121" s="6">
        <v>118</v>
      </c>
      <c r="R121" s="6">
        <f>[1]节奏总纲!AD121</f>
        <v>68.946457081918766</v>
      </c>
      <c r="S121" s="6">
        <f>[1]节奏总纲!AE121</f>
        <v>70.995873539455332</v>
      </c>
      <c r="T121" s="6">
        <f>[1]节奏总纲!AF121</f>
        <v>73.913419829028598</v>
      </c>
      <c r="U121" s="6">
        <f>[1]节奏总纲!AG121</f>
        <v>78.356382169569343</v>
      </c>
      <c r="V121" s="6">
        <f>[1]节奏总纲!AH121</f>
        <v>87.302536839048898</v>
      </c>
      <c r="AN121" s="6">
        <v>118</v>
      </c>
      <c r="AO121" s="6">
        <f>[1]节奏总纲!BA121</f>
        <v>39.14223078093233</v>
      </c>
      <c r="AP121" s="6">
        <f>[1]节奏总纲!BB121</f>
        <v>40.635186503260229</v>
      </c>
      <c r="AQ121" s="6">
        <f>[1]节奏总纲!BC121</f>
        <v>42.572130878253319</v>
      </c>
      <c r="AR121" s="6">
        <f>[1]节奏总纲!BD121</f>
        <v>45.31132052094835</v>
      </c>
      <c r="AS121" s="6">
        <f>[1]节奏总纲!BE121</f>
        <v>50.018998195299922</v>
      </c>
      <c r="BD121" s="6">
        <v>118</v>
      </c>
      <c r="BE121" s="6">
        <f>[1]节奏总纲!BX121</f>
        <v>62.246455046493132</v>
      </c>
      <c r="BF121" s="6">
        <f>[1]节奏总纲!BY121</f>
        <v>62.6588254638406</v>
      </c>
      <c r="BG121" s="6">
        <f>[1]节奏总纲!BZ121</f>
        <v>63.11320815441082</v>
      </c>
      <c r="BH121" s="6">
        <f>[1]节奏总纲!CA121</f>
        <v>63.592126738180539</v>
      </c>
      <c r="BI121" s="6">
        <f>[1]节奏总纲!CB121</f>
        <v>64.112208257096498</v>
      </c>
    </row>
    <row r="122" spans="2:61" x14ac:dyDescent="0.2">
      <c r="B122" s="6">
        <f>[1]节奏总纲!N122</f>
        <v>129</v>
      </c>
      <c r="C122" s="6">
        <v>119</v>
      </c>
      <c r="D122" s="6">
        <f>[1]节奏总纲!P122</f>
        <v>3820.7031333347636</v>
      </c>
      <c r="E122" s="6">
        <f>[1]节奏总纲!Q122</f>
        <v>3250.2721555278836</v>
      </c>
      <c r="F122" s="6">
        <f>[1]节奏总纲!R122</f>
        <v>2604.5733259943081</v>
      </c>
      <c r="G122" s="6">
        <f>[1]节奏总纲!S122</f>
        <v>1863.3569181273642</v>
      </c>
      <c r="H122" s="6">
        <f>[1]节奏总纲!T122</f>
        <v>1000.260080307041</v>
      </c>
      <c r="J122" s="6">
        <v>119</v>
      </c>
      <c r="K122" s="6">
        <f>[1]节奏总纲!W122</f>
        <v>255.92802607383555</v>
      </c>
      <c r="L122" s="6">
        <f>[1]节奏总纲!X122</f>
        <v>219.85683684536889</v>
      </c>
      <c r="M122" s="6">
        <f>[1]节奏总纲!Y122</f>
        <v>178.38738799252042</v>
      </c>
      <c r="N122" s="6">
        <f>[1]节奏总纲!Z122</f>
        <v>125.88553084838782</v>
      </c>
      <c r="O122" s="6">
        <f>[1]节奏总纲!AA122</f>
        <v>64.150137140321249</v>
      </c>
      <c r="Q122" s="6">
        <v>119</v>
      </c>
      <c r="R122" s="6">
        <f>[1]节奏总纲!AD122</f>
        <v>69.066704614192943</v>
      </c>
      <c r="S122" s="6">
        <f>[1]节奏总纲!AE122</f>
        <v>71.113087458015798</v>
      </c>
      <c r="T122" s="6">
        <f>[1]节奏总纲!AF122</f>
        <v>74.034200876118248</v>
      </c>
      <c r="U122" s="6">
        <f>[1]节奏总纲!AG122</f>
        <v>78.482224048163502</v>
      </c>
      <c r="V122" s="6">
        <f>[1]节奏总纲!AH122</f>
        <v>87.436975567505186</v>
      </c>
      <c r="AN122" s="6">
        <v>119</v>
      </c>
      <c r="AO122" s="6">
        <f>[1]节奏总纲!BA122</f>
        <v>39.196263487645254</v>
      </c>
      <c r="AP122" s="6">
        <f>[1]节奏总纲!BB122</f>
        <v>40.693460494385022</v>
      </c>
      <c r="AQ122" s="6">
        <f>[1]节奏总纲!BC122</f>
        <v>42.629985469798427</v>
      </c>
      <c r="AR122" s="6">
        <f>[1]节奏总纲!BD122</f>
        <v>45.367112729003608</v>
      </c>
      <c r="AS122" s="6">
        <f>[1]节奏总纲!BE122</f>
        <v>50.072514238398277</v>
      </c>
      <c r="BD122" s="6">
        <v>119</v>
      </c>
      <c r="BE122" s="6">
        <f>[1]节奏总纲!BX122</f>
        <v>62.719198446077925</v>
      </c>
      <c r="BF122" s="6">
        <f>[1]节奏总纲!BY122</f>
        <v>63.143850498495951</v>
      </c>
      <c r="BG122" s="6">
        <f>[1]节奏总纲!BZ122</f>
        <v>63.587780384292174</v>
      </c>
      <c r="BH122" s="6">
        <f>[1]节奏总纲!CA122</f>
        <v>64.081643983802394</v>
      </c>
      <c r="BI122" s="6">
        <f>[1]节奏总纲!CB122</f>
        <v>64.554656492906943</v>
      </c>
    </row>
    <row r="123" spans="2:61" x14ac:dyDescent="0.2">
      <c r="B123" s="6">
        <f>[1]节奏总纲!N123</f>
        <v>130</v>
      </c>
      <c r="C123" s="6">
        <v>120</v>
      </c>
      <c r="D123" s="6">
        <f>[1]节奏总纲!P123</f>
        <v>4095</v>
      </c>
      <c r="E123" s="6">
        <f>[1]节奏总纲!Q123</f>
        <v>3486.0735</v>
      </c>
      <c r="F123" s="6">
        <f>[1]节奏总纲!R123</f>
        <v>2791.971</v>
      </c>
      <c r="G123" s="6">
        <f>[1]节奏总纲!S123</f>
        <v>1988.5319999999999</v>
      </c>
      <c r="H123" s="6">
        <f>[1]节奏总纲!T123</f>
        <v>1067.9759999999999</v>
      </c>
      <c r="J123" s="6">
        <v>120</v>
      </c>
      <c r="K123" s="6">
        <f>[1]节奏总纲!W123</f>
        <v>274.29686666523639</v>
      </c>
      <c r="L123" s="6">
        <f>[1]节奏总纲!X123</f>
        <v>235.8013444721164</v>
      </c>
      <c r="M123" s="6">
        <f>[1]节奏总纲!Y123</f>
        <v>187.3976740056919</v>
      </c>
      <c r="N123" s="6">
        <f>[1]节奏总纲!Z123</f>
        <v>125.1750818726357</v>
      </c>
      <c r="O123" s="6">
        <f>[1]节奏总纲!AA123</f>
        <v>67.715919692958892</v>
      </c>
      <c r="Q123" s="6">
        <v>120</v>
      </c>
      <c r="R123" s="6">
        <f>[1]节奏总纲!AD123</f>
        <v>69.18336653741882</v>
      </c>
      <c r="S123" s="6">
        <f>[1]节奏总纲!AE123</f>
        <v>71.230067506391322</v>
      </c>
      <c r="T123" s="6">
        <f>[1]节奏总纲!AF123</f>
        <v>74.149428238300118</v>
      </c>
      <c r="U123" s="6">
        <f>[1]节奏总纲!AG123</f>
        <v>78.608065926757661</v>
      </c>
      <c r="V123" s="6">
        <f>[1]节奏总纲!AH123</f>
        <v>87.571414295961461</v>
      </c>
      <c r="AN123" s="6">
        <v>120</v>
      </c>
      <c r="AO123" s="6">
        <f>[1]节奏总纲!BA123</f>
        <v>39.250296194358178</v>
      </c>
      <c r="AP123" s="6">
        <f>[1]节奏总纲!BB123</f>
        <v>40.751734485509814</v>
      </c>
      <c r="AQ123" s="6">
        <f>[1]节奏总纲!BC123</f>
        <v>42.687840061343536</v>
      </c>
      <c r="AR123" s="6">
        <f>[1]节奏总纲!BD123</f>
        <v>45.422904937058867</v>
      </c>
      <c r="AS123" s="6">
        <f>[1]节奏总纲!BE123</f>
        <v>50.126030281496639</v>
      </c>
      <c r="BD123" s="6">
        <v>120</v>
      </c>
      <c r="BE123" s="6">
        <f>[1]节奏总纲!BX123</f>
        <v>63.195184230627639</v>
      </c>
      <c r="BF123" s="6">
        <f>[1]节奏总纲!BY123</f>
        <v>63.614335426471264</v>
      </c>
      <c r="BG123" s="6">
        <f>[1]节奏总纲!BZ123</f>
        <v>64.074598905166155</v>
      </c>
      <c r="BH123" s="6">
        <f>[1]节奏总纲!CA123</f>
        <v>64.513314878136029</v>
      </c>
      <c r="BI123" s="6">
        <f>[1]节奏总纲!CB123</f>
        <v>65.018752205023816</v>
      </c>
    </row>
    <row r="124" spans="2:61" x14ac:dyDescent="0.2">
      <c r="B124" s="6">
        <f>[1]节奏总纲!N124</f>
        <v>131</v>
      </c>
      <c r="C124" s="6">
        <v>121</v>
      </c>
      <c r="D124" s="6">
        <f>[1]节奏总纲!P124</f>
        <v>4388.9841025486576</v>
      </c>
      <c r="E124" s="6">
        <f>[1]节奏总纲!Q124</f>
        <v>3731.5142839868686</v>
      </c>
      <c r="F124" s="6">
        <f>[1]节奏总纲!R124</f>
        <v>2978.8035103997736</v>
      </c>
      <c r="G124" s="6">
        <f>[1]节奏总纲!S124</f>
        <v>2122.0738135822758</v>
      </c>
      <c r="H124" s="6">
        <f>[1]节奏总纲!T124</f>
        <v>1143.3303587139253</v>
      </c>
      <c r="J124" s="6">
        <v>121</v>
      </c>
      <c r="K124" s="6">
        <f>[1]节奏总纲!W124</f>
        <v>293.98410254865757</v>
      </c>
      <c r="L124" s="6">
        <f>[1]节奏总纲!X124</f>
        <v>245.44078398686861</v>
      </c>
      <c r="M124" s="6">
        <f>[1]节奏总纲!Y124</f>
        <v>186.83251039977358</v>
      </c>
      <c r="N124" s="6">
        <f>[1]节奏总纲!Z124</f>
        <v>133.54181358227584</v>
      </c>
      <c r="O124" s="6">
        <f>[1]节奏总纲!AA124</f>
        <v>75.354358713925421</v>
      </c>
      <c r="Q124" s="6">
        <v>121</v>
      </c>
      <c r="R124" s="6">
        <f>[1]节奏总纲!AD124</f>
        <v>69.300028460644711</v>
      </c>
      <c r="S124" s="6">
        <f>[1]节奏总纲!AE124</f>
        <v>71.347047554766846</v>
      </c>
      <c r="T124" s="6">
        <f>[1]节奏总纲!AF124</f>
        <v>74.264655600481987</v>
      </c>
      <c r="U124" s="6">
        <f>[1]节奏总纲!AG124</f>
        <v>78.733907805351805</v>
      </c>
      <c r="V124" s="6">
        <f>[1]节奏总纲!AH124</f>
        <v>87.705853024417735</v>
      </c>
      <c r="AN124" s="6">
        <v>121</v>
      </c>
      <c r="AO124" s="6">
        <f>[1]节奏总纲!BA124</f>
        <v>39.304328901071102</v>
      </c>
      <c r="AP124" s="6">
        <f>[1]节奏总纲!BB124</f>
        <v>40.810008476634607</v>
      </c>
      <c r="AQ124" s="6">
        <f>[1]节奏总纲!BC124</f>
        <v>42.745694652888645</v>
      </c>
      <c r="AR124" s="6">
        <f>[1]节奏总纲!BD124</f>
        <v>45.478697145114126</v>
      </c>
      <c r="AS124" s="6">
        <f>[1]节奏总纲!BE124</f>
        <v>50.179546324595002</v>
      </c>
      <c r="BD124" s="6">
        <v>121</v>
      </c>
      <c r="BE124" s="6">
        <f>[1]节奏总纲!BX124</f>
        <v>63.664443944555515</v>
      </c>
      <c r="BF124" s="6">
        <f>[1]节奏总纲!BY124</f>
        <v>64.08992124447893</v>
      </c>
      <c r="BG124" s="6">
        <f>[1]节奏总纲!BZ124</f>
        <v>64.504131448162894</v>
      </c>
      <c r="BH124" s="6">
        <f>[1]节奏总纲!CA124</f>
        <v>64.973838755872734</v>
      </c>
      <c r="BI124" s="6">
        <f>[1]节奏总纲!CB124</f>
        <v>65.467913166257659</v>
      </c>
    </row>
    <row r="125" spans="2:61" x14ac:dyDescent="0.2">
      <c r="B125" s="6">
        <f>[1]节奏总纲!N125</f>
        <v>132</v>
      </c>
      <c r="C125" s="6">
        <v>122</v>
      </c>
      <c r="D125" s="6">
        <f>[1]节奏总纲!P125</f>
        <v>4704.0684620678521</v>
      </c>
      <c r="E125" s="6">
        <f>[1]节奏总纲!Q125</f>
        <v>3989.5204626797454</v>
      </c>
      <c r="F125" s="6">
        <f>[1]节奏总纲!R125</f>
        <v>3183.7135351275219</v>
      </c>
      <c r="G125" s="6">
        <f>[1]节奏总纲!S125</f>
        <v>2271.1242534863591</v>
      </c>
      <c r="H125" s="6">
        <f>[1]节奏总纲!T125</f>
        <v>1223.9986138300551</v>
      </c>
      <c r="J125" s="6">
        <v>122</v>
      </c>
      <c r="K125" s="6">
        <f>[1]节奏总纲!W125</f>
        <v>315.08435951919455</v>
      </c>
      <c r="L125" s="6">
        <f>[1]节奏总纲!X125</f>
        <v>258.0061786928768</v>
      </c>
      <c r="M125" s="6">
        <f>[1]节奏总纲!Y125</f>
        <v>204.91002472774835</v>
      </c>
      <c r="N125" s="6">
        <f>[1]节奏总纲!Z125</f>
        <v>149.05043990408331</v>
      </c>
      <c r="O125" s="6">
        <f>[1]节奏总纲!AA125</f>
        <v>80.668255116129785</v>
      </c>
      <c r="Q125" s="6">
        <v>122</v>
      </c>
      <c r="R125" s="6">
        <f>[1]节奏总纲!AD125</f>
        <v>69.416690383870588</v>
      </c>
      <c r="S125" s="6">
        <f>[1]节奏总纲!AE125</f>
        <v>71.46402760314237</v>
      </c>
      <c r="T125" s="6">
        <f>[1]节奏总纲!AF125</f>
        <v>74.379882962663856</v>
      </c>
      <c r="U125" s="6">
        <f>[1]节奏总纲!AG125</f>
        <v>78.859749683945964</v>
      </c>
      <c r="V125" s="6">
        <f>[1]节奏总纲!AH125</f>
        <v>87.840291752874009</v>
      </c>
      <c r="AN125" s="6">
        <v>122</v>
      </c>
      <c r="AO125" s="6">
        <f>[1]节奏总纲!BA125</f>
        <v>39.358361607784026</v>
      </c>
      <c r="AP125" s="6">
        <f>[1]节奏总纲!BB125</f>
        <v>40.8682824677594</v>
      </c>
      <c r="AQ125" s="6">
        <f>[1]节奏总纲!BC125</f>
        <v>42.803549244433754</v>
      </c>
      <c r="AR125" s="6">
        <f>[1]节奏总纲!BD125</f>
        <v>45.534489353169384</v>
      </c>
      <c r="AS125" s="6">
        <f>[1]节奏总纲!BE125</f>
        <v>50.233062367693357</v>
      </c>
      <c r="BD125" s="6">
        <v>122</v>
      </c>
      <c r="BE125" s="6">
        <f>[1]节奏总纲!BX125</f>
        <v>64.144650363204718</v>
      </c>
      <c r="BF125" s="6">
        <f>[1]节奏总纲!BY125</f>
        <v>64.534793164008732</v>
      </c>
      <c r="BG125" s="6">
        <f>[1]节奏总纲!BZ125</f>
        <v>64.975224641839446</v>
      </c>
      <c r="BH125" s="6">
        <f>[1]节奏总纲!CA125</f>
        <v>65.421609454055499</v>
      </c>
      <c r="BI125" s="6">
        <f>[1]节奏总纲!CB125</f>
        <v>65.948748404290441</v>
      </c>
    </row>
    <row r="126" spans="2:61" x14ac:dyDescent="0.2">
      <c r="B126" s="6">
        <f>[1]节奏总纲!N126</f>
        <v>133</v>
      </c>
      <c r="C126" s="6">
        <v>123</v>
      </c>
      <c r="D126" s="6">
        <f>[1]节奏总纲!P126</f>
        <v>5041.7675170607781</v>
      </c>
      <c r="E126" s="6">
        <f>[1]节奏总纲!Q126</f>
        <v>4275.9230312192458</v>
      </c>
      <c r="F126" s="6">
        <f>[1]节奏总纲!R126</f>
        <v>3419.8309068223257</v>
      </c>
      <c r="G126" s="6">
        <f>[1]节奏总纲!S126</f>
        <v>2442.7363620159467</v>
      </c>
      <c r="H126" s="6">
        <f>[1]节奏总纲!T126</f>
        <v>1316.4054987045693</v>
      </c>
      <c r="J126" s="6">
        <v>123</v>
      </c>
      <c r="K126" s="6">
        <f>[1]节奏总纲!W126</f>
        <v>337.69905499292599</v>
      </c>
      <c r="L126" s="6">
        <f>[1]节奏总纲!X126</f>
        <v>286.40256853950041</v>
      </c>
      <c r="M126" s="6">
        <f>[1]节奏总纲!Y126</f>
        <v>236.11737169480375</v>
      </c>
      <c r="N126" s="6">
        <f>[1]节奏总纲!Z126</f>
        <v>171.61210852958766</v>
      </c>
      <c r="O126" s="6">
        <f>[1]节奏总纲!AA126</f>
        <v>92.406884874514162</v>
      </c>
      <c r="Q126" s="6">
        <v>123</v>
      </c>
      <c r="R126" s="6">
        <f>[1]节奏总纲!AD126</f>
        <v>69.533352307096465</v>
      </c>
      <c r="S126" s="6">
        <f>[1]节奏总纲!AE126</f>
        <v>71.581007651517908</v>
      </c>
      <c r="T126" s="6">
        <f>[1]节奏总纲!AF126</f>
        <v>74.495110324845726</v>
      </c>
      <c r="U126" s="6">
        <f>[1]节奏总纲!AG126</f>
        <v>78.985591562540122</v>
      </c>
      <c r="V126" s="6">
        <f>[1]节奏总纲!AH126</f>
        <v>87.974730481330297</v>
      </c>
      <c r="AN126" s="6">
        <v>123</v>
      </c>
      <c r="AO126" s="6">
        <f>[1]节奏总纲!BA126</f>
        <v>39.41239431449695</v>
      </c>
      <c r="AP126" s="6">
        <f>[1]节奏总纲!BB126</f>
        <v>40.926556458884193</v>
      </c>
      <c r="AQ126" s="6">
        <f>[1]节奏总纲!BC126</f>
        <v>42.861403835978855</v>
      </c>
      <c r="AR126" s="6">
        <f>[1]节奏总纲!BD126</f>
        <v>45.590281561224643</v>
      </c>
      <c r="AS126" s="6">
        <f>[1]节奏总纲!BE126</f>
        <v>50.286578410791719</v>
      </c>
      <c r="BD126" s="6">
        <v>123</v>
      </c>
      <c r="BE126" s="6">
        <f>[1]节奏总纲!BX126</f>
        <v>64.610477430073331</v>
      </c>
      <c r="BF126" s="6">
        <f>[1]节奏总纲!BY126</f>
        <v>65.024741214672602</v>
      </c>
      <c r="BG126" s="6">
        <f>[1]节奏总纲!BZ126</f>
        <v>65.447726095039712</v>
      </c>
      <c r="BH126" s="6">
        <f>[1]节奏总纲!CA126</f>
        <v>65.933069314785968</v>
      </c>
      <c r="BI126" s="6">
        <f>[1]节奏总纲!CB126</f>
        <v>66.431751354934946</v>
      </c>
    </row>
    <row r="127" spans="2:61" x14ac:dyDescent="0.2">
      <c r="B127" s="6">
        <f>[1]节奏总纲!N127</f>
        <v>134</v>
      </c>
      <c r="C127" s="6">
        <v>124</v>
      </c>
      <c r="D127" s="6">
        <f>[1]节奏总纲!P127</f>
        <v>5403.704402525771</v>
      </c>
      <c r="E127" s="6">
        <f>[1]节奏总纲!Q127</f>
        <v>4591.5276308261473</v>
      </c>
      <c r="F127" s="6">
        <f>[1]节奏总纲!R127</f>
        <v>3671.276771076009</v>
      </c>
      <c r="G127" s="6">
        <f>[1]节奏总纲!S127</f>
        <v>2624.0388578665143</v>
      </c>
      <c r="H127" s="6">
        <f>[1]节奏总纲!T127</f>
        <v>1415.7705534617521</v>
      </c>
      <c r="J127" s="6">
        <v>124</v>
      </c>
      <c r="K127" s="6">
        <f>[1]节奏总纲!W127</f>
        <v>361.93688546499288</v>
      </c>
      <c r="L127" s="6">
        <f>[1]节奏总纲!X127</f>
        <v>315.6045996069015</v>
      </c>
      <c r="M127" s="6">
        <f>[1]节奏总纲!Y127</f>
        <v>251.44586425368334</v>
      </c>
      <c r="N127" s="6">
        <f>[1]节奏总纲!Z127</f>
        <v>181.30249585056754</v>
      </c>
      <c r="O127" s="6">
        <f>[1]节奏总纲!AA127</f>
        <v>99.365054757182861</v>
      </c>
      <c r="Q127" s="6">
        <v>124</v>
      </c>
      <c r="R127" s="6">
        <f>[1]节奏总纲!AD127</f>
        <v>69.650014230322356</v>
      </c>
      <c r="S127" s="6">
        <f>[1]节奏总纲!AE127</f>
        <v>71.697987699893432</v>
      </c>
      <c r="T127" s="6">
        <f>[1]节奏总纲!AF127</f>
        <v>74.610337687027609</v>
      </c>
      <c r="U127" s="6">
        <f>[1]节奏总纲!AG127</f>
        <v>79.104601412347151</v>
      </c>
      <c r="V127" s="6">
        <f>[1]节奏总纲!AH127</f>
        <v>88.109271506528316</v>
      </c>
      <c r="AN127" s="6">
        <v>124</v>
      </c>
      <c r="AO127" s="6">
        <f>[1]节奏总纲!BA127</f>
        <v>39.466427021209874</v>
      </c>
      <c r="AP127" s="6">
        <f>[1]节奏总纲!BB127</f>
        <v>40.984830450008978</v>
      </c>
      <c r="AQ127" s="6">
        <f>[1]节奏总纲!BC127</f>
        <v>42.919258427523964</v>
      </c>
      <c r="AR127" s="6">
        <f>[1]节奏总纲!BD127</f>
        <v>45.646073769279901</v>
      </c>
      <c r="AS127" s="6">
        <f>[1]节奏总纲!BE127</f>
        <v>50.340094453890082</v>
      </c>
      <c r="BD127" s="6">
        <v>124</v>
      </c>
      <c r="BE127" s="6">
        <f>[1]节奏总纲!BX127</f>
        <v>65.094839190509248</v>
      </c>
      <c r="BF127" s="6">
        <f>[1]节奏总纲!BY127</f>
        <v>65.495043356939604</v>
      </c>
      <c r="BG127" s="6">
        <f>[1]节奏总纲!BZ127</f>
        <v>65.947319695259623</v>
      </c>
      <c r="BH127" s="6">
        <f>[1]节奏总纲!CA127</f>
        <v>66.409155912065103</v>
      </c>
      <c r="BI127" s="6">
        <f>[1]节奏总纲!CB127</f>
        <v>66.943644127984214</v>
      </c>
    </row>
    <row r="128" spans="2:61" x14ac:dyDescent="0.2">
      <c r="B128" s="6">
        <f>[1]节奏总纲!N128</f>
        <v>135</v>
      </c>
      <c r="C128" s="6">
        <v>125</v>
      </c>
      <c r="D128" s="6">
        <f>[1]节奏总纲!P128</f>
        <v>5791.6187514801986</v>
      </c>
      <c r="E128" s="6">
        <f>[1]节奏总纲!Q128</f>
        <v>4918.821805632133</v>
      </c>
      <c r="F128" s="6">
        <f>[1]节奏总纲!R128</f>
        <v>3940.0382366319791</v>
      </c>
      <c r="G128" s="6">
        <f>[1]节奏总纲!S128</f>
        <v>2816.4641988448207</v>
      </c>
      <c r="H128" s="6">
        <f>[1]节奏总纲!T128</f>
        <v>1509.8750085108877</v>
      </c>
      <c r="J128" s="6">
        <v>125</v>
      </c>
      <c r="K128" s="6">
        <f>[1]节奏总纲!W128</f>
        <v>387.91434895442762</v>
      </c>
      <c r="L128" s="6">
        <f>[1]节奏总纲!X128</f>
        <v>327.29417480598568</v>
      </c>
      <c r="M128" s="6">
        <f>[1]节奏总纲!Y128</f>
        <v>268.76146555597006</v>
      </c>
      <c r="N128" s="6">
        <f>[1]节奏总纲!Z128</f>
        <v>192.42534097830639</v>
      </c>
      <c r="O128" s="6">
        <f>[1]节奏总纲!AA128</f>
        <v>94.104455049135595</v>
      </c>
      <c r="Q128" s="6">
        <v>125</v>
      </c>
      <c r="R128" s="6">
        <f>[1]节奏总纲!AD128</f>
        <v>69.766676153548232</v>
      </c>
      <c r="S128" s="6">
        <f>[1]节奏总纲!AE128</f>
        <v>71.814967748268955</v>
      </c>
      <c r="T128" s="6">
        <f>[1]节奏总纲!AF128</f>
        <v>74.725565049209479</v>
      </c>
      <c r="U128" s="6">
        <f>[1]节奏总纲!AG128</f>
        <v>79.222727875098187</v>
      </c>
      <c r="V128" s="6">
        <f>[1]节奏总纲!AH128</f>
        <v>88.243836210467165</v>
      </c>
      <c r="AN128" s="6">
        <v>125</v>
      </c>
      <c r="AO128" s="6">
        <f>[1]节奏总纲!BA128</f>
        <v>39.520459727922798</v>
      </c>
      <c r="AP128" s="6">
        <f>[1]节奏总纲!BB128</f>
        <v>41.037193447861313</v>
      </c>
      <c r="AQ128" s="6">
        <f>[1]节奏总纲!BC128</f>
        <v>42.977113019069073</v>
      </c>
      <c r="AR128" s="6">
        <f>[1]节奏总纲!BD128</f>
        <v>45.701865977335167</v>
      </c>
      <c r="AS128" s="6">
        <f>[1]节奏总纲!BE128</f>
        <v>50.393610496988437</v>
      </c>
      <c r="BD128" s="6">
        <v>125</v>
      </c>
      <c r="BE128" s="6">
        <f>[1]节奏总纲!BX128</f>
        <v>65.557283526381681</v>
      </c>
      <c r="BF128" s="6">
        <f>[1]节奏总纲!BY128</f>
        <v>65.98276486592421</v>
      </c>
      <c r="BG128" s="6">
        <f>[1]节奏总纲!BZ128</f>
        <v>66.4159903320772</v>
      </c>
      <c r="BH128" s="6">
        <f>[1]节奏总纲!CA128</f>
        <v>66.904808743128513</v>
      </c>
      <c r="BI128" s="6">
        <f>[1]节奏总纲!CB128</f>
        <v>67.370305760801529</v>
      </c>
    </row>
    <row r="129" spans="2:61" x14ac:dyDescent="0.2">
      <c r="B129" s="6">
        <f>[1]节奏总纲!N129</f>
        <v>136</v>
      </c>
      <c r="C129" s="6">
        <v>126</v>
      </c>
      <c r="D129" s="6">
        <f>[1]节奏总纲!P129</f>
        <v>6207.3750564265865</v>
      </c>
      <c r="E129" s="6">
        <f>[1]节奏总纲!Q129</f>
        <v>5279.3724854908123</v>
      </c>
      <c r="F129" s="6">
        <f>[1]节奏总纲!R129</f>
        <v>4225.9809384152195</v>
      </c>
      <c r="G129" s="6">
        <f>[1]节奏总纲!S129</f>
        <v>3006.8524773330387</v>
      </c>
      <c r="H129" s="6">
        <f>[1]节奏总纲!T129</f>
        <v>1610.1930896370566</v>
      </c>
      <c r="J129" s="6">
        <v>126</v>
      </c>
      <c r="K129" s="6">
        <f>[1]节奏总纲!W129</f>
        <v>415.7563049463879</v>
      </c>
      <c r="L129" s="6">
        <f>[1]节奏总纲!X129</f>
        <v>360.55067985867936</v>
      </c>
      <c r="M129" s="6">
        <f>[1]节奏总纲!Y129</f>
        <v>285.94270178324041</v>
      </c>
      <c r="N129" s="6">
        <f>[1]节奏总纲!Z129</f>
        <v>190.38827848821802</v>
      </c>
      <c r="O129" s="6">
        <f>[1]节奏总纲!AA129</f>
        <v>100.31808112616886</v>
      </c>
      <c r="Q129" s="6">
        <v>126</v>
      </c>
      <c r="R129" s="6">
        <f>[1]节奏总纲!AD129</f>
        <v>69.883338076774123</v>
      </c>
      <c r="S129" s="6">
        <f>[1]节奏总纲!AE129</f>
        <v>71.931947796644479</v>
      </c>
      <c r="T129" s="6">
        <f>[1]节奏总纲!AF129</f>
        <v>74.840792411391348</v>
      </c>
      <c r="U129" s="6">
        <f>[1]节奏总纲!AG129</f>
        <v>79.340854337849223</v>
      </c>
      <c r="V129" s="6">
        <f>[1]节奏总纲!AH129</f>
        <v>88.378400914406001</v>
      </c>
      <c r="AN129" s="6">
        <v>126</v>
      </c>
      <c r="AO129" s="6">
        <f>[1]节奏总纲!BA129</f>
        <v>39.574492434635722</v>
      </c>
      <c r="AP129" s="6">
        <f>[1]节奏总纲!BB129</f>
        <v>41.087476216725996</v>
      </c>
      <c r="AQ129" s="6">
        <f>[1]节奏总纲!BC129</f>
        <v>43.030177309109042</v>
      </c>
      <c r="AR129" s="6">
        <f>[1]节奏总纲!BD129</f>
        <v>45.757658185390426</v>
      </c>
      <c r="AS129" s="6">
        <f>[1]节奏总纲!BE129</f>
        <v>50.447126540086799</v>
      </c>
      <c r="BD129" s="6">
        <v>126</v>
      </c>
      <c r="BE129" s="6">
        <f>[1]节奏总纲!BX129</f>
        <v>66.045736622847244</v>
      </c>
      <c r="BF129" s="6">
        <f>[1]节奏总纲!BY129</f>
        <v>66.44946074184756</v>
      </c>
      <c r="BG129" s="6">
        <f>[1]节奏总纲!BZ129</f>
        <v>66.907014743381254</v>
      </c>
      <c r="BH129" s="6">
        <f>[1]节奏总纲!CA129</f>
        <v>67.341591574598297</v>
      </c>
      <c r="BI129" s="6">
        <f>[1]节奏总纲!CB129</f>
        <v>67.816988171637291</v>
      </c>
    </row>
    <row r="130" spans="2:61" x14ac:dyDescent="0.2">
      <c r="B130" s="6">
        <f>[1]节奏总纲!N130</f>
        <v>137</v>
      </c>
      <c r="C130" s="6">
        <v>127</v>
      </c>
      <c r="D130" s="6">
        <f>[1]节奏总纲!P130</f>
        <v>6652.971630950271</v>
      </c>
      <c r="E130" s="6">
        <f>[1]节奏总纲!Q130</f>
        <v>5658.3523721232059</v>
      </c>
      <c r="F130" s="6">
        <f>[1]节奏总纲!R130</f>
        <v>4508.7188742949984</v>
      </c>
      <c r="G130" s="6">
        <f>[1]节奏总纲!S130</f>
        <v>3203.4058403025556</v>
      </c>
      <c r="H130" s="6">
        <f>[1]节奏总纲!T130</f>
        <v>1719.793166600645</v>
      </c>
      <c r="J130" s="6">
        <v>127</v>
      </c>
      <c r="K130" s="6">
        <f>[1]节奏总纲!W130</f>
        <v>445.59657452368447</v>
      </c>
      <c r="L130" s="6">
        <f>[1]节奏总纲!X130</f>
        <v>378.97988663239357</v>
      </c>
      <c r="M130" s="6">
        <f>[1]节奏总纲!Y130</f>
        <v>282.73793587977889</v>
      </c>
      <c r="N130" s="6">
        <f>[1]节奏总纲!Z130</f>
        <v>196.55336296951691</v>
      </c>
      <c r="O130" s="6">
        <f>[1]节奏总纲!AA130</f>
        <v>109.60007696358844</v>
      </c>
      <c r="Q130" s="6">
        <v>127</v>
      </c>
      <c r="R130" s="6">
        <f>[1]节奏总纲!AD130</f>
        <v>70</v>
      </c>
      <c r="S130" s="6">
        <f>[1]节奏总纲!AE130</f>
        <v>72.047345051940553</v>
      </c>
      <c r="T130" s="6">
        <f>[1]节奏总纲!AF130</f>
        <v>74.956019773573217</v>
      </c>
      <c r="U130" s="6">
        <f>[1]节奏总纲!AG130</f>
        <v>79.458980800600258</v>
      </c>
      <c r="V130" s="6">
        <f>[1]节奏总纲!AH130</f>
        <v>88.51296561834485</v>
      </c>
      <c r="AN130" s="6">
        <v>127</v>
      </c>
      <c r="AO130" s="6">
        <f>[1]节奏总纲!BA130</f>
        <v>39.628525141348646</v>
      </c>
      <c r="AP130" s="6">
        <f>[1]节奏总纲!BB130</f>
        <v>41.137758985590679</v>
      </c>
      <c r="AQ130" s="6">
        <f>[1]节奏总纲!BC130</f>
        <v>43.080106253688569</v>
      </c>
      <c r="AR130" s="6">
        <f>[1]节奏总纲!BD130</f>
        <v>45.813450393445684</v>
      </c>
      <c r="AS130" s="6">
        <f>[1]节奏总纲!BE130</f>
        <v>50.500642583185162</v>
      </c>
      <c r="BD130" s="6">
        <v>127</v>
      </c>
      <c r="BE130" s="6">
        <f>[1]节奏总纲!BX130</f>
        <v>66.504847055084383</v>
      </c>
      <c r="BF130" s="6">
        <f>[1]节奏总纲!BY130</f>
        <v>66.937552520119667</v>
      </c>
      <c r="BG130" s="6">
        <f>[1]节奏总纲!BZ130</f>
        <v>67.339276425805934</v>
      </c>
      <c r="BH130" s="6">
        <f>[1]节奏总纲!CA130</f>
        <v>67.779184324795935</v>
      </c>
      <c r="BI130" s="6">
        <f>[1]节奏总纲!CB130</f>
        <v>68.263631118638116</v>
      </c>
    </row>
    <row r="131" spans="2:61" x14ac:dyDescent="0.2">
      <c r="B131" s="6">
        <f>[1]节奏总纲!N131</f>
        <v>138</v>
      </c>
      <c r="C131" s="6">
        <v>128</v>
      </c>
      <c r="D131" s="6">
        <f>[1]节奏总纲!P131</f>
        <v>7130.5502145218443</v>
      </c>
      <c r="E131" s="6">
        <f>[1]节奏总纲!Q131</f>
        <v>6036.010756592741</v>
      </c>
      <c r="F131" s="6">
        <f>[1]节奏总纲!R131</f>
        <v>4805.9908445877236</v>
      </c>
      <c r="G131" s="6">
        <f>[1]节奏总纲!S131</f>
        <v>3419.0988278632244</v>
      </c>
      <c r="H131" s="6">
        <f>[1]节奏总纲!T131</f>
        <v>1838.9689003251838</v>
      </c>
      <c r="J131" s="6">
        <v>128</v>
      </c>
      <c r="K131" s="6">
        <f>[1]节奏总纲!W131</f>
        <v>477.57858357157329</v>
      </c>
      <c r="L131" s="6">
        <f>[1]节奏总纲!X131</f>
        <v>377.65838446953512</v>
      </c>
      <c r="M131" s="6">
        <f>[1]节奏总纲!Y131</f>
        <v>297.2719702927252</v>
      </c>
      <c r="N131" s="6">
        <f>[1]节奏总纲!Z131</f>
        <v>215.69298756066883</v>
      </c>
      <c r="O131" s="6">
        <f>[1]节奏总纲!AA131</f>
        <v>119.17573372453876</v>
      </c>
      <c r="Q131" s="6">
        <v>128</v>
      </c>
      <c r="R131" s="6">
        <f>[1]节奏总纲!AD131</f>
        <v>70.108849423225877</v>
      </c>
      <c r="S131" s="6">
        <f>[1]节奏总纲!AE131</f>
        <v>72.160540850040434</v>
      </c>
      <c r="T131" s="6">
        <f>[1]节奏总纲!AF131</f>
        <v>75.067682921736733</v>
      </c>
      <c r="U131" s="6">
        <f>[1]节奏总纲!AG131</f>
        <v>79.577107263351294</v>
      </c>
      <c r="V131" s="6">
        <f>[1]节奏总纲!AH131</f>
        <v>88.6475303222837</v>
      </c>
      <c r="AN131" s="6">
        <v>128</v>
      </c>
      <c r="AO131" s="6">
        <f>[1]节奏总纲!BA131</f>
        <v>39.68255784806157</v>
      </c>
      <c r="AP131" s="6">
        <f>[1]节奏总纲!BB131</f>
        <v>41.188041754455355</v>
      </c>
      <c r="AQ131" s="6">
        <f>[1]节奏总纲!BC131</f>
        <v>43.130035198268104</v>
      </c>
      <c r="AR131" s="6">
        <f>[1]节奏总纲!BD131</f>
        <v>45.869242601500943</v>
      </c>
      <c r="AS131" s="6">
        <f>[1]节奏总纲!BE131</f>
        <v>50.554158626283517</v>
      </c>
      <c r="BD131" s="6">
        <v>128</v>
      </c>
      <c r="BE131" s="6">
        <f>[1]节奏总纲!BX131</f>
        <v>66.996909432729709</v>
      </c>
      <c r="BF131" s="6">
        <f>[1]节奏总纲!BY131</f>
        <v>67.366421618366019</v>
      </c>
      <c r="BG131" s="6">
        <f>[1]节奏总纲!BZ131</f>
        <v>67.780493532013153</v>
      </c>
      <c r="BH131" s="6">
        <f>[1]节奏总纲!CA131</f>
        <v>68.224205790273416</v>
      </c>
      <c r="BI131" s="6">
        <f>[1]节奏总纲!CB131</f>
        <v>68.722305062357819</v>
      </c>
    </row>
    <row r="132" spans="2:61" x14ac:dyDescent="0.2">
      <c r="B132" s="6">
        <f>[1]节奏总纲!N132</f>
        <v>139</v>
      </c>
      <c r="C132" s="6">
        <v>129</v>
      </c>
      <c r="D132" s="6">
        <f>[1]节奏总纲!P132</f>
        <v>7642.4062666695281</v>
      </c>
      <c r="E132" s="6">
        <f>[1]节奏总纲!Q132</f>
        <v>6469.2969047357556</v>
      </c>
      <c r="F132" s="6">
        <f>[1]节奏总纲!R132</f>
        <v>5159.388470628599</v>
      </c>
      <c r="G132" s="6">
        <f>[1]节奏总纲!S132</f>
        <v>3676.7616548947103</v>
      </c>
      <c r="H132" s="6">
        <f>[1]节奏总纲!T132</f>
        <v>1975.5620199340731</v>
      </c>
      <c r="J132" s="6">
        <v>129</v>
      </c>
      <c r="K132" s="6">
        <f>[1]节奏总纲!W132</f>
        <v>511.85605214768384</v>
      </c>
      <c r="L132" s="6">
        <f>[1]节奏总纲!X132</f>
        <v>433.28614814301454</v>
      </c>
      <c r="M132" s="6">
        <f>[1]节奏总纲!Y132</f>
        <v>353.39762604087537</v>
      </c>
      <c r="N132" s="6">
        <f>[1]节奏总纲!Z132</f>
        <v>257.6628270314859</v>
      </c>
      <c r="O132" s="6">
        <f>[1]节奏总纲!AA132</f>
        <v>136.59311960888931</v>
      </c>
      <c r="Q132" s="6">
        <v>129</v>
      </c>
      <c r="R132" s="6">
        <f>[1]节奏总纲!AD132</f>
        <v>70.217698846451768</v>
      </c>
      <c r="S132" s="6">
        <f>[1]节奏总纲!AE132</f>
        <v>72.273736648140314</v>
      </c>
      <c r="T132" s="6">
        <f>[1]节奏总纲!AF132</f>
        <v>75.177145912126889</v>
      </c>
      <c r="U132" s="6">
        <f>[1]节奏总纲!AG132</f>
        <v>79.69523372610233</v>
      </c>
      <c r="V132" s="6">
        <f>[1]节奏总纲!AH132</f>
        <v>88.782095026222549</v>
      </c>
      <c r="AN132" s="6">
        <v>129</v>
      </c>
      <c r="AO132" s="6">
        <f>[1]节奏总纲!BA132</f>
        <v>39.736590554774494</v>
      </c>
      <c r="AP132" s="6">
        <f>[1]节奏总纲!BB132</f>
        <v>41.238324523320038</v>
      </c>
      <c r="AQ132" s="6">
        <f>[1]节奏总纲!BC132</f>
        <v>43.179964142847631</v>
      </c>
      <c r="AR132" s="6">
        <f>[1]节奏总纲!BD132</f>
        <v>45.925034809556202</v>
      </c>
      <c r="AS132" s="6">
        <f>[1]节奏总纲!BE132</f>
        <v>50.607674669381879</v>
      </c>
      <c r="BD132" s="6">
        <v>129</v>
      </c>
      <c r="BE132" s="6">
        <f>[1]节奏总纲!BX132</f>
        <v>67.453153062113969</v>
      </c>
      <c r="BF132" s="6">
        <f>[1]节奏总纲!BY132</f>
        <v>67.848740705467691</v>
      </c>
      <c r="BG132" s="6">
        <f>[1]节奏总纲!BZ132</f>
        <v>68.263642627369293</v>
      </c>
      <c r="BH132" s="6">
        <f>[1]节奏总纲!CA132</f>
        <v>68.720041734936714</v>
      </c>
      <c r="BI132" s="6">
        <f>[1]节奏总纲!CB132</f>
        <v>69.214384865866279</v>
      </c>
    </row>
    <row r="133" spans="2:61" x14ac:dyDescent="0.2">
      <c r="B133" s="6">
        <f>[1]节奏总纲!N133</f>
        <v>140</v>
      </c>
      <c r="C133" s="6">
        <v>130</v>
      </c>
      <c r="D133" s="6">
        <f>[1]节奏总纲!P133</f>
        <v>8191</v>
      </c>
      <c r="E133" s="6">
        <f>[1]节奏总纲!Q133</f>
        <v>6941.8725000000004</v>
      </c>
      <c r="F133" s="6">
        <f>[1]节奏总纲!R133</f>
        <v>5542.0306</v>
      </c>
      <c r="G133" s="6">
        <f>[1]节奏总纲!S133</f>
        <v>3951.3384000000001</v>
      </c>
      <c r="H133" s="6">
        <f>[1]节奏总纲!T133</f>
        <v>2124.7454000000002</v>
      </c>
      <c r="J133" s="6">
        <v>130</v>
      </c>
      <c r="K133" s="6">
        <f>[1]节奏总纲!W133</f>
        <v>548.59373333047188</v>
      </c>
      <c r="L133" s="6">
        <f>[1]节奏总纲!X133</f>
        <v>472.57559526424484</v>
      </c>
      <c r="M133" s="6">
        <f>[1]节奏总纲!Y133</f>
        <v>382.6421293714011</v>
      </c>
      <c r="N133" s="6">
        <f>[1]节奏总纲!Z133</f>
        <v>274.57674510528977</v>
      </c>
      <c r="O133" s="6">
        <f>[1]节奏总纲!AA133</f>
        <v>149.18338006592717</v>
      </c>
      <c r="Q133" s="6">
        <v>130</v>
      </c>
      <c r="R133" s="6">
        <f>[1]节奏总纲!AD133</f>
        <v>70.326548269677644</v>
      </c>
      <c r="S133" s="6">
        <f>[1]节奏总纲!AE133</f>
        <v>72.386932446240195</v>
      </c>
      <c r="T133" s="6">
        <f>[1]节奏总纲!AF133</f>
        <v>75.286608902517045</v>
      </c>
      <c r="U133" s="6">
        <f>[1]节奏总纲!AG133</f>
        <v>79.813360188853366</v>
      </c>
      <c r="V133" s="6">
        <f>[1]节奏总纲!AH133</f>
        <v>88.916659730161399</v>
      </c>
      <c r="AN133" s="6">
        <v>130</v>
      </c>
      <c r="AO133" s="6">
        <f>[1]节奏总纲!BA133</f>
        <v>39.790623261487418</v>
      </c>
      <c r="AP133" s="6">
        <f>[1]节奏总纲!BB133</f>
        <v>41.288607292184714</v>
      </c>
      <c r="AQ133" s="6">
        <f>[1]节奏总纲!BC133</f>
        <v>43.229893087427158</v>
      </c>
      <c r="AR133" s="6">
        <f>[1]节奏总纲!BD133</f>
        <v>45.98082701761146</v>
      </c>
      <c r="AS133" s="6">
        <f>[1]节奏总纲!BE133</f>
        <v>50.661190712480241</v>
      </c>
      <c r="BD133" s="6">
        <v>130</v>
      </c>
      <c r="BE133" s="6">
        <f>[1]节奏总纲!BX133</f>
        <v>67.941693450092984</v>
      </c>
      <c r="BF133" s="6">
        <f>[1]节奏总纲!BY133</f>
        <v>68.323959633193709</v>
      </c>
      <c r="BG133" s="6">
        <f>[1]节奏总纲!BZ133</f>
        <v>68.754536673852911</v>
      </c>
      <c r="BH133" s="6">
        <f>[1]节奏总纲!CA133</f>
        <v>69.214741439167099</v>
      </c>
      <c r="BI133" s="6">
        <f>[1]节奏总纲!CB133</f>
        <v>69.710697401213693</v>
      </c>
    </row>
    <row r="134" spans="2:61" x14ac:dyDescent="0.2">
      <c r="B134" s="6">
        <f>[1]节奏总纲!N134</f>
        <v>141</v>
      </c>
      <c r="C134" s="6">
        <v>131</v>
      </c>
      <c r="D134" s="6">
        <f>[1]节奏总纲!P134</f>
        <v>8778.9682050973151</v>
      </c>
      <c r="E134" s="6">
        <f>[1]节奏总纲!Q134</f>
        <v>7443.6871411020138</v>
      </c>
      <c r="F134" s="6">
        <f>[1]节奏总纲!R134</f>
        <v>5945.117268491902</v>
      </c>
      <c r="G134" s="6">
        <f>[1]节奏总纲!S134</f>
        <v>4244.6311271645518</v>
      </c>
      <c r="H134" s="6">
        <f>[1]节奏总纲!T134</f>
        <v>2275.5085587612239</v>
      </c>
      <c r="J134" s="6">
        <v>131</v>
      </c>
      <c r="K134" s="6">
        <f>[1]节奏总纲!W134</f>
        <v>587.96820509731515</v>
      </c>
      <c r="L134" s="6">
        <f>[1]节奏总纲!X134</f>
        <v>501.81464110201341</v>
      </c>
      <c r="M134" s="6">
        <f>[1]节奏总纲!Y134</f>
        <v>403.08666849190195</v>
      </c>
      <c r="N134" s="6">
        <f>[1]节奏总纲!Z134</f>
        <v>293.29272716455171</v>
      </c>
      <c r="O134" s="6">
        <f>[1]节奏总纲!AA134</f>
        <v>150.76315876122362</v>
      </c>
      <c r="Q134" s="6">
        <v>131</v>
      </c>
      <c r="R134" s="6">
        <f>[1]节奏总纲!AD134</f>
        <v>70.435397692903535</v>
      </c>
      <c r="S134" s="6">
        <f>[1]节奏总纲!AE134</f>
        <v>72.50012824434009</v>
      </c>
      <c r="T134" s="6">
        <f>[1]节奏总纲!AF134</f>
        <v>75.396071892907202</v>
      </c>
      <c r="U134" s="6">
        <f>[1]节奏总纲!AG134</f>
        <v>79.931486651604402</v>
      </c>
      <c r="V134" s="6">
        <f>[1]节奏总纲!AH134</f>
        <v>89.048420729369383</v>
      </c>
      <c r="AN134" s="6">
        <v>131</v>
      </c>
      <c r="AO134" s="6">
        <f>[1]节奏总纲!BA134</f>
        <v>39.844655968200342</v>
      </c>
      <c r="AP134" s="6">
        <f>[1]节奏总纲!BB134</f>
        <v>41.338890061049398</v>
      </c>
      <c r="AQ134" s="6">
        <f>[1]节奏总纲!BC134</f>
        <v>43.279822032006692</v>
      </c>
      <c r="AR134" s="6">
        <f>[1]节奏总纲!BD134</f>
        <v>46.031609894814238</v>
      </c>
      <c r="AS134" s="6">
        <f>[1]节奏总纲!BE134</f>
        <v>50.714706755578604</v>
      </c>
      <c r="BD134" s="6">
        <v>131</v>
      </c>
      <c r="BE134" s="6">
        <f>[1]节奏总纲!BX134</f>
        <v>68.402186838509962</v>
      </c>
      <c r="BF134" s="6">
        <f>[1]节奏总纲!BY134</f>
        <v>68.806795553848815</v>
      </c>
      <c r="BG134" s="6">
        <f>[1]节奏总纲!BZ134</f>
        <v>69.234824229174819</v>
      </c>
      <c r="BH134" s="6">
        <f>[1]节奏总纲!CA134</f>
        <v>69.702613670489626</v>
      </c>
      <c r="BI134" s="6">
        <f>[1]节奏总纲!CB134</f>
        <v>70.183493178644127</v>
      </c>
    </row>
    <row r="135" spans="2:61" x14ac:dyDescent="0.2">
      <c r="B135" s="6">
        <f>[1]节奏总纲!N135</f>
        <v>142</v>
      </c>
      <c r="C135" s="6">
        <v>132</v>
      </c>
      <c r="D135" s="6">
        <f>[1]节奏总纲!P135</f>
        <v>9409.1369241357042</v>
      </c>
      <c r="E135" s="6">
        <f>[1]节奏总纲!Q135</f>
        <v>7983.6526801291457</v>
      </c>
      <c r="F135" s="6">
        <f>[1]节奏总纲!R135</f>
        <v>6385.9812304109018</v>
      </c>
      <c r="G135" s="6">
        <f>[1]节奏总纲!S135</f>
        <v>4544.6131343575453</v>
      </c>
      <c r="H135" s="6">
        <f>[1]节奏总纲!T135</f>
        <v>2431.3209811966663</v>
      </c>
      <c r="J135" s="6">
        <v>132</v>
      </c>
      <c r="K135" s="6">
        <f>[1]节奏总纲!W135</f>
        <v>630.1687190383891</v>
      </c>
      <c r="L135" s="6">
        <f>[1]节奏总纲!X135</f>
        <v>539.96553902713185</v>
      </c>
      <c r="M135" s="6">
        <f>[1]节奏总纲!Y135</f>
        <v>440.86396191899985</v>
      </c>
      <c r="N135" s="6">
        <f>[1]节奏总纲!Z135</f>
        <v>299.98200719299348</v>
      </c>
      <c r="O135" s="6">
        <f>[1]节奏总纲!AA135</f>
        <v>155.81242243544239</v>
      </c>
      <c r="Q135" s="6">
        <v>132</v>
      </c>
      <c r="R135" s="6">
        <f>[1]节奏总纲!AD135</f>
        <v>70.544247116129412</v>
      </c>
      <c r="S135" s="6">
        <f>[1]节奏总纲!AE135</f>
        <v>72.61332404243997</v>
      </c>
      <c r="T135" s="6">
        <f>[1]节奏总纲!AF135</f>
        <v>75.505534883297358</v>
      </c>
      <c r="U135" s="6">
        <f>[1]节奏总纲!AG135</f>
        <v>80.045750258986601</v>
      </c>
      <c r="V135" s="6">
        <f>[1]节奏总纲!AH135</f>
        <v>89.175620204122851</v>
      </c>
      <c r="AN135" s="6">
        <v>132</v>
      </c>
      <c r="AO135" s="6">
        <f>[1]节奏总纲!BA135</f>
        <v>39.898688674913267</v>
      </c>
      <c r="AP135" s="6">
        <f>[1]节奏总纲!BB135</f>
        <v>41.389172829914081</v>
      </c>
      <c r="AQ135" s="6">
        <f>[1]节奏总纲!BC135</f>
        <v>43.329750976586219</v>
      </c>
      <c r="AR135" s="6">
        <f>[1]节奏总纲!BD135</f>
        <v>46.079770001861057</v>
      </c>
      <c r="AS135" s="6">
        <f>[1]节奏总纲!BE135</f>
        <v>50.768222798676959</v>
      </c>
      <c r="BD135" s="6">
        <v>132</v>
      </c>
      <c r="BE135" s="6">
        <f>[1]节奏总纲!BX135</f>
        <v>68.887255337837544</v>
      </c>
      <c r="BF135" s="6">
        <f>[1]节奏总纲!BY135</f>
        <v>69.282090336127212</v>
      </c>
      <c r="BG135" s="6">
        <f>[1]节奏总纲!BZ135</f>
        <v>69.723722100118692</v>
      </c>
      <c r="BH135" s="6">
        <f>[1]节奏总纲!CA135</f>
        <v>70.174284544754997</v>
      </c>
      <c r="BI135" s="6">
        <f>[1]节奏总纲!CB135</f>
        <v>70.631595403974814</v>
      </c>
    </row>
    <row r="136" spans="2:61" x14ac:dyDescent="0.2">
      <c r="B136" s="6">
        <f>[1]节奏总纲!N136</f>
        <v>143</v>
      </c>
      <c r="C136" s="6">
        <v>133</v>
      </c>
      <c r="D136" s="6">
        <f>[1]节奏总纲!P136</f>
        <v>10084.535034121556</v>
      </c>
      <c r="E136" s="6">
        <f>[1]节奏总纲!Q136</f>
        <v>8562.7786974726132</v>
      </c>
      <c r="F136" s="6">
        <f>[1]节奏总纲!R136</f>
        <v>6827.2302181002942</v>
      </c>
      <c r="G136" s="6">
        <f>[1]节奏总纲!S136</f>
        <v>4847.6359909022322</v>
      </c>
      <c r="H136" s="6">
        <f>[1]节奏总纲!T136</f>
        <v>2595.759317782889</v>
      </c>
      <c r="J136" s="6">
        <v>133</v>
      </c>
      <c r="K136" s="6">
        <f>[1]节奏总纲!W136</f>
        <v>675.39810998585199</v>
      </c>
      <c r="L136" s="6">
        <f>[1]节奏总纲!X136</f>
        <v>579.12601734346754</v>
      </c>
      <c r="M136" s="6">
        <f>[1]节奏总纲!Y136</f>
        <v>441.24898768939238</v>
      </c>
      <c r="N136" s="6">
        <f>[1]节奏总纲!Z136</f>
        <v>303.02285654468687</v>
      </c>
      <c r="O136" s="6">
        <f>[1]节奏总纲!AA136</f>
        <v>164.4383365862227</v>
      </c>
      <c r="Q136" s="6">
        <v>133</v>
      </c>
      <c r="R136" s="6">
        <f>[1]节奏总纲!AD136</f>
        <v>70.653096539355303</v>
      </c>
      <c r="S136" s="6">
        <f>[1]节奏总纲!AE136</f>
        <v>72.726519840539851</v>
      </c>
      <c r="T136" s="6">
        <f>[1]节奏总纲!AF136</f>
        <v>75.614997873687514</v>
      </c>
      <c r="U136" s="6">
        <f>[1]节奏总纲!AG136</f>
        <v>80.154679447049915</v>
      </c>
      <c r="V136" s="6">
        <f>[1]节奏总纲!AH136</f>
        <v>89.302819678876304</v>
      </c>
      <c r="AN136" s="6">
        <v>133</v>
      </c>
      <c r="AO136" s="6">
        <f>[1]节奏总纲!BA136</f>
        <v>39.952721381626191</v>
      </c>
      <c r="AP136" s="6">
        <f>[1]节奏总纲!BB136</f>
        <v>41.439455598778757</v>
      </c>
      <c r="AQ136" s="6">
        <f>[1]节奏总纲!BC136</f>
        <v>43.379679921165753</v>
      </c>
      <c r="AR136" s="6">
        <f>[1]节奏总纲!BD136</f>
        <v>46.127930108907876</v>
      </c>
      <c r="AS136" s="6">
        <f>[1]节奏总纲!BE136</f>
        <v>50.821738841775321</v>
      </c>
      <c r="BD136" s="6">
        <v>133</v>
      </c>
      <c r="BE136" s="6">
        <f>[1]节奏总纲!BX136</f>
        <v>69.351933936401693</v>
      </c>
      <c r="BF136" s="6">
        <f>[1]节奏总纲!BY136</f>
        <v>69.763758437872809</v>
      </c>
      <c r="BG136" s="6">
        <f>[1]节奏总纲!BZ136</f>
        <v>70.18416857784301</v>
      </c>
      <c r="BH136" s="6">
        <f>[1]节奏总纲!CA136</f>
        <v>70.61001750564904</v>
      </c>
      <c r="BI136" s="6">
        <f>[1]节奏总纲!CB136</f>
        <v>71.090343829912982</v>
      </c>
    </row>
    <row r="137" spans="2:61" x14ac:dyDescent="0.2">
      <c r="B137" s="6">
        <f>[1]节奏总纲!N137</f>
        <v>144</v>
      </c>
      <c r="C137" s="6">
        <v>134</v>
      </c>
      <c r="D137" s="6">
        <f>[1]节奏总纲!P137</f>
        <v>10808.408805051544</v>
      </c>
      <c r="E137" s="6">
        <f>[1]节奏总纲!Q137</f>
        <v>9151.4797352371424</v>
      </c>
      <c r="F137" s="6">
        <f>[1]节奏总纲!R137</f>
        <v>7283.7866937242361</v>
      </c>
      <c r="G137" s="6">
        <f>[1]节奏总纲!S137</f>
        <v>5175.0661358586794</v>
      </c>
      <c r="H137" s="6">
        <f>[1]节奏总纲!T137</f>
        <v>2775.5993811372364</v>
      </c>
      <c r="J137" s="6">
        <v>134</v>
      </c>
      <c r="K137" s="6">
        <f>[1]节奏总纲!W137</f>
        <v>723.87377092998759</v>
      </c>
      <c r="L137" s="6">
        <f>[1]节奏总纲!X137</f>
        <v>588.70103776452925</v>
      </c>
      <c r="M137" s="6">
        <f>[1]节奏总纲!Y137</f>
        <v>456.55647562394188</v>
      </c>
      <c r="N137" s="6">
        <f>[1]节奏总纲!Z137</f>
        <v>327.43014495644729</v>
      </c>
      <c r="O137" s="6">
        <f>[1]节奏总纲!AA137</f>
        <v>179.84006335434742</v>
      </c>
      <c r="Q137" s="6">
        <v>134</v>
      </c>
      <c r="R137" s="6">
        <f>[1]节奏总纲!AD137</f>
        <v>70.76194596258118</v>
      </c>
      <c r="S137" s="6">
        <f>[1]节奏总纲!AE137</f>
        <v>72.839715638639731</v>
      </c>
      <c r="T137" s="6">
        <f>[1]节奏总纲!AF137</f>
        <v>75.72446086407767</v>
      </c>
      <c r="U137" s="6">
        <f>[1]节奏总纲!AG137</f>
        <v>80.263608635113243</v>
      </c>
      <c r="V137" s="6">
        <f>[1]节奏总纲!AH137</f>
        <v>89.430019153629758</v>
      </c>
      <c r="AN137" s="6">
        <v>134</v>
      </c>
      <c r="AO137" s="6">
        <f>[1]节奏总纲!BA137</f>
        <v>40.005827399112476</v>
      </c>
      <c r="AP137" s="6">
        <f>[1]节奏总纲!BB137</f>
        <v>41.48973836764344</v>
      </c>
      <c r="AQ137" s="6">
        <f>[1]节奏总纲!BC137</f>
        <v>43.42960886574528</v>
      </c>
      <c r="AR137" s="6">
        <f>[1]节奏总纲!BD137</f>
        <v>46.176090215954694</v>
      </c>
      <c r="AS137" s="6">
        <f>[1]节奏总纲!BE137</f>
        <v>50.875254884873684</v>
      </c>
      <c r="BD137" s="6">
        <v>134</v>
      </c>
      <c r="BE137" s="6">
        <f>[1]节奏总纲!BX137</f>
        <v>69.833579581329417</v>
      </c>
      <c r="BF137" s="6">
        <f>[1]节奏总纲!BY137</f>
        <v>70.219043358665743</v>
      </c>
      <c r="BG137" s="6">
        <f>[1]节奏总纲!BZ137</f>
        <v>70.621840083786836</v>
      </c>
      <c r="BH137" s="6">
        <f>[1]节奏总纲!CA137</f>
        <v>71.069891702784773</v>
      </c>
      <c r="BI137" s="6">
        <f>[1]节奏总纲!CB137</f>
        <v>71.537462736334334</v>
      </c>
    </row>
    <row r="138" spans="2:61" x14ac:dyDescent="0.2">
      <c r="B138" s="6">
        <f>[1]节奏总纲!N138</f>
        <v>145</v>
      </c>
      <c r="C138" s="6">
        <v>135</v>
      </c>
      <c r="D138" s="6">
        <f>[1]节奏总纲!P138</f>
        <v>11584.237502960397</v>
      </c>
      <c r="E138" s="6">
        <f>[1]节奏总纲!Q138</f>
        <v>9796.789656253608</v>
      </c>
      <c r="F138" s="6">
        <f>[1]节奏总纲!R138</f>
        <v>7796.1918394923478</v>
      </c>
      <c r="G138" s="6">
        <f>[1]节奏总纲!S138</f>
        <v>5548.8497639180305</v>
      </c>
      <c r="H138" s="6">
        <f>[1]节奏总纲!T138</f>
        <v>2979.465885761414</v>
      </c>
      <c r="J138" s="6">
        <v>135</v>
      </c>
      <c r="K138" s="6">
        <f>[1]节奏总纲!W138</f>
        <v>775.82869790885343</v>
      </c>
      <c r="L138" s="6">
        <f>[1]节奏总纲!X138</f>
        <v>645.30992101646552</v>
      </c>
      <c r="M138" s="6">
        <f>[1]节奏总纲!Y138</f>
        <v>512.40514576811165</v>
      </c>
      <c r="N138" s="6">
        <f>[1]节奏总纲!Z138</f>
        <v>373.78362805935103</v>
      </c>
      <c r="O138" s="6">
        <f>[1]节奏总纲!AA138</f>
        <v>203.86650462417765</v>
      </c>
      <c r="Q138" s="6">
        <v>135</v>
      </c>
      <c r="R138" s="6">
        <f>[1]节奏总纲!AD138</f>
        <v>70.870795385807057</v>
      </c>
      <c r="S138" s="6">
        <f>[1]节奏总纲!AE138</f>
        <v>72.952911436739612</v>
      </c>
      <c r="T138" s="6">
        <f>[1]节奏总纲!AF138</f>
        <v>75.833923854467812</v>
      </c>
      <c r="U138" s="6">
        <f>[1]节奏总纲!AG138</f>
        <v>80.372537823176572</v>
      </c>
      <c r="V138" s="6">
        <f>[1]节奏总纲!AH138</f>
        <v>89.557218628383211</v>
      </c>
      <c r="AN138" s="6">
        <v>135</v>
      </c>
      <c r="AO138" s="6">
        <f>[1]节奏总纲!BA138</f>
        <v>40.052446592012309</v>
      </c>
      <c r="AP138" s="6">
        <f>[1]节奏总纲!BB138</f>
        <v>41.540021136508116</v>
      </c>
      <c r="AQ138" s="6">
        <f>[1]节奏总纲!BC138</f>
        <v>43.479537810324814</v>
      </c>
      <c r="AR138" s="6">
        <f>[1]节奏总纲!BD138</f>
        <v>46.224250323001513</v>
      </c>
      <c r="AS138" s="6">
        <f>[1]节奏总纲!BE138</f>
        <v>50.928770927972039</v>
      </c>
      <c r="BD138" s="6">
        <v>135</v>
      </c>
      <c r="BE138" s="6">
        <f>[1]节奏总纲!BX138</f>
        <v>70.302380180961919</v>
      </c>
      <c r="BF138" s="6">
        <f>[1]节奏总纲!BY138</f>
        <v>70.68300638407095</v>
      </c>
      <c r="BG138" s="6">
        <f>[1]节奏总纲!BZ138</f>
        <v>71.09773107342663</v>
      </c>
      <c r="BH138" s="6">
        <f>[1]节奏总纲!CA138</f>
        <v>71.534542692944868</v>
      </c>
      <c r="BI138" s="6">
        <f>[1]节奏总纲!CB138</f>
        <v>72.038312955064598</v>
      </c>
    </row>
    <row r="139" spans="2:61" x14ac:dyDescent="0.2">
      <c r="B139" s="6">
        <f>[1]节奏总纲!N139</f>
        <v>146</v>
      </c>
      <c r="C139" s="6">
        <v>136</v>
      </c>
      <c r="D139" s="6">
        <f>[1]节奏总纲!P139</f>
        <v>12415.750112853173</v>
      </c>
      <c r="E139" s="6">
        <f>[1]节奏总纲!Q139</f>
        <v>10507.449320507641</v>
      </c>
      <c r="F139" s="6">
        <f>[1]节奏总纲!R139</f>
        <v>8384.3560512097483</v>
      </c>
      <c r="G139" s="6">
        <f>[1]节奏总纲!S139</f>
        <v>5967.009504237235</v>
      </c>
      <c r="H139" s="6">
        <f>[1]节奏总纲!T139</f>
        <v>3204.5051041274041</v>
      </c>
      <c r="J139" s="6">
        <v>136</v>
      </c>
      <c r="K139" s="6">
        <f>[1]节奏总纲!W139</f>
        <v>831.5126098927758</v>
      </c>
      <c r="L139" s="6">
        <f>[1]节奏总纲!X139</f>
        <v>710.65966425403349</v>
      </c>
      <c r="M139" s="6">
        <f>[1]节奏总纲!Y139</f>
        <v>588.16421171740058</v>
      </c>
      <c r="N139" s="6">
        <f>[1]节奏总纲!Z139</f>
        <v>418.1597403192045</v>
      </c>
      <c r="O139" s="6">
        <f>[1]节奏总纲!AA139</f>
        <v>225.03921836599011</v>
      </c>
      <c r="Q139" s="6">
        <v>136</v>
      </c>
      <c r="R139" s="6">
        <f>[1]节奏总纲!AD139</f>
        <v>70.979644809032948</v>
      </c>
      <c r="S139" s="6">
        <f>[1]节奏总纲!AE139</f>
        <v>73.059911975288244</v>
      </c>
      <c r="T139" s="6">
        <f>[1]节奏总纲!AF139</f>
        <v>75.943386844857969</v>
      </c>
      <c r="U139" s="6">
        <f>[1]节奏总纲!AG139</f>
        <v>80.4814670112399</v>
      </c>
      <c r="V139" s="6">
        <f>[1]节奏总纲!AH139</f>
        <v>89.684418103136665</v>
      </c>
      <c r="AN139" s="6">
        <v>136</v>
      </c>
      <c r="AO139" s="6">
        <f>[1]节奏总纲!BA139</f>
        <v>40.099065784912149</v>
      </c>
      <c r="AP139" s="6">
        <f>[1]节奏总纲!BB139</f>
        <v>41.590303905372799</v>
      </c>
      <c r="AQ139" s="6">
        <f>[1]节奏总纲!BC139</f>
        <v>43.529466754904341</v>
      </c>
      <c r="AR139" s="6">
        <f>[1]节奏总纲!BD139</f>
        <v>46.272410430048332</v>
      </c>
      <c r="AS139" s="6">
        <f>[1]节奏总纲!BE139</f>
        <v>50.982286971070401</v>
      </c>
      <c r="BD139" s="6">
        <v>136</v>
      </c>
      <c r="BE139" s="6">
        <f>[1]节奏总纲!BX139</f>
        <v>70.780650969721208</v>
      </c>
      <c r="BF139" s="6">
        <f>[1]节奏总纲!BY139</f>
        <v>71.167672232752054</v>
      </c>
      <c r="BG139" s="6">
        <f>[1]节奏总纲!BZ139</f>
        <v>71.585162950829655</v>
      </c>
      <c r="BH139" s="6">
        <f>[1]节奏总纲!CA139</f>
        <v>72.046994133534497</v>
      </c>
      <c r="BI139" s="6">
        <f>[1]节奏总纲!CB139</f>
        <v>72.52201443082113</v>
      </c>
    </row>
    <row r="140" spans="2:61" x14ac:dyDescent="0.2">
      <c r="B140" s="6">
        <f>[1]节奏总纲!N140</f>
        <v>147</v>
      </c>
      <c r="C140" s="6">
        <v>137</v>
      </c>
      <c r="D140" s="6">
        <f>[1]节奏总纲!P140</f>
        <v>13306.943261900544</v>
      </c>
      <c r="E140" s="6">
        <f>[1]节奏总纲!Q140</f>
        <v>11274.973025808331</v>
      </c>
      <c r="F140" s="6">
        <f>[1]节奏总纲!R140</f>
        <v>8995.4936450447676</v>
      </c>
      <c r="G140" s="6">
        <f>[1]节奏总纲!S140</f>
        <v>6407.293180605112</v>
      </c>
      <c r="H140" s="6">
        <f>[1]节奏总纲!T140</f>
        <v>3438.5141388751008</v>
      </c>
      <c r="J140" s="6">
        <v>137</v>
      </c>
      <c r="K140" s="6">
        <f>[1]节奏总纲!W140</f>
        <v>891.19314904737075</v>
      </c>
      <c r="L140" s="6">
        <f>[1]节奏总纲!X140</f>
        <v>767.52370530068947</v>
      </c>
      <c r="M140" s="6">
        <f>[1]节奏总纲!Y140</f>
        <v>611.13759383501929</v>
      </c>
      <c r="N140" s="6">
        <f>[1]节奏总纲!Z140</f>
        <v>440.28367636787698</v>
      </c>
      <c r="O140" s="6">
        <f>[1]节奏总纲!AA140</f>
        <v>234.00903474769666</v>
      </c>
      <c r="Q140" s="6">
        <v>137</v>
      </c>
      <c r="R140" s="6">
        <f>[1]节奏总纲!AD140</f>
        <v>71.082568038258202</v>
      </c>
      <c r="S140" s="6">
        <f>[1]节奏总纲!AE140</f>
        <v>73.162499594857536</v>
      </c>
      <c r="T140" s="6">
        <f>[1]节奏总纲!AF140</f>
        <v>76.048210495050611</v>
      </c>
      <c r="U140" s="6">
        <f>[1]节奏总纲!AG140</f>
        <v>80.590396199303228</v>
      </c>
      <c r="V140" s="6">
        <f>[1]节奏总纲!AH140</f>
        <v>89.811617577890132</v>
      </c>
      <c r="AN140" s="6">
        <v>137</v>
      </c>
      <c r="AO140" s="6">
        <f>[1]节奏总纲!BA140</f>
        <v>40.145684977811982</v>
      </c>
      <c r="AP140" s="6">
        <f>[1]节奏总纲!BB140</f>
        <v>41.640586674237483</v>
      </c>
      <c r="AQ140" s="6">
        <f>[1]节奏总纲!BC140</f>
        <v>43.579395699483875</v>
      </c>
      <c r="AR140" s="6">
        <f>[1]节奏总纲!BD140</f>
        <v>46.320570537095151</v>
      </c>
      <c r="AS140" s="6">
        <f>[1]节奏总纲!BE140</f>
        <v>51.030916192165336</v>
      </c>
      <c r="BD140" s="6">
        <v>137</v>
      </c>
      <c r="BE140" s="6">
        <f>[1]节奏总纲!BX140</f>
        <v>71.253511678983699</v>
      </c>
      <c r="BF140" s="6">
        <f>[1]节奏总纲!BY140</f>
        <v>71.64472716890711</v>
      </c>
      <c r="BG140" s="6">
        <f>[1]节奏总纲!BZ140</f>
        <v>72.079220511445328</v>
      </c>
      <c r="BH140" s="6">
        <f>[1]节奏总纲!CA140</f>
        <v>72.52016913289016</v>
      </c>
      <c r="BI140" s="6">
        <f>[1]节奏总纲!CB140</f>
        <v>73.021610706471975</v>
      </c>
    </row>
    <row r="141" spans="2:61" x14ac:dyDescent="0.2">
      <c r="B141" s="6">
        <f>[1]节奏总纲!N141</f>
        <v>148</v>
      </c>
      <c r="C141" s="6">
        <v>138</v>
      </c>
      <c r="D141" s="6">
        <f>[1]节奏总纲!P141</f>
        <v>14262.10042904369</v>
      </c>
      <c r="E141" s="6">
        <f>[1]节奏总纲!Q141</f>
        <v>12084.27769352872</v>
      </c>
      <c r="F141" s="6">
        <f>[1]节奏总纲!R141</f>
        <v>9648.3109402480568</v>
      </c>
      <c r="G141" s="6">
        <f>[1]节奏总纲!S141</f>
        <v>6871.4799867132497</v>
      </c>
      <c r="H141" s="6">
        <f>[1]节奏总纲!T141</f>
        <v>3671.064650435846</v>
      </c>
      <c r="J141" s="6">
        <v>138</v>
      </c>
      <c r="K141" s="6">
        <f>[1]节奏总纲!W141</f>
        <v>955.15716714314658</v>
      </c>
      <c r="L141" s="6">
        <f>[1]节奏总纲!X141</f>
        <v>809.30466772038926</v>
      </c>
      <c r="M141" s="6">
        <f>[1]节奏总纲!Y141</f>
        <v>652.81729520328918</v>
      </c>
      <c r="N141" s="6">
        <f>[1]节奏总纲!Z141</f>
        <v>464.18680610813772</v>
      </c>
      <c r="O141" s="6">
        <f>[1]节奏总纲!AA141</f>
        <v>232.55051156074524</v>
      </c>
      <c r="Q141" s="6">
        <v>138</v>
      </c>
      <c r="R141" s="6">
        <f>[1]节奏总纲!AD141</f>
        <v>71.184128141237707</v>
      </c>
      <c r="S141" s="6">
        <f>[1]节奏总纲!AE141</f>
        <v>73.265087214426828</v>
      </c>
      <c r="T141" s="6">
        <f>[1]节奏总纲!AF141</f>
        <v>76.148064447889894</v>
      </c>
      <c r="U141" s="6">
        <f>[1]节奏总纲!AG141</f>
        <v>80.699325387366557</v>
      </c>
      <c r="V141" s="6">
        <f>[1]节奏总纲!AH141</f>
        <v>89.938817052643586</v>
      </c>
      <c r="AN141" s="6">
        <v>138</v>
      </c>
      <c r="AO141" s="6">
        <f>[1]节奏总纲!BA141</f>
        <v>40.192304170711814</v>
      </c>
      <c r="AP141" s="6">
        <f>[1]节奏总纲!BB141</f>
        <v>41.690869443102159</v>
      </c>
      <c r="AQ141" s="6">
        <f>[1]节奏总纲!BC141</f>
        <v>43.629324644063402</v>
      </c>
      <c r="AR141" s="6">
        <f>[1]节奏总纲!BD141</f>
        <v>46.368730644141969</v>
      </c>
      <c r="AS141" s="6">
        <f>[1]节奏总纲!BE141</f>
        <v>51.077127728003028</v>
      </c>
      <c r="BD141" s="6">
        <v>138</v>
      </c>
      <c r="BE141" s="6">
        <f>[1]节奏总纲!BX141</f>
        <v>71.728454603344318</v>
      </c>
      <c r="BF141" s="6">
        <f>[1]节奏总纲!BY141</f>
        <v>72.127736001811627</v>
      </c>
      <c r="BG141" s="6">
        <f>[1]节奏总纲!BZ141</f>
        <v>72.546944450679874</v>
      </c>
      <c r="BH141" s="6">
        <f>[1]节奏总纲!CA141</f>
        <v>73.016455431801333</v>
      </c>
      <c r="BI141" s="6">
        <f>[1]节奏总纲!CB141</f>
        <v>73.453766032826792</v>
      </c>
    </row>
    <row r="142" spans="2:61" x14ac:dyDescent="0.2">
      <c r="B142" s="6">
        <f>[1]节奏总纲!N142</f>
        <v>149</v>
      </c>
      <c r="C142" s="6">
        <v>139</v>
      </c>
      <c r="D142" s="6">
        <f>[1]节奏总纲!P142</f>
        <v>15285.812533339058</v>
      </c>
      <c r="E142" s="6">
        <f>[1]节奏总纲!Q142</f>
        <v>12957.783284511519</v>
      </c>
      <c r="F142" s="6">
        <f>[1]节奏总纲!R142</f>
        <v>10342.380760057207</v>
      </c>
      <c r="G142" s="6">
        <f>[1]节奏总纲!S142</f>
        <v>7335.6614347494142</v>
      </c>
      <c r="H142" s="6">
        <f>[1]节奏总纲!T142</f>
        <v>3920.8109148014687</v>
      </c>
      <c r="J142" s="6">
        <v>139</v>
      </c>
      <c r="K142" s="6">
        <f>[1]节奏总纲!W142</f>
        <v>1023.7121042953677</v>
      </c>
      <c r="L142" s="6">
        <f>[1]节奏总纲!X142</f>
        <v>873.50559098279882</v>
      </c>
      <c r="M142" s="6">
        <f>[1]节奏总纲!Y142</f>
        <v>694.06981980915043</v>
      </c>
      <c r="N142" s="6">
        <f>[1]节奏总纲!Z142</f>
        <v>464.18144803616451</v>
      </c>
      <c r="O142" s="6">
        <f>[1]节奏总纲!AA142</f>
        <v>249.74626436562266</v>
      </c>
      <c r="Q142" s="6">
        <v>139</v>
      </c>
      <c r="R142" s="6">
        <f>[1]节奏总纲!AD142</f>
        <v>71.285688244217212</v>
      </c>
      <c r="S142" s="6">
        <f>[1]节奏总纲!AE142</f>
        <v>73.367674833996119</v>
      </c>
      <c r="T142" s="6">
        <f>[1]节奏总纲!AF142</f>
        <v>76.247918400729162</v>
      </c>
      <c r="U142" s="6">
        <f>[1]节奏总纲!AG142</f>
        <v>80.808254575429885</v>
      </c>
      <c r="V142" s="6">
        <f>[1]节奏总纲!AH142</f>
        <v>90.055148444912135</v>
      </c>
      <c r="AN142" s="6">
        <v>139</v>
      </c>
      <c r="AO142" s="6">
        <f>[1]节奏总纲!BA142</f>
        <v>40.238923363611647</v>
      </c>
      <c r="AP142" s="6">
        <f>[1]节奏总纲!BB142</f>
        <v>41.741152211966842</v>
      </c>
      <c r="AQ142" s="6">
        <f>[1]节奏总纲!BC142</f>
        <v>43.679253588642929</v>
      </c>
      <c r="AR142" s="6">
        <f>[1]节奏总纲!BD142</f>
        <v>46.416890751188788</v>
      </c>
      <c r="AS142" s="6">
        <f>[1]节奏总纲!BE142</f>
        <v>51.12333926384072</v>
      </c>
      <c r="BD142" s="6">
        <v>139</v>
      </c>
      <c r="BE142" s="6">
        <f>[1]节奏总纲!BX142</f>
        <v>72.205314824634726</v>
      </c>
      <c r="BF142" s="6">
        <f>[1]节奏总纲!BY142</f>
        <v>72.597116346388717</v>
      </c>
      <c r="BG142" s="6">
        <f>[1]节奏总纲!BZ142</f>
        <v>73.038235529163615</v>
      </c>
      <c r="BH142" s="6">
        <f>[1]节奏总纲!CA142</f>
        <v>73.447756321697511</v>
      </c>
      <c r="BI142" s="6">
        <f>[1]节奏总纲!CB142</f>
        <v>73.91787672283759</v>
      </c>
    </row>
    <row r="143" spans="2:61" x14ac:dyDescent="0.2">
      <c r="B143" s="6">
        <f>[1]节奏总纲!N143</f>
        <v>150</v>
      </c>
      <c r="C143" s="6">
        <v>140</v>
      </c>
      <c r="D143" s="6">
        <f>[1]节奏总纲!P143</f>
        <v>16383</v>
      </c>
      <c r="E143" s="6">
        <f>[1]节奏总纲!Q143</f>
        <v>13881.315900000001</v>
      </c>
      <c r="F143" s="6">
        <f>[1]节奏总纲!R143</f>
        <v>11037.2271</v>
      </c>
      <c r="G143" s="6">
        <f>[1]节奏总纲!S143</f>
        <v>7827.7974000000004</v>
      </c>
      <c r="H143" s="6">
        <f>[1]节奏总纲!T143</f>
        <v>4192.4097000000002</v>
      </c>
      <c r="J143" s="6">
        <v>140</v>
      </c>
      <c r="K143" s="6">
        <f>[1]节奏总纲!W143</f>
        <v>1097.1874666609419</v>
      </c>
      <c r="L143" s="6">
        <f>[1]节奏总纲!X143</f>
        <v>923.53261548848241</v>
      </c>
      <c r="M143" s="6">
        <f>[1]节奏总纲!Y143</f>
        <v>694.84633994279284</v>
      </c>
      <c r="N143" s="6">
        <f>[1]节奏总纲!Z143</f>
        <v>492.1359652505862</v>
      </c>
      <c r="O143" s="6">
        <f>[1]节奏总纲!AA143</f>
        <v>271.59878519853146</v>
      </c>
      <c r="Q143" s="6">
        <v>140</v>
      </c>
      <c r="R143" s="6">
        <f>[1]节奏总纲!AD143</f>
        <v>71.387248347196717</v>
      </c>
      <c r="S143" s="6">
        <f>[1]节奏总纲!AE143</f>
        <v>73.470262453565411</v>
      </c>
      <c r="T143" s="6">
        <f>[1]节奏总纲!AF143</f>
        <v>76.347772353568445</v>
      </c>
      <c r="U143" s="6">
        <f>[1]节奏总纲!AG143</f>
        <v>80.917183763493213</v>
      </c>
      <c r="V143" s="6">
        <f>[1]节奏总纲!AH143</f>
        <v>90.16140749098561</v>
      </c>
      <c r="AN143" s="6">
        <v>140</v>
      </c>
      <c r="AO143" s="6">
        <f>[1]节奏总纲!BA143</f>
        <v>40.28554255651148</v>
      </c>
      <c r="AP143" s="6">
        <f>[1]节奏总纲!BB143</f>
        <v>41.791434980831518</v>
      </c>
      <c r="AQ143" s="6">
        <f>[1]节奏总纲!BC143</f>
        <v>43.729182533222463</v>
      </c>
      <c r="AR143" s="6">
        <f>[1]节奏总纲!BD143</f>
        <v>46.465050858235607</v>
      </c>
      <c r="AS143" s="6">
        <f>[1]节奏总纲!BE143</f>
        <v>51.169550799678412</v>
      </c>
      <c r="BD143" s="6">
        <v>140</v>
      </c>
      <c r="BE143" s="6">
        <f>[1]节奏总纲!BX143</f>
        <v>72.676975898343528</v>
      </c>
      <c r="BF143" s="6">
        <f>[1]节奏总纲!BY143</f>
        <v>73.080733134525161</v>
      </c>
      <c r="BG143" s="6">
        <f>[1]节奏总纲!BZ143</f>
        <v>73.468653197407107</v>
      </c>
      <c r="BH143" s="6">
        <f>[1]节奏总纲!CA143</f>
        <v>73.905031554605898</v>
      </c>
      <c r="BI143" s="6">
        <f>[1]节奏总纲!CB143</f>
        <v>74.365384246573853</v>
      </c>
    </row>
    <row r="144" spans="2:61" x14ac:dyDescent="0.2">
      <c r="B144" s="6">
        <f>[1]节奏总纲!N144</f>
        <v>151</v>
      </c>
      <c r="C144" s="6">
        <v>141</v>
      </c>
      <c r="D144" s="6">
        <f>[1]节奏总纲!P144</f>
        <v>17558.936410194601</v>
      </c>
      <c r="E144" s="6">
        <f>[1]节奏总纲!Q144</f>
        <v>14839.057160255457</v>
      </c>
      <c r="F144" s="6">
        <f>[1]节奏总纲!R144</f>
        <v>11789.069905804656</v>
      </c>
      <c r="G144" s="6">
        <f>[1]节奏总纲!S144</f>
        <v>8380.8803485858825</v>
      </c>
      <c r="H144" s="6">
        <f>[1]节奏总纲!T144</f>
        <v>4489.820040086759</v>
      </c>
      <c r="J144" s="6">
        <v>141</v>
      </c>
      <c r="K144" s="6">
        <f>[1]节奏总纲!W144</f>
        <v>1175.9364101946012</v>
      </c>
      <c r="L144" s="6">
        <f>[1]节奏总纲!X144</f>
        <v>957.74126025545593</v>
      </c>
      <c r="M144" s="6">
        <f>[1]节奏总纲!Y144</f>
        <v>751.84280580465565</v>
      </c>
      <c r="N144" s="6">
        <f>[1]节奏总纲!Z144</f>
        <v>553.08294858588215</v>
      </c>
      <c r="O144" s="6">
        <f>[1]节奏总纲!AA144</f>
        <v>297.41034008675888</v>
      </c>
      <c r="Q144" s="6">
        <v>141</v>
      </c>
      <c r="R144" s="6">
        <f>[1]节奏总纲!AD144</f>
        <v>71.488808450176208</v>
      </c>
      <c r="S144" s="6">
        <f>[1]节奏总纲!AE144</f>
        <v>73.572850073134703</v>
      </c>
      <c r="T144" s="6">
        <f>[1]节奏总纲!AF144</f>
        <v>76.447626306407713</v>
      </c>
      <c r="U144" s="6">
        <f>[1]节奏总纲!AG144</f>
        <v>81.023848662825003</v>
      </c>
      <c r="V144" s="6">
        <f>[1]节奏总纲!AH144</f>
        <v>90.267666537059071</v>
      </c>
      <c r="AN144" s="6">
        <v>141</v>
      </c>
      <c r="AO144" s="6">
        <f>[1]节奏总纲!BA144</f>
        <v>40.332161749411313</v>
      </c>
      <c r="AP144" s="6">
        <f>[1]节奏总纲!BB144</f>
        <v>41.841717749696201</v>
      </c>
      <c r="AQ144" s="6">
        <f>[1]节奏总纲!BC144</f>
        <v>43.77911147780199</v>
      </c>
      <c r="AR144" s="6">
        <f>[1]节奏总纲!BD144</f>
        <v>46.513210965282425</v>
      </c>
      <c r="AS144" s="6">
        <f>[1]节奏总纲!BE144</f>
        <v>51.215762335516104</v>
      </c>
      <c r="BD144" s="6">
        <v>141</v>
      </c>
      <c r="BE144" s="6">
        <f>[1]节奏总纲!BX144</f>
        <v>73.157776302859972</v>
      </c>
      <c r="BF144" s="6">
        <f>[1]节奏总纲!BY144</f>
        <v>73.525682689904926</v>
      </c>
      <c r="BG144" s="6">
        <f>[1]节奏总纲!BZ144</f>
        <v>73.934376924737577</v>
      </c>
      <c r="BH144" s="6">
        <f>[1]节奏总纲!CA144</f>
        <v>74.362219724987099</v>
      </c>
      <c r="BI144" s="6">
        <f>[1]节奏总纲!CB144</f>
        <v>74.843246220121955</v>
      </c>
    </row>
    <row r="145" spans="2:61" x14ac:dyDescent="0.2">
      <c r="B145" s="6">
        <f>[1]节奏总纲!N145</f>
        <v>152</v>
      </c>
      <c r="C145" s="6">
        <v>142</v>
      </c>
      <c r="D145" s="6">
        <f>[1]节奏总纲!P145</f>
        <v>18819.273848271412</v>
      </c>
      <c r="E145" s="6">
        <f>[1]节奏总纲!Q145</f>
        <v>15904.16832917417</v>
      </c>
      <c r="F145" s="6">
        <f>[1]节奏总纲!R145</f>
        <v>12667.253227271489</v>
      </c>
      <c r="G145" s="6">
        <f>[1]节奏总纲!S145</f>
        <v>9003.140609013044</v>
      </c>
      <c r="H145" s="6">
        <f>[1]节奏总纲!T145</f>
        <v>4823.3798873119622</v>
      </c>
      <c r="J145" s="6">
        <v>142</v>
      </c>
      <c r="K145" s="6">
        <f>[1]节奏总纲!W145</f>
        <v>1260.3374380768109</v>
      </c>
      <c r="L145" s="6">
        <f>[1]节奏总纲!X145</f>
        <v>1065.1111689187128</v>
      </c>
      <c r="M145" s="6">
        <f>[1]节奏总纲!Y145</f>
        <v>878.18332146683315</v>
      </c>
      <c r="N145" s="6">
        <f>[1]节奏总纲!Z145</f>
        <v>622.26026042716148</v>
      </c>
      <c r="O145" s="6">
        <f>[1]节奏总纲!AA145</f>
        <v>333.55984722520316</v>
      </c>
      <c r="Q145" s="6">
        <v>142</v>
      </c>
      <c r="R145" s="6">
        <f>[1]节奏总纲!AD145</f>
        <v>71.590368553155713</v>
      </c>
      <c r="S145" s="6">
        <f>[1]节奏总纲!AE145</f>
        <v>73.675437692703994</v>
      </c>
      <c r="T145" s="6">
        <f>[1]节奏总纲!AF145</f>
        <v>76.547480259246996</v>
      </c>
      <c r="U145" s="6">
        <f>[1]节奏总纲!AG145</f>
        <v>81.123332456233015</v>
      </c>
      <c r="V145" s="6">
        <f>[1]节奏总纲!AH145</f>
        <v>90.373925583132547</v>
      </c>
      <c r="AN145" s="6">
        <v>142</v>
      </c>
      <c r="AO145" s="6">
        <f>[1]节奏总纲!BA145</f>
        <v>40.378780942311145</v>
      </c>
      <c r="AP145" s="6">
        <f>[1]节奏总纲!BB145</f>
        <v>41.892000518560877</v>
      </c>
      <c r="AQ145" s="6">
        <f>[1]节奏总纲!BC145</f>
        <v>43.829040422381524</v>
      </c>
      <c r="AR145" s="6">
        <f>[1]节奏总纲!BD145</f>
        <v>46.561371072329244</v>
      </c>
      <c r="AS145" s="6">
        <f>[1]节奏总纲!BE145</f>
        <v>51.261973871353796</v>
      </c>
      <c r="BD145" s="6">
        <v>142</v>
      </c>
      <c r="BE145" s="6">
        <f>[1]节奏总纲!BX145</f>
        <v>73.626200589019419</v>
      </c>
      <c r="BF145" s="6">
        <f>[1]节奏总纲!BY145</f>
        <v>74.017737097591251</v>
      </c>
      <c r="BG145" s="6">
        <f>[1]节奏总纲!BZ145</f>
        <v>74.413599457823011</v>
      </c>
      <c r="BH145" s="6">
        <f>[1]节奏总纲!CA145</f>
        <v>74.862125874890182</v>
      </c>
      <c r="BI145" s="6">
        <f>[1]节奏总纲!CB145</f>
        <v>75.327870415328007</v>
      </c>
    </row>
    <row r="146" spans="2:61" x14ac:dyDescent="0.2">
      <c r="B146" s="6">
        <f>[1]节奏总纲!N146</f>
        <v>153</v>
      </c>
      <c r="C146" s="6">
        <v>143</v>
      </c>
      <c r="D146" s="6">
        <f>[1]节奏总纲!P146</f>
        <v>20170.070068243116</v>
      </c>
      <c r="E146" s="6">
        <f>[1]节奏总纲!Q146</f>
        <v>17065.896284740498</v>
      </c>
      <c r="F146" s="6">
        <f>[1]节奏总纲!R146</f>
        <v>13594.62722599586</v>
      </c>
      <c r="G146" s="6">
        <f>[1]节奏总纲!S146</f>
        <v>9669.5315907157492</v>
      </c>
      <c r="H146" s="6">
        <f>[1]节奏总纲!T146</f>
        <v>5185.7250145453054</v>
      </c>
      <c r="J146" s="6">
        <v>143</v>
      </c>
      <c r="K146" s="6">
        <f>[1]节奏总纲!W146</f>
        <v>1350.796219971704</v>
      </c>
      <c r="L146" s="6">
        <f>[1]节奏总纲!X146</f>
        <v>1161.7279555663281</v>
      </c>
      <c r="M146" s="6">
        <f>[1]节奏总纲!Y146</f>
        <v>927.37399872437163</v>
      </c>
      <c r="N146" s="6">
        <f>[1]节奏总纲!Z146</f>
        <v>666.39098170270518</v>
      </c>
      <c r="O146" s="6">
        <f>[1]节奏总纲!AA146</f>
        <v>362.34512723334319</v>
      </c>
      <c r="Q146" s="6">
        <v>143</v>
      </c>
      <c r="R146" s="6">
        <f>[1]节奏总纲!AD146</f>
        <v>71.691928656135218</v>
      </c>
      <c r="S146" s="6">
        <f>[1]节奏总纲!AE146</f>
        <v>73.778025312273286</v>
      </c>
      <c r="T146" s="6">
        <f>[1]节奏总纲!AF146</f>
        <v>76.647334212086264</v>
      </c>
      <c r="U146" s="6">
        <f>[1]节奏总纲!AG146</f>
        <v>81.222816249641028</v>
      </c>
      <c r="V146" s="6">
        <f>[1]节奏总纲!AH146</f>
        <v>90.480184629206022</v>
      </c>
      <c r="AN146" s="6">
        <v>143</v>
      </c>
      <c r="AO146" s="6">
        <f>[1]节奏总纲!BA146</f>
        <v>40.425400135210978</v>
      </c>
      <c r="AP146" s="6">
        <f>[1]节奏总纲!BB146</f>
        <v>41.94228328742556</v>
      </c>
      <c r="AQ146" s="6">
        <f>[1]节奏总纲!BC146</f>
        <v>43.878969366961051</v>
      </c>
      <c r="AR146" s="6">
        <f>[1]节奏总纲!BD146</f>
        <v>46.609531179376063</v>
      </c>
      <c r="AS146" s="6">
        <f>[1]节奏总纲!BE146</f>
        <v>51.308185407191495</v>
      </c>
      <c r="BD146" s="6">
        <v>143</v>
      </c>
      <c r="BE146" s="6">
        <f>[1]节奏总纲!BX146</f>
        <v>74.110883090832957</v>
      </c>
      <c r="BF146" s="6">
        <f>[1]节奏总纲!BY146</f>
        <v>74.48438665440473</v>
      </c>
      <c r="BG146" s="6">
        <f>[1]节奏总纲!BZ146</f>
        <v>74.910283342584549</v>
      </c>
      <c r="BH146" s="6">
        <f>[1]节奏总纲!CA146</f>
        <v>75.343688653389123</v>
      </c>
      <c r="BI146" s="6">
        <f>[1]节奏总纲!CB146</f>
        <v>75.8312700089093</v>
      </c>
    </row>
    <row r="147" spans="2:61" x14ac:dyDescent="0.2">
      <c r="B147" s="6">
        <f>[1]节奏总纲!N147</f>
        <v>154</v>
      </c>
      <c r="C147" s="6">
        <v>144</v>
      </c>
      <c r="D147" s="6">
        <f>[1]节奏总纲!P147</f>
        <v>21617.817610103088</v>
      </c>
      <c r="E147" s="6">
        <f>[1]节奏总纲!Q147</f>
        <v>18290.835479908223</v>
      </c>
      <c r="F147" s="6">
        <f>[1]节奏总纲!R147</f>
        <v>14585.541541536553</v>
      </c>
      <c r="G147" s="6">
        <f>[1]节奏总纲!S147</f>
        <v>10380.876016371503</v>
      </c>
      <c r="H147" s="6">
        <f>[1]节奏总纲!T147</f>
        <v>5547.1319987524521</v>
      </c>
      <c r="J147" s="6">
        <v>144</v>
      </c>
      <c r="K147" s="6">
        <f>[1]节奏总纲!W147</f>
        <v>1447.7475418599715</v>
      </c>
      <c r="L147" s="6">
        <f>[1]节奏总纲!X147</f>
        <v>1224.9391951677244</v>
      </c>
      <c r="M147" s="6">
        <f>[1]节奏总纲!Y147</f>
        <v>990.91431554069277</v>
      </c>
      <c r="N147" s="6">
        <f>[1]节奏总纲!Z147</f>
        <v>711.34442565575409</v>
      </c>
      <c r="O147" s="6">
        <f>[1]节奏总纲!AA147</f>
        <v>361.40698420714671</v>
      </c>
      <c r="Q147" s="6">
        <v>144</v>
      </c>
      <c r="R147" s="6">
        <f>[1]节奏总纲!AD147</f>
        <v>71.793488759114723</v>
      </c>
      <c r="S147" s="6">
        <f>[1]节奏总纲!AE147</f>
        <v>73.880612931842577</v>
      </c>
      <c r="T147" s="6">
        <f>[1]节奏总纲!AF147</f>
        <v>76.747188164925547</v>
      </c>
      <c r="U147" s="6">
        <f>[1]节奏总纲!AG147</f>
        <v>81.322300043049054</v>
      </c>
      <c r="V147" s="6">
        <f>[1]节奏总纲!AH147</f>
        <v>90.586443675279497</v>
      </c>
      <c r="AN147" s="6">
        <v>144</v>
      </c>
      <c r="AO147" s="6">
        <f>[1]节奏总纲!BA147</f>
        <v>40.472019328110811</v>
      </c>
      <c r="AP147" s="6">
        <f>[1]节奏总纲!BB147</f>
        <v>41.992566056290244</v>
      </c>
      <c r="AQ147" s="6">
        <f>[1]节奏总纲!BC147</f>
        <v>43.928898311540586</v>
      </c>
      <c r="AR147" s="6">
        <f>[1]节奏总纲!BD147</f>
        <v>46.657691286422882</v>
      </c>
      <c r="AS147" s="6">
        <f>[1]节奏总纲!BE147</f>
        <v>51.354396943029187</v>
      </c>
      <c r="BD147" s="6">
        <v>144</v>
      </c>
      <c r="BE147" s="6">
        <f>[1]节奏总纲!BX147</f>
        <v>74.576114728274206</v>
      </c>
      <c r="BF147" s="6">
        <f>[1]节奏总纲!BY147</f>
        <v>74.976427264953529</v>
      </c>
      <c r="BG147" s="6">
        <f>[1]节奏总纲!BZ147</f>
        <v>75.381312336600743</v>
      </c>
      <c r="BH147" s="6">
        <f>[1]节奏总纲!CA147</f>
        <v>75.837817686537164</v>
      </c>
      <c r="BI147" s="6">
        <f>[1]节奏总纲!CB147</f>
        <v>76.288260794883655</v>
      </c>
    </row>
    <row r="148" spans="2:61" x14ac:dyDescent="0.2">
      <c r="B148" s="6">
        <f>[1]节奏总纲!N148</f>
        <v>155</v>
      </c>
      <c r="C148" s="6">
        <v>145</v>
      </c>
      <c r="D148" s="6">
        <f>[1]节奏总纲!P148</f>
        <v>23169.475005920798</v>
      </c>
      <c r="E148" s="6">
        <f>[1]节奏总纲!Q148</f>
        <v>19631.496172516694</v>
      </c>
      <c r="F148" s="6">
        <f>[1]节奏总纲!R148</f>
        <v>15650.9803664995</v>
      </c>
      <c r="G148" s="6">
        <f>[1]节奏总纲!S148</f>
        <v>11105.129370337838</v>
      </c>
      <c r="H148" s="6">
        <f>[1]节奏总纲!T148</f>
        <v>5926.7517065145412</v>
      </c>
      <c r="J148" s="6">
        <v>145</v>
      </c>
      <c r="K148" s="6">
        <f>[1]节奏总纲!W148</f>
        <v>1551.6573958177105</v>
      </c>
      <c r="L148" s="6">
        <f>[1]节奏总纲!X148</f>
        <v>1340.6606926084714</v>
      </c>
      <c r="M148" s="6">
        <f>[1]节奏总纲!Y148</f>
        <v>1065.4388249629465</v>
      </c>
      <c r="N148" s="6">
        <f>[1]节奏总纲!Z148</f>
        <v>724.25335396633454</v>
      </c>
      <c r="O148" s="6">
        <f>[1]节奏总纲!AA148</f>
        <v>379.61970776208909</v>
      </c>
      <c r="Q148" s="6">
        <v>145</v>
      </c>
      <c r="R148" s="6">
        <f>[1]节奏总纲!AD148</f>
        <v>71.895048862094214</v>
      </c>
      <c r="S148" s="6">
        <f>[1]节奏总纲!AE148</f>
        <v>73.983200551411869</v>
      </c>
      <c r="T148" s="6">
        <f>[1]节奏总纲!AF148</f>
        <v>76.847042117764815</v>
      </c>
      <c r="U148" s="6">
        <f>[1]节奏总纲!AG148</f>
        <v>81.421783836457067</v>
      </c>
      <c r="V148" s="6">
        <f>[1]节奏总纲!AH148</f>
        <v>90.692702721352973</v>
      </c>
      <c r="AN148" s="6">
        <v>145</v>
      </c>
      <c r="AO148" s="6">
        <f>[1]节奏总纲!BA148</f>
        <v>40.518638521010651</v>
      </c>
      <c r="AP148" s="6">
        <f>[1]节奏总纲!BB148</f>
        <v>42.036975906461073</v>
      </c>
      <c r="AQ148" s="6">
        <f>[1]节奏总纲!BC148</f>
        <v>43.978827256120113</v>
      </c>
      <c r="AR148" s="6">
        <f>[1]节奏总纲!BD148</f>
        <v>46.7058513934697</v>
      </c>
      <c r="AS148" s="6">
        <f>[1]节奏总纲!BE148</f>
        <v>51.400608478866879</v>
      </c>
      <c r="BD148" s="6">
        <v>145</v>
      </c>
      <c r="BE148" s="6">
        <f>[1]节奏总纲!BX148</f>
        <v>75.064622457794115</v>
      </c>
      <c r="BF148" s="6">
        <f>[1]节奏总纲!BY148</f>
        <v>75.445256632228848</v>
      </c>
      <c r="BG148" s="6">
        <f>[1]节奏总纲!BZ148</f>
        <v>75.874710693729909</v>
      </c>
      <c r="BH148" s="6">
        <f>[1]节奏总纲!CA148</f>
        <v>76.294787124638759</v>
      </c>
      <c r="BI148" s="6">
        <f>[1]节奏总纲!CB148</f>
        <v>76.744300993869714</v>
      </c>
    </row>
    <row r="149" spans="2:61" x14ac:dyDescent="0.2">
      <c r="B149" s="6">
        <f>[1]节奏总纲!N149</f>
        <v>156</v>
      </c>
      <c r="C149" s="6">
        <v>146</v>
      </c>
      <c r="D149" s="6">
        <f>[1]节奏总纲!P149</f>
        <v>24832.50022570635</v>
      </c>
      <c r="E149" s="6">
        <f>[1]节奏总纲!Q149</f>
        <v>21035.61094119585</v>
      </c>
      <c r="F149" s="6">
        <f>[1]节奏总纲!R149</f>
        <v>16719.722401968087</v>
      </c>
      <c r="G149" s="6">
        <f>[1]节奏总纲!S149</f>
        <v>11847.5858576845</v>
      </c>
      <c r="H149" s="6">
        <f>[1]节奏总纲!T149</f>
        <v>6324.8378074874072</v>
      </c>
      <c r="J149" s="6">
        <v>146</v>
      </c>
      <c r="K149" s="6">
        <f>[1]节奏总纲!W149</f>
        <v>1663.0252197855516</v>
      </c>
      <c r="L149" s="6">
        <f>[1]节奏总纲!X149</f>
        <v>1404.1147686791555</v>
      </c>
      <c r="M149" s="6">
        <f>[1]节奏总纲!Y149</f>
        <v>1068.7420354685873</v>
      </c>
      <c r="N149" s="6">
        <f>[1]节奏总纲!Z149</f>
        <v>742.45648734666247</v>
      </c>
      <c r="O149" s="6">
        <f>[1]节奏总纲!AA149</f>
        <v>398.08610097286601</v>
      </c>
      <c r="Q149" s="6">
        <v>146</v>
      </c>
      <c r="R149" s="6">
        <f>[1]节奏总纲!AD149</f>
        <v>71.996608965073719</v>
      </c>
      <c r="S149" s="6">
        <f>[1]节奏总纲!AE149</f>
        <v>74.078973000522922</v>
      </c>
      <c r="T149" s="6">
        <f>[1]节奏总纲!AF149</f>
        <v>76.946896070604097</v>
      </c>
      <c r="U149" s="6">
        <f>[1]节奏总纲!AG149</f>
        <v>81.521267629865079</v>
      </c>
      <c r="V149" s="6">
        <f>[1]节奏总纲!AH149</f>
        <v>90.798961767426448</v>
      </c>
      <c r="AN149" s="6">
        <v>146</v>
      </c>
      <c r="AO149" s="6">
        <f>[1]节奏总纲!BA149</f>
        <v>40.565257713910484</v>
      </c>
      <c r="AP149" s="6">
        <f>[1]节奏总纲!BB149</f>
        <v>42.080366850119908</v>
      </c>
      <c r="AQ149" s="6">
        <f>[1]节奏总纲!BC149</f>
        <v>44.024818750237806</v>
      </c>
      <c r="AR149" s="6">
        <f>[1]节奏总纲!BD149</f>
        <v>46.754011500516519</v>
      </c>
      <c r="AS149" s="6">
        <f>[1]节奏总纲!BE149</f>
        <v>51.446820014704571</v>
      </c>
      <c r="BD149" s="6">
        <v>146</v>
      </c>
      <c r="BE149" s="6">
        <f>[1]节奏总纲!BX149</f>
        <v>75.526704686495577</v>
      </c>
      <c r="BF149" s="6">
        <f>[1]节奏总纲!BY149</f>
        <v>75.932934505318755</v>
      </c>
      <c r="BG149" s="6">
        <f>[1]节奏总纲!BZ149</f>
        <v>76.319625507968723</v>
      </c>
      <c r="BH149" s="6">
        <f>[1]节奏总纲!CA149</f>
        <v>76.740746590526484</v>
      </c>
      <c r="BI149" s="6">
        <f>[1]节奏总纲!CB149</f>
        <v>77.192425415760482</v>
      </c>
    </row>
    <row r="150" spans="2:61" x14ac:dyDescent="0.2">
      <c r="B150" s="6">
        <f>[1]节奏总纲!N150</f>
        <v>157</v>
      </c>
      <c r="C150" s="6">
        <v>147</v>
      </c>
      <c r="D150" s="6">
        <f>[1]节奏总纲!P150</f>
        <v>26614.886523801088</v>
      </c>
      <c r="E150" s="6">
        <f>[1]节奏总纲!Q150</f>
        <v>22470.948692045258</v>
      </c>
      <c r="F150" s="6">
        <f>[1]节奏总纲!R150</f>
        <v>17837.296948251489</v>
      </c>
      <c r="G150" s="6">
        <f>[1]节奏总纲!S150</f>
        <v>12631.425144195997</v>
      </c>
      <c r="H150" s="6">
        <f>[1]节奏总纲!T150</f>
        <v>6754.8581997407164</v>
      </c>
      <c r="J150" s="6">
        <v>147</v>
      </c>
      <c r="K150" s="6">
        <f>[1]节奏总纲!W150</f>
        <v>1782.3862980947379</v>
      </c>
      <c r="L150" s="6">
        <f>[1]节奏总纲!X150</f>
        <v>1435.3377508494086</v>
      </c>
      <c r="M150" s="6">
        <f>[1]节奏总纲!Y150</f>
        <v>1117.574546283402</v>
      </c>
      <c r="N150" s="6">
        <f>[1]节奏总纲!Z150</f>
        <v>783.83928651149654</v>
      </c>
      <c r="O150" s="6">
        <f>[1]节奏总纲!AA150</f>
        <v>430.02039225330918</v>
      </c>
      <c r="Q150" s="6">
        <v>147</v>
      </c>
      <c r="R150" s="6">
        <f>[1]节奏总纲!AD150</f>
        <v>72.091594979242075</v>
      </c>
      <c r="S150" s="6">
        <f>[1]节奏总纲!AE150</f>
        <v>74.173410870467364</v>
      </c>
      <c r="T150" s="6">
        <f>[1]节奏总纲!AF150</f>
        <v>77.043751281705866</v>
      </c>
      <c r="U150" s="6">
        <f>[1]节奏总纲!AG150</f>
        <v>81.620751423273092</v>
      </c>
      <c r="V150" s="6">
        <f>[1]节奏总纲!AH150</f>
        <v>90.905220813499923</v>
      </c>
      <c r="AN150" s="6">
        <v>147</v>
      </c>
      <c r="AO150" s="6">
        <f>[1]节奏总纲!BA150</f>
        <v>40.611876906810316</v>
      </c>
      <c r="AP150" s="6">
        <f>[1]节奏总纲!BB150</f>
        <v>42.123757793778736</v>
      </c>
      <c r="AQ150" s="6">
        <f>[1]节奏总纲!BC150</f>
        <v>44.067911160744309</v>
      </c>
      <c r="AR150" s="6">
        <f>[1]节奏总纲!BD150</f>
        <v>46.802171607563338</v>
      </c>
      <c r="AS150" s="6">
        <f>[1]节奏总纲!BE150</f>
        <v>51.493031550542263</v>
      </c>
      <c r="BD150" s="6">
        <v>147</v>
      </c>
      <c r="BE150" s="6">
        <f>[1]节奏总纲!BX150</f>
        <v>76.018981963564528</v>
      </c>
      <c r="BF150" s="6">
        <f>[1]节奏总纲!BY150</f>
        <v>76.37307935688159</v>
      </c>
      <c r="BG150" s="6">
        <f>[1]节奏总纲!BZ150</f>
        <v>76.767142595945487</v>
      </c>
      <c r="BH150" s="6">
        <f>[1]节奏总纲!CA150</f>
        <v>77.182945989803613</v>
      </c>
      <c r="BI150" s="6">
        <f>[1]节奏总纲!CB150</f>
        <v>77.639136792985582</v>
      </c>
    </row>
    <row r="151" spans="2:61" x14ac:dyDescent="0.2">
      <c r="B151" s="6">
        <f>[1]节奏总纲!N151</f>
        <v>158</v>
      </c>
      <c r="C151" s="6">
        <v>148</v>
      </c>
      <c r="D151" s="6">
        <f>[1]节奏总纲!P151</f>
        <v>28525.200858087381</v>
      </c>
      <c r="E151" s="6">
        <f>[1]节奏总纲!Q151</f>
        <v>24083.827084483179</v>
      </c>
      <c r="F151" s="6">
        <f>[1]节奏总纲!R151</f>
        <v>19128.999695433398</v>
      </c>
      <c r="G151" s="6">
        <f>[1]节奏总纲!S151</f>
        <v>13566.58552810636</v>
      </c>
      <c r="H151" s="6">
        <f>[1]节奏总纲!T151</f>
        <v>7242.5484978683862</v>
      </c>
      <c r="J151" s="6">
        <v>148</v>
      </c>
      <c r="K151" s="6">
        <f>[1]节奏总纲!W151</f>
        <v>1910.3143342862932</v>
      </c>
      <c r="L151" s="6">
        <f>[1]节奏总纲!X151</f>
        <v>1612.8783924379204</v>
      </c>
      <c r="M151" s="6">
        <f>[1]节奏总纲!Y151</f>
        <v>1291.7027471819092</v>
      </c>
      <c r="N151" s="6">
        <f>[1]节奏总纲!Z151</f>
        <v>935.16038391036273</v>
      </c>
      <c r="O151" s="6">
        <f>[1]节奏总纲!AA151</f>
        <v>487.69029812766985</v>
      </c>
      <c r="Q151" s="6">
        <v>148</v>
      </c>
      <c r="R151" s="6">
        <f>[1]节奏总纲!AD151</f>
        <v>72.186353905945822</v>
      </c>
      <c r="S151" s="6">
        <f>[1]节奏总纲!AE151</f>
        <v>74.267848740411821</v>
      </c>
      <c r="T151" s="6">
        <f>[1]节奏总纲!AF151</f>
        <v>77.137200185007629</v>
      </c>
      <c r="U151" s="6">
        <f>[1]节奏总纲!AG151</f>
        <v>81.720235216681118</v>
      </c>
      <c r="V151" s="6">
        <f>[1]节奏总纲!AH151</f>
        <v>91.011076811620597</v>
      </c>
      <c r="AN151" s="6">
        <v>148</v>
      </c>
      <c r="AO151" s="6">
        <f>[1]节奏总纲!BA151</f>
        <v>40.658496099710149</v>
      </c>
      <c r="AP151" s="6">
        <f>[1]节奏总纲!BB151</f>
        <v>42.167148737437564</v>
      </c>
      <c r="AQ151" s="6">
        <f>[1]节奏总纲!BC151</f>
        <v>44.111003571250812</v>
      </c>
      <c r="AR151" s="6">
        <f>[1]节奏总纲!BD151</f>
        <v>46.850331714610157</v>
      </c>
      <c r="AS151" s="6">
        <f>[1]节奏总纲!BE151</f>
        <v>51.539243086379955</v>
      </c>
      <c r="BD151" s="6">
        <v>148</v>
      </c>
      <c r="BE151" s="6">
        <f>[1]节奏总纲!BX151</f>
        <v>76.477957149162563</v>
      </c>
      <c r="BF151" s="6">
        <f>[1]节奏总纲!BY151</f>
        <v>76.857470293382107</v>
      </c>
      <c r="BG151" s="6">
        <f>[1]节奏总纲!BZ151</f>
        <v>77.245919604256756</v>
      </c>
      <c r="BH151" s="6">
        <f>[1]节奏总纲!CA151</f>
        <v>77.668675027947558</v>
      </c>
      <c r="BI151" s="6">
        <f>[1]节奏总纲!CB151</f>
        <v>78.126046531078771</v>
      </c>
    </row>
    <row r="152" spans="2:61" x14ac:dyDescent="0.2">
      <c r="B152" s="6">
        <f>[1]节奏总纲!N152</f>
        <v>159</v>
      </c>
      <c r="C152" s="6">
        <v>149</v>
      </c>
      <c r="D152" s="6">
        <f>[1]节奏总纲!P152</f>
        <v>30572.62506667812</v>
      </c>
      <c r="E152" s="6">
        <f>[1]节奏总纲!Q152</f>
        <v>25818.581868809673</v>
      </c>
      <c r="F152" s="6">
        <f>[1]节奏总纲!R152</f>
        <v>20520.345944754354</v>
      </c>
      <c r="G152" s="6">
        <f>[1]节奏总纲!S152</f>
        <v>14549.512269232117</v>
      </c>
      <c r="H152" s="6">
        <f>[1]节奏总纲!T152</f>
        <v>7768.50402944291</v>
      </c>
      <c r="J152" s="6">
        <v>149</v>
      </c>
      <c r="K152" s="6">
        <f>[1]节奏总纲!W152</f>
        <v>2047.424208590739</v>
      </c>
      <c r="L152" s="6">
        <f>[1]节奏总纲!X152</f>
        <v>1734.7547843264947</v>
      </c>
      <c r="M152" s="6">
        <f>[1]节奏总纲!Y152</f>
        <v>1391.3462493209554</v>
      </c>
      <c r="N152" s="6">
        <f>[1]节奏总纲!Z152</f>
        <v>982.92674112575696</v>
      </c>
      <c r="O152" s="6">
        <f>[1]节奏总纲!AA152</f>
        <v>525.95553157452377</v>
      </c>
      <c r="Q152" s="6">
        <v>149</v>
      </c>
      <c r="R152" s="6">
        <f>[1]节奏总纲!AD152</f>
        <v>72.281112832649583</v>
      </c>
      <c r="S152" s="6">
        <f>[1]节奏总纲!AE152</f>
        <v>74.362286610356264</v>
      </c>
      <c r="T152" s="6">
        <f>[1]节奏总纲!AF152</f>
        <v>77.230649088309391</v>
      </c>
      <c r="U152" s="6">
        <f>[1]节奏总纲!AG152</f>
        <v>81.819719010089131</v>
      </c>
      <c r="V152" s="6">
        <f>[1]节奏总纲!AH152</f>
        <v>91.113605194377854</v>
      </c>
      <c r="AN152" s="6">
        <v>149</v>
      </c>
      <c r="AO152" s="6">
        <f>[1]节奏总纲!BA152</f>
        <v>40.705115292609982</v>
      </c>
      <c r="AP152" s="6">
        <f>[1]节奏总纲!BB152</f>
        <v>42.2105396810964</v>
      </c>
      <c r="AQ152" s="6">
        <f>[1]节奏总纲!BC152</f>
        <v>44.154095981757315</v>
      </c>
      <c r="AR152" s="6">
        <f>[1]节奏总纲!BD152</f>
        <v>46.898491821656968</v>
      </c>
      <c r="AS152" s="6">
        <f>[1]节奏总纲!BE152</f>
        <v>51.585454622217647</v>
      </c>
      <c r="BD152" s="6">
        <v>149</v>
      </c>
      <c r="BE152" s="6">
        <f>[1]节奏总纲!BX152</f>
        <v>76.969874573049196</v>
      </c>
      <c r="BF152" s="6">
        <f>[1]节奏总纲!BY152</f>
        <v>77.327271482343065</v>
      </c>
      <c r="BG152" s="6">
        <f>[1]节奏总纲!BZ152</f>
        <v>77.727703112223537</v>
      </c>
      <c r="BH152" s="6">
        <f>[1]节奏总纲!CA152</f>
        <v>78.1549799524241</v>
      </c>
      <c r="BI152" s="6">
        <f>[1]节奏总纲!CB152</f>
        <v>78.598533634779585</v>
      </c>
    </row>
    <row r="153" spans="2:61" x14ac:dyDescent="0.2">
      <c r="B153" s="6">
        <f>[1]节奏总纲!N153</f>
        <v>160</v>
      </c>
      <c r="C153" s="6">
        <v>150</v>
      </c>
      <c r="D153" s="6">
        <f>[1]节奏总纲!P153</f>
        <v>32767</v>
      </c>
      <c r="E153" s="6">
        <f>[1]节奏总纲!Q153</f>
        <v>27671.731500000002</v>
      </c>
      <c r="F153" s="6">
        <f>[1]节奏总纲!R153</f>
        <v>21996.487099999998</v>
      </c>
      <c r="G153" s="6">
        <f>[1]节奏总纲!S153</f>
        <v>15603.645400000001</v>
      </c>
      <c r="H153" s="6">
        <f>[1]节奏总纲!T153</f>
        <v>8355.5850000000009</v>
      </c>
      <c r="J153" s="6">
        <v>150</v>
      </c>
      <c r="K153" s="6">
        <f>[1]节奏总纲!W153</f>
        <v>2194.3749333218802</v>
      </c>
      <c r="L153" s="6">
        <f>[1]节奏总纲!X153</f>
        <v>1853.1496311903284</v>
      </c>
      <c r="M153" s="6">
        <f>[1]节奏总纲!Y153</f>
        <v>1476.1411552456448</v>
      </c>
      <c r="N153" s="6">
        <f>[1]节奏总纲!Z153</f>
        <v>1054.1331307678847</v>
      </c>
      <c r="O153" s="6">
        <f>[1]节奏总纲!AA153</f>
        <v>587.08097055709095</v>
      </c>
      <c r="Q153" s="6">
        <v>150</v>
      </c>
      <c r="R153" s="6">
        <f>[1]节奏总纲!AD153</f>
        <v>72.375871759353331</v>
      </c>
      <c r="S153" s="6">
        <f>[1]节奏总纲!AE153</f>
        <v>74.456724480300707</v>
      </c>
      <c r="T153" s="6">
        <f>[1]节奏总纲!AF153</f>
        <v>77.324097991611154</v>
      </c>
      <c r="U153" s="6">
        <f>[1]节奏总纲!AG153</f>
        <v>81.919202803497143</v>
      </c>
      <c r="V153" s="6">
        <f>[1]节奏总纲!AH153</f>
        <v>91.216133577135096</v>
      </c>
      <c r="AN153" s="6">
        <v>150</v>
      </c>
      <c r="AO153" s="6">
        <f>[1]节奏总纲!BA153</f>
        <v>40.751734485509814</v>
      </c>
      <c r="AP153" s="6">
        <f>[1]节奏总纲!BB153</f>
        <v>42.253930624755228</v>
      </c>
      <c r="AQ153" s="6">
        <f>[1]节奏总纲!BC153</f>
        <v>44.197188392263818</v>
      </c>
      <c r="AR153" s="6">
        <f>[1]节奏总纲!BD153</f>
        <v>46.946651928703787</v>
      </c>
      <c r="AS153" s="6">
        <f>[1]节奏总纲!BE153</f>
        <v>51.631666158055346</v>
      </c>
      <c r="BD153" s="6">
        <v>150</v>
      </c>
      <c r="BE153" s="6">
        <f>[1]节奏总纲!BX153</f>
        <v>77.429859113413457</v>
      </c>
      <c r="BF153" s="6">
        <f>[1]节奏总纲!BY153</f>
        <v>77.808541114473428</v>
      </c>
      <c r="BG153" s="6">
        <f>[1]节奏总纲!BZ153</f>
        <v>78.206550290005254</v>
      </c>
      <c r="BH153" s="6">
        <f>[1]节奏总纲!CA153</f>
        <v>78.628465142683979</v>
      </c>
      <c r="BI153" s="6">
        <f>[1]节奏总纲!CB153</f>
        <v>79.108907766261424</v>
      </c>
    </row>
    <row r="154" spans="2:61" x14ac:dyDescent="0.2">
      <c r="B154" s="6">
        <f>[1]节奏总纲!N154</f>
        <v>161</v>
      </c>
      <c r="C154" s="6">
        <v>151</v>
      </c>
      <c r="D154" s="6">
        <f>[1]节奏总纲!P154</f>
        <v>35118.87282038921</v>
      </c>
      <c r="E154" s="6">
        <f>[1]节奏总纲!Q154</f>
        <v>29671.935645946844</v>
      </c>
      <c r="F154" s="6">
        <f>[1]节奏总纲!R154</f>
        <v>23592.858760737468</v>
      </c>
      <c r="G154" s="6">
        <f>[1]节奏总纲!S154</f>
        <v>16804.380644556237</v>
      </c>
      <c r="H154" s="6">
        <f>[1]节奏总纲!T154</f>
        <v>9095.7880604808051</v>
      </c>
      <c r="J154" s="6">
        <v>151</v>
      </c>
      <c r="K154" s="6">
        <f>[1]节奏总纲!W154</f>
        <v>2351.8728203892097</v>
      </c>
      <c r="L154" s="6">
        <f>[1]节奏总纲!X154</f>
        <v>2000.2041459468419</v>
      </c>
      <c r="M154" s="6">
        <f>[1]节奏总纲!Y154</f>
        <v>1596.3716607374699</v>
      </c>
      <c r="N154" s="6">
        <f>[1]节奏总纲!Z154</f>
        <v>1200.7352445562356</v>
      </c>
      <c r="O154" s="6">
        <f>[1]节奏总纲!AA154</f>
        <v>740.2030604808042</v>
      </c>
      <c r="Q154" s="6">
        <v>151</v>
      </c>
      <c r="R154" s="6">
        <f>[1]节奏总纲!AD154</f>
        <v>72.470630686057078</v>
      </c>
      <c r="S154" s="6">
        <f>[1]节奏总纲!AE154</f>
        <v>74.551162350245164</v>
      </c>
      <c r="T154" s="6">
        <f>[1]节奏总纲!AF154</f>
        <v>77.417546894912917</v>
      </c>
      <c r="U154" s="6">
        <f>[1]节奏总纲!AG154</f>
        <v>82.01744549958407</v>
      </c>
      <c r="V154" s="6">
        <f>[1]节奏总纲!AH154</f>
        <v>91.318661959892353</v>
      </c>
      <c r="AN154" s="6">
        <v>151</v>
      </c>
      <c r="AO154" s="6">
        <f>[1]节奏总纲!BA154</f>
        <v>40.798353678409647</v>
      </c>
      <c r="AP154" s="6">
        <f>[1]节奏总纲!BB154</f>
        <v>42.297321568414056</v>
      </c>
      <c r="AQ154" s="6">
        <f>[1]节奏总纲!BC154</f>
        <v>44.240280802770329</v>
      </c>
      <c r="AR154" s="6">
        <f>[1]节奏总纲!BD154</f>
        <v>46.994812035750606</v>
      </c>
      <c r="AS154" s="6">
        <f>[1]节奏总纲!BE154</f>
        <v>51.677877693893038</v>
      </c>
      <c r="BD154" s="6">
        <v>151</v>
      </c>
      <c r="BE154" s="6">
        <f>[1]节奏总纲!BX154</f>
        <v>77.918490985566862</v>
      </c>
      <c r="BF154" s="6">
        <f>[1]节奏总纲!BY154</f>
        <v>78.283647251084375</v>
      </c>
      <c r="BG154" s="6">
        <f>[1]节奏总纲!BZ154</f>
        <v>78.684578676520431</v>
      </c>
      <c r="BH154" s="6">
        <f>[1]节奏总纲!CA154</f>
        <v>79.145115266529871</v>
      </c>
      <c r="BI154" s="6">
        <f>[1]节奏总纲!CB154</f>
        <v>79.683968750737293</v>
      </c>
    </row>
    <row r="155" spans="2:61" x14ac:dyDescent="0.2">
      <c r="B155" s="6">
        <f>[1]节奏总纲!N155</f>
        <v>162</v>
      </c>
      <c r="C155" s="6">
        <v>152</v>
      </c>
      <c r="D155" s="6">
        <f>[1]节奏总纲!P155</f>
        <v>37639.547696542824</v>
      </c>
      <c r="E155" s="6">
        <f>[1]节奏总纲!Q155</f>
        <v>31794.125939269725</v>
      </c>
      <c r="F155" s="6">
        <f>[1]节奏总纲!R155</f>
        <v>25425.514469014677</v>
      </c>
      <c r="G155" s="6">
        <f>[1]节奏总纲!S155</f>
        <v>18255.180632823271</v>
      </c>
      <c r="H155" s="6">
        <f>[1]节奏总纲!T155</f>
        <v>14114.830386203559</v>
      </c>
      <c r="J155" s="6">
        <v>152</v>
      </c>
      <c r="K155" s="6">
        <f>[1]节奏总纲!W155</f>
        <v>2520.6748761536146</v>
      </c>
      <c r="L155" s="6">
        <f>[1]节奏总纲!X155</f>
        <v>2122.1902933228812</v>
      </c>
      <c r="M155" s="6">
        <f>[1]节奏总纲!Y155</f>
        <v>1832.6557082772088</v>
      </c>
      <c r="N155" s="6">
        <f>[1]节奏总纲!Z155</f>
        <v>1450.7999882670338</v>
      </c>
      <c r="O155" s="6">
        <f>[1]节奏总纲!AA155</f>
        <v>5019.042325722754</v>
      </c>
      <c r="Q155" s="6">
        <v>152</v>
      </c>
      <c r="R155" s="6">
        <f>[1]节奏总纲!AD155</f>
        <v>72.565389612760825</v>
      </c>
      <c r="S155" s="6">
        <f>[1]节奏总纲!AE155</f>
        <v>74.645600220189607</v>
      </c>
      <c r="T155" s="6">
        <f>[1]节奏总纲!AF155</f>
        <v>77.51099579821468</v>
      </c>
      <c r="U155" s="6">
        <f>[1]节奏总纲!AG155</f>
        <v>82.110321933176039</v>
      </c>
      <c r="V155" s="6">
        <f>[1]节奏总纲!AH155</f>
        <v>91.421190342649595</v>
      </c>
      <c r="AN155" s="6">
        <v>152</v>
      </c>
      <c r="AO155" s="6">
        <f>[1]节奏总纲!BA155</f>
        <v>40.84497287130948</v>
      </c>
      <c r="AP155" s="6">
        <f>[1]节奏总纲!BB155</f>
        <v>42.340712512072891</v>
      </c>
      <c r="AQ155" s="6">
        <f>[1]节奏总纲!BC155</f>
        <v>44.283373213276832</v>
      </c>
      <c r="AR155" s="6">
        <f>[1]节奏总纲!BD155</f>
        <v>47.037096473408994</v>
      </c>
      <c r="AS155" s="6">
        <f>[1]节奏总纲!BE155</f>
        <v>51.72408922973073</v>
      </c>
      <c r="BD155" s="6">
        <v>152</v>
      </c>
      <c r="BE155" s="6">
        <f>[1]节奏总纲!BX155</f>
        <v>78.382397883778651</v>
      </c>
      <c r="BF155" s="6">
        <f>[1]节奏总纲!BY155</f>
        <v>78.760259571422736</v>
      </c>
      <c r="BG155" s="6">
        <f>[1]节奏总纲!BZ155</f>
        <v>79.201814062049863</v>
      </c>
      <c r="BH155" s="6">
        <f>[1]节奏总纲!CA155</f>
        <v>79.708675804221045</v>
      </c>
      <c r="BI155" s="6">
        <f>[1]节奏总纲!CB155</f>
        <v>80</v>
      </c>
    </row>
    <row r="156" spans="2:61" x14ac:dyDescent="0.2">
      <c r="B156" s="6">
        <f>[1]节奏总纲!N156</f>
        <v>163</v>
      </c>
      <c r="C156" s="6">
        <v>153</v>
      </c>
      <c r="D156" s="6">
        <f>[1]节奏总纲!P156</f>
        <v>40341.140136486232</v>
      </c>
      <c r="E156" s="6">
        <f>[1]节奏总纲!Q156</f>
        <v>34330.31025614978</v>
      </c>
      <c r="F156" s="6">
        <f>[1]节奏总纲!R156</f>
        <v>27552.998713220099</v>
      </c>
      <c r="G156" s="6">
        <f>[1]节奏总纲!S156</f>
        <v>24204.684081891737</v>
      </c>
      <c r="H156" s="6">
        <f>[1]节奏总纲!T156</f>
        <v>24204.684081891737</v>
      </c>
      <c r="J156" s="6">
        <v>153</v>
      </c>
      <c r="K156" s="6">
        <f>[1]节奏总纲!W156</f>
        <v>2701.592439943408</v>
      </c>
      <c r="L156" s="6">
        <f>[1]节奏总纲!X156</f>
        <v>2536.1843168800551</v>
      </c>
      <c r="M156" s="6">
        <f>[1]节奏总纲!Y156</f>
        <v>2127.4842442054214</v>
      </c>
      <c r="N156" s="6">
        <f>[1]节奏总纲!Z156</f>
        <v>5949.5034490684666</v>
      </c>
      <c r="O156" s="6">
        <f>[1]节奏总纲!AA156</f>
        <v>10089.853695688178</v>
      </c>
      <c r="Q156" s="6">
        <v>153</v>
      </c>
      <c r="R156" s="6">
        <f>[1]节奏总纲!AD156</f>
        <v>72.660148539464572</v>
      </c>
      <c r="S156" s="6">
        <f>[1]节奏总纲!AE156</f>
        <v>74.74003809013405</v>
      </c>
      <c r="T156" s="6">
        <f>[1]节奏总纲!AF156</f>
        <v>77.604444701516456</v>
      </c>
      <c r="U156" s="6">
        <f>[1]节奏总纲!AG156</f>
        <v>82.203198366767992</v>
      </c>
      <c r="V156" s="6">
        <f>[1]节奏总纲!AH156</f>
        <v>91.523718725406852</v>
      </c>
      <c r="AN156" s="6">
        <v>153</v>
      </c>
      <c r="AO156" s="6">
        <f>[1]节奏总纲!BA156</f>
        <v>40.891592064209313</v>
      </c>
      <c r="AP156" s="6">
        <f>[1]节奏总纲!BB156</f>
        <v>42.384103455731719</v>
      </c>
      <c r="AQ156" s="6">
        <f>[1]节奏总纲!BC156</f>
        <v>44.326465623783335</v>
      </c>
      <c r="AR156" s="6">
        <f>[1]节奏总纲!BD156</f>
        <v>47.078671550054786</v>
      </c>
      <c r="AS156" s="6">
        <f>[1]节奏总纲!BE156</f>
        <v>51.770300765568422</v>
      </c>
      <c r="BD156" s="6">
        <v>153</v>
      </c>
      <c r="BE156" s="6">
        <f>[1]节奏总纲!BX156</f>
        <v>78.867787811519349</v>
      </c>
      <c r="BF156" s="6">
        <f>[1]节奏总纲!BY156</f>
        <v>79.28525743882193</v>
      </c>
      <c r="BG156" s="6">
        <f>[1]节奏总纲!BZ156</f>
        <v>79.75275890824517</v>
      </c>
      <c r="BH156" s="6">
        <f>[1]节奏总纲!CA156</f>
        <v>80</v>
      </c>
      <c r="BI156" s="6">
        <f>[1]节奏总纲!CB156</f>
        <v>80</v>
      </c>
    </row>
    <row r="157" spans="2:61" x14ac:dyDescent="0.2">
      <c r="B157" s="6">
        <f>[1]节奏总纲!N157</f>
        <v>164</v>
      </c>
      <c r="C157" s="6">
        <v>154</v>
      </c>
      <c r="D157" s="6">
        <f>[1]节奏总纲!P157</f>
        <v>43236.635220206183</v>
      </c>
      <c r="E157" s="6">
        <f>[1]节奏总纲!Q157</f>
        <v>36967.323113276288</v>
      </c>
      <c r="F157" s="6">
        <f>[1]节奏总纲!R157</f>
        <v>33940.758647861854</v>
      </c>
      <c r="G157" s="6">
        <f>[1]节奏总纲!S157</f>
        <v>34156.941823962887</v>
      </c>
      <c r="H157" s="6">
        <f>[1]节奏总纲!T157</f>
        <v>34156.941823962887</v>
      </c>
      <c r="J157" s="6">
        <v>154</v>
      </c>
      <c r="K157" s="6">
        <f>[1]节奏总纲!W157</f>
        <v>2895.4950837199503</v>
      </c>
      <c r="L157" s="6">
        <f>[1]节奏总纲!X157</f>
        <v>2637.0128571265086</v>
      </c>
      <c r="M157" s="6">
        <f>[1]节奏总纲!Y157</f>
        <v>6387.7599346417555</v>
      </c>
      <c r="N157" s="6">
        <f>[1]节奏总纲!Z157</f>
        <v>9952.2577420711496</v>
      </c>
      <c r="O157" s="6">
        <f>[1]节奏总纲!AA157</f>
        <v>9952.2577420711496</v>
      </c>
      <c r="Q157" s="6">
        <v>154</v>
      </c>
      <c r="R157" s="6">
        <f>[1]节奏总纲!AD157</f>
        <v>72.754907466168333</v>
      </c>
      <c r="S157" s="6">
        <f>[1]节奏总纲!AE157</f>
        <v>74.834475960078507</v>
      </c>
      <c r="T157" s="6">
        <f>[1]节奏总纲!AF157</f>
        <v>77.697893604818219</v>
      </c>
      <c r="U157" s="6">
        <f>[1]节奏总纲!AG157</f>
        <v>82.29607480035996</v>
      </c>
      <c r="V157" s="6">
        <f>[1]节奏总纲!AH157</f>
        <v>91.626247108164094</v>
      </c>
      <c r="AN157" s="6">
        <v>154</v>
      </c>
      <c r="AO157" s="6">
        <f>[1]节奏总纲!BA157</f>
        <v>40.938211257109145</v>
      </c>
      <c r="AP157" s="6">
        <f>[1]节奏总纲!BB157</f>
        <v>42.427494399390554</v>
      </c>
      <c r="AQ157" s="6">
        <f>[1]节奏总纲!BC157</f>
        <v>44.369558034289838</v>
      </c>
      <c r="AR157" s="6">
        <f>[1]节奏总纲!BD157</f>
        <v>47.12024662670057</v>
      </c>
      <c r="AS157" s="6">
        <f>[1]节奏总纲!BE157</f>
        <v>51.816512301406114</v>
      </c>
      <c r="BD157" s="6">
        <v>154</v>
      </c>
      <c r="BE157" s="6">
        <f>[1]节奏总纲!BX157</f>
        <v>79.335561067249373</v>
      </c>
      <c r="BF157" s="6">
        <f>[1]节奏总纲!BY157</f>
        <v>79.797428791068725</v>
      </c>
      <c r="BG157" s="6">
        <f>[1]节奏总纲!BZ157</f>
        <v>80</v>
      </c>
      <c r="BH157" s="6">
        <f>[1]节奏总纲!CA157</f>
        <v>80</v>
      </c>
      <c r="BI157" s="6">
        <f>[1]节奏总纲!CB157</f>
        <v>80</v>
      </c>
    </row>
    <row r="158" spans="2:61" x14ac:dyDescent="0.2">
      <c r="B158" s="6">
        <f>[1]节奏总纲!N158</f>
        <v>165</v>
      </c>
      <c r="C158" s="6">
        <v>155</v>
      </c>
      <c r="D158" s="6">
        <f>[1]节奏总纲!P158</f>
        <v>46339.950011841604</v>
      </c>
      <c r="E158" s="6">
        <f>[1]节奏总纲!Q158</f>
        <v>44078.560451263736</v>
      </c>
      <c r="F158" s="6">
        <f>[1]节奏总纲!R158</f>
        <v>44402.940101346627</v>
      </c>
      <c r="G158" s="6">
        <f>[1]节奏总纲!S158</f>
        <v>44402.940101346627</v>
      </c>
      <c r="H158" s="6">
        <f>[1]节奏总纲!T158</f>
        <v>44541.959951382152</v>
      </c>
      <c r="J158" s="6">
        <v>155</v>
      </c>
      <c r="K158" s="6">
        <f>[1]节奏总纲!W158</f>
        <v>3103.314791635421</v>
      </c>
      <c r="L158" s="6">
        <f>[1]节奏总纲!X158</f>
        <v>7111.237337987448</v>
      </c>
      <c r="M158" s="6">
        <f>[1]节奏总纲!Y158</f>
        <v>10462.181453484773</v>
      </c>
      <c r="N158" s="6">
        <f>[1]节奏总纲!Z158</f>
        <v>10245.99827738374</v>
      </c>
      <c r="O158" s="6">
        <f>[1]节奏总纲!AA158</f>
        <v>10385.018127419266</v>
      </c>
      <c r="Q158" s="6">
        <v>155</v>
      </c>
      <c r="R158" s="6">
        <f>[1]节奏总纲!AD158</f>
        <v>72.849666392872081</v>
      </c>
      <c r="S158" s="6">
        <f>[1]节奏总纲!AE158</f>
        <v>74.92891383002295</v>
      </c>
      <c r="T158" s="6">
        <f>[1]节奏总纲!AF158</f>
        <v>77.791342508119982</v>
      </c>
      <c r="U158" s="6">
        <f>[1]节奏总纲!AG158</f>
        <v>82.388951233951914</v>
      </c>
      <c r="V158" s="6">
        <f>[1]节奏总纲!AH158</f>
        <v>91.72877549092135</v>
      </c>
      <c r="AN158" s="6">
        <v>155</v>
      </c>
      <c r="AO158" s="6">
        <f>[1]节奏总纲!BA158</f>
        <v>40.984830450008985</v>
      </c>
      <c r="AP158" s="6">
        <f>[1]节奏总纲!BB158</f>
        <v>42.470885343049382</v>
      </c>
      <c r="AQ158" s="6">
        <f>[1]节奏总纲!BC158</f>
        <v>44.412650444796341</v>
      </c>
      <c r="AR158" s="6">
        <f>[1]节奏总纲!BD158</f>
        <v>47.161821703346362</v>
      </c>
      <c r="AS158" s="6">
        <f>[1]节奏总纲!BE158</f>
        <v>51.862723837243806</v>
      </c>
      <c r="BD158" s="6">
        <v>155</v>
      </c>
      <c r="BE158" s="6">
        <f>[1]节奏总纲!BX158</f>
        <v>79.8177517942256</v>
      </c>
      <c r="BF158" s="6">
        <f>[1]节奏总纲!BY158</f>
        <v>80</v>
      </c>
      <c r="BG158" s="6">
        <f>[1]节奏总纲!BZ158</f>
        <v>80</v>
      </c>
      <c r="BH158" s="6">
        <f>[1]节奏总纲!CA158</f>
        <v>80</v>
      </c>
      <c r="BI158" s="6">
        <f>[1]节奏总纲!CB158</f>
        <v>80</v>
      </c>
    </row>
    <row r="159" spans="2:61" x14ac:dyDescent="0.2">
      <c r="B159" s="6">
        <f>[1]节奏总纲!N159</f>
        <v>166</v>
      </c>
      <c r="C159" s="6">
        <v>156</v>
      </c>
      <c r="D159" s="6">
        <f>[1]节奏总纲!P159</f>
        <v>49666.000451412707</v>
      </c>
      <c r="E159" s="6">
        <f>[1]节奏总纲!Q159</f>
        <v>49666.000451412707</v>
      </c>
      <c r="F159" s="6">
        <f>[1]节奏总纲!R159</f>
        <v>50162.660455926831</v>
      </c>
      <c r="G159" s="6">
        <f>[1]节奏总纲!S159</f>
        <v>50162.660455926831</v>
      </c>
      <c r="H159" s="6">
        <f>[1]节奏总纲!T159</f>
        <v>50311.658457281068</v>
      </c>
      <c r="J159" s="6">
        <v>156</v>
      </c>
      <c r="K159" s="6">
        <f>[1]节奏总纲!W159</f>
        <v>3326.0504395711032</v>
      </c>
      <c r="L159" s="6">
        <f>[1]节奏总纲!X159</f>
        <v>5587.4400001489703</v>
      </c>
      <c r="M159" s="6">
        <f>[1]节奏总纲!Y159</f>
        <v>5759.720354580204</v>
      </c>
      <c r="N159" s="6">
        <f>[1]节奏总纲!Z159</f>
        <v>5759.720354580204</v>
      </c>
      <c r="O159" s="6">
        <f>[1]节奏总纲!AA159</f>
        <v>5769.6985058989158</v>
      </c>
      <c r="Q159" s="6">
        <v>156</v>
      </c>
      <c r="R159" s="6">
        <f>[1]节奏总纲!AD159</f>
        <v>72.944425319575828</v>
      </c>
      <c r="S159" s="6">
        <f>[1]节奏总纲!AE159</f>
        <v>75.022035011469043</v>
      </c>
      <c r="T159" s="6">
        <f>[1]节奏总纲!AF159</f>
        <v>77.884791411421745</v>
      </c>
      <c r="U159" s="6">
        <f>[1]节奏总纲!AG159</f>
        <v>82.481827667543882</v>
      </c>
      <c r="V159" s="6">
        <f>[1]节奏总纲!AH159</f>
        <v>91.831303873678593</v>
      </c>
      <c r="AN159" s="6">
        <v>156</v>
      </c>
      <c r="AO159" s="6">
        <f>[1]节奏总纲!BA159</f>
        <v>41.027136894088379</v>
      </c>
      <c r="AP159" s="6">
        <f>[1]节奏总纲!BB159</f>
        <v>42.51427628670821</v>
      </c>
      <c r="AQ159" s="6">
        <f>[1]节奏总纲!BC159</f>
        <v>44.455742855302844</v>
      </c>
      <c r="AR159" s="6">
        <f>[1]节奏总纲!BD159</f>
        <v>47.203396779992147</v>
      </c>
      <c r="AS159" s="6">
        <f>[1]节奏总纲!BE159</f>
        <v>51.908935373081505</v>
      </c>
      <c r="BD159" s="6">
        <v>156</v>
      </c>
      <c r="BE159" s="6">
        <f>[1]节奏总纲!BX159</f>
        <v>80</v>
      </c>
      <c r="BF159" s="6">
        <f>[1]节奏总纲!BY159</f>
        <v>80</v>
      </c>
      <c r="BG159" s="6">
        <f>[1]节奏总纲!BZ159</f>
        <v>80</v>
      </c>
      <c r="BH159" s="6">
        <f>[1]节奏总纲!CA159</f>
        <v>80</v>
      </c>
      <c r="BI159" s="6">
        <f>[1]节奏总纲!CB159</f>
        <v>80</v>
      </c>
    </row>
    <row r="160" spans="2:61" x14ac:dyDescent="0.2">
      <c r="B160" s="6">
        <f>[1]节奏总纲!N160</f>
        <v>167</v>
      </c>
      <c r="C160" s="6">
        <v>157</v>
      </c>
      <c r="D160" s="6">
        <f>[1]节奏总纲!P160</f>
        <v>53230.773047602182</v>
      </c>
      <c r="E160" s="6">
        <f>[1]节奏总纲!Q160</f>
        <v>53230.773047602182</v>
      </c>
      <c r="F160" s="6">
        <f>[1]节奏总纲!R160</f>
        <v>53763.080778078205</v>
      </c>
      <c r="G160" s="6">
        <f>[1]节奏总纲!S160</f>
        <v>53763.080778078205</v>
      </c>
      <c r="H160" s="6">
        <f>[1]节奏总纲!T160</f>
        <v>53763.080778078205</v>
      </c>
      <c r="J160" s="6">
        <v>157</v>
      </c>
      <c r="K160" s="6">
        <f>[1]节奏总纲!W160</f>
        <v>3564.7725961894757</v>
      </c>
      <c r="L160" s="6">
        <f>[1]节奏总纲!X160</f>
        <v>3564.7725961894757</v>
      </c>
      <c r="M160" s="6">
        <f>[1]节奏总纲!Y160</f>
        <v>3600.4203221513744</v>
      </c>
      <c r="N160" s="6">
        <f>[1]节奏总纲!Z160</f>
        <v>3600.4203221513744</v>
      </c>
      <c r="O160" s="6">
        <f>[1]节奏总纲!AA160</f>
        <v>3451.4223207971372</v>
      </c>
      <c r="Q160" s="6">
        <v>157</v>
      </c>
      <c r="R160" s="6">
        <f>[1]节奏总纲!AD160</f>
        <v>73.036560194527354</v>
      </c>
      <c r="S160" s="6">
        <f>[1]节奏总纲!AE160</f>
        <v>75.111147990406067</v>
      </c>
      <c r="T160" s="6">
        <f>[1]节奏总纲!AF160</f>
        <v>77.978240314723507</v>
      </c>
      <c r="U160" s="6">
        <f>[1]节奏总纲!AG160</f>
        <v>82.574704101135836</v>
      </c>
      <c r="V160" s="6">
        <f>[1]节奏总纲!AH160</f>
        <v>91.933832256435849</v>
      </c>
      <c r="AN160" s="6">
        <v>157</v>
      </c>
      <c r="AO160" s="6">
        <f>[1]节奏总纲!BA160</f>
        <v>41.067363109180121</v>
      </c>
      <c r="AP160" s="6">
        <f>[1]节奏总纲!BB160</f>
        <v>42.557667230367045</v>
      </c>
      <c r="AQ160" s="6">
        <f>[1]节奏总纲!BC160</f>
        <v>44.498835265809355</v>
      </c>
      <c r="AR160" s="6">
        <f>[1]节奏总纲!BD160</f>
        <v>47.244971856637939</v>
      </c>
      <c r="AS160" s="6">
        <f>[1]节奏总纲!BE160</f>
        <v>51.955146908919197</v>
      </c>
      <c r="BD160" s="6">
        <v>157</v>
      </c>
      <c r="BE160" s="6">
        <f>[1]节奏总纲!BX160</f>
        <v>80</v>
      </c>
      <c r="BF160" s="6">
        <f>[1]节奏总纲!BY160</f>
        <v>80</v>
      </c>
      <c r="BG160" s="6">
        <f>[1]节奏总纲!BZ160</f>
        <v>80</v>
      </c>
      <c r="BH160" s="6">
        <f>[1]节奏总纲!CA160</f>
        <v>80</v>
      </c>
      <c r="BI160" s="6">
        <f>[1]节奏总纲!CB160</f>
        <v>80</v>
      </c>
    </row>
    <row r="161" spans="2:61" x14ac:dyDescent="0.2">
      <c r="B161" s="6">
        <f>[1]节奏总纲!N161</f>
        <v>168</v>
      </c>
      <c r="C161" s="6">
        <v>158</v>
      </c>
      <c r="D161" s="6">
        <f>[1]节奏总纲!P161</f>
        <v>57051.401716174769</v>
      </c>
      <c r="E161" s="6">
        <f>[1]节奏总纲!Q161</f>
        <v>57051.401716174769</v>
      </c>
      <c r="F161" s="6">
        <f>[1]节奏总纲!R161</f>
        <v>57621.915733336515</v>
      </c>
      <c r="G161" s="6">
        <f>[1]节奏总纲!S161</f>
        <v>57621.915733336515</v>
      </c>
      <c r="H161" s="6">
        <f>[1]节奏总纲!T161</f>
        <v>57621.915733336515</v>
      </c>
      <c r="J161" s="6">
        <v>158</v>
      </c>
      <c r="K161" s="6">
        <f>[1]节奏总纲!W161</f>
        <v>3820.6286685725863</v>
      </c>
      <c r="L161" s="6">
        <f>[1]节奏总纲!X161</f>
        <v>3820.6286685725863</v>
      </c>
      <c r="M161" s="6">
        <f>[1]节奏总纲!Y161</f>
        <v>3858.8349552583095</v>
      </c>
      <c r="N161" s="6">
        <f>[1]节奏总纲!Z161</f>
        <v>3858.8349552583095</v>
      </c>
      <c r="O161" s="6">
        <f>[1]节奏总纲!AA161</f>
        <v>3858.8349552583095</v>
      </c>
      <c r="Q161" s="6">
        <v>158</v>
      </c>
      <c r="R161" s="6">
        <f>[1]节奏总纲!AD161</f>
        <v>73.124973399384572</v>
      </c>
      <c r="S161" s="6">
        <f>[1]节奏总纲!AE161</f>
        <v>75.200260969343077</v>
      </c>
      <c r="T161" s="6">
        <f>[1]节奏总纲!AF161</f>
        <v>78.066694029528094</v>
      </c>
      <c r="U161" s="6">
        <f>[1]节奏总纲!AG161</f>
        <v>82.667580534727804</v>
      </c>
      <c r="V161" s="6">
        <f>[1]节奏总纲!AH161</f>
        <v>92.033129415212969</v>
      </c>
      <c r="AN161" s="6">
        <v>158</v>
      </c>
      <c r="AO161" s="6">
        <f>[1]节奏总纲!BA161</f>
        <v>41.107589324271871</v>
      </c>
      <c r="AP161" s="6">
        <f>[1]节奏总纲!BB161</f>
        <v>42.601058174025873</v>
      </c>
      <c r="AQ161" s="6">
        <f>[1]节奏总纲!BC161</f>
        <v>44.541927676315858</v>
      </c>
      <c r="AR161" s="6">
        <f>[1]节奏总纲!BD161</f>
        <v>47.286546933283724</v>
      </c>
      <c r="AS161" s="6">
        <f>[1]节奏总纲!BE161</f>
        <v>52.001173105835825</v>
      </c>
      <c r="BD161" s="6">
        <v>158</v>
      </c>
      <c r="BE161" s="6">
        <f>[1]节奏总纲!BX161</f>
        <v>80</v>
      </c>
      <c r="BF161" s="6">
        <f>[1]节奏总纲!BY161</f>
        <v>80</v>
      </c>
      <c r="BG161" s="6">
        <f>[1]节奏总纲!BZ161</f>
        <v>80</v>
      </c>
      <c r="BH161" s="6">
        <f>[1]节奏总纲!CA161</f>
        <v>80</v>
      </c>
      <c r="BI161" s="6">
        <f>[1]节奏总纲!CB161</f>
        <v>80</v>
      </c>
    </row>
    <row r="162" spans="2:61" x14ac:dyDescent="0.2">
      <c r="B162" s="6">
        <f>[1]节奏总纲!N162</f>
        <v>169</v>
      </c>
      <c r="C162" s="6">
        <v>159</v>
      </c>
      <c r="D162" s="6">
        <f>[1]节奏总纲!P162</f>
        <v>61146.25013335624</v>
      </c>
      <c r="E162" s="6">
        <f>[1]节奏总纲!Q162</f>
        <v>61146.25013335624</v>
      </c>
      <c r="F162" s="6">
        <f>[1]节奏总纲!R162</f>
        <v>61757.7126346898</v>
      </c>
      <c r="G162" s="6">
        <f>[1]节奏总纲!S162</f>
        <v>61757.7126346898</v>
      </c>
      <c r="H162" s="6">
        <f>[1]节奏总纲!T162</f>
        <v>61757.7126346898</v>
      </c>
      <c r="J162" s="6">
        <v>159</v>
      </c>
      <c r="K162" s="6">
        <f>[1]节奏总纲!W162</f>
        <v>4094.8484171814707</v>
      </c>
      <c r="L162" s="6">
        <f>[1]节奏总纲!X162</f>
        <v>4094.8484171814707</v>
      </c>
      <c r="M162" s="6">
        <f>[1]节奏总纲!Y162</f>
        <v>4135.7969013532856</v>
      </c>
      <c r="N162" s="6">
        <f>[1]节奏总纲!Z162</f>
        <v>4135.7969013532856</v>
      </c>
      <c r="O162" s="6">
        <f>[1]节奏总纲!AA162</f>
        <v>4135.7969013532856</v>
      </c>
      <c r="Q162" s="6">
        <v>159</v>
      </c>
      <c r="R162" s="6">
        <f>[1]节奏总纲!AD162</f>
        <v>73.213386604241791</v>
      </c>
      <c r="S162" s="6">
        <f>[1]节奏总纲!AE162</f>
        <v>75.289373948280101</v>
      </c>
      <c r="T162" s="6">
        <f>[1]节奏总纲!AF162</f>
        <v>78.153631564737054</v>
      </c>
      <c r="U162" s="6">
        <f>[1]节奏总纲!AG162</f>
        <v>82.760456968319758</v>
      </c>
      <c r="V162" s="6">
        <f>[1]节奏总纲!AH162</f>
        <v>92.126546512350387</v>
      </c>
      <c r="AN162" s="6">
        <v>159</v>
      </c>
      <c r="AO162" s="6">
        <f>[1]节奏总纲!BA162</f>
        <v>41.147815539363613</v>
      </c>
      <c r="AP162" s="6">
        <f>[1]节奏总纲!BB162</f>
        <v>42.644449117684701</v>
      </c>
      <c r="AQ162" s="6">
        <f>[1]节奏总纲!BC162</f>
        <v>44.585020086822361</v>
      </c>
      <c r="AR162" s="6">
        <f>[1]节奏总纲!BD162</f>
        <v>47.328122009929508</v>
      </c>
      <c r="AS162" s="6">
        <f>[1]节奏总纲!BE162</f>
        <v>52.041079787427918</v>
      </c>
      <c r="BD162" s="6">
        <v>159</v>
      </c>
      <c r="BE162" s="6">
        <f>[1]节奏总纲!BX162</f>
        <v>80</v>
      </c>
      <c r="BF162" s="6">
        <f>[1]节奏总纲!BY162</f>
        <v>80</v>
      </c>
      <c r="BG162" s="6">
        <f>[1]节奏总纲!BZ162</f>
        <v>80</v>
      </c>
      <c r="BH162" s="6">
        <f>[1]节奏总纲!CA162</f>
        <v>80</v>
      </c>
      <c r="BI162" s="6">
        <f>[1]节奏总纲!CB162</f>
        <v>80</v>
      </c>
    </row>
    <row r="163" spans="2:61" x14ac:dyDescent="0.2">
      <c r="B163" s="6">
        <f>[1]节奏总纲!N163</f>
        <v>170</v>
      </c>
      <c r="C163" s="6">
        <v>160</v>
      </c>
      <c r="D163" s="6">
        <f>[1]节奏总纲!P163</f>
        <v>65535</v>
      </c>
      <c r="E163" s="6">
        <f>[1]节奏总纲!Q163</f>
        <v>65535</v>
      </c>
      <c r="F163" s="6">
        <f>[1]节奏总纲!R163</f>
        <v>66190.350000000006</v>
      </c>
      <c r="G163" s="6">
        <f>[1]节奏总纲!S163</f>
        <v>66190.350000000006</v>
      </c>
      <c r="H163" s="6">
        <f>[1]节奏总纲!T163</f>
        <v>66190.350000000006</v>
      </c>
      <c r="J163" s="6">
        <v>160</v>
      </c>
      <c r="K163" s="6">
        <f>[1]节奏总纲!W163</f>
        <v>4388.7498666437605</v>
      </c>
      <c r="L163" s="6">
        <f>[1]节奏总纲!X163</f>
        <v>4388.7498666437605</v>
      </c>
      <c r="M163" s="6">
        <f>[1]节奏总纲!Y163</f>
        <v>4432.6373653102055</v>
      </c>
      <c r="N163" s="6">
        <f>[1]节奏总纲!Z163</f>
        <v>4432.6373653102055</v>
      </c>
      <c r="O163" s="6">
        <f>[1]节奏总纲!AA163</f>
        <v>4432.6373653102055</v>
      </c>
      <c r="Q163" s="6">
        <v>160</v>
      </c>
      <c r="R163" s="6">
        <f>[1]节奏总纲!AD163</f>
        <v>73.301799809099009</v>
      </c>
      <c r="S163" s="6">
        <f>[1]节奏总纲!AE163</f>
        <v>75.378486927217125</v>
      </c>
      <c r="T163" s="6">
        <f>[1]节奏总纲!AF163</f>
        <v>78.240569099946029</v>
      </c>
      <c r="U163" s="6">
        <f>[1]节奏总纲!AG163</f>
        <v>82.853333401911726</v>
      </c>
      <c r="V163" s="6">
        <f>[1]节奏总纲!AH163</f>
        <v>92.219963609487792</v>
      </c>
      <c r="AN163" s="6">
        <v>160</v>
      </c>
      <c r="AO163" s="6">
        <f>[1]节奏总纲!BA163</f>
        <v>41.188041754455355</v>
      </c>
      <c r="AP163" s="6">
        <f>[1]节奏总纲!BB163</f>
        <v>42.687840061343536</v>
      </c>
      <c r="AQ163" s="6">
        <f>[1]节奏总纲!BC163</f>
        <v>44.628112497328864</v>
      </c>
      <c r="AR163" s="6">
        <f>[1]节奏总纲!BD163</f>
        <v>47.3696970865753</v>
      </c>
      <c r="AS163" s="6">
        <f>[1]节奏总纲!BE163</f>
        <v>52.080986469020011</v>
      </c>
      <c r="BD163" s="6">
        <v>160</v>
      </c>
      <c r="BE163" s="6">
        <f>[1]节奏总纲!BX163</f>
        <v>80</v>
      </c>
      <c r="BF163" s="6">
        <f>[1]节奏总纲!BY163</f>
        <v>80</v>
      </c>
      <c r="BG163" s="6">
        <f>[1]节奏总纲!BZ163</f>
        <v>80</v>
      </c>
      <c r="BH163" s="6">
        <f>[1]节奏总纲!CA163</f>
        <v>80</v>
      </c>
      <c r="BI163" s="6">
        <f>[1]节奏总纲!CB163</f>
        <v>80</v>
      </c>
    </row>
    <row r="164" spans="2:61" x14ac:dyDescent="0.2">
      <c r="Q164" s="6">
        <v>161</v>
      </c>
      <c r="R164" s="6">
        <f>[1]节奏总纲!AD164</f>
        <v>73.390213013956213</v>
      </c>
      <c r="S164" s="6">
        <f>[1]节奏总纲!AE164</f>
        <v>75.467599906154135</v>
      </c>
      <c r="T164" s="6">
        <f>[1]节奏总纲!AF164</f>
        <v>78.32750663515499</v>
      </c>
      <c r="U164" s="6">
        <f>[1]节奏总纲!AG164</f>
        <v>82.94620983550368</v>
      </c>
      <c r="V164" s="6">
        <f>[1]节奏总纲!AH164</f>
        <v>92.313380706625196</v>
      </c>
      <c r="AN164" s="6">
        <v>161</v>
      </c>
      <c r="AO164" s="6">
        <f>[1]节奏总纲!BA164</f>
        <v>41.228267969547105</v>
      </c>
      <c r="AP164" s="6">
        <f>[1]节奏总纲!BB164</f>
        <v>42.731231005002364</v>
      </c>
      <c r="AQ164" s="6">
        <f>[1]节奏总纲!BC164</f>
        <v>44.671204907835367</v>
      </c>
      <c r="AR164" s="6">
        <f>[1]节奏总纲!BD164</f>
        <v>47.411272163221085</v>
      </c>
      <c r="AS164" s="6">
        <f>[1]节奏总纲!BE164</f>
        <v>52.120893150612112</v>
      </c>
    </row>
    <row r="165" spans="2:61" x14ac:dyDescent="0.2">
      <c r="Q165" s="6">
        <v>162</v>
      </c>
      <c r="R165" s="6">
        <f>[1]节奏总纲!AD165</f>
        <v>73.478626218813432</v>
      </c>
      <c r="S165" s="6">
        <f>[1]节奏总纲!AE165</f>
        <v>75.556712885091159</v>
      </c>
      <c r="T165" s="6">
        <f>[1]节奏总纲!AF165</f>
        <v>78.414444170363964</v>
      </c>
      <c r="U165" s="6">
        <f>[1]节奏总纲!AG165</f>
        <v>83.036921590135321</v>
      </c>
      <c r="V165" s="6">
        <f>[1]节奏总纲!AH165</f>
        <v>92.406797803762601</v>
      </c>
      <c r="AN165" s="6">
        <v>162</v>
      </c>
      <c r="AO165" s="6">
        <f>[1]节奏总纲!BA165</f>
        <v>41.268494184638847</v>
      </c>
      <c r="AP165" s="6">
        <f>[1]节奏总纲!BB165</f>
        <v>42.774621948661192</v>
      </c>
      <c r="AQ165" s="6">
        <f>[1]节奏总纲!BC165</f>
        <v>44.714297318341877</v>
      </c>
      <c r="AR165" s="6">
        <f>[1]节奏总纲!BD165</f>
        <v>47.452847239866877</v>
      </c>
      <c r="AS165" s="6">
        <f>[1]节奏总纲!BE165</f>
        <v>52.160799832204205</v>
      </c>
    </row>
    <row r="166" spans="2:61" x14ac:dyDescent="0.2">
      <c r="Q166" s="6">
        <v>163</v>
      </c>
      <c r="R166" s="6">
        <f>[1]节奏总纲!AD166</f>
        <v>73.56703942367065</v>
      </c>
      <c r="S166" s="6">
        <f>[1]节奏总纲!AE166</f>
        <v>75.645825864028183</v>
      </c>
      <c r="T166" s="6">
        <f>[1]节奏总纲!AF166</f>
        <v>78.501381705572925</v>
      </c>
      <c r="U166" s="6">
        <f>[1]节奏总纲!AG166</f>
        <v>83.124654333465756</v>
      </c>
      <c r="V166" s="6">
        <f>[1]节奏总纲!AH166</f>
        <v>92.500214900900005</v>
      </c>
      <c r="AN166" s="6">
        <v>163</v>
      </c>
      <c r="AO166" s="6">
        <f>[1]节奏总纲!BA166</f>
        <v>41.308720399730589</v>
      </c>
      <c r="AP166" s="6">
        <f>[1]节奏总纲!BB166</f>
        <v>42.818012892320027</v>
      </c>
      <c r="AQ166" s="6">
        <f>[1]节奏总纲!BC166</f>
        <v>44.757389728848381</v>
      </c>
      <c r="AR166" s="6">
        <f>[1]节奏总纲!BD166</f>
        <v>47.494422316512662</v>
      </c>
      <c r="AS166" s="6">
        <f>[1]节奏总纲!BE166</f>
        <v>52.200706513796298</v>
      </c>
    </row>
    <row r="167" spans="2:61" x14ac:dyDescent="0.2">
      <c r="Q167" s="6">
        <v>164</v>
      </c>
      <c r="R167" s="6">
        <f>[1]节奏总纲!AD167</f>
        <v>73.655452628527868</v>
      </c>
      <c r="S167" s="6">
        <f>[1]节奏总纲!AE167</f>
        <v>75.734938842965192</v>
      </c>
      <c r="T167" s="6">
        <f>[1]节奏总纲!AF167</f>
        <v>78.5883192407819</v>
      </c>
      <c r="U167" s="6">
        <f>[1]节奏总纲!AG167</f>
        <v>83.21238707679619</v>
      </c>
      <c r="V167" s="6">
        <f>[1]节奏总纲!AH167</f>
        <v>92.593631998037409</v>
      </c>
      <c r="AN167" s="6">
        <v>164</v>
      </c>
      <c r="AO167" s="6">
        <f>[1]节奏总纲!BA167</f>
        <v>41.348946614822331</v>
      </c>
      <c r="AP167" s="6">
        <f>[1]节奏总纲!BB167</f>
        <v>42.861403835978855</v>
      </c>
      <c r="AQ167" s="6">
        <f>[1]节奏总纲!BC167</f>
        <v>44.800482139354884</v>
      </c>
      <c r="AR167" s="6">
        <f>[1]节奏总纲!BD167</f>
        <v>47.535997393158453</v>
      </c>
      <c r="AS167" s="6">
        <f>[1]节奏总纲!BE167</f>
        <v>52.240613195388391</v>
      </c>
    </row>
    <row r="168" spans="2:61" x14ac:dyDescent="0.2">
      <c r="Q168" s="6">
        <v>165</v>
      </c>
      <c r="R168" s="6">
        <f>[1]节奏总纲!AD168</f>
        <v>73.743865833385087</v>
      </c>
      <c r="S168" s="6">
        <f>[1]节奏总纲!AE168</f>
        <v>75.824051821902216</v>
      </c>
      <c r="T168" s="6">
        <f>[1]节奏总纲!AF168</f>
        <v>78.67525677599086</v>
      </c>
      <c r="U168" s="6">
        <f>[1]节奏总纲!AG168</f>
        <v>83.300119820126625</v>
      </c>
      <c r="V168" s="6">
        <f>[1]节奏总纲!AH168</f>
        <v>92.687049095174814</v>
      </c>
      <c r="AN168" s="6">
        <v>165</v>
      </c>
      <c r="AO168" s="6">
        <f>[1]节奏总纲!BA168</f>
        <v>41.389172829914081</v>
      </c>
      <c r="AP168" s="6">
        <f>[1]节奏总纲!BB168</f>
        <v>42.904794779637683</v>
      </c>
      <c r="AQ168" s="6">
        <f>[1]节奏总纲!BC168</f>
        <v>44.843574549861387</v>
      </c>
      <c r="AR168" s="6">
        <f>[1]节奏总纲!BD168</f>
        <v>47.577572469804238</v>
      </c>
      <c r="AS168" s="6">
        <f>[1]节奏总纲!BE168</f>
        <v>52.280519876980485</v>
      </c>
    </row>
    <row r="169" spans="2:61" x14ac:dyDescent="0.2">
      <c r="Q169" s="6">
        <v>166</v>
      </c>
      <c r="R169" s="6">
        <f>[1]节奏总纲!AD169</f>
        <v>73.832279038242305</v>
      </c>
      <c r="S169" s="6">
        <f>[1]节奏总纲!AE169</f>
        <v>75.91316480083924</v>
      </c>
      <c r="T169" s="6">
        <f>[1]节奏总纲!AF169</f>
        <v>78.762194311199835</v>
      </c>
      <c r="U169" s="6">
        <f>[1]节奏总纲!AG169</f>
        <v>83.387852563457059</v>
      </c>
      <c r="V169" s="6">
        <f>[1]节奏总纲!AH169</f>
        <v>92.780466192312218</v>
      </c>
      <c r="AN169" s="6">
        <v>166</v>
      </c>
      <c r="AO169" s="6">
        <f>[1]节奏总纲!BA169</f>
        <v>41.429399045005823</v>
      </c>
      <c r="AP169" s="6">
        <f>[1]节奏总纲!BB169</f>
        <v>42.948185723296518</v>
      </c>
      <c r="AQ169" s="6">
        <f>[1]节奏总纲!BC169</f>
        <v>44.88666696036789</v>
      </c>
      <c r="AR169" s="6">
        <f>[1]节奏总纲!BD169</f>
        <v>47.619147546450023</v>
      </c>
      <c r="AS169" s="6">
        <f>[1]节奏总纲!BE169</f>
        <v>52.320426558572585</v>
      </c>
    </row>
    <row r="170" spans="2:61" x14ac:dyDescent="0.2">
      <c r="Q170" s="6">
        <v>167</v>
      </c>
      <c r="R170" s="6">
        <f>[1]节奏总纲!AD170</f>
        <v>73.920692243099523</v>
      </c>
      <c r="S170" s="6">
        <f>[1]节奏总纲!AE170</f>
        <v>76.002103770254962</v>
      </c>
      <c r="T170" s="6">
        <f>[1]节奏总纲!AF170</f>
        <v>78.849131846408795</v>
      </c>
      <c r="U170" s="6">
        <f>[1]节奏总纲!AG170</f>
        <v>83.475585306787494</v>
      </c>
      <c r="V170" s="6">
        <f>[1]节奏总纲!AH170</f>
        <v>92.873883289449623</v>
      </c>
      <c r="AN170" s="6">
        <v>167</v>
      </c>
      <c r="AO170" s="6">
        <f>[1]节奏总纲!BA170</f>
        <v>41.469625260097565</v>
      </c>
      <c r="AP170" s="6">
        <f>[1]节奏总纲!BB170</f>
        <v>42.991576666955346</v>
      </c>
      <c r="AQ170" s="6">
        <f>[1]节奏总纲!BC170</f>
        <v>44.9297593708744</v>
      </c>
      <c r="AR170" s="6">
        <f>[1]节奏总纲!BD170</f>
        <v>47.660722623095815</v>
      </c>
      <c r="AS170" s="6">
        <f>[1]节奏总纲!BE170</f>
        <v>52.360333240164678</v>
      </c>
    </row>
    <row r="171" spans="2:61" x14ac:dyDescent="0.2">
      <c r="Q171" s="6">
        <v>168</v>
      </c>
      <c r="R171" s="6">
        <f>[1]节奏总纲!AD171</f>
        <v>74.008495683346354</v>
      </c>
      <c r="S171" s="6">
        <f>[1]节奏总纲!AE171</f>
        <v>76.084409020469636</v>
      </c>
      <c r="T171" s="6">
        <f>[1]节奏总纲!AF171</f>
        <v>78.93606938161777</v>
      </c>
      <c r="U171" s="6">
        <f>[1]节奏总纲!AG171</f>
        <v>83.563318050117928</v>
      </c>
      <c r="V171" s="6">
        <f>[1]节奏总纲!AH171</f>
        <v>92.967300386587027</v>
      </c>
      <c r="AN171" s="6">
        <v>168</v>
      </c>
      <c r="AO171" s="6">
        <f>[1]节奏总纲!BA171</f>
        <v>41.509851475189308</v>
      </c>
      <c r="AP171" s="6">
        <f>[1]节奏总纲!BB171</f>
        <v>43.030177309109042</v>
      </c>
      <c r="AQ171" s="6">
        <f>[1]节奏总纲!BC171</f>
        <v>44.972851781380903</v>
      </c>
      <c r="AR171" s="6">
        <f>[1]节奏总纲!BD171</f>
        <v>47.7022976997416</v>
      </c>
      <c r="AS171" s="6">
        <f>[1]节奏总纲!BE171</f>
        <v>52.400239921756771</v>
      </c>
    </row>
    <row r="172" spans="2:61" x14ac:dyDescent="0.2">
      <c r="Q172" s="6">
        <v>169</v>
      </c>
      <c r="R172" s="6">
        <f>[1]节奏总纲!AD172</f>
        <v>74.090988120365651</v>
      </c>
      <c r="S172" s="6">
        <f>[1]节奏总纲!AE172</f>
        <v>76.166714270684309</v>
      </c>
      <c r="T172" s="6">
        <f>[1]节奏总纲!AF172</f>
        <v>79.022812309215297</v>
      </c>
      <c r="U172" s="6">
        <f>[1]节奏总纲!AG172</f>
        <v>83.651050793448363</v>
      </c>
      <c r="V172" s="6">
        <f>[1]节奏总纲!AH172</f>
        <v>93.057555567360481</v>
      </c>
      <c r="AN172" s="6">
        <v>169</v>
      </c>
      <c r="AO172" s="6">
        <f>[1]节奏总纲!BA172</f>
        <v>41.550077690281057</v>
      </c>
      <c r="AP172" s="6">
        <f>[1]节奏总纲!BB172</f>
        <v>43.067624017543686</v>
      </c>
      <c r="AQ172" s="6">
        <f>[1]节奏总纲!BC172</f>
        <v>45.013762077986961</v>
      </c>
      <c r="AR172" s="6">
        <f>[1]节奏总纲!BD172</f>
        <v>47.743872776387391</v>
      </c>
      <c r="AS172" s="6">
        <f>[1]节奏总纲!BE172</f>
        <v>52.440146603348865</v>
      </c>
    </row>
    <row r="173" spans="2:61" x14ac:dyDescent="0.2">
      <c r="Q173" s="6">
        <v>170</v>
      </c>
      <c r="R173" s="6">
        <f>[1]节奏总纲!AD173</f>
        <v>74.173480557384934</v>
      </c>
      <c r="S173" s="6">
        <f>[1]节奏总纲!AE173</f>
        <v>76.249019520898997</v>
      </c>
      <c r="T173" s="6">
        <f>[1]节奏总纲!AF173</f>
        <v>79.109014469658547</v>
      </c>
      <c r="U173" s="6">
        <f>[1]节奏总纲!AG173</f>
        <v>83.738783536778797</v>
      </c>
      <c r="V173" s="6">
        <f>[1]节奏总纲!AH173</f>
        <v>93.146107887007233</v>
      </c>
      <c r="AN173" s="6">
        <v>170</v>
      </c>
      <c r="AO173" s="6">
        <f>[1]节奏总纲!BA173</f>
        <v>41.590303905372799</v>
      </c>
      <c r="AP173" s="6">
        <f>[1]节奏总纲!BB173</f>
        <v>43.105070725978337</v>
      </c>
      <c r="AQ173" s="6">
        <f>[1]节奏总纲!BC173</f>
        <v>45.050956883357138</v>
      </c>
      <c r="AR173" s="6">
        <f>[1]节奏总纲!BD173</f>
        <v>47.785447853033176</v>
      </c>
      <c r="AS173" s="6">
        <f>[1]节奏总纲!BE173</f>
        <v>52.480053284940965</v>
      </c>
    </row>
    <row r="174" spans="2:61" x14ac:dyDescent="0.2">
      <c r="Q174" s="6">
        <v>171</v>
      </c>
      <c r="R174" s="6">
        <f>[1]节奏总纲!AD174</f>
        <v>74.255972994404218</v>
      </c>
      <c r="S174" s="6">
        <f>[1]节奏总纲!AE174</f>
        <v>76.331324771113671</v>
      </c>
      <c r="T174" s="6">
        <f>[1]节奏总纲!AF174</f>
        <v>79.195216630101797</v>
      </c>
      <c r="U174" s="6">
        <f>[1]节奏总纲!AG174</f>
        <v>83.826516280109232</v>
      </c>
      <c r="V174" s="6">
        <f>[1]节奏总纲!AH174</f>
        <v>93.23466020665397</v>
      </c>
      <c r="AN174" s="6">
        <v>171</v>
      </c>
      <c r="AO174" s="6">
        <f>[1]节奏总纲!BA174</f>
        <v>41.630530120464542</v>
      </c>
      <c r="AP174" s="6">
        <f>[1]节奏总纲!BB174</f>
        <v>43.14251743441298</v>
      </c>
      <c r="AQ174" s="6">
        <f>[1]节奏总纲!BC174</f>
        <v>45.088151688727308</v>
      </c>
      <c r="AR174" s="6">
        <f>[1]节奏总纲!BD174</f>
        <v>47.827022929678968</v>
      </c>
      <c r="AS174" s="6">
        <f>[1]节奏总纲!BE174</f>
        <v>52.519959966533058</v>
      </c>
    </row>
    <row r="175" spans="2:61" x14ac:dyDescent="0.2">
      <c r="Q175" s="6">
        <v>172</v>
      </c>
      <c r="R175" s="6">
        <f>[1]节奏总纲!AD175</f>
        <v>74.338465431423501</v>
      </c>
      <c r="S175" s="6">
        <f>[1]节奏总纲!AE175</f>
        <v>76.413630021328345</v>
      </c>
      <c r="T175" s="6">
        <f>[1]节奏总纲!AF175</f>
        <v>79.281418790545047</v>
      </c>
      <c r="U175" s="6">
        <f>[1]节奏总纲!AG175</f>
        <v>83.914249023439666</v>
      </c>
      <c r="V175" s="6">
        <f>[1]节奏总纲!AH175</f>
        <v>93.323212526300722</v>
      </c>
      <c r="AN175" s="6">
        <v>172</v>
      </c>
      <c r="AO175" s="6">
        <f>[1]节奏总纲!BA175</f>
        <v>41.670756335556291</v>
      </c>
      <c r="AP175" s="6">
        <f>[1]节奏总纲!BB175</f>
        <v>43.179964142847631</v>
      </c>
      <c r="AQ175" s="6">
        <f>[1]节奏总纲!BC175</f>
        <v>45.125346494097485</v>
      </c>
      <c r="AR175" s="6">
        <f>[1]节奏总纲!BD175</f>
        <v>47.868598006324753</v>
      </c>
      <c r="AS175" s="6">
        <f>[1]节奏总纲!BE175</f>
        <v>52.559866648125151</v>
      </c>
    </row>
    <row r="176" spans="2:61" x14ac:dyDescent="0.2">
      <c r="Q176" s="6">
        <v>173</v>
      </c>
      <c r="R176" s="6">
        <f>[1]节奏总纲!AD176</f>
        <v>74.420957868442784</v>
      </c>
      <c r="S176" s="6">
        <f>[1]节奏总纲!AE176</f>
        <v>76.495935271543019</v>
      </c>
      <c r="T176" s="6">
        <f>[1]节奏总纲!AF176</f>
        <v>79.367620950988297</v>
      </c>
      <c r="U176" s="6">
        <f>[1]节奏总纲!AG176</f>
        <v>84.00179325525086</v>
      </c>
      <c r="V176" s="6">
        <f>[1]节奏总纲!AH176</f>
        <v>93.411764845947459</v>
      </c>
      <c r="AN176" s="6">
        <v>173</v>
      </c>
      <c r="AO176" s="6">
        <f>[1]节奏总纲!BA176</f>
        <v>41.710982550648033</v>
      </c>
      <c r="AP176" s="6">
        <f>[1]节奏总纲!BB176</f>
        <v>43.217410851282274</v>
      </c>
      <c r="AQ176" s="6">
        <f>[1]节奏总纲!BC176</f>
        <v>45.162541299467655</v>
      </c>
      <c r="AR176" s="6">
        <f>[1]节奏总纲!BD176</f>
        <v>47.910173082970537</v>
      </c>
      <c r="AS176" s="6">
        <f>[1]节奏总纲!BE176</f>
        <v>52.599773329717245</v>
      </c>
    </row>
    <row r="177" spans="17:45" x14ac:dyDescent="0.2">
      <c r="Q177" s="6">
        <v>174</v>
      </c>
      <c r="R177" s="6">
        <f>[1]节奏总纲!AD177</f>
        <v>74.503450305462081</v>
      </c>
      <c r="S177" s="6">
        <f>[1]节奏总纲!AE177</f>
        <v>76.578240521757706</v>
      </c>
      <c r="T177" s="6">
        <f>[1]节奏总纲!AF177</f>
        <v>79.453823111431561</v>
      </c>
      <c r="U177" s="6">
        <f>[1]节奏总纲!AG177</f>
        <v>84.08118060043364</v>
      </c>
      <c r="V177" s="6">
        <f>[1]节奏总纲!AH177</f>
        <v>93.500317165594211</v>
      </c>
      <c r="AN177" s="6">
        <v>174</v>
      </c>
      <c r="AO177" s="6">
        <f>[1]节奏总纲!BA177</f>
        <v>41.751208765739776</v>
      </c>
      <c r="AP177" s="6">
        <f>[1]节奏总纲!BB177</f>
        <v>43.254857559716925</v>
      </c>
      <c r="AQ177" s="6">
        <f>[1]节奏总纲!BC177</f>
        <v>45.199736104837832</v>
      </c>
      <c r="AR177" s="6">
        <f>[1]节奏总纲!BD177</f>
        <v>47.951748159616329</v>
      </c>
      <c r="AS177" s="6">
        <f>[1]节奏总纲!BE177</f>
        <v>52.639680011309345</v>
      </c>
    </row>
    <row r="178" spans="17:45" x14ac:dyDescent="0.2">
      <c r="Q178" s="6">
        <v>175</v>
      </c>
      <c r="R178" s="6">
        <f>[1]节奏总纲!AD178</f>
        <v>74.585942742481365</v>
      </c>
      <c r="S178" s="6">
        <f>[1]节奏总纲!AE178</f>
        <v>76.66054577197238</v>
      </c>
      <c r="T178" s="6">
        <f>[1]节奏总纲!AF178</f>
        <v>79.540025271874811</v>
      </c>
      <c r="U178" s="6">
        <f>[1]节奏总纲!AG178</f>
        <v>84.160567945616407</v>
      </c>
      <c r="V178" s="6">
        <f>[1]节奏总纲!AH178</f>
        <v>93.588869485240949</v>
      </c>
      <c r="AN178" s="6">
        <v>175</v>
      </c>
      <c r="AO178" s="6">
        <f>[1]节奏总纲!BA178</f>
        <v>41.791434980831518</v>
      </c>
      <c r="AP178" s="6">
        <f>[1]节奏总纲!BB178</f>
        <v>43.292304268151575</v>
      </c>
      <c r="AQ178" s="6">
        <f>[1]节奏总纲!BC178</f>
        <v>45.236930910208002</v>
      </c>
      <c r="AR178" s="6">
        <f>[1]节奏总纲!BD178</f>
        <v>47.993323236262114</v>
      </c>
      <c r="AS178" s="6">
        <f>[1]节奏总纲!BE178</f>
        <v>52.679586692901438</v>
      </c>
    </row>
    <row r="179" spans="17:45" x14ac:dyDescent="0.2">
      <c r="Q179" s="6">
        <v>176</v>
      </c>
      <c r="R179" s="6">
        <f>[1]节奏总纲!AD179</f>
        <v>74.668435179500648</v>
      </c>
      <c r="S179" s="6">
        <f>[1]节奏总纲!AE179</f>
        <v>76.742851022187054</v>
      </c>
      <c r="T179" s="6">
        <f>[1]节奏总纲!AF179</f>
        <v>79.626227432318061</v>
      </c>
      <c r="U179" s="6">
        <f>[1]节奏总纲!AG179</f>
        <v>84.239955290799188</v>
      </c>
      <c r="V179" s="6">
        <f>[1]节奏总纲!AH179</f>
        <v>93.6774218048877</v>
      </c>
      <c r="AN179" s="6">
        <v>176</v>
      </c>
      <c r="AO179" s="6">
        <f>[1]节奏总纲!BA179</f>
        <v>41.831661195923267</v>
      </c>
      <c r="AP179" s="6">
        <f>[1]节奏总纲!BB179</f>
        <v>43.329750976586219</v>
      </c>
      <c r="AQ179" s="6">
        <f>[1]节奏总纲!BC179</f>
        <v>45.274125715578172</v>
      </c>
      <c r="AR179" s="6">
        <f>[1]节奏总纲!BD179</f>
        <v>48.030128751164234</v>
      </c>
      <c r="AS179" s="6">
        <f>[1]节奏总纲!BE179</f>
        <v>52.719493374493531</v>
      </c>
    </row>
    <row r="180" spans="17:45" x14ac:dyDescent="0.2">
      <c r="Q180" s="6">
        <v>177</v>
      </c>
      <c r="R180" s="6">
        <f>[1]节奏总纲!AD180</f>
        <v>74.750927616519931</v>
      </c>
      <c r="S180" s="6">
        <f>[1]节奏总纲!AE180</f>
        <v>76.825156272401728</v>
      </c>
      <c r="T180" s="6">
        <f>[1]节奏总纲!AF180</f>
        <v>79.71242959276131</v>
      </c>
      <c r="U180" s="6">
        <f>[1]节奏总纲!AG180</f>
        <v>84.319342635981968</v>
      </c>
      <c r="V180" s="6">
        <f>[1]节奏总纲!AH180</f>
        <v>93.765974124534438</v>
      </c>
      <c r="AN180" s="6">
        <v>177</v>
      </c>
      <c r="AO180" s="6">
        <f>[1]节奏总纲!BA180</f>
        <v>41.87188741101501</v>
      </c>
      <c r="AP180" s="6">
        <f>[1]节奏总纲!BB180</f>
        <v>43.367197685020869</v>
      </c>
      <c r="AQ180" s="6">
        <f>[1]节奏总纲!BC180</f>
        <v>45.31132052094835</v>
      </c>
      <c r="AR180" s="6">
        <f>[1]节奏总纲!BD180</f>
        <v>48.066021750983474</v>
      </c>
      <c r="AS180" s="6">
        <f>[1]节奏总纲!BE180</f>
        <v>52.759400056085624</v>
      </c>
    </row>
    <row r="181" spans="17:45" x14ac:dyDescent="0.2">
      <c r="Q181" s="6">
        <v>178</v>
      </c>
      <c r="R181" s="6">
        <f>[1]节奏总纲!AD181</f>
        <v>74.833420053539214</v>
      </c>
      <c r="S181" s="6">
        <f>[1]节奏总纲!AE181</f>
        <v>76.907461522616416</v>
      </c>
      <c r="T181" s="6">
        <f>[1]节奏总纲!AF181</f>
        <v>79.79863175320456</v>
      </c>
      <c r="U181" s="6">
        <f>[1]节奏总纲!AG181</f>
        <v>84.398729981164735</v>
      </c>
      <c r="V181" s="6">
        <f>[1]节奏总纲!AH181</f>
        <v>93.85452644418119</v>
      </c>
      <c r="AN181" s="6">
        <v>178</v>
      </c>
      <c r="AO181" s="6">
        <f>[1]节奏总纲!BA181</f>
        <v>41.912113626106752</v>
      </c>
      <c r="AP181" s="6">
        <f>[1]节奏总纲!BB181</f>
        <v>43.404644393455513</v>
      </c>
      <c r="AQ181" s="6">
        <f>[1]节奏总纲!BC181</f>
        <v>45.34851532631852</v>
      </c>
      <c r="AR181" s="6">
        <f>[1]节奏总纲!BD181</f>
        <v>48.101914750802706</v>
      </c>
      <c r="AS181" s="6">
        <f>[1]节奏总纲!BE181</f>
        <v>52.799306737677718</v>
      </c>
    </row>
    <row r="182" spans="17:45" x14ac:dyDescent="0.2">
      <c r="Q182" s="6">
        <v>179</v>
      </c>
      <c r="R182" s="6">
        <f>[1]节奏总纲!AD182</f>
        <v>74.915912490558512</v>
      </c>
      <c r="S182" s="6">
        <f>[1]节奏总纲!AE182</f>
        <v>76.989766772831089</v>
      </c>
      <c r="T182" s="6">
        <f>[1]节奏总纲!AF182</f>
        <v>79.88483391364781</v>
      </c>
      <c r="U182" s="6">
        <f>[1]节奏总纲!AG182</f>
        <v>84.478117326347515</v>
      </c>
      <c r="V182" s="6">
        <f>[1]节奏总纲!AH182</f>
        <v>93.943078763827941</v>
      </c>
      <c r="AN182" s="6">
        <v>179</v>
      </c>
      <c r="AO182" s="6">
        <f>[1]节奏总纲!BA182</f>
        <v>41.952339841198494</v>
      </c>
      <c r="AP182" s="6">
        <f>[1]节奏总纲!BB182</f>
        <v>43.442091101890163</v>
      </c>
      <c r="AQ182" s="6">
        <f>[1]节奏总纲!BC182</f>
        <v>45.385710131688697</v>
      </c>
      <c r="AR182" s="6">
        <f>[1]节奏总纲!BD182</f>
        <v>48.137807750621946</v>
      </c>
      <c r="AS182" s="6">
        <f>[1]节奏总纲!BE182</f>
        <v>52.839213419269818</v>
      </c>
    </row>
    <row r="183" spans="17:45" x14ac:dyDescent="0.2">
      <c r="Q183" s="6">
        <v>180</v>
      </c>
      <c r="R183" s="6">
        <f>[1]节奏总纲!AD183</f>
        <v>74.998404927577795</v>
      </c>
      <c r="S183" s="6">
        <f>[1]节奏总纲!AE183</f>
        <v>77.06778397927944</v>
      </c>
      <c r="T183" s="6">
        <f>[1]节奏总纲!AF183</f>
        <v>79.97103607409106</v>
      </c>
      <c r="U183" s="6">
        <f>[1]节奏总纲!AG183</f>
        <v>84.557504671530296</v>
      </c>
      <c r="V183" s="6">
        <f>[1]节奏总纲!AH183</f>
        <v>94.027056817114342</v>
      </c>
      <c r="AN183" s="6">
        <v>180</v>
      </c>
      <c r="AO183" s="6">
        <f>[1]节奏总纲!BA183</f>
        <v>41.992566056290244</v>
      </c>
      <c r="AP183" s="6">
        <f>[1]节奏总纲!BB183</f>
        <v>43.479537810324807</v>
      </c>
      <c r="AQ183" s="6">
        <f>[1]节奏总纲!BC183</f>
        <v>45.422904937058867</v>
      </c>
      <c r="AR183" s="6">
        <f>[1]节奏总纲!BD183</f>
        <v>48.173700750441178</v>
      </c>
      <c r="AS183" s="6">
        <f>[1]节奏总纲!BE183</f>
        <v>52.879120100861911</v>
      </c>
    </row>
    <row r="184" spans="17:45" x14ac:dyDescent="0.2">
      <c r="Q184" s="6">
        <v>181</v>
      </c>
      <c r="R184" s="6">
        <f>[1]节奏总纲!AD184</f>
        <v>75.075479910097457</v>
      </c>
      <c r="S184" s="6">
        <f>[1]节奏总纲!AE184</f>
        <v>77.145192343015793</v>
      </c>
      <c r="T184" s="6">
        <f>[1]节奏总纲!AF184</f>
        <v>80.053817475702374</v>
      </c>
      <c r="U184" s="6">
        <f>[1]节奏总纲!AG184</f>
        <v>84.636892016713063</v>
      </c>
      <c r="V184" s="6">
        <f>[1]节奏总纲!AH184</f>
        <v>94.102803318799971</v>
      </c>
      <c r="AN184" s="6">
        <v>181</v>
      </c>
      <c r="AO184" s="6">
        <f>[1]节奏总纲!BA184</f>
        <v>42.028297717729309</v>
      </c>
      <c r="AP184" s="6">
        <f>[1]节奏总纲!BB184</f>
        <v>43.516984518759458</v>
      </c>
      <c r="AQ184" s="6">
        <f>[1]节奏总纲!BC184</f>
        <v>45.460099742429037</v>
      </c>
      <c r="AR184" s="6">
        <f>[1]节奏总纲!BD184</f>
        <v>48.209593750260417</v>
      </c>
      <c r="AS184" s="6">
        <f>[1]节奏总纲!BE184</f>
        <v>52.919026782454004</v>
      </c>
    </row>
    <row r="185" spans="17:45" x14ac:dyDescent="0.2">
      <c r="Q185" s="6">
        <v>182</v>
      </c>
      <c r="R185" s="6">
        <f>[1]节奏总纲!AD185</f>
        <v>75.152448075388719</v>
      </c>
      <c r="S185" s="6">
        <f>[1]节奏总纲!AE185</f>
        <v>77.222600706752132</v>
      </c>
      <c r="T185" s="6">
        <f>[1]节奏总纲!AF185</f>
        <v>80.134867890916794</v>
      </c>
      <c r="U185" s="6">
        <f>[1]节奏总纲!AG185</f>
        <v>84.716279361895843</v>
      </c>
      <c r="V185" s="6">
        <f>[1]节奏总纲!AH185</f>
        <v>94.1785498204856</v>
      </c>
      <c r="AN185" s="6">
        <v>182</v>
      </c>
      <c r="AO185" s="6">
        <f>[1]节奏总纲!BA185</f>
        <v>42.063010472656373</v>
      </c>
      <c r="AP185" s="6">
        <f>[1]节奏总纲!BB185</f>
        <v>43.554431227194108</v>
      </c>
      <c r="AQ185" s="6">
        <f>[1]节奏总纲!BC185</f>
        <v>45.497294547799214</v>
      </c>
      <c r="AR185" s="6">
        <f>[1]节奏总纲!BD185</f>
        <v>48.24548675007965</v>
      </c>
      <c r="AS185" s="6">
        <f>[1]节奏总纲!BE185</f>
        <v>52.958933464046098</v>
      </c>
    </row>
    <row r="186" spans="17:45" x14ac:dyDescent="0.2">
      <c r="Q186" s="6">
        <v>183</v>
      </c>
      <c r="R186" s="6">
        <f>[1]节奏总纲!AD186</f>
        <v>75.229416240679981</v>
      </c>
      <c r="S186" s="6">
        <f>[1]节奏总纲!AE186</f>
        <v>77.300009070488485</v>
      </c>
      <c r="T186" s="6">
        <f>[1]节奏总纲!AF186</f>
        <v>80.215918306131215</v>
      </c>
      <c r="U186" s="6">
        <f>[1]节奏总纲!AG186</f>
        <v>84.795666707078624</v>
      </c>
      <c r="V186" s="6">
        <f>[1]节奏总纲!AH186</f>
        <v>94.254296322171228</v>
      </c>
      <c r="AN186" s="6">
        <v>183</v>
      </c>
      <c r="AO186" s="6">
        <f>[1]节奏总纲!BA186</f>
        <v>42.097723227583437</v>
      </c>
      <c r="AP186" s="6">
        <f>[1]节奏总纲!BB186</f>
        <v>43.591877935628752</v>
      </c>
      <c r="AQ186" s="6">
        <f>[1]节奏总纲!BC186</f>
        <v>45.534489353169384</v>
      </c>
      <c r="AR186" s="6">
        <f>[1]节奏总纲!BD186</f>
        <v>48.281379749898889</v>
      </c>
      <c r="AS186" s="6">
        <f>[1]节奏总纲!BE186</f>
        <v>52.998840145638198</v>
      </c>
    </row>
    <row r="187" spans="17:45" x14ac:dyDescent="0.2">
      <c r="Q187" s="6">
        <v>184</v>
      </c>
      <c r="R187" s="6">
        <f>[1]节奏总纲!AD187</f>
        <v>75.306384405971258</v>
      </c>
      <c r="S187" s="6">
        <f>[1]节奏总纲!AE187</f>
        <v>77.377417434224824</v>
      </c>
      <c r="T187" s="6">
        <f>[1]节奏总纲!AF187</f>
        <v>80.296968721345635</v>
      </c>
      <c r="U187" s="6">
        <f>[1]节奏总纲!AG187</f>
        <v>84.87505405226139</v>
      </c>
      <c r="V187" s="6">
        <f>[1]节奏总纲!AH187</f>
        <v>94.330042823856857</v>
      </c>
      <c r="AN187" s="6">
        <v>184</v>
      </c>
      <c r="AO187" s="6">
        <f>[1]节奏总纲!BA187</f>
        <v>42.132435982510501</v>
      </c>
      <c r="AP187" s="6">
        <f>[1]节奏总纲!BB187</f>
        <v>43.629324644063402</v>
      </c>
      <c r="AQ187" s="6">
        <f>[1]节奏总纲!BC187</f>
        <v>45.571684158539561</v>
      </c>
      <c r="AR187" s="6">
        <f>[1]节奏总纲!BD187</f>
        <v>48.317272749718121</v>
      </c>
      <c r="AS187" s="6">
        <f>[1]节奏总纲!BE187</f>
        <v>53.033462597729766</v>
      </c>
    </row>
    <row r="188" spans="17:45" x14ac:dyDescent="0.2">
      <c r="Q188" s="6">
        <v>185</v>
      </c>
      <c r="R188" s="6">
        <f>[1]节奏总纲!AD188</f>
        <v>75.38335257126252</v>
      </c>
      <c r="S188" s="6">
        <f>[1]节奏总纲!AE188</f>
        <v>77.454825797961163</v>
      </c>
      <c r="T188" s="6">
        <f>[1]节奏总纲!AF188</f>
        <v>80.378019136560056</v>
      </c>
      <c r="U188" s="6">
        <f>[1]节奏总纲!AG188</f>
        <v>84.954441397444171</v>
      </c>
      <c r="V188" s="6">
        <f>[1]节奏总纲!AH188</f>
        <v>94.405789325542486</v>
      </c>
      <c r="AN188" s="6">
        <v>185</v>
      </c>
      <c r="AO188" s="6">
        <f>[1]节奏总纲!BA188</f>
        <v>42.167148737437564</v>
      </c>
      <c r="AP188" s="6">
        <f>[1]节奏总纲!BB188</f>
        <v>43.666771352498046</v>
      </c>
      <c r="AQ188" s="6">
        <f>[1]节奏总纲!BC188</f>
        <v>45.608878963909731</v>
      </c>
      <c r="AR188" s="6">
        <f>[1]节奏总纲!BD188</f>
        <v>48.353165749537354</v>
      </c>
      <c r="AS188" s="6">
        <f>[1]节奏总纲!BE188</f>
        <v>53.067926870763252</v>
      </c>
    </row>
    <row r="189" spans="17:45" x14ac:dyDescent="0.2">
      <c r="Q189" s="6">
        <v>186</v>
      </c>
      <c r="R189" s="6">
        <f>[1]节奏总纲!AD189</f>
        <v>75.460320736553783</v>
      </c>
      <c r="S189" s="6">
        <f>[1]节奏总纲!AE189</f>
        <v>77.532234161697517</v>
      </c>
      <c r="T189" s="6">
        <f>[1]节奏总纲!AF189</f>
        <v>80.459069551774476</v>
      </c>
      <c r="U189" s="6">
        <f>[1]节奏总纲!AG189</f>
        <v>85.030832425973387</v>
      </c>
      <c r="V189" s="6">
        <f>[1]节奏总纲!AH189</f>
        <v>94.4815358272281</v>
      </c>
      <c r="AN189" s="6">
        <v>186</v>
      </c>
      <c r="AO189" s="6">
        <f>[1]节奏总纲!BA189</f>
        <v>42.201861492364635</v>
      </c>
      <c r="AP189" s="6">
        <f>[1]节奏总纲!BB189</f>
        <v>43.704218060932696</v>
      </c>
      <c r="AQ189" s="6">
        <f>[1]节奏总纲!BC189</f>
        <v>45.646073769279901</v>
      </c>
      <c r="AR189" s="6">
        <f>[1]节奏总纲!BD189</f>
        <v>48.389058749356593</v>
      </c>
      <c r="AS189" s="6">
        <f>[1]节奏总纲!BE189</f>
        <v>53.102391143796744</v>
      </c>
    </row>
    <row r="190" spans="17:45" x14ac:dyDescent="0.2">
      <c r="Q190" s="6">
        <v>187</v>
      </c>
      <c r="R190" s="6">
        <f>[1]节奏总纲!AD190</f>
        <v>75.537288901845045</v>
      </c>
      <c r="S190" s="6">
        <f>[1]节奏总纲!AE190</f>
        <v>77.609642525433856</v>
      </c>
      <c r="T190" s="6">
        <f>[1]节奏总纲!AF190</f>
        <v>80.540119966988897</v>
      </c>
      <c r="U190" s="6">
        <f>[1]节奏总纲!AG190</f>
        <v>85.103188187775231</v>
      </c>
      <c r="V190" s="6">
        <f>[1]节奏总纲!AH190</f>
        <v>94.557282328913729</v>
      </c>
      <c r="AN190" s="6">
        <v>187</v>
      </c>
      <c r="AO190" s="6">
        <f>[1]节奏总纲!BA190</f>
        <v>42.236574247291699</v>
      </c>
      <c r="AP190" s="6">
        <f>[1]节奏总纲!BB190</f>
        <v>43.741664769367347</v>
      </c>
      <c r="AQ190" s="6">
        <f>[1]节奏总纲!BC190</f>
        <v>45.683268574650079</v>
      </c>
      <c r="AR190" s="6">
        <f>[1]节奏总纲!BD190</f>
        <v>48.424951749175825</v>
      </c>
      <c r="AS190" s="6">
        <f>[1]节奏总纲!BE190</f>
        <v>53.13685541683023</v>
      </c>
    </row>
    <row r="191" spans="17:45" x14ac:dyDescent="0.2">
      <c r="Q191" s="6">
        <v>188</v>
      </c>
      <c r="R191" s="6">
        <f>[1]节奏总纲!AD191</f>
        <v>75.614257067136322</v>
      </c>
      <c r="S191" s="6">
        <f>[1]节奏总纲!AE191</f>
        <v>77.687050889170209</v>
      </c>
      <c r="T191" s="6">
        <f>[1]节奏总纲!AF191</f>
        <v>80.621170382203317</v>
      </c>
      <c r="U191" s="6">
        <f>[1]节奏总纲!AG191</f>
        <v>85.175543949577076</v>
      </c>
      <c r="V191" s="6">
        <f>[1]节奏总纲!AH191</f>
        <v>94.633028830599358</v>
      </c>
      <c r="AN191" s="6">
        <v>188</v>
      </c>
      <c r="AO191" s="6">
        <f>[1]节奏总纲!BA191</f>
        <v>42.271287002218763</v>
      </c>
      <c r="AP191" s="6">
        <f>[1]节奏总纲!BB191</f>
        <v>43.77911147780199</v>
      </c>
      <c r="AQ191" s="6">
        <f>[1]节奏总纲!BC191</f>
        <v>45.720463380020249</v>
      </c>
      <c r="AR191" s="6">
        <f>[1]节奏总纲!BD191</f>
        <v>48.460844748995065</v>
      </c>
      <c r="AS191" s="6">
        <f>[1]节奏总纲!BE191</f>
        <v>53.171319689863722</v>
      </c>
    </row>
    <row r="192" spans="17:45" x14ac:dyDescent="0.2">
      <c r="Q192" s="6">
        <v>189</v>
      </c>
      <c r="R192" s="6">
        <f>[1]节奏总纲!AD192</f>
        <v>75.691225232427584</v>
      </c>
      <c r="S192" s="6">
        <f>[1]节奏总纲!AE192</f>
        <v>77.764459252906548</v>
      </c>
      <c r="T192" s="6">
        <f>[1]节奏总纲!AF192</f>
        <v>80.702220797417738</v>
      </c>
      <c r="U192" s="6">
        <f>[1]节奏总纲!AG192</f>
        <v>85.247899711378935</v>
      </c>
      <c r="V192" s="6">
        <f>[1]节奏总纲!AH192</f>
        <v>94.708775332284986</v>
      </c>
      <c r="AN192" s="6">
        <v>189</v>
      </c>
      <c r="AO192" s="6">
        <f>[1]节奏总纲!BA192</f>
        <v>42.305999757145827</v>
      </c>
      <c r="AP192" s="6">
        <f>[1]节奏总纲!BB192</f>
        <v>43.816558186236641</v>
      </c>
      <c r="AQ192" s="6">
        <f>[1]节奏总纲!BC192</f>
        <v>45.757658185390426</v>
      </c>
      <c r="AR192" s="6">
        <f>[1]节奏总纲!BD192</f>
        <v>48.496737748814297</v>
      </c>
      <c r="AS192" s="6">
        <f>[1]节奏总纲!BE192</f>
        <v>53.205783962897208</v>
      </c>
    </row>
    <row r="193" spans="17:45" x14ac:dyDescent="0.2">
      <c r="Q193" s="6">
        <v>190</v>
      </c>
      <c r="R193" s="6">
        <f>[1]节奏总纲!AD193</f>
        <v>75.768193397718846</v>
      </c>
      <c r="S193" s="6">
        <f>[1]节奏总纲!AE193</f>
        <v>77.841867616642901</v>
      </c>
      <c r="T193" s="6">
        <f>[1]节奏总纲!AF193</f>
        <v>80.783271212632158</v>
      </c>
      <c r="U193" s="6">
        <f>[1]节奏总纲!AG193</f>
        <v>85.320255473180779</v>
      </c>
      <c r="V193" s="6">
        <f>[1]节奏总纲!AH193</f>
        <v>94.784521833970615</v>
      </c>
      <c r="AN193" s="6">
        <v>190</v>
      </c>
      <c r="AO193" s="6">
        <f>[1]节奏总纲!BA193</f>
        <v>42.340712512072891</v>
      </c>
      <c r="AP193" s="6">
        <f>[1]节奏总纲!BB193</f>
        <v>43.854004894671284</v>
      </c>
      <c r="AQ193" s="6">
        <f>[1]节奏总纲!BC193</f>
        <v>45.794852990760596</v>
      </c>
      <c r="AR193" s="6">
        <f>[1]节奏总纲!BD193</f>
        <v>48.532630748633537</v>
      </c>
      <c r="AS193" s="6">
        <f>[1]节奏总纲!BE193</f>
        <v>53.240248235930693</v>
      </c>
    </row>
    <row r="194" spans="17:45" x14ac:dyDescent="0.2">
      <c r="Q194" s="6">
        <v>191</v>
      </c>
      <c r="R194" s="6">
        <f>[1]节奏总纲!AD194</f>
        <v>75.845161563010109</v>
      </c>
      <c r="S194" s="6">
        <f>[1]节奏总纲!AE194</f>
        <v>77.91927598037924</v>
      </c>
      <c r="T194" s="6">
        <f>[1]节奏总纲!AF194</f>
        <v>80.864321627846579</v>
      </c>
      <c r="U194" s="6">
        <f>[1]节奏总纲!AG194</f>
        <v>85.392611234982624</v>
      </c>
      <c r="V194" s="6">
        <f>[1]节奏总纲!AH194</f>
        <v>94.860268335656244</v>
      </c>
      <c r="AN194" s="6">
        <v>191</v>
      </c>
      <c r="AO194" s="6">
        <f>[1]节奏总纲!BA194</f>
        <v>42.375425266999954</v>
      </c>
      <c r="AP194" s="6">
        <f>[1]节奏总纲!BB194</f>
        <v>43.891451603105935</v>
      </c>
      <c r="AQ194" s="6">
        <f>[1]节奏总纲!BC194</f>
        <v>45.832047796130773</v>
      </c>
      <c r="AR194" s="6">
        <f>[1]节奏总纲!BD194</f>
        <v>48.568523748452769</v>
      </c>
      <c r="AS194" s="6">
        <f>[1]节奏总纲!BE194</f>
        <v>53.274712508964186</v>
      </c>
    </row>
    <row r="195" spans="17:45" x14ac:dyDescent="0.2">
      <c r="Q195" s="6">
        <v>192</v>
      </c>
      <c r="R195" s="6">
        <f>[1]节奏总纲!AD195</f>
        <v>75.922129728301385</v>
      </c>
      <c r="S195" s="6">
        <f>[1]节奏总纲!AE195</f>
        <v>77.996684344115593</v>
      </c>
      <c r="T195" s="6">
        <f>[1]节奏总纲!AF195</f>
        <v>80.945372043060999</v>
      </c>
      <c r="U195" s="6">
        <f>[1]节奏总纲!AG195</f>
        <v>85.464966996784469</v>
      </c>
      <c r="V195" s="6">
        <f>[1]节奏总纲!AH195</f>
        <v>94.936014837341872</v>
      </c>
      <c r="AN195" s="6">
        <v>192</v>
      </c>
      <c r="AO195" s="6">
        <f>[1]节奏总纲!BA195</f>
        <v>42.410138021927018</v>
      </c>
      <c r="AP195" s="6">
        <f>[1]节奏总纲!BB195</f>
        <v>43.928898311540578</v>
      </c>
      <c r="AQ195" s="6">
        <f>[1]节奏总纲!BC195</f>
        <v>45.869242601500943</v>
      </c>
      <c r="AR195" s="6">
        <f>[1]节奏总纲!BD195</f>
        <v>48.604416748272008</v>
      </c>
      <c r="AS195" s="6">
        <f>[1]节奏总纲!BE195</f>
        <v>53.309176781997671</v>
      </c>
    </row>
    <row r="196" spans="17:45" x14ac:dyDescent="0.2">
      <c r="Q196" s="6">
        <v>193</v>
      </c>
      <c r="R196" s="6">
        <f>[1]节奏总纲!AD196</f>
        <v>75.999097893592648</v>
      </c>
      <c r="S196" s="6">
        <f>[1]节奏总纲!AE196</f>
        <v>78.068193736526268</v>
      </c>
      <c r="T196" s="6">
        <f>[1]节奏总纲!AF196</f>
        <v>81.02378934476593</v>
      </c>
      <c r="U196" s="6">
        <f>[1]节奏总纲!AG196</f>
        <v>85.537322758586328</v>
      </c>
      <c r="V196" s="6">
        <f>[1]节奏总纲!AH196</f>
        <v>95.011078787937279</v>
      </c>
      <c r="AN196" s="6">
        <v>193</v>
      </c>
      <c r="AO196" s="6">
        <f>[1]节奏总纲!BA196</f>
        <v>42.444850776854082</v>
      </c>
      <c r="AP196" s="6">
        <f>[1]节奏总纲!BB196</f>
        <v>43.966345019975229</v>
      </c>
      <c r="AQ196" s="6">
        <f>[1]节奏总纲!BC196</f>
        <v>45.906437406871113</v>
      </c>
      <c r="AR196" s="6">
        <f>[1]节奏总纲!BD196</f>
        <v>48.640309748091241</v>
      </c>
      <c r="AS196" s="6">
        <f>[1]节奏总纲!BE196</f>
        <v>53.343641055031163</v>
      </c>
    </row>
    <row r="197" spans="17:45" x14ac:dyDescent="0.2">
      <c r="Q197" s="6">
        <v>194</v>
      </c>
      <c r="R197" s="6">
        <f>[1]节奏总纲!AD197</f>
        <v>76.070972142474872</v>
      </c>
      <c r="S197" s="6">
        <f>[1]节奏总纲!AE197</f>
        <v>78.139439149396253</v>
      </c>
      <c r="T197" s="6">
        <f>[1]节奏总纲!AF197</f>
        <v>81.096762731680187</v>
      </c>
      <c r="U197" s="6">
        <f>[1]节奏总纲!AG197</f>
        <v>85.609678520388172</v>
      </c>
      <c r="V197" s="6">
        <f>[1]节奏总纲!AH197</f>
        <v>95.082429458741387</v>
      </c>
      <c r="AN197" s="6">
        <v>194</v>
      </c>
      <c r="AO197" s="6">
        <f>[1]节奏总纲!BA197</f>
        <v>42.479563531781146</v>
      </c>
      <c r="AP197" s="6">
        <f>[1]节奏总纲!BB197</f>
        <v>44.003272544984547</v>
      </c>
      <c r="AQ197" s="6">
        <f>[1]节奏总纲!BC197</f>
        <v>45.94363221224129</v>
      </c>
      <c r="AR197" s="6">
        <f>[1]节奏总纲!BD197</f>
        <v>48.67620274791048</v>
      </c>
      <c r="AS197" s="6">
        <f>[1]节奏总纲!BE197</f>
        <v>53.378105328064649</v>
      </c>
    </row>
    <row r="198" spans="17:45" x14ac:dyDescent="0.2">
      <c r="Q198" s="6">
        <v>195</v>
      </c>
      <c r="R198" s="6">
        <f>[1]节奏总纲!AD198</f>
        <v>76.142785979989682</v>
      </c>
      <c r="S198" s="6">
        <f>[1]节奏总纲!AE198</f>
        <v>78.210684562266223</v>
      </c>
      <c r="T198" s="6">
        <f>[1]节奏总纲!AF198</f>
        <v>81.169736118594443</v>
      </c>
      <c r="U198" s="6">
        <f>[1]节奏总纲!AG198</f>
        <v>85.682034282190017</v>
      </c>
      <c r="V198" s="6">
        <f>[1]节奏总纲!AH198</f>
        <v>95.153780129545481</v>
      </c>
      <c r="AN198" s="6">
        <v>195</v>
      </c>
      <c r="AO198" s="6">
        <f>[1]节奏总纲!BA198</f>
        <v>42.51427628670821</v>
      </c>
      <c r="AP198" s="6">
        <f>[1]节奏总纲!BB198</f>
        <v>44.035591852864428</v>
      </c>
      <c r="AQ198" s="6">
        <f>[1]节奏总纲!BC198</f>
        <v>45.98082701761146</v>
      </c>
      <c r="AR198" s="6">
        <f>[1]节奏总纲!BD198</f>
        <v>48.712095747729713</v>
      </c>
      <c r="AS198" s="6">
        <f>[1]节奏总纲!BE198</f>
        <v>53.412569601098134</v>
      </c>
    </row>
    <row r="199" spans="17:45" x14ac:dyDescent="0.2">
      <c r="Q199" s="6">
        <v>196</v>
      </c>
      <c r="R199" s="6">
        <f>[1]节奏总纲!AD199</f>
        <v>76.214599817504492</v>
      </c>
      <c r="S199" s="6">
        <f>[1]节奏总纲!AE199</f>
        <v>78.281929975136208</v>
      </c>
      <c r="T199" s="6">
        <f>[1]节奏总纲!AF199</f>
        <v>81.242709505508685</v>
      </c>
      <c r="U199" s="6">
        <f>[1]节奏总纲!AG199</f>
        <v>85.754390043991862</v>
      </c>
      <c r="V199" s="6">
        <f>[1]节奏总纲!AH199</f>
        <v>95.225130800349589</v>
      </c>
      <c r="AN199" s="6">
        <v>196</v>
      </c>
      <c r="AO199" s="6">
        <f>[1]节奏总纲!BA199</f>
        <v>42.548989041635274</v>
      </c>
      <c r="AP199" s="6">
        <f>[1]节奏总纲!BB199</f>
        <v>44.067911160744309</v>
      </c>
      <c r="AQ199" s="6">
        <f>[1]节奏总纲!BC199</f>
        <v>46.01555652579863</v>
      </c>
      <c r="AR199" s="6">
        <f>[1]节奏总纲!BD199</f>
        <v>48.747988747548945</v>
      </c>
      <c r="AS199" s="6">
        <f>[1]节奏总纲!BE199</f>
        <v>53.447033874131627</v>
      </c>
    </row>
    <row r="200" spans="17:45" x14ac:dyDescent="0.2">
      <c r="Q200" s="6">
        <v>197</v>
      </c>
      <c r="R200" s="6">
        <f>[1]节奏总纲!AD200</f>
        <v>76.286413655019302</v>
      </c>
      <c r="S200" s="6">
        <f>[1]节奏总纲!AE200</f>
        <v>78.353175388006179</v>
      </c>
      <c r="T200" s="6">
        <f>[1]节奏总纲!AF200</f>
        <v>81.315682892422942</v>
      </c>
      <c r="U200" s="6">
        <f>[1]节奏总纲!AG200</f>
        <v>85.82674580579372</v>
      </c>
      <c r="V200" s="6">
        <f>[1]节奏总纲!AH200</f>
        <v>95.296481471153683</v>
      </c>
      <c r="AN200" s="6">
        <v>197</v>
      </c>
      <c r="AO200" s="6">
        <f>[1]节奏总纲!BA200</f>
        <v>42.583701796562345</v>
      </c>
      <c r="AP200" s="6">
        <f>[1]节奏总纲!BB200</f>
        <v>44.100230468624183</v>
      </c>
      <c r="AQ200" s="6">
        <f>[1]节奏总纲!BC200</f>
        <v>46.047663263829847</v>
      </c>
      <c r="AR200" s="6">
        <f>[1]节奏总纲!BD200</f>
        <v>48.783881747368184</v>
      </c>
      <c r="AS200" s="6">
        <f>[1]节奏总纲!BE200</f>
        <v>53.481498147165112</v>
      </c>
    </row>
    <row r="201" spans="17:45" x14ac:dyDescent="0.2">
      <c r="Q201" s="6">
        <v>198</v>
      </c>
      <c r="R201" s="6">
        <f>[1]节奏总纲!AD201</f>
        <v>76.358227492534112</v>
      </c>
      <c r="S201" s="6">
        <f>[1]节奏总纲!AE201</f>
        <v>78.424420800876163</v>
      </c>
      <c r="T201" s="6">
        <f>[1]节奏总纲!AF201</f>
        <v>81.388656279337198</v>
      </c>
      <c r="U201" s="6">
        <f>[1]节奏总纲!AG201</f>
        <v>85.899101567595565</v>
      </c>
      <c r="V201" s="6">
        <f>[1]节奏总纲!AH201</f>
        <v>95.367832141957777</v>
      </c>
      <c r="AN201" s="6">
        <v>198</v>
      </c>
      <c r="AO201" s="6">
        <f>[1]节奏总纲!BA201</f>
        <v>42.618414551489408</v>
      </c>
      <c r="AP201" s="6">
        <f>[1]节奏总纲!BB201</f>
        <v>44.132549776504064</v>
      </c>
      <c r="AQ201" s="6">
        <f>[1]节奏总纲!BC201</f>
        <v>46.079770001861057</v>
      </c>
      <c r="AR201" s="6">
        <f>[1]节奏总纲!BD201</f>
        <v>48.819774747187417</v>
      </c>
      <c r="AS201" s="6">
        <f>[1]节奏总纲!BE201</f>
        <v>53.515962420198605</v>
      </c>
    </row>
    <row r="202" spans="17:45" x14ac:dyDescent="0.2">
      <c r="Q202" s="6">
        <v>199</v>
      </c>
      <c r="R202" s="6">
        <f>[1]节奏总纲!AD202</f>
        <v>76.430041330048923</v>
      </c>
      <c r="S202" s="6">
        <f>[1]节奏总纲!AE202</f>
        <v>78.495666213746148</v>
      </c>
      <c r="T202" s="6">
        <f>[1]节奏总纲!AF202</f>
        <v>81.461629666251454</v>
      </c>
      <c r="U202" s="6">
        <f>[1]节奏总纲!AG202</f>
        <v>85.97145732939741</v>
      </c>
      <c r="V202" s="6">
        <f>[1]节奏总纲!AH202</f>
        <v>95.439182812761885</v>
      </c>
      <c r="AN202" s="6">
        <v>199</v>
      </c>
      <c r="AO202" s="6">
        <f>[1]节奏总纲!BA202</f>
        <v>42.653127306416472</v>
      </c>
      <c r="AP202" s="6">
        <f>[1]节奏总纲!BB202</f>
        <v>44.164869084383938</v>
      </c>
      <c r="AQ202" s="6">
        <f>[1]节奏总纲!BC202</f>
        <v>46.111876739892267</v>
      </c>
      <c r="AR202" s="6">
        <f>[1]节奏总纲!BD202</f>
        <v>48.855667747006656</v>
      </c>
      <c r="AS202" s="6">
        <f>[1]节奏总纲!BE202</f>
        <v>53.55042669323209</v>
      </c>
    </row>
    <row r="203" spans="17:45" x14ac:dyDescent="0.2">
      <c r="Q203" s="6">
        <v>200</v>
      </c>
      <c r="R203" s="6">
        <f>[1]节奏总纲!AD203</f>
        <v>76.501855167563733</v>
      </c>
      <c r="S203" s="6">
        <f>[1]节奏总纲!AE203</f>
        <v>78.566911626616118</v>
      </c>
      <c r="T203" s="6">
        <f>[1]节奏总纲!AF203</f>
        <v>81.534603053165696</v>
      </c>
      <c r="U203" s="6">
        <f>[1]节奏总纲!AG203</f>
        <v>86.045919706798657</v>
      </c>
      <c r="V203" s="6">
        <f>[1]节奏总纲!AH203</f>
        <v>95.510533483565979</v>
      </c>
      <c r="AN203" s="6">
        <v>200</v>
      </c>
      <c r="AO203" s="6">
        <f>[1]节奏总纲!BA203</f>
        <v>42.687840061343536</v>
      </c>
      <c r="AP203" s="6">
        <f>[1]节奏总纲!BB203</f>
        <v>44.197188392263818</v>
      </c>
      <c r="AQ203" s="6">
        <f>[1]节奏总纲!BC203</f>
        <v>46.143983477923484</v>
      </c>
      <c r="AR203" s="6">
        <f>[1]节奏总纲!BD203</f>
        <v>48.891560746825888</v>
      </c>
      <c r="AS203" s="6">
        <f>[1]节奏总纲!BE203</f>
        <v>53.584890966265583</v>
      </c>
    </row>
    <row r="204" spans="17:45" x14ac:dyDescent="0.2">
      <c r="Q204" s="6">
        <v>201</v>
      </c>
      <c r="R204" s="6">
        <f>[1]节奏总纲!AD204</f>
        <v>76.573669005078543</v>
      </c>
      <c r="S204" s="6">
        <f>[1]节奏总纲!AE204</f>
        <v>78.638157039486103</v>
      </c>
      <c r="T204" s="6">
        <f>[1]节奏总纲!AF204</f>
        <v>81.607576440079953</v>
      </c>
      <c r="U204" s="6">
        <f>[1]节奏总纲!AG204</f>
        <v>86.121754469336281</v>
      </c>
      <c r="V204" s="6">
        <f>[1]节奏总纲!AH204</f>
        <v>95.581884154370087</v>
      </c>
      <c r="AN204" s="6">
        <v>201</v>
      </c>
      <c r="AO204" s="6">
        <f>[1]节奏总纲!BA204</f>
        <v>42.7225528162706</v>
      </c>
      <c r="AP204" s="6">
        <f>[1]节奏总纲!BB204</f>
        <v>44.229507700143699</v>
      </c>
      <c r="AQ204" s="6">
        <f>[1]节奏总纲!BC204</f>
        <v>46.176090215954694</v>
      </c>
      <c r="AR204" s="6">
        <f>[1]节奏总纲!BD204</f>
        <v>48.927453746645128</v>
      </c>
      <c r="AS204" s="6">
        <f>[1]节奏总纲!BE204</f>
        <v>53.619355239299068</v>
      </c>
    </row>
    <row r="205" spans="17:45" x14ac:dyDescent="0.2">
      <c r="Q205" s="6">
        <v>202</v>
      </c>
      <c r="R205" s="6">
        <f>[1]节奏总纲!AD205</f>
        <v>76.645482842593353</v>
      </c>
      <c r="S205" s="6">
        <f>[1]节奏总纲!AE205</f>
        <v>78.709402452356088</v>
      </c>
      <c r="T205" s="6">
        <f>[1]节奏总纲!AF205</f>
        <v>81.680549826994209</v>
      </c>
      <c r="U205" s="6">
        <f>[1]节奏总纲!AG205</f>
        <v>86.197589231873891</v>
      </c>
      <c r="V205" s="6">
        <f>[1]节奏总纲!AH205</f>
        <v>95.653234825174181</v>
      </c>
      <c r="AN205" s="6">
        <v>202</v>
      </c>
      <c r="AO205" s="6">
        <f>[1]节奏总纲!BA205</f>
        <v>42.757265571197664</v>
      </c>
      <c r="AP205" s="6">
        <f>[1]节奏总纲!BB205</f>
        <v>44.261827008023573</v>
      </c>
      <c r="AQ205" s="6">
        <f>[1]节奏总纲!BC205</f>
        <v>46.208196953985905</v>
      </c>
      <c r="AR205" s="6">
        <f>[1]节奏总纲!BD205</f>
        <v>48.96334674646436</v>
      </c>
      <c r="AS205" s="6">
        <f>[1]节奏总纲!BE205</f>
        <v>53.653819512332554</v>
      </c>
    </row>
    <row r="206" spans="17:45" x14ac:dyDescent="0.2">
      <c r="Q206" s="6">
        <v>203</v>
      </c>
      <c r="R206" s="6">
        <f>[1]节奏总纲!AD206</f>
        <v>76.717296680108163</v>
      </c>
      <c r="S206" s="6">
        <f>[1]节奏总纲!AE206</f>
        <v>78.780647865226058</v>
      </c>
      <c r="T206" s="6">
        <f>[1]节奏总纲!AF206</f>
        <v>81.753523213908451</v>
      </c>
      <c r="U206" s="6">
        <f>[1]节奏总纲!AG206</f>
        <v>86.273423994411502</v>
      </c>
      <c r="V206" s="6">
        <f>[1]节奏总纲!AH206</f>
        <v>95.724585495978289</v>
      </c>
      <c r="AN206" s="6">
        <v>203</v>
      </c>
      <c r="AO206" s="6">
        <f>[1]节奏总纲!BA206</f>
        <v>42.791978326124728</v>
      </c>
      <c r="AP206" s="6">
        <f>[1]节奏总纲!BB206</f>
        <v>44.294146315903454</v>
      </c>
      <c r="AQ206" s="6">
        <f>[1]节奏总纲!BC206</f>
        <v>46.240303692017122</v>
      </c>
      <c r="AR206" s="6">
        <f>[1]节奏总纲!BD206</f>
        <v>48.9992397462836</v>
      </c>
      <c r="AS206" s="6">
        <f>[1]节奏总纲!BE206</f>
        <v>53.688283785366046</v>
      </c>
    </row>
    <row r="207" spans="17:45" x14ac:dyDescent="0.2">
      <c r="Q207" s="6">
        <v>204</v>
      </c>
      <c r="R207" s="6">
        <f>[1]节奏总纲!AD207</f>
        <v>76.789110517622973</v>
      </c>
      <c r="S207" s="6">
        <f>[1]节奏总纲!AE207</f>
        <v>78.851893278096043</v>
      </c>
      <c r="T207" s="6">
        <f>[1]节奏总纲!AF207</f>
        <v>81.826496600822708</v>
      </c>
      <c r="U207" s="6">
        <f>[1]节奏总纲!AG207</f>
        <v>86.349258756949112</v>
      </c>
      <c r="V207" s="6">
        <f>[1]节奏总纲!AH207</f>
        <v>95.795936166782383</v>
      </c>
      <c r="AN207" s="6">
        <v>204</v>
      </c>
      <c r="AO207" s="6">
        <f>[1]节奏总纲!BA207</f>
        <v>42.826691081051791</v>
      </c>
      <c r="AP207" s="6">
        <f>[1]节奏总纲!BB207</f>
        <v>44.326465623783335</v>
      </c>
      <c r="AQ207" s="6">
        <f>[1]节奏总纲!BC207</f>
        <v>46.272410430048332</v>
      </c>
      <c r="AR207" s="6">
        <f>[1]节奏总纲!BD207</f>
        <v>49.030333272797542</v>
      </c>
      <c r="AS207" s="6">
        <f>[1]节奏总纲!BE207</f>
        <v>53.722748058399532</v>
      </c>
    </row>
    <row r="208" spans="17:45" x14ac:dyDescent="0.2">
      <c r="Q208" s="6">
        <v>205</v>
      </c>
      <c r="R208" s="6">
        <f>[1]节奏总纲!AD208</f>
        <v>76.860924355137783</v>
      </c>
      <c r="S208" s="6">
        <f>[1]节奏总纲!AE208</f>
        <v>78.923138690966013</v>
      </c>
      <c r="T208" s="6">
        <f>[1]节奏总纲!AF208</f>
        <v>81.899469987736964</v>
      </c>
      <c r="U208" s="6">
        <f>[1]节奏总纲!AG208</f>
        <v>86.425093519486722</v>
      </c>
      <c r="V208" s="6">
        <f>[1]节奏总纲!AH208</f>
        <v>95.867286837586477</v>
      </c>
      <c r="AN208" s="6">
        <v>205</v>
      </c>
      <c r="AO208" s="6">
        <f>[1]节奏总纲!BA208</f>
        <v>42.861403835978855</v>
      </c>
      <c r="AP208" s="6">
        <f>[1]节奏总纲!BB208</f>
        <v>44.358784931663209</v>
      </c>
      <c r="AQ208" s="6">
        <f>[1]节奏总纲!BC208</f>
        <v>46.304517168079542</v>
      </c>
      <c r="AR208" s="6">
        <f>[1]节奏总纲!BD208</f>
        <v>49.061322941292346</v>
      </c>
      <c r="AS208" s="6">
        <f>[1]节奏总纲!BE208</f>
        <v>53.757212331433024</v>
      </c>
    </row>
    <row r="209" spans="17:45" x14ac:dyDescent="0.2">
      <c r="Q209" s="6">
        <v>206</v>
      </c>
      <c r="R209" s="6">
        <f>[1]节奏总纲!AD209</f>
        <v>76.932738192652593</v>
      </c>
      <c r="S209" s="6">
        <f>[1]节奏总纲!AE209</f>
        <v>78.994384103835998</v>
      </c>
      <c r="T209" s="6">
        <f>[1]节奏总纲!AF209</f>
        <v>81.972443374651206</v>
      </c>
      <c r="U209" s="6">
        <f>[1]节奏总纲!AG209</f>
        <v>86.500928282024347</v>
      </c>
      <c r="V209" s="6">
        <f>[1]节奏总纲!AH209</f>
        <v>95.938637508390585</v>
      </c>
      <c r="AN209" s="6">
        <v>206</v>
      </c>
      <c r="AO209" s="6">
        <f>[1]节奏总纲!BA209</f>
        <v>42.896116590905919</v>
      </c>
      <c r="AP209" s="6">
        <f>[1]节奏总纲!BB209</f>
        <v>44.39110423954309</v>
      </c>
      <c r="AQ209" s="6">
        <f>[1]节奏总纲!BC209</f>
        <v>46.336623906110759</v>
      </c>
      <c r="AR209" s="6">
        <f>[1]节奏总纲!BD209</f>
        <v>49.09231260978715</v>
      </c>
      <c r="AS209" s="6">
        <f>[1]节奏总纲!BE209</f>
        <v>53.79167660446651</v>
      </c>
    </row>
    <row r="210" spans="17:45" x14ac:dyDescent="0.2">
      <c r="Q210" s="6">
        <v>207</v>
      </c>
      <c r="R210" s="6">
        <f>[1]节奏总纲!AD210</f>
        <v>77.004247194324648</v>
      </c>
      <c r="S210" s="6">
        <f>[1]节奏总纲!AE210</f>
        <v>79.061386416569832</v>
      </c>
      <c r="T210" s="6">
        <f>[1]节奏总纲!AF210</f>
        <v>82.041007317281839</v>
      </c>
      <c r="U210" s="6">
        <f>[1]节奏总纲!AG210</f>
        <v>86.576763044561957</v>
      </c>
      <c r="V210" s="6">
        <f>[1]节奏总纲!AH210</f>
        <v>96.008512635801992</v>
      </c>
      <c r="AN210" s="6">
        <v>207</v>
      </c>
      <c r="AO210" s="6">
        <f>[1]节奏总纲!BA210</f>
        <v>42.930829345832983</v>
      </c>
      <c r="AP210" s="6">
        <f>[1]节奏总纲!BB210</f>
        <v>44.423423547422971</v>
      </c>
      <c r="AQ210" s="6">
        <f>[1]节奏总纲!BC210</f>
        <v>46.368730644141969</v>
      </c>
      <c r="AR210" s="6">
        <f>[1]节奏总纲!BD210</f>
        <v>49.123302278281955</v>
      </c>
      <c r="AS210" s="6">
        <f>[1]节奏总纲!BE210</f>
        <v>53.826140877499995</v>
      </c>
    </row>
    <row r="211" spans="17:45" x14ac:dyDescent="0.2">
      <c r="Q211" s="6">
        <v>208</v>
      </c>
      <c r="R211" s="6">
        <f>[1]节奏总纲!AD211</f>
        <v>77.07125187397483</v>
      </c>
      <c r="S211" s="6">
        <f>[1]节奏总纲!AE211</f>
        <v>79.128025648620252</v>
      </c>
      <c r="T211" s="6">
        <f>[1]节奏总纲!AF211</f>
        <v>82.106895829081836</v>
      </c>
      <c r="U211" s="6">
        <f>[1]节奏总纲!AG211</f>
        <v>86.652597807099568</v>
      </c>
      <c r="V211" s="6">
        <f>[1]节奏总纲!AH211</f>
        <v>96.069322745727362</v>
      </c>
      <c r="AN211" s="6">
        <v>208</v>
      </c>
      <c r="AO211" s="6">
        <f>[1]节奏总纲!BA211</f>
        <v>42.965542100760054</v>
      </c>
      <c r="AP211" s="6">
        <f>[1]节奏总纲!BB211</f>
        <v>44.455742855302844</v>
      </c>
      <c r="AQ211" s="6">
        <f>[1]节奏总纲!BC211</f>
        <v>46.400837382173179</v>
      </c>
      <c r="AR211" s="6">
        <f>[1]节奏总纲!BD211</f>
        <v>49.154291946776759</v>
      </c>
      <c r="AS211" s="6">
        <f>[1]节奏总纲!BE211</f>
        <v>53.860605150533488</v>
      </c>
    </row>
    <row r="212" spans="17:45" x14ac:dyDescent="0.2">
      <c r="Q212" s="6">
        <v>209</v>
      </c>
      <c r="R212" s="6">
        <f>[1]节奏总纲!AD212</f>
        <v>77.138256553625013</v>
      </c>
      <c r="S212" s="6">
        <f>[1]节奏总纲!AE212</f>
        <v>79.194664880670672</v>
      </c>
      <c r="T212" s="6">
        <f>[1]节奏总纲!AF212</f>
        <v>82.172784340881819</v>
      </c>
      <c r="U212" s="6">
        <f>[1]节奏总纲!AG212</f>
        <v>86.728432569637178</v>
      </c>
      <c r="V212" s="6">
        <f>[1]节奏总纲!AH212</f>
        <v>96.130132855652732</v>
      </c>
      <c r="AN212" s="6">
        <v>209</v>
      </c>
      <c r="AO212" s="6">
        <f>[1]节奏总纲!BA212</f>
        <v>43.000219942361319</v>
      </c>
      <c r="AP212" s="6">
        <f>[1]节奏总纲!BB212</f>
        <v>44.488062163182725</v>
      </c>
      <c r="AQ212" s="6">
        <f>[1]节奏总纲!BC212</f>
        <v>46.432944120204397</v>
      </c>
      <c r="AR212" s="6">
        <f>[1]节奏总纲!BD212</f>
        <v>49.18528161527157</v>
      </c>
      <c r="AS212" s="6">
        <f>[1]节奏总纲!BE212</f>
        <v>53.895069423566973</v>
      </c>
    </row>
    <row r="213" spans="17:45" x14ac:dyDescent="0.2">
      <c r="Q213" s="6">
        <v>210</v>
      </c>
      <c r="R213" s="6">
        <f>[1]节奏总纲!AD213</f>
        <v>77.205261233275195</v>
      </c>
      <c r="S213" s="6">
        <f>[1]节奏总纲!AE213</f>
        <v>79.261304112721092</v>
      </c>
      <c r="T213" s="6">
        <f>[1]节奏总纲!AF213</f>
        <v>82.238672852681816</v>
      </c>
      <c r="U213" s="6">
        <f>[1]节奏总纲!AG213</f>
        <v>86.804267332174788</v>
      </c>
      <c r="V213" s="6">
        <f>[1]节奏总纲!AH213</f>
        <v>96.190942965578103</v>
      </c>
      <c r="AN213" s="6">
        <v>210</v>
      </c>
      <c r="AO213" s="6">
        <f>[1]节奏总纲!BA213</f>
        <v>43.030177309109042</v>
      </c>
      <c r="AP213" s="6">
        <f>[1]节奏总纲!BB213</f>
        <v>44.520381471062606</v>
      </c>
      <c r="AQ213" s="6">
        <f>[1]节奏总纲!BC213</f>
        <v>46.465050858235607</v>
      </c>
      <c r="AR213" s="6">
        <f>[1]节奏总纲!BD213</f>
        <v>49.216271283766375</v>
      </c>
      <c r="AS213" s="6">
        <f>[1]节奏总纲!BE213</f>
        <v>53.929533696600465</v>
      </c>
    </row>
    <row r="214" spans="17:45" x14ac:dyDescent="0.2">
      <c r="Q214" s="6">
        <v>211</v>
      </c>
      <c r="R214" s="6">
        <f>[1]节奏总纲!AD214</f>
        <v>77.272265912925377</v>
      </c>
      <c r="S214" s="6">
        <f>[1]节奏总纲!AE214</f>
        <v>79.327943344771512</v>
      </c>
      <c r="T214" s="6">
        <f>[1]节奏总纲!AF214</f>
        <v>82.304561364481813</v>
      </c>
      <c r="U214" s="6">
        <f>[1]节奏总纲!AG214</f>
        <v>86.880102094712413</v>
      </c>
      <c r="V214" s="6">
        <f>[1]节奏总纲!AH214</f>
        <v>96.251753075503458</v>
      </c>
      <c r="AN214" s="6">
        <v>211</v>
      </c>
      <c r="AO214" s="6">
        <f>[1]节奏总纲!BA214</f>
        <v>43.060134675856759</v>
      </c>
      <c r="AP214" s="6">
        <f>[1]节奏总纲!BB214</f>
        <v>44.55270077894248</v>
      </c>
      <c r="AQ214" s="6">
        <f>[1]节奏总纲!BC214</f>
        <v>46.497157596266817</v>
      </c>
      <c r="AR214" s="6">
        <f>[1]节奏总纲!BD214</f>
        <v>49.247260952261179</v>
      </c>
      <c r="AS214" s="6">
        <f>[1]节奏总纲!BE214</f>
        <v>53.963997969633951</v>
      </c>
    </row>
    <row r="215" spans="17:45" x14ac:dyDescent="0.2">
      <c r="Q215" s="6">
        <v>212</v>
      </c>
      <c r="R215" s="6">
        <f>[1]节奏总纲!AD215</f>
        <v>77.339270592575559</v>
      </c>
      <c r="S215" s="6">
        <f>[1]节奏总纲!AE215</f>
        <v>79.394582576821932</v>
      </c>
      <c r="T215" s="6">
        <f>[1]节奏总纲!AF215</f>
        <v>82.370449876281796</v>
      </c>
      <c r="U215" s="6">
        <f>[1]节奏总纲!AG215</f>
        <v>86.955936857250023</v>
      </c>
      <c r="V215" s="6">
        <f>[1]节奏总纲!AH215</f>
        <v>96.312563185428829</v>
      </c>
      <c r="AN215" s="6">
        <v>212</v>
      </c>
      <c r="AO215" s="6">
        <f>[1]节奏总纲!BA215</f>
        <v>43.090092042604475</v>
      </c>
      <c r="AP215" s="6">
        <f>[1]节奏总纲!BB215</f>
        <v>44.585020086822361</v>
      </c>
      <c r="AQ215" s="6">
        <f>[1]节奏总纲!BC215</f>
        <v>46.529264334298034</v>
      </c>
      <c r="AR215" s="6">
        <f>[1]节奏总纲!BD215</f>
        <v>49.278250620755983</v>
      </c>
      <c r="AS215" s="6">
        <f>[1]节奏总纲!BE215</f>
        <v>53.998462242667436</v>
      </c>
    </row>
    <row r="216" spans="17:45" x14ac:dyDescent="0.2">
      <c r="Q216" s="6">
        <v>213</v>
      </c>
      <c r="R216" s="6">
        <f>[1]节奏总纲!AD216</f>
        <v>77.406275272225741</v>
      </c>
      <c r="S216" s="6">
        <f>[1]节奏总纲!AE216</f>
        <v>79.461221808872352</v>
      </c>
      <c r="T216" s="6">
        <f>[1]节奏总纲!AF216</f>
        <v>82.436338388081793</v>
      </c>
      <c r="U216" s="6">
        <f>[1]节奏总纲!AG216</f>
        <v>87.031203567981635</v>
      </c>
      <c r="V216" s="6">
        <f>[1]节奏总纲!AH216</f>
        <v>96.373373295354199</v>
      </c>
      <c r="AN216" s="6">
        <v>213</v>
      </c>
      <c r="AO216" s="6">
        <f>[1]节奏总纲!BA216</f>
        <v>43.120049409352191</v>
      </c>
      <c r="AP216" s="6">
        <f>[1]节奏总纲!BB216</f>
        <v>44.617339394702242</v>
      </c>
      <c r="AQ216" s="6">
        <f>[1]节奏总纲!BC216</f>
        <v>46.561371072329244</v>
      </c>
      <c r="AR216" s="6">
        <f>[1]节奏总纲!BD216</f>
        <v>49.309240289250788</v>
      </c>
      <c r="AS216" s="6">
        <f>[1]节奏总纲!BE216</f>
        <v>54.028437871105552</v>
      </c>
    </row>
    <row r="217" spans="17:45" x14ac:dyDescent="0.2">
      <c r="Q217" s="6">
        <v>214</v>
      </c>
      <c r="R217" s="6">
        <f>[1]节奏总纲!AD217</f>
        <v>77.473279951875909</v>
      </c>
      <c r="S217" s="6">
        <f>[1]节奏总纲!AE217</f>
        <v>79.527861040922772</v>
      </c>
      <c r="T217" s="6">
        <f>[1]节奏总纲!AF217</f>
        <v>82.502226899881776</v>
      </c>
      <c r="U217" s="6">
        <f>[1]节奏总纲!AG217</f>
        <v>87.10568246405397</v>
      </c>
      <c r="V217" s="6">
        <f>[1]节奏总纲!AH217</f>
        <v>96.434183405279569</v>
      </c>
      <c r="AN217" s="6">
        <v>214</v>
      </c>
      <c r="AO217" s="6">
        <f>[1]节奏总纲!BA217</f>
        <v>43.150006776099914</v>
      </c>
      <c r="AP217" s="6">
        <f>[1]节奏总纲!BB217</f>
        <v>44.649658702582116</v>
      </c>
      <c r="AQ217" s="6">
        <f>[1]节奏总纲!BC217</f>
        <v>46.593477810360454</v>
      </c>
      <c r="AR217" s="6">
        <f>[1]节奏总纲!BD217</f>
        <v>49.340229957745592</v>
      </c>
      <c r="AS217" s="6">
        <f>[1]节奏总纲!BE217</f>
        <v>54.058203867701586</v>
      </c>
    </row>
    <row r="218" spans="17:45" x14ac:dyDescent="0.2">
      <c r="Q218" s="6">
        <v>215</v>
      </c>
      <c r="R218" s="6">
        <f>[1]节奏总纲!AD218</f>
        <v>77.540284631526092</v>
      </c>
      <c r="S218" s="6">
        <f>[1]节奏总纲!AE218</f>
        <v>79.594500272973193</v>
      </c>
      <c r="T218" s="6">
        <f>[1]节奏总纲!AF218</f>
        <v>82.568115411681774</v>
      </c>
      <c r="U218" s="6">
        <f>[1]节奏总纲!AG218</f>
        <v>87.180161360126306</v>
      </c>
      <c r="V218" s="6">
        <f>[1]节奏总纲!AH218</f>
        <v>96.494993515204939</v>
      </c>
      <c r="AN218" s="6">
        <v>215</v>
      </c>
      <c r="AO218" s="6">
        <f>[1]节奏总纲!BA218</f>
        <v>43.179964142847631</v>
      </c>
      <c r="AP218" s="6">
        <f>[1]节奏总纲!BB218</f>
        <v>44.681978010461997</v>
      </c>
      <c r="AQ218" s="6">
        <f>[1]节奏总纲!BC218</f>
        <v>46.625584548391664</v>
      </c>
      <c r="AR218" s="6">
        <f>[1]节奏总纲!BD218</f>
        <v>49.371219626240396</v>
      </c>
      <c r="AS218" s="6">
        <f>[1]节奏总纲!BE218</f>
        <v>54.087969864297619</v>
      </c>
    </row>
    <row r="219" spans="17:45" x14ac:dyDescent="0.2">
      <c r="Q219" s="6">
        <v>216</v>
      </c>
      <c r="R219" s="6">
        <f>[1]节奏总纲!AD219</f>
        <v>77.607289311176274</v>
      </c>
      <c r="S219" s="6">
        <f>[1]节奏总纲!AE219</f>
        <v>79.661139505023613</v>
      </c>
      <c r="T219" s="6">
        <f>[1]节奏总纲!AF219</f>
        <v>82.634003923481771</v>
      </c>
      <c r="U219" s="6">
        <f>[1]节奏总纲!AG219</f>
        <v>87.254640256198641</v>
      </c>
      <c r="V219" s="6">
        <f>[1]节奏总纲!AH219</f>
        <v>96.555803625130309</v>
      </c>
      <c r="AN219" s="6">
        <v>216</v>
      </c>
      <c r="AO219" s="6">
        <f>[1]节奏总纲!BA219</f>
        <v>43.209921509595347</v>
      </c>
      <c r="AP219" s="6">
        <f>[1]节奏总纲!BB219</f>
        <v>44.71429731834187</v>
      </c>
      <c r="AQ219" s="6">
        <f>[1]节奏总纲!BC219</f>
        <v>46.657691286422882</v>
      </c>
      <c r="AR219" s="6">
        <f>[1]节奏总纲!BD219</f>
        <v>49.402209294735208</v>
      </c>
      <c r="AS219" s="6">
        <f>[1]节奏总纲!BE219</f>
        <v>54.117735860893646</v>
      </c>
    </row>
    <row r="220" spans="17:45" x14ac:dyDescent="0.2">
      <c r="Q220" s="6">
        <v>217</v>
      </c>
      <c r="R220" s="6">
        <f>[1]节奏总纲!AD220</f>
        <v>77.674293990826456</v>
      </c>
      <c r="S220" s="6">
        <f>[1]节奏总纲!AE220</f>
        <v>79.727778737074033</v>
      </c>
      <c r="T220" s="6">
        <f>[1]节奏总纲!AF220</f>
        <v>82.699892435281754</v>
      </c>
      <c r="U220" s="6">
        <f>[1]节奏总纲!AG220</f>
        <v>87.329119152270991</v>
      </c>
      <c r="V220" s="6">
        <f>[1]节奏总纲!AH220</f>
        <v>96.61661373505568</v>
      </c>
      <c r="AN220" s="6">
        <v>217</v>
      </c>
      <c r="AO220" s="6">
        <f>[1]节奏总纲!BA220</f>
        <v>43.239878876343063</v>
      </c>
      <c r="AP220" s="6">
        <f>[1]节奏总纲!BB220</f>
        <v>44.746616626221751</v>
      </c>
      <c r="AQ220" s="6">
        <f>[1]节奏总纲!BC220</f>
        <v>46.689798024454092</v>
      </c>
      <c r="AR220" s="6">
        <f>[1]节奏总纲!BD220</f>
        <v>49.433198963230012</v>
      </c>
      <c r="AS220" s="6">
        <f>[1]节奏总纲!BE220</f>
        <v>54.147501857489679</v>
      </c>
    </row>
    <row r="221" spans="17:45" x14ac:dyDescent="0.2">
      <c r="Q221" s="6">
        <v>218</v>
      </c>
      <c r="R221" s="6">
        <f>[1]节奏总纲!AD221</f>
        <v>77.741298670476638</v>
      </c>
      <c r="S221" s="6">
        <f>[1]节奏总纲!AE221</f>
        <v>79.794417969124453</v>
      </c>
      <c r="T221" s="6">
        <f>[1]节奏总纲!AF221</f>
        <v>82.765780947081751</v>
      </c>
      <c r="U221" s="6">
        <f>[1]节奏总纲!AG221</f>
        <v>87.403598048343326</v>
      </c>
      <c r="V221" s="6">
        <f>[1]节奏总纲!AH221</f>
        <v>96.67742384498105</v>
      </c>
      <c r="AN221" s="6">
        <v>218</v>
      </c>
      <c r="AO221" s="6">
        <f>[1]节奏总纲!BA221</f>
        <v>43.269836243090786</v>
      </c>
      <c r="AP221" s="6">
        <f>[1]节奏总纲!BB221</f>
        <v>44.778935934101632</v>
      </c>
      <c r="AQ221" s="6">
        <f>[1]节奏总纲!BC221</f>
        <v>46.721904762485302</v>
      </c>
      <c r="AR221" s="6">
        <f>[1]节奏总纲!BD221</f>
        <v>49.464188631724817</v>
      </c>
      <c r="AS221" s="6">
        <f>[1]节奏总纲!BE221</f>
        <v>54.177267854085706</v>
      </c>
    </row>
    <row r="222" spans="17:45" x14ac:dyDescent="0.2">
      <c r="Q222" s="6">
        <v>219</v>
      </c>
      <c r="R222" s="6">
        <f>[1]节奏总纲!AD222</f>
        <v>77.80830335012682</v>
      </c>
      <c r="S222" s="6">
        <f>[1]节奏总纲!AE222</f>
        <v>79.861057201174873</v>
      </c>
      <c r="T222" s="6">
        <f>[1]节奏总纲!AF222</f>
        <v>82.831669458881734</v>
      </c>
      <c r="U222" s="6">
        <f>[1]节奏总纲!AG222</f>
        <v>87.478076944415662</v>
      </c>
      <c r="V222" s="6">
        <f>[1]节奏总纲!AH222</f>
        <v>96.73823395490642</v>
      </c>
      <c r="AN222" s="6">
        <v>219</v>
      </c>
      <c r="AO222" s="6">
        <f>[1]节奏总纲!BA222</f>
        <v>43.299793609838503</v>
      </c>
      <c r="AP222" s="6">
        <f>[1]节奏总纲!BB222</f>
        <v>44.811255241981506</v>
      </c>
      <c r="AQ222" s="6">
        <f>[1]节奏总纲!BC222</f>
        <v>46.754011500516519</v>
      </c>
      <c r="AR222" s="6">
        <f>[1]节奏总纲!BD222</f>
        <v>49.495178300219621</v>
      </c>
      <c r="AS222" s="6">
        <f>[1]节奏总纲!BE222</f>
        <v>54.207033850681739</v>
      </c>
    </row>
    <row r="223" spans="17:45" x14ac:dyDescent="0.2">
      <c r="Q223" s="6">
        <v>220</v>
      </c>
      <c r="R223" s="6">
        <f>[1]节奏总纲!AD223</f>
        <v>77.875308029777003</v>
      </c>
      <c r="S223" s="6">
        <f>[1]节奏总纲!AE223</f>
        <v>79.927696433225293</v>
      </c>
      <c r="T223" s="6">
        <f>[1]节奏总纲!AF223</f>
        <v>82.897557970681731</v>
      </c>
      <c r="U223" s="6">
        <f>[1]节奏总纲!AG223</f>
        <v>87.552555840488012</v>
      </c>
      <c r="V223" s="6">
        <f>[1]节奏总纲!AH223</f>
        <v>96.79904406483179</v>
      </c>
      <c r="AN223" s="6">
        <v>220</v>
      </c>
      <c r="AO223" s="6">
        <f>[1]节奏总纲!BA223</f>
        <v>43.329750976586219</v>
      </c>
      <c r="AP223" s="6">
        <f>[1]节奏总纲!BB223</f>
        <v>44.843574549861387</v>
      </c>
      <c r="AQ223" s="6">
        <f>[1]节奏总纲!BC223</f>
        <v>46.786118238547729</v>
      </c>
      <c r="AR223" s="6">
        <f>[1]节奏总纲!BD223</f>
        <v>49.526167968714425</v>
      </c>
      <c r="AS223" s="6">
        <f>[1]节奏总纲!BE223</f>
        <v>54.236799847277773</v>
      </c>
    </row>
    <row r="224" spans="17:45" x14ac:dyDescent="0.2">
      <c r="Q224" s="6">
        <v>221</v>
      </c>
      <c r="R224" s="6">
        <f>[1]节奏总纲!AD224</f>
        <v>77.942312709427185</v>
      </c>
      <c r="S224" s="6">
        <f>[1]节奏总纲!AE224</f>
        <v>79.994335665275713</v>
      </c>
      <c r="T224" s="6">
        <f>[1]节奏总纲!AF224</f>
        <v>82.963446482481729</v>
      </c>
      <c r="U224" s="6">
        <f>[1]节奏总纲!AG224</f>
        <v>87.627034736560347</v>
      </c>
      <c r="V224" s="6">
        <f>[1]节奏总纲!AH224</f>
        <v>96.85985417475716</v>
      </c>
      <c r="AN224" s="6">
        <v>221</v>
      </c>
      <c r="AO224" s="6">
        <f>[1]节奏总纲!BA224</f>
        <v>43.359708343333942</v>
      </c>
      <c r="AP224" s="6">
        <f>[1]节奏总纲!BB224</f>
        <v>44.875893857741268</v>
      </c>
      <c r="AQ224" s="6">
        <f>[1]节奏总纲!BC224</f>
        <v>46.818224976578939</v>
      </c>
      <c r="AR224" s="6">
        <f>[1]节奏总纲!BD224</f>
        <v>49.55715763720923</v>
      </c>
      <c r="AS224" s="6">
        <f>[1]节奏总纲!BE224</f>
        <v>54.266565843873799</v>
      </c>
    </row>
    <row r="225" spans="17:45" x14ac:dyDescent="0.2">
      <c r="Q225" s="6">
        <v>222</v>
      </c>
      <c r="R225" s="6">
        <f>[1]节奏总纲!AD225</f>
        <v>78.008693431404168</v>
      </c>
      <c r="S225" s="6">
        <f>[1]节奏总纲!AE225</f>
        <v>80.05990507131493</v>
      </c>
      <c r="T225" s="6">
        <f>[1]节奏总纲!AF225</f>
        <v>83.028328094754301</v>
      </c>
      <c r="U225" s="6">
        <f>[1]节奏总纲!AG225</f>
        <v>87.701513632632683</v>
      </c>
      <c r="V225" s="6">
        <f>[1]节奏总纲!AH225</f>
        <v>96.920664284682516</v>
      </c>
      <c r="AN225" s="6">
        <v>222</v>
      </c>
      <c r="AO225" s="6">
        <f>[1]节奏总纲!BA225</f>
        <v>43.389665710081658</v>
      </c>
      <c r="AP225" s="6">
        <f>[1]节奏总纲!BB225</f>
        <v>44.908213165621142</v>
      </c>
      <c r="AQ225" s="6">
        <f>[1]节奏总纲!BC225</f>
        <v>46.850331714610157</v>
      </c>
      <c r="AR225" s="6">
        <f>[1]节奏总纲!BD225</f>
        <v>49.588147305704041</v>
      </c>
      <c r="AS225" s="6">
        <f>[1]节奏总纲!BE225</f>
        <v>54.296331840469833</v>
      </c>
    </row>
    <row r="226" spans="17:45" x14ac:dyDescent="0.2">
      <c r="Q226" s="6">
        <v>223</v>
      </c>
      <c r="R226" s="6">
        <f>[1]节奏总纲!AD226</f>
        <v>78.071211008105138</v>
      </c>
      <c r="S226" s="6">
        <f>[1]节奏总纲!AE226</f>
        <v>80.125375094609936</v>
      </c>
      <c r="T226" s="6">
        <f>[1]节奏总纲!AF226</f>
        <v>83.091955037632331</v>
      </c>
      <c r="U226" s="6">
        <f>[1]节奏总纲!AG226</f>
        <v>87.775992528705018</v>
      </c>
      <c r="V226" s="6">
        <f>[1]节奏总纲!AH226</f>
        <v>96.981474394607886</v>
      </c>
      <c r="AN226" s="6">
        <v>223</v>
      </c>
      <c r="AO226" s="6">
        <f>[1]节奏总纲!BA226</f>
        <v>43.419623076829374</v>
      </c>
      <c r="AP226" s="6">
        <f>[1]节奏总纲!BB226</f>
        <v>44.940532473501023</v>
      </c>
      <c r="AQ226" s="6">
        <f>[1]节奏总纲!BC226</f>
        <v>46.882438452641367</v>
      </c>
      <c r="AR226" s="6">
        <f>[1]节奏总纲!BD226</f>
        <v>49.619136974198845</v>
      </c>
      <c r="AS226" s="6">
        <f>[1]节奏总纲!BE226</f>
        <v>54.326097837065859</v>
      </c>
    </row>
    <row r="227" spans="17:45" x14ac:dyDescent="0.2">
      <c r="Q227" s="6">
        <v>224</v>
      </c>
      <c r="R227" s="6">
        <f>[1]节奏总纲!AD227</f>
        <v>78.133728584806107</v>
      </c>
      <c r="S227" s="6">
        <f>[1]节奏总纲!AE227</f>
        <v>80.190845117904942</v>
      </c>
      <c r="T227" s="6">
        <f>[1]节奏总纲!AF227</f>
        <v>83.155581980510348</v>
      </c>
      <c r="U227" s="6">
        <f>[1]节奏总纲!AG227</f>
        <v>87.850471424777368</v>
      </c>
      <c r="V227" s="6">
        <f>[1]节奏总纲!AH227</f>
        <v>97.03979962522213</v>
      </c>
      <c r="AN227" s="6">
        <v>224</v>
      </c>
      <c r="AO227" s="6">
        <f>[1]节奏总纲!BA227</f>
        <v>43.449580443577091</v>
      </c>
      <c r="AP227" s="6">
        <f>[1]节奏总纲!BB227</f>
        <v>44.972851781380903</v>
      </c>
      <c r="AQ227" s="6">
        <f>[1]节奏总纲!BC227</f>
        <v>46.914545190672577</v>
      </c>
      <c r="AR227" s="6">
        <f>[1]节奏总纲!BD227</f>
        <v>49.65012664269365</v>
      </c>
      <c r="AS227" s="6">
        <f>[1]节奏总纲!BE227</f>
        <v>54.355863833661893</v>
      </c>
    </row>
    <row r="228" spans="17:45" x14ac:dyDescent="0.2">
      <c r="Q228" s="6">
        <v>225</v>
      </c>
      <c r="R228" s="6">
        <f>[1]节奏总纲!AD228</f>
        <v>78.196246161507091</v>
      </c>
      <c r="S228" s="6">
        <f>[1]节奏总纲!AE228</f>
        <v>80.256315141199948</v>
      </c>
      <c r="T228" s="6">
        <f>[1]节奏总纲!AF228</f>
        <v>83.219208923388379</v>
      </c>
      <c r="U228" s="6">
        <f>[1]节奏总纲!AG228</f>
        <v>87.924950320849703</v>
      </c>
      <c r="V228" s="6">
        <f>[1]节奏总纲!AH228</f>
        <v>97.097036185315744</v>
      </c>
      <c r="AN228" s="6">
        <v>225</v>
      </c>
      <c r="AO228" s="6">
        <f>[1]节奏总纲!BA228</f>
        <v>43.479537810324814</v>
      </c>
      <c r="AP228" s="6">
        <f>[1]节奏总纲!BB228</f>
        <v>45.004463376644416</v>
      </c>
      <c r="AQ228" s="6">
        <f>[1]节奏总纲!BC228</f>
        <v>46.946651928703794</v>
      </c>
      <c r="AR228" s="6">
        <f>[1]节奏总纲!BD228</f>
        <v>49.681116311188454</v>
      </c>
      <c r="AS228" s="6">
        <f>[1]节奏总纲!BE228</f>
        <v>54.385629830257926</v>
      </c>
    </row>
    <row r="229" spans="17:45" x14ac:dyDescent="0.2">
      <c r="Q229" s="6">
        <v>226</v>
      </c>
      <c r="R229" s="6">
        <f>[1]节奏总纲!AD229</f>
        <v>78.25876373820806</v>
      </c>
      <c r="S229" s="6">
        <f>[1]节奏总纲!AE229</f>
        <v>80.321785164494941</v>
      </c>
      <c r="T229" s="6">
        <f>[1]节奏总纲!AF229</f>
        <v>83.282835866266396</v>
      </c>
      <c r="U229" s="6">
        <f>[1]节奏总纲!AG229</f>
        <v>87.999429216922039</v>
      </c>
      <c r="V229" s="6">
        <f>[1]节奏总纲!AH229</f>
        <v>97.154272745409358</v>
      </c>
      <c r="AN229" s="6">
        <v>226</v>
      </c>
      <c r="AO229" s="6">
        <f>[1]节奏总纲!BA229</f>
        <v>43.50949517707253</v>
      </c>
      <c r="AP229" s="6">
        <f>[1]节奏总纲!BB229</f>
        <v>45.032359480672049</v>
      </c>
      <c r="AQ229" s="6">
        <f>[1]节奏总纲!BC229</f>
        <v>46.978758666735004</v>
      </c>
      <c r="AR229" s="6">
        <f>[1]节奏总纲!BD229</f>
        <v>49.712105979683258</v>
      </c>
      <c r="AS229" s="6">
        <f>[1]节奏总纲!BE229</f>
        <v>54.415395826853953</v>
      </c>
    </row>
    <row r="230" spans="17:45" x14ac:dyDescent="0.2">
      <c r="Q230" s="6">
        <v>227</v>
      </c>
      <c r="R230" s="6">
        <f>[1]节奏总纲!AD230</f>
        <v>78.321281314909029</v>
      </c>
      <c r="S230" s="6">
        <f>[1]节奏总纲!AE230</f>
        <v>80.387255187789947</v>
      </c>
      <c r="T230" s="6">
        <f>[1]节奏总纲!AF230</f>
        <v>83.346462809144427</v>
      </c>
      <c r="U230" s="6">
        <f>[1]节奏总纲!AG230</f>
        <v>88.069378113045531</v>
      </c>
      <c r="V230" s="6">
        <f>[1]节奏总纲!AH230</f>
        <v>97.211509305502972</v>
      </c>
      <c r="AN230" s="6">
        <v>227</v>
      </c>
      <c r="AO230" s="6">
        <f>[1]节奏总纲!BA230</f>
        <v>43.539452543820246</v>
      </c>
      <c r="AP230" s="6">
        <f>[1]节奏总纲!BB230</f>
        <v>45.060255584699682</v>
      </c>
      <c r="AQ230" s="6">
        <f>[1]节奏总纲!BC230</f>
        <v>47.009379755645142</v>
      </c>
      <c r="AR230" s="6">
        <f>[1]节奏总纲!BD230</f>
        <v>49.743095648178063</v>
      </c>
      <c r="AS230" s="6">
        <f>[1]节奏总纲!BE230</f>
        <v>54.445161823449986</v>
      </c>
    </row>
    <row r="231" spans="17:45" x14ac:dyDescent="0.2">
      <c r="Q231" s="6">
        <v>228</v>
      </c>
      <c r="R231" s="6">
        <f>[1]节奏总纲!AD231</f>
        <v>78.383798891610013</v>
      </c>
      <c r="S231" s="6">
        <f>[1]节奏总纲!AE231</f>
        <v>80.452725211084953</v>
      </c>
      <c r="T231" s="6">
        <f>[1]节奏总纲!AF231</f>
        <v>83.410089752022458</v>
      </c>
      <c r="U231" s="6">
        <f>[1]节奏总纲!AG231</f>
        <v>88.139292024548126</v>
      </c>
      <c r="V231" s="6">
        <f>[1]节奏总纲!AH231</f>
        <v>97.268745865596571</v>
      </c>
      <c r="AN231" s="6">
        <v>228</v>
      </c>
      <c r="AO231" s="6">
        <f>[1]节奏总纲!BA231</f>
        <v>43.569409910567963</v>
      </c>
      <c r="AP231" s="6">
        <f>[1]节奏总纲!BB231</f>
        <v>45.088151688727308</v>
      </c>
      <c r="AQ231" s="6">
        <f>[1]节奏总纲!BC231</f>
        <v>47.037096473409001</v>
      </c>
      <c r="AR231" s="6">
        <f>[1]节奏总纲!BD231</f>
        <v>49.774085316672867</v>
      </c>
      <c r="AS231" s="6">
        <f>[1]节奏总纲!BE231</f>
        <v>54.47492782004602</v>
      </c>
    </row>
    <row r="232" spans="17:45" x14ac:dyDescent="0.2">
      <c r="Q232" s="6">
        <v>229</v>
      </c>
      <c r="R232" s="6">
        <f>[1]节奏总纲!AD232</f>
        <v>78.446316468310982</v>
      </c>
      <c r="S232" s="6">
        <f>[1]节奏总纲!AE232</f>
        <v>80.518195234379959</v>
      </c>
      <c r="T232" s="6">
        <f>[1]节奏总纲!AF232</f>
        <v>83.473716694900475</v>
      </c>
      <c r="U232" s="6">
        <f>[1]节奏总纲!AG232</f>
        <v>88.209205936050708</v>
      </c>
      <c r="V232" s="6">
        <f>[1]节奏总纲!AH232</f>
        <v>97.325982425690185</v>
      </c>
      <c r="AN232" s="6">
        <v>229</v>
      </c>
      <c r="AO232" s="6">
        <f>[1]节奏总纲!BA232</f>
        <v>43.599367277315686</v>
      </c>
      <c r="AP232" s="6">
        <f>[1]节奏总纲!BB232</f>
        <v>45.116047792754941</v>
      </c>
      <c r="AQ232" s="6">
        <f>[1]节奏总纲!BC232</f>
        <v>47.06481319117286</v>
      </c>
      <c r="AR232" s="6">
        <f>[1]节奏总纲!BD232</f>
        <v>49.805074985167678</v>
      </c>
      <c r="AS232" s="6">
        <f>[1]节奏总纲!BE232</f>
        <v>54.504693816642046</v>
      </c>
    </row>
    <row r="233" spans="17:45" x14ac:dyDescent="0.2">
      <c r="Q233" s="6">
        <v>230</v>
      </c>
      <c r="R233" s="6">
        <f>[1]节奏总纲!AD233</f>
        <v>78.508834045011952</v>
      </c>
      <c r="S233" s="6">
        <f>[1]节奏总纲!AE233</f>
        <v>80.583665257674966</v>
      </c>
      <c r="T233" s="6">
        <f>[1]节奏总纲!AF233</f>
        <v>83.537343637778505</v>
      </c>
      <c r="U233" s="6">
        <f>[1]节奏总纲!AG233</f>
        <v>88.279119847553304</v>
      </c>
      <c r="V233" s="6">
        <f>[1]节奏总纲!AH233</f>
        <v>97.383218985783799</v>
      </c>
      <c r="AN233" s="6">
        <v>230</v>
      </c>
      <c r="AO233" s="6">
        <f>[1]节奏总纲!BA233</f>
        <v>43.629324644063402</v>
      </c>
      <c r="AP233" s="6">
        <f>[1]节奏总纲!BB233</f>
        <v>45.143943896782567</v>
      </c>
      <c r="AQ233" s="6">
        <f>[1]节奏总纲!BC233</f>
        <v>47.092529908936719</v>
      </c>
      <c r="AR233" s="6">
        <f>[1]节奏总纲!BD233</f>
        <v>49.836064653662483</v>
      </c>
      <c r="AS233" s="6">
        <f>[1]节奏总纲!BE233</f>
        <v>54.53445981323808</v>
      </c>
    </row>
    <row r="234" spans="17:45" x14ac:dyDescent="0.2">
      <c r="Q234" s="6">
        <v>231</v>
      </c>
      <c r="R234" s="6">
        <f>[1]节奏总纲!AD234</f>
        <v>78.571351621712921</v>
      </c>
      <c r="S234" s="6">
        <f>[1]节奏总纲!AE234</f>
        <v>80.649135280969972</v>
      </c>
      <c r="T234" s="6">
        <f>[1]节奏总纲!AF234</f>
        <v>83.600970580656536</v>
      </c>
      <c r="U234" s="6">
        <f>[1]节奏总纲!AG234</f>
        <v>88.349033759055899</v>
      </c>
      <c r="V234" s="6">
        <f>[1]节奏总纲!AH234</f>
        <v>97.440455545877413</v>
      </c>
      <c r="AN234" s="6">
        <v>231</v>
      </c>
      <c r="AO234" s="6">
        <f>[1]节奏总纲!BA234</f>
        <v>43.659282010811118</v>
      </c>
      <c r="AP234" s="6">
        <f>[1]节奏总纲!BB234</f>
        <v>45.171840000810199</v>
      </c>
      <c r="AQ234" s="6">
        <f>[1]节奏总纲!BC234</f>
        <v>47.120246626700578</v>
      </c>
      <c r="AR234" s="6">
        <f>[1]节奏总纲!BD234</f>
        <v>49.867054322157287</v>
      </c>
      <c r="AS234" s="6">
        <f>[1]节奏总纲!BE234</f>
        <v>54.564225809834106</v>
      </c>
    </row>
    <row r="235" spans="17:45" x14ac:dyDescent="0.2">
      <c r="Q235" s="6">
        <v>232</v>
      </c>
      <c r="R235" s="6">
        <f>[1]节奏总纲!AD235</f>
        <v>78.633869198413905</v>
      </c>
      <c r="S235" s="6">
        <f>[1]节奏总纲!AE235</f>
        <v>80.714605304264978</v>
      </c>
      <c r="T235" s="6">
        <f>[1]节奏总纲!AF235</f>
        <v>83.664597523534553</v>
      </c>
      <c r="U235" s="6">
        <f>[1]节奏总纲!AG235</f>
        <v>88.418947670558495</v>
      </c>
      <c r="V235" s="6">
        <f>[1]节奏总纲!AH235</f>
        <v>97.497692105971026</v>
      </c>
      <c r="AN235" s="6">
        <v>232</v>
      </c>
      <c r="AO235" s="6">
        <f>[1]节奏总纲!BA235</f>
        <v>43.689239377558835</v>
      </c>
      <c r="AP235" s="6">
        <f>[1]节奏总纲!BB235</f>
        <v>45.199736104837825</v>
      </c>
      <c r="AQ235" s="6">
        <f>[1]节奏总纲!BC235</f>
        <v>47.147963344464429</v>
      </c>
      <c r="AR235" s="6">
        <f>[1]节奏总纲!BD235</f>
        <v>49.898043990652091</v>
      </c>
      <c r="AS235" s="6">
        <f>[1]节奏总纲!BE235</f>
        <v>54.593991806430139</v>
      </c>
    </row>
    <row r="236" spans="17:45" x14ac:dyDescent="0.2">
      <c r="Q236" s="6">
        <v>233</v>
      </c>
      <c r="R236" s="6">
        <f>[1]节奏总纲!AD236</f>
        <v>78.696386775114874</v>
      </c>
      <c r="S236" s="6">
        <f>[1]节奏总纲!AE236</f>
        <v>80.78007532755997</v>
      </c>
      <c r="T236" s="6">
        <f>[1]节奏总纲!AF236</f>
        <v>83.728224466412584</v>
      </c>
      <c r="U236" s="6">
        <f>[1]节奏总纲!AG236</f>
        <v>88.488861582061077</v>
      </c>
      <c r="V236" s="6">
        <f>[1]节奏总纲!AH236</f>
        <v>97.554928666064626</v>
      </c>
      <c r="AN236" s="6">
        <v>233</v>
      </c>
      <c r="AO236" s="6">
        <f>[1]节奏总纲!BA236</f>
        <v>43.719196744306558</v>
      </c>
      <c r="AP236" s="6">
        <f>[1]节奏总纲!BB236</f>
        <v>45.227632208865458</v>
      </c>
      <c r="AQ236" s="6">
        <f>[1]节奏总纲!BC236</f>
        <v>47.175680062228288</v>
      </c>
      <c r="AR236" s="6">
        <f>[1]节奏总纲!BD236</f>
        <v>49.929033659146896</v>
      </c>
      <c r="AS236" s="6">
        <f>[1]节奏总纲!BE236</f>
        <v>54.623757803026173</v>
      </c>
    </row>
    <row r="237" spans="17:45" x14ac:dyDescent="0.2">
      <c r="Q237" s="6">
        <v>234</v>
      </c>
      <c r="R237" s="6">
        <f>[1]节奏总纲!AD237</f>
        <v>78.758904351815843</v>
      </c>
      <c r="S237" s="6">
        <f>[1]节奏总纲!AE237</f>
        <v>80.845545350854977</v>
      </c>
      <c r="T237" s="6">
        <f>[1]节奏总纲!AF237</f>
        <v>83.791851409290615</v>
      </c>
      <c r="U237" s="6">
        <f>[1]节奏总纲!AG237</f>
        <v>88.558775493563672</v>
      </c>
      <c r="V237" s="6">
        <f>[1]节奏总纲!AH237</f>
        <v>97.61216522615824</v>
      </c>
      <c r="AN237" s="6">
        <v>234</v>
      </c>
      <c r="AO237" s="6">
        <f>[1]节奏总纲!BA237</f>
        <v>43.749154111054274</v>
      </c>
      <c r="AP237" s="6">
        <f>[1]节奏总纲!BB237</f>
        <v>45.255528312893091</v>
      </c>
      <c r="AQ237" s="6">
        <f>[1]节奏总纲!BC237</f>
        <v>47.203396779992147</v>
      </c>
      <c r="AR237" s="6">
        <f>[1]节奏总纲!BD237</f>
        <v>49.9600233276417</v>
      </c>
      <c r="AS237" s="6">
        <f>[1]节奏总纲!BE237</f>
        <v>54.653523799622199</v>
      </c>
    </row>
    <row r="238" spans="17:45" x14ac:dyDescent="0.2">
      <c r="Q238" s="6">
        <v>235</v>
      </c>
      <c r="R238" s="6">
        <f>[1]节奏总纲!AD238</f>
        <v>78.821421928516827</v>
      </c>
      <c r="S238" s="6">
        <f>[1]节奏总纲!AE238</f>
        <v>80.911015374149983</v>
      </c>
      <c r="T238" s="6">
        <f>[1]节奏总纲!AF238</f>
        <v>83.855478352168632</v>
      </c>
      <c r="U238" s="6">
        <f>[1]节奏总纲!AG238</f>
        <v>88.628689405066268</v>
      </c>
      <c r="V238" s="6">
        <f>[1]节奏总纲!AH238</f>
        <v>97.669401786251854</v>
      </c>
      <c r="AN238" s="6">
        <v>235</v>
      </c>
      <c r="AO238" s="6">
        <f>[1]节奏总纲!BA238</f>
        <v>43.77911147780199</v>
      </c>
      <c r="AP238" s="6">
        <f>[1]节奏总纲!BB238</f>
        <v>45.283424416920717</v>
      </c>
      <c r="AQ238" s="6">
        <f>[1]节奏总纲!BC238</f>
        <v>47.231113497756006</v>
      </c>
      <c r="AR238" s="6">
        <f>[1]节奏总纲!BD238</f>
        <v>49.991012996136504</v>
      </c>
      <c r="AS238" s="6">
        <f>[1]节奏总纲!BE238</f>
        <v>54.683289796218233</v>
      </c>
    </row>
    <row r="239" spans="17:45" x14ac:dyDescent="0.2">
      <c r="Q239" s="6">
        <v>236</v>
      </c>
      <c r="R239" s="6">
        <f>[1]节奏总纲!AD239</f>
        <v>78.883939505217796</v>
      </c>
      <c r="S239" s="6">
        <f>[1]节奏总纲!AE239</f>
        <v>80.976485397444989</v>
      </c>
      <c r="T239" s="6">
        <f>[1]节奏总纲!AF239</f>
        <v>83.919105295046663</v>
      </c>
      <c r="U239" s="6">
        <f>[1]节奏总纲!AG239</f>
        <v>88.698603316568864</v>
      </c>
      <c r="V239" s="6">
        <f>[1]节奏总纲!AH239</f>
        <v>97.726638346345467</v>
      </c>
      <c r="AN239" s="6">
        <v>236</v>
      </c>
      <c r="AO239" s="6">
        <f>[1]节奏总纲!BA239</f>
        <v>43.809068844549707</v>
      </c>
      <c r="AP239" s="6">
        <f>[1]节奏总纲!BB239</f>
        <v>45.31132052094835</v>
      </c>
      <c r="AQ239" s="6">
        <f>[1]节奏总纲!BC239</f>
        <v>47.258830215519865</v>
      </c>
      <c r="AR239" s="6">
        <f>[1]节奏总纲!BD239</f>
        <v>50.018998195299922</v>
      </c>
      <c r="AS239" s="6">
        <f>[1]节奏总纲!BE239</f>
        <v>54.713055792814259</v>
      </c>
    </row>
    <row r="240" spans="17:45" x14ac:dyDescent="0.2">
      <c r="Q240" s="6">
        <v>237</v>
      </c>
      <c r="R240" s="6">
        <f>[1]节奏总纲!AD240</f>
        <v>78.946457081918766</v>
      </c>
      <c r="S240" s="6">
        <f>[1]节奏总纲!AE240</f>
        <v>81.038163244467697</v>
      </c>
      <c r="T240" s="6">
        <f>[1]节奏总纲!AF240</f>
        <v>83.982732237924694</v>
      </c>
      <c r="U240" s="6">
        <f>[1]节奏总纲!AG240</f>
        <v>88.768517228071445</v>
      </c>
      <c r="V240" s="6">
        <f>[1]节奏总纲!AH240</f>
        <v>97.783874906439081</v>
      </c>
      <c r="AN240" s="6">
        <v>237</v>
      </c>
      <c r="AO240" s="6">
        <f>[1]节奏总纲!BA240</f>
        <v>43.83902621129743</v>
      </c>
      <c r="AP240" s="6">
        <f>[1]节奏总纲!BB240</f>
        <v>45.339216624975975</v>
      </c>
      <c r="AQ240" s="6">
        <f>[1]节奏总纲!BC240</f>
        <v>47.286546933283724</v>
      </c>
      <c r="AR240" s="6">
        <f>[1]节奏总纲!BD240</f>
        <v>50.045756216849099</v>
      </c>
      <c r="AS240" s="6">
        <f>[1]节奏总纲!BE240</f>
        <v>54.742821789410293</v>
      </c>
    </row>
    <row r="241" spans="17:45" x14ac:dyDescent="0.2">
      <c r="Q241" s="6">
        <v>238</v>
      </c>
      <c r="R241" s="6">
        <f>[1]节奏总纲!AD241</f>
        <v>79.008373652580005</v>
      </c>
      <c r="S241" s="6">
        <f>[1]节奏总纲!AE241</f>
        <v>81.097715704203424</v>
      </c>
      <c r="T241" s="6">
        <f>[1]节奏总纲!AF241</f>
        <v>84.043767921022209</v>
      </c>
      <c r="U241" s="6">
        <f>[1]节奏总纲!AG241</f>
        <v>88.838431139574041</v>
      </c>
      <c r="V241" s="6">
        <f>[1]节奏总纲!AH241</f>
        <v>97.841111466532681</v>
      </c>
      <c r="AN241" s="6">
        <v>238</v>
      </c>
      <c r="AO241" s="6">
        <f>[1]节奏总纲!BA241</f>
        <v>43.868983578045146</v>
      </c>
      <c r="AP241" s="6">
        <f>[1]节奏总纲!BB241</f>
        <v>45.367112729003608</v>
      </c>
      <c r="AQ241" s="6">
        <f>[1]节奏总纲!BC241</f>
        <v>47.314263651047582</v>
      </c>
      <c r="AR241" s="6">
        <f>[1]节奏总纲!BD241</f>
        <v>50.072514238398277</v>
      </c>
      <c r="AS241" s="6">
        <f>[1]节奏总纲!BE241</f>
        <v>54.772587786006326</v>
      </c>
    </row>
    <row r="242" spans="17:45" x14ac:dyDescent="0.2">
      <c r="Q242" s="6">
        <v>239</v>
      </c>
      <c r="R242" s="6">
        <f>[1]节奏总纲!AD242</f>
        <v>79.066704614192943</v>
      </c>
      <c r="S242" s="6">
        <f>[1]节奏总纲!AE242</f>
        <v>81.157268163939136</v>
      </c>
      <c r="T242" s="6">
        <f>[1]节奏总纲!AF242</f>
        <v>84.103838417578672</v>
      </c>
      <c r="U242" s="6">
        <f>[1]节奏总纲!AG242</f>
        <v>88.908345051076637</v>
      </c>
      <c r="V242" s="6">
        <f>[1]节奏总纲!AH242</f>
        <v>97.898348026626294</v>
      </c>
      <c r="AN242" s="6">
        <v>239</v>
      </c>
      <c r="AO242" s="6">
        <f>[1]节奏总纲!BA242</f>
        <v>43.898940944792862</v>
      </c>
      <c r="AP242" s="6">
        <f>[1]节奏总纲!BB242</f>
        <v>45.395008833031234</v>
      </c>
      <c r="AQ242" s="6">
        <f>[1]节奏总纲!BC242</f>
        <v>47.341980368811441</v>
      </c>
      <c r="AR242" s="6">
        <f>[1]节奏总纲!BD242</f>
        <v>50.099272259947462</v>
      </c>
      <c r="AS242" s="6">
        <f>[1]节奏总纲!BE242</f>
        <v>54.802353782602353</v>
      </c>
    </row>
    <row r="243" spans="17:45" x14ac:dyDescent="0.2">
      <c r="Q243" s="6">
        <v>240</v>
      </c>
      <c r="R243" s="6">
        <f>[1]节奏总纲!AD243</f>
        <v>79.125035575805882</v>
      </c>
      <c r="S243" s="6">
        <f>[1]节奏总纲!AE243</f>
        <v>81.216820623674849</v>
      </c>
      <c r="T243" s="6">
        <f>[1]节奏总纲!AF243</f>
        <v>84.163908914135135</v>
      </c>
      <c r="U243" s="6">
        <f>[1]节奏总纲!AG243</f>
        <v>88.978258962579233</v>
      </c>
      <c r="V243" s="6">
        <f>[1]节奏总纲!AH243</f>
        <v>97.955584586719908</v>
      </c>
      <c r="AN243" s="6">
        <v>240</v>
      </c>
      <c r="AO243" s="6">
        <f>[1]节奏总纲!BA243</f>
        <v>43.928898311540586</v>
      </c>
      <c r="AP243" s="6">
        <f>[1]节奏总纲!BB243</f>
        <v>45.422904937058867</v>
      </c>
      <c r="AQ243" s="6">
        <f>[1]节奏总纲!BC243</f>
        <v>47.3696970865753</v>
      </c>
      <c r="AR243" s="6">
        <f>[1]节奏总纲!BD243</f>
        <v>50.126030281496639</v>
      </c>
      <c r="AS243" s="6">
        <f>[1]节奏总纲!BE243</f>
        <v>54.832119779198386</v>
      </c>
    </row>
    <row r="244" spans="17:45" x14ac:dyDescent="0.2">
      <c r="Q244" s="6">
        <v>241</v>
      </c>
      <c r="R244" s="6">
        <f>[1]节奏总纲!AD244</f>
        <v>79.18336653741882</v>
      </c>
      <c r="S244" s="6">
        <f>[1]节奏总纲!AE244</f>
        <v>81.276373083410562</v>
      </c>
      <c r="T244" s="6">
        <f>[1]节奏总纲!AF244</f>
        <v>84.223979410691598</v>
      </c>
      <c r="U244" s="6">
        <f>[1]节奏总纲!AG244</f>
        <v>89.047272179270863</v>
      </c>
      <c r="V244" s="6">
        <f>[1]节奏总纲!AH244</f>
        <v>98.013314854852808</v>
      </c>
      <c r="AN244" s="6">
        <v>241</v>
      </c>
      <c r="AO244" s="6">
        <f>[1]节奏总纲!BA244</f>
        <v>43.958855678288302</v>
      </c>
      <c r="AP244" s="6">
        <f>[1]节奏总纲!BB244</f>
        <v>45.450801041086493</v>
      </c>
      <c r="AQ244" s="6">
        <f>[1]节奏总纲!BC244</f>
        <v>47.397413804339159</v>
      </c>
      <c r="AR244" s="6">
        <f>[1]节奏总纲!BD244</f>
        <v>50.152788303045817</v>
      </c>
      <c r="AS244" s="6">
        <f>[1]节奏总纲!BE244</f>
        <v>54.86188577579442</v>
      </c>
    </row>
    <row r="245" spans="17:45" x14ac:dyDescent="0.2">
      <c r="Q245" s="6">
        <v>242</v>
      </c>
      <c r="R245" s="6">
        <f>[1]节奏总纲!AD245</f>
        <v>79.241697499031773</v>
      </c>
      <c r="S245" s="6">
        <f>[1]节奏总纲!AE245</f>
        <v>81.335925543146274</v>
      </c>
      <c r="T245" s="6">
        <f>[1]节奏总纲!AF245</f>
        <v>84.284049907248061</v>
      </c>
      <c r="U245" s="6">
        <f>[1]节奏总纲!AG245</f>
        <v>89.11587890081428</v>
      </c>
      <c r="V245" s="6">
        <f>[1]节奏总纲!AH245</f>
        <v>98.072755441643167</v>
      </c>
      <c r="AN245" s="6">
        <v>242</v>
      </c>
      <c r="AO245" s="6">
        <f>[1]节奏总纲!BA245</f>
        <v>43.988813045036018</v>
      </c>
      <c r="AP245" s="6">
        <f>[1]节奏总纲!BB245</f>
        <v>45.478697145114126</v>
      </c>
      <c r="AQ245" s="6">
        <f>[1]节奏总纲!BC245</f>
        <v>47.425130522103018</v>
      </c>
      <c r="AR245" s="6">
        <f>[1]节奏总纲!BD245</f>
        <v>50.179546324595002</v>
      </c>
      <c r="AS245" s="6">
        <f>[1]节奏总纲!BE245</f>
        <v>54.891651772390446</v>
      </c>
    </row>
    <row r="246" spans="17:45" x14ac:dyDescent="0.2">
      <c r="Q246" s="6">
        <v>243</v>
      </c>
      <c r="R246" s="6">
        <f>[1]节奏总纲!AD246</f>
        <v>79.300028460644711</v>
      </c>
      <c r="S246" s="6">
        <f>[1]节奏总纲!AE246</f>
        <v>81.395478002882001</v>
      </c>
      <c r="T246" s="6">
        <f>[1]节奏总纲!AF246</f>
        <v>84.344120403804524</v>
      </c>
      <c r="U246" s="6">
        <f>[1]节奏总纲!AG246</f>
        <v>89.184485622357698</v>
      </c>
      <c r="V246" s="6">
        <f>[1]节奏总纲!AH246</f>
        <v>98.132196028433526</v>
      </c>
      <c r="AN246" s="6">
        <v>243</v>
      </c>
      <c r="AO246" s="6">
        <f>[1]节奏总纲!BA246</f>
        <v>44.016200268136501</v>
      </c>
      <c r="AP246" s="6">
        <f>[1]节奏总纲!BB246</f>
        <v>45.506593249141758</v>
      </c>
      <c r="AQ246" s="6">
        <f>[1]节奏总纲!BC246</f>
        <v>47.452847239866877</v>
      </c>
      <c r="AR246" s="6">
        <f>[1]节奏总纲!BD246</f>
        <v>50.206304346144179</v>
      </c>
      <c r="AS246" s="6">
        <f>[1]节奏总纲!BE246</f>
        <v>54.92141776898648</v>
      </c>
    </row>
    <row r="247" spans="17:45" x14ac:dyDescent="0.2">
      <c r="Q247" s="6">
        <v>244</v>
      </c>
      <c r="R247" s="6">
        <f>[1]节奏总纲!AD247</f>
        <v>79.358359422257649</v>
      </c>
      <c r="S247" s="6">
        <f>[1]节奏总纲!AE247</f>
        <v>81.455030462617714</v>
      </c>
      <c r="T247" s="6">
        <f>[1]节奏总纲!AF247</f>
        <v>84.404190900360987</v>
      </c>
      <c r="U247" s="6">
        <f>[1]节奏总纲!AG247</f>
        <v>89.253092343901116</v>
      </c>
      <c r="V247" s="6">
        <f>[1]节奏总纲!AH247</f>
        <v>98.191636615223871</v>
      </c>
      <c r="AN247" s="6">
        <v>244</v>
      </c>
      <c r="AO247" s="6">
        <f>[1]节奏总纲!BA247</f>
        <v>44.042055714440401</v>
      </c>
      <c r="AP247" s="6">
        <f>[1]节奏总纲!BB247</f>
        <v>45.534489353169384</v>
      </c>
      <c r="AQ247" s="6">
        <f>[1]节奏总纲!BC247</f>
        <v>47.480563957630736</v>
      </c>
      <c r="AR247" s="6">
        <f>[1]节奏总纲!BD247</f>
        <v>50.233062367693357</v>
      </c>
      <c r="AS247" s="6">
        <f>[1]节奏总纲!BE247</f>
        <v>54.951183765582506</v>
      </c>
    </row>
    <row r="248" spans="17:45" x14ac:dyDescent="0.2">
      <c r="Q248" s="6">
        <v>245</v>
      </c>
      <c r="R248" s="6">
        <f>[1]节奏总纲!AD248</f>
        <v>79.416690383870588</v>
      </c>
      <c r="S248" s="6">
        <f>[1]节奏总纲!AE248</f>
        <v>81.514582922353426</v>
      </c>
      <c r="T248" s="6">
        <f>[1]节奏总纲!AF248</f>
        <v>84.46426139691745</v>
      </c>
      <c r="U248" s="6">
        <f>[1]节奏总纲!AG248</f>
        <v>89.321699065444534</v>
      </c>
      <c r="V248" s="6">
        <f>[1]节奏总纲!AH248</f>
        <v>98.25107720201423</v>
      </c>
      <c r="AN248" s="6">
        <v>245</v>
      </c>
      <c r="AO248" s="6">
        <f>[1]节奏总纲!BA248</f>
        <v>44.067911160744309</v>
      </c>
      <c r="AP248" s="6">
        <f>[1]节奏总纲!BB248</f>
        <v>45.562385457197017</v>
      </c>
      <c r="AQ248" s="6">
        <f>[1]节奏总纲!BC248</f>
        <v>47.508280675394595</v>
      </c>
      <c r="AR248" s="6">
        <f>[1]节奏总纲!BD248</f>
        <v>50.259820389242542</v>
      </c>
      <c r="AS248" s="6">
        <f>[1]节奏总纲!BE248</f>
        <v>54.98094976217854</v>
      </c>
    </row>
    <row r="249" spans="17:45" x14ac:dyDescent="0.2">
      <c r="Q249" s="6">
        <v>246</v>
      </c>
      <c r="R249" s="6">
        <f>[1]节奏总纲!AD249</f>
        <v>79.475021345483526</v>
      </c>
      <c r="S249" s="6">
        <f>[1]节奏总纲!AE249</f>
        <v>81.574135382089139</v>
      </c>
      <c r="T249" s="6">
        <f>[1]节奏总纲!AF249</f>
        <v>84.524331893473914</v>
      </c>
      <c r="U249" s="6">
        <f>[1]节奏总纲!AG249</f>
        <v>89.390305786987952</v>
      </c>
      <c r="V249" s="6">
        <f>[1]节奏总纲!AH249</f>
        <v>98.310517788804589</v>
      </c>
      <c r="AN249" s="6">
        <v>246</v>
      </c>
      <c r="AO249" s="6">
        <f>[1]节奏总纲!BA249</f>
        <v>44.093766607048209</v>
      </c>
      <c r="AP249" s="6">
        <f>[1]节奏总纲!BB249</f>
        <v>45.590281561224643</v>
      </c>
      <c r="AQ249" s="6">
        <f>[1]节奏总纲!BC249</f>
        <v>47.535997393158453</v>
      </c>
      <c r="AR249" s="6">
        <f>[1]节奏总纲!BD249</f>
        <v>50.286578410791719</v>
      </c>
      <c r="AS249" s="6">
        <f>[1]节奏总纲!BE249</f>
        <v>55.009255535630842</v>
      </c>
    </row>
    <row r="250" spans="17:45" x14ac:dyDescent="0.2">
      <c r="Q250" s="6">
        <v>247</v>
      </c>
      <c r="R250" s="6">
        <f>[1]节奏总纲!AD250</f>
        <v>79.533352307096465</v>
      </c>
      <c r="S250" s="6">
        <f>[1]节奏总纲!AE250</f>
        <v>81.633687841824852</v>
      </c>
      <c r="T250" s="6">
        <f>[1]节奏总纲!AF250</f>
        <v>84.584402390030377</v>
      </c>
      <c r="U250" s="6">
        <f>[1]节奏总纲!AG250</f>
        <v>89.45891250853137</v>
      </c>
      <c r="V250" s="6">
        <f>[1]节奏总纲!AH250</f>
        <v>98.369958375594933</v>
      </c>
      <c r="AN250" s="6">
        <v>247</v>
      </c>
      <c r="AO250" s="6">
        <f>[1]节奏总纲!BA250</f>
        <v>44.11962205335211</v>
      </c>
      <c r="AP250" s="6">
        <f>[1]节奏总纲!BB250</f>
        <v>45.618177665252276</v>
      </c>
      <c r="AQ250" s="6">
        <f>[1]节奏总纲!BC250</f>
        <v>47.563714110922312</v>
      </c>
      <c r="AR250" s="6">
        <f>[1]节奏总纲!BD250</f>
        <v>50.313336432340897</v>
      </c>
      <c r="AS250" s="6">
        <f>[1]节奏总纲!BE250</f>
        <v>55.034965356827627</v>
      </c>
    </row>
    <row r="251" spans="17:45" x14ac:dyDescent="0.2">
      <c r="Q251" s="6">
        <v>248</v>
      </c>
      <c r="R251" s="6">
        <f>[1]节奏总纲!AD251</f>
        <v>79.591683268709417</v>
      </c>
      <c r="S251" s="6">
        <f>[1]节奏总纲!AE251</f>
        <v>81.693240301560579</v>
      </c>
      <c r="T251" s="6">
        <f>[1]节奏总纲!AF251</f>
        <v>84.64447288658684</v>
      </c>
      <c r="U251" s="6">
        <f>[1]节奏总纲!AG251</f>
        <v>89.527519230074788</v>
      </c>
      <c r="V251" s="6">
        <f>[1]节奏总纲!AH251</f>
        <v>98.429398962385292</v>
      </c>
      <c r="AN251" s="6">
        <v>248</v>
      </c>
      <c r="AO251" s="6">
        <f>[1]节奏总纲!BA251</f>
        <v>44.145477499656018</v>
      </c>
      <c r="AP251" s="6">
        <f>[1]节奏总纲!BB251</f>
        <v>45.646073769279901</v>
      </c>
      <c r="AQ251" s="6">
        <f>[1]节奏总纲!BC251</f>
        <v>47.591430828686171</v>
      </c>
      <c r="AR251" s="6">
        <f>[1]节奏总纲!BD251</f>
        <v>50.340094453890082</v>
      </c>
      <c r="AS251" s="6">
        <f>[1]节奏总纲!BE251</f>
        <v>55.060675178024418</v>
      </c>
    </row>
    <row r="252" spans="17:45" x14ac:dyDescent="0.2">
      <c r="Q252" s="6">
        <v>249</v>
      </c>
      <c r="R252" s="6">
        <f>[1]节奏总纲!AD252</f>
        <v>79.650014230322356</v>
      </c>
      <c r="S252" s="6">
        <f>[1]节奏总纲!AE252</f>
        <v>81.752792761296291</v>
      </c>
      <c r="T252" s="6">
        <f>[1]节奏总纲!AF252</f>
        <v>84.704543383143317</v>
      </c>
      <c r="U252" s="6">
        <f>[1]节奏总纲!AG252</f>
        <v>89.596125951618205</v>
      </c>
      <c r="V252" s="6">
        <f>[1]节奏总纲!AH252</f>
        <v>98.488839549175651</v>
      </c>
      <c r="AN252" s="6">
        <v>249</v>
      </c>
      <c r="AO252" s="6">
        <f>[1]节奏总纲!BA252</f>
        <v>44.171332945959918</v>
      </c>
      <c r="AP252" s="6">
        <f>[1]节奏总纲!BB252</f>
        <v>45.673969873307534</v>
      </c>
      <c r="AQ252" s="6">
        <f>[1]节奏总纲!BC252</f>
        <v>47.61914754645003</v>
      </c>
      <c r="AR252" s="6">
        <f>[1]节奏总纲!BD252</f>
        <v>50.366852475439259</v>
      </c>
      <c r="AS252" s="6">
        <f>[1]节奏总纲!BE252</f>
        <v>55.086384999221202</v>
      </c>
    </row>
    <row r="253" spans="17:45" x14ac:dyDescent="0.2">
      <c r="Q253" s="6">
        <v>250</v>
      </c>
      <c r="R253" s="6">
        <f>[1]节奏总纲!AD253</f>
        <v>79.708345191935294</v>
      </c>
      <c r="S253" s="6">
        <f>[1]节奏总纲!AE253</f>
        <v>81.812345221032004</v>
      </c>
      <c r="T253" s="6">
        <f>[1]节奏总纲!AF253</f>
        <v>84.76461387969978</v>
      </c>
      <c r="U253" s="6">
        <f>[1]节奏总纲!AG253</f>
        <v>89.664732673161623</v>
      </c>
      <c r="V253" s="6">
        <f>[1]节奏总纲!AH253</f>
        <v>98.548280135965996</v>
      </c>
      <c r="AN253" s="6">
        <v>250</v>
      </c>
      <c r="AO253" s="6">
        <f>[1]节奏总纲!BA253</f>
        <v>44.197188392263818</v>
      </c>
      <c r="AP253" s="6">
        <f>[1]节奏总纲!BB253</f>
        <v>45.701865977335167</v>
      </c>
      <c r="AQ253" s="6">
        <f>[1]节奏总纲!BC253</f>
        <v>47.646864264213889</v>
      </c>
      <c r="AR253" s="6">
        <f>[1]节奏总纲!BD253</f>
        <v>50.393610496988437</v>
      </c>
      <c r="AS253" s="6">
        <f>[1]节奏总纲!BE253</f>
        <v>55.112094820417994</v>
      </c>
    </row>
    <row r="254" spans="17:45" x14ac:dyDescent="0.2">
      <c r="Q254" s="6">
        <v>251</v>
      </c>
      <c r="R254" s="6">
        <f>[1]节奏总纲!AD254</f>
        <v>79.766676153548232</v>
      </c>
      <c r="S254" s="6">
        <f>[1]节奏总纲!AE254</f>
        <v>81.871897680767717</v>
      </c>
      <c r="T254" s="6">
        <f>[1]节奏总纲!AF254</f>
        <v>84.824684376256243</v>
      </c>
      <c r="U254" s="6">
        <f>[1]节奏总纲!AG254</f>
        <v>89.733339394705041</v>
      </c>
      <c r="V254" s="6">
        <f>[1]节奏总纲!AH254</f>
        <v>98.607720722756355</v>
      </c>
      <c r="AN254" s="6">
        <v>251</v>
      </c>
      <c r="AO254" s="6">
        <f>[1]节奏总纲!BA254</f>
        <v>44.223043838567726</v>
      </c>
      <c r="AP254" s="6">
        <f>[1]节奏总纲!BB254</f>
        <v>45.729762081362793</v>
      </c>
      <c r="AQ254" s="6">
        <f>[1]节奏总纲!BC254</f>
        <v>47.674580981977748</v>
      </c>
      <c r="AR254" s="6">
        <f>[1]节奏总纲!BD254</f>
        <v>50.420368518537622</v>
      </c>
      <c r="AS254" s="6">
        <f>[1]节奏总纲!BE254</f>
        <v>55.137804641614778</v>
      </c>
    </row>
    <row r="255" spans="17:45" x14ac:dyDescent="0.2">
      <c r="Q255" s="6">
        <v>252</v>
      </c>
      <c r="R255" s="6">
        <f>[1]节奏总纲!AD255</f>
        <v>79.825007115161171</v>
      </c>
      <c r="S255" s="6">
        <f>[1]节奏总纲!AE255</f>
        <v>81.931450140503429</v>
      </c>
      <c r="T255" s="6">
        <f>[1]节奏总纲!AF255</f>
        <v>84.884754872812707</v>
      </c>
      <c r="U255" s="6">
        <f>[1]节奏总纲!AG255</f>
        <v>89.801946116248459</v>
      </c>
      <c r="V255" s="6">
        <f>[1]节奏总纲!AH255</f>
        <v>98.667161309546714</v>
      </c>
      <c r="AN255" s="6">
        <v>252</v>
      </c>
      <c r="AO255" s="6">
        <f>[1]节奏总纲!BA255</f>
        <v>44.248899284871626</v>
      </c>
      <c r="AP255" s="6">
        <f>[1]节奏总纲!BB255</f>
        <v>45.757658185390426</v>
      </c>
      <c r="AQ255" s="6">
        <f>[1]节奏总纲!BC255</f>
        <v>47.7022976997416</v>
      </c>
      <c r="AR255" s="6">
        <f>[1]节奏总纲!BD255</f>
        <v>50.447126540086799</v>
      </c>
      <c r="AS255" s="6">
        <f>[1]节奏总纲!BE255</f>
        <v>55.163514462811563</v>
      </c>
    </row>
    <row r="256" spans="17:45" x14ac:dyDescent="0.2">
      <c r="Q256" s="6">
        <v>253</v>
      </c>
      <c r="R256" s="6">
        <f>[1]节奏总纲!AD256</f>
        <v>79.883338076774123</v>
      </c>
      <c r="S256" s="6">
        <f>[1]节奏总纲!AE256</f>
        <v>81.991002600239142</v>
      </c>
      <c r="T256" s="6">
        <f>[1]节奏总纲!AF256</f>
        <v>84.94482536936917</v>
      </c>
      <c r="U256" s="6">
        <f>[1]节奏总纲!AG256</f>
        <v>89.870552837791877</v>
      </c>
      <c r="V256" s="6">
        <f>[1]节奏总纲!AH256</f>
        <v>98.726601896337058</v>
      </c>
      <c r="AN256" s="6">
        <v>253</v>
      </c>
      <c r="AO256" s="6">
        <f>[1]节奏总纲!BA256</f>
        <v>44.274754731175527</v>
      </c>
      <c r="AP256" s="6">
        <f>[1]节奏总纲!BB256</f>
        <v>45.785554289418052</v>
      </c>
      <c r="AQ256" s="6">
        <f>[1]节奏总纲!BC256</f>
        <v>47.730014417505458</v>
      </c>
      <c r="AR256" s="6">
        <f>[1]节奏总纲!BD256</f>
        <v>50.473884561635977</v>
      </c>
      <c r="AS256" s="6">
        <f>[1]节奏总纲!BE256</f>
        <v>55.189224284008354</v>
      </c>
    </row>
    <row r="257" spans="17:45" x14ac:dyDescent="0.2">
      <c r="Q257" s="6">
        <v>254</v>
      </c>
      <c r="R257" s="6">
        <f>[1]节奏总纲!AD257</f>
        <v>79.941669038387062</v>
      </c>
      <c r="S257" s="6">
        <f>[1]节奏总纲!AE257</f>
        <v>82.046165327855846</v>
      </c>
      <c r="T257" s="6">
        <f>[1]节奏总纲!AF257</f>
        <v>85.004450307848032</v>
      </c>
      <c r="U257" s="6">
        <f>[1]节奏总纲!AG257</f>
        <v>89.939159559335295</v>
      </c>
      <c r="V257" s="6">
        <f>[1]节奏总纲!AH257</f>
        <v>98.786042483127417</v>
      </c>
      <c r="AN257" s="6">
        <v>254</v>
      </c>
      <c r="AO257" s="6">
        <f>[1]节奏总纲!BA257</f>
        <v>44.300610177479435</v>
      </c>
      <c r="AP257" s="6">
        <f>[1]节奏总纲!BB257</f>
        <v>45.813450393445684</v>
      </c>
      <c r="AQ257" s="6">
        <f>[1]节奏总纲!BC257</f>
        <v>47.757731135269317</v>
      </c>
      <c r="AR257" s="6">
        <f>[1]节奏总纲!BD257</f>
        <v>50.500642583185162</v>
      </c>
      <c r="AS257" s="6">
        <f>[1]节奏总纲!BE257</f>
        <v>55.214934105205138</v>
      </c>
    </row>
    <row r="258" spans="17:45" x14ac:dyDescent="0.2">
      <c r="Q258" s="6">
        <v>255</v>
      </c>
      <c r="R258" s="6">
        <f>[1]节奏总纲!AD258</f>
        <v>80</v>
      </c>
      <c r="S258" s="6">
        <f>[1]节奏总纲!AE258</f>
        <v>82.100546804797787</v>
      </c>
      <c r="T258" s="6">
        <f>[1]节奏总纲!AF258</f>
        <v>85.059053968634842</v>
      </c>
      <c r="U258" s="6">
        <f>[1]节奏总纲!AG258</f>
        <v>90.006385600230558</v>
      </c>
      <c r="V258" s="6">
        <f>[1]节奏总纲!AH258</f>
        <v>98.845483069917776</v>
      </c>
      <c r="AN258" s="6">
        <v>255</v>
      </c>
      <c r="AO258" s="6">
        <f>[1]节奏总纲!BA258</f>
        <v>44.326465623783335</v>
      </c>
      <c r="AP258" s="6">
        <f>[1]节奏总纲!BB258</f>
        <v>45.84134649747331</v>
      </c>
      <c r="AQ258" s="6">
        <f>[1]节奏总纲!BC258</f>
        <v>47.785447853033176</v>
      </c>
      <c r="AR258" s="6">
        <f>[1]节奏总纲!BD258</f>
        <v>50.527400604734339</v>
      </c>
      <c r="AS258" s="6">
        <f>[1]节奏总纲!BE258</f>
        <v>55.24064392640193</v>
      </c>
    </row>
    <row r="259" spans="17:45" x14ac:dyDescent="0.2">
      <c r="Q259" s="6">
        <v>256</v>
      </c>
      <c r="R259" s="6">
        <f>[1]节奏总纲!AD259</f>
        <v>80.054424711612938</v>
      </c>
      <c r="S259" s="6">
        <f>[1]节奏总纲!AE259</f>
        <v>82.154928281739714</v>
      </c>
      <c r="T259" s="6">
        <f>[1]节奏总纲!AF259</f>
        <v>85.113657629421638</v>
      </c>
      <c r="U259" s="6">
        <f>[1]节奏总纲!AG259</f>
        <v>90.062795496260307</v>
      </c>
      <c r="V259" s="6">
        <f>[1]节奏总纲!AH259</f>
        <v>98.904923656708121</v>
      </c>
      <c r="AN259" s="6">
        <v>256</v>
      </c>
      <c r="AO259" s="6">
        <f>[1]节奏总纲!BA259</f>
        <v>44.352321070087235</v>
      </c>
      <c r="AP259" s="6">
        <f>[1]节奏总纲!BB259</f>
        <v>45.869242601500943</v>
      </c>
      <c r="AQ259" s="6">
        <f>[1]节奏总纲!BC259</f>
        <v>47.813164570797035</v>
      </c>
      <c r="AR259" s="6">
        <f>[1]节奏总纲!BD259</f>
        <v>50.554158626283517</v>
      </c>
      <c r="AS259" s="6">
        <f>[1]节奏总纲!BE259</f>
        <v>55.266353747598714</v>
      </c>
    </row>
    <row r="260" spans="17:45" x14ac:dyDescent="0.2">
      <c r="Q260" s="6">
        <v>257</v>
      </c>
      <c r="R260" s="6">
        <f>[1]节奏总纲!AD260</f>
        <v>80.108849423225877</v>
      </c>
      <c r="S260" s="6">
        <f>[1]节奏总纲!AE260</f>
        <v>82.209309758681655</v>
      </c>
      <c r="T260" s="6">
        <f>[1]节奏总纲!AF260</f>
        <v>85.168261290208434</v>
      </c>
      <c r="U260" s="6">
        <f>[1]节奏总纲!AG260</f>
        <v>90.119205392290041</v>
      </c>
      <c r="V260" s="6">
        <f>[1]节奏总纲!AH260</f>
        <v>98.96436424349848</v>
      </c>
      <c r="AN260" s="6">
        <v>257</v>
      </c>
      <c r="AO260" s="6">
        <f>[1]节奏总纲!BA260</f>
        <v>44.378176516391136</v>
      </c>
      <c r="AP260" s="6">
        <f>[1]节奏总纲!BB260</f>
        <v>45.897138705528576</v>
      </c>
      <c r="AQ260" s="6">
        <f>[1]节奏总纲!BC260</f>
        <v>47.840881288560894</v>
      </c>
      <c r="AR260" s="6">
        <f>[1]节奏总纲!BD260</f>
        <v>50.580916647832701</v>
      </c>
      <c r="AS260" s="6">
        <f>[1]节奏总纲!BE260</f>
        <v>55.292063568795498</v>
      </c>
    </row>
    <row r="261" spans="17:45" x14ac:dyDescent="0.2">
      <c r="Q261" s="6">
        <v>258</v>
      </c>
      <c r="R261" s="6">
        <f>[1]节奏总纲!AD261</f>
        <v>80.163274134838829</v>
      </c>
      <c r="S261" s="6">
        <f>[1]节奏总纲!AE261</f>
        <v>82.263691235623583</v>
      </c>
      <c r="T261" s="6">
        <f>[1]节奏总纲!AF261</f>
        <v>85.222864950995231</v>
      </c>
      <c r="U261" s="6">
        <f>[1]节奏总纲!AG261</f>
        <v>90.175615288319776</v>
      </c>
      <c r="V261" s="6">
        <f>[1]节奏总纲!AH261</f>
        <v>99.023313221876677</v>
      </c>
      <c r="AN261" s="6">
        <v>258</v>
      </c>
      <c r="AO261" s="6">
        <f>[1]节奏总纲!BA261</f>
        <v>44.404031962695043</v>
      </c>
      <c r="AP261" s="6">
        <f>[1]节奏总纲!BB261</f>
        <v>45.925034809556202</v>
      </c>
      <c r="AQ261" s="6">
        <f>[1]节奏总纲!BC261</f>
        <v>47.868598006324753</v>
      </c>
      <c r="AR261" s="6">
        <f>[1]节奏总纲!BD261</f>
        <v>50.607674669381879</v>
      </c>
      <c r="AS261" s="6">
        <f>[1]节奏总纲!BE261</f>
        <v>55.31777338999229</v>
      </c>
    </row>
    <row r="262" spans="17:45" x14ac:dyDescent="0.2">
      <c r="Q262" s="6">
        <v>259</v>
      </c>
      <c r="R262" s="6">
        <f>[1]节奏总纲!AD262</f>
        <v>80.217698846451768</v>
      </c>
      <c r="S262" s="6">
        <f>[1]节奏总纲!AE262</f>
        <v>82.318072712565524</v>
      </c>
      <c r="T262" s="6">
        <f>[1]节奏总纲!AF262</f>
        <v>85.277468611782027</v>
      </c>
      <c r="U262" s="6">
        <f>[1]节奏总纲!AG262</f>
        <v>90.23202518434951</v>
      </c>
      <c r="V262" s="6">
        <f>[1]节奏总纲!AH262</f>
        <v>99.081526263999208</v>
      </c>
      <c r="AN262" s="6">
        <v>259</v>
      </c>
      <c r="AO262" s="6">
        <f>[1]节奏总纲!BA262</f>
        <v>44.429887408998944</v>
      </c>
      <c r="AP262" s="6">
        <f>[1]节奏总纲!BB262</f>
        <v>45.952930913583835</v>
      </c>
      <c r="AQ262" s="6">
        <f>[1]节奏总纲!BC262</f>
        <v>47.896314724088612</v>
      </c>
      <c r="AR262" s="6">
        <f>[1]节奏总纲!BD262</f>
        <v>50.634432690931064</v>
      </c>
      <c r="AS262" s="6">
        <f>[1]节奏总纲!BE262</f>
        <v>55.343483211189074</v>
      </c>
    </row>
    <row r="263" spans="17:45" x14ac:dyDescent="0.2">
      <c r="Q263" s="6">
        <v>260</v>
      </c>
      <c r="R263" s="6">
        <f>[1]节奏总纲!AD263</f>
        <v>80.272123558064706</v>
      </c>
      <c r="S263" s="6">
        <f>[1]节奏总纲!AE263</f>
        <v>82.372454189507465</v>
      </c>
      <c r="T263" s="6">
        <f>[1]节奏总纲!AF263</f>
        <v>85.332072272568837</v>
      </c>
      <c r="U263" s="6">
        <f>[1]节奏总纲!AG263</f>
        <v>90.288435080379244</v>
      </c>
      <c r="V263" s="6">
        <f>[1]节奏总纲!AH263</f>
        <v>99.139739306121726</v>
      </c>
      <c r="AN263" s="6">
        <v>260</v>
      </c>
      <c r="AO263" s="6">
        <f>[1]节奏总纲!BA263</f>
        <v>44.455742855302844</v>
      </c>
      <c r="AP263" s="6">
        <f>[1]节奏总纲!BB263</f>
        <v>45.98082701761146</v>
      </c>
      <c r="AQ263" s="6">
        <f>[1]节奏总纲!BC263</f>
        <v>47.92403144185247</v>
      </c>
      <c r="AR263" s="6">
        <f>[1]节奏总纲!BD263</f>
        <v>50.661190712480241</v>
      </c>
      <c r="AS263" s="6">
        <f>[1]节奏总纲!BE263</f>
        <v>55.369193032385866</v>
      </c>
    </row>
    <row r="264" spans="17:45" x14ac:dyDescent="0.2">
      <c r="Q264" s="6">
        <v>261</v>
      </c>
      <c r="R264" s="6">
        <f>[1]节奏总纲!AD264</f>
        <v>80.326548269677644</v>
      </c>
      <c r="S264" s="6">
        <f>[1]节奏总纲!AE264</f>
        <v>82.426835666449392</v>
      </c>
      <c r="T264" s="6">
        <f>[1]节奏总纲!AF264</f>
        <v>85.386675933355633</v>
      </c>
      <c r="U264" s="6">
        <f>[1]节奏总纲!AG264</f>
        <v>90.344844976408993</v>
      </c>
      <c r="V264" s="6">
        <f>[1]节奏总纲!AH264</f>
        <v>99.197952348244257</v>
      </c>
      <c r="AN264" s="6">
        <v>261</v>
      </c>
      <c r="AO264" s="6">
        <f>[1]节奏总纲!BA264</f>
        <v>44.481598301606752</v>
      </c>
      <c r="AP264" s="6">
        <f>[1]节奏总纲!BB264</f>
        <v>46.007529841290832</v>
      </c>
      <c r="AQ264" s="6">
        <f>[1]节奏总纲!BC264</f>
        <v>47.951748159616329</v>
      </c>
      <c r="AR264" s="6">
        <f>[1]节奏总纲!BD264</f>
        <v>50.687948734029419</v>
      </c>
      <c r="AS264" s="6">
        <f>[1]节奏总纲!BE264</f>
        <v>55.39490285358265</v>
      </c>
    </row>
    <row r="265" spans="17:45" x14ac:dyDescent="0.2">
      <c r="Q265" s="6">
        <v>262</v>
      </c>
      <c r="R265" s="6">
        <f>[1]节奏总纲!AD265</f>
        <v>80.380972981290597</v>
      </c>
      <c r="S265" s="6">
        <f>[1]节奏总纲!AE265</f>
        <v>82.481217143391333</v>
      </c>
      <c r="T265" s="6">
        <f>[1]节奏总纲!AF265</f>
        <v>85.441279594142429</v>
      </c>
      <c r="U265" s="6">
        <f>[1]节奏总纲!AG265</f>
        <v>90.401254872438727</v>
      </c>
      <c r="V265" s="6">
        <f>[1]节奏总纲!AH265</f>
        <v>99.256165390366789</v>
      </c>
      <c r="AN265" s="6">
        <v>262</v>
      </c>
      <c r="AO265" s="6">
        <f>[1]节奏总纲!BA265</f>
        <v>44.507453747910652</v>
      </c>
      <c r="AP265" s="6">
        <f>[1]节奏总纲!BB265</f>
        <v>46.031609894814238</v>
      </c>
      <c r="AQ265" s="6">
        <f>[1]节奏总纲!BC265</f>
        <v>47.979464877380188</v>
      </c>
      <c r="AR265" s="6">
        <f>[1]节奏总纲!BD265</f>
        <v>50.714706755578604</v>
      </c>
      <c r="AS265" s="6">
        <f>[1]节奏总纲!BE265</f>
        <v>55.420612674779434</v>
      </c>
    </row>
    <row r="266" spans="17:45" x14ac:dyDescent="0.2">
      <c r="Q266" s="6">
        <v>263</v>
      </c>
      <c r="R266" s="6">
        <f>[1]节奏总纲!AD266</f>
        <v>80.435397692903535</v>
      </c>
      <c r="S266" s="6">
        <f>[1]节奏总纲!AE266</f>
        <v>82.535598620333275</v>
      </c>
      <c r="T266" s="6">
        <f>[1]节奏总纲!AF266</f>
        <v>85.495883254929225</v>
      </c>
      <c r="U266" s="6">
        <f>[1]节奏总纲!AG266</f>
        <v>90.457664768468462</v>
      </c>
      <c r="V266" s="6">
        <f>[1]节奏总纲!AH266</f>
        <v>99.314378432489306</v>
      </c>
      <c r="AN266" s="6">
        <v>263</v>
      </c>
      <c r="AO266" s="6">
        <f>[1]节奏总纲!BA266</f>
        <v>44.533309194214553</v>
      </c>
      <c r="AP266" s="6">
        <f>[1]节奏总纲!BB266</f>
        <v>46.055689948337651</v>
      </c>
      <c r="AQ266" s="6">
        <f>[1]节奏总纲!BC266</f>
        <v>48.006200084618079</v>
      </c>
      <c r="AR266" s="6">
        <f>[1]节奏总纲!BD266</f>
        <v>50.741464777127781</v>
      </c>
      <c r="AS266" s="6">
        <f>[1]节奏总纲!BE266</f>
        <v>55.446322495976226</v>
      </c>
    </row>
    <row r="267" spans="17:45" x14ac:dyDescent="0.2">
      <c r="Q267" s="6">
        <v>264</v>
      </c>
      <c r="R267" s="6">
        <f>[1]节奏总纲!AD267</f>
        <v>80.489822404516474</v>
      </c>
      <c r="S267" s="6">
        <f>[1]节奏总纲!AE267</f>
        <v>82.589980097275202</v>
      </c>
      <c r="T267" s="6">
        <f>[1]节奏总纲!AF267</f>
        <v>85.550486915716021</v>
      </c>
      <c r="U267" s="6">
        <f>[1]节奏总纲!AG267</f>
        <v>90.514074664498196</v>
      </c>
      <c r="V267" s="6">
        <f>[1]节奏总纲!AH267</f>
        <v>99.372591474611838</v>
      </c>
      <c r="AN267" s="6">
        <v>264</v>
      </c>
      <c r="AO267" s="6">
        <f>[1]节奏总纲!BA267</f>
        <v>44.55916464051846</v>
      </c>
      <c r="AP267" s="6">
        <f>[1]节奏总纲!BB267</f>
        <v>46.079770001861057</v>
      </c>
      <c r="AQ267" s="6">
        <f>[1]节奏总纲!BC267</f>
        <v>48.030128751164241</v>
      </c>
      <c r="AR267" s="6">
        <f>[1]节奏总纲!BD267</f>
        <v>50.768222798676959</v>
      </c>
      <c r="AS267" s="6">
        <f>[1]节奏总纲!BE267</f>
        <v>55.47203231717301</v>
      </c>
    </row>
    <row r="268" spans="17:45" x14ac:dyDescent="0.2">
      <c r="Q268" s="6">
        <v>265</v>
      </c>
      <c r="R268" s="6">
        <f>[1]节奏总纲!AD268</f>
        <v>80.544247116129412</v>
      </c>
      <c r="S268" s="6">
        <f>[1]节奏总纲!AE268</f>
        <v>82.644361574217143</v>
      </c>
      <c r="T268" s="6">
        <f>[1]节奏总纲!AF268</f>
        <v>85.605090576502832</v>
      </c>
      <c r="U268" s="6">
        <f>[1]节奏总纲!AG268</f>
        <v>90.57048456052793</v>
      </c>
      <c r="V268" s="6">
        <f>[1]节奏总纲!AH268</f>
        <v>99.430804516734369</v>
      </c>
      <c r="AN268" s="6">
        <v>265</v>
      </c>
      <c r="AO268" s="6">
        <f>[1]节奏总纲!BA268</f>
        <v>44.585020086822361</v>
      </c>
      <c r="AP268" s="6">
        <f>[1]节奏总纲!BB268</f>
        <v>46.10385005538447</v>
      </c>
      <c r="AQ268" s="6">
        <f>[1]节奏总纲!BC268</f>
        <v>48.054057417710396</v>
      </c>
      <c r="AR268" s="6">
        <f>[1]节奏总纲!BD268</f>
        <v>50.794980820226144</v>
      </c>
      <c r="AS268" s="6">
        <f>[1]节奏总纲!BE268</f>
        <v>55.497742138369794</v>
      </c>
    </row>
    <row r="269" spans="17:45" x14ac:dyDescent="0.2">
      <c r="Q269" s="6">
        <v>266</v>
      </c>
      <c r="R269" s="6">
        <f>[1]节奏总纲!AD269</f>
        <v>80.598671827742351</v>
      </c>
      <c r="S269" s="6">
        <f>[1]节奏总纲!AE269</f>
        <v>82.698743051159084</v>
      </c>
      <c r="T269" s="6">
        <f>[1]节奏总纲!AF269</f>
        <v>85.659694237289628</v>
      </c>
      <c r="U269" s="6">
        <f>[1]节奏总纲!AG269</f>
        <v>90.626894456557665</v>
      </c>
      <c r="V269" s="6">
        <f>[1]节奏总纲!AH269</f>
        <v>99.489017558856887</v>
      </c>
      <c r="AN269" s="6">
        <v>266</v>
      </c>
      <c r="AO269" s="6">
        <f>[1]节奏总纲!BA269</f>
        <v>44.610875533126261</v>
      </c>
      <c r="AP269" s="6">
        <f>[1]节奏总纲!BB269</f>
        <v>46.127930108907876</v>
      </c>
      <c r="AQ269" s="6">
        <f>[1]节奏总纲!BC269</f>
        <v>48.077986084256551</v>
      </c>
      <c r="AR269" s="6">
        <f>[1]节奏总纲!BD269</f>
        <v>50.821738841775321</v>
      </c>
      <c r="AS269" s="6">
        <f>[1]节奏总纲!BE269</f>
        <v>55.523451959566586</v>
      </c>
    </row>
    <row r="270" spans="17:45" x14ac:dyDescent="0.2">
      <c r="Q270" s="6">
        <v>267</v>
      </c>
      <c r="R270" s="6">
        <f>[1]节奏总纲!AD270</f>
        <v>80.653096539355303</v>
      </c>
      <c r="S270" s="6">
        <f>[1]节奏总纲!AE270</f>
        <v>82.753124528101011</v>
      </c>
      <c r="T270" s="6">
        <f>[1]节奏总纲!AF270</f>
        <v>85.714297898076424</v>
      </c>
      <c r="U270" s="6">
        <f>[1]节奏总纲!AG270</f>
        <v>90.683304352587413</v>
      </c>
      <c r="V270" s="6">
        <f>[1]节奏总纲!AH270</f>
        <v>99.547230600979418</v>
      </c>
      <c r="AN270" s="6">
        <v>267</v>
      </c>
      <c r="AO270" s="6">
        <f>[1]节奏总纲!BA270</f>
        <v>44.636730979430169</v>
      </c>
      <c r="AP270" s="6">
        <f>[1]节奏总纲!BB270</f>
        <v>46.152010162431289</v>
      </c>
      <c r="AQ270" s="6">
        <f>[1]节奏总纲!BC270</f>
        <v>48.101914750802706</v>
      </c>
      <c r="AR270" s="6">
        <f>[1]节奏总纲!BD270</f>
        <v>50.848496863324499</v>
      </c>
      <c r="AS270" s="6">
        <f>[1]节奏总纲!BE270</f>
        <v>55.54916178076337</v>
      </c>
    </row>
    <row r="271" spans="17:45" x14ac:dyDescent="0.2">
      <c r="Q271" s="6">
        <v>268</v>
      </c>
      <c r="R271" s="6">
        <f>[1]节奏总纲!AD271</f>
        <v>80.707521250968242</v>
      </c>
      <c r="S271" s="6">
        <f>[1]节奏总纲!AE271</f>
        <v>82.807506005042953</v>
      </c>
      <c r="T271" s="6">
        <f>[1]节奏总纲!AF271</f>
        <v>85.76890155886322</v>
      </c>
      <c r="U271" s="6">
        <f>[1]节奏总纲!AG271</f>
        <v>90.739714248617148</v>
      </c>
      <c r="V271" s="6">
        <f>[1]节奏总纲!AH271</f>
        <v>99.605443643101935</v>
      </c>
      <c r="AN271" s="6">
        <v>268</v>
      </c>
      <c r="AO271" s="6">
        <f>[1]节奏总纲!BA271</f>
        <v>44.662586425734069</v>
      </c>
      <c r="AP271" s="6">
        <f>[1]节奏总纲!BB271</f>
        <v>46.176090215954694</v>
      </c>
      <c r="AQ271" s="6">
        <f>[1]节奏总纲!BC271</f>
        <v>48.125843417348868</v>
      </c>
      <c r="AR271" s="6">
        <f>[1]节奏总纲!BD271</f>
        <v>50.875254884873684</v>
      </c>
      <c r="AS271" s="6">
        <f>[1]节奏总纲!BE271</f>
        <v>55.574871601960162</v>
      </c>
    </row>
    <row r="272" spans="17:45" x14ac:dyDescent="0.2">
      <c r="Q272" s="6">
        <v>269</v>
      </c>
      <c r="R272" s="6">
        <f>[1]节奏总纲!AD272</f>
        <v>80.76194596258118</v>
      </c>
      <c r="S272" s="6">
        <f>[1]节奏总纲!AE272</f>
        <v>82.861887481984894</v>
      </c>
      <c r="T272" s="6">
        <f>[1]节奏总纲!AF272</f>
        <v>85.823505219650016</v>
      </c>
      <c r="U272" s="6">
        <f>[1]节奏总纲!AG272</f>
        <v>90.796124144646882</v>
      </c>
      <c r="V272" s="6">
        <f>[1]节奏总纲!AH272</f>
        <v>99.663656685224467</v>
      </c>
      <c r="AN272" s="6">
        <v>269</v>
      </c>
      <c r="AO272" s="6">
        <f>[1]节奏总纲!BA272</f>
        <v>44.68844187203797</v>
      </c>
      <c r="AP272" s="6">
        <f>[1]节奏总纲!BB272</f>
        <v>46.200170269478107</v>
      </c>
      <c r="AQ272" s="6">
        <f>[1]节奏总纲!BC272</f>
        <v>48.149772083895023</v>
      </c>
      <c r="AR272" s="6">
        <f>[1]节奏总纲!BD272</f>
        <v>50.902012906422861</v>
      </c>
      <c r="AS272" s="6">
        <f>[1]节奏总纲!BE272</f>
        <v>55.600581423156946</v>
      </c>
    </row>
    <row r="273" spans="17:45" x14ac:dyDescent="0.2">
      <c r="Q273" s="6">
        <v>270</v>
      </c>
      <c r="R273" s="6">
        <f>[1]节奏总纲!AD273</f>
        <v>80.816370674194118</v>
      </c>
      <c r="S273" s="6">
        <f>[1]节奏总纲!AE273</f>
        <v>82.916268958926821</v>
      </c>
      <c r="T273" s="6">
        <f>[1]节奏总纲!AF273</f>
        <v>85.878108880436827</v>
      </c>
      <c r="U273" s="6">
        <f>[1]节奏总纲!AG273</f>
        <v>90.852534040676616</v>
      </c>
      <c r="V273" s="6">
        <f>[1]节奏总纲!AH273</f>
        <v>99.721869727346999</v>
      </c>
      <c r="AN273" s="6">
        <v>270</v>
      </c>
      <c r="AO273" s="6">
        <f>[1]节奏总纲!BA273</f>
        <v>44.714297318341877</v>
      </c>
      <c r="AP273" s="6">
        <f>[1]节奏总纲!BB273</f>
        <v>46.224250323001513</v>
      </c>
      <c r="AQ273" s="6">
        <f>[1]节奏总纲!BC273</f>
        <v>48.173700750441178</v>
      </c>
      <c r="AR273" s="6">
        <f>[1]节奏总纲!BD273</f>
        <v>50.928770927972039</v>
      </c>
      <c r="AS273" s="6">
        <f>[1]节奏总纲!BE273</f>
        <v>55.62629124435373</v>
      </c>
    </row>
    <row r="274" spans="17:45" x14ac:dyDescent="0.2">
      <c r="Q274" s="6">
        <v>271</v>
      </c>
      <c r="R274" s="6">
        <f>[1]节奏总纲!AD274</f>
        <v>80.870795385807057</v>
      </c>
      <c r="S274" s="6">
        <f>[1]节奏总纲!AE274</f>
        <v>82.970650435868762</v>
      </c>
      <c r="T274" s="6">
        <f>[1]节奏总纲!AF274</f>
        <v>85.932712541223623</v>
      </c>
      <c r="U274" s="6">
        <f>[1]节奏总纲!AG274</f>
        <v>90.908943936706351</v>
      </c>
      <c r="V274" s="6">
        <f>[1]节奏总纲!AH274</f>
        <v>99.780082769469516</v>
      </c>
      <c r="AN274" s="6">
        <v>271</v>
      </c>
      <c r="AO274" s="6">
        <f>[1]节奏总纲!BA274</f>
        <v>44.740152764645778</v>
      </c>
      <c r="AP274" s="6">
        <f>[1]节奏总纲!BB274</f>
        <v>46.248330376524919</v>
      </c>
      <c r="AQ274" s="6">
        <f>[1]节奏总纲!BC274</f>
        <v>48.19762941698734</v>
      </c>
      <c r="AR274" s="6">
        <f>[1]节奏总纲!BD274</f>
        <v>50.955528949521224</v>
      </c>
      <c r="AS274" s="6">
        <f>[1]节奏总纲!BE274</f>
        <v>55.652001065550522</v>
      </c>
    </row>
    <row r="275" spans="17:45" x14ac:dyDescent="0.2">
      <c r="Q275" s="6">
        <v>272</v>
      </c>
      <c r="R275" s="6">
        <f>[1]节奏总纲!AD275</f>
        <v>80.925220097420009</v>
      </c>
      <c r="S275" s="6">
        <f>[1]节奏总纲!AE275</f>
        <v>83.023342162088809</v>
      </c>
      <c r="T275" s="6">
        <f>[1]节奏总纲!AF275</f>
        <v>85.987316202010419</v>
      </c>
      <c r="U275" s="6">
        <f>[1]节奏总纲!AG275</f>
        <v>90.965353832736099</v>
      </c>
      <c r="V275" s="6">
        <f>[1]节奏总纲!AH275</f>
        <v>99.838295811592047</v>
      </c>
      <c r="AN275" s="6">
        <v>272</v>
      </c>
      <c r="AO275" s="6">
        <f>[1]节奏总纲!BA275</f>
        <v>44.766008210949678</v>
      </c>
      <c r="AP275" s="6">
        <f>[1]节奏总纲!BB275</f>
        <v>46.272410430048332</v>
      </c>
      <c r="AQ275" s="6">
        <f>[1]节奏总纲!BC275</f>
        <v>48.221558083533495</v>
      </c>
      <c r="AR275" s="6">
        <f>[1]节奏总纲!BD275</f>
        <v>50.982286971070401</v>
      </c>
      <c r="AS275" s="6">
        <f>[1]节奏总纲!BE275</f>
        <v>55.677710886747306</v>
      </c>
    </row>
    <row r="276" spans="17:45" x14ac:dyDescent="0.2">
      <c r="Q276" s="6">
        <v>273</v>
      </c>
      <c r="R276" s="6">
        <f>[1]节奏总纲!AD276</f>
        <v>80.979644809032948</v>
      </c>
      <c r="S276" s="6">
        <f>[1]节奏总纲!AE276</f>
        <v>83.07405267945947</v>
      </c>
      <c r="T276" s="6">
        <f>[1]节奏总纲!AF276</f>
        <v>86.038061368689995</v>
      </c>
      <c r="U276" s="6">
        <f>[1]节奏总纲!AG276</f>
        <v>91.020352770869948</v>
      </c>
      <c r="V276" s="6">
        <f>[1]节奏总纲!AH276</f>
        <v>99.896508853714579</v>
      </c>
      <c r="AN276" s="6">
        <v>273</v>
      </c>
      <c r="AO276" s="6">
        <f>[1]节奏总纲!BA276</f>
        <v>44.791863657253586</v>
      </c>
      <c r="AP276" s="6">
        <f>[1]节奏总纲!BB276</f>
        <v>46.296490483571738</v>
      </c>
      <c r="AQ276" s="6">
        <f>[1]节奏总纲!BC276</f>
        <v>48.24548675007965</v>
      </c>
      <c r="AR276" s="6">
        <f>[1]节奏总纲!BD276</f>
        <v>51.007810424246486</v>
      </c>
      <c r="AS276" s="6">
        <f>[1]节奏总纲!BE276</f>
        <v>55.703420707944098</v>
      </c>
    </row>
    <row r="277" spans="17:45" x14ac:dyDescent="0.2">
      <c r="Q277" s="6">
        <v>274</v>
      </c>
      <c r="R277" s="6">
        <f>[1]节奏总纲!AD277</f>
        <v>81.031787986768464</v>
      </c>
      <c r="S277" s="6">
        <f>[1]节奏总纲!AE277</f>
        <v>83.124763196830131</v>
      </c>
      <c r="T277" s="6">
        <f>[1]节奏总纲!AF277</f>
        <v>86.087639061133402</v>
      </c>
      <c r="U277" s="6">
        <f>[1]节奏总纲!AG277</f>
        <v>91.073105573528181</v>
      </c>
      <c r="V277" s="6">
        <f>[1]节奏总纲!AH277</f>
        <v>99.954721895837096</v>
      </c>
      <c r="AN277" s="6">
        <v>274</v>
      </c>
      <c r="AO277" s="6">
        <f>[1]节奏总纲!BA277</f>
        <v>44.817719103557486</v>
      </c>
      <c r="AP277" s="6">
        <f>[1]节奏总纲!BB277</f>
        <v>46.320570537095151</v>
      </c>
      <c r="AQ277" s="6">
        <f>[1]节奏总纲!BC277</f>
        <v>48.269415416625804</v>
      </c>
      <c r="AR277" s="6">
        <f>[1]节奏总纲!BD277</f>
        <v>51.030916192165336</v>
      </c>
      <c r="AS277" s="6">
        <f>[1]节奏总纲!BE277</f>
        <v>55.729130529140882</v>
      </c>
    </row>
    <row r="278" spans="17:45" x14ac:dyDescent="0.2">
      <c r="Q278" s="6">
        <v>275</v>
      </c>
      <c r="R278" s="6">
        <f>[1]节奏总纲!AD278</f>
        <v>81.082568038258216</v>
      </c>
      <c r="S278" s="6">
        <f>[1]节奏总纲!AE278</f>
        <v>83.175473714200777</v>
      </c>
      <c r="T278" s="6">
        <f>[1]节奏总纲!AF278</f>
        <v>86.137216753576809</v>
      </c>
      <c r="U278" s="6">
        <f>[1]节奏总纲!AG278</f>
        <v>91.125858376186414</v>
      </c>
      <c r="V278" s="6">
        <f>[1]节奏总纲!AH278</f>
        <v>100.01191770041967</v>
      </c>
      <c r="AN278" s="6">
        <v>275</v>
      </c>
      <c r="AO278" s="6">
        <f>[1]节奏总纲!BA278</f>
        <v>44.843574549861387</v>
      </c>
      <c r="AP278" s="6">
        <f>[1]节奏总纲!BB278</f>
        <v>46.344650590618556</v>
      </c>
      <c r="AQ278" s="6">
        <f>[1]节奏总纲!BC278</f>
        <v>48.293344083171966</v>
      </c>
      <c r="AR278" s="6">
        <f>[1]节奏总纲!BD278</f>
        <v>51.054021960084178</v>
      </c>
      <c r="AS278" s="6">
        <f>[1]节奏总纲!BE278</f>
        <v>55.754840350337666</v>
      </c>
    </row>
    <row r="279" spans="17:45" x14ac:dyDescent="0.2">
      <c r="Q279" s="6">
        <v>276</v>
      </c>
      <c r="R279" s="6">
        <f>[1]节奏总纲!AD279</f>
        <v>81.133348089747955</v>
      </c>
      <c r="S279" s="6">
        <f>[1]节奏总纲!AE279</f>
        <v>83.226184231571438</v>
      </c>
      <c r="T279" s="6">
        <f>[1]节奏总纲!AF279</f>
        <v>86.186794446020215</v>
      </c>
      <c r="U279" s="6">
        <f>[1]节奏总纲!AG279</f>
        <v>91.178611178844633</v>
      </c>
      <c r="V279" s="6">
        <f>[1]节奏总纲!AH279</f>
        <v>100.06555271580974</v>
      </c>
      <c r="AN279" s="6">
        <v>276</v>
      </c>
      <c r="AO279" s="6">
        <f>[1]节奏总纲!BA279</f>
        <v>44.869429996165294</v>
      </c>
      <c r="AP279" s="6">
        <f>[1]节奏总纲!BB279</f>
        <v>46.368730644141969</v>
      </c>
      <c r="AQ279" s="6">
        <f>[1]节奏总纲!BC279</f>
        <v>48.317272749718121</v>
      </c>
      <c r="AR279" s="6">
        <f>[1]节奏总纲!BD279</f>
        <v>51.077127728003028</v>
      </c>
      <c r="AS279" s="6">
        <f>[1]节奏总纲!BE279</f>
        <v>55.780550171534458</v>
      </c>
    </row>
    <row r="280" spans="17:45" x14ac:dyDescent="0.2">
      <c r="Q280" s="6">
        <v>277</v>
      </c>
      <c r="R280" s="6">
        <f>[1]节奏总纲!AD280</f>
        <v>81.184128141237707</v>
      </c>
      <c r="S280" s="6">
        <f>[1]节奏总纲!AE280</f>
        <v>83.276894748942098</v>
      </c>
      <c r="T280" s="6">
        <f>[1]节奏总纲!AF280</f>
        <v>86.236372138463622</v>
      </c>
      <c r="U280" s="6">
        <f>[1]节奏总纲!AG280</f>
        <v>91.231363981502867</v>
      </c>
      <c r="V280" s="6">
        <f>[1]节奏总纲!AH280</f>
        <v>100.11918773119983</v>
      </c>
      <c r="AN280" s="6">
        <v>277</v>
      </c>
      <c r="AO280" s="6">
        <f>[1]节奏总纲!BA280</f>
        <v>44.895285442469195</v>
      </c>
      <c r="AP280" s="6">
        <f>[1]节奏总纲!BB280</f>
        <v>46.392810697665375</v>
      </c>
      <c r="AQ280" s="6">
        <f>[1]节奏总纲!BC280</f>
        <v>48.341201416264276</v>
      </c>
      <c r="AR280" s="6">
        <f>[1]节奏总纲!BD280</f>
        <v>51.10023349592187</v>
      </c>
      <c r="AS280" s="6">
        <f>[1]节奏总纲!BE280</f>
        <v>55.806259992731242</v>
      </c>
    </row>
    <row r="281" spans="17:45" x14ac:dyDescent="0.2">
      <c r="Q281" s="6">
        <v>278</v>
      </c>
      <c r="R281" s="6">
        <f>[1]节奏总纲!AD281</f>
        <v>81.23490819272746</v>
      </c>
      <c r="S281" s="6">
        <f>[1]节奏总纲!AE281</f>
        <v>83.327605266312744</v>
      </c>
      <c r="T281" s="6">
        <f>[1]节奏总纲!AF281</f>
        <v>86.285949830907029</v>
      </c>
      <c r="U281" s="6">
        <f>[1]节奏总纲!AG281</f>
        <v>91.2841167841611</v>
      </c>
      <c r="V281" s="6">
        <f>[1]节奏总纲!AH281</f>
        <v>100.1728227465899</v>
      </c>
      <c r="AN281" s="6">
        <v>278</v>
      </c>
      <c r="AO281" s="6">
        <f>[1]节奏总纲!BA281</f>
        <v>44.921140888773095</v>
      </c>
      <c r="AP281" s="6">
        <f>[1]节奏总纲!BB281</f>
        <v>46.416890751188788</v>
      </c>
      <c r="AQ281" s="6">
        <f>[1]节奏总纲!BC281</f>
        <v>48.365130082810438</v>
      </c>
      <c r="AR281" s="6">
        <f>[1]节奏总纲!BD281</f>
        <v>51.12333926384072</v>
      </c>
      <c r="AS281" s="6">
        <f>[1]节奏总纲!BE281</f>
        <v>55.831969813928033</v>
      </c>
    </row>
    <row r="282" spans="17:45" x14ac:dyDescent="0.2">
      <c r="Q282" s="6">
        <v>279</v>
      </c>
      <c r="R282" s="6">
        <f>[1]节奏总纲!AD282</f>
        <v>81.285688244217212</v>
      </c>
      <c r="S282" s="6">
        <f>[1]节奏总纲!AE282</f>
        <v>83.378315783683405</v>
      </c>
      <c r="T282" s="6">
        <f>[1]节奏总纲!AF282</f>
        <v>86.335527523350422</v>
      </c>
      <c r="U282" s="6">
        <f>[1]节奏总纲!AG282</f>
        <v>91.336869586819319</v>
      </c>
      <c r="V282" s="6">
        <f>[1]节奏总纲!AH282</f>
        <v>100.22645776197997</v>
      </c>
      <c r="AN282" s="6">
        <v>279</v>
      </c>
      <c r="AO282" s="6">
        <f>[1]节奏总纲!BA282</f>
        <v>44.946996335076996</v>
      </c>
      <c r="AP282" s="6">
        <f>[1]节奏总纲!BB282</f>
        <v>46.440970804712194</v>
      </c>
      <c r="AQ282" s="6">
        <f>[1]节奏总纲!BC282</f>
        <v>48.389058749356593</v>
      </c>
      <c r="AR282" s="6">
        <f>[1]节奏总纲!BD282</f>
        <v>51.146445031759569</v>
      </c>
      <c r="AS282" s="6">
        <f>[1]节奏总纲!BE282</f>
        <v>55.857679635124818</v>
      </c>
    </row>
    <row r="283" spans="17:45" x14ac:dyDescent="0.2">
      <c r="Q283" s="6">
        <v>280</v>
      </c>
      <c r="R283" s="6">
        <f>[1]节奏总纲!AD283</f>
        <v>81.336468295706965</v>
      </c>
      <c r="S283" s="6">
        <f>[1]节奏总纲!AE283</f>
        <v>83.429026301054066</v>
      </c>
      <c r="T283" s="6">
        <f>[1]节奏总纲!AF283</f>
        <v>86.385105215793828</v>
      </c>
      <c r="U283" s="6">
        <f>[1]节奏总纲!AG283</f>
        <v>91.389622389477552</v>
      </c>
      <c r="V283" s="6">
        <f>[1]节奏总纲!AH283</f>
        <v>100.28009277737006</v>
      </c>
      <c r="AN283" s="6">
        <v>280</v>
      </c>
      <c r="AO283" s="6">
        <f>[1]节奏总纲!BA283</f>
        <v>44.972851781380903</v>
      </c>
      <c r="AP283" s="6">
        <f>[1]节奏总纲!BB283</f>
        <v>46.465050858235607</v>
      </c>
      <c r="AQ283" s="6">
        <f>[1]节奏总纲!BC283</f>
        <v>48.412987415902748</v>
      </c>
      <c r="AR283" s="6">
        <f>[1]节奏总纲!BD283</f>
        <v>51.169550799678412</v>
      </c>
      <c r="AS283" s="6">
        <f>[1]节奏总纲!BE283</f>
        <v>55.883389456321602</v>
      </c>
    </row>
    <row r="284" spans="17:45" x14ac:dyDescent="0.2">
      <c r="Q284" s="6">
        <v>281</v>
      </c>
      <c r="R284" s="6">
        <f>[1]节奏总纲!AD284</f>
        <v>81.387248347196717</v>
      </c>
      <c r="S284" s="6">
        <f>[1]节奏总纲!AE284</f>
        <v>83.479736818424712</v>
      </c>
      <c r="T284" s="6">
        <f>[1]节奏总纲!AF284</f>
        <v>86.434682908237235</v>
      </c>
      <c r="U284" s="6">
        <f>[1]节奏总纲!AG284</f>
        <v>91.442375192135771</v>
      </c>
      <c r="V284" s="6">
        <f>[1]节奏总纲!AH284</f>
        <v>100.33372779276013</v>
      </c>
      <c r="AN284" s="6">
        <v>281</v>
      </c>
      <c r="AO284" s="6">
        <f>[1]节奏总纲!BA284</f>
        <v>44.998707227684804</v>
      </c>
      <c r="AP284" s="6">
        <f>[1]节奏总纲!BB284</f>
        <v>46.489130911759013</v>
      </c>
      <c r="AQ284" s="6">
        <f>[1]节奏总纲!BC284</f>
        <v>48.43691608244891</v>
      </c>
      <c r="AR284" s="6">
        <f>[1]节奏总纲!BD284</f>
        <v>51.192656567597261</v>
      </c>
      <c r="AS284" s="6">
        <f>[1]节奏总纲!BE284</f>
        <v>55.909099277518393</v>
      </c>
    </row>
    <row r="285" spans="17:45" x14ac:dyDescent="0.2">
      <c r="Q285" s="6">
        <v>282</v>
      </c>
      <c r="R285" s="6">
        <f>[1]节奏总纲!AD285</f>
        <v>81.43802839868647</v>
      </c>
      <c r="S285" s="6">
        <f>[1]节奏总纲!AE285</f>
        <v>83.530447335795373</v>
      </c>
      <c r="T285" s="6">
        <f>[1]节奏总纲!AF285</f>
        <v>86.484260600680642</v>
      </c>
      <c r="U285" s="6">
        <f>[1]节奏总纲!AG285</f>
        <v>91.495127994794004</v>
      </c>
      <c r="V285" s="6">
        <f>[1]节奏总纲!AH285</f>
        <v>100.3873628081502</v>
      </c>
      <c r="AN285" s="6">
        <v>282</v>
      </c>
      <c r="AO285" s="6">
        <f>[1]节奏总纲!BA285</f>
        <v>45.021201039060998</v>
      </c>
      <c r="AP285" s="6">
        <f>[1]节奏总纲!BB285</f>
        <v>46.513210965282425</v>
      </c>
      <c r="AQ285" s="6">
        <f>[1]节奏总纲!BC285</f>
        <v>48.460844748995065</v>
      </c>
      <c r="AR285" s="6">
        <f>[1]节奏总纲!BD285</f>
        <v>51.215762335516104</v>
      </c>
      <c r="AS285" s="6">
        <f>[1]节奏总纲!BE285</f>
        <v>55.934809098715178</v>
      </c>
    </row>
    <row r="286" spans="17:45" x14ac:dyDescent="0.2">
      <c r="Q286" s="6">
        <v>283</v>
      </c>
      <c r="R286" s="6">
        <f>[1]节奏总纲!AD286</f>
        <v>81.488808450176222</v>
      </c>
      <c r="S286" s="6">
        <f>[1]节奏总纲!AE286</f>
        <v>83.581157853166033</v>
      </c>
      <c r="T286" s="6">
        <f>[1]节奏总纲!AF286</f>
        <v>86.533838293124049</v>
      </c>
      <c r="U286" s="6">
        <f>[1]节奏总纲!AG286</f>
        <v>91.547880797452237</v>
      </c>
      <c r="V286" s="6">
        <f>[1]节奏总纲!AH286</f>
        <v>100.44099782354027</v>
      </c>
      <c r="AN286" s="6">
        <v>283</v>
      </c>
      <c r="AO286" s="6">
        <f>[1]节奏总纲!BA286</f>
        <v>45.043517922283101</v>
      </c>
      <c r="AP286" s="6">
        <f>[1]节奏总纲!BB286</f>
        <v>46.537291018805831</v>
      </c>
      <c r="AQ286" s="6">
        <f>[1]节奏总纲!BC286</f>
        <v>48.48477341554122</v>
      </c>
      <c r="AR286" s="6">
        <f>[1]节奏总纲!BD286</f>
        <v>51.238868103434953</v>
      </c>
      <c r="AS286" s="6">
        <f>[1]节奏总纲!BE286</f>
        <v>55.960518919911962</v>
      </c>
    </row>
    <row r="287" spans="17:45" x14ac:dyDescent="0.2">
      <c r="Q287" s="6">
        <v>284</v>
      </c>
      <c r="R287" s="6">
        <f>[1]节奏总纲!AD287</f>
        <v>81.539588501665975</v>
      </c>
      <c r="S287" s="6">
        <f>[1]节奏总纲!AE287</f>
        <v>83.631868370536679</v>
      </c>
      <c r="T287" s="6">
        <f>[1]节奏总纲!AF287</f>
        <v>86.583415985567456</v>
      </c>
      <c r="U287" s="6">
        <f>[1]节奏总纲!AG287</f>
        <v>91.600633600110456</v>
      </c>
      <c r="V287" s="6">
        <f>[1]节奏总纲!AH287</f>
        <v>100.49463283893036</v>
      </c>
      <c r="AN287" s="6">
        <v>284</v>
      </c>
      <c r="AO287" s="6">
        <f>[1]节奏总纲!BA287</f>
        <v>45.065834805505204</v>
      </c>
      <c r="AP287" s="6">
        <f>[1]节奏总纲!BB287</f>
        <v>46.561371072329244</v>
      </c>
      <c r="AQ287" s="6">
        <f>[1]节奏总纲!BC287</f>
        <v>48.508702082087382</v>
      </c>
      <c r="AR287" s="6">
        <f>[1]节奏总纲!BD287</f>
        <v>51.261973871353796</v>
      </c>
      <c r="AS287" s="6">
        <f>[1]节奏总纲!BE287</f>
        <v>55.986228741108754</v>
      </c>
    </row>
    <row r="288" spans="17:45" x14ac:dyDescent="0.2">
      <c r="Q288" s="6">
        <v>285</v>
      </c>
      <c r="R288" s="6">
        <f>[1]节奏总纲!AD288</f>
        <v>81.590368553155727</v>
      </c>
      <c r="S288" s="6">
        <f>[1]节奏总纲!AE288</f>
        <v>83.68257888790734</v>
      </c>
      <c r="T288" s="6">
        <f>[1]节奏总纲!AF288</f>
        <v>86.632993678010848</v>
      </c>
      <c r="U288" s="6">
        <f>[1]节奏总纲!AG288</f>
        <v>91.653386402768689</v>
      </c>
      <c r="V288" s="6">
        <f>[1]节奏总纲!AH288</f>
        <v>100.54826785432043</v>
      </c>
      <c r="AN288" s="6">
        <v>285</v>
      </c>
      <c r="AO288" s="6">
        <f>[1]节奏总纲!BA288</f>
        <v>45.088151688727308</v>
      </c>
      <c r="AP288" s="6">
        <f>[1]节奏总纲!BB288</f>
        <v>46.58545112585265</v>
      </c>
      <c r="AQ288" s="6">
        <f>[1]节奏总纲!BC288</f>
        <v>48.532630748633537</v>
      </c>
      <c r="AR288" s="6">
        <f>[1]节奏总纲!BD288</f>
        <v>51.285079639272645</v>
      </c>
      <c r="AS288" s="6">
        <f>[1]节奏总纲!BE288</f>
        <v>56.010312347085055</v>
      </c>
    </row>
    <row r="289" spans="17:45" x14ac:dyDescent="0.2">
      <c r="Q289" s="6">
        <v>286</v>
      </c>
      <c r="R289" s="6">
        <f>[1]节奏总纲!AD289</f>
        <v>81.64114860464548</v>
      </c>
      <c r="S289" s="6">
        <f>[1]节奏总纲!AE289</f>
        <v>83.733289405278001</v>
      </c>
      <c r="T289" s="6">
        <f>[1]节奏总纲!AF289</f>
        <v>86.682571370454255</v>
      </c>
      <c r="U289" s="6">
        <f>[1]节奏总纲!AG289</f>
        <v>91.706139205426922</v>
      </c>
      <c r="V289" s="6">
        <f>[1]节奏总纲!AH289</f>
        <v>100.6019028697105</v>
      </c>
      <c r="AN289" s="6">
        <v>286</v>
      </c>
      <c r="AO289" s="6">
        <f>[1]节奏总纲!BA289</f>
        <v>45.110468571949411</v>
      </c>
      <c r="AP289" s="6">
        <f>[1]节奏总纲!BB289</f>
        <v>46.609531179376063</v>
      </c>
      <c r="AQ289" s="6">
        <f>[1]节奏总纲!BC289</f>
        <v>48.556559415179692</v>
      </c>
      <c r="AR289" s="6">
        <f>[1]节奏总纲!BD289</f>
        <v>51.308185407191495</v>
      </c>
      <c r="AS289" s="6">
        <f>[1]节奏总纲!BE289</f>
        <v>56.032520096468168</v>
      </c>
    </row>
    <row r="290" spans="17:45" x14ac:dyDescent="0.2">
      <c r="Q290" s="6">
        <v>287</v>
      </c>
      <c r="R290" s="6">
        <f>[1]节奏总纲!AD290</f>
        <v>81.691928656135218</v>
      </c>
      <c r="S290" s="6">
        <f>[1]节奏总纲!AE290</f>
        <v>83.783999922648647</v>
      </c>
      <c r="T290" s="6">
        <f>[1]节奏总纲!AF290</f>
        <v>86.732149062897662</v>
      </c>
      <c r="U290" s="6">
        <f>[1]节奏总纲!AG290</f>
        <v>91.758892008085141</v>
      </c>
      <c r="V290" s="6">
        <f>[1]节奏总纲!AH290</f>
        <v>100.65553788510059</v>
      </c>
      <c r="AN290" s="6">
        <v>287</v>
      </c>
      <c r="AO290" s="6">
        <f>[1]节奏总纲!BA290</f>
        <v>45.132785455171515</v>
      </c>
      <c r="AP290" s="6">
        <f>[1]节奏总纲!BB290</f>
        <v>46.633611232899469</v>
      </c>
      <c r="AQ290" s="6">
        <f>[1]节奏总纲!BC290</f>
        <v>48.580488081725846</v>
      </c>
      <c r="AR290" s="6">
        <f>[1]节奏总纲!BD290</f>
        <v>51.331291175110337</v>
      </c>
      <c r="AS290" s="6">
        <f>[1]节奏总纲!BE290</f>
        <v>56.054727845851275</v>
      </c>
    </row>
    <row r="291" spans="17:45" x14ac:dyDescent="0.2">
      <c r="Q291" s="6">
        <v>288</v>
      </c>
      <c r="R291" s="6">
        <f>[1]节奏总纲!AD291</f>
        <v>81.742708707624971</v>
      </c>
      <c r="S291" s="6">
        <f>[1]节奏总纲!AE291</f>
        <v>83.834710440019307</v>
      </c>
      <c r="T291" s="6">
        <f>[1]节奏总纲!AF291</f>
        <v>86.781726755341069</v>
      </c>
      <c r="U291" s="6">
        <f>[1]节奏总纲!AG291</f>
        <v>91.811644810743374</v>
      </c>
      <c r="V291" s="6">
        <f>[1]节奏总纲!AH291</f>
        <v>100.70917290049066</v>
      </c>
      <c r="AN291" s="6">
        <v>288</v>
      </c>
      <c r="AO291" s="6">
        <f>[1]节奏总纲!BA291</f>
        <v>45.155102338393618</v>
      </c>
      <c r="AP291" s="6">
        <f>[1]节奏总纲!BB291</f>
        <v>46.657691286422882</v>
      </c>
      <c r="AQ291" s="6">
        <f>[1]节奏总纲!BC291</f>
        <v>48.604416748272008</v>
      </c>
      <c r="AR291" s="6">
        <f>[1]节奏总纲!BD291</f>
        <v>51.354396943029187</v>
      </c>
      <c r="AS291" s="6">
        <f>[1]节奏总纲!BE291</f>
        <v>56.076935595234382</v>
      </c>
    </row>
    <row r="292" spans="17:45" x14ac:dyDescent="0.2">
      <c r="Q292" s="6">
        <v>289</v>
      </c>
      <c r="R292" s="6">
        <f>[1]节奏总纲!AD292</f>
        <v>81.793488759114723</v>
      </c>
      <c r="S292" s="6">
        <f>[1]节奏总纲!AE292</f>
        <v>83.885420957389968</v>
      </c>
      <c r="T292" s="6">
        <f>[1]节奏总纲!AF292</f>
        <v>86.831304447784476</v>
      </c>
      <c r="U292" s="6">
        <f>[1]节奏总纲!AG292</f>
        <v>91.864397613401607</v>
      </c>
      <c r="V292" s="6">
        <f>[1]节奏总纲!AH292</f>
        <v>100.76280791588073</v>
      </c>
      <c r="AN292" s="6">
        <v>289</v>
      </c>
      <c r="AO292" s="6">
        <f>[1]节奏总纲!BA292</f>
        <v>45.177419221615722</v>
      </c>
      <c r="AP292" s="6">
        <f>[1]节奏总纲!BB292</f>
        <v>46.681771339946287</v>
      </c>
      <c r="AQ292" s="6">
        <f>[1]节奏总纲!BC292</f>
        <v>48.628345414818163</v>
      </c>
      <c r="AR292" s="6">
        <f>[1]节奏总纲!BD292</f>
        <v>51.377502710948029</v>
      </c>
      <c r="AS292" s="6">
        <f>[1]节奏总纲!BE292</f>
        <v>56.099143344617488</v>
      </c>
    </row>
    <row r="293" spans="17:45" x14ac:dyDescent="0.2">
      <c r="Q293" s="6">
        <v>290</v>
      </c>
      <c r="R293" s="6">
        <f>[1]节奏总纲!AD293</f>
        <v>81.844268810604476</v>
      </c>
      <c r="S293" s="6">
        <f>[1]节奏总纲!AE293</f>
        <v>83.936131474760614</v>
      </c>
      <c r="T293" s="6">
        <f>[1]节奏总纲!AF293</f>
        <v>86.880882140227882</v>
      </c>
      <c r="U293" s="6">
        <f>[1]节奏总纲!AG293</f>
        <v>91.917150416059826</v>
      </c>
      <c r="V293" s="6">
        <f>[1]节奏总纲!AH293</f>
        <v>100.8164429312708</v>
      </c>
      <c r="AN293" s="6">
        <v>290</v>
      </c>
      <c r="AO293" s="6">
        <f>[1]节奏总纲!BA293</f>
        <v>45.199736104837825</v>
      </c>
      <c r="AP293" s="6">
        <f>[1]节奏总纲!BB293</f>
        <v>46.7058513934697</v>
      </c>
      <c r="AQ293" s="6">
        <f>[1]节奏总纲!BC293</f>
        <v>48.652274081364318</v>
      </c>
      <c r="AR293" s="6">
        <f>[1]节奏总纲!BD293</f>
        <v>51.400608478866879</v>
      </c>
      <c r="AS293" s="6">
        <f>[1]节奏总纲!BE293</f>
        <v>56.121351094000602</v>
      </c>
    </row>
    <row r="294" spans="17:45" x14ac:dyDescent="0.2">
      <c r="Q294" s="6">
        <v>291</v>
      </c>
      <c r="R294" s="6">
        <f>[1]节奏总纲!AD294</f>
        <v>81.895048862094228</v>
      </c>
      <c r="S294" s="6">
        <f>[1]节奏总纲!AE294</f>
        <v>83.986841992131275</v>
      </c>
      <c r="T294" s="6">
        <f>[1]节奏总纲!AF294</f>
        <v>86.930459832671289</v>
      </c>
      <c r="U294" s="6">
        <f>[1]节奏总纲!AG294</f>
        <v>91.969903218718059</v>
      </c>
      <c r="V294" s="6">
        <f>[1]节奏总纲!AH294</f>
        <v>100.87007794666089</v>
      </c>
      <c r="AN294" s="6">
        <v>291</v>
      </c>
      <c r="AO294" s="6">
        <f>[1]节奏总纲!BA294</f>
        <v>45.222052988059936</v>
      </c>
      <c r="AP294" s="6">
        <f>[1]节奏总纲!BB294</f>
        <v>46.729931446993106</v>
      </c>
      <c r="AQ294" s="6">
        <f>[1]节奏总纲!BC294</f>
        <v>48.67620274791048</v>
      </c>
      <c r="AR294" s="6">
        <f>[1]节奏总纲!BD294</f>
        <v>51.423714246785721</v>
      </c>
      <c r="AS294" s="6">
        <f>[1]节奏总纲!BE294</f>
        <v>56.143558843383708</v>
      </c>
    </row>
    <row r="295" spans="17:45" x14ac:dyDescent="0.2">
      <c r="Q295" s="6">
        <v>292</v>
      </c>
      <c r="R295" s="6">
        <f>[1]节奏总纲!AD295</f>
        <v>81.945828913583981</v>
      </c>
      <c r="S295" s="6">
        <f>[1]节奏总纲!AE295</f>
        <v>84.036191564035917</v>
      </c>
      <c r="T295" s="6">
        <f>[1]节奏总纲!AF295</f>
        <v>86.980037525114682</v>
      </c>
      <c r="U295" s="6">
        <f>[1]节奏总纲!AG295</f>
        <v>92.021521414287719</v>
      </c>
      <c r="V295" s="6">
        <f>[1]节奏总纲!AH295</f>
        <v>100.92371296205096</v>
      </c>
      <c r="AN295" s="6">
        <v>292</v>
      </c>
      <c r="AO295" s="6">
        <f>[1]节奏总纲!BA295</f>
        <v>45.244369871282039</v>
      </c>
      <c r="AP295" s="6">
        <f>[1]节奏总纲!BB295</f>
        <v>46.754011500516519</v>
      </c>
      <c r="AQ295" s="6">
        <f>[1]节奏总纲!BC295</f>
        <v>48.700131414456635</v>
      </c>
      <c r="AR295" s="6">
        <f>[1]节奏总纲!BD295</f>
        <v>51.446820014704571</v>
      </c>
      <c r="AS295" s="6">
        <f>[1]节奏总纲!BE295</f>
        <v>56.165766592766815</v>
      </c>
    </row>
    <row r="296" spans="17:45" x14ac:dyDescent="0.2">
      <c r="Q296" s="6">
        <v>293</v>
      </c>
      <c r="R296" s="6">
        <f>[1]节奏总纲!AD296</f>
        <v>81.996608965073733</v>
      </c>
      <c r="S296" s="6">
        <f>[1]节奏总纲!AE296</f>
        <v>84.085064274836242</v>
      </c>
      <c r="T296" s="6">
        <f>[1]节奏总纲!AF296</f>
        <v>87.029133791498197</v>
      </c>
      <c r="U296" s="6">
        <f>[1]节奏总纲!AG296</f>
        <v>92.071632371634976</v>
      </c>
      <c r="V296" s="6">
        <f>[1]节奏总纲!AH296</f>
        <v>100.97734797744103</v>
      </c>
      <c r="AN296" s="6">
        <v>293</v>
      </c>
      <c r="AO296" s="6">
        <f>[1]节奏总纲!BA296</f>
        <v>45.266686754504143</v>
      </c>
      <c r="AP296" s="6">
        <f>[1]节奏总纲!BB296</f>
        <v>46.778091554039925</v>
      </c>
      <c r="AQ296" s="6">
        <f>[1]节奏总纲!BC296</f>
        <v>48.72406008100279</v>
      </c>
      <c r="AR296" s="6">
        <f>[1]节奏总纲!BD296</f>
        <v>51.46992578262342</v>
      </c>
      <c r="AS296" s="6">
        <f>[1]节奏总纲!BE296</f>
        <v>56.187974342149921</v>
      </c>
    </row>
    <row r="297" spans="17:45" x14ac:dyDescent="0.2">
      <c r="Q297" s="6">
        <v>294</v>
      </c>
      <c r="R297" s="6">
        <f>[1]节奏总纲!AD297</f>
        <v>82.044215515890215</v>
      </c>
      <c r="S297" s="6">
        <f>[1]节奏总纲!AE297</f>
        <v>84.133936985636566</v>
      </c>
      <c r="T297" s="6">
        <f>[1]节奏总纲!AF297</f>
        <v>87.077905547159801</v>
      </c>
      <c r="U297" s="6">
        <f>[1]节奏总纲!AG297</f>
        <v>92.121743328982234</v>
      </c>
      <c r="V297" s="6">
        <f>[1]节奏总纲!AH297</f>
        <v>101.02868392415382</v>
      </c>
      <c r="AN297" s="6">
        <v>294</v>
      </c>
      <c r="AO297" s="6">
        <f>[1]节奏总纲!BA297</f>
        <v>45.289003637726246</v>
      </c>
      <c r="AP297" s="6">
        <f>[1]节奏总纲!BB297</f>
        <v>46.802171607563338</v>
      </c>
      <c r="AQ297" s="6">
        <f>[1]节奏总纲!BC297</f>
        <v>48.747988747548945</v>
      </c>
      <c r="AR297" s="6">
        <f>[1]节奏总纲!BD297</f>
        <v>51.493031550542263</v>
      </c>
      <c r="AS297" s="6">
        <f>[1]节奏总纲!BE297</f>
        <v>56.210182091533035</v>
      </c>
    </row>
    <row r="298" spans="17:45" x14ac:dyDescent="0.2">
      <c r="Q298" s="6">
        <v>295</v>
      </c>
      <c r="R298" s="6">
        <f>[1]节奏总纲!AD298</f>
        <v>82.091594979242089</v>
      </c>
      <c r="S298" s="6">
        <f>[1]节奏总纲!AE298</f>
        <v>84.182809696436891</v>
      </c>
      <c r="T298" s="6">
        <f>[1]节奏总纲!AF298</f>
        <v>87.126677302821392</v>
      </c>
      <c r="U298" s="6">
        <f>[1]节奏总纲!AG298</f>
        <v>92.171854286329506</v>
      </c>
      <c r="V298" s="6">
        <f>[1]节奏总纲!AH298</f>
        <v>101.07833899530283</v>
      </c>
      <c r="AN298" s="6">
        <v>295</v>
      </c>
      <c r="AO298" s="6">
        <f>[1]节奏总纲!BA298</f>
        <v>45.31132052094835</v>
      </c>
      <c r="AP298" s="6">
        <f>[1]节奏总纲!BB298</f>
        <v>46.826251661086744</v>
      </c>
      <c r="AQ298" s="6">
        <f>[1]节奏总纲!BC298</f>
        <v>48.771917414095107</v>
      </c>
      <c r="AR298" s="6">
        <f>[1]节奏总纲!BD298</f>
        <v>51.516137318461112</v>
      </c>
      <c r="AS298" s="6">
        <f>[1]节奏总纲!BE298</f>
        <v>56.232389840916142</v>
      </c>
    </row>
    <row r="299" spans="17:45" x14ac:dyDescent="0.2">
      <c r="Q299" s="6">
        <v>296</v>
      </c>
      <c r="R299" s="6">
        <f>[1]节奏总纲!AD299</f>
        <v>82.138974442593963</v>
      </c>
      <c r="S299" s="6">
        <f>[1]节奏总纲!AE299</f>
        <v>84.23168240723723</v>
      </c>
      <c r="T299" s="6">
        <f>[1]节奏总纲!AF299</f>
        <v>87.175449058482982</v>
      </c>
      <c r="U299" s="6">
        <f>[1]节奏总纲!AG299</f>
        <v>92.221965243676763</v>
      </c>
      <c r="V299" s="6">
        <f>[1]节奏总纲!AH299</f>
        <v>101.12799406645185</v>
      </c>
      <c r="AN299" s="6">
        <v>296</v>
      </c>
      <c r="AO299" s="6">
        <f>[1]节奏总纲!BA299</f>
        <v>45.333637404170453</v>
      </c>
      <c r="AP299" s="6">
        <f>[1]节奏总纲!BB299</f>
        <v>46.850331714610157</v>
      </c>
      <c r="AQ299" s="6">
        <f>[1]节奏总纲!BC299</f>
        <v>48.795846080641262</v>
      </c>
      <c r="AR299" s="6">
        <f>[1]节奏总纲!BD299</f>
        <v>51.539243086379955</v>
      </c>
      <c r="AS299" s="6">
        <f>[1]节奏总纲!BE299</f>
        <v>56.254597590299248</v>
      </c>
    </row>
    <row r="300" spans="17:45" x14ac:dyDescent="0.2">
      <c r="Q300" s="6">
        <v>297</v>
      </c>
      <c r="R300" s="6">
        <f>[1]节奏总纲!AD300</f>
        <v>82.186353905945836</v>
      </c>
      <c r="S300" s="6">
        <f>[1]节奏总纲!AE300</f>
        <v>84.280555118037555</v>
      </c>
      <c r="T300" s="6">
        <f>[1]节奏总纲!AF300</f>
        <v>87.224220814144587</v>
      </c>
      <c r="U300" s="6">
        <f>[1]节奏总纲!AG300</f>
        <v>92.272076201024021</v>
      </c>
      <c r="V300" s="6">
        <f>[1]节奏总纲!AH300</f>
        <v>101.17764913760085</v>
      </c>
      <c r="AN300" s="6">
        <v>297</v>
      </c>
      <c r="AO300" s="6">
        <f>[1]节奏总纲!BA300</f>
        <v>45.355954287392557</v>
      </c>
      <c r="AP300" s="6">
        <f>[1]节奏总纲!BB300</f>
        <v>46.874411768133562</v>
      </c>
      <c r="AQ300" s="6">
        <f>[1]节奏总纲!BC300</f>
        <v>48.819774747187417</v>
      </c>
      <c r="AR300" s="6">
        <f>[1]节奏总纲!BD300</f>
        <v>51.562348854298804</v>
      </c>
      <c r="AS300" s="6">
        <f>[1]节奏总纲!BE300</f>
        <v>56.276805339682355</v>
      </c>
    </row>
    <row r="301" spans="17:45" x14ac:dyDescent="0.2">
      <c r="Q301" s="6">
        <v>298</v>
      </c>
      <c r="R301" s="6">
        <f>[1]节奏总纲!AD301</f>
        <v>82.23373336929771</v>
      </c>
      <c r="S301" s="6">
        <f>[1]节奏总纲!AE301</f>
        <v>84.329427828837879</v>
      </c>
      <c r="T301" s="6">
        <f>[1]节奏总纲!AF301</f>
        <v>87.272992569806178</v>
      </c>
      <c r="U301" s="6">
        <f>[1]节奏总纲!AG301</f>
        <v>92.322187158371293</v>
      </c>
      <c r="V301" s="6">
        <f>[1]节奏总纲!AH301</f>
        <v>101.22730420874987</v>
      </c>
      <c r="AN301" s="6">
        <v>298</v>
      </c>
      <c r="AO301" s="6">
        <f>[1]节奏总纲!BA301</f>
        <v>45.37827117061466</v>
      </c>
      <c r="AP301" s="6">
        <f>[1]节奏总纲!BB301</f>
        <v>46.898491821656968</v>
      </c>
      <c r="AQ301" s="6">
        <f>[1]节奏总纲!BC301</f>
        <v>48.843703413733579</v>
      </c>
      <c r="AR301" s="6">
        <f>[1]节奏总纲!BD301</f>
        <v>51.585454622217647</v>
      </c>
      <c r="AS301" s="6">
        <f>[1]节奏总纲!BE301</f>
        <v>56.299013089065468</v>
      </c>
    </row>
    <row r="302" spans="17:45" x14ac:dyDescent="0.2">
      <c r="Q302" s="6">
        <v>299</v>
      </c>
      <c r="R302" s="6">
        <f>[1]节奏总纲!AD302</f>
        <v>82.281112832649583</v>
      </c>
      <c r="S302" s="6">
        <f>[1]节奏总纲!AE302</f>
        <v>84.378300539638204</v>
      </c>
      <c r="T302" s="6">
        <f>[1]节奏总纲!AF302</f>
        <v>87.321764325467768</v>
      </c>
      <c r="U302" s="6">
        <f>[1]节奏总纲!AG302</f>
        <v>92.37229811571855</v>
      </c>
      <c r="V302" s="6">
        <f>[1]节奏总纲!AH302</f>
        <v>101.27695927989888</v>
      </c>
      <c r="AN302" s="6">
        <v>299</v>
      </c>
      <c r="AO302" s="6">
        <f>[1]节奏总纲!BA302</f>
        <v>45.400588053836763</v>
      </c>
      <c r="AP302" s="6">
        <f>[1]节奏总纲!BB302</f>
        <v>46.922571875180381</v>
      </c>
      <c r="AQ302" s="6">
        <f>[1]节奏总纲!BC302</f>
        <v>48.867632080279733</v>
      </c>
      <c r="AR302" s="6">
        <f>[1]节奏总纲!BD302</f>
        <v>51.608560390136496</v>
      </c>
      <c r="AS302" s="6">
        <f>[1]节奏总纲!BE302</f>
        <v>56.321220838448575</v>
      </c>
    </row>
    <row r="303" spans="17:45" x14ac:dyDescent="0.2">
      <c r="Q303" s="6">
        <v>300</v>
      </c>
      <c r="R303" s="6">
        <f>[1]节奏总纲!AD303</f>
        <v>82.328492296001457</v>
      </c>
      <c r="S303" s="6">
        <f>[1]节奏总纲!AE303</f>
        <v>84.427173250438543</v>
      </c>
      <c r="T303" s="6">
        <f>[1]节奏总纲!AF303</f>
        <v>87.370536081129359</v>
      </c>
      <c r="U303" s="6">
        <f>[1]节奏总纲!AG303</f>
        <v>92.422409073065808</v>
      </c>
      <c r="V303" s="6">
        <f>[1]节奏总纲!AH303</f>
        <v>101.32661435104789</v>
      </c>
      <c r="AN303" s="6">
        <v>300</v>
      </c>
      <c r="AO303" s="6">
        <f>[1]节奏总纲!BA303</f>
        <v>45.422904937058867</v>
      </c>
      <c r="AP303" s="6">
        <f>[1]节奏总纲!BB303</f>
        <v>46.946651928703787</v>
      </c>
      <c r="AQ303" s="6">
        <f>[1]节奏总纲!BC303</f>
        <v>48.891560746825888</v>
      </c>
      <c r="AR303" s="6">
        <f>[1]节奏总纲!BD303</f>
        <v>51.631666158055346</v>
      </c>
      <c r="AS303" s="6">
        <f>[1]节奏总纲!BE303</f>
        <v>56.343428587831681</v>
      </c>
    </row>
    <row r="304" spans="17:45" x14ac:dyDescent="0.2">
      <c r="Q304" s="6">
        <v>301</v>
      </c>
      <c r="R304" s="6">
        <f>[1]节奏总纲!AD304</f>
        <v>82.375871759353331</v>
      </c>
      <c r="S304" s="6">
        <f>[1]节奏总纲!AE304</f>
        <v>84.476045961238867</v>
      </c>
      <c r="T304" s="6">
        <f>[1]节奏总纲!AF304</f>
        <v>87.419307836790964</v>
      </c>
      <c r="U304" s="6">
        <f>[1]节奏总纲!AG304</f>
        <v>92.472520030413079</v>
      </c>
      <c r="V304" s="6">
        <f>[1]节奏总纲!AH304</f>
        <v>101.3762694221969</v>
      </c>
      <c r="AN304" s="6">
        <v>301</v>
      </c>
      <c r="AO304" s="6">
        <f>[1]节奏总纲!BA304</f>
        <v>45.44522182028097</v>
      </c>
      <c r="AP304" s="6">
        <f>[1]节奏总纲!BB304</f>
        <v>46.9707319822272</v>
      </c>
      <c r="AQ304" s="6">
        <f>[1]节奏总纲!BC304</f>
        <v>48.91548941337205</v>
      </c>
      <c r="AR304" s="6">
        <f>[1]节奏总纲!BD304</f>
        <v>51.654771925974188</v>
      </c>
      <c r="AS304" s="6">
        <f>[1]节奏总纲!BE304</f>
        <v>56.365636337214795</v>
      </c>
    </row>
    <row r="305" spans="17:45" x14ac:dyDescent="0.2">
      <c r="Q305" s="6">
        <v>302</v>
      </c>
      <c r="R305" s="6">
        <f>[1]节奏总纲!AD305</f>
        <v>82.423251222705204</v>
      </c>
      <c r="S305" s="6">
        <f>[1]节奏总纲!AE305</f>
        <v>84.524918672039192</v>
      </c>
      <c r="T305" s="6">
        <f>[1]节奏总纲!AF305</f>
        <v>87.468079592452554</v>
      </c>
      <c r="U305" s="6">
        <f>[1]节奏总纲!AG305</f>
        <v>92.522630987760337</v>
      </c>
      <c r="V305" s="6">
        <f>[1]节奏总纲!AH305</f>
        <v>101.42592449334592</v>
      </c>
      <c r="AN305" s="6">
        <v>302</v>
      </c>
      <c r="AO305" s="6">
        <f>[1]节奏总纲!BA305</f>
        <v>45.467538703503074</v>
      </c>
      <c r="AP305" s="6">
        <f>[1]节奏总纲!BB305</f>
        <v>46.994812035750606</v>
      </c>
      <c r="AQ305" s="6">
        <f>[1]节奏总纲!BC305</f>
        <v>48.939418079918205</v>
      </c>
      <c r="AR305" s="6">
        <f>[1]节奏总纲!BD305</f>
        <v>51.677877693893038</v>
      </c>
      <c r="AS305" s="6">
        <f>[1]节奏总纲!BE305</f>
        <v>56.387844086597902</v>
      </c>
    </row>
    <row r="306" spans="17:45" x14ac:dyDescent="0.2">
      <c r="Q306" s="6">
        <v>303</v>
      </c>
      <c r="R306" s="6">
        <f>[1]节奏总纲!AD306</f>
        <v>82.470630686057078</v>
      </c>
      <c r="S306" s="6">
        <f>[1]节奏总纲!AE306</f>
        <v>84.573791382839516</v>
      </c>
      <c r="T306" s="6">
        <f>[1]节奏总纲!AF306</f>
        <v>87.516851348114145</v>
      </c>
      <c r="U306" s="6">
        <f>[1]节奏总纲!AG306</f>
        <v>92.572741945107595</v>
      </c>
      <c r="V306" s="6">
        <f>[1]节奏总纲!AH306</f>
        <v>101.47557956449492</v>
      </c>
      <c r="AN306" s="6">
        <v>303</v>
      </c>
      <c r="AO306" s="6">
        <f>[1]节奏总纲!BA306</f>
        <v>45.489855586725177</v>
      </c>
      <c r="AP306" s="6">
        <f>[1]节奏总纲!BB306</f>
        <v>47.016308935086101</v>
      </c>
      <c r="AQ306" s="6">
        <f>[1]节奏总纲!BC306</f>
        <v>48.96334674646436</v>
      </c>
      <c r="AR306" s="6">
        <f>[1]节奏总纲!BD306</f>
        <v>51.70098346181188</v>
      </c>
      <c r="AS306" s="6">
        <f>[1]节奏总纲!BE306</f>
        <v>56.410051835981008</v>
      </c>
    </row>
    <row r="307" spans="17:45" x14ac:dyDescent="0.2">
      <c r="Q307" s="6">
        <v>304</v>
      </c>
      <c r="R307" s="6">
        <f>[1]节奏总纲!AD307</f>
        <v>82.518010149408951</v>
      </c>
      <c r="S307" s="6">
        <f>[1]节奏总纲!AE307</f>
        <v>84.622664093639855</v>
      </c>
      <c r="T307" s="6">
        <f>[1]节奏总纲!AF307</f>
        <v>87.565623103775735</v>
      </c>
      <c r="U307" s="6">
        <f>[1]节奏总纲!AG307</f>
        <v>92.622852902454852</v>
      </c>
      <c r="V307" s="6">
        <f>[1]节奏总纲!AH307</f>
        <v>101.52523463564394</v>
      </c>
      <c r="AN307" s="6">
        <v>304</v>
      </c>
      <c r="AO307" s="6">
        <f>[1]节奏总纲!BA307</f>
        <v>45.512172469947281</v>
      </c>
      <c r="AP307" s="6">
        <f>[1]节奏总纲!BB307</f>
        <v>47.037096473408994</v>
      </c>
      <c r="AQ307" s="6">
        <f>[1]节奏总纲!BC307</f>
        <v>48.987275413010522</v>
      </c>
      <c r="AR307" s="6">
        <f>[1]节奏总纲!BD307</f>
        <v>51.72408922973073</v>
      </c>
      <c r="AS307" s="6">
        <f>[1]节奏总纲!BE307</f>
        <v>56.432259585364115</v>
      </c>
    </row>
    <row r="308" spans="17:45" x14ac:dyDescent="0.2">
      <c r="Q308" s="6">
        <v>305</v>
      </c>
      <c r="R308" s="6">
        <f>[1]节奏总纲!AD308</f>
        <v>82.565389612760825</v>
      </c>
      <c r="S308" s="6">
        <f>[1]节奏总纲!AE308</f>
        <v>84.67153680444018</v>
      </c>
      <c r="T308" s="6">
        <f>[1]节奏总纲!AF308</f>
        <v>87.61439485943734</v>
      </c>
      <c r="U308" s="6">
        <f>[1]节奏总纲!AG308</f>
        <v>92.672963859802124</v>
      </c>
      <c r="V308" s="6">
        <f>[1]节奏总纲!AH308</f>
        <v>101.57488970679294</v>
      </c>
      <c r="AN308" s="6">
        <v>305</v>
      </c>
      <c r="AO308" s="6">
        <f>[1]节奏总纲!BA308</f>
        <v>45.534489353169384</v>
      </c>
      <c r="AP308" s="6">
        <f>[1]节奏总纲!BB308</f>
        <v>47.057884011731893</v>
      </c>
      <c r="AQ308" s="6">
        <f>[1]节奏总纲!BC308</f>
        <v>49.009673493801003</v>
      </c>
      <c r="AR308" s="6">
        <f>[1]节奏总纲!BD308</f>
        <v>51.747194997649579</v>
      </c>
      <c r="AS308" s="6">
        <f>[1]节奏总纲!BE308</f>
        <v>56.454467334747228</v>
      </c>
    </row>
    <row r="309" spans="17:45" x14ac:dyDescent="0.2">
      <c r="Q309" s="6">
        <v>306</v>
      </c>
      <c r="R309" s="6">
        <f>[1]节奏总纲!AD309</f>
        <v>82.612769076112698</v>
      </c>
      <c r="S309" s="6">
        <f>[1]节奏总纲!AE309</f>
        <v>84.720409515240505</v>
      </c>
      <c r="T309" s="6">
        <f>[1]节奏总纲!AF309</f>
        <v>87.66316661509893</v>
      </c>
      <c r="U309" s="6">
        <f>[1]节奏总纲!AG309</f>
        <v>92.723074817149381</v>
      </c>
      <c r="V309" s="6">
        <f>[1]节奏总纲!AH309</f>
        <v>101.62454477794196</v>
      </c>
      <c r="AN309" s="6">
        <v>306</v>
      </c>
      <c r="AO309" s="6">
        <f>[1]节奏总纲!BA309</f>
        <v>45.556806236391488</v>
      </c>
      <c r="AP309" s="6">
        <f>[1]节奏总纲!BB309</f>
        <v>47.078671550054786</v>
      </c>
      <c r="AQ309" s="6">
        <f>[1]节奏总纲!BC309</f>
        <v>49.030333272797542</v>
      </c>
      <c r="AR309" s="6">
        <f>[1]节奏总纲!BD309</f>
        <v>51.770300765568422</v>
      </c>
      <c r="AS309" s="6">
        <f>[1]节奏总纲!BE309</f>
        <v>56.476675084130335</v>
      </c>
    </row>
    <row r="310" spans="17:45" x14ac:dyDescent="0.2">
      <c r="Q310" s="6">
        <v>307</v>
      </c>
      <c r="R310" s="6">
        <f>[1]节奏总纲!AD310</f>
        <v>82.660148539464572</v>
      </c>
      <c r="S310" s="6">
        <f>[1]节奏总纲!AE310</f>
        <v>84.769282226040829</v>
      </c>
      <c r="T310" s="6">
        <f>[1]节奏总纲!AF310</f>
        <v>87.711938370760521</v>
      </c>
      <c r="U310" s="6">
        <f>[1]节奏总纲!AG310</f>
        <v>92.773185774496639</v>
      </c>
      <c r="V310" s="6">
        <f>[1]节奏总纲!AH310</f>
        <v>101.67419984909097</v>
      </c>
      <c r="AN310" s="6">
        <v>307</v>
      </c>
      <c r="AO310" s="6">
        <f>[1]节奏总纲!BA310</f>
        <v>45.579123119613591</v>
      </c>
      <c r="AP310" s="6">
        <f>[1]节奏总纲!BB310</f>
        <v>47.099459088377678</v>
      </c>
      <c r="AQ310" s="6">
        <f>[1]节奏总纲!BC310</f>
        <v>49.05099305179408</v>
      </c>
      <c r="AR310" s="6">
        <f>[1]节奏总纲!BD310</f>
        <v>51.793406533487271</v>
      </c>
      <c r="AS310" s="6">
        <f>[1]节奏总纲!BE310</f>
        <v>56.498882833513441</v>
      </c>
    </row>
    <row r="311" spans="17:45" x14ac:dyDescent="0.2">
      <c r="Q311" s="6">
        <v>308</v>
      </c>
      <c r="R311" s="6">
        <f>[1]节奏总纲!AD311</f>
        <v>82.707528002816446</v>
      </c>
      <c r="S311" s="6">
        <f>[1]节奏总纲!AE311</f>
        <v>84.818154936841154</v>
      </c>
      <c r="T311" s="6">
        <f>[1]节奏总纲!AF311</f>
        <v>87.760710126422126</v>
      </c>
      <c r="U311" s="6">
        <f>[1]节奏总纲!AG311</f>
        <v>92.823296731843911</v>
      </c>
      <c r="V311" s="6">
        <f>[1]节奏总纲!AH311</f>
        <v>101.72385492023999</v>
      </c>
      <c r="AN311" s="6">
        <v>308</v>
      </c>
      <c r="AO311" s="6">
        <f>[1]节奏总纲!BA311</f>
        <v>45.601440002835695</v>
      </c>
      <c r="AP311" s="6">
        <f>[1]节奏总纲!BB311</f>
        <v>47.12024662670057</v>
      </c>
      <c r="AQ311" s="6">
        <f>[1]节奏总纲!BC311</f>
        <v>49.071652830790612</v>
      </c>
      <c r="AR311" s="6">
        <f>[1]节奏总纲!BD311</f>
        <v>51.816512301406114</v>
      </c>
      <c r="AS311" s="6">
        <f>[1]节奏总纲!BE311</f>
        <v>56.521090582896548</v>
      </c>
    </row>
    <row r="312" spans="17:45" x14ac:dyDescent="0.2">
      <c r="Q312" s="6">
        <v>309</v>
      </c>
      <c r="R312" s="6">
        <f>[1]节奏总纲!AD312</f>
        <v>82.754907466168319</v>
      </c>
      <c r="S312" s="6">
        <f>[1]节奏总纲!AE312</f>
        <v>84.867027647641493</v>
      </c>
      <c r="T312" s="6">
        <f>[1]节奏总纲!AF312</f>
        <v>87.809481882083716</v>
      </c>
      <c r="U312" s="6">
        <f>[1]节奏总纲!AG312</f>
        <v>92.873407689191168</v>
      </c>
      <c r="V312" s="6">
        <f>[1]节奏总纲!AH312</f>
        <v>101.77350999138899</v>
      </c>
      <c r="AN312" s="6">
        <v>309</v>
      </c>
      <c r="AO312" s="6">
        <f>[1]节奏总纲!BA312</f>
        <v>45.623756886057798</v>
      </c>
      <c r="AP312" s="6">
        <f>[1]节奏总纲!BB312</f>
        <v>47.14103416502347</v>
      </c>
      <c r="AQ312" s="6">
        <f>[1]节奏总纲!BC312</f>
        <v>49.09231260978715</v>
      </c>
      <c r="AR312" s="6">
        <f>[1]节奏总纲!BD312</f>
        <v>51.839618069324963</v>
      </c>
      <c r="AS312" s="6">
        <f>[1]节奏总纲!BE312</f>
        <v>56.543298332279662</v>
      </c>
    </row>
    <row r="313" spans="17:45" x14ac:dyDescent="0.2">
      <c r="Q313" s="6">
        <v>310</v>
      </c>
      <c r="R313" s="6">
        <f>[1]节奏总纲!AD313</f>
        <v>82.802286929520193</v>
      </c>
      <c r="S313" s="6">
        <f>[1]节奏总纲!AE313</f>
        <v>84.915900358441817</v>
      </c>
      <c r="T313" s="6">
        <f>[1]节奏总纲!AF313</f>
        <v>87.858253637745307</v>
      </c>
      <c r="U313" s="6">
        <f>[1]节奏总纲!AG313</f>
        <v>92.923518646538426</v>
      </c>
      <c r="V313" s="6">
        <f>[1]节奏总纲!AH313</f>
        <v>101.82316506253801</v>
      </c>
      <c r="AN313" s="6">
        <v>310</v>
      </c>
      <c r="AO313" s="6">
        <f>[1]节奏总纲!BA313</f>
        <v>45.646073769279901</v>
      </c>
      <c r="AP313" s="6">
        <f>[1]节奏总纲!BB313</f>
        <v>47.161821703346362</v>
      </c>
      <c r="AQ313" s="6">
        <f>[1]节奏总纲!BC313</f>
        <v>49.112972388783689</v>
      </c>
      <c r="AR313" s="6">
        <f>[1]节奏总纲!BD313</f>
        <v>51.862723837243806</v>
      </c>
      <c r="AS313" s="6">
        <f>[1]节奏总纲!BE313</f>
        <v>56.565506081662768</v>
      </c>
    </row>
    <row r="314" spans="17:45" x14ac:dyDescent="0.2">
      <c r="Q314" s="6">
        <v>311</v>
      </c>
      <c r="R314" s="6">
        <f>[1]节奏总纲!AD314</f>
        <v>82.849666392872066</v>
      </c>
      <c r="S314" s="6">
        <f>[1]节奏总纲!AE314</f>
        <v>84.964773069242142</v>
      </c>
      <c r="T314" s="6">
        <f>[1]节奏总纲!AF314</f>
        <v>87.907025393406897</v>
      </c>
      <c r="U314" s="6">
        <f>[1]节奏总纲!AG314</f>
        <v>92.973629603885698</v>
      </c>
      <c r="V314" s="6">
        <f>[1]节奏总纲!AH314</f>
        <v>101.87282013368701</v>
      </c>
      <c r="AN314" s="6">
        <v>311</v>
      </c>
      <c r="AO314" s="6">
        <f>[1]节奏总纲!BA314</f>
        <v>45.668390652502012</v>
      </c>
      <c r="AP314" s="6">
        <f>[1]节奏总纲!BB314</f>
        <v>47.182609241669255</v>
      </c>
      <c r="AQ314" s="6">
        <f>[1]节奏总纲!BC314</f>
        <v>49.133632167780227</v>
      </c>
      <c r="AR314" s="6">
        <f>[1]节奏总纲!BD314</f>
        <v>51.885829605162655</v>
      </c>
      <c r="AS314" s="6">
        <f>[1]节奏总纲!BE314</f>
        <v>56.587713831045875</v>
      </c>
    </row>
    <row r="315" spans="17:45" x14ac:dyDescent="0.2">
      <c r="Q315" s="6">
        <v>312</v>
      </c>
      <c r="R315" s="6">
        <f>[1]节奏总纲!AD315</f>
        <v>82.89704585622394</v>
      </c>
      <c r="S315" s="6">
        <f>[1]节奏总纲!AE315</f>
        <v>85.012531647506819</v>
      </c>
      <c r="T315" s="6">
        <f>[1]节奏总纲!AF315</f>
        <v>87.955797149068502</v>
      </c>
      <c r="U315" s="6">
        <f>[1]节奏总纲!AG315</f>
        <v>93.022367647203353</v>
      </c>
      <c r="V315" s="6">
        <f>[1]节奏总纲!AH315</f>
        <v>101.92247520483603</v>
      </c>
      <c r="AN315" s="6">
        <v>312</v>
      </c>
      <c r="AO315" s="6">
        <f>[1]节奏总纲!BA315</f>
        <v>45.690707535724115</v>
      </c>
      <c r="AP315" s="6">
        <f>[1]节奏总纲!BB315</f>
        <v>47.203396779992147</v>
      </c>
      <c r="AQ315" s="6">
        <f>[1]节奏总纲!BC315</f>
        <v>49.154291946776759</v>
      </c>
      <c r="AR315" s="6">
        <f>[1]节奏总纲!BD315</f>
        <v>51.908935373081505</v>
      </c>
      <c r="AS315" s="6">
        <f>[1]节奏总纲!BE315</f>
        <v>56.609921580428981</v>
      </c>
    </row>
    <row r="316" spans="17:45" x14ac:dyDescent="0.2">
      <c r="Q316" s="6">
        <v>313</v>
      </c>
      <c r="R316" s="6">
        <f>[1]节奏总纲!AD316</f>
        <v>82.944425319575814</v>
      </c>
      <c r="S316" s="6">
        <f>[1]节奏总纲!AE316</f>
        <v>85.057414064088832</v>
      </c>
      <c r="T316" s="6">
        <f>[1]节奏总纲!AF316</f>
        <v>88.004756197276762</v>
      </c>
      <c r="U316" s="6">
        <f>[1]节奏总纲!AG316</f>
        <v>93.069580693431178</v>
      </c>
      <c r="V316" s="6">
        <f>[1]节奏总纲!AH316</f>
        <v>101.97213027598504</v>
      </c>
      <c r="AN316" s="6">
        <v>313</v>
      </c>
      <c r="AO316" s="6">
        <f>[1]节奏总纲!BA316</f>
        <v>45.713024418946219</v>
      </c>
      <c r="AP316" s="6">
        <f>[1]节奏总纲!BB316</f>
        <v>47.224184318315039</v>
      </c>
      <c r="AQ316" s="6">
        <f>[1]节奏总纲!BC316</f>
        <v>49.174951725773298</v>
      </c>
      <c r="AR316" s="6">
        <f>[1]节奏总纲!BD316</f>
        <v>51.932041141000347</v>
      </c>
      <c r="AS316" s="6">
        <f>[1]节奏总纲!BE316</f>
        <v>56.632129329812095</v>
      </c>
    </row>
    <row r="317" spans="17:45" x14ac:dyDescent="0.2">
      <c r="Q317" s="6">
        <v>314</v>
      </c>
      <c r="R317" s="6">
        <f>[1]节奏总纲!AD317</f>
        <v>82.991804782927687</v>
      </c>
      <c r="S317" s="6">
        <f>[1]节奏总纲!AE317</f>
        <v>85.10229648067083</v>
      </c>
      <c r="T317" s="6">
        <f>[1]节奏总纲!AF317</f>
        <v>88.05552724748766</v>
      </c>
      <c r="U317" s="6">
        <f>[1]节奏总纲!AG317</f>
        <v>93.116793739659002</v>
      </c>
      <c r="V317" s="6">
        <f>[1]节奏总纲!AH317</f>
        <v>102.01969836502204</v>
      </c>
      <c r="AN317" s="6">
        <v>314</v>
      </c>
      <c r="AO317" s="6">
        <f>[1]节奏总纲!BA317</f>
        <v>45.735341302168322</v>
      </c>
      <c r="AP317" s="6">
        <f>[1]节奏总纲!BB317</f>
        <v>47.244971856637939</v>
      </c>
      <c r="AQ317" s="6">
        <f>[1]节奏总纲!BC317</f>
        <v>49.195611504769836</v>
      </c>
      <c r="AR317" s="6">
        <f>[1]节奏总纲!BD317</f>
        <v>51.955146908919197</v>
      </c>
      <c r="AS317" s="6">
        <f>[1]节奏总纲!BE317</f>
        <v>56.654337079195201</v>
      </c>
    </row>
    <row r="318" spans="17:45" x14ac:dyDescent="0.2">
      <c r="Q318" s="6">
        <v>315</v>
      </c>
      <c r="R318" s="6">
        <f>[1]节奏总纲!AD318</f>
        <v>83.03656019452734</v>
      </c>
      <c r="S318" s="6">
        <f>[1]节奏总纲!AE318</f>
        <v>85.147178897252829</v>
      </c>
      <c r="T318" s="6">
        <f>[1]节奏总纲!AF318</f>
        <v>88.106298297698572</v>
      </c>
      <c r="U318" s="6">
        <f>[1]节奏总纲!AG318</f>
        <v>93.164006785886826</v>
      </c>
      <c r="V318" s="6">
        <f>[1]节奏总纲!AH318</f>
        <v>102.06459660376342</v>
      </c>
      <c r="AN318" s="6">
        <v>315</v>
      </c>
      <c r="AO318" s="6">
        <f>[1]节奏总纲!BA318</f>
        <v>45.757658185390426</v>
      </c>
      <c r="AP318" s="6">
        <f>[1]节奏总纲!BB318</f>
        <v>47.265759394960831</v>
      </c>
      <c r="AQ318" s="6">
        <f>[1]节奏总纲!BC318</f>
        <v>49.216271283766375</v>
      </c>
      <c r="AR318" s="6">
        <f>[1]节奏总纲!BD318</f>
        <v>51.978252676838039</v>
      </c>
      <c r="AS318" s="6">
        <f>[1]节奏总纲!BE318</f>
        <v>56.676544828578308</v>
      </c>
    </row>
    <row r="319" spans="17:45" x14ac:dyDescent="0.2">
      <c r="Q319" s="6">
        <v>316</v>
      </c>
      <c r="R319" s="6">
        <f>[1]节奏总纲!AD319</f>
        <v>83.080766796955942</v>
      </c>
      <c r="S319" s="6">
        <f>[1]节奏总纲!AE319</f>
        <v>85.192061313834827</v>
      </c>
      <c r="T319" s="6">
        <f>[1]节奏总纲!AF319</f>
        <v>88.15706934790947</v>
      </c>
      <c r="U319" s="6">
        <f>[1]节奏总纲!AG319</f>
        <v>93.211219832114651</v>
      </c>
      <c r="V319" s="6">
        <f>[1]节奏总纲!AH319</f>
        <v>102.1094948425048</v>
      </c>
      <c r="AN319" s="6">
        <v>316</v>
      </c>
      <c r="AO319" s="6">
        <f>[1]节奏总纲!BA319</f>
        <v>45.779975068612529</v>
      </c>
      <c r="AP319" s="6">
        <f>[1]节奏总纲!BB319</f>
        <v>47.286546933283724</v>
      </c>
      <c r="AQ319" s="6">
        <f>[1]节奏总纲!BC319</f>
        <v>49.236931062762913</v>
      </c>
      <c r="AR319" s="6">
        <f>[1]节奏总纲!BD319</f>
        <v>52.001173105835825</v>
      </c>
      <c r="AS319" s="6">
        <f>[1]节奏总纲!BE319</f>
        <v>56.698752577961415</v>
      </c>
    </row>
    <row r="320" spans="17:45" x14ac:dyDescent="0.2">
      <c r="Q320" s="6">
        <v>317</v>
      </c>
      <c r="R320" s="6">
        <f>[1]节奏总纲!AD320</f>
        <v>83.124973399384558</v>
      </c>
      <c r="S320" s="6">
        <f>[1]节奏总纲!AE320</f>
        <v>85.236943730416826</v>
      </c>
      <c r="T320" s="6">
        <f>[1]节奏总纲!AF320</f>
        <v>88.207840398120382</v>
      </c>
      <c r="U320" s="6">
        <f>[1]节奏总纲!AG320</f>
        <v>93.258432878342475</v>
      </c>
      <c r="V320" s="6">
        <f>[1]节奏总纲!AH320</f>
        <v>102.15439308124618</v>
      </c>
      <c r="AN320" s="6">
        <v>317</v>
      </c>
      <c r="AO320" s="6">
        <f>[1]节奏总纲!BA320</f>
        <v>45.802291951834633</v>
      </c>
      <c r="AP320" s="6">
        <f>[1]节奏总纲!BB320</f>
        <v>47.307334471606616</v>
      </c>
      <c r="AQ320" s="6">
        <f>[1]节奏总纲!BC320</f>
        <v>49.257590841759445</v>
      </c>
      <c r="AR320" s="6">
        <f>[1]节奏总纲!BD320</f>
        <v>52.021126446631868</v>
      </c>
      <c r="AS320" s="6">
        <f>[1]节奏总纲!BE320</f>
        <v>56.720960327344528</v>
      </c>
    </row>
    <row r="321" spans="17:45" x14ac:dyDescent="0.2">
      <c r="Q321" s="6">
        <v>318</v>
      </c>
      <c r="R321" s="6">
        <f>[1]节奏总纲!AD321</f>
        <v>83.16918000181316</v>
      </c>
      <c r="S321" s="6">
        <f>[1]节奏总纲!AE321</f>
        <v>85.281826146998839</v>
      </c>
      <c r="T321" s="6">
        <f>[1]节奏总纲!AF321</f>
        <v>88.258611448331294</v>
      </c>
      <c r="U321" s="6">
        <f>[1]节奏总纲!AG321</f>
        <v>93.3056459245703</v>
      </c>
      <c r="V321" s="6">
        <f>[1]节奏总纲!AH321</f>
        <v>102.19929131998755</v>
      </c>
      <c r="AN321" s="6">
        <v>318</v>
      </c>
      <c r="AO321" s="6">
        <f>[1]节奏总纲!BA321</f>
        <v>45.824608835056736</v>
      </c>
      <c r="AP321" s="6">
        <f>[1]节奏总纲!BB321</f>
        <v>47.328122009929508</v>
      </c>
      <c r="AQ321" s="6">
        <f>[1]节奏总纲!BC321</f>
        <v>49.278250620755983</v>
      </c>
      <c r="AR321" s="6">
        <f>[1]节奏总纲!BD321</f>
        <v>52.041079787427918</v>
      </c>
      <c r="AS321" s="6">
        <f>[1]节奏总纲!BE321</f>
        <v>56.743168076727635</v>
      </c>
    </row>
    <row r="322" spans="17:45" x14ac:dyDescent="0.2">
      <c r="Q322" s="6">
        <v>319</v>
      </c>
      <c r="R322" s="6">
        <f>[1]节奏总纲!AD322</f>
        <v>83.213386604241776</v>
      </c>
      <c r="S322" s="6">
        <f>[1]节奏总纲!AE322</f>
        <v>85.326708563580837</v>
      </c>
      <c r="T322" s="6">
        <f>[1]节奏总纲!AF322</f>
        <v>88.309382498542192</v>
      </c>
      <c r="U322" s="6">
        <f>[1]节奏总纲!AG322</f>
        <v>93.352858970798124</v>
      </c>
      <c r="V322" s="6">
        <f>[1]节奏总纲!AH322</f>
        <v>102.24418955872893</v>
      </c>
      <c r="AN322" s="6">
        <v>319</v>
      </c>
      <c r="AO322" s="6">
        <f>[1]节奏总纲!BA322</f>
        <v>45.84692571827884</v>
      </c>
      <c r="AP322" s="6">
        <f>[1]节奏总纲!BB322</f>
        <v>47.348909548252408</v>
      </c>
      <c r="AQ322" s="6">
        <f>[1]节奏总纲!BC322</f>
        <v>49.298910399752522</v>
      </c>
      <c r="AR322" s="6">
        <f>[1]节奏总纲!BD322</f>
        <v>52.061033128223968</v>
      </c>
      <c r="AS322" s="6">
        <f>[1]节奏总纲!BE322</f>
        <v>56.765375826110741</v>
      </c>
    </row>
    <row r="323" spans="17:45" x14ac:dyDescent="0.2">
      <c r="Q323" s="6">
        <v>320</v>
      </c>
      <c r="R323" s="6">
        <f>[1]节奏总纲!AD323</f>
        <v>83.257593206670379</v>
      </c>
      <c r="S323" s="6">
        <f>[1]节奏总纲!AE323</f>
        <v>85.371590980162836</v>
      </c>
      <c r="T323" s="6">
        <f>[1]节奏总纲!AF323</f>
        <v>88.360153548753104</v>
      </c>
      <c r="U323" s="6">
        <f>[1]节奏总纲!AG323</f>
        <v>93.400072017025948</v>
      </c>
      <c r="V323" s="6">
        <f>[1]节奏总纲!AH323</f>
        <v>102.28908779747032</v>
      </c>
      <c r="AN323" s="6">
        <v>320</v>
      </c>
      <c r="AO323" s="6">
        <f>[1]节奏总纲!BA323</f>
        <v>45.869242601500943</v>
      </c>
      <c r="AP323" s="6">
        <f>[1]节奏总纲!BB323</f>
        <v>47.3696970865753</v>
      </c>
      <c r="AQ323" s="6">
        <f>[1]节奏总纲!BC323</f>
        <v>49.319570178749061</v>
      </c>
      <c r="AR323" s="6">
        <f>[1]节奏总纲!BD323</f>
        <v>52.080986469020011</v>
      </c>
      <c r="AS323" s="6">
        <f>[1]节奏总纲!BE323</f>
        <v>56.787583575493848</v>
      </c>
    </row>
    <row r="324" spans="17:45" x14ac:dyDescent="0.2">
      <c r="Q324" s="6">
        <v>321</v>
      </c>
      <c r="R324" s="6">
        <f>[1]节奏总纲!AD324</f>
        <v>83.301799809098995</v>
      </c>
      <c r="S324" s="6">
        <f>[1]节奏总纲!AE324</f>
        <v>85.416473396744834</v>
      </c>
      <c r="T324" s="6">
        <f>[1]节奏总纲!AF324</f>
        <v>88.410924598964016</v>
      </c>
      <c r="U324" s="6">
        <f>[1]节奏总纲!AG324</f>
        <v>93.447285063253773</v>
      </c>
      <c r="V324" s="6">
        <f>[1]节奏总纲!AH324</f>
        <v>102.3339860362117</v>
      </c>
      <c r="AN324" s="6">
        <v>321</v>
      </c>
      <c r="AO324" s="6">
        <f>[1]节奏总纲!BA324</f>
        <v>45.891559484723047</v>
      </c>
      <c r="AP324" s="6">
        <f>[1]节奏总纲!BB324</f>
        <v>47.390484624898193</v>
      </c>
      <c r="AQ324" s="6">
        <f>[1]节奏总纲!BC324</f>
        <v>49.340229957745592</v>
      </c>
      <c r="AR324" s="6">
        <f>[1]节奏总纲!BD324</f>
        <v>52.100939809816062</v>
      </c>
      <c r="AS324" s="6">
        <f>[1]节奏总纲!BE324</f>
        <v>56.809791324876961</v>
      </c>
    </row>
    <row r="325" spans="17:45" x14ac:dyDescent="0.2">
      <c r="Q325" s="6">
        <v>322</v>
      </c>
      <c r="R325" s="6">
        <f>[1]节奏总纲!AD325</f>
        <v>83.346006411527597</v>
      </c>
      <c r="S325" s="6">
        <f>[1]节奏总纲!AE325</f>
        <v>85.461355813326847</v>
      </c>
      <c r="T325" s="6">
        <f>[1]节奏总纲!AF325</f>
        <v>88.461695649174914</v>
      </c>
      <c r="U325" s="6">
        <f>[1]节奏总纲!AG325</f>
        <v>93.494498109481597</v>
      </c>
      <c r="V325" s="6">
        <f>[1]节奏总纲!AH325</f>
        <v>102.37888427495307</v>
      </c>
      <c r="AN325" s="6">
        <v>322</v>
      </c>
      <c r="AO325" s="6">
        <f>[1]节奏总纲!BA325</f>
        <v>45.91387636794515</v>
      </c>
      <c r="AP325" s="6">
        <f>[1]节奏总纲!BB325</f>
        <v>47.411272163221085</v>
      </c>
      <c r="AQ325" s="6">
        <f>[1]节奏总纲!BC325</f>
        <v>49.360889736742131</v>
      </c>
      <c r="AR325" s="6">
        <f>[1]节奏总纲!BD325</f>
        <v>52.120893150612112</v>
      </c>
      <c r="AS325" s="6">
        <f>[1]节奏总纲!BE325</f>
        <v>56.831999074260068</v>
      </c>
    </row>
    <row r="326" spans="17:45" x14ac:dyDescent="0.2">
      <c r="Q326" s="6">
        <v>323</v>
      </c>
      <c r="R326" s="6">
        <f>[1]节奏总纲!AD326</f>
        <v>83.390213013956213</v>
      </c>
      <c r="S326" s="6">
        <f>[1]节奏总纲!AE326</f>
        <v>85.506238229908845</v>
      </c>
      <c r="T326" s="6">
        <f>[1]节奏总纲!AF326</f>
        <v>88.512466699385826</v>
      </c>
      <c r="U326" s="6">
        <f>[1]节奏总纲!AG326</f>
        <v>93.541711155709422</v>
      </c>
      <c r="V326" s="6">
        <f>[1]节奏总纲!AH326</f>
        <v>102.42378251369445</v>
      </c>
      <c r="AN326" s="6">
        <v>323</v>
      </c>
      <c r="AO326" s="6">
        <f>[1]节奏总纲!BA326</f>
        <v>45.936193251167253</v>
      </c>
      <c r="AP326" s="6">
        <f>[1]节奏总纲!BB326</f>
        <v>47.432059701543984</v>
      </c>
      <c r="AQ326" s="6">
        <f>[1]节奏总纲!BC326</f>
        <v>49.381549515738669</v>
      </c>
      <c r="AR326" s="6">
        <f>[1]节奏总纲!BD326</f>
        <v>52.140846491408155</v>
      </c>
      <c r="AS326" s="6">
        <f>[1]节奏总纲!BE326</f>
        <v>56.854206823643175</v>
      </c>
    </row>
    <row r="327" spans="17:45" x14ac:dyDescent="0.2">
      <c r="Q327" s="6">
        <v>324</v>
      </c>
      <c r="R327" s="6">
        <f>[1]节奏总纲!AD327</f>
        <v>83.434419616384815</v>
      </c>
      <c r="S327" s="6">
        <f>[1]节奏总纲!AE327</f>
        <v>85.551120646490844</v>
      </c>
      <c r="T327" s="6">
        <f>[1]节奏总纲!AF327</f>
        <v>88.563237749596723</v>
      </c>
      <c r="U327" s="6">
        <f>[1]节奏总纲!AG327</f>
        <v>93.588924201937246</v>
      </c>
      <c r="V327" s="6">
        <f>[1]节奏总纲!AH327</f>
        <v>102.46868075243583</v>
      </c>
      <c r="AN327" s="6">
        <v>324</v>
      </c>
      <c r="AO327" s="6">
        <f>[1]节奏总纲!BA327</f>
        <v>45.958510134389357</v>
      </c>
      <c r="AP327" s="6">
        <f>[1]节奏总纲!BB327</f>
        <v>47.452847239866877</v>
      </c>
      <c r="AQ327" s="6">
        <f>[1]节奏总纲!BC327</f>
        <v>49.402209294735208</v>
      </c>
      <c r="AR327" s="6">
        <f>[1]节奏总纲!BD327</f>
        <v>52.160799832204205</v>
      </c>
      <c r="AS327" s="6">
        <f>[1]节奏总纲!BE327</f>
        <v>56.876414573026281</v>
      </c>
    </row>
    <row r="328" spans="17:45" x14ac:dyDescent="0.2">
      <c r="Q328" s="6">
        <v>325</v>
      </c>
      <c r="R328" s="6">
        <f>[1]节奏总纲!AD328</f>
        <v>83.478626218813432</v>
      </c>
      <c r="S328" s="6">
        <f>[1]节奏总纲!AE328</f>
        <v>85.596003063072843</v>
      </c>
      <c r="T328" s="6">
        <f>[1]节奏总纲!AF328</f>
        <v>88.614008799807635</v>
      </c>
      <c r="U328" s="6">
        <f>[1]节奏总纲!AG328</f>
        <v>93.63613724816507</v>
      </c>
      <c r="V328" s="6">
        <f>[1]节奏总纲!AH328</f>
        <v>102.51357899117721</v>
      </c>
      <c r="AN328" s="6">
        <v>325</v>
      </c>
      <c r="AO328" s="6">
        <f>[1]节奏总纲!BA328</f>
        <v>45.98082701761146</v>
      </c>
      <c r="AP328" s="6">
        <f>[1]节奏总纲!BB328</f>
        <v>47.473634778189769</v>
      </c>
      <c r="AQ328" s="6">
        <f>[1]节奏总纲!BC328</f>
        <v>49.422869073731739</v>
      </c>
      <c r="AR328" s="6">
        <f>[1]节奏总纲!BD328</f>
        <v>52.180753173000248</v>
      </c>
      <c r="AS328" s="6">
        <f>[1]节奏总纲!BE328</f>
        <v>56.898622322409395</v>
      </c>
    </row>
    <row r="329" spans="17:45" x14ac:dyDescent="0.2">
      <c r="Q329" s="6">
        <v>326</v>
      </c>
      <c r="R329" s="6">
        <f>[1]节奏总纲!AD329</f>
        <v>83.522832821242034</v>
      </c>
      <c r="S329" s="6">
        <f>[1]节奏总纲!AE329</f>
        <v>85.640885479654855</v>
      </c>
      <c r="T329" s="6">
        <f>[1]节奏总纲!AF329</f>
        <v>88.664779850018547</v>
      </c>
      <c r="U329" s="6">
        <f>[1]节奏总纲!AG329</f>
        <v>93.683350294392895</v>
      </c>
      <c r="V329" s="6">
        <f>[1]节奏总纲!AH329</f>
        <v>102.55847722991859</v>
      </c>
      <c r="AN329" s="6">
        <v>326</v>
      </c>
      <c r="AO329" s="6">
        <f>[1]节奏总纲!BA329</f>
        <v>46.002713830586146</v>
      </c>
      <c r="AP329" s="6">
        <f>[1]节奏总纲!BB329</f>
        <v>47.494422316512662</v>
      </c>
      <c r="AQ329" s="6">
        <f>[1]节奏总纲!BC329</f>
        <v>49.443528852728278</v>
      </c>
      <c r="AR329" s="6">
        <f>[1]节奏总纲!BD329</f>
        <v>52.200706513796298</v>
      </c>
      <c r="AS329" s="6">
        <f>[1]节奏总纲!BE329</f>
        <v>56.920830071792501</v>
      </c>
    </row>
    <row r="330" spans="17:45" x14ac:dyDescent="0.2">
      <c r="Q330" s="6">
        <v>327</v>
      </c>
      <c r="R330" s="6">
        <f>[1]节奏总纲!AD330</f>
        <v>83.56703942367065</v>
      </c>
      <c r="S330" s="6">
        <f>[1]节奏总纲!AE330</f>
        <v>85.685767896236854</v>
      </c>
      <c r="T330" s="6">
        <f>[1]节奏总纲!AF330</f>
        <v>88.715550900229445</v>
      </c>
      <c r="U330" s="6">
        <f>[1]节奏总纲!AG330</f>
        <v>93.730563340620719</v>
      </c>
      <c r="V330" s="6">
        <f>[1]节奏总纲!AH330</f>
        <v>102.60337546865996</v>
      </c>
      <c r="AN330" s="6">
        <v>327</v>
      </c>
      <c r="AO330" s="6">
        <f>[1]节奏总纲!BA330</f>
        <v>46.021977873404879</v>
      </c>
      <c r="AP330" s="6">
        <f>[1]节奏总纲!BB330</f>
        <v>47.515209854835554</v>
      </c>
      <c r="AQ330" s="6">
        <f>[1]节奏总纲!BC330</f>
        <v>49.464188631724817</v>
      </c>
      <c r="AR330" s="6">
        <f>[1]节奏总纲!BD330</f>
        <v>52.220659854592348</v>
      </c>
      <c r="AS330" s="6">
        <f>[1]节奏总纲!BE330</f>
        <v>56.943037821175608</v>
      </c>
    </row>
    <row r="331" spans="17:45" x14ac:dyDescent="0.2">
      <c r="Q331" s="6">
        <v>328</v>
      </c>
      <c r="R331" s="6">
        <f>[1]节奏总纲!AD331</f>
        <v>83.611246026099252</v>
      </c>
      <c r="S331" s="6">
        <f>[1]节奏总纲!AE331</f>
        <v>85.730650312818852</v>
      </c>
      <c r="T331" s="6">
        <f>[1]节奏总纲!AF331</f>
        <v>88.766321950440357</v>
      </c>
      <c r="U331" s="6">
        <f>[1]节奏总纲!AG331</f>
        <v>93.777776386848544</v>
      </c>
      <c r="V331" s="6">
        <f>[1]节奏总纲!AH331</f>
        <v>102.64827370740134</v>
      </c>
      <c r="AN331" s="6">
        <v>328</v>
      </c>
      <c r="AO331" s="6">
        <f>[1]节奏总纲!BA331</f>
        <v>46.041241916223605</v>
      </c>
      <c r="AP331" s="6">
        <f>[1]节奏总纲!BB331</f>
        <v>47.535997393158453</v>
      </c>
      <c r="AQ331" s="6">
        <f>[1]节奏总纲!BC331</f>
        <v>49.484848410721355</v>
      </c>
      <c r="AR331" s="6">
        <f>[1]节奏总纲!BD331</f>
        <v>52.240613195388391</v>
      </c>
      <c r="AS331" s="6">
        <f>[1]节奏总纲!BE331</f>
        <v>56.965245570558714</v>
      </c>
    </row>
    <row r="332" spans="17:45" x14ac:dyDescent="0.2">
      <c r="Q332" s="6">
        <v>329</v>
      </c>
      <c r="R332" s="6">
        <f>[1]节奏总纲!AD332</f>
        <v>83.655452628527868</v>
      </c>
      <c r="S332" s="6">
        <f>[1]节奏总纲!AE332</f>
        <v>85.775532729400851</v>
      </c>
      <c r="T332" s="6">
        <f>[1]节奏总纲!AF332</f>
        <v>88.817093000651269</v>
      </c>
      <c r="U332" s="6">
        <f>[1]节奏总纲!AG332</f>
        <v>93.824989433076368</v>
      </c>
      <c r="V332" s="6">
        <f>[1]节奏总纲!AH332</f>
        <v>102.69317194614273</v>
      </c>
      <c r="AN332" s="6">
        <v>329</v>
      </c>
      <c r="AO332" s="6">
        <f>[1]节奏总纲!BA332</f>
        <v>46.060505959042331</v>
      </c>
      <c r="AP332" s="6">
        <f>[1]节奏总纲!BB332</f>
        <v>47.556784931481346</v>
      </c>
      <c r="AQ332" s="6">
        <f>[1]节奏总纲!BC332</f>
        <v>49.505508189717887</v>
      </c>
      <c r="AR332" s="6">
        <f>[1]节奏总纲!BD332</f>
        <v>52.260566536184442</v>
      </c>
      <c r="AS332" s="6">
        <f>[1]节奏总纲!BE332</f>
        <v>56.987453319941828</v>
      </c>
    </row>
    <row r="333" spans="17:45" x14ac:dyDescent="0.2">
      <c r="Q333" s="6">
        <v>330</v>
      </c>
      <c r="R333" s="6">
        <f>[1]节奏总纲!AD333</f>
        <v>83.69965923095647</v>
      </c>
      <c r="S333" s="6">
        <f>[1]节奏总纲!AE333</f>
        <v>85.820415145982849</v>
      </c>
      <c r="T333" s="6">
        <f>[1]节奏总纲!AF333</f>
        <v>88.867864050862167</v>
      </c>
      <c r="U333" s="6">
        <f>[1]节奏总纲!AG333</f>
        <v>93.872202479304192</v>
      </c>
      <c r="V333" s="6">
        <f>[1]节奏总纲!AH333</f>
        <v>102.73807018488411</v>
      </c>
      <c r="AN333" s="6">
        <v>330</v>
      </c>
      <c r="AO333" s="6">
        <f>[1]节奏总纲!BA333</f>
        <v>46.079770001861057</v>
      </c>
      <c r="AP333" s="6">
        <f>[1]节奏总纲!BB333</f>
        <v>47.577572469804238</v>
      </c>
      <c r="AQ333" s="6">
        <f>[1]节奏总纲!BC333</f>
        <v>49.526167968714425</v>
      </c>
      <c r="AR333" s="6">
        <f>[1]节奏总纲!BD333</f>
        <v>52.280519876980485</v>
      </c>
      <c r="AS333" s="6">
        <f>[1]节奏总纲!BE333</f>
        <v>57.008345591208631</v>
      </c>
    </row>
    <row r="334" spans="17:45" x14ac:dyDescent="0.2">
      <c r="Q334" s="6">
        <v>331</v>
      </c>
      <c r="R334" s="6">
        <f>[1]节奏总纲!AD334</f>
        <v>83.743865833385087</v>
      </c>
      <c r="S334" s="6">
        <f>[1]节奏总纲!AE334</f>
        <v>85.865297562564862</v>
      </c>
      <c r="T334" s="6">
        <f>[1]节奏总纲!AF334</f>
        <v>88.918635101073079</v>
      </c>
      <c r="U334" s="6">
        <f>[1]节奏总纲!AG334</f>
        <v>93.919415525532017</v>
      </c>
      <c r="V334" s="6">
        <f>[1]节奏总纲!AH334</f>
        <v>102.78296842362549</v>
      </c>
      <c r="AN334" s="6">
        <v>331</v>
      </c>
      <c r="AO334" s="6">
        <f>[1]节奏总纲!BA334</f>
        <v>46.099034044679783</v>
      </c>
      <c r="AP334" s="6">
        <f>[1]节奏总纲!BB334</f>
        <v>47.598360008127131</v>
      </c>
      <c r="AQ334" s="6">
        <f>[1]节奏总纲!BC334</f>
        <v>49.546827747710964</v>
      </c>
      <c r="AR334" s="6">
        <f>[1]节奏总纲!BD334</f>
        <v>52.300473217776535</v>
      </c>
      <c r="AS334" s="6">
        <f>[1]节奏总纲!BE334</f>
        <v>57.027529471561998</v>
      </c>
    </row>
    <row r="335" spans="17:45" x14ac:dyDescent="0.2">
      <c r="Q335" s="6">
        <v>332</v>
      </c>
      <c r="R335" s="6">
        <f>[1]节奏总纲!AD335</f>
        <v>83.788072435813689</v>
      </c>
      <c r="S335" s="6">
        <f>[1]节奏总纲!AE335</f>
        <v>85.910179979146861</v>
      </c>
      <c r="T335" s="6">
        <f>[1]节奏总纲!AF335</f>
        <v>88.969406151283977</v>
      </c>
      <c r="U335" s="6">
        <f>[1]节奏总纲!AG335</f>
        <v>93.966628571759841</v>
      </c>
      <c r="V335" s="6">
        <f>[1]节奏总纲!AH335</f>
        <v>102.82786666236686</v>
      </c>
      <c r="AN335" s="6">
        <v>332</v>
      </c>
      <c r="AO335" s="6">
        <f>[1]节奏总纲!BA335</f>
        <v>46.118298087498509</v>
      </c>
      <c r="AP335" s="6">
        <f>[1]节奏总纲!BB335</f>
        <v>47.619147546450023</v>
      </c>
      <c r="AQ335" s="6">
        <f>[1]节奏总纲!BC335</f>
        <v>49.567487526707502</v>
      </c>
      <c r="AR335" s="6">
        <f>[1]节奏总纲!BD335</f>
        <v>52.320426558572585</v>
      </c>
      <c r="AS335" s="6">
        <f>[1]节奏总纲!BE335</f>
        <v>57.046713351915365</v>
      </c>
    </row>
    <row r="336" spans="17:45" x14ac:dyDescent="0.2">
      <c r="Q336" s="6">
        <v>333</v>
      </c>
      <c r="R336" s="6">
        <f>[1]节奏总纲!AD336</f>
        <v>83.832279038242305</v>
      </c>
      <c r="S336" s="6">
        <f>[1]节奏总纲!AE336</f>
        <v>85.955062395728859</v>
      </c>
      <c r="T336" s="6">
        <f>[1]节奏总纲!AF336</f>
        <v>89.018466905731287</v>
      </c>
      <c r="U336" s="6">
        <f>[1]节奏总纲!AG336</f>
        <v>94.012923283729691</v>
      </c>
      <c r="V336" s="6">
        <f>[1]节奏总纲!AH336</f>
        <v>102.87276490110824</v>
      </c>
      <c r="AN336" s="6">
        <v>333</v>
      </c>
      <c r="AO336" s="6">
        <f>[1]节奏总纲!BA336</f>
        <v>46.137562130317242</v>
      </c>
      <c r="AP336" s="6">
        <f>[1]节奏总纲!BB336</f>
        <v>47.639935084772922</v>
      </c>
      <c r="AQ336" s="6">
        <f>[1]节奏总纲!BC336</f>
        <v>49.588147305704041</v>
      </c>
      <c r="AR336" s="6">
        <f>[1]节奏总纲!BD336</f>
        <v>52.340379899368628</v>
      </c>
      <c r="AS336" s="6">
        <f>[1]节奏总纲!BE336</f>
        <v>57.065897232268732</v>
      </c>
    </row>
    <row r="337" spans="17:45" x14ac:dyDescent="0.2">
      <c r="Q337" s="6">
        <v>334</v>
      </c>
      <c r="R337" s="6">
        <f>[1]节奏总纲!AD337</f>
        <v>83.876485640670907</v>
      </c>
      <c r="S337" s="6">
        <f>[1]节奏总纲!AE337</f>
        <v>85.999944812310858</v>
      </c>
      <c r="T337" s="6">
        <f>[1]节奏总纲!AF337</f>
        <v>89.064934410075779</v>
      </c>
      <c r="U337" s="6">
        <f>[1]节奏总纲!AG337</f>
        <v>94.057003939090123</v>
      </c>
      <c r="V337" s="6">
        <f>[1]节奏总纲!AH337</f>
        <v>102.91766313984962</v>
      </c>
      <c r="AN337" s="6">
        <v>334</v>
      </c>
      <c r="AO337" s="6">
        <f>[1]节奏总纲!BA337</f>
        <v>46.156826173135968</v>
      </c>
      <c r="AP337" s="6">
        <f>[1]节奏总纲!BB337</f>
        <v>47.660722623095815</v>
      </c>
      <c r="AQ337" s="6">
        <f>[1]节奏总纲!BC337</f>
        <v>49.608807084700572</v>
      </c>
      <c r="AR337" s="6">
        <f>[1]节奏总纲!BD337</f>
        <v>52.360333240164678</v>
      </c>
      <c r="AS337" s="6">
        <f>[1]节奏总纲!BE337</f>
        <v>57.085081112622099</v>
      </c>
    </row>
    <row r="338" spans="17:45" x14ac:dyDescent="0.2">
      <c r="Q338" s="6">
        <v>335</v>
      </c>
      <c r="R338" s="6">
        <f>[1]节奏总纲!AD338</f>
        <v>83.920692243099523</v>
      </c>
      <c r="S338" s="6">
        <f>[1]节奏总纲!AE338</f>
        <v>86.041129946887025</v>
      </c>
      <c r="T338" s="6">
        <f>[1]节奏总纲!AF338</f>
        <v>89.11140191442027</v>
      </c>
      <c r="U338" s="6">
        <f>[1]节奏总纲!AG338</f>
        <v>94.101084594450555</v>
      </c>
      <c r="V338" s="6">
        <f>[1]节奏总纲!AH338</f>
        <v>102.962561378591</v>
      </c>
      <c r="AN338" s="6">
        <v>335</v>
      </c>
      <c r="AO338" s="6">
        <f>[1]节奏总纲!BA338</f>
        <v>46.176090215954694</v>
      </c>
      <c r="AP338" s="6">
        <f>[1]节奏总纲!BB338</f>
        <v>47.681510161418707</v>
      </c>
      <c r="AQ338" s="6">
        <f>[1]节奏总纲!BC338</f>
        <v>49.629466863697111</v>
      </c>
      <c r="AR338" s="6">
        <f>[1]节奏总纲!BD338</f>
        <v>52.380286580960728</v>
      </c>
      <c r="AS338" s="6">
        <f>[1]节奏总纲!BE338</f>
        <v>57.104264992975466</v>
      </c>
    </row>
    <row r="339" spans="17:45" x14ac:dyDescent="0.2">
      <c r="Q339" s="6">
        <v>336</v>
      </c>
      <c r="R339" s="6">
        <f>[1]节奏总纲!AD339</f>
        <v>83.964898845528126</v>
      </c>
      <c r="S339" s="6">
        <f>[1]节奏总纲!AE339</f>
        <v>86.082310529666103</v>
      </c>
      <c r="T339" s="6">
        <f>[1]节奏总纲!AF339</f>
        <v>89.157869418764761</v>
      </c>
      <c r="U339" s="6">
        <f>[1]节奏总纲!AG339</f>
        <v>94.145165249810972</v>
      </c>
      <c r="V339" s="6">
        <f>[1]节奏总纲!AH339</f>
        <v>103.00673656424885</v>
      </c>
      <c r="AN339" s="6">
        <v>336</v>
      </c>
      <c r="AO339" s="6">
        <f>[1]节奏总纲!BA339</f>
        <v>46.19535425877342</v>
      </c>
      <c r="AP339" s="6">
        <f>[1]节奏总纲!BB339</f>
        <v>47.7022976997416</v>
      </c>
      <c r="AQ339" s="6">
        <f>[1]节奏总纲!BC339</f>
        <v>49.65012664269365</v>
      </c>
      <c r="AR339" s="6">
        <f>[1]节奏总纲!BD339</f>
        <v>52.400239921756771</v>
      </c>
      <c r="AS339" s="6">
        <f>[1]节奏总纲!BE339</f>
        <v>57.123448873328833</v>
      </c>
    </row>
    <row r="340" spans="17:45" x14ac:dyDescent="0.2">
      <c r="Q340" s="6">
        <v>337</v>
      </c>
      <c r="R340" s="6">
        <f>[1]节奏总纲!AD340</f>
        <v>84.008495683346354</v>
      </c>
      <c r="S340" s="6">
        <f>[1]节奏总纲!AE340</f>
        <v>86.12349111244518</v>
      </c>
      <c r="T340" s="6">
        <f>[1]节奏总纲!AF340</f>
        <v>89.204336923109267</v>
      </c>
      <c r="U340" s="6">
        <f>[1]节奏总纲!AG340</f>
        <v>94.189245905171404</v>
      </c>
      <c r="V340" s="6">
        <f>[1]节奏总纲!AH340</f>
        <v>103.04728286259964</v>
      </c>
      <c r="AN340" s="6">
        <v>337</v>
      </c>
      <c r="AO340" s="6">
        <f>[1]节奏总纲!BA340</f>
        <v>46.214618301592147</v>
      </c>
      <c r="AP340" s="6">
        <f>[1]节奏总纲!BB340</f>
        <v>47.723085238064499</v>
      </c>
      <c r="AQ340" s="6">
        <f>[1]节奏总纲!BC340</f>
        <v>49.670786421690188</v>
      </c>
      <c r="AR340" s="6">
        <f>[1]节奏总纲!BD340</f>
        <v>52.420193262552822</v>
      </c>
      <c r="AS340" s="6">
        <f>[1]节奏总纲!BE340</f>
        <v>57.1426327536822</v>
      </c>
    </row>
    <row r="341" spans="17:45" x14ac:dyDescent="0.2">
      <c r="Q341" s="6">
        <v>338</v>
      </c>
      <c r="R341" s="6">
        <f>[1]节奏总纲!AD341</f>
        <v>84.049741901856009</v>
      </c>
      <c r="S341" s="6">
        <f>[1]节奏总纲!AE341</f>
        <v>86.164671695224243</v>
      </c>
      <c r="T341" s="6">
        <f>[1]节奏总纲!AF341</f>
        <v>89.250804427453758</v>
      </c>
      <c r="U341" s="6">
        <f>[1]节奏总纲!AG341</f>
        <v>94.233326560531836</v>
      </c>
      <c r="V341" s="6">
        <f>[1]节奏总纲!AH341</f>
        <v>103.08782916095045</v>
      </c>
      <c r="AN341" s="6">
        <v>338</v>
      </c>
      <c r="AO341" s="6">
        <f>[1]节奏总纲!BA341</f>
        <v>46.23388234441088</v>
      </c>
      <c r="AP341" s="6">
        <f>[1]节奏总纲!BB341</f>
        <v>47.743872776387391</v>
      </c>
      <c r="AQ341" s="6">
        <f>[1]节奏总纲!BC341</f>
        <v>49.69144620068672</v>
      </c>
      <c r="AR341" s="6">
        <f>[1]节奏总纲!BD341</f>
        <v>52.440146603348865</v>
      </c>
      <c r="AS341" s="6">
        <f>[1]节奏总纲!BE341</f>
        <v>57.161816634035567</v>
      </c>
    </row>
    <row r="342" spans="17:45" x14ac:dyDescent="0.2">
      <c r="Q342" s="6">
        <v>339</v>
      </c>
      <c r="R342" s="6">
        <f>[1]节奏总纲!AD342</f>
        <v>84.090988120365651</v>
      </c>
      <c r="S342" s="6">
        <f>[1]节奏总纲!AE342</f>
        <v>86.20585227800332</v>
      </c>
      <c r="T342" s="6">
        <f>[1]节奏总纲!AF342</f>
        <v>89.29727193179825</v>
      </c>
      <c r="U342" s="6">
        <f>[1]节奏总纲!AG342</f>
        <v>94.277407215892268</v>
      </c>
      <c r="V342" s="6">
        <f>[1]节奏总纲!AH342</f>
        <v>103.12837545930124</v>
      </c>
      <c r="AN342" s="6">
        <v>339</v>
      </c>
      <c r="AO342" s="6">
        <f>[1]节奏总纲!BA342</f>
        <v>46.253146387229606</v>
      </c>
      <c r="AP342" s="6">
        <f>[1]节奏总纲!BB342</f>
        <v>47.764660314710284</v>
      </c>
      <c r="AQ342" s="6">
        <f>[1]节奏总纲!BC342</f>
        <v>49.712105979683258</v>
      </c>
      <c r="AR342" s="6">
        <f>[1]节奏总纲!BD342</f>
        <v>52.460099944144915</v>
      </c>
      <c r="AS342" s="6">
        <f>[1]节奏总纲!BE342</f>
        <v>57.181000514388934</v>
      </c>
    </row>
    <row r="343" spans="17:45" x14ac:dyDescent="0.2">
      <c r="Q343" s="6">
        <v>340</v>
      </c>
      <c r="R343" s="6">
        <f>[1]节奏总纲!AD343</f>
        <v>84.132234338875293</v>
      </c>
      <c r="S343" s="6">
        <f>[1]节奏总纲!AE343</f>
        <v>86.247032860782397</v>
      </c>
      <c r="T343" s="6">
        <f>[1]节奏总纲!AF343</f>
        <v>89.343739436142741</v>
      </c>
      <c r="U343" s="6">
        <f>[1]节奏总纲!AG343</f>
        <v>94.3214878712527</v>
      </c>
      <c r="V343" s="6">
        <f>[1]节奏总纲!AH343</f>
        <v>103.16892175765203</v>
      </c>
      <c r="AN343" s="6">
        <v>340</v>
      </c>
      <c r="AO343" s="6">
        <f>[1]节奏总纲!BA343</f>
        <v>46.272410430048332</v>
      </c>
      <c r="AP343" s="6">
        <f>[1]节奏总纲!BB343</f>
        <v>47.785447853033176</v>
      </c>
      <c r="AQ343" s="6">
        <f>[1]节奏总纲!BC343</f>
        <v>49.732765758679797</v>
      </c>
      <c r="AR343" s="6">
        <f>[1]节奏总纲!BD343</f>
        <v>52.480053284940965</v>
      </c>
      <c r="AS343" s="6">
        <f>[1]节奏总纲!BE343</f>
        <v>57.200184394742301</v>
      </c>
    </row>
    <row r="344" spans="17:45" x14ac:dyDescent="0.2">
      <c r="Q344" s="6">
        <v>341</v>
      </c>
      <c r="R344" s="6">
        <f>[1]节奏总纲!AD344</f>
        <v>84.173480557384934</v>
      </c>
      <c r="S344" s="6">
        <f>[1]节奏总纲!AE344</f>
        <v>86.288213443561474</v>
      </c>
      <c r="T344" s="6">
        <f>[1]节奏总纲!AF344</f>
        <v>89.390206940487232</v>
      </c>
      <c r="U344" s="6">
        <f>[1]节奏总纲!AG344</f>
        <v>94.365568526613131</v>
      </c>
      <c r="V344" s="6">
        <f>[1]节奏总纲!AH344</f>
        <v>103.20946805600283</v>
      </c>
      <c r="AN344" s="6">
        <v>341</v>
      </c>
      <c r="AO344" s="6">
        <f>[1]节奏总纲!BA344</f>
        <v>46.291674472867058</v>
      </c>
      <c r="AP344" s="6">
        <f>[1]节奏总纲!BB344</f>
        <v>47.806235391356068</v>
      </c>
      <c r="AQ344" s="6">
        <f>[1]节奏总纲!BC344</f>
        <v>49.753425537676335</v>
      </c>
      <c r="AR344" s="6">
        <f>[1]节奏总纲!BD344</f>
        <v>52.500006625737008</v>
      </c>
      <c r="AS344" s="6">
        <f>[1]节奏总纲!BE344</f>
        <v>57.219368275095675</v>
      </c>
    </row>
    <row r="345" spans="17:45" x14ac:dyDescent="0.2">
      <c r="Q345" s="6">
        <v>342</v>
      </c>
      <c r="R345" s="6">
        <f>[1]节奏总纲!AD345</f>
        <v>84.214726775894576</v>
      </c>
      <c r="S345" s="6">
        <f>[1]节奏总纲!AE345</f>
        <v>86.329394026340537</v>
      </c>
      <c r="T345" s="6">
        <f>[1]节奏总纲!AF345</f>
        <v>89.436674444831723</v>
      </c>
      <c r="U345" s="6">
        <f>[1]节奏总纲!AG345</f>
        <v>94.409649181973549</v>
      </c>
      <c r="V345" s="6">
        <f>[1]节奏总纲!AH345</f>
        <v>103.25001435435362</v>
      </c>
      <c r="AN345" s="6">
        <v>342</v>
      </c>
      <c r="AO345" s="6">
        <f>[1]节奏总纲!BA345</f>
        <v>46.310938515685784</v>
      </c>
      <c r="AP345" s="6">
        <f>[1]节奏总纲!BB345</f>
        <v>47.827022929678968</v>
      </c>
      <c r="AQ345" s="6">
        <f>[1]节奏总纲!BC345</f>
        <v>49.774085316672867</v>
      </c>
      <c r="AR345" s="6">
        <f>[1]节奏总纲!BD345</f>
        <v>52.519959966533058</v>
      </c>
      <c r="AS345" s="6">
        <f>[1]节奏总纲!BE345</f>
        <v>57.238552155449042</v>
      </c>
    </row>
    <row r="346" spans="17:45" x14ac:dyDescent="0.2">
      <c r="Q346" s="6">
        <v>343</v>
      </c>
      <c r="R346" s="6">
        <f>[1]节奏总纲!AD346</f>
        <v>84.255972994404218</v>
      </c>
      <c r="S346" s="6">
        <f>[1]节奏总纲!AE346</f>
        <v>86.370574609119615</v>
      </c>
      <c r="T346" s="6">
        <f>[1]节奏总纲!AF346</f>
        <v>89.483141949176215</v>
      </c>
      <c r="U346" s="6">
        <f>[1]节奏总纲!AG346</f>
        <v>94.453729837333981</v>
      </c>
      <c r="V346" s="6">
        <f>[1]节奏总纲!AH346</f>
        <v>103.29056065270443</v>
      </c>
      <c r="AN346" s="6">
        <v>343</v>
      </c>
      <c r="AO346" s="6">
        <f>[1]节奏总纲!BA346</f>
        <v>46.330202558504517</v>
      </c>
      <c r="AP346" s="6">
        <f>[1]节奏总纲!BB346</f>
        <v>47.84781046800186</v>
      </c>
      <c r="AQ346" s="6">
        <f>[1]节奏总纲!BC346</f>
        <v>49.794745095669406</v>
      </c>
      <c r="AR346" s="6">
        <f>[1]节奏总纲!BD346</f>
        <v>52.539913307329101</v>
      </c>
      <c r="AS346" s="6">
        <f>[1]节奏总纲!BE346</f>
        <v>57.257736035802409</v>
      </c>
    </row>
    <row r="347" spans="17:45" x14ac:dyDescent="0.2">
      <c r="Q347" s="6">
        <v>344</v>
      </c>
      <c r="R347" s="6">
        <f>[1]节奏总纲!AD347</f>
        <v>84.297219212913859</v>
      </c>
      <c r="S347" s="6">
        <f>[1]节奏总纲!AE347</f>
        <v>86.411755191898692</v>
      </c>
      <c r="T347" s="6">
        <f>[1]节奏总纲!AF347</f>
        <v>89.529609453520706</v>
      </c>
      <c r="U347" s="6">
        <f>[1]节奏总纲!AG347</f>
        <v>94.497810492694413</v>
      </c>
      <c r="V347" s="6">
        <f>[1]节奏总纲!AH347</f>
        <v>103.33110695105522</v>
      </c>
      <c r="AN347" s="6">
        <v>344</v>
      </c>
      <c r="AO347" s="6">
        <f>[1]节奏总纲!BA347</f>
        <v>46.349466601323243</v>
      </c>
      <c r="AP347" s="6">
        <f>[1]节奏总纲!BB347</f>
        <v>47.868598006324753</v>
      </c>
      <c r="AQ347" s="6">
        <f>[1]节奏总纲!BC347</f>
        <v>49.815404874665944</v>
      </c>
      <c r="AR347" s="6">
        <f>[1]节奏总纲!BD347</f>
        <v>52.559866648125151</v>
      </c>
      <c r="AS347" s="6">
        <f>[1]节奏总纲!BE347</f>
        <v>57.276919916155776</v>
      </c>
    </row>
    <row r="348" spans="17:45" x14ac:dyDescent="0.2">
      <c r="Q348" s="6">
        <v>345</v>
      </c>
      <c r="R348" s="6">
        <f>[1]节奏总纲!AD348</f>
        <v>84.338465431423501</v>
      </c>
      <c r="S348" s="6">
        <f>[1]节奏总纲!AE348</f>
        <v>86.452935774677769</v>
      </c>
      <c r="T348" s="6">
        <f>[1]节奏总纲!AF348</f>
        <v>89.576076957865197</v>
      </c>
      <c r="U348" s="6">
        <f>[1]节奏总纲!AG348</f>
        <v>94.541891148054845</v>
      </c>
      <c r="V348" s="6">
        <f>[1]节奏总纲!AH348</f>
        <v>103.37165324940601</v>
      </c>
      <c r="AN348" s="6">
        <v>345</v>
      </c>
      <c r="AO348" s="6">
        <f>[1]节奏总纲!BA348</f>
        <v>46.368730644141969</v>
      </c>
      <c r="AP348" s="6">
        <f>[1]节奏总纲!BB348</f>
        <v>47.889385544647645</v>
      </c>
      <c r="AQ348" s="6">
        <f>[1]节奏总纲!BC348</f>
        <v>49.836064653662483</v>
      </c>
      <c r="AR348" s="6">
        <f>[1]节奏总纲!BD348</f>
        <v>52.579819988921201</v>
      </c>
      <c r="AS348" s="6">
        <f>[1]节奏总纲!BE348</f>
        <v>57.296103796509144</v>
      </c>
    </row>
    <row r="349" spans="17:45" x14ac:dyDescent="0.2">
      <c r="Q349" s="6">
        <v>346</v>
      </c>
      <c r="R349" s="6">
        <f>[1]节奏总纲!AD349</f>
        <v>84.379711649933142</v>
      </c>
      <c r="S349" s="6">
        <f>[1]节奏总纲!AE349</f>
        <v>86.494116357456846</v>
      </c>
      <c r="T349" s="6">
        <f>[1]节奏总纲!AF349</f>
        <v>89.622544462209689</v>
      </c>
      <c r="U349" s="6">
        <f>[1]节奏总纲!AG349</f>
        <v>94.585971803415276</v>
      </c>
      <c r="V349" s="6">
        <f>[1]节奏总纲!AH349</f>
        <v>103.41219954775681</v>
      </c>
      <c r="AN349" s="6">
        <v>346</v>
      </c>
      <c r="AO349" s="6">
        <f>[1]节奏总纲!BA349</f>
        <v>46.387994686960695</v>
      </c>
      <c r="AP349" s="6">
        <f>[1]节奏总纲!BB349</f>
        <v>47.910173082970537</v>
      </c>
      <c r="AQ349" s="6">
        <f>[1]节奏总纲!BC349</f>
        <v>49.856724432659014</v>
      </c>
      <c r="AR349" s="6">
        <f>[1]节奏总纲!BD349</f>
        <v>52.599773329717245</v>
      </c>
      <c r="AS349" s="6">
        <f>[1]节奏总纲!BE349</f>
        <v>57.315287676862511</v>
      </c>
    </row>
    <row r="350" spans="17:45" x14ac:dyDescent="0.2">
      <c r="Q350" s="6">
        <v>347</v>
      </c>
      <c r="R350" s="6">
        <f>[1]节奏总纲!AD350</f>
        <v>84.420957868442784</v>
      </c>
      <c r="S350" s="6">
        <f>[1]节奏总纲!AE350</f>
        <v>86.535296940235909</v>
      </c>
      <c r="T350" s="6">
        <f>[1]节奏总纲!AF350</f>
        <v>89.66901196655418</v>
      </c>
      <c r="U350" s="6">
        <f>[1]节奏总纲!AG350</f>
        <v>94.630052458775694</v>
      </c>
      <c r="V350" s="6">
        <f>[1]节奏总纲!AH350</f>
        <v>103.4527458461076</v>
      </c>
      <c r="AN350" s="6">
        <v>347</v>
      </c>
      <c r="AO350" s="6">
        <f>[1]节奏总纲!BA350</f>
        <v>46.407258729779421</v>
      </c>
      <c r="AP350" s="6">
        <f>[1]节奏总纲!BB350</f>
        <v>47.930960621293437</v>
      </c>
      <c r="AQ350" s="6">
        <f>[1]节奏总纲!BC350</f>
        <v>49.877384211655553</v>
      </c>
      <c r="AR350" s="6">
        <f>[1]节奏总纲!BD350</f>
        <v>52.619726670513295</v>
      </c>
      <c r="AS350" s="6">
        <f>[1]节奏总纲!BE350</f>
        <v>57.334471557215878</v>
      </c>
    </row>
    <row r="351" spans="17:45" x14ac:dyDescent="0.2">
      <c r="Q351" s="6">
        <v>348</v>
      </c>
      <c r="R351" s="6">
        <f>[1]节奏总纲!AD351</f>
        <v>84.462204086952426</v>
      </c>
      <c r="S351" s="6">
        <f>[1]节奏总纲!AE351</f>
        <v>86.576477523014987</v>
      </c>
      <c r="T351" s="6">
        <f>[1]节奏总纲!AF351</f>
        <v>89.715479470898671</v>
      </c>
      <c r="U351" s="6">
        <f>[1]节奏总纲!AG351</f>
        <v>94.674133114136126</v>
      </c>
      <c r="V351" s="6">
        <f>[1]节奏总纲!AH351</f>
        <v>103.49329214445841</v>
      </c>
      <c r="AN351" s="6">
        <v>348</v>
      </c>
      <c r="AO351" s="6">
        <f>[1]节奏总纲!BA351</f>
        <v>46.426522772598148</v>
      </c>
      <c r="AP351" s="6">
        <f>[1]节奏总纲!BB351</f>
        <v>47.951748159616329</v>
      </c>
      <c r="AQ351" s="6">
        <f>[1]节奏总纲!BC351</f>
        <v>49.898043990652091</v>
      </c>
      <c r="AR351" s="6">
        <f>[1]节奏总纲!BD351</f>
        <v>52.639680011309345</v>
      </c>
      <c r="AS351" s="6">
        <f>[1]节奏总纲!BE351</f>
        <v>57.353655437569245</v>
      </c>
    </row>
    <row r="352" spans="17:45" x14ac:dyDescent="0.2">
      <c r="Q352" s="6">
        <v>349</v>
      </c>
      <c r="R352" s="6">
        <f>[1]节奏总纲!AD352</f>
        <v>84.503450305462081</v>
      </c>
      <c r="S352" s="6">
        <f>[1]节奏总纲!AE352</f>
        <v>86.617658105794064</v>
      </c>
      <c r="T352" s="6">
        <f>[1]节奏总纲!AF352</f>
        <v>89.761946975243163</v>
      </c>
      <c r="U352" s="6">
        <f>[1]节奏总纲!AG352</f>
        <v>94.718213769496558</v>
      </c>
      <c r="V352" s="6">
        <f>[1]节奏总纲!AH352</f>
        <v>103.5338384428092</v>
      </c>
      <c r="AN352" s="6">
        <v>349</v>
      </c>
      <c r="AO352" s="6">
        <f>[1]节奏总纲!BA352</f>
        <v>46.445786815416881</v>
      </c>
      <c r="AP352" s="6">
        <f>[1]节奏总纲!BB352</f>
        <v>47.972535697939222</v>
      </c>
      <c r="AQ352" s="6">
        <f>[1]节奏总纲!BC352</f>
        <v>49.91870376964863</v>
      </c>
      <c r="AR352" s="6">
        <f>[1]节奏总纲!BD352</f>
        <v>52.659633352105388</v>
      </c>
      <c r="AS352" s="6">
        <f>[1]节奏总纲!BE352</f>
        <v>57.372839317922612</v>
      </c>
    </row>
    <row r="353" spans="17:45" x14ac:dyDescent="0.2">
      <c r="Q353" s="6">
        <v>350</v>
      </c>
      <c r="R353" s="6">
        <f>[1]节奏总纲!AD353</f>
        <v>84.544696523971723</v>
      </c>
      <c r="S353" s="6">
        <f>[1]节奏总纲!AE353</f>
        <v>86.658838688573141</v>
      </c>
      <c r="T353" s="6">
        <f>[1]节奏总纲!AF353</f>
        <v>89.808414479587654</v>
      </c>
      <c r="U353" s="6">
        <f>[1]节奏总纲!AG353</f>
        <v>94.762294424856989</v>
      </c>
      <c r="V353" s="6">
        <f>[1]节奏总纲!AH353</f>
        <v>103.57438474115999</v>
      </c>
      <c r="AN353" s="6">
        <v>350</v>
      </c>
      <c r="AO353" s="6">
        <f>[1]节奏总纲!BA353</f>
        <v>46.465050858235607</v>
      </c>
      <c r="AP353" s="6">
        <f>[1]节奏总纲!BB353</f>
        <v>47.993323236262114</v>
      </c>
      <c r="AQ353" s="6">
        <f>[1]节奏总纲!BC353</f>
        <v>49.939363548645169</v>
      </c>
      <c r="AR353" s="6">
        <f>[1]节奏总纲!BD353</f>
        <v>52.679586692901438</v>
      </c>
      <c r="AS353" s="6">
        <f>[1]节奏总纲!BE353</f>
        <v>57.392023198275979</v>
      </c>
    </row>
    <row r="354" spans="17:45" x14ac:dyDescent="0.2">
      <c r="Q354" s="6">
        <v>351</v>
      </c>
      <c r="R354" s="6">
        <f>[1]节奏总纲!AD354</f>
        <v>84.585942742481365</v>
      </c>
      <c r="S354" s="6">
        <f>[1]节奏总纲!AE354</f>
        <v>86.700019271352204</v>
      </c>
      <c r="T354" s="6">
        <f>[1]节奏总纲!AF354</f>
        <v>89.854881983932145</v>
      </c>
      <c r="U354" s="6">
        <f>[1]节奏总纲!AG354</f>
        <v>94.806375080217421</v>
      </c>
      <c r="V354" s="6">
        <f>[1]节奏总纲!AH354</f>
        <v>103.61493103951079</v>
      </c>
      <c r="AN354" s="6">
        <v>351</v>
      </c>
      <c r="AO354" s="6">
        <f>[1]节奏总纲!BA354</f>
        <v>46.484314901054333</v>
      </c>
      <c r="AP354" s="6">
        <f>[1]节奏总纲!BB354</f>
        <v>48.012182251254622</v>
      </c>
      <c r="AQ354" s="6">
        <f>[1]节奏总纲!BC354</f>
        <v>49.9600233276417</v>
      </c>
      <c r="AR354" s="6">
        <f>[1]节奏总纲!BD354</f>
        <v>52.699540033697481</v>
      </c>
      <c r="AS354" s="6">
        <f>[1]节奏总纲!BE354</f>
        <v>57.411207078629346</v>
      </c>
    </row>
    <row r="355" spans="17:45" x14ac:dyDescent="0.2">
      <c r="Q355" s="6">
        <v>352</v>
      </c>
      <c r="R355" s="6">
        <f>[1]节奏总纲!AD355</f>
        <v>84.627188960991006</v>
      </c>
      <c r="S355" s="6">
        <f>[1]节奏总纲!AE355</f>
        <v>86.741199854131281</v>
      </c>
      <c r="T355" s="6">
        <f>[1]节奏总纲!AF355</f>
        <v>89.901349488276637</v>
      </c>
      <c r="U355" s="6">
        <f>[1]节奏总纲!AG355</f>
        <v>94.850455735577853</v>
      </c>
      <c r="V355" s="6">
        <f>[1]节奏总纲!AH355</f>
        <v>103.65547733786158</v>
      </c>
      <c r="AN355" s="6">
        <v>352</v>
      </c>
      <c r="AO355" s="6">
        <f>[1]节奏总纲!BA355</f>
        <v>46.503578943873059</v>
      </c>
      <c r="AP355" s="6">
        <f>[1]节奏总纲!BB355</f>
        <v>48.030128751164234</v>
      </c>
      <c r="AQ355" s="6">
        <f>[1]节奏总纲!BC355</f>
        <v>49.980683106638239</v>
      </c>
      <c r="AR355" s="6">
        <f>[1]节奏总纲!BD355</f>
        <v>52.719493374493531</v>
      </c>
      <c r="AS355" s="6">
        <f>[1]节奏总纲!BE355</f>
        <v>57.430390958982713</v>
      </c>
    </row>
    <row r="356" spans="17:45" x14ac:dyDescent="0.2">
      <c r="Q356" s="6">
        <v>353</v>
      </c>
      <c r="R356" s="6">
        <f>[1]节奏总纲!AD356</f>
        <v>84.668435179500648</v>
      </c>
      <c r="S356" s="6">
        <f>[1]节奏总纲!AE356</f>
        <v>86.782380436910358</v>
      </c>
      <c r="T356" s="6">
        <f>[1]节奏总纲!AF356</f>
        <v>89.947816992621142</v>
      </c>
      <c r="U356" s="6">
        <f>[1]节奏总纲!AG356</f>
        <v>94.894536390938271</v>
      </c>
      <c r="V356" s="6">
        <f>[1]节奏总纲!AH356</f>
        <v>103.69602363621237</v>
      </c>
      <c r="AN356" s="6">
        <v>353</v>
      </c>
      <c r="AO356" s="6">
        <f>[1]节奏总纲!BA356</f>
        <v>46.522842986691785</v>
      </c>
      <c r="AP356" s="6">
        <f>[1]节奏总纲!BB356</f>
        <v>48.048075251073854</v>
      </c>
      <c r="AQ356" s="6">
        <f>[1]节奏总纲!BC356</f>
        <v>50.00115951426713</v>
      </c>
      <c r="AR356" s="6">
        <f>[1]节奏总纲!BD356</f>
        <v>52.739446715289581</v>
      </c>
      <c r="AS356" s="6">
        <f>[1]节奏总纲!BE356</f>
        <v>57.44957483933608</v>
      </c>
    </row>
    <row r="357" spans="17:45" x14ac:dyDescent="0.2">
      <c r="Q357" s="6">
        <v>354</v>
      </c>
      <c r="R357" s="6">
        <f>[1]节奏总纲!AD357</f>
        <v>84.709681398010289</v>
      </c>
      <c r="S357" s="6">
        <f>[1]节奏总纲!AE357</f>
        <v>86.823561019689436</v>
      </c>
      <c r="T357" s="6">
        <f>[1]节奏总纲!AF357</f>
        <v>89.994284496965633</v>
      </c>
      <c r="U357" s="6">
        <f>[1]节奏总纲!AG357</f>
        <v>94.938617046298702</v>
      </c>
      <c r="V357" s="6">
        <f>[1]节奏总纲!AH357</f>
        <v>103.73656993456318</v>
      </c>
      <c r="AN357" s="6">
        <v>354</v>
      </c>
      <c r="AO357" s="6">
        <f>[1]节奏总纲!BA357</f>
        <v>46.542107029510518</v>
      </c>
      <c r="AP357" s="6">
        <f>[1]节奏总纲!BB357</f>
        <v>48.066021750983474</v>
      </c>
      <c r="AQ357" s="6">
        <f>[1]节奏总纲!BC357</f>
        <v>50.018998195299922</v>
      </c>
      <c r="AR357" s="6">
        <f>[1]节奏总纲!BD357</f>
        <v>52.759400056085624</v>
      </c>
      <c r="AS357" s="6">
        <f>[1]节奏总纲!BE357</f>
        <v>57.468758719689447</v>
      </c>
    </row>
    <row r="358" spans="17:45" x14ac:dyDescent="0.2">
      <c r="Q358" s="6">
        <v>355</v>
      </c>
      <c r="R358" s="6">
        <f>[1]节奏总纲!AD358</f>
        <v>84.750927616519931</v>
      </c>
      <c r="S358" s="6">
        <f>[1]节奏总纲!AE358</f>
        <v>86.864741602468499</v>
      </c>
      <c r="T358" s="6">
        <f>[1]节奏总纲!AF358</f>
        <v>90.036066635925749</v>
      </c>
      <c r="U358" s="6">
        <f>[1]节奏总纲!AG358</f>
        <v>94.982697701659134</v>
      </c>
      <c r="V358" s="6">
        <f>[1]节奏总纲!AH358</f>
        <v>103.77711623291397</v>
      </c>
      <c r="AN358" s="6">
        <v>355</v>
      </c>
      <c r="AO358" s="6">
        <f>[1]节奏总纲!BA358</f>
        <v>46.561371072329244</v>
      </c>
      <c r="AP358" s="6">
        <f>[1]节奏总纲!BB358</f>
        <v>48.083968250893093</v>
      </c>
      <c r="AQ358" s="6">
        <f>[1]节奏总纲!BC358</f>
        <v>50.036836876332707</v>
      </c>
      <c r="AR358" s="6">
        <f>[1]节奏总纲!BD358</f>
        <v>52.779353396881675</v>
      </c>
      <c r="AS358" s="6">
        <f>[1]节奏总纲!BE358</f>
        <v>57.487942600042821</v>
      </c>
    </row>
    <row r="359" spans="17:45" x14ac:dyDescent="0.2">
      <c r="Q359" s="6">
        <v>356</v>
      </c>
      <c r="R359" s="6">
        <f>[1]节奏总纲!AD359</f>
        <v>84.792173835029573</v>
      </c>
      <c r="S359" s="6">
        <f>[1]节奏总纲!AE359</f>
        <v>86.905922185247576</v>
      </c>
      <c r="T359" s="6">
        <f>[1]节奏总纲!AF359</f>
        <v>90.077191648383845</v>
      </c>
      <c r="U359" s="6">
        <f>[1]节奏总纲!AG359</f>
        <v>95.024001308619916</v>
      </c>
      <c r="V359" s="6">
        <f>[1]节奏总纲!AH359</f>
        <v>103.81766253126477</v>
      </c>
      <c r="AN359" s="6">
        <v>356</v>
      </c>
      <c r="AO359" s="6">
        <f>[1]节奏总纲!BA359</f>
        <v>46.58063511514797</v>
      </c>
      <c r="AP359" s="6">
        <f>[1]节奏总纲!BB359</f>
        <v>48.101914750802706</v>
      </c>
      <c r="AQ359" s="6">
        <f>[1]节奏总纲!BC359</f>
        <v>50.054675557365492</v>
      </c>
      <c r="AR359" s="6">
        <f>[1]节奏总纲!BD359</f>
        <v>52.799306737677718</v>
      </c>
      <c r="AS359" s="6">
        <f>[1]节奏总纲!BE359</f>
        <v>57.507126480396188</v>
      </c>
    </row>
    <row r="360" spans="17:45" x14ac:dyDescent="0.2">
      <c r="Q360" s="6">
        <v>357</v>
      </c>
      <c r="R360" s="6">
        <f>[1]节奏总纲!AD360</f>
        <v>84.833420053539214</v>
      </c>
      <c r="S360" s="6">
        <f>[1]节奏总纲!AE360</f>
        <v>86.947102768026653</v>
      </c>
      <c r="T360" s="6">
        <f>[1]节奏总纲!AF360</f>
        <v>90.118316660841927</v>
      </c>
      <c r="U360" s="6">
        <f>[1]节奏总纲!AG360</f>
        <v>95.063510581451752</v>
      </c>
      <c r="V360" s="6">
        <f>[1]节奏总纲!AH360</f>
        <v>103.85820882961556</v>
      </c>
      <c r="AN360" s="6">
        <v>357</v>
      </c>
      <c r="AO360" s="6">
        <f>[1]节奏总纲!BA360</f>
        <v>46.599899157966696</v>
      </c>
      <c r="AP360" s="6">
        <f>[1]节奏总纲!BB360</f>
        <v>48.119861250712326</v>
      </c>
      <c r="AQ360" s="6">
        <f>[1]节奏总纲!BC360</f>
        <v>50.072514238398277</v>
      </c>
      <c r="AR360" s="6">
        <f>[1]节奏总纲!BD360</f>
        <v>52.819260078473768</v>
      </c>
      <c r="AS360" s="6">
        <f>[1]节奏总纲!BE360</f>
        <v>57.526310360749555</v>
      </c>
    </row>
    <row r="361" spans="17:45" x14ac:dyDescent="0.2">
      <c r="Q361" s="6">
        <v>358</v>
      </c>
      <c r="R361" s="6">
        <f>[1]节奏总纲!AD361</f>
        <v>84.874666272048856</v>
      </c>
      <c r="S361" s="6">
        <f>[1]节奏总纲!AE361</f>
        <v>86.98828335080573</v>
      </c>
      <c r="T361" s="6">
        <f>[1]节奏总纲!AF361</f>
        <v>90.159441673300023</v>
      </c>
      <c r="U361" s="6">
        <f>[1]节奏总纲!AG361</f>
        <v>95.103019854283588</v>
      </c>
      <c r="V361" s="6">
        <f>[1]节奏总纲!AH361</f>
        <v>103.89875512796635</v>
      </c>
      <c r="AN361" s="6">
        <v>358</v>
      </c>
      <c r="AO361" s="6">
        <f>[1]节奏总纲!BA361</f>
        <v>46.619163200785422</v>
      </c>
      <c r="AP361" s="6">
        <f>[1]节奏总纲!BB361</f>
        <v>48.137807750621946</v>
      </c>
      <c r="AQ361" s="6">
        <f>[1]节奏总纲!BC361</f>
        <v>50.090352919431069</v>
      </c>
      <c r="AR361" s="6">
        <f>[1]节奏总纲!BD361</f>
        <v>52.839213419269818</v>
      </c>
      <c r="AS361" s="6">
        <f>[1]节奏总纲!BE361</f>
        <v>57.545494241102922</v>
      </c>
    </row>
    <row r="362" spans="17:45" x14ac:dyDescent="0.2">
      <c r="Q362" s="6">
        <v>359</v>
      </c>
      <c r="R362" s="6">
        <f>[1]节奏总纲!AD362</f>
        <v>84.915912490558497</v>
      </c>
      <c r="S362" s="6">
        <f>[1]节奏总纲!AE362</f>
        <v>87.027010646912942</v>
      </c>
      <c r="T362" s="6">
        <f>[1]节奏总纲!AF362</f>
        <v>90.200566685758119</v>
      </c>
      <c r="U362" s="6">
        <f>[1]节奏总纲!AG362</f>
        <v>95.142529127115409</v>
      </c>
      <c r="V362" s="6">
        <f>[1]节奏总纲!AH362</f>
        <v>103.93930142631716</v>
      </c>
      <c r="AN362" s="6">
        <v>359</v>
      </c>
      <c r="AO362" s="6">
        <f>[1]节奏总纲!BA362</f>
        <v>46.638427243604156</v>
      </c>
      <c r="AP362" s="6">
        <f>[1]节奏总纲!BB362</f>
        <v>48.155754250531558</v>
      </c>
      <c r="AQ362" s="6">
        <f>[1]节奏总纲!BC362</f>
        <v>50.108191600463854</v>
      </c>
      <c r="AR362" s="6">
        <f>[1]节奏总纲!BD362</f>
        <v>52.859166760065861</v>
      </c>
      <c r="AS362" s="6">
        <f>[1]节奏总纲!BE362</f>
        <v>57.564678121456289</v>
      </c>
    </row>
    <row r="363" spans="17:45" x14ac:dyDescent="0.2">
      <c r="Q363" s="6">
        <v>360</v>
      </c>
      <c r="R363" s="6">
        <f>[1]节奏总纲!AD363</f>
        <v>84.957158709068153</v>
      </c>
      <c r="S363" s="6">
        <f>[1]节奏总纲!AE363</f>
        <v>87.064762367263285</v>
      </c>
      <c r="T363" s="6">
        <f>[1]节奏总纲!AF363</f>
        <v>90.241691698216215</v>
      </c>
      <c r="U363" s="6">
        <f>[1]节奏总纲!AG363</f>
        <v>95.182038399947245</v>
      </c>
      <c r="V363" s="6">
        <f>[1]节奏总纲!AH363</f>
        <v>103.97984772466795</v>
      </c>
      <c r="AN363" s="6">
        <v>360</v>
      </c>
      <c r="AO363" s="6">
        <f>[1]节奏总纲!BA363</f>
        <v>46.657691286422882</v>
      </c>
      <c r="AP363" s="6">
        <f>[1]节奏总纲!BB363</f>
        <v>48.173700750441178</v>
      </c>
      <c r="AQ363" s="6">
        <f>[1]节奏总纲!BC363</f>
        <v>50.126030281496639</v>
      </c>
      <c r="AR363" s="6">
        <f>[1]节奏总纲!BD363</f>
        <v>52.879120100861911</v>
      </c>
      <c r="AS363" s="6">
        <f>[1]节奏总纲!BE363</f>
        <v>57.583862001809656</v>
      </c>
    </row>
    <row r="364" spans="17:45" x14ac:dyDescent="0.2">
      <c r="Q364" s="6">
        <v>361</v>
      </c>
      <c r="R364" s="6">
        <f>[1]节奏总纲!AD364</f>
        <v>84.998404927577795</v>
      </c>
      <c r="S364" s="6">
        <f>[1]节奏总纲!AE364</f>
        <v>87.102514087613613</v>
      </c>
      <c r="T364" s="6">
        <f>[1]节奏总纲!AF364</f>
        <v>90.282816710674311</v>
      </c>
      <c r="U364" s="6">
        <f>[1]节奏总纲!AG364</f>
        <v>95.221547672779081</v>
      </c>
      <c r="V364" s="6">
        <f>[1]节奏总纲!AH364</f>
        <v>104.01942515885031</v>
      </c>
      <c r="AN364" s="6">
        <v>361</v>
      </c>
      <c r="AO364" s="6">
        <f>[1]节奏总纲!BA364</f>
        <v>46.676955329241608</v>
      </c>
      <c r="AP364" s="6">
        <f>[1]节奏总纲!BB364</f>
        <v>48.191647250350798</v>
      </c>
      <c r="AQ364" s="6">
        <f>[1]节奏总纲!BC364</f>
        <v>50.143868962529424</v>
      </c>
      <c r="AR364" s="6">
        <f>[1]节奏总纲!BD364</f>
        <v>52.899073441657961</v>
      </c>
      <c r="AS364" s="6">
        <f>[1]节奏总纲!BE364</f>
        <v>57.603045882163023</v>
      </c>
    </row>
    <row r="365" spans="17:45" x14ac:dyDescent="0.2">
      <c r="Q365" s="6">
        <v>362</v>
      </c>
      <c r="R365" s="6">
        <f>[1]节奏总纲!AD365</f>
        <v>85.036995827451818</v>
      </c>
      <c r="S365" s="6">
        <f>[1]节奏总纲!AE365</f>
        <v>87.140265807963956</v>
      </c>
      <c r="T365" s="6">
        <f>[1]节奏总纲!AF365</f>
        <v>90.323941723132393</v>
      </c>
      <c r="U365" s="6">
        <f>[1]节奏总纲!AG365</f>
        <v>95.261056945610903</v>
      </c>
      <c r="V365" s="6">
        <f>[1]节奏总纲!AH365</f>
        <v>104.05804521363463</v>
      </c>
      <c r="AN365" s="6">
        <v>362</v>
      </c>
      <c r="AO365" s="6">
        <f>[1]节奏总纲!BA365</f>
        <v>46.696219372060334</v>
      </c>
      <c r="AP365" s="6">
        <f>[1]节奏总纲!BB365</f>
        <v>48.209593750260417</v>
      </c>
      <c r="AQ365" s="6">
        <f>[1]节奏总纲!BC365</f>
        <v>50.16170764356221</v>
      </c>
      <c r="AR365" s="6">
        <f>[1]节奏总纲!BD365</f>
        <v>52.919026782454004</v>
      </c>
      <c r="AS365" s="6">
        <f>[1]节奏总纲!BE365</f>
        <v>57.62222976251639</v>
      </c>
    </row>
    <row r="366" spans="17:45" x14ac:dyDescent="0.2">
      <c r="Q366" s="6">
        <v>363</v>
      </c>
      <c r="R366" s="6">
        <f>[1]节奏总纲!AD366</f>
        <v>85.075479910097457</v>
      </c>
      <c r="S366" s="6">
        <f>[1]节奏总纲!AE366</f>
        <v>87.1780175283143</v>
      </c>
      <c r="T366" s="6">
        <f>[1]节奏总纲!AF366</f>
        <v>90.365066735590489</v>
      </c>
      <c r="U366" s="6">
        <f>[1]节奏总纲!AG366</f>
        <v>95.300566218442739</v>
      </c>
      <c r="V366" s="6">
        <f>[1]节奏总纲!AH366</f>
        <v>104.09666526841893</v>
      </c>
      <c r="AN366" s="6">
        <v>363</v>
      </c>
      <c r="AO366" s="6">
        <f>[1]节奏总纲!BA366</f>
        <v>46.71548341487906</v>
      </c>
      <c r="AP366" s="6">
        <f>[1]节奏总纲!BB366</f>
        <v>48.22754025017003</v>
      </c>
      <c r="AQ366" s="6">
        <f>[1]节奏总纲!BC366</f>
        <v>50.179546324595002</v>
      </c>
      <c r="AR366" s="6">
        <f>[1]节奏总纲!BD366</f>
        <v>52.938980123250055</v>
      </c>
      <c r="AS366" s="6">
        <f>[1]节奏总纲!BE366</f>
        <v>57.641413642869757</v>
      </c>
    </row>
    <row r="367" spans="17:45" x14ac:dyDescent="0.2">
      <c r="Q367" s="6">
        <v>364</v>
      </c>
      <c r="R367" s="6">
        <f>[1]节奏总纲!AD367</f>
        <v>85.113963992743081</v>
      </c>
      <c r="S367" s="6">
        <f>[1]节奏总纲!AE367</f>
        <v>87.215769248664643</v>
      </c>
      <c r="T367" s="6">
        <f>[1]节奏总纲!AF367</f>
        <v>90.406191748048585</v>
      </c>
      <c r="U367" s="6">
        <f>[1]节奏总纲!AG367</f>
        <v>95.340075491274575</v>
      </c>
      <c r="V367" s="6">
        <f>[1]节奏总纲!AH367</f>
        <v>104.13528532320325</v>
      </c>
      <c r="AN367" s="6">
        <v>364</v>
      </c>
      <c r="AO367" s="6">
        <f>[1]节奏总纲!BA367</f>
        <v>46.734747457697793</v>
      </c>
      <c r="AP367" s="6">
        <f>[1]节奏总纲!BB367</f>
        <v>48.24548675007965</v>
      </c>
      <c r="AQ367" s="6">
        <f>[1]节奏总纲!BC367</f>
        <v>50.197385005627787</v>
      </c>
      <c r="AR367" s="6">
        <f>[1]节奏总纲!BD367</f>
        <v>52.958933464046098</v>
      </c>
      <c r="AS367" s="6">
        <f>[1]节奏总纲!BE367</f>
        <v>57.660597523223124</v>
      </c>
    </row>
    <row r="368" spans="17:45" x14ac:dyDescent="0.2">
      <c r="Q368" s="6">
        <v>365</v>
      </c>
      <c r="R368" s="6">
        <f>[1]节奏总纲!AD368</f>
        <v>85.152448075388719</v>
      </c>
      <c r="S368" s="6">
        <f>[1]节奏总纲!AE368</f>
        <v>87.253520969014986</v>
      </c>
      <c r="T368" s="6">
        <f>[1]节奏总纲!AF368</f>
        <v>90.447316760506681</v>
      </c>
      <c r="U368" s="6">
        <f>[1]节奏总纲!AG368</f>
        <v>95.379584764106397</v>
      </c>
      <c r="V368" s="6">
        <f>[1]节奏总纲!AH368</f>
        <v>104.17390537798755</v>
      </c>
      <c r="AN368" s="6">
        <v>365</v>
      </c>
      <c r="AO368" s="6">
        <f>[1]节奏总纲!BA368</f>
        <v>46.754011500516519</v>
      </c>
      <c r="AP368" s="6">
        <f>[1]节奏总纲!BB368</f>
        <v>48.263433249989269</v>
      </c>
      <c r="AQ368" s="6">
        <f>[1]节奏总纲!BC368</f>
        <v>50.215223686660572</v>
      </c>
      <c r="AR368" s="6">
        <f>[1]节奏总纲!BD368</f>
        <v>52.978886804842148</v>
      </c>
      <c r="AS368" s="6">
        <f>[1]节奏总纲!BE368</f>
        <v>57.679781403576492</v>
      </c>
    </row>
    <row r="369" spans="17:45" x14ac:dyDescent="0.2">
      <c r="Q369" s="6">
        <v>366</v>
      </c>
      <c r="R369" s="6">
        <f>[1]节奏总纲!AD369</f>
        <v>85.190932158034357</v>
      </c>
      <c r="S369" s="6">
        <f>[1]节奏总纲!AE369</f>
        <v>87.291272689365329</v>
      </c>
      <c r="T369" s="6">
        <f>[1]节奏总纲!AF369</f>
        <v>90.488441772964777</v>
      </c>
      <c r="U369" s="6">
        <f>[1]节奏总纲!AG369</f>
        <v>95.419094036938233</v>
      </c>
      <c r="V369" s="6">
        <f>[1]节奏总纲!AH369</f>
        <v>104.21252543277187</v>
      </c>
      <c r="AN369" s="6">
        <v>366</v>
      </c>
      <c r="AO369" s="6">
        <f>[1]节奏总纲!BA369</f>
        <v>46.773275543335245</v>
      </c>
      <c r="AP369" s="6">
        <f>[1]节奏总纲!BB369</f>
        <v>48.281379749898889</v>
      </c>
      <c r="AQ369" s="6">
        <f>[1]节奏总纲!BC369</f>
        <v>50.233062367693357</v>
      </c>
      <c r="AR369" s="6">
        <f>[1]节奏总纲!BD369</f>
        <v>52.998840145638198</v>
      </c>
      <c r="AS369" s="6">
        <f>[1]节奏总纲!BE369</f>
        <v>57.698965283929859</v>
      </c>
    </row>
    <row r="370" spans="17:45" x14ac:dyDescent="0.2">
      <c r="Q370" s="6">
        <v>367</v>
      </c>
      <c r="R370" s="6">
        <f>[1]节奏总纲!AD370</f>
        <v>85.229416240679981</v>
      </c>
      <c r="S370" s="6">
        <f>[1]节奏总纲!AE370</f>
        <v>87.329024409715672</v>
      </c>
      <c r="T370" s="6">
        <f>[1]节奏总纲!AF370</f>
        <v>90.529566785422858</v>
      </c>
      <c r="U370" s="6">
        <f>[1]节奏总纲!AG370</f>
        <v>95.458603309770069</v>
      </c>
      <c r="V370" s="6">
        <f>[1]节奏总纲!AH370</f>
        <v>104.25114548755617</v>
      </c>
      <c r="AN370" s="6">
        <v>367</v>
      </c>
      <c r="AO370" s="6">
        <f>[1]节奏总纲!BA370</f>
        <v>46.792539586153971</v>
      </c>
      <c r="AP370" s="6">
        <f>[1]节奏总纲!BB370</f>
        <v>48.299326249808502</v>
      </c>
      <c r="AQ370" s="6">
        <f>[1]节奏总纲!BC370</f>
        <v>50.250901048726149</v>
      </c>
      <c r="AR370" s="6">
        <f>[1]节奏总纲!BD370</f>
        <v>53.01623046121302</v>
      </c>
      <c r="AS370" s="6">
        <f>[1]节奏总纲!BE370</f>
        <v>57.718149164283226</v>
      </c>
    </row>
    <row r="371" spans="17:45" x14ac:dyDescent="0.2">
      <c r="Q371" s="6">
        <v>368</v>
      </c>
      <c r="R371" s="6">
        <f>[1]节奏总纲!AD371</f>
        <v>85.26790032332562</v>
      </c>
      <c r="S371" s="6">
        <f>[1]节奏总纲!AE371</f>
        <v>87.366776130066015</v>
      </c>
      <c r="T371" s="6">
        <f>[1]节奏总纲!AF371</f>
        <v>90.570691797880954</v>
      </c>
      <c r="U371" s="6">
        <f>[1]节奏总纲!AG371</f>
        <v>95.498112582601891</v>
      </c>
      <c r="V371" s="6">
        <f>[1]节奏总纲!AH371</f>
        <v>104.28976554234049</v>
      </c>
      <c r="AN371" s="6">
        <v>368</v>
      </c>
      <c r="AO371" s="6">
        <f>[1]节奏总纲!BA371</f>
        <v>46.811803628972697</v>
      </c>
      <c r="AP371" s="6">
        <f>[1]节奏总纲!BB371</f>
        <v>48.317272749718121</v>
      </c>
      <c r="AQ371" s="6">
        <f>[1]节奏总纲!BC371</f>
        <v>50.268739729758934</v>
      </c>
      <c r="AR371" s="6">
        <f>[1]节奏总纲!BD371</f>
        <v>53.033462597729766</v>
      </c>
      <c r="AS371" s="6">
        <f>[1]节奏总纲!BE371</f>
        <v>57.737333044636593</v>
      </c>
    </row>
    <row r="372" spans="17:45" x14ac:dyDescent="0.2">
      <c r="Q372" s="6">
        <v>369</v>
      </c>
      <c r="R372" s="6">
        <f>[1]节奏总纲!AD372</f>
        <v>85.306384405971258</v>
      </c>
      <c r="S372" s="6">
        <f>[1]节奏总纲!AE372</f>
        <v>87.404527850416358</v>
      </c>
      <c r="T372" s="6">
        <f>[1]节奏总纲!AF372</f>
        <v>90.61181681033905</v>
      </c>
      <c r="U372" s="6">
        <f>[1]节奏总纲!AG372</f>
        <v>95.537621855433727</v>
      </c>
      <c r="V372" s="6">
        <f>[1]节奏总纲!AH372</f>
        <v>104.32838559712479</v>
      </c>
      <c r="AN372" s="6">
        <v>369</v>
      </c>
      <c r="AO372" s="6">
        <f>[1]节奏总纲!BA372</f>
        <v>46.831067671791423</v>
      </c>
      <c r="AP372" s="6">
        <f>[1]节奏总纲!BB372</f>
        <v>48.335219249627741</v>
      </c>
      <c r="AQ372" s="6">
        <f>[1]节奏总纲!BC372</f>
        <v>50.286578410791719</v>
      </c>
      <c r="AR372" s="6">
        <f>[1]节奏总纲!BD372</f>
        <v>53.050694734246512</v>
      </c>
      <c r="AS372" s="6">
        <f>[1]节奏总纲!BE372</f>
        <v>57.756516924989967</v>
      </c>
    </row>
    <row r="373" spans="17:45" x14ac:dyDescent="0.2">
      <c r="Q373" s="6">
        <v>370</v>
      </c>
      <c r="R373" s="6">
        <f>[1]节奏总纲!AD373</f>
        <v>85.344868488616882</v>
      </c>
      <c r="S373" s="6">
        <f>[1]节奏总纲!AE373</f>
        <v>87.442279570766701</v>
      </c>
      <c r="T373" s="6">
        <f>[1]节奏总纲!AF373</f>
        <v>90.652941822797146</v>
      </c>
      <c r="U373" s="6">
        <f>[1]节奏总纲!AG373</f>
        <v>95.577131128265563</v>
      </c>
      <c r="V373" s="6">
        <f>[1]节奏总纲!AH373</f>
        <v>104.36700565190911</v>
      </c>
      <c r="AN373" s="6">
        <v>370</v>
      </c>
      <c r="AO373" s="6">
        <f>[1]节奏总纲!BA373</f>
        <v>46.850331714610157</v>
      </c>
      <c r="AP373" s="6">
        <f>[1]节奏总纲!BB373</f>
        <v>48.353165749537354</v>
      </c>
      <c r="AQ373" s="6">
        <f>[1]节奏总纲!BC373</f>
        <v>50.304417091824504</v>
      </c>
      <c r="AR373" s="6">
        <f>[1]节奏总纲!BD373</f>
        <v>53.067926870763252</v>
      </c>
      <c r="AS373" s="6">
        <f>[1]节奏总纲!BE373</f>
        <v>57.775700805343334</v>
      </c>
    </row>
    <row r="374" spans="17:45" x14ac:dyDescent="0.2">
      <c r="Q374" s="6">
        <v>371</v>
      </c>
      <c r="R374" s="6">
        <f>[1]节奏总纲!AD374</f>
        <v>85.38335257126252</v>
      </c>
      <c r="S374" s="6">
        <f>[1]节奏总纲!AE374</f>
        <v>87.480031291117044</v>
      </c>
      <c r="T374" s="6">
        <f>[1]节奏总纲!AF374</f>
        <v>90.694066835255242</v>
      </c>
      <c r="U374" s="6">
        <f>[1]节奏总纲!AG374</f>
        <v>95.616640401097385</v>
      </c>
      <c r="V374" s="6">
        <f>[1]节奏总纲!AH374</f>
        <v>104.40562570669341</v>
      </c>
      <c r="AN374" s="6">
        <v>371</v>
      </c>
      <c r="AO374" s="6">
        <f>[1]节奏总纲!BA374</f>
        <v>46.869595757428883</v>
      </c>
      <c r="AP374" s="6">
        <f>[1]节奏总纲!BB374</f>
        <v>48.371112249446973</v>
      </c>
      <c r="AQ374" s="6">
        <f>[1]节奏总纲!BC374</f>
        <v>50.322255772857297</v>
      </c>
      <c r="AR374" s="6">
        <f>[1]节奏总纲!BD374</f>
        <v>53.085159007279998</v>
      </c>
      <c r="AS374" s="6">
        <f>[1]节奏总纲!BE374</f>
        <v>57.794884685696701</v>
      </c>
    </row>
    <row r="375" spans="17:45" x14ac:dyDescent="0.2">
      <c r="Q375" s="6">
        <v>372</v>
      </c>
      <c r="R375" s="6">
        <f>[1]节奏总纲!AD375</f>
        <v>85.421836653908144</v>
      </c>
      <c r="S375" s="6">
        <f>[1]节奏总纲!AE375</f>
        <v>87.517783011467387</v>
      </c>
      <c r="T375" s="6">
        <f>[1]节奏总纲!AF375</f>
        <v>90.735191847713324</v>
      </c>
      <c r="U375" s="6">
        <f>[1]节奏总纲!AG375</f>
        <v>95.656149673929221</v>
      </c>
      <c r="V375" s="6">
        <f>[1]节奏总纲!AH375</f>
        <v>104.44424576147773</v>
      </c>
      <c r="AN375" s="6">
        <v>372</v>
      </c>
      <c r="AO375" s="6">
        <f>[1]节奏总纲!BA375</f>
        <v>46.888859800247609</v>
      </c>
      <c r="AP375" s="6">
        <f>[1]节奏总纲!BB375</f>
        <v>48.389058749356593</v>
      </c>
      <c r="AQ375" s="6">
        <f>[1]节奏总纲!BC375</f>
        <v>50.340094453890082</v>
      </c>
      <c r="AR375" s="6">
        <f>[1]节奏总纲!BD375</f>
        <v>53.102391143796744</v>
      </c>
      <c r="AS375" s="6">
        <f>[1]节奏总纲!BE375</f>
        <v>57.814068566050068</v>
      </c>
    </row>
    <row r="376" spans="17:45" x14ac:dyDescent="0.2">
      <c r="Q376" s="6">
        <v>373</v>
      </c>
      <c r="R376" s="6">
        <f>[1]节奏总纲!AD376</f>
        <v>85.460320736553783</v>
      </c>
      <c r="S376" s="6">
        <f>[1]节奏总纲!AE376</f>
        <v>87.55553473181773</v>
      </c>
      <c r="T376" s="6">
        <f>[1]节奏总纲!AF376</f>
        <v>90.77631686017142</v>
      </c>
      <c r="U376" s="6">
        <f>[1]节奏总纲!AG376</f>
        <v>95.695658946761043</v>
      </c>
      <c r="V376" s="6">
        <f>[1]节奏总纲!AH376</f>
        <v>104.48286581626203</v>
      </c>
      <c r="AN376" s="6">
        <v>373</v>
      </c>
      <c r="AO376" s="6">
        <f>[1]节奏总纲!BA376</f>
        <v>46.908123843066335</v>
      </c>
      <c r="AP376" s="6">
        <f>[1]节奏总纲!BB376</f>
        <v>48.407005249266213</v>
      </c>
      <c r="AQ376" s="6">
        <f>[1]节奏总纲!BC376</f>
        <v>50.357933134922867</v>
      </c>
      <c r="AR376" s="6">
        <f>[1]节奏总纲!BD376</f>
        <v>53.119623280313483</v>
      </c>
      <c r="AS376" s="6">
        <f>[1]节奏总纲!BE376</f>
        <v>57.833252446403435</v>
      </c>
    </row>
    <row r="377" spans="17:45" x14ac:dyDescent="0.2">
      <c r="Q377" s="6">
        <v>374</v>
      </c>
      <c r="R377" s="6">
        <f>[1]节奏总纲!AD377</f>
        <v>85.498804819199421</v>
      </c>
      <c r="S377" s="6">
        <f>[1]节奏总纲!AE377</f>
        <v>87.593286452168073</v>
      </c>
      <c r="T377" s="6">
        <f>[1]节奏总纲!AF377</f>
        <v>90.817441872629516</v>
      </c>
      <c r="U377" s="6">
        <f>[1]节奏总纲!AG377</f>
        <v>95.735168219592879</v>
      </c>
      <c r="V377" s="6">
        <f>[1]节奏总纲!AH377</f>
        <v>104.52148587104634</v>
      </c>
      <c r="AN377" s="6">
        <v>374</v>
      </c>
      <c r="AO377" s="6">
        <f>[1]节奏总纲!BA377</f>
        <v>46.927387885885061</v>
      </c>
      <c r="AP377" s="6">
        <f>[1]节奏总纲!BB377</f>
        <v>48.424951749175825</v>
      </c>
      <c r="AQ377" s="6">
        <f>[1]节奏总纲!BC377</f>
        <v>50.375771815955652</v>
      </c>
      <c r="AR377" s="6">
        <f>[1]节奏总纲!BD377</f>
        <v>53.13685541683023</v>
      </c>
      <c r="AS377" s="6">
        <f>[1]节奏总纲!BE377</f>
        <v>57.852436326756802</v>
      </c>
    </row>
    <row r="378" spans="17:45" x14ac:dyDescent="0.2">
      <c r="Q378" s="6">
        <v>375</v>
      </c>
      <c r="R378" s="6">
        <f>[1]节奏总纲!AD378</f>
        <v>85.537288901845045</v>
      </c>
      <c r="S378" s="6">
        <f>[1]节奏总纲!AE378</f>
        <v>87.631038172518416</v>
      </c>
      <c r="T378" s="6">
        <f>[1]节奏总纲!AF378</f>
        <v>90.858566885087612</v>
      </c>
      <c r="U378" s="6">
        <f>[1]节奏总纲!AG378</f>
        <v>95.774677492424715</v>
      </c>
      <c r="V378" s="6">
        <f>[1]节奏总纲!AH378</f>
        <v>104.56010592583065</v>
      </c>
      <c r="AN378" s="6">
        <v>375</v>
      </c>
      <c r="AO378" s="6">
        <f>[1]节奏总纲!BA378</f>
        <v>46.946651928703794</v>
      </c>
      <c r="AP378" s="6">
        <f>[1]节奏总纲!BB378</f>
        <v>48.442898249085445</v>
      </c>
      <c r="AQ378" s="6">
        <f>[1]节奏总纲!BC378</f>
        <v>50.393610496988437</v>
      </c>
      <c r="AR378" s="6">
        <f>[1]节奏总纲!BD378</f>
        <v>53.154087553346976</v>
      </c>
      <c r="AS378" s="6">
        <f>[1]节奏总纲!BE378</f>
        <v>57.871620207110169</v>
      </c>
    </row>
    <row r="379" spans="17:45" x14ac:dyDescent="0.2">
      <c r="Q379" s="6">
        <v>376</v>
      </c>
      <c r="R379" s="6">
        <f>[1]节奏总纲!AD379</f>
        <v>85.575772984490683</v>
      </c>
      <c r="S379" s="6">
        <f>[1]节奏总纲!AE379</f>
        <v>87.668789892868759</v>
      </c>
      <c r="T379" s="6">
        <f>[1]节奏总纲!AF379</f>
        <v>90.899691897545708</v>
      </c>
      <c r="U379" s="6">
        <f>[1]节奏总纲!AG379</f>
        <v>95.814186765256537</v>
      </c>
      <c r="V379" s="6">
        <f>[1]节奏总纲!AH379</f>
        <v>104.59872598061496</v>
      </c>
      <c r="AN379" s="6">
        <v>376</v>
      </c>
      <c r="AO379" s="6">
        <f>[1]节奏总纲!BA379</f>
        <v>46.96591597152252</v>
      </c>
      <c r="AP379" s="6">
        <f>[1]节奏总纲!BB379</f>
        <v>48.460844748995065</v>
      </c>
      <c r="AQ379" s="6">
        <f>[1]节奏总纲!BC379</f>
        <v>50.411449178021229</v>
      </c>
      <c r="AR379" s="6">
        <f>[1]节奏总纲!BD379</f>
        <v>53.171319689863722</v>
      </c>
      <c r="AS379" s="6">
        <f>[1]节奏总纲!BE379</f>
        <v>57.890804087463536</v>
      </c>
    </row>
    <row r="380" spans="17:45" x14ac:dyDescent="0.2">
      <c r="Q380" s="6">
        <v>377</v>
      </c>
      <c r="R380" s="6">
        <f>[1]节奏总纲!AD380</f>
        <v>85.614257067136322</v>
      </c>
      <c r="S380" s="6">
        <f>[1]节奏总纲!AE380</f>
        <v>87.706541613219102</v>
      </c>
      <c r="T380" s="6">
        <f>[1]节奏总纲!AF380</f>
        <v>90.94081691000379</v>
      </c>
      <c r="U380" s="6">
        <f>[1]节奏总纲!AG380</f>
        <v>95.853696038088373</v>
      </c>
      <c r="V380" s="6">
        <f>[1]节奏总纲!AH380</f>
        <v>104.63734603539928</v>
      </c>
      <c r="AN380" s="6">
        <v>377</v>
      </c>
      <c r="AO380" s="6">
        <f>[1]节奏总纲!BA380</f>
        <v>46.985180014341246</v>
      </c>
      <c r="AP380" s="6">
        <f>[1]节奏总纲!BB380</f>
        <v>48.478791248904685</v>
      </c>
      <c r="AQ380" s="6">
        <f>[1]节奏总纲!BC380</f>
        <v>50.429287859054014</v>
      </c>
      <c r="AR380" s="6">
        <f>[1]节奏总纲!BD380</f>
        <v>53.188551826380461</v>
      </c>
      <c r="AS380" s="6">
        <f>[1]节奏总纲!BE380</f>
        <v>57.909987967816903</v>
      </c>
    </row>
    <row r="381" spans="17:45" x14ac:dyDescent="0.2">
      <c r="Q381" s="6">
        <v>378</v>
      </c>
      <c r="R381" s="6">
        <f>[1]节奏总纲!AD381</f>
        <v>85.652741149781946</v>
      </c>
      <c r="S381" s="6">
        <f>[1]节奏总纲!AE381</f>
        <v>87.744293333569445</v>
      </c>
      <c r="T381" s="6">
        <f>[1]节奏总纲!AF381</f>
        <v>90.981941922461885</v>
      </c>
      <c r="U381" s="6">
        <f>[1]节奏总纲!AG381</f>
        <v>95.893205310920209</v>
      </c>
      <c r="V381" s="6">
        <f>[1]节奏总纲!AH381</f>
        <v>104.67596609018358</v>
      </c>
      <c r="AN381" s="6">
        <v>378</v>
      </c>
      <c r="AO381" s="6">
        <f>[1]节奏总纲!BA381</f>
        <v>47.003836412092369</v>
      </c>
      <c r="AP381" s="6">
        <f>[1]节奏总纲!BB381</f>
        <v>48.496737748814297</v>
      </c>
      <c r="AQ381" s="6">
        <f>[1]节奏总纲!BC381</f>
        <v>50.447126540086799</v>
      </c>
      <c r="AR381" s="6">
        <f>[1]节奏总纲!BD381</f>
        <v>53.205783962897208</v>
      </c>
      <c r="AS381" s="6">
        <f>[1]节奏总纲!BE381</f>
        <v>57.92917184817027</v>
      </c>
    </row>
    <row r="382" spans="17:45" x14ac:dyDescent="0.2">
      <c r="Q382" s="6">
        <v>379</v>
      </c>
      <c r="R382" s="6">
        <f>[1]节奏总纲!AD382</f>
        <v>85.691225232427584</v>
      </c>
      <c r="S382" s="6">
        <f>[1]节奏总纲!AE382</f>
        <v>87.782045053919788</v>
      </c>
      <c r="T382" s="6">
        <f>[1]节奏总纲!AF382</f>
        <v>91.021020756054753</v>
      </c>
      <c r="U382" s="6">
        <f>[1]节奏总纲!AG382</f>
        <v>95.932714583752031</v>
      </c>
      <c r="V382" s="6">
        <f>[1]节奏总纲!AH382</f>
        <v>104.7145861449679</v>
      </c>
      <c r="AN382" s="6">
        <v>379</v>
      </c>
      <c r="AO382" s="6">
        <f>[1]节奏总纲!BA382</f>
        <v>47.020466442750681</v>
      </c>
      <c r="AP382" s="6">
        <f>[1]节奏总纲!BB382</f>
        <v>48.514684248723917</v>
      </c>
      <c r="AQ382" s="6">
        <f>[1]节奏总纲!BC382</f>
        <v>50.464965221119584</v>
      </c>
      <c r="AR382" s="6">
        <f>[1]节奏总纲!BD382</f>
        <v>53.223016099413954</v>
      </c>
      <c r="AS382" s="6">
        <f>[1]节奏总纲!BE382</f>
        <v>57.948355728523637</v>
      </c>
    </row>
    <row r="383" spans="17:45" x14ac:dyDescent="0.2">
      <c r="Q383" s="6">
        <v>380</v>
      </c>
      <c r="R383" s="6">
        <f>[1]节奏总纲!AD383</f>
        <v>85.729709315073208</v>
      </c>
      <c r="S383" s="6">
        <f>[1]节奏总纲!AE383</f>
        <v>87.819796774270131</v>
      </c>
      <c r="T383" s="6">
        <f>[1]节奏总纲!AF383</f>
        <v>91.05849772720974</v>
      </c>
      <c r="U383" s="6">
        <f>[1]节奏总纲!AG383</f>
        <v>95.972223856583867</v>
      </c>
      <c r="V383" s="6">
        <f>[1]节奏总纲!AH383</f>
        <v>104.7532061997522</v>
      </c>
      <c r="AN383" s="6">
        <v>380</v>
      </c>
      <c r="AO383" s="6">
        <f>[1]节奏总纲!BA383</f>
        <v>47.037096473409001</v>
      </c>
      <c r="AP383" s="6">
        <f>[1]节奏总纲!BB383</f>
        <v>48.532630748633537</v>
      </c>
      <c r="AQ383" s="6">
        <f>[1]节奏总纲!BC383</f>
        <v>50.482803902152376</v>
      </c>
      <c r="AR383" s="6">
        <f>[1]节奏总纲!BD383</f>
        <v>53.240248235930693</v>
      </c>
      <c r="AS383" s="6">
        <f>[1]节奏总纲!BE383</f>
        <v>57.967539608877004</v>
      </c>
    </row>
    <row r="384" spans="17:45" x14ac:dyDescent="0.2">
      <c r="Q384" s="6">
        <v>381</v>
      </c>
      <c r="R384" s="6">
        <f>[1]节奏总纲!AD384</f>
        <v>85.768193397718846</v>
      </c>
      <c r="S384" s="6">
        <f>[1]节奏总纲!AE384</f>
        <v>87.857548494620474</v>
      </c>
      <c r="T384" s="6">
        <f>[1]节奏总纲!AF384</f>
        <v>91.095974698364728</v>
      </c>
      <c r="U384" s="6">
        <f>[1]节奏总纲!AG384</f>
        <v>96.010203735669876</v>
      </c>
      <c r="V384" s="6">
        <f>[1]节奏总纲!AH384</f>
        <v>104.79182625453652</v>
      </c>
      <c r="AN384" s="6">
        <v>381</v>
      </c>
      <c r="AO384" s="6">
        <f>[1]节奏总纲!BA384</f>
        <v>47.053726504067313</v>
      </c>
      <c r="AP384" s="6">
        <f>[1]节奏总纲!BB384</f>
        <v>48.550577248543149</v>
      </c>
      <c r="AQ384" s="6">
        <f>[1]节奏总纲!BC384</f>
        <v>50.500642583185162</v>
      </c>
      <c r="AR384" s="6">
        <f>[1]节奏总纲!BD384</f>
        <v>53.257480372447439</v>
      </c>
      <c r="AS384" s="6">
        <f>[1]节奏总纲!BE384</f>
        <v>57.986723489230371</v>
      </c>
    </row>
    <row r="385" spans="17:45" x14ac:dyDescent="0.2">
      <c r="Q385" s="6">
        <v>382</v>
      </c>
      <c r="R385" s="6">
        <f>[1]节奏总纲!AD385</f>
        <v>85.806677480364485</v>
      </c>
      <c r="S385" s="6">
        <f>[1]节奏总纲!AE385</f>
        <v>87.895300214970817</v>
      </c>
      <c r="T385" s="6">
        <f>[1]节奏总纲!AF385</f>
        <v>91.133451669519715</v>
      </c>
      <c r="U385" s="6">
        <f>[1]节奏总纲!AG385</f>
        <v>96.044563041035204</v>
      </c>
      <c r="V385" s="6">
        <f>[1]节奏总纲!AH385</f>
        <v>104.83044630932082</v>
      </c>
      <c r="AN385" s="6">
        <v>382</v>
      </c>
      <c r="AO385" s="6">
        <f>[1]节奏总纲!BA385</f>
        <v>47.070356534725626</v>
      </c>
      <c r="AP385" s="6">
        <f>[1]节奏总纲!BB385</f>
        <v>48.568523748452769</v>
      </c>
      <c r="AQ385" s="6">
        <f>[1]节奏总纲!BC385</f>
        <v>50.518481264217947</v>
      </c>
      <c r="AR385" s="6">
        <f>[1]节奏总纲!BD385</f>
        <v>53.274712508964186</v>
      </c>
      <c r="AS385" s="6">
        <f>[1]节奏总纲!BE385</f>
        <v>58.005103311041175</v>
      </c>
    </row>
    <row r="386" spans="17:45" x14ac:dyDescent="0.2">
      <c r="Q386" s="6">
        <v>383</v>
      </c>
      <c r="R386" s="6">
        <f>[1]节奏总纲!AD386</f>
        <v>85.845161563010109</v>
      </c>
      <c r="S386" s="6">
        <f>[1]节奏总纲!AE386</f>
        <v>87.93305193532116</v>
      </c>
      <c r="T386" s="6">
        <f>[1]节奏总纲!AF386</f>
        <v>91.170928640674703</v>
      </c>
      <c r="U386" s="6">
        <f>[1]节奏总纲!AG386</f>
        <v>96.078922346400546</v>
      </c>
      <c r="V386" s="6">
        <f>[1]节奏总纲!AH386</f>
        <v>104.86906636410514</v>
      </c>
      <c r="AN386" s="6">
        <v>383</v>
      </c>
      <c r="AO386" s="6">
        <f>[1]节奏总纲!BA386</f>
        <v>47.086986565383945</v>
      </c>
      <c r="AP386" s="6">
        <f>[1]节奏总纲!BB386</f>
        <v>48.586470248362389</v>
      </c>
      <c r="AQ386" s="6">
        <f>[1]节奏总纲!BC386</f>
        <v>50.536319945250732</v>
      </c>
      <c r="AR386" s="6">
        <f>[1]节奏总纲!BD386</f>
        <v>53.291944645480932</v>
      </c>
      <c r="AS386" s="6">
        <f>[1]节奏总纲!BE386</f>
        <v>58.021676052433456</v>
      </c>
    </row>
    <row r="387" spans="17:45" x14ac:dyDescent="0.2">
      <c r="Q387" s="6">
        <v>384</v>
      </c>
      <c r="R387" s="6">
        <f>[1]节奏总纲!AD387</f>
        <v>85.883645645655747</v>
      </c>
      <c r="S387" s="6">
        <f>[1]节奏总纲!AE387</f>
        <v>87.970803655671503</v>
      </c>
      <c r="T387" s="6">
        <f>[1]节奏总纲!AF387</f>
        <v>91.208405611829704</v>
      </c>
      <c r="U387" s="6">
        <f>[1]节奏总纲!AG387</f>
        <v>96.113281651765874</v>
      </c>
      <c r="V387" s="6">
        <f>[1]节奏总纲!AH387</f>
        <v>104.90768641888944</v>
      </c>
      <c r="AN387" s="6">
        <v>384</v>
      </c>
      <c r="AO387" s="6">
        <f>[1]节奏总纲!BA387</f>
        <v>47.103616596042258</v>
      </c>
      <c r="AP387" s="6">
        <f>[1]节奏总纲!BB387</f>
        <v>48.604416748272008</v>
      </c>
      <c r="AQ387" s="6">
        <f>[1]节奏总纲!BC387</f>
        <v>50.554158626283524</v>
      </c>
      <c r="AR387" s="6">
        <f>[1]节奏总纲!BD387</f>
        <v>53.309176781997671</v>
      </c>
      <c r="AS387" s="6">
        <f>[1]节奏总纲!BE387</f>
        <v>58.038248793825737</v>
      </c>
    </row>
    <row r="388" spans="17:45" x14ac:dyDescent="0.2">
      <c r="Q388" s="6">
        <v>385</v>
      </c>
      <c r="R388" s="6">
        <f>[1]节奏总纲!AD388</f>
        <v>85.922129728301385</v>
      </c>
      <c r="S388" s="6">
        <f>[1]节奏总纲!AE388</f>
        <v>88.008389927102499</v>
      </c>
      <c r="T388" s="6">
        <f>[1]节奏总纲!AF388</f>
        <v>91.245882582984692</v>
      </c>
      <c r="U388" s="6">
        <f>[1]节奏总纲!AG388</f>
        <v>96.147640957131216</v>
      </c>
      <c r="V388" s="6">
        <f>[1]节奏总纲!AH388</f>
        <v>104.94630647367376</v>
      </c>
      <c r="AN388" s="6">
        <v>385</v>
      </c>
      <c r="AO388" s="6">
        <f>[1]节奏总纲!BA388</f>
        <v>47.12024662670057</v>
      </c>
      <c r="AP388" s="6">
        <f>[1]节奏总纲!BB388</f>
        <v>48.622363248181621</v>
      </c>
      <c r="AQ388" s="6">
        <f>[1]节奏总纲!BC388</f>
        <v>50.571997307316309</v>
      </c>
      <c r="AR388" s="6">
        <f>[1]节奏总纲!BD388</f>
        <v>53.326408918514417</v>
      </c>
      <c r="AS388" s="6">
        <f>[1]节奏总纲!BE388</f>
        <v>58.054821535218018</v>
      </c>
    </row>
    <row r="389" spans="17:45" x14ac:dyDescent="0.2">
      <c r="Q389" s="6">
        <v>386</v>
      </c>
      <c r="R389" s="6">
        <f>[1]节奏总纲!AD389</f>
        <v>85.960613810947009</v>
      </c>
      <c r="S389" s="6">
        <f>[1]节奏总纲!AE389</f>
        <v>88.04541158236637</v>
      </c>
      <c r="T389" s="6">
        <f>[1]节奏总纲!AF389</f>
        <v>91.283359554139679</v>
      </c>
      <c r="U389" s="6">
        <f>[1]节奏总纲!AG389</f>
        <v>96.182000262496558</v>
      </c>
      <c r="V389" s="6">
        <f>[1]节奏总纲!AH389</f>
        <v>104.98492652845806</v>
      </c>
      <c r="AN389" s="6">
        <v>386</v>
      </c>
      <c r="AO389" s="6">
        <f>[1]节奏总纲!BA389</f>
        <v>47.13687665735889</v>
      </c>
      <c r="AP389" s="6">
        <f>[1]节奏总纲!BB389</f>
        <v>48.640309748091241</v>
      </c>
      <c r="AQ389" s="6">
        <f>[1]节奏总纲!BC389</f>
        <v>50.589835988349094</v>
      </c>
      <c r="AR389" s="6">
        <f>[1]节奏总纲!BD389</f>
        <v>53.343641055031163</v>
      </c>
      <c r="AS389" s="6">
        <f>[1]节奏总纲!BE389</f>
        <v>58.071394276610299</v>
      </c>
    </row>
    <row r="390" spans="17:45" x14ac:dyDescent="0.2">
      <c r="Q390" s="6">
        <v>387</v>
      </c>
      <c r="R390" s="6">
        <f>[1]节奏总纲!AD390</f>
        <v>85.999097893592648</v>
      </c>
      <c r="S390" s="6">
        <f>[1]节奏总纲!AE390</f>
        <v>88.082433237630241</v>
      </c>
      <c r="T390" s="6">
        <f>[1]节奏总纲!AF390</f>
        <v>91.320836525294666</v>
      </c>
      <c r="U390" s="6">
        <f>[1]节奏总纲!AG390</f>
        <v>96.216359567861886</v>
      </c>
      <c r="V390" s="6">
        <f>[1]节奏总纲!AH390</f>
        <v>105.02327036088481</v>
      </c>
      <c r="AN390" s="6">
        <v>387</v>
      </c>
      <c r="AO390" s="6">
        <f>[1]节奏总纲!BA390</f>
        <v>47.153506688017202</v>
      </c>
      <c r="AP390" s="6">
        <f>[1]节奏总纲!BB390</f>
        <v>48.65825624800086</v>
      </c>
      <c r="AQ390" s="6">
        <f>[1]节奏总纲!BC390</f>
        <v>50.607674669381879</v>
      </c>
      <c r="AR390" s="6">
        <f>[1]节奏总纲!BD390</f>
        <v>53.360873191547903</v>
      </c>
      <c r="AS390" s="6">
        <f>[1]节奏总纲!BE390</f>
        <v>58.087967018002573</v>
      </c>
    </row>
    <row r="391" spans="17:45" x14ac:dyDescent="0.2">
      <c r="Q391" s="6">
        <v>388</v>
      </c>
      <c r="R391" s="6">
        <f>[1]节奏总纲!AD391</f>
        <v>86.035065223717467</v>
      </c>
      <c r="S391" s="6">
        <f>[1]节奏总纲!AE391</f>
        <v>88.119454892894112</v>
      </c>
      <c r="T391" s="6">
        <f>[1]节奏总纲!AF391</f>
        <v>91.358313496449654</v>
      </c>
      <c r="U391" s="6">
        <f>[1]节奏总纲!AG391</f>
        <v>96.250718873227228</v>
      </c>
      <c r="V391" s="6">
        <f>[1]节奏总纲!AH391</f>
        <v>105.06143736808798</v>
      </c>
      <c r="AN391" s="6">
        <v>388</v>
      </c>
      <c r="AO391" s="6">
        <f>[1]节奏总纲!BA391</f>
        <v>47.170136718675522</v>
      </c>
      <c r="AP391" s="6">
        <f>[1]节奏总纲!BB391</f>
        <v>48.67620274791048</v>
      </c>
      <c r="AQ391" s="6">
        <f>[1]节奏总纲!BC391</f>
        <v>50.625513350414664</v>
      </c>
      <c r="AR391" s="6">
        <f>[1]节奏总纲!BD391</f>
        <v>53.378105328064649</v>
      </c>
      <c r="AS391" s="6">
        <f>[1]节奏总纲!BE391</f>
        <v>58.104539759394854</v>
      </c>
    </row>
    <row r="392" spans="17:45" x14ac:dyDescent="0.2">
      <c r="Q392" s="6">
        <v>389</v>
      </c>
      <c r="R392" s="6">
        <f>[1]节奏总纲!AD392</f>
        <v>86.070972142474872</v>
      </c>
      <c r="S392" s="6">
        <f>[1]节奏总纲!AE392</f>
        <v>88.156476548157968</v>
      </c>
      <c r="T392" s="6">
        <f>[1]节奏总纲!AF392</f>
        <v>91.395790467604641</v>
      </c>
      <c r="U392" s="6">
        <f>[1]节奏总纲!AG392</f>
        <v>96.285078178592556</v>
      </c>
      <c r="V392" s="6">
        <f>[1]节奏总纲!AH392</f>
        <v>105.09960437529116</v>
      </c>
      <c r="AN392" s="6">
        <v>389</v>
      </c>
      <c r="AO392" s="6">
        <f>[1]节奏总纲!BA392</f>
        <v>47.186766749333835</v>
      </c>
      <c r="AP392" s="6">
        <f>[1]节奏总纲!BB392</f>
        <v>48.694149247820093</v>
      </c>
      <c r="AQ392" s="6">
        <f>[1]节奏总纲!BC392</f>
        <v>50.643352031447456</v>
      </c>
      <c r="AR392" s="6">
        <f>[1]节奏总纲!BD392</f>
        <v>53.395337464581395</v>
      </c>
      <c r="AS392" s="6">
        <f>[1]节奏总纲!BE392</f>
        <v>58.121112500787135</v>
      </c>
    </row>
    <row r="393" spans="17:45" x14ac:dyDescent="0.2">
      <c r="Q393" s="6">
        <v>390</v>
      </c>
      <c r="R393" s="6">
        <f>[1]节奏总纲!AD393</f>
        <v>86.106879061232277</v>
      </c>
      <c r="S393" s="6">
        <f>[1]节奏总纲!AE393</f>
        <v>88.193498203421839</v>
      </c>
      <c r="T393" s="6">
        <f>[1]节奏总纲!AF393</f>
        <v>91.433267438759643</v>
      </c>
      <c r="U393" s="6">
        <f>[1]节奏总纲!AG393</f>
        <v>96.319437483957898</v>
      </c>
      <c r="V393" s="6">
        <f>[1]节奏总纲!AH393</f>
        <v>105.13777138249434</v>
      </c>
      <c r="AN393" s="6">
        <v>390</v>
      </c>
      <c r="AO393" s="6">
        <f>[1]节奏总纲!BA393</f>
        <v>47.203396779992147</v>
      </c>
      <c r="AP393" s="6">
        <f>[1]节奏总纲!BB393</f>
        <v>48.712095747729713</v>
      </c>
      <c r="AQ393" s="6">
        <f>[1]节奏总纲!BC393</f>
        <v>50.661190712480241</v>
      </c>
      <c r="AR393" s="6">
        <f>[1]节奏总纲!BD393</f>
        <v>53.412569601098134</v>
      </c>
      <c r="AS393" s="6">
        <f>[1]节奏总纲!BE393</f>
        <v>58.137685242179415</v>
      </c>
    </row>
    <row r="394" spans="17:45" x14ac:dyDescent="0.2">
      <c r="Q394" s="6">
        <v>391</v>
      </c>
      <c r="R394" s="6">
        <f>[1]节奏总纲!AD394</f>
        <v>86.142785979989682</v>
      </c>
      <c r="S394" s="6">
        <f>[1]节奏总纲!AE394</f>
        <v>88.23051985868571</v>
      </c>
      <c r="T394" s="6">
        <f>[1]节奏总纲!AF394</f>
        <v>91.47074440991463</v>
      </c>
      <c r="U394" s="6">
        <f>[1]节奏总纲!AG394</f>
        <v>96.353796789323226</v>
      </c>
      <c r="V394" s="6">
        <f>[1]节奏总纲!AH394</f>
        <v>105.17593838969751</v>
      </c>
      <c r="AN394" s="6">
        <v>391</v>
      </c>
      <c r="AO394" s="6">
        <f>[1]节奏总纲!BA394</f>
        <v>47.220026810650467</v>
      </c>
      <c r="AP394" s="6">
        <f>[1]节奏总纲!BB394</f>
        <v>48.730042247639332</v>
      </c>
      <c r="AQ394" s="6">
        <f>[1]节奏总纲!BC394</f>
        <v>50.679029393513026</v>
      </c>
      <c r="AR394" s="6">
        <f>[1]节奏总纲!BD394</f>
        <v>53.429801737614881</v>
      </c>
      <c r="AS394" s="6">
        <f>[1]节奏总纲!BE394</f>
        <v>58.154257983571696</v>
      </c>
    </row>
    <row r="395" spans="17:45" x14ac:dyDescent="0.2">
      <c r="Q395" s="6">
        <v>392</v>
      </c>
      <c r="R395" s="6">
        <f>[1]节奏总纲!AD395</f>
        <v>86.178692898747087</v>
      </c>
      <c r="S395" s="6">
        <f>[1]节奏总纲!AE395</f>
        <v>88.267541513949581</v>
      </c>
      <c r="T395" s="6">
        <f>[1]节奏总纲!AF395</f>
        <v>91.508221381069617</v>
      </c>
      <c r="U395" s="6">
        <f>[1]节奏总纲!AG395</f>
        <v>96.388156094688568</v>
      </c>
      <c r="V395" s="6">
        <f>[1]节奏总纲!AH395</f>
        <v>105.21410539690069</v>
      </c>
      <c r="AN395" s="6">
        <v>392</v>
      </c>
      <c r="AO395" s="6">
        <f>[1]节奏总纲!BA395</f>
        <v>47.236656841308779</v>
      </c>
      <c r="AP395" s="6">
        <f>[1]节奏总纲!BB395</f>
        <v>48.747988747548945</v>
      </c>
      <c r="AQ395" s="6">
        <f>[1]节奏总纲!BC395</f>
        <v>50.696868074545812</v>
      </c>
      <c r="AR395" s="6">
        <f>[1]节奏总纲!BD395</f>
        <v>53.447033874131627</v>
      </c>
      <c r="AS395" s="6">
        <f>[1]节奏总纲!BE395</f>
        <v>58.170830724963977</v>
      </c>
    </row>
    <row r="396" spans="17:45" x14ac:dyDescent="0.2">
      <c r="Q396" s="6">
        <v>393</v>
      </c>
      <c r="R396" s="6">
        <f>[1]节奏总纲!AD396</f>
        <v>86.214599817504492</v>
      </c>
      <c r="S396" s="6">
        <f>[1]节奏总纲!AE396</f>
        <v>88.304563169213452</v>
      </c>
      <c r="T396" s="6">
        <f>[1]节奏总纲!AF396</f>
        <v>91.545698352224605</v>
      </c>
      <c r="U396" s="6">
        <f>[1]节奏总纲!AG396</f>
        <v>96.422515400053896</v>
      </c>
      <c r="V396" s="6">
        <f>[1]节奏总纲!AH396</f>
        <v>105.25227240410386</v>
      </c>
      <c r="AN396" s="6">
        <v>393</v>
      </c>
      <c r="AO396" s="6">
        <f>[1]节奏总纲!BA396</f>
        <v>47.253286871967092</v>
      </c>
      <c r="AP396" s="6">
        <f>[1]节奏总纲!BB396</f>
        <v>48.765935247458565</v>
      </c>
      <c r="AQ396" s="6">
        <f>[1]节奏总纲!BC396</f>
        <v>50.714706755578604</v>
      </c>
      <c r="AR396" s="6">
        <f>[1]节奏总纲!BD396</f>
        <v>53.464266010648373</v>
      </c>
      <c r="AS396" s="6">
        <f>[1]节奏总纲!BE396</f>
        <v>58.187403466356251</v>
      </c>
    </row>
    <row r="397" spans="17:45" x14ac:dyDescent="0.2">
      <c r="Q397" s="6">
        <v>394</v>
      </c>
      <c r="R397" s="6">
        <f>[1]节奏总纲!AD397</f>
        <v>86.250506736261897</v>
      </c>
      <c r="S397" s="6">
        <f>[1]节奏总纲!AE397</f>
        <v>88.341584824477309</v>
      </c>
      <c r="T397" s="6">
        <f>[1]节奏总纲!AF397</f>
        <v>91.583175323379592</v>
      </c>
      <c r="U397" s="6">
        <f>[1]节奏总纲!AG397</f>
        <v>96.456874705419239</v>
      </c>
      <c r="V397" s="6">
        <f>[1]节奏总纲!AH397</f>
        <v>105.29043941130703</v>
      </c>
      <c r="AN397" s="6">
        <v>394</v>
      </c>
      <c r="AO397" s="6">
        <f>[1]节奏总纲!BA397</f>
        <v>47.269916902625411</v>
      </c>
      <c r="AP397" s="6">
        <f>[1]节奏总纲!BB397</f>
        <v>48.783881747368184</v>
      </c>
      <c r="AQ397" s="6">
        <f>[1]节奏总纲!BC397</f>
        <v>50.732545436611389</v>
      </c>
      <c r="AR397" s="6">
        <f>[1]节奏总纲!BD397</f>
        <v>53.481498147165112</v>
      </c>
      <c r="AS397" s="6">
        <f>[1]节奏总纲!BE397</f>
        <v>58.203976207748532</v>
      </c>
    </row>
    <row r="398" spans="17:45" x14ac:dyDescent="0.2">
      <c r="Q398" s="6">
        <v>395</v>
      </c>
      <c r="R398" s="6">
        <f>[1]节奏总纲!AD398</f>
        <v>86.286413655019302</v>
      </c>
      <c r="S398" s="6">
        <f>[1]节奏总纲!AE398</f>
        <v>88.37860647974118</v>
      </c>
      <c r="T398" s="6">
        <f>[1]节奏总纲!AF398</f>
        <v>91.62065229453458</v>
      </c>
      <c r="U398" s="6">
        <f>[1]节奏总纲!AG398</f>
        <v>96.491234010784567</v>
      </c>
      <c r="V398" s="6">
        <f>[1]节奏总纲!AH398</f>
        <v>105.32860641851022</v>
      </c>
      <c r="AN398" s="6">
        <v>395</v>
      </c>
      <c r="AO398" s="6">
        <f>[1]节奏总纲!BA398</f>
        <v>47.286546933283724</v>
      </c>
      <c r="AP398" s="6">
        <f>[1]节奏总纲!BB398</f>
        <v>48.801828247277804</v>
      </c>
      <c r="AQ398" s="6">
        <f>[1]节奏总纲!BC398</f>
        <v>50.750384117644174</v>
      </c>
      <c r="AR398" s="6">
        <f>[1]节奏总纲!BD398</f>
        <v>53.498730283681859</v>
      </c>
      <c r="AS398" s="6">
        <f>[1]节奏总纲!BE398</f>
        <v>58.220548949140813</v>
      </c>
    </row>
    <row r="399" spans="17:45" x14ac:dyDescent="0.2">
      <c r="Q399" s="6">
        <v>396</v>
      </c>
      <c r="R399" s="6">
        <f>[1]节奏总纲!AD399</f>
        <v>86.322320573776707</v>
      </c>
      <c r="S399" s="6">
        <f>[1]节奏总纲!AE399</f>
        <v>88.415628135005051</v>
      </c>
      <c r="T399" s="6">
        <f>[1]节奏总纲!AF399</f>
        <v>91.658129265689567</v>
      </c>
      <c r="U399" s="6">
        <f>[1]节奏总纲!AG399</f>
        <v>96.525593316149909</v>
      </c>
      <c r="V399" s="6">
        <f>[1]节奏总纲!AH399</f>
        <v>105.36677342571339</v>
      </c>
      <c r="AN399" s="6">
        <v>396</v>
      </c>
      <c r="AO399" s="6">
        <f>[1]节奏总纲!BA399</f>
        <v>47.303176963942043</v>
      </c>
      <c r="AP399" s="6">
        <f>[1]节奏总纲!BB399</f>
        <v>48.819774747187417</v>
      </c>
      <c r="AQ399" s="6">
        <f>[1]节奏总纲!BC399</f>
        <v>50.768222798676959</v>
      </c>
      <c r="AR399" s="6">
        <f>[1]节奏总纲!BD399</f>
        <v>53.515962420198605</v>
      </c>
      <c r="AS399" s="6">
        <f>[1]节奏总纲!BE399</f>
        <v>58.237121690533094</v>
      </c>
    </row>
    <row r="400" spans="17:45" x14ac:dyDescent="0.2">
      <c r="Q400" s="6">
        <v>397</v>
      </c>
      <c r="R400" s="6">
        <f>[1]节奏总纲!AD400</f>
        <v>86.358227492534112</v>
      </c>
      <c r="S400" s="6">
        <f>[1]节奏总纲!AE400</f>
        <v>88.452649790268921</v>
      </c>
      <c r="T400" s="6">
        <f>[1]节奏总纲!AF400</f>
        <v>91.695606236844569</v>
      </c>
      <c r="U400" s="6">
        <f>[1]节奏总纲!AG400</f>
        <v>96.559952621515251</v>
      </c>
      <c r="V400" s="6">
        <f>[1]节奏总纲!AH400</f>
        <v>105.40494043291658</v>
      </c>
      <c r="AN400" s="6">
        <v>397</v>
      </c>
      <c r="AO400" s="6">
        <f>[1]节奏总纲!BA400</f>
        <v>47.319806994600356</v>
      </c>
      <c r="AP400" s="6">
        <f>[1]节奏总纲!BB400</f>
        <v>48.837721247097036</v>
      </c>
      <c r="AQ400" s="6">
        <f>[1]节奏总纲!BC400</f>
        <v>50.786061479709751</v>
      </c>
      <c r="AR400" s="6">
        <f>[1]节奏总纲!BD400</f>
        <v>53.533194556715344</v>
      </c>
      <c r="AS400" s="6">
        <f>[1]节奏总纲!BE400</f>
        <v>58.253694431925375</v>
      </c>
    </row>
    <row r="401" spans="17:45" x14ac:dyDescent="0.2">
      <c r="Q401" s="6">
        <v>398</v>
      </c>
      <c r="R401" s="6">
        <f>[1]节奏总纲!AD401</f>
        <v>86.394134411291517</v>
      </c>
      <c r="S401" s="6">
        <f>[1]节奏总纲!AE401</f>
        <v>88.489671445532792</v>
      </c>
      <c r="T401" s="6">
        <f>[1]节奏总纲!AF401</f>
        <v>91.733083207999556</v>
      </c>
      <c r="U401" s="6">
        <f>[1]节奏总纲!AG401</f>
        <v>96.594311926880579</v>
      </c>
      <c r="V401" s="6">
        <f>[1]节奏总纲!AH401</f>
        <v>105.44310744011975</v>
      </c>
      <c r="AN401" s="6">
        <v>398</v>
      </c>
      <c r="AO401" s="6">
        <f>[1]节奏总纲!BA401</f>
        <v>47.336437025258668</v>
      </c>
      <c r="AP401" s="6">
        <f>[1]节奏总纲!BB401</f>
        <v>48.855667747006656</v>
      </c>
      <c r="AQ401" s="6">
        <f>[1]节奏总纲!BC401</f>
        <v>50.803900160742536</v>
      </c>
      <c r="AR401" s="6">
        <f>[1]节奏总纲!BD401</f>
        <v>53.55042669323209</v>
      </c>
      <c r="AS401" s="6">
        <f>[1]节奏总纲!BE401</f>
        <v>58.270267173317656</v>
      </c>
    </row>
    <row r="402" spans="17:45" x14ac:dyDescent="0.2">
      <c r="Q402" s="6">
        <v>399</v>
      </c>
      <c r="R402" s="6">
        <f>[1]节奏总纲!AD402</f>
        <v>86.430041330048923</v>
      </c>
      <c r="S402" s="6">
        <f>[1]节奏总纲!AE402</f>
        <v>88.526693100796649</v>
      </c>
      <c r="T402" s="6">
        <f>[1]节奏总纲!AF402</f>
        <v>91.770560179154543</v>
      </c>
      <c r="U402" s="6">
        <f>[1]节奏总纲!AG402</f>
        <v>96.628671232245921</v>
      </c>
      <c r="V402" s="6">
        <f>[1]节奏总纲!AH402</f>
        <v>105.48127444732292</v>
      </c>
      <c r="AN402" s="6">
        <v>399</v>
      </c>
      <c r="AO402" s="6">
        <f>[1]节奏总纲!BA402</f>
        <v>47.353067055916988</v>
      </c>
      <c r="AP402" s="6">
        <f>[1]节奏总纲!BB402</f>
        <v>48.873614246916276</v>
      </c>
      <c r="AQ402" s="6">
        <f>[1]节奏总纲!BC402</f>
        <v>50.821738841775321</v>
      </c>
      <c r="AR402" s="6">
        <f>[1]节奏总纲!BD402</f>
        <v>53.567658829748837</v>
      </c>
      <c r="AS402" s="6">
        <f>[1]节奏总纲!BE402</f>
        <v>58.28683991470993</v>
      </c>
    </row>
    <row r="403" spans="17:45" x14ac:dyDescent="0.2">
      <c r="Q403" s="6">
        <v>400</v>
      </c>
      <c r="R403" s="6">
        <f>[1]节奏总纲!AD403</f>
        <v>86.465948248806328</v>
      </c>
      <c r="S403" s="6">
        <f>[1]节奏总纲!AE403</f>
        <v>88.56371475606052</v>
      </c>
      <c r="T403" s="6">
        <f>[1]节奏总纲!AF403</f>
        <v>91.808037150309531</v>
      </c>
      <c r="U403" s="6">
        <f>[1]节奏总纲!AG403</f>
        <v>96.663030537611249</v>
      </c>
      <c r="V403" s="6">
        <f>[1]节奏总纲!AH403</f>
        <v>105.5194414545261</v>
      </c>
      <c r="AN403" s="6">
        <v>400</v>
      </c>
      <c r="AO403" s="6">
        <f>[1]节奏总纲!BA403</f>
        <v>47.3696970865753</v>
      </c>
      <c r="AP403" s="6">
        <f>[1]节奏总纲!BB403</f>
        <v>48.891560746825888</v>
      </c>
      <c r="AQ403" s="6">
        <f>[1]节奏总纲!BC403</f>
        <v>50.839577522808106</v>
      </c>
      <c r="AR403" s="6">
        <f>[1]节奏总纲!BD403</f>
        <v>53.584890966265583</v>
      </c>
      <c r="AS403" s="6">
        <f>[1]节奏总纲!BE403</f>
        <v>58.303412656102211</v>
      </c>
    </row>
    <row r="404" spans="17:45" x14ac:dyDescent="0.2">
      <c r="Q404" s="6">
        <v>401</v>
      </c>
      <c r="R404" s="6">
        <f>[1]节奏总纲!AD404</f>
        <v>86.501855167563733</v>
      </c>
      <c r="S404" s="6">
        <f>[1]节奏总纲!AE404</f>
        <v>88.600736411324391</v>
      </c>
      <c r="T404" s="6">
        <f>[1]节奏总纲!AF404</f>
        <v>91.845514121464518</v>
      </c>
      <c r="U404" s="6">
        <f>[1]节奏总纲!AG404</f>
        <v>96.697389842976591</v>
      </c>
      <c r="V404" s="6">
        <f>[1]节奏总纲!AH404</f>
        <v>105.55760846172927</v>
      </c>
      <c r="AN404" s="6">
        <v>401</v>
      </c>
      <c r="AO404" s="6">
        <f>[1]节奏总纲!BA404</f>
        <v>47.386327117233613</v>
      </c>
      <c r="AP404" s="6">
        <f>[1]节奏总纲!BB404</f>
        <v>48.909507246735508</v>
      </c>
      <c r="AQ404" s="6">
        <f>[1]节奏总纲!BC404</f>
        <v>50.857416203840899</v>
      </c>
      <c r="AR404" s="6">
        <f>[1]节奏总纲!BD404</f>
        <v>53.602123102782322</v>
      </c>
      <c r="AS404" s="6">
        <f>[1]节奏总纲!BE404</f>
        <v>58.319985397494492</v>
      </c>
    </row>
    <row r="405" spans="17:45" x14ac:dyDescent="0.2">
      <c r="Q405" s="6">
        <v>402</v>
      </c>
      <c r="R405" s="6">
        <f>[1]节奏总纲!AD405</f>
        <v>86.537762086321138</v>
      </c>
      <c r="S405" s="6">
        <f>[1]节奏总纲!AE405</f>
        <v>88.637758066588262</v>
      </c>
      <c r="T405" s="6">
        <f>[1]节奏总纲!AF405</f>
        <v>91.882991092619505</v>
      </c>
      <c r="U405" s="6">
        <f>[1]节奏总纲!AG405</f>
        <v>96.731749148341919</v>
      </c>
      <c r="V405" s="6">
        <f>[1]节奏总纲!AH405</f>
        <v>105.59577546893246</v>
      </c>
      <c r="AN405" s="6">
        <v>402</v>
      </c>
      <c r="AO405" s="6">
        <f>[1]节奏总纲!BA405</f>
        <v>47.402957147891932</v>
      </c>
      <c r="AP405" s="6">
        <f>[1]节奏总纲!BB405</f>
        <v>48.927453746645128</v>
      </c>
      <c r="AQ405" s="6">
        <f>[1]节奏总纲!BC405</f>
        <v>50.875254884873684</v>
      </c>
      <c r="AR405" s="6">
        <f>[1]节奏总纲!BD405</f>
        <v>53.619355239299068</v>
      </c>
      <c r="AS405" s="6">
        <f>[1]节奏总纲!BE405</f>
        <v>58.336558138886772</v>
      </c>
    </row>
    <row r="406" spans="17:45" x14ac:dyDescent="0.2">
      <c r="Q406" s="6">
        <v>403</v>
      </c>
      <c r="R406" s="6">
        <f>[1]节奏总纲!AD406</f>
        <v>86.573669005078543</v>
      </c>
      <c r="S406" s="6">
        <f>[1]节奏总纲!AE406</f>
        <v>88.674779721852133</v>
      </c>
      <c r="T406" s="6">
        <f>[1]节奏总纲!AF406</f>
        <v>91.920468063774507</v>
      </c>
      <c r="U406" s="6">
        <f>[1]节奏总纲!AG406</f>
        <v>96.766108453707261</v>
      </c>
      <c r="V406" s="6">
        <f>[1]节奏总纲!AH406</f>
        <v>105.63394247613563</v>
      </c>
      <c r="AN406" s="6">
        <v>403</v>
      </c>
      <c r="AO406" s="6">
        <f>[1]节奏总纲!BA406</f>
        <v>47.419587178550245</v>
      </c>
      <c r="AP406" s="6">
        <f>[1]节奏总纲!BB406</f>
        <v>48.94540024655474</v>
      </c>
      <c r="AQ406" s="6">
        <f>[1]节奏总纲!BC406</f>
        <v>50.893093565906469</v>
      </c>
      <c r="AR406" s="6">
        <f>[1]节奏总纲!BD406</f>
        <v>53.636587375815814</v>
      </c>
      <c r="AS406" s="6">
        <f>[1]节奏总纲!BE406</f>
        <v>58.353130880279053</v>
      </c>
    </row>
    <row r="407" spans="17:45" x14ac:dyDescent="0.2">
      <c r="Q407" s="6">
        <v>404</v>
      </c>
      <c r="R407" s="6">
        <f>[1]节奏总纲!AD407</f>
        <v>86.609575923835948</v>
      </c>
      <c r="S407" s="6">
        <f>[1]节奏总纲!AE407</f>
        <v>88.711801377115989</v>
      </c>
      <c r="T407" s="6">
        <f>[1]节奏总纲!AF407</f>
        <v>91.957945034929494</v>
      </c>
      <c r="U407" s="6">
        <f>[1]节奏总纲!AG407</f>
        <v>96.800467759072589</v>
      </c>
      <c r="V407" s="6">
        <f>[1]节奏总纲!AH407</f>
        <v>105.6721094833388</v>
      </c>
      <c r="AN407" s="6">
        <v>404</v>
      </c>
      <c r="AO407" s="6">
        <f>[1]节奏总纲!BA407</f>
        <v>47.436217209208557</v>
      </c>
      <c r="AP407" s="6">
        <f>[1]节奏总纲!BB407</f>
        <v>48.96334674646436</v>
      </c>
      <c r="AQ407" s="6">
        <f>[1]节奏总纲!BC407</f>
        <v>50.910932246939254</v>
      </c>
      <c r="AR407" s="6">
        <f>[1]节奏总纲!BD407</f>
        <v>53.653819512332554</v>
      </c>
      <c r="AS407" s="6">
        <f>[1]节奏总纲!BE407</f>
        <v>58.369703621671334</v>
      </c>
    </row>
    <row r="408" spans="17:45" x14ac:dyDescent="0.2">
      <c r="Q408" s="6">
        <v>405</v>
      </c>
      <c r="R408" s="6">
        <f>[1]节奏总纲!AD408</f>
        <v>86.645482842593353</v>
      </c>
      <c r="S408" s="6">
        <f>[1]节奏总纲!AE408</f>
        <v>88.74882303237986</v>
      </c>
      <c r="T408" s="6">
        <f>[1]节奏总纲!AF408</f>
        <v>91.995422006084482</v>
      </c>
      <c r="U408" s="6">
        <f>[1]节奏总纲!AG408</f>
        <v>96.834827064437931</v>
      </c>
      <c r="V408" s="6">
        <f>[1]节奏总纲!AH408</f>
        <v>105.71027649054199</v>
      </c>
      <c r="AN408" s="6">
        <v>405</v>
      </c>
      <c r="AO408" s="6">
        <f>[1]节奏总纲!BA408</f>
        <v>47.452847239866877</v>
      </c>
      <c r="AP408" s="6">
        <f>[1]节奏总纲!BB408</f>
        <v>48.98129324637398</v>
      </c>
      <c r="AQ408" s="6">
        <f>[1]节奏总纲!BC408</f>
        <v>50.928770927972039</v>
      </c>
      <c r="AR408" s="6">
        <f>[1]节奏总纲!BD408</f>
        <v>53.6710516488493</v>
      </c>
      <c r="AS408" s="6">
        <f>[1]节奏总纲!BE408</f>
        <v>58.386276363063608</v>
      </c>
    </row>
    <row r="409" spans="17:45" x14ac:dyDescent="0.2">
      <c r="Q409" s="6">
        <v>406</v>
      </c>
      <c r="R409" s="6">
        <f>[1]节奏总纲!AD409</f>
        <v>86.681389761350758</v>
      </c>
      <c r="S409" s="6">
        <f>[1]节奏总纲!AE409</f>
        <v>88.785844687643731</v>
      </c>
      <c r="T409" s="6">
        <f>[1]节奏总纲!AF409</f>
        <v>92.030736732663385</v>
      </c>
      <c r="U409" s="6">
        <f>[1]节奏总纲!AG409</f>
        <v>96.869186369803259</v>
      </c>
      <c r="V409" s="6">
        <f>[1]节奏总纲!AH409</f>
        <v>105.74844349774516</v>
      </c>
      <c r="AN409" s="6">
        <v>406</v>
      </c>
      <c r="AO409" s="6">
        <f>[1]节奏总纲!BA409</f>
        <v>47.469477270525189</v>
      </c>
      <c r="AP409" s="6">
        <f>[1]节奏总纲!BB409</f>
        <v>48.9992397462836</v>
      </c>
      <c r="AQ409" s="6">
        <f>[1]节奏总纲!BC409</f>
        <v>50.946609609004831</v>
      </c>
      <c r="AR409" s="6">
        <f>[1]节奏总纲!BD409</f>
        <v>53.688283785366046</v>
      </c>
      <c r="AS409" s="6">
        <f>[1]节奏总纲!BE409</f>
        <v>58.402849104455889</v>
      </c>
    </row>
    <row r="410" spans="17:45" x14ac:dyDescent="0.2">
      <c r="Q410" s="6">
        <v>407</v>
      </c>
      <c r="R410" s="6">
        <f>[1]节奏总纲!AD410</f>
        <v>86.717296680108163</v>
      </c>
      <c r="S410" s="6">
        <f>[1]节奏总纲!AE410</f>
        <v>88.822866342907602</v>
      </c>
      <c r="T410" s="6">
        <f>[1]节奏总纲!AF410</f>
        <v>92.06575057625615</v>
      </c>
      <c r="U410" s="6">
        <f>[1]节奏总纲!AG410</f>
        <v>96.903545675168601</v>
      </c>
      <c r="V410" s="6">
        <f>[1]节奏总纲!AH410</f>
        <v>105.78661050494834</v>
      </c>
      <c r="AN410" s="6">
        <v>407</v>
      </c>
      <c r="AO410" s="6">
        <f>[1]节奏总纲!BA410</f>
        <v>47.486107301183509</v>
      </c>
      <c r="AP410" s="6">
        <f>[1]节奏总纲!BB410</f>
        <v>49.014838438550136</v>
      </c>
      <c r="AQ410" s="6">
        <f>[1]节奏总纲!BC410</f>
        <v>50.964448290037616</v>
      </c>
      <c r="AR410" s="6">
        <f>[1]节奏总纲!BD410</f>
        <v>53.705515921882785</v>
      </c>
      <c r="AS410" s="6">
        <f>[1]节奏总纲!BE410</f>
        <v>58.41942184584817</v>
      </c>
    </row>
    <row r="411" spans="17:45" x14ac:dyDescent="0.2">
      <c r="Q411" s="6">
        <v>408</v>
      </c>
      <c r="R411" s="6">
        <f>[1]节奏总纲!AD411</f>
        <v>86.753203598865568</v>
      </c>
      <c r="S411" s="6">
        <f>[1]节奏总纲!AE411</f>
        <v>88.859887998171473</v>
      </c>
      <c r="T411" s="6">
        <f>[1]节奏总纲!AF411</f>
        <v>92.1007644198489</v>
      </c>
      <c r="U411" s="6">
        <f>[1]节奏总纲!AG411</f>
        <v>96.937904980533943</v>
      </c>
      <c r="V411" s="6">
        <f>[1]节奏总纲!AH411</f>
        <v>105.82477751215151</v>
      </c>
      <c r="AN411" s="6">
        <v>408</v>
      </c>
      <c r="AO411" s="6">
        <f>[1]节奏总纲!BA411</f>
        <v>47.502737331841821</v>
      </c>
      <c r="AP411" s="6">
        <f>[1]节奏总纲!BB411</f>
        <v>49.030333272797542</v>
      </c>
      <c r="AQ411" s="6">
        <f>[1]节奏总纲!BC411</f>
        <v>50.982286971070401</v>
      </c>
      <c r="AR411" s="6">
        <f>[1]节奏总纲!BD411</f>
        <v>53.722748058399532</v>
      </c>
      <c r="AS411" s="6">
        <f>[1]节奏总纲!BE411</f>
        <v>58.435994587240451</v>
      </c>
    </row>
    <row r="412" spans="17:45" x14ac:dyDescent="0.2">
      <c r="Q412" s="6">
        <v>409</v>
      </c>
      <c r="R412" s="6">
        <f>[1]节奏总纲!AD412</f>
        <v>86.789110517622973</v>
      </c>
      <c r="S412" s="6">
        <f>[1]节奏总纲!AE412</f>
        <v>88.89690965343533</v>
      </c>
      <c r="T412" s="6">
        <f>[1]节奏总纲!AF412</f>
        <v>92.135778263441665</v>
      </c>
      <c r="U412" s="6">
        <f>[1]节奏总纲!AG412</f>
        <v>96.972264285899271</v>
      </c>
      <c r="V412" s="6">
        <f>[1]节奏总纲!AH412</f>
        <v>105.86294451935468</v>
      </c>
      <c r="AN412" s="6">
        <v>409</v>
      </c>
      <c r="AO412" s="6">
        <f>[1]节奏总纲!BA412</f>
        <v>47.519367362500134</v>
      </c>
      <c r="AP412" s="6">
        <f>[1]节奏总纲!BB412</f>
        <v>49.04582810704494</v>
      </c>
      <c r="AQ412" s="6">
        <f>[1]节奏总纲!BC412</f>
        <v>51.000108501606874</v>
      </c>
      <c r="AR412" s="6">
        <f>[1]节奏总纲!BD412</f>
        <v>53.739980194916278</v>
      </c>
      <c r="AS412" s="6">
        <f>[1]节奏总纲!BE412</f>
        <v>58.452567328632732</v>
      </c>
    </row>
    <row r="413" spans="17:45" x14ac:dyDescent="0.2">
      <c r="Q413" s="6">
        <v>410</v>
      </c>
      <c r="R413" s="6">
        <f>[1]节奏总纲!AD413</f>
        <v>86.825017436380378</v>
      </c>
      <c r="S413" s="6">
        <f>[1]节奏总纲!AE413</f>
        <v>88.933931308699201</v>
      </c>
      <c r="T413" s="6">
        <f>[1]节奏总纲!AF413</f>
        <v>92.170792107034416</v>
      </c>
      <c r="U413" s="6">
        <f>[1]节奏总纲!AG413</f>
        <v>97.006001686863456</v>
      </c>
      <c r="V413" s="6">
        <f>[1]节奏总纲!AH413</f>
        <v>105.90111152655787</v>
      </c>
      <c r="AN413" s="6">
        <v>410</v>
      </c>
      <c r="AO413" s="6">
        <f>[1]节奏总纲!BA413</f>
        <v>47.535997393158453</v>
      </c>
      <c r="AP413" s="6">
        <f>[1]节奏总纲!BB413</f>
        <v>49.061322941292346</v>
      </c>
      <c r="AQ413" s="6">
        <f>[1]节奏总纲!BC413</f>
        <v>51.015512346886105</v>
      </c>
      <c r="AR413" s="6">
        <f>[1]节奏总纲!BD413</f>
        <v>53.757212331433024</v>
      </c>
      <c r="AS413" s="6">
        <f>[1]节奏总纲!BE413</f>
        <v>58.469140070025013</v>
      </c>
    </row>
    <row r="414" spans="17:45" x14ac:dyDescent="0.2">
      <c r="Q414" s="6">
        <v>411</v>
      </c>
      <c r="R414" s="6">
        <f>[1]节奏总纲!AD414</f>
        <v>86.860924355137783</v>
      </c>
      <c r="S414" s="6">
        <f>[1]节奏总纲!AE414</f>
        <v>88.970952963963072</v>
      </c>
      <c r="T414" s="6">
        <f>[1]节奏总纲!AF414</f>
        <v>92.20580595062718</v>
      </c>
      <c r="U414" s="6">
        <f>[1]节奏总纲!AG414</f>
        <v>97.037134917072009</v>
      </c>
      <c r="V414" s="6">
        <f>[1]节奏总纲!AH414</f>
        <v>105.93927853376104</v>
      </c>
      <c r="AN414" s="6">
        <v>411</v>
      </c>
      <c r="AO414" s="6">
        <f>[1]节奏总纲!BA414</f>
        <v>47.552627423816766</v>
      </c>
      <c r="AP414" s="6">
        <f>[1]节奏总纲!BB414</f>
        <v>49.076817775539752</v>
      </c>
      <c r="AQ414" s="6">
        <f>[1]节奏总纲!BC414</f>
        <v>51.030916192165336</v>
      </c>
      <c r="AR414" s="6">
        <f>[1]节奏总纲!BD414</f>
        <v>53.774444467949763</v>
      </c>
      <c r="AS414" s="6">
        <f>[1]节奏总纲!BE414</f>
        <v>58.485712811417287</v>
      </c>
    </row>
    <row r="415" spans="17:45" x14ac:dyDescent="0.2">
      <c r="Q415" s="6">
        <v>412</v>
      </c>
      <c r="R415" s="6">
        <f>[1]节奏总纲!AD415</f>
        <v>86.896831273895188</v>
      </c>
      <c r="S415" s="6">
        <f>[1]节奏总纲!AE415</f>
        <v>89.008175723200509</v>
      </c>
      <c r="T415" s="6">
        <f>[1]节奏总纲!AF415</f>
        <v>92.240819794219931</v>
      </c>
      <c r="U415" s="6">
        <f>[1]节奏总纲!AG415</f>
        <v>97.068268147280577</v>
      </c>
      <c r="V415" s="6">
        <f>[1]节奏总纲!AH415</f>
        <v>105.97744554096421</v>
      </c>
      <c r="AN415" s="6">
        <v>412</v>
      </c>
      <c r="AO415" s="6">
        <f>[1]节奏总纲!BA415</f>
        <v>47.569257454475078</v>
      </c>
      <c r="AP415" s="6">
        <f>[1]节奏总纲!BB415</f>
        <v>49.09231260978715</v>
      </c>
      <c r="AQ415" s="6">
        <f>[1]节奏总纲!BC415</f>
        <v>51.046320037444566</v>
      </c>
      <c r="AR415" s="6">
        <f>[1]节奏总纲!BD415</f>
        <v>53.79167660446651</v>
      </c>
      <c r="AS415" s="6">
        <f>[1]节奏总纲!BE415</f>
        <v>58.502285552809568</v>
      </c>
    </row>
    <row r="416" spans="17:45" x14ac:dyDescent="0.2">
      <c r="Q416" s="6">
        <v>413</v>
      </c>
      <c r="R416" s="6">
        <f>[1]节奏总纲!AD416</f>
        <v>86.932738192652593</v>
      </c>
      <c r="S416" s="6">
        <f>[1]节奏总纲!AE416</f>
        <v>89.046130990687118</v>
      </c>
      <c r="T416" s="6">
        <f>[1]节奏总纲!AF416</f>
        <v>92.275833637812681</v>
      </c>
      <c r="U416" s="6">
        <f>[1]节奏总纲!AG416</f>
        <v>97.099401377489144</v>
      </c>
      <c r="V416" s="6">
        <f>[1]节奏总纲!AH416</f>
        <v>106.01480103024355</v>
      </c>
      <c r="AN416" s="6">
        <v>413</v>
      </c>
      <c r="AO416" s="6">
        <f>[1]节奏总纲!BA416</f>
        <v>47.585887485133398</v>
      </c>
      <c r="AP416" s="6">
        <f>[1]节奏总纲!BB416</f>
        <v>49.107807444034556</v>
      </c>
      <c r="AQ416" s="6">
        <f>[1]节奏总纲!BC416</f>
        <v>51.061723882723797</v>
      </c>
      <c r="AR416" s="6">
        <f>[1]节奏总纲!BD416</f>
        <v>53.808908740983256</v>
      </c>
      <c r="AS416" s="6">
        <f>[1]节奏总纲!BE416</f>
        <v>58.518858294201848</v>
      </c>
    </row>
    <row r="417" spans="17:45" x14ac:dyDescent="0.2">
      <c r="Q417" s="6">
        <v>414</v>
      </c>
      <c r="R417" s="6">
        <f>[1]节奏总纲!AD417</f>
        <v>86.968645111409998</v>
      </c>
      <c r="S417" s="6">
        <f>[1]节奏总纲!AE417</f>
        <v>89.084086258173727</v>
      </c>
      <c r="T417" s="6">
        <f>[1]节奏总纲!AF417</f>
        <v>92.310847481405446</v>
      </c>
      <c r="U417" s="6">
        <f>[1]节奏总纲!AG417</f>
        <v>97.130534607697712</v>
      </c>
      <c r="V417" s="6">
        <f>[1]节奏总纲!AH417</f>
        <v>106.05098417100079</v>
      </c>
      <c r="AN417" s="6">
        <v>414</v>
      </c>
      <c r="AO417" s="6">
        <f>[1]节奏总纲!BA417</f>
        <v>47.60251751579171</v>
      </c>
      <c r="AP417" s="6">
        <f>[1]节奏总纲!BB417</f>
        <v>49.123302278281955</v>
      </c>
      <c r="AQ417" s="6">
        <f>[1]节奏总纲!BC417</f>
        <v>51.077127728003028</v>
      </c>
      <c r="AR417" s="6">
        <f>[1]节奏总纲!BD417</f>
        <v>53.826140877499995</v>
      </c>
      <c r="AS417" s="6">
        <f>[1]节奏总纲!BE417</f>
        <v>58.535431035594129</v>
      </c>
    </row>
    <row r="418" spans="17:45" x14ac:dyDescent="0.2">
      <c r="Q418" s="6">
        <v>415</v>
      </c>
      <c r="R418" s="6">
        <f>[1]节奏总纲!AD418</f>
        <v>87.004247194324662</v>
      </c>
      <c r="S418" s="6">
        <f>[1]节奏总纲!AE418</f>
        <v>89.122041525660336</v>
      </c>
      <c r="T418" s="6">
        <f>[1]节奏总纲!AF418</f>
        <v>92.345861324998197</v>
      </c>
      <c r="U418" s="6">
        <f>[1]节奏总纲!AG418</f>
        <v>97.161667837906265</v>
      </c>
      <c r="V418" s="6">
        <f>[1]节奏总纲!AH418</f>
        <v>106.08716731175804</v>
      </c>
      <c r="AN418" s="6">
        <v>415</v>
      </c>
      <c r="AO418" s="6">
        <f>[1]节奏总纲!BA418</f>
        <v>47.61914754645003</v>
      </c>
      <c r="AP418" s="6">
        <f>[1]节奏总纲!BB418</f>
        <v>49.13879711252936</v>
      </c>
      <c r="AQ418" s="6">
        <f>[1]节奏总纲!BC418</f>
        <v>51.092531573282258</v>
      </c>
      <c r="AR418" s="6">
        <f>[1]节奏总纲!BD418</f>
        <v>53.843373014016741</v>
      </c>
      <c r="AS418" s="6">
        <f>[1]节奏总纲!BE418</f>
        <v>58.55200377698641</v>
      </c>
    </row>
    <row r="419" spans="17:45" x14ac:dyDescent="0.2">
      <c r="Q419" s="6">
        <v>416</v>
      </c>
      <c r="R419" s="6">
        <f>[1]节奏总纲!AD419</f>
        <v>87.037749534149754</v>
      </c>
      <c r="S419" s="6">
        <f>[1]节奏总纲!AE419</f>
        <v>89.159996793146931</v>
      </c>
      <c r="T419" s="6">
        <f>[1]节奏总纲!AF419</f>
        <v>92.380875168590961</v>
      </c>
      <c r="U419" s="6">
        <f>[1]节奏总纲!AG419</f>
        <v>97.192801068114832</v>
      </c>
      <c r="V419" s="6">
        <f>[1]节奏总纲!AH419</f>
        <v>106.12335045251528</v>
      </c>
      <c r="AN419" s="6">
        <v>416</v>
      </c>
      <c r="AO419" s="6">
        <f>[1]节奏总纲!BA419</f>
        <v>47.635777577108342</v>
      </c>
      <c r="AP419" s="6">
        <f>[1]节奏总纲!BB419</f>
        <v>49.154291946776759</v>
      </c>
      <c r="AQ419" s="6">
        <f>[1]节奏总纲!BC419</f>
        <v>51.107935418561489</v>
      </c>
      <c r="AR419" s="6">
        <f>[1]节奏总纲!BD419</f>
        <v>53.860605150533488</v>
      </c>
      <c r="AS419" s="6">
        <f>[1]节奏总纲!BE419</f>
        <v>58.568576518378691</v>
      </c>
    </row>
    <row r="420" spans="17:45" x14ac:dyDescent="0.2">
      <c r="Q420" s="6">
        <v>417</v>
      </c>
      <c r="R420" s="6">
        <f>[1]节奏总纲!AD420</f>
        <v>87.071251873974845</v>
      </c>
      <c r="S420" s="6">
        <f>[1]节奏总纲!AE420</f>
        <v>89.19795206063354</v>
      </c>
      <c r="T420" s="6">
        <f>[1]节奏总纲!AF420</f>
        <v>92.415889012183712</v>
      </c>
      <c r="U420" s="6">
        <f>[1]节奏总纲!AG420</f>
        <v>97.2239342983234</v>
      </c>
      <c r="V420" s="6">
        <f>[1]节奏总纲!AH420</f>
        <v>106.15953359327253</v>
      </c>
      <c r="AN420" s="6">
        <v>417</v>
      </c>
      <c r="AO420" s="6">
        <f>[1]节奏总纲!BA420</f>
        <v>47.652407607766655</v>
      </c>
      <c r="AP420" s="6">
        <f>[1]节奏总纲!BB420</f>
        <v>49.169786781024165</v>
      </c>
      <c r="AQ420" s="6">
        <f>[1]节奏总纲!BC420</f>
        <v>51.12333926384072</v>
      </c>
      <c r="AR420" s="6">
        <f>[1]节奏总纲!BD420</f>
        <v>53.877837287050234</v>
      </c>
      <c r="AS420" s="6">
        <f>[1]节奏总纲!BE420</f>
        <v>58.585149259770965</v>
      </c>
    </row>
    <row r="421" spans="17:45" x14ac:dyDescent="0.2">
      <c r="Q421" s="6">
        <v>418</v>
      </c>
      <c r="R421" s="6">
        <f>[1]节奏总纲!AD421</f>
        <v>87.104754213799936</v>
      </c>
      <c r="S421" s="6">
        <f>[1]节奏总纲!AE421</f>
        <v>89.235907328120149</v>
      </c>
      <c r="T421" s="6">
        <f>[1]节奏总纲!AF421</f>
        <v>92.450902855776476</v>
      </c>
      <c r="U421" s="6">
        <f>[1]节奏总纲!AG421</f>
        <v>97.255067528531953</v>
      </c>
      <c r="V421" s="6">
        <f>[1]节奏总纲!AH421</f>
        <v>106.19571673402977</v>
      </c>
      <c r="AN421" s="6">
        <v>418</v>
      </c>
      <c r="AO421" s="6">
        <f>[1]节奏总纲!BA421</f>
        <v>47.669037638424975</v>
      </c>
      <c r="AP421" s="6">
        <f>[1]节奏总纲!BB421</f>
        <v>49.18528161527157</v>
      </c>
      <c r="AQ421" s="6">
        <f>[1]节奏总纲!BC421</f>
        <v>51.13874310911995</v>
      </c>
      <c r="AR421" s="6">
        <f>[1]节奏总纲!BD421</f>
        <v>53.895069423566973</v>
      </c>
      <c r="AS421" s="6">
        <f>[1]节奏总纲!BE421</f>
        <v>58.601722001163246</v>
      </c>
    </row>
    <row r="422" spans="17:45" x14ac:dyDescent="0.2">
      <c r="Q422" s="6">
        <v>419</v>
      </c>
      <c r="R422" s="6">
        <f>[1]节奏总纲!AD422</f>
        <v>87.138256553625027</v>
      </c>
      <c r="S422" s="6">
        <f>[1]节奏总纲!AE422</f>
        <v>89.273862595606758</v>
      </c>
      <c r="T422" s="6">
        <f>[1]节奏总纲!AF422</f>
        <v>92.485916699369227</v>
      </c>
      <c r="U422" s="6">
        <f>[1]节奏总纲!AG422</f>
        <v>97.28620075874052</v>
      </c>
      <c r="V422" s="6">
        <f>[1]节奏总纲!AH422</f>
        <v>106.23189987478702</v>
      </c>
      <c r="AN422" s="6">
        <v>419</v>
      </c>
      <c r="AO422" s="6">
        <f>[1]节奏总纲!BA422</f>
        <v>47.685667669083287</v>
      </c>
      <c r="AP422" s="6">
        <f>[1]节奏总纲!BB422</f>
        <v>49.200776449518969</v>
      </c>
      <c r="AQ422" s="6">
        <f>[1]节奏总纲!BC422</f>
        <v>51.154146954399181</v>
      </c>
      <c r="AR422" s="6">
        <f>[1]节奏总纲!BD422</f>
        <v>53.912301560083719</v>
      </c>
      <c r="AS422" s="6">
        <f>[1]节奏总纲!BE422</f>
        <v>58.618294742555527</v>
      </c>
    </row>
    <row r="423" spans="17:45" x14ac:dyDescent="0.2">
      <c r="Q423" s="6">
        <v>420</v>
      </c>
      <c r="R423" s="6">
        <f>[1]节奏总纲!AD423</f>
        <v>87.171758893450118</v>
      </c>
      <c r="S423" s="6">
        <f>[1]节奏总纲!AE423</f>
        <v>89.311817863093353</v>
      </c>
      <c r="T423" s="6">
        <f>[1]节奏总纲!AF423</f>
        <v>92.520930542961992</v>
      </c>
      <c r="U423" s="6">
        <f>[1]节奏总纲!AG423</f>
        <v>97.317333988949088</v>
      </c>
      <c r="V423" s="6">
        <f>[1]节奏总纲!AH423</f>
        <v>106.26808301554426</v>
      </c>
      <c r="AN423" s="6">
        <v>420</v>
      </c>
      <c r="AO423" s="6">
        <f>[1]节奏总纲!BA423</f>
        <v>47.7022976997416</v>
      </c>
      <c r="AP423" s="6">
        <f>[1]节奏总纲!BB423</f>
        <v>49.216271283766375</v>
      </c>
      <c r="AQ423" s="6">
        <f>[1]节奏总纲!BC423</f>
        <v>51.169550799678412</v>
      </c>
      <c r="AR423" s="6">
        <f>[1]节奏总纲!BD423</f>
        <v>53.929533696600465</v>
      </c>
      <c r="AS423" s="6">
        <f>[1]节奏总纲!BE423</f>
        <v>58.634867483947808</v>
      </c>
    </row>
    <row r="424" spans="17:45" x14ac:dyDescent="0.2">
      <c r="Q424" s="6">
        <v>421</v>
      </c>
      <c r="R424" s="6">
        <f>[1]节奏总纲!AD424</f>
        <v>87.205261233275209</v>
      </c>
      <c r="S424" s="6">
        <f>[1]节奏总纲!AE424</f>
        <v>89.349773130579962</v>
      </c>
      <c r="T424" s="6">
        <f>[1]节奏总纲!AF424</f>
        <v>92.555944386554742</v>
      </c>
      <c r="U424" s="6">
        <f>[1]节奏总纲!AG424</f>
        <v>97.348467219157655</v>
      </c>
      <c r="V424" s="6">
        <f>[1]节奏总纲!AH424</f>
        <v>106.30426615630151</v>
      </c>
      <c r="AN424" s="6">
        <v>421</v>
      </c>
      <c r="AO424" s="6">
        <f>[1]节奏总纲!BA424</f>
        <v>47.718927730399919</v>
      </c>
      <c r="AP424" s="6">
        <f>[1]节奏总纲!BB424</f>
        <v>49.231766118013773</v>
      </c>
      <c r="AQ424" s="6">
        <f>[1]节奏总纲!BC424</f>
        <v>51.184954644957642</v>
      </c>
      <c r="AR424" s="6">
        <f>[1]节奏总纲!BD424</f>
        <v>53.946765833117205</v>
      </c>
      <c r="AS424" s="6">
        <f>[1]节奏总纲!BE424</f>
        <v>58.651440225340089</v>
      </c>
    </row>
    <row r="425" spans="17:45" x14ac:dyDescent="0.2">
      <c r="Q425" s="6">
        <v>422</v>
      </c>
      <c r="R425" s="6">
        <f>[1]节奏总纲!AD425</f>
        <v>87.238763573100286</v>
      </c>
      <c r="S425" s="6">
        <f>[1]节奏总纲!AE425</f>
        <v>89.387728398066571</v>
      </c>
      <c r="T425" s="6">
        <f>[1]节奏总纲!AF425</f>
        <v>92.590958230147493</v>
      </c>
      <c r="U425" s="6">
        <f>[1]节奏总纲!AG425</f>
        <v>97.379600449366208</v>
      </c>
      <c r="V425" s="6">
        <f>[1]节奏总纲!AH425</f>
        <v>106.34044929705875</v>
      </c>
      <c r="AN425" s="6">
        <v>422</v>
      </c>
      <c r="AO425" s="6">
        <f>[1]节奏总纲!BA425</f>
        <v>47.735557761058232</v>
      </c>
      <c r="AP425" s="6">
        <f>[1]节奏总纲!BB425</f>
        <v>49.247260952261179</v>
      </c>
      <c r="AQ425" s="6">
        <f>[1]节奏总纲!BC425</f>
        <v>51.200358490236873</v>
      </c>
      <c r="AR425" s="6">
        <f>[1]节奏总纲!BD425</f>
        <v>53.963997969633951</v>
      </c>
      <c r="AS425" s="6">
        <f>[1]节奏总纲!BE425</f>
        <v>58.66801296673237</v>
      </c>
    </row>
    <row r="426" spans="17:45" x14ac:dyDescent="0.2">
      <c r="Q426" s="6">
        <v>423</v>
      </c>
      <c r="R426" s="6">
        <f>[1]节奏总纲!AD426</f>
        <v>87.272265912925377</v>
      </c>
      <c r="S426" s="6">
        <f>[1]节奏总纲!AE426</f>
        <v>89.42568366555318</v>
      </c>
      <c r="T426" s="6">
        <f>[1]节奏总纲!AF426</f>
        <v>92.625972073740257</v>
      </c>
      <c r="U426" s="6">
        <f>[1]节奏总纲!AG426</f>
        <v>97.410733679574776</v>
      </c>
      <c r="V426" s="6">
        <f>[1]节奏总纲!AH426</f>
        <v>106.376632437816</v>
      </c>
      <c r="AN426" s="6">
        <v>423</v>
      </c>
      <c r="AO426" s="6">
        <f>[1]节奏总纲!BA426</f>
        <v>47.752187791716551</v>
      </c>
      <c r="AP426" s="6">
        <f>[1]节奏总纲!BB426</f>
        <v>49.262755786508578</v>
      </c>
      <c r="AQ426" s="6">
        <f>[1]节奏总纲!BC426</f>
        <v>51.215762335516104</v>
      </c>
      <c r="AR426" s="6">
        <f>[1]节奏总纲!BD426</f>
        <v>53.981230106150697</v>
      </c>
      <c r="AS426" s="6">
        <f>[1]节奏总纲!BE426</f>
        <v>58.684585708124644</v>
      </c>
    </row>
    <row r="427" spans="17:45" x14ac:dyDescent="0.2">
      <c r="Q427" s="6">
        <v>424</v>
      </c>
      <c r="R427" s="6">
        <f>[1]节奏总纲!AD427</f>
        <v>87.305768252750468</v>
      </c>
      <c r="S427" s="6">
        <f>[1]节奏总纲!AE427</f>
        <v>89.463638933039775</v>
      </c>
      <c r="T427" s="6">
        <f>[1]节奏总纲!AF427</f>
        <v>92.660985917333008</v>
      </c>
      <c r="U427" s="6">
        <f>[1]节奏总纲!AG427</f>
        <v>97.441866909783343</v>
      </c>
      <c r="V427" s="6">
        <f>[1]节奏总纲!AH427</f>
        <v>106.41281557857324</v>
      </c>
      <c r="AN427" s="6">
        <v>424</v>
      </c>
      <c r="AO427" s="6">
        <f>[1]节奏总纲!BA427</f>
        <v>47.768817822374864</v>
      </c>
      <c r="AP427" s="6">
        <f>[1]节奏总纲!BB427</f>
        <v>49.278250620755983</v>
      </c>
      <c r="AQ427" s="6">
        <f>[1]节奏总纲!BC427</f>
        <v>51.231166180795334</v>
      </c>
      <c r="AR427" s="6">
        <f>[1]节奏总纲!BD427</f>
        <v>53.998462242667436</v>
      </c>
      <c r="AS427" s="6">
        <f>[1]节奏总纲!BE427</f>
        <v>58.701158449516925</v>
      </c>
    </row>
    <row r="428" spans="17:45" x14ac:dyDescent="0.2">
      <c r="Q428" s="6">
        <v>425</v>
      </c>
      <c r="R428" s="6">
        <f>[1]节奏总纲!AD428</f>
        <v>87.339270592575559</v>
      </c>
      <c r="S428" s="6">
        <f>[1]节奏总纲!AE428</f>
        <v>89.501594200526384</v>
      </c>
      <c r="T428" s="6">
        <f>[1]节奏总纲!AF428</f>
        <v>92.695999760925773</v>
      </c>
      <c r="U428" s="6">
        <f>[1]节奏总纲!AG428</f>
        <v>97.473000139991896</v>
      </c>
      <c r="V428" s="6">
        <f>[1]节奏总纲!AH428</f>
        <v>106.44899871933049</v>
      </c>
      <c r="AN428" s="6">
        <v>425</v>
      </c>
      <c r="AO428" s="6">
        <f>[1]节奏总纲!BA428</f>
        <v>47.785447853033176</v>
      </c>
      <c r="AP428" s="6">
        <f>[1]节奏总纲!BB428</f>
        <v>49.293745455003389</v>
      </c>
      <c r="AQ428" s="6">
        <f>[1]节奏总纲!BC428</f>
        <v>51.246570026074565</v>
      </c>
      <c r="AR428" s="6">
        <f>[1]节奏总纲!BD428</f>
        <v>54.013554872807539</v>
      </c>
      <c r="AS428" s="6">
        <f>[1]节奏总纲!BE428</f>
        <v>58.717731190909205</v>
      </c>
    </row>
    <row r="429" spans="17:45" x14ac:dyDescent="0.2">
      <c r="Q429" s="6">
        <v>426</v>
      </c>
      <c r="R429" s="6">
        <f>[1]节奏总纲!AD429</f>
        <v>87.37277293240065</v>
      </c>
      <c r="S429" s="6">
        <f>[1]节奏总纲!AE429</f>
        <v>89.539549468012993</v>
      </c>
      <c r="T429" s="6">
        <f>[1]节奏总纲!AF429</f>
        <v>92.731013604518523</v>
      </c>
      <c r="U429" s="6">
        <f>[1]节奏总纲!AG429</f>
        <v>97.504133370200464</v>
      </c>
      <c r="V429" s="6">
        <f>[1]节奏总纲!AH429</f>
        <v>106.48518186008774</v>
      </c>
      <c r="AN429" s="6">
        <v>426</v>
      </c>
      <c r="AO429" s="6">
        <f>[1]节奏总纲!BA429</f>
        <v>47.802077883691496</v>
      </c>
      <c r="AP429" s="6">
        <f>[1]节奏总纲!BB429</f>
        <v>49.309240289250788</v>
      </c>
      <c r="AQ429" s="6">
        <f>[1]节奏总纲!BC429</f>
        <v>51.261973871353803</v>
      </c>
      <c r="AR429" s="6">
        <f>[1]节奏总纲!BD429</f>
        <v>54.028437871105552</v>
      </c>
      <c r="AS429" s="6">
        <f>[1]节奏总纲!BE429</f>
        <v>58.734303932301486</v>
      </c>
    </row>
    <row r="430" spans="17:45" x14ac:dyDescent="0.2">
      <c r="Q430" s="6">
        <v>427</v>
      </c>
      <c r="R430" s="6">
        <f>[1]节奏总纲!AD430</f>
        <v>87.406275272225741</v>
      </c>
      <c r="S430" s="6">
        <f>[1]节奏总纲!AE430</f>
        <v>89.577504735499602</v>
      </c>
      <c r="T430" s="6">
        <f>[1]节奏总纲!AF430</f>
        <v>92.766027448111288</v>
      </c>
      <c r="U430" s="6">
        <f>[1]节奏总纲!AG430</f>
        <v>97.535266600409031</v>
      </c>
      <c r="V430" s="6">
        <f>[1]节奏总纲!AH430</f>
        <v>106.52136500084498</v>
      </c>
      <c r="AN430" s="6">
        <v>427</v>
      </c>
      <c r="AO430" s="6">
        <f>[1]节奏总纲!BA430</f>
        <v>47.818707914349808</v>
      </c>
      <c r="AP430" s="6">
        <f>[1]节奏总纲!BB430</f>
        <v>49.324735123498193</v>
      </c>
      <c r="AQ430" s="6">
        <f>[1]节奏总纲!BC430</f>
        <v>51.277377716633033</v>
      </c>
      <c r="AR430" s="6">
        <f>[1]节奏总纲!BD430</f>
        <v>54.043320869403573</v>
      </c>
      <c r="AS430" s="6">
        <f>[1]节奏总纲!BE430</f>
        <v>58.750876673693767</v>
      </c>
    </row>
    <row r="431" spans="17:45" x14ac:dyDescent="0.2">
      <c r="Q431" s="6">
        <v>428</v>
      </c>
      <c r="R431" s="6">
        <f>[1]节奏总纲!AD431</f>
        <v>87.439777612050833</v>
      </c>
      <c r="S431" s="6">
        <f>[1]节奏总纲!AE431</f>
        <v>89.615460002986197</v>
      </c>
      <c r="T431" s="6">
        <f>[1]节奏总纲!AF431</f>
        <v>92.801041291704038</v>
      </c>
      <c r="U431" s="6">
        <f>[1]节奏总纲!AG431</f>
        <v>97.566399830617584</v>
      </c>
      <c r="V431" s="6">
        <f>[1]节奏总纲!AH431</f>
        <v>106.55754814160223</v>
      </c>
      <c r="AN431" s="6">
        <v>428</v>
      </c>
      <c r="AO431" s="6">
        <f>[1]节奏总纲!BA431</f>
        <v>47.835337945008121</v>
      </c>
      <c r="AP431" s="6">
        <f>[1]节奏总纲!BB431</f>
        <v>49.340229957745592</v>
      </c>
      <c r="AQ431" s="6">
        <f>[1]节奏总纲!BC431</f>
        <v>51.292781561912264</v>
      </c>
      <c r="AR431" s="6">
        <f>[1]节奏总纲!BD431</f>
        <v>54.058203867701586</v>
      </c>
      <c r="AS431" s="6">
        <f>[1]节奏总纲!BE431</f>
        <v>58.767449415086048</v>
      </c>
    </row>
    <row r="432" spans="17:45" x14ac:dyDescent="0.2">
      <c r="Q432" s="6">
        <v>429</v>
      </c>
      <c r="R432" s="6">
        <f>[1]节奏总纲!AD432</f>
        <v>87.473279951875924</v>
      </c>
      <c r="S432" s="6">
        <f>[1]节奏总纲!AE432</f>
        <v>89.653415270472806</v>
      </c>
      <c r="T432" s="6">
        <f>[1]节奏总纲!AF432</f>
        <v>92.836055135296803</v>
      </c>
      <c r="U432" s="6">
        <f>[1]节奏总纲!AG432</f>
        <v>97.597533060826152</v>
      </c>
      <c r="V432" s="6">
        <f>[1]节奏总纲!AH432</f>
        <v>106.59373128235947</v>
      </c>
      <c r="AN432" s="6">
        <v>429</v>
      </c>
      <c r="AO432" s="6">
        <f>[1]节奏总纲!BA432</f>
        <v>47.85196797566644</v>
      </c>
      <c r="AP432" s="6">
        <f>[1]节奏总纲!BB432</f>
        <v>49.355724791992998</v>
      </c>
      <c r="AQ432" s="6">
        <f>[1]节奏总纲!BC432</f>
        <v>51.308185407191495</v>
      </c>
      <c r="AR432" s="6">
        <f>[1]节奏总纲!BD432</f>
        <v>54.073086865999599</v>
      </c>
      <c r="AS432" s="6">
        <f>[1]节奏总纲!BE432</f>
        <v>58.784022156478322</v>
      </c>
    </row>
    <row r="433" spans="17:45" x14ac:dyDescent="0.2">
      <c r="Q433" s="6">
        <v>430</v>
      </c>
      <c r="R433" s="6">
        <f>[1]节奏总纲!AD433</f>
        <v>87.506782291701015</v>
      </c>
      <c r="S433" s="6">
        <f>[1]节奏总纲!AE433</f>
        <v>89.691370537959415</v>
      </c>
      <c r="T433" s="6">
        <f>[1]节奏总纲!AF433</f>
        <v>92.871068978889554</v>
      </c>
      <c r="U433" s="6">
        <f>[1]节奏总纲!AG433</f>
        <v>97.628666291034719</v>
      </c>
      <c r="V433" s="6">
        <f>[1]节奏总纲!AH433</f>
        <v>106.62991442311672</v>
      </c>
      <c r="AN433" s="6">
        <v>430</v>
      </c>
      <c r="AO433" s="6">
        <f>[1]节奏总纲!BA433</f>
        <v>47.868598006324753</v>
      </c>
      <c r="AP433" s="6">
        <f>[1]节奏总纲!BB433</f>
        <v>49.371219626240396</v>
      </c>
      <c r="AQ433" s="6">
        <f>[1]节奏总纲!BC433</f>
        <v>51.323589252470725</v>
      </c>
      <c r="AR433" s="6">
        <f>[1]节奏总纲!BD433</f>
        <v>54.087969864297619</v>
      </c>
      <c r="AS433" s="6">
        <f>[1]节奏总纲!BE433</f>
        <v>58.800594897870603</v>
      </c>
    </row>
    <row r="434" spans="17:45" x14ac:dyDescent="0.2">
      <c r="Q434" s="6">
        <v>431</v>
      </c>
      <c r="R434" s="6">
        <f>[1]节奏总纲!AD434</f>
        <v>87.540284631526106</v>
      </c>
      <c r="S434" s="6">
        <f>[1]节奏总纲!AE434</f>
        <v>89.729325805446024</v>
      </c>
      <c r="T434" s="6">
        <f>[1]节奏总纲!AF434</f>
        <v>92.906082822482304</v>
      </c>
      <c r="U434" s="6">
        <f>[1]节奏总纲!AG434</f>
        <v>97.659799521243286</v>
      </c>
      <c r="V434" s="6">
        <f>[1]节奏总纲!AH434</f>
        <v>106.66609756387396</v>
      </c>
      <c r="AN434" s="6">
        <v>431</v>
      </c>
      <c r="AO434" s="6">
        <f>[1]节奏总纲!BA434</f>
        <v>47.885228036983065</v>
      </c>
      <c r="AP434" s="6">
        <f>[1]节奏总纲!BB434</f>
        <v>49.386714460487802</v>
      </c>
      <c r="AQ434" s="6">
        <f>[1]节奏总纲!BC434</f>
        <v>51.338993097749956</v>
      </c>
      <c r="AR434" s="6">
        <f>[1]节奏总纲!BD434</f>
        <v>54.102852862595633</v>
      </c>
      <c r="AS434" s="6">
        <f>[1]节奏总纲!BE434</f>
        <v>58.817167639262884</v>
      </c>
    </row>
    <row r="435" spans="17:45" x14ac:dyDescent="0.2">
      <c r="Q435" s="6">
        <v>432</v>
      </c>
      <c r="R435" s="6">
        <f>[1]节奏总纲!AD435</f>
        <v>87.573786971351197</v>
      </c>
      <c r="S435" s="6">
        <f>[1]节奏总纲!AE435</f>
        <v>89.767281072932619</v>
      </c>
      <c r="T435" s="6">
        <f>[1]节奏总纲!AF435</f>
        <v>92.941096666075069</v>
      </c>
      <c r="U435" s="6">
        <f>[1]节奏总纲!AG435</f>
        <v>97.69093275145184</v>
      </c>
      <c r="V435" s="6">
        <f>[1]节奏总纲!AH435</f>
        <v>106.70228070463121</v>
      </c>
      <c r="AN435" s="6">
        <v>432</v>
      </c>
      <c r="AO435" s="6">
        <f>[1]节奏总纲!BA435</f>
        <v>47.901858067641385</v>
      </c>
      <c r="AP435" s="6">
        <f>[1]节奏总纲!BB435</f>
        <v>49.402209294735208</v>
      </c>
      <c r="AQ435" s="6">
        <f>[1]节奏总纲!BC435</f>
        <v>51.354396943029187</v>
      </c>
      <c r="AR435" s="6">
        <f>[1]节奏总纲!BD435</f>
        <v>54.117735860893646</v>
      </c>
      <c r="AS435" s="6">
        <f>[1]节奏总纲!BE435</f>
        <v>58.833740380655165</v>
      </c>
    </row>
    <row r="436" spans="17:45" x14ac:dyDescent="0.2">
      <c r="Q436" s="6">
        <v>433</v>
      </c>
      <c r="R436" s="6">
        <f>[1]节奏总纲!AD436</f>
        <v>87.607289311176288</v>
      </c>
      <c r="S436" s="6">
        <f>[1]节奏总纲!AE436</f>
        <v>89.805236340419228</v>
      </c>
      <c r="T436" s="6">
        <f>[1]节奏总纲!AF436</f>
        <v>92.976110509667819</v>
      </c>
      <c r="U436" s="6">
        <f>[1]节奏总纲!AG436</f>
        <v>97.722065981660407</v>
      </c>
      <c r="V436" s="6">
        <f>[1]节奏总纲!AH436</f>
        <v>106.73846384538845</v>
      </c>
      <c r="AN436" s="6">
        <v>433</v>
      </c>
      <c r="AO436" s="6">
        <f>[1]节奏总纲!BA436</f>
        <v>47.918488098299697</v>
      </c>
      <c r="AP436" s="6">
        <f>[1]节奏总纲!BB436</f>
        <v>49.417704128982606</v>
      </c>
      <c r="AQ436" s="6">
        <f>[1]节奏总纲!BC436</f>
        <v>51.369800788308417</v>
      </c>
      <c r="AR436" s="6">
        <f>[1]节奏总纲!BD436</f>
        <v>54.132618859191659</v>
      </c>
      <c r="AS436" s="6">
        <f>[1]节奏总纲!BE436</f>
        <v>58.850313122047446</v>
      </c>
    </row>
    <row r="437" spans="17:45" x14ac:dyDescent="0.2">
      <c r="Q437" s="6">
        <v>434</v>
      </c>
      <c r="R437" s="6">
        <f>[1]节奏总纲!AD437</f>
        <v>87.640791651001379</v>
      </c>
      <c r="S437" s="6">
        <f>[1]节奏总纲!AE437</f>
        <v>89.843191607905837</v>
      </c>
      <c r="T437" s="6">
        <f>[1]节奏总纲!AF437</f>
        <v>93.010462500358571</v>
      </c>
      <c r="U437" s="6">
        <f>[1]节奏总纲!AG437</f>
        <v>97.753199211868974</v>
      </c>
      <c r="V437" s="6">
        <f>[1]节奏总纲!AH437</f>
        <v>106.7746469861457</v>
      </c>
      <c r="AN437" s="6">
        <v>434</v>
      </c>
      <c r="AO437" s="6">
        <f>[1]节奏总纲!BA437</f>
        <v>47.935118128958017</v>
      </c>
      <c r="AP437" s="6">
        <f>[1]节奏总纲!BB437</f>
        <v>49.433198963230012</v>
      </c>
      <c r="AQ437" s="6">
        <f>[1]节奏总纲!BC437</f>
        <v>51.385204633587648</v>
      </c>
      <c r="AR437" s="6">
        <f>[1]节奏总纲!BD437</f>
        <v>54.147501857489679</v>
      </c>
      <c r="AS437" s="6">
        <f>[1]节奏总纲!BE437</f>
        <v>58.866885863439727</v>
      </c>
    </row>
    <row r="438" spans="17:45" x14ac:dyDescent="0.2">
      <c r="Q438" s="6">
        <v>435</v>
      </c>
      <c r="R438" s="6">
        <f>[1]节奏总纲!AD438</f>
        <v>87.674293990826456</v>
      </c>
      <c r="S438" s="6">
        <f>[1]节奏总纲!AE438</f>
        <v>89.881146875392446</v>
      </c>
      <c r="T438" s="6">
        <f>[1]节奏总纲!AF438</f>
        <v>93.043393165410535</v>
      </c>
      <c r="U438" s="6">
        <f>[1]节奏总纲!AG438</f>
        <v>97.784332442077528</v>
      </c>
      <c r="V438" s="6">
        <f>[1]节奏总纲!AH438</f>
        <v>106.81083012690294</v>
      </c>
      <c r="AN438" s="6">
        <v>435</v>
      </c>
      <c r="AO438" s="6">
        <f>[1]节奏总纲!BA438</f>
        <v>47.951748159616329</v>
      </c>
      <c r="AP438" s="6">
        <f>[1]节奏总纲!BB438</f>
        <v>49.448693797477411</v>
      </c>
      <c r="AQ438" s="6">
        <f>[1]节奏总纲!BC438</f>
        <v>51.400608478866879</v>
      </c>
      <c r="AR438" s="6">
        <f>[1]节奏总纲!BD438</f>
        <v>54.162384855787693</v>
      </c>
      <c r="AS438" s="6">
        <f>[1]节奏总纲!BE438</f>
        <v>58.883458604832001</v>
      </c>
    </row>
    <row r="439" spans="17:45" x14ac:dyDescent="0.2">
      <c r="Q439" s="6">
        <v>436</v>
      </c>
      <c r="R439" s="6">
        <f>[1]节奏总纲!AD439</f>
        <v>87.707796330651547</v>
      </c>
      <c r="S439" s="6">
        <f>[1]节奏总纲!AE439</f>
        <v>89.919102142879041</v>
      </c>
      <c r="T439" s="6">
        <f>[1]节奏总纲!AF439</f>
        <v>93.076323830462499</v>
      </c>
      <c r="U439" s="6">
        <f>[1]节奏总纲!AG439</f>
        <v>97.815465672286095</v>
      </c>
      <c r="V439" s="6">
        <f>[1]节奏总纲!AH439</f>
        <v>106.84701326766019</v>
      </c>
      <c r="AN439" s="6">
        <v>436</v>
      </c>
      <c r="AO439" s="6">
        <f>[1]节奏总纲!BA439</f>
        <v>47.968378190274642</v>
      </c>
      <c r="AP439" s="6">
        <f>[1]节奏总纲!BB439</f>
        <v>49.464188631724817</v>
      </c>
      <c r="AQ439" s="6">
        <f>[1]节奏总纲!BC439</f>
        <v>51.416012324146109</v>
      </c>
      <c r="AR439" s="6">
        <f>[1]节奏总纲!BD439</f>
        <v>54.177267854085706</v>
      </c>
      <c r="AS439" s="6">
        <f>[1]节奏总纲!BE439</f>
        <v>58.900031346224281</v>
      </c>
    </row>
    <row r="440" spans="17:45" x14ac:dyDescent="0.2">
      <c r="Q440" s="6">
        <v>437</v>
      </c>
      <c r="R440" s="6">
        <f>[1]节奏总纲!AD440</f>
        <v>87.741298670476638</v>
      </c>
      <c r="S440" s="6">
        <f>[1]节奏总纲!AE440</f>
        <v>89.95705741036565</v>
      </c>
      <c r="T440" s="6">
        <f>[1]节奏总纲!AF440</f>
        <v>93.109254495514463</v>
      </c>
      <c r="U440" s="6">
        <f>[1]节奏总纲!AG440</f>
        <v>97.846598902494662</v>
      </c>
      <c r="V440" s="6">
        <f>[1]节奏总纲!AH440</f>
        <v>106.88319640841743</v>
      </c>
      <c r="AN440" s="6">
        <v>437</v>
      </c>
      <c r="AO440" s="6">
        <f>[1]节奏总纲!BA440</f>
        <v>47.985008220932961</v>
      </c>
      <c r="AP440" s="6">
        <f>[1]节奏总纲!BB440</f>
        <v>49.479683465972215</v>
      </c>
      <c r="AQ440" s="6">
        <f>[1]节奏总纲!BC440</f>
        <v>51.43141616942534</v>
      </c>
      <c r="AR440" s="6">
        <f>[1]节奏总纲!BD440</f>
        <v>54.192150852383726</v>
      </c>
      <c r="AS440" s="6">
        <f>[1]节奏总纲!BE440</f>
        <v>58.916604087616562</v>
      </c>
    </row>
    <row r="441" spans="17:45" x14ac:dyDescent="0.2">
      <c r="Q441" s="6">
        <v>438</v>
      </c>
      <c r="R441" s="6">
        <f>[1]节奏总纲!AD441</f>
        <v>87.774801010301729</v>
      </c>
      <c r="S441" s="6">
        <f>[1]节奏总纲!AE441</f>
        <v>89.995012677852259</v>
      </c>
      <c r="T441" s="6">
        <f>[1]节奏总纲!AF441</f>
        <v>93.142185160566427</v>
      </c>
      <c r="U441" s="6">
        <f>[1]节奏总纲!AG441</f>
        <v>97.87773213270323</v>
      </c>
      <c r="V441" s="6">
        <f>[1]节奏总纲!AH441</f>
        <v>106.91937954917468</v>
      </c>
      <c r="AN441" s="6">
        <v>438</v>
      </c>
      <c r="AO441" s="6">
        <f>[1]节奏总纲!BA441</f>
        <v>48.001414351308853</v>
      </c>
      <c r="AP441" s="6">
        <f>[1]节奏总纲!BB441</f>
        <v>49.495178300219621</v>
      </c>
      <c r="AQ441" s="6">
        <f>[1]节奏总纲!BC441</f>
        <v>51.446820014704571</v>
      </c>
      <c r="AR441" s="6">
        <f>[1]节奏总纲!BD441</f>
        <v>54.207033850681739</v>
      </c>
      <c r="AS441" s="6">
        <f>[1]节奏总纲!BE441</f>
        <v>58.933176829008843</v>
      </c>
    </row>
    <row r="442" spans="17:45" x14ac:dyDescent="0.2">
      <c r="Q442" s="6">
        <v>439</v>
      </c>
      <c r="R442" s="6">
        <f>[1]节奏总纲!AD442</f>
        <v>87.80830335012682</v>
      </c>
      <c r="S442" s="6">
        <f>[1]节奏总纲!AE442</f>
        <v>90.027567823948559</v>
      </c>
      <c r="T442" s="6">
        <f>[1]节奏总纲!AF442</f>
        <v>93.175115825618391</v>
      </c>
      <c r="U442" s="6">
        <f>[1]节奏总纲!AG442</f>
        <v>97.908865362911783</v>
      </c>
      <c r="V442" s="6">
        <f>[1]节奏总纲!AH442</f>
        <v>106.95556268993192</v>
      </c>
      <c r="AN442" s="6">
        <v>439</v>
      </c>
      <c r="AO442" s="6">
        <f>[1]节奏总纲!BA442</f>
        <v>48.01577155123654</v>
      </c>
      <c r="AP442" s="6">
        <f>[1]节奏总纲!BB442</f>
        <v>49.510673134467027</v>
      </c>
      <c r="AQ442" s="6">
        <f>[1]节奏总纲!BC442</f>
        <v>51.462223859983801</v>
      </c>
      <c r="AR442" s="6">
        <f>[1]节奏总纲!BD442</f>
        <v>54.221916848979753</v>
      </c>
      <c r="AS442" s="6">
        <f>[1]节奏总纲!BE442</f>
        <v>58.949749570401124</v>
      </c>
    </row>
    <row r="443" spans="17:45" x14ac:dyDescent="0.2">
      <c r="Q443" s="6">
        <v>440</v>
      </c>
      <c r="R443" s="6">
        <f>[1]节奏总纲!AD443</f>
        <v>87.841805689951912</v>
      </c>
      <c r="S443" s="6">
        <f>[1]节奏总纲!AE443</f>
        <v>90.05930605092135</v>
      </c>
      <c r="T443" s="6">
        <f>[1]节奏总纲!AF443</f>
        <v>93.208046490670355</v>
      </c>
      <c r="U443" s="6">
        <f>[1]节奏总纲!AG443</f>
        <v>97.93999859312035</v>
      </c>
      <c r="V443" s="6">
        <f>[1]节奏总纲!AH443</f>
        <v>106.99174583068917</v>
      </c>
      <c r="AN443" s="6">
        <v>440</v>
      </c>
      <c r="AO443" s="6">
        <f>[1]节奏总纲!BA443</f>
        <v>48.030128751164234</v>
      </c>
      <c r="AP443" s="6">
        <f>[1]节奏总纲!BB443</f>
        <v>49.526167968714425</v>
      </c>
      <c r="AQ443" s="6">
        <f>[1]节奏总纲!BC443</f>
        <v>51.477627705263032</v>
      </c>
      <c r="AR443" s="6">
        <f>[1]节奏总纲!BD443</f>
        <v>54.236799847277773</v>
      </c>
      <c r="AS443" s="6">
        <f>[1]节奏总纲!BE443</f>
        <v>58.966322311793405</v>
      </c>
    </row>
    <row r="444" spans="17:45" x14ac:dyDescent="0.2">
      <c r="Q444" s="6">
        <v>441</v>
      </c>
      <c r="R444" s="6">
        <f>[1]节奏总纲!AD444</f>
        <v>87.875308029777003</v>
      </c>
      <c r="S444" s="6">
        <f>[1]节奏总纲!AE444</f>
        <v>90.091044277894142</v>
      </c>
      <c r="T444" s="6">
        <f>[1]节奏总纲!AF444</f>
        <v>93.240977155722319</v>
      </c>
      <c r="U444" s="6">
        <f>[1]节奏总纲!AG444</f>
        <v>97.971131823328918</v>
      </c>
      <c r="V444" s="6">
        <f>[1]节奏总纲!AH444</f>
        <v>107.02497748922852</v>
      </c>
      <c r="AN444" s="6">
        <v>441</v>
      </c>
      <c r="AO444" s="6">
        <f>[1]节奏总纲!BA444</f>
        <v>48.044485951091929</v>
      </c>
      <c r="AP444" s="6">
        <f>[1]节奏总纲!BB444</f>
        <v>49.541662802961831</v>
      </c>
      <c r="AQ444" s="6">
        <f>[1]节奏总纲!BC444</f>
        <v>51.493031550542263</v>
      </c>
      <c r="AR444" s="6">
        <f>[1]节奏总纲!BD444</f>
        <v>54.251682845575786</v>
      </c>
      <c r="AS444" s="6">
        <f>[1]节奏总纲!BE444</f>
        <v>58.982895053185679</v>
      </c>
    </row>
    <row r="445" spans="17:45" x14ac:dyDescent="0.2">
      <c r="Q445" s="6">
        <v>442</v>
      </c>
      <c r="R445" s="6">
        <f>[1]节奏总纲!AD445</f>
        <v>87.908810369602094</v>
      </c>
      <c r="S445" s="6">
        <f>[1]节奏总纲!AE445</f>
        <v>90.122782504866933</v>
      </c>
      <c r="T445" s="6">
        <f>[1]节奏总纲!AF445</f>
        <v>93.273907820774284</v>
      </c>
      <c r="U445" s="6">
        <f>[1]节奏总纲!AG445</f>
        <v>98.00217354962686</v>
      </c>
      <c r="V445" s="6">
        <f>[1]节奏总纲!AH445</f>
        <v>107.0573368623709</v>
      </c>
      <c r="AN445" s="6">
        <v>442</v>
      </c>
      <c r="AO445" s="6">
        <f>[1]节奏总纲!BA445</f>
        <v>48.058843151019623</v>
      </c>
      <c r="AP445" s="6">
        <f>[1]节奏总纲!BB445</f>
        <v>49.55715763720923</v>
      </c>
      <c r="AQ445" s="6">
        <f>[1]节奏总纲!BC445</f>
        <v>51.508435395821493</v>
      </c>
      <c r="AR445" s="6">
        <f>[1]节奏总纲!BD445</f>
        <v>54.266565843873799</v>
      </c>
      <c r="AS445" s="6">
        <f>[1]节奏总纲!BE445</f>
        <v>58.99946779457796</v>
      </c>
    </row>
    <row r="446" spans="17:45" x14ac:dyDescent="0.2">
      <c r="Q446" s="6">
        <v>443</v>
      </c>
      <c r="R446" s="6">
        <f>[1]节奏总纲!AD446</f>
        <v>87.942312709427185</v>
      </c>
      <c r="S446" s="6">
        <f>[1]节奏总纲!AE446</f>
        <v>90.154520731839725</v>
      </c>
      <c r="T446" s="6">
        <f>[1]节奏总纲!AF446</f>
        <v>93.306838485826248</v>
      </c>
      <c r="U446" s="6">
        <f>[1]节奏总纲!AG446</f>
        <v>98.032049055782977</v>
      </c>
      <c r="V446" s="6">
        <f>[1]节奏总纲!AH446</f>
        <v>107.0896962355133</v>
      </c>
      <c r="AN446" s="6">
        <v>443</v>
      </c>
      <c r="AO446" s="6">
        <f>[1]节奏总纲!BA446</f>
        <v>48.073200350947317</v>
      </c>
      <c r="AP446" s="6">
        <f>[1]节奏总纲!BB446</f>
        <v>49.572652471456635</v>
      </c>
      <c r="AQ446" s="6">
        <f>[1]节奏总纲!BC446</f>
        <v>51.523839241100724</v>
      </c>
      <c r="AR446" s="6">
        <f>[1]节奏总纲!BD446</f>
        <v>54.28144884217182</v>
      </c>
      <c r="AS446" s="6">
        <f>[1]节奏总纲!BE446</f>
        <v>59.013858056924356</v>
      </c>
    </row>
    <row r="447" spans="17:45" x14ac:dyDescent="0.2">
      <c r="Q447" s="6">
        <v>444</v>
      </c>
      <c r="R447" s="6">
        <f>[1]节奏总纲!AD447</f>
        <v>87.975815049252276</v>
      </c>
      <c r="S447" s="6">
        <f>[1]节奏总纲!AE447</f>
        <v>90.186258958812516</v>
      </c>
      <c r="T447" s="6">
        <f>[1]节奏总纲!AF447</f>
        <v>93.339769150878212</v>
      </c>
      <c r="U447" s="6">
        <f>[1]节奏总纲!AG447</f>
        <v>98.061924561939108</v>
      </c>
      <c r="V447" s="6">
        <f>[1]节奏总纲!AH447</f>
        <v>107.1220556086557</v>
      </c>
      <c r="AN447" s="6">
        <v>444</v>
      </c>
      <c r="AO447" s="6">
        <f>[1]节奏总纲!BA447</f>
        <v>48.087557550875012</v>
      </c>
      <c r="AP447" s="6">
        <f>[1]节奏总纲!BB447</f>
        <v>49.588147305704041</v>
      </c>
      <c r="AQ447" s="6">
        <f>[1]节奏总纲!BC447</f>
        <v>51.539243086379955</v>
      </c>
      <c r="AR447" s="6">
        <f>[1]节奏总纲!BD447</f>
        <v>54.296331840469833</v>
      </c>
      <c r="AS447" s="6">
        <f>[1]节奏总纲!BE447</f>
        <v>59.028175907277536</v>
      </c>
    </row>
    <row r="448" spans="17:45" x14ac:dyDescent="0.2">
      <c r="Q448" s="6">
        <v>445</v>
      </c>
      <c r="R448" s="6">
        <f>[1]节奏总纲!AD448</f>
        <v>88.008693431404168</v>
      </c>
      <c r="S448" s="6">
        <f>[1]节奏总纲!AE448</f>
        <v>90.217997185785308</v>
      </c>
      <c r="T448" s="6">
        <f>[1]节奏总纲!AF448</f>
        <v>93.372699815930176</v>
      </c>
      <c r="U448" s="6">
        <f>[1]节奏总纲!AG448</f>
        <v>98.091800068095225</v>
      </c>
      <c r="V448" s="6">
        <f>[1]节奏总纲!AH448</f>
        <v>107.15441498179808</v>
      </c>
      <c r="AN448" s="6">
        <v>445</v>
      </c>
      <c r="AO448" s="6">
        <f>[1]节奏总纲!BA448</f>
        <v>48.101914750802706</v>
      </c>
      <c r="AP448" s="6">
        <f>[1]节奏总纲!BB448</f>
        <v>49.60364213995144</v>
      </c>
      <c r="AQ448" s="6">
        <f>[1]节奏总纲!BC448</f>
        <v>51.554646931659185</v>
      </c>
      <c r="AR448" s="6">
        <f>[1]节奏总纲!BD448</f>
        <v>54.311214838767846</v>
      </c>
      <c r="AS448" s="6">
        <f>[1]节奏总纲!BE448</f>
        <v>59.042493757630723</v>
      </c>
    </row>
    <row r="449" spans="17:45" x14ac:dyDescent="0.2">
      <c r="Q449" s="6">
        <v>446</v>
      </c>
      <c r="R449" s="6">
        <f>[1]节奏总纲!AD449</f>
        <v>88.039952219754653</v>
      </c>
      <c r="S449" s="6">
        <f>[1]节奏总纲!AE449</f>
        <v>90.249735412758099</v>
      </c>
      <c r="T449" s="6">
        <f>[1]节奏总纲!AF449</f>
        <v>93.40563048098214</v>
      </c>
      <c r="U449" s="6">
        <f>[1]节奏总纲!AG449</f>
        <v>98.121675574251341</v>
      </c>
      <c r="V449" s="6">
        <f>[1]节奏总纲!AH449</f>
        <v>107.18677435494048</v>
      </c>
      <c r="AN449" s="6">
        <v>446</v>
      </c>
      <c r="AO449" s="6">
        <f>[1]节奏总纲!BA449</f>
        <v>48.1162719507304</v>
      </c>
      <c r="AP449" s="6">
        <f>[1]节奏总纲!BB449</f>
        <v>49.619136974198845</v>
      </c>
      <c r="AQ449" s="6">
        <f>[1]节奏总纲!BC449</f>
        <v>51.570050776938416</v>
      </c>
      <c r="AR449" s="6">
        <f>[1]节奏总纲!BD449</f>
        <v>54.326097837065859</v>
      </c>
      <c r="AS449" s="6">
        <f>[1]节奏总纲!BE449</f>
        <v>59.05681160798391</v>
      </c>
    </row>
    <row r="450" spans="17:45" x14ac:dyDescent="0.2">
      <c r="Q450" s="6">
        <v>447</v>
      </c>
      <c r="R450" s="6">
        <f>[1]节奏总纲!AD450</f>
        <v>88.071211008105138</v>
      </c>
      <c r="S450" s="6">
        <f>[1]节奏总纲!AE450</f>
        <v>90.281473639730891</v>
      </c>
      <c r="T450" s="6">
        <f>[1]节奏总纲!AF450</f>
        <v>93.438561146034118</v>
      </c>
      <c r="U450" s="6">
        <f>[1]节奏总纲!AG450</f>
        <v>98.151551080407472</v>
      </c>
      <c r="V450" s="6">
        <f>[1]节奏总纲!AH450</f>
        <v>107.21913372808288</v>
      </c>
      <c r="AN450" s="6">
        <v>447</v>
      </c>
      <c r="AO450" s="6">
        <f>[1]节奏总纲!BA450</f>
        <v>48.130629150658095</v>
      </c>
      <c r="AP450" s="6">
        <f>[1]节奏总纲!BB450</f>
        <v>49.634631808446244</v>
      </c>
      <c r="AQ450" s="6">
        <f>[1]节奏总纲!BC450</f>
        <v>51.585454622217654</v>
      </c>
      <c r="AR450" s="6">
        <f>[1]节奏总纲!BD450</f>
        <v>54.340980835363879</v>
      </c>
      <c r="AS450" s="6">
        <f>[1]节奏总纲!BE450</f>
        <v>59.071129458337097</v>
      </c>
    </row>
    <row r="451" spans="17:45" x14ac:dyDescent="0.2">
      <c r="Q451" s="6">
        <v>448</v>
      </c>
      <c r="R451" s="6">
        <f>[1]节奏总纲!AD451</f>
        <v>88.102469796455622</v>
      </c>
      <c r="S451" s="6">
        <f>[1]节奏总纲!AE451</f>
        <v>90.313211866703682</v>
      </c>
      <c r="T451" s="6">
        <f>[1]节奏总纲!AF451</f>
        <v>93.471491811086082</v>
      </c>
      <c r="U451" s="6">
        <f>[1]节奏总纲!AG451</f>
        <v>98.181426586563589</v>
      </c>
      <c r="V451" s="6">
        <f>[1]节奏总纲!AH451</f>
        <v>107.25149310122528</v>
      </c>
      <c r="AN451" s="6">
        <v>448</v>
      </c>
      <c r="AO451" s="6">
        <f>[1]节奏总纲!BA451</f>
        <v>48.144986350585789</v>
      </c>
      <c r="AP451" s="6">
        <f>[1]节奏总纲!BB451</f>
        <v>49.65012664269365</v>
      </c>
      <c r="AQ451" s="6">
        <f>[1]节奏总纲!BC451</f>
        <v>51.600858467496884</v>
      </c>
      <c r="AR451" s="6">
        <f>[1]节奏总纲!BD451</f>
        <v>54.355863833661893</v>
      </c>
      <c r="AS451" s="6">
        <f>[1]节奏总纲!BE451</f>
        <v>59.085447308690277</v>
      </c>
    </row>
    <row r="452" spans="17:45" x14ac:dyDescent="0.2">
      <c r="Q452" s="6">
        <v>449</v>
      </c>
      <c r="R452" s="6">
        <f>[1]节奏总纲!AD452</f>
        <v>88.133728584806107</v>
      </c>
      <c r="S452" s="6">
        <f>[1]节奏总纲!AE452</f>
        <v>90.344950093676474</v>
      </c>
      <c r="T452" s="6">
        <f>[1]节奏总纲!AF452</f>
        <v>93.504422476138046</v>
      </c>
      <c r="U452" s="6">
        <f>[1]节奏总纲!AG452</f>
        <v>98.211302092719706</v>
      </c>
      <c r="V452" s="6">
        <f>[1]节奏总纲!AH452</f>
        <v>107.28385247436766</v>
      </c>
      <c r="AN452" s="6">
        <v>449</v>
      </c>
      <c r="AO452" s="6">
        <f>[1]节奏总纲!BA452</f>
        <v>48.159343550513483</v>
      </c>
      <c r="AP452" s="6">
        <f>[1]节奏总纲!BB452</f>
        <v>49.665621476941048</v>
      </c>
      <c r="AQ452" s="6">
        <f>[1]节奏总纲!BC452</f>
        <v>51.616262312776115</v>
      </c>
      <c r="AR452" s="6">
        <f>[1]节奏总纲!BD452</f>
        <v>54.370746831959906</v>
      </c>
      <c r="AS452" s="6">
        <f>[1]节奏总纲!BE452</f>
        <v>59.099765159043464</v>
      </c>
    </row>
    <row r="453" spans="17:45" x14ac:dyDescent="0.2">
      <c r="Q453" s="6">
        <v>450</v>
      </c>
      <c r="R453" s="6">
        <f>[1]节奏总纲!AD453</f>
        <v>88.164987373156592</v>
      </c>
      <c r="S453" s="6">
        <f>[1]节奏总纲!AE453</f>
        <v>90.376688320649265</v>
      </c>
      <c r="T453" s="6">
        <f>[1]节奏总纲!AF453</f>
        <v>93.53735314119001</v>
      </c>
      <c r="U453" s="6">
        <f>[1]节奏总纲!AG453</f>
        <v>98.241177598875836</v>
      </c>
      <c r="V453" s="6">
        <f>[1]节奏总纲!AH453</f>
        <v>107.31621184751006</v>
      </c>
      <c r="AN453" s="6">
        <v>450</v>
      </c>
      <c r="AO453" s="6">
        <f>[1]节奏总纲!BA453</f>
        <v>48.173700750441178</v>
      </c>
      <c r="AP453" s="6">
        <f>[1]节奏总纲!BB453</f>
        <v>49.681116311188454</v>
      </c>
      <c r="AQ453" s="6">
        <f>[1]节奏总纲!BC453</f>
        <v>51.631666158055346</v>
      </c>
      <c r="AR453" s="6">
        <f>[1]节奏总纲!BD453</f>
        <v>54.385629830257926</v>
      </c>
      <c r="AS453" s="6">
        <f>[1]节奏总纲!BE453</f>
        <v>59.114083009396651</v>
      </c>
    </row>
    <row r="454" spans="17:45" x14ac:dyDescent="0.2">
      <c r="Q454" s="6">
        <v>451</v>
      </c>
      <c r="R454" s="6">
        <f>[1]节奏总纲!AD454</f>
        <v>88.196246161507091</v>
      </c>
      <c r="S454" s="6">
        <f>[1]节奏总纲!AE454</f>
        <v>90.408426547622057</v>
      </c>
      <c r="T454" s="6">
        <f>[1]节奏总纲!AF454</f>
        <v>93.570283806241974</v>
      </c>
      <c r="U454" s="6">
        <f>[1]节奏总纲!AG454</f>
        <v>98.271053105031953</v>
      </c>
      <c r="V454" s="6">
        <f>[1]节奏总纲!AH454</f>
        <v>107.34857122065246</v>
      </c>
      <c r="AN454" s="6">
        <v>451</v>
      </c>
      <c r="AO454" s="6">
        <f>[1]节奏总纲!BA454</f>
        <v>48.188057950368872</v>
      </c>
      <c r="AP454" s="6">
        <f>[1]节奏总纲!BB454</f>
        <v>49.69661114543586</v>
      </c>
      <c r="AQ454" s="6">
        <f>[1]节奏总纲!BC454</f>
        <v>51.647070003334576</v>
      </c>
      <c r="AR454" s="6">
        <f>[1]节奏总纲!BD454</f>
        <v>54.400512828555939</v>
      </c>
      <c r="AS454" s="6">
        <f>[1]节奏总纲!BE454</f>
        <v>59.128400859749839</v>
      </c>
    </row>
    <row r="455" spans="17:45" x14ac:dyDescent="0.2">
      <c r="Q455" s="6">
        <v>452</v>
      </c>
      <c r="R455" s="6">
        <f>[1]节奏总纲!AD455</f>
        <v>88.227504949857575</v>
      </c>
      <c r="S455" s="6">
        <f>[1]节奏总纲!AE455</f>
        <v>90.440164774594848</v>
      </c>
      <c r="T455" s="6">
        <f>[1]节奏总纲!AF455</f>
        <v>93.603214471293938</v>
      </c>
      <c r="U455" s="6">
        <f>[1]节奏总纲!AG455</f>
        <v>98.30092861118807</v>
      </c>
      <c r="V455" s="6">
        <f>[1]节奏总纲!AH455</f>
        <v>107.38093059379484</v>
      </c>
      <c r="AN455" s="6">
        <v>452</v>
      </c>
      <c r="AO455" s="6">
        <f>[1]节奏总纲!BA455</f>
        <v>48.202415150296567</v>
      </c>
      <c r="AP455" s="6">
        <f>[1]节奏总纲!BB455</f>
        <v>49.712105979683258</v>
      </c>
      <c r="AQ455" s="6">
        <f>[1]节奏总纲!BC455</f>
        <v>51.662473848613807</v>
      </c>
      <c r="AR455" s="6">
        <f>[1]节奏总纲!BD455</f>
        <v>54.415395826853953</v>
      </c>
      <c r="AS455" s="6">
        <f>[1]节奏总纲!BE455</f>
        <v>59.142718710103026</v>
      </c>
    </row>
    <row r="456" spans="17:45" x14ac:dyDescent="0.2">
      <c r="Q456" s="6">
        <v>453</v>
      </c>
      <c r="R456" s="6">
        <f>[1]节奏总纲!AD456</f>
        <v>88.25876373820806</v>
      </c>
      <c r="S456" s="6">
        <f>[1]节奏总纲!AE456</f>
        <v>90.47190300156764</v>
      </c>
      <c r="T456" s="6">
        <f>[1]节奏总纲!AF456</f>
        <v>93.636145136345903</v>
      </c>
      <c r="U456" s="6">
        <f>[1]节奏总纲!AG456</f>
        <v>98.330804117344201</v>
      </c>
      <c r="V456" s="6">
        <f>[1]节奏总纲!AH456</f>
        <v>107.41328996693724</v>
      </c>
      <c r="AN456" s="6">
        <v>453</v>
      </c>
      <c r="AO456" s="6">
        <f>[1]节奏总纲!BA456</f>
        <v>48.216772350224261</v>
      </c>
      <c r="AP456" s="6">
        <f>[1]节奏总纲!BB456</f>
        <v>49.727600813930664</v>
      </c>
      <c r="AQ456" s="6">
        <f>[1]节奏总纲!BC456</f>
        <v>51.677877693893038</v>
      </c>
      <c r="AR456" s="6">
        <f>[1]节奏总纲!BD456</f>
        <v>54.430278825151973</v>
      </c>
      <c r="AS456" s="6">
        <f>[1]节奏总纲!BE456</f>
        <v>59.157036560456206</v>
      </c>
    </row>
    <row r="457" spans="17:45" x14ac:dyDescent="0.2">
      <c r="Q457" s="6">
        <v>454</v>
      </c>
      <c r="R457" s="6">
        <f>[1]节奏总纲!AD457</f>
        <v>88.290022526558545</v>
      </c>
      <c r="S457" s="6">
        <f>[1]节奏总纲!AE457</f>
        <v>90.503641228540417</v>
      </c>
      <c r="T457" s="6">
        <f>[1]节奏总纲!AF457</f>
        <v>93.669075801397867</v>
      </c>
      <c r="U457" s="6">
        <f>[1]节奏总纲!AG457</f>
        <v>98.360679623500317</v>
      </c>
      <c r="V457" s="6">
        <f>[1]节奏总纲!AH457</f>
        <v>107.44564934007964</v>
      </c>
      <c r="AN457" s="6">
        <v>454</v>
      </c>
      <c r="AO457" s="6">
        <f>[1]节奏总纲!BA457</f>
        <v>48.231129550151955</v>
      </c>
      <c r="AP457" s="6">
        <f>[1]节奏总纲!BB457</f>
        <v>49.743095648178063</v>
      </c>
      <c r="AQ457" s="6">
        <f>[1]节奏总纲!BC457</f>
        <v>51.693281539172268</v>
      </c>
      <c r="AR457" s="6">
        <f>[1]节奏总纲!BD457</f>
        <v>54.445161823449986</v>
      </c>
      <c r="AS457" s="6">
        <f>[1]节奏总纲!BE457</f>
        <v>59.171354410809393</v>
      </c>
    </row>
    <row r="458" spans="17:45" x14ac:dyDescent="0.2">
      <c r="Q458" s="6">
        <v>455</v>
      </c>
      <c r="R458" s="6">
        <f>[1]节奏总纲!AD458</f>
        <v>88.321281314909029</v>
      </c>
      <c r="S458" s="6">
        <f>[1]节奏总纲!AE458</f>
        <v>90.535379455513208</v>
      </c>
      <c r="T458" s="6">
        <f>[1]节奏总纲!AF458</f>
        <v>93.702006466449831</v>
      </c>
      <c r="U458" s="6">
        <f>[1]节奏总纲!AG458</f>
        <v>98.390555129656434</v>
      </c>
      <c r="V458" s="6">
        <f>[1]节奏总纲!AH458</f>
        <v>107.47800871322202</v>
      </c>
      <c r="AN458" s="6">
        <v>455</v>
      </c>
      <c r="AO458" s="6">
        <f>[1]节奏总纲!BA458</f>
        <v>48.24548675007965</v>
      </c>
      <c r="AP458" s="6">
        <f>[1]节奏总纲!BB458</f>
        <v>49.758590482425468</v>
      </c>
      <c r="AQ458" s="6">
        <f>[1]节奏总纲!BC458</f>
        <v>51.708685384451499</v>
      </c>
      <c r="AR458" s="6">
        <f>[1]节奏总纲!BD458</f>
        <v>54.460044821747999</v>
      </c>
      <c r="AS458" s="6">
        <f>[1]节奏总纲!BE458</f>
        <v>59.18567226116258</v>
      </c>
    </row>
    <row r="459" spans="17:45" x14ac:dyDescent="0.2">
      <c r="Q459" s="6">
        <v>456</v>
      </c>
      <c r="R459" s="6">
        <f>[1]节奏总纲!AD459</f>
        <v>88.352540103259514</v>
      </c>
      <c r="S459" s="6">
        <f>[1]节奏总纲!AE459</f>
        <v>90.567117682486</v>
      </c>
      <c r="T459" s="6">
        <f>[1]节奏总纲!AF459</f>
        <v>93.734937131501795</v>
      </c>
      <c r="U459" s="6">
        <f>[1]节奏总纲!AG459</f>
        <v>98.420430635812565</v>
      </c>
      <c r="V459" s="6">
        <f>[1]节奏总纲!AH459</f>
        <v>107.51036808636442</v>
      </c>
      <c r="AN459" s="6">
        <v>456</v>
      </c>
      <c r="AO459" s="6">
        <f>[1]节奏总纲!BA459</f>
        <v>48.259843950007344</v>
      </c>
      <c r="AP459" s="6">
        <f>[1]节奏总纲!BB459</f>
        <v>49.774085316672867</v>
      </c>
      <c r="AQ459" s="6">
        <f>[1]节奏总纲!BC459</f>
        <v>51.72408922973073</v>
      </c>
      <c r="AR459" s="6">
        <f>[1]节奏总纲!BD459</f>
        <v>54.47492782004602</v>
      </c>
      <c r="AS459" s="6">
        <f>[1]节奏总纲!BE459</f>
        <v>59.199990111515767</v>
      </c>
    </row>
    <row r="460" spans="17:45" x14ac:dyDescent="0.2">
      <c r="Q460" s="6">
        <v>457</v>
      </c>
      <c r="R460" s="6">
        <f>[1]节奏总纲!AD460</f>
        <v>88.383798891610013</v>
      </c>
      <c r="S460" s="6">
        <f>[1]节奏总纲!AE460</f>
        <v>90.598855909458791</v>
      </c>
      <c r="T460" s="6">
        <f>[1]节奏总纲!AF460</f>
        <v>93.767867796553759</v>
      </c>
      <c r="U460" s="6">
        <f>[1]节奏总纲!AG460</f>
        <v>98.450306141968682</v>
      </c>
      <c r="V460" s="6">
        <f>[1]节奏总纲!AH460</f>
        <v>107.54272745950682</v>
      </c>
      <c r="AN460" s="6">
        <v>457</v>
      </c>
      <c r="AO460" s="6">
        <f>[1]节奏总纲!BA460</f>
        <v>48.274201149935038</v>
      </c>
      <c r="AP460" s="6">
        <f>[1]节奏总纲!BB460</f>
        <v>49.789580150920273</v>
      </c>
      <c r="AQ460" s="6">
        <f>[1]节奏总纲!BC460</f>
        <v>51.73949307500996</v>
      </c>
      <c r="AR460" s="6">
        <f>[1]节奏总纲!BD460</f>
        <v>54.489810818344033</v>
      </c>
      <c r="AS460" s="6">
        <f>[1]节奏总纲!BE460</f>
        <v>59.214307961868947</v>
      </c>
    </row>
    <row r="461" spans="17:45" x14ac:dyDescent="0.2">
      <c r="Q461" s="6">
        <v>458</v>
      </c>
      <c r="R461" s="6">
        <f>[1]节奏总纲!AD461</f>
        <v>88.415057679960498</v>
      </c>
      <c r="S461" s="6">
        <f>[1]节奏总纲!AE461</f>
        <v>90.630594136431583</v>
      </c>
      <c r="T461" s="6">
        <f>[1]节奏总纲!AF461</f>
        <v>93.800798461605723</v>
      </c>
      <c r="U461" s="6">
        <f>[1]节奏总纲!AG461</f>
        <v>98.480181648124798</v>
      </c>
      <c r="V461" s="6">
        <f>[1]节奏总纲!AH461</f>
        <v>107.57508683264921</v>
      </c>
      <c r="AN461" s="6">
        <v>458</v>
      </c>
      <c r="AO461" s="6">
        <f>[1]节奏总纲!BA461</f>
        <v>48.288558349862733</v>
      </c>
      <c r="AP461" s="6">
        <f>[1]节奏总纲!BB461</f>
        <v>49.805074985167678</v>
      </c>
      <c r="AQ461" s="6">
        <f>[1]节奏总纲!BC461</f>
        <v>51.754896920289191</v>
      </c>
      <c r="AR461" s="6">
        <f>[1]节奏总纲!BD461</f>
        <v>54.504693816642046</v>
      </c>
      <c r="AS461" s="6">
        <f>[1]节奏总纲!BE461</f>
        <v>59.228625812222134</v>
      </c>
    </row>
    <row r="462" spans="17:45" x14ac:dyDescent="0.2">
      <c r="Q462" s="6">
        <v>459</v>
      </c>
      <c r="R462" s="6">
        <f>[1]节奏总纲!AD462</f>
        <v>88.446316468310982</v>
      </c>
      <c r="S462" s="6">
        <f>[1]节奏总纲!AE462</f>
        <v>90.662332363404374</v>
      </c>
      <c r="T462" s="6">
        <f>[1]节奏总纲!AF462</f>
        <v>93.833729126657687</v>
      </c>
      <c r="U462" s="6">
        <f>[1]节奏总纲!AG462</f>
        <v>98.510057154280929</v>
      </c>
      <c r="V462" s="6">
        <f>[1]节奏总纲!AH462</f>
        <v>107.6074462057916</v>
      </c>
      <c r="AN462" s="6">
        <v>459</v>
      </c>
      <c r="AO462" s="6">
        <f>[1]节奏总纲!BA462</f>
        <v>48.302915549790427</v>
      </c>
      <c r="AP462" s="6">
        <f>[1]节奏总纲!BB462</f>
        <v>49.820569819415077</v>
      </c>
      <c r="AQ462" s="6">
        <f>[1]节奏总纲!BC462</f>
        <v>51.770300765568422</v>
      </c>
      <c r="AR462" s="6">
        <f>[1]节奏总纲!BD462</f>
        <v>54.519576814940059</v>
      </c>
      <c r="AS462" s="6">
        <f>[1]节奏总纲!BE462</f>
        <v>59.242943662575321</v>
      </c>
    </row>
    <row r="463" spans="17:45" x14ac:dyDescent="0.2">
      <c r="Q463" s="6">
        <v>460</v>
      </c>
      <c r="R463" s="6">
        <f>[1]节奏总纲!AD463</f>
        <v>88.477575256661467</v>
      </c>
      <c r="S463" s="6">
        <f>[1]节奏总纲!AE463</f>
        <v>90.694070590377166</v>
      </c>
      <c r="T463" s="6">
        <f>[1]节奏总纲!AF463</f>
        <v>93.866659791709665</v>
      </c>
      <c r="U463" s="6">
        <f>[1]节奏总纲!AG463</f>
        <v>98.539932660437046</v>
      </c>
      <c r="V463" s="6">
        <f>[1]节奏总纲!AH463</f>
        <v>107.639805578934</v>
      </c>
      <c r="AN463" s="6">
        <v>460</v>
      </c>
      <c r="AO463" s="6">
        <f>[1]节奏总纲!BA463</f>
        <v>48.317272749718121</v>
      </c>
      <c r="AP463" s="6">
        <f>[1]节奏总纲!BB463</f>
        <v>49.836064653662483</v>
      </c>
      <c r="AQ463" s="6">
        <f>[1]节奏总纲!BC463</f>
        <v>51.785704610847652</v>
      </c>
      <c r="AR463" s="6">
        <f>[1]节奏总纲!BD463</f>
        <v>54.53445981323808</v>
      </c>
      <c r="AS463" s="6">
        <f>[1]节奏总纲!BE463</f>
        <v>59.257261512928508</v>
      </c>
    </row>
    <row r="464" spans="17:45" x14ac:dyDescent="0.2">
      <c r="Q464" s="6">
        <v>461</v>
      </c>
      <c r="R464" s="6">
        <f>[1]节奏总纲!AD464</f>
        <v>88.508834045011952</v>
      </c>
      <c r="S464" s="6">
        <f>[1]节奏总纲!AE464</f>
        <v>90.725808817349957</v>
      </c>
      <c r="T464" s="6">
        <f>[1]节奏总纲!AF464</f>
        <v>93.899590456761629</v>
      </c>
      <c r="U464" s="6">
        <f>[1]节奏总纲!AG464</f>
        <v>98.569808166593162</v>
      </c>
      <c r="V464" s="6">
        <f>[1]节奏总纲!AH464</f>
        <v>107.67216495207639</v>
      </c>
      <c r="AN464" s="6">
        <v>461</v>
      </c>
      <c r="AO464" s="6">
        <f>[1]节奏总纲!BA464</f>
        <v>48.331629949645816</v>
      </c>
      <c r="AP464" s="6">
        <f>[1]节奏总纲!BB464</f>
        <v>49.851559487909881</v>
      </c>
      <c r="AQ464" s="6">
        <f>[1]节奏总纲!BC464</f>
        <v>51.801108456126883</v>
      </c>
      <c r="AR464" s="6">
        <f>[1]节奏总纲!BD464</f>
        <v>54.549342811536093</v>
      </c>
      <c r="AS464" s="6">
        <f>[1]节奏总纲!BE464</f>
        <v>59.271579363281688</v>
      </c>
    </row>
    <row r="465" spans="17:45" x14ac:dyDescent="0.2">
      <c r="Q465" s="6">
        <v>462</v>
      </c>
      <c r="R465" s="6">
        <f>[1]节奏总纲!AD465</f>
        <v>88.540092833362436</v>
      </c>
      <c r="S465" s="6">
        <f>[1]节奏总纲!AE465</f>
        <v>90.757547044322749</v>
      </c>
      <c r="T465" s="6">
        <f>[1]节奏总纲!AF465</f>
        <v>93.932521121813593</v>
      </c>
      <c r="U465" s="6">
        <f>[1]节奏总纲!AG465</f>
        <v>98.599683672749293</v>
      </c>
      <c r="V465" s="6">
        <f>[1]节奏总纲!AH465</f>
        <v>107.70452432521878</v>
      </c>
      <c r="AN465" s="6">
        <v>462</v>
      </c>
      <c r="AO465" s="6">
        <f>[1]节奏总纲!BA465</f>
        <v>48.34598714957351</v>
      </c>
      <c r="AP465" s="6">
        <f>[1]节奏总纲!BB465</f>
        <v>49.867054322157287</v>
      </c>
      <c r="AQ465" s="6">
        <f>[1]节奏总纲!BC465</f>
        <v>51.816512301406114</v>
      </c>
      <c r="AR465" s="6">
        <f>[1]节奏总纲!BD465</f>
        <v>54.564225809834106</v>
      </c>
      <c r="AS465" s="6">
        <f>[1]节奏总纲!BE465</f>
        <v>59.285897213634875</v>
      </c>
    </row>
    <row r="466" spans="17:45" x14ac:dyDescent="0.2">
      <c r="Q466" s="6">
        <v>463</v>
      </c>
      <c r="R466" s="6">
        <f>[1]节奏总纲!AD466</f>
        <v>88.571351621712921</v>
      </c>
      <c r="S466" s="6">
        <f>[1]节奏总纲!AE466</f>
        <v>90.78928527129554</v>
      </c>
      <c r="T466" s="6">
        <f>[1]节奏总纲!AF466</f>
        <v>93.965451786865557</v>
      </c>
      <c r="U466" s="6">
        <f>[1]节奏总纲!AG466</f>
        <v>98.62955917890541</v>
      </c>
      <c r="V466" s="6">
        <f>[1]节奏总纲!AH466</f>
        <v>107.73688369836118</v>
      </c>
      <c r="AN466" s="6">
        <v>463</v>
      </c>
      <c r="AO466" s="6">
        <f>[1]节奏总纲!BA466</f>
        <v>48.360344349501204</v>
      </c>
      <c r="AP466" s="6">
        <f>[1]节奏总纲!BB466</f>
        <v>49.882549156404686</v>
      </c>
      <c r="AQ466" s="6">
        <f>[1]节奏总纲!BC466</f>
        <v>51.831916146685344</v>
      </c>
      <c r="AR466" s="6">
        <f>[1]节奏总纲!BD466</f>
        <v>54.579108808132126</v>
      </c>
      <c r="AS466" s="6">
        <f>[1]节奏总纲!BE466</f>
        <v>59.300215063988063</v>
      </c>
    </row>
    <row r="467" spans="17:45" x14ac:dyDescent="0.2">
      <c r="Q467" s="6">
        <v>464</v>
      </c>
      <c r="R467" s="6">
        <f>[1]节奏总纲!AD467</f>
        <v>88.60261041006342</v>
      </c>
      <c r="S467" s="6">
        <f>[1]节奏总纲!AE467</f>
        <v>90.821023498268332</v>
      </c>
      <c r="T467" s="6">
        <f>[1]节奏总纲!AF467</f>
        <v>93.998382451917522</v>
      </c>
      <c r="U467" s="6">
        <f>[1]节奏总纲!AG467</f>
        <v>98.659434685061527</v>
      </c>
      <c r="V467" s="6">
        <f>[1]节奏总纲!AH467</f>
        <v>107.76924307150358</v>
      </c>
      <c r="AN467" s="6">
        <v>464</v>
      </c>
      <c r="AO467" s="6">
        <f>[1]节奏总纲!BA467</f>
        <v>48.374701549428899</v>
      </c>
      <c r="AP467" s="6">
        <f>[1]节奏总纲!BB467</f>
        <v>49.898043990652091</v>
      </c>
      <c r="AQ467" s="6">
        <f>[1]节奏总纲!BC467</f>
        <v>51.847319991964575</v>
      </c>
      <c r="AR467" s="6">
        <f>[1]节奏总纲!BD467</f>
        <v>54.593991806430139</v>
      </c>
      <c r="AS467" s="6">
        <f>[1]节奏总纲!BE467</f>
        <v>59.31453291434125</v>
      </c>
    </row>
    <row r="468" spans="17:45" x14ac:dyDescent="0.2">
      <c r="Q468" s="6">
        <v>465</v>
      </c>
      <c r="R468" s="6">
        <f>[1]节奏总纲!AD468</f>
        <v>88.633869198413905</v>
      </c>
      <c r="S468" s="6">
        <f>[1]节奏总纲!AE468</f>
        <v>90.852761725241123</v>
      </c>
      <c r="T468" s="6">
        <f>[1]节奏总纲!AF468</f>
        <v>94.02979916019423</v>
      </c>
      <c r="U468" s="6">
        <f>[1]节奏总纲!AG468</f>
        <v>98.689310191217658</v>
      </c>
      <c r="V468" s="6">
        <f>[1]节奏总纲!AH468</f>
        <v>107.80160244464597</v>
      </c>
      <c r="AN468" s="6">
        <v>465</v>
      </c>
      <c r="AO468" s="6">
        <f>[1]节奏总纲!BA468</f>
        <v>48.389058749356593</v>
      </c>
      <c r="AP468" s="6">
        <f>[1]节奏总纲!BB468</f>
        <v>49.913538824899497</v>
      </c>
      <c r="AQ468" s="6">
        <f>[1]节奏总纲!BC468</f>
        <v>51.862723837243806</v>
      </c>
      <c r="AR468" s="6">
        <f>[1]节奏总纲!BD468</f>
        <v>54.608874804728153</v>
      </c>
      <c r="AS468" s="6">
        <f>[1]节奏总纲!BE468</f>
        <v>59.32885076469443</v>
      </c>
    </row>
    <row r="469" spans="17:45" x14ac:dyDescent="0.2">
      <c r="Q469" s="6">
        <v>466</v>
      </c>
      <c r="R469" s="6">
        <f>[1]节奏总纲!AD469</f>
        <v>88.665127986764389</v>
      </c>
      <c r="S469" s="6">
        <f>[1]节奏总纲!AE469</f>
        <v>90.884499952213915</v>
      </c>
      <c r="T469" s="6">
        <f>[1]节奏总纲!AF469</f>
        <v>94.061137661696392</v>
      </c>
      <c r="U469" s="6">
        <f>[1]节奏总纲!AG469</f>
        <v>98.719185697373774</v>
      </c>
      <c r="V469" s="6">
        <f>[1]节奏总纲!AH469</f>
        <v>107.83396181778836</v>
      </c>
      <c r="AN469" s="6">
        <v>466</v>
      </c>
      <c r="AO469" s="6">
        <f>[1]节奏总纲!BA469</f>
        <v>48.403415949284287</v>
      </c>
      <c r="AP469" s="6">
        <f>[1]节奏总纲!BB469</f>
        <v>49.929033659146896</v>
      </c>
      <c r="AQ469" s="6">
        <f>[1]节奏总纲!BC469</f>
        <v>51.878127682523036</v>
      </c>
      <c r="AR469" s="6">
        <f>[1]节奏总纲!BD469</f>
        <v>54.623757803026173</v>
      </c>
      <c r="AS469" s="6">
        <f>[1]节奏总纲!BE469</f>
        <v>59.343168615047617</v>
      </c>
    </row>
    <row r="470" spans="17:45" x14ac:dyDescent="0.2">
      <c r="Q470" s="6">
        <v>467</v>
      </c>
      <c r="R470" s="6">
        <f>[1]节奏总纲!AD470</f>
        <v>88.696386775114874</v>
      </c>
      <c r="S470" s="6">
        <f>[1]节奏总纲!AE470</f>
        <v>90.916238179186706</v>
      </c>
      <c r="T470" s="6">
        <f>[1]节奏总纲!AF470</f>
        <v>94.092476163198569</v>
      </c>
      <c r="U470" s="6">
        <f>[1]节奏总纲!AG470</f>
        <v>98.749061203529891</v>
      </c>
      <c r="V470" s="6">
        <f>[1]节奏总纲!AH470</f>
        <v>107.86632119093076</v>
      </c>
      <c r="AN470" s="6">
        <v>467</v>
      </c>
      <c r="AO470" s="6">
        <f>[1]节奏总纲!BA470</f>
        <v>48.417773149211982</v>
      </c>
      <c r="AP470" s="6">
        <f>[1]节奏总纲!BB470</f>
        <v>49.944528493394301</v>
      </c>
      <c r="AQ470" s="6">
        <f>[1]节奏总纲!BC470</f>
        <v>51.893531527802274</v>
      </c>
      <c r="AR470" s="6">
        <f>[1]节奏总纲!BD470</f>
        <v>54.638640801324186</v>
      </c>
      <c r="AS470" s="6">
        <f>[1]节奏总纲!BE470</f>
        <v>59.357486465400804</v>
      </c>
    </row>
    <row r="471" spans="17:45" x14ac:dyDescent="0.2">
      <c r="Q471" s="6">
        <v>468</v>
      </c>
      <c r="R471" s="6">
        <f>[1]节奏总纲!AD471</f>
        <v>88.727645563465359</v>
      </c>
      <c r="S471" s="6">
        <f>[1]节奏总纲!AE471</f>
        <v>90.947976406159498</v>
      </c>
      <c r="T471" s="6">
        <f>[1]节奏总纲!AF471</f>
        <v>94.123814664700731</v>
      </c>
      <c r="U471" s="6">
        <f>[1]节奏总纲!AG471</f>
        <v>98.778936709686022</v>
      </c>
      <c r="V471" s="6">
        <f>[1]节奏总纲!AH471</f>
        <v>107.89868056407315</v>
      </c>
      <c r="AN471" s="6">
        <v>468</v>
      </c>
      <c r="AO471" s="6">
        <f>[1]节奏总纲!BA471</f>
        <v>48.432130349139676</v>
      </c>
      <c r="AP471" s="6">
        <f>[1]节奏总纲!BB471</f>
        <v>49.9600233276417</v>
      </c>
      <c r="AQ471" s="6">
        <f>[1]节奏总纲!BC471</f>
        <v>51.908935373081505</v>
      </c>
      <c r="AR471" s="6">
        <f>[1]节奏总纲!BD471</f>
        <v>54.653523799622199</v>
      </c>
      <c r="AS471" s="6">
        <f>[1]节奏总纲!BE471</f>
        <v>59.371804315753991</v>
      </c>
    </row>
    <row r="472" spans="17:45" x14ac:dyDescent="0.2">
      <c r="Q472" s="6">
        <v>469</v>
      </c>
      <c r="R472" s="6">
        <f>[1]节奏总纲!AD472</f>
        <v>88.758904351815843</v>
      </c>
      <c r="S472" s="6">
        <f>[1]节奏总纲!AE472</f>
        <v>90.979714633132289</v>
      </c>
      <c r="T472" s="6">
        <f>[1]节奏总纲!AF472</f>
        <v>94.155153166202908</v>
      </c>
      <c r="U472" s="6">
        <f>[1]节奏总纲!AG472</f>
        <v>98.808812215842138</v>
      </c>
      <c r="V472" s="6">
        <f>[1]节奏总纲!AH472</f>
        <v>107.93103993721554</v>
      </c>
      <c r="AN472" s="6">
        <v>469</v>
      </c>
      <c r="AO472" s="6">
        <f>[1]节奏总纲!BA472</f>
        <v>48.446487549067371</v>
      </c>
      <c r="AP472" s="6">
        <f>[1]节奏总纲!BB472</f>
        <v>49.975518161889106</v>
      </c>
      <c r="AQ472" s="6">
        <f>[1]节奏总纲!BC472</f>
        <v>51.924339218360736</v>
      </c>
      <c r="AR472" s="6">
        <f>[1]节奏总纲!BD472</f>
        <v>54.66840679792022</v>
      </c>
      <c r="AS472" s="6">
        <f>[1]节奏总纲!BE472</f>
        <v>59.386122166107178</v>
      </c>
    </row>
    <row r="473" spans="17:45" x14ac:dyDescent="0.2">
      <c r="Q473" s="6">
        <v>470</v>
      </c>
      <c r="R473" s="6">
        <f>[1]节奏总纲!AD473</f>
        <v>88.790163140166328</v>
      </c>
      <c r="S473" s="6">
        <f>[1]节奏总纲!AE473</f>
        <v>91.01105096134954</v>
      </c>
      <c r="T473" s="6">
        <f>[1]节奏总纲!AF473</f>
        <v>94.186491667705084</v>
      </c>
      <c r="U473" s="6">
        <f>[1]节奏总纲!AG473</f>
        <v>98.838687721998255</v>
      </c>
      <c r="V473" s="6">
        <f>[1]节奏总纲!AH473</f>
        <v>107.96339931035794</v>
      </c>
      <c r="AN473" s="6">
        <v>470</v>
      </c>
      <c r="AO473" s="6">
        <f>[1]节奏总纲!BA473</f>
        <v>48.460844748995065</v>
      </c>
      <c r="AP473" s="6">
        <f>[1]节奏总纲!BB473</f>
        <v>49.991012996136504</v>
      </c>
      <c r="AQ473" s="6">
        <f>[1]节奏总纲!BC473</f>
        <v>51.939743063639966</v>
      </c>
      <c r="AR473" s="6">
        <f>[1]节奏总纲!BD473</f>
        <v>54.683289796218233</v>
      </c>
      <c r="AS473" s="6">
        <f>[1]节奏总纲!BE473</f>
        <v>59.400440016460358</v>
      </c>
    </row>
    <row r="474" spans="17:45" x14ac:dyDescent="0.2">
      <c r="Q474" s="6">
        <v>471</v>
      </c>
      <c r="R474" s="6">
        <f>[1]节奏总纲!AD474</f>
        <v>88.821421928516827</v>
      </c>
      <c r="S474" s="6">
        <f>[1]节奏总纲!AE474</f>
        <v>91.041675444348641</v>
      </c>
      <c r="T474" s="6">
        <f>[1]节奏总纲!AF474</f>
        <v>94.217830169207247</v>
      </c>
      <c r="U474" s="6">
        <f>[1]节奏总纲!AG474</f>
        <v>98.868563228154386</v>
      </c>
      <c r="V474" s="6">
        <f>[1]节奏总纲!AH474</f>
        <v>107.99575868350033</v>
      </c>
      <c r="AN474" s="6">
        <v>471</v>
      </c>
      <c r="AO474" s="6">
        <f>[1]节奏总纲!BA474</f>
        <v>48.475201948922759</v>
      </c>
      <c r="AP474" s="6">
        <f>[1]节奏总纲!BB474</f>
        <v>50.00561918452533</v>
      </c>
      <c r="AQ474" s="6">
        <f>[1]节奏总纲!BC474</f>
        <v>51.955146908919197</v>
      </c>
      <c r="AR474" s="6">
        <f>[1]节奏总纲!BD474</f>
        <v>54.698172794516246</v>
      </c>
      <c r="AS474" s="6">
        <f>[1]节奏总纲!BE474</f>
        <v>59.414757866813545</v>
      </c>
    </row>
    <row r="475" spans="17:45" x14ac:dyDescent="0.2">
      <c r="Q475" s="6">
        <v>472</v>
      </c>
      <c r="R475" s="6">
        <f>[1]节奏总纲!AD475</f>
        <v>88.852680716867312</v>
      </c>
      <c r="S475" s="6">
        <f>[1]节奏总纲!AE475</f>
        <v>91.072299927347757</v>
      </c>
      <c r="T475" s="6">
        <f>[1]节奏总纲!AF475</f>
        <v>94.249168670709423</v>
      </c>
      <c r="U475" s="6">
        <f>[1]节奏总纲!AG475</f>
        <v>98.898438734310503</v>
      </c>
      <c r="V475" s="6">
        <f>[1]节奏总纲!AH475</f>
        <v>108.02597567350507</v>
      </c>
      <c r="AN475" s="6">
        <v>472</v>
      </c>
      <c r="AO475" s="6">
        <f>[1]节奏总纲!BA475</f>
        <v>48.489559148850454</v>
      </c>
      <c r="AP475" s="6">
        <f>[1]节奏总纲!BB475</f>
        <v>50.018998195299922</v>
      </c>
      <c r="AQ475" s="6">
        <f>[1]节奏总纲!BC475</f>
        <v>51.970550754198428</v>
      </c>
      <c r="AR475" s="6">
        <f>[1]节奏总纲!BD475</f>
        <v>54.713055792814259</v>
      </c>
      <c r="AS475" s="6">
        <f>[1]节奏总纲!BE475</f>
        <v>59.429075717166732</v>
      </c>
    </row>
    <row r="476" spans="17:45" x14ac:dyDescent="0.2">
      <c r="Q476" s="6">
        <v>473</v>
      </c>
      <c r="R476" s="6">
        <f>[1]节奏总纲!AD476</f>
        <v>88.883939505217796</v>
      </c>
      <c r="S476" s="6">
        <f>[1]节奏总纲!AE476</f>
        <v>91.102924410346859</v>
      </c>
      <c r="T476" s="6">
        <f>[1]节奏总纲!AF476</f>
        <v>94.280507172211585</v>
      </c>
      <c r="U476" s="6">
        <f>[1]节奏总纲!AG476</f>
        <v>98.928314240466619</v>
      </c>
      <c r="V476" s="6">
        <f>[1]节奏总纲!AH476</f>
        <v>108.05586950728798</v>
      </c>
      <c r="AN476" s="6">
        <v>473</v>
      </c>
      <c r="AO476" s="6">
        <f>[1]节奏总纲!BA476</f>
        <v>48.503916348778148</v>
      </c>
      <c r="AP476" s="6">
        <f>[1]节奏总纲!BB476</f>
        <v>50.032377206074507</v>
      </c>
      <c r="AQ476" s="6">
        <f>[1]节奏总纲!BC476</f>
        <v>51.985954599477658</v>
      </c>
      <c r="AR476" s="6">
        <f>[1]节奏总纲!BD476</f>
        <v>54.72793879111228</v>
      </c>
      <c r="AS476" s="6">
        <f>[1]节奏总纲!BE476</f>
        <v>59.443393567519919</v>
      </c>
    </row>
    <row r="477" spans="17:45" x14ac:dyDescent="0.2">
      <c r="Q477" s="6">
        <v>474</v>
      </c>
      <c r="R477" s="6">
        <f>[1]节奏总纲!AD477</f>
        <v>88.915198293568281</v>
      </c>
      <c r="S477" s="6">
        <f>[1]节奏总纲!AE477</f>
        <v>91.133548893345974</v>
      </c>
      <c r="T477" s="6">
        <f>[1]节奏总纲!AF477</f>
        <v>94.311845673713762</v>
      </c>
      <c r="U477" s="6">
        <f>[1]节奏总纲!AG477</f>
        <v>98.95818974662275</v>
      </c>
      <c r="V477" s="6">
        <f>[1]节奏总纲!AH477</f>
        <v>108.08576334107087</v>
      </c>
      <c r="AN477" s="6">
        <v>474</v>
      </c>
      <c r="AO477" s="6">
        <f>[1]节奏总纲!BA477</f>
        <v>48.518273548705842</v>
      </c>
      <c r="AP477" s="6">
        <f>[1]节奏总纲!BB477</f>
        <v>50.045756216849099</v>
      </c>
      <c r="AQ477" s="6">
        <f>[1]节奏总纲!BC477</f>
        <v>52.001173105835825</v>
      </c>
      <c r="AR477" s="6">
        <f>[1]节奏总纲!BD477</f>
        <v>54.742821789410293</v>
      </c>
      <c r="AS477" s="6">
        <f>[1]节奏总纲!BE477</f>
        <v>59.457711417873099</v>
      </c>
    </row>
    <row r="478" spans="17:45" x14ac:dyDescent="0.2">
      <c r="Q478" s="6">
        <v>475</v>
      </c>
      <c r="R478" s="6">
        <f>[1]节奏总纲!AD478</f>
        <v>88.946457081918766</v>
      </c>
      <c r="S478" s="6">
        <f>[1]节奏总纲!AE478</f>
        <v>91.16417337634509</v>
      </c>
      <c r="T478" s="6">
        <f>[1]节奏总纲!AF478</f>
        <v>94.343184175215939</v>
      </c>
      <c r="U478" s="6">
        <f>[1]节奏总纲!AG478</f>
        <v>98.988065252778867</v>
      </c>
      <c r="V478" s="6">
        <f>[1]节奏总纲!AH478</f>
        <v>108.11565717485377</v>
      </c>
      <c r="AN478" s="6">
        <v>475</v>
      </c>
      <c r="AO478" s="6">
        <f>[1]节奏总纲!BA478</f>
        <v>48.532630748633537</v>
      </c>
      <c r="AP478" s="6">
        <f>[1]节奏总纲!BB478</f>
        <v>50.059135227623692</v>
      </c>
      <c r="AQ478" s="6">
        <f>[1]节奏总纲!BC478</f>
        <v>52.014475333033189</v>
      </c>
      <c r="AR478" s="6">
        <f>[1]节奏总纲!BD478</f>
        <v>54.757704787708306</v>
      </c>
      <c r="AS478" s="6">
        <f>[1]节奏总纲!BE478</f>
        <v>59.472029268226287</v>
      </c>
    </row>
    <row r="479" spans="17:45" x14ac:dyDescent="0.2">
      <c r="Q479" s="6">
        <v>476</v>
      </c>
      <c r="R479" s="6">
        <f>[1]节奏总纲!AD479</f>
        <v>88.97771587026925</v>
      </c>
      <c r="S479" s="6">
        <f>[1]节奏总纲!AE479</f>
        <v>91.194797859344192</v>
      </c>
      <c r="T479" s="6">
        <f>[1]节奏总纲!AF479</f>
        <v>94.374522676718101</v>
      </c>
      <c r="U479" s="6">
        <f>[1]节奏总纲!AG479</f>
        <v>99.018293442409089</v>
      </c>
      <c r="V479" s="6">
        <f>[1]节奏总纲!AH479</f>
        <v>108.14555100863667</v>
      </c>
      <c r="AN479" s="6">
        <v>476</v>
      </c>
      <c r="AO479" s="6">
        <f>[1]节奏总纲!BA479</f>
        <v>48.546987948561231</v>
      </c>
      <c r="AP479" s="6">
        <f>[1]节奏总纲!BB479</f>
        <v>50.072514238398277</v>
      </c>
      <c r="AQ479" s="6">
        <f>[1]节奏总纲!BC479</f>
        <v>52.027777560230554</v>
      </c>
      <c r="AR479" s="6">
        <f>[1]节奏总纲!BD479</f>
        <v>54.772587786006326</v>
      </c>
      <c r="AS479" s="6">
        <f>[1]节奏总纲!BE479</f>
        <v>59.486347118579474</v>
      </c>
    </row>
    <row r="480" spans="17:45" x14ac:dyDescent="0.2">
      <c r="Q480" s="6">
        <v>477</v>
      </c>
      <c r="R480" s="6">
        <f>[1]节奏总纲!AD480</f>
        <v>89.008373652580005</v>
      </c>
      <c r="S480" s="6">
        <f>[1]节奏总纲!AE480</f>
        <v>91.225422342343307</v>
      </c>
      <c r="T480" s="6">
        <f>[1]节奏总纲!AF480</f>
        <v>94.405861178220277</v>
      </c>
      <c r="U480" s="6">
        <f>[1]节奏总纲!AG480</f>
        <v>99.048756247984358</v>
      </c>
      <c r="V480" s="6">
        <f>[1]节奏总纲!AH480</f>
        <v>108.17544484241957</v>
      </c>
      <c r="AN480" s="6">
        <v>477</v>
      </c>
      <c r="AO480" s="6">
        <f>[1]节奏总纲!BA480</f>
        <v>48.561345148488925</v>
      </c>
      <c r="AP480" s="6">
        <f>[1]节奏总纲!BB480</f>
        <v>50.085893249172869</v>
      </c>
      <c r="AQ480" s="6">
        <f>[1]节奏总纲!BC480</f>
        <v>52.041079787427918</v>
      </c>
      <c r="AR480" s="6">
        <f>[1]节奏总纲!BD480</f>
        <v>54.78747078430434</v>
      </c>
      <c r="AS480" s="6">
        <f>[1]节奏总纲!BE480</f>
        <v>59.500664968932661</v>
      </c>
    </row>
    <row r="481" spans="17:45" x14ac:dyDescent="0.2">
      <c r="Q481" s="6">
        <v>478</v>
      </c>
      <c r="R481" s="6">
        <f>[1]节奏总纲!AD481</f>
        <v>89.037539133386474</v>
      </c>
      <c r="S481" s="6">
        <f>[1]节奏总纲!AE481</f>
        <v>91.256046825342423</v>
      </c>
      <c r="T481" s="6">
        <f>[1]节奏总纲!AF481</f>
        <v>94.437199679722454</v>
      </c>
      <c r="U481" s="6">
        <f>[1]节奏总纲!AG481</f>
        <v>99.079219053559626</v>
      </c>
      <c r="V481" s="6">
        <f>[1]节奏总纲!AH481</f>
        <v>108.20533867620246</v>
      </c>
      <c r="AN481" s="6">
        <v>478</v>
      </c>
      <c r="AO481" s="6">
        <f>[1]节奏总纲!BA481</f>
        <v>48.57570234841662</v>
      </c>
      <c r="AP481" s="6">
        <f>[1]节奏总纲!BB481</f>
        <v>50.099272259947462</v>
      </c>
      <c r="AQ481" s="6">
        <f>[1]节奏总纲!BC481</f>
        <v>52.054382014625283</v>
      </c>
      <c r="AR481" s="6">
        <f>[1]节奏总纲!BD481</f>
        <v>54.802353782602353</v>
      </c>
      <c r="AS481" s="6">
        <f>[1]节奏总纲!BE481</f>
        <v>59.514982819285841</v>
      </c>
    </row>
    <row r="482" spans="17:45" x14ac:dyDescent="0.2">
      <c r="Q482" s="6">
        <v>479</v>
      </c>
      <c r="R482" s="6">
        <f>[1]节奏总纲!AD482</f>
        <v>89.066704614192943</v>
      </c>
      <c r="S482" s="6">
        <f>[1]节奏总纲!AE482</f>
        <v>91.286671308341525</v>
      </c>
      <c r="T482" s="6">
        <f>[1]节奏总纲!AF482</f>
        <v>94.468538181224616</v>
      </c>
      <c r="U482" s="6">
        <f>[1]节奏总纲!AG482</f>
        <v>99.109681859134909</v>
      </c>
      <c r="V482" s="6">
        <f>[1]节奏总纲!AH482</f>
        <v>108.23523250998537</v>
      </c>
      <c r="AN482" s="6">
        <v>479</v>
      </c>
      <c r="AO482" s="6">
        <f>[1]节奏总纲!BA482</f>
        <v>48.590059548344314</v>
      </c>
      <c r="AP482" s="6">
        <f>[1]节奏总纲!BB482</f>
        <v>50.112651270722047</v>
      </c>
      <c r="AQ482" s="6">
        <f>[1]节奏总纲!BC482</f>
        <v>52.067684241822647</v>
      </c>
      <c r="AR482" s="6">
        <f>[1]节奏总纲!BD482</f>
        <v>54.817236780900373</v>
      </c>
      <c r="AS482" s="6">
        <f>[1]节奏总纲!BE482</f>
        <v>59.529300669639028</v>
      </c>
    </row>
    <row r="483" spans="17:45" x14ac:dyDescent="0.2">
      <c r="Q483" s="6">
        <v>480</v>
      </c>
      <c r="R483" s="6">
        <f>[1]节奏总纲!AD483</f>
        <v>89.095870094999412</v>
      </c>
      <c r="S483" s="6">
        <f>[1]节奏总纲!AE483</f>
        <v>91.317295791340641</v>
      </c>
      <c r="T483" s="6">
        <f>[1]节奏总纲!AF483</f>
        <v>94.499876682726793</v>
      </c>
      <c r="U483" s="6">
        <f>[1]节奏总纲!AG483</f>
        <v>99.140144664710178</v>
      </c>
      <c r="V483" s="6">
        <f>[1]节奏总纲!AH483</f>
        <v>108.26512634376826</v>
      </c>
      <c r="AN483" s="6">
        <v>480</v>
      </c>
      <c r="AO483" s="6">
        <f>[1]节奏总纲!BA483</f>
        <v>48.604416748272008</v>
      </c>
      <c r="AP483" s="6">
        <f>[1]节奏总纲!BB483</f>
        <v>50.126030281496639</v>
      </c>
      <c r="AQ483" s="6">
        <f>[1]节奏总纲!BC483</f>
        <v>52.080986469020011</v>
      </c>
      <c r="AR483" s="6">
        <f>[1]节奏总纲!BD483</f>
        <v>54.832119779198386</v>
      </c>
      <c r="AS483" s="6">
        <f>[1]节奏总纲!BE483</f>
        <v>59.543618519992215</v>
      </c>
    </row>
    <row r="484" spans="17:45" x14ac:dyDescent="0.2">
      <c r="Q484" s="6">
        <v>481</v>
      </c>
      <c r="R484" s="6">
        <f>[1]节奏总纲!AD484</f>
        <v>89.125035575805882</v>
      </c>
      <c r="S484" s="6">
        <f>[1]节奏总纲!AE484</f>
        <v>91.347920274339756</v>
      </c>
      <c r="T484" s="6">
        <f>[1]节奏总纲!AF484</f>
        <v>94.531215184228955</v>
      </c>
      <c r="U484" s="6">
        <f>[1]节奏总纲!AG484</f>
        <v>99.170607470285447</v>
      </c>
      <c r="V484" s="6">
        <f>[1]节奏总纲!AH484</f>
        <v>108.29502017755117</v>
      </c>
      <c r="AN484" s="6">
        <v>481</v>
      </c>
      <c r="AO484" s="6">
        <f>[1]节奏总纲!BA484</f>
        <v>48.618773948199703</v>
      </c>
      <c r="AP484" s="6">
        <f>[1]节奏总纲!BB484</f>
        <v>50.139409292271232</v>
      </c>
      <c r="AQ484" s="6">
        <f>[1]节奏总纲!BC484</f>
        <v>52.094288696217376</v>
      </c>
      <c r="AR484" s="6">
        <f>[1]节奏总纲!BD484</f>
        <v>54.8470027774964</v>
      </c>
      <c r="AS484" s="6">
        <f>[1]节奏总纲!BE484</f>
        <v>59.557936370345402</v>
      </c>
    </row>
    <row r="485" spans="17:45" x14ac:dyDescent="0.2">
      <c r="Q485" s="6">
        <v>482</v>
      </c>
      <c r="R485" s="6">
        <f>[1]节奏总纲!AD485</f>
        <v>89.154201056612351</v>
      </c>
      <c r="S485" s="6">
        <f>[1]节奏总纲!AE485</f>
        <v>91.378544757338858</v>
      </c>
      <c r="T485" s="6">
        <f>[1]节奏总纲!AF485</f>
        <v>94.562553685731132</v>
      </c>
      <c r="U485" s="6">
        <f>[1]节奏总纲!AG485</f>
        <v>99.201070275860715</v>
      </c>
      <c r="V485" s="6">
        <f>[1]节奏总纲!AH485</f>
        <v>108.32491401133406</v>
      </c>
      <c r="AN485" s="6">
        <v>482</v>
      </c>
      <c r="AO485" s="6">
        <f>[1]节奏总纲!BA485</f>
        <v>48.633131148127397</v>
      </c>
      <c r="AP485" s="6">
        <f>[1]节奏总纲!BB485</f>
        <v>50.152788303045817</v>
      </c>
      <c r="AQ485" s="6">
        <f>[1]节奏总纲!BC485</f>
        <v>52.10759092341474</v>
      </c>
      <c r="AR485" s="6">
        <f>[1]节奏总纲!BD485</f>
        <v>54.86188577579442</v>
      </c>
      <c r="AS485" s="6">
        <f>[1]节奏总纲!BE485</f>
        <v>59.572254220698582</v>
      </c>
    </row>
    <row r="486" spans="17:45" x14ac:dyDescent="0.2">
      <c r="Q486" s="6">
        <v>483</v>
      </c>
      <c r="R486" s="6">
        <f>[1]节奏总纲!AD486</f>
        <v>89.18336653741882</v>
      </c>
      <c r="S486" s="6">
        <f>[1]节奏总纲!AE486</f>
        <v>91.409169240337974</v>
      </c>
      <c r="T486" s="6">
        <f>[1]节奏总纲!AF486</f>
        <v>94.593892187233308</v>
      </c>
      <c r="U486" s="6">
        <f>[1]节奏总纲!AG486</f>
        <v>99.231533081435984</v>
      </c>
      <c r="V486" s="6">
        <f>[1]节奏总纲!AH486</f>
        <v>108.35480784511695</v>
      </c>
      <c r="AN486" s="6">
        <v>483</v>
      </c>
      <c r="AO486" s="6">
        <f>[1]节奏总纲!BA486</f>
        <v>48.647488348055091</v>
      </c>
      <c r="AP486" s="6">
        <f>[1]节奏总纲!BB486</f>
        <v>50.166167313820409</v>
      </c>
      <c r="AQ486" s="6">
        <f>[1]节奏总纲!BC486</f>
        <v>52.120893150612112</v>
      </c>
      <c r="AR486" s="6">
        <f>[1]节奏总纲!BD486</f>
        <v>54.876768774092433</v>
      </c>
      <c r="AS486" s="6">
        <f>[1]节奏总纲!BE486</f>
        <v>59.586572071051769</v>
      </c>
    </row>
    <row r="487" spans="17:45" x14ac:dyDescent="0.2">
      <c r="Q487" s="6">
        <v>484</v>
      </c>
      <c r="R487" s="6">
        <f>[1]节奏总纲!AD487</f>
        <v>89.212532018225289</v>
      </c>
      <c r="S487" s="6">
        <f>[1]节奏总纲!AE487</f>
        <v>91.43979372333709</v>
      </c>
      <c r="T487" s="6">
        <f>[1]节奏总纲!AF487</f>
        <v>94.625230688735471</v>
      </c>
      <c r="U487" s="6">
        <f>[1]节奏总纲!AG487</f>
        <v>99.261995887011253</v>
      </c>
      <c r="V487" s="6">
        <f>[1]节奏总纲!AH487</f>
        <v>108.38470167889986</v>
      </c>
      <c r="AN487" s="6">
        <v>484</v>
      </c>
      <c r="AO487" s="6">
        <f>[1]节奏总纲!BA487</f>
        <v>48.661845547982786</v>
      </c>
      <c r="AP487" s="6">
        <f>[1]节奏总纲!BB487</f>
        <v>50.179546324595002</v>
      </c>
      <c r="AQ487" s="6">
        <f>[1]节奏总纲!BC487</f>
        <v>52.134195377809476</v>
      </c>
      <c r="AR487" s="6">
        <f>[1]节奏总纲!BD487</f>
        <v>54.891651772390446</v>
      </c>
      <c r="AS487" s="6">
        <f>[1]节奏总纲!BE487</f>
        <v>59.600889921404956</v>
      </c>
    </row>
    <row r="488" spans="17:45" x14ac:dyDescent="0.2">
      <c r="Q488" s="6">
        <v>485</v>
      </c>
      <c r="R488" s="6">
        <f>[1]节奏总纲!AD488</f>
        <v>89.241697499031758</v>
      </c>
      <c r="S488" s="6">
        <f>[1]节奏总纲!AE488</f>
        <v>91.470418206336191</v>
      </c>
      <c r="T488" s="6">
        <f>[1]节奏总纲!AF488</f>
        <v>94.656569190237647</v>
      </c>
      <c r="U488" s="6">
        <f>[1]节奏总纲!AG488</f>
        <v>99.292458692586521</v>
      </c>
      <c r="V488" s="6">
        <f>[1]节奏总纲!AH488</f>
        <v>108.41459551268275</v>
      </c>
      <c r="AN488" s="6">
        <v>485</v>
      </c>
      <c r="AO488" s="6">
        <f>[1]节奏总纲!BA488</f>
        <v>48.67620274791048</v>
      </c>
      <c r="AP488" s="6">
        <f>[1]节奏总纲!BB488</f>
        <v>50.192925335369587</v>
      </c>
      <c r="AQ488" s="6">
        <f>[1]节奏总纲!BC488</f>
        <v>52.147497605006841</v>
      </c>
      <c r="AR488" s="6">
        <f>[1]节奏总纲!BD488</f>
        <v>54.906534770688459</v>
      </c>
      <c r="AS488" s="6">
        <f>[1]节奏总纲!BE488</f>
        <v>59.615207771758143</v>
      </c>
    </row>
    <row r="489" spans="17:45" x14ac:dyDescent="0.2">
      <c r="Q489" s="6">
        <v>486</v>
      </c>
      <c r="R489" s="6">
        <f>[1]节奏总纲!AD489</f>
        <v>89.270862979838242</v>
      </c>
      <c r="S489" s="6">
        <f>[1]节奏总纲!AE489</f>
        <v>91.501042689335307</v>
      </c>
      <c r="T489" s="6">
        <f>[1]节奏总纲!AF489</f>
        <v>94.687907691739809</v>
      </c>
      <c r="U489" s="6">
        <f>[1]节奏总纲!AG489</f>
        <v>99.322921498161804</v>
      </c>
      <c r="V489" s="6">
        <f>[1]节奏总纲!AH489</f>
        <v>108.44448934646564</v>
      </c>
      <c r="AN489" s="6">
        <v>486</v>
      </c>
      <c r="AO489" s="6">
        <f>[1]节奏总纲!BA489</f>
        <v>48.690559947838175</v>
      </c>
      <c r="AP489" s="6">
        <f>[1]节奏总纲!BB489</f>
        <v>50.206304346144179</v>
      </c>
      <c r="AQ489" s="6">
        <f>[1]节奏总纲!BC489</f>
        <v>52.160799832204205</v>
      </c>
      <c r="AR489" s="6">
        <f>[1]节奏总纲!BD489</f>
        <v>54.92141776898648</v>
      </c>
      <c r="AS489" s="6">
        <f>[1]节奏总纲!BE489</f>
        <v>59.629525622111331</v>
      </c>
    </row>
    <row r="490" spans="17:45" x14ac:dyDescent="0.2">
      <c r="Q490" s="6">
        <v>487</v>
      </c>
      <c r="R490" s="6">
        <f>[1]节奏总纲!AD490</f>
        <v>89.300028460644711</v>
      </c>
      <c r="S490" s="6">
        <f>[1]节奏总纲!AE490</f>
        <v>91.531667172334409</v>
      </c>
      <c r="T490" s="6">
        <f>[1]节奏总纲!AF490</f>
        <v>94.719246193241986</v>
      </c>
      <c r="U490" s="6">
        <f>[1]节奏总纲!AG490</f>
        <v>99.353384303737073</v>
      </c>
      <c r="V490" s="6">
        <f>[1]节奏总纲!AH490</f>
        <v>108.47438318024855</v>
      </c>
      <c r="AN490" s="6">
        <v>487</v>
      </c>
      <c r="AO490" s="6">
        <f>[1]节奏总纲!BA490</f>
        <v>48.704917147765869</v>
      </c>
      <c r="AP490" s="6">
        <f>[1]节奏总纲!BB490</f>
        <v>50.219683356918772</v>
      </c>
      <c r="AQ490" s="6">
        <f>[1]节奏总纲!BC490</f>
        <v>52.174102059401569</v>
      </c>
      <c r="AR490" s="6">
        <f>[1]节奏总纲!BD490</f>
        <v>54.936300767284493</v>
      </c>
      <c r="AS490" s="6">
        <f>[1]节奏总纲!BE490</f>
        <v>59.643843472464511</v>
      </c>
    </row>
    <row r="491" spans="17:45" x14ac:dyDescent="0.2">
      <c r="Q491" s="6">
        <v>488</v>
      </c>
      <c r="R491" s="6">
        <f>[1]节奏总纲!AD491</f>
        <v>89.32919394145118</v>
      </c>
      <c r="S491" s="6">
        <f>[1]节奏总纲!AE491</f>
        <v>91.562291655333524</v>
      </c>
      <c r="T491" s="6">
        <f>[1]节奏总纲!AF491</f>
        <v>94.750584694744163</v>
      </c>
      <c r="U491" s="6">
        <f>[1]节奏总纲!AG491</f>
        <v>99.383847109312342</v>
      </c>
      <c r="V491" s="6">
        <f>[1]节奏总纲!AH491</f>
        <v>108.50427701403144</v>
      </c>
      <c r="AN491" s="6">
        <v>488</v>
      </c>
      <c r="AO491" s="6">
        <f>[1]节奏总纲!BA491</f>
        <v>48.719274347693563</v>
      </c>
      <c r="AP491" s="6">
        <f>[1]节奏总纲!BB491</f>
        <v>50.233062367693357</v>
      </c>
      <c r="AQ491" s="6">
        <f>[1]节奏总纲!BC491</f>
        <v>52.187404286598934</v>
      </c>
      <c r="AR491" s="6">
        <f>[1]节奏总纲!BD491</f>
        <v>54.951183765582506</v>
      </c>
      <c r="AS491" s="6">
        <f>[1]节奏总纲!BE491</f>
        <v>59.658161322817698</v>
      </c>
    </row>
    <row r="492" spans="17:45" x14ac:dyDescent="0.2">
      <c r="Q492" s="6">
        <v>489</v>
      </c>
      <c r="R492" s="6">
        <f>[1]节奏总纲!AD492</f>
        <v>89.358359422257649</v>
      </c>
      <c r="S492" s="6">
        <f>[1]节奏总纲!AE492</f>
        <v>91.59291613833264</v>
      </c>
      <c r="T492" s="6">
        <f>[1]节奏总纲!AF492</f>
        <v>94.781923196246325</v>
      </c>
      <c r="U492" s="6">
        <f>[1]节奏总纲!AG492</f>
        <v>99.41430991488761</v>
      </c>
      <c r="V492" s="6">
        <f>[1]节奏总纲!AH492</f>
        <v>108.53417084781435</v>
      </c>
      <c r="AN492" s="6">
        <v>489</v>
      </c>
      <c r="AO492" s="6">
        <f>[1]节奏总纲!BA492</f>
        <v>48.733631547621258</v>
      </c>
      <c r="AP492" s="6">
        <f>[1]节奏总纲!BB492</f>
        <v>50.246441378467949</v>
      </c>
      <c r="AQ492" s="6">
        <f>[1]节奏总纲!BC492</f>
        <v>52.200706513796298</v>
      </c>
      <c r="AR492" s="6">
        <f>[1]节奏总纲!BD492</f>
        <v>54.966066763880526</v>
      </c>
      <c r="AS492" s="6">
        <f>[1]节奏总纲!BE492</f>
        <v>59.672479173170885</v>
      </c>
    </row>
    <row r="493" spans="17:45" x14ac:dyDescent="0.2">
      <c r="Q493" s="6">
        <v>490</v>
      </c>
      <c r="R493" s="6">
        <f>[1]节奏总纲!AD493</f>
        <v>89.387524903064119</v>
      </c>
      <c r="S493" s="6">
        <f>[1]节奏总纲!AE493</f>
        <v>91.623540621331742</v>
      </c>
      <c r="T493" s="6">
        <f>[1]节奏总纲!AF493</f>
        <v>94.813261697748501</v>
      </c>
      <c r="U493" s="6">
        <f>[1]节奏总纲!AG493</f>
        <v>99.444772720462879</v>
      </c>
      <c r="V493" s="6">
        <f>[1]节奏总纲!AH493</f>
        <v>108.56406468159724</v>
      </c>
      <c r="AN493" s="6">
        <v>490</v>
      </c>
      <c r="AO493" s="6">
        <f>[1]节奏总纲!BA493</f>
        <v>48.747988747548945</v>
      </c>
      <c r="AP493" s="6">
        <f>[1]节奏总纲!BB493</f>
        <v>50.259820389242542</v>
      </c>
      <c r="AQ493" s="6">
        <f>[1]节奏总纲!BC493</f>
        <v>52.214008740993663</v>
      </c>
      <c r="AR493" s="6">
        <f>[1]节奏总纲!BD493</f>
        <v>54.98094976217854</v>
      </c>
      <c r="AS493" s="6">
        <f>[1]节奏总纲!BE493</f>
        <v>59.686797023524072</v>
      </c>
    </row>
    <row r="494" spans="17:45" x14ac:dyDescent="0.2">
      <c r="Q494" s="6">
        <v>491</v>
      </c>
      <c r="R494" s="6">
        <f>[1]节奏总纲!AD494</f>
        <v>89.416690383870588</v>
      </c>
      <c r="S494" s="6">
        <f>[1]节奏总纲!AE494</f>
        <v>91.654165104330858</v>
      </c>
      <c r="T494" s="6">
        <f>[1]节奏总纲!AF494</f>
        <v>94.844600199250664</v>
      </c>
      <c r="U494" s="6">
        <f>[1]节奏总纲!AG494</f>
        <v>99.475235526038148</v>
      </c>
      <c r="V494" s="6">
        <f>[1]节奏总纲!AH494</f>
        <v>108.59395851538014</v>
      </c>
      <c r="AN494" s="6">
        <v>491</v>
      </c>
      <c r="AO494" s="6">
        <f>[1]节奏总纲!BA494</f>
        <v>48.762345947476639</v>
      </c>
      <c r="AP494" s="6">
        <f>[1]节奏总纲!BB494</f>
        <v>50.273199400017127</v>
      </c>
      <c r="AQ494" s="6">
        <f>[1]节奏总纲!BC494</f>
        <v>52.227310968191027</v>
      </c>
      <c r="AR494" s="6">
        <f>[1]节奏总纲!BD494</f>
        <v>54.995832760476553</v>
      </c>
      <c r="AS494" s="6">
        <f>[1]节奏总纲!BE494</f>
        <v>59.701114873877252</v>
      </c>
    </row>
    <row r="495" spans="17:45" x14ac:dyDescent="0.2">
      <c r="Q495" s="6">
        <v>492</v>
      </c>
      <c r="R495" s="6">
        <f>[1]节奏总纲!AD495</f>
        <v>89.445855864677057</v>
      </c>
      <c r="S495" s="6">
        <f>[1]节奏总纲!AE495</f>
        <v>91.684789587329973</v>
      </c>
      <c r="T495" s="6">
        <f>[1]节奏总纲!AF495</f>
        <v>94.87593870075284</v>
      </c>
      <c r="U495" s="6">
        <f>[1]节奏总纲!AG495</f>
        <v>99.505698331613431</v>
      </c>
      <c r="V495" s="6">
        <f>[1]节奏总纲!AH495</f>
        <v>108.62385234916304</v>
      </c>
      <c r="AN495" s="6">
        <v>492</v>
      </c>
      <c r="AO495" s="6">
        <f>[1]节奏总纲!BA495</f>
        <v>48.776703147404334</v>
      </c>
      <c r="AP495" s="6">
        <f>[1]节奏总纲!BB495</f>
        <v>50.286578410791719</v>
      </c>
      <c r="AQ495" s="6">
        <f>[1]节奏总纲!BC495</f>
        <v>52.240613195388391</v>
      </c>
      <c r="AR495" s="6">
        <f>[1]节奏总纲!BD495</f>
        <v>55.009255535630842</v>
      </c>
      <c r="AS495" s="6">
        <f>[1]节奏总纲!BE495</f>
        <v>59.715432724230439</v>
      </c>
    </row>
    <row r="496" spans="17:45" x14ac:dyDescent="0.2">
      <c r="Q496" s="6">
        <v>493</v>
      </c>
      <c r="R496" s="6">
        <f>[1]节奏总纲!AD496</f>
        <v>89.475021345483526</v>
      </c>
      <c r="S496" s="6">
        <f>[1]节奏总纲!AE496</f>
        <v>91.715414070329075</v>
      </c>
      <c r="T496" s="6">
        <f>[1]节奏总纲!AF496</f>
        <v>94.907277202255017</v>
      </c>
      <c r="U496" s="6">
        <f>[1]节奏总纲!AG496</f>
        <v>99.536161137188699</v>
      </c>
      <c r="V496" s="6">
        <f>[1]节奏总纲!AH496</f>
        <v>108.65374618294594</v>
      </c>
      <c r="AN496" s="6">
        <v>493</v>
      </c>
      <c r="AO496" s="6">
        <f>[1]节奏总纲!BA496</f>
        <v>48.791060347332028</v>
      </c>
      <c r="AP496" s="6">
        <f>[1]节奏总纲!BB496</f>
        <v>50.299957421566312</v>
      </c>
      <c r="AQ496" s="6">
        <f>[1]节奏总纲!BC496</f>
        <v>52.253915422585756</v>
      </c>
      <c r="AR496" s="6">
        <f>[1]节奏总纲!BD496</f>
        <v>55.022110446229235</v>
      </c>
      <c r="AS496" s="6">
        <f>[1]节奏总纲!BE496</f>
        <v>59.729750574583626</v>
      </c>
    </row>
    <row r="497" spans="17:45" x14ac:dyDescent="0.2">
      <c r="Q497" s="6">
        <v>494</v>
      </c>
      <c r="R497" s="6">
        <f>[1]节奏总纲!AD497</f>
        <v>89.504186826289995</v>
      </c>
      <c r="S497" s="6">
        <f>[1]节奏总纲!AE497</f>
        <v>91.746038553328191</v>
      </c>
      <c r="T497" s="6">
        <f>[1]节奏总纲!AF497</f>
        <v>94.938615703757179</v>
      </c>
      <c r="U497" s="6">
        <f>[1]节奏总纲!AG497</f>
        <v>99.566623942763968</v>
      </c>
      <c r="V497" s="6">
        <f>[1]节奏总纲!AH497</f>
        <v>108.68364001672883</v>
      </c>
      <c r="AN497" s="6">
        <v>494</v>
      </c>
      <c r="AO497" s="6">
        <f>[1]节奏总纲!BA497</f>
        <v>48.805417547259722</v>
      </c>
      <c r="AP497" s="6">
        <f>[1]节奏总纲!BB497</f>
        <v>50.313336432340897</v>
      </c>
      <c r="AQ497" s="6">
        <f>[1]节奏总纲!BC497</f>
        <v>52.26721764978312</v>
      </c>
      <c r="AR497" s="6">
        <f>[1]节奏总纲!BD497</f>
        <v>55.034965356827627</v>
      </c>
      <c r="AS497" s="6">
        <f>[1]节奏总纲!BE497</f>
        <v>59.744068424936813</v>
      </c>
    </row>
    <row r="498" spans="17:45" x14ac:dyDescent="0.2">
      <c r="Q498" s="6">
        <v>495</v>
      </c>
      <c r="R498" s="6">
        <f>[1]节奏总纲!AD498</f>
        <v>89.533352307096465</v>
      </c>
      <c r="S498" s="6">
        <f>[1]节奏总纲!AE498</f>
        <v>91.776663036327307</v>
      </c>
      <c r="T498" s="6">
        <f>[1]节奏总纲!AF498</f>
        <v>94.969954205259356</v>
      </c>
      <c r="U498" s="6">
        <f>[1]节奏总纲!AG498</f>
        <v>99.597086748339237</v>
      </c>
      <c r="V498" s="6">
        <f>[1]节奏总纲!AH498</f>
        <v>108.71353385051174</v>
      </c>
      <c r="AN498" s="6">
        <v>495</v>
      </c>
      <c r="AO498" s="6">
        <f>[1]节奏总纲!BA498</f>
        <v>48.819774747187417</v>
      </c>
      <c r="AP498" s="6">
        <f>[1]节奏总纲!BB498</f>
        <v>50.326715443115489</v>
      </c>
      <c r="AQ498" s="6">
        <f>[1]节奏总纲!BC498</f>
        <v>52.280519876980485</v>
      </c>
      <c r="AR498" s="6">
        <f>[1]节奏总纲!BD498</f>
        <v>55.047820267426026</v>
      </c>
      <c r="AS498" s="6">
        <f>[1]节奏总纲!BE498</f>
        <v>59.758386275289993</v>
      </c>
    </row>
    <row r="499" spans="17:45" x14ac:dyDescent="0.2">
      <c r="Q499" s="6">
        <v>496</v>
      </c>
      <c r="R499" s="6">
        <f>[1]节奏总纲!AD499</f>
        <v>89.562517787902948</v>
      </c>
      <c r="S499" s="6">
        <f>[1]节奏总纲!AE499</f>
        <v>91.807287519326408</v>
      </c>
      <c r="T499" s="6">
        <f>[1]节奏总纲!AF499</f>
        <v>95.001212576336201</v>
      </c>
      <c r="U499" s="6">
        <f>[1]节奏总纲!AG499</f>
        <v>99.627549553914506</v>
      </c>
      <c r="V499" s="6">
        <f>[1]节奏总纲!AH499</f>
        <v>108.74342768429463</v>
      </c>
      <c r="AN499" s="6">
        <v>496</v>
      </c>
      <c r="AO499" s="6">
        <f>[1]节奏总纲!BA499</f>
        <v>48.834131947115111</v>
      </c>
      <c r="AP499" s="6">
        <f>[1]节奏总纲!BB499</f>
        <v>50.340094453890082</v>
      </c>
      <c r="AQ499" s="6">
        <f>[1]节奏总纲!BC499</f>
        <v>52.293822104177856</v>
      </c>
      <c r="AR499" s="6">
        <f>[1]节奏总纲!BD499</f>
        <v>55.060675178024418</v>
      </c>
      <c r="AS499" s="6">
        <f>[1]节奏总纲!BE499</f>
        <v>59.77270412564318</v>
      </c>
    </row>
    <row r="500" spans="17:45" x14ac:dyDescent="0.2">
      <c r="Q500" s="6">
        <v>497</v>
      </c>
      <c r="R500" s="6">
        <f>[1]节奏总纲!AD500</f>
        <v>89.591683268709417</v>
      </c>
      <c r="S500" s="6">
        <f>[1]节奏总纲!AE500</f>
        <v>91.837912002325524</v>
      </c>
      <c r="T500" s="6">
        <f>[1]节奏总纲!AF500</f>
        <v>95.03060851241726</v>
      </c>
      <c r="U500" s="6">
        <f>[1]节奏总纲!AG500</f>
        <v>99.658012359489774</v>
      </c>
      <c r="V500" s="6">
        <f>[1]节奏总纲!AH500</f>
        <v>108.77332151807754</v>
      </c>
      <c r="AN500" s="6">
        <v>497</v>
      </c>
      <c r="AO500" s="6">
        <f>[1]节奏总纲!BA500</f>
        <v>48.848489147042805</v>
      </c>
      <c r="AP500" s="6">
        <f>[1]节奏总纲!BB500</f>
        <v>50.353473464664667</v>
      </c>
      <c r="AQ500" s="6">
        <f>[1]节奏总纲!BC500</f>
        <v>52.307124331375221</v>
      </c>
      <c r="AR500" s="6">
        <f>[1]节奏总纲!BD500</f>
        <v>55.07353008862281</v>
      </c>
      <c r="AS500" s="6">
        <f>[1]节奏总纲!BE500</f>
        <v>59.787021975996367</v>
      </c>
    </row>
    <row r="501" spans="17:45" x14ac:dyDescent="0.2">
      <c r="Q501" s="6">
        <v>498</v>
      </c>
      <c r="R501" s="6">
        <f>[1]节奏总纲!AD501</f>
        <v>89.620848749515886</v>
      </c>
      <c r="S501" s="6">
        <f>[1]节奏总纲!AE501</f>
        <v>91.86853648532464</v>
      </c>
      <c r="T501" s="6">
        <f>[1]节奏总纲!AF501</f>
        <v>95.060004448498319</v>
      </c>
      <c r="U501" s="6">
        <f>[1]节奏总纲!AG501</f>
        <v>99.688475165065043</v>
      </c>
      <c r="V501" s="6">
        <f>[1]节奏总纲!AH501</f>
        <v>108.80321535186043</v>
      </c>
      <c r="AN501" s="6">
        <v>498</v>
      </c>
      <c r="AO501" s="6">
        <f>[1]节奏总纲!BA501</f>
        <v>48.8628463469705</v>
      </c>
      <c r="AP501" s="6">
        <f>[1]节奏总纲!BB501</f>
        <v>50.366852475439259</v>
      </c>
      <c r="AQ501" s="6">
        <f>[1]节奏总纲!BC501</f>
        <v>52.320426558572585</v>
      </c>
      <c r="AR501" s="6">
        <f>[1]节奏总纲!BD501</f>
        <v>55.086384999221202</v>
      </c>
      <c r="AS501" s="6">
        <f>[1]节奏总纲!BE501</f>
        <v>59.801339826349555</v>
      </c>
    </row>
    <row r="502" spans="17:45" x14ac:dyDescent="0.2">
      <c r="Q502" s="6">
        <v>499</v>
      </c>
      <c r="R502" s="6">
        <f>[1]节奏总纲!AD502</f>
        <v>89.650014230322356</v>
      </c>
      <c r="S502" s="6">
        <f>[1]节奏总纲!AE502</f>
        <v>91.899160968323741</v>
      </c>
      <c r="T502" s="6">
        <f>[1]节奏总纲!AF502</f>
        <v>95.089400384579378</v>
      </c>
      <c r="U502" s="6">
        <f>[1]节奏总纲!AG502</f>
        <v>99.718937970640326</v>
      </c>
      <c r="V502" s="6">
        <f>[1]节奏总纲!AH502</f>
        <v>108.83310918564332</v>
      </c>
      <c r="AN502" s="6">
        <v>499</v>
      </c>
      <c r="AO502" s="6">
        <f>[1]节奏总纲!BA502</f>
        <v>48.877203546898194</v>
      </c>
      <c r="AP502" s="6">
        <f>[1]节奏总纲!BB502</f>
        <v>50.380231486213852</v>
      </c>
      <c r="AQ502" s="6">
        <f>[1]节奏总纲!BC502</f>
        <v>52.333728785769949</v>
      </c>
      <c r="AR502" s="6">
        <f>[1]节奏总纲!BD502</f>
        <v>55.099239909819595</v>
      </c>
      <c r="AS502" s="6">
        <f>[1]节奏总纲!BE502</f>
        <v>59.815657676702735</v>
      </c>
    </row>
    <row r="503" spans="17:45" x14ac:dyDescent="0.2">
      <c r="Q503" s="6">
        <v>500</v>
      </c>
      <c r="R503" s="6">
        <f>[1]节奏总纲!AD503</f>
        <v>89.679179711128825</v>
      </c>
      <c r="S503" s="6">
        <f>[1]节奏总纲!AE503</f>
        <v>91.929785451322857</v>
      </c>
      <c r="T503" s="6">
        <f>[1]节奏总纲!AF503</f>
        <v>95.118796320660451</v>
      </c>
      <c r="U503" s="6">
        <f>[1]节奏总纲!AG503</f>
        <v>99.749400776215595</v>
      </c>
      <c r="V503" s="6">
        <f>[1]节奏总纲!AH503</f>
        <v>108.86300301942623</v>
      </c>
      <c r="AN503" s="6">
        <v>500</v>
      </c>
      <c r="AO503" s="6">
        <f>[1]节奏总纲!BA503</f>
        <v>48.891560746825888</v>
      </c>
      <c r="AP503" s="6">
        <f>[1]节奏总纲!BB503</f>
        <v>50.393610496988437</v>
      </c>
      <c r="AQ503" s="6">
        <f>[1]节奏总纲!BC503</f>
        <v>52.347031012967314</v>
      </c>
      <c r="AR503" s="6">
        <f>[1]节奏总纲!BD503</f>
        <v>55.112094820417994</v>
      </c>
      <c r="AS503" s="6">
        <f>[1]节奏总纲!BE503</f>
        <v>59.829975527055922</v>
      </c>
    </row>
    <row r="504" spans="17:45" x14ac:dyDescent="0.2">
      <c r="Q504" s="6">
        <v>501</v>
      </c>
      <c r="R504" s="6">
        <f>[1]节奏总纲!AD504</f>
        <v>89.708345191935294</v>
      </c>
      <c r="S504" s="6">
        <f>[1]节奏总纲!AE504</f>
        <v>91.960409934321959</v>
      </c>
      <c r="T504" s="6">
        <f>[1]节奏总纲!AF504</f>
        <v>95.14819225674151</v>
      </c>
      <c r="U504" s="6">
        <f>[1]节奏总纲!AG504</f>
        <v>99.779863581790863</v>
      </c>
      <c r="V504" s="6">
        <f>[1]节奏总纲!AH504</f>
        <v>108.89289685320912</v>
      </c>
      <c r="AN504" s="6">
        <v>501</v>
      </c>
      <c r="AO504" s="6">
        <f>[1]节奏总纲!BA504</f>
        <v>48.905917946753583</v>
      </c>
      <c r="AP504" s="6">
        <f>[1]节奏总纲!BB504</f>
        <v>50.406989507763029</v>
      </c>
      <c r="AQ504" s="6">
        <f>[1]节奏总纲!BC504</f>
        <v>52.360333240164678</v>
      </c>
      <c r="AR504" s="6">
        <f>[1]节奏总纲!BD504</f>
        <v>55.124949731016386</v>
      </c>
      <c r="AS504" s="6">
        <f>[1]节奏总纲!BE504</f>
        <v>59.844293377409109</v>
      </c>
    </row>
    <row r="505" spans="17:45" x14ac:dyDescent="0.2">
      <c r="Q505" s="6">
        <v>502</v>
      </c>
      <c r="R505" s="6">
        <f>[1]节奏总纲!AD505</f>
        <v>89.737510672741763</v>
      </c>
      <c r="S505" s="6">
        <f>[1]节奏总纲!AE505</f>
        <v>91.991034417321075</v>
      </c>
      <c r="T505" s="6">
        <f>[1]节奏总纲!AF505</f>
        <v>95.177588192822569</v>
      </c>
      <c r="U505" s="6">
        <f>[1]节奏总纲!AG505</f>
        <v>99.810326387366132</v>
      </c>
      <c r="V505" s="6">
        <f>[1]节奏总纲!AH505</f>
        <v>108.92279068699202</v>
      </c>
      <c r="AN505" s="6">
        <v>502</v>
      </c>
      <c r="AO505" s="6">
        <f>[1]节奏总纲!BA505</f>
        <v>48.920275146681277</v>
      </c>
      <c r="AP505" s="6">
        <f>[1]节奏总纲!BB505</f>
        <v>50.420368518537622</v>
      </c>
      <c r="AQ505" s="6">
        <f>[1]节奏总纲!BC505</f>
        <v>52.373635467362043</v>
      </c>
      <c r="AR505" s="6">
        <f>[1]节奏总纲!BD505</f>
        <v>55.137804641614778</v>
      </c>
      <c r="AS505" s="6">
        <f>[1]节奏总纲!BE505</f>
        <v>59.858611227762296</v>
      </c>
    </row>
    <row r="506" spans="17:45" x14ac:dyDescent="0.2">
      <c r="Q506" s="6">
        <v>503</v>
      </c>
      <c r="R506" s="6">
        <f>[1]节奏总纲!AD506</f>
        <v>89.766676153548232</v>
      </c>
      <c r="S506" s="6">
        <f>[1]节奏总纲!AE506</f>
        <v>92.019618476653022</v>
      </c>
      <c r="T506" s="6">
        <f>[1]节奏总纲!AF506</f>
        <v>95.206984128903628</v>
      </c>
      <c r="U506" s="6">
        <f>[1]节奏总纲!AG506</f>
        <v>99.840789192941401</v>
      </c>
      <c r="V506" s="6">
        <f>[1]节奏总纲!AH506</f>
        <v>108.95268452077492</v>
      </c>
      <c r="AN506" s="6">
        <v>503</v>
      </c>
      <c r="AO506" s="6">
        <f>[1]节奏总纲!BA506</f>
        <v>48.934632346608971</v>
      </c>
      <c r="AP506" s="6">
        <f>[1]节奏总纲!BB506</f>
        <v>50.433747529312207</v>
      </c>
      <c r="AQ506" s="6">
        <f>[1]节奏总纲!BC506</f>
        <v>52.386937694559407</v>
      </c>
      <c r="AR506" s="6">
        <f>[1]节奏总纲!BD506</f>
        <v>55.15065955221317</v>
      </c>
      <c r="AS506" s="6">
        <f>[1]节奏总纲!BE506</f>
        <v>59.872929078115476</v>
      </c>
    </row>
    <row r="507" spans="17:45" x14ac:dyDescent="0.2">
      <c r="Q507" s="6">
        <v>504</v>
      </c>
      <c r="R507" s="6">
        <f>[1]节奏总纲!AD507</f>
        <v>89.795841634354701</v>
      </c>
      <c r="S507" s="6">
        <f>[1]节奏总纲!AE507</f>
        <v>92.047357913828833</v>
      </c>
      <c r="T507" s="6">
        <f>[1]节奏总纲!AF507</f>
        <v>95.236380064984701</v>
      </c>
      <c r="U507" s="6">
        <f>[1]节奏总纲!AG507</f>
        <v>99.871251998516669</v>
      </c>
      <c r="V507" s="6">
        <f>[1]节奏总纲!AH507</f>
        <v>108.98257835455782</v>
      </c>
      <c r="AN507" s="6">
        <v>504</v>
      </c>
      <c r="AO507" s="6">
        <f>[1]节奏总纲!BA507</f>
        <v>48.948989546536666</v>
      </c>
      <c r="AP507" s="6">
        <f>[1]节奏总纲!BB507</f>
        <v>50.447126540086799</v>
      </c>
      <c r="AQ507" s="6">
        <f>[1]节奏总纲!BC507</f>
        <v>52.400239921756771</v>
      </c>
      <c r="AR507" s="6">
        <f>[1]节奏总纲!BD507</f>
        <v>55.163514462811563</v>
      </c>
      <c r="AS507" s="6">
        <f>[1]节奏总纲!BE507</f>
        <v>59.887246928468663</v>
      </c>
    </row>
    <row r="508" spans="17:45" x14ac:dyDescent="0.2">
      <c r="Q508" s="6">
        <v>505</v>
      </c>
      <c r="R508" s="6">
        <f>[1]节奏总纲!AD508</f>
        <v>89.825007115161171</v>
      </c>
      <c r="S508" s="6">
        <f>[1]节奏总纲!AE508</f>
        <v>92.075097351004658</v>
      </c>
      <c r="T508" s="6">
        <f>[1]节奏总纲!AF508</f>
        <v>95.26577600106576</v>
      </c>
      <c r="U508" s="6">
        <f>[1]节奏总纲!AG508</f>
        <v>99.901714804091952</v>
      </c>
      <c r="V508" s="6">
        <f>[1]节奏总纲!AH508</f>
        <v>109.01113680523949</v>
      </c>
      <c r="AN508" s="6">
        <v>505</v>
      </c>
      <c r="AO508" s="6">
        <f>[1]节奏总纲!BA508</f>
        <v>48.96334674646436</v>
      </c>
      <c r="AP508" s="6">
        <f>[1]节奏总纲!BB508</f>
        <v>50.460505550861392</v>
      </c>
      <c r="AQ508" s="6">
        <f>[1]节奏总纲!BC508</f>
        <v>52.413542148954136</v>
      </c>
      <c r="AR508" s="6">
        <f>[1]节奏总纲!BD508</f>
        <v>55.176369373409962</v>
      </c>
      <c r="AS508" s="6">
        <f>[1]节奏总纲!BE508</f>
        <v>59.90156477882185</v>
      </c>
    </row>
    <row r="509" spans="17:45" x14ac:dyDescent="0.2">
      <c r="Q509" s="6">
        <v>506</v>
      </c>
      <c r="R509" s="6">
        <f>[1]节奏总纲!AD509</f>
        <v>89.854172595967654</v>
      </c>
      <c r="S509" s="6">
        <f>[1]节奏总纲!AE509</f>
        <v>92.102836788180468</v>
      </c>
      <c r="T509" s="6">
        <f>[1]节奏总纲!AF509</f>
        <v>95.295171937146819</v>
      </c>
      <c r="U509" s="6">
        <f>[1]节奏总纲!AG509</f>
        <v>99.932177609667221</v>
      </c>
      <c r="V509" s="6">
        <f>[1]节奏总纲!AH509</f>
        <v>109.03782994004526</v>
      </c>
      <c r="AN509" s="6">
        <v>506</v>
      </c>
      <c r="AO509" s="6">
        <f>[1]节奏总纲!BA509</f>
        <v>48.977703946392054</v>
      </c>
      <c r="AP509" s="6">
        <f>[1]节奏总纲!BB509</f>
        <v>50.473884561635977</v>
      </c>
      <c r="AQ509" s="6">
        <f>[1]节奏总纲!BC509</f>
        <v>52.4268443761515</v>
      </c>
      <c r="AR509" s="6">
        <f>[1]节奏总纲!BD509</f>
        <v>55.189224284008354</v>
      </c>
      <c r="AS509" s="6">
        <f>[1]节奏总纲!BE509</f>
        <v>59.915882629175037</v>
      </c>
    </row>
    <row r="510" spans="17:45" x14ac:dyDescent="0.2">
      <c r="Q510" s="6">
        <v>507</v>
      </c>
      <c r="R510" s="6">
        <f>[1]节奏总纲!AD510</f>
        <v>89.883338076774123</v>
      </c>
      <c r="S510" s="6">
        <f>[1]节奏总纲!AE510</f>
        <v>92.130576225356279</v>
      </c>
      <c r="T510" s="6">
        <f>[1]节奏总纲!AF510</f>
        <v>95.324567873227878</v>
      </c>
      <c r="U510" s="6">
        <f>[1]节奏总纲!AG510</f>
        <v>99.96264041524249</v>
      </c>
      <c r="V510" s="6">
        <f>[1]节奏总纲!AH510</f>
        <v>109.06452307485102</v>
      </c>
      <c r="AN510" s="6">
        <v>507</v>
      </c>
      <c r="AO510" s="6">
        <f>[1]节奏总纲!BA510</f>
        <v>48.992061146319749</v>
      </c>
      <c r="AP510" s="6">
        <f>[1]节奏总纲!BB510</f>
        <v>50.487263572410569</v>
      </c>
      <c r="AQ510" s="6">
        <f>[1]节奏总纲!BC510</f>
        <v>52.440146603348865</v>
      </c>
      <c r="AR510" s="6">
        <f>[1]节奏总纲!BD510</f>
        <v>55.202079194606746</v>
      </c>
      <c r="AS510" s="6">
        <f>[1]节奏总纲!BE510</f>
        <v>59.930200479528224</v>
      </c>
    </row>
    <row r="511" spans="17:45" x14ac:dyDescent="0.2">
      <c r="Q511" s="6">
        <v>508</v>
      </c>
      <c r="R511" s="6">
        <f>[1]节奏总纲!AD511</f>
        <v>89.912503557580592</v>
      </c>
      <c r="S511" s="6">
        <f>[1]节奏总纲!AE511</f>
        <v>92.15831566253209</v>
      </c>
      <c r="T511" s="6">
        <f>[1]节奏总纲!AF511</f>
        <v>95.353963809308951</v>
      </c>
      <c r="U511" s="6">
        <f>[1]节奏总纲!AG511</f>
        <v>99.993103220817758</v>
      </c>
      <c r="V511" s="6">
        <f>[1]节奏总纲!AH511</f>
        <v>109.09121620965679</v>
      </c>
      <c r="AN511" s="6">
        <v>508</v>
      </c>
      <c r="AO511" s="6">
        <f>[1]节奏总纲!BA511</f>
        <v>49.005541538001694</v>
      </c>
      <c r="AP511" s="6">
        <f>[1]节奏总纲!BB511</f>
        <v>50.500642583185162</v>
      </c>
      <c r="AQ511" s="6">
        <f>[1]节奏总纲!BC511</f>
        <v>52.453448830546229</v>
      </c>
      <c r="AR511" s="6">
        <f>[1]节奏总纲!BD511</f>
        <v>55.214934105205138</v>
      </c>
      <c r="AS511" s="6">
        <f>[1]节奏总纲!BE511</f>
        <v>59.944518329881404</v>
      </c>
    </row>
    <row r="512" spans="17:45" x14ac:dyDescent="0.2">
      <c r="Q512" s="6">
        <v>509</v>
      </c>
      <c r="R512" s="6">
        <f>[1]节奏总纲!AD512</f>
        <v>89.941669038387062</v>
      </c>
      <c r="S512" s="6">
        <f>[1]节奏总纲!AE512</f>
        <v>92.186055099707914</v>
      </c>
      <c r="T512" s="6">
        <f>[1]节奏总纲!AF512</f>
        <v>95.38335974539001</v>
      </c>
      <c r="U512" s="6">
        <f>[1]节奏总纲!AG512</f>
        <v>100.02290683096982</v>
      </c>
      <c r="V512" s="6">
        <f>[1]节奏总纲!AH512</f>
        <v>109.11790934446255</v>
      </c>
      <c r="AN512" s="6">
        <v>509</v>
      </c>
      <c r="AO512" s="6">
        <f>[1]节奏总纲!BA512</f>
        <v>49.017937405399621</v>
      </c>
      <c r="AP512" s="6">
        <f>[1]节奏总纲!BB512</f>
        <v>50.514021593959747</v>
      </c>
      <c r="AQ512" s="6">
        <f>[1]节奏总纲!BC512</f>
        <v>52.4667510577436</v>
      </c>
      <c r="AR512" s="6">
        <f>[1]节奏总纲!BD512</f>
        <v>55.227789015803531</v>
      </c>
      <c r="AS512" s="6">
        <f>[1]节奏总纲!BE512</f>
        <v>59.958836180234591</v>
      </c>
    </row>
    <row r="513" spans="17:45" x14ac:dyDescent="0.2">
      <c r="Q513" s="6">
        <v>510</v>
      </c>
      <c r="R513" s="6">
        <f>[1]节奏总纲!AD513</f>
        <v>89.970834519193531</v>
      </c>
      <c r="S513" s="6">
        <f>[1]节奏总纲!AE513</f>
        <v>92.213794536883725</v>
      </c>
      <c r="T513" s="6">
        <f>[1]节奏总纲!AF513</f>
        <v>95.412755681471069</v>
      </c>
      <c r="U513" s="6">
        <f>[1]节奏总纲!AG513</f>
        <v>100.05251752250267</v>
      </c>
      <c r="V513" s="6">
        <f>[1]节奏总纲!AH513</f>
        <v>109.14460247926831</v>
      </c>
      <c r="AN513" s="6">
        <v>510</v>
      </c>
      <c r="AO513" s="6">
        <f>[1]节奏总纲!BA513</f>
        <v>49.030333272797542</v>
      </c>
      <c r="AP513" s="6">
        <f>[1]节奏总纲!BB513</f>
        <v>50.527400604734339</v>
      </c>
      <c r="AQ513" s="6">
        <f>[1]节奏总纲!BC513</f>
        <v>52.480053284940965</v>
      </c>
      <c r="AR513" s="6">
        <f>[1]节奏总纲!BD513</f>
        <v>55.24064392640193</v>
      </c>
      <c r="AS513" s="6">
        <f>[1]节奏总纲!BE513</f>
        <v>59.973154030587779</v>
      </c>
    </row>
    <row r="514" spans="17:45" x14ac:dyDescent="0.2">
      <c r="Q514" s="6">
        <v>511</v>
      </c>
      <c r="R514" s="6">
        <f>[1]节奏总纲!AD514</f>
        <v>90</v>
      </c>
      <c r="S514" s="6">
        <f>[1]节奏总纲!AE514</f>
        <v>92.241533974059536</v>
      </c>
      <c r="T514" s="6">
        <f>[1]节奏总纲!AF514</f>
        <v>95.442151617552128</v>
      </c>
      <c r="U514" s="6">
        <f>[1]节奏总纲!AG514</f>
        <v>100.08212821403551</v>
      </c>
      <c r="V514" s="6">
        <f>[1]节奏总纲!AH514</f>
        <v>109.17129561407408</v>
      </c>
      <c r="AN514" s="6">
        <v>511</v>
      </c>
      <c r="AO514" s="6">
        <f>[1]节奏总纲!BA514</f>
        <v>49.042729140195462</v>
      </c>
      <c r="AP514" s="6">
        <f>[1]节奏总纲!BB514</f>
        <v>50.540779615508931</v>
      </c>
      <c r="AQ514" s="6">
        <f>[1]节奏总纲!BC514</f>
        <v>52.493355512138329</v>
      </c>
      <c r="AR514" s="6">
        <f>[1]节奏总纲!BD514</f>
        <v>55.253498837000322</v>
      </c>
      <c r="AS514" s="6">
        <f>[1]节奏总纲!BE514</f>
        <v>59.987471880940966</v>
      </c>
    </row>
    <row r="515" spans="17:45" x14ac:dyDescent="0.2">
      <c r="Q515" s="6">
        <v>512</v>
      </c>
      <c r="R515" s="6">
        <f>[1]节奏总纲!AD515</f>
        <v>90.027212355806469</v>
      </c>
      <c r="S515" s="6">
        <f>[1]节奏总纲!AE515</f>
        <v>92.269273411235346</v>
      </c>
      <c r="T515" s="6">
        <f>[1]节奏总纲!AF515</f>
        <v>95.471547553633187</v>
      </c>
      <c r="U515" s="6">
        <f>[1]节奏总纲!AG515</f>
        <v>100.11173890556836</v>
      </c>
      <c r="V515" s="6">
        <f>[1]节奏总纲!AH515</f>
        <v>109.19798874887985</v>
      </c>
      <c r="AN515" s="6">
        <v>512</v>
      </c>
      <c r="AO515" s="6">
        <f>[1]节奏总纲!BA515</f>
        <v>49.055125007593382</v>
      </c>
      <c r="AP515" s="6">
        <f>[1]节奏总纲!BB515</f>
        <v>50.554158626283517</v>
      </c>
      <c r="AQ515" s="6">
        <f>[1]节奏总纲!BC515</f>
        <v>52.506657739335694</v>
      </c>
      <c r="AR515" s="6">
        <f>[1]节奏总纲!BD515</f>
        <v>55.266353747598714</v>
      </c>
      <c r="AS515" s="6">
        <f>[1]节奏总纲!BE515</f>
        <v>60.001546309631344</v>
      </c>
    </row>
    <row r="516" spans="17:45" x14ac:dyDescent="0.2">
      <c r="Q516" s="6">
        <v>513</v>
      </c>
      <c r="R516" s="6">
        <f>[1]节奏总纲!AD516</f>
        <v>90.054424711612938</v>
      </c>
      <c r="S516" s="6">
        <f>[1]节奏总纲!AE516</f>
        <v>92.297012848411157</v>
      </c>
      <c r="T516" s="6">
        <f>[1]节奏总纲!AF516</f>
        <v>95.50094348971426</v>
      </c>
      <c r="U516" s="6">
        <f>[1]节奏总纲!AG516</f>
        <v>100.14134959710121</v>
      </c>
      <c r="V516" s="6">
        <f>[1]节奏总纲!AH516</f>
        <v>109.22468188368562</v>
      </c>
      <c r="AN516" s="6">
        <v>513</v>
      </c>
      <c r="AO516" s="6">
        <f>[1]节奏总纲!BA516</f>
        <v>49.06752087499131</v>
      </c>
      <c r="AP516" s="6">
        <f>[1]节奏总纲!BB516</f>
        <v>50.567537637058109</v>
      </c>
      <c r="AQ516" s="6">
        <f>[1]节奏总纲!BC516</f>
        <v>52.519959966533058</v>
      </c>
      <c r="AR516" s="6">
        <f>[1]节奏总纲!BD516</f>
        <v>55.279208658197106</v>
      </c>
      <c r="AS516" s="6">
        <f>[1]节奏总纲!BE516</f>
        <v>60.013916786682117</v>
      </c>
    </row>
    <row r="517" spans="17:45" x14ac:dyDescent="0.2">
      <c r="Q517" s="6">
        <v>514</v>
      </c>
      <c r="R517" s="6">
        <f>[1]节奏总纲!AD517</f>
        <v>90.081637067419408</v>
      </c>
      <c r="S517" s="6">
        <f>[1]节奏总纲!AE517</f>
        <v>92.324752285586982</v>
      </c>
      <c r="T517" s="6">
        <f>[1]节奏总纲!AF517</f>
        <v>95.530339425795319</v>
      </c>
      <c r="U517" s="6">
        <f>[1]节奏总纲!AG517</f>
        <v>100.17096028863406</v>
      </c>
      <c r="V517" s="6">
        <f>[1]节奏总纲!AH517</f>
        <v>109.25137501849139</v>
      </c>
      <c r="AN517" s="6">
        <v>514</v>
      </c>
      <c r="AO517" s="6">
        <f>[1]节奏总纲!BA517</f>
        <v>49.07991674238923</v>
      </c>
      <c r="AP517" s="6">
        <f>[1]节奏总纲!BB517</f>
        <v>50.580916647832701</v>
      </c>
      <c r="AQ517" s="6">
        <f>[1]节奏总纲!BC517</f>
        <v>52.533262193730422</v>
      </c>
      <c r="AR517" s="6">
        <f>[1]节奏总纲!BD517</f>
        <v>55.292063568795498</v>
      </c>
      <c r="AS517" s="6">
        <f>[1]节奏总纲!BE517</f>
        <v>60.026287263732883</v>
      </c>
    </row>
    <row r="518" spans="17:45" x14ac:dyDescent="0.2">
      <c r="Q518" s="6">
        <v>515</v>
      </c>
      <c r="R518" s="6">
        <f>[1]节奏总纲!AD518</f>
        <v>90.108849423225877</v>
      </c>
      <c r="S518" s="6">
        <f>[1]节奏总纲!AE518</f>
        <v>92.352491722762792</v>
      </c>
      <c r="T518" s="6">
        <f>[1]节奏总纲!AF518</f>
        <v>95.559735361876378</v>
      </c>
      <c r="U518" s="6">
        <f>[1]节奏总纲!AG518</f>
        <v>100.20057098016692</v>
      </c>
      <c r="V518" s="6">
        <f>[1]节奏总纲!AH518</f>
        <v>109.27806815329716</v>
      </c>
      <c r="AN518" s="6">
        <v>515</v>
      </c>
      <c r="AO518" s="6">
        <f>[1]节奏总纲!BA518</f>
        <v>49.09231260978715</v>
      </c>
      <c r="AP518" s="6">
        <f>[1]节奏总纲!BB518</f>
        <v>50.594295658607294</v>
      </c>
      <c r="AQ518" s="6">
        <f>[1]节奏总纲!BC518</f>
        <v>52.546564420927787</v>
      </c>
      <c r="AR518" s="6">
        <f>[1]节奏总纲!BD518</f>
        <v>55.304918479393898</v>
      </c>
      <c r="AS518" s="6">
        <f>[1]节奏总纲!BE518</f>
        <v>60.038657740783655</v>
      </c>
    </row>
    <row r="519" spans="17:45" x14ac:dyDescent="0.2">
      <c r="Q519" s="6">
        <v>516</v>
      </c>
      <c r="R519" s="6">
        <f>[1]节奏总纲!AD519</f>
        <v>90.13606177903236</v>
      </c>
      <c r="S519" s="6">
        <f>[1]节奏总纲!AE519</f>
        <v>92.380231159938603</v>
      </c>
      <c r="T519" s="6">
        <f>[1]节奏总纲!AF519</f>
        <v>95.589131297957437</v>
      </c>
      <c r="U519" s="6">
        <f>[1]节奏总纲!AG519</f>
        <v>100.23018167169977</v>
      </c>
      <c r="V519" s="6">
        <f>[1]节奏总纲!AH519</f>
        <v>109.30476128810292</v>
      </c>
      <c r="AN519" s="6">
        <v>516</v>
      </c>
      <c r="AO519" s="6">
        <f>[1]节奏总纲!BA519</f>
        <v>49.104708477185071</v>
      </c>
      <c r="AP519" s="6">
        <f>[1]节奏总纲!BB519</f>
        <v>50.607674669381879</v>
      </c>
      <c r="AQ519" s="6">
        <f>[1]节奏总纲!BC519</f>
        <v>52.559866648125151</v>
      </c>
      <c r="AR519" s="6">
        <f>[1]节奏总纲!BD519</f>
        <v>55.31777338999229</v>
      </c>
      <c r="AS519" s="6">
        <f>[1]节奏总纲!BE519</f>
        <v>60.051028217834421</v>
      </c>
    </row>
    <row r="520" spans="17:45" x14ac:dyDescent="0.2">
      <c r="Q520" s="6">
        <v>517</v>
      </c>
      <c r="R520" s="6">
        <f>[1]节奏总纲!AD520</f>
        <v>90.163274134838829</v>
      </c>
      <c r="S520" s="6">
        <f>[1]节奏总纲!AE520</f>
        <v>92.407970597114414</v>
      </c>
      <c r="T520" s="6">
        <f>[1]节奏总纲!AF520</f>
        <v>95.61852723403851</v>
      </c>
      <c r="U520" s="6">
        <f>[1]节奏总纲!AG520</f>
        <v>100.25979236323262</v>
      </c>
      <c r="V520" s="6">
        <f>[1]节奏总纲!AH520</f>
        <v>109.33145442290869</v>
      </c>
      <c r="AN520" s="6">
        <v>517</v>
      </c>
      <c r="AO520" s="6">
        <f>[1]节奏总纲!BA520</f>
        <v>49.117104344582998</v>
      </c>
      <c r="AP520" s="6">
        <f>[1]节奏总纲!BB520</f>
        <v>50.621053680156471</v>
      </c>
      <c r="AQ520" s="6">
        <f>[1]节奏总纲!BC520</f>
        <v>52.573168875322516</v>
      </c>
      <c r="AR520" s="6">
        <f>[1]节奏总纲!BD520</f>
        <v>55.330628300590682</v>
      </c>
      <c r="AS520" s="6">
        <f>[1]节奏总纲!BE520</f>
        <v>60.063398694885194</v>
      </c>
    </row>
    <row r="521" spans="17:45" x14ac:dyDescent="0.2">
      <c r="Q521" s="6">
        <v>518</v>
      </c>
      <c r="R521" s="6">
        <f>[1]节奏总纲!AD521</f>
        <v>90.190486490645299</v>
      </c>
      <c r="S521" s="6">
        <f>[1]节奏总纲!AE521</f>
        <v>92.435710034290224</v>
      </c>
      <c r="T521" s="6">
        <f>[1]节奏总纲!AF521</f>
        <v>95.647923170119569</v>
      </c>
      <c r="U521" s="6">
        <f>[1]节奏总纲!AG521</f>
        <v>100.28940305476547</v>
      </c>
      <c r="V521" s="6">
        <f>[1]节奏总纲!AH521</f>
        <v>109.35814755771446</v>
      </c>
      <c r="AN521" s="6">
        <v>518</v>
      </c>
      <c r="AO521" s="6">
        <f>[1]节奏总纲!BA521</f>
        <v>49.129500211980918</v>
      </c>
      <c r="AP521" s="6">
        <f>[1]节奏总纲!BB521</f>
        <v>50.634432690931064</v>
      </c>
      <c r="AQ521" s="6">
        <f>[1]节奏总纲!BC521</f>
        <v>52.58647110251988</v>
      </c>
      <c r="AR521" s="6">
        <f>[1]节奏总纲!BD521</f>
        <v>55.343483211189074</v>
      </c>
      <c r="AS521" s="6">
        <f>[1]节奏总纲!BE521</f>
        <v>60.075769171935967</v>
      </c>
    </row>
    <row r="522" spans="17:45" x14ac:dyDescent="0.2">
      <c r="Q522" s="6">
        <v>519</v>
      </c>
      <c r="R522" s="6">
        <f>[1]节奏总纲!AD522</f>
        <v>90.217698846451768</v>
      </c>
      <c r="S522" s="6">
        <f>[1]节奏总纲!AE522</f>
        <v>92.463449471466049</v>
      </c>
      <c r="T522" s="6">
        <f>[1]节奏总纲!AF522</f>
        <v>95.677319106200628</v>
      </c>
      <c r="U522" s="6">
        <f>[1]节奏总纲!AG522</f>
        <v>100.31901374629831</v>
      </c>
      <c r="V522" s="6">
        <f>[1]节奏总纲!AH522</f>
        <v>109.38484069252023</v>
      </c>
      <c r="AN522" s="6">
        <v>519</v>
      </c>
      <c r="AO522" s="6">
        <f>[1]节奏总纲!BA522</f>
        <v>49.141896079378839</v>
      </c>
      <c r="AP522" s="6">
        <f>[1]节奏总纲!BB522</f>
        <v>50.647811701705649</v>
      </c>
      <c r="AQ522" s="6">
        <f>[1]节奏总纲!BC522</f>
        <v>52.599773329717245</v>
      </c>
      <c r="AR522" s="6">
        <f>[1]节奏总纲!BD522</f>
        <v>55.356338121787466</v>
      </c>
      <c r="AS522" s="6">
        <f>[1]节奏总纲!BE522</f>
        <v>60.088139648986733</v>
      </c>
    </row>
    <row r="523" spans="17:45" x14ac:dyDescent="0.2">
      <c r="Q523" s="6">
        <v>520</v>
      </c>
      <c r="R523" s="6">
        <f>[1]节奏总纲!AD523</f>
        <v>90.244911202258237</v>
      </c>
      <c r="S523" s="6">
        <f>[1]节奏总纲!AE523</f>
        <v>92.49118890864186</v>
      </c>
      <c r="T523" s="6">
        <f>[1]节奏总纲!AF523</f>
        <v>95.706715042281687</v>
      </c>
      <c r="U523" s="6">
        <f>[1]节奏总纲!AG523</f>
        <v>100.34862443783116</v>
      </c>
      <c r="V523" s="6">
        <f>[1]节奏总纲!AH523</f>
        <v>109.41153382732598</v>
      </c>
      <c r="AN523" s="6">
        <v>520</v>
      </c>
      <c r="AO523" s="6">
        <f>[1]节奏总纲!BA523</f>
        <v>49.154291946776759</v>
      </c>
      <c r="AP523" s="6">
        <f>[1]节奏总纲!BB523</f>
        <v>50.661190712480241</v>
      </c>
      <c r="AQ523" s="6">
        <f>[1]节奏总纲!BC523</f>
        <v>52.613075556914609</v>
      </c>
      <c r="AR523" s="6">
        <f>[1]节奏总纲!BD523</f>
        <v>55.369193032385866</v>
      </c>
      <c r="AS523" s="6">
        <f>[1]节奏总纲!BE523</f>
        <v>60.100510126037506</v>
      </c>
    </row>
    <row r="524" spans="17:45" x14ac:dyDescent="0.2">
      <c r="Q524" s="6">
        <v>521</v>
      </c>
      <c r="R524" s="6">
        <f>[1]节奏总纲!AD524</f>
        <v>90.272123558064706</v>
      </c>
      <c r="S524" s="6">
        <f>[1]节奏总纲!AE524</f>
        <v>92.51892834581767</v>
      </c>
      <c r="T524" s="6">
        <f>[1]节奏总纲!AF524</f>
        <v>95.73611097836276</v>
      </c>
      <c r="U524" s="6">
        <f>[1]节奏总纲!AG524</f>
        <v>100.37823512936401</v>
      </c>
      <c r="V524" s="6">
        <f>[1]节奏总纲!AH524</f>
        <v>109.43822696213175</v>
      </c>
      <c r="AN524" s="6">
        <v>521</v>
      </c>
      <c r="AO524" s="6">
        <f>[1]节奏总纲!BA524</f>
        <v>49.166687814174686</v>
      </c>
      <c r="AP524" s="6">
        <f>[1]节奏总纲!BB524</f>
        <v>50.674569723254834</v>
      </c>
      <c r="AQ524" s="6">
        <f>[1]节奏总纲!BC524</f>
        <v>52.626377784111973</v>
      </c>
      <c r="AR524" s="6">
        <f>[1]节奏总纲!BD524</f>
        <v>55.382047942984258</v>
      </c>
      <c r="AS524" s="6">
        <f>[1]节奏总纲!BE524</f>
        <v>60.112880603088271</v>
      </c>
    </row>
    <row r="525" spans="17:45" x14ac:dyDescent="0.2">
      <c r="Q525" s="6">
        <v>522</v>
      </c>
      <c r="R525" s="6">
        <f>[1]节奏总纲!AD525</f>
        <v>90.299335913871175</v>
      </c>
      <c r="S525" s="6">
        <f>[1]节奏总纲!AE525</f>
        <v>92.546667782993481</v>
      </c>
      <c r="T525" s="6">
        <f>[1]节奏总纲!AF525</f>
        <v>95.765506914443819</v>
      </c>
      <c r="U525" s="6">
        <f>[1]节奏总纲!AG525</f>
        <v>100.40784582089687</v>
      </c>
      <c r="V525" s="6">
        <f>[1]节奏总纲!AH525</f>
        <v>109.46492009693752</v>
      </c>
      <c r="AN525" s="6">
        <v>522</v>
      </c>
      <c r="AO525" s="6">
        <f>[1]节奏总纲!BA525</f>
        <v>49.179083681572607</v>
      </c>
      <c r="AP525" s="6">
        <f>[1]节奏总纲!BB525</f>
        <v>50.687948734029419</v>
      </c>
      <c r="AQ525" s="6">
        <f>[1]节奏总纲!BC525</f>
        <v>52.639680011309345</v>
      </c>
      <c r="AR525" s="6">
        <f>[1]节奏总纲!BD525</f>
        <v>55.39490285358265</v>
      </c>
      <c r="AS525" s="6">
        <f>[1]节奏总纲!BE525</f>
        <v>60.125251080139044</v>
      </c>
    </row>
    <row r="526" spans="17:45" x14ac:dyDescent="0.2">
      <c r="Q526" s="6">
        <v>523</v>
      </c>
      <c r="R526" s="6">
        <f>[1]节奏总纲!AD526</f>
        <v>90.326548269677644</v>
      </c>
      <c r="S526" s="6">
        <f>[1]节奏总纲!AE526</f>
        <v>92.574407220169306</v>
      </c>
      <c r="T526" s="6">
        <f>[1]节奏总纲!AF526</f>
        <v>95.794902850524878</v>
      </c>
      <c r="U526" s="6">
        <f>[1]节奏总纲!AG526</f>
        <v>100.43745651242972</v>
      </c>
      <c r="V526" s="6">
        <f>[1]节奏总纲!AH526</f>
        <v>109.49161323174329</v>
      </c>
      <c r="AN526" s="6">
        <v>523</v>
      </c>
      <c r="AO526" s="6">
        <f>[1]节奏总纲!BA526</f>
        <v>49.191479548970527</v>
      </c>
      <c r="AP526" s="6">
        <f>[1]节奏总纲!BB526</f>
        <v>50.701327744804011</v>
      </c>
      <c r="AQ526" s="6">
        <f>[1]节奏总纲!BC526</f>
        <v>52.652982238506709</v>
      </c>
      <c r="AR526" s="6">
        <f>[1]节奏总纲!BD526</f>
        <v>55.407757764181042</v>
      </c>
      <c r="AS526" s="6">
        <f>[1]节奏总纲!BE526</f>
        <v>60.13762155718981</v>
      </c>
    </row>
    <row r="527" spans="17:45" x14ac:dyDescent="0.2">
      <c r="Q527" s="6">
        <v>524</v>
      </c>
      <c r="R527" s="6">
        <f>[1]节奏总纲!AD527</f>
        <v>90.353760625484114</v>
      </c>
      <c r="S527" s="6">
        <f>[1]节奏总纲!AE527</f>
        <v>92.602146657345116</v>
      </c>
      <c r="T527" s="6">
        <f>[1]节奏总纲!AF527</f>
        <v>95.824298786605937</v>
      </c>
      <c r="U527" s="6">
        <f>[1]节奏总纲!AG527</f>
        <v>100.46706720396257</v>
      </c>
      <c r="V527" s="6">
        <f>[1]节奏总纲!AH527</f>
        <v>109.51830636654906</v>
      </c>
      <c r="AN527" s="6">
        <v>524</v>
      </c>
      <c r="AO527" s="6">
        <f>[1]节奏总纲!BA527</f>
        <v>49.203875416368447</v>
      </c>
      <c r="AP527" s="6">
        <f>[1]节奏总纲!BB527</f>
        <v>50.714706755578604</v>
      </c>
      <c r="AQ527" s="6">
        <f>[1]节奏总纲!BC527</f>
        <v>52.666284465704074</v>
      </c>
      <c r="AR527" s="6">
        <f>[1]节奏总纲!BD527</f>
        <v>55.420612674779434</v>
      </c>
      <c r="AS527" s="6">
        <f>[1]节奏总纲!BE527</f>
        <v>60.149992034240583</v>
      </c>
    </row>
    <row r="528" spans="17:45" x14ac:dyDescent="0.2">
      <c r="Q528" s="6">
        <v>525</v>
      </c>
      <c r="R528" s="6">
        <f>[1]节奏总纲!AD528</f>
        <v>90.380972981290583</v>
      </c>
      <c r="S528" s="6">
        <f>[1]节奏总纲!AE528</f>
        <v>92.629886094520927</v>
      </c>
      <c r="T528" s="6">
        <f>[1]节奏总纲!AF528</f>
        <v>95.85369472268701</v>
      </c>
      <c r="U528" s="6">
        <f>[1]节奏总纲!AG528</f>
        <v>100.49667789549542</v>
      </c>
      <c r="V528" s="6">
        <f>[1]节奏总纲!AH528</f>
        <v>109.54499950135482</v>
      </c>
      <c r="AN528" s="6">
        <v>525</v>
      </c>
      <c r="AO528" s="6">
        <f>[1]节奏总纲!BA528</f>
        <v>49.216271283766375</v>
      </c>
      <c r="AP528" s="6">
        <f>[1]节奏总纲!BB528</f>
        <v>50.728085766353189</v>
      </c>
      <c r="AQ528" s="6">
        <f>[1]节奏总纲!BC528</f>
        <v>52.679586692901438</v>
      </c>
      <c r="AR528" s="6">
        <f>[1]节奏总纲!BD528</f>
        <v>55.433467585377834</v>
      </c>
      <c r="AS528" s="6">
        <f>[1]节奏总纲!BE528</f>
        <v>60.162362511291349</v>
      </c>
    </row>
    <row r="529" spans="17:45" x14ac:dyDescent="0.2">
      <c r="Q529" s="6">
        <v>526</v>
      </c>
      <c r="R529" s="6">
        <f>[1]节奏总纲!AD529</f>
        <v>90.408185337097066</v>
      </c>
      <c r="S529" s="6">
        <f>[1]节奏总纲!AE529</f>
        <v>92.657625531696738</v>
      </c>
      <c r="T529" s="6">
        <f>[1]节奏总纲!AF529</f>
        <v>95.883090658768069</v>
      </c>
      <c r="U529" s="6">
        <f>[1]节奏总纲!AG529</f>
        <v>100.52628858702826</v>
      </c>
      <c r="V529" s="6">
        <f>[1]节奏总纲!AH529</f>
        <v>109.57169263616059</v>
      </c>
      <c r="AN529" s="6">
        <v>526</v>
      </c>
      <c r="AO529" s="6">
        <f>[1]节奏总纲!BA529</f>
        <v>49.228667151164295</v>
      </c>
      <c r="AP529" s="6">
        <f>[1]节奏总纲!BB529</f>
        <v>50.741464777127781</v>
      </c>
      <c r="AQ529" s="6">
        <f>[1]节奏总纲!BC529</f>
        <v>52.692888920098802</v>
      </c>
      <c r="AR529" s="6">
        <f>[1]节奏总纲!BD529</f>
        <v>55.446322495976226</v>
      </c>
      <c r="AS529" s="6">
        <f>[1]节奏总纲!BE529</f>
        <v>60.174732988342122</v>
      </c>
    </row>
    <row r="530" spans="17:45" x14ac:dyDescent="0.2">
      <c r="Q530" s="6">
        <v>527</v>
      </c>
      <c r="R530" s="6">
        <f>[1]节奏总纲!AD530</f>
        <v>90.435397692903535</v>
      </c>
      <c r="S530" s="6">
        <f>[1]节奏总纲!AE530</f>
        <v>92.685364968872548</v>
      </c>
      <c r="T530" s="6">
        <f>[1]节奏总纲!AF530</f>
        <v>95.912486594849128</v>
      </c>
      <c r="U530" s="6">
        <f>[1]节奏总纲!AG530</f>
        <v>100.55589927856111</v>
      </c>
      <c r="V530" s="6">
        <f>[1]节奏总纲!AH530</f>
        <v>109.59838577096636</v>
      </c>
      <c r="AN530" s="6">
        <v>527</v>
      </c>
      <c r="AO530" s="6">
        <f>[1]节奏总纲!BA530</f>
        <v>49.241063018562215</v>
      </c>
      <c r="AP530" s="6">
        <f>[1]节奏总纲!BB530</f>
        <v>50.754843787902374</v>
      </c>
      <c r="AQ530" s="6">
        <f>[1]节奏总纲!BC530</f>
        <v>52.706191147296167</v>
      </c>
      <c r="AR530" s="6">
        <f>[1]节奏总纲!BD530</f>
        <v>55.459177406574618</v>
      </c>
      <c r="AS530" s="6">
        <f>[1]节奏总纲!BE530</f>
        <v>60.187103465392887</v>
      </c>
    </row>
    <row r="531" spans="17:45" x14ac:dyDescent="0.2">
      <c r="Q531" s="6">
        <v>528</v>
      </c>
      <c r="R531" s="6">
        <f>[1]节奏总纲!AD531</f>
        <v>90.462610048710005</v>
      </c>
      <c r="S531" s="6">
        <f>[1]节奏总纲!AE531</f>
        <v>92.713104406048373</v>
      </c>
      <c r="T531" s="6">
        <f>[1]节奏总纲!AF531</f>
        <v>95.941882530930187</v>
      </c>
      <c r="U531" s="6">
        <f>[1]节奏总纲!AG531</f>
        <v>100.58550997009397</v>
      </c>
      <c r="V531" s="6">
        <f>[1]节奏总纲!AH531</f>
        <v>109.62507890577213</v>
      </c>
      <c r="AN531" s="6">
        <v>528</v>
      </c>
      <c r="AO531" s="6">
        <f>[1]节奏总纲!BA531</f>
        <v>49.253458885960143</v>
      </c>
      <c r="AP531" s="6">
        <f>[1]节奏总纲!BB531</f>
        <v>50.768222798676959</v>
      </c>
      <c r="AQ531" s="6">
        <f>[1]节奏总纲!BC531</f>
        <v>52.719493374493531</v>
      </c>
      <c r="AR531" s="6">
        <f>[1]节奏总纲!BD531</f>
        <v>55.47203231717301</v>
      </c>
      <c r="AS531" s="6">
        <f>[1]节奏总纲!BE531</f>
        <v>60.19947394244366</v>
      </c>
    </row>
    <row r="532" spans="17:45" x14ac:dyDescent="0.2">
      <c r="Q532" s="6">
        <v>529</v>
      </c>
      <c r="R532" s="6">
        <f>[1]节奏总纲!AD532</f>
        <v>90.489822404516474</v>
      </c>
      <c r="S532" s="6">
        <f>[1]节奏总纲!AE532</f>
        <v>92.740843843224184</v>
      </c>
      <c r="T532" s="6">
        <f>[1]节奏总纲!AF532</f>
        <v>95.971278467011246</v>
      </c>
      <c r="U532" s="6">
        <f>[1]节奏总纲!AG532</f>
        <v>100.61512066162682</v>
      </c>
      <c r="V532" s="6">
        <f>[1]节奏总纲!AH532</f>
        <v>109.6517720405779</v>
      </c>
      <c r="AN532" s="6">
        <v>529</v>
      </c>
      <c r="AO532" s="6">
        <f>[1]节奏总纲!BA532</f>
        <v>49.265854753358063</v>
      </c>
      <c r="AP532" s="6">
        <f>[1]节奏总纲!BB532</f>
        <v>50.781601809451551</v>
      </c>
      <c r="AQ532" s="6">
        <f>[1]节奏总纲!BC532</f>
        <v>52.732795601690896</v>
      </c>
      <c r="AR532" s="6">
        <f>[1]节奏总纲!BD532</f>
        <v>55.484887227771402</v>
      </c>
      <c r="AS532" s="6">
        <f>[1]节奏总纲!BE532</f>
        <v>60.211844419494433</v>
      </c>
    </row>
    <row r="533" spans="17:45" x14ac:dyDescent="0.2">
      <c r="Q533" s="6">
        <v>530</v>
      </c>
      <c r="R533" s="6">
        <f>[1]节奏总纲!AD533</f>
        <v>90.517034760322943</v>
      </c>
      <c r="S533" s="6">
        <f>[1]节奏总纲!AE533</f>
        <v>92.768583280399994</v>
      </c>
      <c r="T533" s="6">
        <f>[1]节奏总纲!AF533</f>
        <v>96.000583270229825</v>
      </c>
      <c r="U533" s="6">
        <f>[1]节奏总纲!AG533</f>
        <v>100.64473135315967</v>
      </c>
      <c r="V533" s="6">
        <f>[1]节奏总纲!AH533</f>
        <v>109.67846517538365</v>
      </c>
      <c r="AN533" s="6">
        <v>530</v>
      </c>
      <c r="AO533" s="6">
        <f>[1]节奏总纲!BA533</f>
        <v>49.278250620755983</v>
      </c>
      <c r="AP533" s="6">
        <f>[1]节奏总纲!BB533</f>
        <v>50.794980820226144</v>
      </c>
      <c r="AQ533" s="6">
        <f>[1]节奏总纲!BC533</f>
        <v>52.74609782888826</v>
      </c>
      <c r="AR533" s="6">
        <f>[1]节奏总纲!BD533</f>
        <v>55.497742138369794</v>
      </c>
      <c r="AS533" s="6">
        <f>[1]节奏总纲!BE533</f>
        <v>60.224214896545199</v>
      </c>
    </row>
    <row r="534" spans="17:45" x14ac:dyDescent="0.2">
      <c r="Q534" s="6">
        <v>531</v>
      </c>
      <c r="R534" s="6">
        <f>[1]节奏总纲!AD534</f>
        <v>90.544247116129412</v>
      </c>
      <c r="S534" s="6">
        <f>[1]节奏总纲!AE534</f>
        <v>92.796322717575805</v>
      </c>
      <c r="T534" s="6">
        <f>[1]节奏总纲!AF534</f>
        <v>96.026006899791128</v>
      </c>
      <c r="U534" s="6">
        <f>[1]节奏总纲!AG534</f>
        <v>100.67434204469252</v>
      </c>
      <c r="V534" s="6">
        <f>[1]节奏总纲!AH534</f>
        <v>109.70515831018942</v>
      </c>
      <c r="AN534" s="6">
        <v>531</v>
      </c>
      <c r="AO534" s="6">
        <f>[1]节奏总纲!BA534</f>
        <v>49.290646488153904</v>
      </c>
      <c r="AP534" s="6">
        <f>[1]节奏总纲!BB534</f>
        <v>50.808359831000729</v>
      </c>
      <c r="AQ534" s="6">
        <f>[1]节奏总纲!BC534</f>
        <v>52.759400056085624</v>
      </c>
      <c r="AR534" s="6">
        <f>[1]节奏总纲!BD534</f>
        <v>55.510597048968194</v>
      </c>
      <c r="AS534" s="6">
        <f>[1]节奏总纲!BE534</f>
        <v>60.236585373595972</v>
      </c>
    </row>
    <row r="535" spans="17:45" x14ac:dyDescent="0.2">
      <c r="Q535" s="6">
        <v>532</v>
      </c>
      <c r="R535" s="6">
        <f>[1]节奏总纲!AD535</f>
        <v>90.571459471935881</v>
      </c>
      <c r="S535" s="6">
        <f>[1]节奏总纲!AE535</f>
        <v>92.82406215475163</v>
      </c>
      <c r="T535" s="6">
        <f>[1]节奏总纲!AF535</f>
        <v>96.051430529352416</v>
      </c>
      <c r="U535" s="6">
        <f>[1]节奏总纲!AG535</f>
        <v>100.70395273622538</v>
      </c>
      <c r="V535" s="6">
        <f>[1]节奏总纲!AH535</f>
        <v>109.73185144499519</v>
      </c>
      <c r="AN535" s="6">
        <v>532</v>
      </c>
      <c r="AO535" s="6">
        <f>[1]节奏总纲!BA535</f>
        <v>49.303042355551831</v>
      </c>
      <c r="AP535" s="6">
        <f>[1]节奏总纲!BB535</f>
        <v>50.821738841775321</v>
      </c>
      <c r="AQ535" s="6">
        <f>[1]节奏总纲!BC535</f>
        <v>52.772702283282989</v>
      </c>
      <c r="AR535" s="6">
        <f>[1]节奏总纲!BD535</f>
        <v>55.523451959566586</v>
      </c>
      <c r="AS535" s="6">
        <f>[1]节奏总纲!BE535</f>
        <v>60.248955850646738</v>
      </c>
    </row>
    <row r="536" spans="17:45" x14ac:dyDescent="0.2">
      <c r="Q536" s="6">
        <v>533</v>
      </c>
      <c r="R536" s="6">
        <f>[1]节奏总纲!AD536</f>
        <v>90.598671827742351</v>
      </c>
      <c r="S536" s="6">
        <f>[1]节奏总纲!AE536</f>
        <v>92.85180159192744</v>
      </c>
      <c r="T536" s="6">
        <f>[1]节奏总纲!AF536</f>
        <v>96.076854158913704</v>
      </c>
      <c r="U536" s="6">
        <f>[1]节奏总纲!AG536</f>
        <v>100.73356342775821</v>
      </c>
      <c r="V536" s="6">
        <f>[1]节奏总纲!AH536</f>
        <v>109.75854457980095</v>
      </c>
      <c r="AN536" s="6">
        <v>533</v>
      </c>
      <c r="AO536" s="6">
        <f>[1]节奏总纲!BA536</f>
        <v>49.315438222949751</v>
      </c>
      <c r="AP536" s="6">
        <f>[1]节奏总纲!BB536</f>
        <v>50.835117852549914</v>
      </c>
      <c r="AQ536" s="6">
        <f>[1]节奏总纲!BC536</f>
        <v>52.786004510480353</v>
      </c>
      <c r="AR536" s="6">
        <f>[1]节奏总纲!BD536</f>
        <v>55.536306870164978</v>
      </c>
      <c r="AS536" s="6">
        <f>[1]节奏总纲!BE536</f>
        <v>60.26132632769751</v>
      </c>
    </row>
    <row r="537" spans="17:45" x14ac:dyDescent="0.2">
      <c r="Q537" s="6">
        <v>534</v>
      </c>
      <c r="R537" s="6">
        <f>[1]节奏总纲!AD537</f>
        <v>90.62588418354882</v>
      </c>
      <c r="S537" s="6">
        <f>[1]节奏总纲!AE537</f>
        <v>92.879541029103251</v>
      </c>
      <c r="T537" s="6">
        <f>[1]节奏总纲!AF537</f>
        <v>96.102277788475007</v>
      </c>
      <c r="U537" s="6">
        <f>[1]节奏总纲!AG537</f>
        <v>100.76317411929107</v>
      </c>
      <c r="V537" s="6">
        <f>[1]节奏总纲!AH537</f>
        <v>109.78523771460672</v>
      </c>
      <c r="AN537" s="6">
        <v>534</v>
      </c>
      <c r="AO537" s="6">
        <f>[1]节奏总纲!BA537</f>
        <v>49.327834090347672</v>
      </c>
      <c r="AP537" s="6">
        <f>[1]节奏总纲!BB537</f>
        <v>50.848496863324499</v>
      </c>
      <c r="AQ537" s="6">
        <f>[1]节奏总纲!BC537</f>
        <v>52.799306737677718</v>
      </c>
      <c r="AR537" s="6">
        <f>[1]节奏总纲!BD537</f>
        <v>55.54916178076337</v>
      </c>
      <c r="AS537" s="6">
        <f>[1]节奏总纲!BE537</f>
        <v>60.273696804748276</v>
      </c>
    </row>
    <row r="538" spans="17:45" x14ac:dyDescent="0.2">
      <c r="Q538" s="6">
        <v>535</v>
      </c>
      <c r="R538" s="6">
        <f>[1]节奏总纲!AD538</f>
        <v>90.653096539355289</v>
      </c>
      <c r="S538" s="6">
        <f>[1]节奏总纲!AE538</f>
        <v>92.907280466279062</v>
      </c>
      <c r="T538" s="6">
        <f>[1]节奏总纲!AF538</f>
        <v>96.127701418036295</v>
      </c>
      <c r="U538" s="6">
        <f>[1]节奏总纲!AG538</f>
        <v>100.79278481082392</v>
      </c>
      <c r="V538" s="6">
        <f>[1]节奏总纲!AH538</f>
        <v>109.81193084941249</v>
      </c>
      <c r="AN538" s="6">
        <v>535</v>
      </c>
      <c r="AO538" s="6">
        <f>[1]节奏总纲!BA538</f>
        <v>49.340229957745592</v>
      </c>
      <c r="AP538" s="6">
        <f>[1]节奏总纲!BB538</f>
        <v>50.861875874099091</v>
      </c>
      <c r="AQ538" s="6">
        <f>[1]节奏总纲!BC538</f>
        <v>52.812608964875089</v>
      </c>
      <c r="AR538" s="6">
        <f>[1]节奏总纲!BD538</f>
        <v>55.562016691361762</v>
      </c>
      <c r="AS538" s="6">
        <f>[1]节奏总纲!BE538</f>
        <v>60.286067281799049</v>
      </c>
    </row>
    <row r="539" spans="17:45" x14ac:dyDescent="0.2">
      <c r="Q539" s="6">
        <v>536</v>
      </c>
      <c r="R539" s="6">
        <f>[1]节奏总纲!AD539</f>
        <v>90.680308895161772</v>
      </c>
      <c r="S539" s="6">
        <f>[1]节奏总纲!AE539</f>
        <v>92.935019903454872</v>
      </c>
      <c r="T539" s="6">
        <f>[1]节奏总纲!AF539</f>
        <v>96.153125047597598</v>
      </c>
      <c r="U539" s="6">
        <f>[1]节奏总纲!AG539</f>
        <v>100.82239550235677</v>
      </c>
      <c r="V539" s="6">
        <f>[1]节奏总纲!AH539</f>
        <v>109.83862398421826</v>
      </c>
      <c r="AN539" s="6">
        <v>536</v>
      </c>
      <c r="AO539" s="6">
        <f>[1]节奏总纲!BA539</f>
        <v>49.352625825143519</v>
      </c>
      <c r="AP539" s="6">
        <f>[1]节奏总纲!BB539</f>
        <v>50.875254884873684</v>
      </c>
      <c r="AQ539" s="6">
        <f>[1]节奏总纲!BC539</f>
        <v>52.825911192072454</v>
      </c>
      <c r="AR539" s="6">
        <f>[1]节奏总纲!BD539</f>
        <v>55.574871601960162</v>
      </c>
      <c r="AS539" s="6">
        <f>[1]节奏总纲!BE539</f>
        <v>60.298437758849815</v>
      </c>
    </row>
    <row r="540" spans="17:45" x14ac:dyDescent="0.2">
      <c r="Q540" s="6">
        <v>537</v>
      </c>
      <c r="R540" s="6">
        <f>[1]节奏总纲!AD540</f>
        <v>90.707521250968242</v>
      </c>
      <c r="S540" s="6">
        <f>[1]节奏总纲!AE540</f>
        <v>92.962759340630697</v>
      </c>
      <c r="T540" s="6">
        <f>[1]节奏总纲!AF540</f>
        <v>96.178548677158886</v>
      </c>
      <c r="U540" s="6">
        <f>[1]节奏总纲!AG540</f>
        <v>100.85200619388962</v>
      </c>
      <c r="V540" s="6">
        <f>[1]节奏总纲!AH540</f>
        <v>109.86531711902403</v>
      </c>
      <c r="AN540" s="6">
        <v>537</v>
      </c>
      <c r="AO540" s="6">
        <f>[1]节奏总纲!BA540</f>
        <v>49.36502169254144</v>
      </c>
      <c r="AP540" s="6">
        <f>[1]节奏总纲!BB540</f>
        <v>50.888633895648269</v>
      </c>
      <c r="AQ540" s="6">
        <f>[1]节奏总纲!BC540</f>
        <v>52.839213419269818</v>
      </c>
      <c r="AR540" s="6">
        <f>[1]节奏总纲!BD540</f>
        <v>55.587726512558554</v>
      </c>
      <c r="AS540" s="6">
        <f>[1]节奏总纲!BE540</f>
        <v>60.310808235900588</v>
      </c>
    </row>
    <row r="541" spans="17:45" x14ac:dyDescent="0.2">
      <c r="Q541" s="6">
        <v>538</v>
      </c>
      <c r="R541" s="6">
        <f>[1]节奏总纲!AD541</f>
        <v>90.734733606774711</v>
      </c>
      <c r="S541" s="6">
        <f>[1]节奏总纲!AE541</f>
        <v>92.990498777806508</v>
      </c>
      <c r="T541" s="6">
        <f>[1]节奏总纲!AF541</f>
        <v>96.203972306720175</v>
      </c>
      <c r="U541" s="6">
        <f>[1]节奏总纲!AG541</f>
        <v>100.88161688542247</v>
      </c>
      <c r="V541" s="6">
        <f>[1]节奏总纲!AH541</f>
        <v>109.8920102538298</v>
      </c>
      <c r="AN541" s="6">
        <v>538</v>
      </c>
      <c r="AO541" s="6">
        <f>[1]节奏总纲!BA541</f>
        <v>49.37741755993936</v>
      </c>
      <c r="AP541" s="6">
        <f>[1]节奏总纲!BB541</f>
        <v>50.902012906422861</v>
      </c>
      <c r="AQ541" s="6">
        <f>[1]节奏总纲!BC541</f>
        <v>52.852515646467182</v>
      </c>
      <c r="AR541" s="6">
        <f>[1]节奏总纲!BD541</f>
        <v>55.600581423156946</v>
      </c>
      <c r="AS541" s="6">
        <f>[1]节奏总纲!BE541</f>
        <v>60.323178712951353</v>
      </c>
    </row>
    <row r="542" spans="17:45" x14ac:dyDescent="0.2">
      <c r="Q542" s="6">
        <v>539</v>
      </c>
      <c r="R542" s="6">
        <f>[1]节奏总纲!AD542</f>
        <v>90.76194596258118</v>
      </c>
      <c r="S542" s="6">
        <f>[1]节奏总纲!AE542</f>
        <v>93.017321310188493</v>
      </c>
      <c r="T542" s="6">
        <f>[1]节奏总纲!AF542</f>
        <v>96.229395936281477</v>
      </c>
      <c r="U542" s="6">
        <f>[1]节奏总纲!AG542</f>
        <v>100.91122757695533</v>
      </c>
      <c r="V542" s="6">
        <f>[1]节奏总纲!AH542</f>
        <v>109.91870338863556</v>
      </c>
      <c r="AN542" s="6">
        <v>539</v>
      </c>
      <c r="AO542" s="6">
        <f>[1]节奏总纲!BA542</f>
        <v>49.38981342733728</v>
      </c>
      <c r="AP542" s="6">
        <f>[1]节奏总纲!BB542</f>
        <v>50.915391917197454</v>
      </c>
      <c r="AQ542" s="6">
        <f>[1]节奏总纲!BC542</f>
        <v>52.865817873664547</v>
      </c>
      <c r="AR542" s="6">
        <f>[1]节奏总纲!BD542</f>
        <v>55.613436333755338</v>
      </c>
      <c r="AS542" s="6">
        <f>[1]节奏总纲!BE542</f>
        <v>60.335549190002126</v>
      </c>
    </row>
    <row r="543" spans="17:45" x14ac:dyDescent="0.2">
      <c r="Q543" s="6">
        <v>540</v>
      </c>
      <c r="R543" s="6">
        <f>[1]节奏总纲!AD543</f>
        <v>90.789158318387649</v>
      </c>
      <c r="S543" s="6">
        <f>[1]节奏总纲!AE543</f>
        <v>93.043666179806593</v>
      </c>
      <c r="T543" s="6">
        <f>[1]节奏总纲!AF543</f>
        <v>96.254819565842766</v>
      </c>
      <c r="U543" s="6">
        <f>[1]节奏总纲!AG543</f>
        <v>100.94083826848818</v>
      </c>
      <c r="V543" s="6">
        <f>[1]节奏总纲!AH543</f>
        <v>109.94539652344133</v>
      </c>
      <c r="AN543" s="6">
        <v>540</v>
      </c>
      <c r="AO543" s="6">
        <f>[1]节奏总纲!BA543</f>
        <v>49.402209294735208</v>
      </c>
      <c r="AP543" s="6">
        <f>[1]节奏总纲!BB543</f>
        <v>50.928770927972039</v>
      </c>
      <c r="AQ543" s="6">
        <f>[1]节奏总纲!BC543</f>
        <v>52.879120100861911</v>
      </c>
      <c r="AR543" s="6">
        <f>[1]节奏总纲!BD543</f>
        <v>55.62629124435373</v>
      </c>
      <c r="AS543" s="6">
        <f>[1]节奏总纲!BE543</f>
        <v>60.347919667052899</v>
      </c>
    </row>
    <row r="544" spans="17:45" x14ac:dyDescent="0.2">
      <c r="Q544" s="6">
        <v>541</v>
      </c>
      <c r="R544" s="6">
        <f>[1]节奏总纲!AD544</f>
        <v>90.816370674194118</v>
      </c>
      <c r="S544" s="6">
        <f>[1]节奏总纲!AE544</f>
        <v>93.070011049424707</v>
      </c>
      <c r="T544" s="6">
        <f>[1]节奏总纲!AF544</f>
        <v>96.280243195404069</v>
      </c>
      <c r="U544" s="6">
        <f>[1]节奏总纲!AG544</f>
        <v>100.97044896002102</v>
      </c>
      <c r="V544" s="6">
        <f>[1]节奏总纲!AH544</f>
        <v>109.97208965824709</v>
      </c>
      <c r="AN544" s="6">
        <v>541</v>
      </c>
      <c r="AO544" s="6">
        <f>[1]节奏总纲!BA544</f>
        <v>49.414605162133128</v>
      </c>
      <c r="AP544" s="6">
        <f>[1]节奏总纲!BB544</f>
        <v>50.942149938746631</v>
      </c>
      <c r="AQ544" s="6">
        <f>[1]节奏总纲!BC544</f>
        <v>52.892422328059276</v>
      </c>
      <c r="AR544" s="6">
        <f>[1]节奏总纲!BD544</f>
        <v>55.63914615495213</v>
      </c>
      <c r="AS544" s="6">
        <f>[1]节奏总纲!BE544</f>
        <v>60.360290144103665</v>
      </c>
    </row>
    <row r="545" spans="17:45" x14ac:dyDescent="0.2">
      <c r="Q545" s="6">
        <v>542</v>
      </c>
      <c r="R545" s="6">
        <f>[1]节奏总纲!AD545</f>
        <v>90.843583030000588</v>
      </c>
      <c r="S545" s="6">
        <f>[1]节奏总纲!AE545</f>
        <v>93.096355919042821</v>
      </c>
      <c r="T545" s="6">
        <f>[1]节奏总纲!AF545</f>
        <v>96.305666824965357</v>
      </c>
      <c r="U545" s="6">
        <f>[1]节奏总纲!AG545</f>
        <v>101.00005596161387</v>
      </c>
      <c r="V545" s="6">
        <f>[1]节奏总纲!AH545</f>
        <v>109.99878279305285</v>
      </c>
      <c r="AN545" s="6">
        <v>542</v>
      </c>
      <c r="AO545" s="6">
        <f>[1]节奏总纲!BA545</f>
        <v>49.427001029531048</v>
      </c>
      <c r="AP545" s="6">
        <f>[1]节奏总纲!BB545</f>
        <v>50.955528949521224</v>
      </c>
      <c r="AQ545" s="6">
        <f>[1]节奏总纲!BC545</f>
        <v>52.90572455525664</v>
      </c>
      <c r="AR545" s="6">
        <f>[1]节奏总纲!BD545</f>
        <v>55.652001065550522</v>
      </c>
      <c r="AS545" s="6">
        <f>[1]节奏总纲!BE545</f>
        <v>60.372660621154438</v>
      </c>
    </row>
    <row r="546" spans="17:45" x14ac:dyDescent="0.2">
      <c r="Q546" s="6">
        <v>543</v>
      </c>
      <c r="R546" s="6">
        <f>[1]节奏总纲!AD546</f>
        <v>90.870795385807057</v>
      </c>
      <c r="S546" s="6">
        <f>[1]节奏总纲!AE546</f>
        <v>93.122700788660936</v>
      </c>
      <c r="T546" s="6">
        <f>[1]节奏总纲!AF546</f>
        <v>96.331090454526645</v>
      </c>
      <c r="U546" s="6">
        <f>[1]节奏总纲!AG546</f>
        <v>101.02783498795179</v>
      </c>
      <c r="V546" s="6">
        <f>[1]节奏总纲!AH546</f>
        <v>110.02321153514784</v>
      </c>
      <c r="AN546" s="6">
        <v>543</v>
      </c>
      <c r="AO546" s="6">
        <f>[1]节奏总纲!BA546</f>
        <v>49.439396896928969</v>
      </c>
      <c r="AP546" s="6">
        <f>[1]节奏总纲!BB546</f>
        <v>50.968907960295809</v>
      </c>
      <c r="AQ546" s="6">
        <f>[1]节奏总纲!BC546</f>
        <v>52.919026782454004</v>
      </c>
      <c r="AR546" s="6">
        <f>[1]节奏总纲!BD546</f>
        <v>55.664855976148914</v>
      </c>
      <c r="AS546" s="6">
        <f>[1]节奏总纲!BE546</f>
        <v>60.385031098205204</v>
      </c>
    </row>
    <row r="547" spans="17:45" x14ac:dyDescent="0.2">
      <c r="Q547" s="6">
        <v>544</v>
      </c>
      <c r="R547" s="6">
        <f>[1]节奏总纲!AD547</f>
        <v>90.898007741613526</v>
      </c>
      <c r="S547" s="6">
        <f>[1]节奏总纲!AE547</f>
        <v>93.149045658279036</v>
      </c>
      <c r="T547" s="6">
        <f>[1]节奏总纲!AF547</f>
        <v>96.356514084087948</v>
      </c>
      <c r="U547" s="6">
        <f>[1]节奏总纲!AG547</f>
        <v>101.0556140142897</v>
      </c>
      <c r="V547" s="6">
        <f>[1]节奏总纲!AH547</f>
        <v>110.04753208748211</v>
      </c>
      <c r="AN547" s="6">
        <v>544</v>
      </c>
      <c r="AO547" s="6">
        <f>[1]节奏总纲!BA547</f>
        <v>49.451792764326896</v>
      </c>
      <c r="AP547" s="6">
        <f>[1]节奏总纲!BB547</f>
        <v>50.982286971070401</v>
      </c>
      <c r="AQ547" s="6">
        <f>[1]节奏总纲!BC547</f>
        <v>52.932329009651369</v>
      </c>
      <c r="AR547" s="6">
        <f>[1]节奏总纲!BD547</f>
        <v>55.677710886747306</v>
      </c>
      <c r="AS547" s="6">
        <f>[1]节奏总纲!BE547</f>
        <v>60.397401575255977</v>
      </c>
    </row>
    <row r="548" spans="17:45" x14ac:dyDescent="0.2">
      <c r="Q548" s="6">
        <v>545</v>
      </c>
      <c r="R548" s="6">
        <f>[1]节奏总纲!AD548</f>
        <v>90.925220097419995</v>
      </c>
      <c r="S548" s="6">
        <f>[1]节奏总纲!AE548</f>
        <v>93.17539052789715</v>
      </c>
      <c r="T548" s="6">
        <f>[1]节奏总纲!AF548</f>
        <v>96.381937713649236</v>
      </c>
      <c r="U548" s="6">
        <f>[1]节奏总纲!AG548</f>
        <v>101.08339304062761</v>
      </c>
      <c r="V548" s="6">
        <f>[1]节奏总纲!AH548</f>
        <v>110.0718526398164</v>
      </c>
      <c r="AN548" s="6">
        <v>545</v>
      </c>
      <c r="AO548" s="6">
        <f>[1]节奏总纲!BA548</f>
        <v>49.464188631724817</v>
      </c>
      <c r="AP548" s="6">
        <f>[1]节奏总纲!BB548</f>
        <v>50.995665981844994</v>
      </c>
      <c r="AQ548" s="6">
        <f>[1]节奏总纲!BC548</f>
        <v>52.945631236848733</v>
      </c>
      <c r="AR548" s="6">
        <f>[1]节奏总纲!BD548</f>
        <v>55.690565797345698</v>
      </c>
      <c r="AS548" s="6">
        <f>[1]节奏总纲!BE548</f>
        <v>60.409772052306742</v>
      </c>
    </row>
    <row r="549" spans="17:45" x14ac:dyDescent="0.2">
      <c r="Q549" s="6">
        <v>546</v>
      </c>
      <c r="R549" s="6">
        <f>[1]节奏总纲!AD549</f>
        <v>90.952432453226479</v>
      </c>
      <c r="S549" s="6">
        <f>[1]节奏总纲!AE549</f>
        <v>93.201735397515264</v>
      </c>
      <c r="T549" s="6">
        <f>[1]节奏总纲!AF549</f>
        <v>96.407361343210539</v>
      </c>
      <c r="U549" s="6">
        <f>[1]节奏总纲!AG549</f>
        <v>101.11117206696554</v>
      </c>
      <c r="V549" s="6">
        <f>[1]节奏总纲!AH549</f>
        <v>110.09617319215067</v>
      </c>
      <c r="AN549" s="6">
        <v>546</v>
      </c>
      <c r="AO549" s="6">
        <f>[1]节奏总纲!BA549</f>
        <v>49.476584499122737</v>
      </c>
      <c r="AP549" s="6">
        <f>[1]节奏总纲!BB549</f>
        <v>51.007810424246486</v>
      </c>
      <c r="AQ549" s="6">
        <f>[1]节奏总纲!BC549</f>
        <v>52.958933464046098</v>
      </c>
      <c r="AR549" s="6">
        <f>[1]节奏总纲!BD549</f>
        <v>55.703420707944098</v>
      </c>
      <c r="AS549" s="6">
        <f>[1]节奏总纲!BE549</f>
        <v>60.422142529357515</v>
      </c>
    </row>
    <row r="550" spans="17:45" x14ac:dyDescent="0.2">
      <c r="Q550" s="6">
        <v>547</v>
      </c>
      <c r="R550" s="6">
        <f>[1]节奏总纲!AD550</f>
        <v>90.979644809032948</v>
      </c>
      <c r="S550" s="6">
        <f>[1]节奏总纲!AE550</f>
        <v>93.228080267133379</v>
      </c>
      <c r="T550" s="6">
        <f>[1]节奏总纲!AF550</f>
        <v>96.432784972771827</v>
      </c>
      <c r="U550" s="6">
        <f>[1]节奏总纲!AG550</f>
        <v>101.13895109330345</v>
      </c>
      <c r="V550" s="6">
        <f>[1]节奏总纲!AH550</f>
        <v>110.12049374448495</v>
      </c>
      <c r="AN550" s="6">
        <v>547</v>
      </c>
      <c r="AO550" s="6">
        <f>[1]节奏总纲!BA550</f>
        <v>49.488980366520657</v>
      </c>
      <c r="AP550" s="6">
        <f>[1]节奏总纲!BB550</f>
        <v>51.019363308205911</v>
      </c>
      <c r="AQ550" s="6">
        <f>[1]节奏总纲!BC550</f>
        <v>52.972235691243462</v>
      </c>
      <c r="AR550" s="6">
        <f>[1]节奏总纲!BD550</f>
        <v>55.71627561854249</v>
      </c>
      <c r="AS550" s="6">
        <f>[1]节奏总纲!BE550</f>
        <v>60.434513006408281</v>
      </c>
    </row>
    <row r="551" spans="17:45" x14ac:dyDescent="0.2">
      <c r="Q551" s="6">
        <v>548</v>
      </c>
      <c r="R551" s="6">
        <f>[1]节奏总纲!AD551</f>
        <v>91.00639796102358</v>
      </c>
      <c r="S551" s="6">
        <f>[1]节奏总纲!AE551</f>
        <v>93.254425136751479</v>
      </c>
      <c r="T551" s="6">
        <f>[1]节奏总纲!AF551</f>
        <v>96.458208602333116</v>
      </c>
      <c r="U551" s="6">
        <f>[1]节奏总纲!AG551</f>
        <v>101.16673011964136</v>
      </c>
      <c r="V551" s="6">
        <f>[1]节奏总纲!AH551</f>
        <v>110.14481429681923</v>
      </c>
      <c r="AN551" s="6">
        <v>548</v>
      </c>
      <c r="AO551" s="6">
        <f>[1]节奏总纲!BA551</f>
        <v>49.501376233918585</v>
      </c>
      <c r="AP551" s="6">
        <f>[1]节奏总纲!BB551</f>
        <v>51.030916192165336</v>
      </c>
      <c r="AQ551" s="6">
        <f>[1]节奏总纲!BC551</f>
        <v>52.985537918440833</v>
      </c>
      <c r="AR551" s="6">
        <f>[1]节奏总纲!BD551</f>
        <v>55.729130529140882</v>
      </c>
      <c r="AS551" s="6">
        <f>[1]节奏总纲!BE551</f>
        <v>60.446883483459054</v>
      </c>
    </row>
    <row r="552" spans="17:45" x14ac:dyDescent="0.2">
      <c r="Q552" s="6">
        <v>549</v>
      </c>
      <c r="R552" s="6">
        <f>[1]节奏总纲!AD552</f>
        <v>91.03178798676845</v>
      </c>
      <c r="S552" s="6">
        <f>[1]节奏总纲!AE552</f>
        <v>93.280770006369593</v>
      </c>
      <c r="T552" s="6">
        <f>[1]节奏总纲!AF552</f>
        <v>96.483632231894418</v>
      </c>
      <c r="U552" s="6">
        <f>[1]节奏总纲!AG552</f>
        <v>101.19450914597927</v>
      </c>
      <c r="V552" s="6">
        <f>[1]节奏总纲!AH552</f>
        <v>110.16913484915351</v>
      </c>
      <c r="AN552" s="6">
        <v>549</v>
      </c>
      <c r="AO552" s="6">
        <f>[1]节奏总纲!BA552</f>
        <v>49.513772101316505</v>
      </c>
      <c r="AP552" s="6">
        <f>[1]节奏总纲!BB552</f>
        <v>51.042469076124753</v>
      </c>
      <c r="AQ552" s="6">
        <f>[1]节奏总纲!BC552</f>
        <v>52.998840145638198</v>
      </c>
      <c r="AR552" s="6">
        <f>[1]节奏总纲!BD552</f>
        <v>55.741985439739274</v>
      </c>
      <c r="AS552" s="6">
        <f>[1]节奏总纲!BE552</f>
        <v>60.45925396050982</v>
      </c>
    </row>
    <row r="553" spans="17:45" x14ac:dyDescent="0.2">
      <c r="Q553" s="6">
        <v>550</v>
      </c>
      <c r="R553" s="6">
        <f>[1]节奏总纲!AD553</f>
        <v>91.057178012513333</v>
      </c>
      <c r="S553" s="6">
        <f>[1]节奏总纲!AE553</f>
        <v>93.307114875987708</v>
      </c>
      <c r="T553" s="6">
        <f>[1]节奏总纲!AF553</f>
        <v>96.509055861455707</v>
      </c>
      <c r="U553" s="6">
        <f>[1]节奏总纲!AG553</f>
        <v>101.22228817231719</v>
      </c>
      <c r="V553" s="6">
        <f>[1]节奏总纲!AH553</f>
        <v>110.19345540148778</v>
      </c>
      <c r="AN553" s="6">
        <v>550</v>
      </c>
      <c r="AO553" s="6">
        <f>[1]节奏总纲!BA553</f>
        <v>49.526167968714425</v>
      </c>
      <c r="AP553" s="6">
        <f>[1]节奏总纲!BB553</f>
        <v>51.054021960084178</v>
      </c>
      <c r="AQ553" s="6">
        <f>[1]节奏总纲!BC553</f>
        <v>53.01048641570744</v>
      </c>
      <c r="AR553" s="6">
        <f>[1]节奏总纲!BD553</f>
        <v>55.754840350337666</v>
      </c>
      <c r="AS553" s="6">
        <f>[1]节奏总纲!BE553</f>
        <v>60.471624437560592</v>
      </c>
    </row>
    <row r="554" spans="17:45" x14ac:dyDescent="0.2">
      <c r="Q554" s="6">
        <v>551</v>
      </c>
      <c r="R554" s="6">
        <f>[1]节奏总纲!AD554</f>
        <v>91.082568038258202</v>
      </c>
      <c r="S554" s="6">
        <f>[1]节奏总纲!AE554</f>
        <v>93.333459745605822</v>
      </c>
      <c r="T554" s="6">
        <f>[1]节奏总纲!AF554</f>
        <v>96.534479491016995</v>
      </c>
      <c r="U554" s="6">
        <f>[1]节奏总纲!AG554</f>
        <v>101.2500671986551</v>
      </c>
      <c r="V554" s="6">
        <f>[1]节奏总纲!AH554</f>
        <v>110.21777595382206</v>
      </c>
      <c r="AN554" s="6">
        <v>551</v>
      </c>
      <c r="AO554" s="6">
        <f>[1]节奏总纲!BA554</f>
        <v>49.538563836112345</v>
      </c>
      <c r="AP554" s="6">
        <f>[1]节奏总纲!BB554</f>
        <v>51.065574844043603</v>
      </c>
      <c r="AQ554" s="6">
        <f>[1]节奏总纲!BC554</f>
        <v>53.0219745067186</v>
      </c>
      <c r="AR554" s="6">
        <f>[1]节奏总纲!BD554</f>
        <v>55.767695260936065</v>
      </c>
      <c r="AS554" s="6">
        <f>[1]节奏总纲!BE554</f>
        <v>60.483994914611365</v>
      </c>
    </row>
    <row r="555" spans="17:45" x14ac:dyDescent="0.2">
      <c r="Q555" s="6">
        <v>552</v>
      </c>
      <c r="R555" s="6">
        <f>[1]节奏总纲!AD555</f>
        <v>91.107958064003085</v>
      </c>
      <c r="S555" s="6">
        <f>[1]节奏总纲!AE555</f>
        <v>93.359804615223922</v>
      </c>
      <c r="T555" s="6">
        <f>[1]节奏总纲!AF555</f>
        <v>96.559903120578298</v>
      </c>
      <c r="U555" s="6">
        <f>[1]节奏总纲!AG555</f>
        <v>101.27784622499301</v>
      </c>
      <c r="V555" s="6">
        <f>[1]节奏总纲!AH555</f>
        <v>110.24209650615634</v>
      </c>
      <c r="AN555" s="6">
        <v>552</v>
      </c>
      <c r="AO555" s="6">
        <f>[1]节奏总纲!BA555</f>
        <v>49.550959703510273</v>
      </c>
      <c r="AP555" s="6">
        <f>[1]节奏总纲!BB555</f>
        <v>51.077127728003028</v>
      </c>
      <c r="AQ555" s="6">
        <f>[1]节奏总纲!BC555</f>
        <v>53.033462597729766</v>
      </c>
      <c r="AR555" s="6">
        <f>[1]节奏总纲!BD555</f>
        <v>55.780550171534458</v>
      </c>
      <c r="AS555" s="6">
        <f>[1]节奏总纲!BE555</f>
        <v>60.496365391662131</v>
      </c>
    </row>
    <row r="556" spans="17:45" x14ac:dyDescent="0.2">
      <c r="Q556" s="6">
        <v>553</v>
      </c>
      <c r="R556" s="6">
        <f>[1]节奏总纲!AD556</f>
        <v>91.133348089747955</v>
      </c>
      <c r="S556" s="6">
        <f>[1]节奏总纲!AE556</f>
        <v>93.386149484842036</v>
      </c>
      <c r="T556" s="6">
        <f>[1]节奏总纲!AF556</f>
        <v>96.585326750139586</v>
      </c>
      <c r="U556" s="6">
        <f>[1]节奏总纲!AG556</f>
        <v>101.30562525133092</v>
      </c>
      <c r="V556" s="6">
        <f>[1]节奏总纲!AH556</f>
        <v>110.26641705849062</v>
      </c>
      <c r="AN556" s="6">
        <v>553</v>
      </c>
      <c r="AO556" s="6">
        <f>[1]节奏总纲!BA556</f>
        <v>49.563355570908193</v>
      </c>
      <c r="AP556" s="6">
        <f>[1]节奏总纲!BB556</f>
        <v>51.088680611962452</v>
      </c>
      <c r="AQ556" s="6">
        <f>[1]节奏总纲!BC556</f>
        <v>53.044950688740926</v>
      </c>
      <c r="AR556" s="6">
        <f>[1]节奏总纲!BD556</f>
        <v>55.79340508213285</v>
      </c>
      <c r="AS556" s="6">
        <f>[1]节奏总纲!BE556</f>
        <v>60.508735868712904</v>
      </c>
    </row>
    <row r="557" spans="17:45" x14ac:dyDescent="0.2">
      <c r="Q557" s="6">
        <v>554</v>
      </c>
      <c r="R557" s="6">
        <f>[1]节奏总纲!AD557</f>
        <v>91.158738115492838</v>
      </c>
      <c r="S557" s="6">
        <f>[1]节奏总纲!AE557</f>
        <v>93.412494354460151</v>
      </c>
      <c r="T557" s="6">
        <f>[1]节奏总纲!AF557</f>
        <v>96.610750379700889</v>
      </c>
      <c r="U557" s="6">
        <f>[1]节奏总纲!AG557</f>
        <v>101.33340427766885</v>
      </c>
      <c r="V557" s="6">
        <f>[1]节奏总纲!AH557</f>
        <v>110.29073761082489</v>
      </c>
      <c r="AN557" s="6">
        <v>554</v>
      </c>
      <c r="AO557" s="6">
        <f>[1]节奏总纲!BA557</f>
        <v>49.575751438306114</v>
      </c>
      <c r="AP557" s="6">
        <f>[1]节奏总纲!BB557</f>
        <v>51.10023349592187</v>
      </c>
      <c r="AQ557" s="6">
        <f>[1]节奏总纲!BC557</f>
        <v>53.056438779752092</v>
      </c>
      <c r="AR557" s="6">
        <f>[1]节奏总纲!BD557</f>
        <v>55.806259992731242</v>
      </c>
      <c r="AS557" s="6">
        <f>[1]节奏总纲!BE557</f>
        <v>60.52110634576367</v>
      </c>
    </row>
    <row r="558" spans="17:45" x14ac:dyDescent="0.2">
      <c r="Q558" s="6">
        <v>555</v>
      </c>
      <c r="R558" s="6">
        <f>[1]节奏总纲!AD558</f>
        <v>91.184128141237707</v>
      </c>
      <c r="S558" s="6">
        <f>[1]节奏总纲!AE558</f>
        <v>93.438839224078265</v>
      </c>
      <c r="T558" s="6">
        <f>[1]节奏总纲!AF558</f>
        <v>96.636174009262177</v>
      </c>
      <c r="U558" s="6">
        <f>[1]节奏总纲!AG558</f>
        <v>101.36118330400676</v>
      </c>
      <c r="V558" s="6">
        <f>[1]节奏总纲!AH558</f>
        <v>110.31505816315918</v>
      </c>
      <c r="AN558" s="6">
        <v>555</v>
      </c>
      <c r="AO558" s="6">
        <f>[1]节奏总纲!BA558</f>
        <v>49.588147305704041</v>
      </c>
      <c r="AP558" s="6">
        <f>[1]节奏总纲!BB558</f>
        <v>51.111786379881295</v>
      </c>
      <c r="AQ558" s="6">
        <f>[1]节奏总纲!BC558</f>
        <v>53.067926870763252</v>
      </c>
      <c r="AR558" s="6">
        <f>[1]节奏总纲!BD558</f>
        <v>55.819114903329634</v>
      </c>
      <c r="AS558" s="6">
        <f>[1]节奏总纲!BE558</f>
        <v>60.533476822814443</v>
      </c>
    </row>
    <row r="559" spans="17:45" x14ac:dyDescent="0.2">
      <c r="Q559" s="6">
        <v>556</v>
      </c>
      <c r="R559" s="6">
        <f>[1]节奏总纲!AD559</f>
        <v>91.209518166982591</v>
      </c>
      <c r="S559" s="6">
        <f>[1]节奏总纲!AE559</f>
        <v>93.465184093696365</v>
      </c>
      <c r="T559" s="6">
        <f>[1]节奏总纲!AF559</f>
        <v>96.661597638823466</v>
      </c>
      <c r="U559" s="6">
        <f>[1]节奏总纲!AG559</f>
        <v>101.38896233034467</v>
      </c>
      <c r="V559" s="6">
        <f>[1]节奏总纲!AH559</f>
        <v>110.33937871549345</v>
      </c>
      <c r="AN559" s="6">
        <v>556</v>
      </c>
      <c r="AO559" s="6">
        <f>[1]节奏总纲!BA559</f>
        <v>49.600543173101961</v>
      </c>
      <c r="AP559" s="6">
        <f>[1]节奏总纲!BB559</f>
        <v>51.12333926384072</v>
      </c>
      <c r="AQ559" s="6">
        <f>[1]节奏总纲!BC559</f>
        <v>53.079414961774418</v>
      </c>
      <c r="AR559" s="6">
        <f>[1]节奏总纲!BD559</f>
        <v>55.831969813928033</v>
      </c>
      <c r="AS559" s="6">
        <f>[1]节奏总纲!BE559</f>
        <v>60.545847299865208</v>
      </c>
    </row>
    <row r="560" spans="17:45" x14ac:dyDescent="0.2">
      <c r="Q560" s="6">
        <v>557</v>
      </c>
      <c r="R560" s="6">
        <f>[1]节奏总纲!AD560</f>
        <v>91.23490819272746</v>
      </c>
      <c r="S560" s="6">
        <f>[1]节奏总纲!AE560</f>
        <v>93.491528963314479</v>
      </c>
      <c r="T560" s="6">
        <f>[1]节奏总纲!AF560</f>
        <v>96.687021268384768</v>
      </c>
      <c r="U560" s="6">
        <f>[1]节奏总纲!AG560</f>
        <v>101.41674135668258</v>
      </c>
      <c r="V560" s="6">
        <f>[1]节奏总纲!AH560</f>
        <v>110.36369926782773</v>
      </c>
      <c r="AN560" s="6">
        <v>557</v>
      </c>
      <c r="AO560" s="6">
        <f>[1]节奏总纲!BA560</f>
        <v>49.612939040499882</v>
      </c>
      <c r="AP560" s="6">
        <f>[1]节奏总纲!BB560</f>
        <v>51.134892147800144</v>
      </c>
      <c r="AQ560" s="6">
        <f>[1]节奏总纲!BC560</f>
        <v>53.090903052785578</v>
      </c>
      <c r="AR560" s="6">
        <f>[1]节奏总纲!BD560</f>
        <v>55.844824724526426</v>
      </c>
      <c r="AS560" s="6">
        <f>[1]节奏总纲!BE560</f>
        <v>60.558217776915981</v>
      </c>
    </row>
    <row r="561" spans="17:45" x14ac:dyDescent="0.2">
      <c r="Q561" s="6">
        <v>558</v>
      </c>
      <c r="R561" s="6">
        <f>[1]节奏总纲!AD561</f>
        <v>91.260298218472343</v>
      </c>
      <c r="S561" s="6">
        <f>[1]节奏总纲!AE561</f>
        <v>93.517873832932594</v>
      </c>
      <c r="T561" s="6">
        <f>[1]节奏总纲!AF561</f>
        <v>96.712444897946057</v>
      </c>
      <c r="U561" s="6">
        <f>[1]节奏总纲!AG561</f>
        <v>101.4445203830205</v>
      </c>
      <c r="V561" s="6">
        <f>[1]节奏总纲!AH561</f>
        <v>110.38801982016201</v>
      </c>
      <c r="AN561" s="6">
        <v>558</v>
      </c>
      <c r="AO561" s="6">
        <f>[1]节奏总纲!BA561</f>
        <v>49.625334907897802</v>
      </c>
      <c r="AP561" s="6">
        <f>[1]节奏总纲!BB561</f>
        <v>51.146445031759569</v>
      </c>
      <c r="AQ561" s="6">
        <f>[1]节奏总纲!BC561</f>
        <v>53.102391143796744</v>
      </c>
      <c r="AR561" s="6">
        <f>[1]节奏总纲!BD561</f>
        <v>55.857679635124818</v>
      </c>
      <c r="AS561" s="6">
        <f>[1]节奏总纲!BE561</f>
        <v>60.570588253966747</v>
      </c>
    </row>
    <row r="562" spans="17:45" x14ac:dyDescent="0.2">
      <c r="Q562" s="6">
        <v>559</v>
      </c>
      <c r="R562" s="6">
        <f>[1]节奏总纲!AD562</f>
        <v>91.285688244217212</v>
      </c>
      <c r="S562" s="6">
        <f>[1]节奏总纲!AE562</f>
        <v>93.544218702550708</v>
      </c>
      <c r="T562" s="6">
        <f>[1]节奏总纲!AF562</f>
        <v>96.737868527507359</v>
      </c>
      <c r="U562" s="6">
        <f>[1]节奏总纲!AG562</f>
        <v>101.47229940935841</v>
      </c>
      <c r="V562" s="6">
        <f>[1]节奏总纲!AH562</f>
        <v>110.41234037249629</v>
      </c>
      <c r="AN562" s="6">
        <v>559</v>
      </c>
      <c r="AO562" s="6">
        <f>[1]节奏总纲!BA562</f>
        <v>49.637730775295729</v>
      </c>
      <c r="AP562" s="6">
        <f>[1]节奏总纲!BB562</f>
        <v>51.157997915718987</v>
      </c>
      <c r="AQ562" s="6">
        <f>[1]节奏总纲!BC562</f>
        <v>53.113879234807904</v>
      </c>
      <c r="AR562" s="6">
        <f>[1]节奏总纲!BD562</f>
        <v>55.87053454572321</v>
      </c>
      <c r="AS562" s="6">
        <f>[1]节奏总纲!BE562</f>
        <v>60.58295873101752</v>
      </c>
    </row>
    <row r="563" spans="17:45" x14ac:dyDescent="0.2">
      <c r="Q563" s="6">
        <v>560</v>
      </c>
      <c r="R563" s="6">
        <f>[1]节奏总纲!AD563</f>
        <v>91.311078269962081</v>
      </c>
      <c r="S563" s="6">
        <f>[1]节奏总纲!AE563</f>
        <v>93.570563572168808</v>
      </c>
      <c r="T563" s="6">
        <f>[1]节奏总纲!AF563</f>
        <v>96.763292157068648</v>
      </c>
      <c r="U563" s="6">
        <f>[1]节奏总纲!AG563</f>
        <v>101.50007843569632</v>
      </c>
      <c r="V563" s="6">
        <f>[1]节奏总纲!AH563</f>
        <v>110.43666092483056</v>
      </c>
      <c r="AN563" s="6">
        <v>560</v>
      </c>
      <c r="AO563" s="6">
        <f>[1]节奏总纲!BA563</f>
        <v>49.65012664269365</v>
      </c>
      <c r="AP563" s="6">
        <f>[1]节奏总纲!BB563</f>
        <v>51.169550799678412</v>
      </c>
      <c r="AQ563" s="6">
        <f>[1]节奏总纲!BC563</f>
        <v>53.12536732581907</v>
      </c>
      <c r="AR563" s="6">
        <f>[1]节奏总纲!BD563</f>
        <v>55.883389456321602</v>
      </c>
      <c r="AS563" s="6">
        <f>[1]节奏总纲!BE563</f>
        <v>60.595329208068286</v>
      </c>
    </row>
    <row r="564" spans="17:45" x14ac:dyDescent="0.2">
      <c r="Q564" s="6">
        <v>561</v>
      </c>
      <c r="R564" s="6">
        <f>[1]节奏总纲!AD564</f>
        <v>91.336468295706965</v>
      </c>
      <c r="S564" s="6">
        <f>[1]节奏总纲!AE564</f>
        <v>93.596908441786923</v>
      </c>
      <c r="T564" s="6">
        <f>[1]节奏总纲!AF564</f>
        <v>96.788715786629936</v>
      </c>
      <c r="U564" s="6">
        <f>[1]节奏总纲!AG564</f>
        <v>101.52785746203423</v>
      </c>
      <c r="V564" s="6">
        <f>[1]节奏总纲!AH564</f>
        <v>110.46098147716484</v>
      </c>
      <c r="AN564" s="6">
        <v>561</v>
      </c>
      <c r="AO564" s="6">
        <f>[1]节奏总纲!BA564</f>
        <v>49.66252251009157</v>
      </c>
      <c r="AP564" s="6">
        <f>[1]节奏总纲!BB564</f>
        <v>51.181103683637836</v>
      </c>
      <c r="AQ564" s="6">
        <f>[1]节奏总纲!BC564</f>
        <v>53.13685541683023</v>
      </c>
      <c r="AR564" s="6">
        <f>[1]节奏总纲!BD564</f>
        <v>55.896244366920001</v>
      </c>
      <c r="AS564" s="6">
        <f>[1]节奏总纲!BE564</f>
        <v>60.607699685119059</v>
      </c>
    </row>
    <row r="565" spans="17:45" x14ac:dyDescent="0.2">
      <c r="Q565" s="6">
        <v>562</v>
      </c>
      <c r="R565" s="6">
        <f>[1]节奏总纲!AD565</f>
        <v>91.361858321451834</v>
      </c>
      <c r="S565" s="6">
        <f>[1]节奏总纲!AE565</f>
        <v>93.623253311405037</v>
      </c>
      <c r="T565" s="6">
        <f>[1]节奏总纲!AF565</f>
        <v>96.814139416191239</v>
      </c>
      <c r="U565" s="6">
        <f>[1]节奏总纲!AG565</f>
        <v>101.55563648837216</v>
      </c>
      <c r="V565" s="6">
        <f>[1]节奏总纲!AH565</f>
        <v>110.48530202949912</v>
      </c>
      <c r="AN565" s="6">
        <v>562</v>
      </c>
      <c r="AO565" s="6">
        <f>[1]节奏总纲!BA565</f>
        <v>49.67491837748949</v>
      </c>
      <c r="AP565" s="6">
        <f>[1]节奏总纲!BB565</f>
        <v>51.192656567597261</v>
      </c>
      <c r="AQ565" s="6">
        <f>[1]节奏总纲!BC565</f>
        <v>53.148343507841396</v>
      </c>
      <c r="AR565" s="6">
        <f>[1]节奏总纲!BD565</f>
        <v>55.909099277518393</v>
      </c>
      <c r="AS565" s="6">
        <f>[1]节奏总纲!BE565</f>
        <v>60.620070162169824</v>
      </c>
    </row>
    <row r="566" spans="17:45" x14ac:dyDescent="0.2">
      <c r="Q566" s="6">
        <v>563</v>
      </c>
      <c r="R566" s="6">
        <f>[1]节奏总纲!AD566</f>
        <v>91.387248347196717</v>
      </c>
      <c r="S566" s="6">
        <f>[1]节奏总纲!AE566</f>
        <v>93.649598181023151</v>
      </c>
      <c r="T566" s="6">
        <f>[1]节奏总纲!AF566</f>
        <v>96.839563045752527</v>
      </c>
      <c r="U566" s="6">
        <f>[1]节奏总纲!AG566</f>
        <v>101.58341551471007</v>
      </c>
      <c r="V566" s="6">
        <f>[1]节奏总纲!AH566</f>
        <v>110.5096225818334</v>
      </c>
      <c r="AN566" s="6">
        <v>563</v>
      </c>
      <c r="AO566" s="6">
        <f>[1]节奏总纲!BA566</f>
        <v>49.687314244887418</v>
      </c>
      <c r="AP566" s="6">
        <f>[1]节奏总纲!BB566</f>
        <v>51.204209451556679</v>
      </c>
      <c r="AQ566" s="6">
        <f>[1]节奏总纲!BC566</f>
        <v>53.159831598852556</v>
      </c>
      <c r="AR566" s="6">
        <f>[1]节奏总纲!BD566</f>
        <v>55.921954188116786</v>
      </c>
      <c r="AS566" s="6">
        <f>[1]节奏总纲!BE566</f>
        <v>60.632440639220597</v>
      </c>
    </row>
    <row r="567" spans="17:45" x14ac:dyDescent="0.2">
      <c r="Q567" s="6">
        <v>564</v>
      </c>
      <c r="R567" s="6">
        <f>[1]节奏总纲!AD567</f>
        <v>91.412638372941586</v>
      </c>
      <c r="S567" s="6">
        <f>[1]节奏总纲!AE567</f>
        <v>93.675943050641251</v>
      </c>
      <c r="T567" s="6">
        <f>[1]节奏总纲!AF567</f>
        <v>96.86498667531383</v>
      </c>
      <c r="U567" s="6">
        <f>[1]节奏总纲!AG567</f>
        <v>101.61119454104798</v>
      </c>
      <c r="V567" s="6">
        <f>[1]节奏总纲!AH567</f>
        <v>110.53394313416767</v>
      </c>
      <c r="AN567" s="6">
        <v>564</v>
      </c>
      <c r="AO567" s="6">
        <f>[1]节奏总纲!BA567</f>
        <v>49.699710112285338</v>
      </c>
      <c r="AP567" s="6">
        <f>[1]节奏总纲!BB567</f>
        <v>51.215762335516104</v>
      </c>
      <c r="AQ567" s="6">
        <f>[1]节奏总纲!BC567</f>
        <v>53.171319689863722</v>
      </c>
      <c r="AR567" s="6">
        <f>[1]节奏总纲!BD567</f>
        <v>55.934809098715178</v>
      </c>
      <c r="AS567" s="6">
        <f>[1]节奏总纲!BE567</f>
        <v>60.64481111627137</v>
      </c>
    </row>
    <row r="568" spans="17:45" x14ac:dyDescent="0.2">
      <c r="Q568" s="6">
        <v>565</v>
      </c>
      <c r="R568" s="6">
        <f>[1]节奏总纲!AD568</f>
        <v>91.43802839868647</v>
      </c>
      <c r="S568" s="6">
        <f>[1]节奏总纲!AE568</f>
        <v>93.702287920259366</v>
      </c>
      <c r="T568" s="6">
        <f>[1]节奏总纲!AF568</f>
        <v>96.890410304875118</v>
      </c>
      <c r="U568" s="6">
        <f>[1]节奏总纲!AG568</f>
        <v>101.63897356738589</v>
      </c>
      <c r="V568" s="6">
        <f>[1]节奏总纲!AH568</f>
        <v>110.55826368650196</v>
      </c>
      <c r="AN568" s="6">
        <v>565</v>
      </c>
      <c r="AO568" s="6">
        <f>[1]节奏总纲!BA568</f>
        <v>49.712105979683258</v>
      </c>
      <c r="AP568" s="6">
        <f>[1]节奏总纲!BB568</f>
        <v>51.227315219475528</v>
      </c>
      <c r="AQ568" s="6">
        <f>[1]节奏总纲!BC568</f>
        <v>53.182807780874882</v>
      </c>
      <c r="AR568" s="6">
        <f>[1]节奏总纲!BD568</f>
        <v>55.94766400931357</v>
      </c>
      <c r="AS568" s="6">
        <f>[1]节奏总纲!BE568</f>
        <v>60.657181593322136</v>
      </c>
    </row>
    <row r="569" spans="17:45" x14ac:dyDescent="0.2">
      <c r="Q569" s="6">
        <v>566</v>
      </c>
      <c r="R569" s="6">
        <f>[1]节奏总纲!AD569</f>
        <v>91.463418424431339</v>
      </c>
      <c r="S569" s="6">
        <f>[1]节奏总纲!AE569</f>
        <v>93.72863278987748</v>
      </c>
      <c r="T569" s="6">
        <f>[1]节奏总纲!AF569</f>
        <v>96.915833934436407</v>
      </c>
      <c r="U569" s="6">
        <f>[1]节奏总纲!AG569</f>
        <v>101.66675259372381</v>
      </c>
      <c r="V569" s="6">
        <f>[1]节奏总纲!AH569</f>
        <v>110.58258423883623</v>
      </c>
      <c r="AN569" s="6">
        <v>566</v>
      </c>
      <c r="AO569" s="6">
        <f>[1]节奏总纲!BA569</f>
        <v>49.724501847081179</v>
      </c>
      <c r="AP569" s="6">
        <f>[1]节奏总纲!BB569</f>
        <v>51.238868103434953</v>
      </c>
      <c r="AQ569" s="6">
        <f>[1]节奏总纲!BC569</f>
        <v>53.194295871886048</v>
      </c>
      <c r="AR569" s="6">
        <f>[1]节奏总纲!BD569</f>
        <v>55.960518919911962</v>
      </c>
      <c r="AS569" s="6">
        <f>[1]节奏总纲!BE569</f>
        <v>60.669552070372909</v>
      </c>
    </row>
    <row r="570" spans="17:45" x14ac:dyDescent="0.2">
      <c r="Q570" s="6">
        <v>567</v>
      </c>
      <c r="R570" s="6">
        <f>[1]节奏总纲!AD570</f>
        <v>91.488808450176222</v>
      </c>
      <c r="S570" s="6">
        <f>[1]节奏总纲!AE570</f>
        <v>93.754977659495594</v>
      </c>
      <c r="T570" s="6">
        <f>[1]节奏总纲!AF570</f>
        <v>96.941257563997709</v>
      </c>
      <c r="U570" s="6">
        <f>[1]节奏总纲!AG570</f>
        <v>101.69453162006172</v>
      </c>
      <c r="V570" s="6">
        <f>[1]节奏总纲!AH570</f>
        <v>110.60690479117051</v>
      </c>
      <c r="AN570" s="6">
        <v>567</v>
      </c>
      <c r="AO570" s="6">
        <f>[1]节奏总纲!BA570</f>
        <v>49.736897714479106</v>
      </c>
      <c r="AP570" s="6">
        <f>[1]节奏总纲!BB570</f>
        <v>51.250420987394378</v>
      </c>
      <c r="AQ570" s="6">
        <f>[1]节奏总纲!BC570</f>
        <v>53.205783962897208</v>
      </c>
      <c r="AR570" s="6">
        <f>[1]节奏总纲!BD570</f>
        <v>55.973373830510361</v>
      </c>
      <c r="AS570" s="6">
        <f>[1]节奏总纲!BE570</f>
        <v>60.681922547423675</v>
      </c>
    </row>
    <row r="571" spans="17:45" x14ac:dyDescent="0.2">
      <c r="Q571" s="6">
        <v>568</v>
      </c>
      <c r="R571" s="6">
        <f>[1]节奏总纲!AD571</f>
        <v>91.514198475921091</v>
      </c>
      <c r="S571" s="6">
        <f>[1]节奏总纲!AE571</f>
        <v>93.781322529113694</v>
      </c>
      <c r="T571" s="6">
        <f>[1]节奏总纲!AF571</f>
        <v>96.966681193558998</v>
      </c>
      <c r="U571" s="6">
        <f>[1]节奏总纲!AG571</f>
        <v>101.72231064639963</v>
      </c>
      <c r="V571" s="6">
        <f>[1]节奏总纲!AH571</f>
        <v>110.63122534350479</v>
      </c>
      <c r="AN571" s="6">
        <v>568</v>
      </c>
      <c r="AO571" s="6">
        <f>[1]节奏总纲!BA571</f>
        <v>49.749293581877026</v>
      </c>
      <c r="AP571" s="6">
        <f>[1]节奏总纲!BB571</f>
        <v>51.261973871353796</v>
      </c>
      <c r="AQ571" s="6">
        <f>[1]节奏总纲!BC571</f>
        <v>53.217272053908374</v>
      </c>
      <c r="AR571" s="6">
        <f>[1]节奏总纲!BD571</f>
        <v>55.986228741108754</v>
      </c>
      <c r="AS571" s="6">
        <f>[1]节奏总纲!BE571</f>
        <v>60.694293024474447</v>
      </c>
    </row>
    <row r="572" spans="17:45" x14ac:dyDescent="0.2">
      <c r="Q572" s="6">
        <v>569</v>
      </c>
      <c r="R572" s="6">
        <f>[1]节奏总纲!AD572</f>
        <v>91.539588501665975</v>
      </c>
      <c r="S572" s="6">
        <f>[1]节奏总纲!AE572</f>
        <v>93.807667398731809</v>
      </c>
      <c r="T572" s="6">
        <f>[1]节奏总纲!AF572</f>
        <v>96.9921048231203</v>
      </c>
      <c r="U572" s="6">
        <f>[1]节奏总纲!AG572</f>
        <v>101.75008967273754</v>
      </c>
      <c r="V572" s="6">
        <f>[1]节奏总纲!AH572</f>
        <v>110.65554589583907</v>
      </c>
      <c r="AN572" s="6">
        <v>569</v>
      </c>
      <c r="AO572" s="6">
        <f>[1]节奏总纲!BA572</f>
        <v>49.761689449274947</v>
      </c>
      <c r="AP572" s="6">
        <f>[1]节奏总纲!BB572</f>
        <v>51.27352675531322</v>
      </c>
      <c r="AQ572" s="6">
        <f>[1]节奏总纲!BC572</f>
        <v>53.228760144919534</v>
      </c>
      <c r="AR572" s="6">
        <f>[1]节奏总纲!BD572</f>
        <v>55.999083651707146</v>
      </c>
      <c r="AS572" s="6">
        <f>[1]节奏总纲!BE572</f>
        <v>60.706663501525213</v>
      </c>
    </row>
    <row r="573" spans="17:45" x14ac:dyDescent="0.2">
      <c r="Q573" s="6">
        <v>570</v>
      </c>
      <c r="R573" s="6">
        <f>[1]节奏总纲!AD573</f>
        <v>91.564978527410844</v>
      </c>
      <c r="S573" s="6">
        <f>[1]节奏总纲!AE573</f>
        <v>93.834012268349923</v>
      </c>
      <c r="T573" s="6">
        <f>[1]节奏总纲!AF573</f>
        <v>97.015787500523516</v>
      </c>
      <c r="U573" s="6">
        <f>[1]节奏总纲!AG573</f>
        <v>101.77786869907547</v>
      </c>
      <c r="V573" s="6">
        <f>[1]节奏总纲!AH573</f>
        <v>110.67986644817334</v>
      </c>
      <c r="AN573" s="6">
        <v>570</v>
      </c>
      <c r="AO573" s="6">
        <f>[1]节奏总纲!BA573</f>
        <v>49.774085316672867</v>
      </c>
      <c r="AP573" s="6">
        <f>[1]节奏总纲!BB573</f>
        <v>51.285079639272645</v>
      </c>
      <c r="AQ573" s="6">
        <f>[1]节奏总纲!BC573</f>
        <v>53.240248235930693</v>
      </c>
      <c r="AR573" s="6">
        <f>[1]节奏总纲!BD573</f>
        <v>56.010312347085055</v>
      </c>
      <c r="AS573" s="6">
        <f>[1]节奏总纲!BE573</f>
        <v>60.719033978575986</v>
      </c>
    </row>
    <row r="574" spans="17:45" x14ac:dyDescent="0.2">
      <c r="Q574" s="6">
        <v>571</v>
      </c>
      <c r="R574" s="6">
        <f>[1]节奏总纲!AD574</f>
        <v>91.590368553155713</v>
      </c>
      <c r="S574" s="6">
        <f>[1]节奏总纲!AE574</f>
        <v>93.860357137968037</v>
      </c>
      <c r="T574" s="6">
        <f>[1]节奏总纲!AF574</f>
        <v>97.038686017141032</v>
      </c>
      <c r="U574" s="6">
        <f>[1]节奏总纲!AG574</f>
        <v>101.80564772541338</v>
      </c>
      <c r="V574" s="6">
        <f>[1]节奏总纲!AH574</f>
        <v>110.70418700050762</v>
      </c>
      <c r="AN574" s="6">
        <v>571</v>
      </c>
      <c r="AO574" s="6">
        <f>[1]节奏总纲!BA574</f>
        <v>49.786481184070794</v>
      </c>
      <c r="AP574" s="6">
        <f>[1]节奏总纲!BB574</f>
        <v>51.29663252323207</v>
      </c>
      <c r="AQ574" s="6">
        <f>[1]节奏总纲!BC574</f>
        <v>53.25173632694186</v>
      </c>
      <c r="AR574" s="6">
        <f>[1]节奏总纲!BD574</f>
        <v>56.021416221776612</v>
      </c>
      <c r="AS574" s="6">
        <f>[1]节奏总纲!BE574</f>
        <v>60.731404455626752</v>
      </c>
    </row>
    <row r="575" spans="17:45" x14ac:dyDescent="0.2">
      <c r="Q575" s="6">
        <v>572</v>
      </c>
      <c r="R575" s="6">
        <f>[1]节奏总纲!AD575</f>
        <v>91.615758578900596</v>
      </c>
      <c r="S575" s="6">
        <f>[1]节奏总纲!AE575</f>
        <v>93.886702007586138</v>
      </c>
      <c r="T575" s="6">
        <f>[1]节奏总纲!AF575</f>
        <v>97.061584533758534</v>
      </c>
      <c r="U575" s="6">
        <f>[1]节奏总纲!AG575</f>
        <v>101.83342675175129</v>
      </c>
      <c r="V575" s="6">
        <f>[1]节奏总纲!AH575</f>
        <v>110.7285075528419</v>
      </c>
      <c r="AN575" s="6">
        <v>572</v>
      </c>
      <c r="AO575" s="6">
        <f>[1]节奏总纲!BA575</f>
        <v>49.798877051468715</v>
      </c>
      <c r="AP575" s="6">
        <f>[1]节奏总纲!BB575</f>
        <v>51.308185407191495</v>
      </c>
      <c r="AQ575" s="6">
        <f>[1]节奏总纲!BC575</f>
        <v>53.263224417953019</v>
      </c>
      <c r="AR575" s="6">
        <f>[1]节奏总纲!BD575</f>
        <v>56.032520096468168</v>
      </c>
      <c r="AS575" s="6">
        <f>[1]节奏总纲!BE575</f>
        <v>60.743774932677525</v>
      </c>
    </row>
    <row r="576" spans="17:45" x14ac:dyDescent="0.2">
      <c r="Q576" s="6">
        <v>573</v>
      </c>
      <c r="R576" s="6">
        <f>[1]节奏总纲!AD576</f>
        <v>91.641148604645466</v>
      </c>
      <c r="S576" s="6">
        <f>[1]节奏总纲!AE576</f>
        <v>93.913046877204252</v>
      </c>
      <c r="T576" s="6">
        <f>[1]节奏总纲!AF576</f>
        <v>97.084483050376051</v>
      </c>
      <c r="U576" s="6">
        <f>[1]节奏总纲!AG576</f>
        <v>101.8612057780892</v>
      </c>
      <c r="V576" s="6">
        <f>[1]节奏总纲!AH576</f>
        <v>110.75282810517618</v>
      </c>
      <c r="AN576" s="6">
        <v>573</v>
      </c>
      <c r="AO576" s="6">
        <f>[1]节奏总纲!BA576</f>
        <v>49.811272918866635</v>
      </c>
      <c r="AP576" s="6">
        <f>[1]节奏总纲!BB576</f>
        <v>51.319738291150912</v>
      </c>
      <c r="AQ576" s="6">
        <f>[1]节奏总纲!BC576</f>
        <v>53.274712508964186</v>
      </c>
      <c r="AR576" s="6">
        <f>[1]节奏总纲!BD576</f>
        <v>56.043623971159718</v>
      </c>
      <c r="AS576" s="6">
        <f>[1]节奏总纲!BE576</f>
        <v>60.75614540972829</v>
      </c>
    </row>
    <row r="577" spans="17:45" x14ac:dyDescent="0.2">
      <c r="Q577" s="6">
        <v>574</v>
      </c>
      <c r="R577" s="6">
        <f>[1]节奏总纲!AD577</f>
        <v>91.666538630390349</v>
      </c>
      <c r="S577" s="6">
        <f>[1]节奏总纲!AE577</f>
        <v>93.939391746822366</v>
      </c>
      <c r="T577" s="6">
        <f>[1]节奏总纲!AF577</f>
        <v>97.107381566993553</v>
      </c>
      <c r="U577" s="6">
        <f>[1]节奏总纲!AG577</f>
        <v>101.88898480442712</v>
      </c>
      <c r="V577" s="6">
        <f>[1]节奏总纲!AH577</f>
        <v>110.77714865751045</v>
      </c>
      <c r="AN577" s="6">
        <v>574</v>
      </c>
      <c r="AO577" s="6">
        <f>[1]节奏总纲!BA577</f>
        <v>49.823668786264555</v>
      </c>
      <c r="AP577" s="6">
        <f>[1]节奏总纲!BB577</f>
        <v>51.331291175110337</v>
      </c>
      <c r="AQ577" s="6">
        <f>[1]节奏总纲!BC577</f>
        <v>53.286200599975345</v>
      </c>
      <c r="AR577" s="6">
        <f>[1]节奏总纲!BD577</f>
        <v>56.054727845851275</v>
      </c>
      <c r="AS577" s="6">
        <f>[1]节奏总纲!BE577</f>
        <v>60.768515886779063</v>
      </c>
    </row>
    <row r="578" spans="17:45" x14ac:dyDescent="0.2">
      <c r="Q578" s="6">
        <v>575</v>
      </c>
      <c r="R578" s="6">
        <f>[1]节奏总纲!AD578</f>
        <v>91.691928656135218</v>
      </c>
      <c r="S578" s="6">
        <f>[1]节奏总纲!AE578</f>
        <v>93.965736616440481</v>
      </c>
      <c r="T578" s="6">
        <f>[1]节奏总纲!AF578</f>
        <v>97.130280083611069</v>
      </c>
      <c r="U578" s="6">
        <f>[1]节奏总纲!AG578</f>
        <v>101.91676383076503</v>
      </c>
      <c r="V578" s="6">
        <f>[1]节奏总纲!AH578</f>
        <v>110.80146920984474</v>
      </c>
      <c r="AN578" s="6">
        <v>575</v>
      </c>
      <c r="AO578" s="6">
        <f>[1]节奏总纲!BA578</f>
        <v>49.836064653662483</v>
      </c>
      <c r="AP578" s="6">
        <f>[1]节奏总纲!BB578</f>
        <v>51.342844059069762</v>
      </c>
      <c r="AQ578" s="6">
        <f>[1]节奏总纲!BC578</f>
        <v>53.297688690986512</v>
      </c>
      <c r="AR578" s="6">
        <f>[1]节奏总纲!BD578</f>
        <v>56.065831720542832</v>
      </c>
      <c r="AS578" s="6">
        <f>[1]节奏总纲!BE578</f>
        <v>60.780886363829836</v>
      </c>
    </row>
    <row r="579" spans="17:45" x14ac:dyDescent="0.2">
      <c r="Q579" s="6">
        <v>576</v>
      </c>
      <c r="R579" s="6">
        <f>[1]节奏总纲!AD579</f>
        <v>91.717318681880101</v>
      </c>
      <c r="S579" s="6">
        <f>[1]节奏总纲!AE579</f>
        <v>93.992081486058581</v>
      </c>
      <c r="T579" s="6">
        <f>[1]节奏总纲!AF579</f>
        <v>97.153178600228586</v>
      </c>
      <c r="U579" s="6">
        <f>[1]节奏总纲!AG579</f>
        <v>101.94454285710295</v>
      </c>
      <c r="V579" s="6">
        <f>[1]节奏总纲!AH579</f>
        <v>110.82578976217901</v>
      </c>
      <c r="AN579" s="6">
        <v>576</v>
      </c>
      <c r="AO579" s="6">
        <f>[1]节奏总纲!BA579</f>
        <v>49.848460521060403</v>
      </c>
      <c r="AP579" s="6">
        <f>[1]节奏总纲!BB579</f>
        <v>51.354396943029187</v>
      </c>
      <c r="AQ579" s="6">
        <f>[1]节奏总纲!BC579</f>
        <v>53.309176781997671</v>
      </c>
      <c r="AR579" s="6">
        <f>[1]节奏总纲!BD579</f>
        <v>56.076935595234382</v>
      </c>
      <c r="AS579" s="6">
        <f>[1]节奏总纲!BE579</f>
        <v>60.793256840880602</v>
      </c>
    </row>
    <row r="580" spans="17:45" x14ac:dyDescent="0.2">
      <c r="Q580" s="6">
        <v>577</v>
      </c>
      <c r="R580" s="6">
        <f>[1]节奏总纲!AD580</f>
        <v>91.742708707624971</v>
      </c>
      <c r="S580" s="6">
        <f>[1]节奏总纲!AE580</f>
        <v>94.016709456706678</v>
      </c>
      <c r="T580" s="6">
        <f>[1]节奏总纲!AF580</f>
        <v>97.176077116846088</v>
      </c>
      <c r="U580" s="6">
        <f>[1]节奏总纲!AG580</f>
        <v>101.97232188344086</v>
      </c>
      <c r="V580" s="6">
        <f>[1]节奏总纲!AH580</f>
        <v>110.85011031451329</v>
      </c>
      <c r="AN580" s="6">
        <v>577</v>
      </c>
      <c r="AO580" s="6">
        <f>[1]节奏总纲!BA580</f>
        <v>49.860856388458323</v>
      </c>
      <c r="AP580" s="6">
        <f>[1]节奏总纲!BB580</f>
        <v>51.365949826988611</v>
      </c>
      <c r="AQ580" s="6">
        <f>[1]节奏总纲!BC580</f>
        <v>53.320664873008838</v>
      </c>
      <c r="AR580" s="6">
        <f>[1]节奏总纲!BD580</f>
        <v>56.088039469925938</v>
      </c>
      <c r="AS580" s="6">
        <f>[1]节奏总纲!BE580</f>
        <v>60.805627317931375</v>
      </c>
    </row>
    <row r="581" spans="17:45" x14ac:dyDescent="0.2">
      <c r="Q581" s="6">
        <v>578</v>
      </c>
      <c r="R581" s="6">
        <f>[1]节奏总纲!AD581</f>
        <v>91.768098733369854</v>
      </c>
      <c r="S581" s="6">
        <f>[1]节奏总纲!AE581</f>
        <v>94.040599609814038</v>
      </c>
      <c r="T581" s="6">
        <f>[1]节奏总纲!AF581</f>
        <v>97.198975633463604</v>
      </c>
      <c r="U581" s="6">
        <f>[1]节奏总纲!AG581</f>
        <v>102.00008856468429</v>
      </c>
      <c r="V581" s="6">
        <f>[1]节奏总纲!AH581</f>
        <v>110.87443086684758</v>
      </c>
      <c r="AN581" s="6">
        <v>578</v>
      </c>
      <c r="AO581" s="6">
        <f>[1]节奏总纲!BA581</f>
        <v>49.873252255856244</v>
      </c>
      <c r="AP581" s="6">
        <f>[1]节奏总纲!BB581</f>
        <v>51.377502710948029</v>
      </c>
      <c r="AQ581" s="6">
        <f>[1]节奏总纲!BC581</f>
        <v>53.332152964019997</v>
      </c>
      <c r="AR581" s="6">
        <f>[1]节奏总纲!BD581</f>
        <v>56.099143344617488</v>
      </c>
      <c r="AS581" s="6">
        <f>[1]节奏总纲!BE581</f>
        <v>60.817997794982141</v>
      </c>
    </row>
    <row r="582" spans="17:45" x14ac:dyDescent="0.2">
      <c r="Q582" s="6">
        <v>579</v>
      </c>
      <c r="R582" s="6">
        <f>[1]节奏总纲!AD582</f>
        <v>91.793488759114723</v>
      </c>
      <c r="S582" s="6">
        <f>[1]节奏总纲!AE582</f>
        <v>94.064489762921397</v>
      </c>
      <c r="T582" s="6">
        <f>[1]节奏总纲!AF582</f>
        <v>97.221874150081106</v>
      </c>
      <c r="U582" s="6">
        <f>[1]节奏总纲!AG582</f>
        <v>102.02446916215973</v>
      </c>
      <c r="V582" s="6">
        <f>[1]节奏总纲!AH582</f>
        <v>110.89875141918185</v>
      </c>
      <c r="AN582" s="6">
        <v>579</v>
      </c>
      <c r="AO582" s="6">
        <f>[1]节奏总纲!BA582</f>
        <v>49.885648123254171</v>
      </c>
      <c r="AP582" s="6">
        <f>[1]节奏总纲!BB582</f>
        <v>51.389055594907454</v>
      </c>
      <c r="AQ582" s="6">
        <f>[1]节奏总纲!BC582</f>
        <v>53.343641055031163</v>
      </c>
      <c r="AR582" s="6">
        <f>[1]节奏总纲!BD582</f>
        <v>56.110247219309045</v>
      </c>
      <c r="AS582" s="6">
        <f>[1]节奏总纲!BE582</f>
        <v>60.830368272032914</v>
      </c>
    </row>
    <row r="583" spans="17:45" x14ac:dyDescent="0.2">
      <c r="Q583" s="6">
        <v>580</v>
      </c>
      <c r="R583" s="6">
        <f>[1]节奏总纲!AD583</f>
        <v>91.818878784859606</v>
      </c>
      <c r="S583" s="6">
        <f>[1]节奏总纲!AE583</f>
        <v>94.088379916028757</v>
      </c>
      <c r="T583" s="6">
        <f>[1]节奏总纲!AF583</f>
        <v>97.244772666698623</v>
      </c>
      <c r="U583" s="6">
        <f>[1]节奏总纲!AG583</f>
        <v>102.04884975963516</v>
      </c>
      <c r="V583" s="6">
        <f>[1]节奏总纲!AH583</f>
        <v>110.92307197151612</v>
      </c>
      <c r="AN583" s="6">
        <v>580</v>
      </c>
      <c r="AO583" s="6">
        <f>[1]节奏总纲!BA583</f>
        <v>49.898043990652091</v>
      </c>
      <c r="AP583" s="6">
        <f>[1]节奏总纲!BB583</f>
        <v>51.400608478866879</v>
      </c>
      <c r="AQ583" s="6">
        <f>[1]节奏总纲!BC583</f>
        <v>53.355129146042323</v>
      </c>
      <c r="AR583" s="6">
        <f>[1]节奏总纲!BD583</f>
        <v>56.121351094000602</v>
      </c>
      <c r="AS583" s="6">
        <f>[1]节奏总纲!BE583</f>
        <v>60.842738749083679</v>
      </c>
    </row>
    <row r="584" spans="17:45" x14ac:dyDescent="0.2">
      <c r="Q584" s="6">
        <v>581</v>
      </c>
      <c r="R584" s="6">
        <f>[1]节奏总纲!AD584</f>
        <v>91.844268810604476</v>
      </c>
      <c r="S584" s="6">
        <f>[1]节奏总纲!AE584</f>
        <v>94.112270069136102</v>
      </c>
      <c r="T584" s="6">
        <f>[1]节奏总纲!AF584</f>
        <v>97.267671183316139</v>
      </c>
      <c r="U584" s="6">
        <f>[1]节奏总纲!AG584</f>
        <v>102.0732303571106</v>
      </c>
      <c r="V584" s="6">
        <f>[1]节奏总纲!AH584</f>
        <v>110.94739252385041</v>
      </c>
      <c r="AN584" s="6">
        <v>581</v>
      </c>
      <c r="AO584" s="6">
        <f>[1]节奏总纲!BA584</f>
        <v>49.910439858050012</v>
      </c>
      <c r="AP584" s="6">
        <f>[1]节奏总纲!BB584</f>
        <v>51.412161362826303</v>
      </c>
      <c r="AQ584" s="6">
        <f>[1]节奏总纲!BC584</f>
        <v>53.366617237053489</v>
      </c>
      <c r="AR584" s="6">
        <f>[1]节奏总纲!BD584</f>
        <v>56.132454968692151</v>
      </c>
      <c r="AS584" s="6">
        <f>[1]节奏总纲!BE584</f>
        <v>60.855109226134452</v>
      </c>
    </row>
    <row r="585" spans="17:45" x14ac:dyDescent="0.2">
      <c r="Q585" s="6">
        <v>582</v>
      </c>
      <c r="R585" s="6">
        <f>[1]节奏总纲!AD585</f>
        <v>91.869658836349345</v>
      </c>
      <c r="S585" s="6">
        <f>[1]节奏总纲!AE585</f>
        <v>94.136160222243461</v>
      </c>
      <c r="T585" s="6">
        <f>[1]节奏总纲!AF585</f>
        <v>97.290569699933641</v>
      </c>
      <c r="U585" s="6">
        <f>[1]节奏总纲!AG585</f>
        <v>102.09761095458603</v>
      </c>
      <c r="V585" s="6">
        <f>[1]节奏总纲!AH585</f>
        <v>110.97171307618468</v>
      </c>
      <c r="AN585" s="6">
        <v>582</v>
      </c>
      <c r="AO585" s="6">
        <f>[1]节奏总纲!BA585</f>
        <v>49.922835725447939</v>
      </c>
      <c r="AP585" s="6">
        <f>[1]节奏总纲!BB585</f>
        <v>51.423714246785721</v>
      </c>
      <c r="AQ585" s="6">
        <f>[1]节奏总纲!BC585</f>
        <v>53.378105328064649</v>
      </c>
      <c r="AR585" s="6">
        <f>[1]节奏总纲!BD585</f>
        <v>56.143558843383708</v>
      </c>
      <c r="AS585" s="6">
        <f>[1]节奏总纲!BE585</f>
        <v>60.867479703185218</v>
      </c>
    </row>
    <row r="586" spans="17:45" x14ac:dyDescent="0.2">
      <c r="Q586" s="6">
        <v>583</v>
      </c>
      <c r="R586" s="6">
        <f>[1]节奏总纲!AD586</f>
        <v>91.895048862094228</v>
      </c>
      <c r="S586" s="6">
        <f>[1]节奏总纲!AE586</f>
        <v>94.160050375350821</v>
      </c>
      <c r="T586" s="6">
        <f>[1]节奏总纲!AF586</f>
        <v>97.313468216551158</v>
      </c>
      <c r="U586" s="6">
        <f>[1]节奏总纲!AG586</f>
        <v>102.12199155206147</v>
      </c>
      <c r="V586" s="6">
        <f>[1]节奏总纲!AH586</f>
        <v>110.99603362851896</v>
      </c>
      <c r="AN586" s="6">
        <v>583</v>
      </c>
      <c r="AO586" s="6">
        <f>[1]节奏总纲!BA586</f>
        <v>49.935231592845859</v>
      </c>
      <c r="AP586" s="6">
        <f>[1]节奏总纲!BB586</f>
        <v>51.435267130745146</v>
      </c>
      <c r="AQ586" s="6">
        <f>[1]节奏总纲!BC586</f>
        <v>53.389593419075815</v>
      </c>
      <c r="AR586" s="6">
        <f>[1]节奏总纲!BD586</f>
        <v>56.154662718075265</v>
      </c>
      <c r="AS586" s="6">
        <f>[1]节奏总纲!BE586</f>
        <v>60.879850180235991</v>
      </c>
    </row>
    <row r="587" spans="17:45" x14ac:dyDescent="0.2">
      <c r="Q587" s="6">
        <v>584</v>
      </c>
      <c r="R587" s="6">
        <f>[1]节奏总纲!AD587</f>
        <v>91.920438887839097</v>
      </c>
      <c r="S587" s="6">
        <f>[1]节奏总纲!AE587</f>
        <v>94.18394052845818</v>
      </c>
      <c r="T587" s="6">
        <f>[1]节奏总纲!AF587</f>
        <v>97.33636673316866</v>
      </c>
      <c r="U587" s="6">
        <f>[1]节奏总纲!AG587</f>
        <v>102.14637214953692</v>
      </c>
      <c r="V587" s="6">
        <f>[1]节奏总纲!AH587</f>
        <v>111.02092622816714</v>
      </c>
      <c r="AN587" s="6">
        <v>584</v>
      </c>
      <c r="AO587" s="6">
        <f>[1]节奏总纲!BA587</f>
        <v>49.94762746024378</v>
      </c>
      <c r="AP587" s="6">
        <f>[1]节奏总纲!BB587</f>
        <v>51.446820014704571</v>
      </c>
      <c r="AQ587" s="6">
        <f>[1]节奏总纲!BC587</f>
        <v>53.401081510086975</v>
      </c>
      <c r="AR587" s="6">
        <f>[1]节奏总纲!BD587</f>
        <v>56.165766592766815</v>
      </c>
      <c r="AS587" s="6">
        <f>[1]节奏总纲!BE587</f>
        <v>60.892220657286757</v>
      </c>
    </row>
    <row r="588" spans="17:45" x14ac:dyDescent="0.2">
      <c r="Q588" s="6">
        <v>585</v>
      </c>
      <c r="R588" s="6">
        <f>[1]节奏总纲!AD588</f>
        <v>91.945828913583981</v>
      </c>
      <c r="S588" s="6">
        <f>[1]节奏总纲!AE588</f>
        <v>94.20783068156554</v>
      </c>
      <c r="T588" s="6">
        <f>[1]节奏总纲!AF588</f>
        <v>97.359265249786176</v>
      </c>
      <c r="U588" s="6">
        <f>[1]节奏总纲!AG588</f>
        <v>102.17075274701234</v>
      </c>
      <c r="V588" s="6">
        <f>[1]节奏总纲!AH588</f>
        <v>111.04593030133361</v>
      </c>
      <c r="AN588" s="6">
        <v>585</v>
      </c>
      <c r="AO588" s="6">
        <f>[1]节奏总纲!BA588</f>
        <v>49.9600233276417</v>
      </c>
      <c r="AP588" s="6">
        <f>[1]节奏总纲!BB588</f>
        <v>51.458372898663995</v>
      </c>
      <c r="AQ588" s="6">
        <f>[1]节奏总纲!BC588</f>
        <v>53.412569601098141</v>
      </c>
      <c r="AR588" s="6">
        <f>[1]节奏总纲!BD588</f>
        <v>56.176870467458372</v>
      </c>
      <c r="AS588" s="6">
        <f>[1]节奏总纲!BE588</f>
        <v>60.904591134337529</v>
      </c>
    </row>
    <row r="589" spans="17:45" x14ac:dyDescent="0.2">
      <c r="Q589" s="6">
        <v>586</v>
      </c>
      <c r="R589" s="6">
        <f>[1]节奏总纲!AD589</f>
        <v>91.97121893932885</v>
      </c>
      <c r="S589" s="6">
        <f>[1]节奏总纲!AE589</f>
        <v>94.231720834672899</v>
      </c>
      <c r="T589" s="6">
        <f>[1]节奏总纲!AF589</f>
        <v>97.382163766403693</v>
      </c>
      <c r="U589" s="6">
        <f>[1]节奏总纲!AG589</f>
        <v>102.19513334448779</v>
      </c>
      <c r="V589" s="6">
        <f>[1]节奏总纲!AH589</f>
        <v>111.07093437450008</v>
      </c>
      <c r="AN589" s="6">
        <v>586</v>
      </c>
      <c r="AO589" s="6">
        <f>[1]节奏总纲!BA589</f>
        <v>49.972419195039627</v>
      </c>
      <c r="AP589" s="6">
        <f>[1]节奏总纲!BB589</f>
        <v>51.46992578262342</v>
      </c>
      <c r="AQ589" s="6">
        <f>[1]节奏总纲!BC589</f>
        <v>53.424057692109301</v>
      </c>
      <c r="AR589" s="6">
        <f>[1]节奏总纲!BD589</f>
        <v>56.187974342149921</v>
      </c>
      <c r="AS589" s="6">
        <f>[1]节奏总纲!BE589</f>
        <v>60.916961611388302</v>
      </c>
    </row>
    <row r="590" spans="17:45" x14ac:dyDescent="0.2">
      <c r="Q590" s="6">
        <v>587</v>
      </c>
      <c r="R590" s="6">
        <f>[1]节奏总纲!AD590</f>
        <v>91.996608965073733</v>
      </c>
      <c r="S590" s="6">
        <f>[1]节奏总纲!AE590</f>
        <v>94.255610987780258</v>
      </c>
      <c r="T590" s="6">
        <f>[1]节奏总纲!AF590</f>
        <v>97.405062283021195</v>
      </c>
      <c r="U590" s="6">
        <f>[1]节奏总纲!AG590</f>
        <v>102.21951394196321</v>
      </c>
      <c r="V590" s="6">
        <f>[1]节奏总纲!AH590</f>
        <v>111.09593844766655</v>
      </c>
      <c r="AN590" s="6">
        <v>587</v>
      </c>
      <c r="AO590" s="6">
        <f>[1]节奏总纲!BA590</f>
        <v>49.984815062437548</v>
      </c>
      <c r="AP590" s="6">
        <f>[1]节奏总纲!BB590</f>
        <v>51.481478666582838</v>
      </c>
      <c r="AQ590" s="6">
        <f>[1]节奏总纲!BC590</f>
        <v>53.43554578312046</v>
      </c>
      <c r="AR590" s="6">
        <f>[1]节奏总纲!BD590</f>
        <v>56.199078216841478</v>
      </c>
      <c r="AS590" s="6">
        <f>[1]节奏总纲!BE590</f>
        <v>60.929332088439068</v>
      </c>
    </row>
    <row r="591" spans="17:45" x14ac:dyDescent="0.2">
      <c r="Q591" s="6">
        <v>588</v>
      </c>
      <c r="R591" s="6">
        <f>[1]节奏总纲!AD591</f>
        <v>92.020525784214271</v>
      </c>
      <c r="S591" s="6">
        <f>[1]节奏总纲!AE591</f>
        <v>94.279501140887604</v>
      </c>
      <c r="T591" s="6">
        <f>[1]节奏总纲!AF591</f>
        <v>97.427960799638711</v>
      </c>
      <c r="U591" s="6">
        <f>[1]节奏总纲!AG591</f>
        <v>102.24389453943866</v>
      </c>
      <c r="V591" s="6">
        <f>[1]节奏总纲!AH591</f>
        <v>111.12094252083303</v>
      </c>
      <c r="AN591" s="6">
        <v>588</v>
      </c>
      <c r="AO591" s="6">
        <f>[1]节奏总纲!BA591</f>
        <v>49.997210929835468</v>
      </c>
      <c r="AP591" s="6">
        <f>[1]节奏总纲!BB591</f>
        <v>51.493031550542263</v>
      </c>
      <c r="AQ591" s="6">
        <f>[1]节奏总纲!BC591</f>
        <v>53.447033874131627</v>
      </c>
      <c r="AR591" s="6">
        <f>[1]节奏总纲!BD591</f>
        <v>56.210182091533035</v>
      </c>
      <c r="AS591" s="6">
        <f>[1]节奏总纲!BE591</f>
        <v>60.941702565489841</v>
      </c>
    </row>
    <row r="592" spans="17:45" x14ac:dyDescent="0.2">
      <c r="Q592" s="6">
        <v>589</v>
      </c>
      <c r="R592" s="6">
        <f>[1]节奏总纲!AD592</f>
        <v>92.044215515890215</v>
      </c>
      <c r="S592" s="6">
        <f>[1]节奏总纲!AE592</f>
        <v>94.303391293994963</v>
      </c>
      <c r="T592" s="6">
        <f>[1]节奏总纲!AF592</f>
        <v>97.450859316256214</v>
      </c>
      <c r="U592" s="6">
        <f>[1]节奏总纲!AG592</f>
        <v>102.26827513691408</v>
      </c>
      <c r="V592" s="6">
        <f>[1]节奏总纲!AH592</f>
        <v>111.14594659399951</v>
      </c>
      <c r="AN592" s="6">
        <v>589</v>
      </c>
      <c r="AO592" s="6">
        <f>[1]节奏总纲!BA592</f>
        <v>50.008294986680248</v>
      </c>
      <c r="AP592" s="6">
        <f>[1]节奏总纲!BB592</f>
        <v>51.504584434501687</v>
      </c>
      <c r="AQ592" s="6">
        <f>[1]节奏总纲!BC592</f>
        <v>53.458521965142786</v>
      </c>
      <c r="AR592" s="6">
        <f>[1]节奏总纲!BD592</f>
        <v>56.221285966224585</v>
      </c>
      <c r="AS592" s="6">
        <f>[1]节奏总纲!BE592</f>
        <v>60.954073042540607</v>
      </c>
    </row>
    <row r="593" spans="17:45" x14ac:dyDescent="0.2">
      <c r="Q593" s="6">
        <v>590</v>
      </c>
      <c r="R593" s="6">
        <f>[1]节奏总纲!AD593</f>
        <v>92.067905247566145</v>
      </c>
      <c r="S593" s="6">
        <f>[1]节奏总纲!AE593</f>
        <v>94.327281447102322</v>
      </c>
      <c r="T593" s="6">
        <f>[1]节奏总纲!AF593</f>
        <v>97.47375783287373</v>
      </c>
      <c r="U593" s="6">
        <f>[1]节奏总纲!AG593</f>
        <v>102.29265573438953</v>
      </c>
      <c r="V593" s="6">
        <f>[1]节奏总纲!AH593</f>
        <v>111.17095066716598</v>
      </c>
      <c r="AN593" s="6">
        <v>590</v>
      </c>
      <c r="AO593" s="6">
        <f>[1]节奏总纲!BA593</f>
        <v>50.018998195299922</v>
      </c>
      <c r="AP593" s="6">
        <f>[1]节奏总纲!BB593</f>
        <v>51.516137318461112</v>
      </c>
      <c r="AQ593" s="6">
        <f>[1]节奏总纲!BC593</f>
        <v>53.470010056153953</v>
      </c>
      <c r="AR593" s="6">
        <f>[1]节奏总纲!BD593</f>
        <v>56.232389840916142</v>
      </c>
      <c r="AS593" s="6">
        <f>[1]节奏总纲!BE593</f>
        <v>60.96644351959138</v>
      </c>
    </row>
    <row r="594" spans="17:45" x14ac:dyDescent="0.2">
      <c r="Q594" s="6">
        <v>591</v>
      </c>
      <c r="R594" s="6">
        <f>[1]节奏总纲!AD594</f>
        <v>92.091594979242089</v>
      </c>
      <c r="S594" s="6">
        <f>[1]节奏总纲!AE594</f>
        <v>94.351171600209682</v>
      </c>
      <c r="T594" s="6">
        <f>[1]节奏总纲!AF594</f>
        <v>97.496656349491232</v>
      </c>
      <c r="U594" s="6">
        <f>[1]节奏总纲!AG594</f>
        <v>102.31703633186495</v>
      </c>
      <c r="V594" s="6">
        <f>[1]节奏总纲!AH594</f>
        <v>111.19595474033245</v>
      </c>
      <c r="AN594" s="6">
        <v>591</v>
      </c>
      <c r="AO594" s="6">
        <f>[1]节奏总纲!BA594</f>
        <v>50.029701403919589</v>
      </c>
      <c r="AP594" s="6">
        <f>[1]节奏总纲!BB594</f>
        <v>51.527690202420537</v>
      </c>
      <c r="AQ594" s="6">
        <f>[1]节奏总纲!BC594</f>
        <v>53.481498147165112</v>
      </c>
      <c r="AR594" s="6">
        <f>[1]节奏总纲!BD594</f>
        <v>56.243493715607698</v>
      </c>
      <c r="AS594" s="6">
        <f>[1]节奏总纲!BE594</f>
        <v>60.978813996642145</v>
      </c>
    </row>
    <row r="595" spans="17:45" x14ac:dyDescent="0.2">
      <c r="Q595" s="6">
        <v>592</v>
      </c>
      <c r="R595" s="6">
        <f>[1]节奏总纲!AD595</f>
        <v>92.115284710918019</v>
      </c>
      <c r="S595" s="6">
        <f>[1]节奏总纲!AE595</f>
        <v>94.375061753317041</v>
      </c>
      <c r="T595" s="6">
        <f>[1]节奏总纲!AF595</f>
        <v>97.519554866108749</v>
      </c>
      <c r="U595" s="6">
        <f>[1]节奏总纲!AG595</f>
        <v>102.3414169293404</v>
      </c>
      <c r="V595" s="6">
        <f>[1]节奏总纲!AH595</f>
        <v>111.22095881349892</v>
      </c>
      <c r="AN595" s="6">
        <v>592</v>
      </c>
      <c r="AO595" s="6">
        <f>[1]节奏总纲!BA595</f>
        <v>50.040404612539263</v>
      </c>
      <c r="AP595" s="6">
        <f>[1]节奏总纲!BB595</f>
        <v>51.539243086379955</v>
      </c>
      <c r="AQ595" s="6">
        <f>[1]节奏总纲!BC595</f>
        <v>53.492986238176279</v>
      </c>
      <c r="AR595" s="6">
        <f>[1]节奏总纲!BD595</f>
        <v>56.254597590299248</v>
      </c>
      <c r="AS595" s="6">
        <f>[1]节奏总纲!BE595</f>
        <v>60.991184473692918</v>
      </c>
    </row>
    <row r="596" spans="17:45" x14ac:dyDescent="0.2">
      <c r="Q596" s="6">
        <v>593</v>
      </c>
      <c r="R596" s="6">
        <f>[1]节奏总纲!AD596</f>
        <v>92.138974442593963</v>
      </c>
      <c r="S596" s="6">
        <f>[1]节奏总纲!AE596</f>
        <v>94.398951906424401</v>
      </c>
      <c r="T596" s="6">
        <f>[1]节奏总纲!AF596</f>
        <v>97.542453382726265</v>
      </c>
      <c r="U596" s="6">
        <f>[1]节奏总纲!AG596</f>
        <v>102.36579752681583</v>
      </c>
      <c r="V596" s="6">
        <f>[1]节奏总纲!AH596</f>
        <v>111.2459628866654</v>
      </c>
      <c r="AN596" s="6">
        <v>593</v>
      </c>
      <c r="AO596" s="6">
        <f>[1]节奏总纲!BA596</f>
        <v>50.051107821158936</v>
      </c>
      <c r="AP596" s="6">
        <f>[1]节奏总纲!BB596</f>
        <v>51.550795970339379</v>
      </c>
      <c r="AQ596" s="6">
        <f>[1]节奏总纲!BC596</f>
        <v>53.504474329187438</v>
      </c>
      <c r="AR596" s="6">
        <f>[1]节奏总纲!BD596</f>
        <v>56.265701464990805</v>
      </c>
      <c r="AS596" s="6">
        <f>[1]节奏总纲!BE596</f>
        <v>61.003071616459493</v>
      </c>
    </row>
    <row r="597" spans="17:45" x14ac:dyDescent="0.2">
      <c r="Q597" s="6">
        <v>594</v>
      </c>
      <c r="R597" s="6">
        <f>[1]节奏总纲!AD597</f>
        <v>92.162664174269892</v>
      </c>
      <c r="S597" s="6">
        <f>[1]节奏总纲!AE597</f>
        <v>94.42284205953176</v>
      </c>
      <c r="T597" s="6">
        <f>[1]节奏总纲!AF597</f>
        <v>97.565351899343767</v>
      </c>
      <c r="U597" s="6">
        <f>[1]节奏总纲!AG597</f>
        <v>102.39017812429127</v>
      </c>
      <c r="V597" s="6">
        <f>[1]节奏总纲!AH597</f>
        <v>111.27096695983187</v>
      </c>
      <c r="AN597" s="6">
        <v>594</v>
      </c>
      <c r="AO597" s="6">
        <f>[1]节奏总纲!BA597</f>
        <v>50.06181102977861</v>
      </c>
      <c r="AP597" s="6">
        <f>[1]节奏总纲!BB597</f>
        <v>51.562348854298804</v>
      </c>
      <c r="AQ597" s="6">
        <f>[1]节奏总纲!BC597</f>
        <v>53.515962420198605</v>
      </c>
      <c r="AR597" s="6">
        <f>[1]节奏总纲!BD597</f>
        <v>56.276805339682355</v>
      </c>
      <c r="AS597" s="6">
        <f>[1]节奏总纲!BE597</f>
        <v>61.013760192380936</v>
      </c>
    </row>
    <row r="598" spans="17:45" x14ac:dyDescent="0.2">
      <c r="Q598" s="6">
        <v>595</v>
      </c>
      <c r="R598" s="6">
        <f>[1]节奏总纲!AD598</f>
        <v>92.186353905945836</v>
      </c>
      <c r="S598" s="6">
        <f>[1]节奏总纲!AE598</f>
        <v>94.446732212639105</v>
      </c>
      <c r="T598" s="6">
        <f>[1]节奏总纲!AF598</f>
        <v>97.588250415961284</v>
      </c>
      <c r="U598" s="6">
        <f>[1]节奏总纲!AG598</f>
        <v>102.4145587217667</v>
      </c>
      <c r="V598" s="6">
        <f>[1]节奏总纲!AH598</f>
        <v>111.29597103299834</v>
      </c>
      <c r="AN598" s="6">
        <v>595</v>
      </c>
      <c r="AO598" s="6">
        <f>[1]节奏总纲!BA598</f>
        <v>50.072514238398277</v>
      </c>
      <c r="AP598" s="6">
        <f>[1]节奏总纲!BB598</f>
        <v>51.573901738258229</v>
      </c>
      <c r="AQ598" s="6">
        <f>[1]节奏总纲!BC598</f>
        <v>53.527450511209764</v>
      </c>
      <c r="AR598" s="6">
        <f>[1]节奏总纲!BD598</f>
        <v>56.287909214373911</v>
      </c>
      <c r="AS598" s="6">
        <f>[1]节奏总纲!BE598</f>
        <v>61.024448768302385</v>
      </c>
    </row>
    <row r="599" spans="17:45" x14ac:dyDescent="0.2">
      <c r="Q599" s="6">
        <v>596</v>
      </c>
      <c r="R599" s="6">
        <f>[1]节奏总纲!AD599</f>
        <v>92.210043637621766</v>
      </c>
      <c r="S599" s="6">
        <f>[1]节奏总纲!AE599</f>
        <v>94.470622365746465</v>
      </c>
      <c r="T599" s="6">
        <f>[1]节奏总纲!AF599</f>
        <v>97.611148932578786</v>
      </c>
      <c r="U599" s="6">
        <f>[1]节奏总纲!AG599</f>
        <v>102.43893931924214</v>
      </c>
      <c r="V599" s="6">
        <f>[1]节奏总纲!AH599</f>
        <v>111.32097510616481</v>
      </c>
      <c r="AN599" s="6">
        <v>596</v>
      </c>
      <c r="AO599" s="6">
        <f>[1]节奏总纲!BA599</f>
        <v>50.083217447017951</v>
      </c>
      <c r="AP599" s="6">
        <f>[1]节奏总纲!BB599</f>
        <v>51.585454622217647</v>
      </c>
      <c r="AQ599" s="6">
        <f>[1]节奏总纲!BC599</f>
        <v>53.538938602220931</v>
      </c>
      <c r="AR599" s="6">
        <f>[1]节奏总纲!BD599</f>
        <v>56.299013089065468</v>
      </c>
      <c r="AS599" s="6">
        <f>[1]节奏总纲!BE599</f>
        <v>61.035137344223827</v>
      </c>
    </row>
    <row r="600" spans="17:45" x14ac:dyDescent="0.2">
      <c r="Q600" s="6">
        <v>597</v>
      </c>
      <c r="R600" s="6">
        <f>[1]节奏总纲!AD600</f>
        <v>92.23373336929771</v>
      </c>
      <c r="S600" s="6">
        <f>[1]节奏总纲!AE600</f>
        <v>94.494512518853824</v>
      </c>
      <c r="T600" s="6">
        <f>[1]节奏总纲!AF600</f>
        <v>97.634047449196302</v>
      </c>
      <c r="U600" s="6">
        <f>[1]节奏总纲!AG600</f>
        <v>102.46331991671757</v>
      </c>
      <c r="V600" s="6">
        <f>[1]节奏总纲!AH600</f>
        <v>111.34597917933129</v>
      </c>
      <c r="AN600" s="6">
        <v>597</v>
      </c>
      <c r="AO600" s="6">
        <f>[1]节奏总纲!BA600</f>
        <v>50.093920655637625</v>
      </c>
      <c r="AP600" s="6">
        <f>[1]节奏总纲!BB600</f>
        <v>51.597007506177071</v>
      </c>
      <c r="AQ600" s="6">
        <f>[1]节奏总纲!BC600</f>
        <v>53.55042669323209</v>
      </c>
      <c r="AR600" s="6">
        <f>[1]节奏总纲!BD600</f>
        <v>56.310116963757018</v>
      </c>
      <c r="AS600" s="6">
        <f>[1]节奏总纲!BE600</f>
        <v>61.045825920145276</v>
      </c>
    </row>
    <row r="601" spans="17:45" x14ac:dyDescent="0.2">
      <c r="Q601" s="6">
        <v>598</v>
      </c>
      <c r="R601" s="6">
        <f>[1]节奏总纲!AD601</f>
        <v>92.257423100973654</v>
      </c>
      <c r="S601" s="6">
        <f>[1]节奏总纲!AE601</f>
        <v>94.518402671961184</v>
      </c>
      <c r="T601" s="6">
        <f>[1]节奏总纲!AF601</f>
        <v>97.656945965813819</v>
      </c>
      <c r="U601" s="6">
        <f>[1]节奏总纲!AG601</f>
        <v>102.48770051419301</v>
      </c>
      <c r="V601" s="6">
        <f>[1]节奏总纲!AH601</f>
        <v>111.37098325249777</v>
      </c>
      <c r="AN601" s="6">
        <v>598</v>
      </c>
      <c r="AO601" s="6">
        <f>[1]节奏总纲!BA601</f>
        <v>50.104623864257292</v>
      </c>
      <c r="AP601" s="6">
        <f>[1]节奏总纲!BB601</f>
        <v>51.608560390136496</v>
      </c>
      <c r="AQ601" s="6">
        <f>[1]节奏总纲!BC601</f>
        <v>53.561914784243257</v>
      </c>
      <c r="AR601" s="6">
        <f>[1]节奏总纲!BD601</f>
        <v>56.321220838448575</v>
      </c>
      <c r="AS601" s="6">
        <f>[1]节奏总纲!BE601</f>
        <v>61.056514496066718</v>
      </c>
    </row>
    <row r="602" spans="17:45" x14ac:dyDescent="0.2">
      <c r="Q602" s="6">
        <v>599</v>
      </c>
      <c r="R602" s="6">
        <f>[1]节奏总纲!AD602</f>
        <v>92.281112832649583</v>
      </c>
      <c r="S602" s="6">
        <f>[1]节奏总纲!AE602</f>
        <v>94.542292825068543</v>
      </c>
      <c r="T602" s="6">
        <f>[1]节奏总纲!AF602</f>
        <v>97.679844482431321</v>
      </c>
      <c r="U602" s="6">
        <f>[1]节奏总纲!AG602</f>
        <v>102.51208111166844</v>
      </c>
      <c r="V602" s="6">
        <f>[1]节奏总纲!AH602</f>
        <v>111.39598732566424</v>
      </c>
      <c r="AN602" s="6">
        <v>599</v>
      </c>
      <c r="AO602" s="6">
        <f>[1]节奏总纲!BA602</f>
        <v>50.115327072876966</v>
      </c>
      <c r="AP602" s="6">
        <f>[1]节奏总纲!BB602</f>
        <v>51.620113274095921</v>
      </c>
      <c r="AQ602" s="6">
        <f>[1]节奏总纲!BC602</f>
        <v>53.573402875254416</v>
      </c>
      <c r="AR602" s="6">
        <f>[1]节奏总纲!BD602</f>
        <v>56.332324713140132</v>
      </c>
      <c r="AS602" s="6">
        <f>[1]节奏总纲!BE602</f>
        <v>61.067203071988168</v>
      </c>
    </row>
    <row r="603" spans="17:45" x14ac:dyDescent="0.2">
      <c r="Q603" s="6">
        <v>600</v>
      </c>
      <c r="R603" s="6">
        <f>[1]节奏总纲!AD603</f>
        <v>92.304802564325527</v>
      </c>
      <c r="S603" s="6">
        <f>[1]节奏总纲!AE603</f>
        <v>94.566182978175902</v>
      </c>
      <c r="T603" s="6">
        <f>[1]节奏总纲!AF603</f>
        <v>97.702742999048837</v>
      </c>
      <c r="U603" s="6">
        <f>[1]节奏总纲!AG603</f>
        <v>102.53646170914388</v>
      </c>
      <c r="V603" s="6">
        <f>[1]节奏总纲!AH603</f>
        <v>111.42099139883071</v>
      </c>
      <c r="AN603" s="6">
        <v>600</v>
      </c>
      <c r="AO603" s="6">
        <f>[1]节奏总纲!BA603</f>
        <v>50.126030281496639</v>
      </c>
      <c r="AP603" s="6">
        <f>[1]节奏总纲!BB603</f>
        <v>51.631666158055346</v>
      </c>
      <c r="AQ603" s="6">
        <f>[1]节奏总纲!BC603</f>
        <v>53.584890966265583</v>
      </c>
      <c r="AR603" s="6">
        <f>[1]节奏总纲!BD603</f>
        <v>56.343428587831681</v>
      </c>
      <c r="AS603" s="6">
        <f>[1]节奏总纲!BE603</f>
        <v>61.07789164790961</v>
      </c>
    </row>
    <row r="604" spans="17:45" x14ac:dyDescent="0.2">
      <c r="Q604" s="6">
        <v>601</v>
      </c>
      <c r="R604" s="6">
        <f>[1]节奏总纲!AD604</f>
        <v>92.328492296001457</v>
      </c>
      <c r="S604" s="6">
        <f>[1]节奏总纲!AE604</f>
        <v>94.590073131283262</v>
      </c>
      <c r="T604" s="6">
        <f>[1]节奏总纲!AF604</f>
        <v>97.725641515666339</v>
      </c>
      <c r="U604" s="6">
        <f>[1]节奏总纲!AG604</f>
        <v>102.56084230661932</v>
      </c>
      <c r="V604" s="6">
        <f>[1]节奏总纲!AH604</f>
        <v>111.44599547199718</v>
      </c>
      <c r="AN604" s="6">
        <v>601</v>
      </c>
      <c r="AO604" s="6">
        <f>[1]节奏总纲!BA604</f>
        <v>50.136733490116313</v>
      </c>
      <c r="AP604" s="6">
        <f>[1]节奏总纲!BB604</f>
        <v>51.643219042014763</v>
      </c>
      <c r="AQ604" s="6">
        <f>[1]节奏总纲!BC604</f>
        <v>53.596379057276742</v>
      </c>
      <c r="AR604" s="6">
        <f>[1]节奏总纲!BD604</f>
        <v>56.354532462523238</v>
      </c>
      <c r="AS604" s="6">
        <f>[1]节奏总纲!BE604</f>
        <v>61.088580223831059</v>
      </c>
    </row>
    <row r="605" spans="17:45" x14ac:dyDescent="0.2">
      <c r="Q605" s="6">
        <v>602</v>
      </c>
      <c r="R605" s="6">
        <f>[1]节奏总纲!AD605</f>
        <v>92.352182027677401</v>
      </c>
      <c r="S605" s="6">
        <f>[1]节奏总纲!AE605</f>
        <v>94.613963284390607</v>
      </c>
      <c r="T605" s="6">
        <f>[1]节奏总纲!AF605</f>
        <v>97.748540032283856</v>
      </c>
      <c r="U605" s="6">
        <f>[1]节奏总纲!AG605</f>
        <v>102.58522290409475</v>
      </c>
      <c r="V605" s="6">
        <f>[1]节奏总纲!AH605</f>
        <v>111.47099954516365</v>
      </c>
      <c r="AN605" s="6">
        <v>602</v>
      </c>
      <c r="AO605" s="6">
        <f>[1]节奏总纲!BA605</f>
        <v>50.14743669873598</v>
      </c>
      <c r="AP605" s="6">
        <f>[1]节奏总纲!BB605</f>
        <v>51.654771925974188</v>
      </c>
      <c r="AQ605" s="6">
        <f>[1]节奏总纲!BC605</f>
        <v>53.607867148287909</v>
      </c>
      <c r="AR605" s="6">
        <f>[1]节奏总纲!BD605</f>
        <v>56.365636337214795</v>
      </c>
      <c r="AS605" s="6">
        <f>[1]节奏总纲!BE605</f>
        <v>61.099268799752508</v>
      </c>
    </row>
    <row r="606" spans="17:45" x14ac:dyDescent="0.2">
      <c r="Q606" s="6">
        <v>603</v>
      </c>
      <c r="R606" s="6">
        <f>[1]节奏总纲!AD606</f>
        <v>92.375871759353331</v>
      </c>
      <c r="S606" s="6">
        <f>[1]节奏总纲!AE606</f>
        <v>94.637853437497967</v>
      </c>
      <c r="T606" s="6">
        <f>[1]节奏总纲!AF606</f>
        <v>97.771438548901372</v>
      </c>
      <c r="U606" s="6">
        <f>[1]节奏总纲!AG606</f>
        <v>102.60960350157019</v>
      </c>
      <c r="V606" s="6">
        <f>[1]节奏总纲!AH606</f>
        <v>111.49600361833012</v>
      </c>
      <c r="AN606" s="6">
        <v>603</v>
      </c>
      <c r="AO606" s="6">
        <f>[1]节奏总纲!BA606</f>
        <v>50.158139907355654</v>
      </c>
      <c r="AP606" s="6">
        <f>[1]节奏总纲!BB606</f>
        <v>51.666324809933613</v>
      </c>
      <c r="AQ606" s="6">
        <f>[1]节奏总纲!BC606</f>
        <v>53.619355239299068</v>
      </c>
      <c r="AR606" s="6">
        <f>[1]节奏总纲!BD606</f>
        <v>56.376740211906345</v>
      </c>
      <c r="AS606" s="6">
        <f>[1]节奏总纲!BE606</f>
        <v>61.10995737567395</v>
      </c>
    </row>
    <row r="607" spans="17:45" x14ac:dyDescent="0.2">
      <c r="Q607" s="6">
        <v>604</v>
      </c>
      <c r="R607" s="6">
        <f>[1]节奏总纲!AD607</f>
        <v>92.399561491029274</v>
      </c>
      <c r="S607" s="6">
        <f>[1]节奏总纲!AE607</f>
        <v>94.661743590605326</v>
      </c>
      <c r="T607" s="6">
        <f>[1]节奏总纲!AF607</f>
        <v>97.794337065518874</v>
      </c>
      <c r="U607" s="6">
        <f>[1]节奏总纲!AG607</f>
        <v>102.63398409904562</v>
      </c>
      <c r="V607" s="6">
        <f>[1]节奏总纲!AH607</f>
        <v>111.52100769149659</v>
      </c>
      <c r="AN607" s="6">
        <v>604</v>
      </c>
      <c r="AO607" s="6">
        <f>[1]节奏总纲!BA607</f>
        <v>50.168843115975328</v>
      </c>
      <c r="AP607" s="6">
        <f>[1]节奏总纲!BB607</f>
        <v>51.677877693893038</v>
      </c>
      <c r="AQ607" s="6">
        <f>[1]节奏总纲!BC607</f>
        <v>53.630843330310228</v>
      </c>
      <c r="AR607" s="6">
        <f>[1]节奏总纲!BD607</f>
        <v>56.387844086597902</v>
      </c>
      <c r="AS607" s="6">
        <f>[1]节奏总纲!BE607</f>
        <v>61.120645951595399</v>
      </c>
    </row>
    <row r="608" spans="17:45" x14ac:dyDescent="0.2">
      <c r="Q608" s="6">
        <v>605</v>
      </c>
      <c r="R608" s="6">
        <f>[1]节奏总纲!AD608</f>
        <v>92.423251222705204</v>
      </c>
      <c r="S608" s="6">
        <f>[1]节奏总纲!AE608</f>
        <v>94.685633743712685</v>
      </c>
      <c r="T608" s="6">
        <f>[1]节奏总纲!AF608</f>
        <v>97.817235582136391</v>
      </c>
      <c r="U608" s="6">
        <f>[1]节奏总纲!AG608</f>
        <v>102.65836469652106</v>
      </c>
      <c r="V608" s="6">
        <f>[1]节奏总纲!AH608</f>
        <v>111.54601176466306</v>
      </c>
      <c r="AN608" s="6">
        <v>605</v>
      </c>
      <c r="AO608" s="6">
        <f>[1]节奏总纲!BA608</f>
        <v>50.179546324595002</v>
      </c>
      <c r="AP608" s="6">
        <f>[1]节奏总纲!BB608</f>
        <v>51.689430577852463</v>
      </c>
      <c r="AQ608" s="6">
        <f>[1]节奏总纲!BC608</f>
        <v>53.642331421321394</v>
      </c>
      <c r="AR608" s="6">
        <f>[1]节奏总纲!BD608</f>
        <v>56.398947961289451</v>
      </c>
      <c r="AS608" s="6">
        <f>[1]节奏总纲!BE608</f>
        <v>61.131334527516842</v>
      </c>
    </row>
    <row r="609" spans="17:45" x14ac:dyDescent="0.2">
      <c r="Q609" s="6">
        <v>606</v>
      </c>
      <c r="R609" s="6">
        <f>[1]节奏总纲!AD609</f>
        <v>92.446940954381148</v>
      </c>
      <c r="S609" s="6">
        <f>[1]节奏总纲!AE609</f>
        <v>94.709523896820045</v>
      </c>
      <c r="T609" s="6">
        <f>[1]节奏总纲!AF609</f>
        <v>97.840134098753893</v>
      </c>
      <c r="U609" s="6">
        <f>[1]节奏总纲!AG609</f>
        <v>102.68274529399649</v>
      </c>
      <c r="V609" s="6">
        <f>[1]节奏总纲!AH609</f>
        <v>111.57101583782955</v>
      </c>
      <c r="AN609" s="6">
        <v>606</v>
      </c>
      <c r="AO609" s="6">
        <f>[1]节奏总纲!BA609</f>
        <v>50.190249533214669</v>
      </c>
      <c r="AP609" s="6">
        <f>[1]节奏总纲!BB609</f>
        <v>51.70098346181188</v>
      </c>
      <c r="AQ609" s="6">
        <f>[1]节奏总纲!BC609</f>
        <v>53.653819512332554</v>
      </c>
      <c r="AR609" s="6">
        <f>[1]节奏总纲!BD609</f>
        <v>56.410051835981008</v>
      </c>
      <c r="AS609" s="6">
        <f>[1]节奏总纲!BE609</f>
        <v>61.142023103438291</v>
      </c>
    </row>
    <row r="610" spans="17:45" x14ac:dyDescent="0.2">
      <c r="Q610" s="6">
        <v>607</v>
      </c>
      <c r="R610" s="6">
        <f>[1]节奏总纲!AD610</f>
        <v>92.470630686057078</v>
      </c>
      <c r="S610" s="6">
        <f>[1]节奏总纲!AE610</f>
        <v>94.733414049927404</v>
      </c>
      <c r="T610" s="6">
        <f>[1]节奏总纲!AF610</f>
        <v>97.863032615371409</v>
      </c>
      <c r="U610" s="6">
        <f>[1]节奏总纲!AG610</f>
        <v>102.70712589147193</v>
      </c>
      <c r="V610" s="6">
        <f>[1]节奏总纲!AH610</f>
        <v>111.59601991099602</v>
      </c>
      <c r="AN610" s="6">
        <v>607</v>
      </c>
      <c r="AO610" s="6">
        <f>[1]节奏总纲!BA610</f>
        <v>50.200952741834342</v>
      </c>
      <c r="AP610" s="6">
        <f>[1]节奏总纲!BB610</f>
        <v>51.712536345771305</v>
      </c>
      <c r="AQ610" s="6">
        <f>[1]节奏总纲!BC610</f>
        <v>53.66530760334372</v>
      </c>
      <c r="AR610" s="6">
        <f>[1]节奏总纲!BD610</f>
        <v>56.421155710672565</v>
      </c>
      <c r="AS610" s="6">
        <f>[1]节奏总纲!BE610</f>
        <v>61.152711679359733</v>
      </c>
    </row>
    <row r="611" spans="17:45" x14ac:dyDescent="0.2">
      <c r="Q611" s="6">
        <v>608</v>
      </c>
      <c r="R611" s="6">
        <f>[1]节奏总纲!AD611</f>
        <v>92.494320417733022</v>
      </c>
      <c r="S611" s="6">
        <f>[1]节奏总纲!AE611</f>
        <v>94.757304203034764</v>
      </c>
      <c r="T611" s="6">
        <f>[1]节奏总纲!AF611</f>
        <v>97.885931131988926</v>
      </c>
      <c r="U611" s="6">
        <f>[1]节奏总纲!AG611</f>
        <v>102.73150648894736</v>
      </c>
      <c r="V611" s="6">
        <f>[1]节奏总纲!AH611</f>
        <v>111.62102398416249</v>
      </c>
      <c r="AN611" s="6">
        <v>608</v>
      </c>
      <c r="AO611" s="6">
        <f>[1]节奏总纲!BA611</f>
        <v>50.211655950454016</v>
      </c>
      <c r="AP611" s="6">
        <f>[1]节奏总纲!BB611</f>
        <v>51.72408922973073</v>
      </c>
      <c r="AQ611" s="6">
        <f>[1]节奏总纲!BC611</f>
        <v>53.67679569435488</v>
      </c>
      <c r="AR611" s="6">
        <f>[1]节奏总纲!BD611</f>
        <v>56.432259585364115</v>
      </c>
      <c r="AS611" s="6">
        <f>[1]节奏总纲!BE611</f>
        <v>61.163400255281182</v>
      </c>
    </row>
    <row r="612" spans="17:45" x14ac:dyDescent="0.2">
      <c r="Q612" s="6">
        <v>609</v>
      </c>
      <c r="R612" s="6">
        <f>[1]节奏总纲!AD612</f>
        <v>92.518010149408951</v>
      </c>
      <c r="S612" s="6">
        <f>[1]节奏总纲!AE612</f>
        <v>94.781194356142109</v>
      </c>
      <c r="T612" s="6">
        <f>[1]节奏总纲!AF612</f>
        <v>97.908829648606428</v>
      </c>
      <c r="U612" s="6">
        <f>[1]节奏总纲!AG612</f>
        <v>102.7558870864228</v>
      </c>
      <c r="V612" s="6">
        <f>[1]节奏总纲!AH612</f>
        <v>111.64602805732896</v>
      </c>
      <c r="AN612" s="6">
        <v>609</v>
      </c>
      <c r="AO612" s="6">
        <f>[1]节奏总纲!BA612</f>
        <v>50.22235915907369</v>
      </c>
      <c r="AP612" s="6">
        <f>[1]节奏总纲!BB612</f>
        <v>51.735642113690155</v>
      </c>
      <c r="AQ612" s="6">
        <f>[1]节奏总纲!BC612</f>
        <v>53.688283785366046</v>
      </c>
      <c r="AR612" s="6">
        <f>[1]节奏总纲!BD612</f>
        <v>56.443363460055672</v>
      </c>
      <c r="AS612" s="6">
        <f>[1]节奏总纲!BE612</f>
        <v>61.174088831202624</v>
      </c>
    </row>
    <row r="613" spans="17:45" x14ac:dyDescent="0.2">
      <c r="Q613" s="6">
        <v>610</v>
      </c>
      <c r="R613" s="6">
        <f>[1]节奏总纲!AD613</f>
        <v>92.541699881084895</v>
      </c>
      <c r="S613" s="6">
        <f>[1]节奏总纲!AE613</f>
        <v>94.805084509249468</v>
      </c>
      <c r="T613" s="6">
        <f>[1]节奏总纲!AF613</f>
        <v>97.931728165223944</v>
      </c>
      <c r="U613" s="6">
        <f>[1]节奏总纲!AG613</f>
        <v>102.78026768389823</v>
      </c>
      <c r="V613" s="6">
        <f>[1]节奏总纲!AH613</f>
        <v>111.67103213049543</v>
      </c>
      <c r="AN613" s="6">
        <v>610</v>
      </c>
      <c r="AO613" s="6">
        <f>[1]节奏总纲!BA613</f>
        <v>50.233062367693357</v>
      </c>
      <c r="AP613" s="6">
        <f>[1]节奏总纲!BB613</f>
        <v>51.747194997649579</v>
      </c>
      <c r="AQ613" s="6">
        <f>[1]节奏总纲!BC613</f>
        <v>53.699771876377206</v>
      </c>
      <c r="AR613" s="6">
        <f>[1]节奏总纲!BD613</f>
        <v>56.454467334747228</v>
      </c>
      <c r="AS613" s="6">
        <f>[1]节奏总纲!BE613</f>
        <v>61.184777407124074</v>
      </c>
    </row>
    <row r="614" spans="17:45" x14ac:dyDescent="0.2">
      <c r="Q614" s="6">
        <v>611</v>
      </c>
      <c r="R614" s="6">
        <f>[1]节奏总纲!AD614</f>
        <v>92.565389612760825</v>
      </c>
      <c r="S614" s="6">
        <f>[1]节奏总纲!AE614</f>
        <v>94.828974662356828</v>
      </c>
      <c r="T614" s="6">
        <f>[1]节奏总纲!AF614</f>
        <v>97.954626681841447</v>
      </c>
      <c r="U614" s="6">
        <f>[1]节奏总纲!AG614</f>
        <v>102.80464828137367</v>
      </c>
      <c r="V614" s="6">
        <f>[1]节奏总纲!AH614</f>
        <v>111.6960362036619</v>
      </c>
      <c r="AN614" s="6">
        <v>611</v>
      </c>
      <c r="AO614" s="6">
        <f>[1]节奏总纲!BA614</f>
        <v>50.243765576313031</v>
      </c>
      <c r="AP614" s="6">
        <f>[1]节奏总纲!BB614</f>
        <v>51.758747881608997</v>
      </c>
      <c r="AQ614" s="6">
        <f>[1]节奏总纲!BC614</f>
        <v>53.711259967388372</v>
      </c>
      <c r="AR614" s="6">
        <f>[1]节奏总纲!BD614</f>
        <v>56.465571209438778</v>
      </c>
      <c r="AS614" s="6">
        <f>[1]节奏总纲!BE614</f>
        <v>61.195465983045516</v>
      </c>
    </row>
    <row r="615" spans="17:45" x14ac:dyDescent="0.2">
      <c r="Q615" s="6">
        <v>612</v>
      </c>
      <c r="R615" s="6">
        <f>[1]节奏总纲!AD615</f>
        <v>92.589079344436769</v>
      </c>
      <c r="S615" s="6">
        <f>[1]节奏总纲!AE615</f>
        <v>94.852864815464187</v>
      </c>
      <c r="T615" s="6">
        <f>[1]节奏总纲!AF615</f>
        <v>97.977525198458963</v>
      </c>
      <c r="U615" s="6">
        <f>[1]节奏总纲!AG615</f>
        <v>102.8290288788491</v>
      </c>
      <c r="V615" s="6">
        <f>[1]节奏总纲!AH615</f>
        <v>111.72104027682838</v>
      </c>
      <c r="AN615" s="6">
        <v>612</v>
      </c>
      <c r="AO615" s="6">
        <f>[1]节奏总纲!BA615</f>
        <v>50.254468784932705</v>
      </c>
      <c r="AP615" s="6">
        <f>[1]节奏总纲!BB615</f>
        <v>51.770300765568422</v>
      </c>
      <c r="AQ615" s="6">
        <f>[1]节奏总纲!BC615</f>
        <v>53.722748058399532</v>
      </c>
      <c r="AR615" s="6">
        <f>[1]节奏总纲!BD615</f>
        <v>56.476675084130335</v>
      </c>
      <c r="AS615" s="6">
        <f>[1]节奏总纲!BE615</f>
        <v>61.206154558966965</v>
      </c>
    </row>
    <row r="616" spans="17:45" x14ac:dyDescent="0.2">
      <c r="Q616" s="6">
        <v>613</v>
      </c>
      <c r="R616" s="6">
        <f>[1]节奏总纲!AD616</f>
        <v>92.612769076112713</v>
      </c>
      <c r="S616" s="6">
        <f>[1]节奏总纲!AE616</f>
        <v>94.876754968571547</v>
      </c>
      <c r="T616" s="6">
        <f>[1]节奏总纲!AF616</f>
        <v>98.000405188466999</v>
      </c>
      <c r="U616" s="6">
        <f>[1]节奏总纲!AG616</f>
        <v>102.85340947632454</v>
      </c>
      <c r="V616" s="6">
        <f>[1]节奏总纲!AH616</f>
        <v>111.74604434999485</v>
      </c>
      <c r="AN616" s="6">
        <v>613</v>
      </c>
      <c r="AO616" s="6">
        <f>[1]节奏总纲!BA616</f>
        <v>50.265171993552379</v>
      </c>
      <c r="AP616" s="6">
        <f>[1]节奏总纲!BB616</f>
        <v>51.781853649527847</v>
      </c>
      <c r="AQ616" s="6">
        <f>[1]节奏总纲!BC616</f>
        <v>53.734236149410698</v>
      </c>
      <c r="AR616" s="6">
        <f>[1]节奏总纲!BD616</f>
        <v>56.487778958821885</v>
      </c>
      <c r="AS616" s="6">
        <f>[1]节奏总纲!BE616</f>
        <v>61.216843134888414</v>
      </c>
    </row>
    <row r="617" spans="17:45" x14ac:dyDescent="0.2">
      <c r="Q617" s="6">
        <v>614</v>
      </c>
      <c r="R617" s="6">
        <f>[1]节奏总纲!AD617</f>
        <v>92.636458807788642</v>
      </c>
      <c r="S617" s="6">
        <f>[1]节奏总纲!AE617</f>
        <v>94.900645121678906</v>
      </c>
      <c r="T617" s="6">
        <f>[1]节奏总纲!AF617</f>
        <v>98.022302485401042</v>
      </c>
      <c r="U617" s="6">
        <f>[1]节奏总纲!AG617</f>
        <v>102.87779007379997</v>
      </c>
      <c r="V617" s="6">
        <f>[1]节奏总纲!AH617</f>
        <v>111.77104842316133</v>
      </c>
      <c r="AN617" s="6">
        <v>614</v>
      </c>
      <c r="AO617" s="6">
        <f>[1]节奏总纲!BA617</f>
        <v>50.275875202172045</v>
      </c>
      <c r="AP617" s="6">
        <f>[1]节奏总纲!BB617</f>
        <v>51.793406533487271</v>
      </c>
      <c r="AQ617" s="6">
        <f>[1]节奏总纲!BC617</f>
        <v>53.745724240421858</v>
      </c>
      <c r="AR617" s="6">
        <f>[1]节奏总纲!BD617</f>
        <v>56.498882833513441</v>
      </c>
      <c r="AS617" s="6">
        <f>[1]节奏总纲!BE617</f>
        <v>61.227531710809856</v>
      </c>
    </row>
    <row r="618" spans="17:45" x14ac:dyDescent="0.2">
      <c r="Q618" s="6">
        <v>615</v>
      </c>
      <c r="R618" s="6">
        <f>[1]节奏总纲!AD618</f>
        <v>92.660148539464586</v>
      </c>
      <c r="S618" s="6">
        <f>[1]节奏总纲!AE618</f>
        <v>94.924535274786265</v>
      </c>
      <c r="T618" s="6">
        <f>[1]节奏总纲!AF618</f>
        <v>98.044199782335085</v>
      </c>
      <c r="U618" s="6">
        <f>[1]节奏总纲!AG618</f>
        <v>102.90217067127541</v>
      </c>
      <c r="V618" s="6">
        <f>[1]节奏总纲!AH618</f>
        <v>111.7960524963278</v>
      </c>
      <c r="AN618" s="6">
        <v>615</v>
      </c>
      <c r="AO618" s="6">
        <f>[1]节奏总纲!BA618</f>
        <v>50.286578410791719</v>
      </c>
      <c r="AP618" s="6">
        <f>[1]节奏总纲!BB618</f>
        <v>51.804959417446689</v>
      </c>
      <c r="AQ618" s="6">
        <f>[1]节奏总纲!BC618</f>
        <v>53.757212331433024</v>
      </c>
      <c r="AR618" s="6">
        <f>[1]节奏总纲!BD618</f>
        <v>56.509986708204998</v>
      </c>
      <c r="AS618" s="6">
        <f>[1]节奏总纲!BE618</f>
        <v>61.238220286731305</v>
      </c>
    </row>
    <row r="619" spans="17:45" x14ac:dyDescent="0.2">
      <c r="Q619" s="6">
        <v>616</v>
      </c>
      <c r="R619" s="6">
        <f>[1]节奏总纲!AD619</f>
        <v>92.683838271140516</v>
      </c>
      <c r="S619" s="6">
        <f>[1]节奏总纲!AE619</f>
        <v>94.948425427893611</v>
      </c>
      <c r="T619" s="6">
        <f>[1]节奏总纲!AF619</f>
        <v>98.066097079269127</v>
      </c>
      <c r="U619" s="6">
        <f>[1]节奏总纲!AG619</f>
        <v>102.92655126875084</v>
      </c>
      <c r="V619" s="6">
        <f>[1]节奏总纲!AH619</f>
        <v>111.82105656949427</v>
      </c>
      <c r="AN619" s="6">
        <v>616</v>
      </c>
      <c r="AO619" s="6">
        <f>[1]节奏总纲!BA619</f>
        <v>50.297281619411393</v>
      </c>
      <c r="AP619" s="6">
        <f>[1]节奏总纲!BB619</f>
        <v>51.816512301406114</v>
      </c>
      <c r="AQ619" s="6">
        <f>[1]节奏总纲!BC619</f>
        <v>53.768700422444184</v>
      </c>
      <c r="AR619" s="6">
        <f>[1]节奏总纲!BD619</f>
        <v>56.521090582896548</v>
      </c>
      <c r="AS619" s="6">
        <f>[1]节奏总纲!BE619</f>
        <v>61.248908862652748</v>
      </c>
    </row>
    <row r="620" spans="17:45" x14ac:dyDescent="0.2">
      <c r="Q620" s="6">
        <v>617</v>
      </c>
      <c r="R620" s="6">
        <f>[1]节奏总纲!AD620</f>
        <v>92.70752800281646</v>
      </c>
      <c r="S620" s="6">
        <f>[1]节奏总纲!AE620</f>
        <v>94.97231558100097</v>
      </c>
      <c r="T620" s="6">
        <f>[1]节奏总纲!AF620</f>
        <v>98.08799437620317</v>
      </c>
      <c r="U620" s="6">
        <f>[1]节奏总纲!AG620</f>
        <v>102.95093186622628</v>
      </c>
      <c r="V620" s="6">
        <f>[1]节奏总纲!AH620</f>
        <v>111.84606064266075</v>
      </c>
      <c r="AN620" s="6">
        <v>617</v>
      </c>
      <c r="AO620" s="6">
        <f>[1]节奏总纲!BA620</f>
        <v>50.307984828031067</v>
      </c>
      <c r="AP620" s="6">
        <f>[1]节奏总纲!BB620</f>
        <v>51.828065185365539</v>
      </c>
      <c r="AQ620" s="6">
        <f>[1]节奏总纲!BC620</f>
        <v>53.78018851345535</v>
      </c>
      <c r="AR620" s="6">
        <f>[1]节奏总纲!BD620</f>
        <v>56.532194457588105</v>
      </c>
      <c r="AS620" s="6">
        <f>[1]节奏总纲!BE620</f>
        <v>61.259597438574197</v>
      </c>
    </row>
    <row r="621" spans="17:45" x14ac:dyDescent="0.2">
      <c r="Q621" s="6">
        <v>618</v>
      </c>
      <c r="R621" s="6">
        <f>[1]节奏总纲!AD621</f>
        <v>92.73121773449239</v>
      </c>
      <c r="S621" s="6">
        <f>[1]节奏总纲!AE621</f>
        <v>94.996205734108329</v>
      </c>
      <c r="T621" s="6">
        <f>[1]节奏总纲!AF621</f>
        <v>98.109891673137213</v>
      </c>
      <c r="U621" s="6">
        <f>[1]节奏总纲!AG621</f>
        <v>102.97531246370173</v>
      </c>
      <c r="V621" s="6">
        <f>[1]节奏总纲!AH621</f>
        <v>111.87106471582722</v>
      </c>
      <c r="AN621" s="6">
        <v>618</v>
      </c>
      <c r="AO621" s="6">
        <f>[1]节奏总纲!BA621</f>
        <v>50.318688036650734</v>
      </c>
      <c r="AP621" s="6">
        <f>[1]节奏总纲!BB621</f>
        <v>51.839618069324963</v>
      </c>
      <c r="AQ621" s="6">
        <f>[1]节奏总纲!BC621</f>
        <v>53.79167660446651</v>
      </c>
      <c r="AR621" s="6">
        <f>[1]节奏总纲!BD621</f>
        <v>56.543298332279662</v>
      </c>
      <c r="AS621" s="6">
        <f>[1]节奏总纲!BE621</f>
        <v>61.270286014495639</v>
      </c>
    </row>
    <row r="622" spans="17:45" x14ac:dyDescent="0.2">
      <c r="Q622" s="6">
        <v>619</v>
      </c>
      <c r="R622" s="6">
        <f>[1]节奏总纲!AD622</f>
        <v>92.754907466168333</v>
      </c>
      <c r="S622" s="6">
        <f>[1]节奏总纲!AE622</f>
        <v>95.019617650928339</v>
      </c>
      <c r="T622" s="6">
        <f>[1]节奏总纲!AF622</f>
        <v>98.131788970071256</v>
      </c>
      <c r="U622" s="6">
        <f>[1]节奏总纲!AG622</f>
        <v>102.99969306117715</v>
      </c>
      <c r="V622" s="6">
        <f>[1]节奏总纲!AH622</f>
        <v>111.89606878899369</v>
      </c>
      <c r="AN622" s="6">
        <v>619</v>
      </c>
      <c r="AO622" s="6">
        <f>[1]节奏总纲!BA622</f>
        <v>50.329391245270408</v>
      </c>
      <c r="AP622" s="6">
        <f>[1]节奏总纲!BB622</f>
        <v>51.851170953284388</v>
      </c>
      <c r="AQ622" s="6">
        <f>[1]节奏总纲!BC622</f>
        <v>53.803164695477676</v>
      </c>
      <c r="AR622" s="6">
        <f>[1]节奏总纲!BD622</f>
        <v>56.554402206971211</v>
      </c>
      <c r="AS622" s="6">
        <f>[1]节奏总纲!BE622</f>
        <v>61.280974590417088</v>
      </c>
    </row>
    <row r="623" spans="17:45" x14ac:dyDescent="0.2">
      <c r="Q623" s="6">
        <v>620</v>
      </c>
      <c r="R623" s="6">
        <f>[1]节奏总纲!AD623</f>
        <v>92.778597197844263</v>
      </c>
      <c r="S623" s="6">
        <f>[1]节奏总纲!AE623</f>
        <v>95.0429392728729</v>
      </c>
      <c r="T623" s="6">
        <f>[1]节奏总纲!AF623</f>
        <v>98.153686267005298</v>
      </c>
      <c r="U623" s="6">
        <f>[1]节奏总纲!AG623</f>
        <v>103.02142624664008</v>
      </c>
      <c r="V623" s="6">
        <f>[1]节奏总纲!AH623</f>
        <v>111.92107286216016</v>
      </c>
      <c r="AN623" s="6">
        <v>620</v>
      </c>
      <c r="AO623" s="6">
        <f>[1]节奏总纲!BA623</f>
        <v>50.340094453890082</v>
      </c>
      <c r="AP623" s="6">
        <f>[1]节奏总纲!BB623</f>
        <v>51.862723837243806</v>
      </c>
      <c r="AQ623" s="6">
        <f>[1]节奏总纲!BC623</f>
        <v>53.814652786488836</v>
      </c>
      <c r="AR623" s="6">
        <f>[1]节奏总纲!BD623</f>
        <v>56.565506081662768</v>
      </c>
      <c r="AS623" s="6">
        <f>[1]节奏总纲!BE623</f>
        <v>61.29166316633853</v>
      </c>
    </row>
    <row r="624" spans="17:45" x14ac:dyDescent="0.2">
      <c r="Q624" s="6">
        <v>621</v>
      </c>
      <c r="R624" s="6">
        <f>[1]节奏总纲!AD624</f>
        <v>92.802286929520207</v>
      </c>
      <c r="S624" s="6">
        <f>[1]节奏总纲!AE624</f>
        <v>95.066260894817461</v>
      </c>
      <c r="T624" s="6">
        <f>[1]节奏总纲!AF624</f>
        <v>98.175583563939341</v>
      </c>
      <c r="U624" s="6">
        <f>[1]节奏总纲!AG624</f>
        <v>103.04312567763559</v>
      </c>
      <c r="V624" s="6">
        <f>[1]节奏总纲!AH624</f>
        <v>111.94607693532663</v>
      </c>
      <c r="AN624" s="6">
        <v>621</v>
      </c>
      <c r="AO624" s="6">
        <f>[1]节奏总纲!BA624</f>
        <v>50.350797662509748</v>
      </c>
      <c r="AP624" s="6">
        <f>[1]节奏总纲!BB624</f>
        <v>51.874276721203231</v>
      </c>
      <c r="AQ624" s="6">
        <f>[1]节奏总纲!BC624</f>
        <v>53.826140877500002</v>
      </c>
      <c r="AR624" s="6">
        <f>[1]节奏总纲!BD624</f>
        <v>56.576609956354318</v>
      </c>
      <c r="AS624" s="6">
        <f>[1]节奏总纲!BE624</f>
        <v>61.30235174225998</v>
      </c>
    </row>
    <row r="625" spans="17:45" x14ac:dyDescent="0.2">
      <c r="Q625" s="6">
        <v>622</v>
      </c>
      <c r="R625" s="6">
        <f>[1]节奏总纲!AD625</f>
        <v>92.825976661196137</v>
      </c>
      <c r="S625" s="6">
        <f>[1]节奏总纲!AE625</f>
        <v>95.089582516762022</v>
      </c>
      <c r="T625" s="6">
        <f>[1]节奏总纲!AF625</f>
        <v>98.197480860873384</v>
      </c>
      <c r="U625" s="6">
        <f>[1]节奏总纲!AG625</f>
        <v>103.0648251086311</v>
      </c>
      <c r="V625" s="6">
        <f>[1]节奏总纲!AH625</f>
        <v>111.97108100849312</v>
      </c>
      <c r="AN625" s="6">
        <v>622</v>
      </c>
      <c r="AO625" s="6">
        <f>[1]节奏总纲!BA625</f>
        <v>50.361500871129422</v>
      </c>
      <c r="AP625" s="6">
        <f>[1]节奏总纲!BB625</f>
        <v>51.885829605162655</v>
      </c>
      <c r="AQ625" s="6">
        <f>[1]节奏总纲!BC625</f>
        <v>53.837628968511162</v>
      </c>
      <c r="AR625" s="6">
        <f>[1]节奏总纲!BD625</f>
        <v>56.587713831045875</v>
      </c>
      <c r="AS625" s="6">
        <f>[1]节奏总纲!BE625</f>
        <v>61.313040318181422</v>
      </c>
    </row>
    <row r="626" spans="17:45" x14ac:dyDescent="0.2">
      <c r="Q626" s="6">
        <v>623</v>
      </c>
      <c r="R626" s="6">
        <f>[1]节奏总纲!AD626</f>
        <v>92.849666392872081</v>
      </c>
      <c r="S626" s="6">
        <f>[1]节奏总纲!AE626</f>
        <v>95.112904138706568</v>
      </c>
      <c r="T626" s="6">
        <f>[1]节奏总纲!AF626</f>
        <v>98.219378157807427</v>
      </c>
      <c r="U626" s="6">
        <f>[1]节奏总纲!AG626</f>
        <v>103.08652453962659</v>
      </c>
      <c r="V626" s="6">
        <f>[1]节奏总纲!AH626</f>
        <v>111.99608508165959</v>
      </c>
      <c r="AN626" s="6">
        <v>623</v>
      </c>
      <c r="AO626" s="6">
        <f>[1]节奏总纲!BA626</f>
        <v>50.372204079749096</v>
      </c>
      <c r="AP626" s="6">
        <f>[1]节奏总纲!BB626</f>
        <v>51.89738248912208</v>
      </c>
      <c r="AQ626" s="6">
        <f>[1]节奏总纲!BC626</f>
        <v>53.849117059522321</v>
      </c>
      <c r="AR626" s="6">
        <f>[1]节奏总纲!BD626</f>
        <v>56.598817705737432</v>
      </c>
      <c r="AS626" s="6">
        <f>[1]节奏总纲!BE626</f>
        <v>61.323728894102871</v>
      </c>
    </row>
    <row r="627" spans="17:45" x14ac:dyDescent="0.2">
      <c r="Q627" s="6">
        <v>624</v>
      </c>
      <c r="R627" s="6">
        <f>[1]节奏总纲!AD627</f>
        <v>92.87335612454801</v>
      </c>
      <c r="S627" s="6">
        <f>[1]节奏总纲!AE627</f>
        <v>95.136225760651129</v>
      </c>
      <c r="T627" s="6">
        <f>[1]节奏总纲!AF627</f>
        <v>98.241275454741469</v>
      </c>
      <c r="U627" s="6">
        <f>[1]节奏总纲!AG627</f>
        <v>103.10822397062211</v>
      </c>
      <c r="V627" s="6">
        <f>[1]节奏总纲!AH627</f>
        <v>112.01985623175406</v>
      </c>
      <c r="AN627" s="6">
        <v>624</v>
      </c>
      <c r="AO627" s="6">
        <f>[1]节奏总纲!BA627</f>
        <v>50.38290728836877</v>
      </c>
      <c r="AP627" s="6">
        <f>[1]节奏总纲!BB627</f>
        <v>51.908935373081505</v>
      </c>
      <c r="AQ627" s="6">
        <f>[1]节奏总纲!BC627</f>
        <v>53.860605150533488</v>
      </c>
      <c r="AR627" s="6">
        <f>[1]节奏总纲!BD627</f>
        <v>56.609921580428981</v>
      </c>
      <c r="AS627" s="6">
        <f>[1]节奏总纲!BE627</f>
        <v>61.33441747002432</v>
      </c>
    </row>
    <row r="628" spans="17:45" x14ac:dyDescent="0.2">
      <c r="Q628" s="6">
        <v>625</v>
      </c>
      <c r="R628" s="6">
        <f>[1]节奏总纲!AD628</f>
        <v>92.897045856223954</v>
      </c>
      <c r="S628" s="6">
        <f>[1]节奏总纲!AE628</f>
        <v>95.15954738259569</v>
      </c>
      <c r="T628" s="6">
        <f>[1]节奏总纲!AF628</f>
        <v>98.263172751675512</v>
      </c>
      <c r="U628" s="6">
        <f>[1]节奏总纲!AG628</f>
        <v>103.1299234016176</v>
      </c>
      <c r="V628" s="6">
        <f>[1]节奏总纲!AH628</f>
        <v>112.04339850623988</v>
      </c>
      <c r="AN628" s="6">
        <v>625</v>
      </c>
      <c r="AO628" s="6">
        <f>[1]节奏总纲!BA628</f>
        <v>50.393610496988437</v>
      </c>
      <c r="AP628" s="6">
        <f>[1]节奏总纲!BB628</f>
        <v>51.920488257040923</v>
      </c>
      <c r="AQ628" s="6">
        <f>[1]节奏总纲!BC628</f>
        <v>53.872093241544647</v>
      </c>
      <c r="AR628" s="6">
        <f>[1]节奏总纲!BD628</f>
        <v>56.621025455120538</v>
      </c>
      <c r="AS628" s="6">
        <f>[1]节奏总纲!BE628</f>
        <v>61.345106045945762</v>
      </c>
    </row>
    <row r="629" spans="17:45" x14ac:dyDescent="0.2">
      <c r="Q629" s="6">
        <v>626</v>
      </c>
      <c r="R629" s="6">
        <f>[1]节奏总纲!AD629</f>
        <v>92.920735587899898</v>
      </c>
      <c r="S629" s="6">
        <f>[1]节奏总纲!AE629</f>
        <v>95.182869004540251</v>
      </c>
      <c r="T629" s="6">
        <f>[1]节奏总纲!AF629</f>
        <v>98.285070048609555</v>
      </c>
      <c r="U629" s="6">
        <f>[1]节奏总纲!AG629</f>
        <v>103.15162283261311</v>
      </c>
      <c r="V629" s="6">
        <f>[1]节奏总纲!AH629</f>
        <v>112.0669407807257</v>
      </c>
      <c r="AN629" s="6">
        <v>626</v>
      </c>
      <c r="AO629" s="6">
        <f>[1]节奏总纲!BA629</f>
        <v>50.404313705608111</v>
      </c>
      <c r="AP629" s="6">
        <f>[1]节奏总纲!BB629</f>
        <v>51.932041141000347</v>
      </c>
      <c r="AQ629" s="6">
        <f>[1]节奏总纲!BC629</f>
        <v>53.883581332555814</v>
      </c>
      <c r="AR629" s="6">
        <f>[1]节奏总纲!BD629</f>
        <v>56.632129329812095</v>
      </c>
      <c r="AS629" s="6">
        <f>[1]节奏总纲!BE629</f>
        <v>61.355794621867211</v>
      </c>
    </row>
    <row r="630" spans="17:45" x14ac:dyDescent="0.2">
      <c r="Q630" s="6">
        <v>627</v>
      </c>
      <c r="R630" s="6">
        <f>[1]节奏总纲!AD630</f>
        <v>92.944425319575828</v>
      </c>
      <c r="S630" s="6">
        <f>[1]节奏总纲!AE630</f>
        <v>95.206190626484812</v>
      </c>
      <c r="T630" s="6">
        <f>[1]节奏总纲!AF630</f>
        <v>98.306967345543598</v>
      </c>
      <c r="U630" s="6">
        <f>[1]节奏总纲!AG630</f>
        <v>103.17332226360861</v>
      </c>
      <c r="V630" s="6">
        <f>[1]节奏总纲!AH630</f>
        <v>112.09048305521152</v>
      </c>
      <c r="AN630" s="6">
        <v>627</v>
      </c>
      <c r="AO630" s="6">
        <f>[1]节奏总纲!BA630</f>
        <v>50.415016914227785</v>
      </c>
      <c r="AP630" s="6">
        <f>[1]节奏总纲!BB630</f>
        <v>51.943594024959772</v>
      </c>
      <c r="AQ630" s="6">
        <f>[1]节奏总纲!BC630</f>
        <v>53.895069423566973</v>
      </c>
      <c r="AR630" s="6">
        <f>[1]节奏总纲!BD630</f>
        <v>56.643233204503645</v>
      </c>
      <c r="AS630" s="6">
        <f>[1]节奏总纲!BE630</f>
        <v>61.366483197788654</v>
      </c>
    </row>
    <row r="631" spans="17:45" x14ac:dyDescent="0.2">
      <c r="Q631" s="6">
        <v>628</v>
      </c>
      <c r="R631" s="6">
        <f>[1]节奏总纲!AD631</f>
        <v>92.968115051251772</v>
      </c>
      <c r="S631" s="6">
        <f>[1]节奏总纲!AE631</f>
        <v>95.229512248429359</v>
      </c>
      <c r="T631" s="6">
        <f>[1]节奏总纲!AF631</f>
        <v>98.32886464247764</v>
      </c>
      <c r="U631" s="6">
        <f>[1]节奏总纲!AG631</f>
        <v>103.19502169460412</v>
      </c>
      <c r="V631" s="6">
        <f>[1]节奏总纲!AH631</f>
        <v>112.11402532969736</v>
      </c>
      <c r="AN631" s="6">
        <v>628</v>
      </c>
      <c r="AO631" s="6">
        <f>[1]节奏总纲!BA631</f>
        <v>50.425720122847459</v>
      </c>
      <c r="AP631" s="6">
        <f>[1]节奏总纲!BB631</f>
        <v>51.955146908919197</v>
      </c>
      <c r="AQ631" s="6">
        <f>[1]节奏总纲!BC631</f>
        <v>53.906557514578139</v>
      </c>
      <c r="AR631" s="6">
        <f>[1]节奏总纲!BD631</f>
        <v>56.654337079195201</v>
      </c>
      <c r="AS631" s="6">
        <f>[1]节奏总纲!BE631</f>
        <v>61.377171773710103</v>
      </c>
    </row>
    <row r="632" spans="17:45" x14ac:dyDescent="0.2">
      <c r="Q632" s="6">
        <v>629</v>
      </c>
      <c r="R632" s="6">
        <f>[1]节奏总纲!AD632</f>
        <v>92.991804782927701</v>
      </c>
      <c r="S632" s="6">
        <f>[1]节奏总纲!AE632</f>
        <v>95.252833870373919</v>
      </c>
      <c r="T632" s="6">
        <f>[1]节奏总纲!AF632</f>
        <v>98.350761939411683</v>
      </c>
      <c r="U632" s="6">
        <f>[1]节奏总纲!AG632</f>
        <v>103.21672112559963</v>
      </c>
      <c r="V632" s="6">
        <f>[1]节奏总纲!AH632</f>
        <v>112.13756760418318</v>
      </c>
      <c r="AN632" s="6">
        <v>629</v>
      </c>
      <c r="AO632" s="6">
        <f>[1]节奏总纲!BA632</f>
        <v>50.436423331467125</v>
      </c>
      <c r="AP632" s="6">
        <f>[1]节奏总纲!BB632</f>
        <v>51.966699792878615</v>
      </c>
      <c r="AQ632" s="6">
        <f>[1]节奏总纲!BC632</f>
        <v>53.918045605589299</v>
      </c>
      <c r="AR632" s="6">
        <f>[1]节奏总纲!BD632</f>
        <v>56.665440953886751</v>
      </c>
      <c r="AS632" s="6">
        <f>[1]节奏总纲!BE632</f>
        <v>61.387860349631545</v>
      </c>
    </row>
    <row r="633" spans="17:45" x14ac:dyDescent="0.2">
      <c r="Q633" s="6">
        <v>630</v>
      </c>
      <c r="R633" s="6">
        <f>[1]节奏总纲!AD633</f>
        <v>93.014456893313053</v>
      </c>
      <c r="S633" s="6">
        <f>[1]节奏总纲!AE633</f>
        <v>95.27615549231848</v>
      </c>
      <c r="T633" s="6">
        <f>[1]节奏总纲!AF633</f>
        <v>98.372659236345726</v>
      </c>
      <c r="U633" s="6">
        <f>[1]节奏总纲!AG633</f>
        <v>103.23842055659513</v>
      </c>
      <c r="V633" s="6">
        <f>[1]节奏总纲!AH633</f>
        <v>112.161109878669</v>
      </c>
      <c r="AN633" s="6">
        <v>630</v>
      </c>
      <c r="AO633" s="6">
        <f>[1]节奏总纲!BA633</f>
        <v>50.447126540086799</v>
      </c>
      <c r="AP633" s="6">
        <f>[1]节奏总纲!BB633</f>
        <v>51.978252676838039</v>
      </c>
      <c r="AQ633" s="6">
        <f>[1]节奏总纲!BC633</f>
        <v>53.929533696600465</v>
      </c>
      <c r="AR633" s="6">
        <f>[1]节奏总纲!BD633</f>
        <v>56.676544828578308</v>
      </c>
      <c r="AS633" s="6">
        <f>[1]节奏总纲!BE633</f>
        <v>61.398548925552994</v>
      </c>
    </row>
    <row r="634" spans="17:45" x14ac:dyDescent="0.2">
      <c r="Q634" s="6">
        <v>631</v>
      </c>
      <c r="R634" s="6">
        <f>[1]节奏总纲!AD634</f>
        <v>93.036560194527354</v>
      </c>
      <c r="S634" s="6">
        <f>[1]节奏总纲!AE634</f>
        <v>95.299477114263041</v>
      </c>
      <c r="T634" s="6">
        <f>[1]节奏总纲!AF634</f>
        <v>98.394556533279768</v>
      </c>
      <c r="U634" s="6">
        <f>[1]节奏总纲!AG634</f>
        <v>103.26011998759064</v>
      </c>
      <c r="V634" s="6">
        <f>[1]节奏总纲!AH634</f>
        <v>112.18465215315481</v>
      </c>
      <c r="AN634" s="6">
        <v>631</v>
      </c>
      <c r="AO634" s="6">
        <f>[1]节奏总纲!BA634</f>
        <v>50.457829748706473</v>
      </c>
      <c r="AP634" s="6">
        <f>[1]节奏总纲!BB634</f>
        <v>51.989805560797464</v>
      </c>
      <c r="AQ634" s="6">
        <f>[1]节奏总纲!BC634</f>
        <v>53.941021787611625</v>
      </c>
      <c r="AR634" s="6">
        <f>[1]节奏总纲!BD634</f>
        <v>56.687648703269865</v>
      </c>
      <c r="AS634" s="6">
        <f>[1]节奏总纲!BE634</f>
        <v>61.409237501474436</v>
      </c>
    </row>
    <row r="635" spans="17:45" x14ac:dyDescent="0.2">
      <c r="Q635" s="6">
        <v>632</v>
      </c>
      <c r="R635" s="6">
        <f>[1]节奏总纲!AD635</f>
        <v>93.058663495741655</v>
      </c>
      <c r="S635" s="6">
        <f>[1]节奏总纲!AE635</f>
        <v>95.322798736207602</v>
      </c>
      <c r="T635" s="6">
        <f>[1]节奏总纲!AF635</f>
        <v>98.416453830213811</v>
      </c>
      <c r="U635" s="6">
        <f>[1]节奏总纲!AG635</f>
        <v>103.28181941858614</v>
      </c>
      <c r="V635" s="6">
        <f>[1]节奏总纲!AH635</f>
        <v>112.20819442764063</v>
      </c>
      <c r="AN635" s="6">
        <v>632</v>
      </c>
      <c r="AO635" s="6">
        <f>[1]节奏总纲!BA635</f>
        <v>50.468532957326147</v>
      </c>
      <c r="AP635" s="6">
        <f>[1]节奏总纲!BB635</f>
        <v>52.001173105835825</v>
      </c>
      <c r="AQ635" s="6">
        <f>[1]节奏总纲!BC635</f>
        <v>53.952509878622791</v>
      </c>
      <c r="AR635" s="6">
        <f>[1]节奏总纲!BD635</f>
        <v>56.698752577961415</v>
      </c>
      <c r="AS635" s="6">
        <f>[1]节奏总纲!BE635</f>
        <v>61.419926077395885</v>
      </c>
    </row>
    <row r="636" spans="17:45" x14ac:dyDescent="0.2">
      <c r="Q636" s="6">
        <v>633</v>
      </c>
      <c r="R636" s="6">
        <f>[1]节奏总纲!AD636</f>
        <v>93.080766796955956</v>
      </c>
      <c r="S636" s="6">
        <f>[1]节奏总纲!AE636</f>
        <v>95.346120358152149</v>
      </c>
      <c r="T636" s="6">
        <f>[1]节奏总纲!AF636</f>
        <v>98.438351127147854</v>
      </c>
      <c r="U636" s="6">
        <f>[1]节奏总纲!AG636</f>
        <v>103.30351884958165</v>
      </c>
      <c r="V636" s="6">
        <f>[1]节奏总纲!AH636</f>
        <v>112.23173670212647</v>
      </c>
      <c r="AN636" s="6">
        <v>633</v>
      </c>
      <c r="AO636" s="6">
        <f>[1]节奏总纲!BA636</f>
        <v>50.479236165945814</v>
      </c>
      <c r="AP636" s="6">
        <f>[1]节奏总纲!BB636</f>
        <v>52.01114977623385</v>
      </c>
      <c r="AQ636" s="6">
        <f>[1]节奏总纲!BC636</f>
        <v>53.963997969633951</v>
      </c>
      <c r="AR636" s="6">
        <f>[1]节奏总纲!BD636</f>
        <v>56.709856452652971</v>
      </c>
      <c r="AS636" s="6">
        <f>[1]节奏总纲!BE636</f>
        <v>61.430614653317335</v>
      </c>
    </row>
    <row r="637" spans="17:45" x14ac:dyDescent="0.2">
      <c r="Q637" s="6">
        <v>634</v>
      </c>
      <c r="R637" s="6">
        <f>[1]节奏总纲!AD637</f>
        <v>93.102870098170257</v>
      </c>
      <c r="S637" s="6">
        <f>[1]节奏总纲!AE637</f>
        <v>95.36944198009671</v>
      </c>
      <c r="T637" s="6">
        <f>[1]节奏总纲!AF637</f>
        <v>98.460248424081897</v>
      </c>
      <c r="U637" s="6">
        <f>[1]节奏总纲!AG637</f>
        <v>103.32521828057715</v>
      </c>
      <c r="V637" s="6">
        <f>[1]节奏总纲!AH637</f>
        <v>112.25527897661229</v>
      </c>
      <c r="AN637" s="6">
        <v>634</v>
      </c>
      <c r="AO637" s="6">
        <f>[1]节奏总纲!BA637</f>
        <v>50.489939374565488</v>
      </c>
      <c r="AP637" s="6">
        <f>[1]节奏总纲!BB637</f>
        <v>52.021126446631868</v>
      </c>
      <c r="AQ637" s="6">
        <f>[1]节奏总纲!BC637</f>
        <v>53.975486060645117</v>
      </c>
      <c r="AR637" s="6">
        <f>[1]节奏总纲!BD637</f>
        <v>56.720960327344528</v>
      </c>
      <c r="AS637" s="6">
        <f>[1]节奏总纲!BE637</f>
        <v>61.441303229238777</v>
      </c>
    </row>
    <row r="638" spans="17:45" x14ac:dyDescent="0.2">
      <c r="Q638" s="6">
        <v>635</v>
      </c>
      <c r="R638" s="6">
        <f>[1]节奏总纲!AD638</f>
        <v>93.124973399384572</v>
      </c>
      <c r="S638" s="6">
        <f>[1]节奏总纲!AE638</f>
        <v>95.392763602041271</v>
      </c>
      <c r="T638" s="6">
        <f>[1]节奏总纲!AF638</f>
        <v>98.482145721015939</v>
      </c>
      <c r="U638" s="6">
        <f>[1]节奏总纲!AG638</f>
        <v>103.34691771157266</v>
      </c>
      <c r="V638" s="6">
        <f>[1]节奏总纲!AH638</f>
        <v>112.27882125109811</v>
      </c>
      <c r="AN638" s="6">
        <v>635</v>
      </c>
      <c r="AO638" s="6">
        <f>[1]节奏总纲!BA638</f>
        <v>50.500642583185162</v>
      </c>
      <c r="AP638" s="6">
        <f>[1]节奏总纲!BB638</f>
        <v>52.031103117029893</v>
      </c>
      <c r="AQ638" s="6">
        <f>[1]节奏总纲!BC638</f>
        <v>53.986974151656277</v>
      </c>
      <c r="AR638" s="6">
        <f>[1]节奏总纲!BD638</f>
        <v>56.732064202036078</v>
      </c>
      <c r="AS638" s="6">
        <f>[1]节奏总纲!BE638</f>
        <v>61.451991805160226</v>
      </c>
    </row>
    <row r="639" spans="17:45" x14ac:dyDescent="0.2">
      <c r="Q639" s="6">
        <v>636</v>
      </c>
      <c r="R639" s="6">
        <f>[1]节奏总纲!AD639</f>
        <v>93.147076700598873</v>
      </c>
      <c r="S639" s="6">
        <f>[1]节奏总纲!AE639</f>
        <v>95.416085223985831</v>
      </c>
      <c r="T639" s="6">
        <f>[1]节奏总纲!AF639</f>
        <v>98.504043017949982</v>
      </c>
      <c r="U639" s="6">
        <f>[1]节奏总纲!AG639</f>
        <v>103.36861714256817</v>
      </c>
      <c r="V639" s="6">
        <f>[1]节奏总纲!AH639</f>
        <v>112.30236352558393</v>
      </c>
      <c r="AN639" s="6">
        <v>636</v>
      </c>
      <c r="AO639" s="6">
        <f>[1]节奏总纲!BA639</f>
        <v>50.511345791804835</v>
      </c>
      <c r="AP639" s="6">
        <f>[1]节奏总纲!BB639</f>
        <v>52.041079787427918</v>
      </c>
      <c r="AQ639" s="6">
        <f>[1]节奏总纲!BC639</f>
        <v>53.998462242667443</v>
      </c>
      <c r="AR639" s="6">
        <f>[1]节奏总纲!BD639</f>
        <v>56.743168076727635</v>
      </c>
      <c r="AS639" s="6">
        <f>[1]节奏总纲!BE639</f>
        <v>61.462680381081668</v>
      </c>
    </row>
    <row r="640" spans="17:45" x14ac:dyDescent="0.2">
      <c r="Q640" s="6">
        <v>637</v>
      </c>
      <c r="R640" s="6">
        <f>[1]节奏总纲!AD640</f>
        <v>93.169180001813174</v>
      </c>
      <c r="S640" s="6">
        <f>[1]节奏总纲!AE640</f>
        <v>95.439406845930392</v>
      </c>
      <c r="T640" s="6">
        <f>[1]节奏总纲!AF640</f>
        <v>98.525940314884025</v>
      </c>
      <c r="U640" s="6">
        <f>[1]节奏总纲!AG640</f>
        <v>103.39031657356367</v>
      </c>
      <c r="V640" s="6">
        <f>[1]节奏总纲!AH640</f>
        <v>112.32590580006975</v>
      </c>
      <c r="AN640" s="6">
        <v>637</v>
      </c>
      <c r="AO640" s="6">
        <f>[1]节奏总纲!BA640</f>
        <v>50.522049000424502</v>
      </c>
      <c r="AP640" s="6">
        <f>[1]节奏总纲!BB640</f>
        <v>52.051056457825943</v>
      </c>
      <c r="AQ640" s="6">
        <f>[1]节奏总纲!BC640</f>
        <v>54.00859387337487</v>
      </c>
      <c r="AR640" s="6">
        <f>[1]节奏总纲!BD640</f>
        <v>56.754271951419184</v>
      </c>
      <c r="AS640" s="6">
        <f>[1]节奏总纲!BE640</f>
        <v>61.473368957003117</v>
      </c>
    </row>
    <row r="641" spans="17:45" x14ac:dyDescent="0.2">
      <c r="Q641" s="6">
        <v>638</v>
      </c>
      <c r="R641" s="6">
        <f>[1]节奏总纲!AD641</f>
        <v>93.191283303027475</v>
      </c>
      <c r="S641" s="6">
        <f>[1]节奏总纲!AE641</f>
        <v>95.462728467874939</v>
      </c>
      <c r="T641" s="6">
        <f>[1]节奏总纲!AF641</f>
        <v>98.547837611818068</v>
      </c>
      <c r="U641" s="6">
        <f>[1]节奏总纲!AG641</f>
        <v>103.41201600455918</v>
      </c>
      <c r="V641" s="6">
        <f>[1]节奏总纲!AH641</f>
        <v>112.34944807455558</v>
      </c>
      <c r="AN641" s="6">
        <v>638</v>
      </c>
      <c r="AO641" s="6">
        <f>[1]节奏总纲!BA641</f>
        <v>50.532752209044176</v>
      </c>
      <c r="AP641" s="6">
        <f>[1]节奏总纲!BB641</f>
        <v>52.061033128223968</v>
      </c>
      <c r="AQ641" s="6">
        <f>[1]节奏总纲!BC641</f>
        <v>54.018515872240215</v>
      </c>
      <c r="AR641" s="6">
        <f>[1]节奏总纲!BD641</f>
        <v>56.765375826110741</v>
      </c>
      <c r="AS641" s="6">
        <f>[1]节奏总纲!BE641</f>
        <v>61.48405753292456</v>
      </c>
    </row>
    <row r="642" spans="17:45" x14ac:dyDescent="0.2">
      <c r="Q642" s="6">
        <v>639</v>
      </c>
      <c r="R642" s="6">
        <f>[1]节奏总纲!AD642</f>
        <v>93.213386604241791</v>
      </c>
      <c r="S642" s="6">
        <f>[1]节奏总纲!AE642</f>
        <v>95.4860500898195</v>
      </c>
      <c r="T642" s="6">
        <f>[1]节奏总纲!AF642</f>
        <v>98.56973490875211</v>
      </c>
      <c r="U642" s="6">
        <f>[1]节奏总纲!AG642</f>
        <v>103.43371543555467</v>
      </c>
      <c r="V642" s="6">
        <f>[1]节奏总纲!AH642</f>
        <v>112.3729903490414</v>
      </c>
      <c r="AN642" s="6">
        <v>639</v>
      </c>
      <c r="AO642" s="6">
        <f>[1]节奏总纲!BA642</f>
        <v>50.54345541766385</v>
      </c>
      <c r="AP642" s="6">
        <f>[1]节奏总纲!BB642</f>
        <v>52.071009798621986</v>
      </c>
      <c r="AQ642" s="6">
        <f>[1]节奏总纲!BC642</f>
        <v>54.028437871105552</v>
      </c>
      <c r="AR642" s="6">
        <f>[1]节奏总纲!BD642</f>
        <v>56.776479700802298</v>
      </c>
      <c r="AS642" s="6">
        <f>[1]节奏总纲!BE642</f>
        <v>61.494746108846009</v>
      </c>
    </row>
    <row r="643" spans="17:45" x14ac:dyDescent="0.2">
      <c r="Q643" s="6">
        <v>640</v>
      </c>
      <c r="R643" s="6">
        <f>[1]节奏总纲!AD643</f>
        <v>93.235489905456092</v>
      </c>
      <c r="S643" s="6">
        <f>[1]节奏总纲!AE643</f>
        <v>95.509371711764061</v>
      </c>
      <c r="T643" s="6">
        <f>[1]节奏总纲!AF643</f>
        <v>98.591632205686153</v>
      </c>
      <c r="U643" s="6">
        <f>[1]节奏总纲!AG643</f>
        <v>103.45541486655019</v>
      </c>
      <c r="V643" s="6">
        <f>[1]节奏总纲!AH643</f>
        <v>112.39653262352722</v>
      </c>
      <c r="AN643" s="6">
        <v>640</v>
      </c>
      <c r="AO643" s="6">
        <f>[1]节奏总纲!BA643</f>
        <v>50.554158626283524</v>
      </c>
      <c r="AP643" s="6">
        <f>[1]节奏总纲!BB643</f>
        <v>52.080986469020011</v>
      </c>
      <c r="AQ643" s="6">
        <f>[1]节奏总纲!BC643</f>
        <v>54.038359869970897</v>
      </c>
      <c r="AR643" s="6">
        <f>[1]节奏总纲!BD643</f>
        <v>56.787583575493848</v>
      </c>
      <c r="AS643" s="6">
        <f>[1]节奏总纲!BE643</f>
        <v>61.505434684767451</v>
      </c>
    </row>
    <row r="644" spans="17:45" x14ac:dyDescent="0.2">
      <c r="Q644" s="6">
        <v>641</v>
      </c>
      <c r="R644" s="6">
        <f>[1]节奏总纲!AD644</f>
        <v>93.257593206670393</v>
      </c>
      <c r="S644" s="6">
        <f>[1]节奏总纲!AE644</f>
        <v>95.532693333708622</v>
      </c>
      <c r="T644" s="6">
        <f>[1]节奏总纲!AF644</f>
        <v>98.613529502620196</v>
      </c>
      <c r="U644" s="6">
        <f>[1]节奏总纲!AG644</f>
        <v>103.47711429754568</v>
      </c>
      <c r="V644" s="6">
        <f>[1]节奏总纲!AH644</f>
        <v>112.42007489801304</v>
      </c>
      <c r="AN644" s="6">
        <v>641</v>
      </c>
      <c r="AO644" s="6">
        <f>[1]节奏总纲!BA644</f>
        <v>50.564861834903191</v>
      </c>
      <c r="AP644" s="6">
        <f>[1]节奏总纲!BB644</f>
        <v>52.090963139418037</v>
      </c>
      <c r="AQ644" s="6">
        <f>[1]节奏总纲!BC644</f>
        <v>54.048281868836241</v>
      </c>
      <c r="AR644" s="6">
        <f>[1]节奏总纲!BD644</f>
        <v>56.798687450185405</v>
      </c>
      <c r="AS644" s="6">
        <f>[1]节奏总纲!BE644</f>
        <v>61.5161232606889</v>
      </c>
    </row>
    <row r="645" spans="17:45" x14ac:dyDescent="0.2">
      <c r="Q645" s="6">
        <v>642</v>
      </c>
      <c r="R645" s="6">
        <f>[1]节奏总纲!AD645</f>
        <v>93.279696507884694</v>
      </c>
      <c r="S645" s="6">
        <f>[1]节奏总纲!AE645</f>
        <v>95.556014955653183</v>
      </c>
      <c r="T645" s="6">
        <f>[1]节奏总纲!AF645</f>
        <v>98.635426799554239</v>
      </c>
      <c r="U645" s="6">
        <f>[1]节奏总纲!AG645</f>
        <v>103.49881372854119</v>
      </c>
      <c r="V645" s="6">
        <f>[1]节奏总纲!AH645</f>
        <v>112.44361717249886</v>
      </c>
      <c r="AN645" s="6">
        <v>642</v>
      </c>
      <c r="AO645" s="6">
        <f>[1]节奏总纲!BA645</f>
        <v>50.575565043522865</v>
      </c>
      <c r="AP645" s="6">
        <f>[1]节奏总纲!BB645</f>
        <v>52.100939809816062</v>
      </c>
      <c r="AQ645" s="6">
        <f>[1]节奏总纲!BC645</f>
        <v>54.058203867701586</v>
      </c>
      <c r="AR645" s="6">
        <f>[1]节奏总纲!BD645</f>
        <v>56.809791324876961</v>
      </c>
      <c r="AS645" s="6">
        <f>[1]节奏总纲!BE645</f>
        <v>61.526811836610342</v>
      </c>
    </row>
    <row r="646" spans="17:45" x14ac:dyDescent="0.2">
      <c r="Q646" s="6">
        <v>643</v>
      </c>
      <c r="R646" s="6">
        <f>[1]节奏总纲!AD646</f>
        <v>93.301799809098995</v>
      </c>
      <c r="S646" s="6">
        <f>[1]节奏总纲!AE646</f>
        <v>95.579336577597729</v>
      </c>
      <c r="T646" s="6">
        <f>[1]节奏总纲!AF646</f>
        <v>98.657324096488281</v>
      </c>
      <c r="U646" s="6">
        <f>[1]节奏总纲!AG646</f>
        <v>103.52051315953669</v>
      </c>
      <c r="V646" s="6">
        <f>[1]节奏总纲!AH646</f>
        <v>112.4671594469847</v>
      </c>
      <c r="AN646" s="6">
        <v>643</v>
      </c>
      <c r="AO646" s="6">
        <f>[1]节奏总纲!BA646</f>
        <v>50.586268252142538</v>
      </c>
      <c r="AP646" s="6">
        <f>[1]节奏总纲!BB646</f>
        <v>52.110916480214087</v>
      </c>
      <c r="AQ646" s="6">
        <f>[1]节奏总纲!BC646</f>
        <v>54.06812586656693</v>
      </c>
      <c r="AR646" s="6">
        <f>[1]节奏总纲!BD646</f>
        <v>56.820895199568511</v>
      </c>
      <c r="AS646" s="6">
        <f>[1]节奏总纲!BE646</f>
        <v>61.537500412531791</v>
      </c>
    </row>
    <row r="647" spans="17:45" x14ac:dyDescent="0.2">
      <c r="Q647" s="6">
        <v>644</v>
      </c>
      <c r="R647" s="6">
        <f>[1]节奏总纲!AD647</f>
        <v>93.32390311031331</v>
      </c>
      <c r="S647" s="6">
        <f>[1]节奏总纲!AE647</f>
        <v>95.60265819954229</v>
      </c>
      <c r="T647" s="6">
        <f>[1]节奏总纲!AF647</f>
        <v>98.679221393422324</v>
      </c>
      <c r="U647" s="6">
        <f>[1]节奏总纲!AG647</f>
        <v>103.5422125905322</v>
      </c>
      <c r="V647" s="6">
        <f>[1]节奏总纲!AH647</f>
        <v>112.49070172147051</v>
      </c>
      <c r="AN647" s="6">
        <v>644</v>
      </c>
      <c r="AO647" s="6">
        <f>[1]节奏总纲!BA647</f>
        <v>50.596971460762205</v>
      </c>
      <c r="AP647" s="6">
        <f>[1]节奏总纲!BB647</f>
        <v>52.120893150612112</v>
      </c>
      <c r="AQ647" s="6">
        <f>[1]节奏总纲!BC647</f>
        <v>54.078047865432275</v>
      </c>
      <c r="AR647" s="6">
        <f>[1]节奏总纲!BD647</f>
        <v>56.831999074260068</v>
      </c>
      <c r="AS647" s="6">
        <f>[1]节奏总纲!BE647</f>
        <v>61.548188988453241</v>
      </c>
    </row>
    <row r="648" spans="17:45" x14ac:dyDescent="0.2">
      <c r="Q648" s="6">
        <v>645</v>
      </c>
      <c r="R648" s="6">
        <f>[1]节奏总纲!AD648</f>
        <v>93.346006411527611</v>
      </c>
      <c r="S648" s="6">
        <f>[1]节奏总纲!AE648</f>
        <v>95.625979821486851</v>
      </c>
      <c r="T648" s="6">
        <f>[1]节奏总纲!AF648</f>
        <v>98.701118690356367</v>
      </c>
      <c r="U648" s="6">
        <f>[1]节奏总纲!AG648</f>
        <v>103.56391202152771</v>
      </c>
      <c r="V648" s="6">
        <f>[1]节奏总纲!AH648</f>
        <v>112.51424399595633</v>
      </c>
      <c r="AN648" s="6">
        <v>645</v>
      </c>
      <c r="AO648" s="6">
        <f>[1]节奏总纲!BA648</f>
        <v>50.607674669381879</v>
      </c>
      <c r="AP648" s="6">
        <f>[1]节奏总纲!BB648</f>
        <v>52.13086982101013</v>
      </c>
      <c r="AQ648" s="6">
        <f>[1]节奏总纲!BC648</f>
        <v>54.087969864297619</v>
      </c>
      <c r="AR648" s="6">
        <f>[1]节奏总纲!BD648</f>
        <v>56.843102948951618</v>
      </c>
      <c r="AS648" s="6">
        <f>[1]节奏总纲!BE648</f>
        <v>61.558877564374683</v>
      </c>
    </row>
    <row r="649" spans="17:45" x14ac:dyDescent="0.2">
      <c r="Q649" s="6">
        <v>646</v>
      </c>
      <c r="R649" s="6">
        <f>[1]节奏总纲!AD649</f>
        <v>93.368109712741912</v>
      </c>
      <c r="S649" s="6">
        <f>[1]节奏总纲!AE649</f>
        <v>95.649301443431412</v>
      </c>
      <c r="T649" s="6">
        <f>[1]节奏总纲!AF649</f>
        <v>98.72301598729041</v>
      </c>
      <c r="U649" s="6">
        <f>[1]节奏总纲!AG649</f>
        <v>103.58561145252321</v>
      </c>
      <c r="V649" s="6">
        <f>[1]节奏总纲!AH649</f>
        <v>112.53778627044215</v>
      </c>
      <c r="AN649" s="6">
        <v>646</v>
      </c>
      <c r="AO649" s="6">
        <f>[1]节奏总纲!BA649</f>
        <v>50.618377878001553</v>
      </c>
      <c r="AP649" s="6">
        <f>[1]节奏总纲!BB649</f>
        <v>52.140846491408155</v>
      </c>
      <c r="AQ649" s="6">
        <f>[1]节奏总纲!BC649</f>
        <v>54.097891863162964</v>
      </c>
      <c r="AR649" s="6">
        <f>[1]节奏总纲!BD649</f>
        <v>56.854206823643175</v>
      </c>
      <c r="AS649" s="6">
        <f>[1]节奏总纲!BE649</f>
        <v>61.569566140296132</v>
      </c>
    </row>
    <row r="650" spans="17:45" x14ac:dyDescent="0.2">
      <c r="Q650" s="6">
        <v>647</v>
      </c>
      <c r="R650" s="6">
        <f>[1]节奏总纲!AD650</f>
        <v>93.390213013956213</v>
      </c>
      <c r="S650" s="6">
        <f>[1]节奏总纲!AE650</f>
        <v>95.672623065375973</v>
      </c>
      <c r="T650" s="6">
        <f>[1]节奏总纲!AF650</f>
        <v>98.744913284224452</v>
      </c>
      <c r="U650" s="6">
        <f>[1]节奏总纲!AG650</f>
        <v>103.60731088351872</v>
      </c>
      <c r="V650" s="6">
        <f>[1]节奏总纲!AH650</f>
        <v>112.56132854492797</v>
      </c>
      <c r="AN650" s="6">
        <v>647</v>
      </c>
      <c r="AO650" s="6">
        <f>[1]节奏总纲!BA650</f>
        <v>50.629081086621227</v>
      </c>
      <c r="AP650" s="6">
        <f>[1]节奏总纲!BB650</f>
        <v>52.15082316180618</v>
      </c>
      <c r="AQ650" s="6">
        <f>[1]节奏总纲!BC650</f>
        <v>54.107813862028301</v>
      </c>
      <c r="AR650" s="6">
        <f>[1]节奏总纲!BD650</f>
        <v>56.865310698334731</v>
      </c>
      <c r="AS650" s="6">
        <f>[1]节奏总纲!BE650</f>
        <v>61.580254716217574</v>
      </c>
    </row>
    <row r="651" spans="17:45" x14ac:dyDescent="0.2">
      <c r="Q651" s="6">
        <v>648</v>
      </c>
      <c r="R651" s="6">
        <f>[1]节奏总纲!AD651</f>
        <v>93.412316315170528</v>
      </c>
      <c r="S651" s="6">
        <f>[1]节奏总纲!AE651</f>
        <v>95.695944687320534</v>
      </c>
      <c r="T651" s="6">
        <f>[1]节奏总纲!AF651</f>
        <v>98.766810581158495</v>
      </c>
      <c r="U651" s="6">
        <f>[1]节奏总纲!AG651</f>
        <v>103.62901031451422</v>
      </c>
      <c r="V651" s="6">
        <f>[1]节奏总纲!AH651</f>
        <v>112.58487081941379</v>
      </c>
      <c r="AN651" s="6">
        <v>648</v>
      </c>
      <c r="AO651" s="6">
        <f>[1]节奏总纲!BA651</f>
        <v>50.639784295240894</v>
      </c>
      <c r="AP651" s="6">
        <f>[1]节奏总纲!BB651</f>
        <v>52.160799832204205</v>
      </c>
      <c r="AQ651" s="6">
        <f>[1]节奏总纲!BC651</f>
        <v>54.117735860893646</v>
      </c>
      <c r="AR651" s="6">
        <f>[1]节奏总纲!BD651</f>
        <v>56.876414573026281</v>
      </c>
      <c r="AS651" s="6">
        <f>[1]节奏总纲!BE651</f>
        <v>61.590943292139023</v>
      </c>
    </row>
    <row r="652" spans="17:45" x14ac:dyDescent="0.2">
      <c r="Q652" s="6">
        <v>649</v>
      </c>
      <c r="R652" s="6">
        <f>[1]节奏总纲!AD652</f>
        <v>93.43441961638483</v>
      </c>
      <c r="S652" s="6">
        <f>[1]节奏总纲!AE652</f>
        <v>95.71926630926508</v>
      </c>
      <c r="T652" s="6">
        <f>[1]节奏总纲!AF652</f>
        <v>98.788707878092538</v>
      </c>
      <c r="U652" s="6">
        <f>[1]节奏总纲!AG652</f>
        <v>103.65070974550973</v>
      </c>
      <c r="V652" s="6">
        <f>[1]节奏总纲!AH652</f>
        <v>112.60841309389963</v>
      </c>
      <c r="AN652" s="6">
        <v>649</v>
      </c>
      <c r="AO652" s="6">
        <f>[1]节奏总纲!BA652</f>
        <v>50.650487503860568</v>
      </c>
      <c r="AP652" s="6">
        <f>[1]节奏总纲!BB652</f>
        <v>52.17077650260223</v>
      </c>
      <c r="AQ652" s="6">
        <f>[1]节奏总纲!BC652</f>
        <v>54.12765785975899</v>
      </c>
      <c r="AR652" s="6">
        <f>[1]节奏总纲!BD652</f>
        <v>56.887518447717838</v>
      </c>
      <c r="AS652" s="6">
        <f>[1]节奏总纲!BE652</f>
        <v>61.601631868060466</v>
      </c>
    </row>
    <row r="653" spans="17:45" x14ac:dyDescent="0.2">
      <c r="Q653" s="6">
        <v>650</v>
      </c>
      <c r="R653" s="6">
        <f>[1]节奏总纲!AD653</f>
        <v>93.456522917599131</v>
      </c>
      <c r="S653" s="6">
        <f>[1]节奏总纲!AE653</f>
        <v>95.742587931209641</v>
      </c>
      <c r="T653" s="6">
        <f>[1]节奏总纲!AF653</f>
        <v>98.810605175026581</v>
      </c>
      <c r="U653" s="6">
        <f>[1]节奏总纲!AG653</f>
        <v>103.67240917650523</v>
      </c>
      <c r="V653" s="6">
        <f>[1]节奏总纲!AH653</f>
        <v>112.63195536838545</v>
      </c>
      <c r="AN653" s="6">
        <v>650</v>
      </c>
      <c r="AO653" s="6">
        <f>[1]节奏总纲!BA653</f>
        <v>50.661190712480241</v>
      </c>
      <c r="AP653" s="6">
        <f>[1]节奏总纲!BB653</f>
        <v>52.180753173000248</v>
      </c>
      <c r="AQ653" s="6">
        <f>[1]节奏总纲!BC653</f>
        <v>54.137579858624335</v>
      </c>
      <c r="AR653" s="6">
        <f>[1]节奏总纲!BD653</f>
        <v>56.898622322409395</v>
      </c>
      <c r="AS653" s="6">
        <f>[1]节奏总纲!BE653</f>
        <v>61.612320443981915</v>
      </c>
    </row>
    <row r="654" spans="17:45" x14ac:dyDescent="0.2">
      <c r="Q654" s="6">
        <v>651</v>
      </c>
      <c r="R654" s="6">
        <f>[1]节奏总纲!AD654</f>
        <v>93.478626218813432</v>
      </c>
      <c r="S654" s="6">
        <f>[1]节奏总纲!AE654</f>
        <v>95.765909553154202</v>
      </c>
      <c r="T654" s="6">
        <f>[1]节奏总纲!AF654</f>
        <v>98.832502471960623</v>
      </c>
      <c r="U654" s="6">
        <f>[1]节奏总纲!AG654</f>
        <v>103.69410860750074</v>
      </c>
      <c r="V654" s="6">
        <f>[1]节奏总纲!AH654</f>
        <v>112.65549764287127</v>
      </c>
      <c r="AN654" s="6">
        <v>651</v>
      </c>
      <c r="AO654" s="6">
        <f>[1]节奏总纲!BA654</f>
        <v>50.671893921099915</v>
      </c>
      <c r="AP654" s="6">
        <f>[1]节奏总纲!BB654</f>
        <v>52.190729843398273</v>
      </c>
      <c r="AQ654" s="6">
        <f>[1]节奏总纲!BC654</f>
        <v>54.147501857489679</v>
      </c>
      <c r="AR654" s="6">
        <f>[1]节奏总纲!BD654</f>
        <v>56.909726197100944</v>
      </c>
      <c r="AS654" s="6">
        <f>[1]节奏总纲!BE654</f>
        <v>61.623009019903357</v>
      </c>
    </row>
    <row r="655" spans="17:45" x14ac:dyDescent="0.2">
      <c r="Q655" s="6">
        <v>652</v>
      </c>
      <c r="R655" s="6">
        <f>[1]节奏总纲!AD655</f>
        <v>93.500729520027747</v>
      </c>
      <c r="S655" s="6">
        <f>[1]节奏总纲!AE655</f>
        <v>95.789231175098763</v>
      </c>
      <c r="T655" s="6">
        <f>[1]节奏总纲!AF655</f>
        <v>98.854399768894666</v>
      </c>
      <c r="U655" s="6">
        <f>[1]节奏总纲!AG655</f>
        <v>103.71580803849625</v>
      </c>
      <c r="V655" s="6">
        <f>[1]节奏总纲!AH655</f>
        <v>112.67903991735709</v>
      </c>
      <c r="AN655" s="6">
        <v>652</v>
      </c>
      <c r="AO655" s="6">
        <f>[1]节奏总纲!BA655</f>
        <v>50.682597129719582</v>
      </c>
      <c r="AP655" s="6">
        <f>[1]节奏总纲!BB655</f>
        <v>52.200706513796298</v>
      </c>
      <c r="AQ655" s="6">
        <f>[1]节奏总纲!BC655</f>
        <v>54.157423856355024</v>
      </c>
      <c r="AR655" s="6">
        <f>[1]节奏总纲!BD655</f>
        <v>56.920830071792501</v>
      </c>
      <c r="AS655" s="6">
        <f>[1]节奏总纲!BE655</f>
        <v>61.633697595824806</v>
      </c>
    </row>
    <row r="656" spans="17:45" x14ac:dyDescent="0.2">
      <c r="Q656" s="6">
        <v>653</v>
      </c>
      <c r="R656" s="6">
        <f>[1]节奏总纲!AD656</f>
        <v>93.522832821242048</v>
      </c>
      <c r="S656" s="6">
        <f>[1]节奏总纲!AE656</f>
        <v>95.812552797043324</v>
      </c>
      <c r="T656" s="6">
        <f>[1]节奏总纲!AF656</f>
        <v>98.876297065828709</v>
      </c>
      <c r="U656" s="6">
        <f>[1]节奏总纲!AG656</f>
        <v>103.73750746949175</v>
      </c>
      <c r="V656" s="6">
        <f>[1]节奏总纲!AH656</f>
        <v>112.70258219184291</v>
      </c>
      <c r="AN656" s="6">
        <v>653</v>
      </c>
      <c r="AO656" s="6">
        <f>[1]节奏总纲!BA656</f>
        <v>50.693300338339256</v>
      </c>
      <c r="AP656" s="6">
        <f>[1]节奏总纲!BB656</f>
        <v>52.210683184194323</v>
      </c>
      <c r="AQ656" s="6">
        <f>[1]节奏总纲!BC656</f>
        <v>54.167345855220368</v>
      </c>
      <c r="AR656" s="6">
        <f>[1]节奏总纲!BD656</f>
        <v>56.931933946484051</v>
      </c>
      <c r="AS656" s="6">
        <f>[1]节奏总纲!BE656</f>
        <v>61.644386171746248</v>
      </c>
    </row>
    <row r="657" spans="17:45" x14ac:dyDescent="0.2">
      <c r="Q657" s="6">
        <v>654</v>
      </c>
      <c r="R657" s="6">
        <f>[1]节奏总纲!AD657</f>
        <v>93.544936122456349</v>
      </c>
      <c r="S657" s="6">
        <f>[1]节奏总纲!AE657</f>
        <v>95.835874418987871</v>
      </c>
      <c r="T657" s="6">
        <f>[1]节奏总纲!AF657</f>
        <v>98.898194362762752</v>
      </c>
      <c r="U657" s="6">
        <f>[1]节奏总纲!AG657</f>
        <v>103.75920690048726</v>
      </c>
      <c r="V657" s="6">
        <f>[1]节奏总纲!AH657</f>
        <v>112.72612446632874</v>
      </c>
      <c r="AN657" s="6">
        <v>654</v>
      </c>
      <c r="AO657" s="6">
        <f>[1]节奏总纲!BA657</f>
        <v>50.70400354695893</v>
      </c>
      <c r="AP657" s="6">
        <f>[1]节奏总纲!BB657</f>
        <v>52.220659854592348</v>
      </c>
      <c r="AQ657" s="6">
        <f>[1]节奏总纲!BC657</f>
        <v>54.177267854085706</v>
      </c>
      <c r="AR657" s="6">
        <f>[1]节奏总纲!BD657</f>
        <v>56.943037821175608</v>
      </c>
      <c r="AS657" s="6">
        <f>[1]节奏总纲!BE657</f>
        <v>61.655074747667697</v>
      </c>
    </row>
    <row r="658" spans="17:45" x14ac:dyDescent="0.2">
      <c r="Q658" s="6">
        <v>655</v>
      </c>
      <c r="R658" s="6">
        <f>[1]节奏总纲!AD658</f>
        <v>93.56703942367065</v>
      </c>
      <c r="S658" s="6">
        <f>[1]节奏总纲!AE658</f>
        <v>95.859196040932432</v>
      </c>
      <c r="T658" s="6">
        <f>[1]节奏总纲!AF658</f>
        <v>98.920091659696794</v>
      </c>
      <c r="U658" s="6">
        <f>[1]节奏总纲!AG658</f>
        <v>103.78090633148275</v>
      </c>
      <c r="V658" s="6">
        <f>[1]节奏总纲!AH658</f>
        <v>112.74966674081456</v>
      </c>
      <c r="AN658" s="6">
        <v>655</v>
      </c>
      <c r="AO658" s="6">
        <f>[1]节奏总纲!BA658</f>
        <v>50.714706755578604</v>
      </c>
      <c r="AP658" s="6">
        <f>[1]节奏总纲!BB658</f>
        <v>52.230636524990366</v>
      </c>
      <c r="AQ658" s="6">
        <f>[1]节奏总纲!BC658</f>
        <v>54.18718985295105</v>
      </c>
      <c r="AR658" s="6">
        <f>[1]节奏总纲!BD658</f>
        <v>56.954141695867165</v>
      </c>
      <c r="AS658" s="6">
        <f>[1]节奏总纲!BE658</f>
        <v>61.665763323589147</v>
      </c>
    </row>
    <row r="659" spans="17:45" x14ac:dyDescent="0.2">
      <c r="Q659" s="6">
        <v>656</v>
      </c>
      <c r="R659" s="6">
        <f>[1]节奏总纲!AD659</f>
        <v>93.589142724884951</v>
      </c>
      <c r="S659" s="6">
        <f>[1]节奏总纲!AE659</f>
        <v>95.882517662876992</v>
      </c>
      <c r="T659" s="6">
        <f>[1]节奏总纲!AF659</f>
        <v>98.941988956630837</v>
      </c>
      <c r="U659" s="6">
        <f>[1]节奏总纲!AG659</f>
        <v>103.80260576247827</v>
      </c>
      <c r="V659" s="6">
        <f>[1]节奏总纲!AH659</f>
        <v>112.77320901530038</v>
      </c>
      <c r="AN659" s="6">
        <v>656</v>
      </c>
      <c r="AO659" s="6">
        <f>[1]节奏总纲!BA659</f>
        <v>50.725409964198271</v>
      </c>
      <c r="AP659" s="6">
        <f>[1]节奏总纲!BB659</f>
        <v>52.240613195388391</v>
      </c>
      <c r="AQ659" s="6">
        <f>[1]节奏总纲!BC659</f>
        <v>54.197111851816395</v>
      </c>
      <c r="AR659" s="6">
        <f>[1]节奏总纲!BD659</f>
        <v>56.965245570558714</v>
      </c>
      <c r="AS659" s="6">
        <f>[1]节奏总纲!BE659</f>
        <v>61.676451899510589</v>
      </c>
    </row>
    <row r="660" spans="17:45" x14ac:dyDescent="0.2">
      <c r="Q660" s="6">
        <v>657</v>
      </c>
      <c r="R660" s="6">
        <f>[1]节奏总纲!AD660</f>
        <v>93.611246026099266</v>
      </c>
      <c r="S660" s="6">
        <f>[1]节奏总纲!AE660</f>
        <v>95.905839284821553</v>
      </c>
      <c r="T660" s="6">
        <f>[1]节奏总纲!AF660</f>
        <v>98.96388625356488</v>
      </c>
      <c r="U660" s="6">
        <f>[1]节奏总纲!AG660</f>
        <v>103.82430519347376</v>
      </c>
      <c r="V660" s="6">
        <f>[1]节奏总纲!AH660</f>
        <v>112.7967512897862</v>
      </c>
      <c r="AN660" s="6">
        <v>657</v>
      </c>
      <c r="AO660" s="6">
        <f>[1]节奏总纲!BA660</f>
        <v>50.736113172817944</v>
      </c>
      <c r="AP660" s="6">
        <f>[1]节奏总纲!BB660</f>
        <v>52.250589865786417</v>
      </c>
      <c r="AQ660" s="6">
        <f>[1]节奏总纲!BC660</f>
        <v>54.207033850681739</v>
      </c>
      <c r="AR660" s="6">
        <f>[1]节奏总纲!BD660</f>
        <v>56.976349445250271</v>
      </c>
      <c r="AS660" s="6">
        <f>[1]节奏总纲!BE660</f>
        <v>61.687140475432038</v>
      </c>
    </row>
    <row r="661" spans="17:45" x14ac:dyDescent="0.2">
      <c r="Q661" s="6">
        <v>658</v>
      </c>
      <c r="R661" s="6">
        <f>[1]节奏总纲!AD661</f>
        <v>93.633349327313567</v>
      </c>
      <c r="S661" s="6">
        <f>[1]节奏总纲!AE661</f>
        <v>95.929160906766114</v>
      </c>
      <c r="T661" s="6">
        <f>[1]节奏总纲!AF661</f>
        <v>98.985783550498923</v>
      </c>
      <c r="U661" s="6">
        <f>[1]节奏总纲!AG661</f>
        <v>103.84600462446927</v>
      </c>
      <c r="V661" s="6">
        <f>[1]节奏总纲!AH661</f>
        <v>112.82029356427202</v>
      </c>
      <c r="AN661" s="6">
        <v>658</v>
      </c>
      <c r="AO661" s="6">
        <f>[1]节奏总纲!BA661</f>
        <v>50.746816381437618</v>
      </c>
      <c r="AP661" s="6">
        <f>[1]节奏总纲!BB661</f>
        <v>52.260566536184442</v>
      </c>
      <c r="AQ661" s="6">
        <f>[1]节奏总纲!BC661</f>
        <v>54.216955849547084</v>
      </c>
      <c r="AR661" s="6">
        <f>[1]节奏总纲!BD661</f>
        <v>56.987453319941828</v>
      </c>
      <c r="AS661" s="6">
        <f>[1]节奏总纲!BE661</f>
        <v>61.69782905135348</v>
      </c>
    </row>
    <row r="662" spans="17:45" x14ac:dyDescent="0.2">
      <c r="Q662" s="6">
        <v>659</v>
      </c>
      <c r="R662" s="6">
        <f>[1]节奏总纲!AD662</f>
        <v>93.655452628527868</v>
      </c>
      <c r="S662" s="6">
        <f>[1]节奏总纲!AE662</f>
        <v>95.952482528710661</v>
      </c>
      <c r="T662" s="6">
        <f>[1]节奏总纲!AF662</f>
        <v>99.007301686184391</v>
      </c>
      <c r="U662" s="6">
        <f>[1]节奏总纲!AG662</f>
        <v>103.86770405546478</v>
      </c>
      <c r="V662" s="6">
        <f>[1]节奏总纲!AH662</f>
        <v>112.84383583875785</v>
      </c>
      <c r="AN662" s="6">
        <v>659</v>
      </c>
      <c r="AO662" s="6">
        <f>[1]节奏总纲!BA662</f>
        <v>50.757519590057292</v>
      </c>
      <c r="AP662" s="6">
        <f>[1]节奏总纲!BB662</f>
        <v>52.270543206582467</v>
      </c>
      <c r="AQ662" s="6">
        <f>[1]节奏总纲!BC662</f>
        <v>54.226877848412428</v>
      </c>
      <c r="AR662" s="6">
        <f>[1]节奏总纲!BD662</f>
        <v>56.998557194633378</v>
      </c>
      <c r="AS662" s="6">
        <f>[1]节奏总纲!BE662</f>
        <v>61.708517627274929</v>
      </c>
    </row>
    <row r="663" spans="17:45" x14ac:dyDescent="0.2">
      <c r="Q663" s="6">
        <v>660</v>
      </c>
      <c r="R663" s="6">
        <f>[1]节奏总纲!AD663</f>
        <v>93.677555929742169</v>
      </c>
      <c r="S663" s="6">
        <f>[1]节奏总纲!AE663</f>
        <v>95.975804150655222</v>
      </c>
      <c r="T663" s="6">
        <f>[1]节奏总纲!AF663</f>
        <v>99.028118033845786</v>
      </c>
      <c r="U663" s="6">
        <f>[1]节奏总纲!AG663</f>
        <v>103.88940348646028</v>
      </c>
      <c r="V663" s="6">
        <f>[1]节奏总纲!AH663</f>
        <v>112.86737811324367</v>
      </c>
      <c r="AN663" s="6">
        <v>660</v>
      </c>
      <c r="AO663" s="6">
        <f>[1]节奏总纲!BA663</f>
        <v>50.768222798676959</v>
      </c>
      <c r="AP663" s="6">
        <f>[1]节奏总纲!BB663</f>
        <v>52.280519876980485</v>
      </c>
      <c r="AQ663" s="6">
        <f>[1]节奏总纲!BC663</f>
        <v>54.236799847277773</v>
      </c>
      <c r="AR663" s="6">
        <f>[1]节奏总纲!BD663</f>
        <v>57.008345591208631</v>
      </c>
      <c r="AS663" s="6">
        <f>[1]节奏总纲!BE663</f>
        <v>61.719206203196372</v>
      </c>
    </row>
    <row r="664" spans="17:45" x14ac:dyDescent="0.2">
      <c r="Q664" s="6">
        <v>661</v>
      </c>
      <c r="R664" s="6">
        <f>[1]节奏总纲!AD664</f>
        <v>93.699659230956485</v>
      </c>
      <c r="S664" s="6">
        <f>[1]节奏总纲!AE664</f>
        <v>95.999125772599783</v>
      </c>
      <c r="T664" s="6">
        <f>[1]节奏总纲!AF664</f>
        <v>99.048934381507181</v>
      </c>
      <c r="U664" s="6">
        <f>[1]节奏总纲!AG664</f>
        <v>103.91110291745579</v>
      </c>
      <c r="V664" s="6">
        <f>[1]节奏总纲!AH664</f>
        <v>112.89092038772949</v>
      </c>
      <c r="AN664" s="6">
        <v>661</v>
      </c>
      <c r="AO664" s="6">
        <f>[1]节奏总纲!BA664</f>
        <v>50.778926007296633</v>
      </c>
      <c r="AP664" s="6">
        <f>[1]节奏总纲!BB664</f>
        <v>52.29049654737851</v>
      </c>
      <c r="AQ664" s="6">
        <f>[1]节奏总纲!BC664</f>
        <v>54.246721846143117</v>
      </c>
      <c r="AR664" s="6">
        <f>[1]节奏总纲!BD664</f>
        <v>57.017937531385314</v>
      </c>
      <c r="AS664" s="6">
        <f>[1]节奏总纲!BE664</f>
        <v>61.729894779117821</v>
      </c>
    </row>
    <row r="665" spans="17:45" x14ac:dyDescent="0.2">
      <c r="Q665" s="6">
        <v>662</v>
      </c>
      <c r="R665" s="6">
        <f>[1]节奏总纲!AD665</f>
        <v>93.721762532170786</v>
      </c>
      <c r="S665" s="6">
        <f>[1]节奏总纲!AE665</f>
        <v>96.020621439095706</v>
      </c>
      <c r="T665" s="6">
        <f>[1]节奏总纲!AF665</f>
        <v>99.069750729168575</v>
      </c>
      <c r="U665" s="6">
        <f>[1]节奏总纲!AG665</f>
        <v>103.93280234845129</v>
      </c>
      <c r="V665" s="6">
        <f>[1]节奏总纲!AH665</f>
        <v>112.91446266221531</v>
      </c>
      <c r="AN665" s="6">
        <v>662</v>
      </c>
      <c r="AO665" s="6">
        <f>[1]节奏总纲!BA665</f>
        <v>50.789629215916307</v>
      </c>
      <c r="AP665" s="6">
        <f>[1]节奏总纲!BB665</f>
        <v>52.300473217776535</v>
      </c>
      <c r="AQ665" s="6">
        <f>[1]节奏总纲!BC665</f>
        <v>54.256643845008455</v>
      </c>
      <c r="AR665" s="6">
        <f>[1]节奏总纲!BD665</f>
        <v>57.027529471561998</v>
      </c>
      <c r="AS665" s="6">
        <f>[1]节奏总纲!BE665</f>
        <v>61.740583355039263</v>
      </c>
    </row>
    <row r="666" spans="17:45" x14ac:dyDescent="0.2">
      <c r="Q666" s="6">
        <v>663</v>
      </c>
      <c r="R666" s="6">
        <f>[1]节奏总纲!AD666</f>
        <v>93.743865833385087</v>
      </c>
      <c r="S666" s="6">
        <f>[1]节奏总纲!AE666</f>
        <v>96.042045992648795</v>
      </c>
      <c r="T666" s="6">
        <f>[1]节奏总纲!AF666</f>
        <v>99.09056707682997</v>
      </c>
      <c r="U666" s="6">
        <f>[1]节奏总纲!AG666</f>
        <v>103.9545017794468</v>
      </c>
      <c r="V666" s="6">
        <f>[1]节奏总纲!AH666</f>
        <v>112.93800493670113</v>
      </c>
      <c r="AN666" s="6">
        <v>663</v>
      </c>
      <c r="AO666" s="6">
        <f>[1]节奏总纲!BA666</f>
        <v>50.800332424535981</v>
      </c>
      <c r="AP666" s="6">
        <f>[1]节奏总纲!BB666</f>
        <v>52.31044988817456</v>
      </c>
      <c r="AQ666" s="6">
        <f>[1]节奏总纲!BC666</f>
        <v>54.266565843873799</v>
      </c>
      <c r="AR666" s="6">
        <f>[1]节奏总纲!BD666</f>
        <v>57.037121411738681</v>
      </c>
      <c r="AS666" s="6">
        <f>[1]节奏总纲!BE666</f>
        <v>61.751271930960712</v>
      </c>
    </row>
    <row r="667" spans="17:45" x14ac:dyDescent="0.2">
      <c r="Q667" s="6">
        <v>664</v>
      </c>
      <c r="R667" s="6">
        <f>[1]节奏总纲!AD667</f>
        <v>93.765969134599388</v>
      </c>
      <c r="S667" s="6">
        <f>[1]节奏总纲!AE667</f>
        <v>96.063470546201899</v>
      </c>
      <c r="T667" s="6">
        <f>[1]节奏总纲!AF667</f>
        <v>99.111383424491365</v>
      </c>
      <c r="U667" s="6">
        <f>[1]节奏总纲!AG667</f>
        <v>103.9762012104423</v>
      </c>
      <c r="V667" s="6">
        <f>[1]节奏总纲!AH667</f>
        <v>112.96154721118697</v>
      </c>
      <c r="AN667" s="6">
        <v>664</v>
      </c>
      <c r="AO667" s="6">
        <f>[1]节奏总纲!BA667</f>
        <v>50.811035633155647</v>
      </c>
      <c r="AP667" s="6">
        <f>[1]节奏总纲!BB667</f>
        <v>52.320426558572585</v>
      </c>
      <c r="AQ667" s="6">
        <f>[1]节奏总纲!BC667</f>
        <v>54.276487842739144</v>
      </c>
      <c r="AR667" s="6">
        <f>[1]节奏总纲!BD667</f>
        <v>57.046713351915365</v>
      </c>
      <c r="AS667" s="6">
        <f>[1]节奏总纲!BE667</f>
        <v>61.761960506882161</v>
      </c>
    </row>
    <row r="668" spans="17:45" x14ac:dyDescent="0.2">
      <c r="Q668" s="6">
        <v>665</v>
      </c>
      <c r="R668" s="6">
        <f>[1]节奏总纲!AD668</f>
        <v>93.788072435813689</v>
      </c>
      <c r="S668" s="6">
        <f>[1]节奏总纲!AE668</f>
        <v>96.084895099754988</v>
      </c>
      <c r="T668" s="6">
        <f>[1]节奏总纲!AF668</f>
        <v>99.132199772152759</v>
      </c>
      <c r="U668" s="6">
        <f>[1]节奏总纲!AG668</f>
        <v>103.99790064143781</v>
      </c>
      <c r="V668" s="6">
        <f>[1]节奏总纲!AH668</f>
        <v>112.98508948567279</v>
      </c>
      <c r="AN668" s="6">
        <v>665</v>
      </c>
      <c r="AO668" s="6">
        <f>[1]节奏总纲!BA668</f>
        <v>50.821738841775321</v>
      </c>
      <c r="AP668" s="6">
        <f>[1]节奏总纲!BB668</f>
        <v>52.330403228970603</v>
      </c>
      <c r="AQ668" s="6">
        <f>[1]节奏总纲!BC668</f>
        <v>54.286409841604488</v>
      </c>
      <c r="AR668" s="6">
        <f>[1]节奏总纲!BD668</f>
        <v>57.056305292092048</v>
      </c>
      <c r="AS668" s="6">
        <f>[1]节奏总纲!BE668</f>
        <v>61.772649082803603</v>
      </c>
    </row>
    <row r="669" spans="17:45" x14ac:dyDescent="0.2">
      <c r="Q669" s="6">
        <v>666</v>
      </c>
      <c r="R669" s="6">
        <f>[1]节奏总纲!AD669</f>
        <v>93.810175737028004</v>
      </c>
      <c r="S669" s="6">
        <f>[1]节奏总纲!AE669</f>
        <v>96.106319653308091</v>
      </c>
      <c r="T669" s="6">
        <f>[1]节奏总纲!AF669</f>
        <v>99.153016119814154</v>
      </c>
      <c r="U669" s="6">
        <f>[1]节奏总纲!AG669</f>
        <v>104.01862560173025</v>
      </c>
      <c r="V669" s="6">
        <f>[1]节奏总纲!AH669</f>
        <v>113.00808264487495</v>
      </c>
      <c r="AN669" s="6">
        <v>666</v>
      </c>
      <c r="AO669" s="6">
        <f>[1]节奏总纲!BA669</f>
        <v>50.832442050394995</v>
      </c>
      <c r="AP669" s="6">
        <f>[1]节奏总纲!BB669</f>
        <v>52.340379899368628</v>
      </c>
      <c r="AQ669" s="6">
        <f>[1]节奏总纲!BC669</f>
        <v>54.296331840469833</v>
      </c>
      <c r="AR669" s="6">
        <f>[1]节奏总纲!BD669</f>
        <v>57.065897232268732</v>
      </c>
      <c r="AS669" s="6">
        <f>[1]节奏总纲!BE669</f>
        <v>61.783337658725053</v>
      </c>
    </row>
    <row r="670" spans="17:45" x14ac:dyDescent="0.2">
      <c r="Q670" s="6">
        <v>667</v>
      </c>
      <c r="R670" s="6">
        <f>[1]节奏总纲!AD670</f>
        <v>93.832279038242305</v>
      </c>
      <c r="S670" s="6">
        <f>[1]节奏总纲!AE670</f>
        <v>96.12774420686118</v>
      </c>
      <c r="T670" s="6">
        <f>[1]节奏总纲!AF670</f>
        <v>99.173832467475549</v>
      </c>
      <c r="U670" s="6">
        <f>[1]节奏总纲!AG670</f>
        <v>104.03924618672403</v>
      </c>
      <c r="V670" s="6">
        <f>[1]节奏总纲!AH670</f>
        <v>113.03012726158359</v>
      </c>
      <c r="AN670" s="6">
        <v>667</v>
      </c>
      <c r="AO670" s="6">
        <f>[1]节奏总纲!BA670</f>
        <v>50.843145259014662</v>
      </c>
      <c r="AP670" s="6">
        <f>[1]节奏总纲!BB670</f>
        <v>52.350356569766653</v>
      </c>
      <c r="AQ670" s="6">
        <f>[1]节奏总纲!BC670</f>
        <v>54.306253839335177</v>
      </c>
      <c r="AR670" s="6">
        <f>[1]节奏总纲!BD670</f>
        <v>57.075489172445415</v>
      </c>
      <c r="AS670" s="6">
        <f>[1]节奏总纲!BE670</f>
        <v>61.794026234646495</v>
      </c>
    </row>
    <row r="671" spans="17:45" x14ac:dyDescent="0.2">
      <c r="Q671" s="6">
        <v>668</v>
      </c>
      <c r="R671" s="6">
        <f>[1]节奏总纲!AD671</f>
        <v>93.854382339456606</v>
      </c>
      <c r="S671" s="6">
        <f>[1]节奏总纲!AE671</f>
        <v>96.149168760414284</v>
      </c>
      <c r="T671" s="6">
        <f>[1]节奏总纲!AF671</f>
        <v>99.194648815136944</v>
      </c>
      <c r="U671" s="6">
        <f>[1]节奏总纲!AG671</f>
        <v>104.05986677171782</v>
      </c>
      <c r="V671" s="6">
        <f>[1]节奏总纲!AH671</f>
        <v>113.05217187829223</v>
      </c>
      <c r="AN671" s="6">
        <v>668</v>
      </c>
      <c r="AO671" s="6">
        <f>[1]节奏总纲!BA671</f>
        <v>50.853848467634336</v>
      </c>
      <c r="AP671" s="6">
        <f>[1]节奏总纲!BB671</f>
        <v>52.360333240164678</v>
      </c>
      <c r="AQ671" s="6">
        <f>[1]节奏总纲!BC671</f>
        <v>54.316175838200522</v>
      </c>
      <c r="AR671" s="6">
        <f>[1]节奏总纲!BD671</f>
        <v>57.085081112622099</v>
      </c>
      <c r="AS671" s="6">
        <f>[1]节奏总纲!BE671</f>
        <v>61.804714810567944</v>
      </c>
    </row>
    <row r="672" spans="17:45" x14ac:dyDescent="0.2">
      <c r="Q672" s="6">
        <v>669</v>
      </c>
      <c r="R672" s="6">
        <f>[1]节奏总纲!AD672</f>
        <v>93.876485640670907</v>
      </c>
      <c r="S672" s="6">
        <f>[1]节奏总纲!AE672</f>
        <v>96.170593313967373</v>
      </c>
      <c r="T672" s="6">
        <f>[1]节奏总纲!AF672</f>
        <v>99.215465162798324</v>
      </c>
      <c r="U672" s="6">
        <f>[1]节奏总纲!AG672</f>
        <v>104.0804873567116</v>
      </c>
      <c r="V672" s="6">
        <f>[1]节奏总纲!AH672</f>
        <v>113.07421649500087</v>
      </c>
      <c r="AN672" s="6">
        <v>669</v>
      </c>
      <c r="AO672" s="6">
        <f>[1]节奏总纲!BA672</f>
        <v>50.86455167625401</v>
      </c>
      <c r="AP672" s="6">
        <f>[1]节奏总纲!BB672</f>
        <v>52.370309910562703</v>
      </c>
      <c r="AQ672" s="6">
        <f>[1]节奏总纲!BC672</f>
        <v>54.326097837065866</v>
      </c>
      <c r="AR672" s="6">
        <f>[1]节奏总纲!BD672</f>
        <v>57.094673052798782</v>
      </c>
      <c r="AS672" s="6">
        <f>[1]节奏总纲!BE672</f>
        <v>61.815403386489386</v>
      </c>
    </row>
    <row r="673" spans="17:45" x14ac:dyDescent="0.2">
      <c r="Q673" s="6">
        <v>670</v>
      </c>
      <c r="R673" s="6">
        <f>[1]节奏总纲!AD673</f>
        <v>93.898588941885222</v>
      </c>
      <c r="S673" s="6">
        <f>[1]节奏总纲!AE673</f>
        <v>96.192017867520477</v>
      </c>
      <c r="T673" s="6">
        <f>[1]节奏总纲!AF673</f>
        <v>99.236281510459719</v>
      </c>
      <c r="U673" s="6">
        <f>[1]节奏总纲!AG673</f>
        <v>104.10110794170538</v>
      </c>
      <c r="V673" s="6">
        <f>[1]节奏总纲!AH673</f>
        <v>113.09626111170952</v>
      </c>
      <c r="AN673" s="6">
        <v>670</v>
      </c>
      <c r="AO673" s="6">
        <f>[1]节奏总纲!BA673</f>
        <v>50.875254884873684</v>
      </c>
      <c r="AP673" s="6">
        <f>[1]节奏总纲!BB673</f>
        <v>52.380286580960728</v>
      </c>
      <c r="AQ673" s="6">
        <f>[1]节奏总纲!BC673</f>
        <v>54.336019835931204</v>
      </c>
      <c r="AR673" s="6">
        <f>[1]节奏总纲!BD673</f>
        <v>57.104264992975466</v>
      </c>
      <c r="AS673" s="6">
        <f>[1]节奏总纲!BE673</f>
        <v>61.826091962410835</v>
      </c>
    </row>
    <row r="674" spans="17:45" x14ac:dyDescent="0.2">
      <c r="Q674" s="6">
        <v>671</v>
      </c>
      <c r="R674" s="6">
        <f>[1]节奏总纲!AD674</f>
        <v>93.920692243099523</v>
      </c>
      <c r="S674" s="6">
        <f>[1]节奏总纲!AE674</f>
        <v>96.213442421073566</v>
      </c>
      <c r="T674" s="6">
        <f>[1]节奏总纲!AF674</f>
        <v>99.257097858121114</v>
      </c>
      <c r="U674" s="6">
        <f>[1]节奏总纲!AG674</f>
        <v>104.12172852669916</v>
      </c>
      <c r="V674" s="6">
        <f>[1]节奏总纲!AH674</f>
        <v>113.11830572841816</v>
      </c>
      <c r="AN674" s="6">
        <v>671</v>
      </c>
      <c r="AO674" s="6">
        <f>[1]节奏总纲!BA674</f>
        <v>50.88595809349335</v>
      </c>
      <c r="AP674" s="6">
        <f>[1]节奏总纲!BB674</f>
        <v>52.390263251358746</v>
      </c>
      <c r="AQ674" s="6">
        <f>[1]节奏总纲!BC674</f>
        <v>54.345941834796548</v>
      </c>
      <c r="AR674" s="6">
        <f>[1]节奏总纲!BD674</f>
        <v>57.11385693315215</v>
      </c>
      <c r="AS674" s="6">
        <f>[1]节奏总纲!BE674</f>
        <v>61.836780538332278</v>
      </c>
    </row>
    <row r="675" spans="17:45" x14ac:dyDescent="0.2">
      <c r="Q675" s="6">
        <v>672</v>
      </c>
      <c r="R675" s="6">
        <f>[1]节奏总纲!AD675</f>
        <v>93.942795544313825</v>
      </c>
      <c r="S675" s="6">
        <f>[1]节奏总纲!AE675</f>
        <v>96.234866974626669</v>
      </c>
      <c r="T675" s="6">
        <f>[1]节奏总纲!AF675</f>
        <v>99.277914205782508</v>
      </c>
      <c r="U675" s="6">
        <f>[1]节奏总纲!AG675</f>
        <v>104.14234911169294</v>
      </c>
      <c r="V675" s="6">
        <f>[1]节奏总纲!AH675</f>
        <v>113.14035034512681</v>
      </c>
      <c r="AN675" s="6">
        <v>672</v>
      </c>
      <c r="AO675" s="6">
        <f>[1]节奏总纲!BA675</f>
        <v>50.896661302113024</v>
      </c>
      <c r="AP675" s="6">
        <f>[1]节奏总纲!BB675</f>
        <v>52.400239921756771</v>
      </c>
      <c r="AQ675" s="6">
        <f>[1]节奏总纲!BC675</f>
        <v>54.355863833661893</v>
      </c>
      <c r="AR675" s="6">
        <f>[1]节奏总纲!BD675</f>
        <v>57.123448873328833</v>
      </c>
      <c r="AS675" s="6">
        <f>[1]节奏总纲!BE675</f>
        <v>61.847469114253727</v>
      </c>
    </row>
    <row r="676" spans="17:45" x14ac:dyDescent="0.2">
      <c r="Q676" s="6">
        <v>673</v>
      </c>
      <c r="R676" s="6">
        <f>[1]节奏总纲!AD676</f>
        <v>93.964898845528126</v>
      </c>
      <c r="S676" s="6">
        <f>[1]节奏总纲!AE676</f>
        <v>96.256291528179759</v>
      </c>
      <c r="T676" s="6">
        <f>[1]节奏总纲!AF676</f>
        <v>99.298730553443903</v>
      </c>
      <c r="U676" s="6">
        <f>[1]节奏总纲!AG676</f>
        <v>104.16296969668672</v>
      </c>
      <c r="V676" s="6">
        <f>[1]节奏总纲!AH676</f>
        <v>113.16239496183545</v>
      </c>
      <c r="AN676" s="6">
        <v>673</v>
      </c>
      <c r="AO676" s="6">
        <f>[1]节奏总纲!BA676</f>
        <v>50.907364510732698</v>
      </c>
      <c r="AP676" s="6">
        <f>[1]节奏总纲!BB676</f>
        <v>52.410216592154796</v>
      </c>
      <c r="AQ676" s="6">
        <f>[1]节奏总纲!BC676</f>
        <v>54.365785832527237</v>
      </c>
      <c r="AR676" s="6">
        <f>[1]节奏总纲!BD676</f>
        <v>57.133040813505517</v>
      </c>
      <c r="AS676" s="6">
        <f>[1]节奏总纲!BE676</f>
        <v>61.858157690175169</v>
      </c>
    </row>
    <row r="677" spans="17:45" x14ac:dyDescent="0.2">
      <c r="Q677" s="6">
        <v>674</v>
      </c>
      <c r="R677" s="6">
        <f>[1]节奏总纲!AD677</f>
        <v>93.987002146742441</v>
      </c>
      <c r="S677" s="6">
        <f>[1]节奏总纲!AE677</f>
        <v>96.277716081732862</v>
      </c>
      <c r="T677" s="6">
        <f>[1]节奏总纲!AF677</f>
        <v>99.319546901105298</v>
      </c>
      <c r="U677" s="6">
        <f>[1]节奏总纲!AG677</f>
        <v>104.18359028168049</v>
      </c>
      <c r="V677" s="6">
        <f>[1]节奏总纲!AH677</f>
        <v>113.18443957854409</v>
      </c>
      <c r="AN677" s="6">
        <v>674</v>
      </c>
      <c r="AO677" s="6">
        <f>[1]节奏总纲!BA677</f>
        <v>50.918067719352372</v>
      </c>
      <c r="AP677" s="6">
        <f>[1]节奏总纲!BB677</f>
        <v>52.420193262552822</v>
      </c>
      <c r="AQ677" s="6">
        <f>[1]节奏总纲!BC677</f>
        <v>54.375707831392582</v>
      </c>
      <c r="AR677" s="6">
        <f>[1]节奏总纲!BD677</f>
        <v>57.1426327536822</v>
      </c>
      <c r="AS677" s="6">
        <f>[1]节奏总纲!BE677</f>
        <v>61.868846266096618</v>
      </c>
    </row>
    <row r="678" spans="17:45" x14ac:dyDescent="0.2">
      <c r="Q678" s="6">
        <v>675</v>
      </c>
      <c r="R678" s="6">
        <f>[1]节奏总纲!AD678</f>
        <v>94.008495683346354</v>
      </c>
      <c r="S678" s="6">
        <f>[1]节奏总纲!AE678</f>
        <v>96.299140635285951</v>
      </c>
      <c r="T678" s="6">
        <f>[1]节奏总纲!AF678</f>
        <v>99.340363248766693</v>
      </c>
      <c r="U678" s="6">
        <f>[1]节奏总纲!AG678</f>
        <v>104.20421086667427</v>
      </c>
      <c r="V678" s="6">
        <f>[1]节奏总纲!AH678</f>
        <v>113.20648419525273</v>
      </c>
      <c r="AN678" s="6">
        <v>675</v>
      </c>
      <c r="AO678" s="6">
        <f>[1]节奏总纲!BA678</f>
        <v>50.928770927972039</v>
      </c>
      <c r="AP678" s="6">
        <f>[1]节奏总纲!BB678</f>
        <v>52.430169932950847</v>
      </c>
      <c r="AQ678" s="6">
        <f>[1]节奏总纲!BC678</f>
        <v>54.385629830257926</v>
      </c>
      <c r="AR678" s="6">
        <f>[1]节奏总纲!BD678</f>
        <v>57.152224693858884</v>
      </c>
      <c r="AS678" s="6">
        <f>[1]节奏总纲!BE678</f>
        <v>61.879534842018067</v>
      </c>
    </row>
    <row r="679" spans="17:45" x14ac:dyDescent="0.2">
      <c r="Q679" s="6">
        <v>676</v>
      </c>
      <c r="R679" s="6">
        <f>[1]节奏总纲!AD679</f>
        <v>94.029118792601182</v>
      </c>
      <c r="S679" s="6">
        <f>[1]节奏总纲!AE679</f>
        <v>96.320565188839055</v>
      </c>
      <c r="T679" s="6">
        <f>[1]节奏总纲!AF679</f>
        <v>99.361179596428087</v>
      </c>
      <c r="U679" s="6">
        <f>[1]节奏总纲!AG679</f>
        <v>104.22483145166807</v>
      </c>
      <c r="V679" s="6">
        <f>[1]节奏总纲!AH679</f>
        <v>113.22852881196138</v>
      </c>
      <c r="AN679" s="6">
        <v>676</v>
      </c>
      <c r="AO679" s="6">
        <f>[1]节奏总纲!BA679</f>
        <v>50.939474136591713</v>
      </c>
      <c r="AP679" s="6">
        <f>[1]节奏总纲!BB679</f>
        <v>52.440146603348865</v>
      </c>
      <c r="AQ679" s="6">
        <f>[1]节奏总纲!BC679</f>
        <v>54.395551829123271</v>
      </c>
      <c r="AR679" s="6">
        <f>[1]节奏总纲!BD679</f>
        <v>57.161816634035567</v>
      </c>
      <c r="AS679" s="6">
        <f>[1]节奏总纲!BE679</f>
        <v>61.890223417939509</v>
      </c>
    </row>
    <row r="680" spans="17:45" x14ac:dyDescent="0.2">
      <c r="Q680" s="6">
        <v>677</v>
      </c>
      <c r="R680" s="6">
        <f>[1]节奏总纲!AD680</f>
        <v>94.049741901855995</v>
      </c>
      <c r="S680" s="6">
        <f>[1]节奏总纲!AE680</f>
        <v>96.341989742392144</v>
      </c>
      <c r="T680" s="6">
        <f>[1]节奏总纲!AF680</f>
        <v>99.381995944089482</v>
      </c>
      <c r="U680" s="6">
        <f>[1]节奏总纲!AG680</f>
        <v>104.24545203666185</v>
      </c>
      <c r="V680" s="6">
        <f>[1]节奏总纲!AH680</f>
        <v>113.25057342867002</v>
      </c>
      <c r="AN680" s="6">
        <v>677</v>
      </c>
      <c r="AO680" s="6">
        <f>[1]节奏总纲!BA680</f>
        <v>50.950177345211387</v>
      </c>
      <c r="AP680" s="6">
        <f>[1]节奏总纲!BB680</f>
        <v>52.45012327374689</v>
      </c>
      <c r="AQ680" s="6">
        <f>[1]节奏总纲!BC680</f>
        <v>54.405473827988615</v>
      </c>
      <c r="AR680" s="6">
        <f>[1]节奏总纲!BD680</f>
        <v>57.171408574212251</v>
      </c>
      <c r="AS680" s="6">
        <f>[1]节奏总纲!BE680</f>
        <v>61.900911993860959</v>
      </c>
    </row>
    <row r="681" spans="17:45" x14ac:dyDescent="0.2">
      <c r="Q681" s="6">
        <v>678</v>
      </c>
      <c r="R681" s="6">
        <f>[1]节奏总纲!AD681</f>
        <v>94.070365011110823</v>
      </c>
      <c r="S681" s="6">
        <f>[1]节奏总纲!AE681</f>
        <v>96.363414295945248</v>
      </c>
      <c r="T681" s="6">
        <f>[1]节奏总纲!AF681</f>
        <v>99.402812291750877</v>
      </c>
      <c r="U681" s="6">
        <f>[1]节奏总纲!AG681</f>
        <v>104.26607262165562</v>
      </c>
      <c r="V681" s="6">
        <f>[1]节奏总纲!AH681</f>
        <v>113.27261804537866</v>
      </c>
      <c r="AN681" s="6">
        <v>678</v>
      </c>
      <c r="AO681" s="6">
        <f>[1]节奏总纲!BA681</f>
        <v>50.960880553831061</v>
      </c>
      <c r="AP681" s="6">
        <f>[1]节奏总纲!BB681</f>
        <v>52.460099944144915</v>
      </c>
      <c r="AQ681" s="6">
        <f>[1]节奏总纲!BC681</f>
        <v>54.415395826853953</v>
      </c>
      <c r="AR681" s="6">
        <f>[1]节奏总纲!BD681</f>
        <v>57.181000514388934</v>
      </c>
      <c r="AS681" s="6">
        <f>[1]节奏总纲!BE681</f>
        <v>61.911600569782401</v>
      </c>
    </row>
    <row r="682" spans="17:45" x14ac:dyDescent="0.2">
      <c r="Q682" s="6">
        <v>679</v>
      </c>
      <c r="R682" s="6">
        <f>[1]节奏总纲!AD682</f>
        <v>94.090988120365637</v>
      </c>
      <c r="S682" s="6">
        <f>[1]节奏总纲!AE682</f>
        <v>96.384838849498337</v>
      </c>
      <c r="T682" s="6">
        <f>[1]节奏总纲!AF682</f>
        <v>99.423628639412271</v>
      </c>
      <c r="U682" s="6">
        <f>[1]节奏总纲!AG682</f>
        <v>104.2866932066494</v>
      </c>
      <c r="V682" s="6">
        <f>[1]节奏总纲!AH682</f>
        <v>113.2946626620873</v>
      </c>
      <c r="AN682" s="6">
        <v>679</v>
      </c>
      <c r="AO682" s="6">
        <f>[1]节奏总纲!BA682</f>
        <v>50.971583762450727</v>
      </c>
      <c r="AP682" s="6">
        <f>[1]节奏总纲!BB682</f>
        <v>52.47007661454294</v>
      </c>
      <c r="AQ682" s="6">
        <f>[1]节奏总纲!BC682</f>
        <v>54.425317825719297</v>
      </c>
      <c r="AR682" s="6">
        <f>[1]节奏总纲!BD682</f>
        <v>57.190592454565618</v>
      </c>
      <c r="AS682" s="6">
        <f>[1]节奏总纲!BE682</f>
        <v>61.92228914570385</v>
      </c>
    </row>
    <row r="683" spans="17:45" x14ac:dyDescent="0.2">
      <c r="Q683" s="6">
        <v>680</v>
      </c>
      <c r="R683" s="6">
        <f>[1]节奏总纲!AD683</f>
        <v>94.111611229620465</v>
      </c>
      <c r="S683" s="6">
        <f>[1]节奏总纲!AE683</f>
        <v>96.40626340305144</v>
      </c>
      <c r="T683" s="6">
        <f>[1]节奏总纲!AF683</f>
        <v>99.444444987073666</v>
      </c>
      <c r="U683" s="6">
        <f>[1]节奏总纲!AG683</f>
        <v>104.30731379164318</v>
      </c>
      <c r="V683" s="6">
        <f>[1]节奏总纲!AH683</f>
        <v>113.31670727879595</v>
      </c>
      <c r="AN683" s="6">
        <v>680</v>
      </c>
      <c r="AO683" s="6">
        <f>[1]节奏总纲!BA683</f>
        <v>50.982286971070401</v>
      </c>
      <c r="AP683" s="6">
        <f>[1]节奏总纲!BB683</f>
        <v>52.480053284940965</v>
      </c>
      <c r="AQ683" s="6">
        <f>[1]节奏总纲!BC683</f>
        <v>54.435239824584642</v>
      </c>
      <c r="AR683" s="6">
        <f>[1]节奏总纲!BD683</f>
        <v>57.200184394742301</v>
      </c>
      <c r="AS683" s="6">
        <f>[1]节奏总纲!BE683</f>
        <v>61.932977721625292</v>
      </c>
    </row>
    <row r="684" spans="17:45" x14ac:dyDescent="0.2">
      <c r="Q684" s="6">
        <v>681</v>
      </c>
      <c r="R684" s="6">
        <f>[1]节奏总纲!AD684</f>
        <v>94.132234338875293</v>
      </c>
      <c r="S684" s="6">
        <f>[1]节奏总纲!AE684</f>
        <v>96.42768795660453</v>
      </c>
      <c r="T684" s="6">
        <f>[1]节奏总纲!AF684</f>
        <v>99.465261334735061</v>
      </c>
      <c r="U684" s="6">
        <f>[1]节奏总纲!AG684</f>
        <v>104.32793437663696</v>
      </c>
      <c r="V684" s="6">
        <f>[1]节奏总纲!AH684</f>
        <v>113.33875189550459</v>
      </c>
      <c r="AN684" s="6">
        <v>681</v>
      </c>
      <c r="AO684" s="6">
        <f>[1]节奏总纲!BA684</f>
        <v>50.992990179690075</v>
      </c>
      <c r="AP684" s="6">
        <f>[1]节奏总纲!BB684</f>
        <v>52.490029955338983</v>
      </c>
      <c r="AQ684" s="6">
        <f>[1]节奏总纲!BC684</f>
        <v>54.445161823449986</v>
      </c>
      <c r="AR684" s="6">
        <f>[1]节奏总纲!BD684</f>
        <v>57.209776334918985</v>
      </c>
      <c r="AS684" s="6">
        <f>[1]节奏总纲!BE684</f>
        <v>61.943666297546741</v>
      </c>
    </row>
    <row r="685" spans="17:45" x14ac:dyDescent="0.2">
      <c r="Q685" s="6">
        <v>682</v>
      </c>
      <c r="R685" s="6">
        <f>[1]节奏总纲!AD685</f>
        <v>94.152857448130106</v>
      </c>
      <c r="S685" s="6">
        <f>[1]节奏总纲!AE685</f>
        <v>96.449112510157633</v>
      </c>
      <c r="T685" s="6">
        <f>[1]节奏总纲!AF685</f>
        <v>99.486077682396441</v>
      </c>
      <c r="U685" s="6">
        <f>[1]节奏总纲!AG685</f>
        <v>104.34855496163074</v>
      </c>
      <c r="V685" s="6">
        <f>[1]节奏总纲!AH685</f>
        <v>113.36079651221324</v>
      </c>
      <c r="AN685" s="6">
        <v>682</v>
      </c>
      <c r="AO685" s="6">
        <f>[1]节奏总纲!BA685</f>
        <v>51.003189270662716</v>
      </c>
      <c r="AP685" s="6">
        <f>[1]节奏总纲!BB685</f>
        <v>52.500006625737008</v>
      </c>
      <c r="AQ685" s="6">
        <f>[1]节奏总纲!BC685</f>
        <v>54.455083822315331</v>
      </c>
      <c r="AR685" s="6">
        <f>[1]节奏总纲!BD685</f>
        <v>57.219368275095675</v>
      </c>
      <c r="AS685" s="6">
        <f>[1]节奏总纲!BE685</f>
        <v>61.954354873468183</v>
      </c>
    </row>
    <row r="686" spans="17:45" x14ac:dyDescent="0.2">
      <c r="Q686" s="6">
        <v>683</v>
      </c>
      <c r="R686" s="6">
        <f>[1]节奏总纲!AD686</f>
        <v>94.173480557384934</v>
      </c>
      <c r="S686" s="6">
        <f>[1]节奏总纲!AE686</f>
        <v>96.470537063710722</v>
      </c>
      <c r="T686" s="6">
        <f>[1]节奏总纲!AF686</f>
        <v>99.506894030057836</v>
      </c>
      <c r="U686" s="6">
        <f>[1]节奏总纲!AG686</f>
        <v>104.36917554662452</v>
      </c>
      <c r="V686" s="6">
        <f>[1]节奏总纲!AH686</f>
        <v>113.38284112892188</v>
      </c>
      <c r="AN686" s="6">
        <v>683</v>
      </c>
      <c r="AO686" s="6">
        <f>[1]节奏总纲!BA686</f>
        <v>51.012431577830256</v>
      </c>
      <c r="AP686" s="6">
        <f>[1]节奏总纲!BB686</f>
        <v>52.509983296135033</v>
      </c>
      <c r="AQ686" s="6">
        <f>[1]节奏总纲!BC686</f>
        <v>54.465005821180675</v>
      </c>
      <c r="AR686" s="6">
        <f>[1]节奏总纲!BD686</f>
        <v>57.228960215272359</v>
      </c>
      <c r="AS686" s="6">
        <f>[1]节奏总纲!BE686</f>
        <v>61.965043449389633</v>
      </c>
    </row>
    <row r="687" spans="17:45" x14ac:dyDescent="0.2">
      <c r="Q687" s="6">
        <v>684</v>
      </c>
      <c r="R687" s="6">
        <f>[1]节奏总纲!AD687</f>
        <v>94.194103666639748</v>
      </c>
      <c r="S687" s="6">
        <f>[1]节奏总纲!AE687</f>
        <v>96.491961617263826</v>
      </c>
      <c r="T687" s="6">
        <f>[1]节奏总纲!AF687</f>
        <v>99.527710377719231</v>
      </c>
      <c r="U687" s="6">
        <f>[1]节奏总纲!AG687</f>
        <v>104.38979613161831</v>
      </c>
      <c r="V687" s="6">
        <f>[1]节奏总纲!AH687</f>
        <v>113.40488574563052</v>
      </c>
      <c r="AN687" s="6">
        <v>684</v>
      </c>
      <c r="AO687" s="6">
        <f>[1]节奏总纲!BA687</f>
        <v>51.021673884997796</v>
      </c>
      <c r="AP687" s="6">
        <f>[1]节奏总纲!BB687</f>
        <v>52.519959966533058</v>
      </c>
      <c r="AQ687" s="6">
        <f>[1]节奏总纲!BC687</f>
        <v>54.47492782004602</v>
      </c>
      <c r="AR687" s="6">
        <f>[1]节奏总纲!BD687</f>
        <v>57.238552155449042</v>
      </c>
      <c r="AS687" s="6">
        <f>[1]节奏总纲!BE687</f>
        <v>61.975732025311075</v>
      </c>
    </row>
    <row r="688" spans="17:45" x14ac:dyDescent="0.2">
      <c r="Q688" s="6">
        <v>685</v>
      </c>
      <c r="R688" s="6">
        <f>[1]节奏总纲!AD688</f>
        <v>94.214726775894576</v>
      </c>
      <c r="S688" s="6">
        <f>[1]节奏总纲!AE688</f>
        <v>96.513386170816915</v>
      </c>
      <c r="T688" s="6">
        <f>[1]节奏总纲!AF688</f>
        <v>99.548526725380626</v>
      </c>
      <c r="U688" s="6">
        <f>[1]节奏总纲!AG688</f>
        <v>104.41041671661209</v>
      </c>
      <c r="V688" s="6">
        <f>[1]节奏总纲!AH688</f>
        <v>113.42693036233916</v>
      </c>
      <c r="AN688" s="6">
        <v>685</v>
      </c>
      <c r="AO688" s="6">
        <f>[1]节奏总纲!BA688</f>
        <v>51.030916192165336</v>
      </c>
      <c r="AP688" s="6">
        <f>[1]节奏总纲!BB688</f>
        <v>52.529936636931083</v>
      </c>
      <c r="AQ688" s="6">
        <f>[1]节奏总纲!BC688</f>
        <v>54.484849818911364</v>
      </c>
      <c r="AR688" s="6">
        <f>[1]节奏总纲!BD688</f>
        <v>57.248144095625726</v>
      </c>
      <c r="AS688" s="6">
        <f>[1]节奏总纲!BE688</f>
        <v>61.986420601232524</v>
      </c>
    </row>
    <row r="689" spans="17:45" x14ac:dyDescent="0.2">
      <c r="Q689" s="6">
        <v>686</v>
      </c>
      <c r="R689" s="6">
        <f>[1]节奏总纲!AD689</f>
        <v>94.23534988514939</v>
      </c>
      <c r="S689" s="6">
        <f>[1]节奏总纲!AE689</f>
        <v>96.534810724370018</v>
      </c>
      <c r="T689" s="6">
        <f>[1]节奏总纲!AF689</f>
        <v>99.56934307304202</v>
      </c>
      <c r="U689" s="6">
        <f>[1]节奏总纲!AG689</f>
        <v>104.43103730160587</v>
      </c>
      <c r="V689" s="6">
        <f>[1]节奏总纲!AH689</f>
        <v>113.4489749790478</v>
      </c>
      <c r="AN689" s="6">
        <v>686</v>
      </c>
      <c r="AO689" s="6">
        <f>[1]节奏总纲!BA689</f>
        <v>51.040158499332875</v>
      </c>
      <c r="AP689" s="6">
        <f>[1]节奏总纲!BB689</f>
        <v>52.539913307329101</v>
      </c>
      <c r="AQ689" s="6">
        <f>[1]节奏总纲!BC689</f>
        <v>54.494771817776702</v>
      </c>
      <c r="AR689" s="6">
        <f>[1]节奏总纲!BD689</f>
        <v>57.257736035802409</v>
      </c>
      <c r="AS689" s="6">
        <f>[1]节奏总纲!BE689</f>
        <v>61.997109177153973</v>
      </c>
    </row>
    <row r="690" spans="17:45" x14ac:dyDescent="0.2">
      <c r="Q690" s="6">
        <v>687</v>
      </c>
      <c r="R690" s="6">
        <f>[1]节奏总纲!AD690</f>
        <v>94.255972994404218</v>
      </c>
      <c r="S690" s="6">
        <f>[1]节奏总纲!AE690</f>
        <v>96.556235277923108</v>
      </c>
      <c r="T690" s="6">
        <f>[1]节奏总纲!AF690</f>
        <v>99.590159420703415</v>
      </c>
      <c r="U690" s="6">
        <f>[1]节奏总纲!AG690</f>
        <v>104.45165788659965</v>
      </c>
      <c r="V690" s="6">
        <f>[1]节奏总纲!AH690</f>
        <v>113.47101959575645</v>
      </c>
      <c r="AN690" s="6">
        <v>687</v>
      </c>
      <c r="AO690" s="6">
        <f>[1]节奏总纲!BA690</f>
        <v>51.049400806500408</v>
      </c>
      <c r="AP690" s="6">
        <f>[1]节奏总纲!BB690</f>
        <v>52.549889977727126</v>
      </c>
      <c r="AQ690" s="6">
        <f>[1]节奏总纲!BC690</f>
        <v>54.504693816642046</v>
      </c>
      <c r="AR690" s="6">
        <f>[1]节奏总纲!BD690</f>
        <v>57.267327975979093</v>
      </c>
      <c r="AS690" s="6">
        <f>[1]节奏总纲!BE690</f>
        <v>62.006737941925955</v>
      </c>
    </row>
    <row r="691" spans="17:45" x14ac:dyDescent="0.2">
      <c r="Q691" s="6">
        <v>688</v>
      </c>
      <c r="R691" s="6">
        <f>[1]节奏总纲!AD691</f>
        <v>94.276596103659031</v>
      </c>
      <c r="S691" s="6">
        <f>[1]节奏总纲!AE691</f>
        <v>96.577659831476211</v>
      </c>
      <c r="T691" s="6">
        <f>[1]节奏总纲!AF691</f>
        <v>99.61097576836481</v>
      </c>
      <c r="U691" s="6">
        <f>[1]节奏总纲!AG691</f>
        <v>104.47227847159343</v>
      </c>
      <c r="V691" s="6">
        <f>[1]节奏总纲!AH691</f>
        <v>113.49306421246509</v>
      </c>
      <c r="AN691" s="6">
        <v>688</v>
      </c>
      <c r="AO691" s="6">
        <f>[1]节奏总纲!BA691</f>
        <v>51.058643113667948</v>
      </c>
      <c r="AP691" s="6">
        <f>[1]节奏总纲!BB691</f>
        <v>52.559866648125151</v>
      </c>
      <c r="AQ691" s="6">
        <f>[1]节奏总纲!BC691</f>
        <v>54.514615815507391</v>
      </c>
      <c r="AR691" s="6">
        <f>[1]节奏总纲!BD691</f>
        <v>57.276919916155776</v>
      </c>
      <c r="AS691" s="6">
        <f>[1]节奏总纲!BE691</f>
        <v>62.015973808095772</v>
      </c>
    </row>
    <row r="692" spans="17:45" x14ac:dyDescent="0.2">
      <c r="Q692" s="6">
        <v>689</v>
      </c>
      <c r="R692" s="6">
        <f>[1]节奏总纲!AD692</f>
        <v>94.297219212913859</v>
      </c>
      <c r="S692" s="6">
        <f>[1]节奏总纲!AE692</f>
        <v>96.5990843850293</v>
      </c>
      <c r="T692" s="6">
        <f>[1]节奏总纲!AF692</f>
        <v>99.631792116026205</v>
      </c>
      <c r="U692" s="6">
        <f>[1]节奏总纲!AG692</f>
        <v>104.49289905658721</v>
      </c>
      <c r="V692" s="6">
        <f>[1]节奏总纲!AH692</f>
        <v>113.51510882917374</v>
      </c>
      <c r="AN692" s="6">
        <v>689</v>
      </c>
      <c r="AO692" s="6">
        <f>[1]节奏总纲!BA692</f>
        <v>51.067885420835488</v>
      </c>
      <c r="AP692" s="6">
        <f>[1]节奏总纲!BB692</f>
        <v>52.569843318523176</v>
      </c>
      <c r="AQ692" s="6">
        <f>[1]节奏总纲!BC692</f>
        <v>54.524537814372735</v>
      </c>
      <c r="AR692" s="6">
        <f>[1]节奏总纲!BD692</f>
        <v>57.28651185633246</v>
      </c>
      <c r="AS692" s="6">
        <f>[1]节奏总纲!BE692</f>
        <v>62.025209674265589</v>
      </c>
    </row>
    <row r="693" spans="17:45" x14ac:dyDescent="0.2">
      <c r="Q693" s="6">
        <v>690</v>
      </c>
      <c r="R693" s="6">
        <f>[1]节奏总纲!AD693</f>
        <v>94.317842322168687</v>
      </c>
      <c r="S693" s="6">
        <f>[1]节奏总纲!AE693</f>
        <v>96.620508938582404</v>
      </c>
      <c r="T693" s="6">
        <f>[1]节奏总纲!AF693</f>
        <v>99.652608463687599</v>
      </c>
      <c r="U693" s="6">
        <f>[1]节奏总纲!AG693</f>
        <v>104.51351964158098</v>
      </c>
      <c r="V693" s="6">
        <f>[1]节奏总纲!AH693</f>
        <v>113.53715344588238</v>
      </c>
      <c r="AN693" s="6">
        <v>690</v>
      </c>
      <c r="AO693" s="6">
        <f>[1]节奏总纲!BA693</f>
        <v>51.077127728003028</v>
      </c>
      <c r="AP693" s="6">
        <f>[1]节奏总纲!BB693</f>
        <v>52.579819988921201</v>
      </c>
      <c r="AQ693" s="6">
        <f>[1]节奏总纲!BC693</f>
        <v>54.53445981323808</v>
      </c>
      <c r="AR693" s="6">
        <f>[1]节奏总纲!BD693</f>
        <v>57.296103796509144</v>
      </c>
      <c r="AS693" s="6">
        <f>[1]节奏总纲!BE693</f>
        <v>62.034445540435414</v>
      </c>
    </row>
    <row r="694" spans="17:45" x14ac:dyDescent="0.2">
      <c r="Q694" s="6">
        <v>691</v>
      </c>
      <c r="R694" s="6">
        <f>[1]节奏总纲!AD694</f>
        <v>94.338465431423501</v>
      </c>
      <c r="S694" s="6">
        <f>[1]节奏总纲!AE694</f>
        <v>96.641933492135493</v>
      </c>
      <c r="T694" s="6">
        <f>[1]节奏总纲!AF694</f>
        <v>99.673424811348994</v>
      </c>
      <c r="U694" s="6">
        <f>[1]节奏总纲!AG694</f>
        <v>104.53414022657476</v>
      </c>
      <c r="V694" s="6">
        <f>[1]节奏总纲!AH694</f>
        <v>113.55919806259102</v>
      </c>
      <c r="AN694" s="6">
        <v>691</v>
      </c>
      <c r="AO694" s="6">
        <f>[1]节奏总纲!BA694</f>
        <v>51.086370035170567</v>
      </c>
      <c r="AP694" s="6">
        <f>[1]节奏总纲!BB694</f>
        <v>52.589796659319219</v>
      </c>
      <c r="AQ694" s="6">
        <f>[1]节奏总纲!BC694</f>
        <v>54.544381812103424</v>
      </c>
      <c r="AR694" s="6">
        <f>[1]节奏总纲!BD694</f>
        <v>57.305695736685827</v>
      </c>
      <c r="AS694" s="6">
        <f>[1]节奏总纲!BE694</f>
        <v>62.043681406605231</v>
      </c>
    </row>
    <row r="695" spans="17:45" x14ac:dyDescent="0.2">
      <c r="Q695" s="6">
        <v>692</v>
      </c>
      <c r="R695" s="6">
        <f>[1]节奏总纲!AD695</f>
        <v>94.359088540678329</v>
      </c>
      <c r="S695" s="6">
        <f>[1]节奏总纲!AE695</f>
        <v>96.663358045688597</v>
      </c>
      <c r="T695" s="6">
        <f>[1]节奏总纲!AF695</f>
        <v>99.694241159010389</v>
      </c>
      <c r="U695" s="6">
        <f>[1]节奏总纲!AG695</f>
        <v>104.55476081156856</v>
      </c>
      <c r="V695" s="6">
        <f>[1]节奏总纲!AH695</f>
        <v>113.58124267929966</v>
      </c>
      <c r="AN695" s="6">
        <v>692</v>
      </c>
      <c r="AO695" s="6">
        <f>[1]节奏总纲!BA695</f>
        <v>51.095612342338107</v>
      </c>
      <c r="AP695" s="6">
        <f>[1]节奏总纲!BB695</f>
        <v>52.599773329717245</v>
      </c>
      <c r="AQ695" s="6">
        <f>[1]节奏总纲!BC695</f>
        <v>54.554303810968769</v>
      </c>
      <c r="AR695" s="6">
        <f>[1]节奏总纲!BD695</f>
        <v>57.315287676862511</v>
      </c>
      <c r="AS695" s="6">
        <f>[1]节奏总纲!BE695</f>
        <v>62.052917272775048</v>
      </c>
    </row>
    <row r="696" spans="17:45" x14ac:dyDescent="0.2">
      <c r="Q696" s="6">
        <v>693</v>
      </c>
      <c r="R696" s="6">
        <f>[1]节奏总纲!AD696</f>
        <v>94.379711649933142</v>
      </c>
      <c r="S696" s="6">
        <f>[1]节奏总纲!AE696</f>
        <v>96.684782599241686</v>
      </c>
      <c r="T696" s="6">
        <f>[1]节奏总纲!AF696</f>
        <v>99.715057506671783</v>
      </c>
      <c r="U696" s="6">
        <f>[1]节奏总纲!AG696</f>
        <v>104.57538139656234</v>
      </c>
      <c r="V696" s="6">
        <f>[1]节奏总纲!AH696</f>
        <v>113.6032872960083</v>
      </c>
      <c r="AN696" s="6">
        <v>693</v>
      </c>
      <c r="AO696" s="6">
        <f>[1]节奏总纲!BA696</f>
        <v>51.10485464950564</v>
      </c>
      <c r="AP696" s="6">
        <f>[1]节奏总纲!BB696</f>
        <v>52.60975000011527</v>
      </c>
      <c r="AQ696" s="6">
        <f>[1]节奏总纲!BC696</f>
        <v>54.564225809834113</v>
      </c>
      <c r="AR696" s="6">
        <f>[1]节奏总纲!BD696</f>
        <v>57.324879617039194</v>
      </c>
      <c r="AS696" s="6">
        <f>[1]节奏总纲!BE696</f>
        <v>62.062153138944872</v>
      </c>
    </row>
    <row r="697" spans="17:45" x14ac:dyDescent="0.2">
      <c r="Q697" s="6">
        <v>694</v>
      </c>
      <c r="R697" s="6">
        <f>[1]节奏总纲!AD697</f>
        <v>94.40033475918797</v>
      </c>
      <c r="S697" s="6">
        <f>[1]节奏总纲!AE697</f>
        <v>96.706207152794789</v>
      </c>
      <c r="T697" s="6">
        <f>[1]节奏总纲!AF697</f>
        <v>99.735873854333178</v>
      </c>
      <c r="U697" s="6">
        <f>[1]节奏总纲!AG697</f>
        <v>104.59600198155611</v>
      </c>
      <c r="V697" s="6">
        <f>[1]节奏总纲!AH697</f>
        <v>113.62533191271694</v>
      </c>
      <c r="AN697" s="6">
        <v>694</v>
      </c>
      <c r="AO697" s="6">
        <f>[1]节奏总纲!BA697</f>
        <v>51.11409695667318</v>
      </c>
      <c r="AP697" s="6">
        <f>[1]节奏总纲!BB697</f>
        <v>52.619726670513295</v>
      </c>
      <c r="AQ697" s="6">
        <f>[1]节奏总纲!BC697</f>
        <v>54.57414780869945</v>
      </c>
      <c r="AR697" s="6">
        <f>[1]节奏总纲!BD697</f>
        <v>57.334471557215878</v>
      </c>
      <c r="AS697" s="6">
        <f>[1]节奏总纲!BE697</f>
        <v>62.071389005114689</v>
      </c>
    </row>
    <row r="698" spans="17:45" x14ac:dyDescent="0.2">
      <c r="Q698" s="6">
        <v>695</v>
      </c>
      <c r="R698" s="6">
        <f>[1]节奏总纲!AD698</f>
        <v>94.420957868442784</v>
      </c>
      <c r="S698" s="6">
        <f>[1]节奏总纲!AE698</f>
        <v>96.727631706347879</v>
      </c>
      <c r="T698" s="6">
        <f>[1]节奏总纲!AF698</f>
        <v>99.756690201994573</v>
      </c>
      <c r="U698" s="6">
        <f>[1]节奏总纲!AG698</f>
        <v>104.61662256654989</v>
      </c>
      <c r="V698" s="6">
        <f>[1]节奏总纲!AH698</f>
        <v>113.6473765294256</v>
      </c>
      <c r="AN698" s="6">
        <v>695</v>
      </c>
      <c r="AO698" s="6">
        <f>[1]节奏总纲!BA698</f>
        <v>51.12333926384072</v>
      </c>
      <c r="AP698" s="6">
        <f>[1]节奏总纲!BB698</f>
        <v>52.62970334091132</v>
      </c>
      <c r="AQ698" s="6">
        <f>[1]节奏总纲!BC698</f>
        <v>54.584069807564795</v>
      </c>
      <c r="AR698" s="6">
        <f>[1]节奏总纲!BD698</f>
        <v>57.344063497392561</v>
      </c>
      <c r="AS698" s="6">
        <f>[1]节奏总纲!BE698</f>
        <v>62.080624871284506</v>
      </c>
    </row>
    <row r="699" spans="17:45" x14ac:dyDescent="0.2">
      <c r="Q699" s="6">
        <v>696</v>
      </c>
      <c r="R699" s="6">
        <f>[1]节奏总纲!AD699</f>
        <v>94.441580977697612</v>
      </c>
      <c r="S699" s="6">
        <f>[1]节奏总纲!AE699</f>
        <v>96.749056259900982</v>
      </c>
      <c r="T699" s="6">
        <f>[1]节奏总纲!AF699</f>
        <v>99.777506549655953</v>
      </c>
      <c r="U699" s="6">
        <f>[1]节奏总纲!AG699</f>
        <v>104.63724315154367</v>
      </c>
      <c r="V699" s="6">
        <f>[1]节奏总纲!AH699</f>
        <v>113.66942114613424</v>
      </c>
      <c r="AN699" s="6">
        <v>696</v>
      </c>
      <c r="AO699" s="6">
        <f>[1]节奏总纲!BA699</f>
        <v>51.132581571008259</v>
      </c>
      <c r="AP699" s="6">
        <f>[1]节奏总纲!BB699</f>
        <v>52.639680011309345</v>
      </c>
      <c r="AQ699" s="6">
        <f>[1]节奏总纲!BC699</f>
        <v>54.593991806430139</v>
      </c>
      <c r="AR699" s="6">
        <f>[1]节奏总纲!BD699</f>
        <v>57.353655437569245</v>
      </c>
      <c r="AS699" s="6">
        <f>[1]节奏总纲!BE699</f>
        <v>62.08986073745433</v>
      </c>
    </row>
    <row r="700" spans="17:45" x14ac:dyDescent="0.2">
      <c r="Q700" s="6">
        <v>697</v>
      </c>
      <c r="R700" s="6">
        <f>[1]节奏总纲!AD700</f>
        <v>94.462204086952426</v>
      </c>
      <c r="S700" s="6">
        <f>[1]节奏总纲!AE700</f>
        <v>96.770480813454071</v>
      </c>
      <c r="T700" s="6">
        <f>[1]节奏总纲!AF700</f>
        <v>99.798322897317348</v>
      </c>
      <c r="U700" s="6">
        <f>[1]节奏总纲!AG700</f>
        <v>104.65786373653745</v>
      </c>
      <c r="V700" s="6">
        <f>[1]节奏总纲!AH700</f>
        <v>113.69146576284288</v>
      </c>
      <c r="AN700" s="6">
        <v>697</v>
      </c>
      <c r="AO700" s="6">
        <f>[1]节奏总纲!BA700</f>
        <v>51.141823878175799</v>
      </c>
      <c r="AP700" s="6">
        <f>[1]节奏总纲!BB700</f>
        <v>52.649656681707363</v>
      </c>
      <c r="AQ700" s="6">
        <f>[1]节奏总纲!BC700</f>
        <v>54.603913805295484</v>
      </c>
      <c r="AR700" s="6">
        <f>[1]节奏总纲!BD700</f>
        <v>57.363247377745928</v>
      </c>
      <c r="AS700" s="6">
        <f>[1]节奏总纲!BE700</f>
        <v>62.099096603624147</v>
      </c>
    </row>
    <row r="701" spans="17:45" x14ac:dyDescent="0.2">
      <c r="Q701" s="6">
        <v>698</v>
      </c>
      <c r="R701" s="6">
        <f>[1]节奏总纲!AD701</f>
        <v>94.482827196207253</v>
      </c>
      <c r="S701" s="6">
        <f>[1]节奏总纲!AE701</f>
        <v>96.791905367007175</v>
      </c>
      <c r="T701" s="6">
        <f>[1]节奏总纲!AF701</f>
        <v>99.819139244978743</v>
      </c>
      <c r="U701" s="6">
        <f>[1]节奏总纲!AG701</f>
        <v>104.67848432153123</v>
      </c>
      <c r="V701" s="6">
        <f>[1]节奏总纲!AH701</f>
        <v>113.71351037955152</v>
      </c>
      <c r="AN701" s="6">
        <v>698</v>
      </c>
      <c r="AO701" s="6">
        <f>[1]节奏总纲!BA701</f>
        <v>51.151066185343339</v>
      </c>
      <c r="AP701" s="6">
        <f>[1]节奏总纲!BB701</f>
        <v>52.659633352105388</v>
      </c>
      <c r="AQ701" s="6">
        <f>[1]节奏总纲!BC701</f>
        <v>54.613835804160829</v>
      </c>
      <c r="AR701" s="6">
        <f>[1]节奏总纲!BD701</f>
        <v>57.372839317922612</v>
      </c>
      <c r="AS701" s="6">
        <f>[1]节奏总纲!BE701</f>
        <v>62.108332469793964</v>
      </c>
    </row>
    <row r="702" spans="17:45" x14ac:dyDescent="0.2">
      <c r="Q702" s="6">
        <v>699</v>
      </c>
      <c r="R702" s="6">
        <f>[1]节奏总纲!AD702</f>
        <v>94.503450305462067</v>
      </c>
      <c r="S702" s="6">
        <f>[1]节奏总纲!AE702</f>
        <v>96.813329920560278</v>
      </c>
      <c r="T702" s="6">
        <f>[1]节奏总纲!AF702</f>
        <v>99.839955592640138</v>
      </c>
      <c r="U702" s="6">
        <f>[1]节奏总纲!AG702</f>
        <v>104.69910490652501</v>
      </c>
      <c r="V702" s="6">
        <f>[1]节奏总纲!AH702</f>
        <v>113.73555499626016</v>
      </c>
      <c r="AN702" s="6">
        <v>699</v>
      </c>
      <c r="AO702" s="6">
        <f>[1]节奏总纲!BA702</f>
        <v>51.160308492510872</v>
      </c>
      <c r="AP702" s="6">
        <f>[1]节奏总纲!BB702</f>
        <v>52.669610022503413</v>
      </c>
      <c r="AQ702" s="6">
        <f>[1]节奏总纲!BC702</f>
        <v>54.623757803026173</v>
      </c>
      <c r="AR702" s="6">
        <f>[1]节奏总纲!BD702</f>
        <v>57.382431258099295</v>
      </c>
      <c r="AS702" s="6">
        <f>[1]节奏总纲!BE702</f>
        <v>62.117568335963782</v>
      </c>
    </row>
    <row r="703" spans="17:45" x14ac:dyDescent="0.2">
      <c r="Q703" s="6">
        <v>700</v>
      </c>
      <c r="R703" s="6">
        <f>[1]节奏总纲!AD703</f>
        <v>94.524073414716895</v>
      </c>
      <c r="S703" s="6">
        <f>[1]节奏总纲!AE703</f>
        <v>96.834754474113367</v>
      </c>
      <c r="T703" s="6">
        <f>[1]节奏总纲!AF703</f>
        <v>99.860771940301532</v>
      </c>
      <c r="U703" s="6">
        <f>[1]节奏总纲!AG703</f>
        <v>104.7197254915188</v>
      </c>
      <c r="V703" s="6">
        <f>[1]节奏总纲!AH703</f>
        <v>113.7575996129688</v>
      </c>
      <c r="AN703" s="6">
        <v>700</v>
      </c>
      <c r="AO703" s="6">
        <f>[1]节奏总纲!BA703</f>
        <v>51.169550799678412</v>
      </c>
      <c r="AP703" s="6">
        <f>[1]节奏总纲!BB703</f>
        <v>52.679586692901438</v>
      </c>
      <c r="AQ703" s="6">
        <f>[1]节奏总纲!BC703</f>
        <v>54.633679801891518</v>
      </c>
      <c r="AR703" s="6">
        <f>[1]节奏总纲!BD703</f>
        <v>57.392023198275979</v>
      </c>
      <c r="AS703" s="6">
        <f>[1]节奏总纲!BE703</f>
        <v>62.126804202133606</v>
      </c>
    </row>
    <row r="704" spans="17:45" x14ac:dyDescent="0.2">
      <c r="Q704" s="6">
        <v>701</v>
      </c>
      <c r="R704" s="6">
        <f>[1]节奏总纲!AD704</f>
        <v>94.544696523971723</v>
      </c>
      <c r="S704" s="6">
        <f>[1]节奏总纲!AE704</f>
        <v>96.856179027666471</v>
      </c>
      <c r="T704" s="6">
        <f>[1]节奏总纲!AF704</f>
        <v>99.881588287962927</v>
      </c>
      <c r="U704" s="6">
        <f>[1]节奏总纲!AG704</f>
        <v>104.74034607651258</v>
      </c>
      <c r="V704" s="6">
        <f>[1]节奏总纲!AH704</f>
        <v>113.77964422967746</v>
      </c>
      <c r="AN704" s="6">
        <v>701</v>
      </c>
      <c r="AO704" s="6">
        <f>[1]节奏总纲!BA704</f>
        <v>51.178793106845951</v>
      </c>
      <c r="AP704" s="6">
        <f>[1]节奏总纲!BB704</f>
        <v>52.689563363299463</v>
      </c>
      <c r="AQ704" s="6">
        <f>[1]节奏总纲!BC704</f>
        <v>54.643601800756855</v>
      </c>
      <c r="AR704" s="6">
        <f>[1]节奏总纲!BD704</f>
        <v>57.401615138452662</v>
      </c>
      <c r="AS704" s="6">
        <f>[1]节奏总纲!BE704</f>
        <v>62.136040068303423</v>
      </c>
    </row>
    <row r="705" spans="17:45" x14ac:dyDescent="0.2">
      <c r="Q705" s="6">
        <v>702</v>
      </c>
      <c r="R705" s="6">
        <f>[1]节奏总纲!AD705</f>
        <v>94.565319633226537</v>
      </c>
      <c r="S705" s="6">
        <f>[1]节奏总纲!AE705</f>
        <v>96.87760358121956</v>
      </c>
      <c r="T705" s="6">
        <f>[1]节奏总纲!AF705</f>
        <v>99.902404635624322</v>
      </c>
      <c r="U705" s="6">
        <f>[1]节奏总纲!AG705</f>
        <v>104.76096666150636</v>
      </c>
      <c r="V705" s="6">
        <f>[1]节奏总纲!AH705</f>
        <v>113.8016888463861</v>
      </c>
      <c r="AN705" s="6">
        <v>702</v>
      </c>
      <c r="AO705" s="6">
        <f>[1]节奏总纲!BA705</f>
        <v>51.188035414013491</v>
      </c>
      <c r="AP705" s="6">
        <f>[1]节奏总纲!BB705</f>
        <v>52.699540033697481</v>
      </c>
      <c r="AQ705" s="6">
        <f>[1]节奏总纲!BC705</f>
        <v>54.653523799622199</v>
      </c>
      <c r="AR705" s="6">
        <f>[1]节奏总纲!BD705</f>
        <v>57.411207078629346</v>
      </c>
      <c r="AS705" s="6">
        <f>[1]节奏总纲!BE705</f>
        <v>62.14527593447324</v>
      </c>
    </row>
    <row r="706" spans="17:45" x14ac:dyDescent="0.2">
      <c r="Q706" s="6">
        <v>703</v>
      </c>
      <c r="R706" s="6">
        <f>[1]节奏总纲!AD706</f>
        <v>94.585942742481365</v>
      </c>
      <c r="S706" s="6">
        <f>[1]节奏总纲!AE706</f>
        <v>96.899028134772664</v>
      </c>
      <c r="T706" s="6">
        <f>[1]节奏总纲!AF706</f>
        <v>99.923220983285717</v>
      </c>
      <c r="U706" s="6">
        <f>[1]节奏总纲!AG706</f>
        <v>104.78158724650014</v>
      </c>
      <c r="V706" s="6">
        <f>[1]节奏总纲!AH706</f>
        <v>113.82373346309474</v>
      </c>
      <c r="AN706" s="6">
        <v>703</v>
      </c>
      <c r="AO706" s="6">
        <f>[1]节奏总纲!BA706</f>
        <v>51.197277721181031</v>
      </c>
      <c r="AP706" s="6">
        <f>[1]节奏总纲!BB706</f>
        <v>52.709516704095506</v>
      </c>
      <c r="AQ706" s="6">
        <f>[1]节奏总纲!BC706</f>
        <v>54.663445798487544</v>
      </c>
      <c r="AR706" s="6">
        <f>[1]节奏总纲!BD706</f>
        <v>57.420799018806029</v>
      </c>
      <c r="AS706" s="6">
        <f>[1]节奏总纲!BE706</f>
        <v>62.154511800643064</v>
      </c>
    </row>
    <row r="707" spans="17:45" x14ac:dyDescent="0.2">
      <c r="Q707" s="6">
        <v>704</v>
      </c>
      <c r="R707" s="6">
        <f>[1]节奏总纲!AD707</f>
        <v>94.606565851736178</v>
      </c>
      <c r="S707" s="6">
        <f>[1]节奏总纲!AE707</f>
        <v>96.920452688325753</v>
      </c>
      <c r="T707" s="6">
        <f>[1]节奏总纲!AF707</f>
        <v>99.944037330947111</v>
      </c>
      <c r="U707" s="6">
        <f>[1]节奏总纲!AG707</f>
        <v>104.80220783149392</v>
      </c>
      <c r="V707" s="6">
        <f>[1]节奏总纲!AH707</f>
        <v>113.84577807980338</v>
      </c>
      <c r="AN707" s="6">
        <v>704</v>
      </c>
      <c r="AO707" s="6">
        <f>[1]节奏总纲!BA707</f>
        <v>51.206520028348564</v>
      </c>
      <c r="AP707" s="6">
        <f>[1]节奏总纲!BB707</f>
        <v>52.719493374493531</v>
      </c>
      <c r="AQ707" s="6">
        <f>[1]节奏总纲!BC707</f>
        <v>54.673367797352888</v>
      </c>
      <c r="AR707" s="6">
        <f>[1]节奏总纲!BD707</f>
        <v>57.430390958982713</v>
      </c>
      <c r="AS707" s="6">
        <f>[1]节奏总纲!BE707</f>
        <v>62.163747666812881</v>
      </c>
    </row>
    <row r="708" spans="17:45" x14ac:dyDescent="0.2">
      <c r="Q708" s="6">
        <v>705</v>
      </c>
      <c r="R708" s="6">
        <f>[1]节奏总纲!AD708</f>
        <v>94.627188960991006</v>
      </c>
      <c r="S708" s="6">
        <f>[1]节奏总纲!AE708</f>
        <v>96.941877241878856</v>
      </c>
      <c r="T708" s="6">
        <f>[1]节奏总纲!AF708</f>
        <v>99.964853678608506</v>
      </c>
      <c r="U708" s="6">
        <f>[1]节奏总纲!AG708</f>
        <v>104.8228284164877</v>
      </c>
      <c r="V708" s="6">
        <f>[1]节奏总纲!AH708</f>
        <v>113.86782269651202</v>
      </c>
      <c r="AN708" s="6">
        <v>705</v>
      </c>
      <c r="AO708" s="6">
        <f>[1]节奏总纲!BA708</f>
        <v>51.215762335516104</v>
      </c>
      <c r="AP708" s="6">
        <f>[1]节奏总纲!BB708</f>
        <v>52.729470044891556</v>
      </c>
      <c r="AQ708" s="6">
        <f>[1]节奏总纲!BC708</f>
        <v>54.683289796218233</v>
      </c>
      <c r="AR708" s="6">
        <f>[1]节奏总纲!BD708</f>
        <v>57.439982899159396</v>
      </c>
      <c r="AS708" s="6">
        <f>[1]节奏总纲!BE708</f>
        <v>62.172983532982698</v>
      </c>
    </row>
    <row r="709" spans="17:45" x14ac:dyDescent="0.2">
      <c r="Q709" s="6">
        <v>706</v>
      </c>
      <c r="R709" s="6">
        <f>[1]节奏总纲!AD709</f>
        <v>94.64781207024582</v>
      </c>
      <c r="S709" s="6">
        <f>[1]节奏总纲!AE709</f>
        <v>96.963301795431946</v>
      </c>
      <c r="T709" s="6">
        <f>[1]节奏总纲!AF709</f>
        <v>99.985670026269901</v>
      </c>
      <c r="U709" s="6">
        <f>[1]节奏总纲!AG709</f>
        <v>104.84344900148147</v>
      </c>
      <c r="V709" s="6">
        <f>[1]节奏总纲!AH709</f>
        <v>113.88986731322066</v>
      </c>
      <c r="AN709" s="6">
        <v>706</v>
      </c>
      <c r="AO709" s="6">
        <f>[1]节奏总纲!BA709</f>
        <v>51.225004642683643</v>
      </c>
      <c r="AP709" s="6">
        <f>[1]节奏总纲!BB709</f>
        <v>52.739446715289581</v>
      </c>
      <c r="AQ709" s="6">
        <f>[1]节奏总纲!BC709</f>
        <v>54.693211795083577</v>
      </c>
      <c r="AR709" s="6">
        <f>[1]节奏总纲!BD709</f>
        <v>57.44957483933608</v>
      </c>
      <c r="AS709" s="6">
        <f>[1]节奏总纲!BE709</f>
        <v>62.182219399152522</v>
      </c>
    </row>
    <row r="710" spans="17:45" x14ac:dyDescent="0.2">
      <c r="Q710" s="6">
        <v>707</v>
      </c>
      <c r="R710" s="6">
        <f>[1]节奏总纲!AD710</f>
        <v>94.668435179500648</v>
      </c>
      <c r="S710" s="6">
        <f>[1]节奏总纲!AE710</f>
        <v>96.984726348985049</v>
      </c>
      <c r="T710" s="6">
        <f>[1]节奏总纲!AF710</f>
        <v>100.00628670579708</v>
      </c>
      <c r="U710" s="6">
        <f>[1]节奏总纲!AG710</f>
        <v>104.86406958647527</v>
      </c>
      <c r="V710" s="6">
        <f>[1]节奏总纲!AH710</f>
        <v>113.9119119299293</v>
      </c>
      <c r="AN710" s="6">
        <v>707</v>
      </c>
      <c r="AO710" s="6">
        <f>[1]节奏总纲!BA710</f>
        <v>51.234246949851183</v>
      </c>
      <c r="AP710" s="6">
        <f>[1]节奏总纲!BB710</f>
        <v>52.749423385687599</v>
      </c>
      <c r="AQ710" s="6">
        <f>[1]节奏总纲!BC710</f>
        <v>54.703133793948922</v>
      </c>
      <c r="AR710" s="6">
        <f>[1]节奏总纲!BD710</f>
        <v>57.459166779512763</v>
      </c>
      <c r="AS710" s="6">
        <f>[1]节奏总纲!BE710</f>
        <v>62.19145526532234</v>
      </c>
    </row>
    <row r="711" spans="17:45" x14ac:dyDescent="0.2">
      <c r="Q711" s="6">
        <v>708</v>
      </c>
      <c r="R711" s="6">
        <f>[1]节奏总纲!AD711</f>
        <v>94.689058288755461</v>
      </c>
      <c r="S711" s="6">
        <f>[1]节奏总纲!AE711</f>
        <v>97.005454257414542</v>
      </c>
      <c r="T711" s="6">
        <f>[1]节奏总纲!AF711</f>
        <v>100.02646226997257</v>
      </c>
      <c r="U711" s="6">
        <f>[1]节奏总纲!AG711</f>
        <v>104.88469017146905</v>
      </c>
      <c r="V711" s="6">
        <f>[1]节奏总纲!AH711</f>
        <v>113.93395654663796</v>
      </c>
      <c r="AN711" s="6">
        <v>708</v>
      </c>
      <c r="AO711" s="6">
        <f>[1]节奏总纲!BA711</f>
        <v>51.243489257018723</v>
      </c>
      <c r="AP711" s="6">
        <f>[1]节奏总纲!BB711</f>
        <v>52.759400056085624</v>
      </c>
      <c r="AQ711" s="6">
        <f>[1]节奏总纲!BC711</f>
        <v>54.713055792814266</v>
      </c>
      <c r="AR711" s="6">
        <f>[1]节奏总纲!BD711</f>
        <v>57.468758719689447</v>
      </c>
      <c r="AS711" s="6">
        <f>[1]节奏总纲!BE711</f>
        <v>62.200691131492157</v>
      </c>
    </row>
    <row r="712" spans="17:45" x14ac:dyDescent="0.2">
      <c r="Q712" s="6">
        <v>709</v>
      </c>
      <c r="R712" s="6">
        <f>[1]节奏总纲!AD712</f>
        <v>94.709681398010289</v>
      </c>
      <c r="S712" s="6">
        <f>[1]节奏总纲!AE712</f>
        <v>97.024452287272069</v>
      </c>
      <c r="T712" s="6">
        <f>[1]节奏总纲!AF712</f>
        <v>100.04663783414806</v>
      </c>
      <c r="U712" s="6">
        <f>[1]节奏总纲!AG712</f>
        <v>104.90531075646282</v>
      </c>
      <c r="V712" s="6">
        <f>[1]节奏总纲!AH712</f>
        <v>113.9560011633466</v>
      </c>
      <c r="AN712" s="6">
        <v>709</v>
      </c>
      <c r="AO712" s="6">
        <f>[1]节奏总纲!BA712</f>
        <v>51.252731564186263</v>
      </c>
      <c r="AP712" s="6">
        <f>[1]节奏总纲!BB712</f>
        <v>52.76937672648365</v>
      </c>
      <c r="AQ712" s="6">
        <f>[1]节奏总纲!BC712</f>
        <v>54.722977791679604</v>
      </c>
      <c r="AR712" s="6">
        <f>[1]节奏总纲!BD712</f>
        <v>57.47835065986613</v>
      </c>
      <c r="AS712" s="6">
        <f>[1]节奏总纲!BE712</f>
        <v>62.209926997661981</v>
      </c>
    </row>
    <row r="713" spans="17:45" x14ac:dyDescent="0.2">
      <c r="Q713" s="6">
        <v>710</v>
      </c>
      <c r="R713" s="6">
        <f>[1]节奏总纲!AD713</f>
        <v>94.730304507265117</v>
      </c>
      <c r="S713" s="6">
        <f>[1]节奏总纲!AE713</f>
        <v>97.043450317129583</v>
      </c>
      <c r="T713" s="6">
        <f>[1]节奏总纲!AF713</f>
        <v>100.06681339832355</v>
      </c>
      <c r="U713" s="6">
        <f>[1]节奏总纲!AG713</f>
        <v>104.9259313414566</v>
      </c>
      <c r="V713" s="6">
        <f>[1]节奏总纲!AH713</f>
        <v>113.97804578005524</v>
      </c>
      <c r="AN713" s="6">
        <v>710</v>
      </c>
      <c r="AO713" s="6">
        <f>[1]节奏总纲!BA713</f>
        <v>51.261973871353796</v>
      </c>
      <c r="AP713" s="6">
        <f>[1]节奏总纲!BB713</f>
        <v>52.779353396881675</v>
      </c>
      <c r="AQ713" s="6">
        <f>[1]节奏总纲!BC713</f>
        <v>54.732899790544948</v>
      </c>
      <c r="AR713" s="6">
        <f>[1]节奏总纲!BD713</f>
        <v>57.487942600042821</v>
      </c>
      <c r="AS713" s="6">
        <f>[1]节奏总纲!BE713</f>
        <v>62.219162863831798</v>
      </c>
    </row>
    <row r="714" spans="17:45" x14ac:dyDescent="0.2">
      <c r="Q714" s="6">
        <v>711</v>
      </c>
      <c r="R714" s="6">
        <f>[1]节奏总纲!AD714</f>
        <v>94.750927616519931</v>
      </c>
      <c r="S714" s="6">
        <f>[1]节奏总纲!AE714</f>
        <v>97.062448346987111</v>
      </c>
      <c r="T714" s="6">
        <f>[1]节奏总纲!AF714</f>
        <v>100.08698896249903</v>
      </c>
      <c r="U714" s="6">
        <f>[1]节奏总纲!AG714</f>
        <v>104.94655192645038</v>
      </c>
      <c r="V714" s="6">
        <f>[1]节奏总纲!AH714</f>
        <v>114.00008567124907</v>
      </c>
      <c r="AN714" s="6">
        <v>711</v>
      </c>
      <c r="AO714" s="6">
        <f>[1]节奏总纲!BA714</f>
        <v>51.271216178521335</v>
      </c>
      <c r="AP714" s="6">
        <f>[1]节奏总纲!BB714</f>
        <v>52.7893300672797</v>
      </c>
      <c r="AQ714" s="6">
        <f>[1]节奏总纲!BC714</f>
        <v>54.742821789410293</v>
      </c>
      <c r="AR714" s="6">
        <f>[1]节奏总纲!BD714</f>
        <v>57.497534540219505</v>
      </c>
      <c r="AS714" s="6">
        <f>[1]节奏总纲!BE714</f>
        <v>62.228398730001615</v>
      </c>
    </row>
    <row r="715" spans="17:45" x14ac:dyDescent="0.2">
      <c r="Q715" s="6">
        <v>712</v>
      </c>
      <c r="R715" s="6">
        <f>[1]节奏总纲!AD715</f>
        <v>94.771550725774759</v>
      </c>
      <c r="S715" s="6">
        <f>[1]节奏总纲!AE715</f>
        <v>97.081446376844625</v>
      </c>
      <c r="T715" s="6">
        <f>[1]节奏总纲!AF715</f>
        <v>100.10716452667452</v>
      </c>
      <c r="U715" s="6">
        <f>[1]节奏总纲!AG715</f>
        <v>104.96717251144416</v>
      </c>
      <c r="V715" s="6">
        <f>[1]节奏总纲!AH715</f>
        <v>114.02097789977064</v>
      </c>
      <c r="AN715" s="6">
        <v>712</v>
      </c>
      <c r="AO715" s="6">
        <f>[1]节奏总纲!BA715</f>
        <v>51.280458485688875</v>
      </c>
      <c r="AP715" s="6">
        <f>[1]节奏总纲!BB715</f>
        <v>52.799306737677718</v>
      </c>
      <c r="AQ715" s="6">
        <f>[1]节奏总纲!BC715</f>
        <v>54.752743788275637</v>
      </c>
      <c r="AR715" s="6">
        <f>[1]节奏总纲!BD715</f>
        <v>57.507126480396188</v>
      </c>
      <c r="AS715" s="6">
        <f>[1]节奏总纲!BE715</f>
        <v>62.237634596171439</v>
      </c>
    </row>
    <row r="716" spans="17:45" x14ac:dyDescent="0.2">
      <c r="Q716" s="6">
        <v>713</v>
      </c>
      <c r="R716" s="6">
        <f>[1]节奏总纲!AD716</f>
        <v>94.792173835029573</v>
      </c>
      <c r="S716" s="6">
        <f>[1]节奏总纲!AE716</f>
        <v>97.100444406702152</v>
      </c>
      <c r="T716" s="6">
        <f>[1]节奏总纲!AF716</f>
        <v>100.12734009085001</v>
      </c>
      <c r="U716" s="6">
        <f>[1]节奏总纲!AG716</f>
        <v>104.98779309643794</v>
      </c>
      <c r="V716" s="6">
        <f>[1]节奏总纲!AH716</f>
        <v>114.04187012829223</v>
      </c>
      <c r="AN716" s="6">
        <v>713</v>
      </c>
      <c r="AO716" s="6">
        <f>[1]节奏总纲!BA716</f>
        <v>51.289700792856415</v>
      </c>
      <c r="AP716" s="6">
        <f>[1]节奏总纲!BB716</f>
        <v>52.809283408075743</v>
      </c>
      <c r="AQ716" s="6">
        <f>[1]节奏总纲!BC716</f>
        <v>54.762665787140982</v>
      </c>
      <c r="AR716" s="6">
        <f>[1]节奏总纲!BD716</f>
        <v>57.516718420572872</v>
      </c>
      <c r="AS716" s="6">
        <f>[1]节奏总纲!BE716</f>
        <v>62.246870462341256</v>
      </c>
    </row>
    <row r="717" spans="17:45" x14ac:dyDescent="0.2">
      <c r="Q717" s="6">
        <v>714</v>
      </c>
      <c r="R717" s="6">
        <f>[1]节奏总纲!AD717</f>
        <v>94.812796944284401</v>
      </c>
      <c r="S717" s="6">
        <f>[1]节奏总纲!AE717</f>
        <v>97.11944243655968</v>
      </c>
      <c r="T717" s="6">
        <f>[1]节奏总纲!AF717</f>
        <v>100.1475156550255</v>
      </c>
      <c r="U717" s="6">
        <f>[1]节奏总纲!AG717</f>
        <v>105.00803400805998</v>
      </c>
      <c r="V717" s="6">
        <f>[1]节奏总纲!AH717</f>
        <v>114.06276235681381</v>
      </c>
      <c r="AN717" s="6">
        <v>714</v>
      </c>
      <c r="AO717" s="6">
        <f>[1]节奏总纲!BA717</f>
        <v>51.298943100023955</v>
      </c>
      <c r="AP717" s="6">
        <f>[1]节奏总纲!BB717</f>
        <v>52.819260078473768</v>
      </c>
      <c r="AQ717" s="6">
        <f>[1]节奏总纲!BC717</f>
        <v>54.772587786006326</v>
      </c>
      <c r="AR717" s="6">
        <f>[1]节奏总纲!BD717</f>
        <v>57.526310360749555</v>
      </c>
      <c r="AS717" s="6">
        <f>[1]节奏总纲!BE717</f>
        <v>62.256106328511073</v>
      </c>
    </row>
    <row r="718" spans="17:45" x14ac:dyDescent="0.2">
      <c r="Q718" s="6">
        <v>715</v>
      </c>
      <c r="R718" s="6">
        <f>[1]节奏总纲!AD718</f>
        <v>94.833420053539214</v>
      </c>
      <c r="S718" s="6">
        <f>[1]节奏总纲!AE718</f>
        <v>97.138440466417194</v>
      </c>
      <c r="T718" s="6">
        <f>[1]节奏总纲!AF718</f>
        <v>100.16769121920098</v>
      </c>
      <c r="U718" s="6">
        <f>[1]节奏总纲!AG718</f>
        <v>105.02772407445786</v>
      </c>
      <c r="V718" s="6">
        <f>[1]节奏总纲!AH718</f>
        <v>114.08365458533538</v>
      </c>
      <c r="AN718" s="6">
        <v>715</v>
      </c>
      <c r="AO718" s="6">
        <f>[1]节奏总纲!BA718</f>
        <v>51.308185407191495</v>
      </c>
      <c r="AP718" s="6">
        <f>[1]节奏总纲!BB718</f>
        <v>52.829236748871793</v>
      </c>
      <c r="AQ718" s="6">
        <f>[1]节奏总纲!BC718</f>
        <v>54.782509784871671</v>
      </c>
      <c r="AR718" s="6">
        <f>[1]节奏总纲!BD718</f>
        <v>57.535902300926239</v>
      </c>
      <c r="AS718" s="6">
        <f>[1]节奏总纲!BE718</f>
        <v>62.265342194680898</v>
      </c>
    </row>
    <row r="719" spans="17:45" x14ac:dyDescent="0.2">
      <c r="Q719" s="6">
        <v>716</v>
      </c>
      <c r="R719" s="6">
        <f>[1]节奏总纲!AD719</f>
        <v>94.854043162794042</v>
      </c>
      <c r="S719" s="6">
        <f>[1]节奏总纲!AE719</f>
        <v>97.157438496274722</v>
      </c>
      <c r="T719" s="6">
        <f>[1]节奏总纲!AF719</f>
        <v>100.18786678337646</v>
      </c>
      <c r="U719" s="6">
        <f>[1]节奏总纲!AG719</f>
        <v>105.04741414085576</v>
      </c>
      <c r="V719" s="6">
        <f>[1]节奏总纲!AH719</f>
        <v>114.10454681385697</v>
      </c>
      <c r="AN719" s="6">
        <v>716</v>
      </c>
      <c r="AO719" s="6">
        <f>[1]节奏总纲!BA719</f>
        <v>51.317427714359027</v>
      </c>
      <c r="AP719" s="6">
        <f>[1]节奏总纲!BB719</f>
        <v>52.839213419269818</v>
      </c>
      <c r="AQ719" s="6">
        <f>[1]节奏总纲!BC719</f>
        <v>54.792431783737015</v>
      </c>
      <c r="AR719" s="6">
        <f>[1]节奏总纲!BD719</f>
        <v>57.545494241102922</v>
      </c>
      <c r="AS719" s="6">
        <f>[1]节奏总纲!BE719</f>
        <v>62.274578060850715</v>
      </c>
    </row>
    <row r="720" spans="17:45" x14ac:dyDescent="0.2">
      <c r="Q720" s="6">
        <v>717</v>
      </c>
      <c r="R720" s="6">
        <f>[1]节奏总纲!AD720</f>
        <v>94.874666272048856</v>
      </c>
      <c r="S720" s="6">
        <f>[1]节奏总纲!AE720</f>
        <v>97.176436526132235</v>
      </c>
      <c r="T720" s="6">
        <f>[1]节奏总纲!AF720</f>
        <v>100.20804234755195</v>
      </c>
      <c r="U720" s="6">
        <f>[1]节奏总纲!AG720</f>
        <v>105.06710420725365</v>
      </c>
      <c r="V720" s="6">
        <f>[1]节奏总纲!AH720</f>
        <v>114.12543904237855</v>
      </c>
      <c r="AN720" s="6">
        <v>717</v>
      </c>
      <c r="AO720" s="6">
        <f>[1]节奏总纲!BA720</f>
        <v>51.326670021526567</v>
      </c>
      <c r="AP720" s="6">
        <f>[1]节奏总纲!BB720</f>
        <v>52.849190089667843</v>
      </c>
      <c r="AQ720" s="6">
        <f>[1]节奏总纲!BC720</f>
        <v>54.802353782602353</v>
      </c>
      <c r="AR720" s="6">
        <f>[1]节奏总纲!BD720</f>
        <v>57.555086181279606</v>
      </c>
      <c r="AS720" s="6">
        <f>[1]节奏总纲!BE720</f>
        <v>62.283813927020532</v>
      </c>
    </row>
    <row r="721" spans="17:45" x14ac:dyDescent="0.2">
      <c r="Q721" s="6">
        <v>718</v>
      </c>
      <c r="R721" s="6">
        <f>[1]节奏总纲!AD721</f>
        <v>94.895289381303684</v>
      </c>
      <c r="S721" s="6">
        <f>[1]节奏总纲!AE721</f>
        <v>97.195434555989763</v>
      </c>
      <c r="T721" s="6">
        <f>[1]节奏总纲!AF721</f>
        <v>100.22821791172744</v>
      </c>
      <c r="U721" s="6">
        <f>[1]节奏总纲!AG721</f>
        <v>105.08679427365155</v>
      </c>
      <c r="V721" s="6">
        <f>[1]节奏总纲!AH721</f>
        <v>114.14633127090013</v>
      </c>
      <c r="AN721" s="6">
        <v>718</v>
      </c>
      <c r="AO721" s="6">
        <f>[1]节奏总纲!BA721</f>
        <v>51.335912328694107</v>
      </c>
      <c r="AP721" s="6">
        <f>[1]节奏总纲!BB721</f>
        <v>52.859166760065861</v>
      </c>
      <c r="AQ721" s="6">
        <f>[1]节奏总纲!BC721</f>
        <v>54.812275781467697</v>
      </c>
      <c r="AR721" s="6">
        <f>[1]节奏总纲!BD721</f>
        <v>57.564678121456289</v>
      </c>
      <c r="AS721" s="6">
        <f>[1]节奏总纲!BE721</f>
        <v>62.293049793190356</v>
      </c>
    </row>
    <row r="722" spans="17:45" x14ac:dyDescent="0.2">
      <c r="Q722" s="6">
        <v>719</v>
      </c>
      <c r="R722" s="6">
        <f>[1]节奏总纲!AD722</f>
        <v>94.915912490558497</v>
      </c>
      <c r="S722" s="6">
        <f>[1]节奏总纲!AE722</f>
        <v>97.214432585847291</v>
      </c>
      <c r="T722" s="6">
        <f>[1]节奏总纲!AF722</f>
        <v>100.24839347590293</v>
      </c>
      <c r="U722" s="6">
        <f>[1]节奏总纲!AG722</f>
        <v>105.10648434004945</v>
      </c>
      <c r="V722" s="6">
        <f>[1]节奏总纲!AH722</f>
        <v>114.16722349942171</v>
      </c>
      <c r="AN722" s="6">
        <v>719</v>
      </c>
      <c r="AO722" s="6">
        <f>[1]节奏总纲!BA722</f>
        <v>51.345154635861647</v>
      </c>
      <c r="AP722" s="6">
        <f>[1]节奏总纲!BB722</f>
        <v>52.869143430463886</v>
      </c>
      <c r="AQ722" s="6">
        <f>[1]节奏总纲!BC722</f>
        <v>54.822197780333042</v>
      </c>
      <c r="AR722" s="6">
        <f>[1]节奏总纲!BD722</f>
        <v>57.574270061632973</v>
      </c>
      <c r="AS722" s="6">
        <f>[1]节奏总纲!BE722</f>
        <v>62.302285659360173</v>
      </c>
    </row>
    <row r="723" spans="17:45" x14ac:dyDescent="0.2">
      <c r="Q723" s="6">
        <v>720</v>
      </c>
      <c r="R723" s="6">
        <f>[1]节奏总纲!AD723</f>
        <v>94.936535599813325</v>
      </c>
      <c r="S723" s="6">
        <f>[1]节奏总纲!AE723</f>
        <v>97.233430615704805</v>
      </c>
      <c r="T723" s="6">
        <f>[1]节奏总纲!AF723</f>
        <v>100.26856904007842</v>
      </c>
      <c r="U723" s="6">
        <f>[1]节奏总纲!AG723</f>
        <v>105.12617440644733</v>
      </c>
      <c r="V723" s="6">
        <f>[1]节奏总纲!AH723</f>
        <v>114.18811572794328</v>
      </c>
      <c r="AN723" s="6">
        <v>720</v>
      </c>
      <c r="AO723" s="6">
        <f>[1]节奏总纲!BA723</f>
        <v>51.354396943029187</v>
      </c>
      <c r="AP723" s="6">
        <f>[1]节奏总纲!BB723</f>
        <v>52.879120100861911</v>
      </c>
      <c r="AQ723" s="6">
        <f>[1]节奏总纲!BC723</f>
        <v>54.832119779198386</v>
      </c>
      <c r="AR723" s="6">
        <f>[1]节奏总纲!BD723</f>
        <v>57.583862001809656</v>
      </c>
      <c r="AS723" s="6">
        <f>[1]节奏总纲!BE723</f>
        <v>62.31152152552999</v>
      </c>
    </row>
    <row r="724" spans="17:45" x14ac:dyDescent="0.2">
      <c r="Q724" s="6">
        <v>721</v>
      </c>
      <c r="R724" s="6">
        <f>[1]节奏总纲!AD724</f>
        <v>94.957158709068153</v>
      </c>
      <c r="S724" s="6">
        <f>[1]节奏总纲!AE724</f>
        <v>97.252428645562333</v>
      </c>
      <c r="T724" s="6">
        <f>[1]节奏总纲!AF724</f>
        <v>100.28874460425391</v>
      </c>
      <c r="U724" s="6">
        <f>[1]节奏总纲!AG724</f>
        <v>105.14586447284523</v>
      </c>
      <c r="V724" s="6">
        <f>[1]节奏总纲!AH724</f>
        <v>114.20900795646487</v>
      </c>
      <c r="AN724" s="6">
        <v>721</v>
      </c>
      <c r="AO724" s="6">
        <f>[1]节奏总纲!BA724</f>
        <v>51.363639250196726</v>
      </c>
      <c r="AP724" s="6">
        <f>[1]节奏总纲!BB724</f>
        <v>52.889096771259936</v>
      </c>
      <c r="AQ724" s="6">
        <f>[1]节奏总纲!BC724</f>
        <v>54.842041778063731</v>
      </c>
      <c r="AR724" s="6">
        <f>[1]节奏总纲!BD724</f>
        <v>57.59345394198634</v>
      </c>
      <c r="AS724" s="6">
        <f>[1]节奏总纲!BE724</f>
        <v>62.320757391699807</v>
      </c>
    </row>
    <row r="725" spans="17:45" x14ac:dyDescent="0.2">
      <c r="Q725" s="6">
        <v>722</v>
      </c>
      <c r="R725" s="6">
        <f>[1]节奏总纲!AD725</f>
        <v>94.977781818322967</v>
      </c>
      <c r="S725" s="6">
        <f>[1]节奏总纲!AE725</f>
        <v>97.271426675419846</v>
      </c>
      <c r="T725" s="6">
        <f>[1]节奏总纲!AF725</f>
        <v>100.3089201684294</v>
      </c>
      <c r="U725" s="6">
        <f>[1]节奏总纲!AG725</f>
        <v>105.16555453924312</v>
      </c>
      <c r="V725" s="6">
        <f>[1]节奏总纲!AH725</f>
        <v>114.22990018498645</v>
      </c>
      <c r="AN725" s="6">
        <v>722</v>
      </c>
      <c r="AO725" s="6">
        <f>[1]节奏总纲!BA725</f>
        <v>51.372881557364259</v>
      </c>
      <c r="AP725" s="6">
        <f>[1]节奏总纲!BB725</f>
        <v>52.899073441657961</v>
      </c>
      <c r="AQ725" s="6">
        <f>[1]节奏总纲!BC725</f>
        <v>54.851963776929075</v>
      </c>
      <c r="AR725" s="6">
        <f>[1]节奏总纲!BD725</f>
        <v>57.603045882163023</v>
      </c>
      <c r="AS725" s="6">
        <f>[1]节奏总纲!BE725</f>
        <v>62.329993257869631</v>
      </c>
    </row>
    <row r="726" spans="17:45" x14ac:dyDescent="0.2">
      <c r="Q726" s="6">
        <v>723</v>
      </c>
      <c r="R726" s="6">
        <f>[1]节奏总纲!AD726</f>
        <v>94.998404927577795</v>
      </c>
      <c r="S726" s="6">
        <f>[1]节奏总纲!AE726</f>
        <v>97.290424705277374</v>
      </c>
      <c r="T726" s="6">
        <f>[1]节奏总纲!AF726</f>
        <v>100.32909573260488</v>
      </c>
      <c r="U726" s="6">
        <f>[1]节奏总纲!AG726</f>
        <v>105.18524460564102</v>
      </c>
      <c r="V726" s="6">
        <f>[1]节奏总纲!AH726</f>
        <v>114.25079241350802</v>
      </c>
      <c r="AN726" s="6">
        <v>723</v>
      </c>
      <c r="AO726" s="6">
        <f>[1]节奏总纲!BA726</f>
        <v>51.382123864531799</v>
      </c>
      <c r="AP726" s="6">
        <f>[1]节奏总纲!BB726</f>
        <v>52.909050112055979</v>
      </c>
      <c r="AQ726" s="6">
        <f>[1]节奏总纲!BC726</f>
        <v>54.86188577579442</v>
      </c>
      <c r="AR726" s="6">
        <f>[1]节奏总纲!BD726</f>
        <v>57.612637822339707</v>
      </c>
      <c r="AS726" s="6">
        <f>[1]节奏总纲!BE726</f>
        <v>62.339229124039448</v>
      </c>
    </row>
    <row r="727" spans="17:45" x14ac:dyDescent="0.2">
      <c r="Q727" s="6">
        <v>724</v>
      </c>
      <c r="R727" s="6">
        <f>[1]节奏总纲!AD727</f>
        <v>95.017753786129006</v>
      </c>
      <c r="S727" s="6">
        <f>[1]节奏总纲!AE727</f>
        <v>97.309422735134888</v>
      </c>
      <c r="T727" s="6">
        <f>[1]节奏总纲!AF727</f>
        <v>100.34927129678037</v>
      </c>
      <c r="U727" s="6">
        <f>[1]节奏总纲!AG727</f>
        <v>105.20493467203892</v>
      </c>
      <c r="V727" s="6">
        <f>[1]节奏总纲!AH727</f>
        <v>114.27168464202961</v>
      </c>
      <c r="AN727" s="6">
        <v>724</v>
      </c>
      <c r="AO727" s="6">
        <f>[1]节奏总纲!BA727</f>
        <v>51.391366171699339</v>
      </c>
      <c r="AP727" s="6">
        <f>[1]节奏总纲!BB727</f>
        <v>52.919026782454004</v>
      </c>
      <c r="AQ727" s="6">
        <f>[1]节奏总纲!BC727</f>
        <v>54.871807774659764</v>
      </c>
      <c r="AR727" s="6">
        <f>[1]节奏总纲!BD727</f>
        <v>57.62222976251639</v>
      </c>
      <c r="AS727" s="6">
        <f>[1]节奏总纲!BE727</f>
        <v>62.348464990209266</v>
      </c>
    </row>
    <row r="728" spans="17:45" x14ac:dyDescent="0.2">
      <c r="Q728" s="6">
        <v>725</v>
      </c>
      <c r="R728" s="6">
        <f>[1]节奏总纲!AD728</f>
        <v>95.036995827451818</v>
      </c>
      <c r="S728" s="6">
        <f>[1]节奏总纲!AE728</f>
        <v>97.328420764992416</v>
      </c>
      <c r="T728" s="6">
        <f>[1]节奏总纲!AF728</f>
        <v>100.36944686095586</v>
      </c>
      <c r="U728" s="6">
        <f>[1]节奏总纲!AG728</f>
        <v>105.2246247384368</v>
      </c>
      <c r="V728" s="6">
        <f>[1]节奏总纲!AH728</f>
        <v>114.29257687055119</v>
      </c>
      <c r="AN728" s="6">
        <v>725</v>
      </c>
      <c r="AO728" s="6">
        <f>[1]节奏总纲!BA728</f>
        <v>51.400608478866879</v>
      </c>
      <c r="AP728" s="6">
        <f>[1]节奏总纲!BB728</f>
        <v>52.929003452852029</v>
      </c>
      <c r="AQ728" s="6">
        <f>[1]节奏总纲!BC728</f>
        <v>54.881729773525102</v>
      </c>
      <c r="AR728" s="6">
        <f>[1]节奏总纲!BD728</f>
        <v>57.631821702693074</v>
      </c>
      <c r="AS728" s="6">
        <f>[1]节奏总纲!BE728</f>
        <v>62.35770085637909</v>
      </c>
    </row>
    <row r="729" spans="17:45" x14ac:dyDescent="0.2">
      <c r="Q729" s="6">
        <v>726</v>
      </c>
      <c r="R729" s="6">
        <f>[1]节奏总纲!AD729</f>
        <v>95.05623786877463</v>
      </c>
      <c r="S729" s="6">
        <f>[1]节奏总纲!AE729</f>
        <v>97.347418794849943</v>
      </c>
      <c r="T729" s="6">
        <f>[1]节奏总纲!AF729</f>
        <v>100.38962242513135</v>
      </c>
      <c r="U729" s="6">
        <f>[1]节奏总纲!AG729</f>
        <v>105.2443148048347</v>
      </c>
      <c r="V729" s="6">
        <f>[1]节奏总纲!AH729</f>
        <v>114.31346909907276</v>
      </c>
      <c r="AN729" s="6">
        <v>726</v>
      </c>
      <c r="AO729" s="6">
        <f>[1]节奏总纲!BA729</f>
        <v>51.409850786034418</v>
      </c>
      <c r="AP729" s="6">
        <f>[1]节奏总纲!BB729</f>
        <v>52.938980123250055</v>
      </c>
      <c r="AQ729" s="6">
        <f>[1]节奏总纲!BC729</f>
        <v>54.891651772390446</v>
      </c>
      <c r="AR729" s="6">
        <f>[1]节奏总纲!BD729</f>
        <v>57.641413642869757</v>
      </c>
      <c r="AS729" s="6">
        <f>[1]节奏总纲!BE729</f>
        <v>62.366936722548907</v>
      </c>
    </row>
    <row r="730" spans="17:45" x14ac:dyDescent="0.2">
      <c r="Q730" s="6">
        <v>727</v>
      </c>
      <c r="R730" s="6">
        <f>[1]节奏总纲!AD730</f>
        <v>95.075479910097457</v>
      </c>
      <c r="S730" s="6">
        <f>[1]节奏总纲!AE730</f>
        <v>97.366416824707457</v>
      </c>
      <c r="T730" s="6">
        <f>[1]节奏总纲!AF730</f>
        <v>100.40979798930682</v>
      </c>
      <c r="U730" s="6">
        <f>[1]节奏总纲!AG730</f>
        <v>105.2640048712326</v>
      </c>
      <c r="V730" s="6">
        <f>[1]节奏总纲!AH730</f>
        <v>114.33436132759435</v>
      </c>
      <c r="AN730" s="6">
        <v>727</v>
      </c>
      <c r="AO730" s="6">
        <f>[1]节奏总纲!BA730</f>
        <v>51.419093093201958</v>
      </c>
      <c r="AP730" s="6">
        <f>[1]节奏总纲!BB730</f>
        <v>52.94895679364808</v>
      </c>
      <c r="AQ730" s="6">
        <f>[1]节奏总纲!BC730</f>
        <v>54.901573771255791</v>
      </c>
      <c r="AR730" s="6">
        <f>[1]节奏总纲!BD730</f>
        <v>57.651005583046441</v>
      </c>
      <c r="AS730" s="6">
        <f>[1]节奏总纲!BE730</f>
        <v>62.376172588718724</v>
      </c>
    </row>
    <row r="731" spans="17:45" x14ac:dyDescent="0.2">
      <c r="Q731" s="6">
        <v>728</v>
      </c>
      <c r="R731" s="6">
        <f>[1]节奏总纲!AD731</f>
        <v>95.094721951420269</v>
      </c>
      <c r="S731" s="6">
        <f>[1]节奏总纲!AE731</f>
        <v>97.385414854564985</v>
      </c>
      <c r="T731" s="6">
        <f>[1]节奏总纲!AF731</f>
        <v>100.42997355348231</v>
      </c>
      <c r="U731" s="6">
        <f>[1]节奏总纲!AG731</f>
        <v>105.28369493763049</v>
      </c>
      <c r="V731" s="6">
        <f>[1]节奏总纲!AH731</f>
        <v>114.35525355611593</v>
      </c>
      <c r="AN731" s="6">
        <v>728</v>
      </c>
      <c r="AO731" s="6">
        <f>[1]节奏总纲!BA731</f>
        <v>51.428335400369491</v>
      </c>
      <c r="AP731" s="6">
        <f>[1]节奏总纲!BB731</f>
        <v>52.958933464046098</v>
      </c>
      <c r="AQ731" s="6">
        <f>[1]节奏总纲!BC731</f>
        <v>54.911495770121135</v>
      </c>
      <c r="AR731" s="6">
        <f>[1]节奏总纲!BD731</f>
        <v>57.660597523223124</v>
      </c>
      <c r="AS731" s="6">
        <f>[1]节奏总纲!BE731</f>
        <v>62.385408454888548</v>
      </c>
    </row>
    <row r="732" spans="17:45" x14ac:dyDescent="0.2">
      <c r="Q732" s="6">
        <v>729</v>
      </c>
      <c r="R732" s="6">
        <f>[1]节奏总纲!AD732</f>
        <v>95.113963992743081</v>
      </c>
      <c r="S732" s="6">
        <f>[1]节奏总纲!AE732</f>
        <v>97.404412884422499</v>
      </c>
      <c r="T732" s="6">
        <f>[1]节奏总纲!AF732</f>
        <v>100.4501491176578</v>
      </c>
      <c r="U732" s="6">
        <f>[1]节奏总纲!AG732</f>
        <v>105.30338500402839</v>
      </c>
      <c r="V732" s="6">
        <f>[1]节奏总纲!AH732</f>
        <v>114.37614578463752</v>
      </c>
      <c r="AN732" s="6">
        <v>729</v>
      </c>
      <c r="AO732" s="6">
        <f>[1]节奏总纲!BA732</f>
        <v>51.437577707537031</v>
      </c>
      <c r="AP732" s="6">
        <f>[1]节奏总纲!BB732</f>
        <v>52.968910134444123</v>
      </c>
      <c r="AQ732" s="6">
        <f>[1]节奏总纲!BC732</f>
        <v>54.92141776898648</v>
      </c>
      <c r="AR732" s="6">
        <f>[1]节奏总纲!BD732</f>
        <v>57.670189463399808</v>
      </c>
      <c r="AS732" s="6">
        <f>[1]节奏总纲!BE732</f>
        <v>62.394644321058365</v>
      </c>
    </row>
    <row r="733" spans="17:45" x14ac:dyDescent="0.2">
      <c r="Q733" s="6">
        <v>730</v>
      </c>
      <c r="R733" s="6">
        <f>[1]节奏总纲!AD733</f>
        <v>95.133206034065907</v>
      </c>
      <c r="S733" s="6">
        <f>[1]节奏总纲!AE733</f>
        <v>97.423410914280026</v>
      </c>
      <c r="T733" s="6">
        <f>[1]节奏总纲!AF733</f>
        <v>100.47032468183329</v>
      </c>
      <c r="U733" s="6">
        <f>[1]节奏总纲!AG733</f>
        <v>105.32307507042627</v>
      </c>
      <c r="V733" s="6">
        <f>[1]节奏总纲!AH733</f>
        <v>114.39703801315909</v>
      </c>
      <c r="AN733" s="6">
        <v>730</v>
      </c>
      <c r="AO733" s="6">
        <f>[1]节奏总纲!BA733</f>
        <v>51.446820014704571</v>
      </c>
      <c r="AP733" s="6">
        <f>[1]节奏总纲!BB733</f>
        <v>52.978886804842148</v>
      </c>
      <c r="AQ733" s="6">
        <f>[1]节奏总纲!BC733</f>
        <v>54.931339767851824</v>
      </c>
      <c r="AR733" s="6">
        <f>[1]节奏总纲!BD733</f>
        <v>57.679781403576492</v>
      </c>
      <c r="AS733" s="6">
        <f>[1]节奏总纲!BE733</f>
        <v>62.403880187228182</v>
      </c>
    </row>
    <row r="734" spans="17:45" x14ac:dyDescent="0.2">
      <c r="Q734" s="6">
        <v>731</v>
      </c>
      <c r="R734" s="6">
        <f>[1]节奏总纲!AD734</f>
        <v>95.152448075388719</v>
      </c>
      <c r="S734" s="6">
        <f>[1]节奏总纲!AE734</f>
        <v>97.442408944137554</v>
      </c>
      <c r="T734" s="6">
        <f>[1]节奏总纲!AF734</f>
        <v>100.49050024600878</v>
      </c>
      <c r="U734" s="6">
        <f>[1]节奏总纲!AG734</f>
        <v>105.34276513682417</v>
      </c>
      <c r="V734" s="6">
        <f>[1]节奏总纲!AH734</f>
        <v>114.41793024168066</v>
      </c>
      <c r="AN734" s="6">
        <v>731</v>
      </c>
      <c r="AO734" s="6">
        <f>[1]节奏总纲!BA734</f>
        <v>51.45606232187211</v>
      </c>
      <c r="AP734" s="6">
        <f>[1]节奏总纲!BB734</f>
        <v>52.988863475240173</v>
      </c>
      <c r="AQ734" s="6">
        <f>[1]节奏总纲!BC734</f>
        <v>54.941261766717169</v>
      </c>
      <c r="AR734" s="6">
        <f>[1]节奏总纲!BD734</f>
        <v>57.689373343753175</v>
      </c>
      <c r="AS734" s="6">
        <f>[1]节奏总纲!BE734</f>
        <v>62.413116053398006</v>
      </c>
    </row>
    <row r="735" spans="17:45" x14ac:dyDescent="0.2">
      <c r="Q735" s="6">
        <v>732</v>
      </c>
      <c r="R735" s="6">
        <f>[1]节奏总纲!AD735</f>
        <v>95.171690116711531</v>
      </c>
      <c r="S735" s="6">
        <f>[1]节奏总纲!AE735</f>
        <v>97.461406973995068</v>
      </c>
      <c r="T735" s="6">
        <f>[1]节奏总纲!AF735</f>
        <v>100.51067581018427</v>
      </c>
      <c r="U735" s="6">
        <f>[1]节奏总纲!AG735</f>
        <v>105.36245520322207</v>
      </c>
      <c r="V735" s="6">
        <f>[1]节奏总纲!AH735</f>
        <v>114.43882247020225</v>
      </c>
      <c r="AN735" s="6">
        <v>732</v>
      </c>
      <c r="AO735" s="6">
        <f>[1]节奏总纲!BA735</f>
        <v>51.46530462903965</v>
      </c>
      <c r="AP735" s="6">
        <f>[1]节奏总纲!BB735</f>
        <v>52.998840145638198</v>
      </c>
      <c r="AQ735" s="6">
        <f>[1]节奏总纲!BC735</f>
        <v>54.951183765582513</v>
      </c>
      <c r="AR735" s="6">
        <f>[1]节奏总纲!BD735</f>
        <v>57.698965283929859</v>
      </c>
      <c r="AS735" s="6">
        <f>[1]节奏总纲!BE735</f>
        <v>62.422351919567824</v>
      </c>
    </row>
    <row r="736" spans="17:45" x14ac:dyDescent="0.2">
      <c r="Q736" s="6">
        <v>733</v>
      </c>
      <c r="R736" s="6">
        <f>[1]节奏总纲!AD736</f>
        <v>95.190932158034357</v>
      </c>
      <c r="S736" s="6">
        <f>[1]节奏总纲!AE736</f>
        <v>97.480405003852596</v>
      </c>
      <c r="T736" s="6">
        <f>[1]节奏总纲!AF736</f>
        <v>100.53085137435976</v>
      </c>
      <c r="U736" s="6">
        <f>[1]节奏总纲!AG736</f>
        <v>105.38214526961995</v>
      </c>
      <c r="V736" s="6">
        <f>[1]节奏总纲!AH736</f>
        <v>114.45971469872383</v>
      </c>
      <c r="AN736" s="6">
        <v>733</v>
      </c>
      <c r="AO736" s="6">
        <f>[1]节奏总纲!BA736</f>
        <v>51.47454693620719</v>
      </c>
      <c r="AP736" s="6">
        <f>[1]节奏总纲!BB736</f>
        <v>53.00761439295465</v>
      </c>
      <c r="AQ736" s="6">
        <f>[1]节奏总纲!BC736</f>
        <v>54.961105764447851</v>
      </c>
      <c r="AR736" s="6">
        <f>[1]节奏总纲!BD736</f>
        <v>57.708557224106542</v>
      </c>
      <c r="AS736" s="6">
        <f>[1]节奏总纲!BE736</f>
        <v>62.431587785737641</v>
      </c>
    </row>
    <row r="737" spans="17:45" x14ac:dyDescent="0.2">
      <c r="Q737" s="6">
        <v>734</v>
      </c>
      <c r="R737" s="6">
        <f>[1]节奏总纲!AD737</f>
        <v>95.210174199357169</v>
      </c>
      <c r="S737" s="6">
        <f>[1]节奏总纲!AE737</f>
        <v>97.499403033710109</v>
      </c>
      <c r="T737" s="6">
        <f>[1]节奏总纲!AF737</f>
        <v>100.55102693853524</v>
      </c>
      <c r="U737" s="6">
        <f>[1]节奏总纲!AG737</f>
        <v>105.40183533601785</v>
      </c>
      <c r="V737" s="6">
        <f>[1]节奏总纲!AH737</f>
        <v>114.4806069272454</v>
      </c>
      <c r="AN737" s="6">
        <v>734</v>
      </c>
      <c r="AO737" s="6">
        <f>[1]节奏总纲!BA737</f>
        <v>51.483789243374723</v>
      </c>
      <c r="AP737" s="6">
        <f>[1]节奏总纲!BB737</f>
        <v>53.01623046121302</v>
      </c>
      <c r="AQ737" s="6">
        <f>[1]节奏总纲!BC737</f>
        <v>54.971027763313195</v>
      </c>
      <c r="AR737" s="6">
        <f>[1]节奏总纲!BD737</f>
        <v>57.718149164283226</v>
      </c>
      <c r="AS737" s="6">
        <f>[1]节奏总纲!BE737</f>
        <v>62.440823651907465</v>
      </c>
    </row>
    <row r="738" spans="17:45" x14ac:dyDescent="0.2">
      <c r="Q738" s="6">
        <v>735</v>
      </c>
      <c r="R738" s="6">
        <f>[1]节奏总纲!AD738</f>
        <v>95.229416240679981</v>
      </c>
      <c r="S738" s="6">
        <f>[1]节奏总纲!AE738</f>
        <v>97.518401063567637</v>
      </c>
      <c r="T738" s="6">
        <f>[1]节奏总纲!AF738</f>
        <v>100.57120250271073</v>
      </c>
      <c r="U738" s="6">
        <f>[1]节奏总纲!AG738</f>
        <v>105.42152540241575</v>
      </c>
      <c r="V738" s="6">
        <f>[1]节奏总纲!AH738</f>
        <v>114.50149915576699</v>
      </c>
      <c r="AN738" s="6">
        <v>735</v>
      </c>
      <c r="AO738" s="6">
        <f>[1]节奏总纲!BA738</f>
        <v>51.493031550542263</v>
      </c>
      <c r="AP738" s="6">
        <f>[1]节奏总纲!BB738</f>
        <v>53.024846529471397</v>
      </c>
      <c r="AQ738" s="6">
        <f>[1]节奏总纲!BC738</f>
        <v>54.98094976217854</v>
      </c>
      <c r="AR738" s="6">
        <f>[1]节奏总纲!BD738</f>
        <v>57.727741104459909</v>
      </c>
      <c r="AS738" s="6">
        <f>[1]节奏总纲!BE738</f>
        <v>62.450059518077282</v>
      </c>
    </row>
    <row r="739" spans="17:45" x14ac:dyDescent="0.2">
      <c r="Q739" s="6">
        <v>736</v>
      </c>
      <c r="R739" s="6">
        <f>[1]节奏总纲!AD739</f>
        <v>95.248658282002808</v>
      </c>
      <c r="S739" s="6">
        <f>[1]节奏总纲!AE739</f>
        <v>97.537399093425151</v>
      </c>
      <c r="T739" s="6">
        <f>[1]节奏总纲!AF739</f>
        <v>100.59137806688622</v>
      </c>
      <c r="U739" s="6">
        <f>[1]节奏总纲!AG739</f>
        <v>105.44121546881364</v>
      </c>
      <c r="V739" s="6">
        <f>[1]节奏总纲!AH739</f>
        <v>114.52239138428857</v>
      </c>
      <c r="AN739" s="6">
        <v>736</v>
      </c>
      <c r="AO739" s="6">
        <f>[1]节奏总纲!BA739</f>
        <v>51.502273857709802</v>
      </c>
      <c r="AP739" s="6">
        <f>[1]节奏总纲!BB739</f>
        <v>53.033462597729766</v>
      </c>
      <c r="AQ739" s="6">
        <f>[1]节奏总纲!BC739</f>
        <v>54.990871761043884</v>
      </c>
      <c r="AR739" s="6">
        <f>[1]节奏总纲!BD739</f>
        <v>57.737333044636593</v>
      </c>
      <c r="AS739" s="6">
        <f>[1]节奏总纲!BE739</f>
        <v>62.459295384247099</v>
      </c>
    </row>
    <row r="740" spans="17:45" x14ac:dyDescent="0.2">
      <c r="Q740" s="6">
        <v>737</v>
      </c>
      <c r="R740" s="6">
        <f>[1]节奏总纲!AD740</f>
        <v>95.26790032332562</v>
      </c>
      <c r="S740" s="6">
        <f>[1]节奏总纲!AE740</f>
        <v>97.556397123282679</v>
      </c>
      <c r="T740" s="6">
        <f>[1]节奏总纲!AF740</f>
        <v>100.61155363106171</v>
      </c>
      <c r="U740" s="6">
        <f>[1]节奏总纲!AG740</f>
        <v>105.46090553521154</v>
      </c>
      <c r="V740" s="6">
        <f>[1]节奏总纲!AH740</f>
        <v>114.54328361281016</v>
      </c>
      <c r="AN740" s="6">
        <v>737</v>
      </c>
      <c r="AO740" s="6">
        <f>[1]节奏总纲!BA740</f>
        <v>51.511516164877342</v>
      </c>
      <c r="AP740" s="6">
        <f>[1]节奏总纲!BB740</f>
        <v>53.042078665988136</v>
      </c>
      <c r="AQ740" s="6">
        <f>[1]节奏总纲!BC740</f>
        <v>55.000685595231914</v>
      </c>
      <c r="AR740" s="6">
        <f>[1]节奏总纲!BD740</f>
        <v>57.746924984813276</v>
      </c>
      <c r="AS740" s="6">
        <f>[1]节奏总纲!BE740</f>
        <v>62.468531250416923</v>
      </c>
    </row>
    <row r="741" spans="17:45" x14ac:dyDescent="0.2">
      <c r="Q741" s="6">
        <v>738</v>
      </c>
      <c r="R741" s="6">
        <f>[1]节奏总纲!AD741</f>
        <v>95.287142364648432</v>
      </c>
      <c r="S741" s="6">
        <f>[1]节奏总纲!AE741</f>
        <v>97.575395153140207</v>
      </c>
      <c r="T741" s="6">
        <f>[1]节奏总纲!AF741</f>
        <v>100.6317291952372</v>
      </c>
      <c r="U741" s="6">
        <f>[1]节奏总纲!AG741</f>
        <v>105.48059560160942</v>
      </c>
      <c r="V741" s="6">
        <f>[1]节奏总纲!AH741</f>
        <v>114.56417584133173</v>
      </c>
      <c r="AN741" s="6">
        <v>738</v>
      </c>
      <c r="AO741" s="6">
        <f>[1]节奏总纲!BA741</f>
        <v>51.520758472044882</v>
      </c>
      <c r="AP741" s="6">
        <f>[1]节奏总纲!BB741</f>
        <v>53.050694734246512</v>
      </c>
      <c r="AQ741" s="6">
        <f>[1]节奏总纲!BC741</f>
        <v>55.009255535630842</v>
      </c>
      <c r="AR741" s="6">
        <f>[1]节奏总纲!BD741</f>
        <v>57.756516924989967</v>
      </c>
      <c r="AS741" s="6">
        <f>[1]节奏总纲!BE741</f>
        <v>62.47776711658674</v>
      </c>
    </row>
    <row r="742" spans="17:45" x14ac:dyDescent="0.2">
      <c r="Q742" s="6">
        <v>739</v>
      </c>
      <c r="R742" s="6">
        <f>[1]节奏总纲!AD742</f>
        <v>95.306384405971258</v>
      </c>
      <c r="S742" s="6">
        <f>[1]节奏总纲!AE742</f>
        <v>97.59439318299772</v>
      </c>
      <c r="T742" s="6">
        <f>[1]节奏总纲!AF742</f>
        <v>100.65190475941267</v>
      </c>
      <c r="U742" s="6">
        <f>[1]节奏总纲!AG742</f>
        <v>105.50028566800732</v>
      </c>
      <c r="V742" s="6">
        <f>[1]节奏总纲!AH742</f>
        <v>114.58506806985331</v>
      </c>
      <c r="AN742" s="6">
        <v>739</v>
      </c>
      <c r="AO742" s="6">
        <f>[1]节奏总纲!BA742</f>
        <v>51.530000779212422</v>
      </c>
      <c r="AP742" s="6">
        <f>[1]节奏总纲!BB742</f>
        <v>53.059310802504882</v>
      </c>
      <c r="AQ742" s="6">
        <f>[1]节奏总纲!BC742</f>
        <v>55.01782547602977</v>
      </c>
      <c r="AR742" s="6">
        <f>[1]节奏总纲!BD742</f>
        <v>57.76610886516665</v>
      </c>
      <c r="AS742" s="6">
        <f>[1]节奏总纲!BE742</f>
        <v>62.487002982756557</v>
      </c>
    </row>
    <row r="743" spans="17:45" x14ac:dyDescent="0.2">
      <c r="Q743" s="6">
        <v>740</v>
      </c>
      <c r="R743" s="6">
        <f>[1]节奏总纲!AD743</f>
        <v>95.32562644729407</v>
      </c>
      <c r="S743" s="6">
        <f>[1]节奏总纲!AE743</f>
        <v>97.613391212855248</v>
      </c>
      <c r="T743" s="6">
        <f>[1]节奏总纲!AF743</f>
        <v>100.67208032358816</v>
      </c>
      <c r="U743" s="6">
        <f>[1]节奏总纲!AG743</f>
        <v>105.51997573440522</v>
      </c>
      <c r="V743" s="6">
        <f>[1]节奏总纲!AH743</f>
        <v>114.6059602983749</v>
      </c>
      <c r="AN743" s="6">
        <v>740</v>
      </c>
      <c r="AO743" s="6">
        <f>[1]节奏总纲!BA743</f>
        <v>51.539243086379955</v>
      </c>
      <c r="AP743" s="6">
        <f>[1]节奏总纲!BB743</f>
        <v>53.067926870763252</v>
      </c>
      <c r="AQ743" s="6">
        <f>[1]节奏总纲!BC743</f>
        <v>55.026395416428699</v>
      </c>
      <c r="AR743" s="6">
        <f>[1]节奏总纲!BD743</f>
        <v>57.775700805343334</v>
      </c>
      <c r="AS743" s="6">
        <f>[1]节奏总纲!BE743</f>
        <v>62.496238848926374</v>
      </c>
    </row>
    <row r="744" spans="17:45" x14ac:dyDescent="0.2">
      <c r="Q744" s="6">
        <v>741</v>
      </c>
      <c r="R744" s="6">
        <f>[1]节奏总纲!AD744</f>
        <v>95.344868488616882</v>
      </c>
      <c r="S744" s="6">
        <f>[1]节奏总纲!AE744</f>
        <v>97.632389242712762</v>
      </c>
      <c r="T744" s="6">
        <f>[1]节奏总纲!AF744</f>
        <v>100.69225588776365</v>
      </c>
      <c r="U744" s="6">
        <f>[1]节奏总纲!AG744</f>
        <v>105.53966580080311</v>
      </c>
      <c r="V744" s="6">
        <f>[1]节奏总纲!AH744</f>
        <v>114.62685252689647</v>
      </c>
      <c r="AN744" s="6">
        <v>741</v>
      </c>
      <c r="AO744" s="6">
        <f>[1]节奏总纲!BA744</f>
        <v>51.548485393547494</v>
      </c>
      <c r="AP744" s="6">
        <f>[1]节奏总纲!BB744</f>
        <v>53.076542939021628</v>
      </c>
      <c r="AQ744" s="6">
        <f>[1]节奏总纲!BC744</f>
        <v>55.034965356827634</v>
      </c>
      <c r="AR744" s="6">
        <f>[1]节奏总纲!BD744</f>
        <v>57.785292745520017</v>
      </c>
      <c r="AS744" s="6">
        <f>[1]节奏总纲!BE744</f>
        <v>62.505474715096199</v>
      </c>
    </row>
    <row r="745" spans="17:45" x14ac:dyDescent="0.2">
      <c r="Q745" s="6">
        <v>742</v>
      </c>
      <c r="R745" s="6">
        <f>[1]节奏总纲!AD745</f>
        <v>95.364110529939694</v>
      </c>
      <c r="S745" s="6">
        <f>[1]节奏总纲!AE745</f>
        <v>97.65138727257029</v>
      </c>
      <c r="T745" s="6">
        <f>[1]节奏总纲!AF745</f>
        <v>100.71243145193914</v>
      </c>
      <c r="U745" s="6">
        <f>[1]节奏总纲!AG745</f>
        <v>105.55935586720101</v>
      </c>
      <c r="V745" s="6">
        <f>[1]节奏总纲!AH745</f>
        <v>114.64774475541805</v>
      </c>
      <c r="AN745" s="6">
        <v>742</v>
      </c>
      <c r="AO745" s="6">
        <f>[1]节奏总纲!BA745</f>
        <v>51.557727700715034</v>
      </c>
      <c r="AP745" s="6">
        <f>[1]节奏总纲!BB745</f>
        <v>53.085159007279998</v>
      </c>
      <c r="AQ745" s="6">
        <f>[1]节奏总纲!BC745</f>
        <v>55.043535297226562</v>
      </c>
      <c r="AR745" s="6">
        <f>[1]节奏总纲!BD745</f>
        <v>57.794884685696701</v>
      </c>
      <c r="AS745" s="6">
        <f>[1]节奏总纲!BE745</f>
        <v>62.514710581266016</v>
      </c>
    </row>
    <row r="746" spans="17:45" x14ac:dyDescent="0.2">
      <c r="Q746" s="6">
        <v>743</v>
      </c>
      <c r="R746" s="6">
        <f>[1]节奏总纲!AD746</f>
        <v>95.38335257126252</v>
      </c>
      <c r="S746" s="6">
        <f>[1]节奏总纲!AE746</f>
        <v>97.670385302427803</v>
      </c>
      <c r="T746" s="6">
        <f>[1]节奏总纲!AF746</f>
        <v>100.73260701611463</v>
      </c>
      <c r="U746" s="6">
        <f>[1]节奏总纲!AG746</f>
        <v>105.57904593359891</v>
      </c>
      <c r="V746" s="6">
        <f>[1]节奏总纲!AH746</f>
        <v>114.66863698393963</v>
      </c>
      <c r="AN746" s="6">
        <v>743</v>
      </c>
      <c r="AO746" s="6">
        <f>[1]节奏总纲!BA746</f>
        <v>51.566970007882574</v>
      </c>
      <c r="AP746" s="6">
        <f>[1]节奏总纲!BB746</f>
        <v>53.093775075538368</v>
      </c>
      <c r="AQ746" s="6">
        <f>[1]节奏总纲!BC746</f>
        <v>55.05210523762549</v>
      </c>
      <c r="AR746" s="6">
        <f>[1]节奏总纲!BD746</f>
        <v>57.804476625873384</v>
      </c>
      <c r="AS746" s="6">
        <f>[1]节奏总纲!BE746</f>
        <v>62.523946447435833</v>
      </c>
    </row>
    <row r="747" spans="17:45" x14ac:dyDescent="0.2">
      <c r="Q747" s="6">
        <v>744</v>
      </c>
      <c r="R747" s="6">
        <f>[1]节奏总纲!AD747</f>
        <v>95.402594612585332</v>
      </c>
      <c r="S747" s="6">
        <f>[1]节奏总纲!AE747</f>
        <v>97.689383332285331</v>
      </c>
      <c r="T747" s="6">
        <f>[1]节奏总纲!AF747</f>
        <v>100.75278258029012</v>
      </c>
      <c r="U747" s="6">
        <f>[1]节奏总纲!AG747</f>
        <v>105.59873599999679</v>
      </c>
      <c r="V747" s="6">
        <f>[1]节奏总纲!AH747</f>
        <v>114.68952921246121</v>
      </c>
      <c r="AN747" s="6">
        <v>744</v>
      </c>
      <c r="AO747" s="6">
        <f>[1]节奏总纲!BA747</f>
        <v>51.576212315050114</v>
      </c>
      <c r="AP747" s="6">
        <f>[1]节奏总纲!BB747</f>
        <v>53.102391143796744</v>
      </c>
      <c r="AQ747" s="6">
        <f>[1]节奏总纲!BC747</f>
        <v>55.060675178024418</v>
      </c>
      <c r="AR747" s="6">
        <f>[1]节奏总纲!BD747</f>
        <v>57.814068566050068</v>
      </c>
      <c r="AS747" s="6">
        <f>[1]节奏总纲!BE747</f>
        <v>62.533182313605657</v>
      </c>
    </row>
    <row r="748" spans="17:45" x14ac:dyDescent="0.2">
      <c r="Q748" s="6">
        <v>745</v>
      </c>
      <c r="R748" s="6">
        <f>[1]节奏总纲!AD748</f>
        <v>95.421836653908144</v>
      </c>
      <c r="S748" s="6">
        <f>[1]节奏总纲!AE748</f>
        <v>97.708381362142859</v>
      </c>
      <c r="T748" s="6">
        <f>[1]节奏总纲!AF748</f>
        <v>100.7729581444656</v>
      </c>
      <c r="U748" s="6">
        <f>[1]节奏总纲!AG748</f>
        <v>105.61842606639469</v>
      </c>
      <c r="V748" s="6">
        <f>[1]节奏总纲!AH748</f>
        <v>114.71042144098278</v>
      </c>
      <c r="AN748" s="6">
        <v>745</v>
      </c>
      <c r="AO748" s="6">
        <f>[1]节奏总纲!BA748</f>
        <v>51.585454622217654</v>
      </c>
      <c r="AP748" s="6">
        <f>[1]节奏总纲!BB748</f>
        <v>53.111007212055114</v>
      </c>
      <c r="AQ748" s="6">
        <f>[1]节奏总纲!BC748</f>
        <v>55.069245118423346</v>
      </c>
      <c r="AR748" s="6">
        <f>[1]节奏总纲!BD748</f>
        <v>57.823660506226751</v>
      </c>
      <c r="AS748" s="6">
        <f>[1]节奏总纲!BE748</f>
        <v>62.542418179775474</v>
      </c>
    </row>
    <row r="749" spans="17:45" x14ac:dyDescent="0.2">
      <c r="Q749" s="6">
        <v>746</v>
      </c>
      <c r="R749" s="6">
        <f>[1]节奏总纲!AD749</f>
        <v>95.441078695230971</v>
      </c>
      <c r="S749" s="6">
        <f>[1]节奏总纲!AE749</f>
        <v>97.727379392000373</v>
      </c>
      <c r="T749" s="6">
        <f>[1]节奏总纲!AF749</f>
        <v>100.79313370864109</v>
      </c>
      <c r="U749" s="6">
        <f>[1]节奏总纲!AG749</f>
        <v>105.63811613279258</v>
      </c>
      <c r="V749" s="6">
        <f>[1]节奏总纲!AH749</f>
        <v>114.73131366950437</v>
      </c>
      <c r="AN749" s="6">
        <v>746</v>
      </c>
      <c r="AO749" s="6">
        <f>[1]节奏总纲!BA749</f>
        <v>51.594696929385186</v>
      </c>
      <c r="AP749" s="6">
        <f>[1]节奏总纲!BB749</f>
        <v>53.119623280313483</v>
      </c>
      <c r="AQ749" s="6">
        <f>[1]节奏总纲!BC749</f>
        <v>55.077815058822274</v>
      </c>
      <c r="AR749" s="6">
        <f>[1]节奏总纲!BD749</f>
        <v>57.833252446403435</v>
      </c>
      <c r="AS749" s="6">
        <f>[1]节奏总纲!BE749</f>
        <v>62.551654045945291</v>
      </c>
    </row>
    <row r="750" spans="17:45" x14ac:dyDescent="0.2">
      <c r="Q750" s="6">
        <v>747</v>
      </c>
      <c r="R750" s="6">
        <f>[1]节奏总纲!AD750</f>
        <v>95.460320736553783</v>
      </c>
      <c r="S750" s="6">
        <f>[1]节奏总纲!AE750</f>
        <v>97.7463774218579</v>
      </c>
      <c r="T750" s="6">
        <f>[1]节奏总纲!AF750</f>
        <v>100.81330927281658</v>
      </c>
      <c r="U750" s="6">
        <f>[1]节奏总纲!AG750</f>
        <v>105.65780619919047</v>
      </c>
      <c r="V750" s="6">
        <f>[1]节奏总纲!AH750</f>
        <v>114.75220589802595</v>
      </c>
      <c r="AN750" s="6">
        <v>747</v>
      </c>
      <c r="AO750" s="6">
        <f>[1]节奏总纲!BA750</f>
        <v>51.603939236552726</v>
      </c>
      <c r="AP750" s="6">
        <f>[1]节奏总纲!BB750</f>
        <v>53.12823934857186</v>
      </c>
      <c r="AQ750" s="6">
        <f>[1]节奏总纲!BC750</f>
        <v>55.086384999221202</v>
      </c>
      <c r="AR750" s="6">
        <f>[1]节奏总纲!BD750</f>
        <v>57.842844386580119</v>
      </c>
      <c r="AS750" s="6">
        <f>[1]节奏总纲!BE750</f>
        <v>62.560889912115115</v>
      </c>
    </row>
    <row r="751" spans="17:45" x14ac:dyDescent="0.2">
      <c r="Q751" s="6">
        <v>748</v>
      </c>
      <c r="R751" s="6">
        <f>[1]节奏总纲!AD751</f>
        <v>95.479562777876595</v>
      </c>
      <c r="S751" s="6">
        <f>[1]节奏总纲!AE751</f>
        <v>97.765375451715414</v>
      </c>
      <c r="T751" s="6">
        <f>[1]节奏总纲!AF751</f>
        <v>100.83348483699207</v>
      </c>
      <c r="U751" s="6">
        <f>[1]节奏总纲!AG751</f>
        <v>105.67749626558837</v>
      </c>
      <c r="V751" s="6">
        <f>[1]节奏总纲!AH751</f>
        <v>114.77309812654754</v>
      </c>
      <c r="AN751" s="6">
        <v>748</v>
      </c>
      <c r="AO751" s="6">
        <f>[1]节奏总纲!BA751</f>
        <v>51.613181543720266</v>
      </c>
      <c r="AP751" s="6">
        <f>[1]节奏总纲!BB751</f>
        <v>53.13685541683023</v>
      </c>
      <c r="AQ751" s="6">
        <f>[1]节奏总纲!BC751</f>
        <v>55.094954939620131</v>
      </c>
      <c r="AR751" s="6">
        <f>[1]节奏总纲!BD751</f>
        <v>57.852436326756802</v>
      </c>
      <c r="AS751" s="6">
        <f>[1]节奏总纲!BE751</f>
        <v>62.570125778284932</v>
      </c>
    </row>
    <row r="752" spans="17:45" x14ac:dyDescent="0.2">
      <c r="Q752" s="6">
        <v>749</v>
      </c>
      <c r="R752" s="6">
        <f>[1]节奏总纲!AD752</f>
        <v>95.498804819199421</v>
      </c>
      <c r="S752" s="6">
        <f>[1]节奏总纲!AE752</f>
        <v>97.784373481572942</v>
      </c>
      <c r="T752" s="6">
        <f>[1]节奏总纲!AF752</f>
        <v>100.85366040116756</v>
      </c>
      <c r="U752" s="6">
        <f>[1]节奏总纲!AG752</f>
        <v>105.69718633198626</v>
      </c>
      <c r="V752" s="6">
        <f>[1]节奏总纲!AH752</f>
        <v>114.79399035506911</v>
      </c>
      <c r="AN752" s="6">
        <v>749</v>
      </c>
      <c r="AO752" s="6">
        <f>[1]节奏总纲!BA752</f>
        <v>51.622423850887806</v>
      </c>
      <c r="AP752" s="6">
        <f>[1]节奏总纲!BB752</f>
        <v>53.145471485088606</v>
      </c>
      <c r="AQ752" s="6">
        <f>[1]节奏总纲!BC752</f>
        <v>55.103524880019066</v>
      </c>
      <c r="AR752" s="6">
        <f>[1]节奏总纲!BD752</f>
        <v>57.862028266933486</v>
      </c>
      <c r="AS752" s="6">
        <f>[1]节奏总纲!BE752</f>
        <v>62.57936164445475</v>
      </c>
    </row>
    <row r="753" spans="17:45" x14ac:dyDescent="0.2">
      <c r="Q753" s="6">
        <v>750</v>
      </c>
      <c r="R753" s="6">
        <f>[1]节奏总纲!AD753</f>
        <v>95.518046860522233</v>
      </c>
      <c r="S753" s="6">
        <f>[1]节奏总纲!AE753</f>
        <v>97.80337151143047</v>
      </c>
      <c r="T753" s="6">
        <f>[1]节奏总纲!AF753</f>
        <v>100.87383596534305</v>
      </c>
      <c r="U753" s="6">
        <f>[1]节奏总纲!AG753</f>
        <v>105.71687639838416</v>
      </c>
      <c r="V753" s="6">
        <f>[1]节奏总纲!AH753</f>
        <v>114.81488258359069</v>
      </c>
      <c r="AN753" s="6">
        <v>750</v>
      </c>
      <c r="AO753" s="6">
        <f>[1]节奏总纲!BA753</f>
        <v>51.631666158055346</v>
      </c>
      <c r="AP753" s="6">
        <f>[1]节奏总纲!BB753</f>
        <v>53.154087553346976</v>
      </c>
      <c r="AQ753" s="6">
        <f>[1]节奏总纲!BC753</f>
        <v>55.112094820417994</v>
      </c>
      <c r="AR753" s="6">
        <f>[1]节奏总纲!BD753</f>
        <v>57.871620207110169</v>
      </c>
      <c r="AS753" s="6">
        <f>[1]节奏总纲!BE753</f>
        <v>62.588597510624574</v>
      </c>
    </row>
    <row r="754" spans="17:45" x14ac:dyDescent="0.2">
      <c r="Q754" s="6">
        <v>751</v>
      </c>
      <c r="R754" s="6">
        <f>[1]节奏总纲!AD754</f>
        <v>95.537288901845045</v>
      </c>
      <c r="S754" s="6">
        <f>[1]节奏总纲!AE754</f>
        <v>97.822369541287983</v>
      </c>
      <c r="T754" s="6">
        <f>[1]节奏总纲!AF754</f>
        <v>100.89401152951852</v>
      </c>
      <c r="U754" s="6">
        <f>[1]节奏总纲!AG754</f>
        <v>105.73656646478204</v>
      </c>
      <c r="V754" s="6">
        <f>[1]节奏总纲!AH754</f>
        <v>114.83577481211228</v>
      </c>
      <c r="AN754" s="6">
        <v>751</v>
      </c>
      <c r="AO754" s="6">
        <f>[1]节奏总纲!BA754</f>
        <v>51.640908465222878</v>
      </c>
      <c r="AP754" s="6">
        <f>[1]节奏总纲!BB754</f>
        <v>53.162703621605345</v>
      </c>
      <c r="AQ754" s="6">
        <f>[1]节奏总纲!BC754</f>
        <v>55.120664760816922</v>
      </c>
      <c r="AR754" s="6">
        <f>[1]节奏总纲!BD754</f>
        <v>57.881212147286853</v>
      </c>
      <c r="AS754" s="6">
        <f>[1]节奏总纲!BE754</f>
        <v>62.597833376794391</v>
      </c>
    </row>
    <row r="755" spans="17:45" x14ac:dyDescent="0.2">
      <c r="Q755" s="6">
        <v>752</v>
      </c>
      <c r="R755" s="6">
        <f>[1]节奏总纲!AD755</f>
        <v>95.556530943167871</v>
      </c>
      <c r="S755" s="6">
        <f>[1]节奏总纲!AE755</f>
        <v>97.841367571145511</v>
      </c>
      <c r="T755" s="6">
        <f>[1]节奏总纲!AF755</f>
        <v>100.91418709369401</v>
      </c>
      <c r="U755" s="6">
        <f>[1]节奏总纲!AG755</f>
        <v>105.75625653117994</v>
      </c>
      <c r="V755" s="6">
        <f>[1]节奏总纲!AH755</f>
        <v>114.85666704063385</v>
      </c>
      <c r="AN755" s="6">
        <v>752</v>
      </c>
      <c r="AO755" s="6">
        <f>[1]节奏总纲!BA755</f>
        <v>51.650150772390418</v>
      </c>
      <c r="AP755" s="6">
        <f>[1]节奏总纲!BB755</f>
        <v>53.171319689863722</v>
      </c>
      <c r="AQ755" s="6">
        <f>[1]节奏总纲!BC755</f>
        <v>55.12923470121585</v>
      </c>
      <c r="AR755" s="6">
        <f>[1]节奏总纲!BD755</f>
        <v>57.890804087463536</v>
      </c>
      <c r="AS755" s="6">
        <f>[1]节奏总纲!BE755</f>
        <v>62.607069242964208</v>
      </c>
    </row>
    <row r="756" spans="17:45" x14ac:dyDescent="0.2">
      <c r="Q756" s="6">
        <v>753</v>
      </c>
      <c r="R756" s="6">
        <f>[1]节奏总纲!AD756</f>
        <v>95.575772984490683</v>
      </c>
      <c r="S756" s="6">
        <f>[1]节奏总纲!AE756</f>
        <v>97.860365601003025</v>
      </c>
      <c r="T756" s="6">
        <f>[1]节奏总纲!AF756</f>
        <v>100.9343626578695</v>
      </c>
      <c r="U756" s="6">
        <f>[1]节奏总纲!AG756</f>
        <v>105.77594659757784</v>
      </c>
      <c r="V756" s="6">
        <f>[1]节奏总纲!AH756</f>
        <v>114.87755926915543</v>
      </c>
      <c r="AN756" s="6">
        <v>753</v>
      </c>
      <c r="AO756" s="6">
        <f>[1]节奏总纲!BA756</f>
        <v>51.659393079557958</v>
      </c>
      <c r="AP756" s="6">
        <f>[1]节奏总纲!BB756</f>
        <v>53.179935758122092</v>
      </c>
      <c r="AQ756" s="6">
        <f>[1]节奏总纲!BC756</f>
        <v>55.137804641614778</v>
      </c>
      <c r="AR756" s="6">
        <f>[1]节奏总纲!BD756</f>
        <v>57.90039602764022</v>
      </c>
      <c r="AS756" s="6">
        <f>[1]节奏总纲!BE756</f>
        <v>62.616305109134032</v>
      </c>
    </row>
    <row r="757" spans="17:45" x14ac:dyDescent="0.2">
      <c r="Q757" s="6">
        <v>754</v>
      </c>
      <c r="R757" s="6">
        <f>[1]节奏总纲!AD757</f>
        <v>95.595015025813495</v>
      </c>
      <c r="S757" s="6">
        <f>[1]节奏总纲!AE757</f>
        <v>97.879363630860553</v>
      </c>
      <c r="T757" s="6">
        <f>[1]节奏总纲!AF757</f>
        <v>100.95453822204499</v>
      </c>
      <c r="U757" s="6">
        <f>[1]节奏总纲!AG757</f>
        <v>105.79563666397573</v>
      </c>
      <c r="V757" s="6">
        <f>[1]节奏总纲!AH757</f>
        <v>114.89845149767702</v>
      </c>
      <c r="AN757" s="6">
        <v>754</v>
      </c>
      <c r="AO757" s="6">
        <f>[1]节奏总纲!BA757</f>
        <v>51.668635386725498</v>
      </c>
      <c r="AP757" s="6">
        <f>[1]节奏总纲!BB757</f>
        <v>53.188551826380461</v>
      </c>
      <c r="AQ757" s="6">
        <f>[1]节奏总纲!BC757</f>
        <v>55.146374582013706</v>
      </c>
      <c r="AR757" s="6">
        <f>[1]节奏总纲!BD757</f>
        <v>57.909987967816903</v>
      </c>
      <c r="AS757" s="6">
        <f>[1]节奏总纲!BE757</f>
        <v>62.625540975303849</v>
      </c>
    </row>
    <row r="758" spans="17:45" x14ac:dyDescent="0.2">
      <c r="Q758" s="6">
        <v>755</v>
      </c>
      <c r="R758" s="6">
        <f>[1]节奏总纲!AD758</f>
        <v>95.614257067136322</v>
      </c>
      <c r="S758" s="6">
        <f>[1]节奏总纲!AE758</f>
        <v>97.898361660718066</v>
      </c>
      <c r="T758" s="6">
        <f>[1]节奏总纲!AF758</f>
        <v>100.97471378622048</v>
      </c>
      <c r="U758" s="6">
        <f>[1]节奏总纲!AG758</f>
        <v>105.81532673037363</v>
      </c>
      <c r="V758" s="6">
        <f>[1]节奏总纲!AH758</f>
        <v>114.91934372619859</v>
      </c>
      <c r="AN758" s="6">
        <v>755</v>
      </c>
      <c r="AO758" s="6">
        <f>[1]节奏总纲!BA758</f>
        <v>51.677877693893038</v>
      </c>
      <c r="AP758" s="6">
        <f>[1]节奏总纲!BB758</f>
        <v>53.197167894638838</v>
      </c>
      <c r="AQ758" s="6">
        <f>[1]节奏总纲!BC758</f>
        <v>55.154944522412634</v>
      </c>
      <c r="AR758" s="6">
        <f>[1]节奏总纲!BD758</f>
        <v>57.919579907993587</v>
      </c>
      <c r="AS758" s="6">
        <f>[1]节奏总纲!BE758</f>
        <v>62.634776841473666</v>
      </c>
    </row>
    <row r="759" spans="17:45" x14ac:dyDescent="0.2">
      <c r="Q759" s="6">
        <v>756</v>
      </c>
      <c r="R759" s="6">
        <f>[1]节奏总纲!AD759</f>
        <v>95.633499108459134</v>
      </c>
      <c r="S759" s="6">
        <f>[1]节奏总纲!AE759</f>
        <v>97.917359690575594</v>
      </c>
      <c r="T759" s="6">
        <f>[1]节奏总纲!AF759</f>
        <v>100.99488935039597</v>
      </c>
      <c r="U759" s="6">
        <f>[1]节奏总纲!AG759</f>
        <v>105.83501679677153</v>
      </c>
      <c r="V759" s="6">
        <f>[1]节奏总纲!AH759</f>
        <v>114.94023595472017</v>
      </c>
      <c r="AN759" s="6">
        <v>756</v>
      </c>
      <c r="AO759" s="6">
        <f>[1]节奏总纲!BA759</f>
        <v>51.687120001060578</v>
      </c>
      <c r="AP759" s="6">
        <f>[1]节奏总纲!BB759</f>
        <v>53.205783962897208</v>
      </c>
      <c r="AQ759" s="6">
        <f>[1]节奏总纲!BC759</f>
        <v>55.16351446281157</v>
      </c>
      <c r="AR759" s="6">
        <f>[1]节奏总纲!BD759</f>
        <v>57.92917184817027</v>
      </c>
      <c r="AS759" s="6">
        <f>[1]节奏总纲!BE759</f>
        <v>62.644012707643491</v>
      </c>
    </row>
    <row r="760" spans="17:45" x14ac:dyDescent="0.2">
      <c r="Q760" s="6">
        <v>757</v>
      </c>
      <c r="R760" s="6">
        <f>[1]节奏总纲!AD760</f>
        <v>95.652741149781946</v>
      </c>
      <c r="S760" s="6">
        <f>[1]节奏总纲!AE760</f>
        <v>97.936357720433122</v>
      </c>
      <c r="T760" s="6">
        <f>[1]节奏总纲!AF760</f>
        <v>101.01493981849815</v>
      </c>
      <c r="U760" s="6">
        <f>[1]节奏总纲!AG760</f>
        <v>105.85470686316941</v>
      </c>
      <c r="V760" s="6">
        <f>[1]节奏总纲!AH760</f>
        <v>114.96112818324175</v>
      </c>
      <c r="AN760" s="6">
        <v>757</v>
      </c>
      <c r="AO760" s="6">
        <f>[1]节奏总纲!BA760</f>
        <v>51.69636230822811</v>
      </c>
      <c r="AP760" s="6">
        <f>[1]节奏总纲!BB760</f>
        <v>53.214400031155577</v>
      </c>
      <c r="AQ760" s="6">
        <f>[1]节奏总纲!BC760</f>
        <v>55.172084403210498</v>
      </c>
      <c r="AR760" s="6">
        <f>[1]节奏总纲!BD760</f>
        <v>57.938763788346954</v>
      </c>
      <c r="AS760" s="6">
        <f>[1]节奏总纲!BE760</f>
        <v>62.653248573813308</v>
      </c>
    </row>
    <row r="761" spans="17:45" x14ac:dyDescent="0.2">
      <c r="Q761" s="6">
        <v>758</v>
      </c>
      <c r="R761" s="6">
        <f>[1]节奏总纲!AD761</f>
        <v>95.671983191104772</v>
      </c>
      <c r="S761" s="6">
        <f>[1]节奏总纲!AE761</f>
        <v>97.955355750290636</v>
      </c>
      <c r="T761" s="6">
        <f>[1]节奏总纲!AF761</f>
        <v>101.03494784877606</v>
      </c>
      <c r="U761" s="6">
        <f>[1]节奏总纲!AG761</f>
        <v>105.87439692956731</v>
      </c>
      <c r="V761" s="6">
        <f>[1]节奏总纲!AH761</f>
        <v>114.98202041176333</v>
      </c>
      <c r="AN761" s="6">
        <v>758</v>
      </c>
      <c r="AO761" s="6">
        <f>[1]节奏总纲!BA761</f>
        <v>51.70560461539565</v>
      </c>
      <c r="AP761" s="6">
        <f>[1]节奏总纲!BB761</f>
        <v>53.223016099413954</v>
      </c>
      <c r="AQ761" s="6">
        <f>[1]节奏总纲!BC761</f>
        <v>55.180654343609426</v>
      </c>
      <c r="AR761" s="6">
        <f>[1]节奏总纲!BD761</f>
        <v>57.948355728523637</v>
      </c>
      <c r="AS761" s="6">
        <f>[1]节奏总纲!BE761</f>
        <v>62.662484439983125</v>
      </c>
    </row>
    <row r="762" spans="17:45" x14ac:dyDescent="0.2">
      <c r="Q762" s="6">
        <v>759</v>
      </c>
      <c r="R762" s="6">
        <f>[1]节奏总纲!AD762</f>
        <v>95.691225232427584</v>
      </c>
      <c r="S762" s="6">
        <f>[1]节奏总纲!AE762</f>
        <v>97.974353780148164</v>
      </c>
      <c r="T762" s="6">
        <f>[1]节奏总纲!AF762</f>
        <v>101.05495587905395</v>
      </c>
      <c r="U762" s="6">
        <f>[1]节奏总纲!AG762</f>
        <v>105.8940869959652</v>
      </c>
      <c r="V762" s="6">
        <f>[1]节奏总纲!AH762</f>
        <v>115.00255874033431</v>
      </c>
      <c r="AN762" s="6">
        <v>759</v>
      </c>
      <c r="AO762" s="6">
        <f>[1]节奏总纲!BA762</f>
        <v>51.71484692256319</v>
      </c>
      <c r="AP762" s="6">
        <f>[1]节奏总纲!BB762</f>
        <v>53.231632167672323</v>
      </c>
      <c r="AQ762" s="6">
        <f>[1]节奏总纲!BC762</f>
        <v>55.189224284008354</v>
      </c>
      <c r="AR762" s="6">
        <f>[1]节奏总纲!BD762</f>
        <v>57.957947668700321</v>
      </c>
      <c r="AS762" s="6">
        <f>[1]节奏总纲!BE762</f>
        <v>62.671720306152949</v>
      </c>
    </row>
    <row r="763" spans="17:45" x14ac:dyDescent="0.2">
      <c r="Q763" s="6">
        <v>760</v>
      </c>
      <c r="R763" s="6">
        <f>[1]节奏总纲!AD763</f>
        <v>95.710467273750396</v>
      </c>
      <c r="S763" s="6">
        <f>[1]节奏总纲!AE763</f>
        <v>97.993351810005677</v>
      </c>
      <c r="T763" s="6">
        <f>[1]节奏总纲!AF763</f>
        <v>101.07496390933186</v>
      </c>
      <c r="U763" s="6">
        <f>[1]节奏总纲!AG763</f>
        <v>105.9137770623631</v>
      </c>
      <c r="V763" s="6">
        <f>[1]节奏总纲!AH763</f>
        <v>115.02091246155027</v>
      </c>
      <c r="AN763" s="6">
        <v>760</v>
      </c>
      <c r="AO763" s="6">
        <f>[1]节奏总纲!BA763</f>
        <v>51.72408922973073</v>
      </c>
      <c r="AP763" s="6">
        <f>[1]节奏总纲!BB763</f>
        <v>53.240248235930693</v>
      </c>
      <c r="AQ763" s="6">
        <f>[1]节奏总纲!BC763</f>
        <v>55.197794224407282</v>
      </c>
      <c r="AR763" s="6">
        <f>[1]节奏总纲!BD763</f>
        <v>57.967539608877004</v>
      </c>
      <c r="AS763" s="6">
        <f>[1]节奏总纲!BE763</f>
        <v>62.680956172322766</v>
      </c>
    </row>
    <row r="764" spans="17:45" x14ac:dyDescent="0.2">
      <c r="Q764" s="6">
        <v>761</v>
      </c>
      <c r="R764" s="6">
        <f>[1]节奏总纲!AD764</f>
        <v>95.729709315073208</v>
      </c>
      <c r="S764" s="6">
        <f>[1]节奏总纲!AE764</f>
        <v>98.011574852881012</v>
      </c>
      <c r="T764" s="6">
        <f>[1]节奏总纲!AF764</f>
        <v>101.09497193960975</v>
      </c>
      <c r="U764" s="6">
        <f>[1]节奏总纲!AG764</f>
        <v>105.933467128761</v>
      </c>
      <c r="V764" s="6">
        <f>[1]节奏总纲!AH764</f>
        <v>115.03926618276623</v>
      </c>
      <c r="AN764" s="6">
        <v>761</v>
      </c>
      <c r="AO764" s="6">
        <f>[1]节奏总纲!BA764</f>
        <v>51.73333153689827</v>
      </c>
      <c r="AP764" s="6">
        <f>[1]节奏总纲!BB764</f>
        <v>53.24886430418907</v>
      </c>
      <c r="AQ764" s="6">
        <f>[1]节奏总纲!BC764</f>
        <v>55.20636416480621</v>
      </c>
      <c r="AR764" s="6">
        <f>[1]节奏总纲!BD764</f>
        <v>57.977131549053688</v>
      </c>
      <c r="AS764" s="6">
        <f>[1]节奏总纲!BE764</f>
        <v>62.690192038492583</v>
      </c>
    </row>
    <row r="765" spans="17:45" x14ac:dyDescent="0.2">
      <c r="Q765" s="6">
        <v>762</v>
      </c>
      <c r="R765" s="6">
        <f>[1]节奏总纲!AD765</f>
        <v>95.748951356396034</v>
      </c>
      <c r="S765" s="6">
        <f>[1]节奏总纲!AE765</f>
        <v>98.029380703245522</v>
      </c>
      <c r="T765" s="6">
        <f>[1]节奏总纲!AF765</f>
        <v>101.11497996988766</v>
      </c>
      <c r="U765" s="6">
        <f>[1]节奏总纲!AG765</f>
        <v>105.95315719515888</v>
      </c>
      <c r="V765" s="6">
        <f>[1]节奏总纲!AH765</f>
        <v>115.0576199039822</v>
      </c>
      <c r="AN765" s="6">
        <v>762</v>
      </c>
      <c r="AO765" s="6">
        <f>[1]节奏总纲!BA765</f>
        <v>51.742573844065809</v>
      </c>
      <c r="AP765" s="6">
        <f>[1]节奏总纲!BB765</f>
        <v>53.257480372447439</v>
      </c>
      <c r="AQ765" s="6">
        <f>[1]节奏总纲!BC765</f>
        <v>55.214934105205138</v>
      </c>
      <c r="AR765" s="6">
        <f>[1]节奏总纲!BD765</f>
        <v>57.986723489230371</v>
      </c>
      <c r="AS765" s="6">
        <f>[1]节奏总纲!BE765</f>
        <v>62.6994279046624</v>
      </c>
    </row>
    <row r="766" spans="17:45" x14ac:dyDescent="0.2">
      <c r="Q766" s="6">
        <v>763</v>
      </c>
      <c r="R766" s="6">
        <f>[1]节奏总纲!AD766</f>
        <v>95.768193397718846</v>
      </c>
      <c r="S766" s="6">
        <f>[1]节奏总纲!AE766</f>
        <v>98.047186553610047</v>
      </c>
      <c r="T766" s="6">
        <f>[1]节奏总纲!AF766</f>
        <v>101.13498800016555</v>
      </c>
      <c r="U766" s="6">
        <f>[1]节奏总纲!AG766</f>
        <v>105.97284726155678</v>
      </c>
      <c r="V766" s="6">
        <f>[1]节奏总纲!AH766</f>
        <v>115.07597362519816</v>
      </c>
      <c r="AN766" s="6">
        <v>763</v>
      </c>
      <c r="AO766" s="6">
        <f>[1]节奏总纲!BA766</f>
        <v>51.751816151233342</v>
      </c>
      <c r="AP766" s="6">
        <f>[1]节奏总纲!BB766</f>
        <v>53.266096440705809</v>
      </c>
      <c r="AQ766" s="6">
        <f>[1]节奏总纲!BC766</f>
        <v>55.223504045604066</v>
      </c>
      <c r="AR766" s="6">
        <f>[1]节奏总纲!BD766</f>
        <v>57.996315429407055</v>
      </c>
      <c r="AS766" s="6">
        <f>[1]节奏总纲!BE766</f>
        <v>62.708663770832224</v>
      </c>
    </row>
    <row r="767" spans="17:45" x14ac:dyDescent="0.2">
      <c r="Q767" s="6">
        <v>764</v>
      </c>
      <c r="R767" s="6">
        <f>[1]节奏总纲!AD767</f>
        <v>95.787435439041658</v>
      </c>
      <c r="S767" s="6">
        <f>[1]节奏总纲!AE767</f>
        <v>98.064992403974557</v>
      </c>
      <c r="T767" s="6">
        <f>[1]节奏总纲!AF767</f>
        <v>101.15499603044346</v>
      </c>
      <c r="U767" s="6">
        <f>[1]节奏总纲!AG767</f>
        <v>105.99253732795468</v>
      </c>
      <c r="V767" s="6">
        <f>[1]节奏总纲!AH767</f>
        <v>115.09432734641412</v>
      </c>
      <c r="AN767" s="6">
        <v>764</v>
      </c>
      <c r="AO767" s="6">
        <f>[1]节奏总纲!BA767</f>
        <v>51.761058458400882</v>
      </c>
      <c r="AP767" s="6">
        <f>[1]节奏总纲!BB767</f>
        <v>53.274712508964186</v>
      </c>
      <c r="AQ767" s="6">
        <f>[1]节奏总纲!BC767</f>
        <v>55.232073986003002</v>
      </c>
      <c r="AR767" s="6">
        <f>[1]节奏总纲!BD767</f>
        <v>58.005103311041175</v>
      </c>
      <c r="AS767" s="6">
        <f>[1]节奏总纲!BE767</f>
        <v>62.717899637002041</v>
      </c>
    </row>
    <row r="768" spans="17:45" x14ac:dyDescent="0.2">
      <c r="Q768" s="6">
        <v>765</v>
      </c>
      <c r="R768" s="6">
        <f>[1]节奏总纲!AD768</f>
        <v>95.806677480364485</v>
      </c>
      <c r="S768" s="6">
        <f>[1]节奏总纲!AE768</f>
        <v>98.082798254339068</v>
      </c>
      <c r="T768" s="6">
        <f>[1]节奏总纲!AF768</f>
        <v>101.17500406072135</v>
      </c>
      <c r="U768" s="6">
        <f>[1]节奏总纲!AG768</f>
        <v>106.0120024722425</v>
      </c>
      <c r="V768" s="6">
        <f>[1]节奏总纲!AH768</f>
        <v>115.11268106763009</v>
      </c>
      <c r="AN768" s="6">
        <v>765</v>
      </c>
      <c r="AO768" s="6">
        <f>[1]节奏总纲!BA768</f>
        <v>51.770300765568422</v>
      </c>
      <c r="AP768" s="6">
        <f>[1]节奏总纲!BB768</f>
        <v>53.283328577222555</v>
      </c>
      <c r="AQ768" s="6">
        <f>[1]节奏总纲!BC768</f>
        <v>55.24064392640193</v>
      </c>
      <c r="AR768" s="6">
        <f>[1]节奏总纲!BD768</f>
        <v>58.013389681737316</v>
      </c>
      <c r="AS768" s="6">
        <f>[1]节奏总纲!BE768</f>
        <v>62.727135503171858</v>
      </c>
    </row>
    <row r="769" spans="17:45" x14ac:dyDescent="0.2">
      <c r="Q769" s="6">
        <v>766</v>
      </c>
      <c r="R769" s="6">
        <f>[1]节奏总纲!AD769</f>
        <v>95.825919521687297</v>
      </c>
      <c r="S769" s="6">
        <f>[1]节奏总纲!AE769</f>
        <v>98.100604104703592</v>
      </c>
      <c r="T769" s="6">
        <f>[1]节奏总纲!AF769</f>
        <v>101.19501209099926</v>
      </c>
      <c r="U769" s="6">
        <f>[1]节奏总纲!AG769</f>
        <v>106.03133034117185</v>
      </c>
      <c r="V769" s="6">
        <f>[1]节奏总纲!AH769</f>
        <v>115.13103478884605</v>
      </c>
      <c r="AN769" s="6">
        <v>766</v>
      </c>
      <c r="AO769" s="6">
        <f>[1]节奏总纲!BA769</f>
        <v>51.779543072735962</v>
      </c>
      <c r="AP769" s="6">
        <f>[1]节奏总纲!BB769</f>
        <v>53.291944645480932</v>
      </c>
      <c r="AQ769" s="6">
        <f>[1]节奏总纲!BC769</f>
        <v>55.249213866800858</v>
      </c>
      <c r="AR769" s="6">
        <f>[1]节奏总纲!BD769</f>
        <v>58.021676052433456</v>
      </c>
      <c r="AS769" s="6">
        <f>[1]节奏总纲!BE769</f>
        <v>62.736371369341683</v>
      </c>
    </row>
    <row r="770" spans="17:45" x14ac:dyDescent="0.2">
      <c r="Q770" s="6">
        <v>767</v>
      </c>
      <c r="R770" s="6">
        <f>[1]节奏总纲!AD770</f>
        <v>95.845161563010109</v>
      </c>
      <c r="S770" s="6">
        <f>[1]节奏总纲!AE770</f>
        <v>98.118409955068103</v>
      </c>
      <c r="T770" s="6">
        <f>[1]节奏总纲!AF770</f>
        <v>101.21502012127715</v>
      </c>
      <c r="U770" s="6">
        <f>[1]节奏总纲!AG770</f>
        <v>106.05065821010119</v>
      </c>
      <c r="V770" s="6">
        <f>[1]节奏总纲!AH770</f>
        <v>115.14938851006201</v>
      </c>
      <c r="AN770" s="6">
        <v>767</v>
      </c>
      <c r="AO770" s="6">
        <f>[1]节奏总纲!BA770</f>
        <v>51.788785379903501</v>
      </c>
      <c r="AP770" s="6">
        <f>[1]节奏总纲!BB770</f>
        <v>53.300560713739301</v>
      </c>
      <c r="AQ770" s="6">
        <f>[1]节奏总纲!BC770</f>
        <v>55.257783807199786</v>
      </c>
      <c r="AR770" s="6">
        <f>[1]节奏总纲!BD770</f>
        <v>58.029962423129597</v>
      </c>
      <c r="AS770" s="6">
        <f>[1]节奏总纲!BE770</f>
        <v>62.7456072355115</v>
      </c>
    </row>
    <row r="771" spans="17:45" x14ac:dyDescent="0.2">
      <c r="Q771" s="6">
        <v>768</v>
      </c>
      <c r="R771" s="6">
        <f>[1]节奏总纲!AD771</f>
        <v>95.864403604332935</v>
      </c>
      <c r="S771" s="6">
        <f>[1]节奏总纲!AE771</f>
        <v>98.136215805432613</v>
      </c>
      <c r="T771" s="6">
        <f>[1]节奏总纲!AF771</f>
        <v>101.23502815155506</v>
      </c>
      <c r="U771" s="6">
        <f>[1]节奏总纲!AG771</f>
        <v>106.06998607903053</v>
      </c>
      <c r="V771" s="6">
        <f>[1]节奏总纲!AH771</f>
        <v>115.16774223127798</v>
      </c>
      <c r="AN771" s="6">
        <v>768</v>
      </c>
      <c r="AO771" s="6">
        <f>[1]节奏总纲!BA771</f>
        <v>51.798027687071041</v>
      </c>
      <c r="AP771" s="6">
        <f>[1]节奏总纲!BB771</f>
        <v>53.309176781997671</v>
      </c>
      <c r="AQ771" s="6">
        <f>[1]节奏总纲!BC771</f>
        <v>55.266353747598714</v>
      </c>
      <c r="AR771" s="6">
        <f>[1]节奏总纲!BD771</f>
        <v>58.038248793825737</v>
      </c>
      <c r="AS771" s="6">
        <f>[1]节奏总纲!BE771</f>
        <v>62.754843101681317</v>
      </c>
    </row>
    <row r="772" spans="17:45" x14ac:dyDescent="0.2">
      <c r="Q772" s="6">
        <v>769</v>
      </c>
      <c r="R772" s="6">
        <f>[1]节奏总纲!AD772</f>
        <v>95.883645645655747</v>
      </c>
      <c r="S772" s="6">
        <f>[1]节奏总纲!AE772</f>
        <v>98.154021655797138</v>
      </c>
      <c r="T772" s="6">
        <f>[1]节奏总纲!AF772</f>
        <v>101.25503618183295</v>
      </c>
      <c r="U772" s="6">
        <f>[1]节奏总纲!AG772</f>
        <v>106.08931394795988</v>
      </c>
      <c r="V772" s="6">
        <f>[1]节奏总纲!AH772</f>
        <v>115.18609595249394</v>
      </c>
      <c r="AN772" s="6">
        <v>769</v>
      </c>
      <c r="AO772" s="6">
        <f>[1]节奏总纲!BA772</f>
        <v>51.807269994238574</v>
      </c>
      <c r="AP772" s="6">
        <f>[1]节奏总纲!BB772</f>
        <v>53.317792850256048</v>
      </c>
      <c r="AQ772" s="6">
        <f>[1]节奏总纲!BC772</f>
        <v>55.274923687997642</v>
      </c>
      <c r="AR772" s="6">
        <f>[1]节奏总纲!BD772</f>
        <v>58.046535164521877</v>
      </c>
      <c r="AS772" s="6">
        <f>[1]节奏总纲!BE772</f>
        <v>62.764078967851141</v>
      </c>
    </row>
    <row r="773" spans="17:45" x14ac:dyDescent="0.2">
      <c r="Q773" s="6">
        <v>770</v>
      </c>
      <c r="R773" s="6">
        <f>[1]节奏总纲!AD773</f>
        <v>95.902887686978559</v>
      </c>
      <c r="S773" s="6">
        <f>[1]节奏总纲!AE773</f>
        <v>98.171827506161648</v>
      </c>
      <c r="T773" s="6">
        <f>[1]节奏总纲!AF773</f>
        <v>101.27504421211086</v>
      </c>
      <c r="U773" s="6">
        <f>[1]节奏总纲!AG773</f>
        <v>106.10864181688922</v>
      </c>
      <c r="V773" s="6">
        <f>[1]节奏总纲!AH773</f>
        <v>115.20444967370992</v>
      </c>
      <c r="AN773" s="6">
        <v>770</v>
      </c>
      <c r="AO773" s="6">
        <f>[1]节奏总纲!BA773</f>
        <v>51.816512301406114</v>
      </c>
      <c r="AP773" s="6">
        <f>[1]节奏总纲!BB773</f>
        <v>53.326408918514417</v>
      </c>
      <c r="AQ773" s="6">
        <f>[1]节奏总纲!BC773</f>
        <v>55.28349362839657</v>
      </c>
      <c r="AR773" s="6">
        <f>[1]节奏总纲!BD773</f>
        <v>58.054821535218018</v>
      </c>
      <c r="AS773" s="6">
        <f>[1]节奏总纲!BE773</f>
        <v>62.773314834020958</v>
      </c>
    </row>
    <row r="774" spans="17:45" x14ac:dyDescent="0.2">
      <c r="Q774" s="6">
        <v>771</v>
      </c>
      <c r="R774" s="6">
        <f>[1]节奏总纲!AD774</f>
        <v>95.922129728301385</v>
      </c>
      <c r="S774" s="6">
        <f>[1]节奏总纲!AE774</f>
        <v>98.189633356526159</v>
      </c>
      <c r="T774" s="6">
        <f>[1]节奏总纲!AF774</f>
        <v>101.29505224238875</v>
      </c>
      <c r="U774" s="6">
        <f>[1]节奏总纲!AG774</f>
        <v>106.12796968581856</v>
      </c>
      <c r="V774" s="6">
        <f>[1]节奏总纲!AH774</f>
        <v>115.22280339492588</v>
      </c>
      <c r="AN774" s="6">
        <v>771</v>
      </c>
      <c r="AO774" s="6">
        <f>[1]节奏总纲!BA774</f>
        <v>51.825754608573654</v>
      </c>
      <c r="AP774" s="6">
        <f>[1]节奏总纲!BB774</f>
        <v>53.335024986772787</v>
      </c>
      <c r="AQ774" s="6">
        <f>[1]节奏总纲!BC774</f>
        <v>55.292063568795498</v>
      </c>
      <c r="AR774" s="6">
        <f>[1]节奏总纲!BD774</f>
        <v>58.063107905914158</v>
      </c>
      <c r="AS774" s="6">
        <f>[1]节奏总纲!BE774</f>
        <v>62.782550700190775</v>
      </c>
    </row>
    <row r="775" spans="17:45" x14ac:dyDescent="0.2">
      <c r="Q775" s="6">
        <v>772</v>
      </c>
      <c r="R775" s="6">
        <f>[1]节奏总纲!AD775</f>
        <v>95.941371769624197</v>
      </c>
      <c r="S775" s="6">
        <f>[1]节奏总纲!AE775</f>
        <v>98.207439206890669</v>
      </c>
      <c r="T775" s="6">
        <f>[1]节奏总纲!AF775</f>
        <v>101.31506027266666</v>
      </c>
      <c r="U775" s="6">
        <f>[1]节奏总纲!AG775</f>
        <v>106.14729755474789</v>
      </c>
      <c r="V775" s="6">
        <f>[1]节奏总纲!AH775</f>
        <v>115.24115711614184</v>
      </c>
      <c r="AN775" s="6">
        <v>772</v>
      </c>
      <c r="AO775" s="6">
        <f>[1]节奏总纲!BA775</f>
        <v>51.834996915741193</v>
      </c>
      <c r="AP775" s="6">
        <f>[1]节奏总纲!BB775</f>
        <v>53.343641055031163</v>
      </c>
      <c r="AQ775" s="6">
        <f>[1]节奏总纲!BC775</f>
        <v>55.300633509194434</v>
      </c>
      <c r="AR775" s="6">
        <f>[1]节奏总纲!BD775</f>
        <v>58.071394276610299</v>
      </c>
      <c r="AS775" s="6">
        <f>[1]节奏总纲!BE775</f>
        <v>62.791786566360599</v>
      </c>
    </row>
    <row r="776" spans="17:45" x14ac:dyDescent="0.2">
      <c r="Q776" s="6">
        <v>773</v>
      </c>
      <c r="R776" s="6">
        <f>[1]节奏总纲!AD776</f>
        <v>95.960613810947009</v>
      </c>
      <c r="S776" s="6">
        <f>[1]节奏总纲!AE776</f>
        <v>98.225245057255194</v>
      </c>
      <c r="T776" s="6">
        <f>[1]节奏总纲!AF776</f>
        <v>101.33506830294455</v>
      </c>
      <c r="U776" s="6">
        <f>[1]节奏总纲!AG776</f>
        <v>106.16662542367725</v>
      </c>
      <c r="V776" s="6">
        <f>[1]节奏总纲!AH776</f>
        <v>115.25951083735781</v>
      </c>
      <c r="AN776" s="6">
        <v>773</v>
      </c>
      <c r="AO776" s="6">
        <f>[1]节奏总纲!BA776</f>
        <v>51.844239222908733</v>
      </c>
      <c r="AP776" s="6">
        <f>[1]节奏总纲!BB776</f>
        <v>53.352257123289533</v>
      </c>
      <c r="AQ776" s="6">
        <f>[1]节奏总纲!BC776</f>
        <v>55.309203449593362</v>
      </c>
      <c r="AR776" s="6">
        <f>[1]节奏总纲!BD776</f>
        <v>58.079680647306439</v>
      </c>
      <c r="AS776" s="6">
        <f>[1]节奏总纲!BE776</f>
        <v>62.801022432530416</v>
      </c>
    </row>
    <row r="777" spans="17:45" x14ac:dyDescent="0.2">
      <c r="Q777" s="6">
        <v>774</v>
      </c>
      <c r="R777" s="6">
        <f>[1]节奏总纲!AD777</f>
        <v>95.979855852269836</v>
      </c>
      <c r="S777" s="6">
        <f>[1]节奏总纲!AE777</f>
        <v>98.243050907619704</v>
      </c>
      <c r="T777" s="6">
        <f>[1]节奏总纲!AF777</f>
        <v>101.35507633322246</v>
      </c>
      <c r="U777" s="6">
        <f>[1]节奏总纲!AG777</f>
        <v>106.18595329260658</v>
      </c>
      <c r="V777" s="6">
        <f>[1]节奏总纲!AH777</f>
        <v>115.27786455857377</v>
      </c>
      <c r="AN777" s="6">
        <v>774</v>
      </c>
      <c r="AO777" s="6">
        <f>[1]节奏总纲!BA777</f>
        <v>51.853481530076273</v>
      </c>
      <c r="AP777" s="6">
        <f>[1]节奏总纲!BB777</f>
        <v>53.360873191547903</v>
      </c>
      <c r="AQ777" s="6">
        <f>[1]节奏总纲!BC777</f>
        <v>55.31777338999229</v>
      </c>
      <c r="AR777" s="6">
        <f>[1]节奏总纲!BD777</f>
        <v>58.087967018002573</v>
      </c>
      <c r="AS777" s="6">
        <f>[1]节奏总纲!BE777</f>
        <v>62.810258298700234</v>
      </c>
    </row>
    <row r="778" spans="17:45" x14ac:dyDescent="0.2">
      <c r="Q778" s="6">
        <v>775</v>
      </c>
      <c r="R778" s="6">
        <f>[1]节奏总纲!AD778</f>
        <v>95.999097893592648</v>
      </c>
      <c r="S778" s="6">
        <f>[1]节奏总纲!AE778</f>
        <v>98.260856757984214</v>
      </c>
      <c r="T778" s="6">
        <f>[1]节奏总纲!AF778</f>
        <v>101.37508436350035</v>
      </c>
      <c r="U778" s="6">
        <f>[1]节奏总纲!AG778</f>
        <v>106.20528116153592</v>
      </c>
      <c r="V778" s="6">
        <f>[1]节奏总纲!AH778</f>
        <v>115.29621827978973</v>
      </c>
      <c r="AN778" s="6">
        <v>775</v>
      </c>
      <c r="AO778" s="6">
        <f>[1]节奏总纲!BA778</f>
        <v>51.862723837243806</v>
      </c>
      <c r="AP778" s="6">
        <f>[1]节奏总纲!BB778</f>
        <v>53.369489259806279</v>
      </c>
      <c r="AQ778" s="6">
        <f>[1]节奏总纲!BC778</f>
        <v>55.326343330391218</v>
      </c>
      <c r="AR778" s="6">
        <f>[1]节奏总纲!BD778</f>
        <v>58.096253388698713</v>
      </c>
      <c r="AS778" s="6">
        <f>[1]节奏总纲!BE778</f>
        <v>62.819494164870058</v>
      </c>
    </row>
    <row r="779" spans="17:45" x14ac:dyDescent="0.2">
      <c r="Q779" s="6">
        <v>776</v>
      </c>
      <c r="R779" s="6">
        <f>[1]节奏总纲!AD779</f>
        <v>96.017111764338765</v>
      </c>
      <c r="S779" s="6">
        <f>[1]节奏总纲!AE779</f>
        <v>98.278662608348739</v>
      </c>
      <c r="T779" s="6">
        <f>[1]节奏总纲!AF779</f>
        <v>101.39509239377826</v>
      </c>
      <c r="U779" s="6">
        <f>[1]节奏总纲!AG779</f>
        <v>106.22460903046527</v>
      </c>
      <c r="V779" s="6">
        <f>[1]节奏总纲!AH779</f>
        <v>115.3145720010057</v>
      </c>
      <c r="AN779" s="6">
        <v>776</v>
      </c>
      <c r="AO779" s="6">
        <f>[1]节奏总纲!BA779</f>
        <v>51.871966144411346</v>
      </c>
      <c r="AP779" s="6">
        <f>[1]节奏总纲!BB779</f>
        <v>53.378105328064649</v>
      </c>
      <c r="AQ779" s="6">
        <f>[1]节奏总纲!BC779</f>
        <v>55.334913270790146</v>
      </c>
      <c r="AR779" s="6">
        <f>[1]节奏总纲!BD779</f>
        <v>58.104539759394854</v>
      </c>
      <c r="AS779" s="6">
        <f>[1]节奏总纲!BE779</f>
        <v>62.828730031039875</v>
      </c>
    </row>
    <row r="780" spans="17:45" x14ac:dyDescent="0.2">
      <c r="Q780" s="6">
        <v>777</v>
      </c>
      <c r="R780" s="6">
        <f>[1]节奏总纲!AD780</f>
        <v>96.035065223717467</v>
      </c>
      <c r="S780" s="6">
        <f>[1]节奏总纲!AE780</f>
        <v>98.29646845871325</v>
      </c>
      <c r="T780" s="6">
        <f>[1]节奏总纲!AF780</f>
        <v>101.41510042405615</v>
      </c>
      <c r="U780" s="6">
        <f>[1]节奏总纲!AG780</f>
        <v>106.24393689939461</v>
      </c>
      <c r="V780" s="6">
        <f>[1]节奏总纲!AH780</f>
        <v>115.33292572222166</v>
      </c>
      <c r="AN780" s="6">
        <v>777</v>
      </c>
      <c r="AO780" s="6">
        <f>[1]节奏总纲!BA780</f>
        <v>51.881208451578885</v>
      </c>
      <c r="AP780" s="6">
        <f>[1]节奏总纲!BB780</f>
        <v>53.386721396323018</v>
      </c>
      <c r="AQ780" s="6">
        <f>[1]节奏总纲!BC780</f>
        <v>55.343483211189074</v>
      </c>
      <c r="AR780" s="6">
        <f>[1]节奏总纲!BD780</f>
        <v>58.112826130090994</v>
      </c>
      <c r="AS780" s="6">
        <f>[1]节奏总纲!BE780</f>
        <v>62.837965897209692</v>
      </c>
    </row>
    <row r="781" spans="17:45" x14ac:dyDescent="0.2">
      <c r="Q781" s="6">
        <v>778</v>
      </c>
      <c r="R781" s="6">
        <f>[1]节奏总纲!AD781</f>
        <v>96.05301868309617</v>
      </c>
      <c r="S781" s="6">
        <f>[1]节奏总纲!AE781</f>
        <v>98.31427430907776</v>
      </c>
      <c r="T781" s="6">
        <f>[1]节奏总纲!AF781</f>
        <v>101.43510845433406</v>
      </c>
      <c r="U781" s="6">
        <f>[1]节奏总纲!AG781</f>
        <v>106.26326476832395</v>
      </c>
      <c r="V781" s="6">
        <f>[1]节奏总纲!AH781</f>
        <v>115.35127944343762</v>
      </c>
      <c r="AN781" s="6">
        <v>778</v>
      </c>
      <c r="AO781" s="6">
        <f>[1]节奏总纲!BA781</f>
        <v>51.890450758746425</v>
      </c>
      <c r="AP781" s="6">
        <f>[1]节奏总纲!BB781</f>
        <v>53.395337464581395</v>
      </c>
      <c r="AQ781" s="6">
        <f>[1]节奏总纲!BC781</f>
        <v>55.352053151588002</v>
      </c>
      <c r="AR781" s="6">
        <f>[1]节奏总纲!BD781</f>
        <v>58.121112500787135</v>
      </c>
      <c r="AS781" s="6">
        <f>[1]节奏总纲!BE781</f>
        <v>62.847201763379516</v>
      </c>
    </row>
    <row r="782" spans="17:45" x14ac:dyDescent="0.2">
      <c r="Q782" s="6">
        <v>779</v>
      </c>
      <c r="R782" s="6">
        <f>[1]节奏总纲!AD782</f>
        <v>96.070972142474872</v>
      </c>
      <c r="S782" s="6">
        <f>[1]节奏总纲!AE782</f>
        <v>98.332080159442285</v>
      </c>
      <c r="T782" s="6">
        <f>[1]节奏总纲!AF782</f>
        <v>101.45511648461195</v>
      </c>
      <c r="U782" s="6">
        <f>[1]节奏总纲!AG782</f>
        <v>106.2825926372533</v>
      </c>
      <c r="V782" s="6">
        <f>[1]节奏总纲!AH782</f>
        <v>115.36963316465359</v>
      </c>
      <c r="AN782" s="6">
        <v>779</v>
      </c>
      <c r="AO782" s="6">
        <f>[1]节奏总纲!BA782</f>
        <v>51.899693065913965</v>
      </c>
      <c r="AP782" s="6">
        <f>[1]节奏总纲!BB782</f>
        <v>53.403953532839765</v>
      </c>
      <c r="AQ782" s="6">
        <f>[1]节奏总纲!BC782</f>
        <v>55.360623091986938</v>
      </c>
      <c r="AR782" s="6">
        <f>[1]节奏总纲!BD782</f>
        <v>58.129398871483275</v>
      </c>
      <c r="AS782" s="6">
        <f>[1]节奏总纲!BE782</f>
        <v>62.856437629549333</v>
      </c>
    </row>
    <row r="783" spans="17:45" x14ac:dyDescent="0.2">
      <c r="Q783" s="6">
        <v>780</v>
      </c>
      <c r="R783" s="6">
        <f>[1]节奏总纲!AD783</f>
        <v>96.088925601853575</v>
      </c>
      <c r="S783" s="6">
        <f>[1]节奏总纲!AE783</f>
        <v>98.349886009806795</v>
      </c>
      <c r="T783" s="6">
        <f>[1]节奏总纲!AF783</f>
        <v>101.47512451488986</v>
      </c>
      <c r="U783" s="6">
        <f>[1]节奏总纲!AG783</f>
        <v>106.30192050618264</v>
      </c>
      <c r="V783" s="6">
        <f>[1]节奏总纲!AH783</f>
        <v>115.38798688586955</v>
      </c>
      <c r="AN783" s="6">
        <v>780</v>
      </c>
      <c r="AO783" s="6">
        <f>[1]节奏总纲!BA783</f>
        <v>51.908935373081505</v>
      </c>
      <c r="AP783" s="6">
        <f>[1]节奏总纲!BB783</f>
        <v>53.412569601098134</v>
      </c>
      <c r="AQ783" s="6">
        <f>[1]节奏总纲!BC783</f>
        <v>55.369193032385866</v>
      </c>
      <c r="AR783" s="6">
        <f>[1]节奏总纲!BD783</f>
        <v>58.137685242179415</v>
      </c>
      <c r="AS783" s="6">
        <f>[1]节奏总纲!BE783</f>
        <v>62.86567349571915</v>
      </c>
    </row>
    <row r="784" spans="17:45" x14ac:dyDescent="0.2">
      <c r="Q784" s="6">
        <v>781</v>
      </c>
      <c r="R784" s="6">
        <f>[1]节奏总纲!AD784</f>
        <v>96.106879061232277</v>
      </c>
      <c r="S784" s="6">
        <f>[1]节奏总纲!AE784</f>
        <v>98.367691860171306</v>
      </c>
      <c r="T784" s="6">
        <f>[1]节奏总纲!AF784</f>
        <v>101.49513254516775</v>
      </c>
      <c r="U784" s="6">
        <f>[1]节奏总纲!AG784</f>
        <v>106.32124837511198</v>
      </c>
      <c r="V784" s="6">
        <f>[1]节奏总纲!AH784</f>
        <v>115.40634060708551</v>
      </c>
      <c r="AN784" s="6">
        <v>781</v>
      </c>
      <c r="AO784" s="6">
        <f>[1]节奏总纲!BA784</f>
        <v>51.918177680249038</v>
      </c>
      <c r="AP784" s="6">
        <f>[1]节奏总纲!BB784</f>
        <v>53.421185669356511</v>
      </c>
      <c r="AQ784" s="6">
        <f>[1]节奏总纲!BC784</f>
        <v>55.377762972784794</v>
      </c>
      <c r="AR784" s="6">
        <f>[1]节奏总纲!BD784</f>
        <v>58.145971612875556</v>
      </c>
      <c r="AS784" s="6">
        <f>[1]节奏总纲!BE784</f>
        <v>62.874909361888975</v>
      </c>
    </row>
    <row r="785" spans="17:45" x14ac:dyDescent="0.2">
      <c r="Q785" s="6">
        <v>782</v>
      </c>
      <c r="R785" s="6">
        <f>[1]节奏总纲!AD785</f>
        <v>96.12483252061098</v>
      </c>
      <c r="S785" s="6">
        <f>[1]节奏总纲!AE785</f>
        <v>98.385497710535816</v>
      </c>
      <c r="T785" s="6">
        <f>[1]节奏总纲!AF785</f>
        <v>101.51514057544566</v>
      </c>
      <c r="U785" s="6">
        <f>[1]节奏总纲!AG785</f>
        <v>106.34057624404132</v>
      </c>
      <c r="V785" s="6">
        <f>[1]节奏总纲!AH785</f>
        <v>115.42469432830148</v>
      </c>
      <c r="AN785" s="6">
        <v>782</v>
      </c>
      <c r="AO785" s="6">
        <f>[1]节奏总纲!BA785</f>
        <v>51.927419987416577</v>
      </c>
      <c r="AP785" s="6">
        <f>[1]节奏总纲!BB785</f>
        <v>53.429801737614881</v>
      </c>
      <c r="AQ785" s="6">
        <f>[1]节奏总纲!BC785</f>
        <v>55.386332913183722</v>
      </c>
      <c r="AR785" s="6">
        <f>[1]节奏总纲!BD785</f>
        <v>58.154257983571696</v>
      </c>
      <c r="AS785" s="6">
        <f>[1]节奏总纲!BE785</f>
        <v>62.884145228058792</v>
      </c>
    </row>
    <row r="786" spans="17:45" x14ac:dyDescent="0.2">
      <c r="Q786" s="6">
        <v>783</v>
      </c>
      <c r="R786" s="6">
        <f>[1]节奏总纲!AD786</f>
        <v>96.142785979989682</v>
      </c>
      <c r="S786" s="6">
        <f>[1]节奏总纲!AE786</f>
        <v>98.403303560900341</v>
      </c>
      <c r="T786" s="6">
        <f>[1]节奏总纲!AF786</f>
        <v>101.53514860572355</v>
      </c>
      <c r="U786" s="6">
        <f>[1]节奏总纲!AG786</f>
        <v>106.35990411297067</v>
      </c>
      <c r="V786" s="6">
        <f>[1]节奏总纲!AH786</f>
        <v>115.44304804951744</v>
      </c>
      <c r="AN786" s="6">
        <v>783</v>
      </c>
      <c r="AO786" s="6">
        <f>[1]节奏总纲!BA786</f>
        <v>51.936662294584117</v>
      </c>
      <c r="AP786" s="6">
        <f>[1]节奏总纲!BB786</f>
        <v>53.438417805873257</v>
      </c>
      <c r="AQ786" s="6">
        <f>[1]节奏总纲!BC786</f>
        <v>55.39490285358265</v>
      </c>
      <c r="AR786" s="6">
        <f>[1]节奏总纲!BD786</f>
        <v>58.162544354267837</v>
      </c>
      <c r="AS786" s="6">
        <f>[1]节奏总纲!BE786</f>
        <v>62.893381094228609</v>
      </c>
    </row>
    <row r="787" spans="17:45" x14ac:dyDescent="0.2">
      <c r="Q787" s="6">
        <v>784</v>
      </c>
      <c r="R787" s="6">
        <f>[1]节奏总纲!AD787</f>
        <v>96.160739439368385</v>
      </c>
      <c r="S787" s="6">
        <f>[1]节奏总纲!AE787</f>
        <v>98.421109411264851</v>
      </c>
      <c r="T787" s="6">
        <f>[1]节奏总纲!AF787</f>
        <v>101.55515663600146</v>
      </c>
      <c r="U787" s="6">
        <f>[1]节奏总纲!AG787</f>
        <v>106.37923198190001</v>
      </c>
      <c r="V787" s="6">
        <f>[1]节奏总纲!AH787</f>
        <v>115.4614017707334</v>
      </c>
      <c r="AN787" s="6">
        <v>784</v>
      </c>
      <c r="AO787" s="6">
        <f>[1]节奏总纲!BA787</f>
        <v>51.945904601751657</v>
      </c>
      <c r="AP787" s="6">
        <f>[1]节奏总纲!BB787</f>
        <v>53.447033874131627</v>
      </c>
      <c r="AQ787" s="6">
        <f>[1]节奏总纲!BC787</f>
        <v>55.403472793981578</v>
      </c>
      <c r="AR787" s="6">
        <f>[1]节奏总纲!BD787</f>
        <v>58.170830724963977</v>
      </c>
      <c r="AS787" s="6">
        <f>[1]节奏总纲!BE787</f>
        <v>62.902616960398426</v>
      </c>
    </row>
    <row r="788" spans="17:45" x14ac:dyDescent="0.2">
      <c r="Q788" s="6">
        <v>785</v>
      </c>
      <c r="R788" s="6">
        <f>[1]节奏总纲!AD788</f>
        <v>96.178692898747087</v>
      </c>
      <c r="S788" s="6">
        <f>[1]节奏总纲!AE788</f>
        <v>98.438915261629361</v>
      </c>
      <c r="T788" s="6">
        <f>[1]节奏总纲!AF788</f>
        <v>101.57516466627935</v>
      </c>
      <c r="U788" s="6">
        <f>[1]节奏总纲!AG788</f>
        <v>106.39855985082934</v>
      </c>
      <c r="V788" s="6">
        <f>[1]节奏总纲!AH788</f>
        <v>115.47975549194938</v>
      </c>
      <c r="AN788" s="6">
        <v>785</v>
      </c>
      <c r="AO788" s="6">
        <f>[1]节奏总纲!BA788</f>
        <v>51.955146908919197</v>
      </c>
      <c r="AP788" s="6">
        <f>[1]节奏总纲!BB788</f>
        <v>53.455649942389996</v>
      </c>
      <c r="AQ788" s="6">
        <f>[1]节奏总纲!BC788</f>
        <v>55.412042734380506</v>
      </c>
      <c r="AR788" s="6">
        <f>[1]节奏总纲!BD788</f>
        <v>58.179117095660118</v>
      </c>
      <c r="AS788" s="6">
        <f>[1]节奏总纲!BE788</f>
        <v>62.91185282656825</v>
      </c>
    </row>
    <row r="789" spans="17:45" x14ac:dyDescent="0.2">
      <c r="Q789" s="6">
        <v>786</v>
      </c>
      <c r="R789" s="6">
        <f>[1]节奏总纲!AD789</f>
        <v>96.19664635812579</v>
      </c>
      <c r="S789" s="6">
        <f>[1]节奏总纲!AE789</f>
        <v>98.456721111993886</v>
      </c>
      <c r="T789" s="6">
        <f>[1]节奏总纲!AF789</f>
        <v>101.59517269655726</v>
      </c>
      <c r="U789" s="6">
        <f>[1]节奏总纲!AG789</f>
        <v>106.4178877197587</v>
      </c>
      <c r="V789" s="6">
        <f>[1]节奏总纲!AH789</f>
        <v>115.49810921316534</v>
      </c>
      <c r="AN789" s="6">
        <v>786</v>
      </c>
      <c r="AO789" s="6">
        <f>[1]节奏总纲!BA789</f>
        <v>51.964389216086737</v>
      </c>
      <c r="AP789" s="6">
        <f>[1]节奏总纲!BB789</f>
        <v>53.464266010648373</v>
      </c>
      <c r="AQ789" s="6">
        <f>[1]节奏总纲!BC789</f>
        <v>55.420612674779434</v>
      </c>
      <c r="AR789" s="6">
        <f>[1]节奏总纲!BD789</f>
        <v>58.187403466356251</v>
      </c>
      <c r="AS789" s="6">
        <f>[1]节奏总纲!BE789</f>
        <v>62.921088692738067</v>
      </c>
    </row>
    <row r="790" spans="17:45" x14ac:dyDescent="0.2">
      <c r="Q790" s="6">
        <v>787</v>
      </c>
      <c r="R790" s="6">
        <f>[1]节奏总纲!AD790</f>
        <v>96.214599817504492</v>
      </c>
      <c r="S790" s="6">
        <f>[1]节奏总纲!AE790</f>
        <v>98.474526962358397</v>
      </c>
      <c r="T790" s="6">
        <f>[1]节奏总纲!AF790</f>
        <v>101.61518072683515</v>
      </c>
      <c r="U790" s="6">
        <f>[1]节奏总纲!AG790</f>
        <v>106.43721558868803</v>
      </c>
      <c r="V790" s="6">
        <f>[1]节奏总纲!AH790</f>
        <v>115.51646293438129</v>
      </c>
      <c r="AN790" s="6">
        <v>787</v>
      </c>
      <c r="AO790" s="6">
        <f>[1]节奏总纲!BA790</f>
        <v>51.973631523254269</v>
      </c>
      <c r="AP790" s="6">
        <f>[1]节奏总纲!BB790</f>
        <v>53.472882078906743</v>
      </c>
      <c r="AQ790" s="6">
        <f>[1]节奏总纲!BC790</f>
        <v>55.42918261517837</v>
      </c>
      <c r="AR790" s="6">
        <f>[1]节奏总纲!BD790</f>
        <v>58.195689837052392</v>
      </c>
      <c r="AS790" s="6">
        <f>[1]节奏总纲!BE790</f>
        <v>62.930324558907884</v>
      </c>
    </row>
    <row r="791" spans="17:45" x14ac:dyDescent="0.2">
      <c r="Q791" s="6">
        <v>788</v>
      </c>
      <c r="R791" s="6">
        <f>[1]节奏总纲!AD791</f>
        <v>96.232553276883195</v>
      </c>
      <c r="S791" s="6">
        <f>[1]节奏总纲!AE791</f>
        <v>98.492332812722907</v>
      </c>
      <c r="T791" s="6">
        <f>[1]节奏总纲!AF791</f>
        <v>101.63518875711306</v>
      </c>
      <c r="U791" s="6">
        <f>[1]节奏总纲!AG791</f>
        <v>106.45654345761737</v>
      </c>
      <c r="V791" s="6">
        <f>[1]节奏总纲!AH791</f>
        <v>115.53481665559727</v>
      </c>
      <c r="AN791" s="6">
        <v>788</v>
      </c>
      <c r="AO791" s="6">
        <f>[1]节奏总纲!BA791</f>
        <v>51.982873830421809</v>
      </c>
      <c r="AP791" s="6">
        <f>[1]节奏总纲!BB791</f>
        <v>53.481498147165112</v>
      </c>
      <c r="AQ791" s="6">
        <f>[1]节奏总纲!BC791</f>
        <v>55.437752555577298</v>
      </c>
      <c r="AR791" s="6">
        <f>[1]节奏总纲!BD791</f>
        <v>58.203976207748532</v>
      </c>
      <c r="AS791" s="6">
        <f>[1]节奏总纲!BE791</f>
        <v>62.939560425077708</v>
      </c>
    </row>
    <row r="792" spans="17:45" x14ac:dyDescent="0.2">
      <c r="Q792" s="6">
        <v>789</v>
      </c>
      <c r="R792" s="6">
        <f>[1]节奏总纲!AD792</f>
        <v>96.250506736261897</v>
      </c>
      <c r="S792" s="6">
        <f>[1]节奏总纲!AE792</f>
        <v>98.510138663087432</v>
      </c>
      <c r="T792" s="6">
        <f>[1]节奏总纲!AF792</f>
        <v>101.65519678739095</v>
      </c>
      <c r="U792" s="6">
        <f>[1]节奏总纲!AG792</f>
        <v>106.47587132654672</v>
      </c>
      <c r="V792" s="6">
        <f>[1]节奏总纲!AH792</f>
        <v>115.55317037681323</v>
      </c>
      <c r="AN792" s="6">
        <v>789</v>
      </c>
      <c r="AO792" s="6">
        <f>[1]节奏总纲!BA792</f>
        <v>51.992116137589349</v>
      </c>
      <c r="AP792" s="6">
        <f>[1]节奏总纲!BB792</f>
        <v>53.490114215423489</v>
      </c>
      <c r="AQ792" s="6">
        <f>[1]节奏总纲!BC792</f>
        <v>55.446322495976226</v>
      </c>
      <c r="AR792" s="6">
        <f>[1]节奏总纲!BD792</f>
        <v>58.212262578444673</v>
      </c>
      <c r="AS792" s="6">
        <f>[1]节奏总纲!BE792</f>
        <v>62.948796291247525</v>
      </c>
    </row>
    <row r="793" spans="17:45" x14ac:dyDescent="0.2">
      <c r="Q793" s="6">
        <v>790</v>
      </c>
      <c r="R793" s="6">
        <f>[1]节奏总纲!AD793</f>
        <v>96.2684601956406</v>
      </c>
      <c r="S793" s="6">
        <f>[1]节奏总纲!AE793</f>
        <v>98.527944513451942</v>
      </c>
      <c r="T793" s="6">
        <f>[1]节奏总纲!AF793</f>
        <v>101.67520481766886</v>
      </c>
      <c r="U793" s="6">
        <f>[1]节奏总纲!AG793</f>
        <v>106.49519919547606</v>
      </c>
      <c r="V793" s="6">
        <f>[1]节奏总纲!AH793</f>
        <v>115.57152409802919</v>
      </c>
      <c r="AN793" s="6">
        <v>790</v>
      </c>
      <c r="AO793" s="6">
        <f>[1]节奏总纲!BA793</f>
        <v>52.001173105835825</v>
      </c>
      <c r="AP793" s="6">
        <f>[1]节奏总纲!BB793</f>
        <v>53.498730283681859</v>
      </c>
      <c r="AQ793" s="6">
        <f>[1]节奏总纲!BC793</f>
        <v>55.454892436375154</v>
      </c>
      <c r="AR793" s="6">
        <f>[1]节奏总纲!BD793</f>
        <v>58.220548949140813</v>
      </c>
      <c r="AS793" s="6">
        <f>[1]节奏总纲!BE793</f>
        <v>62.958032157417342</v>
      </c>
    </row>
    <row r="794" spans="17:45" x14ac:dyDescent="0.2">
      <c r="Q794" s="6">
        <v>791</v>
      </c>
      <c r="R794" s="6">
        <f>[1]节奏总纲!AD794</f>
        <v>96.286413655019302</v>
      </c>
      <c r="S794" s="6">
        <f>[1]节奏总纲!AE794</f>
        <v>98.545750363816452</v>
      </c>
      <c r="T794" s="6">
        <f>[1]节奏总纲!AF794</f>
        <v>101.69521284794675</v>
      </c>
      <c r="U794" s="6">
        <f>[1]节奏总纲!AG794</f>
        <v>106.5145270644054</v>
      </c>
      <c r="V794" s="6">
        <f>[1]节奏总纲!AH794</f>
        <v>115.58987781924516</v>
      </c>
      <c r="AN794" s="6">
        <v>791</v>
      </c>
      <c r="AO794" s="6">
        <f>[1]节奏总纲!BA794</f>
        <v>52.009154442154241</v>
      </c>
      <c r="AP794" s="6">
        <f>[1]节奏总纲!BB794</f>
        <v>53.507346351940228</v>
      </c>
      <c r="AQ794" s="6">
        <f>[1]节奏总纲!BC794</f>
        <v>55.463462376774082</v>
      </c>
      <c r="AR794" s="6">
        <f>[1]节奏总纲!BD794</f>
        <v>58.228835319836953</v>
      </c>
      <c r="AS794" s="6">
        <f>[1]节奏总纲!BE794</f>
        <v>62.967268023587167</v>
      </c>
    </row>
    <row r="795" spans="17:45" x14ac:dyDescent="0.2">
      <c r="Q795" s="6">
        <v>792</v>
      </c>
      <c r="R795" s="6">
        <f>[1]节奏总纲!AD795</f>
        <v>96.304367114398005</v>
      </c>
      <c r="S795" s="6">
        <f>[1]节奏总纲!AE795</f>
        <v>98.563556214180963</v>
      </c>
      <c r="T795" s="6">
        <f>[1]节奏总纲!AF795</f>
        <v>101.71522087822466</v>
      </c>
      <c r="U795" s="6">
        <f>[1]节奏总纲!AG795</f>
        <v>106.53385493333474</v>
      </c>
      <c r="V795" s="6">
        <f>[1]节奏总纲!AH795</f>
        <v>115.60823154046112</v>
      </c>
      <c r="AN795" s="6">
        <v>792</v>
      </c>
      <c r="AO795" s="6">
        <f>[1]节奏总纲!BA795</f>
        <v>52.017135778472664</v>
      </c>
      <c r="AP795" s="6">
        <f>[1]节奏总纲!BB795</f>
        <v>53.515962420198605</v>
      </c>
      <c r="AQ795" s="6">
        <f>[1]节奏总纲!BC795</f>
        <v>55.47203231717301</v>
      </c>
      <c r="AR795" s="6">
        <f>[1]节奏总纲!BD795</f>
        <v>58.237121690533094</v>
      </c>
      <c r="AS795" s="6">
        <f>[1]节奏总纲!BE795</f>
        <v>62.976503889756984</v>
      </c>
    </row>
    <row r="796" spans="17:45" x14ac:dyDescent="0.2">
      <c r="Q796" s="6">
        <v>793</v>
      </c>
      <c r="R796" s="6">
        <f>[1]节奏总纲!AD796</f>
        <v>96.322320573776707</v>
      </c>
      <c r="S796" s="6">
        <f>[1]节奏总纲!AE796</f>
        <v>98.581362064545488</v>
      </c>
      <c r="T796" s="6">
        <f>[1]节奏总纲!AF796</f>
        <v>101.73522890850255</v>
      </c>
      <c r="U796" s="6">
        <f>[1]节奏总纲!AG796</f>
        <v>106.55318280226409</v>
      </c>
      <c r="V796" s="6">
        <f>[1]节奏总纲!AH796</f>
        <v>115.62658526167708</v>
      </c>
      <c r="AN796" s="6">
        <v>793</v>
      </c>
      <c r="AO796" s="6">
        <f>[1]节奏总纲!BA796</f>
        <v>52.02511711479108</v>
      </c>
      <c r="AP796" s="6">
        <f>[1]节奏总纲!BB796</f>
        <v>53.524578488456974</v>
      </c>
      <c r="AQ796" s="6">
        <f>[1]节奏总纲!BC796</f>
        <v>55.480602257571938</v>
      </c>
      <c r="AR796" s="6">
        <f>[1]节奏总纲!BD796</f>
        <v>58.245408061229234</v>
      </c>
      <c r="AS796" s="6">
        <f>[1]节奏总纲!BE796</f>
        <v>62.985739755926801</v>
      </c>
    </row>
    <row r="797" spans="17:45" x14ac:dyDescent="0.2">
      <c r="Q797" s="6">
        <v>794</v>
      </c>
      <c r="R797" s="6">
        <f>[1]节奏总纲!AD797</f>
        <v>96.34027403315541</v>
      </c>
      <c r="S797" s="6">
        <f>[1]节奏总纲!AE797</f>
        <v>98.599167914909998</v>
      </c>
      <c r="T797" s="6">
        <f>[1]节奏总纲!AF797</f>
        <v>101.75523693878046</v>
      </c>
      <c r="U797" s="6">
        <f>[1]节奏总纲!AG797</f>
        <v>106.57251067119343</v>
      </c>
      <c r="V797" s="6">
        <f>[1]节奏总纲!AH797</f>
        <v>115.64493898289305</v>
      </c>
      <c r="AN797" s="6">
        <v>794</v>
      </c>
      <c r="AO797" s="6">
        <f>[1]节奏总纲!BA797</f>
        <v>52.033098451109502</v>
      </c>
      <c r="AP797" s="6">
        <f>[1]节奏总纲!BB797</f>
        <v>53.533194556715344</v>
      </c>
      <c r="AQ797" s="6">
        <f>[1]节奏总纲!BC797</f>
        <v>55.489172197970866</v>
      </c>
      <c r="AR797" s="6">
        <f>[1]节奏总纲!BD797</f>
        <v>58.253694431925375</v>
      </c>
      <c r="AS797" s="6">
        <f>[1]节奏总纲!BE797</f>
        <v>62.994975622096625</v>
      </c>
    </row>
    <row r="798" spans="17:45" x14ac:dyDescent="0.2">
      <c r="Q798" s="6">
        <v>795</v>
      </c>
      <c r="R798" s="6">
        <f>[1]节奏总纲!AD798</f>
        <v>96.358227492534112</v>
      </c>
      <c r="S798" s="6">
        <f>[1]节奏总纲!AE798</f>
        <v>98.616973765274508</v>
      </c>
      <c r="T798" s="6">
        <f>[1]节奏总纲!AF798</f>
        <v>101.77524496905835</v>
      </c>
      <c r="U798" s="6">
        <f>[1]节奏总纲!AG798</f>
        <v>106.59183854012277</v>
      </c>
      <c r="V798" s="6">
        <f>[1]节奏总纲!AH798</f>
        <v>115.66329270410901</v>
      </c>
      <c r="AN798" s="6">
        <v>795</v>
      </c>
      <c r="AO798" s="6">
        <f>[1]节奏总纲!BA798</f>
        <v>52.041079787427918</v>
      </c>
      <c r="AP798" s="6">
        <f>[1]节奏总纲!BB798</f>
        <v>53.541810624973721</v>
      </c>
      <c r="AQ798" s="6">
        <f>[1]节奏总纲!BC798</f>
        <v>55.497742138369802</v>
      </c>
      <c r="AR798" s="6">
        <f>[1]节奏总纲!BD798</f>
        <v>58.261980802621515</v>
      </c>
      <c r="AS798" s="6">
        <f>[1]节奏总纲!BE798</f>
        <v>63.00363929611192</v>
      </c>
    </row>
    <row r="799" spans="17:45" x14ac:dyDescent="0.2">
      <c r="Q799" s="6">
        <v>796</v>
      </c>
      <c r="R799" s="6">
        <f>[1]节奏总纲!AD799</f>
        <v>96.376180951912815</v>
      </c>
      <c r="S799" s="6">
        <f>[1]节奏总纲!AE799</f>
        <v>98.634779615639033</v>
      </c>
      <c r="T799" s="6">
        <f>[1]节奏总纲!AF799</f>
        <v>101.79525299933626</v>
      </c>
      <c r="U799" s="6">
        <f>[1]节奏总纲!AG799</f>
        <v>106.61116640905212</v>
      </c>
      <c r="V799" s="6">
        <f>[1]节奏总纲!AH799</f>
        <v>115.68164642532497</v>
      </c>
      <c r="AN799" s="6">
        <v>796</v>
      </c>
      <c r="AO799" s="6">
        <f>[1]节奏总纲!BA799</f>
        <v>52.049061123746334</v>
      </c>
      <c r="AP799" s="6">
        <f>[1]节奏总纲!BB799</f>
        <v>53.55042669323209</v>
      </c>
      <c r="AQ799" s="6">
        <f>[1]节奏总纲!BC799</f>
        <v>55.50631207876873</v>
      </c>
      <c r="AR799" s="6">
        <f>[1]节奏总纲!BD799</f>
        <v>58.270267173317656</v>
      </c>
      <c r="AS799" s="6">
        <f>[1]节奏总纲!BE799</f>
        <v>63.011620335050075</v>
      </c>
    </row>
    <row r="800" spans="17:45" x14ac:dyDescent="0.2">
      <c r="Q800" s="6">
        <v>797</v>
      </c>
      <c r="R800" s="6">
        <f>[1]节奏总纲!AD800</f>
        <v>96.394134411291517</v>
      </c>
      <c r="S800" s="6">
        <f>[1]节奏总纲!AE800</f>
        <v>98.652585466003544</v>
      </c>
      <c r="T800" s="6">
        <f>[1]节奏总纲!AF800</f>
        <v>101.81526102961415</v>
      </c>
      <c r="U800" s="6">
        <f>[1]节奏总纲!AG800</f>
        <v>106.63049427798146</v>
      </c>
      <c r="V800" s="6">
        <f>[1]节奏总纲!AH800</f>
        <v>115.70000014654094</v>
      </c>
      <c r="AN800" s="6">
        <v>797</v>
      </c>
      <c r="AO800" s="6">
        <f>[1]节奏总纲!BA800</f>
        <v>52.057042460064757</v>
      </c>
      <c r="AP800" s="6">
        <f>[1]节奏总纲!BB800</f>
        <v>53.55904276149046</v>
      </c>
      <c r="AQ800" s="6">
        <f>[1]节奏总纲!BC800</f>
        <v>55.514882019167658</v>
      </c>
      <c r="AR800" s="6">
        <f>[1]节奏总纲!BD800</f>
        <v>58.278553544013796</v>
      </c>
      <c r="AS800" s="6">
        <f>[1]节奏总纲!BE800</f>
        <v>63.01960137398823</v>
      </c>
    </row>
    <row r="801" spans="17:45" x14ac:dyDescent="0.2">
      <c r="Q801" s="6">
        <v>798</v>
      </c>
      <c r="R801" s="6">
        <f>[1]节奏总纲!AD801</f>
        <v>96.41208787067022</v>
      </c>
      <c r="S801" s="6">
        <f>[1]节奏总纲!AE801</f>
        <v>98.670391316368054</v>
      </c>
      <c r="T801" s="6">
        <f>[1]节奏总纲!AF801</f>
        <v>101.83526905989206</v>
      </c>
      <c r="U801" s="6">
        <f>[1]节奏总纲!AG801</f>
        <v>106.64982214691079</v>
      </c>
      <c r="V801" s="6">
        <f>[1]节奏总纲!AH801</f>
        <v>115.7183538677569</v>
      </c>
      <c r="AN801" s="6">
        <v>798</v>
      </c>
      <c r="AO801" s="6">
        <f>[1]节奏总纲!BA801</f>
        <v>52.065023796383173</v>
      </c>
      <c r="AP801" s="6">
        <f>[1]节奏总纲!BB801</f>
        <v>53.567658829748837</v>
      </c>
      <c r="AQ801" s="6">
        <f>[1]节奏总纲!BC801</f>
        <v>55.523451959566586</v>
      </c>
      <c r="AR801" s="6">
        <f>[1]节奏总纲!BD801</f>
        <v>58.28683991470993</v>
      </c>
      <c r="AS801" s="6">
        <f>[1]节奏总纲!BE801</f>
        <v>63.027582412926385</v>
      </c>
    </row>
    <row r="802" spans="17:45" x14ac:dyDescent="0.2">
      <c r="Q802" s="6">
        <v>799</v>
      </c>
      <c r="R802" s="6">
        <f>[1]节奏总纲!AD802</f>
        <v>96.430041330048923</v>
      </c>
      <c r="S802" s="6">
        <f>[1]节奏总纲!AE802</f>
        <v>98.688197166732579</v>
      </c>
      <c r="T802" s="6">
        <f>[1]节奏总纲!AF802</f>
        <v>101.85527709016995</v>
      </c>
      <c r="U802" s="6">
        <f>[1]节奏总纲!AG802</f>
        <v>106.66915001584015</v>
      </c>
      <c r="V802" s="6">
        <f>[1]节奏总纲!AH802</f>
        <v>115.73670758897286</v>
      </c>
      <c r="AN802" s="6">
        <v>799</v>
      </c>
      <c r="AO802" s="6">
        <f>[1]节奏总纲!BA802</f>
        <v>52.073005132701596</v>
      </c>
      <c r="AP802" s="6">
        <f>[1]节奏总纲!BB802</f>
        <v>53.576274898007206</v>
      </c>
      <c r="AQ802" s="6">
        <f>[1]节奏总纲!BC802</f>
        <v>55.532021899965514</v>
      </c>
      <c r="AR802" s="6">
        <f>[1]节奏总纲!BD802</f>
        <v>58.29512628540607</v>
      </c>
      <c r="AS802" s="6">
        <f>[1]节奏总纲!BE802</f>
        <v>63.03556345186454</v>
      </c>
    </row>
    <row r="803" spans="17:45" x14ac:dyDescent="0.2">
      <c r="Q803" s="6">
        <v>800</v>
      </c>
      <c r="R803" s="6">
        <f>[1]节奏总纲!AD803</f>
        <v>96.447994789427625</v>
      </c>
      <c r="S803" s="6">
        <f>[1]节奏总纲!AE803</f>
        <v>98.706003017097089</v>
      </c>
      <c r="T803" s="6">
        <f>[1]节奏总纲!AF803</f>
        <v>101.87528512044786</v>
      </c>
      <c r="U803" s="6">
        <f>[1]节奏总纲!AG803</f>
        <v>106.68847788476948</v>
      </c>
      <c r="V803" s="6">
        <f>[1]节奏总纲!AH803</f>
        <v>115.75506131018884</v>
      </c>
      <c r="AN803" s="6">
        <v>800</v>
      </c>
      <c r="AO803" s="6">
        <f>[1]节奏总纲!BA803</f>
        <v>52.080986469020011</v>
      </c>
      <c r="AP803" s="6">
        <f>[1]节奏总纲!BB803</f>
        <v>53.584890966265583</v>
      </c>
      <c r="AQ803" s="6">
        <f>[1]节奏总纲!BC803</f>
        <v>55.540591840364442</v>
      </c>
      <c r="AR803" s="6">
        <f>[1]节奏总纲!BD803</f>
        <v>58.303412656102211</v>
      </c>
      <c r="AS803" s="6">
        <f>[1]节奏总纲!BE803</f>
        <v>63.043544490802695</v>
      </c>
    </row>
    <row r="804" spans="17:45" x14ac:dyDescent="0.2">
      <c r="Q804" s="6">
        <v>801</v>
      </c>
      <c r="R804" s="6">
        <f>[1]节奏总纲!AD804</f>
        <v>96.465948248806328</v>
      </c>
      <c r="S804" s="6">
        <f>[1]节奏总纲!AE804</f>
        <v>98.723808867461599</v>
      </c>
      <c r="T804" s="6">
        <f>[1]节奏总纲!AF804</f>
        <v>101.89529315072575</v>
      </c>
      <c r="U804" s="6">
        <f>[1]节奏总纲!AG804</f>
        <v>106.70780575369882</v>
      </c>
      <c r="V804" s="6">
        <f>[1]节奏总纲!AH804</f>
        <v>115.7734150314048</v>
      </c>
      <c r="AN804" s="6">
        <v>801</v>
      </c>
      <c r="AO804" s="6">
        <f>[1]节奏总纲!BA804</f>
        <v>52.088967805338434</v>
      </c>
      <c r="AP804" s="6">
        <f>[1]节奏总纲!BB804</f>
        <v>53.593507034523952</v>
      </c>
      <c r="AQ804" s="6">
        <f>[1]节奏总纲!BC804</f>
        <v>55.54916178076337</v>
      </c>
      <c r="AR804" s="6">
        <f>[1]节奏总纲!BD804</f>
        <v>58.311699026798351</v>
      </c>
      <c r="AS804" s="6">
        <f>[1]节奏总纲!BE804</f>
        <v>63.05152552974085</v>
      </c>
    </row>
    <row r="805" spans="17:45" x14ac:dyDescent="0.2">
      <c r="Q805" s="6">
        <v>802</v>
      </c>
      <c r="R805" s="6">
        <f>[1]节奏总纲!AD805</f>
        <v>96.48390170818503</v>
      </c>
      <c r="S805" s="6">
        <f>[1]节奏总纲!AE805</f>
        <v>98.74161471782611</v>
      </c>
      <c r="T805" s="6">
        <f>[1]节奏总纲!AF805</f>
        <v>101.91530118100366</v>
      </c>
      <c r="U805" s="6">
        <f>[1]节奏总纲!AG805</f>
        <v>106.72713362262816</v>
      </c>
      <c r="V805" s="6">
        <f>[1]节奏总纲!AH805</f>
        <v>115.79176875262075</v>
      </c>
      <c r="AN805" s="6">
        <v>802</v>
      </c>
      <c r="AO805" s="6">
        <f>[1]节奏总纲!BA805</f>
        <v>52.09694914165685</v>
      </c>
      <c r="AP805" s="6">
        <f>[1]节奏总纲!BB805</f>
        <v>53.602123102782322</v>
      </c>
      <c r="AQ805" s="6">
        <f>[1]节奏总纲!BC805</f>
        <v>55.557731721162305</v>
      </c>
      <c r="AR805" s="6">
        <f>[1]节奏总纲!BD805</f>
        <v>58.319985397494492</v>
      </c>
      <c r="AS805" s="6">
        <f>[1]节奏总纲!BE805</f>
        <v>63.059506568679005</v>
      </c>
    </row>
    <row r="806" spans="17:45" x14ac:dyDescent="0.2">
      <c r="Q806" s="6">
        <v>803</v>
      </c>
      <c r="R806" s="6">
        <f>[1]节奏总纲!AD806</f>
        <v>96.501855167563733</v>
      </c>
      <c r="S806" s="6">
        <f>[1]节奏总纲!AE806</f>
        <v>98.759420568190635</v>
      </c>
      <c r="T806" s="6">
        <f>[1]节奏总纲!AF806</f>
        <v>101.93530921128155</v>
      </c>
      <c r="U806" s="6">
        <f>[1]节奏总纲!AG806</f>
        <v>106.74646149155751</v>
      </c>
      <c r="V806" s="6">
        <f>[1]节奏总纲!AH806</f>
        <v>115.81012247383673</v>
      </c>
      <c r="AN806" s="6">
        <v>803</v>
      </c>
      <c r="AO806" s="6">
        <f>[1]节奏总纲!BA806</f>
        <v>52.104930477975273</v>
      </c>
      <c r="AP806" s="6">
        <f>[1]节奏总纲!BB806</f>
        <v>53.610739171040699</v>
      </c>
      <c r="AQ806" s="6">
        <f>[1]节奏总纲!BC806</f>
        <v>55.566301661561234</v>
      </c>
      <c r="AR806" s="6">
        <f>[1]节奏总纲!BD806</f>
        <v>58.328271768190632</v>
      </c>
      <c r="AS806" s="6">
        <f>[1]节奏总纲!BE806</f>
        <v>63.06748760761716</v>
      </c>
    </row>
    <row r="807" spans="17:45" x14ac:dyDescent="0.2">
      <c r="Q807" s="6">
        <v>804</v>
      </c>
      <c r="R807" s="6">
        <f>[1]节奏总纲!AD807</f>
        <v>96.519808626942435</v>
      </c>
      <c r="S807" s="6">
        <f>[1]节奏总纲!AE807</f>
        <v>98.777226418555145</v>
      </c>
      <c r="T807" s="6">
        <f>[1]节奏总纲!AF807</f>
        <v>101.95531724155946</v>
      </c>
      <c r="U807" s="6">
        <f>[1]节奏总纲!AG807</f>
        <v>106.76578936048685</v>
      </c>
      <c r="V807" s="6">
        <f>[1]节奏总纲!AH807</f>
        <v>115.82847619505269</v>
      </c>
      <c r="AN807" s="6">
        <v>804</v>
      </c>
      <c r="AO807" s="6">
        <f>[1]节奏总纲!BA807</f>
        <v>52.112911814293689</v>
      </c>
      <c r="AP807" s="6">
        <f>[1]节奏总纲!BB807</f>
        <v>53.619355239299068</v>
      </c>
      <c r="AQ807" s="6">
        <f>[1]节奏总纲!BC807</f>
        <v>55.574871601960162</v>
      </c>
      <c r="AR807" s="6">
        <f>[1]节奏总纲!BD807</f>
        <v>58.336558138886772</v>
      </c>
      <c r="AS807" s="6">
        <f>[1]节奏总纲!BE807</f>
        <v>63.075468646555315</v>
      </c>
    </row>
    <row r="808" spans="17:45" x14ac:dyDescent="0.2">
      <c r="Q808" s="6">
        <v>805</v>
      </c>
      <c r="R808" s="6">
        <f>[1]节奏总纲!AD808</f>
        <v>96.537762086321138</v>
      </c>
      <c r="S808" s="6">
        <f>[1]节奏总纲!AE808</f>
        <v>98.795032268919655</v>
      </c>
      <c r="T808" s="6">
        <f>[1]节奏总纲!AF808</f>
        <v>101.97532527183736</v>
      </c>
      <c r="U808" s="6">
        <f>[1]节奏总纲!AG808</f>
        <v>106.78511722941619</v>
      </c>
      <c r="V808" s="6">
        <f>[1]节奏总纲!AH808</f>
        <v>115.84682991626866</v>
      </c>
      <c r="AN808" s="6">
        <v>805</v>
      </c>
      <c r="AO808" s="6">
        <f>[1]节奏总纲!BA808</f>
        <v>52.120893150612112</v>
      </c>
      <c r="AP808" s="6">
        <f>[1]节奏总纲!BB808</f>
        <v>53.627971307557438</v>
      </c>
      <c r="AQ808" s="6">
        <f>[1]节奏总纲!BC808</f>
        <v>55.58344154235909</v>
      </c>
      <c r="AR808" s="6">
        <f>[1]节奏总纲!BD808</f>
        <v>58.344844509582913</v>
      </c>
      <c r="AS808" s="6">
        <f>[1]节奏总纲!BE808</f>
        <v>63.08344968549347</v>
      </c>
    </row>
    <row r="809" spans="17:45" x14ac:dyDescent="0.2">
      <c r="Q809" s="6">
        <v>806</v>
      </c>
      <c r="R809" s="6">
        <f>[1]节奏总纲!AD809</f>
        <v>96.55571554569984</v>
      </c>
      <c r="S809" s="6">
        <f>[1]节奏总纲!AE809</f>
        <v>98.81283811928418</v>
      </c>
      <c r="T809" s="6">
        <f>[1]节奏总纲!AF809</f>
        <v>101.99533330211526</v>
      </c>
      <c r="U809" s="6">
        <f>[1]节奏总纲!AG809</f>
        <v>106.80444509834554</v>
      </c>
      <c r="V809" s="6">
        <f>[1]节奏总纲!AH809</f>
        <v>115.86518363748462</v>
      </c>
      <c r="AN809" s="6">
        <v>806</v>
      </c>
      <c r="AO809" s="6">
        <f>[1]节奏总纲!BA809</f>
        <v>52.128874486930528</v>
      </c>
      <c r="AP809" s="6">
        <f>[1]节奏总纲!BB809</f>
        <v>53.636587375815814</v>
      </c>
      <c r="AQ809" s="6">
        <f>[1]节奏总纲!BC809</f>
        <v>55.592011482758018</v>
      </c>
      <c r="AR809" s="6">
        <f>[1]节奏总纲!BD809</f>
        <v>58.353130880279053</v>
      </c>
      <c r="AS809" s="6">
        <f>[1]节奏总纲!BE809</f>
        <v>63.091430724431625</v>
      </c>
    </row>
    <row r="810" spans="17:45" x14ac:dyDescent="0.2">
      <c r="Q810" s="6">
        <v>807</v>
      </c>
      <c r="R810" s="6">
        <f>[1]节奏总纲!AD810</f>
        <v>96.573669005078543</v>
      </c>
      <c r="S810" s="6">
        <f>[1]节奏总纲!AE810</f>
        <v>98.83064396964869</v>
      </c>
      <c r="T810" s="6">
        <f>[1]节奏总纲!AF810</f>
        <v>102.01387295585346</v>
      </c>
      <c r="U810" s="6">
        <f>[1]节奏总纲!AG810</f>
        <v>106.82377296727488</v>
      </c>
      <c r="V810" s="6">
        <f>[1]节奏总纲!AH810</f>
        <v>115.88353735870058</v>
      </c>
      <c r="AN810" s="6">
        <v>807</v>
      </c>
      <c r="AO810" s="6">
        <f>[1]节奏总纲!BA810</f>
        <v>52.136855823248943</v>
      </c>
      <c r="AP810" s="6">
        <f>[1]节奏总纲!BB810</f>
        <v>53.645203444074184</v>
      </c>
      <c r="AQ810" s="6">
        <f>[1]节奏总纲!BC810</f>
        <v>55.600581423156946</v>
      </c>
      <c r="AR810" s="6">
        <f>[1]节奏总纲!BD810</f>
        <v>58.361417250975194</v>
      </c>
      <c r="AS810" s="6">
        <f>[1]节奏总纲!BE810</f>
        <v>63.09941176336978</v>
      </c>
    </row>
    <row r="811" spans="17:45" x14ac:dyDescent="0.2">
      <c r="Q811" s="6">
        <v>808</v>
      </c>
      <c r="R811" s="6">
        <f>[1]节奏总纲!AD811</f>
        <v>96.591622464457245</v>
      </c>
      <c r="S811" s="6">
        <f>[1]节奏总纲!AE811</f>
        <v>98.848449820013201</v>
      </c>
      <c r="T811" s="6">
        <f>[1]节奏总纲!AF811</f>
        <v>102.03196594241072</v>
      </c>
      <c r="U811" s="6">
        <f>[1]节奏总纲!AG811</f>
        <v>106.84310083620421</v>
      </c>
      <c r="V811" s="6">
        <f>[1]节奏总纲!AH811</f>
        <v>115.90189107991655</v>
      </c>
      <c r="AN811" s="6">
        <v>808</v>
      </c>
      <c r="AO811" s="6">
        <f>[1]节奏总纲!BA811</f>
        <v>52.144837159567366</v>
      </c>
      <c r="AP811" s="6">
        <f>[1]节奏总纲!BB811</f>
        <v>53.653819512332554</v>
      </c>
      <c r="AQ811" s="6">
        <f>[1]节奏总纲!BC811</f>
        <v>55.609151363555874</v>
      </c>
      <c r="AR811" s="6">
        <f>[1]节奏总纲!BD811</f>
        <v>58.369703621671334</v>
      </c>
      <c r="AS811" s="6">
        <f>[1]节奏总纲!BE811</f>
        <v>63.107392802307935</v>
      </c>
    </row>
    <row r="812" spans="17:45" x14ac:dyDescent="0.2">
      <c r="Q812" s="6">
        <v>809</v>
      </c>
      <c r="R812" s="6">
        <f>[1]节奏总纲!AD812</f>
        <v>96.609575923835948</v>
      </c>
      <c r="S812" s="6">
        <f>[1]节奏总纲!AE812</f>
        <v>98.866255670377726</v>
      </c>
      <c r="T812" s="6">
        <f>[1]节奏总纲!AF812</f>
        <v>102.05005892896799</v>
      </c>
      <c r="U812" s="6">
        <f>[1]节奏总纲!AG812</f>
        <v>106.86242870513357</v>
      </c>
      <c r="V812" s="6">
        <f>[1]节奏总纲!AH812</f>
        <v>115.92024480113251</v>
      </c>
      <c r="AN812" s="6">
        <v>809</v>
      </c>
      <c r="AO812" s="6">
        <f>[1]节奏总纲!BA812</f>
        <v>52.152818495885782</v>
      </c>
      <c r="AP812" s="6">
        <f>[1]节奏总纲!BB812</f>
        <v>53.66243558059093</v>
      </c>
      <c r="AQ812" s="6">
        <f>[1]节奏总纲!BC812</f>
        <v>55.617721303954802</v>
      </c>
      <c r="AR812" s="6">
        <f>[1]节奏总纲!BD812</f>
        <v>58.377989992367475</v>
      </c>
      <c r="AS812" s="6">
        <f>[1]节奏总纲!BE812</f>
        <v>63.11537384124609</v>
      </c>
    </row>
    <row r="813" spans="17:45" x14ac:dyDescent="0.2">
      <c r="Q813" s="6">
        <v>810</v>
      </c>
      <c r="R813" s="6">
        <f>[1]节奏总纲!AD813</f>
        <v>96.62752938321465</v>
      </c>
      <c r="S813" s="6">
        <f>[1]节奏总纲!AE813</f>
        <v>98.884061520742236</v>
      </c>
      <c r="T813" s="6">
        <f>[1]节奏总纲!AF813</f>
        <v>102.06815191552525</v>
      </c>
      <c r="U813" s="6">
        <f>[1]节奏总纲!AG813</f>
        <v>106.8817565740629</v>
      </c>
      <c r="V813" s="6">
        <f>[1]节奏总纲!AH813</f>
        <v>115.93859852234847</v>
      </c>
      <c r="AN813" s="6">
        <v>810</v>
      </c>
      <c r="AO813" s="6">
        <f>[1]节奏总纲!BA813</f>
        <v>52.160799832204205</v>
      </c>
      <c r="AP813" s="6">
        <f>[1]节奏总纲!BB813</f>
        <v>53.6710516488493</v>
      </c>
      <c r="AQ813" s="6">
        <f>[1]节奏总纲!BC813</f>
        <v>55.626291244353737</v>
      </c>
      <c r="AR813" s="6">
        <f>[1]节奏总纲!BD813</f>
        <v>58.386276363063608</v>
      </c>
      <c r="AS813" s="6">
        <f>[1]节奏总纲!BE813</f>
        <v>63.123354880184245</v>
      </c>
    </row>
    <row r="814" spans="17:45" x14ac:dyDescent="0.2">
      <c r="Q814" s="6">
        <v>811</v>
      </c>
      <c r="R814" s="6">
        <f>[1]节奏总纲!AD814</f>
        <v>96.645482842593353</v>
      </c>
      <c r="S814" s="6">
        <f>[1]节奏总纲!AE814</f>
        <v>98.901867371106746</v>
      </c>
      <c r="T814" s="6">
        <f>[1]节奏总纲!AF814</f>
        <v>102.08624490208251</v>
      </c>
      <c r="U814" s="6">
        <f>[1]节奏总纲!AG814</f>
        <v>106.90108444299224</v>
      </c>
      <c r="V814" s="6">
        <f>[1]节奏总纲!AH814</f>
        <v>115.95695224356444</v>
      </c>
      <c r="AN814" s="6">
        <v>811</v>
      </c>
      <c r="AO814" s="6">
        <f>[1]节奏总纲!BA814</f>
        <v>52.168781168522621</v>
      </c>
      <c r="AP814" s="6">
        <f>[1]节奏总纲!BB814</f>
        <v>53.679667717107669</v>
      </c>
      <c r="AQ814" s="6">
        <f>[1]节奏总纲!BC814</f>
        <v>55.634861184752666</v>
      </c>
      <c r="AR814" s="6">
        <f>[1]节奏总纲!BD814</f>
        <v>58.394562733759749</v>
      </c>
      <c r="AS814" s="6">
        <f>[1]节奏总纲!BE814</f>
        <v>63.1313359191224</v>
      </c>
    </row>
    <row r="815" spans="17:45" x14ac:dyDescent="0.2">
      <c r="Q815" s="6">
        <v>812</v>
      </c>
      <c r="R815" s="6">
        <f>[1]节奏总纲!AD815</f>
        <v>96.663436301972055</v>
      </c>
      <c r="S815" s="6">
        <f>[1]节奏总纲!AE815</f>
        <v>98.919673221471257</v>
      </c>
      <c r="T815" s="6">
        <f>[1]节奏总纲!AF815</f>
        <v>102.10433788863978</v>
      </c>
      <c r="U815" s="6">
        <f>[1]节奏总纲!AG815</f>
        <v>106.92041231192158</v>
      </c>
      <c r="V815" s="6">
        <f>[1]节奏总纲!AH815</f>
        <v>115.9753059647804</v>
      </c>
      <c r="AN815" s="6">
        <v>812</v>
      </c>
      <c r="AO815" s="6">
        <f>[1]节奏总纲!BA815</f>
        <v>52.176762504841044</v>
      </c>
      <c r="AP815" s="6">
        <f>[1]节奏总纲!BB815</f>
        <v>53.688283785366046</v>
      </c>
      <c r="AQ815" s="6">
        <f>[1]节奏总纲!BC815</f>
        <v>55.643431125151594</v>
      </c>
      <c r="AR815" s="6">
        <f>[1]节奏总纲!BD815</f>
        <v>58.402849104455889</v>
      </c>
      <c r="AS815" s="6">
        <f>[1]节奏总纲!BE815</f>
        <v>63.139316958060554</v>
      </c>
    </row>
    <row r="816" spans="17:45" x14ac:dyDescent="0.2">
      <c r="Q816" s="6">
        <v>813</v>
      </c>
      <c r="R816" s="6">
        <f>[1]节奏总纲!AD816</f>
        <v>96.681389761350758</v>
      </c>
      <c r="S816" s="6">
        <f>[1]节奏总纲!AE816</f>
        <v>98.937479071835781</v>
      </c>
      <c r="T816" s="6">
        <f>[1]节奏总纲!AF816</f>
        <v>102.12243087519704</v>
      </c>
      <c r="U816" s="6">
        <f>[1]节奏总纲!AG816</f>
        <v>106.93974018085093</v>
      </c>
      <c r="V816" s="6">
        <f>[1]节奏总纲!AH816</f>
        <v>115.99365968599636</v>
      </c>
      <c r="AN816" s="6">
        <v>813</v>
      </c>
      <c r="AO816" s="6">
        <f>[1]节奏总纲!BA816</f>
        <v>52.18474384115946</v>
      </c>
      <c r="AP816" s="6">
        <f>[1]节奏总纲!BB816</f>
        <v>53.696899853624416</v>
      </c>
      <c r="AQ816" s="6">
        <f>[1]节奏总纲!BC816</f>
        <v>55.652001065550522</v>
      </c>
      <c r="AR816" s="6">
        <f>[1]节奏总纲!BD816</f>
        <v>58.41113547515203</v>
      </c>
      <c r="AS816" s="6">
        <f>[1]节奏总纲!BE816</f>
        <v>63.147297996998709</v>
      </c>
    </row>
    <row r="817" spans="17:45" x14ac:dyDescent="0.2">
      <c r="Q817" s="6">
        <v>814</v>
      </c>
      <c r="R817" s="6">
        <f>[1]节奏总纲!AD817</f>
        <v>96.69934322072946</v>
      </c>
      <c r="S817" s="6">
        <f>[1]节奏总纲!AE817</f>
        <v>98.955284922200292</v>
      </c>
      <c r="T817" s="6">
        <f>[1]节奏总纲!AF817</f>
        <v>102.1405238617543</v>
      </c>
      <c r="U817" s="6">
        <f>[1]节奏总纲!AG817</f>
        <v>106.95906804978027</v>
      </c>
      <c r="V817" s="6">
        <f>[1]节奏总纲!AH817</f>
        <v>116.01095922661128</v>
      </c>
      <c r="AN817" s="6">
        <v>814</v>
      </c>
      <c r="AO817" s="6">
        <f>[1]节奏总纲!BA817</f>
        <v>52.192725177477882</v>
      </c>
      <c r="AP817" s="6">
        <f>[1]节奏总纲!BB817</f>
        <v>53.705515921882785</v>
      </c>
      <c r="AQ817" s="6">
        <f>[1]节奏总纲!BC817</f>
        <v>55.66057100594945</v>
      </c>
      <c r="AR817" s="6">
        <f>[1]节奏总纲!BD817</f>
        <v>58.41942184584817</v>
      </c>
      <c r="AS817" s="6">
        <f>[1]节奏总纲!BE817</f>
        <v>63.155279035936864</v>
      </c>
    </row>
    <row r="818" spans="17:45" x14ac:dyDescent="0.2">
      <c r="Q818" s="6">
        <v>815</v>
      </c>
      <c r="R818" s="6">
        <f>[1]节奏总纲!AD818</f>
        <v>96.717296680108163</v>
      </c>
      <c r="S818" s="6">
        <f>[1]节奏总纲!AE818</f>
        <v>98.973090772564802</v>
      </c>
      <c r="T818" s="6">
        <f>[1]节奏总纲!AF818</f>
        <v>102.15861684831157</v>
      </c>
      <c r="U818" s="6">
        <f>[1]节奏总纲!AG818</f>
        <v>106.97839591870961</v>
      </c>
      <c r="V818" s="6">
        <f>[1]节奏总纲!AH818</f>
        <v>116.02770240249892</v>
      </c>
      <c r="AN818" s="6">
        <v>815</v>
      </c>
      <c r="AO818" s="6">
        <f>[1]节奏总纲!BA818</f>
        <v>52.200706513796298</v>
      </c>
      <c r="AP818" s="6">
        <f>[1]节奏总纲!BB818</f>
        <v>53.714131990141162</v>
      </c>
      <c r="AQ818" s="6">
        <f>[1]节奏总纲!BC818</f>
        <v>55.669140946348378</v>
      </c>
      <c r="AR818" s="6">
        <f>[1]节奏总纲!BD818</f>
        <v>58.42770821654431</v>
      </c>
      <c r="AS818" s="6">
        <f>[1]节奏总纲!BE818</f>
        <v>63.163260074875019</v>
      </c>
    </row>
    <row r="819" spans="17:45" x14ac:dyDescent="0.2">
      <c r="Q819" s="6">
        <v>816</v>
      </c>
      <c r="R819" s="6">
        <f>[1]节奏总纲!AD819</f>
        <v>96.735250139486865</v>
      </c>
      <c r="S819" s="6">
        <f>[1]节奏总纲!AE819</f>
        <v>98.990896622929327</v>
      </c>
      <c r="T819" s="6">
        <f>[1]节奏总纲!AF819</f>
        <v>102.17670983486883</v>
      </c>
      <c r="U819" s="6">
        <f>[1]节奏总纲!AG819</f>
        <v>106.99772378763896</v>
      </c>
      <c r="V819" s="6">
        <f>[1]节奏总纲!AH819</f>
        <v>116.04444557838656</v>
      </c>
      <c r="AN819" s="6">
        <v>816</v>
      </c>
      <c r="AO819" s="6">
        <f>[1]节奏总纲!BA819</f>
        <v>52.208687850114714</v>
      </c>
      <c r="AP819" s="6">
        <f>[1]节奏总纲!BB819</f>
        <v>53.722748058399532</v>
      </c>
      <c r="AQ819" s="6">
        <f>[1]节奏总纲!BC819</f>
        <v>55.677710886747306</v>
      </c>
      <c r="AR819" s="6">
        <f>[1]节奏总纲!BD819</f>
        <v>58.435994587240451</v>
      </c>
      <c r="AS819" s="6">
        <f>[1]节奏总纲!BE819</f>
        <v>63.171241113813174</v>
      </c>
    </row>
    <row r="820" spans="17:45" x14ac:dyDescent="0.2">
      <c r="Q820" s="6">
        <v>817</v>
      </c>
      <c r="R820" s="6">
        <f>[1]节奏总纲!AD820</f>
        <v>96.753203598865568</v>
      </c>
      <c r="S820" s="6">
        <f>[1]节奏总纲!AE820</f>
        <v>99.008302083689216</v>
      </c>
      <c r="T820" s="6">
        <f>[1]节奏总纲!AF820</f>
        <v>102.19480282142609</v>
      </c>
      <c r="U820" s="6">
        <f>[1]节奏总纲!AG820</f>
        <v>107.01587272099563</v>
      </c>
      <c r="V820" s="6">
        <f>[1]节奏总纲!AH820</f>
        <v>116.0611887542742</v>
      </c>
      <c r="AN820" s="6">
        <v>817</v>
      </c>
      <c r="AO820" s="6">
        <f>[1]节奏总纲!BA820</f>
        <v>52.216669186433137</v>
      </c>
      <c r="AP820" s="6">
        <f>[1]节奏总纲!BB820</f>
        <v>53.731364126657908</v>
      </c>
      <c r="AQ820" s="6">
        <f>[1]节奏总纲!BC820</f>
        <v>55.686280827146234</v>
      </c>
      <c r="AR820" s="6">
        <f>[1]节奏总纲!BD820</f>
        <v>58.444280957936591</v>
      </c>
      <c r="AS820" s="6">
        <f>[1]节奏总纲!BE820</f>
        <v>63.179222152751329</v>
      </c>
    </row>
    <row r="821" spans="17:45" x14ac:dyDescent="0.2">
      <c r="Q821" s="6">
        <v>818</v>
      </c>
      <c r="R821" s="6">
        <f>[1]节奏总纲!AD821</f>
        <v>96.77115705824427</v>
      </c>
      <c r="S821" s="6">
        <f>[1]节奏总纲!AE821</f>
        <v>99.0252887097773</v>
      </c>
      <c r="T821" s="6">
        <f>[1]节奏总纲!AF821</f>
        <v>102.21289580798336</v>
      </c>
      <c r="U821" s="6">
        <f>[1]节奏总纲!AG821</f>
        <v>107.03386427916047</v>
      </c>
      <c r="V821" s="6">
        <f>[1]节奏总纲!AH821</f>
        <v>116.07793193016184</v>
      </c>
      <c r="AN821" s="6">
        <v>818</v>
      </c>
      <c r="AO821" s="6">
        <f>[1]节奏总纲!BA821</f>
        <v>52.224650522751553</v>
      </c>
      <c r="AP821" s="6">
        <f>[1]节奏总纲!BB821</f>
        <v>53.739980194916278</v>
      </c>
      <c r="AQ821" s="6">
        <f>[1]节奏总纲!BC821</f>
        <v>55.694850767545169</v>
      </c>
      <c r="AR821" s="6">
        <f>[1]节奏总纲!BD821</f>
        <v>58.452567328632732</v>
      </c>
      <c r="AS821" s="6">
        <f>[1]节奏总纲!BE821</f>
        <v>63.187203191689484</v>
      </c>
    </row>
    <row r="822" spans="17:45" x14ac:dyDescent="0.2">
      <c r="Q822" s="6">
        <v>819</v>
      </c>
      <c r="R822" s="6">
        <f>[1]节奏总纲!AD822</f>
        <v>96.789110517622973</v>
      </c>
      <c r="S822" s="6">
        <f>[1]节奏总纲!AE822</f>
        <v>99.042275335865384</v>
      </c>
      <c r="T822" s="6">
        <f>[1]节奏总纲!AF822</f>
        <v>102.23098879454061</v>
      </c>
      <c r="U822" s="6">
        <f>[1]节奏总纲!AG822</f>
        <v>107.05185583732531</v>
      </c>
      <c r="V822" s="6">
        <f>[1]节奏总纲!AH822</f>
        <v>116.09467510604948</v>
      </c>
      <c r="AN822" s="6">
        <v>819</v>
      </c>
      <c r="AO822" s="6">
        <f>[1]节奏总纲!BA822</f>
        <v>52.232631859069976</v>
      </c>
      <c r="AP822" s="6">
        <f>[1]节奏总纲!BB822</f>
        <v>53.748596263174647</v>
      </c>
      <c r="AQ822" s="6">
        <f>[1]节奏总纲!BC822</f>
        <v>55.703420707944098</v>
      </c>
      <c r="AR822" s="6">
        <f>[1]节奏总纲!BD822</f>
        <v>58.460853699328872</v>
      </c>
      <c r="AS822" s="6">
        <f>[1]节奏总纲!BE822</f>
        <v>63.195184230627639</v>
      </c>
    </row>
    <row r="823" spans="17:45" x14ac:dyDescent="0.2">
      <c r="Q823" s="6">
        <v>820</v>
      </c>
      <c r="R823" s="6">
        <f>[1]节奏总纲!AD823</f>
        <v>96.807063977001675</v>
      </c>
      <c r="S823" s="6">
        <f>[1]节奏总纲!AE823</f>
        <v>99.059261961953453</v>
      </c>
      <c r="T823" s="6">
        <f>[1]节奏总纲!AF823</f>
        <v>102.24908178109787</v>
      </c>
      <c r="U823" s="6">
        <f>[1]节奏总纲!AG823</f>
        <v>107.06984739549016</v>
      </c>
      <c r="V823" s="6">
        <f>[1]节奏总纲!AH823</f>
        <v>116.11141828193712</v>
      </c>
      <c r="AN823" s="6">
        <v>820</v>
      </c>
      <c r="AO823" s="6">
        <f>[1]节奏总纲!BA823</f>
        <v>52.240613195388391</v>
      </c>
      <c r="AP823" s="6">
        <f>[1]节奏总纲!BB823</f>
        <v>53.757212331433024</v>
      </c>
      <c r="AQ823" s="6">
        <f>[1]节奏总纲!BC823</f>
        <v>55.711990648343026</v>
      </c>
      <c r="AR823" s="6">
        <f>[1]节奏总纲!BD823</f>
        <v>58.469140070025013</v>
      </c>
      <c r="AS823" s="6">
        <f>[1]节奏总纲!BE823</f>
        <v>63.203165269565794</v>
      </c>
    </row>
    <row r="824" spans="17:45" x14ac:dyDescent="0.2">
      <c r="Q824" s="6">
        <v>821</v>
      </c>
      <c r="R824" s="6">
        <f>[1]节奏总纲!AD824</f>
        <v>96.825017436380378</v>
      </c>
      <c r="S824" s="6">
        <f>[1]节奏总纲!AE824</f>
        <v>99.076248588041537</v>
      </c>
      <c r="T824" s="6">
        <f>[1]节奏总纲!AF824</f>
        <v>102.26717476765513</v>
      </c>
      <c r="U824" s="6">
        <f>[1]节奏总纲!AG824</f>
        <v>107.08783895365499</v>
      </c>
      <c r="V824" s="6">
        <f>[1]节奏总纲!AH824</f>
        <v>116.12816145782476</v>
      </c>
      <c r="AN824" s="6">
        <v>821</v>
      </c>
      <c r="AO824" s="6">
        <f>[1]节奏总纲!BA824</f>
        <v>52.248594531706814</v>
      </c>
      <c r="AP824" s="6">
        <f>[1]节奏总纲!BB824</f>
        <v>53.765828399691394</v>
      </c>
      <c r="AQ824" s="6">
        <f>[1]节奏总纲!BC824</f>
        <v>55.720560588741954</v>
      </c>
      <c r="AR824" s="6">
        <f>[1]节奏总纲!BD824</f>
        <v>58.477426440721153</v>
      </c>
      <c r="AS824" s="6">
        <f>[1]节奏总纲!BE824</f>
        <v>63.211146308503949</v>
      </c>
    </row>
    <row r="825" spans="17:45" x14ac:dyDescent="0.2">
      <c r="Q825" s="6">
        <v>822</v>
      </c>
      <c r="R825" s="6">
        <f>[1]节奏总纲!AD825</f>
        <v>96.84297089575908</v>
      </c>
      <c r="S825" s="6">
        <f>[1]节奏总纲!AE825</f>
        <v>99.093235214129621</v>
      </c>
      <c r="T825" s="6">
        <f>[1]节奏总纲!AF825</f>
        <v>102.2852677542124</v>
      </c>
      <c r="U825" s="6">
        <f>[1]节奏总纲!AG825</f>
        <v>107.10583051181983</v>
      </c>
      <c r="V825" s="6">
        <f>[1]节奏总纲!AH825</f>
        <v>116.1449046337124</v>
      </c>
      <c r="AN825" s="6">
        <v>822</v>
      </c>
      <c r="AO825" s="6">
        <f>[1]节奏总纲!BA825</f>
        <v>52.25657586802523</v>
      </c>
      <c r="AP825" s="6">
        <f>[1]节奏总纲!BB825</f>
        <v>53.774444467949763</v>
      </c>
      <c r="AQ825" s="6">
        <f>[1]节奏总纲!BC825</f>
        <v>55.729130529140882</v>
      </c>
      <c r="AR825" s="6">
        <f>[1]节奏总纲!BD825</f>
        <v>58.485712811417287</v>
      </c>
      <c r="AS825" s="6">
        <f>[1]节奏总纲!BE825</f>
        <v>63.219127347442104</v>
      </c>
    </row>
    <row r="826" spans="17:45" x14ac:dyDescent="0.2">
      <c r="Q826" s="6">
        <v>823</v>
      </c>
      <c r="R826" s="6">
        <f>[1]节奏总纲!AD826</f>
        <v>96.860924355137783</v>
      </c>
      <c r="S826" s="6">
        <f>[1]节奏总纲!AE826</f>
        <v>99.11022184021769</v>
      </c>
      <c r="T826" s="6">
        <f>[1]节奏总纲!AF826</f>
        <v>102.30336074076966</v>
      </c>
      <c r="U826" s="6">
        <f>[1]节奏总纲!AG826</f>
        <v>107.12382206998468</v>
      </c>
      <c r="V826" s="6">
        <f>[1]节奏总纲!AH826</f>
        <v>116.16164780960004</v>
      </c>
      <c r="AN826" s="6">
        <v>823</v>
      </c>
      <c r="AO826" s="6">
        <f>[1]节奏总纲!BA826</f>
        <v>52.264557204343653</v>
      </c>
      <c r="AP826" s="6">
        <f>[1]节奏总纲!BB826</f>
        <v>53.78306053620814</v>
      </c>
      <c r="AQ826" s="6">
        <f>[1]节奏总纲!BC826</f>
        <v>55.73770046953981</v>
      </c>
      <c r="AR826" s="6">
        <f>[1]节奏总纲!BD826</f>
        <v>58.493999182113427</v>
      </c>
      <c r="AS826" s="6">
        <f>[1]节奏总纲!BE826</f>
        <v>63.227108386380259</v>
      </c>
    </row>
    <row r="827" spans="17:45" x14ac:dyDescent="0.2">
      <c r="Q827" s="6">
        <v>824</v>
      </c>
      <c r="R827" s="6">
        <f>[1]节奏总纲!AD827</f>
        <v>96.878877814516486</v>
      </c>
      <c r="S827" s="6">
        <f>[1]节奏总纲!AE827</f>
        <v>99.127208466305774</v>
      </c>
      <c r="T827" s="6">
        <f>[1]节奏总纲!AF827</f>
        <v>102.32145372732693</v>
      </c>
      <c r="U827" s="6">
        <f>[1]节奏总纲!AG827</f>
        <v>107.14181362814952</v>
      </c>
      <c r="V827" s="6">
        <f>[1]节奏总纲!AH827</f>
        <v>116.17839098548767</v>
      </c>
      <c r="AN827" s="6">
        <v>824</v>
      </c>
      <c r="AO827" s="6">
        <f>[1]节奏总纲!BA827</f>
        <v>52.272538540662069</v>
      </c>
      <c r="AP827" s="6">
        <f>[1]节奏总纲!BB827</f>
        <v>53.79167660446651</v>
      </c>
      <c r="AQ827" s="6">
        <f>[1]节奏总纲!BC827</f>
        <v>55.746270409938738</v>
      </c>
      <c r="AR827" s="6">
        <f>[1]节奏总纲!BD827</f>
        <v>58.502285552809568</v>
      </c>
      <c r="AS827" s="6">
        <f>[1]节奏总纲!BE827</f>
        <v>63.235089425318414</v>
      </c>
    </row>
    <row r="828" spans="17:45" x14ac:dyDescent="0.2">
      <c r="Q828" s="6">
        <v>825</v>
      </c>
      <c r="R828" s="6">
        <f>[1]节奏总纲!AD828</f>
        <v>96.896831273895188</v>
      </c>
      <c r="S828" s="6">
        <f>[1]节奏总纲!AE828</f>
        <v>99.144195092393858</v>
      </c>
      <c r="T828" s="6">
        <f>[1]节奏总纲!AF828</f>
        <v>102.33954671388419</v>
      </c>
      <c r="U828" s="6">
        <f>[1]节奏总纲!AG828</f>
        <v>107.15980518631437</v>
      </c>
      <c r="V828" s="6">
        <f>[1]节奏总纲!AH828</f>
        <v>116.19513416137531</v>
      </c>
      <c r="AN828" s="6">
        <v>825</v>
      </c>
      <c r="AO828" s="6">
        <f>[1]节奏总纲!BA828</f>
        <v>52.280519876980485</v>
      </c>
      <c r="AP828" s="6">
        <f>[1]节奏总纲!BB828</f>
        <v>53.800292672724879</v>
      </c>
      <c r="AQ828" s="6">
        <f>[1]节奏总纲!BC828</f>
        <v>55.754840350337673</v>
      </c>
      <c r="AR828" s="6">
        <f>[1]节奏总纲!BD828</f>
        <v>58.510571923505708</v>
      </c>
      <c r="AS828" s="6">
        <f>[1]节奏总纲!BE828</f>
        <v>63.243070464256569</v>
      </c>
    </row>
    <row r="829" spans="17:45" x14ac:dyDescent="0.2">
      <c r="Q829" s="6">
        <v>826</v>
      </c>
      <c r="R829" s="6">
        <f>[1]节奏总纲!AD829</f>
        <v>96.914784733273891</v>
      </c>
      <c r="S829" s="6">
        <f>[1]节奏总纲!AE829</f>
        <v>99.161181718481942</v>
      </c>
      <c r="T829" s="6">
        <f>[1]节奏总纲!AF829</f>
        <v>102.35763970044145</v>
      </c>
      <c r="U829" s="6">
        <f>[1]节奏总纲!AG829</f>
        <v>107.17779674447921</v>
      </c>
      <c r="V829" s="6">
        <f>[1]节奏总纲!AH829</f>
        <v>116.21187733726295</v>
      </c>
      <c r="AN829" s="6">
        <v>826</v>
      </c>
      <c r="AO829" s="6">
        <f>[1]节奏总纲!BA829</f>
        <v>52.288501213298908</v>
      </c>
      <c r="AP829" s="6">
        <f>[1]节奏总纲!BB829</f>
        <v>53.808908740983256</v>
      </c>
      <c r="AQ829" s="6">
        <f>[1]节奏总纲!BC829</f>
        <v>55.763410290736601</v>
      </c>
      <c r="AR829" s="6">
        <f>[1]节奏总纲!BD829</f>
        <v>58.518858294201848</v>
      </c>
      <c r="AS829" s="6">
        <f>[1]节奏总纲!BE829</f>
        <v>63.251051503194724</v>
      </c>
    </row>
    <row r="830" spans="17:45" x14ac:dyDescent="0.2">
      <c r="Q830" s="6">
        <v>827</v>
      </c>
      <c r="R830" s="6">
        <f>[1]节奏总纲!AD830</f>
        <v>96.932738192652593</v>
      </c>
      <c r="S830" s="6">
        <f>[1]节奏总纲!AE830</f>
        <v>99.178168344570011</v>
      </c>
      <c r="T830" s="6">
        <f>[1]节奏总纲!AF830</f>
        <v>102.37573268699872</v>
      </c>
      <c r="U830" s="6">
        <f>[1]节奏总纲!AG830</f>
        <v>107.19578830264405</v>
      </c>
      <c r="V830" s="6">
        <f>[1]节奏总纲!AH830</f>
        <v>116.22862051315059</v>
      </c>
      <c r="AN830" s="6">
        <v>827</v>
      </c>
      <c r="AO830" s="6">
        <f>[1]节奏总纲!BA830</f>
        <v>52.296482549617323</v>
      </c>
      <c r="AP830" s="6">
        <f>[1]节奏总纲!BB830</f>
        <v>53.817524809241625</v>
      </c>
      <c r="AQ830" s="6">
        <f>[1]节奏总纲!BC830</f>
        <v>55.771980231135529</v>
      </c>
      <c r="AR830" s="6">
        <f>[1]节奏总纲!BD830</f>
        <v>58.527144664897989</v>
      </c>
      <c r="AS830" s="6">
        <f>[1]节奏总纲!BE830</f>
        <v>63.259032542132879</v>
      </c>
    </row>
    <row r="831" spans="17:45" x14ac:dyDescent="0.2">
      <c r="Q831" s="6">
        <v>828</v>
      </c>
      <c r="R831" s="6">
        <f>[1]节奏总纲!AD831</f>
        <v>96.950691652031296</v>
      </c>
      <c r="S831" s="6">
        <f>[1]节奏总纲!AE831</f>
        <v>99.195154970658095</v>
      </c>
      <c r="T831" s="6">
        <f>[1]节奏总纲!AF831</f>
        <v>102.39382567355598</v>
      </c>
      <c r="U831" s="6">
        <f>[1]节奏总纲!AG831</f>
        <v>107.2137798608089</v>
      </c>
      <c r="V831" s="6">
        <f>[1]节奏总纲!AH831</f>
        <v>116.24536368903823</v>
      </c>
      <c r="AN831" s="6">
        <v>828</v>
      </c>
      <c r="AO831" s="6">
        <f>[1]节奏总纲!BA831</f>
        <v>52.304463885935746</v>
      </c>
      <c r="AP831" s="6">
        <f>[1]节奏总纲!BB831</f>
        <v>53.826140877499995</v>
      </c>
      <c r="AQ831" s="6">
        <f>[1]节奏总纲!BC831</f>
        <v>55.780550171534458</v>
      </c>
      <c r="AR831" s="6">
        <f>[1]节奏总纲!BD831</f>
        <v>58.535431035594129</v>
      </c>
      <c r="AS831" s="6">
        <f>[1]节奏总纲!BE831</f>
        <v>63.267013581071033</v>
      </c>
    </row>
    <row r="832" spans="17:45" x14ac:dyDescent="0.2">
      <c r="Q832" s="6">
        <v>829</v>
      </c>
      <c r="R832" s="6">
        <f>[1]节奏总纲!AD832</f>
        <v>96.968645111409998</v>
      </c>
      <c r="S832" s="6">
        <f>[1]节奏总纲!AE832</f>
        <v>99.212141596746179</v>
      </c>
      <c r="T832" s="6">
        <f>[1]节奏总纲!AF832</f>
        <v>102.41191866011324</v>
      </c>
      <c r="U832" s="6">
        <f>[1]节奏总纲!AG832</f>
        <v>107.23177141897374</v>
      </c>
      <c r="V832" s="6">
        <f>[1]节奏总纲!AH832</f>
        <v>116.26210686492587</v>
      </c>
      <c r="AN832" s="6">
        <v>829</v>
      </c>
      <c r="AO832" s="6">
        <f>[1]节奏总纲!BA832</f>
        <v>52.312445222254162</v>
      </c>
      <c r="AP832" s="6">
        <f>[1]节奏总纲!BB832</f>
        <v>53.834756945758372</v>
      </c>
      <c r="AQ832" s="6">
        <f>[1]节奏总纲!BC832</f>
        <v>55.789120111933386</v>
      </c>
      <c r="AR832" s="6">
        <f>[1]节奏总纲!BD832</f>
        <v>58.54371740629027</v>
      </c>
      <c r="AS832" s="6">
        <f>[1]节奏总纲!BE832</f>
        <v>63.274994620009188</v>
      </c>
    </row>
    <row r="833" spans="17:45" x14ac:dyDescent="0.2">
      <c r="Q833" s="6">
        <v>830</v>
      </c>
      <c r="R833" s="6">
        <f>[1]节奏总纲!AD833</f>
        <v>96.986598570788701</v>
      </c>
      <c r="S833" s="6">
        <f>[1]节奏总纲!AE833</f>
        <v>99.229128222834248</v>
      </c>
      <c r="T833" s="6">
        <f>[1]节奏总纲!AF833</f>
        <v>102.43001164667051</v>
      </c>
      <c r="U833" s="6">
        <f>[1]节奏总纲!AG833</f>
        <v>107.24976297713857</v>
      </c>
      <c r="V833" s="6">
        <f>[1]节奏总纲!AH833</f>
        <v>116.27885004081351</v>
      </c>
      <c r="AN833" s="6">
        <v>830</v>
      </c>
      <c r="AO833" s="6">
        <f>[1]节奏总纲!BA833</f>
        <v>52.320426558572585</v>
      </c>
      <c r="AP833" s="6">
        <f>[1]节奏总纲!BB833</f>
        <v>53.843373014016741</v>
      </c>
      <c r="AQ833" s="6">
        <f>[1]节奏总纲!BC833</f>
        <v>55.797690052332314</v>
      </c>
      <c r="AR833" s="6">
        <f>[1]节奏总纲!BD833</f>
        <v>58.55200377698641</v>
      </c>
      <c r="AS833" s="6">
        <f>[1]节奏总纲!BE833</f>
        <v>63.282975658947343</v>
      </c>
    </row>
    <row r="834" spans="17:45" x14ac:dyDescent="0.2">
      <c r="Q834" s="6">
        <v>831</v>
      </c>
      <c r="R834" s="6">
        <f>[1]节奏总纲!AD834</f>
        <v>97.004247194324662</v>
      </c>
      <c r="S834" s="6">
        <f>[1]节奏总纲!AE834</f>
        <v>99.246114848922332</v>
      </c>
      <c r="T834" s="6">
        <f>[1]节奏总纲!AF834</f>
        <v>102.44810463322777</v>
      </c>
      <c r="U834" s="6">
        <f>[1]节奏总纲!AG834</f>
        <v>107.26775453530342</v>
      </c>
      <c r="V834" s="6">
        <f>[1]节奏总纲!AH834</f>
        <v>116.29559321670115</v>
      </c>
      <c r="AN834" s="6">
        <v>831</v>
      </c>
      <c r="AO834" s="6">
        <f>[1]节奏总纲!BA834</f>
        <v>52.328407894891001</v>
      </c>
      <c r="AP834" s="6">
        <f>[1]节奏总纲!BB834</f>
        <v>53.851989082275111</v>
      </c>
      <c r="AQ834" s="6">
        <f>[1]节奏总纲!BC834</f>
        <v>55.806259992731242</v>
      </c>
      <c r="AR834" s="6">
        <f>[1]节奏总纲!BD834</f>
        <v>58.560290147682551</v>
      </c>
      <c r="AS834" s="6">
        <f>[1]节奏总纲!BE834</f>
        <v>63.290956697885498</v>
      </c>
    </row>
    <row r="835" spans="17:45" x14ac:dyDescent="0.2">
      <c r="Q835" s="6">
        <v>832</v>
      </c>
      <c r="R835" s="6">
        <f>[1]节奏总纲!AD835</f>
        <v>97.020998364237201</v>
      </c>
      <c r="S835" s="6">
        <f>[1]节奏总纲!AE835</f>
        <v>99.263101475010416</v>
      </c>
      <c r="T835" s="6">
        <f>[1]节奏总纲!AF835</f>
        <v>102.46619761978504</v>
      </c>
      <c r="U835" s="6">
        <f>[1]节奏总纲!AG835</f>
        <v>107.28574609346826</v>
      </c>
      <c r="V835" s="6">
        <f>[1]节奏总纲!AH835</f>
        <v>116.31233639258879</v>
      </c>
      <c r="AN835" s="6">
        <v>832</v>
      </c>
      <c r="AO835" s="6">
        <f>[1]节奏总纲!BA835</f>
        <v>52.336389231209424</v>
      </c>
      <c r="AP835" s="6">
        <f>[1]节奏总纲!BB835</f>
        <v>53.860605150533488</v>
      </c>
      <c r="AQ835" s="6">
        <f>[1]节奏总纲!BC835</f>
        <v>55.81482993313017</v>
      </c>
      <c r="AR835" s="6">
        <f>[1]节奏总纲!BD835</f>
        <v>58.568576518378691</v>
      </c>
      <c r="AS835" s="6">
        <f>[1]节奏总纲!BE835</f>
        <v>63.298937736823653</v>
      </c>
    </row>
    <row r="836" spans="17:45" x14ac:dyDescent="0.2">
      <c r="Q836" s="6">
        <v>833</v>
      </c>
      <c r="R836" s="6">
        <f>[1]节奏总纲!AD836</f>
        <v>97.037749534149754</v>
      </c>
      <c r="S836" s="6">
        <f>[1]节奏总纲!AE836</f>
        <v>99.280088101098485</v>
      </c>
      <c r="T836" s="6">
        <f>[1]节奏总纲!AF836</f>
        <v>102.4842906063423</v>
      </c>
      <c r="U836" s="6">
        <f>[1]节奏总纲!AG836</f>
        <v>107.30373765163311</v>
      </c>
      <c r="V836" s="6">
        <f>[1]节奏总纲!AH836</f>
        <v>116.32907956847643</v>
      </c>
      <c r="AN836" s="6">
        <v>833</v>
      </c>
      <c r="AO836" s="6">
        <f>[1]节奏总纲!BA836</f>
        <v>52.344370567527839</v>
      </c>
      <c r="AP836" s="6">
        <f>[1]节奏总纲!BB836</f>
        <v>53.869221218791857</v>
      </c>
      <c r="AQ836" s="6">
        <f>[1]节奏总纲!BC836</f>
        <v>55.823399873529105</v>
      </c>
      <c r="AR836" s="6">
        <f>[1]节奏总纲!BD836</f>
        <v>58.576862889074832</v>
      </c>
      <c r="AS836" s="6">
        <f>[1]节奏总纲!BE836</f>
        <v>63.306918775761808</v>
      </c>
    </row>
    <row r="837" spans="17:45" x14ac:dyDescent="0.2">
      <c r="Q837" s="6">
        <v>834</v>
      </c>
      <c r="R837" s="6">
        <f>[1]节奏总纲!AD837</f>
        <v>97.054500704062292</v>
      </c>
      <c r="S837" s="6">
        <f>[1]节奏总纲!AE837</f>
        <v>99.297074727186569</v>
      </c>
      <c r="T837" s="6">
        <f>[1]节奏总纲!AF837</f>
        <v>102.50238359289956</v>
      </c>
      <c r="U837" s="6">
        <f>[1]节奏总纲!AG837</f>
        <v>107.32172920979795</v>
      </c>
      <c r="V837" s="6">
        <f>[1]节奏总纲!AH837</f>
        <v>116.34582274436407</v>
      </c>
      <c r="AN837" s="6">
        <v>834</v>
      </c>
      <c r="AO837" s="6">
        <f>[1]节奏总纲!BA837</f>
        <v>52.352351903846255</v>
      </c>
      <c r="AP837" s="6">
        <f>[1]节奏总纲!BB837</f>
        <v>53.877837287050234</v>
      </c>
      <c r="AQ837" s="6">
        <f>[1]节奏总纲!BC837</f>
        <v>55.831969813928033</v>
      </c>
      <c r="AR837" s="6">
        <f>[1]节奏总纲!BD837</f>
        <v>58.585149259770965</v>
      </c>
      <c r="AS837" s="6">
        <f>[1]节奏总纲!BE837</f>
        <v>63.314899814699963</v>
      </c>
    </row>
    <row r="838" spans="17:45" x14ac:dyDescent="0.2">
      <c r="Q838" s="6">
        <v>835</v>
      </c>
      <c r="R838" s="6">
        <f>[1]节奏总纲!AD838</f>
        <v>97.071251873974845</v>
      </c>
      <c r="S838" s="6">
        <f>[1]节奏总纲!AE838</f>
        <v>99.314061353274653</v>
      </c>
      <c r="T838" s="6">
        <f>[1]节奏总纲!AF838</f>
        <v>102.52047657945683</v>
      </c>
      <c r="U838" s="6">
        <f>[1]节奏总纲!AG838</f>
        <v>107.33972076796279</v>
      </c>
      <c r="V838" s="6">
        <f>[1]节奏总纲!AH838</f>
        <v>116.36256592025171</v>
      </c>
      <c r="AN838" s="6">
        <v>835</v>
      </c>
      <c r="AO838" s="6">
        <f>[1]节奏总纲!BA838</f>
        <v>52.360333240164678</v>
      </c>
      <c r="AP838" s="6">
        <f>[1]节奏总纲!BB838</f>
        <v>53.886453355308603</v>
      </c>
      <c r="AQ838" s="6">
        <f>[1]节奏总纲!BC838</f>
        <v>55.840539754326961</v>
      </c>
      <c r="AR838" s="6">
        <f>[1]节奏总纲!BD838</f>
        <v>58.593435630467106</v>
      </c>
      <c r="AS838" s="6">
        <f>[1]节奏总纲!BE838</f>
        <v>63.322880853638118</v>
      </c>
    </row>
    <row r="839" spans="17:45" x14ac:dyDescent="0.2">
      <c r="Q839" s="6">
        <v>836</v>
      </c>
      <c r="R839" s="6">
        <f>[1]节奏总纲!AD839</f>
        <v>97.088003043887383</v>
      </c>
      <c r="S839" s="6">
        <f>[1]节奏总纲!AE839</f>
        <v>99.331047979362737</v>
      </c>
      <c r="T839" s="6">
        <f>[1]节奏总纲!AF839</f>
        <v>102.53856956601409</v>
      </c>
      <c r="U839" s="6">
        <f>[1]节奏总纲!AG839</f>
        <v>107.35771232612764</v>
      </c>
      <c r="V839" s="6">
        <f>[1]节奏总纲!AH839</f>
        <v>116.37930909613935</v>
      </c>
      <c r="AN839" s="6">
        <v>836</v>
      </c>
      <c r="AO839" s="6">
        <f>[1]节奏总纲!BA839</f>
        <v>52.368314576483094</v>
      </c>
      <c r="AP839" s="6">
        <f>[1]节奏总纲!BB839</f>
        <v>53.895069423566973</v>
      </c>
      <c r="AQ839" s="6">
        <f>[1]节奏总纲!BC839</f>
        <v>55.84910969472589</v>
      </c>
      <c r="AR839" s="6">
        <f>[1]节奏总纲!BD839</f>
        <v>58.601722001163246</v>
      </c>
      <c r="AS839" s="6">
        <f>[1]节奏总纲!BE839</f>
        <v>63.330861892576273</v>
      </c>
    </row>
    <row r="840" spans="17:45" x14ac:dyDescent="0.2">
      <c r="Q840" s="6">
        <v>837</v>
      </c>
      <c r="R840" s="6">
        <f>[1]节奏总纲!AD840</f>
        <v>97.104754213799936</v>
      </c>
      <c r="S840" s="6">
        <f>[1]节奏总纲!AE840</f>
        <v>99.348034605450806</v>
      </c>
      <c r="T840" s="6">
        <f>[1]节奏总纲!AF840</f>
        <v>102.55666255257135</v>
      </c>
      <c r="U840" s="6">
        <f>[1]节奏总纲!AG840</f>
        <v>107.37570388429248</v>
      </c>
      <c r="V840" s="6">
        <f>[1]节奏总纲!AH840</f>
        <v>116.39605227202699</v>
      </c>
      <c r="AN840" s="6">
        <v>837</v>
      </c>
      <c r="AO840" s="6">
        <f>[1]节奏总纲!BA840</f>
        <v>52.376295912801517</v>
      </c>
      <c r="AP840" s="6">
        <f>[1]节奏总纲!BB840</f>
        <v>53.90368549182535</v>
      </c>
      <c r="AQ840" s="6">
        <f>[1]节奏总纲!BC840</f>
        <v>55.857679635124818</v>
      </c>
      <c r="AR840" s="6">
        <f>[1]节奏总纲!BD840</f>
        <v>58.610008371859387</v>
      </c>
      <c r="AS840" s="6">
        <f>[1]节奏总纲!BE840</f>
        <v>63.338842931514428</v>
      </c>
    </row>
    <row r="841" spans="17:45" x14ac:dyDescent="0.2">
      <c r="Q841" s="6">
        <v>838</v>
      </c>
      <c r="R841" s="6">
        <f>[1]节奏总纲!AD841</f>
        <v>97.121505383712474</v>
      </c>
      <c r="S841" s="6">
        <f>[1]节奏总纲!AE841</f>
        <v>99.36502123153889</v>
      </c>
      <c r="T841" s="6">
        <f>[1]节奏总纲!AF841</f>
        <v>102.57475553912862</v>
      </c>
      <c r="U841" s="6">
        <f>[1]节奏总纲!AG841</f>
        <v>107.39369544245731</v>
      </c>
      <c r="V841" s="6">
        <f>[1]节奏总纲!AH841</f>
        <v>116.41279544791463</v>
      </c>
      <c r="AN841" s="6">
        <v>838</v>
      </c>
      <c r="AO841" s="6">
        <f>[1]节奏总纲!BA841</f>
        <v>52.384277249119933</v>
      </c>
      <c r="AP841" s="6">
        <f>[1]节奏总纲!BB841</f>
        <v>53.912301560083719</v>
      </c>
      <c r="AQ841" s="6">
        <f>[1]节奏总纲!BC841</f>
        <v>55.866249575523746</v>
      </c>
      <c r="AR841" s="6">
        <f>[1]节奏总纲!BD841</f>
        <v>58.618294742555527</v>
      </c>
      <c r="AS841" s="6">
        <f>[1]节奏总纲!BE841</f>
        <v>63.346823970452583</v>
      </c>
    </row>
    <row r="842" spans="17:45" x14ac:dyDescent="0.2">
      <c r="Q842" s="6">
        <v>839</v>
      </c>
      <c r="R842" s="6">
        <f>[1]节奏总纲!AD842</f>
        <v>97.138256553625027</v>
      </c>
      <c r="S842" s="6">
        <f>[1]节奏总纲!AE842</f>
        <v>99.382007857626974</v>
      </c>
      <c r="T842" s="6">
        <f>[1]节奏总纲!AF842</f>
        <v>102.59284852568588</v>
      </c>
      <c r="U842" s="6">
        <f>[1]节奏总纲!AG842</f>
        <v>107.41168700062217</v>
      </c>
      <c r="V842" s="6">
        <f>[1]节奏总纲!AH842</f>
        <v>116.42953862380227</v>
      </c>
      <c r="AN842" s="6">
        <v>839</v>
      </c>
      <c r="AO842" s="6">
        <f>[1]节奏总纲!BA842</f>
        <v>52.392258585438356</v>
      </c>
      <c r="AP842" s="6">
        <f>[1]节奏总纲!BB842</f>
        <v>53.920917628342089</v>
      </c>
      <c r="AQ842" s="6">
        <f>[1]节奏总纲!BC842</f>
        <v>55.874819515922674</v>
      </c>
      <c r="AR842" s="6">
        <f>[1]节奏总纲!BD842</f>
        <v>58.626581113251667</v>
      </c>
      <c r="AS842" s="6">
        <f>[1]节奏总纲!BE842</f>
        <v>63.354805009390738</v>
      </c>
    </row>
    <row r="843" spans="17:45" x14ac:dyDescent="0.2">
      <c r="Q843" s="6">
        <v>840</v>
      </c>
      <c r="R843" s="6">
        <f>[1]节奏总纲!AD843</f>
        <v>97.155007723537565</v>
      </c>
      <c r="S843" s="6">
        <f>[1]节奏总纲!AE843</f>
        <v>99.398994483715043</v>
      </c>
      <c r="T843" s="6">
        <f>[1]节奏总纲!AF843</f>
        <v>102.61094151224314</v>
      </c>
      <c r="U843" s="6">
        <f>[1]节奏总纲!AG843</f>
        <v>107.429678558787</v>
      </c>
      <c r="V843" s="6">
        <f>[1]节奏总纲!AH843</f>
        <v>116.44628179968991</v>
      </c>
      <c r="AN843" s="6">
        <v>840</v>
      </c>
      <c r="AO843" s="6">
        <f>[1]节奏总纲!BA843</f>
        <v>52.400239921756771</v>
      </c>
      <c r="AP843" s="6">
        <f>[1]节奏总纲!BB843</f>
        <v>53.929533696600465</v>
      </c>
      <c r="AQ843" s="6">
        <f>[1]节奏总纲!BC843</f>
        <v>55.883389456321602</v>
      </c>
      <c r="AR843" s="6">
        <f>[1]节奏总纲!BD843</f>
        <v>58.634867483947808</v>
      </c>
      <c r="AS843" s="6">
        <f>[1]节奏总纲!BE843</f>
        <v>63.362786048328893</v>
      </c>
    </row>
    <row r="844" spans="17:45" x14ac:dyDescent="0.2">
      <c r="Q844" s="6">
        <v>841</v>
      </c>
      <c r="R844" s="6">
        <f>[1]节奏总纲!AD844</f>
        <v>97.171758893450104</v>
      </c>
      <c r="S844" s="6">
        <f>[1]节奏总纲!AE844</f>
        <v>99.415981109803127</v>
      </c>
      <c r="T844" s="6">
        <f>[1]节奏总纲!AF844</f>
        <v>102.62903449880041</v>
      </c>
      <c r="U844" s="6">
        <f>[1]节奏总纲!AG844</f>
        <v>107.44767011695184</v>
      </c>
      <c r="V844" s="6">
        <f>[1]节奏总纲!AH844</f>
        <v>116.46302497557755</v>
      </c>
      <c r="AN844" s="6">
        <v>841</v>
      </c>
      <c r="AO844" s="6">
        <f>[1]节奏总纲!BA844</f>
        <v>52.408221258075194</v>
      </c>
      <c r="AP844" s="6">
        <f>[1]节奏总纲!BB844</f>
        <v>53.938149764858835</v>
      </c>
      <c r="AQ844" s="6">
        <f>[1]节奏总纲!BC844</f>
        <v>55.891959396720537</v>
      </c>
      <c r="AR844" s="6">
        <f>[1]节奏总纲!BD844</f>
        <v>58.643153854643948</v>
      </c>
      <c r="AS844" s="6">
        <f>[1]节奏总纲!BE844</f>
        <v>63.370767087267048</v>
      </c>
    </row>
    <row r="845" spans="17:45" x14ac:dyDescent="0.2">
      <c r="Q845" s="6">
        <v>842</v>
      </c>
      <c r="R845" s="6">
        <f>[1]节奏总纲!AD845</f>
        <v>97.188510063362656</v>
      </c>
      <c r="S845" s="6">
        <f>[1]节奏总纲!AE845</f>
        <v>99.432967735891211</v>
      </c>
      <c r="T845" s="6">
        <f>[1]节奏总纲!AF845</f>
        <v>102.64712748535767</v>
      </c>
      <c r="U845" s="6">
        <f>[1]节奏总纲!AG845</f>
        <v>107.46566167511669</v>
      </c>
      <c r="V845" s="6">
        <f>[1]节奏总纲!AH845</f>
        <v>116.47976815146519</v>
      </c>
      <c r="AN845" s="6">
        <v>842</v>
      </c>
      <c r="AO845" s="6">
        <f>[1]节奏总纲!BA845</f>
        <v>52.41620259439361</v>
      </c>
      <c r="AP845" s="6">
        <f>[1]节奏总纲!BB845</f>
        <v>53.946765833117205</v>
      </c>
      <c r="AQ845" s="6">
        <f>[1]节奏总纲!BC845</f>
        <v>55.900529337119465</v>
      </c>
      <c r="AR845" s="6">
        <f>[1]节奏总纲!BD845</f>
        <v>58.651440225340089</v>
      </c>
      <c r="AS845" s="6">
        <f>[1]节奏总纲!BE845</f>
        <v>63.378748126205203</v>
      </c>
    </row>
    <row r="846" spans="17:45" x14ac:dyDescent="0.2">
      <c r="Q846" s="6">
        <v>843</v>
      </c>
      <c r="R846" s="6">
        <f>[1]节奏总纲!AD846</f>
        <v>97.205261233275195</v>
      </c>
      <c r="S846" s="6">
        <f>[1]节奏总纲!AE846</f>
        <v>99.44995436197928</v>
      </c>
      <c r="T846" s="6">
        <f>[1]节奏总纲!AF846</f>
        <v>102.66522047191494</v>
      </c>
      <c r="U846" s="6">
        <f>[1]节奏总纲!AG846</f>
        <v>107.48365323328153</v>
      </c>
      <c r="V846" s="6">
        <f>[1]节奏总纲!AH846</f>
        <v>116.49651132735283</v>
      </c>
      <c r="AN846" s="6">
        <v>843</v>
      </c>
      <c r="AO846" s="6">
        <f>[1]节奏总纲!BA846</f>
        <v>52.424183930712026</v>
      </c>
      <c r="AP846" s="6">
        <f>[1]节奏总纲!BB846</f>
        <v>53.955381901375581</v>
      </c>
      <c r="AQ846" s="6">
        <f>[1]节奏总纲!BC846</f>
        <v>55.909099277518393</v>
      </c>
      <c r="AR846" s="6">
        <f>[1]节奏总纲!BD846</f>
        <v>58.659726596036229</v>
      </c>
      <c r="AS846" s="6">
        <f>[1]节奏总纲!BE846</f>
        <v>63.386729165143358</v>
      </c>
    </row>
    <row r="847" spans="17:45" x14ac:dyDescent="0.2">
      <c r="Q847" s="6">
        <v>844</v>
      </c>
      <c r="R847" s="6">
        <f>[1]节奏总纲!AD847</f>
        <v>97.222012403187748</v>
      </c>
      <c r="S847" s="6">
        <f>[1]节奏总纲!AE847</f>
        <v>99.466940988067364</v>
      </c>
      <c r="T847" s="6">
        <f>[1]节奏总纲!AF847</f>
        <v>102.6833134584722</v>
      </c>
      <c r="U847" s="6">
        <f>[1]节奏总纲!AG847</f>
        <v>107.50164479144638</v>
      </c>
      <c r="V847" s="6">
        <f>[1]节奏总纲!AH847</f>
        <v>116.51325450324047</v>
      </c>
      <c r="AN847" s="6">
        <v>844</v>
      </c>
      <c r="AO847" s="6">
        <f>[1]节奏总纲!BA847</f>
        <v>52.432165267030449</v>
      </c>
      <c r="AP847" s="6">
        <f>[1]节奏总纲!BB847</f>
        <v>53.963997969633951</v>
      </c>
      <c r="AQ847" s="6">
        <f>[1]节奏总纲!BC847</f>
        <v>55.917669217917322</v>
      </c>
      <c r="AR847" s="6">
        <f>[1]节奏总纲!BD847</f>
        <v>58.66801296673237</v>
      </c>
      <c r="AS847" s="6">
        <f>[1]节奏总纲!BE847</f>
        <v>63.394710204081512</v>
      </c>
    </row>
    <row r="848" spans="17:45" x14ac:dyDescent="0.2">
      <c r="Q848" s="6">
        <v>845</v>
      </c>
      <c r="R848" s="6">
        <f>[1]节奏总纲!AD848</f>
        <v>97.238763573100286</v>
      </c>
      <c r="S848" s="6">
        <f>[1]节奏总纲!AE848</f>
        <v>99.483927614155448</v>
      </c>
      <c r="T848" s="6">
        <f>[1]节奏总纲!AF848</f>
        <v>102.70140644502946</v>
      </c>
      <c r="U848" s="6">
        <f>[1]节奏总纲!AG848</f>
        <v>107.51963634961122</v>
      </c>
      <c r="V848" s="6">
        <f>[1]节奏总纲!AH848</f>
        <v>116.52999767912812</v>
      </c>
      <c r="AN848" s="6">
        <v>845</v>
      </c>
      <c r="AO848" s="6">
        <f>[1]节奏总纲!BA848</f>
        <v>52.440146603348865</v>
      </c>
      <c r="AP848" s="6">
        <f>[1]节奏总纲!BB848</f>
        <v>53.97261403789232</v>
      </c>
      <c r="AQ848" s="6">
        <f>[1]节奏总纲!BC848</f>
        <v>55.92623915831625</v>
      </c>
      <c r="AR848" s="6">
        <f>[1]节奏总纲!BD848</f>
        <v>58.676299337428503</v>
      </c>
      <c r="AS848" s="6">
        <f>[1]节奏总纲!BE848</f>
        <v>63.402691243019667</v>
      </c>
    </row>
    <row r="849" spans="17:45" x14ac:dyDescent="0.2">
      <c r="Q849" s="6">
        <v>846</v>
      </c>
      <c r="R849" s="6">
        <f>[1]节奏总纲!AD849</f>
        <v>97.255514743012839</v>
      </c>
      <c r="S849" s="6">
        <f>[1]节奏总纲!AE849</f>
        <v>99.500914240243532</v>
      </c>
      <c r="T849" s="6">
        <f>[1]节奏总纲!AF849</f>
        <v>102.71949943158673</v>
      </c>
      <c r="U849" s="6">
        <f>[1]节奏总纲!AG849</f>
        <v>107.53762790777606</v>
      </c>
      <c r="V849" s="6">
        <f>[1]节奏总纲!AH849</f>
        <v>116.54674085501576</v>
      </c>
      <c r="AN849" s="6">
        <v>846</v>
      </c>
      <c r="AO849" s="6">
        <f>[1]节奏总纲!BA849</f>
        <v>52.448127939667287</v>
      </c>
      <c r="AP849" s="6">
        <f>[1]节奏总纲!BB849</f>
        <v>53.981230106150697</v>
      </c>
      <c r="AQ849" s="6">
        <f>[1]节奏总纲!BC849</f>
        <v>55.934809098715178</v>
      </c>
      <c r="AR849" s="6">
        <f>[1]节奏总纲!BD849</f>
        <v>58.684585708124644</v>
      </c>
      <c r="AS849" s="6">
        <f>[1]节奏总纲!BE849</f>
        <v>63.410672281957822</v>
      </c>
    </row>
    <row r="850" spans="17:45" x14ac:dyDescent="0.2">
      <c r="Q850" s="6">
        <v>847</v>
      </c>
      <c r="R850" s="6">
        <f>[1]节奏总纲!AD850</f>
        <v>97.272265912925377</v>
      </c>
      <c r="S850" s="6">
        <f>[1]节奏总纲!AE850</f>
        <v>99.517900866331601</v>
      </c>
      <c r="T850" s="6">
        <f>[1]节奏总纲!AF850</f>
        <v>102.73759241814399</v>
      </c>
      <c r="U850" s="6">
        <f>[1]节奏总纲!AG850</f>
        <v>107.55561946594091</v>
      </c>
      <c r="V850" s="6">
        <f>[1]节奏总纲!AH850</f>
        <v>116.5634840309034</v>
      </c>
      <c r="AN850" s="6">
        <v>847</v>
      </c>
      <c r="AO850" s="6">
        <f>[1]节奏总纲!BA850</f>
        <v>52.456109275985703</v>
      </c>
      <c r="AP850" s="6">
        <f>[1]节奏总纲!BB850</f>
        <v>53.989846174409067</v>
      </c>
      <c r="AQ850" s="6">
        <f>[1]节奏总纲!BC850</f>
        <v>55.943379039114106</v>
      </c>
      <c r="AR850" s="6">
        <f>[1]节奏总纲!BD850</f>
        <v>58.692872078820784</v>
      </c>
      <c r="AS850" s="6">
        <f>[1]节奏总纲!BE850</f>
        <v>63.418653320895977</v>
      </c>
    </row>
    <row r="851" spans="17:45" x14ac:dyDescent="0.2">
      <c r="Q851" s="6">
        <v>848</v>
      </c>
      <c r="R851" s="6">
        <f>[1]节奏总纲!AD851</f>
        <v>97.28901708283793</v>
      </c>
      <c r="S851" s="6">
        <f>[1]节奏总纲!AE851</f>
        <v>99.534887492419685</v>
      </c>
      <c r="T851" s="6">
        <f>[1]节奏总纲!AF851</f>
        <v>102.75568540470125</v>
      </c>
      <c r="U851" s="6">
        <f>[1]节奏总纲!AG851</f>
        <v>107.57361102410574</v>
      </c>
      <c r="V851" s="6">
        <f>[1]节奏总纲!AH851</f>
        <v>116.58022720679104</v>
      </c>
      <c r="AN851" s="6">
        <v>848</v>
      </c>
      <c r="AO851" s="6">
        <f>[1]节奏总纲!BA851</f>
        <v>52.464090612304126</v>
      </c>
      <c r="AP851" s="6">
        <f>[1]节奏总纲!BB851</f>
        <v>53.998462242667436</v>
      </c>
      <c r="AQ851" s="6">
        <f>[1]节奏总纲!BC851</f>
        <v>55.951948979513034</v>
      </c>
      <c r="AR851" s="6">
        <f>[1]节奏总纲!BD851</f>
        <v>58.701158449516925</v>
      </c>
      <c r="AS851" s="6">
        <f>[1]节奏总纲!BE851</f>
        <v>63.426634359834132</v>
      </c>
    </row>
    <row r="852" spans="17:45" x14ac:dyDescent="0.2">
      <c r="Q852" s="6">
        <v>849</v>
      </c>
      <c r="R852" s="6">
        <f>[1]节奏总纲!AD852</f>
        <v>97.305768252750468</v>
      </c>
      <c r="S852" s="6">
        <f>[1]节奏总纲!AE852</f>
        <v>99.551874118507769</v>
      </c>
      <c r="T852" s="6">
        <f>[1]节奏总纲!AF852</f>
        <v>102.77377839125852</v>
      </c>
      <c r="U852" s="6">
        <f>[1]节奏总纲!AG852</f>
        <v>107.59160258227058</v>
      </c>
      <c r="V852" s="6">
        <f>[1]节奏总纲!AH852</f>
        <v>116.59697038267868</v>
      </c>
      <c r="AN852" s="6">
        <v>849</v>
      </c>
      <c r="AO852" s="6">
        <f>[1]节奏总纲!BA852</f>
        <v>52.472071948622542</v>
      </c>
      <c r="AP852" s="6">
        <f>[1]节奏总纲!BB852</f>
        <v>54.006113373658529</v>
      </c>
      <c r="AQ852" s="6">
        <f>[1]节奏总纲!BC852</f>
        <v>55.960518919911969</v>
      </c>
      <c r="AR852" s="6">
        <f>[1]节奏总纲!BD852</f>
        <v>58.709444820213065</v>
      </c>
      <c r="AS852" s="6">
        <f>[1]节奏总纲!BE852</f>
        <v>63.434615398772287</v>
      </c>
    </row>
    <row r="853" spans="17:45" x14ac:dyDescent="0.2">
      <c r="Q853" s="6">
        <v>850</v>
      </c>
      <c r="R853" s="6">
        <f>[1]节奏总纲!AD853</f>
        <v>97.322519422663021</v>
      </c>
      <c r="S853" s="6">
        <f>[1]节奏总纲!AE853</f>
        <v>99.568860744595838</v>
      </c>
      <c r="T853" s="6">
        <f>[1]节奏总纲!AF853</f>
        <v>102.79187137781578</v>
      </c>
      <c r="U853" s="6">
        <f>[1]节奏总纲!AG853</f>
        <v>107.60959414043543</v>
      </c>
      <c r="V853" s="6">
        <f>[1]节奏总纲!AH853</f>
        <v>116.61371355856632</v>
      </c>
      <c r="AN853" s="6">
        <v>850</v>
      </c>
      <c r="AO853" s="6">
        <f>[1]节奏总纲!BA853</f>
        <v>52.480053284940965</v>
      </c>
      <c r="AP853" s="6">
        <f>[1]节奏总纲!BB853</f>
        <v>54.013554872807539</v>
      </c>
      <c r="AQ853" s="6">
        <f>[1]节奏总纲!BC853</f>
        <v>55.969088860310897</v>
      </c>
      <c r="AR853" s="6">
        <f>[1]节奏总纲!BD853</f>
        <v>58.717731190909205</v>
      </c>
      <c r="AS853" s="6">
        <f>[1]节奏总纲!BE853</f>
        <v>63.442596437710442</v>
      </c>
    </row>
    <row r="854" spans="17:45" x14ac:dyDescent="0.2">
      <c r="Q854" s="6">
        <v>851</v>
      </c>
      <c r="R854" s="6">
        <f>[1]节奏总纲!AD854</f>
        <v>97.339270592575559</v>
      </c>
      <c r="S854" s="6">
        <f>[1]节奏总纲!AE854</f>
        <v>99.585847370683922</v>
      </c>
      <c r="T854" s="6">
        <f>[1]节奏总纲!AF854</f>
        <v>102.80996436437304</v>
      </c>
      <c r="U854" s="6">
        <f>[1]节奏总纲!AG854</f>
        <v>107.62758569860027</v>
      </c>
      <c r="V854" s="6">
        <f>[1]节奏总纲!AH854</f>
        <v>116.63045673445396</v>
      </c>
      <c r="AN854" s="6">
        <v>851</v>
      </c>
      <c r="AO854" s="6">
        <f>[1]节奏总纲!BA854</f>
        <v>52.488034621259381</v>
      </c>
      <c r="AP854" s="6">
        <f>[1]节奏总纲!BB854</f>
        <v>54.020996371956549</v>
      </c>
      <c r="AQ854" s="6">
        <f>[1]节奏总纲!BC854</f>
        <v>55.977658800709825</v>
      </c>
      <c r="AR854" s="6">
        <f>[1]节奏总纲!BD854</f>
        <v>58.726017561605346</v>
      </c>
      <c r="AS854" s="6">
        <f>[1]节奏总纲!BE854</f>
        <v>63.450577476648597</v>
      </c>
    </row>
    <row r="855" spans="17:45" x14ac:dyDescent="0.2">
      <c r="Q855" s="6">
        <v>852</v>
      </c>
      <c r="R855" s="6">
        <f>[1]节奏总纲!AD855</f>
        <v>97.356021762488112</v>
      </c>
      <c r="S855" s="6">
        <f>[1]节奏总纲!AE855</f>
        <v>99.602833996772006</v>
      </c>
      <c r="T855" s="6">
        <f>[1]节奏总纲!AF855</f>
        <v>102.82805735093031</v>
      </c>
      <c r="U855" s="6">
        <f>[1]节奏总纲!AG855</f>
        <v>107.64557725676511</v>
      </c>
      <c r="V855" s="6">
        <f>[1]节奏总纲!AH855</f>
        <v>116.6471999103416</v>
      </c>
      <c r="AN855" s="6">
        <v>852</v>
      </c>
      <c r="AO855" s="6">
        <f>[1]节奏总纲!BA855</f>
        <v>52.496015957577796</v>
      </c>
      <c r="AP855" s="6">
        <f>[1]节奏总纲!BB855</f>
        <v>54.028437871105552</v>
      </c>
      <c r="AQ855" s="6">
        <f>[1]节奏总纲!BC855</f>
        <v>55.986228741108754</v>
      </c>
      <c r="AR855" s="6">
        <f>[1]节奏总纲!BD855</f>
        <v>58.734303932301486</v>
      </c>
      <c r="AS855" s="6">
        <f>[1]节奏总纲!BE855</f>
        <v>63.458558515586752</v>
      </c>
    </row>
    <row r="856" spans="17:45" x14ac:dyDescent="0.2">
      <c r="Q856" s="6">
        <v>853</v>
      </c>
      <c r="R856" s="6">
        <f>[1]节奏总纲!AD856</f>
        <v>97.37277293240065</v>
      </c>
      <c r="S856" s="6">
        <f>[1]节奏总纲!AE856</f>
        <v>99.619820622860075</v>
      </c>
      <c r="T856" s="6">
        <f>[1]节奏总纲!AF856</f>
        <v>102.84615033748757</v>
      </c>
      <c r="U856" s="6">
        <f>[1]节奏总纲!AG856</f>
        <v>107.66356881492996</v>
      </c>
      <c r="V856" s="6">
        <f>[1]节奏总纲!AH856</f>
        <v>116.66394308622924</v>
      </c>
      <c r="AN856" s="6">
        <v>853</v>
      </c>
      <c r="AO856" s="6">
        <f>[1]节奏总纲!BA856</f>
        <v>52.503997293896219</v>
      </c>
      <c r="AP856" s="6">
        <f>[1]节奏总纲!BB856</f>
        <v>54.035879370254563</v>
      </c>
      <c r="AQ856" s="6">
        <f>[1]节奏总纲!BC856</f>
        <v>55.994798681507682</v>
      </c>
      <c r="AR856" s="6">
        <f>[1]节奏总纲!BD856</f>
        <v>58.742590302997627</v>
      </c>
      <c r="AS856" s="6">
        <f>[1]节奏总纲!BE856</f>
        <v>63.466539554524907</v>
      </c>
    </row>
    <row r="857" spans="17:45" x14ac:dyDescent="0.2">
      <c r="Q857" s="6">
        <v>854</v>
      </c>
      <c r="R857" s="6">
        <f>[1]节奏总纲!AD857</f>
        <v>97.389524102313189</v>
      </c>
      <c r="S857" s="6">
        <f>[1]节奏总纲!AE857</f>
        <v>99.636807248948159</v>
      </c>
      <c r="T857" s="6">
        <f>[1]节奏总纲!AF857</f>
        <v>102.86424332404484</v>
      </c>
      <c r="U857" s="6">
        <f>[1]节奏总纲!AG857</f>
        <v>107.6815603730948</v>
      </c>
      <c r="V857" s="6">
        <f>[1]节奏总纲!AH857</f>
        <v>116.68068626211688</v>
      </c>
      <c r="AN857" s="6">
        <v>854</v>
      </c>
      <c r="AO857" s="6">
        <f>[1]节奏总纲!BA857</f>
        <v>52.511978630214635</v>
      </c>
      <c r="AP857" s="6">
        <f>[1]节奏总纲!BB857</f>
        <v>54.043320869403573</v>
      </c>
      <c r="AQ857" s="6">
        <f>[1]节奏总纲!BC857</f>
        <v>56.002909763957355</v>
      </c>
      <c r="AR857" s="6">
        <f>[1]节奏总纲!BD857</f>
        <v>58.750876673693767</v>
      </c>
      <c r="AS857" s="6">
        <f>[1]节奏总纲!BE857</f>
        <v>63.474520593463062</v>
      </c>
    </row>
    <row r="858" spans="17:45" x14ac:dyDescent="0.2">
      <c r="Q858" s="6">
        <v>855</v>
      </c>
      <c r="R858" s="6">
        <f>[1]节奏总纲!AD858</f>
        <v>97.406275272225741</v>
      </c>
      <c r="S858" s="6">
        <f>[1]节奏总纲!AE858</f>
        <v>99.653793875036243</v>
      </c>
      <c r="T858" s="6">
        <f>[1]节奏总纲!AF858</f>
        <v>102.8823363106021</v>
      </c>
      <c r="U858" s="6">
        <f>[1]节奏总纲!AG858</f>
        <v>107.69955193125965</v>
      </c>
      <c r="V858" s="6">
        <f>[1]节奏总纲!AH858</f>
        <v>116.69742943800452</v>
      </c>
      <c r="AN858" s="6">
        <v>855</v>
      </c>
      <c r="AO858" s="6">
        <f>[1]节奏总纲!BA858</f>
        <v>52.519959966533058</v>
      </c>
      <c r="AP858" s="6">
        <f>[1]节奏总纲!BB858</f>
        <v>54.050762368552576</v>
      </c>
      <c r="AQ858" s="6">
        <f>[1]节奏总纲!BC858</f>
        <v>56.010312347085062</v>
      </c>
      <c r="AR858" s="6">
        <f>[1]节奏总纲!BD858</f>
        <v>58.759163044389908</v>
      </c>
      <c r="AS858" s="6">
        <f>[1]节奏总纲!BE858</f>
        <v>63.482501632401217</v>
      </c>
    </row>
    <row r="859" spans="17:45" x14ac:dyDescent="0.2">
      <c r="Q859" s="6">
        <v>856</v>
      </c>
      <c r="R859" s="6">
        <f>[1]节奏总纲!AD859</f>
        <v>97.42302644213828</v>
      </c>
      <c r="S859" s="6">
        <f>[1]节奏总纲!AE859</f>
        <v>99.670780501124327</v>
      </c>
      <c r="T859" s="6">
        <f>[1]节奏总纲!AF859</f>
        <v>102.90042929715936</v>
      </c>
      <c r="U859" s="6">
        <f>[1]节奏总纲!AG859</f>
        <v>107.71754348942449</v>
      </c>
      <c r="V859" s="6">
        <f>[1]节奏总纲!AH859</f>
        <v>116.71417261389216</v>
      </c>
      <c r="AN859" s="6">
        <v>856</v>
      </c>
      <c r="AO859" s="6">
        <f>[1]节奏总纲!BA859</f>
        <v>52.527941302851474</v>
      </c>
      <c r="AP859" s="6">
        <f>[1]节奏总纲!BB859</f>
        <v>54.058203867701586</v>
      </c>
      <c r="AQ859" s="6">
        <f>[1]节奏总纲!BC859</f>
        <v>56.017714930212762</v>
      </c>
      <c r="AR859" s="6">
        <f>[1]节奏总纲!BD859</f>
        <v>58.767449415086048</v>
      </c>
      <c r="AS859" s="6">
        <f>[1]节奏总纲!BE859</f>
        <v>63.490482671339372</v>
      </c>
    </row>
    <row r="860" spans="17:45" x14ac:dyDescent="0.2">
      <c r="Q860" s="6">
        <v>857</v>
      </c>
      <c r="R860" s="6">
        <f>[1]节奏总纲!AD860</f>
        <v>97.439777612050833</v>
      </c>
      <c r="S860" s="6">
        <f>[1]节奏总纲!AE860</f>
        <v>99.687767127212396</v>
      </c>
      <c r="T860" s="6">
        <f>[1]节奏总纲!AF860</f>
        <v>102.91852228371663</v>
      </c>
      <c r="U860" s="6">
        <f>[1]节奏总纲!AG860</f>
        <v>107.73553504758932</v>
      </c>
      <c r="V860" s="6">
        <f>[1]节奏总纲!AH860</f>
        <v>116.7309157897798</v>
      </c>
      <c r="AN860" s="6">
        <v>857</v>
      </c>
      <c r="AO860" s="6">
        <f>[1]节奏总纲!BA860</f>
        <v>52.535922639169897</v>
      </c>
      <c r="AP860" s="6">
        <f>[1]节奏总纲!BB860</f>
        <v>54.065645366850596</v>
      </c>
      <c r="AQ860" s="6">
        <f>[1]节奏总纲!BC860</f>
        <v>56.025117513340462</v>
      </c>
      <c r="AR860" s="6">
        <f>[1]节奏总纲!BD860</f>
        <v>58.775735785782182</v>
      </c>
      <c r="AS860" s="6">
        <f>[1]节奏总纲!BE860</f>
        <v>63.498463710277527</v>
      </c>
    </row>
    <row r="861" spans="17:45" x14ac:dyDescent="0.2">
      <c r="Q861" s="6">
        <v>858</v>
      </c>
      <c r="R861" s="6">
        <f>[1]节奏总纲!AD861</f>
        <v>97.456528781963371</v>
      </c>
      <c r="S861" s="6">
        <f>[1]节奏总纲!AE861</f>
        <v>99.70475375330048</v>
      </c>
      <c r="T861" s="6">
        <f>[1]节奏总纲!AF861</f>
        <v>102.93661527027389</v>
      </c>
      <c r="U861" s="6">
        <f>[1]节奏总纲!AG861</f>
        <v>107.75352660575417</v>
      </c>
      <c r="V861" s="6">
        <f>[1]节奏总纲!AH861</f>
        <v>116.74765896566743</v>
      </c>
      <c r="AN861" s="6">
        <v>858</v>
      </c>
      <c r="AO861" s="6">
        <f>[1]节奏总纲!BA861</f>
        <v>52.543903975488313</v>
      </c>
      <c r="AP861" s="6">
        <f>[1]节奏总纲!BB861</f>
        <v>54.073086865999599</v>
      </c>
      <c r="AQ861" s="6">
        <f>[1]节奏总纲!BC861</f>
        <v>56.032520096468168</v>
      </c>
      <c r="AR861" s="6">
        <f>[1]节奏总纲!BD861</f>
        <v>58.784022156478322</v>
      </c>
      <c r="AS861" s="6">
        <f>[1]节奏总纲!BE861</f>
        <v>63.506444749215682</v>
      </c>
    </row>
    <row r="862" spans="17:45" x14ac:dyDescent="0.2">
      <c r="Q862" s="6">
        <v>859</v>
      </c>
      <c r="R862" s="6">
        <f>[1]节奏总纲!AD862</f>
        <v>97.473279951875924</v>
      </c>
      <c r="S862" s="6">
        <f>[1]节奏总纲!AE862</f>
        <v>99.721740379388564</v>
      </c>
      <c r="T862" s="6">
        <f>[1]节奏总纲!AF862</f>
        <v>102.95470825683115</v>
      </c>
      <c r="U862" s="6">
        <f>[1]节奏总纲!AG862</f>
        <v>107.77151816391901</v>
      </c>
      <c r="V862" s="6">
        <f>[1]节奏总纲!AH862</f>
        <v>116.76440214155507</v>
      </c>
      <c r="AN862" s="6">
        <v>859</v>
      </c>
      <c r="AO862" s="6">
        <f>[1]节奏总纲!BA862</f>
        <v>52.551885311806736</v>
      </c>
      <c r="AP862" s="6">
        <f>[1]节奏总纲!BB862</f>
        <v>54.080528365148609</v>
      </c>
      <c r="AQ862" s="6">
        <f>[1]节奏总纲!BC862</f>
        <v>56.039922679595868</v>
      </c>
      <c r="AR862" s="6">
        <f>[1]节奏总纲!BD862</f>
        <v>58.792308527174463</v>
      </c>
      <c r="AS862" s="6">
        <f>[1]节奏总纲!BE862</f>
        <v>63.514425788153837</v>
      </c>
    </row>
    <row r="863" spans="17:45" x14ac:dyDescent="0.2">
      <c r="Q863" s="6">
        <v>860</v>
      </c>
      <c r="R863" s="6">
        <f>[1]节奏总纲!AD863</f>
        <v>97.490031121788462</v>
      </c>
      <c r="S863" s="6">
        <f>[1]节奏总纲!AE863</f>
        <v>99.738727005476633</v>
      </c>
      <c r="T863" s="6">
        <f>[1]节奏总纲!AF863</f>
        <v>102.97280124338842</v>
      </c>
      <c r="U863" s="6">
        <f>[1]节奏总纲!AG863</f>
        <v>107.78950972208385</v>
      </c>
      <c r="V863" s="6">
        <f>[1]节奏总纲!AH863</f>
        <v>116.78114531744271</v>
      </c>
      <c r="AN863" s="6">
        <v>860</v>
      </c>
      <c r="AO863" s="6">
        <f>[1]节奏总纲!BA863</f>
        <v>52.559866648125151</v>
      </c>
      <c r="AP863" s="6">
        <f>[1]节奏总纲!BB863</f>
        <v>54.087969864297619</v>
      </c>
      <c r="AQ863" s="6">
        <f>[1]节奏总纲!BC863</f>
        <v>56.047325262723575</v>
      </c>
      <c r="AR863" s="6">
        <f>[1]节奏总纲!BD863</f>
        <v>58.800594897870603</v>
      </c>
      <c r="AS863" s="6">
        <f>[1]节奏总纲!BE863</f>
        <v>63.522406827091991</v>
      </c>
    </row>
    <row r="864" spans="17:45" x14ac:dyDescent="0.2">
      <c r="Q864" s="6">
        <v>861</v>
      </c>
      <c r="R864" s="6">
        <f>[1]节奏总纲!AD864</f>
        <v>97.506782291701015</v>
      </c>
      <c r="S864" s="6">
        <f>[1]节奏总纲!AE864</f>
        <v>99.755713631564717</v>
      </c>
      <c r="T864" s="6">
        <f>[1]节奏总纲!AF864</f>
        <v>102.99089422994568</v>
      </c>
      <c r="U864" s="6">
        <f>[1]节奏总纲!AG864</f>
        <v>107.8075012802487</v>
      </c>
      <c r="V864" s="6">
        <f>[1]节奏总纲!AH864</f>
        <v>116.79788849333035</v>
      </c>
      <c r="AN864" s="6">
        <v>861</v>
      </c>
      <c r="AO864" s="6">
        <f>[1]节奏总纲!BA864</f>
        <v>52.567847984443574</v>
      </c>
      <c r="AP864" s="6">
        <f>[1]节奏总纲!BB864</f>
        <v>54.095411363446622</v>
      </c>
      <c r="AQ864" s="6">
        <f>[1]节奏总纲!BC864</f>
        <v>56.054727845851275</v>
      </c>
      <c r="AR864" s="6">
        <f>[1]节奏总纲!BD864</f>
        <v>58.808881268566743</v>
      </c>
      <c r="AS864" s="6">
        <f>[1]节奏总纲!BE864</f>
        <v>63.530387866030146</v>
      </c>
    </row>
    <row r="865" spans="17:45" x14ac:dyDescent="0.2">
      <c r="Q865" s="6">
        <v>862</v>
      </c>
      <c r="R865" s="6">
        <f>[1]节奏总纲!AD865</f>
        <v>97.523533461613553</v>
      </c>
      <c r="S865" s="6">
        <f>[1]节奏总纲!AE865</f>
        <v>99.772700257652801</v>
      </c>
      <c r="T865" s="6">
        <f>[1]节奏总纲!AF865</f>
        <v>103.00777255201511</v>
      </c>
      <c r="U865" s="6">
        <f>[1]节奏总纲!AG865</f>
        <v>107.82549283841354</v>
      </c>
      <c r="V865" s="6">
        <f>[1]节奏总纲!AH865</f>
        <v>116.81463166921799</v>
      </c>
      <c r="AN865" s="6">
        <v>862</v>
      </c>
      <c r="AO865" s="6">
        <f>[1]节奏总纲!BA865</f>
        <v>52.57582932076199</v>
      </c>
      <c r="AP865" s="6">
        <f>[1]节奏总纲!BB865</f>
        <v>54.102852862595633</v>
      </c>
      <c r="AQ865" s="6">
        <f>[1]节奏总纲!BC865</f>
        <v>56.062130428978982</v>
      </c>
      <c r="AR865" s="6">
        <f>[1]节奏总纲!BD865</f>
        <v>58.817167639262884</v>
      </c>
      <c r="AS865" s="6">
        <f>[1]节奏总纲!BE865</f>
        <v>63.538368904968301</v>
      </c>
    </row>
    <row r="866" spans="17:45" x14ac:dyDescent="0.2">
      <c r="Q866" s="6">
        <v>863</v>
      </c>
      <c r="R866" s="6">
        <f>[1]节奏总纲!AD866</f>
        <v>97.540284631526106</v>
      </c>
      <c r="S866" s="6">
        <f>[1]节奏总纲!AE866</f>
        <v>99.78968688374087</v>
      </c>
      <c r="T866" s="6">
        <f>[1]节奏总纲!AF866</f>
        <v>103.02342018652789</v>
      </c>
      <c r="U866" s="6">
        <f>[1]节奏总纲!AG866</f>
        <v>107.84348439657839</v>
      </c>
      <c r="V866" s="6">
        <f>[1]节奏总纲!AH866</f>
        <v>116.83137484510563</v>
      </c>
      <c r="AN866" s="6">
        <v>863</v>
      </c>
      <c r="AO866" s="6">
        <f>[1]节奏总纲!BA866</f>
        <v>52.583810657080406</v>
      </c>
      <c r="AP866" s="6">
        <f>[1]节奏总纲!BB866</f>
        <v>54.110294361744636</v>
      </c>
      <c r="AQ866" s="6">
        <f>[1]节奏总纲!BC866</f>
        <v>56.069533012106682</v>
      </c>
      <c r="AR866" s="6">
        <f>[1]节奏总纲!BD866</f>
        <v>58.825454009959024</v>
      </c>
      <c r="AS866" s="6">
        <f>[1]节奏总纲!BE866</f>
        <v>63.546349943906456</v>
      </c>
    </row>
    <row r="867" spans="17:45" x14ac:dyDescent="0.2">
      <c r="Q867" s="6">
        <v>864</v>
      </c>
      <c r="R867" s="6">
        <f>[1]节奏总纲!AD867</f>
        <v>97.557035801438644</v>
      </c>
      <c r="S867" s="6">
        <f>[1]节奏总纲!AE867</f>
        <v>99.806673509828954</v>
      </c>
      <c r="T867" s="6">
        <f>[1]节奏总纲!AF867</f>
        <v>103.03906782104067</v>
      </c>
      <c r="U867" s="6">
        <f>[1]节奏总纲!AG867</f>
        <v>107.86147595474323</v>
      </c>
      <c r="V867" s="6">
        <f>[1]节奏总纲!AH867</f>
        <v>116.84811802099327</v>
      </c>
      <c r="AN867" s="6">
        <v>864</v>
      </c>
      <c r="AO867" s="6">
        <f>[1]节奏总纲!BA867</f>
        <v>52.591791993398829</v>
      </c>
      <c r="AP867" s="6">
        <f>[1]节奏总纲!BB867</f>
        <v>54.117735860893646</v>
      </c>
      <c r="AQ867" s="6">
        <f>[1]节奏总纲!BC867</f>
        <v>56.076935595234382</v>
      </c>
      <c r="AR867" s="6">
        <f>[1]节奏总纲!BD867</f>
        <v>58.833740380655165</v>
      </c>
      <c r="AS867" s="6">
        <f>[1]节奏总纲!BE867</f>
        <v>63.554330982844611</v>
      </c>
    </row>
    <row r="868" spans="17:45" x14ac:dyDescent="0.2">
      <c r="Q868" s="6">
        <v>865</v>
      </c>
      <c r="R868" s="6">
        <f>[1]节奏总纲!AD868</f>
        <v>97.573786971351197</v>
      </c>
      <c r="S868" s="6">
        <f>[1]节奏总纲!AE868</f>
        <v>99.823660135917038</v>
      </c>
      <c r="T868" s="6">
        <f>[1]节奏总纲!AF868</f>
        <v>103.05471545555345</v>
      </c>
      <c r="U868" s="6">
        <f>[1]节奏总纲!AG868</f>
        <v>107.87946751290806</v>
      </c>
      <c r="V868" s="6">
        <f>[1]节奏总纲!AH868</f>
        <v>116.86486119688091</v>
      </c>
      <c r="AN868" s="6">
        <v>865</v>
      </c>
      <c r="AO868" s="6">
        <f>[1]节奏总纲!BA868</f>
        <v>52.599773329717245</v>
      </c>
      <c r="AP868" s="6">
        <f>[1]节奏总纲!BB868</f>
        <v>54.125177360042656</v>
      </c>
      <c r="AQ868" s="6">
        <f>[1]节奏总纲!BC868</f>
        <v>56.084338178362088</v>
      </c>
      <c r="AR868" s="6">
        <f>[1]节奏总纲!BD868</f>
        <v>58.842026751351305</v>
      </c>
      <c r="AS868" s="6">
        <f>[1]节奏总纲!BE868</f>
        <v>63.562312021782766</v>
      </c>
    </row>
    <row r="869" spans="17:45" x14ac:dyDescent="0.2">
      <c r="Q869" s="6">
        <v>866</v>
      </c>
      <c r="R869" s="6">
        <f>[1]节奏总纲!AD869</f>
        <v>97.590538141263735</v>
      </c>
      <c r="S869" s="6">
        <f>[1]节奏总纲!AE869</f>
        <v>99.840646762005122</v>
      </c>
      <c r="T869" s="6">
        <f>[1]节奏总纲!AF869</f>
        <v>103.07036309006622</v>
      </c>
      <c r="U869" s="6">
        <f>[1]节奏总纲!AG869</f>
        <v>107.89745907107292</v>
      </c>
      <c r="V869" s="6">
        <f>[1]节奏总纲!AH869</f>
        <v>116.88160437276855</v>
      </c>
      <c r="AN869" s="6">
        <v>866</v>
      </c>
      <c r="AO869" s="6">
        <f>[1]节奏总纲!BA869</f>
        <v>52.607754666035667</v>
      </c>
      <c r="AP869" s="6">
        <f>[1]节奏总纲!BB869</f>
        <v>54.132618859191659</v>
      </c>
      <c r="AQ869" s="6">
        <f>[1]节奏总纲!BC869</f>
        <v>56.091740761489788</v>
      </c>
      <c r="AR869" s="6">
        <f>[1]节奏总纲!BD869</f>
        <v>58.850313122047446</v>
      </c>
      <c r="AS869" s="6">
        <f>[1]节奏总纲!BE869</f>
        <v>63.570293060720921</v>
      </c>
    </row>
    <row r="870" spans="17:45" x14ac:dyDescent="0.2">
      <c r="Q870" s="6">
        <v>867</v>
      </c>
      <c r="R870" s="6">
        <f>[1]节奏总纲!AD870</f>
        <v>97.607289311176274</v>
      </c>
      <c r="S870" s="6">
        <f>[1]节奏总纲!AE870</f>
        <v>99.857633388093191</v>
      </c>
      <c r="T870" s="6">
        <f>[1]节奏总纲!AF870</f>
        <v>103.086010724579</v>
      </c>
      <c r="U870" s="6">
        <f>[1]节奏总纲!AG870</f>
        <v>107.91545062923775</v>
      </c>
      <c r="V870" s="6">
        <f>[1]节奏总纲!AH870</f>
        <v>116.89834754865619</v>
      </c>
      <c r="AN870" s="6">
        <v>867</v>
      </c>
      <c r="AO870" s="6">
        <f>[1]节奏总纲!BA870</f>
        <v>52.615736002354083</v>
      </c>
      <c r="AP870" s="6">
        <f>[1]节奏总纲!BB870</f>
        <v>54.140060358340669</v>
      </c>
      <c r="AQ870" s="6">
        <f>[1]节奏总纲!BC870</f>
        <v>56.099143344617495</v>
      </c>
      <c r="AR870" s="6">
        <f>[1]节奏总纲!BD870</f>
        <v>58.858599492743586</v>
      </c>
      <c r="AS870" s="6">
        <f>[1]节奏总纲!BE870</f>
        <v>63.578274099659076</v>
      </c>
    </row>
    <row r="871" spans="17:45" x14ac:dyDescent="0.2">
      <c r="Q871" s="6">
        <v>868</v>
      </c>
      <c r="R871" s="6">
        <f>[1]节奏总纲!AD871</f>
        <v>97.624040481088826</v>
      </c>
      <c r="S871" s="6">
        <f>[1]节奏总纲!AE871</f>
        <v>99.874620014181275</v>
      </c>
      <c r="T871" s="6">
        <f>[1]节奏总纲!AF871</f>
        <v>103.10165835909177</v>
      </c>
      <c r="U871" s="6">
        <f>[1]节奏总纲!AG871</f>
        <v>107.93344218740259</v>
      </c>
      <c r="V871" s="6">
        <f>[1]节奏总纲!AH871</f>
        <v>116.91509072454383</v>
      </c>
      <c r="AN871" s="6">
        <v>868</v>
      </c>
      <c r="AO871" s="6">
        <f>[1]节奏总纲!BA871</f>
        <v>52.623717338672506</v>
      </c>
      <c r="AP871" s="6">
        <f>[1]节奏总纲!BB871</f>
        <v>54.147501857489679</v>
      </c>
      <c r="AQ871" s="6">
        <f>[1]节奏总纲!BC871</f>
        <v>56.106545927745195</v>
      </c>
      <c r="AR871" s="6">
        <f>[1]节奏总纲!BD871</f>
        <v>58.866885863439727</v>
      </c>
      <c r="AS871" s="6">
        <f>[1]节奏总纲!BE871</f>
        <v>63.586255138597231</v>
      </c>
    </row>
    <row r="872" spans="17:45" x14ac:dyDescent="0.2">
      <c r="Q872" s="6">
        <v>869</v>
      </c>
      <c r="R872" s="6">
        <f>[1]节奏总纲!AD872</f>
        <v>97.640791651001365</v>
      </c>
      <c r="S872" s="6">
        <f>[1]节奏总纲!AE872</f>
        <v>99.891606640269359</v>
      </c>
      <c r="T872" s="6">
        <f>[1]节奏总纲!AF872</f>
        <v>103.11730599360455</v>
      </c>
      <c r="U872" s="6">
        <f>[1]节奏总纲!AG872</f>
        <v>107.95143374556744</v>
      </c>
      <c r="V872" s="6">
        <f>[1]节奏总纲!AH872</f>
        <v>116.93183390043147</v>
      </c>
      <c r="AN872" s="6">
        <v>869</v>
      </c>
      <c r="AO872" s="6">
        <f>[1]节奏总纲!BA872</f>
        <v>52.631698674990922</v>
      </c>
      <c r="AP872" s="6">
        <f>[1]节奏总纲!BB872</f>
        <v>54.154943356638682</v>
      </c>
      <c r="AQ872" s="6">
        <f>[1]节奏总纲!BC872</f>
        <v>56.113948510872895</v>
      </c>
      <c r="AR872" s="6">
        <f>[1]节奏总纲!BD872</f>
        <v>58.87517223413586</v>
      </c>
      <c r="AS872" s="6">
        <f>[1]节奏总纲!BE872</f>
        <v>63.594236177535386</v>
      </c>
    </row>
    <row r="873" spans="17:45" x14ac:dyDescent="0.2">
      <c r="Q873" s="6">
        <v>870</v>
      </c>
      <c r="R873" s="6">
        <f>[1]节奏总纲!AD873</f>
        <v>97.657542820913918</v>
      </c>
      <c r="S873" s="6">
        <f>[1]节奏总纲!AE873</f>
        <v>99.908593266357428</v>
      </c>
      <c r="T873" s="6">
        <f>[1]节奏总纲!AF873</f>
        <v>103.13295362811732</v>
      </c>
      <c r="U873" s="6">
        <f>[1]节奏总纲!AG873</f>
        <v>107.96942530373228</v>
      </c>
      <c r="V873" s="6">
        <f>[1]节奏总纲!AH873</f>
        <v>116.94857707631911</v>
      </c>
      <c r="AN873" s="6">
        <v>870</v>
      </c>
      <c r="AO873" s="6">
        <f>[1]节奏总纲!BA873</f>
        <v>52.639680011309345</v>
      </c>
      <c r="AP873" s="6">
        <f>[1]节奏总纲!BB873</f>
        <v>54.162384855787693</v>
      </c>
      <c r="AQ873" s="6">
        <f>[1]节奏总纲!BC873</f>
        <v>56.121351094000602</v>
      </c>
      <c r="AR873" s="6">
        <f>[1]节奏总纲!BD873</f>
        <v>58.883458604832001</v>
      </c>
      <c r="AS873" s="6">
        <f>[1]节奏总纲!BE873</f>
        <v>63.602217216473541</v>
      </c>
    </row>
    <row r="874" spans="17:45" x14ac:dyDescent="0.2">
      <c r="Q874" s="6">
        <v>871</v>
      </c>
      <c r="R874" s="6">
        <f>[1]节奏总纲!AD874</f>
        <v>97.674293990826456</v>
      </c>
      <c r="S874" s="6">
        <f>[1]节奏总纲!AE874</f>
        <v>99.925579892445512</v>
      </c>
      <c r="T874" s="6">
        <f>[1]节奏总纲!AF874</f>
        <v>103.14860126263009</v>
      </c>
      <c r="U874" s="6">
        <f>[1]节奏总纲!AG874</f>
        <v>107.98741686189712</v>
      </c>
      <c r="V874" s="6">
        <f>[1]节奏总纲!AH874</f>
        <v>116.96532025220675</v>
      </c>
      <c r="AN874" s="6">
        <v>871</v>
      </c>
      <c r="AO874" s="6">
        <f>[1]节奏总纲!BA874</f>
        <v>52.647661347627761</v>
      </c>
      <c r="AP874" s="6">
        <f>[1]节奏总纲!BB874</f>
        <v>54.169826354936703</v>
      </c>
      <c r="AQ874" s="6">
        <f>[1]节奏总纲!BC874</f>
        <v>56.128753677128302</v>
      </c>
      <c r="AR874" s="6">
        <f>[1]节奏总纲!BD874</f>
        <v>58.891744975528141</v>
      </c>
      <c r="AS874" s="6">
        <f>[1]节奏总纲!BE874</f>
        <v>63.610198255411696</v>
      </c>
    </row>
    <row r="875" spans="17:45" x14ac:dyDescent="0.2">
      <c r="Q875" s="6">
        <v>872</v>
      </c>
      <c r="R875" s="6">
        <f>[1]节奏总纲!AD875</f>
        <v>97.691045160739009</v>
      </c>
      <c r="S875" s="6">
        <f>[1]节奏总纲!AE875</f>
        <v>99.942566518533596</v>
      </c>
      <c r="T875" s="6">
        <f>[1]节奏总纲!AF875</f>
        <v>103.16424889714287</v>
      </c>
      <c r="U875" s="6">
        <f>[1]节奏总纲!AG875</f>
        <v>108.00500037964638</v>
      </c>
      <c r="V875" s="6">
        <f>[1]节奏总纲!AH875</f>
        <v>116.98206342809439</v>
      </c>
      <c r="AN875" s="6">
        <v>872</v>
      </c>
      <c r="AO875" s="6">
        <f>[1]节奏总纲!BA875</f>
        <v>52.655642683946176</v>
      </c>
      <c r="AP875" s="6">
        <f>[1]节奏总纲!BB875</f>
        <v>54.177267854085706</v>
      </c>
      <c r="AQ875" s="6">
        <f>[1]节奏总纲!BC875</f>
        <v>56.136156260256008</v>
      </c>
      <c r="AR875" s="6">
        <f>[1]节奏总纲!BD875</f>
        <v>58.900031346224281</v>
      </c>
      <c r="AS875" s="6">
        <f>[1]节奏总纲!BE875</f>
        <v>63.618179294349851</v>
      </c>
    </row>
    <row r="876" spans="17:45" x14ac:dyDescent="0.2">
      <c r="Q876" s="6">
        <v>873</v>
      </c>
      <c r="R876" s="6">
        <f>[1]节奏总纲!AD876</f>
        <v>97.707796330651547</v>
      </c>
      <c r="S876" s="6">
        <f>[1]节奏总纲!AE876</f>
        <v>99.95955314462168</v>
      </c>
      <c r="T876" s="6">
        <f>[1]节奏总纲!AF876</f>
        <v>103.17989653165564</v>
      </c>
      <c r="U876" s="6">
        <f>[1]节奏总纲!AG876</f>
        <v>108.0216345575067</v>
      </c>
      <c r="V876" s="6">
        <f>[1]节奏总纲!AH876</f>
        <v>116.99880660398203</v>
      </c>
      <c r="AN876" s="6">
        <v>873</v>
      </c>
      <c r="AO876" s="6">
        <f>[1]节奏总纲!BA876</f>
        <v>52.663624020264599</v>
      </c>
      <c r="AP876" s="6">
        <f>[1]节奏总纲!BB876</f>
        <v>54.184709353234716</v>
      </c>
      <c r="AQ876" s="6">
        <f>[1]节奏总纲!BC876</f>
        <v>56.143558843383708</v>
      </c>
      <c r="AR876" s="6">
        <f>[1]节奏总纲!BD876</f>
        <v>58.908317716920422</v>
      </c>
      <c r="AS876" s="6">
        <f>[1]节奏总纲!BE876</f>
        <v>63.626160333288006</v>
      </c>
    </row>
    <row r="877" spans="17:45" x14ac:dyDescent="0.2">
      <c r="Q877" s="6">
        <v>874</v>
      </c>
      <c r="R877" s="6">
        <f>[1]节奏总纲!AD877</f>
        <v>97.7245475005641</v>
      </c>
      <c r="S877" s="6">
        <f>[1]节奏总纲!AE877</f>
        <v>99.976539770709749</v>
      </c>
      <c r="T877" s="6">
        <f>[1]节奏总纲!AF877</f>
        <v>103.19554416616842</v>
      </c>
      <c r="U877" s="6">
        <f>[1]节奏总纲!AG877</f>
        <v>108.03826873536703</v>
      </c>
      <c r="V877" s="6">
        <f>[1]节奏总纲!AH877</f>
        <v>117.01473259965354</v>
      </c>
      <c r="AN877" s="6">
        <v>874</v>
      </c>
      <c r="AO877" s="6">
        <f>[1]节奏总纲!BA877</f>
        <v>52.671605356583015</v>
      </c>
      <c r="AP877" s="6">
        <f>[1]节奏总纲!BB877</f>
        <v>54.192150852383726</v>
      </c>
      <c r="AQ877" s="6">
        <f>[1]节奏总纲!BC877</f>
        <v>56.150961426511415</v>
      </c>
      <c r="AR877" s="6">
        <f>[1]节奏总纲!BD877</f>
        <v>58.916604087616562</v>
      </c>
      <c r="AS877" s="6">
        <f>[1]节奏总纲!BE877</f>
        <v>63.634141372226161</v>
      </c>
    </row>
    <row r="878" spans="17:45" x14ac:dyDescent="0.2">
      <c r="Q878" s="6">
        <v>875</v>
      </c>
      <c r="R878" s="6">
        <f>[1]节奏总纲!AD878</f>
        <v>97.741298670476638</v>
      </c>
      <c r="S878" s="6">
        <f>[1]节奏总纲!AE878</f>
        <v>99.993526396797833</v>
      </c>
      <c r="T878" s="6">
        <f>[1]节奏总纲!AF878</f>
        <v>103.21119180068119</v>
      </c>
      <c r="U878" s="6">
        <f>[1]节奏总纲!AG878</f>
        <v>108.05490291322735</v>
      </c>
      <c r="V878" s="6">
        <f>[1]节奏总纲!AH878</f>
        <v>117.03059587934938</v>
      </c>
      <c r="AN878" s="6">
        <v>875</v>
      </c>
      <c r="AO878" s="6">
        <f>[1]节奏总纲!BA878</f>
        <v>52.679586692901438</v>
      </c>
      <c r="AP878" s="6">
        <f>[1]节奏总纲!BB878</f>
        <v>54.199592351532729</v>
      </c>
      <c r="AQ878" s="6">
        <f>[1]节奏总纲!BC878</f>
        <v>56.158364009639115</v>
      </c>
      <c r="AR878" s="6">
        <f>[1]节奏总纲!BD878</f>
        <v>58.924890458312703</v>
      </c>
      <c r="AS878" s="6">
        <f>[1]节奏总纲!BE878</f>
        <v>63.642122411164316</v>
      </c>
    </row>
    <row r="879" spans="17:45" x14ac:dyDescent="0.2">
      <c r="Q879" s="6">
        <v>876</v>
      </c>
      <c r="R879" s="6">
        <f>[1]节奏总纲!AD879</f>
        <v>97.758049840389191</v>
      </c>
      <c r="S879" s="6">
        <f>[1]节奏总纲!AE879</f>
        <v>100.00970553358441</v>
      </c>
      <c r="T879" s="6">
        <f>[1]节奏总纲!AF879</f>
        <v>103.22683943519397</v>
      </c>
      <c r="U879" s="6">
        <f>[1]节奏总纲!AG879</f>
        <v>108.07153709108769</v>
      </c>
      <c r="V879" s="6">
        <f>[1]节奏总纲!AH879</f>
        <v>117.04645915904523</v>
      </c>
      <c r="AN879" s="6">
        <v>876</v>
      </c>
      <c r="AO879" s="6">
        <f>[1]节奏总纲!BA879</f>
        <v>52.687568029219854</v>
      </c>
      <c r="AP879" s="6">
        <f>[1]节奏总纲!BB879</f>
        <v>54.207033850681739</v>
      </c>
      <c r="AQ879" s="6">
        <f>[1]节奏总纲!BC879</f>
        <v>56.165766592766815</v>
      </c>
      <c r="AR879" s="6">
        <f>[1]节奏总纲!BD879</f>
        <v>58.933176829008843</v>
      </c>
      <c r="AS879" s="6">
        <f>[1]节奏总纲!BE879</f>
        <v>63.650103450102471</v>
      </c>
    </row>
    <row r="880" spans="17:45" x14ac:dyDescent="0.2">
      <c r="Q880" s="6">
        <v>877</v>
      </c>
      <c r="R880" s="6">
        <f>[1]节奏总纲!AD880</f>
        <v>97.774801010301729</v>
      </c>
      <c r="S880" s="6">
        <f>[1]节奏总纲!AE880</f>
        <v>100.02538744275296</v>
      </c>
      <c r="T880" s="6">
        <f>[1]节奏总纲!AF880</f>
        <v>103.24248706970674</v>
      </c>
      <c r="U880" s="6">
        <f>[1]节奏总纲!AG880</f>
        <v>108.08817126894802</v>
      </c>
      <c r="V880" s="6">
        <f>[1]节奏总纲!AH880</f>
        <v>117.06232243874106</v>
      </c>
      <c r="AN880" s="6">
        <v>877</v>
      </c>
      <c r="AO880" s="6">
        <f>[1]节奏总纲!BA880</f>
        <v>52.695549365538277</v>
      </c>
      <c r="AP880" s="6">
        <f>[1]节奏总纲!BB880</f>
        <v>54.214475349830749</v>
      </c>
      <c r="AQ880" s="6">
        <f>[1]节奏总纲!BC880</f>
        <v>56.173169175894522</v>
      </c>
      <c r="AR880" s="6">
        <f>[1]节奏总纲!BD880</f>
        <v>58.941463199704984</v>
      </c>
      <c r="AS880" s="6">
        <f>[1]节奏总纲!BE880</f>
        <v>63.658084489040625</v>
      </c>
    </row>
    <row r="881" spans="17:45" x14ac:dyDescent="0.2">
      <c r="Q881" s="6">
        <v>878</v>
      </c>
      <c r="R881" s="6">
        <f>[1]节奏总纲!AD881</f>
        <v>97.791552180214282</v>
      </c>
      <c r="S881" s="6">
        <f>[1]节奏总纲!AE881</f>
        <v>100.04106935192151</v>
      </c>
      <c r="T881" s="6">
        <f>[1]节奏总纲!AF881</f>
        <v>103.25813470421951</v>
      </c>
      <c r="U881" s="6">
        <f>[1]节奏总纲!AG881</f>
        <v>108.10480544680834</v>
      </c>
      <c r="V881" s="6">
        <f>[1]节奏总纲!AH881</f>
        <v>117.0781857184369</v>
      </c>
      <c r="AN881" s="6">
        <v>878</v>
      </c>
      <c r="AO881" s="6">
        <f>[1]节奏总纲!BA881</f>
        <v>52.703530701856693</v>
      </c>
      <c r="AP881" s="6">
        <f>[1]节奏总纲!BB881</f>
        <v>54.221916848979753</v>
      </c>
      <c r="AQ881" s="6">
        <f>[1]节奏总纲!BC881</f>
        <v>56.180571759022222</v>
      </c>
      <c r="AR881" s="6">
        <f>[1]节奏总纲!BD881</f>
        <v>58.949749570401124</v>
      </c>
      <c r="AS881" s="6">
        <f>[1]节奏总纲!BE881</f>
        <v>63.66606552797878</v>
      </c>
    </row>
    <row r="882" spans="17:45" x14ac:dyDescent="0.2">
      <c r="Q882" s="6">
        <v>879</v>
      </c>
      <c r="R882" s="6">
        <f>[1]节奏总纲!AD882</f>
        <v>97.80830335012682</v>
      </c>
      <c r="S882" s="6">
        <f>[1]节奏总纲!AE882</f>
        <v>100.05675126109006</v>
      </c>
      <c r="T882" s="6">
        <f>[1]节奏总纲!AF882</f>
        <v>103.27378233873229</v>
      </c>
      <c r="U882" s="6">
        <f>[1]节奏总纲!AG882</f>
        <v>108.12143962466867</v>
      </c>
      <c r="V882" s="6">
        <f>[1]节奏总纲!AH882</f>
        <v>117.09404899813275</v>
      </c>
      <c r="AN882" s="6">
        <v>879</v>
      </c>
      <c r="AO882" s="6">
        <f>[1]节奏总纲!BA882</f>
        <v>52.711512038175115</v>
      </c>
      <c r="AP882" s="6">
        <f>[1]节奏总纲!BB882</f>
        <v>54.229358348128763</v>
      </c>
      <c r="AQ882" s="6">
        <f>[1]节奏总纲!BC882</f>
        <v>56.187974342149928</v>
      </c>
      <c r="AR882" s="6">
        <f>[1]节奏总纲!BD882</f>
        <v>58.958035941097265</v>
      </c>
      <c r="AS882" s="6">
        <f>[1]节奏总纲!BE882</f>
        <v>63.674046566916935</v>
      </c>
    </row>
    <row r="883" spans="17:45" x14ac:dyDescent="0.2">
      <c r="Q883" s="6">
        <v>880</v>
      </c>
      <c r="R883" s="6">
        <f>[1]节奏总纲!AD883</f>
        <v>97.825054520039359</v>
      </c>
      <c r="S883" s="6">
        <f>[1]节奏总纲!AE883</f>
        <v>100.07243317025861</v>
      </c>
      <c r="T883" s="6">
        <f>[1]节奏总纲!AF883</f>
        <v>103.28942997324506</v>
      </c>
      <c r="U883" s="6">
        <f>[1]节奏总纲!AG883</f>
        <v>108.13807380252899</v>
      </c>
      <c r="V883" s="6">
        <f>[1]节奏总纲!AH883</f>
        <v>117.10991227782858</v>
      </c>
      <c r="AN883" s="6">
        <v>880</v>
      </c>
      <c r="AO883" s="6">
        <f>[1]节奏总纲!BA883</f>
        <v>52.719493374493531</v>
      </c>
      <c r="AP883" s="6">
        <f>[1]节奏总纲!BB883</f>
        <v>54.236799847277773</v>
      </c>
      <c r="AQ883" s="6">
        <f>[1]节奏总纲!BC883</f>
        <v>56.195376925277628</v>
      </c>
      <c r="AR883" s="6">
        <f>[1]节奏总纲!BD883</f>
        <v>58.966322311793405</v>
      </c>
      <c r="AS883" s="6">
        <f>[1]节奏总纲!BE883</f>
        <v>63.68202760585509</v>
      </c>
    </row>
    <row r="884" spans="17:45" x14ac:dyDescent="0.2">
      <c r="Q884" s="6">
        <v>881</v>
      </c>
      <c r="R884" s="6">
        <f>[1]节奏总纲!AD884</f>
        <v>97.841805689951912</v>
      </c>
      <c r="S884" s="6">
        <f>[1]节奏总纲!AE884</f>
        <v>100.08811507942715</v>
      </c>
      <c r="T884" s="6">
        <f>[1]节奏总纲!AF884</f>
        <v>103.30507760775784</v>
      </c>
      <c r="U884" s="6">
        <f>[1]节奏总纲!AG884</f>
        <v>108.15470798038932</v>
      </c>
      <c r="V884" s="6">
        <f>[1]节奏总纲!AH884</f>
        <v>117.12577555752442</v>
      </c>
      <c r="AN884" s="6">
        <v>881</v>
      </c>
      <c r="AO884" s="6">
        <f>[1]节奏总纲!BA884</f>
        <v>52.727474710811947</v>
      </c>
      <c r="AP884" s="6">
        <f>[1]节奏总纲!BB884</f>
        <v>54.244241346426776</v>
      </c>
      <c r="AQ884" s="6">
        <f>[1]节奏总纲!BC884</f>
        <v>56.202779508405328</v>
      </c>
      <c r="AR884" s="6">
        <f>[1]节奏总纲!BD884</f>
        <v>58.974608682489539</v>
      </c>
      <c r="AS884" s="6">
        <f>[1]节奏总纲!BE884</f>
        <v>63.690008644793245</v>
      </c>
    </row>
    <row r="885" spans="17:45" x14ac:dyDescent="0.2">
      <c r="Q885" s="6">
        <v>882</v>
      </c>
      <c r="R885" s="6">
        <f>[1]节奏总纲!AD885</f>
        <v>97.85855685986445</v>
      </c>
      <c r="S885" s="6">
        <f>[1]节奏总纲!AE885</f>
        <v>100.1037969885957</v>
      </c>
      <c r="T885" s="6">
        <f>[1]节奏总纲!AF885</f>
        <v>103.32072524227061</v>
      </c>
      <c r="U885" s="6">
        <f>[1]节奏总纲!AG885</f>
        <v>108.17134215824964</v>
      </c>
      <c r="V885" s="6">
        <f>[1]节奏总纲!AH885</f>
        <v>117.14163883722027</v>
      </c>
      <c r="AN885" s="6">
        <v>882</v>
      </c>
      <c r="AO885" s="6">
        <f>[1]节奏总纲!BA885</f>
        <v>52.73545604713037</v>
      </c>
      <c r="AP885" s="6">
        <f>[1]节奏总纲!BB885</f>
        <v>54.251682845575786</v>
      </c>
      <c r="AQ885" s="6">
        <f>[1]节奏总纲!BC885</f>
        <v>56.210182091533035</v>
      </c>
      <c r="AR885" s="6">
        <f>[1]节奏总纲!BD885</f>
        <v>58.982895053185679</v>
      </c>
      <c r="AS885" s="6">
        <f>[1]节奏总纲!BE885</f>
        <v>63.6979896837314</v>
      </c>
    </row>
    <row r="886" spans="17:45" x14ac:dyDescent="0.2">
      <c r="Q886" s="6">
        <v>883</v>
      </c>
      <c r="R886" s="6">
        <f>[1]节奏总纲!AD886</f>
        <v>97.875308029777003</v>
      </c>
      <c r="S886" s="6">
        <f>[1]节奏总纲!AE886</f>
        <v>100.11947889776425</v>
      </c>
      <c r="T886" s="6">
        <f>[1]节奏总纲!AF886</f>
        <v>103.33637287678339</v>
      </c>
      <c r="U886" s="6">
        <f>[1]节奏总纲!AG886</f>
        <v>108.18797633610997</v>
      </c>
      <c r="V886" s="6">
        <f>[1]节奏总纲!AH886</f>
        <v>117.15750211691611</v>
      </c>
      <c r="AN886" s="6">
        <v>883</v>
      </c>
      <c r="AO886" s="6">
        <f>[1]节奏总纲!BA886</f>
        <v>52.743437383448786</v>
      </c>
      <c r="AP886" s="6">
        <f>[1]节奏总纲!BB886</f>
        <v>54.259124344724796</v>
      </c>
      <c r="AQ886" s="6">
        <f>[1]节奏总纲!BC886</f>
        <v>56.217584674660735</v>
      </c>
      <c r="AR886" s="6">
        <f>[1]节奏总纲!BD886</f>
        <v>58.99118142388182</v>
      </c>
      <c r="AS886" s="6">
        <f>[1]节奏总纲!BE886</f>
        <v>63.705970722669555</v>
      </c>
    </row>
    <row r="887" spans="17:45" x14ac:dyDescent="0.2">
      <c r="Q887" s="6">
        <v>884</v>
      </c>
      <c r="R887" s="6">
        <f>[1]节奏总纲!AD887</f>
        <v>97.892059199689541</v>
      </c>
      <c r="S887" s="6">
        <f>[1]节奏总纲!AE887</f>
        <v>100.1351608069328</v>
      </c>
      <c r="T887" s="6">
        <f>[1]节奏总纲!AF887</f>
        <v>103.35202051129616</v>
      </c>
      <c r="U887" s="6">
        <f>[1]节奏总纲!AG887</f>
        <v>108.20461051397029</v>
      </c>
      <c r="V887" s="6">
        <f>[1]节奏总纲!AH887</f>
        <v>117.17336539661194</v>
      </c>
      <c r="AN887" s="6">
        <v>884</v>
      </c>
      <c r="AO887" s="6">
        <f>[1]节奏总纲!BA887</f>
        <v>52.751418719767209</v>
      </c>
      <c r="AP887" s="6">
        <f>[1]节奏总纲!BB887</f>
        <v>54.266565843873799</v>
      </c>
      <c r="AQ887" s="6">
        <f>[1]节奏总纲!BC887</f>
        <v>56.224987257788442</v>
      </c>
      <c r="AR887" s="6">
        <f>[1]节奏总纲!BD887</f>
        <v>58.99946779457796</v>
      </c>
      <c r="AS887" s="6">
        <f>[1]节奏总纲!BE887</f>
        <v>63.71395176160771</v>
      </c>
    </row>
    <row r="888" spans="17:45" x14ac:dyDescent="0.2">
      <c r="Q888" s="6">
        <v>885</v>
      </c>
      <c r="R888" s="6">
        <f>[1]节奏总纲!AD888</f>
        <v>97.908810369602094</v>
      </c>
      <c r="S888" s="6">
        <f>[1]节奏总纲!AE888</f>
        <v>100.15084271610134</v>
      </c>
      <c r="T888" s="6">
        <f>[1]节奏总纲!AF888</f>
        <v>103.36766814580893</v>
      </c>
      <c r="U888" s="6">
        <f>[1]节奏总纲!AG888</f>
        <v>108.22124469183062</v>
      </c>
      <c r="V888" s="6">
        <f>[1]节奏总纲!AH888</f>
        <v>117.18922867630779</v>
      </c>
      <c r="AN888" s="6">
        <v>885</v>
      </c>
      <c r="AO888" s="6">
        <f>[1]节奏总纲!BA888</f>
        <v>52.759400056085624</v>
      </c>
      <c r="AP888" s="6">
        <f>[1]节奏总纲!BB888</f>
        <v>54.274007343022809</v>
      </c>
      <c r="AQ888" s="6">
        <f>[1]节奏总纲!BC888</f>
        <v>56.232389840916142</v>
      </c>
      <c r="AR888" s="6">
        <f>[1]节奏总纲!BD888</f>
        <v>59.006699131747759</v>
      </c>
      <c r="AS888" s="6">
        <f>[1]节奏总纲!BE888</f>
        <v>63.721932800545865</v>
      </c>
    </row>
    <row r="889" spans="17:45" x14ac:dyDescent="0.2">
      <c r="Q889" s="6">
        <v>886</v>
      </c>
      <c r="R889" s="6">
        <f>[1]节奏总纲!AD889</f>
        <v>97.925561539514632</v>
      </c>
      <c r="S889" s="6">
        <f>[1]节奏总纲!AE889</f>
        <v>100.16652462526989</v>
      </c>
      <c r="T889" s="6">
        <f>[1]节奏总纲!AF889</f>
        <v>103.38331578032171</v>
      </c>
      <c r="U889" s="6">
        <f>[1]节奏总纲!AG889</f>
        <v>108.23787886969095</v>
      </c>
      <c r="V889" s="6">
        <f>[1]节奏总纲!AH889</f>
        <v>117.20509195600363</v>
      </c>
      <c r="AN889" s="6">
        <v>886</v>
      </c>
      <c r="AO889" s="6">
        <f>[1]节奏总纲!BA889</f>
        <v>52.767381392404047</v>
      </c>
      <c r="AP889" s="6">
        <f>[1]节奏总纲!BB889</f>
        <v>54.28144884217182</v>
      </c>
      <c r="AQ889" s="6">
        <f>[1]节奏总纲!BC889</f>
        <v>56.239792424043848</v>
      </c>
      <c r="AR889" s="6">
        <f>[1]节奏总纲!BD889</f>
        <v>59.013858056924356</v>
      </c>
      <c r="AS889" s="6">
        <f>[1]节奏总纲!BE889</f>
        <v>63.72991383948402</v>
      </c>
    </row>
    <row r="890" spans="17:45" x14ac:dyDescent="0.2">
      <c r="Q890" s="6">
        <v>887</v>
      </c>
      <c r="R890" s="6">
        <f>[1]节奏总纲!AD890</f>
        <v>97.942312709427185</v>
      </c>
      <c r="S890" s="6">
        <f>[1]节奏总纲!AE890</f>
        <v>100.18220653443844</v>
      </c>
      <c r="T890" s="6">
        <f>[1]节奏总纲!AF890</f>
        <v>103.39896341483448</v>
      </c>
      <c r="U890" s="6">
        <f>[1]节奏总纲!AG890</f>
        <v>108.25451304755127</v>
      </c>
      <c r="V890" s="6">
        <f>[1]节奏总纲!AH890</f>
        <v>117.22095523569948</v>
      </c>
      <c r="AN890" s="6">
        <v>887</v>
      </c>
      <c r="AO890" s="6">
        <f>[1]节奏总纲!BA890</f>
        <v>52.775362728722463</v>
      </c>
      <c r="AP890" s="6">
        <f>[1]节奏总纲!BB890</f>
        <v>54.288890341320823</v>
      </c>
      <c r="AQ890" s="6">
        <f>[1]节奏总纲!BC890</f>
        <v>56.247195007171548</v>
      </c>
      <c r="AR890" s="6">
        <f>[1]节奏总纲!BD890</f>
        <v>59.021016982100946</v>
      </c>
      <c r="AS890" s="6">
        <f>[1]节奏总纲!BE890</f>
        <v>63.737894878422175</v>
      </c>
    </row>
    <row r="891" spans="17:45" x14ac:dyDescent="0.2">
      <c r="Q891" s="6">
        <v>888</v>
      </c>
      <c r="R891" s="6">
        <f>[1]节奏总纲!AD891</f>
        <v>97.959063879339723</v>
      </c>
      <c r="S891" s="6">
        <f>[1]节奏总纲!AE891</f>
        <v>100.19788844360698</v>
      </c>
      <c r="T891" s="6">
        <f>[1]节奏总纲!AF891</f>
        <v>103.41461104934726</v>
      </c>
      <c r="U891" s="6">
        <f>[1]节奏总纲!AG891</f>
        <v>108.27114722541161</v>
      </c>
      <c r="V891" s="6">
        <f>[1]节奏总纲!AH891</f>
        <v>117.23681851539531</v>
      </c>
      <c r="AN891" s="6">
        <v>888</v>
      </c>
      <c r="AO891" s="6">
        <f>[1]节奏总纲!BA891</f>
        <v>52.783344065040886</v>
      </c>
      <c r="AP891" s="6">
        <f>[1]节奏总纲!BB891</f>
        <v>54.296331840469833</v>
      </c>
      <c r="AQ891" s="6">
        <f>[1]节奏总纲!BC891</f>
        <v>56.254597590299248</v>
      </c>
      <c r="AR891" s="6">
        <f>[1]节奏总纲!BD891</f>
        <v>59.028175907277536</v>
      </c>
      <c r="AS891" s="6">
        <f>[1]节奏总纲!BE891</f>
        <v>63.74587591736033</v>
      </c>
    </row>
    <row r="892" spans="17:45" x14ac:dyDescent="0.2">
      <c r="Q892" s="6">
        <v>889</v>
      </c>
      <c r="R892" s="6">
        <f>[1]节奏总纲!AD892</f>
        <v>97.975815049252276</v>
      </c>
      <c r="S892" s="6">
        <f>[1]节奏总纲!AE892</f>
        <v>100.21357035277553</v>
      </c>
      <c r="T892" s="6">
        <f>[1]节奏总纲!AF892</f>
        <v>103.43025868386005</v>
      </c>
      <c r="U892" s="6">
        <f>[1]节奏总纲!AG892</f>
        <v>108.28778140327194</v>
      </c>
      <c r="V892" s="6">
        <f>[1]节奏总纲!AH892</f>
        <v>117.25268179509115</v>
      </c>
      <c r="AN892" s="6">
        <v>889</v>
      </c>
      <c r="AO892" s="6">
        <f>[1]节奏总纲!BA892</f>
        <v>52.791325401359302</v>
      </c>
      <c r="AP892" s="6">
        <f>[1]节奏总纲!BB892</f>
        <v>54.303773339618843</v>
      </c>
      <c r="AQ892" s="6">
        <f>[1]节奏总纲!BC892</f>
        <v>56.262000173426955</v>
      </c>
      <c r="AR892" s="6">
        <f>[1]节奏总纲!BD892</f>
        <v>59.035334832454133</v>
      </c>
      <c r="AS892" s="6">
        <f>[1]节奏总纲!BE892</f>
        <v>63.753856956298485</v>
      </c>
    </row>
    <row r="893" spans="17:45" x14ac:dyDescent="0.2">
      <c r="Q893" s="6">
        <v>890</v>
      </c>
      <c r="R893" s="6">
        <f>[1]节奏总纲!AD893</f>
        <v>97.992566219164814</v>
      </c>
      <c r="S893" s="6">
        <f>[1]节奏总纲!AE893</f>
        <v>100.22925226194408</v>
      </c>
      <c r="T893" s="6">
        <f>[1]节奏总纲!AF893</f>
        <v>103.44590631837282</v>
      </c>
      <c r="U893" s="6">
        <f>[1]节奏总纲!AG893</f>
        <v>108.30441558113226</v>
      </c>
      <c r="V893" s="6">
        <f>[1]节奏总纲!AH893</f>
        <v>117.268545074787</v>
      </c>
      <c r="AN893" s="6">
        <v>890</v>
      </c>
      <c r="AO893" s="6">
        <f>[1]节奏总纲!BA893</f>
        <v>52.799306737677718</v>
      </c>
      <c r="AP893" s="6">
        <f>[1]节奏总纲!BB893</f>
        <v>54.311214838767846</v>
      </c>
      <c r="AQ893" s="6">
        <f>[1]节奏总纲!BC893</f>
        <v>56.269402756554655</v>
      </c>
      <c r="AR893" s="6">
        <f>[1]节奏总纲!BD893</f>
        <v>59.042493757630723</v>
      </c>
      <c r="AS893" s="6">
        <f>[1]节奏总纲!BE893</f>
        <v>63.76183799523664</v>
      </c>
    </row>
    <row r="894" spans="17:45" x14ac:dyDescent="0.2">
      <c r="Q894" s="6">
        <v>891</v>
      </c>
      <c r="R894" s="6">
        <f>[1]节奏总纲!AD894</f>
        <v>98.008693431404168</v>
      </c>
      <c r="S894" s="6">
        <f>[1]节奏总纲!AE894</f>
        <v>100.24493417111263</v>
      </c>
      <c r="T894" s="6">
        <f>[1]节奏总纲!AF894</f>
        <v>103.46155395288559</v>
      </c>
      <c r="U894" s="6">
        <f>[1]节奏总纲!AG894</f>
        <v>108.32104975899259</v>
      </c>
      <c r="V894" s="6">
        <f>[1]节奏总纲!AH894</f>
        <v>117.28440835448284</v>
      </c>
      <c r="AN894" s="6">
        <v>891</v>
      </c>
      <c r="AO894" s="6">
        <f>[1]节奏总纲!BA894</f>
        <v>52.807288073996141</v>
      </c>
      <c r="AP894" s="6">
        <f>[1]节奏总纲!BB894</f>
        <v>54.318656337916856</v>
      </c>
      <c r="AQ894" s="6">
        <f>[1]节奏总纲!BC894</f>
        <v>56.276805339682362</v>
      </c>
      <c r="AR894" s="6">
        <f>[1]节奏总纲!BD894</f>
        <v>59.04965268280732</v>
      </c>
      <c r="AS894" s="6">
        <f>[1]节奏总纲!BE894</f>
        <v>63.769819034174795</v>
      </c>
    </row>
    <row r="895" spans="17:45" x14ac:dyDescent="0.2">
      <c r="Q895" s="6">
        <v>892</v>
      </c>
      <c r="R895" s="6">
        <f>[1]节奏总纲!AD895</f>
        <v>98.024322825579404</v>
      </c>
      <c r="S895" s="6">
        <f>[1]节奏总纲!AE895</f>
        <v>100.26061608028118</v>
      </c>
      <c r="T895" s="6">
        <f>[1]节奏总纲!AF895</f>
        <v>103.47720158739837</v>
      </c>
      <c r="U895" s="6">
        <f>[1]节奏总纲!AG895</f>
        <v>108.33768393685291</v>
      </c>
      <c r="V895" s="6">
        <f>[1]节奏总纲!AH895</f>
        <v>117.30027163417867</v>
      </c>
      <c r="AN895" s="6">
        <v>892</v>
      </c>
      <c r="AO895" s="6">
        <f>[1]节奏总纲!BA895</f>
        <v>52.815269410314556</v>
      </c>
      <c r="AP895" s="6">
        <f>[1]节奏总纲!BB895</f>
        <v>54.326097837065859</v>
      </c>
      <c r="AQ895" s="6">
        <f>[1]节奏总纲!BC895</f>
        <v>56.284207922810062</v>
      </c>
      <c r="AR895" s="6">
        <f>[1]节奏总纲!BD895</f>
        <v>59.05681160798391</v>
      </c>
      <c r="AS895" s="6">
        <f>[1]节奏总纲!BE895</f>
        <v>63.77780007311295</v>
      </c>
    </row>
    <row r="896" spans="17:45" x14ac:dyDescent="0.2">
      <c r="Q896" s="6">
        <v>893</v>
      </c>
      <c r="R896" s="6">
        <f>[1]节奏总纲!AD896</f>
        <v>98.039952219754653</v>
      </c>
      <c r="S896" s="6">
        <f>[1]节奏总纲!AE896</f>
        <v>100.27629798944973</v>
      </c>
      <c r="T896" s="6">
        <f>[1]节奏总纲!AF896</f>
        <v>103.49284922191114</v>
      </c>
      <c r="U896" s="6">
        <f>[1]节奏总纲!AG896</f>
        <v>108.35431811471324</v>
      </c>
      <c r="V896" s="6">
        <f>[1]节奏总纲!AH896</f>
        <v>117.31613491387452</v>
      </c>
      <c r="AN896" s="6">
        <v>893</v>
      </c>
      <c r="AO896" s="6">
        <f>[1]节奏总纲!BA896</f>
        <v>52.823250746632979</v>
      </c>
      <c r="AP896" s="6">
        <f>[1]节奏总纲!BB896</f>
        <v>54.333539336214869</v>
      </c>
      <c r="AQ896" s="6">
        <f>[1]节奏总纲!BC896</f>
        <v>56.291610505937761</v>
      </c>
      <c r="AR896" s="6">
        <f>[1]节奏总纲!BD896</f>
        <v>59.0639705331605</v>
      </c>
      <c r="AS896" s="6">
        <f>[1]节奏总纲!BE896</f>
        <v>63.785781112051104</v>
      </c>
    </row>
    <row r="897" spans="17:45" x14ac:dyDescent="0.2">
      <c r="Q897" s="6">
        <v>894</v>
      </c>
      <c r="R897" s="6">
        <f>[1]节奏总纲!AD897</f>
        <v>98.055581613929888</v>
      </c>
      <c r="S897" s="6">
        <f>[1]节奏总纲!AE897</f>
        <v>100.29197989861828</v>
      </c>
      <c r="T897" s="6">
        <f>[1]节奏总纲!AF897</f>
        <v>103.50849685642392</v>
      </c>
      <c r="U897" s="6">
        <f>[1]节奏总纲!AG897</f>
        <v>108.37095229257356</v>
      </c>
      <c r="V897" s="6">
        <f>[1]节奏总纲!AH897</f>
        <v>117.33199819357036</v>
      </c>
      <c r="AN897" s="6">
        <v>894</v>
      </c>
      <c r="AO897" s="6">
        <f>[1]节奏总纲!BA897</f>
        <v>52.831232082951395</v>
      </c>
      <c r="AP897" s="6">
        <f>[1]节奏总纲!BB897</f>
        <v>54.340980835363879</v>
      </c>
      <c r="AQ897" s="6">
        <f>[1]节奏总纲!BC897</f>
        <v>56.299013089065468</v>
      </c>
      <c r="AR897" s="6">
        <f>[1]节奏总纲!BD897</f>
        <v>59.071129458337097</v>
      </c>
      <c r="AS897" s="6">
        <f>[1]节奏总纲!BE897</f>
        <v>63.793762150989259</v>
      </c>
    </row>
    <row r="898" spans="17:45" x14ac:dyDescent="0.2">
      <c r="Q898" s="6">
        <v>895</v>
      </c>
      <c r="R898" s="6">
        <f>[1]节奏总纲!AD898</f>
        <v>98.071211008105138</v>
      </c>
      <c r="S898" s="6">
        <f>[1]节奏总纲!AE898</f>
        <v>100.30766180778681</v>
      </c>
      <c r="T898" s="6">
        <f>[1]节奏总纲!AF898</f>
        <v>103.52414449093669</v>
      </c>
      <c r="U898" s="6">
        <f>[1]节奏总纲!AG898</f>
        <v>108.38758647043389</v>
      </c>
      <c r="V898" s="6">
        <f>[1]节奏总纲!AH898</f>
        <v>117.34786147326619</v>
      </c>
      <c r="AN898" s="6">
        <v>895</v>
      </c>
      <c r="AO898" s="6">
        <f>[1]节奏总纲!BA898</f>
        <v>52.839213419269818</v>
      </c>
      <c r="AP898" s="6">
        <f>[1]节奏总纲!BB898</f>
        <v>54.348422334512883</v>
      </c>
      <c r="AQ898" s="6">
        <f>[1]节奏总纲!BC898</f>
        <v>56.306415672193168</v>
      </c>
      <c r="AR898" s="6">
        <f>[1]节奏总纲!BD898</f>
        <v>59.078288383513687</v>
      </c>
      <c r="AS898" s="6">
        <f>[1]节奏总纲!BE898</f>
        <v>63.801743189927414</v>
      </c>
    </row>
    <row r="899" spans="17:45" x14ac:dyDescent="0.2">
      <c r="Q899" s="6">
        <v>896</v>
      </c>
      <c r="R899" s="6">
        <f>[1]节奏总纲!AD899</f>
        <v>98.086840402280373</v>
      </c>
      <c r="S899" s="6">
        <f>[1]节奏总纲!AE899</f>
        <v>100.32334371695536</v>
      </c>
      <c r="T899" s="6">
        <f>[1]节奏总纲!AF899</f>
        <v>103.53979212544947</v>
      </c>
      <c r="U899" s="6">
        <f>[1]节奏总纲!AG899</f>
        <v>108.40422064829421</v>
      </c>
      <c r="V899" s="6">
        <f>[1]节奏总纲!AH899</f>
        <v>117.36372475296204</v>
      </c>
      <c r="AN899" s="6">
        <v>896</v>
      </c>
      <c r="AO899" s="6">
        <f>[1]节奏总纲!BA899</f>
        <v>52.847194755588234</v>
      </c>
      <c r="AP899" s="6">
        <f>[1]节奏总纲!BB899</f>
        <v>54.355863833661893</v>
      </c>
      <c r="AQ899" s="6">
        <f>[1]节奏总纲!BC899</f>
        <v>56.313818255320875</v>
      </c>
      <c r="AR899" s="6">
        <f>[1]节奏总纲!BD899</f>
        <v>59.085447308690277</v>
      </c>
      <c r="AS899" s="6">
        <f>[1]节奏总纲!BE899</f>
        <v>63.809724228865569</v>
      </c>
    </row>
    <row r="900" spans="17:45" x14ac:dyDescent="0.2">
      <c r="Q900" s="6">
        <v>897</v>
      </c>
      <c r="R900" s="6">
        <f>[1]节奏总纲!AD900</f>
        <v>98.102469796455622</v>
      </c>
      <c r="S900" s="6">
        <f>[1]节奏总纲!AE900</f>
        <v>100.33902562612391</v>
      </c>
      <c r="T900" s="6">
        <f>[1]节奏总纲!AF900</f>
        <v>103.55543975996224</v>
      </c>
      <c r="U900" s="6">
        <f>[1]节奏总纲!AG900</f>
        <v>108.42085482615454</v>
      </c>
      <c r="V900" s="6">
        <f>[1]节奏总纲!AH900</f>
        <v>117.37958803265788</v>
      </c>
      <c r="AN900" s="6">
        <v>897</v>
      </c>
      <c r="AO900" s="6">
        <f>[1]节奏总纲!BA900</f>
        <v>52.855176091906657</v>
      </c>
      <c r="AP900" s="6">
        <f>[1]节奏总纲!BB900</f>
        <v>54.363305332810903</v>
      </c>
      <c r="AQ900" s="6">
        <f>[1]节奏总纲!BC900</f>
        <v>56.321220838448575</v>
      </c>
      <c r="AR900" s="6">
        <f>[1]节奏总纲!BD900</f>
        <v>59.092606233866874</v>
      </c>
      <c r="AS900" s="6">
        <f>[1]节奏总纲!BE900</f>
        <v>63.817705267803724</v>
      </c>
    </row>
    <row r="901" spans="17:45" x14ac:dyDescent="0.2">
      <c r="Q901" s="6">
        <v>898</v>
      </c>
      <c r="R901" s="6">
        <f>[1]节奏总纲!AD901</f>
        <v>98.118099190630872</v>
      </c>
      <c r="S901" s="6">
        <f>[1]节奏总纲!AE901</f>
        <v>100.35470753529246</v>
      </c>
      <c r="T901" s="6">
        <f>[1]节奏总纲!AF901</f>
        <v>103.57108739447501</v>
      </c>
      <c r="U901" s="6">
        <f>[1]节奏总纲!AG901</f>
        <v>108.43748900401486</v>
      </c>
      <c r="V901" s="6">
        <f>[1]节奏总纲!AH901</f>
        <v>117.39545131235373</v>
      </c>
      <c r="AN901" s="6">
        <v>898</v>
      </c>
      <c r="AO901" s="6">
        <f>[1]节奏总纲!BA901</f>
        <v>52.863157428225072</v>
      </c>
      <c r="AP901" s="6">
        <f>[1]节奏总纲!BB901</f>
        <v>54.370746831959906</v>
      </c>
      <c r="AQ901" s="6">
        <f>[1]节奏总纲!BC901</f>
        <v>56.328623421576282</v>
      </c>
      <c r="AR901" s="6">
        <f>[1]节奏总纲!BD901</f>
        <v>59.099765159043464</v>
      </c>
      <c r="AS901" s="6">
        <f>[1]节奏总纲!BE901</f>
        <v>63.825686306741879</v>
      </c>
    </row>
    <row r="902" spans="17:45" x14ac:dyDescent="0.2">
      <c r="Q902" s="6">
        <v>899</v>
      </c>
      <c r="R902" s="6">
        <f>[1]节奏总纲!AD902</f>
        <v>98.133728584806107</v>
      </c>
      <c r="S902" s="6">
        <f>[1]节奏总纲!AE902</f>
        <v>100.37038944446101</v>
      </c>
      <c r="T902" s="6">
        <f>[1]节奏总纲!AF902</f>
        <v>103.58673502898779</v>
      </c>
      <c r="U902" s="6">
        <f>[1]节奏总纲!AG902</f>
        <v>108.45412318187519</v>
      </c>
      <c r="V902" s="6">
        <f>[1]节奏总纲!AH902</f>
        <v>117.41131459204956</v>
      </c>
      <c r="AN902" s="6">
        <v>899</v>
      </c>
      <c r="AO902" s="6">
        <f>[1]节奏总纲!BA902</f>
        <v>52.871138764543488</v>
      </c>
      <c r="AP902" s="6">
        <f>[1]节奏总纲!BB902</f>
        <v>54.378188331108916</v>
      </c>
      <c r="AQ902" s="6">
        <f>[1]节奏总纲!BC902</f>
        <v>56.336026004703982</v>
      </c>
      <c r="AR902" s="6">
        <f>[1]节奏总纲!BD902</f>
        <v>59.106924084220061</v>
      </c>
      <c r="AS902" s="6">
        <f>[1]节奏总纲!BE902</f>
        <v>63.833667345680034</v>
      </c>
    </row>
    <row r="903" spans="17:45" x14ac:dyDescent="0.2">
      <c r="Q903" s="6">
        <v>900</v>
      </c>
      <c r="R903" s="6">
        <f>[1]节奏总纲!AD903</f>
        <v>98.149357978981357</v>
      </c>
      <c r="S903" s="6">
        <f>[1]节奏总纲!AE903</f>
        <v>100.38607135362956</v>
      </c>
      <c r="T903" s="6">
        <f>[1]节奏总纲!AF903</f>
        <v>103.60238266350056</v>
      </c>
      <c r="U903" s="6">
        <f>[1]节奏总纲!AG903</f>
        <v>108.47075735973553</v>
      </c>
      <c r="V903" s="6">
        <f>[1]节奏总纲!AH903</f>
        <v>117.4271778717454</v>
      </c>
      <c r="AN903" s="6">
        <v>900</v>
      </c>
      <c r="AO903" s="6">
        <f>[1]节奏总纲!BA903</f>
        <v>52.879120100861911</v>
      </c>
      <c r="AP903" s="6">
        <f>[1]节奏总纲!BB903</f>
        <v>54.385629830257926</v>
      </c>
      <c r="AQ903" s="6">
        <f>[1]节奏总纲!BC903</f>
        <v>56.343428587831681</v>
      </c>
      <c r="AR903" s="6">
        <f>[1]节奏总纲!BD903</f>
        <v>59.114083009396651</v>
      </c>
      <c r="AS903" s="6">
        <f>[1]节奏总纲!BE903</f>
        <v>63.841648384618189</v>
      </c>
    </row>
    <row r="904" spans="17:45" x14ac:dyDescent="0.2">
      <c r="Q904" s="6">
        <v>901</v>
      </c>
      <c r="R904" s="6">
        <f>[1]节奏总纲!AD904</f>
        <v>98.164987373156592</v>
      </c>
      <c r="S904" s="6">
        <f>[1]节奏总纲!AE904</f>
        <v>100.40175326279811</v>
      </c>
      <c r="T904" s="6">
        <f>[1]节奏总纲!AF904</f>
        <v>103.61803029801334</v>
      </c>
      <c r="U904" s="6">
        <f>[1]节奏总纲!AG904</f>
        <v>108.48739153759585</v>
      </c>
      <c r="V904" s="6">
        <f>[1]节奏总纲!AH904</f>
        <v>117.44304115144125</v>
      </c>
      <c r="AN904" s="6">
        <v>901</v>
      </c>
      <c r="AO904" s="6">
        <f>[1]节奏总纲!BA904</f>
        <v>52.887101437180327</v>
      </c>
      <c r="AP904" s="6">
        <f>[1]节奏总纲!BB904</f>
        <v>54.393071329406929</v>
      </c>
      <c r="AQ904" s="6">
        <f>[1]节奏总纲!BC904</f>
        <v>56.350831170959388</v>
      </c>
      <c r="AR904" s="6">
        <f>[1]节奏总纲!BD904</f>
        <v>59.121241934573241</v>
      </c>
      <c r="AS904" s="6">
        <f>[1]节奏总纲!BE904</f>
        <v>63.849629423556344</v>
      </c>
    </row>
    <row r="905" spans="17:45" x14ac:dyDescent="0.2">
      <c r="Q905" s="6">
        <v>902</v>
      </c>
      <c r="R905" s="6">
        <f>[1]节奏总纲!AD905</f>
        <v>98.180616767331841</v>
      </c>
      <c r="S905" s="6">
        <f>[1]节奏总纲!AE905</f>
        <v>100.41743517196666</v>
      </c>
      <c r="T905" s="6">
        <f>[1]节奏总纲!AF905</f>
        <v>103.63367793252611</v>
      </c>
      <c r="U905" s="6">
        <f>[1]节奏总纲!AG905</f>
        <v>108.50402571545618</v>
      </c>
      <c r="V905" s="6">
        <f>[1]节奏总纲!AH905</f>
        <v>117.45890443113709</v>
      </c>
      <c r="AN905" s="6">
        <v>902</v>
      </c>
      <c r="AO905" s="6">
        <f>[1]节奏总纲!BA905</f>
        <v>52.89508277349875</v>
      </c>
      <c r="AP905" s="6">
        <f>[1]节奏总纲!BB905</f>
        <v>54.400512828555939</v>
      </c>
      <c r="AQ905" s="6">
        <f>[1]节奏总纲!BC905</f>
        <v>56.358233754087088</v>
      </c>
      <c r="AR905" s="6">
        <f>[1]节奏总纲!BD905</f>
        <v>59.128400859749839</v>
      </c>
      <c r="AS905" s="6">
        <f>[1]节奏总纲!BE905</f>
        <v>63.857610462494499</v>
      </c>
    </row>
    <row r="906" spans="17:45" x14ac:dyDescent="0.2">
      <c r="Q906" s="6">
        <v>903</v>
      </c>
      <c r="R906" s="6">
        <f>[1]节奏总纲!AD906</f>
        <v>98.196246161507077</v>
      </c>
      <c r="S906" s="6">
        <f>[1]节奏总纲!AE906</f>
        <v>100.43311708113521</v>
      </c>
      <c r="T906" s="6">
        <f>[1]节奏总纲!AF906</f>
        <v>103.64932556703889</v>
      </c>
      <c r="U906" s="6">
        <f>[1]节奏总纲!AG906</f>
        <v>108.52065989331651</v>
      </c>
      <c r="V906" s="6">
        <f>[1]节奏总纲!AH906</f>
        <v>117.47476771083292</v>
      </c>
      <c r="AN906" s="6">
        <v>903</v>
      </c>
      <c r="AO906" s="6">
        <f>[1]节奏总纲!BA906</f>
        <v>52.903064109817166</v>
      </c>
      <c r="AP906" s="6">
        <f>[1]节奏总纲!BB906</f>
        <v>54.40795432770495</v>
      </c>
      <c r="AQ906" s="6">
        <f>[1]节奏总纲!BC906</f>
        <v>56.365636337214795</v>
      </c>
      <c r="AR906" s="6">
        <f>[1]节奏总纲!BD906</f>
        <v>59.135559784926429</v>
      </c>
      <c r="AS906" s="6">
        <f>[1]节奏总纲!BE906</f>
        <v>63.865591501432654</v>
      </c>
    </row>
    <row r="907" spans="17:45" x14ac:dyDescent="0.2">
      <c r="Q907" s="6">
        <v>904</v>
      </c>
      <c r="R907" s="6">
        <f>[1]节奏总纲!AD907</f>
        <v>98.211875555682326</v>
      </c>
      <c r="S907" s="6">
        <f>[1]节奏总纲!AE907</f>
        <v>100.44879899030376</v>
      </c>
      <c r="T907" s="6">
        <f>[1]节奏总纲!AF907</f>
        <v>103.66497320155166</v>
      </c>
      <c r="U907" s="6">
        <f>[1]节奏总纲!AG907</f>
        <v>108.53729407117683</v>
      </c>
      <c r="V907" s="6">
        <f>[1]节奏总纲!AH907</f>
        <v>117.49063099052877</v>
      </c>
      <c r="AN907" s="6">
        <v>904</v>
      </c>
      <c r="AO907" s="6">
        <f>[1]节奏总纲!BA907</f>
        <v>52.911045446135589</v>
      </c>
      <c r="AP907" s="6">
        <f>[1]节奏总纲!BB907</f>
        <v>54.415395826853953</v>
      </c>
      <c r="AQ907" s="6">
        <f>[1]节奏总纲!BC907</f>
        <v>56.373038920342495</v>
      </c>
      <c r="AR907" s="6">
        <f>[1]节奏总纲!BD907</f>
        <v>59.142718710103026</v>
      </c>
      <c r="AS907" s="6">
        <f>[1]节奏总纲!BE907</f>
        <v>63.873572540370809</v>
      </c>
    </row>
    <row r="908" spans="17:45" x14ac:dyDescent="0.2">
      <c r="Q908" s="6">
        <v>905</v>
      </c>
      <c r="R908" s="6">
        <f>[1]节奏总纲!AD908</f>
        <v>98.227504949857575</v>
      </c>
      <c r="S908" s="6">
        <f>[1]节奏总纲!AE908</f>
        <v>100.46448089947231</v>
      </c>
      <c r="T908" s="6">
        <f>[1]节奏总纲!AF908</f>
        <v>103.68062083606443</v>
      </c>
      <c r="U908" s="6">
        <f>[1]节奏总纲!AG908</f>
        <v>108.55392824903716</v>
      </c>
      <c r="V908" s="6">
        <f>[1]节奏总纲!AH908</f>
        <v>117.50649427022461</v>
      </c>
      <c r="AN908" s="6">
        <v>905</v>
      </c>
      <c r="AO908" s="6">
        <f>[1]节奏总纲!BA908</f>
        <v>52.919026782454004</v>
      </c>
      <c r="AP908" s="6">
        <f>[1]节奏总纲!BB908</f>
        <v>54.422837326002963</v>
      </c>
      <c r="AQ908" s="6">
        <f>[1]节奏总纲!BC908</f>
        <v>56.380441503470195</v>
      </c>
      <c r="AR908" s="6">
        <f>[1]节奏总纲!BD908</f>
        <v>59.149877635279616</v>
      </c>
      <c r="AS908" s="6">
        <f>[1]节奏总纲!BE908</f>
        <v>63.881553579308964</v>
      </c>
    </row>
    <row r="909" spans="17:45" x14ac:dyDescent="0.2">
      <c r="Q909" s="6">
        <v>906</v>
      </c>
      <c r="R909" s="6">
        <f>[1]节奏总纲!AD909</f>
        <v>98.243134344032811</v>
      </c>
      <c r="S909" s="6">
        <f>[1]节奏总纲!AE909</f>
        <v>100.48016280864084</v>
      </c>
      <c r="T909" s="6">
        <f>[1]节奏总纲!AF909</f>
        <v>103.69626847057721</v>
      </c>
      <c r="U909" s="6">
        <f>[1]节奏总纲!AG909</f>
        <v>108.57056242689748</v>
      </c>
      <c r="V909" s="6">
        <f>[1]节奏总纲!AH909</f>
        <v>117.52235754992044</v>
      </c>
      <c r="AN909" s="6">
        <v>906</v>
      </c>
      <c r="AO909" s="6">
        <f>[1]节奏总纲!BA909</f>
        <v>52.927008118772427</v>
      </c>
      <c r="AP909" s="6">
        <f>[1]节奏总纲!BB909</f>
        <v>54.430278825151973</v>
      </c>
      <c r="AQ909" s="6">
        <f>[1]节奏总纲!BC909</f>
        <v>56.387844086597902</v>
      </c>
      <c r="AR909" s="6">
        <f>[1]节奏总纲!BD909</f>
        <v>59.157036560456206</v>
      </c>
      <c r="AS909" s="6">
        <f>[1]节奏总纲!BE909</f>
        <v>63.889534618247119</v>
      </c>
    </row>
    <row r="910" spans="17:45" x14ac:dyDescent="0.2">
      <c r="Q910" s="6">
        <v>907</v>
      </c>
      <c r="R910" s="6">
        <f>[1]节奏总纲!AD910</f>
        <v>98.25876373820806</v>
      </c>
      <c r="S910" s="6">
        <f>[1]节奏总纲!AE910</f>
        <v>100.49584471780939</v>
      </c>
      <c r="T910" s="6">
        <f>[1]节奏总纲!AF910</f>
        <v>103.71191610508998</v>
      </c>
      <c r="U910" s="6">
        <f>[1]节奏总纲!AG910</f>
        <v>108.58719660475781</v>
      </c>
      <c r="V910" s="6">
        <f>[1]节奏总纲!AH910</f>
        <v>117.53822082961629</v>
      </c>
      <c r="AN910" s="6">
        <v>907</v>
      </c>
      <c r="AO910" s="6">
        <f>[1]节奏总纲!BA910</f>
        <v>52.934989455090843</v>
      </c>
      <c r="AP910" s="6">
        <f>[1]节奏总纲!BB910</f>
        <v>54.437720324300976</v>
      </c>
      <c r="AQ910" s="6">
        <f>[1]节奏总纲!BC910</f>
        <v>56.395246669725601</v>
      </c>
      <c r="AR910" s="6">
        <f>[1]节奏总纲!BD910</f>
        <v>59.164195485632803</v>
      </c>
      <c r="AS910" s="6">
        <f>[1]节奏总纲!BE910</f>
        <v>63.897515657185274</v>
      </c>
    </row>
    <row r="911" spans="17:45" x14ac:dyDescent="0.2">
      <c r="Q911" s="6">
        <v>908</v>
      </c>
      <c r="R911" s="6">
        <f>[1]节奏总纲!AD911</f>
        <v>98.274393132383295</v>
      </c>
      <c r="S911" s="6">
        <f>[1]节奏总纲!AE911</f>
        <v>100.51152662697794</v>
      </c>
      <c r="T911" s="6">
        <f>[1]节奏总纲!AF911</f>
        <v>103.72756373960276</v>
      </c>
      <c r="U911" s="6">
        <f>[1]节奏总纲!AG911</f>
        <v>108.60383078261813</v>
      </c>
      <c r="V911" s="6">
        <f>[1]节奏总纲!AH911</f>
        <v>117.55408410931213</v>
      </c>
      <c r="AN911" s="6">
        <v>908</v>
      </c>
      <c r="AO911" s="6">
        <f>[1]节奏总纲!BA911</f>
        <v>52.942970791409266</v>
      </c>
      <c r="AP911" s="6">
        <f>[1]节奏总纲!BB911</f>
        <v>54.445161823449986</v>
      </c>
      <c r="AQ911" s="6">
        <f>[1]节奏总纲!BC911</f>
        <v>56.402649252853308</v>
      </c>
      <c r="AR911" s="6">
        <f>[1]节奏总纲!BD911</f>
        <v>59.171354410809393</v>
      </c>
      <c r="AS911" s="6">
        <f>[1]节奏总纲!BE911</f>
        <v>63.905496696123429</v>
      </c>
    </row>
    <row r="912" spans="17:45" x14ac:dyDescent="0.2">
      <c r="Q912" s="6">
        <v>909</v>
      </c>
      <c r="R912" s="6">
        <f>[1]节奏总纲!AD912</f>
        <v>98.290022526558545</v>
      </c>
      <c r="S912" s="6">
        <f>[1]节奏总纲!AE912</f>
        <v>100.52720853614649</v>
      </c>
      <c r="T912" s="6">
        <f>[1]节奏总纲!AF912</f>
        <v>103.74321137411553</v>
      </c>
      <c r="U912" s="6">
        <f>[1]节奏总纲!AG912</f>
        <v>108.62046496047846</v>
      </c>
      <c r="V912" s="6">
        <f>[1]节奏总纲!AH912</f>
        <v>117.56994738900798</v>
      </c>
      <c r="AN912" s="6">
        <v>909</v>
      </c>
      <c r="AO912" s="6">
        <f>[1]节奏总纲!BA912</f>
        <v>52.950952127727682</v>
      </c>
      <c r="AP912" s="6">
        <f>[1]节奏总纲!BB912</f>
        <v>54.452603322598996</v>
      </c>
      <c r="AQ912" s="6">
        <f>[1]节奏总纲!BC912</f>
        <v>56.410051835981008</v>
      </c>
      <c r="AR912" s="6">
        <f>[1]节奏总纲!BD912</f>
        <v>59.178513335985983</v>
      </c>
      <c r="AS912" s="6">
        <f>[1]节奏总纲!BE912</f>
        <v>63.913477735061583</v>
      </c>
    </row>
    <row r="913" spans="17:45" x14ac:dyDescent="0.2">
      <c r="Q913" s="6">
        <v>910</v>
      </c>
      <c r="R913" s="6">
        <f>[1]节奏总纲!AD913</f>
        <v>98.305651920733794</v>
      </c>
      <c r="S913" s="6">
        <f>[1]节奏总纲!AE913</f>
        <v>100.54289044531504</v>
      </c>
      <c r="T913" s="6">
        <f>[1]节奏总纲!AF913</f>
        <v>103.75885900862831</v>
      </c>
      <c r="U913" s="6">
        <f>[1]节奏总纲!AG913</f>
        <v>108.63709913833878</v>
      </c>
      <c r="V913" s="6">
        <f>[1]节奏总纲!AH913</f>
        <v>117.58581066870381</v>
      </c>
      <c r="AN913" s="6">
        <v>910</v>
      </c>
      <c r="AO913" s="6">
        <f>[1]节奏总纲!BA913</f>
        <v>52.958933464046098</v>
      </c>
      <c r="AP913" s="6">
        <f>[1]节奏总纲!BB913</f>
        <v>54.460044821747999</v>
      </c>
      <c r="AQ913" s="6">
        <f>[1]节奏总纲!BC913</f>
        <v>56.417454419108715</v>
      </c>
      <c r="AR913" s="6">
        <f>[1]节奏总纲!BD913</f>
        <v>59.18567226116258</v>
      </c>
      <c r="AS913" s="6">
        <f>[1]节奏总纲!BE913</f>
        <v>63.921458773999738</v>
      </c>
    </row>
    <row r="914" spans="17:45" x14ac:dyDescent="0.2">
      <c r="Q914" s="6">
        <v>911</v>
      </c>
      <c r="R914" s="6">
        <f>[1]节奏总纲!AD914</f>
        <v>98.321281314909029</v>
      </c>
      <c r="S914" s="6">
        <f>[1]节奏总纲!AE914</f>
        <v>100.55857235448359</v>
      </c>
      <c r="T914" s="6">
        <f>[1]节奏总纲!AF914</f>
        <v>103.77450664314108</v>
      </c>
      <c r="U914" s="6">
        <f>[1]节奏总纲!AG914</f>
        <v>108.65373331619912</v>
      </c>
      <c r="V914" s="6">
        <f>[1]节奏总纲!AH914</f>
        <v>117.60167394839965</v>
      </c>
      <c r="AN914" s="6">
        <v>911</v>
      </c>
      <c r="AO914" s="6">
        <f>[1]节奏总纲!BA914</f>
        <v>52.96691480036452</v>
      </c>
      <c r="AP914" s="6">
        <f>[1]节奏总纲!BB914</f>
        <v>54.467486320897009</v>
      </c>
      <c r="AQ914" s="6">
        <f>[1]节奏总纲!BC914</f>
        <v>56.424857002236415</v>
      </c>
      <c r="AR914" s="6">
        <f>[1]节奏总纲!BD914</f>
        <v>59.19283118633917</v>
      </c>
      <c r="AS914" s="6">
        <f>[1]节奏总纲!BE914</f>
        <v>63.929439812937893</v>
      </c>
    </row>
    <row r="915" spans="17:45" x14ac:dyDescent="0.2">
      <c r="Q915" s="6">
        <v>912</v>
      </c>
      <c r="R915" s="6">
        <f>[1]节奏总纲!AD915</f>
        <v>98.336910709084279</v>
      </c>
      <c r="S915" s="6">
        <f>[1]节奏总纲!AE915</f>
        <v>100.57425426365214</v>
      </c>
      <c r="T915" s="6">
        <f>[1]节奏总纲!AF915</f>
        <v>103.79015427765385</v>
      </c>
      <c r="U915" s="6">
        <f>[1]节奏总纲!AG915</f>
        <v>108.67036749405945</v>
      </c>
      <c r="V915" s="6">
        <f>[1]节奏总纲!AH915</f>
        <v>117.6175372280955</v>
      </c>
      <c r="AN915" s="6">
        <v>912</v>
      </c>
      <c r="AO915" s="6">
        <f>[1]节奏总纲!BA915</f>
        <v>52.974896136682936</v>
      </c>
      <c r="AP915" s="6">
        <f>[1]节奏总纲!BB915</f>
        <v>54.47492782004602</v>
      </c>
      <c r="AQ915" s="6">
        <f>[1]节奏总纲!BC915</f>
        <v>56.432259585364115</v>
      </c>
      <c r="AR915" s="6">
        <f>[1]节奏总纲!BD915</f>
        <v>59.199990111515767</v>
      </c>
      <c r="AS915" s="6">
        <f>[1]节奏总纲!BE915</f>
        <v>63.937420851876048</v>
      </c>
    </row>
    <row r="916" spans="17:45" x14ac:dyDescent="0.2">
      <c r="Q916" s="6">
        <v>913</v>
      </c>
      <c r="R916" s="6">
        <f>[1]节奏总纲!AD916</f>
        <v>98.352540103259514</v>
      </c>
      <c r="S916" s="6">
        <f>[1]节奏总纲!AE916</f>
        <v>100.58993617282069</v>
      </c>
      <c r="T916" s="6">
        <f>[1]节奏总纲!AF916</f>
        <v>103.80580191216663</v>
      </c>
      <c r="U916" s="6">
        <f>[1]节奏总纲!AG916</f>
        <v>108.68700167191977</v>
      </c>
      <c r="V916" s="6">
        <f>[1]节奏总纲!AH916</f>
        <v>117.63340050779134</v>
      </c>
      <c r="AN916" s="6">
        <v>913</v>
      </c>
      <c r="AO916" s="6">
        <f>[1]节奏总纲!BA916</f>
        <v>52.982877473001359</v>
      </c>
      <c r="AP916" s="6">
        <f>[1]节奏总纲!BB916</f>
        <v>54.482369319195023</v>
      </c>
      <c r="AQ916" s="6">
        <f>[1]节奏总纲!BC916</f>
        <v>56.439662168491822</v>
      </c>
      <c r="AR916" s="6">
        <f>[1]节奏总纲!BD916</f>
        <v>59.207149036692357</v>
      </c>
      <c r="AS916" s="6">
        <f>[1]节奏总纲!BE916</f>
        <v>63.945401890814203</v>
      </c>
    </row>
    <row r="917" spans="17:45" x14ac:dyDescent="0.2">
      <c r="Q917" s="6">
        <v>914</v>
      </c>
      <c r="R917" s="6">
        <f>[1]节奏总纲!AD917</f>
        <v>98.368169497434764</v>
      </c>
      <c r="S917" s="6">
        <f>[1]节奏总纲!AE917</f>
        <v>100.60561808198923</v>
      </c>
      <c r="T917" s="6">
        <f>[1]节奏总纲!AF917</f>
        <v>103.8214495466794</v>
      </c>
      <c r="U917" s="6">
        <f>[1]节奏总纲!AG917</f>
        <v>108.7036358497801</v>
      </c>
      <c r="V917" s="6">
        <f>[1]节奏总纲!AH917</f>
        <v>117.64926378748717</v>
      </c>
      <c r="AN917" s="6">
        <v>914</v>
      </c>
      <c r="AO917" s="6">
        <f>[1]节奏总纲!BA917</f>
        <v>52.990858809319775</v>
      </c>
      <c r="AP917" s="6">
        <f>[1]节奏总纲!BB917</f>
        <v>54.489810818344033</v>
      </c>
      <c r="AQ917" s="6">
        <f>[1]节奏总纲!BC917</f>
        <v>56.447064751619521</v>
      </c>
      <c r="AR917" s="6">
        <f>[1]节奏总纲!BD917</f>
        <v>59.214307961868947</v>
      </c>
      <c r="AS917" s="6">
        <f>[1]节奏总纲!BE917</f>
        <v>63.953382929752358</v>
      </c>
    </row>
    <row r="918" spans="17:45" x14ac:dyDescent="0.2">
      <c r="Q918" s="6">
        <v>915</v>
      </c>
      <c r="R918" s="6">
        <f>[1]节奏总纲!AD918</f>
        <v>98.383798891609999</v>
      </c>
      <c r="S918" s="6">
        <f>[1]节奏总纲!AE918</f>
        <v>100.62129999115778</v>
      </c>
      <c r="T918" s="6">
        <f>[1]节奏总纲!AF918</f>
        <v>103.83709718119219</v>
      </c>
      <c r="U918" s="6">
        <f>[1]节奏总纲!AG918</f>
        <v>108.72027002764042</v>
      </c>
      <c r="V918" s="6">
        <f>[1]节奏总纲!AH918</f>
        <v>117.66512706718302</v>
      </c>
      <c r="AN918" s="6">
        <v>915</v>
      </c>
      <c r="AO918" s="6">
        <f>[1]节奏总纲!BA918</f>
        <v>52.998840145638198</v>
      </c>
      <c r="AP918" s="6">
        <f>[1]节奏总纲!BB918</f>
        <v>54.497252317493043</v>
      </c>
      <c r="AQ918" s="6">
        <f>[1]节奏总纲!BC918</f>
        <v>56.454467334747228</v>
      </c>
      <c r="AR918" s="6">
        <f>[1]节奏总纲!BD918</f>
        <v>59.221466887045544</v>
      </c>
      <c r="AS918" s="6">
        <f>[1]节奏总纲!BE918</f>
        <v>63.961363968690513</v>
      </c>
    </row>
    <row r="919" spans="17:45" x14ac:dyDescent="0.2">
      <c r="Q919" s="6">
        <v>916</v>
      </c>
      <c r="R919" s="6">
        <f>[1]节奏总纲!AD919</f>
        <v>98.399428285785248</v>
      </c>
      <c r="S919" s="6">
        <f>[1]节奏总纲!AE919</f>
        <v>100.63698190032633</v>
      </c>
      <c r="T919" s="6">
        <f>[1]节奏总纲!AF919</f>
        <v>103.85274481570497</v>
      </c>
      <c r="U919" s="6">
        <f>[1]节奏总纲!AG919</f>
        <v>108.73690420550075</v>
      </c>
      <c r="V919" s="6">
        <f>[1]节奏总纲!AH919</f>
        <v>117.68099034687886</v>
      </c>
      <c r="AN919" s="6">
        <v>916</v>
      </c>
      <c r="AO919" s="6">
        <f>[1]节奏总纲!BA919</f>
        <v>53.005891179302978</v>
      </c>
      <c r="AP919" s="6">
        <f>[1]节奏总纲!BB919</f>
        <v>54.504693816642046</v>
      </c>
      <c r="AQ919" s="6">
        <f>[1]节奏总纲!BC919</f>
        <v>56.461869917874928</v>
      </c>
      <c r="AR919" s="6">
        <f>[1]节奏总纲!BD919</f>
        <v>59.228625812222134</v>
      </c>
      <c r="AS919" s="6">
        <f>[1]节奏总纲!BE919</f>
        <v>63.969345007628668</v>
      </c>
    </row>
    <row r="920" spans="17:45" x14ac:dyDescent="0.2">
      <c r="Q920" s="6">
        <v>917</v>
      </c>
      <c r="R920" s="6">
        <f>[1]节奏总纲!AD920</f>
        <v>98.415057679960498</v>
      </c>
      <c r="S920" s="6">
        <f>[1]节奏总纲!AE920</f>
        <v>100.65266380949487</v>
      </c>
      <c r="T920" s="6">
        <f>[1]节奏总纲!AF920</f>
        <v>103.86839245021774</v>
      </c>
      <c r="U920" s="6">
        <f>[1]节奏总纲!AG920</f>
        <v>108.75353838336108</v>
      </c>
      <c r="V920" s="6">
        <f>[1]节奏总纲!AH920</f>
        <v>117.69685362657469</v>
      </c>
      <c r="AN920" s="6">
        <v>917</v>
      </c>
      <c r="AO920" s="6">
        <f>[1]节奏总纲!BA920</f>
        <v>53.012784033909675</v>
      </c>
      <c r="AP920" s="6">
        <f>[1]节奏总纲!BB920</f>
        <v>54.512135315791056</v>
      </c>
      <c r="AQ920" s="6">
        <f>[1]节奏总纲!BC920</f>
        <v>56.469272501002628</v>
      </c>
      <c r="AR920" s="6">
        <f>[1]节奏总纲!BD920</f>
        <v>59.235784737398731</v>
      </c>
      <c r="AS920" s="6">
        <f>[1]节奏总纲!BE920</f>
        <v>63.977326046566823</v>
      </c>
    </row>
    <row r="921" spans="17:45" x14ac:dyDescent="0.2">
      <c r="Q921" s="6">
        <v>918</v>
      </c>
      <c r="R921" s="6">
        <f>[1]节奏总纲!AD921</f>
        <v>98.430687074135733</v>
      </c>
      <c r="S921" s="6">
        <f>[1]节奏总纲!AE921</f>
        <v>100.66834571866342</v>
      </c>
      <c r="T921" s="6">
        <f>[1]节奏总纲!AF921</f>
        <v>103.88404008473051</v>
      </c>
      <c r="U921" s="6">
        <f>[1]节奏总纲!AG921</f>
        <v>108.7701725612214</v>
      </c>
      <c r="V921" s="6">
        <f>[1]节奏总纲!AH921</f>
        <v>117.71271690627054</v>
      </c>
      <c r="AN921" s="6">
        <v>918</v>
      </c>
      <c r="AO921" s="6">
        <f>[1]节奏总纲!BA921</f>
        <v>53.019676888516372</v>
      </c>
      <c r="AP921" s="6">
        <f>[1]节奏总纲!BB921</f>
        <v>54.519576814940059</v>
      </c>
      <c r="AQ921" s="6">
        <f>[1]节奏总纲!BC921</f>
        <v>56.476675084130335</v>
      </c>
      <c r="AR921" s="6">
        <f>[1]节奏总纲!BD921</f>
        <v>59.242943662575321</v>
      </c>
      <c r="AS921" s="6">
        <f>[1]节奏总纲!BE921</f>
        <v>63.985307085504978</v>
      </c>
    </row>
    <row r="922" spans="17:45" x14ac:dyDescent="0.2">
      <c r="Q922" s="6">
        <v>919</v>
      </c>
      <c r="R922" s="6">
        <f>[1]节奏总纲!AD922</f>
        <v>98.446316468310982</v>
      </c>
      <c r="S922" s="6">
        <f>[1]节奏总纲!AE922</f>
        <v>100.68402762783197</v>
      </c>
      <c r="T922" s="6">
        <f>[1]节奏总纲!AF922</f>
        <v>103.89968771924329</v>
      </c>
      <c r="U922" s="6">
        <f>[1]节奏总纲!AG922</f>
        <v>108.78680673908173</v>
      </c>
      <c r="V922" s="6">
        <f>[1]节奏总纲!AH922</f>
        <v>117.72858018596638</v>
      </c>
      <c r="AN922" s="6">
        <v>919</v>
      </c>
      <c r="AO922" s="6">
        <f>[1]节奏总纲!BA922</f>
        <v>53.026569743123069</v>
      </c>
      <c r="AP922" s="6">
        <f>[1]节奏总纲!BB922</f>
        <v>54.527018314089069</v>
      </c>
      <c r="AQ922" s="6">
        <f>[1]节奏总纲!BC922</f>
        <v>56.484077667258035</v>
      </c>
      <c r="AR922" s="6">
        <f>[1]节奏总纲!BD922</f>
        <v>59.250102587751911</v>
      </c>
      <c r="AS922" s="6">
        <f>[1]节奏总纲!BE922</f>
        <v>63.993288124443133</v>
      </c>
    </row>
    <row r="923" spans="17:45" x14ac:dyDescent="0.2">
      <c r="Q923" s="6">
        <v>920</v>
      </c>
      <c r="R923" s="6">
        <f>[1]节奏总纲!AD923</f>
        <v>98.461945862486218</v>
      </c>
      <c r="S923" s="6">
        <f>[1]节奏总纲!AE923</f>
        <v>100.69970953700052</v>
      </c>
      <c r="T923" s="6">
        <f>[1]节奏总纲!AF923</f>
        <v>103.91533535375606</v>
      </c>
      <c r="U923" s="6">
        <f>[1]节奏总纲!AG923</f>
        <v>108.80344091694205</v>
      </c>
      <c r="V923" s="6">
        <f>[1]节奏总纲!AH923</f>
        <v>117.74444346566223</v>
      </c>
      <c r="AN923" s="6">
        <v>920</v>
      </c>
      <c r="AO923" s="6">
        <f>[1]节奏总纲!BA923</f>
        <v>53.033462597729766</v>
      </c>
      <c r="AP923" s="6">
        <f>[1]节奏总纲!BB923</f>
        <v>54.53445981323808</v>
      </c>
      <c r="AQ923" s="6">
        <f>[1]节奏总纲!BC923</f>
        <v>56.491480250385742</v>
      </c>
      <c r="AR923" s="6">
        <f>[1]节奏总纲!BD923</f>
        <v>59.257261512928508</v>
      </c>
      <c r="AS923" s="6">
        <f>[1]节奏总纲!BE923</f>
        <v>64.001096788737044</v>
      </c>
    </row>
    <row r="924" spans="17:45" x14ac:dyDescent="0.2">
      <c r="Q924" s="6">
        <v>921</v>
      </c>
      <c r="R924" s="6">
        <f>[1]节奏总纲!AD924</f>
        <v>98.477575256661467</v>
      </c>
      <c r="S924" s="6">
        <f>[1]节奏总纲!AE924</f>
        <v>100.71539144616906</v>
      </c>
      <c r="T924" s="6">
        <f>[1]节奏总纲!AF924</f>
        <v>103.93098298826884</v>
      </c>
      <c r="U924" s="6">
        <f>[1]节奏总纲!AG924</f>
        <v>108.82007509480238</v>
      </c>
      <c r="V924" s="6">
        <f>[1]节奏总纲!AH924</f>
        <v>117.76030674535806</v>
      </c>
      <c r="AN924" s="6">
        <v>921</v>
      </c>
      <c r="AO924" s="6">
        <f>[1]节奏总纲!BA924</f>
        <v>53.040355452336463</v>
      </c>
      <c r="AP924" s="6">
        <f>[1]节奏总纲!BB924</f>
        <v>54.541901312387083</v>
      </c>
      <c r="AQ924" s="6">
        <f>[1]节奏总纲!BC924</f>
        <v>56.498882833513441</v>
      </c>
      <c r="AR924" s="6">
        <f>[1]节奏总纲!BD924</f>
        <v>59.264420438105098</v>
      </c>
      <c r="AS924" s="6">
        <f>[1]节奏总纲!BE924</f>
        <v>64.007993862625483</v>
      </c>
    </row>
    <row r="925" spans="17:45" x14ac:dyDescent="0.2">
      <c r="Q925" s="6">
        <v>922</v>
      </c>
      <c r="R925" s="6">
        <f>[1]节奏总纲!AD925</f>
        <v>98.493204650836702</v>
      </c>
      <c r="S925" s="6">
        <f>[1]节奏总纲!AE925</f>
        <v>100.73107335533761</v>
      </c>
      <c r="T925" s="6">
        <f>[1]节奏总纲!AF925</f>
        <v>103.94663062278161</v>
      </c>
      <c r="U925" s="6">
        <f>[1]节奏总纲!AG925</f>
        <v>108.8367092726627</v>
      </c>
      <c r="V925" s="6">
        <f>[1]节奏总纲!AH925</f>
        <v>117.7761700250539</v>
      </c>
      <c r="AN925" s="6">
        <v>922</v>
      </c>
      <c r="AO925" s="6">
        <f>[1]节奏总纲!BA925</f>
        <v>53.04724830694316</v>
      </c>
      <c r="AP925" s="6">
        <f>[1]节奏总纲!BB925</f>
        <v>54.549342811536093</v>
      </c>
      <c r="AQ925" s="6">
        <f>[1]节奏总纲!BC925</f>
        <v>56.506285416641148</v>
      </c>
      <c r="AR925" s="6">
        <f>[1]节奏总纲!BD925</f>
        <v>59.271579363281688</v>
      </c>
      <c r="AS925" s="6">
        <f>[1]节奏总纲!BE925</f>
        <v>64.014890936513922</v>
      </c>
    </row>
    <row r="926" spans="17:45" x14ac:dyDescent="0.2">
      <c r="Q926" s="6">
        <v>923</v>
      </c>
      <c r="R926" s="6">
        <f>[1]节奏总纲!AD926</f>
        <v>98.508834045011952</v>
      </c>
      <c r="S926" s="6">
        <f>[1]节奏总纲!AE926</f>
        <v>100.74675526450616</v>
      </c>
      <c r="T926" s="6">
        <f>[1]节奏总纲!AF926</f>
        <v>103.96227825729439</v>
      </c>
      <c r="U926" s="6">
        <f>[1]节奏总纲!AG926</f>
        <v>108.85334345052304</v>
      </c>
      <c r="V926" s="6">
        <f>[1]节奏总纲!AH926</f>
        <v>117.79203330474975</v>
      </c>
      <c r="AN926" s="6">
        <v>923</v>
      </c>
      <c r="AO926" s="6">
        <f>[1]节奏总纲!BA926</f>
        <v>53.054141161549857</v>
      </c>
      <c r="AP926" s="6">
        <f>[1]节奏总纲!BB926</f>
        <v>54.556784310685103</v>
      </c>
      <c r="AQ926" s="6">
        <f>[1]节奏总纲!BC926</f>
        <v>56.513687999768848</v>
      </c>
      <c r="AR926" s="6">
        <f>[1]节奏总纲!BD926</f>
        <v>59.278738288458285</v>
      </c>
      <c r="AS926" s="6">
        <f>[1]节奏总纲!BE926</f>
        <v>64.021788010402361</v>
      </c>
    </row>
    <row r="927" spans="17:45" x14ac:dyDescent="0.2">
      <c r="Q927" s="6">
        <v>924</v>
      </c>
      <c r="R927" s="6">
        <f>[1]节奏总纲!AD927</f>
        <v>98.524463439187201</v>
      </c>
      <c r="S927" s="6">
        <f>[1]节奏总纲!AE927</f>
        <v>100.76243717367471</v>
      </c>
      <c r="T927" s="6">
        <f>[1]节奏总纲!AF927</f>
        <v>103.97792589180716</v>
      </c>
      <c r="U927" s="6">
        <f>[1]节奏总纲!AG927</f>
        <v>108.86997762838337</v>
      </c>
      <c r="V927" s="6">
        <f>[1]节奏总纲!AH927</f>
        <v>117.80789658444559</v>
      </c>
      <c r="AN927" s="6">
        <v>924</v>
      </c>
      <c r="AO927" s="6">
        <f>[1]节奏总纲!BA927</f>
        <v>53.061034016156555</v>
      </c>
      <c r="AP927" s="6">
        <f>[1]节奏总纲!BB927</f>
        <v>54.564225809834106</v>
      </c>
      <c r="AQ927" s="6">
        <f>[1]节奏总纲!BC927</f>
        <v>56.521090582896548</v>
      </c>
      <c r="AR927" s="6">
        <f>[1]节奏总纲!BD927</f>
        <v>59.285897213634875</v>
      </c>
      <c r="AS927" s="6">
        <f>[1]节奏总纲!BE927</f>
        <v>64.0286850842908</v>
      </c>
    </row>
    <row r="928" spans="17:45" x14ac:dyDescent="0.2">
      <c r="Q928" s="6">
        <v>925</v>
      </c>
      <c r="R928" s="6">
        <f>[1]节奏总纲!AD928</f>
        <v>98.540092833362436</v>
      </c>
      <c r="S928" s="6">
        <f>[1]节奏总纲!AE928</f>
        <v>100.77811908284326</v>
      </c>
      <c r="T928" s="6">
        <f>[1]节奏总纲!AF928</f>
        <v>103.99357352631993</v>
      </c>
      <c r="U928" s="6">
        <f>[1]节奏总纲!AG928</f>
        <v>108.88661180624369</v>
      </c>
      <c r="V928" s="6">
        <f>[1]节奏总纲!AH928</f>
        <v>117.82375986414142</v>
      </c>
      <c r="AN928" s="6">
        <v>925</v>
      </c>
      <c r="AO928" s="6">
        <f>[1]节奏总纲!BA928</f>
        <v>53.067926870763252</v>
      </c>
      <c r="AP928" s="6">
        <f>[1]节奏总纲!BB928</f>
        <v>54.571667308983116</v>
      </c>
      <c r="AQ928" s="6">
        <f>[1]节奏总纲!BC928</f>
        <v>56.528493166024255</v>
      </c>
      <c r="AR928" s="6">
        <f>[1]节奏总纲!BD928</f>
        <v>59.293056138811473</v>
      </c>
      <c r="AS928" s="6">
        <f>[1]节奏总纲!BE928</f>
        <v>64.035582158179238</v>
      </c>
    </row>
    <row r="929" spans="17:45" x14ac:dyDescent="0.2">
      <c r="Q929" s="6">
        <v>926</v>
      </c>
      <c r="R929" s="6">
        <f>[1]节奏总纲!AD929</f>
        <v>98.555722227537686</v>
      </c>
      <c r="S929" s="6">
        <f>[1]节奏总纲!AE929</f>
        <v>100.79380099201181</v>
      </c>
      <c r="T929" s="6">
        <f>[1]节奏总纲!AF929</f>
        <v>104.00869539673992</v>
      </c>
      <c r="U929" s="6">
        <f>[1]节奏总纲!AG929</f>
        <v>108.90324598410402</v>
      </c>
      <c r="V929" s="6">
        <f>[1]节奏总纲!AH929</f>
        <v>117.83962314383727</v>
      </c>
      <c r="AN929" s="6">
        <v>926</v>
      </c>
      <c r="AO929" s="6">
        <f>[1]节奏总纲!BA929</f>
        <v>53.074819725369949</v>
      </c>
      <c r="AP929" s="6">
        <f>[1]节奏总纲!BB929</f>
        <v>54.579108808132126</v>
      </c>
      <c r="AQ929" s="6">
        <f>[1]节奏总纲!BC929</f>
        <v>56.535895749151955</v>
      </c>
      <c r="AR929" s="6">
        <f>[1]节奏总纲!BD929</f>
        <v>59.300215063988063</v>
      </c>
      <c r="AS929" s="6">
        <f>[1]节奏总纲!BE929</f>
        <v>64.042479232067691</v>
      </c>
    </row>
    <row r="930" spans="17:45" x14ac:dyDescent="0.2">
      <c r="Q930" s="6">
        <v>927</v>
      </c>
      <c r="R930" s="6">
        <f>[1]节奏总纲!AD930</f>
        <v>98.571351621712921</v>
      </c>
      <c r="S930" s="6">
        <f>[1]节奏总纲!AE930</f>
        <v>100.80948290118035</v>
      </c>
      <c r="T930" s="6">
        <f>[1]节奏总纲!AF930</f>
        <v>104.02345084809778</v>
      </c>
      <c r="U930" s="6">
        <f>[1]节奏总纲!AG930</f>
        <v>108.91988016196434</v>
      </c>
      <c r="V930" s="6">
        <f>[1]节奏总纲!AH930</f>
        <v>117.85548642353311</v>
      </c>
      <c r="AN930" s="6">
        <v>927</v>
      </c>
      <c r="AO930" s="6">
        <f>[1]节奏总纲!BA930</f>
        <v>53.081712579976653</v>
      </c>
      <c r="AP930" s="6">
        <f>[1]节奏总纲!BB930</f>
        <v>54.586550307281129</v>
      </c>
      <c r="AQ930" s="6">
        <f>[1]节奏总纲!BC930</f>
        <v>56.543298332279662</v>
      </c>
      <c r="AR930" s="6">
        <f>[1]节奏总纲!BD930</f>
        <v>59.307373989164653</v>
      </c>
      <c r="AS930" s="6">
        <f>[1]节奏总纲!BE930</f>
        <v>64.04937630595613</v>
      </c>
    </row>
    <row r="931" spans="17:45" x14ac:dyDescent="0.2">
      <c r="Q931" s="6">
        <v>928</v>
      </c>
      <c r="R931" s="6">
        <f>[1]节奏总纲!AD931</f>
        <v>98.586981015888171</v>
      </c>
      <c r="S931" s="6">
        <f>[1]节奏总纲!AE931</f>
        <v>100.82516481034889</v>
      </c>
      <c r="T931" s="6">
        <f>[1]节奏总纲!AF931</f>
        <v>104.03820629945564</v>
      </c>
      <c r="U931" s="6">
        <f>[1]节奏总纲!AG931</f>
        <v>108.93651433982467</v>
      </c>
      <c r="V931" s="6">
        <f>[1]节奏总纲!AH931</f>
        <v>117.87134970322894</v>
      </c>
      <c r="AN931" s="6">
        <v>928</v>
      </c>
      <c r="AO931" s="6">
        <f>[1]节奏总纲!BA931</f>
        <v>53.08860543458335</v>
      </c>
      <c r="AP931" s="6">
        <f>[1]节奏总纲!BB931</f>
        <v>54.593991806430139</v>
      </c>
      <c r="AQ931" s="6">
        <f>[1]节奏总纲!BC931</f>
        <v>56.550700915407361</v>
      </c>
      <c r="AR931" s="6">
        <f>[1]节奏总纲!BD931</f>
        <v>59.31453291434125</v>
      </c>
      <c r="AS931" s="6">
        <f>[1]节奏总纲!BE931</f>
        <v>64.056273379844569</v>
      </c>
    </row>
    <row r="932" spans="17:45" x14ac:dyDescent="0.2">
      <c r="Q932" s="6">
        <v>929</v>
      </c>
      <c r="R932" s="6">
        <f>[1]节奏总纲!AD932</f>
        <v>98.602610410063406</v>
      </c>
      <c r="S932" s="6">
        <f>[1]节奏总纲!AE932</f>
        <v>100.84084671951744</v>
      </c>
      <c r="T932" s="6">
        <f>[1]节奏总纲!AF932</f>
        <v>104.05296175081349</v>
      </c>
      <c r="U932" s="6">
        <f>[1]节奏总纲!AG932</f>
        <v>108.95314851768499</v>
      </c>
      <c r="V932" s="6">
        <f>[1]节奏总纲!AH932</f>
        <v>117.88721298292479</v>
      </c>
      <c r="AN932" s="6">
        <v>929</v>
      </c>
      <c r="AO932" s="6">
        <f>[1]节奏总纲!BA932</f>
        <v>53.095498289190047</v>
      </c>
      <c r="AP932" s="6">
        <f>[1]节奏总纲!BB932</f>
        <v>54.60143330557915</v>
      </c>
      <c r="AQ932" s="6">
        <f>[1]节奏总纲!BC932</f>
        <v>56.558103498535061</v>
      </c>
      <c r="AR932" s="6">
        <f>[1]节奏总纲!BD932</f>
        <v>59.32169183951784</v>
      </c>
      <c r="AS932" s="6">
        <f>[1]节奏总纲!BE932</f>
        <v>64.063170453733008</v>
      </c>
    </row>
    <row r="933" spans="17:45" x14ac:dyDescent="0.2">
      <c r="Q933" s="6">
        <v>930</v>
      </c>
      <c r="R933" s="6">
        <f>[1]节奏总纲!AD933</f>
        <v>98.618239804238655</v>
      </c>
      <c r="S933" s="6">
        <f>[1]节奏总纲!AE933</f>
        <v>100.85652862868599</v>
      </c>
      <c r="T933" s="6">
        <f>[1]节奏总纲!AF933</f>
        <v>104.06771720217134</v>
      </c>
      <c r="U933" s="6">
        <f>[1]节奏总纲!AG933</f>
        <v>108.96978269554532</v>
      </c>
      <c r="V933" s="6">
        <f>[1]节奏总纲!AH933</f>
        <v>117.90307626262063</v>
      </c>
      <c r="AN933" s="6">
        <v>930</v>
      </c>
      <c r="AO933" s="6">
        <f>[1]节奏总纲!BA933</f>
        <v>53.102391143796744</v>
      </c>
      <c r="AP933" s="6">
        <f>[1]节奏总纲!BB933</f>
        <v>54.608874804728153</v>
      </c>
      <c r="AQ933" s="6">
        <f>[1]节奏总纲!BC933</f>
        <v>56.565506081662768</v>
      </c>
      <c r="AR933" s="6">
        <f>[1]节奏总纲!BD933</f>
        <v>59.32885076469443</v>
      </c>
      <c r="AS933" s="6">
        <f>[1]节奏总纲!BE933</f>
        <v>64.070067527621447</v>
      </c>
    </row>
    <row r="934" spans="17:45" x14ac:dyDescent="0.2">
      <c r="Q934" s="6">
        <v>931</v>
      </c>
      <c r="R934" s="6">
        <f>[1]节奏总纲!AD934</f>
        <v>98.633869198413905</v>
      </c>
      <c r="S934" s="6">
        <f>[1]节奏总纲!AE934</f>
        <v>100.87221053785454</v>
      </c>
      <c r="T934" s="6">
        <f>[1]节奏总纲!AF934</f>
        <v>104.08247265352919</v>
      </c>
      <c r="U934" s="6">
        <f>[1]节奏总纲!AG934</f>
        <v>108.98641687340564</v>
      </c>
      <c r="V934" s="6">
        <f>[1]节奏总纲!AH934</f>
        <v>117.91893954231648</v>
      </c>
      <c r="AN934" s="6">
        <v>931</v>
      </c>
      <c r="AO934" s="6">
        <f>[1]节奏总纲!BA934</f>
        <v>53.109283998403441</v>
      </c>
      <c r="AP934" s="6">
        <f>[1]节奏总纲!BB934</f>
        <v>54.616316303877163</v>
      </c>
      <c r="AQ934" s="6">
        <f>[1]节奏总纲!BC934</f>
        <v>56.572908664790468</v>
      </c>
      <c r="AR934" s="6">
        <f>[1]节奏总纲!BD934</f>
        <v>59.336009689871027</v>
      </c>
      <c r="AS934" s="6">
        <f>[1]节奏总纲!BE934</f>
        <v>64.0769646015099</v>
      </c>
    </row>
    <row r="935" spans="17:45" x14ac:dyDescent="0.2">
      <c r="Q935" s="6">
        <v>932</v>
      </c>
      <c r="R935" s="6">
        <f>[1]节奏总纲!AD935</f>
        <v>98.64949859258914</v>
      </c>
      <c r="S935" s="6">
        <f>[1]节奏总纲!AE935</f>
        <v>100.88789244702309</v>
      </c>
      <c r="T935" s="6">
        <f>[1]节奏总纲!AF935</f>
        <v>104.09722810488705</v>
      </c>
      <c r="U935" s="6">
        <f>[1]节奏总纲!AG935</f>
        <v>109.00263626963135</v>
      </c>
      <c r="V935" s="6">
        <f>[1]节奏总纲!AH935</f>
        <v>117.93480282201232</v>
      </c>
      <c r="AN935" s="6">
        <v>932</v>
      </c>
      <c r="AO935" s="6">
        <f>[1]节奏总纲!BA935</f>
        <v>53.116176853010138</v>
      </c>
      <c r="AP935" s="6">
        <f>[1]节奏总纲!BB935</f>
        <v>54.623757803026173</v>
      </c>
      <c r="AQ935" s="6">
        <f>[1]节奏总纲!BC935</f>
        <v>56.580311247918175</v>
      </c>
      <c r="AR935" s="6">
        <f>[1]节奏总纲!BD935</f>
        <v>59.343168615047617</v>
      </c>
      <c r="AS935" s="6">
        <f>[1]节奏总纲!BE935</f>
        <v>64.083861675398339</v>
      </c>
    </row>
    <row r="936" spans="17:45" x14ac:dyDescent="0.2">
      <c r="Q936" s="6">
        <v>933</v>
      </c>
      <c r="R936" s="6">
        <f>[1]节奏总纲!AD936</f>
        <v>98.665127986764389</v>
      </c>
      <c r="S936" s="6">
        <f>[1]节奏总纲!AE936</f>
        <v>100.90357435619164</v>
      </c>
      <c r="T936" s="6">
        <f>[1]节奏总纲!AF936</f>
        <v>104.11198355624491</v>
      </c>
      <c r="U936" s="6">
        <f>[1]节奏总纲!AG936</f>
        <v>109.01700907890684</v>
      </c>
      <c r="V936" s="6">
        <f>[1]节奏总纲!AH936</f>
        <v>117.95066610170815</v>
      </c>
      <c r="AN936" s="6">
        <v>933</v>
      </c>
      <c r="AO936" s="6">
        <f>[1]节奏总纲!BA936</f>
        <v>53.123069707616835</v>
      </c>
      <c r="AP936" s="6">
        <f>[1]节奏总纲!BB936</f>
        <v>54.631199302175176</v>
      </c>
      <c r="AQ936" s="6">
        <f>[1]节奏总纲!BC936</f>
        <v>56.587713831045875</v>
      </c>
      <c r="AR936" s="6">
        <f>[1]节奏总纲!BD936</f>
        <v>59.350327540224214</v>
      </c>
      <c r="AS936" s="6">
        <f>[1]节奏总纲!BE936</f>
        <v>64.090758749286778</v>
      </c>
    </row>
    <row r="937" spans="17:45" x14ac:dyDescent="0.2">
      <c r="Q937" s="6">
        <v>934</v>
      </c>
      <c r="R937" s="6">
        <f>[1]节奏总纲!AD937</f>
        <v>98.680757380939625</v>
      </c>
      <c r="S937" s="6">
        <f>[1]节奏总纲!AE937</f>
        <v>100.91925626536019</v>
      </c>
      <c r="T937" s="6">
        <f>[1]节奏总纲!AF937</f>
        <v>104.12673900760277</v>
      </c>
      <c r="U937" s="6">
        <f>[1]节奏总纲!AG937</f>
        <v>109.03138188818232</v>
      </c>
      <c r="V937" s="6">
        <f>[1]节奏总纲!AH937</f>
        <v>117.966529381404</v>
      </c>
      <c r="AN937" s="6">
        <v>934</v>
      </c>
      <c r="AO937" s="6">
        <f>[1]节奏总纲!BA937</f>
        <v>53.129962562223533</v>
      </c>
      <c r="AP937" s="6">
        <f>[1]节奏总纲!BB937</f>
        <v>54.638640801324186</v>
      </c>
      <c r="AQ937" s="6">
        <f>[1]节奏总纲!BC937</f>
        <v>56.595116414173582</v>
      </c>
      <c r="AR937" s="6">
        <f>[1]节奏总纲!BD937</f>
        <v>59.357486465400804</v>
      </c>
      <c r="AS937" s="6">
        <f>[1]节奏总纲!BE937</f>
        <v>64.097655823175216</v>
      </c>
    </row>
    <row r="938" spans="17:45" x14ac:dyDescent="0.2">
      <c r="Q938" s="6">
        <v>935</v>
      </c>
      <c r="R938" s="6">
        <f>[1]节奏总纲!AD938</f>
        <v>98.696386775114874</v>
      </c>
      <c r="S938" s="6">
        <f>[1]节奏总纲!AE938</f>
        <v>100.93493817452874</v>
      </c>
      <c r="T938" s="6">
        <f>[1]节奏总纲!AF938</f>
        <v>104.14149445896061</v>
      </c>
      <c r="U938" s="6">
        <f>[1]节奏总纲!AG938</f>
        <v>109.04575469745782</v>
      </c>
      <c r="V938" s="6">
        <f>[1]节奏总纲!AH938</f>
        <v>117.98239266109984</v>
      </c>
      <c r="AN938" s="6">
        <v>935</v>
      </c>
      <c r="AO938" s="6">
        <f>[1]节奏总纲!BA938</f>
        <v>53.13685541683023</v>
      </c>
      <c r="AP938" s="6">
        <f>[1]节奏总纲!BB938</f>
        <v>54.646082300473196</v>
      </c>
      <c r="AQ938" s="6">
        <f>[1]节奏总纲!BC938</f>
        <v>56.602518997301281</v>
      </c>
      <c r="AR938" s="6">
        <f>[1]节奏总纲!BD938</f>
        <v>59.364645390577394</v>
      </c>
      <c r="AS938" s="6">
        <f>[1]节奏总纲!BE938</f>
        <v>64.104552897063655</v>
      </c>
    </row>
    <row r="939" spans="17:45" x14ac:dyDescent="0.2">
      <c r="Q939" s="6">
        <v>936</v>
      </c>
      <c r="R939" s="6">
        <f>[1]节奏总纲!AD939</f>
        <v>98.712016169290109</v>
      </c>
      <c r="S939" s="6">
        <f>[1]节奏总纲!AE939</f>
        <v>100.95062008369729</v>
      </c>
      <c r="T939" s="6">
        <f>[1]节奏总纲!AF939</f>
        <v>104.15624991031846</v>
      </c>
      <c r="U939" s="6">
        <f>[1]节奏总纲!AG939</f>
        <v>109.06012750673331</v>
      </c>
      <c r="V939" s="6">
        <f>[1]节奏总纲!AH939</f>
        <v>117.99825594079567</v>
      </c>
      <c r="AN939" s="6">
        <v>936</v>
      </c>
      <c r="AO939" s="6">
        <f>[1]节奏总纲!BA939</f>
        <v>53.143748271436927</v>
      </c>
      <c r="AP939" s="6">
        <f>[1]节奏总纲!BB939</f>
        <v>54.653523799622199</v>
      </c>
      <c r="AQ939" s="6">
        <f>[1]节奏总纲!BC939</f>
        <v>56.609921580428981</v>
      </c>
      <c r="AR939" s="6">
        <f>[1]节奏总纲!BD939</f>
        <v>59.371804315753991</v>
      </c>
      <c r="AS939" s="6">
        <f>[1]节奏总纲!BE939</f>
        <v>64.111449970952094</v>
      </c>
    </row>
    <row r="940" spans="17:45" x14ac:dyDescent="0.2">
      <c r="Q940" s="6">
        <v>937</v>
      </c>
      <c r="R940" s="6">
        <f>[1]节奏总纲!AD940</f>
        <v>98.727645563465359</v>
      </c>
      <c r="S940" s="6">
        <f>[1]节奏总纲!AE940</f>
        <v>100.96630199286584</v>
      </c>
      <c r="T940" s="6">
        <f>[1]节奏总纲!AF940</f>
        <v>104.17100536167632</v>
      </c>
      <c r="U940" s="6">
        <f>[1]节奏总纲!AG940</f>
        <v>109.07450031600881</v>
      </c>
      <c r="V940" s="6">
        <f>[1]节奏总纲!AH940</f>
        <v>118.01387458971963</v>
      </c>
      <c r="AN940" s="6">
        <v>937</v>
      </c>
      <c r="AO940" s="6">
        <f>[1]节奏总纲!BA940</f>
        <v>53.150641126043624</v>
      </c>
      <c r="AP940" s="6">
        <f>[1]节奏总纲!BB940</f>
        <v>54.66096529877121</v>
      </c>
      <c r="AQ940" s="6">
        <f>[1]节奏总纲!BC940</f>
        <v>56.617324163556688</v>
      </c>
      <c r="AR940" s="6">
        <f>[1]节奏总纲!BD940</f>
        <v>59.378963240930581</v>
      </c>
      <c r="AS940" s="6">
        <f>[1]节奏总纲!BE940</f>
        <v>64.118347044840547</v>
      </c>
    </row>
    <row r="941" spans="17:45" x14ac:dyDescent="0.2">
      <c r="Q941" s="6">
        <v>938</v>
      </c>
      <c r="R941" s="6">
        <f>[1]节奏总纲!AD941</f>
        <v>98.743274957640608</v>
      </c>
      <c r="S941" s="6">
        <f>[1]节奏总纲!AE941</f>
        <v>100.98198390203437</v>
      </c>
      <c r="T941" s="6">
        <f>[1]节奏总纲!AF941</f>
        <v>104.18576081303418</v>
      </c>
      <c r="U941" s="6">
        <f>[1]节奏总纲!AG941</f>
        <v>109.08887312528429</v>
      </c>
      <c r="V941" s="6">
        <f>[1]节奏总纲!AH941</f>
        <v>118.02946302093082</v>
      </c>
      <c r="AN941" s="6">
        <v>938</v>
      </c>
      <c r="AO941" s="6">
        <f>[1]节奏总纲!BA941</f>
        <v>53.157533980650321</v>
      </c>
      <c r="AP941" s="6">
        <f>[1]节奏总纲!BB941</f>
        <v>54.66840679792022</v>
      </c>
      <c r="AQ941" s="6">
        <f>[1]节奏总纲!BC941</f>
        <v>56.624726746684388</v>
      </c>
      <c r="AR941" s="6">
        <f>[1]节奏总纲!BD941</f>
        <v>59.386122166107178</v>
      </c>
      <c r="AS941" s="6">
        <f>[1]节奏总纲!BE941</f>
        <v>64.125244118728986</v>
      </c>
    </row>
    <row r="942" spans="17:45" x14ac:dyDescent="0.2">
      <c r="Q942" s="6">
        <v>939</v>
      </c>
      <c r="R942" s="6">
        <f>[1]节奏总纲!AD942</f>
        <v>98.758904351815843</v>
      </c>
      <c r="S942" s="6">
        <f>[1]节奏总纲!AE942</f>
        <v>100.99766581120292</v>
      </c>
      <c r="T942" s="6">
        <f>[1]节奏总纲!AF942</f>
        <v>104.20051626439204</v>
      </c>
      <c r="U942" s="6">
        <f>[1]节奏总纲!AG942</f>
        <v>109.10324593455979</v>
      </c>
      <c r="V942" s="6">
        <f>[1]节奏总纲!AH942</f>
        <v>118.045051452142</v>
      </c>
      <c r="AN942" s="6">
        <v>939</v>
      </c>
      <c r="AO942" s="6">
        <f>[1]节奏总纲!BA942</f>
        <v>53.164426835257025</v>
      </c>
      <c r="AP942" s="6">
        <f>[1]节奏总纲!BB942</f>
        <v>54.675848297069223</v>
      </c>
      <c r="AQ942" s="6">
        <f>[1]节奏总纲!BC942</f>
        <v>56.632129329812095</v>
      </c>
      <c r="AR942" s="6">
        <f>[1]节奏总纲!BD942</f>
        <v>59.393281091283768</v>
      </c>
      <c r="AS942" s="6">
        <f>[1]节奏总纲!BE942</f>
        <v>64.132141192617425</v>
      </c>
    </row>
    <row r="943" spans="17:45" x14ac:dyDescent="0.2">
      <c r="Q943" s="6">
        <v>940</v>
      </c>
      <c r="R943" s="6">
        <f>[1]节奏总纲!AD943</f>
        <v>98.774533745991093</v>
      </c>
      <c r="S943" s="6">
        <f>[1]节奏总纲!AE943</f>
        <v>101.01307116871664</v>
      </c>
      <c r="T943" s="6">
        <f>[1]节奏总纲!AF943</f>
        <v>104.21527171574988</v>
      </c>
      <c r="U943" s="6">
        <f>[1]节奏总纲!AG943</f>
        <v>109.11761874383528</v>
      </c>
      <c r="V943" s="6">
        <f>[1]节奏总纲!AH943</f>
        <v>118.06063988335319</v>
      </c>
      <c r="AN943" s="6">
        <v>940</v>
      </c>
      <c r="AO943" s="6">
        <f>[1]节奏总纲!BA943</f>
        <v>53.171319689863722</v>
      </c>
      <c r="AP943" s="6">
        <f>[1]节奏总纲!BB943</f>
        <v>54.683289796218233</v>
      </c>
      <c r="AQ943" s="6">
        <f>[1]节奏总纲!BC943</f>
        <v>56.639531912939795</v>
      </c>
      <c r="AR943" s="6">
        <f>[1]节奏总纲!BD943</f>
        <v>59.400440016460358</v>
      </c>
      <c r="AS943" s="6">
        <f>[1]节奏总纲!BE943</f>
        <v>64.139038266505864</v>
      </c>
    </row>
    <row r="944" spans="17:45" x14ac:dyDescent="0.2">
      <c r="Q944" s="6">
        <v>941</v>
      </c>
      <c r="R944" s="6">
        <f>[1]节奏总纲!AD944</f>
        <v>98.790163140166328</v>
      </c>
      <c r="S944" s="6">
        <f>[1]节奏总纲!AE944</f>
        <v>101.0284281641313</v>
      </c>
      <c r="T944" s="6">
        <f>[1]节奏总纲!AF944</f>
        <v>104.23002716710774</v>
      </c>
      <c r="U944" s="6">
        <f>[1]节奏总纲!AG944</f>
        <v>109.13199155311078</v>
      </c>
      <c r="V944" s="6">
        <f>[1]节奏总纲!AH944</f>
        <v>118.07622831456437</v>
      </c>
      <c r="AN944" s="6">
        <v>941</v>
      </c>
      <c r="AO944" s="6">
        <f>[1]节奏总纲!BA944</f>
        <v>53.178212544470419</v>
      </c>
      <c r="AP944" s="6">
        <f>[1]节奏总纲!BB944</f>
        <v>54.690731295367243</v>
      </c>
      <c r="AQ944" s="6">
        <f>[1]节奏总纲!BC944</f>
        <v>56.646934496067495</v>
      </c>
      <c r="AR944" s="6">
        <f>[1]节奏总纲!BD944</f>
        <v>59.407598941636955</v>
      </c>
      <c r="AS944" s="6">
        <f>[1]节奏总纲!BE944</f>
        <v>64.145935340394303</v>
      </c>
    </row>
    <row r="945" spans="17:45" x14ac:dyDescent="0.2">
      <c r="Q945" s="6">
        <v>942</v>
      </c>
      <c r="R945" s="6">
        <f>[1]节奏总纲!AD945</f>
        <v>98.805792534341577</v>
      </c>
      <c r="S945" s="6">
        <f>[1]节奏总纲!AE945</f>
        <v>101.04378515954596</v>
      </c>
      <c r="T945" s="6">
        <f>[1]节奏总纲!AF945</f>
        <v>104.24478261846559</v>
      </c>
      <c r="U945" s="6">
        <f>[1]节奏总纲!AG945</f>
        <v>109.14636436238627</v>
      </c>
      <c r="V945" s="6">
        <f>[1]节奏总纲!AH945</f>
        <v>118.09181674577556</v>
      </c>
      <c r="AN945" s="6">
        <v>942</v>
      </c>
      <c r="AO945" s="6">
        <f>[1]节奏总纲!BA945</f>
        <v>53.185105399077116</v>
      </c>
      <c r="AP945" s="6">
        <f>[1]节奏总纲!BB945</f>
        <v>54.698172794516246</v>
      </c>
      <c r="AQ945" s="6">
        <f>[1]节奏总纲!BC945</f>
        <v>56.654337079195201</v>
      </c>
      <c r="AR945" s="6">
        <f>[1]节奏总纲!BD945</f>
        <v>59.414757866813545</v>
      </c>
      <c r="AS945" s="6">
        <f>[1]节奏总纲!BE945</f>
        <v>64.152832414282742</v>
      </c>
    </row>
    <row r="946" spans="17:45" x14ac:dyDescent="0.2">
      <c r="Q946" s="6">
        <v>943</v>
      </c>
      <c r="R946" s="6">
        <f>[1]节奏总纲!AD946</f>
        <v>98.821421928516827</v>
      </c>
      <c r="S946" s="6">
        <f>[1]节奏总纲!AE946</f>
        <v>101.05914215496063</v>
      </c>
      <c r="T946" s="6">
        <f>[1]节奏总纲!AF946</f>
        <v>104.25953806982345</v>
      </c>
      <c r="U946" s="6">
        <f>[1]节奏总纲!AG946</f>
        <v>109.16073717166176</v>
      </c>
      <c r="V946" s="6">
        <f>[1]节奏总纲!AH946</f>
        <v>118.10740517698675</v>
      </c>
      <c r="AN946" s="6">
        <v>943</v>
      </c>
      <c r="AO946" s="6">
        <f>[1]节奏总纲!BA946</f>
        <v>53.191998253683813</v>
      </c>
      <c r="AP946" s="6">
        <f>[1]节奏总纲!BB946</f>
        <v>54.705614293665256</v>
      </c>
      <c r="AQ946" s="6">
        <f>[1]节奏总纲!BC946</f>
        <v>56.661739662322901</v>
      </c>
      <c r="AR946" s="6">
        <f>[1]节奏总纲!BD946</f>
        <v>59.421916791990135</v>
      </c>
      <c r="AS946" s="6">
        <f>[1]节奏总纲!BE946</f>
        <v>64.159729488171195</v>
      </c>
    </row>
    <row r="947" spans="17:45" x14ac:dyDescent="0.2">
      <c r="Q947" s="6">
        <v>944</v>
      </c>
      <c r="R947" s="6">
        <f>[1]节奏总纲!AD947</f>
        <v>98.837051322692062</v>
      </c>
      <c r="S947" s="6">
        <f>[1]节奏总纲!AE947</f>
        <v>101.07449915037529</v>
      </c>
      <c r="T947" s="6">
        <f>[1]节奏总纲!AF947</f>
        <v>104.27429352118129</v>
      </c>
      <c r="U947" s="6">
        <f>[1]节奏总纲!AG947</f>
        <v>109.17510998093725</v>
      </c>
      <c r="V947" s="6">
        <f>[1]节奏总纲!AH947</f>
        <v>118.12299360819793</v>
      </c>
      <c r="AN947" s="6">
        <v>944</v>
      </c>
      <c r="AO947" s="6">
        <f>[1]节奏总纲!BA947</f>
        <v>53.19889110829051</v>
      </c>
      <c r="AP947" s="6">
        <f>[1]节奏总纲!BB947</f>
        <v>54.713055792814259</v>
      </c>
      <c r="AQ947" s="6">
        <f>[1]节奏总纲!BC947</f>
        <v>56.669142245450608</v>
      </c>
      <c r="AR947" s="6">
        <f>[1]节奏总纲!BD947</f>
        <v>59.429075717166732</v>
      </c>
      <c r="AS947" s="6">
        <f>[1]节奏总纲!BE947</f>
        <v>64.166626562059633</v>
      </c>
    </row>
    <row r="948" spans="17:45" x14ac:dyDescent="0.2">
      <c r="Q948" s="6">
        <v>945</v>
      </c>
      <c r="R948" s="6">
        <f>[1]节奏总纲!AD948</f>
        <v>98.852680716867312</v>
      </c>
      <c r="S948" s="6">
        <f>[1]节奏总纲!AE948</f>
        <v>101.08985614578995</v>
      </c>
      <c r="T948" s="6">
        <f>[1]节奏总纲!AF948</f>
        <v>104.28904897253915</v>
      </c>
      <c r="U948" s="6">
        <f>[1]节奏总纲!AG948</f>
        <v>109.18948279021274</v>
      </c>
      <c r="V948" s="6">
        <f>[1]节奏总纲!AH948</f>
        <v>118.13858203940912</v>
      </c>
      <c r="AN948" s="6">
        <v>945</v>
      </c>
      <c r="AO948" s="6">
        <f>[1]节奏总纲!BA948</f>
        <v>53.205783962897208</v>
      </c>
      <c r="AP948" s="6">
        <f>[1]节奏总纲!BB948</f>
        <v>54.72049729196327</v>
      </c>
      <c r="AQ948" s="6">
        <f>[1]节奏总纲!BC948</f>
        <v>56.676544828578308</v>
      </c>
      <c r="AR948" s="6">
        <f>[1]节奏总纲!BD948</f>
        <v>59.436234642343322</v>
      </c>
      <c r="AS948" s="6">
        <f>[1]节奏总纲!BE948</f>
        <v>64.173523635948072</v>
      </c>
    </row>
    <row r="949" spans="17:45" x14ac:dyDescent="0.2">
      <c r="Q949" s="6">
        <v>946</v>
      </c>
      <c r="R949" s="6">
        <f>[1]节奏总纲!AD949</f>
        <v>98.868310111042547</v>
      </c>
      <c r="S949" s="6">
        <f>[1]节奏总纲!AE949</f>
        <v>101.10521314120462</v>
      </c>
      <c r="T949" s="6">
        <f>[1]节奏总纲!AF949</f>
        <v>104.30380442389701</v>
      </c>
      <c r="U949" s="6">
        <f>[1]节奏总纲!AG949</f>
        <v>109.20385559948824</v>
      </c>
      <c r="V949" s="6">
        <f>[1]节奏总纲!AH949</f>
        <v>118.1541704706203</v>
      </c>
      <c r="AN949" s="6">
        <v>946</v>
      </c>
      <c r="AO949" s="6">
        <f>[1]节奏总纲!BA949</f>
        <v>53.212676817503905</v>
      </c>
      <c r="AP949" s="6">
        <f>[1]节奏总纲!BB949</f>
        <v>54.72793879111228</v>
      </c>
      <c r="AQ949" s="6">
        <f>[1]节奏总纲!BC949</f>
        <v>56.683947411706015</v>
      </c>
      <c r="AR949" s="6">
        <f>[1]节奏总纲!BD949</f>
        <v>59.443393567519919</v>
      </c>
      <c r="AS949" s="6">
        <f>[1]节奏总纲!BE949</f>
        <v>64.180420709836511</v>
      </c>
    </row>
    <row r="950" spans="17:45" x14ac:dyDescent="0.2">
      <c r="Q950" s="6">
        <v>947</v>
      </c>
      <c r="R950" s="6">
        <f>[1]节奏总纲!AD950</f>
        <v>98.883939505217796</v>
      </c>
      <c r="S950" s="6">
        <f>[1]节奏总纲!AE950</f>
        <v>101.12057013661928</v>
      </c>
      <c r="T950" s="6">
        <f>[1]节奏总纲!AF950</f>
        <v>104.31855987525486</v>
      </c>
      <c r="U950" s="6">
        <f>[1]节奏总纲!AG950</f>
        <v>109.21822840876372</v>
      </c>
      <c r="V950" s="6">
        <f>[1]节奏总纲!AH950</f>
        <v>118.16975890183149</v>
      </c>
      <c r="AN950" s="6">
        <v>947</v>
      </c>
      <c r="AO950" s="6">
        <f>[1]节奏总纲!BA950</f>
        <v>53.219569672110602</v>
      </c>
      <c r="AP950" s="6">
        <f>[1]节奏总纲!BB950</f>
        <v>54.735380290261283</v>
      </c>
      <c r="AQ950" s="6">
        <f>[1]节奏总纲!BC950</f>
        <v>56.691349994833715</v>
      </c>
      <c r="AR950" s="6">
        <f>[1]节奏总纲!BD950</f>
        <v>59.450552492696509</v>
      </c>
      <c r="AS950" s="6">
        <f>[1]节奏总纲!BE950</f>
        <v>64.18731778372495</v>
      </c>
    </row>
    <row r="951" spans="17:45" x14ac:dyDescent="0.2">
      <c r="Q951" s="6">
        <v>948</v>
      </c>
      <c r="R951" s="6">
        <f>[1]节奏总纲!AD951</f>
        <v>98.899568899393032</v>
      </c>
      <c r="S951" s="6">
        <f>[1]节奏总纲!AE951</f>
        <v>101.13592713203394</v>
      </c>
      <c r="T951" s="6">
        <f>[1]节奏总纲!AF951</f>
        <v>104.33331532661272</v>
      </c>
      <c r="U951" s="6">
        <f>[1]节奏总纲!AG951</f>
        <v>109.23260121803922</v>
      </c>
      <c r="V951" s="6">
        <f>[1]节奏总纲!AH951</f>
        <v>118.18534733304267</v>
      </c>
      <c r="AN951" s="6">
        <v>948</v>
      </c>
      <c r="AO951" s="6">
        <f>[1]节奏总纲!BA951</f>
        <v>53.226462526717299</v>
      </c>
      <c r="AP951" s="6">
        <f>[1]节奏总纲!BB951</f>
        <v>54.742821789410293</v>
      </c>
      <c r="AQ951" s="6">
        <f>[1]节奏总纲!BC951</f>
        <v>56.698752577961415</v>
      </c>
      <c r="AR951" s="6">
        <f>[1]节奏总纲!BD951</f>
        <v>59.457711417873099</v>
      </c>
      <c r="AS951" s="6">
        <f>[1]节奏总纲!BE951</f>
        <v>64.194214857613403</v>
      </c>
    </row>
    <row r="952" spans="17:45" x14ac:dyDescent="0.2">
      <c r="Q952" s="6">
        <v>949</v>
      </c>
      <c r="R952" s="6">
        <f>[1]节奏总纲!AD952</f>
        <v>98.915198293568281</v>
      </c>
      <c r="S952" s="6">
        <f>[1]节奏总纲!AE952</f>
        <v>101.15128412744862</v>
      </c>
      <c r="T952" s="6">
        <f>[1]节奏总纲!AF952</f>
        <v>104.34807077797056</v>
      </c>
      <c r="U952" s="6">
        <f>[1]节奏总纲!AG952</f>
        <v>109.24697402731471</v>
      </c>
      <c r="V952" s="6">
        <f>[1]节奏总纲!AH952</f>
        <v>118.20093576425386</v>
      </c>
      <c r="AN952" s="6">
        <v>949</v>
      </c>
      <c r="AO952" s="6">
        <f>[1]节奏总纲!BA952</f>
        <v>53.233355381323996</v>
      </c>
      <c r="AP952" s="6">
        <f>[1]节奏总纲!BB952</f>
        <v>54.750263288559303</v>
      </c>
      <c r="AQ952" s="6">
        <f>[1]节奏总纲!BC952</f>
        <v>56.706155161089121</v>
      </c>
      <c r="AR952" s="6">
        <f>[1]节奏总纲!BD952</f>
        <v>59.464870343049697</v>
      </c>
      <c r="AS952" s="6">
        <f>[1]节奏总纲!BE952</f>
        <v>64.201111931501842</v>
      </c>
    </row>
    <row r="953" spans="17:45" x14ac:dyDescent="0.2">
      <c r="Q953" s="6">
        <v>950</v>
      </c>
      <c r="R953" s="6">
        <f>[1]节奏总纲!AD953</f>
        <v>98.93082768774353</v>
      </c>
      <c r="S953" s="6">
        <f>[1]节奏总纲!AE953</f>
        <v>101.16664112286328</v>
      </c>
      <c r="T953" s="6">
        <f>[1]节奏总纲!AF953</f>
        <v>104.36282622932842</v>
      </c>
      <c r="U953" s="6">
        <f>[1]节奏总纲!AG953</f>
        <v>109.26134683659021</v>
      </c>
      <c r="V953" s="6">
        <f>[1]节奏总纲!AH953</f>
        <v>118.21652419546504</v>
      </c>
      <c r="AN953" s="6">
        <v>950</v>
      </c>
      <c r="AO953" s="6">
        <f>[1]节奏总纲!BA953</f>
        <v>53.240248235930693</v>
      </c>
      <c r="AP953" s="6">
        <f>[1]节奏总纲!BB953</f>
        <v>54.757704787708306</v>
      </c>
      <c r="AQ953" s="6">
        <f>[1]节奏总纲!BC953</f>
        <v>56.713557744216821</v>
      </c>
      <c r="AR953" s="6">
        <f>[1]节奏总纲!BD953</f>
        <v>59.472029268226287</v>
      </c>
      <c r="AS953" s="6">
        <f>[1]节奏总纲!BE953</f>
        <v>64.208009005390281</v>
      </c>
    </row>
    <row r="954" spans="17:45" x14ac:dyDescent="0.2">
      <c r="Q954" s="6">
        <v>951</v>
      </c>
      <c r="R954" s="6">
        <f>[1]节奏总纲!AD954</f>
        <v>98.946457081918766</v>
      </c>
      <c r="S954" s="6">
        <f>[1]节奏总纲!AE954</f>
        <v>101.18199811827795</v>
      </c>
      <c r="T954" s="6">
        <f>[1]节奏总纲!AF954</f>
        <v>104.37758168068628</v>
      </c>
      <c r="U954" s="6">
        <f>[1]节奏总纲!AG954</f>
        <v>109.27571964586569</v>
      </c>
      <c r="V954" s="6">
        <f>[1]节奏总纲!AH954</f>
        <v>118.23211262667623</v>
      </c>
      <c r="AN954" s="6">
        <v>951</v>
      </c>
      <c r="AO954" s="6">
        <f>[1]节奏总纲!BA954</f>
        <v>53.247141090537397</v>
      </c>
      <c r="AP954" s="6">
        <f>[1]节奏总纲!BB954</f>
        <v>54.765146286857316</v>
      </c>
      <c r="AQ954" s="6">
        <f>[1]节奏总纲!BC954</f>
        <v>56.720960327344528</v>
      </c>
      <c r="AR954" s="6">
        <f>[1]节奏总纲!BD954</f>
        <v>59.479188193402877</v>
      </c>
      <c r="AS954" s="6">
        <f>[1]节奏总纲!BE954</f>
        <v>64.21490607927872</v>
      </c>
    </row>
    <row r="955" spans="17:45" x14ac:dyDescent="0.2">
      <c r="Q955" s="6">
        <v>952</v>
      </c>
      <c r="R955" s="6">
        <f>[1]节奏总纲!AD955</f>
        <v>98.962086476094015</v>
      </c>
      <c r="S955" s="6">
        <f>[1]节奏总纲!AE955</f>
        <v>101.19735511369261</v>
      </c>
      <c r="T955" s="6">
        <f>[1]节奏总纲!AF955</f>
        <v>104.39233713204413</v>
      </c>
      <c r="U955" s="6">
        <f>[1]节奏总纲!AG955</f>
        <v>109.29009245514119</v>
      </c>
      <c r="V955" s="6">
        <f>[1]节奏总纲!AH955</f>
        <v>118.24770105788741</v>
      </c>
      <c r="AN955" s="6">
        <v>952</v>
      </c>
      <c r="AO955" s="6">
        <f>[1]节奏总纲!BA955</f>
        <v>53.254033945144094</v>
      </c>
      <c r="AP955" s="6">
        <f>[1]节奏总纲!BB955</f>
        <v>54.772587786006326</v>
      </c>
      <c r="AQ955" s="6">
        <f>[1]节奏总纲!BC955</f>
        <v>56.728362910472228</v>
      </c>
      <c r="AR955" s="6">
        <f>[1]节奏总纲!BD955</f>
        <v>59.486347118579474</v>
      </c>
      <c r="AS955" s="6">
        <f>[1]节奏总纲!BE955</f>
        <v>64.221803153167158</v>
      </c>
    </row>
    <row r="956" spans="17:45" x14ac:dyDescent="0.2">
      <c r="Q956" s="6">
        <v>953</v>
      </c>
      <c r="R956" s="6">
        <f>[1]节奏总纲!AD956</f>
        <v>98.97771587026925</v>
      </c>
      <c r="S956" s="6">
        <f>[1]节奏总纲!AE956</f>
        <v>101.21271210910727</v>
      </c>
      <c r="T956" s="6">
        <f>[1]节奏总纲!AF956</f>
        <v>104.40709258340199</v>
      </c>
      <c r="U956" s="6">
        <f>[1]节奏总纲!AG956</f>
        <v>109.30446526441668</v>
      </c>
      <c r="V956" s="6">
        <f>[1]节奏总纲!AH956</f>
        <v>118.2632894890986</v>
      </c>
      <c r="AN956" s="6">
        <v>953</v>
      </c>
      <c r="AO956" s="6">
        <f>[1]节奏总纲!BA956</f>
        <v>53.260926799750791</v>
      </c>
      <c r="AP956" s="6">
        <f>[1]节奏总纲!BB956</f>
        <v>54.780029285155329</v>
      </c>
      <c r="AQ956" s="6">
        <f>[1]节奏总纲!BC956</f>
        <v>56.735765493599928</v>
      </c>
      <c r="AR956" s="6">
        <f>[1]节奏总纲!BD956</f>
        <v>59.493506043756064</v>
      </c>
      <c r="AS956" s="6">
        <f>[1]节奏总纲!BE956</f>
        <v>64.228700227055597</v>
      </c>
    </row>
    <row r="957" spans="17:45" x14ac:dyDescent="0.2">
      <c r="Q957" s="6">
        <v>954</v>
      </c>
      <c r="R957" s="6">
        <f>[1]节奏总纲!AD957</f>
        <v>98.9933452644445</v>
      </c>
      <c r="S957" s="6">
        <f>[1]节奏总纲!AE957</f>
        <v>101.22806910452194</v>
      </c>
      <c r="T957" s="6">
        <f>[1]节奏总纲!AF957</f>
        <v>104.42184803475983</v>
      </c>
      <c r="U957" s="6">
        <f>[1]节奏总纲!AG957</f>
        <v>109.31883807369218</v>
      </c>
      <c r="V957" s="6">
        <f>[1]节奏总纲!AH957</f>
        <v>118.27887792030978</v>
      </c>
      <c r="AN957" s="6">
        <v>954</v>
      </c>
      <c r="AO957" s="6">
        <f>[1]节奏总纲!BA957</f>
        <v>53.267819654357488</v>
      </c>
      <c r="AP957" s="6">
        <f>[1]节奏总纲!BB957</f>
        <v>54.78747078430434</v>
      </c>
      <c r="AQ957" s="6">
        <f>[1]节奏总纲!BC957</f>
        <v>56.743168076727635</v>
      </c>
      <c r="AR957" s="6">
        <f>[1]节奏总纲!BD957</f>
        <v>59.500664968932661</v>
      </c>
      <c r="AS957" s="6">
        <f>[1]节奏总纲!BE957</f>
        <v>64.23559730094405</v>
      </c>
    </row>
    <row r="958" spans="17:45" x14ac:dyDescent="0.2">
      <c r="Q958" s="6">
        <v>955</v>
      </c>
      <c r="R958" s="6">
        <f>[1]节奏总纲!AD958</f>
        <v>99.008373652580005</v>
      </c>
      <c r="S958" s="6">
        <f>[1]节奏总纲!AE958</f>
        <v>101.2434260999366</v>
      </c>
      <c r="T958" s="6">
        <f>[1]节奏总纲!AF958</f>
        <v>104.43660348611769</v>
      </c>
      <c r="U958" s="6">
        <f>[1]节奏总纲!AG958</f>
        <v>109.33321088296766</v>
      </c>
      <c r="V958" s="6">
        <f>[1]节奏总纲!AH958</f>
        <v>118.29446635152097</v>
      </c>
      <c r="AN958" s="6">
        <v>955</v>
      </c>
      <c r="AO958" s="6">
        <f>[1]节奏总纲!BA958</f>
        <v>53.274712508964186</v>
      </c>
      <c r="AP958" s="6">
        <f>[1]节奏总纲!BB958</f>
        <v>54.79491228345335</v>
      </c>
      <c r="AQ958" s="6">
        <f>[1]节奏总纲!BC958</f>
        <v>56.750570659855335</v>
      </c>
      <c r="AR958" s="6">
        <f>[1]节奏总纲!BD958</f>
        <v>59.507823894109251</v>
      </c>
      <c r="AS958" s="6">
        <f>[1]节奏总纲!BE958</f>
        <v>64.242494374832489</v>
      </c>
    </row>
    <row r="959" spans="17:45" x14ac:dyDescent="0.2">
      <c r="Q959" s="6">
        <v>956</v>
      </c>
      <c r="R959" s="6">
        <f>[1]节奏总纲!AD959</f>
        <v>99.022956392983232</v>
      </c>
      <c r="S959" s="6">
        <f>[1]节奏总纲!AE959</f>
        <v>101.25878309535126</v>
      </c>
      <c r="T959" s="6">
        <f>[1]节奏总纲!AF959</f>
        <v>104.45135893747555</v>
      </c>
      <c r="U959" s="6">
        <f>[1]节奏总纲!AG959</f>
        <v>109.34758369224315</v>
      </c>
      <c r="V959" s="6">
        <f>[1]节奏总纲!AH959</f>
        <v>118.31005478273215</v>
      </c>
      <c r="AN959" s="6">
        <v>956</v>
      </c>
      <c r="AO959" s="6">
        <f>[1]节奏总纲!BA959</f>
        <v>53.281605363570883</v>
      </c>
      <c r="AP959" s="6">
        <f>[1]节奏总纲!BB959</f>
        <v>54.802353782602353</v>
      </c>
      <c r="AQ959" s="6">
        <f>[1]节奏总纲!BC959</f>
        <v>56.757973242983041</v>
      </c>
      <c r="AR959" s="6">
        <f>[1]节奏总纲!BD959</f>
        <v>59.514982819285841</v>
      </c>
      <c r="AS959" s="6">
        <f>[1]节奏总纲!BE959</f>
        <v>64.249391448720928</v>
      </c>
    </row>
    <row r="960" spans="17:45" x14ac:dyDescent="0.2">
      <c r="Q960" s="6">
        <v>957</v>
      </c>
      <c r="R960" s="6">
        <f>[1]节奏总纲!AD960</f>
        <v>99.037539133386474</v>
      </c>
      <c r="S960" s="6">
        <f>[1]节奏总纲!AE960</f>
        <v>101.27414009076594</v>
      </c>
      <c r="T960" s="6">
        <f>[1]节奏总纲!AF960</f>
        <v>104.4661143888334</v>
      </c>
      <c r="U960" s="6">
        <f>[1]节奏总纲!AG960</f>
        <v>109.36195650151865</v>
      </c>
      <c r="V960" s="6">
        <f>[1]节奏总纲!AH960</f>
        <v>118.32564321394334</v>
      </c>
      <c r="AN960" s="6">
        <v>957</v>
      </c>
      <c r="AO960" s="6">
        <f>[1]节奏总纲!BA960</f>
        <v>53.28849821817758</v>
      </c>
      <c r="AP960" s="6">
        <f>[1]节奏总纲!BB960</f>
        <v>54.809795281751363</v>
      </c>
      <c r="AQ960" s="6">
        <f>[1]节奏总纲!BC960</f>
        <v>56.765375826110741</v>
      </c>
      <c r="AR960" s="6">
        <f>[1]节奏总纲!BD960</f>
        <v>59.522141744462438</v>
      </c>
      <c r="AS960" s="6">
        <f>[1]节奏总纲!BE960</f>
        <v>64.256288522609367</v>
      </c>
    </row>
    <row r="961" spans="17:45" x14ac:dyDescent="0.2">
      <c r="Q961" s="6">
        <v>958</v>
      </c>
      <c r="R961" s="6">
        <f>[1]节奏总纲!AD961</f>
        <v>99.052121873789702</v>
      </c>
      <c r="S961" s="6">
        <f>[1]节奏总纲!AE961</f>
        <v>101.2894970861806</v>
      </c>
      <c r="T961" s="6">
        <f>[1]节奏总纲!AF961</f>
        <v>104.48086984019125</v>
      </c>
      <c r="U961" s="6">
        <f>[1]节奏总纲!AG961</f>
        <v>109.37632931079413</v>
      </c>
      <c r="V961" s="6">
        <f>[1]节奏总纲!AH961</f>
        <v>118.34123164515452</v>
      </c>
      <c r="AN961" s="6">
        <v>958</v>
      </c>
      <c r="AO961" s="6">
        <f>[1]节奏总纲!BA961</f>
        <v>53.295391072784277</v>
      </c>
      <c r="AP961" s="6">
        <f>[1]节奏总纲!BB961</f>
        <v>54.817236780900373</v>
      </c>
      <c r="AQ961" s="6">
        <f>[1]节奏总纲!BC961</f>
        <v>56.772778409238448</v>
      </c>
      <c r="AR961" s="6">
        <f>[1]节奏总纲!BD961</f>
        <v>59.529300669639028</v>
      </c>
      <c r="AS961" s="6">
        <f>[1]节奏总纲!BE961</f>
        <v>64.263185596497806</v>
      </c>
    </row>
    <row r="962" spans="17:45" x14ac:dyDescent="0.2">
      <c r="Q962" s="6">
        <v>959</v>
      </c>
      <c r="R962" s="6">
        <f>[1]节奏总纲!AD962</f>
        <v>99.066704614192943</v>
      </c>
      <c r="S962" s="6">
        <f>[1]节奏总纲!AE962</f>
        <v>101.30485408159527</v>
      </c>
      <c r="T962" s="6">
        <f>[1]节奏总纲!AF962</f>
        <v>104.4956252915491</v>
      </c>
      <c r="U962" s="6">
        <f>[1]节奏总纲!AG962</f>
        <v>109.39070212006963</v>
      </c>
      <c r="V962" s="6">
        <f>[1]节奏总纲!AH962</f>
        <v>118.35682007636571</v>
      </c>
      <c r="AN962" s="6">
        <v>959</v>
      </c>
      <c r="AO962" s="6">
        <f>[1]节奏总纲!BA962</f>
        <v>53.302283927390974</v>
      </c>
      <c r="AP962" s="6">
        <f>[1]节奏总纲!BB962</f>
        <v>54.824678280049376</v>
      </c>
      <c r="AQ962" s="6">
        <f>[1]节奏总纲!BC962</f>
        <v>56.780180992366148</v>
      </c>
      <c r="AR962" s="6">
        <f>[1]节奏总纲!BD962</f>
        <v>59.536459594815625</v>
      </c>
      <c r="AS962" s="6">
        <f>[1]节奏总纲!BE962</f>
        <v>64.270082670386245</v>
      </c>
    </row>
    <row r="963" spans="17:45" x14ac:dyDescent="0.2">
      <c r="Q963" s="6">
        <v>960</v>
      </c>
      <c r="R963" s="6">
        <f>[1]节奏总纲!AD963</f>
        <v>99.081287354596171</v>
      </c>
      <c r="S963" s="6">
        <f>[1]节奏总纲!AE963</f>
        <v>101.32021107700993</v>
      </c>
      <c r="T963" s="6">
        <f>[1]节奏总纲!AF963</f>
        <v>104.51038074290696</v>
      </c>
      <c r="U963" s="6">
        <f>[1]节奏总纲!AG963</f>
        <v>109.40507492934512</v>
      </c>
      <c r="V963" s="6">
        <f>[1]节奏总纲!AH963</f>
        <v>118.37240850757689</v>
      </c>
      <c r="AN963" s="6">
        <v>960</v>
      </c>
      <c r="AO963" s="6">
        <f>[1]节奏总纲!BA963</f>
        <v>53.309176781997671</v>
      </c>
      <c r="AP963" s="6">
        <f>[1]节奏总纲!BB963</f>
        <v>54.832119779198386</v>
      </c>
      <c r="AQ963" s="6">
        <f>[1]节奏总纲!BC963</f>
        <v>56.787583575493848</v>
      </c>
      <c r="AR963" s="6">
        <f>[1]节奏总纲!BD963</f>
        <v>59.543618519992215</v>
      </c>
      <c r="AS963" s="6">
        <f>[1]节奏总纲!BE963</f>
        <v>64.276979744274698</v>
      </c>
    </row>
    <row r="964" spans="17:45" x14ac:dyDescent="0.2">
      <c r="Q964" s="6">
        <v>961</v>
      </c>
      <c r="R964" s="6">
        <f>[1]节奏总纲!AD964</f>
        <v>99.095870094999412</v>
      </c>
      <c r="S964" s="6">
        <f>[1]节奏总纲!AE964</f>
        <v>101.33556807242459</v>
      </c>
      <c r="T964" s="6">
        <f>[1]节奏总纲!AF964</f>
        <v>104.52513619426482</v>
      </c>
      <c r="U964" s="6">
        <f>[1]节奏总纲!AG964</f>
        <v>109.41944773862062</v>
      </c>
      <c r="V964" s="6">
        <f>[1]节奏总纲!AH964</f>
        <v>118.38799693878808</v>
      </c>
      <c r="AN964" s="6">
        <v>961</v>
      </c>
      <c r="AO964" s="6">
        <f>[1]节奏总纲!BA964</f>
        <v>53.316069636604368</v>
      </c>
      <c r="AP964" s="6">
        <f>[1]节奏总纲!BB964</f>
        <v>54.839561278347396</v>
      </c>
      <c r="AQ964" s="6">
        <f>[1]节奏总纲!BC964</f>
        <v>56.794986158621555</v>
      </c>
      <c r="AR964" s="6">
        <f>[1]节奏总纲!BD964</f>
        <v>59.550777445168805</v>
      </c>
      <c r="AS964" s="6">
        <f>[1]节奏总纲!BE964</f>
        <v>64.283876818163137</v>
      </c>
    </row>
    <row r="965" spans="17:45" x14ac:dyDescent="0.2">
      <c r="Q965" s="6">
        <v>962</v>
      </c>
      <c r="R965" s="6">
        <f>[1]节奏总纲!AD965</f>
        <v>99.11045283540264</v>
      </c>
      <c r="S965" s="6">
        <f>[1]节奏总纲!AE965</f>
        <v>101.35092506783926</v>
      </c>
      <c r="T965" s="6">
        <f>[1]节奏总纲!AF965</f>
        <v>104.53989164562267</v>
      </c>
      <c r="U965" s="6">
        <f>[1]节奏总纲!AG965</f>
        <v>109.4338205478961</v>
      </c>
      <c r="V965" s="6">
        <f>[1]节奏总纲!AH965</f>
        <v>118.40358536999926</v>
      </c>
      <c r="AN965" s="6">
        <v>962</v>
      </c>
      <c r="AO965" s="6">
        <f>[1]节奏总纲!BA965</f>
        <v>53.322962491211065</v>
      </c>
      <c r="AP965" s="6">
        <f>[1]节奏总纲!BB965</f>
        <v>54.8470027774964</v>
      </c>
      <c r="AQ965" s="6">
        <f>[1]节奏总纲!BC965</f>
        <v>56.802388741749255</v>
      </c>
      <c r="AR965" s="6">
        <f>[1]节奏总纲!BD965</f>
        <v>59.557936370345402</v>
      </c>
      <c r="AS965" s="6">
        <f>[1]节奏总纲!BE965</f>
        <v>64.290773892051575</v>
      </c>
    </row>
    <row r="966" spans="17:45" x14ac:dyDescent="0.2">
      <c r="Q966" s="6">
        <v>963</v>
      </c>
      <c r="R966" s="6">
        <f>[1]节奏总纲!AD966</f>
        <v>99.125035575805882</v>
      </c>
      <c r="S966" s="6">
        <f>[1]节奏总纲!AE966</f>
        <v>101.36628206325392</v>
      </c>
      <c r="T966" s="6">
        <f>[1]节奏总纲!AF966</f>
        <v>104.55464709698052</v>
      </c>
      <c r="U966" s="6">
        <f>[1]节奏总纲!AG966</f>
        <v>109.4481933571716</v>
      </c>
      <c r="V966" s="6">
        <f>[1]节奏总纲!AH966</f>
        <v>118.41917380121045</v>
      </c>
      <c r="AN966" s="6">
        <v>963</v>
      </c>
      <c r="AO966" s="6">
        <f>[1]节奏总纲!BA966</f>
        <v>53.329855345817762</v>
      </c>
      <c r="AP966" s="6">
        <f>[1]节奏总纲!BB966</f>
        <v>54.85444427664541</v>
      </c>
      <c r="AQ966" s="6">
        <f>[1]节奏总纲!BC966</f>
        <v>56.809791324876961</v>
      </c>
      <c r="AR966" s="6">
        <f>[1]节奏总纲!BD966</f>
        <v>59.565095295521992</v>
      </c>
      <c r="AS966" s="6">
        <f>[1]节奏总纲!BE966</f>
        <v>64.297670965940014</v>
      </c>
    </row>
    <row r="967" spans="17:45" x14ac:dyDescent="0.2">
      <c r="Q967" s="6">
        <v>964</v>
      </c>
      <c r="R967" s="6">
        <f>[1]节奏总纲!AD967</f>
        <v>99.139618316209123</v>
      </c>
      <c r="S967" s="6">
        <f>[1]节奏总纲!AE967</f>
        <v>101.38163905866858</v>
      </c>
      <c r="T967" s="6">
        <f>[1]节奏总纲!AF967</f>
        <v>104.56940254833837</v>
      </c>
      <c r="U967" s="6">
        <f>[1]节奏总纲!AG967</f>
        <v>109.46256616644709</v>
      </c>
      <c r="V967" s="6">
        <f>[1]节奏总纲!AH967</f>
        <v>118.43476223242163</v>
      </c>
      <c r="AN967" s="6">
        <v>964</v>
      </c>
      <c r="AO967" s="6">
        <f>[1]节奏总纲!BA967</f>
        <v>53.336748200424466</v>
      </c>
      <c r="AP967" s="6">
        <f>[1]节奏总纲!BB967</f>
        <v>54.86188577579442</v>
      </c>
      <c r="AQ967" s="6">
        <f>[1]节奏总纲!BC967</f>
        <v>56.817193908004661</v>
      </c>
      <c r="AR967" s="6">
        <f>[1]节奏总纲!BD967</f>
        <v>59.572254220698582</v>
      </c>
      <c r="AS967" s="6">
        <f>[1]节奏总纲!BE967</f>
        <v>64.304568039828453</v>
      </c>
    </row>
    <row r="968" spans="17:45" x14ac:dyDescent="0.2">
      <c r="Q968" s="6">
        <v>965</v>
      </c>
      <c r="R968" s="6">
        <f>[1]节奏总纲!AD968</f>
        <v>99.154201056612351</v>
      </c>
      <c r="S968" s="6">
        <f>[1]节奏总纲!AE968</f>
        <v>101.39699605408325</v>
      </c>
      <c r="T968" s="6">
        <f>[1]节奏总纲!AF968</f>
        <v>104.58415799969623</v>
      </c>
      <c r="U968" s="6">
        <f>[1]节奏总纲!AG968</f>
        <v>109.47693897572259</v>
      </c>
      <c r="V968" s="6">
        <f>[1]节奏总纲!AH968</f>
        <v>118.45035066363282</v>
      </c>
      <c r="AN968" s="6">
        <v>965</v>
      </c>
      <c r="AO968" s="6">
        <f>[1]节奏总纲!BA968</f>
        <v>53.343641055031163</v>
      </c>
      <c r="AP968" s="6">
        <f>[1]节奏总纲!BB968</f>
        <v>54.869327274943423</v>
      </c>
      <c r="AQ968" s="6">
        <f>[1]节奏总纲!BC968</f>
        <v>56.824596491132361</v>
      </c>
      <c r="AR968" s="6">
        <f>[1]节奏总纲!BD968</f>
        <v>59.579413145875179</v>
      </c>
      <c r="AS968" s="6">
        <f>[1]节奏总纲!BE968</f>
        <v>64.311465113716906</v>
      </c>
    </row>
    <row r="969" spans="17:45" x14ac:dyDescent="0.2">
      <c r="Q969" s="6">
        <v>966</v>
      </c>
      <c r="R969" s="6">
        <f>[1]节奏总纲!AD969</f>
        <v>99.168783797015593</v>
      </c>
      <c r="S969" s="6">
        <f>[1]节奏总纲!AE969</f>
        <v>101.41235304949792</v>
      </c>
      <c r="T969" s="6">
        <f>[1]节奏总纲!AF969</f>
        <v>104.59891345105409</v>
      </c>
      <c r="U969" s="6">
        <f>[1]节奏总纲!AG969</f>
        <v>109.49131178499808</v>
      </c>
      <c r="V969" s="6">
        <f>[1]节奏总纲!AH969</f>
        <v>118.465939094844</v>
      </c>
      <c r="AN969" s="6">
        <v>966</v>
      </c>
      <c r="AO969" s="6">
        <f>[1]节奏总纲!BA969</f>
        <v>53.350533909637861</v>
      </c>
      <c r="AP969" s="6">
        <f>[1]节奏总纲!BB969</f>
        <v>54.876768774092433</v>
      </c>
      <c r="AQ969" s="6">
        <f>[1]节奏总纲!BC969</f>
        <v>56.831999074260068</v>
      </c>
      <c r="AR969" s="6">
        <f>[1]节奏总纲!BD969</f>
        <v>59.586572071051769</v>
      </c>
      <c r="AS969" s="6">
        <f>[1]节奏总纲!BE969</f>
        <v>64.318362187605345</v>
      </c>
    </row>
    <row r="970" spans="17:45" x14ac:dyDescent="0.2">
      <c r="Q970" s="6">
        <v>967</v>
      </c>
      <c r="R970" s="6">
        <f>[1]节奏总纲!AD970</f>
        <v>99.18336653741882</v>
      </c>
      <c r="S970" s="6">
        <f>[1]节奏总纲!AE970</f>
        <v>101.42771004491259</v>
      </c>
      <c r="T970" s="6">
        <f>[1]节奏总纲!AF970</f>
        <v>104.61366890241194</v>
      </c>
      <c r="U970" s="6">
        <f>[1]节奏总纲!AG970</f>
        <v>109.50568459427356</v>
      </c>
      <c r="V970" s="6">
        <f>[1]节奏总纲!AH970</f>
        <v>118.48152752605519</v>
      </c>
      <c r="AN970" s="6">
        <v>967</v>
      </c>
      <c r="AO970" s="6">
        <f>[1]节奏总纲!BA970</f>
        <v>53.357426764244558</v>
      </c>
      <c r="AP970" s="6">
        <f>[1]节奏总纲!BB970</f>
        <v>54.884210273241443</v>
      </c>
      <c r="AQ970" s="6">
        <f>[1]节奏总纲!BC970</f>
        <v>56.839401657387768</v>
      </c>
      <c r="AR970" s="6">
        <f>[1]节奏总纲!BD970</f>
        <v>59.593730996228366</v>
      </c>
      <c r="AS970" s="6">
        <f>[1]节奏总纲!BE970</f>
        <v>64.325259261493784</v>
      </c>
    </row>
    <row r="971" spans="17:45" x14ac:dyDescent="0.2">
      <c r="Q971" s="6">
        <v>968</v>
      </c>
      <c r="R971" s="6">
        <f>[1]节奏总纲!AD971</f>
        <v>99.197949277822062</v>
      </c>
      <c r="S971" s="6">
        <f>[1]节奏总纲!AE971</f>
        <v>101.44306704032725</v>
      </c>
      <c r="T971" s="6">
        <f>[1]节奏总纲!AF971</f>
        <v>104.62842435376979</v>
      </c>
      <c r="U971" s="6">
        <f>[1]节奏总纲!AG971</f>
        <v>109.52005740354906</v>
      </c>
      <c r="V971" s="6">
        <f>[1]节奏总纲!AH971</f>
        <v>118.49711595726637</v>
      </c>
      <c r="AN971" s="6">
        <v>968</v>
      </c>
      <c r="AO971" s="6">
        <f>[1]节奏总纲!BA971</f>
        <v>53.364319618851255</v>
      </c>
      <c r="AP971" s="6">
        <f>[1]节奏总纲!BB971</f>
        <v>54.891651772390446</v>
      </c>
      <c r="AQ971" s="6">
        <f>[1]节奏总纲!BC971</f>
        <v>56.846804240515475</v>
      </c>
      <c r="AR971" s="6">
        <f>[1]节奏总纲!BD971</f>
        <v>59.600889921404956</v>
      </c>
      <c r="AS971" s="6">
        <f>[1]节奏总纲!BE971</f>
        <v>64.332156335382223</v>
      </c>
    </row>
    <row r="972" spans="17:45" x14ac:dyDescent="0.2">
      <c r="Q972" s="6">
        <v>969</v>
      </c>
      <c r="R972" s="6">
        <f>[1]节奏总纲!AD972</f>
        <v>99.212532018225289</v>
      </c>
      <c r="S972" s="6">
        <f>[1]节奏总纲!AE972</f>
        <v>101.45842403574191</v>
      </c>
      <c r="T972" s="6">
        <f>[1]节奏总纲!AF972</f>
        <v>104.64317980512764</v>
      </c>
      <c r="U972" s="6">
        <f>[1]节奏总纲!AG972</f>
        <v>109.53443021282455</v>
      </c>
      <c r="V972" s="6">
        <f>[1]节奏总纲!AH972</f>
        <v>118.51270438847756</v>
      </c>
      <c r="AN972" s="6">
        <v>969</v>
      </c>
      <c r="AO972" s="6">
        <f>[1]节奏总纲!BA972</f>
        <v>53.371212473457952</v>
      </c>
      <c r="AP972" s="6">
        <f>[1]节奏总纲!BB972</f>
        <v>54.899093271539456</v>
      </c>
      <c r="AQ972" s="6">
        <f>[1]节奏总纲!BC972</f>
        <v>56.854206823643175</v>
      </c>
      <c r="AR972" s="6">
        <f>[1]节奏总纲!BD972</f>
        <v>59.608048846581546</v>
      </c>
      <c r="AS972" s="6">
        <f>[1]节奏总纲!BE972</f>
        <v>64.339053409270662</v>
      </c>
    </row>
    <row r="973" spans="17:45" x14ac:dyDescent="0.2">
      <c r="Q973" s="6">
        <v>970</v>
      </c>
      <c r="R973" s="6">
        <f>[1]节奏总纲!AD973</f>
        <v>99.227114758628531</v>
      </c>
      <c r="S973" s="6">
        <f>[1]节奏总纲!AE973</f>
        <v>101.47378103115658</v>
      </c>
      <c r="T973" s="6">
        <f>[1]节奏总纲!AF973</f>
        <v>104.6579352564855</v>
      </c>
      <c r="U973" s="6">
        <f>[1]节奏总纲!AG973</f>
        <v>109.54880302210005</v>
      </c>
      <c r="V973" s="6">
        <f>[1]节奏总纲!AH973</f>
        <v>118.52829281968874</v>
      </c>
      <c r="AN973" s="6">
        <v>970</v>
      </c>
      <c r="AO973" s="6">
        <f>[1]节奏总纲!BA973</f>
        <v>53.378105328064649</v>
      </c>
      <c r="AP973" s="6">
        <f>[1]节奏总纲!BB973</f>
        <v>54.906534770688459</v>
      </c>
      <c r="AQ973" s="6">
        <f>[1]节奏总纲!BC973</f>
        <v>56.861609406770881</v>
      </c>
      <c r="AR973" s="6">
        <f>[1]节奏总纲!BD973</f>
        <v>59.615207771758143</v>
      </c>
      <c r="AS973" s="6">
        <f>[1]节奏总纲!BE973</f>
        <v>64.3459504831591</v>
      </c>
    </row>
    <row r="974" spans="17:45" x14ac:dyDescent="0.2">
      <c r="Q974" s="6">
        <v>971</v>
      </c>
      <c r="R974" s="6">
        <f>[1]节奏总纲!AD974</f>
        <v>99.241697499031758</v>
      </c>
      <c r="S974" s="6">
        <f>[1]节奏总纲!AE974</f>
        <v>101.48913802657124</v>
      </c>
      <c r="T974" s="6">
        <f>[1]节奏总纲!AF974</f>
        <v>104.67269070784336</v>
      </c>
      <c r="U974" s="6">
        <f>[1]节奏总纲!AG974</f>
        <v>109.56317583137553</v>
      </c>
      <c r="V974" s="6">
        <f>[1]节奏总纲!AH974</f>
        <v>118.54388125089993</v>
      </c>
      <c r="AN974" s="6">
        <v>971</v>
      </c>
      <c r="AO974" s="6">
        <f>[1]节奏总纲!BA974</f>
        <v>53.384998182671346</v>
      </c>
      <c r="AP974" s="6">
        <f>[1]节奏总纲!BB974</f>
        <v>54.91397626983747</v>
      </c>
      <c r="AQ974" s="6">
        <f>[1]节奏总纲!BC974</f>
        <v>56.869011989898581</v>
      </c>
      <c r="AR974" s="6">
        <f>[1]节奏总纲!BD974</f>
        <v>59.622366696934733</v>
      </c>
      <c r="AS974" s="6">
        <f>[1]节奏总纲!BE974</f>
        <v>64.352847557047554</v>
      </c>
    </row>
    <row r="975" spans="17:45" x14ac:dyDescent="0.2">
      <c r="Q975" s="6">
        <v>972</v>
      </c>
      <c r="R975" s="6">
        <f>[1]节奏总纲!AD975</f>
        <v>99.256280239435</v>
      </c>
      <c r="S975" s="6">
        <f>[1]节奏总纲!AE975</f>
        <v>101.5044950219859</v>
      </c>
      <c r="T975" s="6">
        <f>[1]节奏总纲!AF975</f>
        <v>104.6874461592012</v>
      </c>
      <c r="U975" s="6">
        <f>[1]节奏总纲!AG975</f>
        <v>109.57754864065103</v>
      </c>
      <c r="V975" s="6">
        <f>[1]节奏总纲!AH975</f>
        <v>118.55946968211111</v>
      </c>
      <c r="AN975" s="6">
        <v>972</v>
      </c>
      <c r="AO975" s="6">
        <f>[1]节奏总纲!BA975</f>
        <v>53.391891037278043</v>
      </c>
      <c r="AP975" s="6">
        <f>[1]节奏总纲!BB975</f>
        <v>54.92141776898648</v>
      </c>
      <c r="AQ975" s="6">
        <f>[1]节奏总纲!BC975</f>
        <v>56.876414573026281</v>
      </c>
      <c r="AR975" s="6">
        <f>[1]节奏总纲!BD975</f>
        <v>59.629525622111331</v>
      </c>
      <c r="AS975" s="6">
        <f>[1]节奏总纲!BE975</f>
        <v>64.359744630935992</v>
      </c>
    </row>
    <row r="976" spans="17:45" x14ac:dyDescent="0.2">
      <c r="Q976" s="6">
        <v>973</v>
      </c>
      <c r="R976" s="6">
        <f>[1]节奏总纲!AD976</f>
        <v>99.270862979838228</v>
      </c>
      <c r="S976" s="6">
        <f>[1]节奏总纲!AE976</f>
        <v>101.51985201740057</v>
      </c>
      <c r="T976" s="6">
        <f>[1]节奏总纲!AF976</f>
        <v>104.70220161055906</v>
      </c>
      <c r="U976" s="6">
        <f>[1]节奏总纲!AG976</f>
        <v>109.59192144992652</v>
      </c>
      <c r="V976" s="6">
        <f>[1]节奏总纲!AH976</f>
        <v>118.5750581133223</v>
      </c>
      <c r="AN976" s="6">
        <v>973</v>
      </c>
      <c r="AO976" s="6">
        <f>[1]节奏总纲!BA976</f>
        <v>53.39878389188474</v>
      </c>
      <c r="AP976" s="6">
        <f>[1]节奏总纲!BB976</f>
        <v>54.928859268135483</v>
      </c>
      <c r="AQ976" s="6">
        <f>[1]节奏总纲!BC976</f>
        <v>56.883817156153988</v>
      </c>
      <c r="AR976" s="6">
        <f>[1]节奏总纲!BD976</f>
        <v>59.636684547287921</v>
      </c>
      <c r="AS976" s="6">
        <f>[1]节奏总纲!BE976</f>
        <v>64.366641704824431</v>
      </c>
    </row>
    <row r="977" spans="17:45" x14ac:dyDescent="0.2">
      <c r="Q977" s="6">
        <v>974</v>
      </c>
      <c r="R977" s="6">
        <f>[1]节奏总纲!AD977</f>
        <v>99.285445720241469</v>
      </c>
      <c r="S977" s="6">
        <f>[1]节奏总纲!AE977</f>
        <v>101.53520901281523</v>
      </c>
      <c r="T977" s="6">
        <f>[1]节奏总纲!AF977</f>
        <v>104.71695706191691</v>
      </c>
      <c r="U977" s="6">
        <f>[1]节奏总纲!AG977</f>
        <v>109.60629425920202</v>
      </c>
      <c r="V977" s="6">
        <f>[1]节奏总纲!AH977</f>
        <v>118.59064654453348</v>
      </c>
      <c r="AN977" s="6">
        <v>974</v>
      </c>
      <c r="AO977" s="6">
        <f>[1]节奏总纲!BA977</f>
        <v>53.405676746491437</v>
      </c>
      <c r="AP977" s="6">
        <f>[1]节奏总纲!BB977</f>
        <v>54.936300767284493</v>
      </c>
      <c r="AQ977" s="6">
        <f>[1]节奏总纲!BC977</f>
        <v>56.891219739281688</v>
      </c>
      <c r="AR977" s="6">
        <f>[1]节奏总纲!BD977</f>
        <v>59.643843472464511</v>
      </c>
      <c r="AS977" s="6">
        <f>[1]节奏总纲!BE977</f>
        <v>64.37353877871287</v>
      </c>
    </row>
    <row r="978" spans="17:45" x14ac:dyDescent="0.2">
      <c r="Q978" s="6">
        <v>975</v>
      </c>
      <c r="R978" s="6">
        <f>[1]节奏总纲!AD978</f>
        <v>99.300028460644711</v>
      </c>
      <c r="S978" s="6">
        <f>[1]节奏总纲!AE978</f>
        <v>101.55056600822991</v>
      </c>
      <c r="T978" s="6">
        <f>[1]节奏总纲!AF978</f>
        <v>104.73171251327477</v>
      </c>
      <c r="U978" s="6">
        <f>[1]节奏总纲!AG978</f>
        <v>109.6206670684775</v>
      </c>
      <c r="V978" s="6">
        <f>[1]节奏总纲!AH978</f>
        <v>118.60623497574467</v>
      </c>
      <c r="AN978" s="6">
        <v>975</v>
      </c>
      <c r="AO978" s="6">
        <f>[1]节奏总纲!BA978</f>
        <v>53.412569601098134</v>
      </c>
      <c r="AP978" s="6">
        <f>[1]节奏总纲!BB978</f>
        <v>54.943742266433503</v>
      </c>
      <c r="AQ978" s="6">
        <f>[1]节奏总纲!BC978</f>
        <v>56.898622322409395</v>
      </c>
      <c r="AR978" s="6">
        <f>[1]节奏总纲!BD978</f>
        <v>59.651002397641108</v>
      </c>
      <c r="AS978" s="6">
        <f>[1]节奏总纲!BE978</f>
        <v>64.380435852601309</v>
      </c>
    </row>
    <row r="979" spans="17:45" x14ac:dyDescent="0.2">
      <c r="Q979" s="6">
        <v>976</v>
      </c>
      <c r="R979" s="6">
        <f>[1]节奏总纲!AD979</f>
        <v>99.314611201047938</v>
      </c>
      <c r="S979" s="6">
        <f>[1]节奏总纲!AE979</f>
        <v>101.56592300364457</v>
      </c>
      <c r="T979" s="6">
        <f>[1]节奏总纲!AF979</f>
        <v>104.74646796463263</v>
      </c>
      <c r="U979" s="6">
        <f>[1]节奏总纲!AG979</f>
        <v>109.635039877753</v>
      </c>
      <c r="V979" s="6">
        <f>[1]节奏总纲!AH979</f>
        <v>118.62182340695585</v>
      </c>
      <c r="AN979" s="6">
        <v>976</v>
      </c>
      <c r="AO979" s="6">
        <f>[1]节奏总纲!BA979</f>
        <v>53.419462455704839</v>
      </c>
      <c r="AP979" s="6">
        <f>[1]节奏总纲!BB979</f>
        <v>54.951183765582506</v>
      </c>
      <c r="AQ979" s="6">
        <f>[1]节奏总纲!BC979</f>
        <v>56.906024905537095</v>
      </c>
      <c r="AR979" s="6">
        <f>[1]节奏总纲!BD979</f>
        <v>59.658161322817698</v>
      </c>
      <c r="AS979" s="6">
        <f>[1]节奏总纲!BE979</f>
        <v>64.387332926489748</v>
      </c>
    </row>
    <row r="980" spans="17:45" x14ac:dyDescent="0.2">
      <c r="Q980" s="6">
        <v>977</v>
      </c>
      <c r="R980" s="6">
        <f>[1]节奏总纲!AD980</f>
        <v>99.32919394145118</v>
      </c>
      <c r="S980" s="6">
        <f>[1]节奏总纲!AE980</f>
        <v>101.58127999905923</v>
      </c>
      <c r="T980" s="6">
        <f>[1]节奏总纲!AF980</f>
        <v>104.76122341599047</v>
      </c>
      <c r="U980" s="6">
        <f>[1]节奏总纲!AG980</f>
        <v>109.64941268702849</v>
      </c>
      <c r="V980" s="6">
        <f>[1]节奏总纲!AH980</f>
        <v>118.63741183816704</v>
      </c>
      <c r="AN980" s="6">
        <v>977</v>
      </c>
      <c r="AO980" s="6">
        <f>[1]节奏总纲!BA980</f>
        <v>53.426355310311536</v>
      </c>
      <c r="AP980" s="6">
        <f>[1]节奏总纲!BB980</f>
        <v>54.958625264731516</v>
      </c>
      <c r="AQ980" s="6">
        <f>[1]节奏总纲!BC980</f>
        <v>56.913427488664794</v>
      </c>
      <c r="AR980" s="6">
        <f>[1]节奏总纲!BD980</f>
        <v>59.665320247994288</v>
      </c>
      <c r="AS980" s="6">
        <f>[1]节奏总纲!BE980</f>
        <v>64.394230000378201</v>
      </c>
    </row>
    <row r="981" spans="17:45" x14ac:dyDescent="0.2">
      <c r="Q981" s="6">
        <v>978</v>
      </c>
      <c r="R981" s="6">
        <f>[1]节奏总纲!AD981</f>
        <v>99.343776681854408</v>
      </c>
      <c r="S981" s="6">
        <f>[1]节奏总纲!AE981</f>
        <v>101.5966369944739</v>
      </c>
      <c r="T981" s="6">
        <f>[1]节奏总纲!AF981</f>
        <v>104.77597886734833</v>
      </c>
      <c r="U981" s="6">
        <f>[1]节奏总纲!AG981</f>
        <v>109.66378549630397</v>
      </c>
      <c r="V981" s="6">
        <f>[1]节奏总纲!AH981</f>
        <v>118.65300026937823</v>
      </c>
      <c r="AN981" s="6">
        <v>978</v>
      </c>
      <c r="AO981" s="6">
        <f>[1]节奏总纲!BA981</f>
        <v>53.433248164918233</v>
      </c>
      <c r="AP981" s="6">
        <f>[1]节奏总纲!BB981</f>
        <v>54.966066763880526</v>
      </c>
      <c r="AQ981" s="6">
        <f>[1]节奏总纲!BC981</f>
        <v>56.920830071792501</v>
      </c>
      <c r="AR981" s="6">
        <f>[1]节奏总纲!BD981</f>
        <v>59.672479173170885</v>
      </c>
      <c r="AS981" s="6">
        <f>[1]节奏总纲!BE981</f>
        <v>64.40112707426664</v>
      </c>
    </row>
    <row r="982" spans="17:45" x14ac:dyDescent="0.2">
      <c r="Q982" s="6">
        <v>979</v>
      </c>
      <c r="R982" s="6">
        <f>[1]节奏总纲!AD982</f>
        <v>99.358359422257649</v>
      </c>
      <c r="S982" s="6">
        <f>[1]节奏总纲!AE982</f>
        <v>101.61199398988856</v>
      </c>
      <c r="T982" s="6">
        <f>[1]节奏总纲!AF982</f>
        <v>104.79073431870619</v>
      </c>
      <c r="U982" s="6">
        <f>[1]节奏总纲!AG982</f>
        <v>109.67815830557947</v>
      </c>
      <c r="V982" s="6">
        <f>[1]节奏总纲!AH982</f>
        <v>118.66858870058941</v>
      </c>
      <c r="AN982" s="6">
        <v>979</v>
      </c>
      <c r="AO982" s="6">
        <f>[1]节奏总纲!BA982</f>
        <v>53.44014101952493</v>
      </c>
      <c r="AP982" s="6">
        <f>[1]节奏总纲!BB982</f>
        <v>54.97350826302953</v>
      </c>
      <c r="AQ982" s="6">
        <f>[1]节奏总纲!BC982</f>
        <v>56.928232654920201</v>
      </c>
      <c r="AR982" s="6">
        <f>[1]节奏总纲!BD982</f>
        <v>59.679638098347475</v>
      </c>
      <c r="AS982" s="6">
        <f>[1]节奏总纲!BE982</f>
        <v>64.408024148155079</v>
      </c>
    </row>
    <row r="983" spans="17:45" x14ac:dyDescent="0.2">
      <c r="Q983" s="6">
        <v>980</v>
      </c>
      <c r="R983" s="6">
        <f>[1]节奏总纲!AD983</f>
        <v>99.372942162660877</v>
      </c>
      <c r="S983" s="6">
        <f>[1]节奏总纲!AE983</f>
        <v>101.62735098530322</v>
      </c>
      <c r="T983" s="6">
        <f>[1]节奏总纲!AF983</f>
        <v>104.80548977006404</v>
      </c>
      <c r="U983" s="6">
        <f>[1]节奏总纲!AG983</f>
        <v>109.69253111485496</v>
      </c>
      <c r="V983" s="6">
        <f>[1]节奏总纲!AH983</f>
        <v>118.6841771318006</v>
      </c>
      <c r="AN983" s="6">
        <v>980</v>
      </c>
      <c r="AO983" s="6">
        <f>[1]节奏总纲!BA983</f>
        <v>53.447033874131627</v>
      </c>
      <c r="AP983" s="6">
        <f>[1]节奏总纲!BB983</f>
        <v>54.98094976217854</v>
      </c>
      <c r="AQ983" s="6">
        <f>[1]节奏总纲!BC983</f>
        <v>56.935635238047908</v>
      </c>
      <c r="AR983" s="6">
        <f>[1]节奏总纲!BD983</f>
        <v>59.686797023524072</v>
      </c>
      <c r="AS983" s="6">
        <f>[1]节奏总纲!BE983</f>
        <v>64.414921222043517</v>
      </c>
    </row>
    <row r="984" spans="17:45" x14ac:dyDescent="0.2">
      <c r="Q984" s="6">
        <v>981</v>
      </c>
      <c r="R984" s="6">
        <f>[1]节奏总纲!AD984</f>
        <v>99.387524903064119</v>
      </c>
      <c r="S984" s="6">
        <f>[1]节奏总纲!AE984</f>
        <v>101.64270798071789</v>
      </c>
      <c r="T984" s="6">
        <f>[1]节奏总纲!AF984</f>
        <v>104.8202452214219</v>
      </c>
      <c r="U984" s="6">
        <f>[1]节奏总纲!AG984</f>
        <v>109.70690392413046</v>
      </c>
      <c r="V984" s="6">
        <f>[1]节奏总纲!AH984</f>
        <v>118.69976556301178</v>
      </c>
      <c r="AN984" s="6">
        <v>981</v>
      </c>
      <c r="AO984" s="6">
        <f>[1]节奏总纲!BA984</f>
        <v>53.453926728738324</v>
      </c>
      <c r="AP984" s="6">
        <f>[1]节奏总纲!BB984</f>
        <v>54.98839126132755</v>
      </c>
      <c r="AQ984" s="6">
        <f>[1]节奏总纲!BC984</f>
        <v>56.943037821175608</v>
      </c>
      <c r="AR984" s="6">
        <f>[1]节奏总纲!BD984</f>
        <v>59.693955948700662</v>
      </c>
      <c r="AS984" s="6">
        <f>[1]节奏总纲!BE984</f>
        <v>64.421818295931956</v>
      </c>
    </row>
    <row r="985" spans="17:45" x14ac:dyDescent="0.2">
      <c r="Q985" s="6">
        <v>982</v>
      </c>
      <c r="R985" s="6">
        <f>[1]节奏总纲!AD985</f>
        <v>99.402107643467346</v>
      </c>
      <c r="S985" s="6">
        <f>[1]节奏总纲!AE985</f>
        <v>101.65806497613255</v>
      </c>
      <c r="T985" s="6">
        <f>[1]节奏总纲!AF985</f>
        <v>104.83500067277974</v>
      </c>
      <c r="U985" s="6">
        <f>[1]节奏总纲!AG985</f>
        <v>109.72127673340594</v>
      </c>
      <c r="V985" s="6">
        <f>[1]节奏总纲!AH985</f>
        <v>118.71535399422297</v>
      </c>
      <c r="AN985" s="6">
        <v>982</v>
      </c>
      <c r="AO985" s="6">
        <f>[1]节奏总纲!BA985</f>
        <v>53.460819583345021</v>
      </c>
      <c r="AP985" s="6">
        <f>[1]节奏总纲!BB985</f>
        <v>54.995832760476553</v>
      </c>
      <c r="AQ985" s="6">
        <f>[1]节奏总纲!BC985</f>
        <v>56.950440404303315</v>
      </c>
      <c r="AR985" s="6">
        <f>[1]节奏总纲!BD985</f>
        <v>59.701114873877252</v>
      </c>
      <c r="AS985" s="6">
        <f>[1]节奏总纲!BE985</f>
        <v>64.428715369820395</v>
      </c>
    </row>
    <row r="986" spans="17:45" x14ac:dyDescent="0.2">
      <c r="Q986" s="6">
        <v>983</v>
      </c>
      <c r="R986" s="6">
        <f>[1]节奏总纲!AD986</f>
        <v>99.416690383870588</v>
      </c>
      <c r="S986" s="6">
        <f>[1]节奏总纲!AE986</f>
        <v>101.67342197154721</v>
      </c>
      <c r="T986" s="6">
        <f>[1]节奏总纲!AF986</f>
        <v>104.8497561241376</v>
      </c>
      <c r="U986" s="6">
        <f>[1]节奏总纲!AG986</f>
        <v>109.73564954268144</v>
      </c>
      <c r="V986" s="6">
        <f>[1]节奏总纲!AH986</f>
        <v>118.73094242543415</v>
      </c>
      <c r="AN986" s="6">
        <v>983</v>
      </c>
      <c r="AO986" s="6">
        <f>[1]节奏总纲!BA986</f>
        <v>53.467712437951718</v>
      </c>
      <c r="AP986" s="6">
        <f>[1]节奏总纲!BB986</f>
        <v>55.002828080331646</v>
      </c>
      <c r="AQ986" s="6">
        <f>[1]节奏总纲!BC986</f>
        <v>56.957842987431015</v>
      </c>
      <c r="AR986" s="6">
        <f>[1]节奏总纲!BD986</f>
        <v>59.708273799053849</v>
      </c>
      <c r="AS986" s="6">
        <f>[1]节奏总纲!BE986</f>
        <v>64.435612443708848</v>
      </c>
    </row>
    <row r="987" spans="17:45" x14ac:dyDescent="0.2">
      <c r="Q987" s="6">
        <v>984</v>
      </c>
      <c r="R987" s="6">
        <f>[1]节奏总纲!AD987</f>
        <v>99.431273124273829</v>
      </c>
      <c r="S987" s="6">
        <f>[1]节奏总纲!AE987</f>
        <v>101.68877896696189</v>
      </c>
      <c r="T987" s="6">
        <f>[1]节奏总纲!AF987</f>
        <v>104.86451157549546</v>
      </c>
      <c r="U987" s="6">
        <f>[1]节奏总纲!AG987</f>
        <v>109.75002235195693</v>
      </c>
      <c r="V987" s="6">
        <f>[1]节奏总纲!AH987</f>
        <v>118.74653085664534</v>
      </c>
      <c r="AN987" s="6">
        <v>984</v>
      </c>
      <c r="AO987" s="6">
        <f>[1]节奏总纲!BA987</f>
        <v>53.474605292558415</v>
      </c>
      <c r="AP987" s="6">
        <f>[1]节奏总纲!BB987</f>
        <v>55.009255535630842</v>
      </c>
      <c r="AQ987" s="6">
        <f>[1]节奏总纲!BC987</f>
        <v>56.965245570558714</v>
      </c>
      <c r="AR987" s="6">
        <f>[1]节奏总纲!BD987</f>
        <v>59.715432724230439</v>
      </c>
      <c r="AS987" s="6">
        <f>[1]节奏总纲!BE987</f>
        <v>64.442509517597287</v>
      </c>
    </row>
    <row r="988" spans="17:45" x14ac:dyDescent="0.2">
      <c r="Q988" s="6">
        <v>985</v>
      </c>
      <c r="R988" s="6">
        <f>[1]节奏总纲!AD988</f>
        <v>99.445855864677057</v>
      </c>
      <c r="S988" s="6">
        <f>[1]节奏总纲!AE988</f>
        <v>101.70413596237655</v>
      </c>
      <c r="T988" s="6">
        <f>[1]节奏总纲!AF988</f>
        <v>104.87926702685331</v>
      </c>
      <c r="U988" s="6">
        <f>[1]节奏总纲!AG988</f>
        <v>109.76439516123243</v>
      </c>
      <c r="V988" s="6">
        <f>[1]节奏总纲!AH988</f>
        <v>118.76211928785654</v>
      </c>
      <c r="AN988" s="6">
        <v>985</v>
      </c>
      <c r="AO988" s="6">
        <f>[1]节奏总纲!BA988</f>
        <v>53.481498147165112</v>
      </c>
      <c r="AP988" s="6">
        <f>[1]节奏总纲!BB988</f>
        <v>55.015682990930038</v>
      </c>
      <c r="AQ988" s="6">
        <f>[1]节奏总纲!BC988</f>
        <v>56.972648153686421</v>
      </c>
      <c r="AR988" s="6">
        <f>[1]节奏总纲!BD988</f>
        <v>59.722591649407029</v>
      </c>
      <c r="AS988" s="6">
        <f>[1]节奏总纲!BE988</f>
        <v>64.449406591485726</v>
      </c>
    </row>
    <row r="989" spans="17:45" x14ac:dyDescent="0.2">
      <c r="Q989" s="6">
        <v>986</v>
      </c>
      <c r="R989" s="6">
        <f>[1]节奏总纲!AD989</f>
        <v>99.460438605080299</v>
      </c>
      <c r="S989" s="6">
        <f>[1]节奏总纲!AE989</f>
        <v>101.71949295779122</v>
      </c>
      <c r="T989" s="6">
        <f>[1]节奏总纲!AF989</f>
        <v>104.89402247821116</v>
      </c>
      <c r="U989" s="6">
        <f>[1]节奏总纲!AG989</f>
        <v>109.77876797050791</v>
      </c>
      <c r="V989" s="6">
        <f>[1]节奏总纲!AH989</f>
        <v>118.77770771906772</v>
      </c>
      <c r="AN989" s="6">
        <v>986</v>
      </c>
      <c r="AO989" s="6">
        <f>[1]节奏总纲!BA989</f>
        <v>53.488391001771809</v>
      </c>
      <c r="AP989" s="6">
        <f>[1]节奏总纲!BB989</f>
        <v>55.022110446229235</v>
      </c>
      <c r="AQ989" s="6">
        <f>[1]节奏总纲!BC989</f>
        <v>56.980050736814121</v>
      </c>
      <c r="AR989" s="6">
        <f>[1]节奏总纲!BD989</f>
        <v>59.729750574583626</v>
      </c>
      <c r="AS989" s="6">
        <f>[1]节奏总纲!BE989</f>
        <v>64.456303665374165</v>
      </c>
    </row>
    <row r="990" spans="17:45" x14ac:dyDescent="0.2">
      <c r="Q990" s="6">
        <v>987</v>
      </c>
      <c r="R990" s="6">
        <f>[1]节奏总纲!AD990</f>
        <v>99.475021345483526</v>
      </c>
      <c r="S990" s="6">
        <f>[1]节奏总纲!AE990</f>
        <v>101.73484995320588</v>
      </c>
      <c r="T990" s="6">
        <f>[1]节奏总纲!AF990</f>
        <v>104.90877792956901</v>
      </c>
      <c r="U990" s="6">
        <f>[1]节奏总纲!AG990</f>
        <v>109.79314077978341</v>
      </c>
      <c r="V990" s="6">
        <f>[1]节奏总纲!AH990</f>
        <v>118.79329615027891</v>
      </c>
      <c r="AN990" s="6">
        <v>987</v>
      </c>
      <c r="AO990" s="6">
        <f>[1]节奏总纲!BA990</f>
        <v>53.495283856378506</v>
      </c>
      <c r="AP990" s="6">
        <f>[1]节奏总纲!BB990</f>
        <v>55.028537901528431</v>
      </c>
      <c r="AQ990" s="6">
        <f>[1]节奏总纲!BC990</f>
        <v>56.987453319941828</v>
      </c>
      <c r="AR990" s="6">
        <f>[1]节奏总纲!BD990</f>
        <v>59.736909499760216</v>
      </c>
      <c r="AS990" s="6">
        <f>[1]节奏总纲!BE990</f>
        <v>64.463200739262604</v>
      </c>
    </row>
    <row r="991" spans="17:45" x14ac:dyDescent="0.2">
      <c r="Q991" s="6">
        <v>988</v>
      </c>
      <c r="R991" s="6">
        <f>[1]节奏总纲!AD991</f>
        <v>99.489604085886768</v>
      </c>
      <c r="S991" s="6">
        <f>[1]节奏总纲!AE991</f>
        <v>101.75020694862054</v>
      </c>
      <c r="T991" s="6">
        <f>[1]节奏总纲!AF991</f>
        <v>104.92353338092687</v>
      </c>
      <c r="U991" s="6">
        <f>[1]节奏总纲!AG991</f>
        <v>109.8075135890589</v>
      </c>
      <c r="V991" s="6">
        <f>[1]节奏总纲!AH991</f>
        <v>118.80888458149009</v>
      </c>
      <c r="AN991" s="6">
        <v>988</v>
      </c>
      <c r="AO991" s="6">
        <f>[1]节奏总纲!BA991</f>
        <v>53.502176710985211</v>
      </c>
      <c r="AP991" s="6">
        <f>[1]节奏总纲!BB991</f>
        <v>55.034965356827627</v>
      </c>
      <c r="AQ991" s="6">
        <f>[1]节奏总纲!BC991</f>
        <v>56.994855903069528</v>
      </c>
      <c r="AR991" s="6">
        <f>[1]节奏总纲!BD991</f>
        <v>59.744068424936813</v>
      </c>
      <c r="AS991" s="6">
        <f>[1]节奏总纲!BE991</f>
        <v>64.470097813151057</v>
      </c>
    </row>
    <row r="992" spans="17:45" x14ac:dyDescent="0.2">
      <c r="Q992" s="6">
        <v>989</v>
      </c>
      <c r="R992" s="6">
        <f>[1]节奏总纲!AD992</f>
        <v>99.504186826289995</v>
      </c>
      <c r="S992" s="6">
        <f>[1]节奏总纲!AE992</f>
        <v>101.76556394403521</v>
      </c>
      <c r="T992" s="6">
        <f>[1]节奏总纲!AF992</f>
        <v>104.93828883228473</v>
      </c>
      <c r="U992" s="6">
        <f>[1]节奏总纲!AG992</f>
        <v>109.82188639833439</v>
      </c>
      <c r="V992" s="6">
        <f>[1]节奏总纲!AH992</f>
        <v>118.82447301270128</v>
      </c>
      <c r="AN992" s="6">
        <v>989</v>
      </c>
      <c r="AO992" s="6">
        <f>[1]节奏总纲!BA992</f>
        <v>53.509069565591908</v>
      </c>
      <c r="AP992" s="6">
        <f>[1]节奏总纲!BB992</f>
        <v>55.04139281212683</v>
      </c>
      <c r="AQ992" s="6">
        <f>[1]节奏总纲!BC992</f>
        <v>57.001950964424175</v>
      </c>
      <c r="AR992" s="6">
        <f>[1]节奏总纲!BD992</f>
        <v>59.751227350113403</v>
      </c>
      <c r="AS992" s="6">
        <f>[1]节奏总纲!BE992</f>
        <v>64.476994887039496</v>
      </c>
    </row>
    <row r="993" spans="17:45" x14ac:dyDescent="0.2">
      <c r="Q993" s="6">
        <v>990</v>
      </c>
      <c r="R993" s="6">
        <f>[1]节奏总纲!AD993</f>
        <v>99.518769566693237</v>
      </c>
      <c r="S993" s="6">
        <f>[1]节奏总纲!AE993</f>
        <v>101.78092093944987</v>
      </c>
      <c r="T993" s="6">
        <f>[1]节奏总纲!AF993</f>
        <v>104.95304428364258</v>
      </c>
      <c r="U993" s="6">
        <f>[1]节奏总纲!AG993</f>
        <v>109.83625920760988</v>
      </c>
      <c r="V993" s="6">
        <f>[1]节奏总纲!AH993</f>
        <v>118.84006144391246</v>
      </c>
      <c r="AN993" s="6">
        <v>990</v>
      </c>
      <c r="AO993" s="6">
        <f>[1]节奏总纲!BA993</f>
        <v>53.515962420198605</v>
      </c>
      <c r="AP993" s="6">
        <f>[1]节奏总纲!BB993</f>
        <v>55.047820267426026</v>
      </c>
      <c r="AQ993" s="6">
        <f>[1]节奏总纲!BC993</f>
        <v>57.008345591208631</v>
      </c>
      <c r="AR993" s="6">
        <f>[1]节奏总纲!BD993</f>
        <v>59.758386275289993</v>
      </c>
      <c r="AS993" s="6">
        <f>[1]节奏总纲!BE993</f>
        <v>64.483891960927934</v>
      </c>
    </row>
    <row r="994" spans="17:45" x14ac:dyDescent="0.2">
      <c r="Q994" s="6">
        <v>991</v>
      </c>
      <c r="R994" s="6">
        <f>[1]节奏总纲!AD994</f>
        <v>99.533352307096465</v>
      </c>
      <c r="S994" s="6">
        <f>[1]节奏总纲!AE994</f>
        <v>101.79627793486453</v>
      </c>
      <c r="T994" s="6">
        <f>[1]节奏总纲!AF994</f>
        <v>104.96779973500043</v>
      </c>
      <c r="U994" s="6">
        <f>[1]节奏总纲!AG994</f>
        <v>109.85063201688537</v>
      </c>
      <c r="V994" s="6">
        <f>[1]节奏总纲!AH994</f>
        <v>118.85564987512365</v>
      </c>
      <c r="AN994" s="6">
        <v>991</v>
      </c>
      <c r="AO994" s="6">
        <f>[1]节奏总纲!BA994</f>
        <v>53.522855274805302</v>
      </c>
      <c r="AP994" s="6">
        <f>[1]节奏总纲!BB994</f>
        <v>55.054247722725222</v>
      </c>
      <c r="AQ994" s="6">
        <f>[1]节奏总纲!BC994</f>
        <v>57.014740217993086</v>
      </c>
      <c r="AR994" s="6">
        <f>[1]节奏总纲!BD994</f>
        <v>59.76554520046659</v>
      </c>
      <c r="AS994" s="6">
        <f>[1]节奏总纲!BE994</f>
        <v>64.490789034816373</v>
      </c>
    </row>
    <row r="995" spans="17:45" x14ac:dyDescent="0.2">
      <c r="Q995" s="6">
        <v>992</v>
      </c>
      <c r="R995" s="6">
        <f>[1]节奏总纲!AD995</f>
        <v>99.547935047499706</v>
      </c>
      <c r="S995" s="6">
        <f>[1]节奏总纲!AE995</f>
        <v>101.8116349302792</v>
      </c>
      <c r="T995" s="6">
        <f>[1]节奏总纲!AF995</f>
        <v>104.98255518635828</v>
      </c>
      <c r="U995" s="6">
        <f>[1]节奏总纲!AG995</f>
        <v>109.86500482616087</v>
      </c>
      <c r="V995" s="6">
        <f>[1]节奏总纲!AH995</f>
        <v>118.87123830633483</v>
      </c>
      <c r="AN995" s="6">
        <v>992</v>
      </c>
      <c r="AO995" s="6">
        <f>[1]节奏总纲!BA995</f>
        <v>53.529748129411999</v>
      </c>
      <c r="AP995" s="6">
        <f>[1]节奏总纲!BB995</f>
        <v>55.060675178024418</v>
      </c>
      <c r="AQ995" s="6">
        <f>[1]节奏总纲!BC995</f>
        <v>57.021134844777542</v>
      </c>
      <c r="AR995" s="6">
        <f>[1]节奏总纲!BD995</f>
        <v>59.77270412564318</v>
      </c>
      <c r="AS995" s="6">
        <f>[1]节奏总纲!BE995</f>
        <v>64.497686108704812</v>
      </c>
    </row>
    <row r="996" spans="17:45" x14ac:dyDescent="0.2">
      <c r="Q996" s="6">
        <v>993</v>
      </c>
      <c r="R996" s="6">
        <f>[1]节奏总纲!AD996</f>
        <v>99.562517787902934</v>
      </c>
      <c r="S996" s="6">
        <f>[1]节奏总纲!AE996</f>
        <v>101.82699192569387</v>
      </c>
      <c r="T996" s="6">
        <f>[1]节奏总纲!AF996</f>
        <v>104.99731063771614</v>
      </c>
      <c r="U996" s="6">
        <f>[1]节奏总纲!AG996</f>
        <v>109.87937763543636</v>
      </c>
      <c r="V996" s="6">
        <f>[1]节奏总纲!AH996</f>
        <v>118.88682673754602</v>
      </c>
      <c r="AN996" s="6">
        <v>993</v>
      </c>
      <c r="AO996" s="6">
        <f>[1]节奏总纲!BA996</f>
        <v>53.536640984018696</v>
      </c>
      <c r="AP996" s="6">
        <f>[1]节奏总纲!BB996</f>
        <v>55.067102633323614</v>
      </c>
      <c r="AQ996" s="6">
        <f>[1]节奏总纲!BC996</f>
        <v>57.027529471561998</v>
      </c>
      <c r="AR996" s="6">
        <f>[1]节奏总纲!BD996</f>
        <v>59.779863050819777</v>
      </c>
      <c r="AS996" s="6">
        <f>[1]节奏总纲!BE996</f>
        <v>64.504583182593251</v>
      </c>
    </row>
    <row r="997" spans="17:45" x14ac:dyDescent="0.2">
      <c r="Q997" s="6">
        <v>994</v>
      </c>
      <c r="R997" s="6">
        <f>[1]节奏总纲!AD997</f>
        <v>99.577100528306175</v>
      </c>
      <c r="S997" s="6">
        <f>[1]节奏总纲!AE997</f>
        <v>101.84234892110854</v>
      </c>
      <c r="T997" s="6">
        <f>[1]节奏总纲!AF997</f>
        <v>105.01143873132816</v>
      </c>
      <c r="U997" s="6">
        <f>[1]节奏总纲!AG997</f>
        <v>109.89375044471186</v>
      </c>
      <c r="V997" s="6">
        <f>[1]节奏总纲!AH997</f>
        <v>118.9024151687572</v>
      </c>
      <c r="AN997" s="6">
        <v>994</v>
      </c>
      <c r="AO997" s="6">
        <f>[1]节奏总纲!BA997</f>
        <v>53.543533838625393</v>
      </c>
      <c r="AP997" s="6">
        <f>[1]节奏总纲!BB997</f>
        <v>55.07353008862281</v>
      </c>
      <c r="AQ997" s="6">
        <f>[1]节奏总纲!BC997</f>
        <v>57.033924098346453</v>
      </c>
      <c r="AR997" s="6">
        <f>[1]节奏总纲!BD997</f>
        <v>59.787021975996367</v>
      </c>
      <c r="AS997" s="6">
        <f>[1]节奏总纲!BE997</f>
        <v>64.511480256481704</v>
      </c>
    </row>
    <row r="998" spans="17:45" x14ac:dyDescent="0.2">
      <c r="Q998" s="6">
        <v>995</v>
      </c>
      <c r="R998" s="6">
        <f>[1]节奏总纲!AD998</f>
        <v>99.591683268709417</v>
      </c>
      <c r="S998" s="6">
        <f>[1]节奏总纲!AE998</f>
        <v>101.8577059165232</v>
      </c>
      <c r="T998" s="6">
        <f>[1]节奏总纲!AF998</f>
        <v>105.02542699568401</v>
      </c>
      <c r="U998" s="6">
        <f>[1]节奏总纲!AG998</f>
        <v>109.90812325398734</v>
      </c>
      <c r="V998" s="6">
        <f>[1]节奏总纲!AH998</f>
        <v>118.91800359996839</v>
      </c>
      <c r="AN998" s="6">
        <v>995</v>
      </c>
      <c r="AO998" s="6">
        <f>[1]节奏总纲!BA998</f>
        <v>53.55042669323209</v>
      </c>
      <c r="AP998" s="6">
        <f>[1]节奏总纲!BB998</f>
        <v>55.079957543922006</v>
      </c>
      <c r="AQ998" s="6">
        <f>[1]节奏总纲!BC998</f>
        <v>57.040318725130909</v>
      </c>
      <c r="AR998" s="6">
        <f>[1]节奏总纲!BD998</f>
        <v>59.794180901172957</v>
      </c>
      <c r="AS998" s="6">
        <f>[1]节奏总纲!BE998</f>
        <v>64.518377330370143</v>
      </c>
    </row>
    <row r="999" spans="17:45" x14ac:dyDescent="0.2">
      <c r="Q999" s="6">
        <v>996</v>
      </c>
      <c r="R999" s="6">
        <f>[1]节奏总纲!AD999</f>
        <v>99.606266009112645</v>
      </c>
      <c r="S999" s="6">
        <f>[1]节奏总纲!AE999</f>
        <v>101.87306291193786</v>
      </c>
      <c r="T999" s="6">
        <f>[1]节奏总纲!AF999</f>
        <v>105.03941526003986</v>
      </c>
      <c r="U999" s="6">
        <f>[1]节奏总纲!AG999</f>
        <v>109.92249606326284</v>
      </c>
      <c r="V999" s="6">
        <f>[1]节奏总纲!AH999</f>
        <v>118.93359203117957</v>
      </c>
      <c r="AN999" s="6">
        <v>996</v>
      </c>
      <c r="AO999" s="6">
        <f>[1]节奏总纲!BA999</f>
        <v>53.557319547838787</v>
      </c>
      <c r="AP999" s="6">
        <f>[1]节奏总纲!BB999</f>
        <v>55.086384999221202</v>
      </c>
      <c r="AQ999" s="6">
        <f>[1]节奏总纲!BC999</f>
        <v>57.046713351915365</v>
      </c>
      <c r="AR999" s="6">
        <f>[1]节奏总纲!BD999</f>
        <v>59.801339826349555</v>
      </c>
      <c r="AS999" s="6">
        <f>[1]节奏总纲!BE999</f>
        <v>64.525274404258582</v>
      </c>
    </row>
    <row r="1000" spans="17:45" x14ac:dyDescent="0.2">
      <c r="Q1000" s="6">
        <v>997</v>
      </c>
      <c r="R1000" s="6">
        <f>[1]节奏总纲!AD1000</f>
        <v>99.620848749515886</v>
      </c>
      <c r="S1000" s="6">
        <f>[1]节奏总纲!AE1000</f>
        <v>101.88841990735253</v>
      </c>
      <c r="T1000" s="6">
        <f>[1]节奏总纲!AF1000</f>
        <v>105.05340352439572</v>
      </c>
      <c r="U1000" s="6">
        <f>[1]节奏总纲!AG1000</f>
        <v>109.93686887253833</v>
      </c>
      <c r="V1000" s="6">
        <f>[1]节奏总纲!AH1000</f>
        <v>118.94918046239076</v>
      </c>
      <c r="AN1000" s="6">
        <v>997</v>
      </c>
      <c r="AO1000" s="6">
        <f>[1]节奏总纲!BA1000</f>
        <v>53.564212402445484</v>
      </c>
      <c r="AP1000" s="6">
        <f>[1]节奏总纲!BB1000</f>
        <v>55.092812454520399</v>
      </c>
      <c r="AQ1000" s="6">
        <f>[1]节奏总纲!BC1000</f>
        <v>57.053107978699821</v>
      </c>
      <c r="AR1000" s="6">
        <f>[1]节奏总纲!BD1000</f>
        <v>59.808498751526145</v>
      </c>
      <c r="AS1000" s="6">
        <f>[1]节奏总纲!BE1000</f>
        <v>64.532171478147021</v>
      </c>
    </row>
    <row r="1001" spans="17:45" x14ac:dyDescent="0.2">
      <c r="Q1001" s="6">
        <v>998</v>
      </c>
      <c r="R1001" s="6">
        <f>[1]节奏总纲!AD1001</f>
        <v>99.635431489919114</v>
      </c>
      <c r="S1001" s="6">
        <f>[1]节奏总纲!AE1001</f>
        <v>101.90377690276719</v>
      </c>
      <c r="T1001" s="6">
        <f>[1]节奏总纲!AF1001</f>
        <v>105.06739178875156</v>
      </c>
      <c r="U1001" s="6">
        <f>[1]节奏总纲!AG1001</f>
        <v>109.95124168181383</v>
      </c>
      <c r="V1001" s="6">
        <f>[1]节奏总纲!AH1001</f>
        <v>118.96476889360194</v>
      </c>
      <c r="AN1001" s="6">
        <v>998</v>
      </c>
      <c r="AO1001" s="6">
        <f>[1]节奏总纲!BA1001</f>
        <v>53.571105257052182</v>
      </c>
      <c r="AP1001" s="6">
        <f>[1]节奏总纲!BB1001</f>
        <v>55.099239909819595</v>
      </c>
      <c r="AQ1001" s="6">
        <f>[1]节奏总纲!BC1001</f>
        <v>57.059502605484276</v>
      </c>
      <c r="AR1001" s="6">
        <f>[1]节奏总纲!BD1001</f>
        <v>59.815657676702735</v>
      </c>
      <c r="AS1001" s="6">
        <f>[1]节奏总纲!BE1001</f>
        <v>64.539068552035459</v>
      </c>
    </row>
    <row r="1002" spans="17:45" x14ac:dyDescent="0.2">
      <c r="Q1002" s="6">
        <v>999</v>
      </c>
      <c r="R1002" s="6">
        <f>[1]节奏总纲!AD1002</f>
        <v>99.650014230322356</v>
      </c>
      <c r="S1002" s="6">
        <f>[1]节奏总纲!AE1002</f>
        <v>101.91913389818185</v>
      </c>
      <c r="T1002" s="6">
        <f>[1]节奏总纲!AF1002</f>
        <v>105.08138005310741</v>
      </c>
      <c r="U1002" s="6">
        <f>[1]节奏总纲!AG1002</f>
        <v>109.96561449108931</v>
      </c>
      <c r="V1002" s="6">
        <f>[1]节奏总纲!AH1002</f>
        <v>118.98035732481313</v>
      </c>
      <c r="AN1002" s="6">
        <v>999</v>
      </c>
      <c r="AO1002" s="6">
        <f>[1]节奏总纲!BA1002</f>
        <v>53.577998111658879</v>
      </c>
      <c r="AP1002" s="6">
        <f>[1]节奏总纲!BB1002</f>
        <v>55.105667365118798</v>
      </c>
      <c r="AQ1002" s="6">
        <f>[1]节奏总纲!BC1002</f>
        <v>57.065897232268732</v>
      </c>
      <c r="AR1002" s="6">
        <f>[1]节奏总纲!BD1002</f>
        <v>59.822816601879332</v>
      </c>
      <c r="AS1002" s="6">
        <f>[1]节奏总纲!BE1002</f>
        <v>64.545965625923898</v>
      </c>
    </row>
    <row r="1003" spans="17:45" x14ac:dyDescent="0.2">
      <c r="Q1003" s="6">
        <v>1000</v>
      </c>
      <c r="R1003" s="6">
        <f>[1]节奏总纲!AD1003</f>
        <v>99.664596970725583</v>
      </c>
      <c r="S1003" s="6">
        <f>[1]节奏总纲!AE1003</f>
        <v>101.93449089359652</v>
      </c>
      <c r="T1003" s="6">
        <f>[1]节奏总纲!AF1003</f>
        <v>105.09536831746327</v>
      </c>
      <c r="U1003" s="6">
        <f>[1]节奏总纲!AG1003</f>
        <v>109.9799873003648</v>
      </c>
      <c r="V1003" s="6">
        <f>[1]节奏总纲!AH1003</f>
        <v>118.99594575602431</v>
      </c>
      <c r="AN1003" s="6">
        <v>1000</v>
      </c>
      <c r="AO1003" s="6">
        <f>[1]节奏总纲!BA1003</f>
        <v>53.584890966265583</v>
      </c>
      <c r="AP1003" s="6">
        <f>[1]节奏总纲!BB1003</f>
        <v>55.112094820417994</v>
      </c>
      <c r="AQ1003" s="6">
        <f>[1]节奏总纲!BC1003</f>
        <v>57.072291859053188</v>
      </c>
      <c r="AR1003" s="6">
        <f>[1]节奏总纲!BD1003</f>
        <v>59.829975527055922</v>
      </c>
      <c r="AS1003" s="6">
        <f>[1]节奏总纲!BE1003</f>
        <v>64.552862699812351</v>
      </c>
    </row>
    <row r="1004" spans="17:45" x14ac:dyDescent="0.2">
      <c r="Q1004" s="6">
        <v>1001</v>
      </c>
      <c r="R1004" s="6">
        <f>[1]节奏总纲!AD1004</f>
        <v>99.679179711128825</v>
      </c>
      <c r="S1004" s="6">
        <f>[1]节奏总纲!AE1004</f>
        <v>101.94984788901118</v>
      </c>
      <c r="T1004" s="6">
        <f>[1]节奏总纲!AF1004</f>
        <v>105.10935658181911</v>
      </c>
      <c r="U1004" s="6">
        <f>[1]节奏总纲!AG1004</f>
        <v>109.9943601096403</v>
      </c>
      <c r="V1004" s="6">
        <f>[1]节奏总纲!AH1004</f>
        <v>119.01092682040374</v>
      </c>
      <c r="AN1004" s="6">
        <v>1001</v>
      </c>
      <c r="AO1004" s="6">
        <f>[1]节奏总纲!BA1004</f>
        <v>0</v>
      </c>
      <c r="AP1004" s="6">
        <f>[1]节奏总纲!BB1004</f>
        <v>0</v>
      </c>
      <c r="AQ1004" s="6">
        <f>[1]节奏总纲!BC1004</f>
        <v>0</v>
      </c>
      <c r="AR1004" s="6">
        <f>[1]节奏总纲!BD1004</f>
        <v>0</v>
      </c>
      <c r="AS1004" s="6">
        <f>[1]节奏总纲!BE1004</f>
        <v>0</v>
      </c>
    </row>
    <row r="1005" spans="17:45" x14ac:dyDescent="0.2">
      <c r="Q1005" s="6">
        <v>1002</v>
      </c>
      <c r="R1005" s="6">
        <f>[1]节奏总纲!AD1005</f>
        <v>99.693762451532052</v>
      </c>
      <c r="S1005" s="6">
        <f>[1]节奏总纲!AE1005</f>
        <v>101.96520488442586</v>
      </c>
      <c r="T1005" s="6">
        <f>[1]节奏总纲!AF1005</f>
        <v>105.12334484617497</v>
      </c>
      <c r="U1005" s="6">
        <f>[1]节奏总纲!AG1005</f>
        <v>110.00807984100364</v>
      </c>
      <c r="V1005" s="6">
        <f>[1]节奏总纲!AH1005</f>
        <v>119.0256943965444</v>
      </c>
      <c r="AN1005" s="6">
        <v>1002</v>
      </c>
      <c r="AO1005" s="6">
        <f>[1]节奏总纲!BA1005</f>
        <v>0</v>
      </c>
      <c r="AP1005" s="6">
        <f>[1]节奏总纲!BB1005</f>
        <v>0</v>
      </c>
      <c r="AQ1005" s="6">
        <f>[1]节奏总纲!BC1005</f>
        <v>0</v>
      </c>
      <c r="AR1005" s="6">
        <f>[1]节奏总纲!BD1005</f>
        <v>0</v>
      </c>
      <c r="AS1005" s="6">
        <f>[1]节奏总纲!BE1005</f>
        <v>0</v>
      </c>
    </row>
    <row r="1006" spans="17:45" x14ac:dyDescent="0.2">
      <c r="Q1006" s="6">
        <v>1003</v>
      </c>
      <c r="R1006" s="6">
        <f>[1]节奏总纲!AD1006</f>
        <v>99.708345191935294</v>
      </c>
      <c r="S1006" s="6">
        <f>[1]节奏总纲!AE1006</f>
        <v>101.98056187984052</v>
      </c>
      <c r="T1006" s="6">
        <f>[1]节奏总纲!AF1006</f>
        <v>105.13733311053082</v>
      </c>
      <c r="U1006" s="6">
        <f>[1]节奏总纲!AG1006</f>
        <v>110.02137780183911</v>
      </c>
      <c r="V1006" s="6">
        <f>[1]节奏总纲!AH1006</f>
        <v>119.04046197268504</v>
      </c>
      <c r="AN1006" s="6">
        <v>1003</v>
      </c>
      <c r="AO1006" s="6">
        <f>[1]节奏总纲!BA1006</f>
        <v>0</v>
      </c>
      <c r="AP1006" s="6">
        <f>[1]节奏总纲!BB1006</f>
        <v>0</v>
      </c>
      <c r="AQ1006" s="6">
        <f>[1]节奏总纲!BC1006</f>
        <v>0</v>
      </c>
      <c r="AR1006" s="6">
        <f>[1]节奏总纲!BD1006</f>
        <v>0</v>
      </c>
      <c r="AS1006" s="6">
        <f>[1]节奏总纲!BE1006</f>
        <v>0</v>
      </c>
    </row>
    <row r="1007" spans="17:45" x14ac:dyDescent="0.2">
      <c r="Q1007" s="6">
        <v>1004</v>
      </c>
      <c r="R1007" s="6">
        <f>[1]节奏总纲!AD1007</f>
        <v>99.722927932338536</v>
      </c>
      <c r="S1007" s="6">
        <f>[1]节奏总纲!AE1007</f>
        <v>101.99591887525519</v>
      </c>
      <c r="T1007" s="6">
        <f>[1]节奏总纲!AF1007</f>
        <v>105.15132137488666</v>
      </c>
      <c r="U1007" s="6">
        <f>[1]节奏总纲!AG1007</f>
        <v>110.03467576267457</v>
      </c>
      <c r="V1007" s="6">
        <f>[1]节奏总纲!AH1007</f>
        <v>119.05522954882569</v>
      </c>
      <c r="AN1007" s="6">
        <v>1004</v>
      </c>
      <c r="AO1007" s="6">
        <f>[1]节奏总纲!BA1007</f>
        <v>0</v>
      </c>
      <c r="AP1007" s="6">
        <f>[1]节奏总纲!BB1007</f>
        <v>0</v>
      </c>
      <c r="AQ1007" s="6">
        <f>[1]节奏总纲!BC1007</f>
        <v>0</v>
      </c>
      <c r="AR1007" s="6">
        <f>[1]节奏总纲!BD1007</f>
        <v>0</v>
      </c>
      <c r="AS1007" s="6">
        <f>[1]节奏总纲!BE1007</f>
        <v>0</v>
      </c>
    </row>
    <row r="1008" spans="17:45" x14ac:dyDescent="0.2">
      <c r="Q1008" s="6">
        <v>1005</v>
      </c>
      <c r="R1008" s="6">
        <f>[1]节奏总纲!AD1008</f>
        <v>99.737510672741763</v>
      </c>
      <c r="S1008" s="6">
        <f>[1]节奏总纲!AE1008</f>
        <v>102.01062318030777</v>
      </c>
      <c r="T1008" s="6">
        <f>[1]节奏总纲!AF1008</f>
        <v>105.16530963924252</v>
      </c>
      <c r="U1008" s="6">
        <f>[1]节奏总纲!AG1008</f>
        <v>110.04797372351004</v>
      </c>
      <c r="V1008" s="6">
        <f>[1]节奏总纲!AH1008</f>
        <v>119.06999712496635</v>
      </c>
      <c r="AN1008" s="6">
        <v>1005</v>
      </c>
      <c r="AO1008" s="6">
        <f>[1]节奏总纲!BA1008</f>
        <v>0</v>
      </c>
      <c r="AP1008" s="6">
        <f>[1]节奏总纲!BB1008</f>
        <v>0</v>
      </c>
      <c r="AQ1008" s="6">
        <f>[1]节奏总纲!BC1008</f>
        <v>0</v>
      </c>
      <c r="AR1008" s="6">
        <f>[1]节奏总纲!BD1008</f>
        <v>0</v>
      </c>
      <c r="AS1008" s="6">
        <f>[1]节奏总纲!BE1008</f>
        <v>0</v>
      </c>
    </row>
    <row r="1009" spans="17:45" x14ac:dyDescent="0.2">
      <c r="Q1009" s="6">
        <v>1006</v>
      </c>
      <c r="R1009" s="6">
        <f>[1]节奏总纲!AD1009</f>
        <v>99.752093413145005</v>
      </c>
      <c r="S1009" s="6">
        <f>[1]节奏总纲!AE1009</f>
        <v>102.02509125430865</v>
      </c>
      <c r="T1009" s="6">
        <f>[1]节奏总纲!AF1009</f>
        <v>105.17929790359837</v>
      </c>
      <c r="U1009" s="6">
        <f>[1]节奏总纲!AG1009</f>
        <v>110.06127168434551</v>
      </c>
      <c r="V1009" s="6">
        <f>[1]节奏总纲!AH1009</f>
        <v>119.08476470110699</v>
      </c>
      <c r="AN1009" s="6">
        <v>1006</v>
      </c>
      <c r="AO1009" s="6">
        <f>[1]节奏总纲!BA1009</f>
        <v>0</v>
      </c>
      <c r="AP1009" s="6">
        <f>[1]节奏总纲!BB1009</f>
        <v>0</v>
      </c>
      <c r="AQ1009" s="6">
        <f>[1]节奏总纲!BC1009</f>
        <v>0</v>
      </c>
      <c r="AR1009" s="6">
        <f>[1]节奏总纲!BD1009</f>
        <v>0</v>
      </c>
      <c r="AS1009" s="6">
        <f>[1]节奏总纲!BE1009</f>
        <v>0</v>
      </c>
    </row>
    <row r="1010" spans="17:45" x14ac:dyDescent="0.2">
      <c r="Q1010" s="6">
        <v>1007</v>
      </c>
      <c r="R1010" s="6">
        <f>[1]节奏总纲!AD1010</f>
        <v>99.766676153548232</v>
      </c>
      <c r="S1010" s="6">
        <f>[1]节奏总纲!AE1010</f>
        <v>102.03955932830954</v>
      </c>
      <c r="T1010" s="6">
        <f>[1]节奏总纲!AF1010</f>
        <v>105.19328616795423</v>
      </c>
      <c r="U1010" s="6">
        <f>[1]节奏总纲!AG1010</f>
        <v>110.07456964518099</v>
      </c>
      <c r="V1010" s="6">
        <f>[1]节奏总纲!AH1010</f>
        <v>119.09953227724765</v>
      </c>
      <c r="AN1010" s="6">
        <v>1007</v>
      </c>
      <c r="AO1010" s="6">
        <f>[1]节奏总纲!BA1010</f>
        <v>0</v>
      </c>
      <c r="AP1010" s="6">
        <f>[1]节奏总纲!BB1010</f>
        <v>0</v>
      </c>
      <c r="AQ1010" s="6">
        <f>[1]节奏总纲!BC1010</f>
        <v>0</v>
      </c>
      <c r="AR1010" s="6">
        <f>[1]节奏总纲!BD1010</f>
        <v>0</v>
      </c>
      <c r="AS1010" s="6">
        <f>[1]节奏总纲!BE1010</f>
        <v>0</v>
      </c>
    </row>
    <row r="1011" spans="17:45" x14ac:dyDescent="0.2">
      <c r="Q1011" s="6">
        <v>1008</v>
      </c>
      <c r="R1011" s="6">
        <f>[1]节奏总纲!AD1011</f>
        <v>99.781258893951474</v>
      </c>
      <c r="S1011" s="6">
        <f>[1]节奏总纲!AE1011</f>
        <v>102.05402740231041</v>
      </c>
      <c r="T1011" s="6">
        <f>[1]节奏总纲!AF1011</f>
        <v>105.20727443231007</v>
      </c>
      <c r="U1011" s="6">
        <f>[1]节奏总纲!AG1011</f>
        <v>110.08786760601646</v>
      </c>
      <c r="V1011" s="6">
        <f>[1]节奏总纲!AH1011</f>
        <v>119.1142998533883</v>
      </c>
      <c r="AN1011" s="6">
        <v>1008</v>
      </c>
      <c r="AO1011" s="6">
        <f>[1]节奏总纲!BA1011</f>
        <v>0</v>
      </c>
      <c r="AP1011" s="6">
        <f>[1]节奏总纲!BB1011</f>
        <v>0</v>
      </c>
      <c r="AQ1011" s="6">
        <f>[1]节奏总纲!BC1011</f>
        <v>0</v>
      </c>
      <c r="AR1011" s="6">
        <f>[1]节奏总纲!BD1011</f>
        <v>0</v>
      </c>
      <c r="AS1011" s="6">
        <f>[1]节奏总纲!BE1011</f>
        <v>0</v>
      </c>
    </row>
    <row r="1012" spans="17:45" x14ac:dyDescent="0.2">
      <c r="Q1012" s="6">
        <v>1009</v>
      </c>
      <c r="R1012" s="6">
        <f>[1]节奏总纲!AD1012</f>
        <v>99.795841634354701</v>
      </c>
      <c r="S1012" s="6">
        <f>[1]节奏总纲!AE1012</f>
        <v>102.06849547631128</v>
      </c>
      <c r="T1012" s="6">
        <f>[1]节奏总纲!AF1012</f>
        <v>105.22126269666592</v>
      </c>
      <c r="U1012" s="6">
        <f>[1]节奏总纲!AG1012</f>
        <v>110.10116556685192</v>
      </c>
      <c r="V1012" s="6">
        <f>[1]节奏总纲!AH1012</f>
        <v>119.12906742952894</v>
      </c>
      <c r="AN1012" s="6">
        <v>1009</v>
      </c>
      <c r="AO1012" s="6">
        <f>[1]节奏总纲!BA1012</f>
        <v>0</v>
      </c>
      <c r="AP1012" s="6">
        <f>[1]节奏总纲!BB1012</f>
        <v>0</v>
      </c>
      <c r="AQ1012" s="6">
        <f>[1]节奏总纲!BC1012</f>
        <v>0</v>
      </c>
      <c r="AR1012" s="6">
        <f>[1]节奏总纲!BD1012</f>
        <v>0</v>
      </c>
      <c r="AS1012" s="6">
        <f>[1]节奏总纲!BE1012</f>
        <v>0</v>
      </c>
    </row>
    <row r="1013" spans="17:45" x14ac:dyDescent="0.2">
      <c r="Q1013" s="6">
        <v>1010</v>
      </c>
      <c r="R1013" s="6">
        <f>[1]节奏总纲!AD1013</f>
        <v>99.810424374757943</v>
      </c>
      <c r="S1013" s="6">
        <f>[1]节奏总纲!AE1013</f>
        <v>102.08296355031217</v>
      </c>
      <c r="T1013" s="6">
        <f>[1]节奏总纲!AF1013</f>
        <v>105.23525096102178</v>
      </c>
      <c r="U1013" s="6">
        <f>[1]节奏总纲!AG1013</f>
        <v>110.11446352768739</v>
      </c>
      <c r="V1013" s="6">
        <f>[1]节奏总纲!AH1013</f>
        <v>119.1438350056696</v>
      </c>
      <c r="AN1013" s="6">
        <v>1010</v>
      </c>
      <c r="AO1013" s="6">
        <f>[1]节奏总纲!BA1013</f>
        <v>0</v>
      </c>
      <c r="AP1013" s="6">
        <f>[1]节奏总纲!BB1013</f>
        <v>0</v>
      </c>
      <c r="AQ1013" s="6">
        <f>[1]节奏总纲!BC1013</f>
        <v>0</v>
      </c>
      <c r="AR1013" s="6">
        <f>[1]节奏总纲!BD1013</f>
        <v>0</v>
      </c>
      <c r="AS1013" s="6">
        <f>[1]节奏总纲!BE1013</f>
        <v>0</v>
      </c>
    </row>
    <row r="1014" spans="17:45" x14ac:dyDescent="0.2">
      <c r="Q1014" s="6">
        <v>1011</v>
      </c>
      <c r="R1014" s="6">
        <f>[1]节奏总纲!AD1014</f>
        <v>99.825007115161171</v>
      </c>
      <c r="S1014" s="6">
        <f>[1]节奏总纲!AE1014</f>
        <v>102.09743162431305</v>
      </c>
      <c r="T1014" s="6">
        <f>[1]节奏总纲!AF1014</f>
        <v>105.24923922537762</v>
      </c>
      <c r="U1014" s="6">
        <f>[1]节奏总纲!AG1014</f>
        <v>110.12776148852286</v>
      </c>
      <c r="V1014" s="6">
        <f>[1]节奏总纲!AH1014</f>
        <v>119.15860258181026</v>
      </c>
      <c r="AN1014" s="6">
        <v>1011</v>
      </c>
      <c r="AO1014" s="6">
        <f>[1]节奏总纲!BA1014</f>
        <v>0</v>
      </c>
      <c r="AP1014" s="6">
        <f>[1]节奏总纲!BB1014</f>
        <v>0</v>
      </c>
      <c r="AQ1014" s="6">
        <f>[1]节奏总纲!BC1014</f>
        <v>0</v>
      </c>
      <c r="AR1014" s="6">
        <f>[1]节奏总纲!BD1014</f>
        <v>0</v>
      </c>
      <c r="AS1014" s="6">
        <f>[1]节奏总纲!BE1014</f>
        <v>0</v>
      </c>
    </row>
    <row r="1015" spans="17:45" x14ac:dyDescent="0.2">
      <c r="Q1015" s="6">
        <v>1012</v>
      </c>
      <c r="R1015" s="6">
        <f>[1]节奏总纲!AD1015</f>
        <v>99.839589855564412</v>
      </c>
      <c r="S1015" s="6">
        <f>[1]节奏总纲!AE1015</f>
        <v>102.11189969831392</v>
      </c>
      <c r="T1015" s="6">
        <f>[1]节奏总纲!AF1015</f>
        <v>105.26322748973348</v>
      </c>
      <c r="U1015" s="6">
        <f>[1]节奏总纲!AG1015</f>
        <v>110.14105944935834</v>
      </c>
      <c r="V1015" s="6">
        <f>[1]节奏总纲!AH1015</f>
        <v>119.1733701579509</v>
      </c>
      <c r="AN1015" s="6">
        <v>1012</v>
      </c>
      <c r="AO1015" s="6">
        <f>[1]节奏总纲!BA1015</f>
        <v>0</v>
      </c>
      <c r="AP1015" s="6">
        <f>[1]节奏总纲!BB1015</f>
        <v>0</v>
      </c>
      <c r="AQ1015" s="6">
        <f>[1]节奏总纲!BC1015</f>
        <v>0</v>
      </c>
      <c r="AR1015" s="6">
        <f>[1]节奏总纲!BD1015</f>
        <v>0</v>
      </c>
      <c r="AS1015" s="6">
        <f>[1]节奏总纲!BE1015</f>
        <v>0</v>
      </c>
    </row>
    <row r="1016" spans="17:45" x14ac:dyDescent="0.2">
      <c r="Q1016" s="6">
        <v>1013</v>
      </c>
      <c r="R1016" s="6">
        <f>[1]节奏总纲!AD1016</f>
        <v>99.85417259596764</v>
      </c>
      <c r="S1016" s="6">
        <f>[1]节奏总纲!AE1016</f>
        <v>102.12636777231481</v>
      </c>
      <c r="T1016" s="6">
        <f>[1]节奏总纲!AF1016</f>
        <v>105.27721575408933</v>
      </c>
      <c r="U1016" s="6">
        <f>[1]节奏总纲!AG1016</f>
        <v>110.15435741019381</v>
      </c>
      <c r="V1016" s="6">
        <f>[1]节奏总纲!AH1016</f>
        <v>119.18813773409155</v>
      </c>
      <c r="AN1016" s="6">
        <v>1013</v>
      </c>
      <c r="AO1016" s="6">
        <f>[1]节奏总纲!BA1016</f>
        <v>0</v>
      </c>
      <c r="AP1016" s="6">
        <f>[1]节奏总纲!BB1016</f>
        <v>0</v>
      </c>
      <c r="AQ1016" s="6">
        <f>[1]节奏总纲!BC1016</f>
        <v>0</v>
      </c>
      <c r="AR1016" s="6">
        <f>[1]节奏总纲!BD1016</f>
        <v>0</v>
      </c>
      <c r="AS1016" s="6">
        <f>[1]节奏总纲!BE1016</f>
        <v>0</v>
      </c>
    </row>
    <row r="1017" spans="17:45" x14ac:dyDescent="0.2">
      <c r="Q1017" s="6">
        <v>1014</v>
      </c>
      <c r="R1017" s="6">
        <f>[1]节奏总纲!AD1017</f>
        <v>99.868755336370882</v>
      </c>
      <c r="S1017" s="6">
        <f>[1]节奏总纲!AE1017</f>
        <v>102.14083584631568</v>
      </c>
      <c r="T1017" s="6">
        <f>[1]节奏总纲!AF1017</f>
        <v>105.29120401844517</v>
      </c>
      <c r="U1017" s="6">
        <f>[1]节奏总纲!AG1017</f>
        <v>110.16765537102927</v>
      </c>
      <c r="V1017" s="6">
        <f>[1]节奏总纲!AH1017</f>
        <v>119.20290531023221</v>
      </c>
      <c r="AN1017" s="6">
        <v>1014</v>
      </c>
      <c r="AO1017" s="6">
        <f>[1]节奏总纲!BA1017</f>
        <v>0</v>
      </c>
      <c r="AP1017" s="6">
        <f>[1]节奏总纲!BB1017</f>
        <v>0</v>
      </c>
      <c r="AQ1017" s="6">
        <f>[1]节奏总纲!BC1017</f>
        <v>0</v>
      </c>
      <c r="AR1017" s="6">
        <f>[1]节奏总纲!BD1017</f>
        <v>0</v>
      </c>
      <c r="AS1017" s="6">
        <f>[1]节奏总纲!BE1017</f>
        <v>0</v>
      </c>
    </row>
    <row r="1018" spans="17:45" x14ac:dyDescent="0.2">
      <c r="Q1018" s="6">
        <v>1015</v>
      </c>
      <c r="R1018" s="6">
        <f>[1]节奏总纲!AD1018</f>
        <v>99.883338076774123</v>
      </c>
      <c r="S1018" s="6">
        <f>[1]节奏总纲!AE1018</f>
        <v>102.15530392031656</v>
      </c>
      <c r="T1018" s="6">
        <f>[1]节奏总纲!AF1018</f>
        <v>105.30519228280103</v>
      </c>
      <c r="U1018" s="6">
        <f>[1]节奏总纲!AG1018</f>
        <v>110.18095333186474</v>
      </c>
      <c r="V1018" s="6">
        <f>[1]节奏总纲!AH1018</f>
        <v>119.21767288637285</v>
      </c>
      <c r="AN1018" s="6">
        <v>1015</v>
      </c>
      <c r="AO1018" s="6">
        <f>[1]节奏总纲!BA1018</f>
        <v>0</v>
      </c>
      <c r="AP1018" s="6">
        <f>[1]节奏总纲!BB1018</f>
        <v>0</v>
      </c>
      <c r="AQ1018" s="6">
        <f>[1]节奏总纲!BC1018</f>
        <v>0</v>
      </c>
      <c r="AR1018" s="6">
        <f>[1]节奏总纲!BD1018</f>
        <v>0</v>
      </c>
      <c r="AS1018" s="6">
        <f>[1]节奏总纲!BE1018</f>
        <v>0</v>
      </c>
    </row>
    <row r="1019" spans="17:45" x14ac:dyDescent="0.2">
      <c r="Q1019" s="6">
        <v>1016</v>
      </c>
      <c r="R1019" s="6">
        <f>[1]节奏总纲!AD1019</f>
        <v>99.897920817177351</v>
      </c>
      <c r="S1019" s="6">
        <f>[1]节奏总纲!AE1019</f>
        <v>102.16977199431744</v>
      </c>
      <c r="T1019" s="6">
        <f>[1]节奏总纲!AF1019</f>
        <v>105.31918054715688</v>
      </c>
      <c r="U1019" s="6">
        <f>[1]节奏总纲!AG1019</f>
        <v>110.19425129270022</v>
      </c>
      <c r="V1019" s="6">
        <f>[1]节奏总纲!AH1019</f>
        <v>119.23244046251351</v>
      </c>
      <c r="AN1019" s="6">
        <v>1016</v>
      </c>
      <c r="AO1019" s="6">
        <f>[1]节奏总纲!BA1019</f>
        <v>0</v>
      </c>
      <c r="AP1019" s="6">
        <f>[1]节奏总纲!BB1019</f>
        <v>0</v>
      </c>
      <c r="AQ1019" s="6">
        <f>[1]节奏总纲!BC1019</f>
        <v>0</v>
      </c>
      <c r="AR1019" s="6">
        <f>[1]节奏总纲!BD1019</f>
        <v>0</v>
      </c>
      <c r="AS1019" s="6">
        <f>[1]节奏总纲!BE1019</f>
        <v>0</v>
      </c>
    </row>
    <row r="1020" spans="17:45" x14ac:dyDescent="0.2">
      <c r="Q1020" s="6">
        <v>1017</v>
      </c>
      <c r="R1020" s="6">
        <f>[1]节奏总纲!AD1020</f>
        <v>99.912503557580592</v>
      </c>
      <c r="S1020" s="6">
        <f>[1]节奏总纲!AE1020</f>
        <v>102.18424006831832</v>
      </c>
      <c r="T1020" s="6">
        <f>[1]节奏总纲!AF1020</f>
        <v>105.33316881151273</v>
      </c>
      <c r="U1020" s="6">
        <f>[1]节奏总纲!AG1020</f>
        <v>110.20754925353569</v>
      </c>
      <c r="V1020" s="6">
        <f>[1]节奏总纲!AH1020</f>
        <v>119.24720803865416</v>
      </c>
      <c r="AN1020" s="6">
        <v>1017</v>
      </c>
      <c r="AO1020" s="6">
        <f>[1]节奏总纲!BA1020</f>
        <v>0</v>
      </c>
      <c r="AP1020" s="6">
        <f>[1]节奏总纲!BB1020</f>
        <v>0</v>
      </c>
      <c r="AQ1020" s="6">
        <f>[1]节奏总纲!BC1020</f>
        <v>0</v>
      </c>
      <c r="AR1020" s="6">
        <f>[1]节奏总纲!BD1020</f>
        <v>0</v>
      </c>
      <c r="AS1020" s="6">
        <f>[1]节奏总纲!BE1020</f>
        <v>0</v>
      </c>
    </row>
    <row r="1021" spans="17:45" x14ac:dyDescent="0.2">
      <c r="Q1021" s="6">
        <v>1018</v>
      </c>
      <c r="R1021" s="6">
        <f>[1]节奏总纲!AD1021</f>
        <v>99.92708629798382</v>
      </c>
      <c r="S1021" s="6">
        <f>[1]节奏总纲!AE1021</f>
        <v>102.19870814231919</v>
      </c>
      <c r="T1021" s="6">
        <f>[1]节奏总纲!AF1021</f>
        <v>105.34715707586858</v>
      </c>
      <c r="U1021" s="6">
        <f>[1]节奏总纲!AG1021</f>
        <v>110.22084721437116</v>
      </c>
      <c r="V1021" s="6">
        <f>[1]节奏总纲!AH1021</f>
        <v>119.26197561479481</v>
      </c>
      <c r="AN1021" s="6">
        <v>1018</v>
      </c>
      <c r="AO1021" s="6">
        <f>[1]节奏总纲!BA1021</f>
        <v>0</v>
      </c>
      <c r="AP1021" s="6">
        <f>[1]节奏总纲!BB1021</f>
        <v>0</v>
      </c>
      <c r="AQ1021" s="6">
        <f>[1]节奏总纲!BC1021</f>
        <v>0</v>
      </c>
      <c r="AR1021" s="6">
        <f>[1]节奏总纲!BD1021</f>
        <v>0</v>
      </c>
      <c r="AS1021" s="6">
        <f>[1]节奏总纲!BE1021</f>
        <v>0</v>
      </c>
    </row>
    <row r="1022" spans="17:45" x14ac:dyDescent="0.2">
      <c r="Q1022" s="6">
        <v>1019</v>
      </c>
      <c r="R1022" s="6">
        <f>[1]节奏总纲!AD1022</f>
        <v>99.941669038387062</v>
      </c>
      <c r="S1022" s="6">
        <f>[1]节奏总纲!AE1022</f>
        <v>102.21317621632006</v>
      </c>
      <c r="T1022" s="6">
        <f>[1]节奏总纲!AF1022</f>
        <v>105.36114534022443</v>
      </c>
      <c r="U1022" s="6">
        <f>[1]节奏总纲!AG1022</f>
        <v>110.23414517520662</v>
      </c>
      <c r="V1022" s="6">
        <f>[1]节奏总纲!AH1022</f>
        <v>119.27674319093546</v>
      </c>
      <c r="AN1022" s="6">
        <v>1019</v>
      </c>
      <c r="AO1022" s="6">
        <f>[1]节奏总纲!BA1022</f>
        <v>0</v>
      </c>
      <c r="AP1022" s="6">
        <f>[1]节奏总纲!BB1022</f>
        <v>0</v>
      </c>
      <c r="AQ1022" s="6">
        <f>[1]节奏总纲!BC1022</f>
        <v>0</v>
      </c>
      <c r="AR1022" s="6">
        <f>[1]节奏总纲!BD1022</f>
        <v>0</v>
      </c>
      <c r="AS1022" s="6">
        <f>[1]节奏总纲!BE1022</f>
        <v>0</v>
      </c>
    </row>
    <row r="1023" spans="17:45" x14ac:dyDescent="0.2">
      <c r="Q1023" s="6">
        <v>1020</v>
      </c>
      <c r="R1023" s="6">
        <f>[1]节奏总纲!AD1023</f>
        <v>99.956251778790289</v>
      </c>
      <c r="S1023" s="6">
        <f>[1]节奏总纲!AE1023</f>
        <v>102.22764429032095</v>
      </c>
      <c r="T1023" s="6">
        <f>[1]节奏总纲!AF1023</f>
        <v>105.37513360458028</v>
      </c>
      <c r="U1023" s="6">
        <f>[1]节奏总纲!AG1023</f>
        <v>110.24744313604209</v>
      </c>
      <c r="V1023" s="6">
        <f>[1]节奏总纲!AH1023</f>
        <v>119.29151076707612</v>
      </c>
      <c r="AN1023" s="6">
        <v>1020</v>
      </c>
      <c r="AO1023" s="6">
        <f>[1]节奏总纲!BA1023</f>
        <v>0</v>
      </c>
      <c r="AP1023" s="6">
        <f>[1]节奏总纲!BB1023</f>
        <v>0</v>
      </c>
      <c r="AQ1023" s="6">
        <f>[1]节奏总纲!BC1023</f>
        <v>0</v>
      </c>
      <c r="AR1023" s="6">
        <f>[1]节奏总纲!BD1023</f>
        <v>0</v>
      </c>
      <c r="AS1023" s="6">
        <f>[1]节奏总纲!BE1023</f>
        <v>0</v>
      </c>
    </row>
    <row r="1024" spans="17:45" x14ac:dyDescent="0.2">
      <c r="Q1024" s="6">
        <v>1021</v>
      </c>
      <c r="R1024" s="6">
        <f>[1]节奏总纲!AD1024</f>
        <v>99.970834519193531</v>
      </c>
      <c r="S1024" s="6">
        <f>[1]节奏总纲!AE1024</f>
        <v>102.24211236432183</v>
      </c>
      <c r="T1024" s="6">
        <f>[1]节奏总纲!AF1024</f>
        <v>105.38912186893613</v>
      </c>
      <c r="U1024" s="6">
        <f>[1]节奏总纲!AG1024</f>
        <v>110.26074109687757</v>
      </c>
      <c r="V1024" s="6">
        <f>[1]节奏总纲!AH1024</f>
        <v>119.30627834321676</v>
      </c>
      <c r="AN1024" s="6">
        <v>1021</v>
      </c>
      <c r="AO1024" s="6">
        <f>[1]节奏总纲!BA1024</f>
        <v>0</v>
      </c>
      <c r="AP1024" s="6">
        <f>[1]节奏总纲!BB1024</f>
        <v>0</v>
      </c>
      <c r="AQ1024" s="6">
        <f>[1]节奏总纲!BC1024</f>
        <v>0</v>
      </c>
      <c r="AR1024" s="6">
        <f>[1]节奏总纲!BD1024</f>
        <v>0</v>
      </c>
      <c r="AS1024" s="6">
        <f>[1]节奏总纲!BE1024</f>
        <v>0</v>
      </c>
    </row>
    <row r="1025" spans="17:45" x14ac:dyDescent="0.2">
      <c r="Q1025" s="6">
        <v>1022</v>
      </c>
      <c r="R1025" s="6">
        <f>[1]节奏总纲!AD1025</f>
        <v>99.985417259596758</v>
      </c>
      <c r="S1025" s="6">
        <f>[1]节奏总纲!AE1025</f>
        <v>102.2565804383227</v>
      </c>
      <c r="T1025" s="6">
        <f>[1]节奏总纲!AF1025</f>
        <v>105.40311013329199</v>
      </c>
      <c r="U1025" s="6">
        <f>[1]节奏总纲!AG1025</f>
        <v>110.27403905771304</v>
      </c>
      <c r="V1025" s="6">
        <f>[1]节奏总纲!AH1025</f>
        <v>119.32104591935742</v>
      </c>
      <c r="AN1025" s="6">
        <v>1022</v>
      </c>
      <c r="AO1025" s="6">
        <f>[1]节奏总纲!BA1025</f>
        <v>0</v>
      </c>
      <c r="AP1025" s="6">
        <f>[1]节奏总纲!BB1025</f>
        <v>0</v>
      </c>
      <c r="AQ1025" s="6">
        <f>[1]节奏总纲!BC1025</f>
        <v>0</v>
      </c>
      <c r="AR1025" s="6">
        <f>[1]节奏总纲!BD1025</f>
        <v>0</v>
      </c>
      <c r="AS1025" s="6">
        <f>[1]节奏总纲!BE1025</f>
        <v>0</v>
      </c>
    </row>
    <row r="1026" spans="17:45" x14ac:dyDescent="0.2">
      <c r="Q1026" s="6">
        <v>1023</v>
      </c>
      <c r="R1026" s="6">
        <f>[1]节奏总纲!AD1026</f>
        <v>100</v>
      </c>
      <c r="S1026" s="6">
        <f>[1]节奏总纲!AE1026</f>
        <v>102.27104851232359</v>
      </c>
      <c r="T1026" s="6">
        <f>[1]节奏总纲!AF1026</f>
        <v>105.41709839764783</v>
      </c>
      <c r="U1026" s="6">
        <f>[1]节奏总纲!AG1026</f>
        <v>110.28733701854851</v>
      </c>
      <c r="V1026" s="6">
        <f>[1]节奏总纲!AH1026</f>
        <v>119.33581349549807</v>
      </c>
      <c r="AN1026" s="6">
        <v>1023</v>
      </c>
      <c r="AO1026" s="6">
        <f>[1]节奏总纲!BA1026</f>
        <v>0</v>
      </c>
      <c r="AP1026" s="6">
        <f>[1]节奏总纲!BB1026</f>
        <v>0</v>
      </c>
      <c r="AQ1026" s="6">
        <f>[1]节奏总纲!BC1026</f>
        <v>0</v>
      </c>
      <c r="AR1026" s="6">
        <f>[1]节奏总纲!BD1026</f>
        <v>0</v>
      </c>
      <c r="AS1026" s="6">
        <f>[1]节奏总纲!BE1026</f>
        <v>0</v>
      </c>
    </row>
    <row r="1027" spans="17:45" x14ac:dyDescent="0.2">
      <c r="Q1027" s="6">
        <v>1024</v>
      </c>
      <c r="R1027" s="6">
        <f>[1]节奏总纲!AD1027</f>
        <v>100.01360617790324</v>
      </c>
      <c r="S1027" s="6">
        <f>[1]节奏总纲!AE1027</f>
        <v>102.28551658632446</v>
      </c>
      <c r="T1027" s="6">
        <f>[1]节奏总纲!AF1027</f>
        <v>105.43108666200368</v>
      </c>
      <c r="U1027" s="6">
        <f>[1]节奏总纲!AG1027</f>
        <v>110.30063497938397</v>
      </c>
      <c r="V1027" s="6">
        <f>[1]节奏总纲!AH1027</f>
        <v>119.35058107163871</v>
      </c>
      <c r="AN1027" s="6">
        <v>1024</v>
      </c>
      <c r="AO1027" s="6">
        <f>[1]节奏总纲!BA1027</f>
        <v>0</v>
      </c>
      <c r="AP1027" s="6">
        <f>[1]节奏总纲!BB1027</f>
        <v>0</v>
      </c>
      <c r="AQ1027" s="6">
        <f>[1]节奏总纲!BC1027</f>
        <v>0</v>
      </c>
      <c r="AR1027" s="6">
        <f>[1]节奏总纲!BD1027</f>
        <v>0</v>
      </c>
      <c r="AS1027" s="6">
        <f>[1]节奏总纲!BE1027</f>
        <v>0</v>
      </c>
    </row>
    <row r="1028" spans="17:45" x14ac:dyDescent="0.2">
      <c r="Q1028" s="6">
        <v>1025</v>
      </c>
      <c r="R1028" s="6">
        <f>[1]节奏总纲!AD1028</f>
        <v>100.02721235580647</v>
      </c>
      <c r="S1028" s="6">
        <f>[1]节奏总纲!AE1028</f>
        <v>102.29998466032534</v>
      </c>
      <c r="T1028" s="6">
        <f>[1]节奏总纲!AF1028</f>
        <v>105.44507492635954</v>
      </c>
      <c r="U1028" s="6">
        <f>[1]节奏总纲!AG1028</f>
        <v>110.31393294021944</v>
      </c>
      <c r="V1028" s="6">
        <f>[1]节奏总纲!AH1028</f>
        <v>119.36534864777937</v>
      </c>
      <c r="AN1028" s="6">
        <v>1025</v>
      </c>
      <c r="AO1028" s="6">
        <f>[1]节奏总纲!BA1028</f>
        <v>0</v>
      </c>
      <c r="AP1028" s="6">
        <f>[1]节奏总纲!BB1028</f>
        <v>0</v>
      </c>
      <c r="AQ1028" s="6">
        <f>[1]节奏总纲!BC1028</f>
        <v>0</v>
      </c>
      <c r="AR1028" s="6">
        <f>[1]节奏总纲!BD1028</f>
        <v>0</v>
      </c>
      <c r="AS1028" s="6">
        <f>[1]节奏总纲!BE1028</f>
        <v>0</v>
      </c>
    </row>
    <row r="1029" spans="17:45" x14ac:dyDescent="0.2">
      <c r="Q1029" s="6">
        <v>1026</v>
      </c>
      <c r="R1029" s="6">
        <f>[1]节奏总纲!AD1029</f>
        <v>100.04081853370971</v>
      </c>
      <c r="S1029" s="6">
        <f>[1]节奏总纲!AE1029</f>
        <v>102.31445273432622</v>
      </c>
      <c r="T1029" s="6">
        <f>[1]节奏总纲!AF1029</f>
        <v>105.45906319071538</v>
      </c>
      <c r="U1029" s="6">
        <f>[1]节奏总纲!AG1029</f>
        <v>110.32723090105492</v>
      </c>
      <c r="V1029" s="6">
        <f>[1]节奏总纲!AH1029</f>
        <v>119.38011622392003</v>
      </c>
      <c r="AN1029" s="6">
        <v>1026</v>
      </c>
      <c r="AO1029" s="6">
        <f>[1]节奏总纲!BA1029</f>
        <v>0</v>
      </c>
      <c r="AP1029" s="6">
        <f>[1]节奏总纲!BB1029</f>
        <v>0</v>
      </c>
      <c r="AQ1029" s="6">
        <f>[1]节奏总纲!BC1029</f>
        <v>0</v>
      </c>
      <c r="AR1029" s="6">
        <f>[1]节奏总纲!BD1029</f>
        <v>0</v>
      </c>
      <c r="AS1029" s="6">
        <f>[1]节奏总纲!BE1029</f>
        <v>0</v>
      </c>
    </row>
    <row r="1030" spans="17:45" x14ac:dyDescent="0.2">
      <c r="Q1030" s="6">
        <v>1027</v>
      </c>
      <c r="R1030" s="6">
        <f>[1]节奏总纲!AD1030</f>
        <v>100.05442471161294</v>
      </c>
      <c r="S1030" s="6">
        <f>[1]节奏总纲!AE1030</f>
        <v>102.3289208083271</v>
      </c>
      <c r="T1030" s="6">
        <f>[1]节奏总纲!AF1030</f>
        <v>105.47305145507124</v>
      </c>
      <c r="U1030" s="6">
        <f>[1]节奏总纲!AG1030</f>
        <v>110.34052886189039</v>
      </c>
      <c r="V1030" s="6">
        <f>[1]节奏总纲!AH1030</f>
        <v>119.39488380006067</v>
      </c>
      <c r="AN1030" s="6">
        <v>1027</v>
      </c>
      <c r="AO1030" s="6">
        <f>[1]节奏总纲!BA1030</f>
        <v>0</v>
      </c>
      <c r="AP1030" s="6">
        <f>[1]节奏总纲!BB1030</f>
        <v>0</v>
      </c>
      <c r="AQ1030" s="6">
        <f>[1]节奏总纲!BC1030</f>
        <v>0</v>
      </c>
      <c r="AR1030" s="6">
        <f>[1]节奏总纲!BD1030</f>
        <v>0</v>
      </c>
      <c r="AS1030" s="6">
        <f>[1]节奏总纲!BE1030</f>
        <v>0</v>
      </c>
    </row>
    <row r="1031" spans="17:45" x14ac:dyDescent="0.2">
      <c r="Q1031" s="6">
        <v>1028</v>
      </c>
      <c r="R1031" s="6">
        <f>[1]节奏总纲!AD1031</f>
        <v>100.06803088951618</v>
      </c>
      <c r="S1031" s="6">
        <f>[1]节奏总纲!AE1031</f>
        <v>102.34338888232797</v>
      </c>
      <c r="T1031" s="6">
        <f>[1]节奏总纲!AF1031</f>
        <v>105.48703971942709</v>
      </c>
      <c r="U1031" s="6">
        <f>[1]节奏总纲!AG1031</f>
        <v>110.35382682272586</v>
      </c>
      <c r="V1031" s="6">
        <f>[1]节奏总纲!AH1031</f>
        <v>119.40965137620132</v>
      </c>
      <c r="AN1031" s="6">
        <v>1028</v>
      </c>
      <c r="AO1031" s="6">
        <f>[1]节奏总纲!BA1031</f>
        <v>0</v>
      </c>
      <c r="AP1031" s="6">
        <f>[1]节奏总纲!BB1031</f>
        <v>0</v>
      </c>
      <c r="AQ1031" s="6">
        <f>[1]节奏总纲!BC1031</f>
        <v>0</v>
      </c>
      <c r="AR1031" s="6">
        <f>[1]节奏总纲!BD1031</f>
        <v>0</v>
      </c>
      <c r="AS1031" s="6">
        <f>[1]节奏总纲!BE1031</f>
        <v>0</v>
      </c>
    </row>
    <row r="1032" spans="17:45" x14ac:dyDescent="0.2">
      <c r="Q1032" s="6">
        <v>1029</v>
      </c>
      <c r="R1032" s="6">
        <f>[1]节奏总纲!AD1032</f>
        <v>100.08163706741941</v>
      </c>
      <c r="S1032" s="6">
        <f>[1]节奏总纲!AE1032</f>
        <v>102.35785695632886</v>
      </c>
      <c r="T1032" s="6">
        <f>[1]节奏总纲!AF1032</f>
        <v>105.50102798378293</v>
      </c>
      <c r="U1032" s="6">
        <f>[1]节奏总纲!AG1032</f>
        <v>110.36712478356134</v>
      </c>
      <c r="V1032" s="6">
        <f>[1]节奏总纲!AH1032</f>
        <v>119.42441895234198</v>
      </c>
      <c r="AN1032" s="6">
        <v>1029</v>
      </c>
      <c r="AO1032" s="6">
        <f>[1]节奏总纲!BA1032</f>
        <v>0</v>
      </c>
      <c r="AP1032" s="6">
        <f>[1]节奏总纲!BB1032</f>
        <v>0</v>
      </c>
      <c r="AQ1032" s="6">
        <f>[1]节奏总纲!BC1032</f>
        <v>0</v>
      </c>
      <c r="AR1032" s="6">
        <f>[1]节奏总纲!BD1032</f>
        <v>0</v>
      </c>
      <c r="AS1032" s="6">
        <f>[1]节奏总纲!BE1032</f>
        <v>0</v>
      </c>
    </row>
    <row r="1033" spans="17:45" x14ac:dyDescent="0.2">
      <c r="Q1033" s="6">
        <v>1030</v>
      </c>
      <c r="R1033" s="6">
        <f>[1]节奏总纲!AD1033</f>
        <v>100.09524324532265</v>
      </c>
      <c r="S1033" s="6">
        <f>[1]节奏总纲!AE1033</f>
        <v>102.37232503032973</v>
      </c>
      <c r="T1033" s="6">
        <f>[1]节奏总纲!AF1033</f>
        <v>105.51501624813879</v>
      </c>
      <c r="U1033" s="6">
        <f>[1]节奏总纲!AG1033</f>
        <v>110.3804227443968</v>
      </c>
      <c r="V1033" s="6">
        <f>[1]节奏总纲!AH1033</f>
        <v>119.43918652848262</v>
      </c>
      <c r="AN1033" s="6">
        <v>1030</v>
      </c>
      <c r="AO1033" s="6">
        <f>[1]节奏总纲!BA1033</f>
        <v>0</v>
      </c>
      <c r="AP1033" s="6">
        <f>[1]节奏总纲!BB1033</f>
        <v>0</v>
      </c>
      <c r="AQ1033" s="6">
        <f>[1]节奏总纲!BC1033</f>
        <v>0</v>
      </c>
      <c r="AR1033" s="6">
        <f>[1]节奏总纲!BD1033</f>
        <v>0</v>
      </c>
      <c r="AS1033" s="6">
        <f>[1]节奏总纲!BE1033</f>
        <v>0</v>
      </c>
    </row>
    <row r="1034" spans="17:45" x14ac:dyDescent="0.2">
      <c r="Q1034" s="6">
        <v>1031</v>
      </c>
      <c r="R1034" s="6">
        <f>[1]节奏总纲!AD1034</f>
        <v>100.10884942322589</v>
      </c>
      <c r="S1034" s="6">
        <f>[1]节奏总纲!AE1034</f>
        <v>102.38679310433061</v>
      </c>
      <c r="T1034" s="6">
        <f>[1]节奏总纲!AF1034</f>
        <v>105.52900451249464</v>
      </c>
      <c r="U1034" s="6">
        <f>[1]节奏总纲!AG1034</f>
        <v>110.39372070523227</v>
      </c>
      <c r="V1034" s="6">
        <f>[1]节奏总纲!AH1034</f>
        <v>119.45395410462328</v>
      </c>
      <c r="AN1034" s="6">
        <v>1031</v>
      </c>
      <c r="AO1034" s="6">
        <f>[1]节奏总纲!BA1034</f>
        <v>0</v>
      </c>
      <c r="AP1034" s="6">
        <f>[1]节奏总纲!BB1034</f>
        <v>0</v>
      </c>
      <c r="AQ1034" s="6">
        <f>[1]节奏总纲!BC1034</f>
        <v>0</v>
      </c>
      <c r="AR1034" s="6">
        <f>[1]节奏总纲!BD1034</f>
        <v>0</v>
      </c>
      <c r="AS1034" s="6">
        <f>[1]节奏总纲!BE1034</f>
        <v>0</v>
      </c>
    </row>
    <row r="1035" spans="17:45" x14ac:dyDescent="0.2">
      <c r="Q1035" s="6">
        <v>1032</v>
      </c>
      <c r="R1035" s="6">
        <f>[1]节奏总纲!AD1035</f>
        <v>100.12245560112912</v>
      </c>
      <c r="S1035" s="6">
        <f>[1]节奏总纲!AE1035</f>
        <v>102.4012611783315</v>
      </c>
      <c r="T1035" s="6">
        <f>[1]节奏总纲!AF1035</f>
        <v>105.5429927768505</v>
      </c>
      <c r="U1035" s="6">
        <f>[1]节奏总纲!AG1035</f>
        <v>110.40701866606774</v>
      </c>
      <c r="V1035" s="6">
        <f>[1]节奏总纲!AH1035</f>
        <v>119.46872168076393</v>
      </c>
      <c r="AN1035" s="6">
        <v>1032</v>
      </c>
      <c r="AO1035" s="6">
        <f>[1]节奏总纲!BA1035</f>
        <v>0</v>
      </c>
      <c r="AP1035" s="6">
        <f>[1]节奏总纲!BB1035</f>
        <v>0</v>
      </c>
      <c r="AQ1035" s="6">
        <f>[1]节奏总纲!BC1035</f>
        <v>0</v>
      </c>
      <c r="AR1035" s="6">
        <f>[1]节奏总纲!BD1035</f>
        <v>0</v>
      </c>
      <c r="AS1035" s="6">
        <f>[1]节奏总纲!BE1035</f>
        <v>0</v>
      </c>
    </row>
    <row r="1036" spans="17:45" x14ac:dyDescent="0.2">
      <c r="Q1036" s="6">
        <v>1033</v>
      </c>
      <c r="R1036" s="6">
        <f>[1]节奏总纲!AD1036</f>
        <v>100.13606177903236</v>
      </c>
      <c r="S1036" s="6">
        <f>[1]节奏总纲!AE1036</f>
        <v>102.41572925233237</v>
      </c>
      <c r="T1036" s="6">
        <f>[1]节奏总纲!AF1036</f>
        <v>105.55698104120634</v>
      </c>
      <c r="U1036" s="6">
        <f>[1]节奏总纲!AG1036</f>
        <v>110.42031662690322</v>
      </c>
      <c r="V1036" s="6">
        <f>[1]节奏总纲!AH1036</f>
        <v>119.48348925690458</v>
      </c>
      <c r="AN1036" s="6">
        <v>1033</v>
      </c>
      <c r="AO1036" s="6">
        <f>[1]节奏总纲!BA1036</f>
        <v>0</v>
      </c>
      <c r="AP1036" s="6">
        <f>[1]节奏总纲!BB1036</f>
        <v>0</v>
      </c>
      <c r="AQ1036" s="6">
        <f>[1]节奏总纲!BC1036</f>
        <v>0</v>
      </c>
      <c r="AR1036" s="6">
        <f>[1]节奏总纲!BD1036</f>
        <v>0</v>
      </c>
      <c r="AS1036" s="6">
        <f>[1]节奏总纲!BE1036</f>
        <v>0</v>
      </c>
    </row>
    <row r="1037" spans="17:45" x14ac:dyDescent="0.2">
      <c r="Q1037" s="6">
        <v>1034</v>
      </c>
      <c r="R1037" s="6">
        <f>[1]节奏总纲!AD1037</f>
        <v>100.14966795693559</v>
      </c>
      <c r="S1037" s="6">
        <f>[1]节奏总纲!AE1037</f>
        <v>102.43019732633324</v>
      </c>
      <c r="T1037" s="6">
        <f>[1]节奏总纲!AF1037</f>
        <v>105.57096930556219</v>
      </c>
      <c r="U1037" s="6">
        <f>[1]节奏总纲!AG1037</f>
        <v>110.43361458773869</v>
      </c>
      <c r="V1037" s="6">
        <f>[1]节奏总纲!AH1037</f>
        <v>119.49825683304523</v>
      </c>
      <c r="AN1037" s="6">
        <v>1034</v>
      </c>
      <c r="AO1037" s="6">
        <f>[1]节奏总纲!BA1037</f>
        <v>0</v>
      </c>
      <c r="AP1037" s="6">
        <f>[1]节奏总纲!BB1037</f>
        <v>0</v>
      </c>
      <c r="AQ1037" s="6">
        <f>[1]节奏总纲!BC1037</f>
        <v>0</v>
      </c>
      <c r="AR1037" s="6">
        <f>[1]节奏总纲!BD1037</f>
        <v>0</v>
      </c>
      <c r="AS1037" s="6">
        <f>[1]节奏总纲!BE1037</f>
        <v>0</v>
      </c>
    </row>
    <row r="1038" spans="17:45" x14ac:dyDescent="0.2">
      <c r="Q1038" s="6">
        <v>1035</v>
      </c>
      <c r="R1038" s="6">
        <f>[1]节奏总纲!AD1038</f>
        <v>100.16327413483883</v>
      </c>
      <c r="S1038" s="6">
        <f>[1]节奏总纲!AE1038</f>
        <v>102.44466540033412</v>
      </c>
      <c r="T1038" s="6">
        <f>[1]节奏总纲!AF1038</f>
        <v>105.58495756991805</v>
      </c>
      <c r="U1038" s="6">
        <f>[1]节奏总纲!AG1038</f>
        <v>110.44691254857415</v>
      </c>
      <c r="V1038" s="6">
        <f>[1]节奏总纲!AH1038</f>
        <v>119.51302440918589</v>
      </c>
      <c r="AN1038" s="6">
        <v>1035</v>
      </c>
      <c r="AO1038" s="6">
        <f>[1]节奏总纲!BA1038</f>
        <v>0</v>
      </c>
      <c r="AP1038" s="6">
        <f>[1]节奏总纲!BB1038</f>
        <v>0</v>
      </c>
      <c r="AQ1038" s="6">
        <f>[1]节奏总纲!BC1038</f>
        <v>0</v>
      </c>
      <c r="AR1038" s="6">
        <f>[1]节奏总纲!BD1038</f>
        <v>0</v>
      </c>
      <c r="AS1038" s="6">
        <f>[1]节奏总纲!BE1038</f>
        <v>0</v>
      </c>
    </row>
    <row r="1039" spans="17:45" x14ac:dyDescent="0.2">
      <c r="Q1039" s="6">
        <v>1036</v>
      </c>
      <c r="R1039" s="6">
        <f>[1]节奏总纲!AD1039</f>
        <v>100.17688031274206</v>
      </c>
      <c r="S1039" s="6">
        <f>[1]节奏总纲!AE1039</f>
        <v>102.459133474335</v>
      </c>
      <c r="T1039" s="6">
        <f>[1]节奏总纲!AF1039</f>
        <v>105.59894583427389</v>
      </c>
      <c r="U1039" s="6">
        <f>[1]节奏总纲!AG1039</f>
        <v>110.46021050940962</v>
      </c>
      <c r="V1039" s="6">
        <f>[1]节奏总纲!AH1039</f>
        <v>119.52779198532653</v>
      </c>
      <c r="AN1039" s="6">
        <v>1036</v>
      </c>
      <c r="AO1039" s="6">
        <f>[1]节奏总纲!BA1039</f>
        <v>0</v>
      </c>
      <c r="AP1039" s="6">
        <f>[1]节奏总纲!BB1039</f>
        <v>0</v>
      </c>
      <c r="AQ1039" s="6">
        <f>[1]节奏总纲!BC1039</f>
        <v>0</v>
      </c>
      <c r="AR1039" s="6">
        <f>[1]节奏总纲!BD1039</f>
        <v>0</v>
      </c>
      <c r="AS1039" s="6">
        <f>[1]节奏总纲!BE1039</f>
        <v>0</v>
      </c>
    </row>
    <row r="1040" spans="17:45" x14ac:dyDescent="0.2">
      <c r="Q1040" s="6">
        <v>1037</v>
      </c>
      <c r="R1040" s="6">
        <f>[1]节奏总纲!AD1040</f>
        <v>100.1904864906453</v>
      </c>
      <c r="S1040" s="6">
        <f>[1]节奏总纲!AE1040</f>
        <v>102.47360154833588</v>
      </c>
      <c r="T1040" s="6">
        <f>[1]节奏总纲!AF1040</f>
        <v>105.61293409862975</v>
      </c>
      <c r="U1040" s="6">
        <f>[1]节奏总纲!AG1040</f>
        <v>110.47350847024509</v>
      </c>
      <c r="V1040" s="6">
        <f>[1]节奏总纲!AH1040</f>
        <v>119.54255956146719</v>
      </c>
      <c r="AN1040" s="6">
        <v>1037</v>
      </c>
      <c r="AO1040" s="6">
        <f>[1]节奏总纲!BA1040</f>
        <v>0</v>
      </c>
      <c r="AP1040" s="6">
        <f>[1]节奏总纲!BB1040</f>
        <v>0</v>
      </c>
      <c r="AQ1040" s="6">
        <f>[1]节奏总纲!BC1040</f>
        <v>0</v>
      </c>
      <c r="AR1040" s="6">
        <f>[1]节奏总纲!BD1040</f>
        <v>0</v>
      </c>
      <c r="AS1040" s="6">
        <f>[1]节奏总纲!BE1040</f>
        <v>0</v>
      </c>
    </row>
    <row r="1041" spans="17:45" x14ac:dyDescent="0.2">
      <c r="Q1041" s="6">
        <v>1038</v>
      </c>
      <c r="R1041" s="6">
        <f>[1]节奏总纲!AD1041</f>
        <v>100.20409266854853</v>
      </c>
      <c r="S1041" s="6">
        <f>[1]节奏总纲!AE1041</f>
        <v>102.48806962233675</v>
      </c>
      <c r="T1041" s="6">
        <f>[1]节奏总纲!AF1041</f>
        <v>105.6269223629856</v>
      </c>
      <c r="U1041" s="6">
        <f>[1]节奏总纲!AG1041</f>
        <v>110.48680643108057</v>
      </c>
      <c r="V1041" s="6">
        <f>[1]节奏总纲!AH1041</f>
        <v>119.55732713760784</v>
      </c>
      <c r="AN1041" s="6">
        <v>1038</v>
      </c>
      <c r="AO1041" s="6">
        <f>[1]节奏总纲!BA1041</f>
        <v>0</v>
      </c>
      <c r="AP1041" s="6">
        <f>[1]节奏总纲!BB1041</f>
        <v>0</v>
      </c>
      <c r="AQ1041" s="6">
        <f>[1]节奏总纲!BC1041</f>
        <v>0</v>
      </c>
      <c r="AR1041" s="6">
        <f>[1]节奏总纲!BD1041</f>
        <v>0</v>
      </c>
      <c r="AS1041" s="6">
        <f>[1]节奏总纲!BE1041</f>
        <v>0</v>
      </c>
    </row>
    <row r="1042" spans="17:45" x14ac:dyDescent="0.2">
      <c r="Q1042" s="6">
        <v>1039</v>
      </c>
      <c r="R1042" s="6">
        <f>[1]节奏总纲!AD1042</f>
        <v>100.21769884645177</v>
      </c>
      <c r="S1042" s="6">
        <f>[1]节奏总纲!AE1042</f>
        <v>102.50253769633764</v>
      </c>
      <c r="T1042" s="6">
        <f>[1]节奏总纲!AF1042</f>
        <v>105.64091062734144</v>
      </c>
      <c r="U1042" s="6">
        <f>[1]节奏总纲!AG1042</f>
        <v>110.50010439191604</v>
      </c>
      <c r="V1042" s="6">
        <f>[1]节奏总纲!AH1042</f>
        <v>119.57209471374848</v>
      </c>
      <c r="AN1042" s="6">
        <v>1039</v>
      </c>
      <c r="AO1042" s="6">
        <f>[1]节奏总纲!BA1042</f>
        <v>0</v>
      </c>
      <c r="AP1042" s="6">
        <f>[1]节奏总纲!BB1042</f>
        <v>0</v>
      </c>
      <c r="AQ1042" s="6">
        <f>[1]节奏总纲!BC1042</f>
        <v>0</v>
      </c>
      <c r="AR1042" s="6">
        <f>[1]节奏总纲!BD1042</f>
        <v>0</v>
      </c>
      <c r="AS1042" s="6">
        <f>[1]节奏总纲!BE1042</f>
        <v>0</v>
      </c>
    </row>
    <row r="1043" spans="17:45" x14ac:dyDescent="0.2">
      <c r="Q1043" s="6">
        <v>1040</v>
      </c>
      <c r="R1043" s="6">
        <f>[1]节奏总纲!AD1043</f>
        <v>100.23130502435501</v>
      </c>
      <c r="S1043" s="6">
        <f>[1]节奏总纲!AE1043</f>
        <v>102.51700577033851</v>
      </c>
      <c r="T1043" s="6">
        <f>[1]节奏总纲!AF1043</f>
        <v>105.6548988916973</v>
      </c>
      <c r="U1043" s="6">
        <f>[1]节奏总纲!AG1043</f>
        <v>110.5134023527515</v>
      </c>
      <c r="V1043" s="6">
        <f>[1]节奏总纲!AH1043</f>
        <v>119.58686228988914</v>
      </c>
      <c r="AN1043" s="6">
        <v>1040</v>
      </c>
      <c r="AO1043" s="6">
        <f>[1]节奏总纲!BA1043</f>
        <v>0</v>
      </c>
      <c r="AP1043" s="6">
        <f>[1]节奏总纲!BB1043</f>
        <v>0</v>
      </c>
      <c r="AQ1043" s="6">
        <f>[1]节奏总纲!BC1043</f>
        <v>0</v>
      </c>
      <c r="AR1043" s="6">
        <f>[1]节奏总纲!BD1043</f>
        <v>0</v>
      </c>
      <c r="AS1043" s="6">
        <f>[1]节奏总纲!BE1043</f>
        <v>0</v>
      </c>
    </row>
    <row r="1044" spans="17:45" x14ac:dyDescent="0.2">
      <c r="Q1044" s="6">
        <v>1041</v>
      </c>
      <c r="R1044" s="6">
        <f>[1]节奏总纲!AD1044</f>
        <v>100.24491120225824</v>
      </c>
      <c r="S1044" s="6">
        <f>[1]节奏总纲!AE1044</f>
        <v>102.53147384433939</v>
      </c>
      <c r="T1044" s="6">
        <f>[1]节奏总纲!AF1044</f>
        <v>105.66888715605315</v>
      </c>
      <c r="U1044" s="6">
        <f>[1]节奏总纲!AG1044</f>
        <v>110.52670031358697</v>
      </c>
      <c r="V1044" s="6">
        <f>[1]节奏总纲!AH1044</f>
        <v>119.6016298660298</v>
      </c>
      <c r="AN1044" s="6">
        <v>1041</v>
      </c>
      <c r="AO1044" s="6">
        <f>[1]节奏总纲!BA1044</f>
        <v>0</v>
      </c>
      <c r="AP1044" s="6">
        <f>[1]节奏总纲!BB1044</f>
        <v>0</v>
      </c>
      <c r="AQ1044" s="6">
        <f>[1]节奏总纲!BC1044</f>
        <v>0</v>
      </c>
      <c r="AR1044" s="6">
        <f>[1]节奏总纲!BD1044</f>
        <v>0</v>
      </c>
      <c r="AS1044" s="6">
        <f>[1]节奏总纲!BE1044</f>
        <v>0</v>
      </c>
    </row>
    <row r="1045" spans="17:45" x14ac:dyDescent="0.2">
      <c r="Q1045" s="6">
        <v>1042</v>
      </c>
      <c r="R1045" s="6">
        <f>[1]节奏总纲!AD1045</f>
        <v>100.25851738016148</v>
      </c>
      <c r="S1045" s="6">
        <f>[1]节奏总纲!AE1045</f>
        <v>102.54594191834028</v>
      </c>
      <c r="T1045" s="6">
        <f>[1]节奏总纲!AF1045</f>
        <v>105.682875420409</v>
      </c>
      <c r="U1045" s="6">
        <f>[1]节奏总纲!AG1045</f>
        <v>110.53999827442244</v>
      </c>
      <c r="V1045" s="6">
        <f>[1]节奏总纲!AH1045</f>
        <v>119.61639744217044</v>
      </c>
      <c r="AN1045" s="6">
        <v>1042</v>
      </c>
      <c r="AO1045" s="6">
        <f>[1]节奏总纲!BA1045</f>
        <v>0</v>
      </c>
      <c r="AP1045" s="6">
        <f>[1]节奏总纲!BB1045</f>
        <v>0</v>
      </c>
      <c r="AQ1045" s="6">
        <f>[1]节奏总纲!BC1045</f>
        <v>0</v>
      </c>
      <c r="AR1045" s="6">
        <f>[1]节奏总纲!BD1045</f>
        <v>0</v>
      </c>
      <c r="AS1045" s="6">
        <f>[1]节奏总纲!BE1045</f>
        <v>0</v>
      </c>
    </row>
    <row r="1046" spans="17:45" x14ac:dyDescent="0.2">
      <c r="Q1046" s="6">
        <v>1043</v>
      </c>
      <c r="R1046" s="6">
        <f>[1]节奏总纲!AD1046</f>
        <v>100.27212355806471</v>
      </c>
      <c r="S1046" s="6">
        <f>[1]节奏总纲!AE1046</f>
        <v>102.56040999234115</v>
      </c>
      <c r="T1046" s="6">
        <f>[1]节奏总纲!AF1046</f>
        <v>105.69686368476485</v>
      </c>
      <c r="U1046" s="6">
        <f>[1]节奏总纲!AG1046</f>
        <v>110.55329623525792</v>
      </c>
      <c r="V1046" s="6">
        <f>[1]节奏总纲!AH1046</f>
        <v>119.63116501831109</v>
      </c>
      <c r="AN1046" s="6">
        <v>1043</v>
      </c>
      <c r="AO1046" s="6">
        <f>[1]节奏总纲!BA1046</f>
        <v>0</v>
      </c>
      <c r="AP1046" s="6">
        <f>[1]节奏总纲!BB1046</f>
        <v>0</v>
      </c>
      <c r="AQ1046" s="6">
        <f>[1]节奏总纲!BC1046</f>
        <v>0</v>
      </c>
      <c r="AR1046" s="6">
        <f>[1]节奏总纲!BD1046</f>
        <v>0</v>
      </c>
      <c r="AS1046" s="6">
        <f>[1]节奏总纲!BE1046</f>
        <v>0</v>
      </c>
    </row>
    <row r="1047" spans="17:45" x14ac:dyDescent="0.2">
      <c r="Q1047" s="6">
        <v>1044</v>
      </c>
      <c r="R1047" s="6">
        <f>[1]节奏总纲!AD1047</f>
        <v>100.28572973596795</v>
      </c>
      <c r="S1047" s="6">
        <f>[1]节奏总纲!AE1047</f>
        <v>102.57487806634202</v>
      </c>
      <c r="T1047" s="6">
        <f>[1]节奏总纲!AF1047</f>
        <v>105.71085194912069</v>
      </c>
      <c r="U1047" s="6">
        <f>[1]节奏总纲!AG1047</f>
        <v>110.56659419609339</v>
      </c>
      <c r="V1047" s="6">
        <f>[1]节奏总纲!AH1047</f>
        <v>119.64593259445175</v>
      </c>
      <c r="AN1047" s="6">
        <v>1044</v>
      </c>
      <c r="AO1047" s="6">
        <f>[1]节奏总纲!BA1047</f>
        <v>0</v>
      </c>
      <c r="AP1047" s="6">
        <f>[1]节奏总纲!BB1047</f>
        <v>0</v>
      </c>
      <c r="AQ1047" s="6">
        <f>[1]节奏总纲!BC1047</f>
        <v>0</v>
      </c>
      <c r="AR1047" s="6">
        <f>[1]节奏总纲!BD1047</f>
        <v>0</v>
      </c>
      <c r="AS1047" s="6">
        <f>[1]节奏总纲!BE1047</f>
        <v>0</v>
      </c>
    </row>
    <row r="1048" spans="17:45" x14ac:dyDescent="0.2">
      <c r="Q1048" s="6">
        <v>1045</v>
      </c>
      <c r="R1048" s="6">
        <f>[1]节奏总纲!AD1048</f>
        <v>100.29933591387118</v>
      </c>
      <c r="S1048" s="6">
        <f>[1]节奏总纲!AE1048</f>
        <v>102.58934614034291</v>
      </c>
      <c r="T1048" s="6">
        <f>[1]节奏总纲!AF1048</f>
        <v>105.72484021347655</v>
      </c>
      <c r="U1048" s="6">
        <f>[1]节奏总纲!AG1048</f>
        <v>110.57989215692885</v>
      </c>
      <c r="V1048" s="6">
        <f>[1]节奏总纲!AH1048</f>
        <v>119.66070017059239</v>
      </c>
      <c r="AN1048" s="6">
        <v>1045</v>
      </c>
      <c r="AO1048" s="6">
        <f>[1]节奏总纲!BA1048</f>
        <v>0</v>
      </c>
      <c r="AP1048" s="6">
        <f>[1]节奏总纲!BB1048</f>
        <v>0</v>
      </c>
      <c r="AQ1048" s="6">
        <f>[1]节奏总纲!BC1048</f>
        <v>0</v>
      </c>
      <c r="AR1048" s="6">
        <f>[1]节奏总纲!BD1048</f>
        <v>0</v>
      </c>
      <c r="AS1048" s="6">
        <f>[1]节奏总纲!BE1048</f>
        <v>0</v>
      </c>
    </row>
    <row r="1049" spans="17:45" x14ac:dyDescent="0.2">
      <c r="Q1049" s="6">
        <v>1046</v>
      </c>
      <c r="R1049" s="6">
        <f>[1]节奏总纲!AD1049</f>
        <v>100.31294209177442</v>
      </c>
      <c r="S1049" s="6">
        <f>[1]节奏总纲!AE1049</f>
        <v>102.60381421434379</v>
      </c>
      <c r="T1049" s="6">
        <f>[1]节奏总纲!AF1049</f>
        <v>105.7388284778324</v>
      </c>
      <c r="U1049" s="6">
        <f>[1]节奏总纲!AG1049</f>
        <v>110.59319011776432</v>
      </c>
      <c r="V1049" s="6">
        <f>[1]节奏总纲!AH1049</f>
        <v>119.67546774673305</v>
      </c>
      <c r="AN1049" s="6">
        <v>1046</v>
      </c>
      <c r="AO1049" s="6">
        <f>[1]节奏总纲!BA1049</f>
        <v>0</v>
      </c>
      <c r="AP1049" s="6">
        <f>[1]节奏总纲!BB1049</f>
        <v>0</v>
      </c>
      <c r="AQ1049" s="6">
        <f>[1]节奏总纲!BC1049</f>
        <v>0</v>
      </c>
      <c r="AR1049" s="6">
        <f>[1]节奏总纲!BD1049</f>
        <v>0</v>
      </c>
      <c r="AS1049" s="6">
        <f>[1]节奏总纲!BE1049</f>
        <v>0</v>
      </c>
    </row>
    <row r="1050" spans="17:45" x14ac:dyDescent="0.2">
      <c r="Q1050" s="6">
        <v>1047</v>
      </c>
      <c r="R1050" s="6">
        <f>[1]节奏总纲!AD1050</f>
        <v>100.32654826967766</v>
      </c>
      <c r="S1050" s="6">
        <f>[1]节奏总纲!AE1050</f>
        <v>102.61828228834466</v>
      </c>
      <c r="T1050" s="6">
        <f>[1]节奏总纲!AF1050</f>
        <v>105.75281674218826</v>
      </c>
      <c r="U1050" s="6">
        <f>[1]节奏总纲!AG1050</f>
        <v>110.6064880785998</v>
      </c>
      <c r="V1050" s="6">
        <f>[1]节奏总纲!AH1050</f>
        <v>119.6902353228737</v>
      </c>
      <c r="AN1050" s="6">
        <v>1047</v>
      </c>
      <c r="AO1050" s="6">
        <f>[1]节奏总纲!BA1050</f>
        <v>0</v>
      </c>
      <c r="AP1050" s="6">
        <f>[1]节奏总纲!BB1050</f>
        <v>0</v>
      </c>
      <c r="AQ1050" s="6">
        <f>[1]节奏总纲!BC1050</f>
        <v>0</v>
      </c>
      <c r="AR1050" s="6">
        <f>[1]节奏总纲!BD1050</f>
        <v>0</v>
      </c>
      <c r="AS1050" s="6">
        <f>[1]节奏总纲!BE1050</f>
        <v>0</v>
      </c>
    </row>
    <row r="1051" spans="17:45" x14ac:dyDescent="0.2">
      <c r="Q1051" s="6">
        <v>1048</v>
      </c>
      <c r="R1051" s="6">
        <f>[1]节奏总纲!AD1051</f>
        <v>100.34015444758089</v>
      </c>
      <c r="S1051" s="6">
        <f>[1]节奏总纲!AE1051</f>
        <v>102.63275036234553</v>
      </c>
      <c r="T1051" s="6">
        <f>[1]节奏总纲!AF1051</f>
        <v>105.7668050065441</v>
      </c>
      <c r="U1051" s="6">
        <f>[1]节奏总纲!AG1051</f>
        <v>110.61978603943527</v>
      </c>
      <c r="V1051" s="6">
        <f>[1]节奏总纲!AH1051</f>
        <v>119.70500289901435</v>
      </c>
      <c r="AN1051" s="6">
        <v>1048</v>
      </c>
      <c r="AO1051" s="6">
        <f>[1]节奏总纲!BA1051</f>
        <v>0</v>
      </c>
      <c r="AP1051" s="6">
        <f>[1]节奏总纲!BB1051</f>
        <v>0</v>
      </c>
      <c r="AQ1051" s="6">
        <f>[1]节奏总纲!BC1051</f>
        <v>0</v>
      </c>
      <c r="AR1051" s="6">
        <f>[1]节奏总纲!BD1051</f>
        <v>0</v>
      </c>
      <c r="AS1051" s="6">
        <f>[1]节奏总纲!BE1051</f>
        <v>0</v>
      </c>
    </row>
    <row r="1052" spans="17:45" x14ac:dyDescent="0.2">
      <c r="Q1052" s="6">
        <v>1049</v>
      </c>
      <c r="R1052" s="6">
        <f>[1]节奏总纲!AD1052</f>
        <v>100.35376062548413</v>
      </c>
      <c r="S1052" s="6">
        <f>[1]节奏总纲!AE1052</f>
        <v>102.64721843634642</v>
      </c>
      <c r="T1052" s="6">
        <f>[1]节奏总纲!AF1052</f>
        <v>105.78079327089995</v>
      </c>
      <c r="U1052" s="6">
        <f>[1]节奏总纲!AG1052</f>
        <v>110.63308400027074</v>
      </c>
      <c r="V1052" s="6">
        <f>[1]节奏总纲!AH1052</f>
        <v>119.719770475155</v>
      </c>
      <c r="AN1052" s="6">
        <v>1049</v>
      </c>
      <c r="AO1052" s="6">
        <f>[1]节奏总纲!BA1052</f>
        <v>0</v>
      </c>
      <c r="AP1052" s="6">
        <f>[1]节奏总纲!BB1052</f>
        <v>0</v>
      </c>
      <c r="AQ1052" s="6">
        <f>[1]节奏总纲!BC1052</f>
        <v>0</v>
      </c>
      <c r="AR1052" s="6">
        <f>[1]节奏总纲!BD1052</f>
        <v>0</v>
      </c>
      <c r="AS1052" s="6">
        <f>[1]节奏总纲!BE1052</f>
        <v>0</v>
      </c>
    </row>
    <row r="1053" spans="17:45" x14ac:dyDescent="0.2">
      <c r="Q1053" s="6">
        <v>1050</v>
      </c>
      <c r="R1053" s="6">
        <f>[1]节奏总纲!AD1053</f>
        <v>100.36736680338736</v>
      </c>
      <c r="S1053" s="6">
        <f>[1]节奏总纲!AE1053</f>
        <v>102.66168651034729</v>
      </c>
      <c r="T1053" s="6">
        <f>[1]节奏总纲!AF1053</f>
        <v>105.79478153525581</v>
      </c>
      <c r="U1053" s="6">
        <f>[1]节奏总纲!AG1053</f>
        <v>110.6463819611062</v>
      </c>
      <c r="V1053" s="6">
        <f>[1]节奏总纲!AH1053</f>
        <v>119.73453805129566</v>
      </c>
      <c r="AN1053" s="6">
        <v>1050</v>
      </c>
      <c r="AO1053" s="6">
        <f>[1]节奏总纲!BA1053</f>
        <v>0</v>
      </c>
      <c r="AP1053" s="6">
        <f>[1]节奏总纲!BB1053</f>
        <v>0</v>
      </c>
      <c r="AQ1053" s="6">
        <f>[1]节奏总纲!BC1053</f>
        <v>0</v>
      </c>
      <c r="AR1053" s="6">
        <f>[1]节奏总纲!BD1053</f>
        <v>0</v>
      </c>
      <c r="AS1053" s="6">
        <f>[1]节奏总纲!BE1053</f>
        <v>0</v>
      </c>
    </row>
    <row r="1054" spans="17:45" x14ac:dyDescent="0.2">
      <c r="Q1054" s="6">
        <v>1051</v>
      </c>
      <c r="R1054" s="6">
        <f>[1]节奏总纲!AD1054</f>
        <v>100.3809729812906</v>
      </c>
      <c r="S1054" s="6">
        <f>[1]节奏总纲!AE1054</f>
        <v>102.67615458434817</v>
      </c>
      <c r="T1054" s="6">
        <f>[1]节奏总纲!AF1054</f>
        <v>105.80876979961165</v>
      </c>
      <c r="U1054" s="6">
        <f>[1]节奏总纲!AG1054</f>
        <v>110.65967992194167</v>
      </c>
      <c r="V1054" s="6">
        <f>[1]节奏总纲!AH1054</f>
        <v>119.7493056274363</v>
      </c>
      <c r="AN1054" s="6">
        <v>1051</v>
      </c>
      <c r="AO1054" s="6">
        <f>[1]节奏总纲!BA1054</f>
        <v>0</v>
      </c>
      <c r="AP1054" s="6">
        <f>[1]节奏总纲!BB1054</f>
        <v>0</v>
      </c>
      <c r="AQ1054" s="6">
        <f>[1]节奏总纲!BC1054</f>
        <v>0</v>
      </c>
      <c r="AR1054" s="6">
        <f>[1]节奏总纲!BD1054</f>
        <v>0</v>
      </c>
      <c r="AS1054" s="6">
        <f>[1]节奏总纲!BE1054</f>
        <v>0</v>
      </c>
    </row>
    <row r="1055" spans="17:45" x14ac:dyDescent="0.2">
      <c r="Q1055" s="6">
        <v>1052</v>
      </c>
      <c r="R1055" s="6">
        <f>[1]节奏总纲!AD1055</f>
        <v>100.39457915919382</v>
      </c>
      <c r="S1055" s="6">
        <f>[1]节奏总纲!AE1055</f>
        <v>102.69062265834906</v>
      </c>
      <c r="T1055" s="6">
        <f>[1]节奏总纲!AF1055</f>
        <v>105.82275806396751</v>
      </c>
      <c r="U1055" s="6">
        <f>[1]节奏总纲!AG1055</f>
        <v>110.67297788277715</v>
      </c>
      <c r="V1055" s="6">
        <f>[1]节奏总纲!AH1055</f>
        <v>119.76407320357696</v>
      </c>
      <c r="AN1055" s="6">
        <v>1052</v>
      </c>
      <c r="AO1055" s="6">
        <f>[1]节奏总纲!BA1055</f>
        <v>0</v>
      </c>
      <c r="AP1055" s="6">
        <f>[1]节奏总纲!BB1055</f>
        <v>0</v>
      </c>
      <c r="AQ1055" s="6">
        <f>[1]节奏总纲!BC1055</f>
        <v>0</v>
      </c>
      <c r="AR1055" s="6">
        <f>[1]节奏总纲!BD1055</f>
        <v>0</v>
      </c>
      <c r="AS1055" s="6">
        <f>[1]节奏总纲!BE1055</f>
        <v>0</v>
      </c>
    </row>
    <row r="1056" spans="17:45" x14ac:dyDescent="0.2">
      <c r="Q1056" s="6">
        <v>1053</v>
      </c>
      <c r="R1056" s="6">
        <f>[1]节奏总纲!AD1056</f>
        <v>100.40818533709707</v>
      </c>
      <c r="S1056" s="6">
        <f>[1]节奏总纲!AE1056</f>
        <v>102.70509073234993</v>
      </c>
      <c r="T1056" s="6">
        <f>[1]节奏总纲!AF1056</f>
        <v>105.83674632832336</v>
      </c>
      <c r="U1056" s="6">
        <f>[1]节奏总纲!AG1056</f>
        <v>110.68627584361262</v>
      </c>
      <c r="V1056" s="6">
        <f>[1]节奏总纲!AH1056</f>
        <v>119.77884077971761</v>
      </c>
      <c r="AN1056" s="6">
        <v>1053</v>
      </c>
      <c r="AO1056" s="6">
        <f>[1]节奏总纲!BA1056</f>
        <v>0</v>
      </c>
      <c r="AP1056" s="6">
        <f>[1]节奏总纲!BB1056</f>
        <v>0</v>
      </c>
      <c r="AQ1056" s="6">
        <f>[1]节奏总纲!BC1056</f>
        <v>0</v>
      </c>
      <c r="AR1056" s="6">
        <f>[1]节奏总纲!BD1056</f>
        <v>0</v>
      </c>
      <c r="AS1056" s="6">
        <f>[1]节奏总纲!BE1056</f>
        <v>0</v>
      </c>
    </row>
    <row r="1057" spans="17:45" x14ac:dyDescent="0.2">
      <c r="Q1057" s="6">
        <v>1054</v>
      </c>
      <c r="R1057" s="6">
        <f>[1]节奏总纲!AD1057</f>
        <v>100.42179151500029</v>
      </c>
      <c r="S1057" s="6">
        <f>[1]节奏总纲!AE1057</f>
        <v>102.7195588063508</v>
      </c>
      <c r="T1057" s="6">
        <f>[1]节奏总纲!AF1057</f>
        <v>105.8507345926792</v>
      </c>
      <c r="U1057" s="6">
        <f>[1]节奏总纲!AG1057</f>
        <v>110.69957380444809</v>
      </c>
      <c r="V1057" s="6">
        <f>[1]节奏总纲!AH1057</f>
        <v>119.79360835585825</v>
      </c>
      <c r="AN1057" s="6">
        <v>1054</v>
      </c>
      <c r="AO1057" s="6">
        <f>[1]节奏总纲!BA1057</f>
        <v>0</v>
      </c>
      <c r="AP1057" s="6">
        <f>[1]节奏总纲!BB1057</f>
        <v>0</v>
      </c>
      <c r="AQ1057" s="6">
        <f>[1]节奏总纲!BC1057</f>
        <v>0</v>
      </c>
      <c r="AR1057" s="6">
        <f>[1]节奏总纲!BD1057</f>
        <v>0</v>
      </c>
      <c r="AS1057" s="6">
        <f>[1]节奏总纲!BE1057</f>
        <v>0</v>
      </c>
    </row>
    <row r="1058" spans="17:45" x14ac:dyDescent="0.2">
      <c r="Q1058" s="6">
        <v>1055</v>
      </c>
      <c r="R1058" s="6">
        <f>[1]节奏总纲!AD1058</f>
        <v>100.43539769290354</v>
      </c>
      <c r="S1058" s="6">
        <f>[1]节奏总纲!AE1058</f>
        <v>102.73402688035169</v>
      </c>
      <c r="T1058" s="6">
        <f>[1]节奏总纲!AF1058</f>
        <v>105.86472285703506</v>
      </c>
      <c r="U1058" s="6">
        <f>[1]节奏总纲!AG1058</f>
        <v>110.71287176528357</v>
      </c>
      <c r="V1058" s="6">
        <f>[1]节奏总纲!AH1058</f>
        <v>119.80837593199891</v>
      </c>
      <c r="AN1058" s="6">
        <v>1055</v>
      </c>
      <c r="AO1058" s="6">
        <f>[1]节奏总纲!BA1058</f>
        <v>0</v>
      </c>
      <c r="AP1058" s="6">
        <f>[1]节奏总纲!BB1058</f>
        <v>0</v>
      </c>
      <c r="AQ1058" s="6">
        <f>[1]节奏总纲!BC1058</f>
        <v>0</v>
      </c>
      <c r="AR1058" s="6">
        <f>[1]节奏总纲!BD1058</f>
        <v>0</v>
      </c>
      <c r="AS1058" s="6">
        <f>[1]节奏总纲!BE1058</f>
        <v>0</v>
      </c>
    </row>
    <row r="1059" spans="17:45" x14ac:dyDescent="0.2">
      <c r="Q1059" s="6">
        <v>1056</v>
      </c>
      <c r="R1059" s="6">
        <f>[1]节奏总纲!AD1059</f>
        <v>100.44900387080678</v>
      </c>
      <c r="S1059" s="6">
        <f>[1]节奏总纲!AE1059</f>
        <v>102.74849495435257</v>
      </c>
      <c r="T1059" s="6">
        <f>[1]节奏总纲!AF1059</f>
        <v>105.87871112139091</v>
      </c>
      <c r="U1059" s="6">
        <f>[1]节奏总纲!AG1059</f>
        <v>110.72616972611902</v>
      </c>
      <c r="V1059" s="6">
        <f>[1]节奏总纲!AH1059</f>
        <v>119.82314350813957</v>
      </c>
      <c r="AN1059" s="6">
        <v>1056</v>
      </c>
      <c r="AO1059" s="6">
        <f>[1]节奏总纲!BA1059</f>
        <v>0</v>
      </c>
      <c r="AP1059" s="6">
        <f>[1]节奏总纲!BB1059</f>
        <v>0</v>
      </c>
      <c r="AQ1059" s="6">
        <f>[1]节奏总纲!BC1059</f>
        <v>0</v>
      </c>
      <c r="AR1059" s="6">
        <f>[1]节奏总纲!BD1059</f>
        <v>0</v>
      </c>
      <c r="AS1059" s="6">
        <f>[1]节奏总纲!BE1059</f>
        <v>0</v>
      </c>
    </row>
    <row r="1060" spans="17:45" x14ac:dyDescent="0.2">
      <c r="Q1060" s="6">
        <v>1057</v>
      </c>
      <c r="R1060" s="6">
        <f>[1]节奏总纲!AD1060</f>
        <v>100.46261004871</v>
      </c>
      <c r="S1060" s="6">
        <f>[1]节奏总纲!AE1060</f>
        <v>102.76296302835344</v>
      </c>
      <c r="T1060" s="6">
        <f>[1]节奏总纲!AF1060</f>
        <v>105.89269938574677</v>
      </c>
      <c r="U1060" s="6">
        <f>[1]节奏总纲!AG1060</f>
        <v>110.7394676869545</v>
      </c>
      <c r="V1060" s="6">
        <f>[1]节奏总纲!AH1060</f>
        <v>119.83791108428021</v>
      </c>
      <c r="AN1060" s="6">
        <v>1057</v>
      </c>
      <c r="AO1060" s="6">
        <f>[1]节奏总纲!BA1060</f>
        <v>0</v>
      </c>
      <c r="AP1060" s="6">
        <f>[1]节奏总纲!BB1060</f>
        <v>0</v>
      </c>
      <c r="AQ1060" s="6">
        <f>[1]节奏总纲!BC1060</f>
        <v>0</v>
      </c>
      <c r="AR1060" s="6">
        <f>[1]节奏总纲!BD1060</f>
        <v>0</v>
      </c>
      <c r="AS1060" s="6">
        <f>[1]节奏总纲!BE1060</f>
        <v>0</v>
      </c>
    </row>
    <row r="1061" spans="17:45" x14ac:dyDescent="0.2">
      <c r="Q1061" s="6">
        <v>1058</v>
      </c>
      <c r="R1061" s="6">
        <f>[1]节奏总纲!AD1061</f>
        <v>100.47621622661325</v>
      </c>
      <c r="S1061" s="6">
        <f>[1]节奏总纲!AE1061</f>
        <v>102.77743110235433</v>
      </c>
      <c r="T1061" s="6">
        <f>[1]节奏总纲!AF1061</f>
        <v>105.90668765010261</v>
      </c>
      <c r="U1061" s="6">
        <f>[1]节奏总纲!AG1061</f>
        <v>110.75276564778997</v>
      </c>
      <c r="V1061" s="6">
        <f>[1]节奏总纲!AH1061</f>
        <v>119.85267866042086</v>
      </c>
      <c r="AN1061" s="6">
        <v>1058</v>
      </c>
      <c r="AO1061" s="6">
        <f>[1]节奏总纲!BA1061</f>
        <v>0</v>
      </c>
      <c r="AP1061" s="6">
        <f>[1]节奏总纲!BB1061</f>
        <v>0</v>
      </c>
      <c r="AQ1061" s="6">
        <f>[1]节奏总纲!BC1061</f>
        <v>0</v>
      </c>
      <c r="AR1061" s="6">
        <f>[1]节奏总纲!BD1061</f>
        <v>0</v>
      </c>
      <c r="AS1061" s="6">
        <f>[1]节奏总纲!BE1061</f>
        <v>0</v>
      </c>
    </row>
    <row r="1062" spans="17:45" x14ac:dyDescent="0.2">
      <c r="Q1062" s="6">
        <v>1059</v>
      </c>
      <c r="R1062" s="6">
        <f>[1]节奏总纲!AD1062</f>
        <v>100.48982240451647</v>
      </c>
      <c r="S1062" s="6">
        <f>[1]节奏总纲!AE1062</f>
        <v>102.7918991763552</v>
      </c>
      <c r="T1062" s="6">
        <f>[1]节奏总纲!AF1062</f>
        <v>105.92067591445846</v>
      </c>
      <c r="U1062" s="6">
        <f>[1]节奏总纲!AG1062</f>
        <v>110.76606360862544</v>
      </c>
      <c r="V1062" s="6">
        <f>[1]节奏总纲!AH1062</f>
        <v>119.86744623656152</v>
      </c>
      <c r="AN1062" s="6">
        <v>1059</v>
      </c>
      <c r="AO1062" s="6">
        <f>[1]节奏总纲!BA1062</f>
        <v>0</v>
      </c>
      <c r="AP1062" s="6">
        <f>[1]节奏总纲!BB1062</f>
        <v>0</v>
      </c>
      <c r="AQ1062" s="6">
        <f>[1]节奏总纲!BC1062</f>
        <v>0</v>
      </c>
      <c r="AR1062" s="6">
        <f>[1]节奏总纲!BD1062</f>
        <v>0</v>
      </c>
      <c r="AS1062" s="6">
        <f>[1]节奏总纲!BE1062</f>
        <v>0</v>
      </c>
    </row>
    <row r="1063" spans="17:45" x14ac:dyDescent="0.2">
      <c r="Q1063" s="6">
        <v>1060</v>
      </c>
      <c r="R1063" s="6">
        <f>[1]节奏总纲!AD1063</f>
        <v>100.50342858241972</v>
      </c>
      <c r="S1063" s="6">
        <f>[1]节奏总纲!AE1063</f>
        <v>102.80636725035608</v>
      </c>
      <c r="T1063" s="6">
        <f>[1]节奏总纲!AF1063</f>
        <v>105.93466417881432</v>
      </c>
      <c r="U1063" s="6">
        <f>[1]节奏总纲!AG1063</f>
        <v>110.77936156946092</v>
      </c>
      <c r="V1063" s="6">
        <f>[1]节奏总纲!AH1063</f>
        <v>119.88221381270216</v>
      </c>
      <c r="AN1063" s="6">
        <v>1060</v>
      </c>
      <c r="AO1063" s="6">
        <f>[1]节奏总纲!BA1063</f>
        <v>0</v>
      </c>
      <c r="AP1063" s="6">
        <f>[1]节奏总纲!BB1063</f>
        <v>0</v>
      </c>
      <c r="AQ1063" s="6">
        <f>[1]节奏总纲!BC1063</f>
        <v>0</v>
      </c>
      <c r="AR1063" s="6">
        <f>[1]节奏总纲!BD1063</f>
        <v>0</v>
      </c>
      <c r="AS1063" s="6">
        <f>[1]节奏总纲!BE1063</f>
        <v>0</v>
      </c>
    </row>
    <row r="1064" spans="17:45" x14ac:dyDescent="0.2">
      <c r="Q1064" s="6">
        <v>1061</v>
      </c>
      <c r="R1064" s="6">
        <f>[1]节奏总纲!AD1064</f>
        <v>100.51703476032294</v>
      </c>
      <c r="S1064" s="6">
        <f>[1]节奏总纲!AE1064</f>
        <v>102.82083532435696</v>
      </c>
      <c r="T1064" s="6">
        <f>[1]节奏总纲!AF1064</f>
        <v>105.94865244317016</v>
      </c>
      <c r="U1064" s="6">
        <f>[1]节奏总纲!AG1064</f>
        <v>110.79265953029638</v>
      </c>
      <c r="V1064" s="6">
        <f>[1]节奏总纲!AH1064</f>
        <v>119.89698138884282</v>
      </c>
      <c r="AN1064" s="6">
        <v>1061</v>
      </c>
      <c r="AO1064" s="6">
        <f>[1]节奏总纲!BA1064</f>
        <v>0</v>
      </c>
      <c r="AP1064" s="6">
        <f>[1]节奏总纲!BB1064</f>
        <v>0</v>
      </c>
      <c r="AQ1064" s="6">
        <f>[1]节奏总纲!BC1064</f>
        <v>0</v>
      </c>
      <c r="AR1064" s="6">
        <f>[1]节奏总纲!BD1064</f>
        <v>0</v>
      </c>
      <c r="AS1064" s="6">
        <f>[1]节奏总纲!BE1064</f>
        <v>0</v>
      </c>
    </row>
    <row r="1065" spans="17:45" x14ac:dyDescent="0.2">
      <c r="Q1065" s="6">
        <v>1062</v>
      </c>
      <c r="R1065" s="6">
        <f>[1]节奏总纲!AD1065</f>
        <v>100.53064093822618</v>
      </c>
      <c r="S1065" s="6">
        <f>[1]节奏总纲!AE1065</f>
        <v>102.83530339835784</v>
      </c>
      <c r="T1065" s="6">
        <f>[1]节奏总纲!AF1065</f>
        <v>105.96264070752602</v>
      </c>
      <c r="U1065" s="6">
        <f>[1]节奏总纲!AG1065</f>
        <v>110.80595749113185</v>
      </c>
      <c r="V1065" s="6">
        <f>[1]节奏总纲!AH1065</f>
        <v>119.91174896498347</v>
      </c>
      <c r="AN1065" s="6">
        <v>1062</v>
      </c>
      <c r="AO1065" s="6">
        <f>[1]节奏总纲!BA1065</f>
        <v>0</v>
      </c>
      <c r="AP1065" s="6">
        <f>[1]节奏总纲!BB1065</f>
        <v>0</v>
      </c>
      <c r="AQ1065" s="6">
        <f>[1]节奏总纲!BC1065</f>
        <v>0</v>
      </c>
      <c r="AR1065" s="6">
        <f>[1]节奏总纲!BD1065</f>
        <v>0</v>
      </c>
      <c r="AS1065" s="6">
        <f>[1]节奏总纲!BE1065</f>
        <v>0</v>
      </c>
    </row>
    <row r="1066" spans="17:45" x14ac:dyDescent="0.2">
      <c r="Q1066" s="6">
        <v>1063</v>
      </c>
      <c r="R1066" s="6">
        <f>[1]节奏总纲!AD1066</f>
        <v>100.54424711612943</v>
      </c>
      <c r="S1066" s="6">
        <f>[1]节奏总纲!AE1066</f>
        <v>102.84977147235871</v>
      </c>
      <c r="T1066" s="6">
        <f>[1]节奏总纲!AF1066</f>
        <v>105.97662897188187</v>
      </c>
      <c r="U1066" s="6">
        <f>[1]节奏总纲!AG1066</f>
        <v>110.81925545196732</v>
      </c>
      <c r="V1066" s="6">
        <f>[1]节奏总纲!AH1066</f>
        <v>119.92651654112412</v>
      </c>
      <c r="AN1066" s="6">
        <v>1063</v>
      </c>
      <c r="AO1066" s="6">
        <f>[1]节奏总纲!BA1066</f>
        <v>0</v>
      </c>
      <c r="AP1066" s="6">
        <f>[1]节奏总纲!BB1066</f>
        <v>0</v>
      </c>
      <c r="AQ1066" s="6">
        <f>[1]节奏总纲!BC1066</f>
        <v>0</v>
      </c>
      <c r="AR1066" s="6">
        <f>[1]节奏总纲!BD1066</f>
        <v>0</v>
      </c>
      <c r="AS1066" s="6">
        <f>[1]节奏总纲!BE1066</f>
        <v>0</v>
      </c>
    </row>
    <row r="1067" spans="17:45" x14ac:dyDescent="0.2">
      <c r="Q1067" s="6">
        <v>1064</v>
      </c>
      <c r="R1067" s="6">
        <f>[1]节奏总纲!AD1067</f>
        <v>100.55785329403265</v>
      </c>
      <c r="S1067" s="6">
        <f>[1]节奏总纲!AE1067</f>
        <v>102.86423954635958</v>
      </c>
      <c r="T1067" s="6">
        <f>[1]节奏总纲!AF1067</f>
        <v>105.99061723623771</v>
      </c>
      <c r="U1067" s="6">
        <f>[1]节奏总纲!AG1067</f>
        <v>110.8325534128028</v>
      </c>
      <c r="V1067" s="6">
        <f>[1]节奏总纲!AH1067</f>
        <v>119.94128411726477</v>
      </c>
      <c r="AN1067" s="6">
        <v>1064</v>
      </c>
      <c r="AO1067" s="6">
        <f>[1]节奏总纲!BA1067</f>
        <v>0</v>
      </c>
      <c r="AP1067" s="6">
        <f>[1]节奏总纲!BB1067</f>
        <v>0</v>
      </c>
      <c r="AQ1067" s="6">
        <f>[1]节奏总纲!BC1067</f>
        <v>0</v>
      </c>
      <c r="AR1067" s="6">
        <f>[1]节奏总纲!BD1067</f>
        <v>0</v>
      </c>
      <c r="AS1067" s="6">
        <f>[1]节奏总纲!BE1067</f>
        <v>0</v>
      </c>
    </row>
    <row r="1068" spans="17:45" x14ac:dyDescent="0.2">
      <c r="Q1068" s="6">
        <v>1065</v>
      </c>
      <c r="R1068" s="6">
        <f>[1]节奏总纲!AD1068</f>
        <v>100.5714594719359</v>
      </c>
      <c r="S1068" s="6">
        <f>[1]节奏总纲!AE1068</f>
        <v>102.87870762036047</v>
      </c>
      <c r="T1068" s="6">
        <f>[1]节奏总纲!AF1068</f>
        <v>106.00427789721803</v>
      </c>
      <c r="U1068" s="6">
        <f>[1]节奏总纲!AG1068</f>
        <v>110.84585137363827</v>
      </c>
      <c r="V1068" s="6">
        <f>[1]节奏总纲!AH1068</f>
        <v>119.95605169340543</v>
      </c>
      <c r="AN1068" s="6">
        <v>1065</v>
      </c>
      <c r="AO1068" s="6">
        <f>[1]节奏总纲!BA1068</f>
        <v>0</v>
      </c>
      <c r="AP1068" s="6">
        <f>[1]节奏总纲!BB1068</f>
        <v>0</v>
      </c>
      <c r="AQ1068" s="6">
        <f>[1]节奏总纲!BC1068</f>
        <v>0</v>
      </c>
      <c r="AR1068" s="6">
        <f>[1]节奏总纲!BD1068</f>
        <v>0</v>
      </c>
      <c r="AS1068" s="6">
        <f>[1]节奏总纲!BE1068</f>
        <v>0</v>
      </c>
    </row>
    <row r="1069" spans="17:45" x14ac:dyDescent="0.2">
      <c r="Q1069" s="6">
        <v>1066</v>
      </c>
      <c r="R1069" s="6">
        <f>[1]节奏总纲!AD1069</f>
        <v>100.58506564983912</v>
      </c>
      <c r="S1069" s="6">
        <f>[1]节奏总纲!AE1069</f>
        <v>102.89317569436135</v>
      </c>
      <c r="T1069" s="6">
        <f>[1]节奏总纲!AF1069</f>
        <v>106.01727113344874</v>
      </c>
      <c r="U1069" s="6">
        <f>[1]节奏总纲!AG1069</f>
        <v>110.85914933447373</v>
      </c>
      <c r="V1069" s="6">
        <f>[1]节奏总纲!AH1069</f>
        <v>119.97081926954607</v>
      </c>
      <c r="AN1069" s="6">
        <v>1066</v>
      </c>
      <c r="AO1069" s="6">
        <f>[1]节奏总纲!BA1069</f>
        <v>0</v>
      </c>
      <c r="AP1069" s="6">
        <f>[1]节奏总纲!BB1069</f>
        <v>0</v>
      </c>
      <c r="AQ1069" s="6">
        <f>[1]节奏总纲!BC1069</f>
        <v>0</v>
      </c>
      <c r="AR1069" s="6">
        <f>[1]节奏总纲!BD1069</f>
        <v>0</v>
      </c>
      <c r="AS1069" s="6">
        <f>[1]节奏总纲!BE1069</f>
        <v>0</v>
      </c>
    </row>
    <row r="1070" spans="17:45" x14ac:dyDescent="0.2">
      <c r="Q1070" s="6">
        <v>1067</v>
      </c>
      <c r="R1070" s="6">
        <f>[1]节奏总纲!AD1070</f>
        <v>100.59867182774236</v>
      </c>
      <c r="S1070" s="6">
        <f>[1]节奏总纲!AE1070</f>
        <v>102.90764376836222</v>
      </c>
      <c r="T1070" s="6">
        <f>[1]节奏总纲!AF1070</f>
        <v>106.03026436967946</v>
      </c>
      <c r="U1070" s="6">
        <f>[1]节奏总纲!AG1070</f>
        <v>110.8724472953092</v>
      </c>
      <c r="V1070" s="6">
        <f>[1]节奏总纲!AH1070</f>
        <v>119.98558684568673</v>
      </c>
      <c r="AN1070" s="6">
        <v>1067</v>
      </c>
      <c r="AO1070" s="6">
        <f>[1]节奏总纲!BA1070</f>
        <v>0</v>
      </c>
      <c r="AP1070" s="6">
        <f>[1]节奏总纲!BB1070</f>
        <v>0</v>
      </c>
      <c r="AQ1070" s="6">
        <f>[1]节奏总纲!BC1070</f>
        <v>0</v>
      </c>
      <c r="AR1070" s="6">
        <f>[1]节奏总纲!BD1070</f>
        <v>0</v>
      </c>
      <c r="AS1070" s="6">
        <f>[1]节奏总纲!BE1070</f>
        <v>0</v>
      </c>
    </row>
    <row r="1071" spans="17:45" x14ac:dyDescent="0.2">
      <c r="Q1071" s="6">
        <v>1068</v>
      </c>
      <c r="R1071" s="6">
        <f>[1]节奏总纲!AD1071</f>
        <v>100.61227800564559</v>
      </c>
      <c r="S1071" s="6">
        <f>[1]节奏总纲!AE1071</f>
        <v>102.92211184236311</v>
      </c>
      <c r="T1071" s="6">
        <f>[1]节奏总纲!AF1071</f>
        <v>106.04325760591017</v>
      </c>
      <c r="U1071" s="6">
        <f>[1]节奏总纲!AG1071</f>
        <v>110.88574525614467</v>
      </c>
      <c r="V1071" s="6">
        <f>[1]节奏总纲!AH1071</f>
        <v>120.00031849517944</v>
      </c>
      <c r="AN1071" s="6">
        <v>1068</v>
      </c>
      <c r="AO1071" s="6">
        <f>[1]节奏总纲!BA1071</f>
        <v>0</v>
      </c>
      <c r="AP1071" s="6">
        <f>[1]节奏总纲!BB1071</f>
        <v>0</v>
      </c>
      <c r="AQ1071" s="6">
        <f>[1]节奏总纲!BC1071</f>
        <v>0</v>
      </c>
      <c r="AR1071" s="6">
        <f>[1]节奏总纲!BD1071</f>
        <v>0</v>
      </c>
      <c r="AS1071" s="6">
        <f>[1]节奏总纲!BE1071</f>
        <v>0</v>
      </c>
    </row>
    <row r="1072" spans="17:45" x14ac:dyDescent="0.2">
      <c r="Q1072" s="6">
        <v>1069</v>
      </c>
      <c r="R1072" s="6">
        <f>[1]节奏总纲!AD1072</f>
        <v>100.62588418354883</v>
      </c>
      <c r="S1072" s="6">
        <f>[1]节奏总纲!AE1072</f>
        <v>102.93657991636398</v>
      </c>
      <c r="T1072" s="6">
        <f>[1]节奏总纲!AF1072</f>
        <v>106.05625084214088</v>
      </c>
      <c r="U1072" s="6">
        <f>[1]节奏总纲!AG1072</f>
        <v>110.89904321698015</v>
      </c>
      <c r="V1072" s="6">
        <f>[1]节奏总纲!AH1072</f>
        <v>120.013589127656</v>
      </c>
      <c r="AN1072" s="6">
        <v>1069</v>
      </c>
      <c r="AO1072" s="6">
        <f>[1]节奏总纲!BA1072</f>
        <v>0</v>
      </c>
      <c r="AP1072" s="6">
        <f>[1]节奏总纲!BB1072</f>
        <v>0</v>
      </c>
      <c r="AQ1072" s="6">
        <f>[1]节奏总纲!BC1072</f>
        <v>0</v>
      </c>
      <c r="AR1072" s="6">
        <f>[1]节奏总纲!BD1072</f>
        <v>0</v>
      </c>
      <c r="AS1072" s="6">
        <f>[1]节奏总纲!BE1072</f>
        <v>0</v>
      </c>
    </row>
    <row r="1073" spans="17:45" x14ac:dyDescent="0.2">
      <c r="Q1073" s="6">
        <v>1070</v>
      </c>
      <c r="R1073" s="6">
        <f>[1]节奏总纲!AD1073</f>
        <v>100.63949036145206</v>
      </c>
      <c r="S1073" s="6">
        <f>[1]节奏总纲!AE1073</f>
        <v>102.95104799036486</v>
      </c>
      <c r="T1073" s="6">
        <f>[1]节奏总纲!AF1073</f>
        <v>106.0692440783716</v>
      </c>
      <c r="U1073" s="6">
        <f>[1]节奏总纲!AG1073</f>
        <v>110.91234117781562</v>
      </c>
      <c r="V1073" s="6">
        <f>[1]节奏总纲!AH1073</f>
        <v>120.02685976013258</v>
      </c>
      <c r="AN1073" s="6">
        <v>1070</v>
      </c>
      <c r="AO1073" s="6">
        <f>[1]节奏总纲!BA1073</f>
        <v>0</v>
      </c>
      <c r="AP1073" s="6">
        <f>[1]节奏总纲!BB1073</f>
        <v>0</v>
      </c>
      <c r="AQ1073" s="6">
        <f>[1]节奏总纲!BC1073</f>
        <v>0</v>
      </c>
      <c r="AR1073" s="6">
        <f>[1]节奏总纲!BD1073</f>
        <v>0</v>
      </c>
      <c r="AS1073" s="6">
        <f>[1]节奏总纲!BE1073</f>
        <v>0</v>
      </c>
    </row>
    <row r="1074" spans="17:45" x14ac:dyDescent="0.2">
      <c r="Q1074" s="6">
        <v>1071</v>
      </c>
      <c r="R1074" s="6">
        <f>[1]节奏总纲!AD1074</f>
        <v>100.6530965393553</v>
      </c>
      <c r="S1074" s="6">
        <f>[1]节奏总纲!AE1074</f>
        <v>102.96551606436574</v>
      </c>
      <c r="T1074" s="6">
        <f>[1]节奏总纲!AF1074</f>
        <v>106.08223731460231</v>
      </c>
      <c r="U1074" s="6">
        <f>[1]节奏总纲!AG1074</f>
        <v>110.92563913865108</v>
      </c>
      <c r="V1074" s="6">
        <f>[1]节奏总纲!AH1074</f>
        <v>120.04013039260914</v>
      </c>
      <c r="AN1074" s="6">
        <v>1071</v>
      </c>
      <c r="AO1074" s="6">
        <f>[1]节奏总纲!BA1074</f>
        <v>0</v>
      </c>
      <c r="AP1074" s="6">
        <f>[1]节奏总纲!BB1074</f>
        <v>0</v>
      </c>
      <c r="AQ1074" s="6">
        <f>[1]节奏总纲!BC1074</f>
        <v>0</v>
      </c>
      <c r="AR1074" s="6">
        <f>[1]节奏总纲!BD1074</f>
        <v>0</v>
      </c>
      <c r="AS1074" s="6">
        <f>[1]节奏总纲!BE1074</f>
        <v>0</v>
      </c>
    </row>
    <row r="1075" spans="17:45" x14ac:dyDescent="0.2">
      <c r="Q1075" s="6">
        <v>1072</v>
      </c>
      <c r="R1075" s="6">
        <f>[1]节奏总纲!AD1075</f>
        <v>100.66670271725854</v>
      </c>
      <c r="S1075" s="6">
        <f>[1]节奏总纲!AE1075</f>
        <v>102.97998413836662</v>
      </c>
      <c r="T1075" s="6">
        <f>[1]节奏总纲!AF1075</f>
        <v>106.09523055083302</v>
      </c>
      <c r="U1075" s="6">
        <f>[1]节奏总纲!AG1075</f>
        <v>110.93893709948655</v>
      </c>
      <c r="V1075" s="6">
        <f>[1]节奏总纲!AH1075</f>
        <v>120.05340102508572</v>
      </c>
      <c r="AN1075" s="6">
        <v>1072</v>
      </c>
      <c r="AO1075" s="6">
        <f>[1]节奏总纲!BA1075</f>
        <v>0</v>
      </c>
      <c r="AP1075" s="6">
        <f>[1]节奏总纲!BB1075</f>
        <v>0</v>
      </c>
      <c r="AQ1075" s="6">
        <f>[1]节奏总纲!BC1075</f>
        <v>0</v>
      </c>
      <c r="AR1075" s="6">
        <f>[1]节奏总纲!BD1075</f>
        <v>0</v>
      </c>
      <c r="AS1075" s="6">
        <f>[1]节奏总纲!BE1075</f>
        <v>0</v>
      </c>
    </row>
    <row r="1076" spans="17:45" x14ac:dyDescent="0.2">
      <c r="Q1076" s="6">
        <v>1073</v>
      </c>
      <c r="R1076" s="6">
        <f>[1]节奏总纲!AD1076</f>
        <v>100.68030889516177</v>
      </c>
      <c r="S1076" s="6">
        <f>[1]节奏总纲!AE1076</f>
        <v>102.99445221236749</v>
      </c>
      <c r="T1076" s="6">
        <f>[1]节奏总纲!AF1076</f>
        <v>106.10822378706374</v>
      </c>
      <c r="U1076" s="6">
        <f>[1]节奏总纲!AG1076</f>
        <v>110.95223506032202</v>
      </c>
      <c r="V1076" s="6">
        <f>[1]节奏总纲!AH1076</f>
        <v>120.06667165756228</v>
      </c>
      <c r="AN1076" s="6">
        <v>1073</v>
      </c>
      <c r="AO1076" s="6">
        <f>[1]节奏总纲!BA1076</f>
        <v>0</v>
      </c>
      <c r="AP1076" s="6">
        <f>[1]节奏总纲!BB1076</f>
        <v>0</v>
      </c>
      <c r="AQ1076" s="6">
        <f>[1]节奏总纲!BC1076</f>
        <v>0</v>
      </c>
      <c r="AR1076" s="6">
        <f>[1]节奏总纲!BD1076</f>
        <v>0</v>
      </c>
      <c r="AS1076" s="6">
        <f>[1]节奏总纲!BE1076</f>
        <v>0</v>
      </c>
    </row>
    <row r="1077" spans="17:45" x14ac:dyDescent="0.2">
      <c r="Q1077" s="6">
        <v>1074</v>
      </c>
      <c r="R1077" s="6">
        <f>[1]节奏总纲!AD1077</f>
        <v>100.69391507306501</v>
      </c>
      <c r="S1077" s="6">
        <f>[1]节奏总纲!AE1077</f>
        <v>103.00796867787946</v>
      </c>
      <c r="T1077" s="6">
        <f>[1]节奏总纲!AF1077</f>
        <v>106.12121702329445</v>
      </c>
      <c r="U1077" s="6">
        <f>[1]节奏总纲!AG1077</f>
        <v>110.9655330211575</v>
      </c>
      <c r="V1077" s="6">
        <f>[1]节奏总纲!AH1077</f>
        <v>120.07994229003884</v>
      </c>
      <c r="AN1077" s="6">
        <v>1074</v>
      </c>
      <c r="AO1077" s="6">
        <f>[1]节奏总纲!BA1077</f>
        <v>0</v>
      </c>
      <c r="AP1077" s="6">
        <f>[1]节奏总纲!BB1077</f>
        <v>0</v>
      </c>
      <c r="AQ1077" s="6">
        <f>[1]节奏总纲!BC1077</f>
        <v>0</v>
      </c>
      <c r="AR1077" s="6">
        <f>[1]节奏总纲!BD1077</f>
        <v>0</v>
      </c>
      <c r="AS1077" s="6">
        <f>[1]节奏总纲!BE1077</f>
        <v>0</v>
      </c>
    </row>
    <row r="1078" spans="17:45" x14ac:dyDescent="0.2">
      <c r="Q1078" s="6">
        <v>1075</v>
      </c>
      <c r="R1078" s="6">
        <f>[1]节奏总纲!AD1078</f>
        <v>100.70752125096824</v>
      </c>
      <c r="S1078" s="6">
        <f>[1]节奏总纲!AE1078</f>
        <v>103.02089331017129</v>
      </c>
      <c r="T1078" s="6">
        <f>[1]节奏总纲!AF1078</f>
        <v>106.13421025952516</v>
      </c>
      <c r="U1078" s="6">
        <f>[1]节奏总纲!AG1078</f>
        <v>110.97883098199297</v>
      </c>
      <c r="V1078" s="6">
        <f>[1]节奏总纲!AH1078</f>
        <v>120.09321292251542</v>
      </c>
      <c r="AN1078" s="6">
        <v>1075</v>
      </c>
      <c r="AO1078" s="6">
        <f>[1]节奏总纲!BA1078</f>
        <v>0</v>
      </c>
      <c r="AP1078" s="6">
        <f>[1]节奏总纲!BB1078</f>
        <v>0</v>
      </c>
      <c r="AQ1078" s="6">
        <f>[1]节奏总纲!BC1078</f>
        <v>0</v>
      </c>
      <c r="AR1078" s="6">
        <f>[1]节奏总纲!BD1078</f>
        <v>0</v>
      </c>
      <c r="AS1078" s="6">
        <f>[1]节奏总纲!BE1078</f>
        <v>0</v>
      </c>
    </row>
    <row r="1079" spans="17:45" x14ac:dyDescent="0.2">
      <c r="Q1079" s="6">
        <v>1076</v>
      </c>
      <c r="R1079" s="6">
        <f>[1]节奏总纲!AD1079</f>
        <v>100.72112742887148</v>
      </c>
      <c r="S1079" s="6">
        <f>[1]节奏总纲!AE1079</f>
        <v>103.03381794246313</v>
      </c>
      <c r="T1079" s="6">
        <f>[1]节奏总纲!AF1079</f>
        <v>106.14720349575587</v>
      </c>
      <c r="U1079" s="6">
        <f>[1]节奏总纲!AG1079</f>
        <v>110.99212894282843</v>
      </c>
      <c r="V1079" s="6">
        <f>[1]节奏总纲!AH1079</f>
        <v>120.10648355499198</v>
      </c>
      <c r="AN1079" s="6">
        <v>1076</v>
      </c>
      <c r="AO1079" s="6">
        <f>[1]节奏总纲!BA1079</f>
        <v>0</v>
      </c>
      <c r="AP1079" s="6">
        <f>[1]节奏总纲!BB1079</f>
        <v>0</v>
      </c>
      <c r="AQ1079" s="6">
        <f>[1]节奏总纲!BC1079</f>
        <v>0</v>
      </c>
      <c r="AR1079" s="6">
        <f>[1]节奏总纲!BD1079</f>
        <v>0</v>
      </c>
      <c r="AS1079" s="6">
        <f>[1]节奏总纲!BE1079</f>
        <v>0</v>
      </c>
    </row>
    <row r="1080" spans="17:45" x14ac:dyDescent="0.2">
      <c r="Q1080" s="6">
        <v>1077</v>
      </c>
      <c r="R1080" s="6">
        <f>[1]节奏总纲!AD1080</f>
        <v>100.73473360677471</v>
      </c>
      <c r="S1080" s="6">
        <f>[1]节奏总纲!AE1080</f>
        <v>103.04674257475497</v>
      </c>
      <c r="T1080" s="6">
        <f>[1]节奏总纲!AF1080</f>
        <v>106.1601967319866</v>
      </c>
      <c r="U1080" s="6">
        <f>[1]节奏总纲!AG1080</f>
        <v>111.00518440900021</v>
      </c>
      <c r="V1080" s="6">
        <f>[1]节奏总纲!AH1080</f>
        <v>120.11975418746856</v>
      </c>
      <c r="AN1080" s="6">
        <v>1077</v>
      </c>
      <c r="AO1080" s="6">
        <f>[1]节奏总纲!BA1080</f>
        <v>0</v>
      </c>
      <c r="AP1080" s="6">
        <f>[1]节奏总纲!BB1080</f>
        <v>0</v>
      </c>
      <c r="AQ1080" s="6">
        <f>[1]节奏总纲!BC1080</f>
        <v>0</v>
      </c>
      <c r="AR1080" s="6">
        <f>[1]节奏总纲!BD1080</f>
        <v>0</v>
      </c>
      <c r="AS1080" s="6">
        <f>[1]节奏总纲!BE1080</f>
        <v>0</v>
      </c>
    </row>
    <row r="1081" spans="17:45" x14ac:dyDescent="0.2">
      <c r="Q1081" s="6">
        <v>1078</v>
      </c>
      <c r="R1081" s="6">
        <f>[1]节奏总纲!AD1081</f>
        <v>100.74833978467795</v>
      </c>
      <c r="S1081" s="6">
        <f>[1]节奏总纲!AE1081</f>
        <v>103.05966720704681</v>
      </c>
      <c r="T1081" s="6">
        <f>[1]节奏总纲!AF1081</f>
        <v>106.17318996821732</v>
      </c>
      <c r="U1081" s="6">
        <f>[1]节奏总纲!AG1081</f>
        <v>111.01788816644819</v>
      </c>
      <c r="V1081" s="6">
        <f>[1]节奏总纲!AH1081</f>
        <v>120.13302481994512</v>
      </c>
      <c r="AN1081" s="6">
        <v>1078</v>
      </c>
      <c r="AO1081" s="6">
        <f>[1]节奏总纲!BA1081</f>
        <v>0</v>
      </c>
      <c r="AP1081" s="6">
        <f>[1]节奏总纲!BB1081</f>
        <v>0</v>
      </c>
      <c r="AQ1081" s="6">
        <f>[1]节奏总纲!BC1081</f>
        <v>0</v>
      </c>
      <c r="AR1081" s="6">
        <f>[1]节奏总纲!BD1081</f>
        <v>0</v>
      </c>
      <c r="AS1081" s="6">
        <f>[1]节奏总纲!BE1081</f>
        <v>0</v>
      </c>
    </row>
    <row r="1082" spans="17:45" x14ac:dyDescent="0.2">
      <c r="Q1082" s="6">
        <v>1079</v>
      </c>
      <c r="R1082" s="6">
        <f>[1]节奏总纲!AD1082</f>
        <v>100.76194596258119</v>
      </c>
      <c r="S1082" s="6">
        <f>[1]节奏总纲!AE1082</f>
        <v>103.07259183933866</v>
      </c>
      <c r="T1082" s="6">
        <f>[1]节奏总纲!AF1082</f>
        <v>106.18618320444803</v>
      </c>
      <c r="U1082" s="6">
        <f>[1]节奏总纲!AG1082</f>
        <v>111.03059192389618</v>
      </c>
      <c r="V1082" s="6">
        <f>[1]节奏总纲!AH1082</f>
        <v>120.1462954524217</v>
      </c>
      <c r="AN1082" s="6">
        <v>1079</v>
      </c>
      <c r="AO1082" s="6">
        <f>[1]节奏总纲!BA1082</f>
        <v>0</v>
      </c>
      <c r="AP1082" s="6">
        <f>[1]节奏总纲!BB1082</f>
        <v>0</v>
      </c>
      <c r="AQ1082" s="6">
        <f>[1]节奏总纲!BC1082</f>
        <v>0</v>
      </c>
      <c r="AR1082" s="6">
        <f>[1]节奏总纲!BD1082</f>
        <v>0</v>
      </c>
      <c r="AS1082" s="6">
        <f>[1]节奏总纲!BE1082</f>
        <v>0</v>
      </c>
    </row>
    <row r="1083" spans="17:45" x14ac:dyDescent="0.2">
      <c r="Q1083" s="6">
        <v>1080</v>
      </c>
      <c r="R1083" s="6">
        <f>[1]节奏总纲!AD1083</f>
        <v>100.77555214048442</v>
      </c>
      <c r="S1083" s="6">
        <f>[1]节奏总纲!AE1083</f>
        <v>103.0855164716305</v>
      </c>
      <c r="T1083" s="6">
        <f>[1]节奏总纲!AF1083</f>
        <v>106.19917644067874</v>
      </c>
      <c r="U1083" s="6">
        <f>[1]节奏总纲!AG1083</f>
        <v>111.04329568134416</v>
      </c>
      <c r="V1083" s="6">
        <f>[1]节奏总纲!AH1083</f>
        <v>120.15956608489826</v>
      </c>
      <c r="AN1083" s="6">
        <v>1080</v>
      </c>
      <c r="AO1083" s="6">
        <f>[1]节奏总纲!BA1083</f>
        <v>0</v>
      </c>
      <c r="AP1083" s="6">
        <f>[1]节奏总纲!BB1083</f>
        <v>0</v>
      </c>
      <c r="AQ1083" s="6">
        <f>[1]节奏总纲!BC1083</f>
        <v>0</v>
      </c>
      <c r="AR1083" s="6">
        <f>[1]节奏总纲!BD1083</f>
        <v>0</v>
      </c>
      <c r="AS1083" s="6">
        <f>[1]节奏总纲!BE1083</f>
        <v>0</v>
      </c>
    </row>
    <row r="1084" spans="17:45" x14ac:dyDescent="0.2">
      <c r="Q1084" s="6">
        <v>1081</v>
      </c>
      <c r="R1084" s="6">
        <f>[1]节奏总纲!AD1084</f>
        <v>100.78915831838766</v>
      </c>
      <c r="S1084" s="6">
        <f>[1]节奏总纲!AE1084</f>
        <v>103.09844110392233</v>
      </c>
      <c r="T1084" s="6">
        <f>[1]节奏总纲!AF1084</f>
        <v>106.21216967690945</v>
      </c>
      <c r="U1084" s="6">
        <f>[1]节奏总纲!AG1084</f>
        <v>111.05599943879214</v>
      </c>
      <c r="V1084" s="6">
        <f>[1]节奏总纲!AH1084</f>
        <v>120.17283671737482</v>
      </c>
      <c r="AN1084" s="6">
        <v>1081</v>
      </c>
      <c r="AO1084" s="6">
        <f>[1]节奏总纲!BA1084</f>
        <v>0</v>
      </c>
      <c r="AP1084" s="6">
        <f>[1]节奏总纲!BB1084</f>
        <v>0</v>
      </c>
      <c r="AQ1084" s="6">
        <f>[1]节奏总纲!BC1084</f>
        <v>0</v>
      </c>
      <c r="AR1084" s="6">
        <f>[1]节奏总纲!BD1084</f>
        <v>0</v>
      </c>
      <c r="AS1084" s="6">
        <f>[1]节奏总纲!BE1084</f>
        <v>0</v>
      </c>
    </row>
    <row r="1085" spans="17:45" x14ac:dyDescent="0.2">
      <c r="Q1085" s="6">
        <v>1082</v>
      </c>
      <c r="R1085" s="6">
        <f>[1]节奏总纲!AD1085</f>
        <v>100.80276449629089</v>
      </c>
      <c r="S1085" s="6">
        <f>[1]节奏总纲!AE1085</f>
        <v>103.11136573621417</v>
      </c>
      <c r="T1085" s="6">
        <f>[1]节奏总纲!AF1085</f>
        <v>106.22516291314017</v>
      </c>
      <c r="U1085" s="6">
        <f>[1]节奏总纲!AG1085</f>
        <v>111.06870319624012</v>
      </c>
      <c r="V1085" s="6">
        <f>[1]节奏总纲!AH1085</f>
        <v>120.1861073498514</v>
      </c>
      <c r="AN1085" s="6">
        <v>1082</v>
      </c>
      <c r="AO1085" s="6">
        <f>[1]节奏总纲!BA1085</f>
        <v>0</v>
      </c>
      <c r="AP1085" s="6">
        <f>[1]节奏总纲!BB1085</f>
        <v>0</v>
      </c>
      <c r="AQ1085" s="6">
        <f>[1]节奏总纲!BC1085</f>
        <v>0</v>
      </c>
      <c r="AR1085" s="6">
        <f>[1]节奏总纲!BD1085</f>
        <v>0</v>
      </c>
      <c r="AS1085" s="6">
        <f>[1]节奏总纲!BE1085</f>
        <v>0</v>
      </c>
    </row>
    <row r="1086" spans="17:45" x14ac:dyDescent="0.2">
      <c r="Q1086" s="6">
        <v>1083</v>
      </c>
      <c r="R1086" s="6">
        <f>[1]节奏总纲!AD1086</f>
        <v>100.81637067419413</v>
      </c>
      <c r="S1086" s="6">
        <f>[1]节奏总纲!AE1086</f>
        <v>103.12429036850601</v>
      </c>
      <c r="T1086" s="6">
        <f>[1]节奏总纲!AF1086</f>
        <v>106.23815614937088</v>
      </c>
      <c r="U1086" s="6">
        <f>[1]节奏总纲!AG1086</f>
        <v>111.08140695368812</v>
      </c>
      <c r="V1086" s="6">
        <f>[1]节奏总纲!AH1086</f>
        <v>120.19937798232796</v>
      </c>
      <c r="AN1086" s="6">
        <v>1083</v>
      </c>
      <c r="AO1086" s="6">
        <f>[1]节奏总纲!BA1086</f>
        <v>0</v>
      </c>
      <c r="AP1086" s="6">
        <f>[1]节奏总纲!BB1086</f>
        <v>0</v>
      </c>
      <c r="AQ1086" s="6">
        <f>[1]节奏总纲!BC1086</f>
        <v>0</v>
      </c>
      <c r="AR1086" s="6">
        <f>[1]节奏总纲!BD1086</f>
        <v>0</v>
      </c>
      <c r="AS1086" s="6">
        <f>[1]节奏总纲!BE1086</f>
        <v>0</v>
      </c>
    </row>
    <row r="1087" spans="17:45" x14ac:dyDescent="0.2">
      <c r="Q1087" s="6">
        <v>1084</v>
      </c>
      <c r="R1087" s="6">
        <f>[1]节奏总纲!AD1087</f>
        <v>100.82997685209736</v>
      </c>
      <c r="S1087" s="6">
        <f>[1]节奏总纲!AE1087</f>
        <v>103.13721500079785</v>
      </c>
      <c r="T1087" s="6">
        <f>[1]节奏总纲!AF1087</f>
        <v>106.25114938560159</v>
      </c>
      <c r="U1087" s="6">
        <f>[1]节奏总纲!AG1087</f>
        <v>111.0941107111361</v>
      </c>
      <c r="V1087" s="6">
        <f>[1]节奏总纲!AH1087</f>
        <v>120.21264861480454</v>
      </c>
      <c r="AN1087" s="6">
        <v>1084</v>
      </c>
      <c r="AO1087" s="6">
        <f>[1]节奏总纲!BA1087</f>
        <v>0</v>
      </c>
      <c r="AP1087" s="6">
        <f>[1]节奏总纲!BB1087</f>
        <v>0</v>
      </c>
      <c r="AQ1087" s="6">
        <f>[1]节奏总纲!BC1087</f>
        <v>0</v>
      </c>
      <c r="AR1087" s="6">
        <f>[1]节奏总纲!BD1087</f>
        <v>0</v>
      </c>
      <c r="AS1087" s="6">
        <f>[1]节奏总纲!BE1087</f>
        <v>0</v>
      </c>
    </row>
    <row r="1088" spans="17:45" x14ac:dyDescent="0.2">
      <c r="Q1088" s="6">
        <v>1085</v>
      </c>
      <c r="R1088" s="6">
        <f>[1]节奏总纲!AD1088</f>
        <v>100.8435830300006</v>
      </c>
      <c r="S1088" s="6">
        <f>[1]节奏总纲!AE1088</f>
        <v>103.15013963308969</v>
      </c>
      <c r="T1088" s="6">
        <f>[1]节奏总纲!AF1088</f>
        <v>106.26414262183231</v>
      </c>
      <c r="U1088" s="6">
        <f>[1]节奏总纲!AG1088</f>
        <v>111.10681446858408</v>
      </c>
      <c r="V1088" s="6">
        <f>[1]节奏总纲!AH1088</f>
        <v>120.2259192472811</v>
      </c>
      <c r="AN1088" s="6">
        <v>1085</v>
      </c>
      <c r="AO1088" s="6">
        <f>[1]节奏总纲!BA1088</f>
        <v>0</v>
      </c>
      <c r="AP1088" s="6">
        <f>[1]节奏总纲!BB1088</f>
        <v>0</v>
      </c>
      <c r="AQ1088" s="6">
        <f>[1]节奏总纲!BC1088</f>
        <v>0</v>
      </c>
      <c r="AR1088" s="6">
        <f>[1]节奏总纲!BD1088</f>
        <v>0</v>
      </c>
      <c r="AS1088" s="6">
        <f>[1]节奏总纲!BE1088</f>
        <v>0</v>
      </c>
    </row>
    <row r="1089" spans="17:45" x14ac:dyDescent="0.2">
      <c r="Q1089" s="6">
        <v>1086</v>
      </c>
      <c r="R1089" s="6">
        <f>[1]节奏总纲!AD1089</f>
        <v>100.85718920790383</v>
      </c>
      <c r="S1089" s="6">
        <f>[1]节奏总纲!AE1089</f>
        <v>103.16306426538152</v>
      </c>
      <c r="T1089" s="6">
        <f>[1]节奏总纲!AF1089</f>
        <v>106.27713585806302</v>
      </c>
      <c r="U1089" s="6">
        <f>[1]节奏总纲!AG1089</f>
        <v>111.11951822603206</v>
      </c>
      <c r="V1089" s="6">
        <f>[1]节奏总纲!AH1089</f>
        <v>120.23918987975767</v>
      </c>
      <c r="AN1089" s="6">
        <v>1086</v>
      </c>
      <c r="AO1089" s="6">
        <f>[1]节奏总纲!BA1089</f>
        <v>0</v>
      </c>
      <c r="AP1089" s="6">
        <f>[1]节奏总纲!BB1089</f>
        <v>0</v>
      </c>
      <c r="AQ1089" s="6">
        <f>[1]节奏总纲!BC1089</f>
        <v>0</v>
      </c>
      <c r="AR1089" s="6">
        <f>[1]节奏总纲!BD1089</f>
        <v>0</v>
      </c>
      <c r="AS1089" s="6">
        <f>[1]节奏总纲!BE1089</f>
        <v>0</v>
      </c>
    </row>
    <row r="1090" spans="17:45" x14ac:dyDescent="0.2">
      <c r="Q1090" s="6">
        <v>1087</v>
      </c>
      <c r="R1090" s="6">
        <f>[1]节奏总纲!AD1090</f>
        <v>100.87079538580707</v>
      </c>
      <c r="S1090" s="6">
        <f>[1]节奏总纲!AE1090</f>
        <v>103.17598889767336</v>
      </c>
      <c r="T1090" s="6">
        <f>[1]节奏总纲!AF1090</f>
        <v>106.29012909429373</v>
      </c>
      <c r="U1090" s="6">
        <f>[1]节奏总纲!AG1090</f>
        <v>111.13222198348004</v>
      </c>
      <c r="V1090" s="6">
        <f>[1]节奏总纲!AH1090</f>
        <v>120.25246051223424</v>
      </c>
      <c r="AN1090" s="6">
        <v>1087</v>
      </c>
      <c r="AO1090" s="6">
        <f>[1]节奏总纲!BA1090</f>
        <v>0</v>
      </c>
      <c r="AP1090" s="6">
        <f>[1]节奏总纲!BB1090</f>
        <v>0</v>
      </c>
      <c r="AQ1090" s="6">
        <f>[1]节奏总纲!BC1090</f>
        <v>0</v>
      </c>
      <c r="AR1090" s="6">
        <f>[1]节奏总纲!BD1090</f>
        <v>0</v>
      </c>
      <c r="AS1090" s="6">
        <f>[1]节奏总纲!BE1090</f>
        <v>0</v>
      </c>
    </row>
    <row r="1091" spans="17:45" x14ac:dyDescent="0.2">
      <c r="Q1091" s="6">
        <v>1088</v>
      </c>
      <c r="R1091" s="6">
        <f>[1]节奏总纲!AD1091</f>
        <v>100.88440156371031</v>
      </c>
      <c r="S1091" s="6">
        <f>[1]节奏总纲!AE1091</f>
        <v>103.18891352996521</v>
      </c>
      <c r="T1091" s="6">
        <f>[1]节奏总纲!AF1091</f>
        <v>106.30312233052445</v>
      </c>
      <c r="U1091" s="6">
        <f>[1]节奏总纲!AG1091</f>
        <v>111.14492574092803</v>
      </c>
      <c r="V1091" s="6">
        <f>[1]节奏总纲!AH1091</f>
        <v>120.26573114471081</v>
      </c>
      <c r="AN1091" s="6">
        <v>1088</v>
      </c>
      <c r="AO1091" s="6">
        <f>[1]节奏总纲!BA1091</f>
        <v>0</v>
      </c>
      <c r="AP1091" s="6">
        <f>[1]节奏总纲!BB1091</f>
        <v>0</v>
      </c>
      <c r="AQ1091" s="6">
        <f>[1]节奏总纲!BC1091</f>
        <v>0</v>
      </c>
      <c r="AR1091" s="6">
        <f>[1]节奏总纲!BD1091</f>
        <v>0</v>
      </c>
      <c r="AS1091" s="6">
        <f>[1]节奏总纲!BE1091</f>
        <v>0</v>
      </c>
    </row>
    <row r="1092" spans="17:45" x14ac:dyDescent="0.2">
      <c r="Q1092" s="6">
        <v>1089</v>
      </c>
      <c r="R1092" s="6">
        <f>[1]节奏总纲!AD1092</f>
        <v>100.89800774161354</v>
      </c>
      <c r="S1092" s="6">
        <f>[1]节奏总纲!AE1092</f>
        <v>103.20183816225705</v>
      </c>
      <c r="T1092" s="6">
        <f>[1]节奏总纲!AF1092</f>
        <v>106.31611556675516</v>
      </c>
      <c r="U1092" s="6">
        <f>[1]节奏总纲!AG1092</f>
        <v>111.15762949837601</v>
      </c>
      <c r="V1092" s="6">
        <f>[1]节奏总纲!AH1092</f>
        <v>120.27900177718737</v>
      </c>
      <c r="AN1092" s="6">
        <v>1089</v>
      </c>
      <c r="AO1092" s="6">
        <f>[1]节奏总纲!BA1092</f>
        <v>0</v>
      </c>
      <c r="AP1092" s="6">
        <f>[1]节奏总纲!BB1092</f>
        <v>0</v>
      </c>
      <c r="AQ1092" s="6">
        <f>[1]节奏总纲!BC1092</f>
        <v>0</v>
      </c>
      <c r="AR1092" s="6">
        <f>[1]节奏总纲!BD1092</f>
        <v>0</v>
      </c>
      <c r="AS1092" s="6">
        <f>[1]节奏总纲!BE1092</f>
        <v>0</v>
      </c>
    </row>
    <row r="1093" spans="17:45" x14ac:dyDescent="0.2">
      <c r="Q1093" s="6">
        <v>1090</v>
      </c>
      <c r="R1093" s="6">
        <f>[1]节奏总纲!AD1093</f>
        <v>100.91161391951678</v>
      </c>
      <c r="S1093" s="6">
        <f>[1]节奏总纲!AE1093</f>
        <v>103.21476279454889</v>
      </c>
      <c r="T1093" s="6">
        <f>[1]节奏总纲!AF1093</f>
        <v>106.32910880298587</v>
      </c>
      <c r="U1093" s="6">
        <f>[1]节奏总纲!AG1093</f>
        <v>111.17033325582399</v>
      </c>
      <c r="V1093" s="6">
        <f>[1]节奏总纲!AH1093</f>
        <v>120.29227240966394</v>
      </c>
      <c r="AN1093" s="6">
        <v>1090</v>
      </c>
      <c r="AO1093" s="6">
        <f>[1]节奏总纲!BA1093</f>
        <v>0</v>
      </c>
      <c r="AP1093" s="6">
        <f>[1]节奏总纲!BB1093</f>
        <v>0</v>
      </c>
      <c r="AQ1093" s="6">
        <f>[1]节奏总纲!BC1093</f>
        <v>0</v>
      </c>
      <c r="AR1093" s="6">
        <f>[1]节奏总纲!BD1093</f>
        <v>0</v>
      </c>
      <c r="AS1093" s="6">
        <f>[1]节奏总纲!BE1093</f>
        <v>0</v>
      </c>
    </row>
    <row r="1094" spans="17:45" x14ac:dyDescent="0.2">
      <c r="Q1094" s="6">
        <v>1091</v>
      </c>
      <c r="R1094" s="6">
        <f>[1]节奏总纲!AD1094</f>
        <v>100.92522009742001</v>
      </c>
      <c r="S1094" s="6">
        <f>[1]节奏总纲!AE1094</f>
        <v>103.22768742684073</v>
      </c>
      <c r="T1094" s="6">
        <f>[1]节奏总纲!AF1094</f>
        <v>106.34210203921658</v>
      </c>
      <c r="U1094" s="6">
        <f>[1]节奏总纲!AG1094</f>
        <v>111.18303701327197</v>
      </c>
      <c r="V1094" s="6">
        <f>[1]节奏总纲!AH1094</f>
        <v>120.30554304214051</v>
      </c>
      <c r="AN1094" s="6">
        <v>1091</v>
      </c>
      <c r="AO1094" s="6">
        <f>[1]节奏总纲!BA1094</f>
        <v>0</v>
      </c>
      <c r="AP1094" s="6">
        <f>[1]节奏总纲!BB1094</f>
        <v>0</v>
      </c>
      <c r="AQ1094" s="6">
        <f>[1]节奏总纲!BC1094</f>
        <v>0</v>
      </c>
      <c r="AR1094" s="6">
        <f>[1]节奏总纲!BD1094</f>
        <v>0</v>
      </c>
      <c r="AS1094" s="6">
        <f>[1]节奏总纲!BE1094</f>
        <v>0</v>
      </c>
    </row>
    <row r="1095" spans="17:45" x14ac:dyDescent="0.2">
      <c r="Q1095" s="6">
        <v>1092</v>
      </c>
      <c r="R1095" s="6">
        <f>[1]节奏总纲!AD1095</f>
        <v>100.93882627532325</v>
      </c>
      <c r="S1095" s="6">
        <f>[1]节奏总纲!AE1095</f>
        <v>103.24061205913256</v>
      </c>
      <c r="T1095" s="6">
        <f>[1]节奏总纲!AF1095</f>
        <v>106.35509527544731</v>
      </c>
      <c r="U1095" s="6">
        <f>[1]节奏总纲!AG1095</f>
        <v>111.19574077071996</v>
      </c>
      <c r="V1095" s="6">
        <f>[1]节奏总纲!AH1095</f>
        <v>120.31881367461708</v>
      </c>
      <c r="AN1095" s="6">
        <v>1092</v>
      </c>
      <c r="AO1095" s="6">
        <f>[1]节奏总纲!BA1095</f>
        <v>0</v>
      </c>
      <c r="AP1095" s="6">
        <f>[1]节奏总纲!BB1095</f>
        <v>0</v>
      </c>
      <c r="AQ1095" s="6">
        <f>[1]节奏总纲!BC1095</f>
        <v>0</v>
      </c>
      <c r="AR1095" s="6">
        <f>[1]节奏总纲!BD1095</f>
        <v>0</v>
      </c>
      <c r="AS1095" s="6">
        <f>[1]节奏总纲!BE1095</f>
        <v>0</v>
      </c>
    </row>
    <row r="1096" spans="17:45" x14ac:dyDescent="0.2">
      <c r="Q1096" s="6">
        <v>1093</v>
      </c>
      <c r="R1096" s="6">
        <f>[1]节奏总纲!AD1096</f>
        <v>100.95243245322648</v>
      </c>
      <c r="S1096" s="6">
        <f>[1]节奏总纲!AE1096</f>
        <v>103.2535366914244</v>
      </c>
      <c r="T1096" s="6">
        <f>[1]节奏总纲!AF1096</f>
        <v>106.36808851167802</v>
      </c>
      <c r="U1096" s="6">
        <f>[1]节奏总纲!AG1096</f>
        <v>111.20844452816795</v>
      </c>
      <c r="V1096" s="6">
        <f>[1]节奏总纲!AH1096</f>
        <v>120.33208430709365</v>
      </c>
      <c r="AN1096" s="6">
        <v>1093</v>
      </c>
      <c r="AO1096" s="6">
        <f>[1]节奏总纲!BA1096</f>
        <v>0</v>
      </c>
      <c r="AP1096" s="6">
        <f>[1]节奏总纲!BB1096</f>
        <v>0</v>
      </c>
      <c r="AQ1096" s="6">
        <f>[1]节奏总纲!BC1096</f>
        <v>0</v>
      </c>
      <c r="AR1096" s="6">
        <f>[1]节奏总纲!BD1096</f>
        <v>0</v>
      </c>
      <c r="AS1096" s="6">
        <f>[1]节奏总纲!BE1096</f>
        <v>0</v>
      </c>
    </row>
    <row r="1097" spans="17:45" x14ac:dyDescent="0.2">
      <c r="Q1097" s="6">
        <v>1094</v>
      </c>
      <c r="R1097" s="6">
        <f>[1]节奏总纲!AD1097</f>
        <v>100.96603863112972</v>
      </c>
      <c r="S1097" s="6">
        <f>[1]节奏总纲!AE1097</f>
        <v>103.26646132371624</v>
      </c>
      <c r="T1097" s="6">
        <f>[1]节奏总纲!AF1097</f>
        <v>106.38108174790874</v>
      </c>
      <c r="U1097" s="6">
        <f>[1]节奏总纲!AG1097</f>
        <v>111.22114828561593</v>
      </c>
      <c r="V1097" s="6">
        <f>[1]节奏总纲!AH1097</f>
        <v>120.34535493957021</v>
      </c>
      <c r="AN1097" s="6">
        <v>1094</v>
      </c>
      <c r="AO1097" s="6">
        <f>[1]节奏总纲!BA1097</f>
        <v>0</v>
      </c>
      <c r="AP1097" s="6">
        <f>[1]节奏总纲!BB1097</f>
        <v>0</v>
      </c>
      <c r="AQ1097" s="6">
        <f>[1]节奏总纲!BC1097</f>
        <v>0</v>
      </c>
      <c r="AR1097" s="6">
        <f>[1]节奏总纲!BD1097</f>
        <v>0</v>
      </c>
      <c r="AS1097" s="6">
        <f>[1]节奏总纲!BE1097</f>
        <v>0</v>
      </c>
    </row>
    <row r="1098" spans="17:45" x14ac:dyDescent="0.2">
      <c r="Q1098" s="6">
        <v>1095</v>
      </c>
      <c r="R1098" s="6">
        <f>[1]节奏总纲!AD1098</f>
        <v>100.97964480903296</v>
      </c>
      <c r="S1098" s="6">
        <f>[1]节奏总纲!AE1098</f>
        <v>103.27938595600808</v>
      </c>
      <c r="T1098" s="6">
        <f>[1]节奏总纲!AF1098</f>
        <v>106.39407498413945</v>
      </c>
      <c r="U1098" s="6">
        <f>[1]节奏总纲!AG1098</f>
        <v>111.23385204306391</v>
      </c>
      <c r="V1098" s="6">
        <f>[1]节奏总纲!AH1098</f>
        <v>120.35862557204679</v>
      </c>
      <c r="AN1098" s="6">
        <v>1095</v>
      </c>
      <c r="AO1098" s="6">
        <f>[1]节奏总纲!BA1098</f>
        <v>0</v>
      </c>
      <c r="AP1098" s="6">
        <f>[1]节奏总纲!BB1098</f>
        <v>0</v>
      </c>
      <c r="AQ1098" s="6">
        <f>[1]节奏总纲!BC1098</f>
        <v>0</v>
      </c>
      <c r="AR1098" s="6">
        <f>[1]节奏总纲!BD1098</f>
        <v>0</v>
      </c>
      <c r="AS1098" s="6">
        <f>[1]节奏总纲!BE1098</f>
        <v>0</v>
      </c>
    </row>
    <row r="1099" spans="17:45" x14ac:dyDescent="0.2">
      <c r="Q1099" s="6">
        <v>1096</v>
      </c>
      <c r="R1099" s="6">
        <f>[1]节奏总纲!AD1099</f>
        <v>100.99325098693619</v>
      </c>
      <c r="S1099" s="6">
        <f>[1]节奏总纲!AE1099</f>
        <v>103.29231058829993</v>
      </c>
      <c r="T1099" s="6">
        <f>[1]节奏总纲!AF1099</f>
        <v>106.40706822037016</v>
      </c>
      <c r="U1099" s="6">
        <f>[1]节奏总纲!AG1099</f>
        <v>111.2465558005119</v>
      </c>
      <c r="V1099" s="6">
        <f>[1]节奏总纲!AH1099</f>
        <v>120.37189620452335</v>
      </c>
      <c r="AN1099" s="6">
        <v>1096</v>
      </c>
      <c r="AO1099" s="6">
        <f>[1]节奏总纲!BA1099</f>
        <v>0</v>
      </c>
      <c r="AP1099" s="6">
        <f>[1]节奏总纲!BB1099</f>
        <v>0</v>
      </c>
      <c r="AQ1099" s="6">
        <f>[1]节奏总纲!BC1099</f>
        <v>0</v>
      </c>
      <c r="AR1099" s="6">
        <f>[1]节奏总纲!BD1099</f>
        <v>0</v>
      </c>
      <c r="AS1099" s="6">
        <f>[1]节奏总纲!BE1099</f>
        <v>0</v>
      </c>
    </row>
    <row r="1100" spans="17:45" x14ac:dyDescent="0.2">
      <c r="Q1100" s="6">
        <v>1097</v>
      </c>
      <c r="R1100" s="6">
        <f>[1]节奏总纲!AD1100</f>
        <v>101.00639796102359</v>
      </c>
      <c r="S1100" s="6">
        <f>[1]节奏总纲!AE1100</f>
        <v>103.30523522059175</v>
      </c>
      <c r="T1100" s="6">
        <f>[1]节奏总纲!AF1100</f>
        <v>106.42006145660088</v>
      </c>
      <c r="U1100" s="6">
        <f>[1]节奏总纲!AG1100</f>
        <v>111.25925955795988</v>
      </c>
      <c r="V1100" s="6">
        <f>[1]节奏总纲!AH1100</f>
        <v>120.38516683699991</v>
      </c>
      <c r="AN1100" s="6">
        <v>1097</v>
      </c>
      <c r="AO1100" s="6">
        <f>[1]节奏总纲!BA1100</f>
        <v>0</v>
      </c>
      <c r="AP1100" s="6">
        <f>[1]节奏总纲!BB1100</f>
        <v>0</v>
      </c>
      <c r="AQ1100" s="6">
        <f>[1]节奏总纲!BC1100</f>
        <v>0</v>
      </c>
      <c r="AR1100" s="6">
        <f>[1]节奏总纲!BD1100</f>
        <v>0</v>
      </c>
      <c r="AS1100" s="6">
        <f>[1]节奏总纲!BE1100</f>
        <v>0</v>
      </c>
    </row>
    <row r="1101" spans="17:45" x14ac:dyDescent="0.2">
      <c r="Q1101" s="6">
        <v>1098</v>
      </c>
      <c r="R1101" s="6">
        <f>[1]节奏总纲!AD1101</f>
        <v>101.01909297389602</v>
      </c>
      <c r="S1101" s="6">
        <f>[1]节奏总纲!AE1101</f>
        <v>103.3181598528836</v>
      </c>
      <c r="T1101" s="6">
        <f>[1]节奏总纲!AF1101</f>
        <v>106.43305469283159</v>
      </c>
      <c r="U1101" s="6">
        <f>[1]节奏总纲!AG1101</f>
        <v>111.27196331540786</v>
      </c>
      <c r="V1101" s="6">
        <f>[1]节奏总纲!AH1101</f>
        <v>120.39843746947649</v>
      </c>
      <c r="AN1101" s="6">
        <v>1098</v>
      </c>
      <c r="AO1101" s="6">
        <f>[1]节奏总纲!BA1101</f>
        <v>0</v>
      </c>
      <c r="AP1101" s="6">
        <f>[1]节奏总纲!BB1101</f>
        <v>0</v>
      </c>
      <c r="AQ1101" s="6">
        <f>[1]节奏总纲!BC1101</f>
        <v>0</v>
      </c>
      <c r="AR1101" s="6">
        <f>[1]节奏总纲!BD1101</f>
        <v>0</v>
      </c>
      <c r="AS1101" s="6">
        <f>[1]节奏总纲!BE1101</f>
        <v>0</v>
      </c>
    </row>
    <row r="1102" spans="17:45" x14ac:dyDescent="0.2">
      <c r="Q1102" s="6">
        <v>1099</v>
      </c>
      <c r="R1102" s="6">
        <f>[1]节奏总纲!AD1102</f>
        <v>101.03178798676846</v>
      </c>
      <c r="S1102" s="6">
        <f>[1]节奏总纲!AE1102</f>
        <v>103.33108448517544</v>
      </c>
      <c r="T1102" s="6">
        <f>[1]节奏总纲!AF1102</f>
        <v>106.4460479290623</v>
      </c>
      <c r="U1102" s="6">
        <f>[1]节奏总纲!AG1102</f>
        <v>111.28466707285584</v>
      </c>
      <c r="V1102" s="6">
        <f>[1]节奏总纲!AH1102</f>
        <v>120.41170810195305</v>
      </c>
      <c r="AN1102" s="6">
        <v>1099</v>
      </c>
      <c r="AO1102" s="6">
        <f>[1]节奏总纲!BA1102</f>
        <v>0</v>
      </c>
      <c r="AP1102" s="6">
        <f>[1]节奏总纲!BB1102</f>
        <v>0</v>
      </c>
      <c r="AQ1102" s="6">
        <f>[1]节奏总纲!BC1102</f>
        <v>0</v>
      </c>
      <c r="AR1102" s="6">
        <f>[1]节奏总纲!BD1102</f>
        <v>0</v>
      </c>
      <c r="AS1102" s="6">
        <f>[1]节奏总纲!BE1102</f>
        <v>0</v>
      </c>
    </row>
    <row r="1103" spans="17:45" x14ac:dyDescent="0.2">
      <c r="Q1103" s="6">
        <v>1100</v>
      </c>
      <c r="R1103" s="6">
        <f>[1]节奏总纲!AD1103</f>
        <v>101.04448299964091</v>
      </c>
      <c r="S1103" s="6">
        <f>[1]节奏总纲!AE1103</f>
        <v>103.34400911746728</v>
      </c>
      <c r="T1103" s="6">
        <f>[1]节奏总纲!AF1103</f>
        <v>106.45904116529302</v>
      </c>
      <c r="U1103" s="6">
        <f>[1]节奏总纲!AG1103</f>
        <v>111.29737083030383</v>
      </c>
      <c r="V1103" s="6">
        <f>[1]节奏总纲!AH1103</f>
        <v>120.42497873442963</v>
      </c>
      <c r="AN1103" s="6">
        <v>1100</v>
      </c>
      <c r="AO1103" s="6">
        <f>[1]节奏总纲!BA1103</f>
        <v>0</v>
      </c>
      <c r="AP1103" s="6">
        <f>[1]节奏总纲!BB1103</f>
        <v>0</v>
      </c>
      <c r="AQ1103" s="6">
        <f>[1]节奏总纲!BC1103</f>
        <v>0</v>
      </c>
      <c r="AR1103" s="6">
        <f>[1]节奏总纲!BD1103</f>
        <v>0</v>
      </c>
      <c r="AS1103" s="6">
        <f>[1]节奏总纲!BE1103</f>
        <v>0</v>
      </c>
    </row>
    <row r="1104" spans="17:45" x14ac:dyDescent="0.2">
      <c r="Q1104" s="6">
        <v>1101</v>
      </c>
      <c r="R1104" s="6">
        <f>[1]节奏总纲!AD1104</f>
        <v>101.05717801251335</v>
      </c>
      <c r="S1104" s="6">
        <f>[1]节奏总纲!AE1104</f>
        <v>103.35693374975912</v>
      </c>
      <c r="T1104" s="6">
        <f>[1]节奏总纲!AF1104</f>
        <v>106.47203440152373</v>
      </c>
      <c r="U1104" s="6">
        <f>[1]节奏总纲!AG1104</f>
        <v>111.31007458775181</v>
      </c>
      <c r="V1104" s="6">
        <f>[1]节奏总纲!AH1104</f>
        <v>120.43824936690619</v>
      </c>
      <c r="AN1104" s="6">
        <v>1101</v>
      </c>
      <c r="AO1104" s="6">
        <f>[1]节奏总纲!BA1104</f>
        <v>0</v>
      </c>
      <c r="AP1104" s="6">
        <f>[1]节奏总纲!BB1104</f>
        <v>0</v>
      </c>
      <c r="AQ1104" s="6">
        <f>[1]节奏总纲!BC1104</f>
        <v>0</v>
      </c>
      <c r="AR1104" s="6">
        <f>[1]节奏总纲!BD1104</f>
        <v>0</v>
      </c>
      <c r="AS1104" s="6">
        <f>[1]节奏总纲!BE1104</f>
        <v>0</v>
      </c>
    </row>
    <row r="1105" spans="17:45" x14ac:dyDescent="0.2">
      <c r="Q1105" s="6">
        <v>1102</v>
      </c>
      <c r="R1105" s="6">
        <f>[1]节奏总纲!AD1105</f>
        <v>101.06987302538577</v>
      </c>
      <c r="S1105" s="6">
        <f>[1]节奏总纲!AE1105</f>
        <v>103.36985838205096</v>
      </c>
      <c r="T1105" s="6">
        <f>[1]节奏总纲!AF1105</f>
        <v>106.48502763775444</v>
      </c>
      <c r="U1105" s="6">
        <f>[1]节奏总纲!AG1105</f>
        <v>111.32277834519979</v>
      </c>
      <c r="V1105" s="6">
        <f>[1]节奏总纲!AH1105</f>
        <v>120.45151999938277</v>
      </c>
      <c r="AN1105" s="6">
        <v>1102</v>
      </c>
      <c r="AO1105" s="6">
        <f>[1]节奏总纲!BA1105</f>
        <v>0</v>
      </c>
      <c r="AP1105" s="6">
        <f>[1]节奏总纲!BB1105</f>
        <v>0</v>
      </c>
      <c r="AQ1105" s="6">
        <f>[1]节奏总纲!BC1105</f>
        <v>0</v>
      </c>
      <c r="AR1105" s="6">
        <f>[1]节奏总纲!BD1105</f>
        <v>0</v>
      </c>
      <c r="AS1105" s="6">
        <f>[1]节奏总纲!BE1105</f>
        <v>0</v>
      </c>
    </row>
    <row r="1106" spans="17:45" x14ac:dyDescent="0.2">
      <c r="Q1106" s="6">
        <v>1103</v>
      </c>
      <c r="R1106" s="6">
        <f>[1]节奏总纲!AD1106</f>
        <v>101.08256803825822</v>
      </c>
      <c r="S1106" s="6">
        <f>[1]节奏总纲!AE1106</f>
        <v>103.38278301434279</v>
      </c>
      <c r="T1106" s="6">
        <f>[1]节奏总纲!AF1106</f>
        <v>106.49802087398515</v>
      </c>
      <c r="U1106" s="6">
        <f>[1]节奏总纲!AG1106</f>
        <v>111.33548210264777</v>
      </c>
      <c r="V1106" s="6">
        <f>[1]节奏总纲!AH1106</f>
        <v>120.46479063185933</v>
      </c>
      <c r="AN1106" s="6">
        <v>1103</v>
      </c>
      <c r="AO1106" s="6">
        <f>[1]节奏总纲!BA1106</f>
        <v>0</v>
      </c>
      <c r="AP1106" s="6">
        <f>[1]节奏总纲!BB1106</f>
        <v>0</v>
      </c>
      <c r="AQ1106" s="6">
        <f>[1]节奏总纲!BC1106</f>
        <v>0</v>
      </c>
      <c r="AR1106" s="6">
        <f>[1]节奏总纲!BD1106</f>
        <v>0</v>
      </c>
      <c r="AS1106" s="6">
        <f>[1]节奏总纲!BE1106</f>
        <v>0</v>
      </c>
    </row>
    <row r="1107" spans="17:45" x14ac:dyDescent="0.2">
      <c r="Q1107" s="6">
        <v>1104</v>
      </c>
      <c r="R1107" s="6">
        <f>[1]节奏总纲!AD1107</f>
        <v>101.09526305113066</v>
      </c>
      <c r="S1107" s="6">
        <f>[1]节奏总纲!AE1107</f>
        <v>103.39570764663463</v>
      </c>
      <c r="T1107" s="6">
        <f>[1]节奏总纲!AF1107</f>
        <v>106.51101411021587</v>
      </c>
      <c r="U1107" s="6">
        <f>[1]节奏总纲!AG1107</f>
        <v>111.34818586009575</v>
      </c>
      <c r="V1107" s="6">
        <f>[1]节奏总纲!AH1107</f>
        <v>120.47806126433591</v>
      </c>
      <c r="AN1107" s="6">
        <v>1104</v>
      </c>
      <c r="AO1107" s="6">
        <f>[1]节奏总纲!BA1107</f>
        <v>0</v>
      </c>
      <c r="AP1107" s="6">
        <f>[1]节奏总纲!BB1107</f>
        <v>0</v>
      </c>
      <c r="AQ1107" s="6">
        <f>[1]节奏总纲!BC1107</f>
        <v>0</v>
      </c>
      <c r="AR1107" s="6">
        <f>[1]节奏总纲!BD1107</f>
        <v>0</v>
      </c>
      <c r="AS1107" s="6">
        <f>[1]节奏总纲!BE1107</f>
        <v>0</v>
      </c>
    </row>
    <row r="1108" spans="17:45" x14ac:dyDescent="0.2">
      <c r="Q1108" s="6">
        <v>1105</v>
      </c>
      <c r="R1108" s="6">
        <f>[1]节奏总纲!AD1108</f>
        <v>101.10795806400309</v>
      </c>
      <c r="S1108" s="6">
        <f>[1]节奏总纲!AE1108</f>
        <v>103.40863227892648</v>
      </c>
      <c r="T1108" s="6">
        <f>[1]节奏总纲!AF1108</f>
        <v>106.52400734644658</v>
      </c>
      <c r="U1108" s="6">
        <f>[1]节奏总纲!AG1108</f>
        <v>111.36088961754375</v>
      </c>
      <c r="V1108" s="6">
        <f>[1]节奏总纲!AH1108</f>
        <v>120.49133189681247</v>
      </c>
      <c r="AN1108" s="6">
        <v>1105</v>
      </c>
      <c r="AO1108" s="6">
        <f>[1]节奏总纲!BA1108</f>
        <v>0</v>
      </c>
      <c r="AP1108" s="6">
        <f>[1]节奏总纲!BB1108</f>
        <v>0</v>
      </c>
      <c r="AQ1108" s="6">
        <f>[1]节奏总纲!BC1108</f>
        <v>0</v>
      </c>
      <c r="AR1108" s="6">
        <f>[1]节奏总纲!BD1108</f>
        <v>0</v>
      </c>
      <c r="AS1108" s="6">
        <f>[1]节奏总纲!BE1108</f>
        <v>0</v>
      </c>
    </row>
    <row r="1109" spans="17:45" x14ac:dyDescent="0.2">
      <c r="Q1109" s="6">
        <v>1106</v>
      </c>
      <c r="R1109" s="6">
        <f>[1]节奏总纲!AD1109</f>
        <v>101.12065307687553</v>
      </c>
      <c r="S1109" s="6">
        <f>[1]节奏总纲!AE1109</f>
        <v>103.42155691121832</v>
      </c>
      <c r="T1109" s="6">
        <f>[1]节奏总纲!AF1109</f>
        <v>106.53700058267729</v>
      </c>
      <c r="U1109" s="6">
        <f>[1]节奏总纲!AG1109</f>
        <v>111.37359337499173</v>
      </c>
      <c r="V1109" s="6">
        <f>[1]节奏总纲!AH1109</f>
        <v>120.50460252928903</v>
      </c>
      <c r="AN1109" s="6">
        <v>1106</v>
      </c>
      <c r="AO1109" s="6">
        <f>[1]节奏总纲!BA1109</f>
        <v>0</v>
      </c>
      <c r="AP1109" s="6">
        <f>[1]节奏总纲!BB1109</f>
        <v>0</v>
      </c>
      <c r="AQ1109" s="6">
        <f>[1]节奏总纲!BC1109</f>
        <v>0</v>
      </c>
      <c r="AR1109" s="6">
        <f>[1]节奏总纲!BD1109</f>
        <v>0</v>
      </c>
      <c r="AS1109" s="6">
        <f>[1]节奏总纲!BE1109</f>
        <v>0</v>
      </c>
    </row>
    <row r="1110" spans="17:45" x14ac:dyDescent="0.2">
      <c r="Q1110" s="6">
        <v>1107</v>
      </c>
      <c r="R1110" s="6">
        <f>[1]节奏总纲!AD1110</f>
        <v>101.13334808974797</v>
      </c>
      <c r="S1110" s="6">
        <f>[1]节奏总纲!AE1110</f>
        <v>103.43448154351016</v>
      </c>
      <c r="T1110" s="6">
        <f>[1]节奏总纲!AF1110</f>
        <v>106.54999381890802</v>
      </c>
      <c r="U1110" s="6">
        <f>[1]节奏总纲!AG1110</f>
        <v>111.38629713243971</v>
      </c>
      <c r="V1110" s="6">
        <f>[1]节奏总纲!AH1110</f>
        <v>120.51787316176561</v>
      </c>
      <c r="AN1110" s="6">
        <v>1107</v>
      </c>
      <c r="AO1110" s="6">
        <f>[1]节奏总纲!BA1110</f>
        <v>0</v>
      </c>
      <c r="AP1110" s="6">
        <f>[1]节奏总纲!BB1110</f>
        <v>0</v>
      </c>
      <c r="AQ1110" s="6">
        <f>[1]节奏总纲!BC1110</f>
        <v>0</v>
      </c>
      <c r="AR1110" s="6">
        <f>[1]节奏总纲!BD1110</f>
        <v>0</v>
      </c>
      <c r="AS1110" s="6">
        <f>[1]节奏总纲!BE1110</f>
        <v>0</v>
      </c>
    </row>
    <row r="1111" spans="17:45" x14ac:dyDescent="0.2">
      <c r="Q1111" s="6">
        <v>1108</v>
      </c>
      <c r="R1111" s="6">
        <f>[1]节奏总纲!AD1111</f>
        <v>101.14604310262041</v>
      </c>
      <c r="S1111" s="6">
        <f>[1]节奏总纲!AE1111</f>
        <v>103.44740617580199</v>
      </c>
      <c r="T1111" s="6">
        <f>[1]节奏总纲!AF1111</f>
        <v>106.56298705513873</v>
      </c>
      <c r="U1111" s="6">
        <f>[1]节奏总纲!AG1111</f>
        <v>111.39900088988769</v>
      </c>
      <c r="V1111" s="6">
        <f>[1]节奏总纲!AH1111</f>
        <v>120.53114379424217</v>
      </c>
      <c r="AN1111" s="6">
        <v>1108</v>
      </c>
      <c r="AO1111" s="6">
        <f>[1]节奏总纲!BA1111</f>
        <v>0</v>
      </c>
      <c r="AP1111" s="6">
        <f>[1]节奏总纲!BB1111</f>
        <v>0</v>
      </c>
      <c r="AQ1111" s="6">
        <f>[1]节奏总纲!BC1111</f>
        <v>0</v>
      </c>
      <c r="AR1111" s="6">
        <f>[1]节奏总纲!BD1111</f>
        <v>0</v>
      </c>
      <c r="AS1111" s="6">
        <f>[1]节奏总纲!BE1111</f>
        <v>0</v>
      </c>
    </row>
    <row r="1112" spans="17:45" x14ac:dyDescent="0.2">
      <c r="Q1112" s="6">
        <v>1109</v>
      </c>
      <c r="R1112" s="6">
        <f>[1]节奏总纲!AD1112</f>
        <v>101.15873811549284</v>
      </c>
      <c r="S1112" s="6">
        <f>[1]节奏总纲!AE1112</f>
        <v>103.46033080809383</v>
      </c>
      <c r="T1112" s="6">
        <f>[1]节奏总纲!AF1112</f>
        <v>106.57598029136945</v>
      </c>
      <c r="U1112" s="6">
        <f>[1]节奏总纲!AG1112</f>
        <v>111.41170464733568</v>
      </c>
      <c r="V1112" s="6">
        <f>[1]节奏总纲!AH1112</f>
        <v>120.54441442671875</v>
      </c>
      <c r="AN1112" s="6">
        <v>1109</v>
      </c>
      <c r="AO1112" s="6">
        <f>[1]节奏总纲!BA1112</f>
        <v>0</v>
      </c>
      <c r="AP1112" s="6">
        <f>[1]节奏总纲!BB1112</f>
        <v>0</v>
      </c>
      <c r="AQ1112" s="6">
        <f>[1]节奏总纲!BC1112</f>
        <v>0</v>
      </c>
      <c r="AR1112" s="6">
        <f>[1]节奏总纲!BD1112</f>
        <v>0</v>
      </c>
      <c r="AS1112" s="6">
        <f>[1]节奏总纲!BE1112</f>
        <v>0</v>
      </c>
    </row>
    <row r="1113" spans="17:45" x14ac:dyDescent="0.2">
      <c r="Q1113" s="6">
        <v>1110</v>
      </c>
      <c r="R1113" s="6">
        <f>[1]节奏总纲!AD1113</f>
        <v>101.17143312836528</v>
      </c>
      <c r="S1113" s="6">
        <f>[1]节奏总纲!AE1113</f>
        <v>103.47325544038567</v>
      </c>
      <c r="T1113" s="6">
        <f>[1]节奏总纲!AF1113</f>
        <v>106.58897352760016</v>
      </c>
      <c r="U1113" s="6">
        <f>[1]节奏总纲!AG1113</f>
        <v>111.42440840478366</v>
      </c>
      <c r="V1113" s="6">
        <f>[1]节奏总纲!AH1113</f>
        <v>120.55768505919531</v>
      </c>
      <c r="AN1113" s="6">
        <v>1110</v>
      </c>
      <c r="AO1113" s="6">
        <f>[1]节奏总纲!BA1113</f>
        <v>0</v>
      </c>
      <c r="AP1113" s="6">
        <f>[1]节奏总纲!BB1113</f>
        <v>0</v>
      </c>
      <c r="AQ1113" s="6">
        <f>[1]节奏总纲!BC1113</f>
        <v>0</v>
      </c>
      <c r="AR1113" s="6">
        <f>[1]节奏总纲!BD1113</f>
        <v>0</v>
      </c>
      <c r="AS1113" s="6">
        <f>[1]节奏总纲!BE1113</f>
        <v>0</v>
      </c>
    </row>
    <row r="1114" spans="17:45" x14ac:dyDescent="0.2">
      <c r="Q1114" s="6">
        <v>1111</v>
      </c>
      <c r="R1114" s="6">
        <f>[1]节奏总纲!AD1114</f>
        <v>101.18412814123772</v>
      </c>
      <c r="S1114" s="6">
        <f>[1]节奏总纲!AE1114</f>
        <v>103.48618007267751</v>
      </c>
      <c r="T1114" s="6">
        <f>[1]节奏总纲!AF1114</f>
        <v>106.60196676383087</v>
      </c>
      <c r="U1114" s="6">
        <f>[1]节奏总纲!AG1114</f>
        <v>111.43711216223164</v>
      </c>
      <c r="V1114" s="6">
        <f>[1]节奏总纲!AH1114</f>
        <v>120.57095569167188</v>
      </c>
      <c r="AN1114" s="6">
        <v>1111</v>
      </c>
      <c r="AO1114" s="6">
        <f>[1]节奏总纲!BA1114</f>
        <v>0</v>
      </c>
      <c r="AP1114" s="6">
        <f>[1]节奏总纲!BB1114</f>
        <v>0</v>
      </c>
      <c r="AQ1114" s="6">
        <f>[1]节奏总纲!BC1114</f>
        <v>0</v>
      </c>
      <c r="AR1114" s="6">
        <f>[1]节奏总纲!BD1114</f>
        <v>0</v>
      </c>
      <c r="AS1114" s="6">
        <f>[1]节奏总纲!BE1114</f>
        <v>0</v>
      </c>
    </row>
    <row r="1115" spans="17:45" x14ac:dyDescent="0.2">
      <c r="Q1115" s="6">
        <v>1112</v>
      </c>
      <c r="R1115" s="6">
        <f>[1]节奏总纲!AD1115</f>
        <v>101.19682315411016</v>
      </c>
      <c r="S1115" s="6">
        <f>[1]节奏总纲!AE1115</f>
        <v>103.49910470496935</v>
      </c>
      <c r="T1115" s="6">
        <f>[1]节奏总纲!AF1115</f>
        <v>106.61496000006159</v>
      </c>
      <c r="U1115" s="6">
        <f>[1]节奏总纲!AG1115</f>
        <v>111.44981591967962</v>
      </c>
      <c r="V1115" s="6">
        <f>[1]节奏总纲!AH1115</f>
        <v>120.58422632414845</v>
      </c>
      <c r="AN1115" s="6">
        <v>1112</v>
      </c>
      <c r="AO1115" s="6">
        <f>[1]节奏总纲!BA1115</f>
        <v>0</v>
      </c>
      <c r="AP1115" s="6">
        <f>[1]节奏总纲!BB1115</f>
        <v>0</v>
      </c>
      <c r="AQ1115" s="6">
        <f>[1]节奏总纲!BC1115</f>
        <v>0</v>
      </c>
      <c r="AR1115" s="6">
        <f>[1]节奏总纲!BD1115</f>
        <v>0</v>
      </c>
      <c r="AS1115" s="6">
        <f>[1]节奏总纲!BE1115</f>
        <v>0</v>
      </c>
    </row>
    <row r="1116" spans="17:45" x14ac:dyDescent="0.2">
      <c r="Q1116" s="6">
        <v>1113</v>
      </c>
      <c r="R1116" s="6">
        <f>[1]节奏总纲!AD1116</f>
        <v>101.20951816698259</v>
      </c>
      <c r="S1116" s="6">
        <f>[1]节奏总纲!AE1116</f>
        <v>103.5120293372612</v>
      </c>
      <c r="T1116" s="6">
        <f>[1]节奏总纲!AF1116</f>
        <v>106.6279532362923</v>
      </c>
      <c r="U1116" s="6">
        <f>[1]节奏总纲!AG1116</f>
        <v>111.46251967712762</v>
      </c>
      <c r="V1116" s="6">
        <f>[1]节奏总纲!AH1116</f>
        <v>120.59749695662501</v>
      </c>
      <c r="AN1116" s="6">
        <v>1113</v>
      </c>
      <c r="AO1116" s="6">
        <f>[1]节奏总纲!BA1116</f>
        <v>0</v>
      </c>
      <c r="AP1116" s="6">
        <f>[1]节奏总纲!BB1116</f>
        <v>0</v>
      </c>
      <c r="AQ1116" s="6">
        <f>[1]节奏总纲!BC1116</f>
        <v>0</v>
      </c>
      <c r="AR1116" s="6">
        <f>[1]节奏总纲!BD1116</f>
        <v>0</v>
      </c>
      <c r="AS1116" s="6">
        <f>[1]节奏总纲!BE1116</f>
        <v>0</v>
      </c>
    </row>
    <row r="1117" spans="17:45" x14ac:dyDescent="0.2">
      <c r="Q1117" s="6">
        <v>1114</v>
      </c>
      <c r="R1117" s="6">
        <f>[1]节奏总纲!AD1117</f>
        <v>101.22221317985503</v>
      </c>
      <c r="S1117" s="6">
        <f>[1]节奏总纲!AE1117</f>
        <v>103.52495396955302</v>
      </c>
      <c r="T1117" s="6">
        <f>[1]节奏总纲!AF1117</f>
        <v>106.64094647252301</v>
      </c>
      <c r="U1117" s="6">
        <f>[1]节奏总纲!AG1117</f>
        <v>111.4752234345756</v>
      </c>
      <c r="V1117" s="6">
        <f>[1]节奏总纲!AH1117</f>
        <v>120.61076758910158</v>
      </c>
      <c r="AN1117" s="6">
        <v>1114</v>
      </c>
      <c r="AO1117" s="6">
        <f>[1]节奏总纲!BA1117</f>
        <v>0</v>
      </c>
      <c r="AP1117" s="6">
        <f>[1]节奏总纲!BB1117</f>
        <v>0</v>
      </c>
      <c r="AQ1117" s="6">
        <f>[1]节奏总纲!BC1117</f>
        <v>0</v>
      </c>
      <c r="AR1117" s="6">
        <f>[1]节奏总纲!BD1117</f>
        <v>0</v>
      </c>
      <c r="AS1117" s="6">
        <f>[1]节奏总纲!BE1117</f>
        <v>0</v>
      </c>
    </row>
    <row r="1118" spans="17:45" x14ac:dyDescent="0.2">
      <c r="Q1118" s="6">
        <v>1115</v>
      </c>
      <c r="R1118" s="6">
        <f>[1]节奏总纲!AD1118</f>
        <v>101.23490819272747</v>
      </c>
      <c r="S1118" s="6">
        <f>[1]节奏总纲!AE1118</f>
        <v>103.53787860184487</v>
      </c>
      <c r="T1118" s="6">
        <f>[1]节奏总纲!AF1118</f>
        <v>106.65393970875373</v>
      </c>
      <c r="U1118" s="6">
        <f>[1]节奏总纲!AG1118</f>
        <v>111.48792719202358</v>
      </c>
      <c r="V1118" s="6">
        <f>[1]节奏总纲!AH1118</f>
        <v>120.62403822157815</v>
      </c>
      <c r="AN1118" s="6">
        <v>1115</v>
      </c>
      <c r="AO1118" s="6">
        <f>[1]节奏总纲!BA1118</f>
        <v>0</v>
      </c>
      <c r="AP1118" s="6">
        <f>[1]节奏总纲!BB1118</f>
        <v>0</v>
      </c>
      <c r="AQ1118" s="6">
        <f>[1]节奏总纲!BC1118</f>
        <v>0</v>
      </c>
      <c r="AR1118" s="6">
        <f>[1]节奏总纲!BD1118</f>
        <v>0</v>
      </c>
      <c r="AS1118" s="6">
        <f>[1]节奏总纲!BE1118</f>
        <v>0</v>
      </c>
    </row>
    <row r="1119" spans="17:45" x14ac:dyDescent="0.2">
      <c r="Q1119" s="6">
        <v>1116</v>
      </c>
      <c r="R1119" s="6">
        <f>[1]节奏总纲!AD1119</f>
        <v>101.2476032055999</v>
      </c>
      <c r="S1119" s="6">
        <f>[1]节奏总纲!AE1119</f>
        <v>103.55080323413671</v>
      </c>
      <c r="T1119" s="6">
        <f>[1]节奏总纲!AF1119</f>
        <v>106.66693294498444</v>
      </c>
      <c r="U1119" s="6">
        <f>[1]节奏总纲!AG1119</f>
        <v>111.50063094947156</v>
      </c>
      <c r="V1119" s="6">
        <f>[1]节奏总纲!AH1119</f>
        <v>120.63730885405472</v>
      </c>
      <c r="AN1119" s="6">
        <v>1116</v>
      </c>
      <c r="AO1119" s="6">
        <f>[1]节奏总纲!BA1119</f>
        <v>0</v>
      </c>
      <c r="AP1119" s="6">
        <f>[1]节奏总纲!BB1119</f>
        <v>0</v>
      </c>
      <c r="AQ1119" s="6">
        <f>[1]节奏总纲!BC1119</f>
        <v>0</v>
      </c>
      <c r="AR1119" s="6">
        <f>[1]节奏总纲!BD1119</f>
        <v>0</v>
      </c>
      <c r="AS1119" s="6">
        <f>[1]节奏总纲!BE1119</f>
        <v>0</v>
      </c>
    </row>
    <row r="1120" spans="17:45" x14ac:dyDescent="0.2">
      <c r="Q1120" s="6">
        <v>1117</v>
      </c>
      <c r="R1120" s="6">
        <f>[1]节奏总纲!AD1120</f>
        <v>101.26029821847234</v>
      </c>
      <c r="S1120" s="6">
        <f>[1]节奏总纲!AE1120</f>
        <v>103.56372786642855</v>
      </c>
      <c r="T1120" s="6">
        <f>[1]节奏总纲!AF1120</f>
        <v>106.67992618121515</v>
      </c>
      <c r="U1120" s="6">
        <f>[1]节奏总纲!AG1120</f>
        <v>111.51333470691955</v>
      </c>
      <c r="V1120" s="6">
        <f>[1]节奏总纲!AH1120</f>
        <v>120.65057948653129</v>
      </c>
      <c r="AN1120" s="6">
        <v>1117</v>
      </c>
      <c r="AO1120" s="6">
        <f>[1]节奏总纲!BA1120</f>
        <v>0</v>
      </c>
      <c r="AP1120" s="6">
        <f>[1]节奏总纲!BB1120</f>
        <v>0</v>
      </c>
      <c r="AQ1120" s="6">
        <f>[1]节奏总纲!BC1120</f>
        <v>0</v>
      </c>
      <c r="AR1120" s="6">
        <f>[1]节奏总纲!BD1120</f>
        <v>0</v>
      </c>
      <c r="AS1120" s="6">
        <f>[1]节奏总纲!BE1120</f>
        <v>0</v>
      </c>
    </row>
    <row r="1121" spans="17:45" x14ac:dyDescent="0.2">
      <c r="Q1121" s="6">
        <v>1118</v>
      </c>
      <c r="R1121" s="6">
        <f>[1]节奏总纲!AD1121</f>
        <v>101.27299323134478</v>
      </c>
      <c r="S1121" s="6">
        <f>[1]节奏总纲!AE1121</f>
        <v>103.57665249872039</v>
      </c>
      <c r="T1121" s="6">
        <f>[1]节奏总纲!AF1121</f>
        <v>106.69291941744586</v>
      </c>
      <c r="U1121" s="6">
        <f>[1]节奏总纲!AG1121</f>
        <v>111.52603846436753</v>
      </c>
      <c r="V1121" s="6">
        <f>[1]节奏总纲!AH1121</f>
        <v>120.66385011900786</v>
      </c>
      <c r="AN1121" s="6">
        <v>1118</v>
      </c>
      <c r="AO1121" s="6">
        <f>[1]节奏总纲!BA1121</f>
        <v>0</v>
      </c>
      <c r="AP1121" s="6">
        <f>[1]节奏总纲!BB1121</f>
        <v>0</v>
      </c>
      <c r="AQ1121" s="6">
        <f>[1]节奏总纲!BC1121</f>
        <v>0</v>
      </c>
      <c r="AR1121" s="6">
        <f>[1]节奏总纲!BD1121</f>
        <v>0</v>
      </c>
      <c r="AS1121" s="6">
        <f>[1]节奏总纲!BE1121</f>
        <v>0</v>
      </c>
    </row>
    <row r="1122" spans="17:45" x14ac:dyDescent="0.2">
      <c r="Q1122" s="6">
        <v>1119</v>
      </c>
      <c r="R1122" s="6">
        <f>[1]节奏总纲!AD1122</f>
        <v>101.28568824421723</v>
      </c>
      <c r="S1122" s="6">
        <f>[1]节奏总纲!AE1122</f>
        <v>103.58957713101222</v>
      </c>
      <c r="T1122" s="6">
        <f>[1]节奏总纲!AF1122</f>
        <v>106.70591265367658</v>
      </c>
      <c r="U1122" s="6">
        <f>[1]节奏总纲!AG1122</f>
        <v>111.53874222181551</v>
      </c>
      <c r="V1122" s="6">
        <f>[1]节奏总纲!AH1122</f>
        <v>120.67712075148442</v>
      </c>
      <c r="AN1122" s="6">
        <v>1119</v>
      </c>
      <c r="AO1122" s="6">
        <f>[1]节奏总纲!BA1122</f>
        <v>0</v>
      </c>
      <c r="AP1122" s="6">
        <f>[1]节奏总纲!BB1122</f>
        <v>0</v>
      </c>
      <c r="AQ1122" s="6">
        <f>[1]节奏总纲!BC1122</f>
        <v>0</v>
      </c>
      <c r="AR1122" s="6">
        <f>[1]节奏总纲!BD1122</f>
        <v>0</v>
      </c>
      <c r="AS1122" s="6">
        <f>[1]节奏总纲!BE1122</f>
        <v>0</v>
      </c>
    </row>
    <row r="1123" spans="17:45" x14ac:dyDescent="0.2">
      <c r="Q1123" s="6">
        <v>1120</v>
      </c>
      <c r="R1123" s="6">
        <f>[1]节奏总纲!AD1123</f>
        <v>101.29838325708965</v>
      </c>
      <c r="S1123" s="6">
        <f>[1]节奏总纲!AE1123</f>
        <v>103.60250176330406</v>
      </c>
      <c r="T1123" s="6">
        <f>[1]节奏总纲!AF1123</f>
        <v>106.71890588990729</v>
      </c>
      <c r="U1123" s="6">
        <f>[1]节奏总纲!AG1123</f>
        <v>111.55144597926349</v>
      </c>
      <c r="V1123" s="6">
        <f>[1]节奏总纲!AH1123</f>
        <v>120.690391383961</v>
      </c>
      <c r="AN1123" s="6">
        <v>1120</v>
      </c>
      <c r="AO1123" s="6">
        <f>[1]节奏总纲!BA1123</f>
        <v>0</v>
      </c>
      <c r="AP1123" s="6">
        <f>[1]节奏总纲!BB1123</f>
        <v>0</v>
      </c>
      <c r="AQ1123" s="6">
        <f>[1]节奏总纲!BC1123</f>
        <v>0</v>
      </c>
      <c r="AR1123" s="6">
        <f>[1]节奏总纲!BD1123</f>
        <v>0</v>
      </c>
      <c r="AS1123" s="6">
        <f>[1]节奏总纲!BE1123</f>
        <v>0</v>
      </c>
    </row>
    <row r="1124" spans="17:45" x14ac:dyDescent="0.2">
      <c r="Q1124" s="6">
        <v>1121</v>
      </c>
      <c r="R1124" s="6">
        <f>[1]节奏总纲!AD1124</f>
        <v>101.3110782699621</v>
      </c>
      <c r="S1124" s="6">
        <f>[1]节奏总纲!AE1124</f>
        <v>103.6154263955959</v>
      </c>
      <c r="T1124" s="6">
        <f>[1]节奏总纲!AF1124</f>
        <v>106.731899126138</v>
      </c>
      <c r="U1124" s="6">
        <f>[1]节奏总纲!AG1124</f>
        <v>111.56414973671147</v>
      </c>
      <c r="V1124" s="6">
        <f>[1]节奏总纲!AH1124</f>
        <v>120.70366201643756</v>
      </c>
      <c r="AN1124" s="6">
        <v>1121</v>
      </c>
      <c r="AO1124" s="6">
        <f>[1]节奏总纲!BA1124</f>
        <v>0</v>
      </c>
      <c r="AP1124" s="6">
        <f>[1]节奏总纲!BB1124</f>
        <v>0</v>
      </c>
      <c r="AQ1124" s="6">
        <f>[1]节奏总纲!BC1124</f>
        <v>0</v>
      </c>
      <c r="AR1124" s="6">
        <f>[1]节奏总纲!BD1124</f>
        <v>0</v>
      </c>
      <c r="AS1124" s="6">
        <f>[1]节奏总纲!BE1124</f>
        <v>0</v>
      </c>
    </row>
    <row r="1125" spans="17:45" x14ac:dyDescent="0.2">
      <c r="Q1125" s="6">
        <v>1122</v>
      </c>
      <c r="R1125" s="6">
        <f>[1]节奏总纲!AD1125</f>
        <v>101.32377328283454</v>
      </c>
      <c r="S1125" s="6">
        <f>[1]节奏总纲!AE1125</f>
        <v>103.62835102788775</v>
      </c>
      <c r="T1125" s="6">
        <f>[1]节奏总纲!AF1125</f>
        <v>106.74489236236873</v>
      </c>
      <c r="U1125" s="6">
        <f>[1]节奏总纲!AG1125</f>
        <v>111.57685349415947</v>
      </c>
      <c r="V1125" s="6">
        <f>[1]节奏总纲!AH1125</f>
        <v>120.71693264891412</v>
      </c>
      <c r="AN1125" s="6">
        <v>1122</v>
      </c>
      <c r="AO1125" s="6">
        <f>[1]节奏总纲!BA1125</f>
        <v>0</v>
      </c>
      <c r="AP1125" s="6">
        <f>[1]节奏总纲!BB1125</f>
        <v>0</v>
      </c>
      <c r="AQ1125" s="6">
        <f>[1]节奏总纲!BC1125</f>
        <v>0</v>
      </c>
      <c r="AR1125" s="6">
        <f>[1]节奏总纲!BD1125</f>
        <v>0</v>
      </c>
      <c r="AS1125" s="6">
        <f>[1]节奏总纲!BE1125</f>
        <v>0</v>
      </c>
    </row>
    <row r="1126" spans="17:45" x14ac:dyDescent="0.2">
      <c r="Q1126" s="6">
        <v>1123</v>
      </c>
      <c r="R1126" s="6">
        <f>[1]节奏总纲!AD1126</f>
        <v>101.33646829570696</v>
      </c>
      <c r="S1126" s="6">
        <f>[1]节奏总纲!AE1126</f>
        <v>103.64127566017959</v>
      </c>
      <c r="T1126" s="6">
        <f>[1]节奏总纲!AF1126</f>
        <v>106.75788559859944</v>
      </c>
      <c r="U1126" s="6">
        <f>[1]节奏总纲!AG1126</f>
        <v>111.58955725160745</v>
      </c>
      <c r="V1126" s="6">
        <f>[1]节奏总纲!AH1126</f>
        <v>120.7302032813907</v>
      </c>
      <c r="AN1126" s="6">
        <v>1123</v>
      </c>
      <c r="AO1126" s="6">
        <f>[1]节奏总纲!BA1126</f>
        <v>0</v>
      </c>
      <c r="AP1126" s="6">
        <f>[1]节奏总纲!BB1126</f>
        <v>0</v>
      </c>
      <c r="AQ1126" s="6">
        <f>[1]节奏总纲!BC1126</f>
        <v>0</v>
      </c>
      <c r="AR1126" s="6">
        <f>[1]节奏总纲!BD1126</f>
        <v>0</v>
      </c>
      <c r="AS1126" s="6">
        <f>[1]节奏总纲!BE1126</f>
        <v>0</v>
      </c>
    </row>
    <row r="1127" spans="17:45" x14ac:dyDescent="0.2">
      <c r="Q1127" s="6">
        <v>1124</v>
      </c>
      <c r="R1127" s="6">
        <f>[1]节奏总纲!AD1127</f>
        <v>101.34916330857941</v>
      </c>
      <c r="S1127" s="6">
        <f>[1]节奏总纲!AE1127</f>
        <v>103.65420029247142</v>
      </c>
      <c r="T1127" s="6">
        <f>[1]节奏总纲!AF1127</f>
        <v>106.77087883483016</v>
      </c>
      <c r="U1127" s="6">
        <f>[1]节奏总纲!AG1127</f>
        <v>111.60226100905543</v>
      </c>
      <c r="V1127" s="6">
        <f>[1]节奏总纲!AH1127</f>
        <v>120.74347391386726</v>
      </c>
      <c r="AN1127" s="6">
        <v>1124</v>
      </c>
      <c r="AO1127" s="6">
        <f>[1]节奏总纲!BA1127</f>
        <v>0</v>
      </c>
      <c r="AP1127" s="6">
        <f>[1]节奏总纲!BB1127</f>
        <v>0</v>
      </c>
      <c r="AQ1127" s="6">
        <f>[1]节奏总纲!BC1127</f>
        <v>0</v>
      </c>
      <c r="AR1127" s="6">
        <f>[1]节奏总纲!BD1127</f>
        <v>0</v>
      </c>
      <c r="AS1127" s="6">
        <f>[1]节奏总纲!BE1127</f>
        <v>0</v>
      </c>
    </row>
    <row r="1128" spans="17:45" x14ac:dyDescent="0.2">
      <c r="Q1128" s="6">
        <v>1125</v>
      </c>
      <c r="R1128" s="6">
        <f>[1]节奏总纲!AD1128</f>
        <v>101.36185832145185</v>
      </c>
      <c r="S1128" s="6">
        <f>[1]节奏总纲!AE1128</f>
        <v>103.66712492476326</v>
      </c>
      <c r="T1128" s="6">
        <f>[1]节奏总纲!AF1128</f>
        <v>106.78387207106087</v>
      </c>
      <c r="U1128" s="6">
        <f>[1]节奏总纲!AG1128</f>
        <v>111.61496476650341</v>
      </c>
      <c r="V1128" s="6">
        <f>[1]节奏总纲!AH1128</f>
        <v>120.75674454634384</v>
      </c>
      <c r="AN1128" s="6">
        <v>1125</v>
      </c>
      <c r="AO1128" s="6">
        <f>[1]节奏总纲!BA1128</f>
        <v>0</v>
      </c>
      <c r="AP1128" s="6">
        <f>[1]节奏总纲!BB1128</f>
        <v>0</v>
      </c>
      <c r="AQ1128" s="6">
        <f>[1]节奏总纲!BC1128</f>
        <v>0</v>
      </c>
      <c r="AR1128" s="6">
        <f>[1]节奏总纲!BD1128</f>
        <v>0</v>
      </c>
      <c r="AS1128" s="6">
        <f>[1]节奏总纲!BE1128</f>
        <v>0</v>
      </c>
    </row>
    <row r="1129" spans="17:45" x14ac:dyDescent="0.2">
      <c r="Q1129" s="6">
        <v>1126</v>
      </c>
      <c r="R1129" s="6">
        <f>[1]节奏总纲!AD1129</f>
        <v>101.37455333432429</v>
      </c>
      <c r="S1129" s="6">
        <f>[1]节奏总纲!AE1129</f>
        <v>103.6800495570551</v>
      </c>
      <c r="T1129" s="6">
        <f>[1]节奏总纲!AF1129</f>
        <v>106.79686530729158</v>
      </c>
      <c r="U1129" s="6">
        <f>[1]节奏总纲!AG1129</f>
        <v>111.6276685239514</v>
      </c>
      <c r="V1129" s="6">
        <f>[1]节奏总纲!AH1129</f>
        <v>120.7700151788204</v>
      </c>
      <c r="AN1129" s="6">
        <v>1126</v>
      </c>
      <c r="AO1129" s="6">
        <f>[1]节奏总纲!BA1129</f>
        <v>0</v>
      </c>
      <c r="AP1129" s="6">
        <f>[1]节奏总纲!BB1129</f>
        <v>0</v>
      </c>
      <c r="AQ1129" s="6">
        <f>[1]节奏总纲!BC1129</f>
        <v>0</v>
      </c>
      <c r="AR1129" s="6">
        <f>[1]节奏总纲!BD1129</f>
        <v>0</v>
      </c>
      <c r="AS1129" s="6">
        <f>[1]节奏总纲!BE1129</f>
        <v>0</v>
      </c>
    </row>
    <row r="1130" spans="17:45" x14ac:dyDescent="0.2">
      <c r="Q1130" s="6">
        <v>1127</v>
      </c>
      <c r="R1130" s="6">
        <f>[1]节奏总纲!AD1130</f>
        <v>101.38724834719672</v>
      </c>
      <c r="S1130" s="6">
        <f>[1]节奏总纲!AE1130</f>
        <v>103.69297418934694</v>
      </c>
      <c r="T1130" s="6">
        <f>[1]节奏总纲!AF1130</f>
        <v>106.8098585435223</v>
      </c>
      <c r="U1130" s="6">
        <f>[1]节奏总纲!AG1130</f>
        <v>111.64037228139938</v>
      </c>
      <c r="V1130" s="6">
        <f>[1]节奏总纲!AH1130</f>
        <v>120.78328581129698</v>
      </c>
      <c r="AN1130" s="6">
        <v>1127</v>
      </c>
      <c r="AO1130" s="6">
        <f>[1]节奏总纲!BA1130</f>
        <v>0</v>
      </c>
      <c r="AP1130" s="6">
        <f>[1]节奏总纲!BB1130</f>
        <v>0</v>
      </c>
      <c r="AQ1130" s="6">
        <f>[1]节奏总纲!BC1130</f>
        <v>0</v>
      </c>
      <c r="AR1130" s="6">
        <f>[1]节奏总纲!BD1130</f>
        <v>0</v>
      </c>
      <c r="AS1130" s="6">
        <f>[1]节奏总纲!BE1130</f>
        <v>0</v>
      </c>
    </row>
    <row r="1131" spans="17:45" x14ac:dyDescent="0.2">
      <c r="Q1131" s="6">
        <v>1128</v>
      </c>
      <c r="R1131" s="6">
        <f>[1]节奏总纲!AD1131</f>
        <v>101.39994336006916</v>
      </c>
      <c r="S1131" s="6">
        <f>[1]节奏总纲!AE1131</f>
        <v>103.70589882163878</v>
      </c>
      <c r="T1131" s="6">
        <f>[1]节奏总纲!AF1131</f>
        <v>106.82285177975301</v>
      </c>
      <c r="U1131" s="6">
        <f>[1]节奏总纲!AG1131</f>
        <v>111.65307603884736</v>
      </c>
      <c r="V1131" s="6">
        <f>[1]节奏总纲!AH1131</f>
        <v>120.79655644377354</v>
      </c>
      <c r="AN1131" s="6">
        <v>1128</v>
      </c>
      <c r="AO1131" s="6">
        <f>[1]节奏总纲!BA1131</f>
        <v>0</v>
      </c>
      <c r="AP1131" s="6">
        <f>[1]节奏总纲!BB1131</f>
        <v>0</v>
      </c>
      <c r="AQ1131" s="6">
        <f>[1]节奏总纲!BC1131</f>
        <v>0</v>
      </c>
      <c r="AR1131" s="6">
        <f>[1]节奏总纲!BD1131</f>
        <v>0</v>
      </c>
      <c r="AS1131" s="6">
        <f>[1]节奏总纲!BE1131</f>
        <v>0</v>
      </c>
    </row>
    <row r="1132" spans="17:45" x14ac:dyDescent="0.2">
      <c r="Q1132" s="6">
        <v>1129</v>
      </c>
      <c r="R1132" s="6">
        <f>[1]节奏总纲!AD1132</f>
        <v>101.4126383729416</v>
      </c>
      <c r="S1132" s="6">
        <f>[1]节奏总纲!AE1132</f>
        <v>103.71882345393063</v>
      </c>
      <c r="T1132" s="6">
        <f>[1]节奏总纲!AF1132</f>
        <v>106.83584501598372</v>
      </c>
      <c r="U1132" s="6">
        <f>[1]节奏总纲!AG1132</f>
        <v>111.66577979629534</v>
      </c>
      <c r="V1132" s="6">
        <f>[1]节奏总纲!AH1132</f>
        <v>120.8098270762501</v>
      </c>
      <c r="AN1132" s="6">
        <v>1129</v>
      </c>
      <c r="AO1132" s="6">
        <f>[1]节奏总纲!BA1132</f>
        <v>0</v>
      </c>
      <c r="AP1132" s="6">
        <f>[1]节奏总纲!BB1132</f>
        <v>0</v>
      </c>
      <c r="AQ1132" s="6">
        <f>[1]节奏总纲!BC1132</f>
        <v>0</v>
      </c>
      <c r="AR1132" s="6">
        <f>[1]节奏总纲!BD1132</f>
        <v>0</v>
      </c>
      <c r="AS1132" s="6">
        <f>[1]节奏总纲!BE1132</f>
        <v>0</v>
      </c>
    </row>
    <row r="1133" spans="17:45" x14ac:dyDescent="0.2">
      <c r="Q1133" s="6">
        <v>1130</v>
      </c>
      <c r="R1133" s="6">
        <f>[1]节奏总纲!AD1133</f>
        <v>101.42533338581403</v>
      </c>
      <c r="S1133" s="6">
        <f>[1]节奏总纲!AE1133</f>
        <v>103.73174808622245</v>
      </c>
      <c r="T1133" s="6">
        <f>[1]节奏总纲!AF1133</f>
        <v>106.84883825221443</v>
      </c>
      <c r="U1133" s="6">
        <f>[1]节奏总纲!AG1133</f>
        <v>111.67848355374333</v>
      </c>
      <c r="V1133" s="6">
        <f>[1]节奏总纲!AH1133</f>
        <v>120.82309770872668</v>
      </c>
      <c r="AN1133" s="6">
        <v>1130</v>
      </c>
      <c r="AO1133" s="6">
        <f>[1]节奏总纲!BA1133</f>
        <v>0</v>
      </c>
      <c r="AP1133" s="6">
        <f>[1]节奏总纲!BB1133</f>
        <v>0</v>
      </c>
      <c r="AQ1133" s="6">
        <f>[1]节奏总纲!BC1133</f>
        <v>0</v>
      </c>
      <c r="AR1133" s="6">
        <f>[1]节奏总纲!BD1133</f>
        <v>0</v>
      </c>
      <c r="AS1133" s="6">
        <f>[1]节奏总纲!BE1133</f>
        <v>0</v>
      </c>
    </row>
    <row r="1134" spans="17:45" x14ac:dyDescent="0.2">
      <c r="Q1134" s="6">
        <v>1131</v>
      </c>
      <c r="R1134" s="6">
        <f>[1]节奏总纲!AD1134</f>
        <v>101.43802839868647</v>
      </c>
      <c r="S1134" s="6">
        <f>[1]节奏总纲!AE1134</f>
        <v>103.74467271851429</v>
      </c>
      <c r="T1134" s="6">
        <f>[1]节奏总纲!AF1134</f>
        <v>106.86183148844515</v>
      </c>
      <c r="U1134" s="6">
        <f>[1]节奏总纲!AG1134</f>
        <v>111.69118731119131</v>
      </c>
      <c r="V1134" s="6">
        <f>[1]节奏总纲!AH1134</f>
        <v>120.83636834120324</v>
      </c>
      <c r="AN1134" s="6">
        <v>1131</v>
      </c>
      <c r="AO1134" s="6">
        <f>[1]节奏总纲!BA1134</f>
        <v>0</v>
      </c>
      <c r="AP1134" s="6">
        <f>[1]节奏总纲!BB1134</f>
        <v>0</v>
      </c>
      <c r="AQ1134" s="6">
        <f>[1]节奏总纲!BC1134</f>
        <v>0</v>
      </c>
      <c r="AR1134" s="6">
        <f>[1]节奏总纲!BD1134</f>
        <v>0</v>
      </c>
      <c r="AS1134" s="6">
        <f>[1]节奏总纲!BE1134</f>
        <v>0</v>
      </c>
    </row>
    <row r="1135" spans="17:45" x14ac:dyDescent="0.2">
      <c r="Q1135" s="6">
        <v>1132</v>
      </c>
      <c r="R1135" s="6">
        <f>[1]节奏总纲!AD1135</f>
        <v>101.45072341155891</v>
      </c>
      <c r="S1135" s="6">
        <f>[1]节奏总纲!AE1135</f>
        <v>103.75759735080614</v>
      </c>
      <c r="T1135" s="6">
        <f>[1]节奏总纲!AF1135</f>
        <v>106.87482472467586</v>
      </c>
      <c r="U1135" s="6">
        <f>[1]节奏总纲!AG1135</f>
        <v>111.70389106863929</v>
      </c>
      <c r="V1135" s="6">
        <f>[1]节奏总纲!AH1135</f>
        <v>120.84963897367982</v>
      </c>
      <c r="AN1135" s="6">
        <v>1132</v>
      </c>
      <c r="AO1135" s="6">
        <f>[1]节奏总纲!BA1135</f>
        <v>0</v>
      </c>
      <c r="AP1135" s="6">
        <f>[1]节奏总纲!BB1135</f>
        <v>0</v>
      </c>
      <c r="AQ1135" s="6">
        <f>[1]节奏总纲!BC1135</f>
        <v>0</v>
      </c>
      <c r="AR1135" s="6">
        <f>[1]节奏总纲!BD1135</f>
        <v>0</v>
      </c>
      <c r="AS1135" s="6">
        <f>[1]节奏总纲!BE1135</f>
        <v>0</v>
      </c>
    </row>
    <row r="1136" spans="17:45" x14ac:dyDescent="0.2">
      <c r="Q1136" s="6">
        <v>1133</v>
      </c>
      <c r="R1136" s="6">
        <f>[1]节奏总纲!AD1136</f>
        <v>101.46341842443135</v>
      </c>
      <c r="S1136" s="6">
        <f>[1]节奏总纲!AE1136</f>
        <v>103.77052198309798</v>
      </c>
      <c r="T1136" s="6">
        <f>[1]节奏总纲!AF1136</f>
        <v>106.88781796090657</v>
      </c>
      <c r="U1136" s="6">
        <f>[1]节奏总纲!AG1136</f>
        <v>111.71659482608727</v>
      </c>
      <c r="V1136" s="6">
        <f>[1]节奏总纲!AH1136</f>
        <v>120.86290960615638</v>
      </c>
      <c r="AN1136" s="6">
        <v>1133</v>
      </c>
      <c r="AO1136" s="6">
        <f>[1]节奏总纲!BA1136</f>
        <v>0</v>
      </c>
      <c r="AP1136" s="6">
        <f>[1]节奏总纲!BB1136</f>
        <v>0</v>
      </c>
      <c r="AQ1136" s="6">
        <f>[1]节奏总纲!BC1136</f>
        <v>0</v>
      </c>
      <c r="AR1136" s="6">
        <f>[1]节奏总纲!BD1136</f>
        <v>0</v>
      </c>
      <c r="AS1136" s="6">
        <f>[1]节奏总纲!BE1136</f>
        <v>0</v>
      </c>
    </row>
    <row r="1137" spans="17:45" x14ac:dyDescent="0.2">
      <c r="Q1137" s="6">
        <v>1134</v>
      </c>
      <c r="R1137" s="6">
        <f>[1]节奏总纲!AD1137</f>
        <v>101.47611343730378</v>
      </c>
      <c r="S1137" s="6">
        <f>[1]节奏总纲!AE1137</f>
        <v>103.78344661538982</v>
      </c>
      <c r="T1137" s="6">
        <f>[1]节奏总纲!AF1137</f>
        <v>106.90081119713729</v>
      </c>
      <c r="U1137" s="6">
        <f>[1]节奏总纲!AG1137</f>
        <v>111.72929858353527</v>
      </c>
      <c r="V1137" s="6">
        <f>[1]节奏总纲!AH1137</f>
        <v>120.87618023863295</v>
      </c>
      <c r="AN1137" s="6">
        <v>1134</v>
      </c>
      <c r="AO1137" s="6">
        <f>[1]节奏总纲!BA1137</f>
        <v>0</v>
      </c>
      <c r="AP1137" s="6">
        <f>[1]节奏总纲!BB1137</f>
        <v>0</v>
      </c>
      <c r="AQ1137" s="6">
        <f>[1]节奏总纲!BC1137</f>
        <v>0</v>
      </c>
      <c r="AR1137" s="6">
        <f>[1]节奏总纲!BD1137</f>
        <v>0</v>
      </c>
      <c r="AS1137" s="6">
        <f>[1]节奏总纲!BE1137</f>
        <v>0</v>
      </c>
    </row>
    <row r="1138" spans="17:45" x14ac:dyDescent="0.2">
      <c r="Q1138" s="6">
        <v>1135</v>
      </c>
      <c r="R1138" s="6">
        <f>[1]节奏总纲!AD1138</f>
        <v>101.48880845017622</v>
      </c>
      <c r="S1138" s="6">
        <f>[1]节奏总纲!AE1138</f>
        <v>103.79637124768165</v>
      </c>
      <c r="T1138" s="6">
        <f>[1]节奏总纲!AF1138</f>
        <v>106.913804433368</v>
      </c>
      <c r="U1138" s="6">
        <f>[1]节奏总纲!AG1138</f>
        <v>111.74200234098325</v>
      </c>
      <c r="V1138" s="6">
        <f>[1]节奏总纲!AH1138</f>
        <v>120.88945087110952</v>
      </c>
      <c r="AN1138" s="6">
        <v>1135</v>
      </c>
      <c r="AO1138" s="6">
        <f>[1]节奏总纲!BA1138</f>
        <v>0</v>
      </c>
      <c r="AP1138" s="6">
        <f>[1]节奏总纲!BB1138</f>
        <v>0</v>
      </c>
      <c r="AQ1138" s="6">
        <f>[1]节奏总纲!BC1138</f>
        <v>0</v>
      </c>
      <c r="AR1138" s="6">
        <f>[1]节奏总纲!BD1138</f>
        <v>0</v>
      </c>
      <c r="AS1138" s="6">
        <f>[1]节奏总纲!BE1138</f>
        <v>0</v>
      </c>
    </row>
    <row r="1139" spans="17:45" x14ac:dyDescent="0.2">
      <c r="Q1139" s="6">
        <v>1136</v>
      </c>
      <c r="R1139" s="6">
        <f>[1]节奏总纲!AD1139</f>
        <v>101.50150346304866</v>
      </c>
      <c r="S1139" s="6">
        <f>[1]节奏总纲!AE1139</f>
        <v>103.80929587997349</v>
      </c>
      <c r="T1139" s="6">
        <f>[1]节奏总纲!AF1139</f>
        <v>106.92679766959871</v>
      </c>
      <c r="U1139" s="6">
        <f>[1]节奏总纲!AG1139</f>
        <v>111.75470609843123</v>
      </c>
      <c r="V1139" s="6">
        <f>[1]节奏总纲!AH1139</f>
        <v>120.90272150358609</v>
      </c>
      <c r="AN1139" s="6">
        <v>1136</v>
      </c>
      <c r="AO1139" s="6">
        <f>[1]节奏总纲!BA1139</f>
        <v>0</v>
      </c>
      <c r="AP1139" s="6">
        <f>[1]节奏总纲!BB1139</f>
        <v>0</v>
      </c>
      <c r="AQ1139" s="6">
        <f>[1]节奏总纲!BC1139</f>
        <v>0</v>
      </c>
      <c r="AR1139" s="6">
        <f>[1]节奏总纲!BD1139</f>
        <v>0</v>
      </c>
      <c r="AS1139" s="6">
        <f>[1]节奏总纲!BE1139</f>
        <v>0</v>
      </c>
    </row>
    <row r="1140" spans="17:45" x14ac:dyDescent="0.2">
      <c r="Q1140" s="6">
        <v>1137</v>
      </c>
      <c r="R1140" s="6">
        <f>[1]节奏总纲!AD1140</f>
        <v>101.51419847592109</v>
      </c>
      <c r="S1140" s="6">
        <f>[1]节奏总纲!AE1140</f>
        <v>103.82222051226533</v>
      </c>
      <c r="T1140" s="6">
        <f>[1]节奏总纲!AF1140</f>
        <v>106.93979090582944</v>
      </c>
      <c r="U1140" s="6">
        <f>[1]节奏总纲!AG1140</f>
        <v>111.76740985587921</v>
      </c>
      <c r="V1140" s="6">
        <f>[1]节奏总纲!AH1140</f>
        <v>120.91599213606266</v>
      </c>
      <c r="AN1140" s="6">
        <v>1137</v>
      </c>
      <c r="AO1140" s="6">
        <f>[1]节奏总纲!BA1140</f>
        <v>0</v>
      </c>
      <c r="AP1140" s="6">
        <f>[1]节奏总纲!BB1140</f>
        <v>0</v>
      </c>
      <c r="AQ1140" s="6">
        <f>[1]节奏总纲!BC1140</f>
        <v>0</v>
      </c>
      <c r="AR1140" s="6">
        <f>[1]节奏总纲!BD1140</f>
        <v>0</v>
      </c>
      <c r="AS1140" s="6">
        <f>[1]节奏总纲!BE1140</f>
        <v>0</v>
      </c>
    </row>
    <row r="1141" spans="17:45" x14ac:dyDescent="0.2">
      <c r="Q1141" s="6">
        <v>1138</v>
      </c>
      <c r="R1141" s="6">
        <f>[1]节奏总纲!AD1141</f>
        <v>101.52689348879353</v>
      </c>
      <c r="S1141" s="6">
        <f>[1]节奏总纲!AE1141</f>
        <v>103.83514514455717</v>
      </c>
      <c r="T1141" s="6">
        <f>[1]节奏总纲!AF1141</f>
        <v>106.95278414206015</v>
      </c>
      <c r="U1141" s="6">
        <f>[1]节奏总纲!AG1141</f>
        <v>111.78011361332719</v>
      </c>
      <c r="V1141" s="6">
        <f>[1]节奏总纲!AH1141</f>
        <v>120.92926276853922</v>
      </c>
      <c r="AN1141" s="6">
        <v>1138</v>
      </c>
      <c r="AO1141" s="6">
        <f>[1]节奏总纲!BA1141</f>
        <v>0</v>
      </c>
      <c r="AP1141" s="6">
        <f>[1]节奏总纲!BB1141</f>
        <v>0</v>
      </c>
      <c r="AQ1141" s="6">
        <f>[1]节奏总纲!BC1141</f>
        <v>0</v>
      </c>
      <c r="AR1141" s="6">
        <f>[1]节奏总纲!BD1141</f>
        <v>0</v>
      </c>
      <c r="AS1141" s="6">
        <f>[1]节奏总纲!BE1141</f>
        <v>0</v>
      </c>
    </row>
    <row r="1142" spans="17:45" x14ac:dyDescent="0.2">
      <c r="Q1142" s="6">
        <v>1139</v>
      </c>
      <c r="R1142" s="6">
        <f>[1]节奏总纲!AD1142</f>
        <v>101.53958850166597</v>
      </c>
      <c r="S1142" s="6">
        <f>[1]节奏总纲!AE1142</f>
        <v>103.84806977684902</v>
      </c>
      <c r="T1142" s="6">
        <f>[1]节奏总纲!AF1142</f>
        <v>106.96577737829087</v>
      </c>
      <c r="U1142" s="6">
        <f>[1]节奏总纲!AG1142</f>
        <v>111.79281737077518</v>
      </c>
      <c r="V1142" s="6">
        <f>[1]节奏总纲!AH1142</f>
        <v>120.94253340101579</v>
      </c>
      <c r="AN1142" s="6">
        <v>1139</v>
      </c>
      <c r="AO1142" s="6">
        <f>[1]节奏总纲!BA1142</f>
        <v>0</v>
      </c>
      <c r="AP1142" s="6">
        <f>[1]节奏总纲!BB1142</f>
        <v>0</v>
      </c>
      <c r="AQ1142" s="6">
        <f>[1]节奏总纲!BC1142</f>
        <v>0</v>
      </c>
      <c r="AR1142" s="6">
        <f>[1]节奏总纲!BD1142</f>
        <v>0</v>
      </c>
      <c r="AS1142" s="6">
        <f>[1]节奏总纲!BE1142</f>
        <v>0</v>
      </c>
    </row>
    <row r="1143" spans="17:45" x14ac:dyDescent="0.2">
      <c r="Q1143" s="6">
        <v>1140</v>
      </c>
      <c r="R1143" s="6">
        <f>[1]节奏总纲!AD1143</f>
        <v>101.55228351453842</v>
      </c>
      <c r="S1143" s="6">
        <f>[1]节奏总纲!AE1143</f>
        <v>103.86099440914086</v>
      </c>
      <c r="T1143" s="6">
        <f>[1]节奏总纲!AF1143</f>
        <v>106.97877061452158</v>
      </c>
      <c r="U1143" s="6">
        <f>[1]节奏总纲!AG1143</f>
        <v>111.80552112822316</v>
      </c>
      <c r="V1143" s="6">
        <f>[1]节奏总纲!AH1143</f>
        <v>120.95580403349236</v>
      </c>
      <c r="AN1143" s="6">
        <v>1140</v>
      </c>
      <c r="AO1143" s="6">
        <f>[1]节奏总纲!BA1143</f>
        <v>0</v>
      </c>
      <c r="AP1143" s="6">
        <f>[1]节奏总纲!BB1143</f>
        <v>0</v>
      </c>
      <c r="AQ1143" s="6">
        <f>[1]节奏总纲!BC1143</f>
        <v>0</v>
      </c>
      <c r="AR1143" s="6">
        <f>[1]节奏总纲!BD1143</f>
        <v>0</v>
      </c>
      <c r="AS1143" s="6">
        <f>[1]节奏总纲!BE1143</f>
        <v>0</v>
      </c>
    </row>
    <row r="1144" spans="17:45" x14ac:dyDescent="0.2">
      <c r="Q1144" s="6">
        <v>1141</v>
      </c>
      <c r="R1144" s="6">
        <f>[1]节奏总纲!AD1144</f>
        <v>101.56497852741084</v>
      </c>
      <c r="S1144" s="6">
        <f>[1]节奏总纲!AE1144</f>
        <v>103.87391904143269</v>
      </c>
      <c r="T1144" s="6">
        <f>[1]节奏总纲!AF1144</f>
        <v>106.99176385075229</v>
      </c>
      <c r="U1144" s="6">
        <f>[1]节奏总纲!AG1144</f>
        <v>111.81822488567114</v>
      </c>
      <c r="V1144" s="6">
        <f>[1]节奏总纲!AH1144</f>
        <v>120.96907466596893</v>
      </c>
      <c r="AN1144" s="6">
        <v>1141</v>
      </c>
      <c r="AO1144" s="6">
        <f>[1]节奏总纲!BA1144</f>
        <v>0</v>
      </c>
      <c r="AP1144" s="6">
        <f>[1]节奏总纲!BB1144</f>
        <v>0</v>
      </c>
      <c r="AQ1144" s="6">
        <f>[1]节奏总纲!BC1144</f>
        <v>0</v>
      </c>
      <c r="AR1144" s="6">
        <f>[1]节奏总纲!BD1144</f>
        <v>0</v>
      </c>
      <c r="AS1144" s="6">
        <f>[1]节奏总纲!BE1144</f>
        <v>0</v>
      </c>
    </row>
    <row r="1145" spans="17:45" x14ac:dyDescent="0.2">
      <c r="Q1145" s="6">
        <v>1142</v>
      </c>
      <c r="R1145" s="6">
        <f>[1]节奏总纲!AD1145</f>
        <v>101.57767354028329</v>
      </c>
      <c r="S1145" s="6">
        <f>[1]节奏总纲!AE1145</f>
        <v>103.88684367372453</v>
      </c>
      <c r="T1145" s="6">
        <f>[1]节奏总纲!AF1145</f>
        <v>107.00478811065045</v>
      </c>
      <c r="U1145" s="6">
        <f>[1]节奏总纲!AG1145</f>
        <v>111.83092864311912</v>
      </c>
      <c r="V1145" s="6">
        <f>[1]节奏总纲!AH1145</f>
        <v>120.98234529844549</v>
      </c>
      <c r="AN1145" s="6">
        <v>1142</v>
      </c>
      <c r="AO1145" s="6">
        <f>[1]节奏总纲!BA1145</f>
        <v>0</v>
      </c>
      <c r="AP1145" s="6">
        <f>[1]节奏总纲!BB1145</f>
        <v>0</v>
      </c>
      <c r="AQ1145" s="6">
        <f>[1]节奏总纲!BC1145</f>
        <v>0</v>
      </c>
      <c r="AR1145" s="6">
        <f>[1]节奏总纲!BD1145</f>
        <v>0</v>
      </c>
      <c r="AS1145" s="6">
        <f>[1]节奏总纲!BE1145</f>
        <v>0</v>
      </c>
    </row>
    <row r="1146" spans="17:45" x14ac:dyDescent="0.2">
      <c r="Q1146" s="6">
        <v>1143</v>
      </c>
      <c r="R1146" s="6">
        <f>[1]节奏总纲!AD1146</f>
        <v>101.59036855315573</v>
      </c>
      <c r="S1146" s="6">
        <f>[1]节奏总纲!AE1146</f>
        <v>103.89976830601637</v>
      </c>
      <c r="T1146" s="6">
        <f>[1]节奏总纲!AF1146</f>
        <v>107.01786608315808</v>
      </c>
      <c r="U1146" s="6">
        <f>[1]节奏总纲!AG1146</f>
        <v>111.84363240056712</v>
      </c>
      <c r="V1146" s="6">
        <f>[1]节奏总纲!AH1146</f>
        <v>120.99561593092207</v>
      </c>
      <c r="AN1146" s="6">
        <v>1143</v>
      </c>
      <c r="AO1146" s="6">
        <f>[1]节奏总纲!BA1146</f>
        <v>0</v>
      </c>
      <c r="AP1146" s="6">
        <f>[1]节奏总纲!BB1146</f>
        <v>0</v>
      </c>
      <c r="AQ1146" s="6">
        <f>[1]节奏总纲!BC1146</f>
        <v>0</v>
      </c>
      <c r="AR1146" s="6">
        <f>[1]节奏总纲!BD1146</f>
        <v>0</v>
      </c>
      <c r="AS1146" s="6">
        <f>[1]节奏总纲!BE1146</f>
        <v>0</v>
      </c>
    </row>
    <row r="1147" spans="17:45" x14ac:dyDescent="0.2">
      <c r="Q1147" s="6">
        <v>1144</v>
      </c>
      <c r="R1147" s="6">
        <f>[1]节奏总纲!AD1147</f>
        <v>101.60306356602815</v>
      </c>
      <c r="S1147" s="6">
        <f>[1]节奏总纲!AE1147</f>
        <v>103.91269293830821</v>
      </c>
      <c r="T1147" s="6">
        <f>[1]节奏总纲!AF1147</f>
        <v>107.03094405566571</v>
      </c>
      <c r="U1147" s="6">
        <f>[1]节奏总纲!AG1147</f>
        <v>111.8563361580151</v>
      </c>
      <c r="V1147" s="6">
        <f>[1]节奏总纲!AH1147</f>
        <v>121.00830117479435</v>
      </c>
      <c r="AN1147" s="6">
        <v>1144</v>
      </c>
      <c r="AO1147" s="6">
        <f>[1]节奏总纲!BA1147</f>
        <v>0</v>
      </c>
      <c r="AP1147" s="6">
        <f>[1]节奏总纲!BB1147</f>
        <v>0</v>
      </c>
      <c r="AQ1147" s="6">
        <f>[1]节奏总纲!BC1147</f>
        <v>0</v>
      </c>
      <c r="AR1147" s="6">
        <f>[1]节奏总纲!BD1147</f>
        <v>0</v>
      </c>
      <c r="AS1147" s="6">
        <f>[1]节奏总纲!BE1147</f>
        <v>0</v>
      </c>
    </row>
    <row r="1148" spans="17:45" x14ac:dyDescent="0.2">
      <c r="Q1148" s="6">
        <v>1145</v>
      </c>
      <c r="R1148" s="6">
        <f>[1]节奏总纲!AD1148</f>
        <v>101.6157585789006</v>
      </c>
      <c r="S1148" s="6">
        <f>[1]节奏总纲!AE1148</f>
        <v>103.92561757060005</v>
      </c>
      <c r="T1148" s="6">
        <f>[1]节奏总纲!AF1148</f>
        <v>107.04402202817336</v>
      </c>
      <c r="U1148" s="6">
        <f>[1]节奏总纲!AG1148</f>
        <v>111.86903991546308</v>
      </c>
      <c r="V1148" s="6">
        <f>[1]节奏总纲!AH1148</f>
        <v>121.02069762490426</v>
      </c>
      <c r="AN1148" s="6">
        <v>1145</v>
      </c>
      <c r="AO1148" s="6">
        <f>[1]节奏总纲!BA1148</f>
        <v>0</v>
      </c>
      <c r="AP1148" s="6">
        <f>[1]节奏总纲!BB1148</f>
        <v>0</v>
      </c>
      <c r="AQ1148" s="6">
        <f>[1]节奏总纲!BC1148</f>
        <v>0</v>
      </c>
      <c r="AR1148" s="6">
        <f>[1]节奏总纲!BD1148</f>
        <v>0</v>
      </c>
      <c r="AS1148" s="6">
        <f>[1]节奏总纲!BE1148</f>
        <v>0</v>
      </c>
    </row>
    <row r="1149" spans="17:45" x14ac:dyDescent="0.2">
      <c r="Q1149" s="6">
        <v>1146</v>
      </c>
      <c r="R1149" s="6">
        <f>[1]节奏总纲!AD1149</f>
        <v>101.62845359177304</v>
      </c>
      <c r="S1149" s="6">
        <f>[1]节奏总纲!AE1149</f>
        <v>103.93854220289188</v>
      </c>
      <c r="T1149" s="6">
        <f>[1]节奏总纲!AF1149</f>
        <v>107.05710000068099</v>
      </c>
      <c r="U1149" s="6">
        <f>[1]节奏总纲!AG1149</f>
        <v>111.88174367291106</v>
      </c>
      <c r="V1149" s="6">
        <f>[1]节奏总纲!AH1149</f>
        <v>121.03309407501416</v>
      </c>
      <c r="AN1149" s="6">
        <v>1146</v>
      </c>
      <c r="AO1149" s="6">
        <f>[1]节奏总纲!BA1149</f>
        <v>0</v>
      </c>
      <c r="AP1149" s="6">
        <f>[1]节奏总纲!BB1149</f>
        <v>0</v>
      </c>
      <c r="AQ1149" s="6">
        <f>[1]节奏总纲!BC1149</f>
        <v>0</v>
      </c>
      <c r="AR1149" s="6">
        <f>[1]节奏总纲!BD1149</f>
        <v>0</v>
      </c>
      <c r="AS1149" s="6">
        <f>[1]节奏总纲!BE1149</f>
        <v>0</v>
      </c>
    </row>
    <row r="1150" spans="17:45" x14ac:dyDescent="0.2">
      <c r="Q1150" s="6">
        <v>1147</v>
      </c>
      <c r="R1150" s="6">
        <f>[1]节奏总纲!AD1150</f>
        <v>101.64114860464548</v>
      </c>
      <c r="S1150" s="6">
        <f>[1]节奏总纲!AE1150</f>
        <v>103.95146683518372</v>
      </c>
      <c r="T1150" s="6">
        <f>[1]节奏总纲!AF1150</f>
        <v>107.07017797318862</v>
      </c>
      <c r="U1150" s="6">
        <f>[1]节奏总纲!AG1150</f>
        <v>111.89444743035905</v>
      </c>
      <c r="V1150" s="6">
        <f>[1]节奏总纲!AH1150</f>
        <v>121.04549052512407</v>
      </c>
      <c r="AN1150" s="6">
        <v>1147</v>
      </c>
      <c r="AO1150" s="6">
        <f>[1]节奏总纲!BA1150</f>
        <v>0</v>
      </c>
      <c r="AP1150" s="6">
        <f>[1]节奏总纲!BB1150</f>
        <v>0</v>
      </c>
      <c r="AQ1150" s="6">
        <f>[1]节奏总纲!BC1150</f>
        <v>0</v>
      </c>
      <c r="AR1150" s="6">
        <f>[1]节奏总纲!BD1150</f>
        <v>0</v>
      </c>
      <c r="AS1150" s="6">
        <f>[1]节奏总纲!BE1150</f>
        <v>0</v>
      </c>
    </row>
    <row r="1151" spans="17:45" x14ac:dyDescent="0.2">
      <c r="Q1151" s="6">
        <v>1148</v>
      </c>
      <c r="R1151" s="6">
        <f>[1]节奏总纲!AD1151</f>
        <v>101.65384361751791</v>
      </c>
      <c r="S1151" s="6">
        <f>[1]节奏总纲!AE1151</f>
        <v>103.96439146747556</v>
      </c>
      <c r="T1151" s="6">
        <f>[1]节奏总纲!AF1151</f>
        <v>107.08325594569625</v>
      </c>
      <c r="U1151" s="6">
        <f>[1]节奏总纲!AG1151</f>
        <v>111.90715118780703</v>
      </c>
      <c r="V1151" s="6">
        <f>[1]节奏总纲!AH1151</f>
        <v>121.05788697523397</v>
      </c>
      <c r="AN1151" s="6">
        <v>1148</v>
      </c>
      <c r="AO1151" s="6">
        <f>[1]节奏总纲!BA1151</f>
        <v>0</v>
      </c>
      <c r="AP1151" s="6">
        <f>[1]节奏总纲!BB1151</f>
        <v>0</v>
      </c>
      <c r="AQ1151" s="6">
        <f>[1]节奏总纲!BC1151</f>
        <v>0</v>
      </c>
      <c r="AR1151" s="6">
        <f>[1]节奏总纲!BD1151</f>
        <v>0</v>
      </c>
      <c r="AS1151" s="6">
        <f>[1]节奏总纲!BE1151</f>
        <v>0</v>
      </c>
    </row>
    <row r="1152" spans="17:45" x14ac:dyDescent="0.2">
      <c r="Q1152" s="6">
        <v>1149</v>
      </c>
      <c r="R1152" s="6">
        <f>[1]节奏总纲!AD1152</f>
        <v>101.66653863039035</v>
      </c>
      <c r="S1152" s="6">
        <f>[1]节奏总纲!AE1152</f>
        <v>103.97731609976741</v>
      </c>
      <c r="T1152" s="6">
        <f>[1]节奏总纲!AF1152</f>
        <v>107.09633391820388</v>
      </c>
      <c r="U1152" s="6">
        <f>[1]节奏总纲!AG1152</f>
        <v>111.91985494525501</v>
      </c>
      <c r="V1152" s="6">
        <f>[1]节奏总纲!AH1152</f>
        <v>121.07028342534387</v>
      </c>
      <c r="AN1152" s="6">
        <v>1149</v>
      </c>
      <c r="AO1152" s="6">
        <f>[1]节奏总纲!BA1152</f>
        <v>0</v>
      </c>
      <c r="AP1152" s="6">
        <f>[1]节奏总纲!BB1152</f>
        <v>0</v>
      </c>
      <c r="AQ1152" s="6">
        <f>[1]节奏总纲!BC1152</f>
        <v>0</v>
      </c>
      <c r="AR1152" s="6">
        <f>[1]节奏总纲!BD1152</f>
        <v>0</v>
      </c>
      <c r="AS1152" s="6">
        <f>[1]节奏总纲!BE1152</f>
        <v>0</v>
      </c>
    </row>
    <row r="1153" spans="17:45" x14ac:dyDescent="0.2">
      <c r="Q1153" s="6">
        <v>1150</v>
      </c>
      <c r="R1153" s="6">
        <f>[1]节奏总纲!AD1153</f>
        <v>101.67923364326279</v>
      </c>
      <c r="S1153" s="6">
        <f>[1]节奏总纲!AE1153</f>
        <v>103.99024073205925</v>
      </c>
      <c r="T1153" s="6">
        <f>[1]节奏总纲!AF1153</f>
        <v>107.10941189071151</v>
      </c>
      <c r="U1153" s="6">
        <f>[1]节奏总纲!AG1153</f>
        <v>111.93255870270299</v>
      </c>
      <c r="V1153" s="6">
        <f>[1]节奏总纲!AH1153</f>
        <v>121.08267987545378</v>
      </c>
      <c r="AN1153" s="6">
        <v>1150</v>
      </c>
      <c r="AO1153" s="6">
        <f>[1]节奏总纲!BA1153</f>
        <v>0</v>
      </c>
      <c r="AP1153" s="6">
        <f>[1]节奏总纲!BB1153</f>
        <v>0</v>
      </c>
      <c r="AQ1153" s="6">
        <f>[1]节奏总纲!BC1153</f>
        <v>0</v>
      </c>
      <c r="AR1153" s="6">
        <f>[1]节奏总纲!BD1153</f>
        <v>0</v>
      </c>
      <c r="AS1153" s="6">
        <f>[1]节奏总纲!BE1153</f>
        <v>0</v>
      </c>
    </row>
    <row r="1154" spans="17:45" x14ac:dyDescent="0.2">
      <c r="Q1154" s="6">
        <v>1151</v>
      </c>
      <c r="R1154" s="6">
        <f>[1]节奏总纲!AD1154</f>
        <v>101.69192865613523</v>
      </c>
      <c r="S1154" s="6">
        <f>[1]节奏总纲!AE1154</f>
        <v>104.00291205225143</v>
      </c>
      <c r="T1154" s="6">
        <f>[1]节奏总纲!AF1154</f>
        <v>107.12248986321914</v>
      </c>
      <c r="U1154" s="6">
        <f>[1]节奏总纲!AG1154</f>
        <v>111.94526246015099</v>
      </c>
      <c r="V1154" s="6">
        <f>[1]节奏总纲!AH1154</f>
        <v>121.09507632556367</v>
      </c>
      <c r="AN1154" s="6">
        <v>1151</v>
      </c>
      <c r="AO1154" s="6">
        <f>[1]节奏总纲!BA1154</f>
        <v>0</v>
      </c>
      <c r="AP1154" s="6">
        <f>[1]节奏总纲!BB1154</f>
        <v>0</v>
      </c>
      <c r="AQ1154" s="6">
        <f>[1]节奏总纲!BC1154</f>
        <v>0</v>
      </c>
      <c r="AR1154" s="6">
        <f>[1]节奏总纲!BD1154</f>
        <v>0</v>
      </c>
      <c r="AS1154" s="6">
        <f>[1]节奏总纲!BE1154</f>
        <v>0</v>
      </c>
    </row>
    <row r="1155" spans="17:45" x14ac:dyDescent="0.2">
      <c r="Q1155" s="6">
        <v>1152</v>
      </c>
      <c r="R1155" s="6">
        <f>[1]节奏总纲!AD1155</f>
        <v>101.70462366900766</v>
      </c>
      <c r="S1155" s="6">
        <f>[1]节奏总纲!AE1155</f>
        <v>104.01480237525692</v>
      </c>
      <c r="T1155" s="6">
        <f>[1]节奏总纲!AF1155</f>
        <v>107.13556783572679</v>
      </c>
      <c r="U1155" s="6">
        <f>[1]节奏总纲!AG1155</f>
        <v>111.95796621759897</v>
      </c>
      <c r="V1155" s="6">
        <f>[1]节奏总纲!AH1155</f>
        <v>121.10747277567357</v>
      </c>
      <c r="AN1155" s="6">
        <v>1152</v>
      </c>
      <c r="AO1155" s="6">
        <f>[1]节奏总纲!BA1155</f>
        <v>0</v>
      </c>
      <c r="AP1155" s="6">
        <f>[1]节奏总纲!BB1155</f>
        <v>0</v>
      </c>
      <c r="AQ1155" s="6">
        <f>[1]节奏总纲!BC1155</f>
        <v>0</v>
      </c>
      <c r="AR1155" s="6">
        <f>[1]节奏总纲!BD1155</f>
        <v>0</v>
      </c>
      <c r="AS1155" s="6">
        <f>[1]节奏总纲!BE1155</f>
        <v>0</v>
      </c>
    </row>
    <row r="1156" spans="17:45" x14ac:dyDescent="0.2">
      <c r="Q1156" s="6">
        <v>1153</v>
      </c>
      <c r="R1156" s="6">
        <f>[1]节奏总纲!AD1156</f>
        <v>101.7173186818801</v>
      </c>
      <c r="S1156" s="6">
        <f>[1]节奏总纲!AE1156</f>
        <v>104.02669269826241</v>
      </c>
      <c r="T1156" s="6">
        <f>[1]节奏总纲!AF1156</f>
        <v>107.14864580823442</v>
      </c>
      <c r="U1156" s="6">
        <f>[1]节奏总纲!AG1156</f>
        <v>111.97066997504695</v>
      </c>
      <c r="V1156" s="6">
        <f>[1]节奏总纲!AH1156</f>
        <v>121.11986922578348</v>
      </c>
      <c r="AN1156" s="6">
        <v>1153</v>
      </c>
      <c r="AO1156" s="6">
        <f>[1]节奏总纲!BA1156</f>
        <v>0</v>
      </c>
      <c r="AP1156" s="6">
        <f>[1]节奏总纲!BB1156</f>
        <v>0</v>
      </c>
      <c r="AQ1156" s="6">
        <f>[1]节奏总纲!BC1156</f>
        <v>0</v>
      </c>
      <c r="AR1156" s="6">
        <f>[1]节奏总纲!BD1156</f>
        <v>0</v>
      </c>
      <c r="AS1156" s="6">
        <f>[1]节奏总纲!BE1156</f>
        <v>0</v>
      </c>
    </row>
    <row r="1157" spans="17:45" x14ac:dyDescent="0.2">
      <c r="Q1157" s="6">
        <v>1154</v>
      </c>
      <c r="R1157" s="6">
        <f>[1]节奏总纲!AD1157</f>
        <v>101.73001369475254</v>
      </c>
      <c r="S1157" s="6">
        <f>[1]节奏总纲!AE1157</f>
        <v>104.0385830212679</v>
      </c>
      <c r="T1157" s="6">
        <f>[1]节奏总纲!AF1157</f>
        <v>107.16172378074205</v>
      </c>
      <c r="U1157" s="6">
        <f>[1]节奏总纲!AG1157</f>
        <v>111.98337373249493</v>
      </c>
      <c r="V1157" s="6">
        <f>[1]节奏总纲!AH1157</f>
        <v>121.13226567589338</v>
      </c>
      <c r="AN1157" s="6">
        <v>1154</v>
      </c>
      <c r="AO1157" s="6">
        <f>[1]节奏总纲!BA1157</f>
        <v>0</v>
      </c>
      <c r="AP1157" s="6">
        <f>[1]节奏总纲!BB1157</f>
        <v>0</v>
      </c>
      <c r="AQ1157" s="6">
        <f>[1]节奏总纲!BC1157</f>
        <v>0</v>
      </c>
      <c r="AR1157" s="6">
        <f>[1]节奏总纲!BD1157</f>
        <v>0</v>
      </c>
      <c r="AS1157" s="6">
        <f>[1]节奏总纲!BE1157</f>
        <v>0</v>
      </c>
    </row>
    <row r="1158" spans="17:45" x14ac:dyDescent="0.2">
      <c r="Q1158" s="6">
        <v>1155</v>
      </c>
      <c r="R1158" s="6">
        <f>[1]节奏总纲!AD1158</f>
        <v>101.74270870762497</v>
      </c>
      <c r="S1158" s="6">
        <f>[1]节奏总纲!AE1158</f>
        <v>104.05047334427339</v>
      </c>
      <c r="T1158" s="6">
        <f>[1]节奏总纲!AF1158</f>
        <v>107.17480175324968</v>
      </c>
      <c r="U1158" s="6">
        <f>[1]节奏总纲!AG1158</f>
        <v>111.99607748994291</v>
      </c>
      <c r="V1158" s="6">
        <f>[1]节奏总纲!AH1158</f>
        <v>121.14466212600328</v>
      </c>
      <c r="AN1158" s="6">
        <v>1155</v>
      </c>
      <c r="AO1158" s="6">
        <f>[1]节奏总纲!BA1158</f>
        <v>0</v>
      </c>
      <c r="AP1158" s="6">
        <f>[1]节奏总纲!BB1158</f>
        <v>0</v>
      </c>
      <c r="AQ1158" s="6">
        <f>[1]节奏总纲!BC1158</f>
        <v>0</v>
      </c>
      <c r="AR1158" s="6">
        <f>[1]节奏总纲!BD1158</f>
        <v>0</v>
      </c>
      <c r="AS1158" s="6">
        <f>[1]节奏总纲!BE1158</f>
        <v>0</v>
      </c>
    </row>
    <row r="1159" spans="17:45" x14ac:dyDescent="0.2">
      <c r="Q1159" s="6">
        <v>1156</v>
      </c>
      <c r="R1159" s="6">
        <f>[1]节奏总纲!AD1159</f>
        <v>101.75540372049741</v>
      </c>
      <c r="S1159" s="6">
        <f>[1]节奏总纲!AE1159</f>
        <v>104.06236366727887</v>
      </c>
      <c r="T1159" s="6">
        <f>[1]节奏总纲!AF1159</f>
        <v>107.18787972575731</v>
      </c>
      <c r="U1159" s="6">
        <f>[1]节奏总纲!AG1159</f>
        <v>112.00859363398079</v>
      </c>
      <c r="V1159" s="6">
        <f>[1]节奏总纲!AH1159</f>
        <v>121.15705857611319</v>
      </c>
      <c r="AN1159" s="6">
        <v>1156</v>
      </c>
      <c r="AO1159" s="6">
        <f>[1]节奏总纲!BA1159</f>
        <v>0</v>
      </c>
      <c r="AP1159" s="6">
        <f>[1]节奏总纲!BB1159</f>
        <v>0</v>
      </c>
      <c r="AQ1159" s="6">
        <f>[1]节奏总纲!BC1159</f>
        <v>0</v>
      </c>
      <c r="AR1159" s="6">
        <f>[1]节奏总纲!BD1159</f>
        <v>0</v>
      </c>
      <c r="AS1159" s="6">
        <f>[1]节奏总纲!BE1159</f>
        <v>0</v>
      </c>
    </row>
    <row r="1160" spans="17:45" x14ac:dyDescent="0.2">
      <c r="Q1160" s="6">
        <v>1157</v>
      </c>
      <c r="R1160" s="6">
        <f>[1]节奏总纲!AD1160</f>
        <v>101.76809873336985</v>
      </c>
      <c r="S1160" s="6">
        <f>[1]节奏总纲!AE1160</f>
        <v>104.07425399028436</v>
      </c>
      <c r="T1160" s="6">
        <f>[1]节奏总纲!AF1160</f>
        <v>107.20095769826494</v>
      </c>
      <c r="U1160" s="6">
        <f>[1]节奏总纲!AG1160</f>
        <v>112.0210259726713</v>
      </c>
      <c r="V1160" s="6">
        <f>[1]节奏总纲!AH1160</f>
        <v>121.16945502622309</v>
      </c>
      <c r="AN1160" s="6">
        <v>1157</v>
      </c>
      <c r="AO1160" s="6">
        <f>[1]节奏总纲!BA1160</f>
        <v>0</v>
      </c>
      <c r="AP1160" s="6">
        <f>[1]节奏总纲!BB1160</f>
        <v>0</v>
      </c>
      <c r="AQ1160" s="6">
        <f>[1]节奏总纲!BC1160</f>
        <v>0</v>
      </c>
      <c r="AR1160" s="6">
        <f>[1]节奏总纲!BD1160</f>
        <v>0</v>
      </c>
      <c r="AS1160" s="6">
        <f>[1]节奏总纲!BE1160</f>
        <v>0</v>
      </c>
    </row>
    <row r="1161" spans="17:45" x14ac:dyDescent="0.2">
      <c r="Q1161" s="6">
        <v>1158</v>
      </c>
      <c r="R1161" s="6">
        <f>[1]节奏总纲!AD1161</f>
        <v>101.7807937462423</v>
      </c>
      <c r="S1161" s="6">
        <f>[1]节奏总纲!AE1161</f>
        <v>104.08614431328985</v>
      </c>
      <c r="T1161" s="6">
        <f>[1]节奏总纲!AF1161</f>
        <v>107.21403567077257</v>
      </c>
      <c r="U1161" s="6">
        <f>[1]节奏总纲!AG1161</f>
        <v>112.03345831136181</v>
      </c>
      <c r="V1161" s="6">
        <f>[1]节奏总纲!AH1161</f>
        <v>121.18185147633299</v>
      </c>
      <c r="AN1161" s="6">
        <v>1158</v>
      </c>
      <c r="AO1161" s="6">
        <f>[1]节奏总纲!BA1161</f>
        <v>0</v>
      </c>
      <c r="AP1161" s="6">
        <f>[1]节奏总纲!BB1161</f>
        <v>0</v>
      </c>
      <c r="AQ1161" s="6">
        <f>[1]节奏总纲!BC1161</f>
        <v>0</v>
      </c>
      <c r="AR1161" s="6">
        <f>[1]节奏总纲!BD1161</f>
        <v>0</v>
      </c>
      <c r="AS1161" s="6">
        <f>[1]节奏总纲!BE1161</f>
        <v>0</v>
      </c>
    </row>
    <row r="1162" spans="17:45" x14ac:dyDescent="0.2">
      <c r="Q1162" s="6">
        <v>1159</v>
      </c>
      <c r="R1162" s="6">
        <f>[1]节奏总纲!AD1162</f>
        <v>101.79348875911472</v>
      </c>
      <c r="S1162" s="6">
        <f>[1]节奏总纲!AE1162</f>
        <v>104.09803463629534</v>
      </c>
      <c r="T1162" s="6">
        <f>[1]节奏总纲!AF1162</f>
        <v>107.22711364328022</v>
      </c>
      <c r="U1162" s="6">
        <f>[1]节奏总纲!AG1162</f>
        <v>112.04589065005231</v>
      </c>
      <c r="V1162" s="6">
        <f>[1]节奏总纲!AH1162</f>
        <v>121.1942479264429</v>
      </c>
      <c r="AN1162" s="6">
        <v>1159</v>
      </c>
      <c r="AO1162" s="6">
        <f>[1]节奏总纲!BA1162</f>
        <v>0</v>
      </c>
      <c r="AP1162" s="6">
        <f>[1]节奏总纲!BB1162</f>
        <v>0</v>
      </c>
      <c r="AQ1162" s="6">
        <f>[1]节奏总纲!BC1162</f>
        <v>0</v>
      </c>
      <c r="AR1162" s="6">
        <f>[1]节奏总纲!BD1162</f>
        <v>0</v>
      </c>
      <c r="AS1162" s="6">
        <f>[1]节奏总纲!BE1162</f>
        <v>0</v>
      </c>
    </row>
    <row r="1163" spans="17:45" x14ac:dyDescent="0.2">
      <c r="Q1163" s="6">
        <v>1160</v>
      </c>
      <c r="R1163" s="6">
        <f>[1]节奏总纲!AD1163</f>
        <v>101.80618377198716</v>
      </c>
      <c r="S1163" s="6">
        <f>[1]节奏总纲!AE1163</f>
        <v>104.10992495930083</v>
      </c>
      <c r="T1163" s="6">
        <f>[1]节奏总纲!AF1163</f>
        <v>107.24019161578785</v>
      </c>
      <c r="U1163" s="6">
        <f>[1]节奏总纲!AG1163</f>
        <v>112.05832298874283</v>
      </c>
      <c r="V1163" s="6">
        <f>[1]节奏总纲!AH1163</f>
        <v>121.2066443765528</v>
      </c>
      <c r="AN1163" s="6">
        <v>1160</v>
      </c>
      <c r="AO1163" s="6">
        <f>[1]节奏总纲!BA1163</f>
        <v>0</v>
      </c>
      <c r="AP1163" s="6">
        <f>[1]节奏总纲!BB1163</f>
        <v>0</v>
      </c>
      <c r="AQ1163" s="6">
        <f>[1]节奏总纲!BC1163</f>
        <v>0</v>
      </c>
      <c r="AR1163" s="6">
        <f>[1]节奏总纲!BD1163</f>
        <v>0</v>
      </c>
      <c r="AS1163" s="6">
        <f>[1]节奏总纲!BE1163</f>
        <v>0</v>
      </c>
    </row>
    <row r="1164" spans="17:45" x14ac:dyDescent="0.2">
      <c r="Q1164" s="6">
        <v>1161</v>
      </c>
      <c r="R1164" s="6">
        <f>[1]节奏总纲!AD1164</f>
        <v>101.81887878485961</v>
      </c>
      <c r="S1164" s="6">
        <f>[1]节奏总纲!AE1164</f>
        <v>104.12181528230631</v>
      </c>
      <c r="T1164" s="6">
        <f>[1]节奏总纲!AF1164</f>
        <v>107.25326958829548</v>
      </c>
      <c r="U1164" s="6">
        <f>[1]节奏总纲!AG1164</f>
        <v>112.07075532743333</v>
      </c>
      <c r="V1164" s="6">
        <f>[1]节奏总纲!AH1164</f>
        <v>121.21904082666271</v>
      </c>
      <c r="AN1164" s="6">
        <v>1161</v>
      </c>
      <c r="AO1164" s="6">
        <f>[1]节奏总纲!BA1164</f>
        <v>0</v>
      </c>
      <c r="AP1164" s="6">
        <f>[1]节奏总纲!BB1164</f>
        <v>0</v>
      </c>
      <c r="AQ1164" s="6">
        <f>[1]节奏总纲!BC1164</f>
        <v>0</v>
      </c>
      <c r="AR1164" s="6">
        <f>[1]节奏总纲!BD1164</f>
        <v>0</v>
      </c>
      <c r="AS1164" s="6">
        <f>[1]节奏总纲!BE1164</f>
        <v>0</v>
      </c>
    </row>
    <row r="1165" spans="17:45" x14ac:dyDescent="0.2">
      <c r="Q1165" s="6">
        <v>1162</v>
      </c>
      <c r="R1165" s="6">
        <f>[1]节奏总纲!AD1165</f>
        <v>101.83157379773203</v>
      </c>
      <c r="S1165" s="6">
        <f>[1]节奏总纲!AE1165</f>
        <v>104.1337056053118</v>
      </c>
      <c r="T1165" s="6">
        <f>[1]节奏总纲!AF1165</f>
        <v>107.26634756080311</v>
      </c>
      <c r="U1165" s="6">
        <f>[1]节奏总纲!AG1165</f>
        <v>112.08318766612385</v>
      </c>
      <c r="V1165" s="6">
        <f>[1]节奏总纲!AH1165</f>
        <v>121.23143727677261</v>
      </c>
      <c r="AN1165" s="6">
        <v>1162</v>
      </c>
      <c r="AO1165" s="6">
        <f>[1]节奏总纲!BA1165</f>
        <v>0</v>
      </c>
      <c r="AP1165" s="6">
        <f>[1]节奏总纲!BB1165</f>
        <v>0</v>
      </c>
      <c r="AQ1165" s="6">
        <f>[1]节奏总纲!BC1165</f>
        <v>0</v>
      </c>
      <c r="AR1165" s="6">
        <f>[1]节奏总纲!BD1165</f>
        <v>0</v>
      </c>
      <c r="AS1165" s="6">
        <f>[1]节奏总纲!BE1165</f>
        <v>0</v>
      </c>
    </row>
    <row r="1166" spans="17:45" x14ac:dyDescent="0.2">
      <c r="Q1166" s="6">
        <v>1163</v>
      </c>
      <c r="R1166" s="6">
        <f>[1]节奏总纲!AD1166</f>
        <v>101.84426881060448</v>
      </c>
      <c r="S1166" s="6">
        <f>[1]节奏总纲!AE1166</f>
        <v>104.14559592831729</v>
      </c>
      <c r="T1166" s="6">
        <f>[1]节奏总纲!AF1166</f>
        <v>107.27942553331074</v>
      </c>
      <c r="U1166" s="6">
        <f>[1]节奏总纲!AG1166</f>
        <v>112.09562000481435</v>
      </c>
      <c r="V1166" s="6">
        <f>[1]节奏总纲!AH1166</f>
        <v>121.2438337268825</v>
      </c>
      <c r="AN1166" s="6">
        <v>1163</v>
      </c>
      <c r="AO1166" s="6">
        <f>[1]节奏总纲!BA1166</f>
        <v>0</v>
      </c>
      <c r="AP1166" s="6">
        <f>[1]节奏总纲!BB1166</f>
        <v>0</v>
      </c>
      <c r="AQ1166" s="6">
        <f>[1]节奏总纲!BC1166</f>
        <v>0</v>
      </c>
      <c r="AR1166" s="6">
        <f>[1]节奏总纲!BD1166</f>
        <v>0</v>
      </c>
      <c r="AS1166" s="6">
        <f>[1]节奏总纲!BE1166</f>
        <v>0</v>
      </c>
    </row>
    <row r="1167" spans="17:45" x14ac:dyDescent="0.2">
      <c r="Q1167" s="6">
        <v>1164</v>
      </c>
      <c r="R1167" s="6">
        <f>[1]节奏总纲!AD1167</f>
        <v>101.85696382347692</v>
      </c>
      <c r="S1167" s="6">
        <f>[1]节奏总纲!AE1167</f>
        <v>104.15748625132278</v>
      </c>
      <c r="T1167" s="6">
        <f>[1]节奏总纲!AF1167</f>
        <v>107.29250350581837</v>
      </c>
      <c r="U1167" s="6">
        <f>[1]节奏总纲!AG1167</f>
        <v>112.10805234350487</v>
      </c>
      <c r="V1167" s="6">
        <f>[1]节奏总纲!AH1167</f>
        <v>121.2562301769924</v>
      </c>
      <c r="AN1167" s="6">
        <v>1164</v>
      </c>
      <c r="AO1167" s="6">
        <f>[1]节奏总纲!BA1167</f>
        <v>0</v>
      </c>
      <c r="AP1167" s="6">
        <f>[1]节奏总纲!BB1167</f>
        <v>0</v>
      </c>
      <c r="AQ1167" s="6">
        <f>[1]节奏总纲!BC1167</f>
        <v>0</v>
      </c>
      <c r="AR1167" s="6">
        <f>[1]节奏总纲!BD1167</f>
        <v>0</v>
      </c>
      <c r="AS1167" s="6">
        <f>[1]节奏总纲!BE1167</f>
        <v>0</v>
      </c>
    </row>
    <row r="1168" spans="17:45" x14ac:dyDescent="0.2">
      <c r="Q1168" s="6">
        <v>1165</v>
      </c>
      <c r="R1168" s="6">
        <f>[1]节奏总纲!AD1168</f>
        <v>101.86965883634936</v>
      </c>
      <c r="S1168" s="6">
        <f>[1]节奏总纲!AE1168</f>
        <v>104.16937657432827</v>
      </c>
      <c r="T1168" s="6">
        <f>[1]节奏总纲!AF1168</f>
        <v>107.305581478326</v>
      </c>
      <c r="U1168" s="6">
        <f>[1]节奏总纲!AG1168</f>
        <v>112.12048468219537</v>
      </c>
      <c r="V1168" s="6">
        <f>[1]节奏总纲!AH1168</f>
        <v>121.26862662710231</v>
      </c>
      <c r="AN1168" s="6">
        <v>1165</v>
      </c>
      <c r="AO1168" s="6">
        <f>[1]节奏总纲!BA1168</f>
        <v>0</v>
      </c>
      <c r="AP1168" s="6">
        <f>[1]节奏总纲!BB1168</f>
        <v>0</v>
      </c>
      <c r="AQ1168" s="6">
        <f>[1]节奏总纲!BC1168</f>
        <v>0</v>
      </c>
      <c r="AR1168" s="6">
        <f>[1]节奏总纲!BD1168</f>
        <v>0</v>
      </c>
      <c r="AS1168" s="6">
        <f>[1]节奏总纲!BE1168</f>
        <v>0</v>
      </c>
    </row>
    <row r="1169" spans="17:45" x14ac:dyDescent="0.2">
      <c r="Q1169" s="6">
        <v>1166</v>
      </c>
      <c r="R1169" s="6">
        <f>[1]节奏总纲!AD1169</f>
        <v>101.88235384922179</v>
      </c>
      <c r="S1169" s="6">
        <f>[1]节奏总纲!AE1169</f>
        <v>104.18126689733376</v>
      </c>
      <c r="T1169" s="6">
        <f>[1]节奏总纲!AF1169</f>
        <v>107.31865945083365</v>
      </c>
      <c r="U1169" s="6">
        <f>[1]节奏总纲!AG1169</f>
        <v>112.13291702088587</v>
      </c>
      <c r="V1169" s="6">
        <f>[1]节奏总纲!AH1169</f>
        <v>121.28102307721221</v>
      </c>
      <c r="AN1169" s="6">
        <v>1166</v>
      </c>
      <c r="AO1169" s="6">
        <f>[1]节奏总纲!BA1169</f>
        <v>0</v>
      </c>
      <c r="AP1169" s="6">
        <f>[1]节奏总纲!BB1169</f>
        <v>0</v>
      </c>
      <c r="AQ1169" s="6">
        <f>[1]节奏总纲!BC1169</f>
        <v>0</v>
      </c>
      <c r="AR1169" s="6">
        <f>[1]节奏总纲!BD1169</f>
        <v>0</v>
      </c>
      <c r="AS1169" s="6">
        <f>[1]节奏总纲!BE1169</f>
        <v>0</v>
      </c>
    </row>
    <row r="1170" spans="17:45" x14ac:dyDescent="0.2">
      <c r="Q1170" s="6">
        <v>1167</v>
      </c>
      <c r="R1170" s="6">
        <f>[1]节奏总纲!AD1170</f>
        <v>101.89504886209423</v>
      </c>
      <c r="S1170" s="6">
        <f>[1]节奏总纲!AE1170</f>
        <v>104.19315722033924</v>
      </c>
      <c r="T1170" s="6">
        <f>[1]节奏总纲!AF1170</f>
        <v>107.33173742334128</v>
      </c>
      <c r="U1170" s="6">
        <f>[1]节奏总纲!AG1170</f>
        <v>112.14534935957639</v>
      </c>
      <c r="V1170" s="6">
        <f>[1]节奏总纲!AH1170</f>
        <v>121.29341952732211</v>
      </c>
      <c r="AN1170" s="6">
        <v>1167</v>
      </c>
      <c r="AO1170" s="6">
        <f>[1]节奏总纲!BA1170</f>
        <v>0</v>
      </c>
      <c r="AP1170" s="6">
        <f>[1]节奏总纲!BB1170</f>
        <v>0</v>
      </c>
      <c r="AQ1170" s="6">
        <f>[1]节奏总纲!BC1170</f>
        <v>0</v>
      </c>
      <c r="AR1170" s="6">
        <f>[1]节奏总纲!BD1170</f>
        <v>0</v>
      </c>
      <c r="AS1170" s="6">
        <f>[1]节奏总纲!BE1170</f>
        <v>0</v>
      </c>
    </row>
    <row r="1171" spans="17:45" x14ac:dyDescent="0.2">
      <c r="Q1171" s="6">
        <v>1168</v>
      </c>
      <c r="R1171" s="6">
        <f>[1]节奏总纲!AD1171</f>
        <v>101.90774387496667</v>
      </c>
      <c r="S1171" s="6">
        <f>[1]节奏总纲!AE1171</f>
        <v>104.20504754334473</v>
      </c>
      <c r="T1171" s="6">
        <f>[1]节奏总纲!AF1171</f>
        <v>107.34481539584891</v>
      </c>
      <c r="U1171" s="6">
        <f>[1]节奏总纲!AG1171</f>
        <v>112.15778169826689</v>
      </c>
      <c r="V1171" s="6">
        <f>[1]节奏总纲!AH1171</f>
        <v>121.30581597743202</v>
      </c>
      <c r="AN1171" s="6">
        <v>1168</v>
      </c>
      <c r="AO1171" s="6">
        <f>[1]节奏总纲!BA1171</f>
        <v>0</v>
      </c>
      <c r="AP1171" s="6">
        <f>[1]节奏总纲!BB1171</f>
        <v>0</v>
      </c>
      <c r="AQ1171" s="6">
        <f>[1]节奏总纲!BC1171</f>
        <v>0</v>
      </c>
      <c r="AR1171" s="6">
        <f>[1]节奏总纲!BD1171</f>
        <v>0</v>
      </c>
      <c r="AS1171" s="6">
        <f>[1]节奏总纲!BE1171</f>
        <v>0</v>
      </c>
    </row>
    <row r="1172" spans="17:45" x14ac:dyDescent="0.2">
      <c r="Q1172" s="6">
        <v>1169</v>
      </c>
      <c r="R1172" s="6">
        <f>[1]节奏总纲!AD1172</f>
        <v>101.9204388878391</v>
      </c>
      <c r="S1172" s="6">
        <f>[1]节奏总纲!AE1172</f>
        <v>104.21693786635022</v>
      </c>
      <c r="T1172" s="6">
        <f>[1]节奏总纲!AF1172</f>
        <v>107.35789336835654</v>
      </c>
      <c r="U1172" s="6">
        <f>[1]节奏总纲!AG1172</f>
        <v>112.1702140369574</v>
      </c>
      <c r="V1172" s="6">
        <f>[1]节奏总纲!AH1172</f>
        <v>121.31821242754192</v>
      </c>
      <c r="AN1172" s="6">
        <v>1169</v>
      </c>
      <c r="AO1172" s="6">
        <f>[1]节奏总纲!BA1172</f>
        <v>0</v>
      </c>
      <c r="AP1172" s="6">
        <f>[1]节奏总纲!BB1172</f>
        <v>0</v>
      </c>
      <c r="AQ1172" s="6">
        <f>[1]节奏总纲!BC1172</f>
        <v>0</v>
      </c>
      <c r="AR1172" s="6">
        <f>[1]节奏总纲!BD1172</f>
        <v>0</v>
      </c>
      <c r="AS1172" s="6">
        <f>[1]节奏总纲!BE1172</f>
        <v>0</v>
      </c>
    </row>
    <row r="1173" spans="17:45" x14ac:dyDescent="0.2">
      <c r="Q1173" s="6">
        <v>1170</v>
      </c>
      <c r="R1173" s="6">
        <f>[1]节奏总纲!AD1173</f>
        <v>101.93313390071154</v>
      </c>
      <c r="S1173" s="6">
        <f>[1]节奏总纲!AE1173</f>
        <v>104.22882818935571</v>
      </c>
      <c r="T1173" s="6">
        <f>[1]节奏总纲!AF1173</f>
        <v>107.37097134086417</v>
      </c>
      <c r="U1173" s="6">
        <f>[1]节奏总纲!AG1173</f>
        <v>112.18264637564791</v>
      </c>
      <c r="V1173" s="6">
        <f>[1]节奏总纲!AH1173</f>
        <v>121.33060887765183</v>
      </c>
      <c r="AN1173" s="6">
        <v>1170</v>
      </c>
      <c r="AO1173" s="6">
        <f>[1]节奏总纲!BA1173</f>
        <v>0</v>
      </c>
      <c r="AP1173" s="6">
        <f>[1]节奏总纲!BB1173</f>
        <v>0</v>
      </c>
      <c r="AQ1173" s="6">
        <f>[1]节奏总纲!BC1173</f>
        <v>0</v>
      </c>
      <c r="AR1173" s="6">
        <f>[1]节奏总纲!BD1173</f>
        <v>0</v>
      </c>
      <c r="AS1173" s="6">
        <f>[1]节奏总纲!BE1173</f>
        <v>0</v>
      </c>
    </row>
    <row r="1174" spans="17:45" x14ac:dyDescent="0.2">
      <c r="Q1174" s="6">
        <v>1171</v>
      </c>
      <c r="R1174" s="6">
        <f>[1]节奏总纲!AD1174</f>
        <v>101.94582891358398</v>
      </c>
      <c r="S1174" s="6">
        <f>[1]节奏总纲!AE1174</f>
        <v>104.2407185123612</v>
      </c>
      <c r="T1174" s="6">
        <f>[1]节奏总纲!AF1174</f>
        <v>107.3840493133718</v>
      </c>
      <c r="U1174" s="6">
        <f>[1]节奏总纲!AG1174</f>
        <v>112.19507871433842</v>
      </c>
      <c r="V1174" s="6">
        <f>[1]节奏总纲!AH1174</f>
        <v>121.34300532776173</v>
      </c>
      <c r="AN1174" s="6">
        <v>1171</v>
      </c>
      <c r="AO1174" s="6">
        <f>[1]节奏总纲!BA1174</f>
        <v>0</v>
      </c>
      <c r="AP1174" s="6">
        <f>[1]节奏总纲!BB1174</f>
        <v>0</v>
      </c>
      <c r="AQ1174" s="6">
        <f>[1]节奏总纲!BC1174</f>
        <v>0</v>
      </c>
      <c r="AR1174" s="6">
        <f>[1]节奏总纲!BD1174</f>
        <v>0</v>
      </c>
      <c r="AS1174" s="6">
        <f>[1]节奏总纲!BE1174</f>
        <v>0</v>
      </c>
    </row>
    <row r="1175" spans="17:45" x14ac:dyDescent="0.2">
      <c r="Q1175" s="6">
        <v>1172</v>
      </c>
      <c r="R1175" s="6">
        <f>[1]节奏总纲!AD1175</f>
        <v>101.95852392645642</v>
      </c>
      <c r="S1175" s="6">
        <f>[1]节奏总纲!AE1175</f>
        <v>104.25260883536669</v>
      </c>
      <c r="T1175" s="6">
        <f>[1]节奏总纲!AF1175</f>
        <v>107.39712728587944</v>
      </c>
      <c r="U1175" s="6">
        <f>[1]节奏总纲!AG1175</f>
        <v>112.20751105302892</v>
      </c>
      <c r="V1175" s="6">
        <f>[1]节奏总纲!AH1175</f>
        <v>121.35540177787163</v>
      </c>
      <c r="AN1175" s="6">
        <v>1172</v>
      </c>
      <c r="AO1175" s="6">
        <f>[1]节奏总纲!BA1175</f>
        <v>0</v>
      </c>
      <c r="AP1175" s="6">
        <f>[1]节奏总纲!BB1175</f>
        <v>0</v>
      </c>
      <c r="AQ1175" s="6">
        <f>[1]节奏总纲!BC1175</f>
        <v>0</v>
      </c>
      <c r="AR1175" s="6">
        <f>[1]节奏总纲!BD1175</f>
        <v>0</v>
      </c>
      <c r="AS1175" s="6">
        <f>[1]节奏总纲!BE1175</f>
        <v>0</v>
      </c>
    </row>
    <row r="1176" spans="17:45" x14ac:dyDescent="0.2">
      <c r="Q1176" s="6">
        <v>1173</v>
      </c>
      <c r="R1176" s="6">
        <f>[1]节奏总纲!AD1176</f>
        <v>101.97121893932885</v>
      </c>
      <c r="S1176" s="6">
        <f>[1]节奏总纲!AE1176</f>
        <v>104.26449915837217</v>
      </c>
      <c r="T1176" s="6">
        <f>[1]节奏总纲!AF1176</f>
        <v>107.41020525838708</v>
      </c>
      <c r="U1176" s="6">
        <f>[1]节奏总纲!AG1176</f>
        <v>112.21994339171944</v>
      </c>
      <c r="V1176" s="6">
        <f>[1]节奏总纲!AH1176</f>
        <v>121.36779822798154</v>
      </c>
      <c r="AN1176" s="6">
        <v>1173</v>
      </c>
      <c r="AO1176" s="6">
        <f>[1]节奏总纲!BA1176</f>
        <v>0</v>
      </c>
      <c r="AP1176" s="6">
        <f>[1]节奏总纲!BB1176</f>
        <v>0</v>
      </c>
      <c r="AQ1176" s="6">
        <f>[1]节奏总纲!BC1176</f>
        <v>0</v>
      </c>
      <c r="AR1176" s="6">
        <f>[1]节奏总纲!BD1176</f>
        <v>0</v>
      </c>
      <c r="AS1176" s="6">
        <f>[1]节奏总纲!BE1176</f>
        <v>0</v>
      </c>
    </row>
    <row r="1177" spans="17:45" x14ac:dyDescent="0.2">
      <c r="Q1177" s="6">
        <v>1174</v>
      </c>
      <c r="R1177" s="6">
        <f>[1]节奏总纲!AD1177</f>
        <v>101.98391395220129</v>
      </c>
      <c r="S1177" s="6">
        <f>[1]节奏总纲!AE1177</f>
        <v>104.27638948137766</v>
      </c>
      <c r="T1177" s="6">
        <f>[1]节奏总纲!AF1177</f>
        <v>107.42328323089471</v>
      </c>
      <c r="U1177" s="6">
        <f>[1]节奏总纲!AG1177</f>
        <v>112.23237573040994</v>
      </c>
      <c r="V1177" s="6">
        <f>[1]节奏总纲!AH1177</f>
        <v>121.38019467809143</v>
      </c>
      <c r="AN1177" s="6">
        <v>1174</v>
      </c>
      <c r="AO1177" s="6">
        <f>[1]节奏总纲!BA1177</f>
        <v>0</v>
      </c>
      <c r="AP1177" s="6">
        <f>[1]节奏总纲!BB1177</f>
        <v>0</v>
      </c>
      <c r="AQ1177" s="6">
        <f>[1]节奏总纲!BC1177</f>
        <v>0</v>
      </c>
      <c r="AR1177" s="6">
        <f>[1]节奏总纲!BD1177</f>
        <v>0</v>
      </c>
      <c r="AS1177" s="6">
        <f>[1]节奏总纲!BE1177</f>
        <v>0</v>
      </c>
    </row>
    <row r="1178" spans="17:45" x14ac:dyDescent="0.2">
      <c r="Q1178" s="6">
        <v>1175</v>
      </c>
      <c r="R1178" s="6">
        <f>[1]节奏总纲!AD1178</f>
        <v>101.99660896507373</v>
      </c>
      <c r="S1178" s="6">
        <f>[1]节奏总纲!AE1178</f>
        <v>104.28827980438315</v>
      </c>
      <c r="T1178" s="6">
        <f>[1]节奏总纲!AF1178</f>
        <v>107.43636120340234</v>
      </c>
      <c r="U1178" s="6">
        <f>[1]节奏总纲!AG1178</f>
        <v>112.24480806910044</v>
      </c>
      <c r="V1178" s="6">
        <f>[1]节奏总纲!AH1178</f>
        <v>121.39259112820133</v>
      </c>
      <c r="AN1178" s="6">
        <v>1175</v>
      </c>
      <c r="AO1178" s="6">
        <f>[1]节奏总纲!BA1178</f>
        <v>0</v>
      </c>
      <c r="AP1178" s="6">
        <f>[1]节奏总纲!BB1178</f>
        <v>0</v>
      </c>
      <c r="AQ1178" s="6">
        <f>[1]节奏总纲!BC1178</f>
        <v>0</v>
      </c>
      <c r="AR1178" s="6">
        <f>[1]节奏总纲!BD1178</f>
        <v>0</v>
      </c>
      <c r="AS1178" s="6">
        <f>[1]节奏总纲!BE1178</f>
        <v>0</v>
      </c>
    </row>
    <row r="1179" spans="17:45" x14ac:dyDescent="0.2">
      <c r="Q1179" s="6">
        <v>1176</v>
      </c>
      <c r="R1179" s="6">
        <f>[1]节奏总纲!AD1179</f>
        <v>102.0086809183763</v>
      </c>
      <c r="S1179" s="6">
        <f>[1]节奏总纲!AE1179</f>
        <v>104.30017012738864</v>
      </c>
      <c r="T1179" s="6">
        <f>[1]节奏总纲!AF1179</f>
        <v>107.44943917590997</v>
      </c>
      <c r="U1179" s="6">
        <f>[1]节奏总纲!AG1179</f>
        <v>112.25724040779096</v>
      </c>
      <c r="V1179" s="6">
        <f>[1]节奏总纲!AH1179</f>
        <v>121.40498757831124</v>
      </c>
      <c r="AN1179" s="6">
        <v>1176</v>
      </c>
      <c r="AO1179" s="6">
        <f>[1]节奏总纲!BA1179</f>
        <v>0</v>
      </c>
      <c r="AP1179" s="6">
        <f>[1]节奏总纲!BB1179</f>
        <v>0</v>
      </c>
      <c r="AQ1179" s="6">
        <f>[1]节奏总纲!BC1179</f>
        <v>0</v>
      </c>
      <c r="AR1179" s="6">
        <f>[1]节奏总纲!BD1179</f>
        <v>0</v>
      </c>
      <c r="AS1179" s="6">
        <f>[1]节奏总纲!BE1179</f>
        <v>0</v>
      </c>
    </row>
    <row r="1180" spans="17:45" x14ac:dyDescent="0.2">
      <c r="Q1180" s="6">
        <v>1177</v>
      </c>
      <c r="R1180" s="6">
        <f>[1]节奏总纲!AD1180</f>
        <v>102.02052578421427</v>
      </c>
      <c r="S1180" s="6">
        <f>[1]节奏总纲!AE1180</f>
        <v>104.31206045039413</v>
      </c>
      <c r="T1180" s="6">
        <f>[1]节奏总纲!AF1180</f>
        <v>107.4625171484176</v>
      </c>
      <c r="U1180" s="6">
        <f>[1]节奏总纲!AG1180</f>
        <v>112.26967274648146</v>
      </c>
      <c r="V1180" s="6">
        <f>[1]节奏总纲!AH1180</f>
        <v>121.41738402842114</v>
      </c>
      <c r="AN1180" s="6">
        <v>1177</v>
      </c>
      <c r="AO1180" s="6">
        <f>[1]节奏总纲!BA1180</f>
        <v>0</v>
      </c>
      <c r="AP1180" s="6">
        <f>[1]节奏总纲!BB1180</f>
        <v>0</v>
      </c>
      <c r="AQ1180" s="6">
        <f>[1]节奏总纲!BC1180</f>
        <v>0</v>
      </c>
      <c r="AR1180" s="6">
        <f>[1]节奏总纲!BD1180</f>
        <v>0</v>
      </c>
      <c r="AS1180" s="6">
        <f>[1]节奏总纲!BE1180</f>
        <v>0</v>
      </c>
    </row>
    <row r="1181" spans="17:45" x14ac:dyDescent="0.2">
      <c r="Q1181" s="6">
        <v>1178</v>
      </c>
      <c r="R1181" s="6">
        <f>[1]节奏总纲!AD1181</f>
        <v>102.03237065005224</v>
      </c>
      <c r="S1181" s="6">
        <f>[1]节奏总纲!AE1181</f>
        <v>104.32395077339962</v>
      </c>
      <c r="T1181" s="6">
        <f>[1]节奏总纲!AF1181</f>
        <v>107.47559512092523</v>
      </c>
      <c r="U1181" s="6">
        <f>[1]节奏总纲!AG1181</f>
        <v>112.28210508517198</v>
      </c>
      <c r="V1181" s="6">
        <f>[1]节奏总纲!AH1181</f>
        <v>121.42978047853104</v>
      </c>
      <c r="AN1181" s="6">
        <v>1178</v>
      </c>
      <c r="AO1181" s="6">
        <f>[1]节奏总纲!BA1181</f>
        <v>0</v>
      </c>
      <c r="AP1181" s="6">
        <f>[1]节奏总纲!BB1181</f>
        <v>0</v>
      </c>
      <c r="AQ1181" s="6">
        <f>[1]节奏总纲!BC1181</f>
        <v>0</v>
      </c>
      <c r="AR1181" s="6">
        <f>[1]节奏总纲!BD1181</f>
        <v>0</v>
      </c>
      <c r="AS1181" s="6">
        <f>[1]节奏总纲!BE1181</f>
        <v>0</v>
      </c>
    </row>
    <row r="1182" spans="17:45" x14ac:dyDescent="0.2">
      <c r="Q1182" s="6">
        <v>1179</v>
      </c>
      <c r="R1182" s="6">
        <f>[1]节奏总纲!AD1182</f>
        <v>102.04421551589022</v>
      </c>
      <c r="S1182" s="6">
        <f>[1]节奏总纲!AE1182</f>
        <v>104.3358410964051</v>
      </c>
      <c r="T1182" s="6">
        <f>[1]节奏总纲!AF1182</f>
        <v>107.48867309343287</v>
      </c>
      <c r="U1182" s="6">
        <f>[1]节奏总纲!AG1182</f>
        <v>112.29453742386248</v>
      </c>
      <c r="V1182" s="6">
        <f>[1]节奏总纲!AH1182</f>
        <v>121.44217692864095</v>
      </c>
      <c r="AN1182" s="6">
        <v>1179</v>
      </c>
      <c r="AO1182" s="6">
        <f>[1]节奏总纲!BA1182</f>
        <v>0</v>
      </c>
      <c r="AP1182" s="6">
        <f>[1]节奏总纲!BB1182</f>
        <v>0</v>
      </c>
      <c r="AQ1182" s="6">
        <f>[1]节奏总纲!BC1182</f>
        <v>0</v>
      </c>
      <c r="AR1182" s="6">
        <f>[1]节奏总纲!BD1182</f>
        <v>0</v>
      </c>
      <c r="AS1182" s="6">
        <f>[1]节奏总纲!BE1182</f>
        <v>0</v>
      </c>
    </row>
    <row r="1183" spans="17:45" x14ac:dyDescent="0.2">
      <c r="Q1183" s="6">
        <v>1180</v>
      </c>
      <c r="R1183" s="6">
        <f>[1]节奏总纲!AD1183</f>
        <v>102.05606038172817</v>
      </c>
      <c r="S1183" s="6">
        <f>[1]节奏总纲!AE1183</f>
        <v>104.34773141941059</v>
      </c>
      <c r="T1183" s="6">
        <f>[1]节奏总纲!AF1183</f>
        <v>107.50175106594051</v>
      </c>
      <c r="U1183" s="6">
        <f>[1]节奏总纲!AG1183</f>
        <v>112.306969762553</v>
      </c>
      <c r="V1183" s="6">
        <f>[1]节奏总纲!AH1183</f>
        <v>121.45457337875085</v>
      </c>
      <c r="AN1183" s="6">
        <v>1180</v>
      </c>
      <c r="AO1183" s="6">
        <f>[1]节奏总纲!BA1183</f>
        <v>0</v>
      </c>
      <c r="AP1183" s="6">
        <f>[1]节奏总纲!BB1183</f>
        <v>0</v>
      </c>
      <c r="AQ1183" s="6">
        <f>[1]节奏总纲!BC1183</f>
        <v>0</v>
      </c>
      <c r="AR1183" s="6">
        <f>[1]节奏总纲!BD1183</f>
        <v>0</v>
      </c>
      <c r="AS1183" s="6">
        <f>[1]节奏总纲!BE1183</f>
        <v>0</v>
      </c>
    </row>
    <row r="1184" spans="17:45" x14ac:dyDescent="0.2">
      <c r="Q1184" s="6">
        <v>1181</v>
      </c>
      <c r="R1184" s="6">
        <f>[1]节奏总纲!AD1184</f>
        <v>102.06790524756615</v>
      </c>
      <c r="S1184" s="6">
        <f>[1]节奏总纲!AE1184</f>
        <v>104.35962174241608</v>
      </c>
      <c r="T1184" s="6">
        <f>[1]节奏总纲!AF1184</f>
        <v>107.51482903844814</v>
      </c>
      <c r="U1184" s="6">
        <f>[1]节奏总纲!AG1184</f>
        <v>112.3194021012435</v>
      </c>
      <c r="V1184" s="6">
        <f>[1]节奏总纲!AH1184</f>
        <v>121.46696982886075</v>
      </c>
      <c r="AN1184" s="6">
        <v>1181</v>
      </c>
      <c r="AO1184" s="6">
        <f>[1]节奏总纲!BA1184</f>
        <v>0</v>
      </c>
      <c r="AP1184" s="6">
        <f>[1]节奏总纲!BB1184</f>
        <v>0</v>
      </c>
      <c r="AQ1184" s="6">
        <f>[1]节奏总纲!BC1184</f>
        <v>0</v>
      </c>
      <c r="AR1184" s="6">
        <f>[1]节奏总纲!BD1184</f>
        <v>0</v>
      </c>
      <c r="AS1184" s="6">
        <f>[1]节奏总纲!BE1184</f>
        <v>0</v>
      </c>
    </row>
    <row r="1185" spans="17:45" x14ac:dyDescent="0.2">
      <c r="Q1185" s="6">
        <v>1182</v>
      </c>
      <c r="R1185" s="6">
        <f>[1]节奏总纲!AD1185</f>
        <v>102.07975011340412</v>
      </c>
      <c r="S1185" s="6">
        <f>[1]节奏总纲!AE1185</f>
        <v>104.37151206542157</v>
      </c>
      <c r="T1185" s="6">
        <f>[1]节奏总纲!AF1185</f>
        <v>107.52790701095577</v>
      </c>
      <c r="U1185" s="6">
        <f>[1]节奏总纲!AG1185</f>
        <v>112.331834439934</v>
      </c>
      <c r="V1185" s="6">
        <f>[1]节奏总纲!AH1185</f>
        <v>121.47936627897066</v>
      </c>
      <c r="AN1185" s="6">
        <v>1182</v>
      </c>
      <c r="AO1185" s="6">
        <f>[1]节奏总纲!BA1185</f>
        <v>0</v>
      </c>
      <c r="AP1185" s="6">
        <f>[1]节奏总纲!BB1185</f>
        <v>0</v>
      </c>
      <c r="AQ1185" s="6">
        <f>[1]节奏总纲!BC1185</f>
        <v>0</v>
      </c>
      <c r="AR1185" s="6">
        <f>[1]节奏总纲!BD1185</f>
        <v>0</v>
      </c>
      <c r="AS1185" s="6">
        <f>[1]节奏总纲!BE1185</f>
        <v>0</v>
      </c>
    </row>
    <row r="1186" spans="17:45" x14ac:dyDescent="0.2">
      <c r="Q1186" s="6">
        <v>1183</v>
      </c>
      <c r="R1186" s="6">
        <f>[1]节奏总纲!AD1186</f>
        <v>102.09159497924209</v>
      </c>
      <c r="S1186" s="6">
        <f>[1]节奏总纲!AE1186</f>
        <v>104.38340238842706</v>
      </c>
      <c r="T1186" s="6">
        <f>[1]节奏总纲!AF1186</f>
        <v>107.5409849834634</v>
      </c>
      <c r="U1186" s="6">
        <f>[1]节奏总纲!AG1186</f>
        <v>112.34426677862452</v>
      </c>
      <c r="V1186" s="6">
        <f>[1]节奏总纲!AH1186</f>
        <v>121.49176272908056</v>
      </c>
      <c r="AN1186" s="6">
        <v>1183</v>
      </c>
      <c r="AO1186" s="6">
        <f>[1]节奏总纲!BA1186</f>
        <v>0</v>
      </c>
      <c r="AP1186" s="6">
        <f>[1]节奏总纲!BB1186</f>
        <v>0</v>
      </c>
      <c r="AQ1186" s="6">
        <f>[1]节奏总纲!BC1186</f>
        <v>0</v>
      </c>
      <c r="AR1186" s="6">
        <f>[1]节奏总纲!BD1186</f>
        <v>0</v>
      </c>
      <c r="AS1186" s="6">
        <f>[1]节奏总纲!BE1186</f>
        <v>0</v>
      </c>
    </row>
    <row r="1187" spans="17:45" x14ac:dyDescent="0.2">
      <c r="Q1187" s="6">
        <v>1184</v>
      </c>
      <c r="R1187" s="6">
        <f>[1]节奏总纲!AD1187</f>
        <v>102.10343984508005</v>
      </c>
      <c r="S1187" s="6">
        <f>[1]节奏总纲!AE1187</f>
        <v>104.39529271143255</v>
      </c>
      <c r="T1187" s="6">
        <f>[1]节奏总纲!AF1187</f>
        <v>107.55406295597103</v>
      </c>
      <c r="U1187" s="6">
        <f>[1]节奏总纲!AG1187</f>
        <v>112.35669911731502</v>
      </c>
      <c r="V1187" s="6">
        <f>[1]节奏总纲!AH1187</f>
        <v>121.50415917919047</v>
      </c>
      <c r="AN1187" s="6">
        <v>1184</v>
      </c>
      <c r="AO1187" s="6">
        <f>[1]节奏总纲!BA1187</f>
        <v>0</v>
      </c>
      <c r="AP1187" s="6">
        <f>[1]节奏总纲!BB1187</f>
        <v>0</v>
      </c>
      <c r="AQ1187" s="6">
        <f>[1]节奏总纲!BC1187</f>
        <v>0</v>
      </c>
      <c r="AR1187" s="6">
        <f>[1]节奏总纲!BD1187</f>
        <v>0</v>
      </c>
      <c r="AS1187" s="6">
        <f>[1]节奏总纲!BE1187</f>
        <v>0</v>
      </c>
    </row>
    <row r="1188" spans="17:45" x14ac:dyDescent="0.2">
      <c r="Q1188" s="6">
        <v>1185</v>
      </c>
      <c r="R1188" s="6">
        <f>[1]节奏总纲!AD1188</f>
        <v>102.11528471091802</v>
      </c>
      <c r="S1188" s="6">
        <f>[1]节奏总纲!AE1188</f>
        <v>104.40718303443803</v>
      </c>
      <c r="T1188" s="6">
        <f>[1]节奏总纲!AF1188</f>
        <v>107.56714092847866</v>
      </c>
      <c r="U1188" s="6">
        <f>[1]节奏总纲!AG1188</f>
        <v>112.36913145600553</v>
      </c>
      <c r="V1188" s="6">
        <f>[1]节奏总纲!AH1188</f>
        <v>121.51655562930037</v>
      </c>
      <c r="AN1188" s="6">
        <v>1185</v>
      </c>
      <c r="AO1188" s="6">
        <f>[1]节奏总纲!BA1188</f>
        <v>0</v>
      </c>
      <c r="AP1188" s="6">
        <f>[1]节奏总纲!BB1188</f>
        <v>0</v>
      </c>
      <c r="AQ1188" s="6">
        <f>[1]节奏总纲!BC1188</f>
        <v>0</v>
      </c>
      <c r="AR1188" s="6">
        <f>[1]节奏总纲!BD1188</f>
        <v>0</v>
      </c>
      <c r="AS1188" s="6">
        <f>[1]节奏总纲!BE1188</f>
        <v>0</v>
      </c>
    </row>
    <row r="1189" spans="17:45" x14ac:dyDescent="0.2">
      <c r="Q1189" s="6">
        <v>1186</v>
      </c>
      <c r="R1189" s="6">
        <f>[1]节奏总纲!AD1189</f>
        <v>102.12712957675599</v>
      </c>
      <c r="S1189" s="6">
        <f>[1]节奏总纲!AE1189</f>
        <v>104.41907335744352</v>
      </c>
      <c r="T1189" s="6">
        <f>[1]节奏总纲!AF1189</f>
        <v>107.5802189009863</v>
      </c>
      <c r="U1189" s="6">
        <f>[1]节奏总纲!AG1189</f>
        <v>112.38156379469604</v>
      </c>
      <c r="V1189" s="6">
        <f>[1]节奏总纲!AH1189</f>
        <v>121.52895207941026</v>
      </c>
      <c r="AN1189" s="6">
        <v>1186</v>
      </c>
      <c r="AO1189" s="6">
        <f>[1]节奏总纲!BA1189</f>
        <v>0</v>
      </c>
      <c r="AP1189" s="6">
        <f>[1]节奏总纲!BB1189</f>
        <v>0</v>
      </c>
      <c r="AQ1189" s="6">
        <f>[1]节奏总纲!BC1189</f>
        <v>0</v>
      </c>
      <c r="AR1189" s="6">
        <f>[1]节奏总纲!BD1189</f>
        <v>0</v>
      </c>
      <c r="AS1189" s="6">
        <f>[1]节奏总纲!BE1189</f>
        <v>0</v>
      </c>
    </row>
    <row r="1190" spans="17:45" x14ac:dyDescent="0.2">
      <c r="Q1190" s="6">
        <v>1187</v>
      </c>
      <c r="R1190" s="6">
        <f>[1]节奏总纲!AD1190</f>
        <v>102.13897444259396</v>
      </c>
      <c r="S1190" s="6">
        <f>[1]节奏总纲!AE1190</f>
        <v>104.43096368044901</v>
      </c>
      <c r="T1190" s="6">
        <f>[1]节奏总纲!AF1190</f>
        <v>107.59329687349394</v>
      </c>
      <c r="U1190" s="6">
        <f>[1]节奏总纲!AG1190</f>
        <v>112.39399613338655</v>
      </c>
      <c r="V1190" s="6">
        <f>[1]节奏总纲!AH1190</f>
        <v>121.54134852952016</v>
      </c>
      <c r="AN1190" s="6">
        <v>1187</v>
      </c>
      <c r="AO1190" s="6">
        <f>[1]节奏总纲!BA1190</f>
        <v>0</v>
      </c>
      <c r="AP1190" s="6">
        <f>[1]节奏总纲!BB1190</f>
        <v>0</v>
      </c>
      <c r="AQ1190" s="6">
        <f>[1]节奏总纲!BC1190</f>
        <v>0</v>
      </c>
      <c r="AR1190" s="6">
        <f>[1]节奏总纲!BD1190</f>
        <v>0</v>
      </c>
      <c r="AS1190" s="6">
        <f>[1]节奏总纲!BE1190</f>
        <v>0</v>
      </c>
    </row>
    <row r="1191" spans="17:45" x14ac:dyDescent="0.2">
      <c r="Q1191" s="6">
        <v>1188</v>
      </c>
      <c r="R1191" s="6">
        <f>[1]节奏总纲!AD1191</f>
        <v>102.15081930843193</v>
      </c>
      <c r="S1191" s="6">
        <f>[1]节奏总纲!AE1191</f>
        <v>104.4428540034545</v>
      </c>
      <c r="T1191" s="6">
        <f>[1]节奏总纲!AF1191</f>
        <v>107.60637484600157</v>
      </c>
      <c r="U1191" s="6">
        <f>[1]节奏总纲!AG1191</f>
        <v>112.40642847207705</v>
      </c>
      <c r="V1191" s="6">
        <f>[1]节奏总纲!AH1191</f>
        <v>121.55374497963007</v>
      </c>
      <c r="AN1191" s="6">
        <v>1188</v>
      </c>
      <c r="AO1191" s="6">
        <f>[1]节奏总纲!BA1191</f>
        <v>0</v>
      </c>
      <c r="AP1191" s="6">
        <f>[1]节奏总纲!BB1191</f>
        <v>0</v>
      </c>
      <c r="AQ1191" s="6">
        <f>[1]节奏总纲!BC1191</f>
        <v>0</v>
      </c>
      <c r="AR1191" s="6">
        <f>[1]节奏总纲!BD1191</f>
        <v>0</v>
      </c>
      <c r="AS1191" s="6">
        <f>[1]节奏总纲!BE1191</f>
        <v>0</v>
      </c>
    </row>
    <row r="1192" spans="17:45" x14ac:dyDescent="0.2">
      <c r="Q1192" s="6">
        <v>1189</v>
      </c>
      <c r="R1192" s="6">
        <f>[1]节奏总纲!AD1192</f>
        <v>102.16266417426989</v>
      </c>
      <c r="S1192" s="6">
        <f>[1]节奏总纲!AE1192</f>
        <v>104.45474432645999</v>
      </c>
      <c r="T1192" s="6">
        <f>[1]节奏总纲!AF1192</f>
        <v>107.6194528185092</v>
      </c>
      <c r="U1192" s="6">
        <f>[1]节奏总纲!AG1192</f>
        <v>112.41886081076757</v>
      </c>
      <c r="V1192" s="6">
        <f>[1]节奏总纲!AH1192</f>
        <v>121.56614142973997</v>
      </c>
      <c r="AN1192" s="6">
        <v>1189</v>
      </c>
      <c r="AO1192" s="6">
        <f>[1]节奏总纲!BA1192</f>
        <v>0</v>
      </c>
      <c r="AP1192" s="6">
        <f>[1]节奏总纲!BB1192</f>
        <v>0</v>
      </c>
      <c r="AQ1192" s="6">
        <f>[1]节奏总纲!BC1192</f>
        <v>0</v>
      </c>
      <c r="AR1192" s="6">
        <f>[1]节奏总纲!BD1192</f>
        <v>0</v>
      </c>
      <c r="AS1192" s="6">
        <f>[1]节奏总纲!BE1192</f>
        <v>0</v>
      </c>
    </row>
    <row r="1193" spans="17:45" x14ac:dyDescent="0.2">
      <c r="Q1193" s="6">
        <v>1190</v>
      </c>
      <c r="R1193" s="6">
        <f>[1]节奏总纲!AD1193</f>
        <v>102.17450904010786</v>
      </c>
      <c r="S1193" s="6">
        <f>[1]节奏总纲!AE1193</f>
        <v>104.46663464946548</v>
      </c>
      <c r="T1193" s="6">
        <f>[1]节奏总纲!AF1193</f>
        <v>107.63253079101683</v>
      </c>
      <c r="U1193" s="6">
        <f>[1]节奏总纲!AG1193</f>
        <v>112.43129314945807</v>
      </c>
      <c r="V1193" s="6">
        <f>[1]节奏总纲!AH1193</f>
        <v>121.57853787984988</v>
      </c>
      <c r="AN1193" s="6">
        <v>1190</v>
      </c>
      <c r="AO1193" s="6">
        <f>[1]节奏总纲!BA1193</f>
        <v>0</v>
      </c>
      <c r="AP1193" s="6">
        <f>[1]节奏总纲!BB1193</f>
        <v>0</v>
      </c>
      <c r="AQ1193" s="6">
        <f>[1]节奏总纲!BC1193</f>
        <v>0</v>
      </c>
      <c r="AR1193" s="6">
        <f>[1]节奏总纲!BD1193</f>
        <v>0</v>
      </c>
      <c r="AS1193" s="6">
        <f>[1]节奏总纲!BE1193</f>
        <v>0</v>
      </c>
    </row>
    <row r="1194" spans="17:45" x14ac:dyDescent="0.2">
      <c r="Q1194" s="6">
        <v>1191</v>
      </c>
      <c r="R1194" s="6">
        <f>[1]节奏总纲!AD1194</f>
        <v>102.18635390594584</v>
      </c>
      <c r="S1194" s="6">
        <f>[1]节奏总纲!AE1194</f>
        <v>104.47852497247096</v>
      </c>
      <c r="T1194" s="6">
        <f>[1]节奏总纲!AF1194</f>
        <v>107.64560876352446</v>
      </c>
      <c r="U1194" s="6">
        <f>[1]节奏总纲!AG1194</f>
        <v>112.44372548814857</v>
      </c>
      <c r="V1194" s="6">
        <f>[1]节奏总纲!AH1194</f>
        <v>121.59093432995978</v>
      </c>
      <c r="AN1194" s="6">
        <v>1191</v>
      </c>
      <c r="AO1194" s="6">
        <f>[1]节奏总纲!BA1194</f>
        <v>0</v>
      </c>
      <c r="AP1194" s="6">
        <f>[1]节奏总纲!BB1194</f>
        <v>0</v>
      </c>
      <c r="AQ1194" s="6">
        <f>[1]节奏总纲!BC1194</f>
        <v>0</v>
      </c>
      <c r="AR1194" s="6">
        <f>[1]节奏总纲!BD1194</f>
        <v>0</v>
      </c>
      <c r="AS1194" s="6">
        <f>[1]节奏总纲!BE1194</f>
        <v>0</v>
      </c>
    </row>
    <row r="1195" spans="17:45" x14ac:dyDescent="0.2">
      <c r="Q1195" s="6">
        <v>1192</v>
      </c>
      <c r="R1195" s="6">
        <f>[1]节奏总纲!AD1195</f>
        <v>102.19819877178381</v>
      </c>
      <c r="S1195" s="6">
        <f>[1]节奏总纲!AE1195</f>
        <v>104.49041529547645</v>
      </c>
      <c r="T1195" s="6">
        <f>[1]节奏总纲!AF1195</f>
        <v>107.6586867360321</v>
      </c>
      <c r="U1195" s="6">
        <f>[1]节奏总纲!AG1195</f>
        <v>112.45615782683909</v>
      </c>
      <c r="V1195" s="6">
        <f>[1]节奏总纲!AH1195</f>
        <v>121.60333078006968</v>
      </c>
      <c r="AN1195" s="6">
        <v>1192</v>
      </c>
      <c r="AO1195" s="6">
        <f>[1]节奏总纲!BA1195</f>
        <v>0</v>
      </c>
      <c r="AP1195" s="6">
        <f>[1]节奏总纲!BB1195</f>
        <v>0</v>
      </c>
      <c r="AQ1195" s="6">
        <f>[1]节奏总纲!BC1195</f>
        <v>0</v>
      </c>
      <c r="AR1195" s="6">
        <f>[1]节奏总纲!BD1195</f>
        <v>0</v>
      </c>
      <c r="AS1195" s="6">
        <f>[1]节奏总纲!BE1195</f>
        <v>0</v>
      </c>
    </row>
    <row r="1196" spans="17:45" x14ac:dyDescent="0.2">
      <c r="Q1196" s="6">
        <v>1193</v>
      </c>
      <c r="R1196" s="6">
        <f>[1]节奏总纲!AD1196</f>
        <v>102.21004363762177</v>
      </c>
      <c r="S1196" s="6">
        <f>[1]节奏总纲!AE1196</f>
        <v>104.50230561848194</v>
      </c>
      <c r="T1196" s="6">
        <f>[1]节奏总纲!AF1196</f>
        <v>107.67176470853974</v>
      </c>
      <c r="U1196" s="6">
        <f>[1]节奏总纲!AG1196</f>
        <v>112.46859016552959</v>
      </c>
      <c r="V1196" s="6">
        <f>[1]节奏总纲!AH1196</f>
        <v>121.61572723017959</v>
      </c>
      <c r="AN1196" s="6">
        <v>1193</v>
      </c>
      <c r="AO1196" s="6">
        <f>[1]节奏总纲!BA1196</f>
        <v>0</v>
      </c>
      <c r="AP1196" s="6">
        <f>[1]节奏总纲!BB1196</f>
        <v>0</v>
      </c>
      <c r="AQ1196" s="6">
        <f>[1]节奏总纲!BC1196</f>
        <v>0</v>
      </c>
      <c r="AR1196" s="6">
        <f>[1]节奏总纲!BD1196</f>
        <v>0</v>
      </c>
      <c r="AS1196" s="6">
        <f>[1]节奏总纲!BE1196</f>
        <v>0</v>
      </c>
    </row>
    <row r="1197" spans="17:45" x14ac:dyDescent="0.2">
      <c r="Q1197" s="6">
        <v>1194</v>
      </c>
      <c r="R1197" s="6">
        <f>[1]节奏总纲!AD1197</f>
        <v>102.22188850345974</v>
      </c>
      <c r="S1197" s="6">
        <f>[1]节奏总纲!AE1197</f>
        <v>104.51419594148743</v>
      </c>
      <c r="T1197" s="6">
        <f>[1]节奏总纲!AF1197</f>
        <v>107.68484268104737</v>
      </c>
      <c r="U1197" s="6">
        <f>[1]节奏总纲!AG1197</f>
        <v>112.48102250422011</v>
      </c>
      <c r="V1197" s="6">
        <f>[1]节奏总纲!AH1197</f>
        <v>121.62812368028949</v>
      </c>
      <c r="AN1197" s="6">
        <v>1194</v>
      </c>
      <c r="AO1197" s="6">
        <f>[1]节奏总纲!BA1197</f>
        <v>0</v>
      </c>
      <c r="AP1197" s="6">
        <f>[1]节奏总纲!BB1197</f>
        <v>0</v>
      </c>
      <c r="AQ1197" s="6">
        <f>[1]节奏总纲!BC1197</f>
        <v>0</v>
      </c>
      <c r="AR1197" s="6">
        <f>[1]节奏总纲!BD1197</f>
        <v>0</v>
      </c>
      <c r="AS1197" s="6">
        <f>[1]节奏总纲!BE1197</f>
        <v>0</v>
      </c>
    </row>
    <row r="1198" spans="17:45" x14ac:dyDescent="0.2">
      <c r="Q1198" s="6">
        <v>1195</v>
      </c>
      <c r="R1198" s="6">
        <f>[1]节奏总纲!AD1198</f>
        <v>102.23373336929771</v>
      </c>
      <c r="S1198" s="6">
        <f>[1]节奏总纲!AE1198</f>
        <v>104.52608626449292</v>
      </c>
      <c r="T1198" s="6">
        <f>[1]节奏总纲!AF1198</f>
        <v>107.697920653555</v>
      </c>
      <c r="U1198" s="6">
        <f>[1]节奏总纲!AG1198</f>
        <v>112.49345484291061</v>
      </c>
      <c r="V1198" s="6">
        <f>[1]节奏总纲!AH1198</f>
        <v>121.64052013039939</v>
      </c>
      <c r="AN1198" s="6">
        <v>1195</v>
      </c>
      <c r="AO1198" s="6">
        <f>[1]节奏总纲!BA1198</f>
        <v>0</v>
      </c>
      <c r="AP1198" s="6">
        <f>[1]节奏总纲!BB1198</f>
        <v>0</v>
      </c>
      <c r="AQ1198" s="6">
        <f>[1]节奏总纲!BC1198</f>
        <v>0</v>
      </c>
      <c r="AR1198" s="6">
        <f>[1]节奏总纲!BD1198</f>
        <v>0</v>
      </c>
      <c r="AS1198" s="6">
        <f>[1]节奏总纲!BE1198</f>
        <v>0</v>
      </c>
    </row>
    <row r="1199" spans="17:45" x14ac:dyDescent="0.2">
      <c r="Q1199" s="6">
        <v>1196</v>
      </c>
      <c r="R1199" s="6">
        <f>[1]节奏总纲!AD1199</f>
        <v>102.24557823513568</v>
      </c>
      <c r="S1199" s="6">
        <f>[1]节奏总纲!AE1199</f>
        <v>104.53797658749841</v>
      </c>
      <c r="T1199" s="6">
        <f>[1]节奏总纲!AF1199</f>
        <v>107.71099862606263</v>
      </c>
      <c r="U1199" s="6">
        <f>[1]节奏总纲!AG1199</f>
        <v>112.50588718160112</v>
      </c>
      <c r="V1199" s="6">
        <f>[1]节奏总纲!AH1199</f>
        <v>121.6529165805093</v>
      </c>
      <c r="AN1199" s="6">
        <v>1196</v>
      </c>
      <c r="AO1199" s="6">
        <f>[1]节奏总纲!BA1199</f>
        <v>0</v>
      </c>
      <c r="AP1199" s="6">
        <f>[1]节奏总纲!BB1199</f>
        <v>0</v>
      </c>
      <c r="AQ1199" s="6">
        <f>[1]节奏总纲!BC1199</f>
        <v>0</v>
      </c>
      <c r="AR1199" s="6">
        <f>[1]节奏总纲!BD1199</f>
        <v>0</v>
      </c>
      <c r="AS1199" s="6">
        <f>[1]节奏总纲!BE1199</f>
        <v>0</v>
      </c>
    </row>
    <row r="1200" spans="17:45" x14ac:dyDescent="0.2">
      <c r="Q1200" s="6">
        <v>1197</v>
      </c>
      <c r="R1200" s="6">
        <f>[1]节奏总纲!AD1200</f>
        <v>102.25742310097364</v>
      </c>
      <c r="S1200" s="6">
        <f>[1]节奏总纲!AE1200</f>
        <v>104.54986691050389</v>
      </c>
      <c r="T1200" s="6">
        <f>[1]节奏总纲!AF1200</f>
        <v>107.72407659857026</v>
      </c>
      <c r="U1200" s="6">
        <f>[1]节奏总纲!AG1200</f>
        <v>112.51831952029163</v>
      </c>
      <c r="V1200" s="6">
        <f>[1]节奏总纲!AH1200</f>
        <v>121.66531303061919</v>
      </c>
      <c r="AN1200" s="6">
        <v>1197</v>
      </c>
      <c r="AO1200" s="6">
        <f>[1]节奏总纲!BA1200</f>
        <v>0</v>
      </c>
      <c r="AP1200" s="6">
        <f>[1]节奏总纲!BB1200</f>
        <v>0</v>
      </c>
      <c r="AQ1200" s="6">
        <f>[1]节奏总纲!BC1200</f>
        <v>0</v>
      </c>
      <c r="AR1200" s="6">
        <f>[1]节奏总纲!BD1200</f>
        <v>0</v>
      </c>
      <c r="AS1200" s="6">
        <f>[1]节奏总纲!BE1200</f>
        <v>0</v>
      </c>
    </row>
    <row r="1201" spans="17:45" x14ac:dyDescent="0.2">
      <c r="Q1201" s="6">
        <v>1198</v>
      </c>
      <c r="R1201" s="6">
        <f>[1]节奏总纲!AD1201</f>
        <v>102.26926796681161</v>
      </c>
      <c r="S1201" s="6">
        <f>[1]节奏总纲!AE1201</f>
        <v>104.56175723350938</v>
      </c>
      <c r="T1201" s="6">
        <f>[1]节奏总纲!AF1201</f>
        <v>107.73715457107789</v>
      </c>
      <c r="U1201" s="6">
        <f>[1]节奏总纲!AG1201</f>
        <v>112.53075185898214</v>
      </c>
      <c r="V1201" s="6">
        <f>[1]节奏总纲!AH1201</f>
        <v>121.67770948072909</v>
      </c>
      <c r="AN1201" s="6">
        <v>1198</v>
      </c>
      <c r="AO1201" s="6">
        <f>[1]节奏总纲!BA1201</f>
        <v>0</v>
      </c>
      <c r="AP1201" s="6">
        <f>[1]节奏总纲!BB1201</f>
        <v>0</v>
      </c>
      <c r="AQ1201" s="6">
        <f>[1]节奏总纲!BC1201</f>
        <v>0</v>
      </c>
      <c r="AR1201" s="6">
        <f>[1]节奏总纲!BD1201</f>
        <v>0</v>
      </c>
      <c r="AS1201" s="6">
        <f>[1]节奏总纲!BE1201</f>
        <v>0</v>
      </c>
    </row>
    <row r="1202" spans="17:45" x14ac:dyDescent="0.2">
      <c r="Q1202" s="6">
        <v>1199</v>
      </c>
      <c r="R1202" s="6">
        <f>[1]节奏总纲!AD1202</f>
        <v>102.28111283264958</v>
      </c>
      <c r="S1202" s="6">
        <f>[1]节奏总纲!AE1202</f>
        <v>104.57364755651487</v>
      </c>
      <c r="T1202" s="6">
        <f>[1]节奏总纲!AF1202</f>
        <v>107.75023254358553</v>
      </c>
      <c r="U1202" s="6">
        <f>[1]节奏总纲!AG1202</f>
        <v>112.54318419767264</v>
      </c>
      <c r="V1202" s="6">
        <f>[1]节奏总纲!AH1202</f>
        <v>121.690105930839</v>
      </c>
      <c r="AN1202" s="6">
        <v>1199</v>
      </c>
      <c r="AO1202" s="6">
        <f>[1]节奏总纲!BA1202</f>
        <v>0</v>
      </c>
      <c r="AP1202" s="6">
        <f>[1]节奏总纲!BB1202</f>
        <v>0</v>
      </c>
      <c r="AQ1202" s="6">
        <f>[1]节奏总纲!BC1202</f>
        <v>0</v>
      </c>
      <c r="AR1202" s="6">
        <f>[1]节奏总纲!BD1202</f>
        <v>0</v>
      </c>
      <c r="AS1202" s="6">
        <f>[1]节奏总纲!BE1202</f>
        <v>0</v>
      </c>
    </row>
    <row r="1203" spans="17:45" x14ac:dyDescent="0.2">
      <c r="Q1203" s="6">
        <v>1200</v>
      </c>
      <c r="R1203" s="6">
        <f>[1]节奏总纲!AD1203</f>
        <v>102.29295769848756</v>
      </c>
      <c r="S1203" s="6">
        <f>[1]节奏总纲!AE1203</f>
        <v>104.58553787952036</v>
      </c>
      <c r="T1203" s="6">
        <f>[1]节奏总纲!AF1203</f>
        <v>107.76331051609317</v>
      </c>
      <c r="U1203" s="6">
        <f>[1]节奏总纲!AG1203</f>
        <v>112.55561653636315</v>
      </c>
      <c r="V1203" s="6">
        <f>[1]节奏总纲!AH1203</f>
        <v>121.7025023809489</v>
      </c>
      <c r="AN1203" s="6">
        <v>1200</v>
      </c>
      <c r="AO1203" s="6">
        <f>[1]节奏总纲!BA1203</f>
        <v>0</v>
      </c>
      <c r="AP1203" s="6">
        <f>[1]节奏总纲!BB1203</f>
        <v>0</v>
      </c>
      <c r="AQ1203" s="6">
        <f>[1]节奏总纲!BC1203</f>
        <v>0</v>
      </c>
      <c r="AR1203" s="6">
        <f>[1]节奏总纲!BD1203</f>
        <v>0</v>
      </c>
      <c r="AS1203" s="6">
        <f>[1]节奏总纲!BE1203</f>
        <v>0</v>
      </c>
    </row>
    <row r="1204" spans="17:45" x14ac:dyDescent="0.2">
      <c r="Q1204" s="6">
        <v>1201</v>
      </c>
      <c r="R1204" s="6">
        <f>[1]节奏总纲!AD1204</f>
        <v>102.30480256432553</v>
      </c>
      <c r="S1204" s="6">
        <f>[1]节奏总纲!AE1204</f>
        <v>104.59742820252585</v>
      </c>
      <c r="T1204" s="6">
        <f>[1]节奏总纲!AF1204</f>
        <v>107.7763884886008</v>
      </c>
      <c r="U1204" s="6">
        <f>[1]节奏总纲!AG1204</f>
        <v>112.56804887505366</v>
      </c>
      <c r="V1204" s="6">
        <f>[1]节奏总纲!AH1204</f>
        <v>121.7148988310588</v>
      </c>
      <c r="AN1204" s="6">
        <v>1201</v>
      </c>
      <c r="AO1204" s="6">
        <f>[1]节奏总纲!BA1204</f>
        <v>0</v>
      </c>
      <c r="AP1204" s="6">
        <f>[1]节奏总纲!BB1204</f>
        <v>0</v>
      </c>
      <c r="AQ1204" s="6">
        <f>[1]节奏总纲!BC1204</f>
        <v>0</v>
      </c>
      <c r="AR1204" s="6">
        <f>[1]节奏总纲!BD1204</f>
        <v>0</v>
      </c>
      <c r="AS1204" s="6">
        <f>[1]节奏总纲!BE1204</f>
        <v>0</v>
      </c>
    </row>
    <row r="1205" spans="17:45" x14ac:dyDescent="0.2">
      <c r="Q1205" s="6">
        <v>1202</v>
      </c>
      <c r="R1205" s="6">
        <f>[1]节奏总纲!AD1205</f>
        <v>102.31664743016348</v>
      </c>
      <c r="S1205" s="6">
        <f>[1]节奏总纲!AE1205</f>
        <v>104.60931852553134</v>
      </c>
      <c r="T1205" s="6">
        <f>[1]节奏总纲!AF1205</f>
        <v>107.78946646110843</v>
      </c>
      <c r="U1205" s="6">
        <f>[1]节奏总纲!AG1205</f>
        <v>112.58048121374416</v>
      </c>
      <c r="V1205" s="6">
        <f>[1]节奏总纲!AH1205</f>
        <v>121.72729528116871</v>
      </c>
      <c r="AN1205" s="6">
        <v>1202</v>
      </c>
      <c r="AO1205" s="6">
        <f>[1]节奏总纲!BA1205</f>
        <v>0</v>
      </c>
      <c r="AP1205" s="6">
        <f>[1]节奏总纲!BB1205</f>
        <v>0</v>
      </c>
      <c r="AQ1205" s="6">
        <f>[1]节奏总纲!BC1205</f>
        <v>0</v>
      </c>
      <c r="AR1205" s="6">
        <f>[1]节奏总纲!BD1205</f>
        <v>0</v>
      </c>
      <c r="AS1205" s="6">
        <f>[1]节奏总纲!BE1205</f>
        <v>0</v>
      </c>
    </row>
    <row r="1206" spans="17:45" x14ac:dyDescent="0.2">
      <c r="Q1206" s="6">
        <v>1203</v>
      </c>
      <c r="R1206" s="6">
        <f>[1]节奏总纲!AD1206</f>
        <v>102.32849229600146</v>
      </c>
      <c r="S1206" s="6">
        <f>[1]节奏总纲!AE1206</f>
        <v>104.62120884853682</v>
      </c>
      <c r="T1206" s="6">
        <f>[1]节奏总纲!AF1206</f>
        <v>107.80254443361606</v>
      </c>
      <c r="U1206" s="6">
        <f>[1]节奏总纲!AG1206</f>
        <v>112.59291355243468</v>
      </c>
      <c r="V1206" s="6">
        <f>[1]节奏总纲!AH1206</f>
        <v>121.73969173127861</v>
      </c>
      <c r="AN1206" s="6">
        <v>1203</v>
      </c>
      <c r="AO1206" s="6">
        <f>[1]节奏总纲!BA1206</f>
        <v>0</v>
      </c>
      <c r="AP1206" s="6">
        <f>[1]节奏总纲!BB1206</f>
        <v>0</v>
      </c>
      <c r="AQ1206" s="6">
        <f>[1]节奏总纲!BC1206</f>
        <v>0</v>
      </c>
      <c r="AR1206" s="6">
        <f>[1]节奏总纲!BD1206</f>
        <v>0</v>
      </c>
      <c r="AS1206" s="6">
        <f>[1]节奏总纲!BE1206</f>
        <v>0</v>
      </c>
    </row>
    <row r="1207" spans="17:45" x14ac:dyDescent="0.2">
      <c r="Q1207" s="6">
        <v>1204</v>
      </c>
      <c r="R1207" s="6">
        <f>[1]节奏总纲!AD1207</f>
        <v>102.34033716183943</v>
      </c>
      <c r="S1207" s="6">
        <f>[1]节奏总纲!AE1207</f>
        <v>104.63309917154231</v>
      </c>
      <c r="T1207" s="6">
        <f>[1]节奏总纲!AF1207</f>
        <v>107.81562240612369</v>
      </c>
      <c r="U1207" s="6">
        <f>[1]节奏总纲!AG1207</f>
        <v>112.60534589112518</v>
      </c>
      <c r="V1207" s="6">
        <f>[1]节奏总纲!AH1207</f>
        <v>121.75208818138852</v>
      </c>
      <c r="AN1207" s="6">
        <v>1204</v>
      </c>
      <c r="AO1207" s="6">
        <f>[1]节奏总纲!BA1207</f>
        <v>0</v>
      </c>
      <c r="AP1207" s="6">
        <f>[1]节奏总纲!BB1207</f>
        <v>0</v>
      </c>
      <c r="AQ1207" s="6">
        <f>[1]节奏总纲!BC1207</f>
        <v>0</v>
      </c>
      <c r="AR1207" s="6">
        <f>[1]节奏总纲!BD1207</f>
        <v>0</v>
      </c>
      <c r="AS1207" s="6">
        <f>[1]节奏总纲!BE1207</f>
        <v>0</v>
      </c>
    </row>
    <row r="1208" spans="17:45" x14ac:dyDescent="0.2">
      <c r="Q1208" s="6">
        <v>1205</v>
      </c>
      <c r="R1208" s="6">
        <f>[1]节奏总纲!AD1208</f>
        <v>102.3521820276774</v>
      </c>
      <c r="S1208" s="6">
        <f>[1]节奏总纲!AE1208</f>
        <v>104.6449894945478</v>
      </c>
      <c r="T1208" s="6">
        <f>[1]节奏总纲!AF1208</f>
        <v>107.82870037863132</v>
      </c>
      <c r="U1208" s="6">
        <f>[1]节奏总纲!AG1208</f>
        <v>112.6177782298157</v>
      </c>
      <c r="V1208" s="6">
        <f>[1]节奏总纲!AH1208</f>
        <v>121.76448463149842</v>
      </c>
      <c r="AN1208" s="6">
        <v>1205</v>
      </c>
      <c r="AO1208" s="6">
        <f>[1]节奏总纲!BA1208</f>
        <v>0</v>
      </c>
      <c r="AP1208" s="6">
        <f>[1]节奏总纲!BB1208</f>
        <v>0</v>
      </c>
      <c r="AQ1208" s="6">
        <f>[1]节奏总纲!BC1208</f>
        <v>0</v>
      </c>
      <c r="AR1208" s="6">
        <f>[1]节奏总纲!BD1208</f>
        <v>0</v>
      </c>
      <c r="AS1208" s="6">
        <f>[1]节奏总纲!BE1208</f>
        <v>0</v>
      </c>
    </row>
    <row r="1209" spans="17:45" x14ac:dyDescent="0.2">
      <c r="Q1209" s="6">
        <v>1206</v>
      </c>
      <c r="R1209" s="6">
        <f>[1]节奏总纲!AD1209</f>
        <v>102.36402689351536</v>
      </c>
      <c r="S1209" s="6">
        <f>[1]节奏总纲!AE1209</f>
        <v>104.65687981755327</v>
      </c>
      <c r="T1209" s="6">
        <f>[1]节奏总纲!AF1209</f>
        <v>107.84177835113896</v>
      </c>
      <c r="U1209" s="6">
        <f>[1]节奏总纲!AG1209</f>
        <v>112.6302105685062</v>
      </c>
      <c r="V1209" s="6">
        <f>[1]节奏总纲!AH1209</f>
        <v>121.77688108160832</v>
      </c>
      <c r="AN1209" s="6">
        <v>1206</v>
      </c>
      <c r="AO1209" s="6">
        <f>[1]节奏总纲!BA1209</f>
        <v>0</v>
      </c>
      <c r="AP1209" s="6">
        <f>[1]节奏总纲!BB1209</f>
        <v>0</v>
      </c>
      <c r="AQ1209" s="6">
        <f>[1]节奏总纲!BC1209</f>
        <v>0</v>
      </c>
      <c r="AR1209" s="6">
        <f>[1]节奏总纲!BD1209</f>
        <v>0</v>
      </c>
      <c r="AS1209" s="6">
        <f>[1]节奏总纲!BE1209</f>
        <v>0</v>
      </c>
    </row>
    <row r="1210" spans="17:45" x14ac:dyDescent="0.2">
      <c r="Q1210" s="6">
        <v>1207</v>
      </c>
      <c r="R1210" s="6">
        <f>[1]节奏总纲!AD1210</f>
        <v>102.37587175935333</v>
      </c>
      <c r="S1210" s="6">
        <f>[1]节奏总纲!AE1210</f>
        <v>104.66877014055876</v>
      </c>
      <c r="T1210" s="6">
        <f>[1]节奏总纲!AF1210</f>
        <v>107.8548563236466</v>
      </c>
      <c r="U1210" s="6">
        <f>[1]节奏总纲!AG1210</f>
        <v>112.64264290719672</v>
      </c>
      <c r="V1210" s="6">
        <f>[1]节奏总纲!AH1210</f>
        <v>121.78927753171823</v>
      </c>
      <c r="AN1210" s="6">
        <v>1207</v>
      </c>
      <c r="AO1210" s="6">
        <f>[1]节奏总纲!BA1210</f>
        <v>0</v>
      </c>
      <c r="AP1210" s="6">
        <f>[1]节奏总纲!BB1210</f>
        <v>0</v>
      </c>
      <c r="AQ1210" s="6">
        <f>[1]节奏总纲!BC1210</f>
        <v>0</v>
      </c>
      <c r="AR1210" s="6">
        <f>[1]节奏总纲!BD1210</f>
        <v>0</v>
      </c>
      <c r="AS1210" s="6">
        <f>[1]节奏总纲!BE1210</f>
        <v>0</v>
      </c>
    </row>
    <row r="1211" spans="17:45" x14ac:dyDescent="0.2">
      <c r="Q1211" s="6">
        <v>1208</v>
      </c>
      <c r="R1211" s="6">
        <f>[1]节奏总纲!AD1211</f>
        <v>102.3877166251913</v>
      </c>
      <c r="S1211" s="6">
        <f>[1]节奏总纲!AE1211</f>
        <v>104.68066046356425</v>
      </c>
      <c r="T1211" s="6">
        <f>[1]节奏总纲!AF1211</f>
        <v>107.86793429615423</v>
      </c>
      <c r="U1211" s="6">
        <f>[1]节奏总纲!AG1211</f>
        <v>112.65507524588722</v>
      </c>
      <c r="V1211" s="6">
        <f>[1]节奏总纲!AH1211</f>
        <v>121.80167398182813</v>
      </c>
      <c r="AN1211" s="6">
        <v>1208</v>
      </c>
      <c r="AO1211" s="6">
        <f>[1]节奏总纲!BA1211</f>
        <v>0</v>
      </c>
      <c r="AP1211" s="6">
        <f>[1]节奏总纲!BB1211</f>
        <v>0</v>
      </c>
      <c r="AQ1211" s="6">
        <f>[1]节奏总纲!BC1211</f>
        <v>0</v>
      </c>
      <c r="AR1211" s="6">
        <f>[1]节奏总纲!BD1211</f>
        <v>0</v>
      </c>
      <c r="AS1211" s="6">
        <f>[1]节奏总纲!BE1211</f>
        <v>0</v>
      </c>
    </row>
    <row r="1212" spans="17:45" x14ac:dyDescent="0.2">
      <c r="Q1212" s="6">
        <v>1209</v>
      </c>
      <c r="R1212" s="6">
        <f>[1]节奏总纲!AD1212</f>
        <v>102.39956149102927</v>
      </c>
      <c r="S1212" s="6">
        <f>[1]节奏总纲!AE1212</f>
        <v>104.69255078656974</v>
      </c>
      <c r="T1212" s="6">
        <f>[1]节奏总纲!AF1212</f>
        <v>107.88101226866186</v>
      </c>
      <c r="U1212" s="6">
        <f>[1]节奏总纲!AG1212</f>
        <v>112.66750758457772</v>
      </c>
      <c r="V1212" s="6">
        <f>[1]节奏总纲!AH1212</f>
        <v>121.81407043193802</v>
      </c>
      <c r="AN1212" s="6">
        <v>1209</v>
      </c>
      <c r="AO1212" s="6">
        <f>[1]节奏总纲!BA1212</f>
        <v>0</v>
      </c>
      <c r="AP1212" s="6">
        <f>[1]节奏总纲!BB1212</f>
        <v>0</v>
      </c>
      <c r="AQ1212" s="6">
        <f>[1]节奏总纲!BC1212</f>
        <v>0</v>
      </c>
      <c r="AR1212" s="6">
        <f>[1]节奏总纲!BD1212</f>
        <v>0</v>
      </c>
      <c r="AS1212" s="6">
        <f>[1]节奏总纲!BE1212</f>
        <v>0</v>
      </c>
    </row>
    <row r="1213" spans="17:45" x14ac:dyDescent="0.2">
      <c r="Q1213" s="6">
        <v>1210</v>
      </c>
      <c r="R1213" s="6">
        <f>[1]节奏总纲!AD1213</f>
        <v>102.41140635686723</v>
      </c>
      <c r="S1213" s="6">
        <f>[1]节奏总纲!AE1213</f>
        <v>104.70444110957523</v>
      </c>
      <c r="T1213" s="6">
        <f>[1]节奏总纲!AF1213</f>
        <v>107.89409024116949</v>
      </c>
      <c r="U1213" s="6">
        <f>[1]节奏总纲!AG1213</f>
        <v>112.67993992326824</v>
      </c>
      <c r="V1213" s="6">
        <f>[1]节奏总纲!AH1213</f>
        <v>121.82646688204792</v>
      </c>
      <c r="AN1213" s="6">
        <v>1210</v>
      </c>
      <c r="AO1213" s="6">
        <f>[1]节奏总纲!BA1213</f>
        <v>0</v>
      </c>
      <c r="AP1213" s="6">
        <f>[1]节奏总纲!BB1213</f>
        <v>0</v>
      </c>
      <c r="AQ1213" s="6">
        <f>[1]节奏总纲!BC1213</f>
        <v>0</v>
      </c>
      <c r="AR1213" s="6">
        <f>[1]节奏总纲!BD1213</f>
        <v>0</v>
      </c>
      <c r="AS1213" s="6">
        <f>[1]节奏总纲!BE1213</f>
        <v>0</v>
      </c>
    </row>
    <row r="1214" spans="17:45" x14ac:dyDescent="0.2">
      <c r="Q1214" s="6">
        <v>1211</v>
      </c>
      <c r="R1214" s="6">
        <f>[1]节奏总纲!AD1214</f>
        <v>102.4232512227052</v>
      </c>
      <c r="S1214" s="6">
        <f>[1]节奏总纲!AE1214</f>
        <v>104.71633143258072</v>
      </c>
      <c r="T1214" s="6">
        <f>[1]节奏总纲!AF1214</f>
        <v>107.90716821367712</v>
      </c>
      <c r="U1214" s="6">
        <f>[1]节奏总纲!AG1214</f>
        <v>112.69237226195874</v>
      </c>
      <c r="V1214" s="6">
        <f>[1]节奏总纲!AH1214</f>
        <v>121.83886333215783</v>
      </c>
      <c r="AN1214" s="6">
        <v>1211</v>
      </c>
      <c r="AO1214" s="6">
        <f>[1]节奏总纲!BA1214</f>
        <v>0</v>
      </c>
      <c r="AP1214" s="6">
        <f>[1]节奏总纲!BB1214</f>
        <v>0</v>
      </c>
      <c r="AQ1214" s="6">
        <f>[1]节奏总纲!BC1214</f>
        <v>0</v>
      </c>
      <c r="AR1214" s="6">
        <f>[1]节奏总纲!BD1214</f>
        <v>0</v>
      </c>
      <c r="AS1214" s="6">
        <f>[1]节奏总纲!BE1214</f>
        <v>0</v>
      </c>
    </row>
    <row r="1215" spans="17:45" x14ac:dyDescent="0.2">
      <c r="Q1215" s="6">
        <v>1212</v>
      </c>
      <c r="R1215" s="6">
        <f>[1]节奏总纲!AD1215</f>
        <v>102.43509608854318</v>
      </c>
      <c r="S1215" s="6">
        <f>[1]节奏总纲!AE1215</f>
        <v>104.7282217555862</v>
      </c>
      <c r="T1215" s="6">
        <f>[1]节奏总纲!AF1215</f>
        <v>107.92024618618476</v>
      </c>
      <c r="U1215" s="6">
        <f>[1]节奏总纲!AG1215</f>
        <v>112.70480460064925</v>
      </c>
      <c r="V1215" s="6">
        <f>[1]节奏总纲!AH1215</f>
        <v>121.85125978226773</v>
      </c>
      <c r="AN1215" s="6">
        <v>1212</v>
      </c>
      <c r="AO1215" s="6">
        <f>[1]节奏总纲!BA1215</f>
        <v>0</v>
      </c>
      <c r="AP1215" s="6">
        <f>[1]节奏总纲!BB1215</f>
        <v>0</v>
      </c>
      <c r="AQ1215" s="6">
        <f>[1]节奏总纲!BC1215</f>
        <v>0</v>
      </c>
      <c r="AR1215" s="6">
        <f>[1]节奏总纲!BD1215</f>
        <v>0</v>
      </c>
      <c r="AS1215" s="6">
        <f>[1]节奏总纲!BE1215</f>
        <v>0</v>
      </c>
    </row>
    <row r="1216" spans="17:45" x14ac:dyDescent="0.2">
      <c r="Q1216" s="6">
        <v>1213</v>
      </c>
      <c r="R1216" s="6">
        <f>[1]节奏总纲!AD1216</f>
        <v>102.44694095438115</v>
      </c>
      <c r="S1216" s="6">
        <f>[1]节奏总纲!AE1216</f>
        <v>104.74011207859169</v>
      </c>
      <c r="T1216" s="6">
        <f>[1]节奏总纲!AF1216</f>
        <v>107.93332415869239</v>
      </c>
      <c r="U1216" s="6">
        <f>[1]节奏总纲!AG1216</f>
        <v>112.71723693933976</v>
      </c>
      <c r="V1216" s="6">
        <f>[1]节奏总纲!AH1216</f>
        <v>121.86365623237764</v>
      </c>
      <c r="AN1216" s="6">
        <v>1213</v>
      </c>
      <c r="AO1216" s="6">
        <f>[1]节奏总纲!BA1216</f>
        <v>0</v>
      </c>
      <c r="AP1216" s="6">
        <f>[1]节奏总纲!BB1216</f>
        <v>0</v>
      </c>
      <c r="AQ1216" s="6">
        <f>[1]节奏总纲!BC1216</f>
        <v>0</v>
      </c>
      <c r="AR1216" s="6">
        <f>[1]节奏总纲!BD1216</f>
        <v>0</v>
      </c>
      <c r="AS1216" s="6">
        <f>[1]节奏总纲!BE1216</f>
        <v>0</v>
      </c>
    </row>
    <row r="1217" spans="17:45" x14ac:dyDescent="0.2">
      <c r="Q1217" s="6">
        <v>1214</v>
      </c>
      <c r="R1217" s="6">
        <f>[1]节奏总纲!AD1217</f>
        <v>102.45878582021911</v>
      </c>
      <c r="S1217" s="6">
        <f>[1]节奏总纲!AE1217</f>
        <v>104.75200240159718</v>
      </c>
      <c r="T1217" s="6">
        <f>[1]节奏总纲!AF1217</f>
        <v>107.94640213120003</v>
      </c>
      <c r="U1217" s="6">
        <f>[1]节奏总纲!AG1217</f>
        <v>112.72966927803027</v>
      </c>
      <c r="V1217" s="6">
        <f>[1]节奏总纲!AH1217</f>
        <v>121.87605268248754</v>
      </c>
      <c r="AN1217" s="6">
        <v>1214</v>
      </c>
      <c r="AO1217" s="6">
        <f>[1]节奏总纲!BA1217</f>
        <v>0</v>
      </c>
      <c r="AP1217" s="6">
        <f>[1]节奏总纲!BB1217</f>
        <v>0</v>
      </c>
      <c r="AQ1217" s="6">
        <f>[1]节奏总纲!BC1217</f>
        <v>0</v>
      </c>
      <c r="AR1217" s="6">
        <f>[1]节奏总纲!BD1217</f>
        <v>0</v>
      </c>
      <c r="AS1217" s="6">
        <f>[1]节奏总纲!BE1217</f>
        <v>0</v>
      </c>
    </row>
    <row r="1218" spans="17:45" x14ac:dyDescent="0.2">
      <c r="Q1218" s="6">
        <v>1215</v>
      </c>
      <c r="R1218" s="6">
        <f>[1]节奏总纲!AD1218</f>
        <v>102.47063068605708</v>
      </c>
      <c r="S1218" s="6">
        <f>[1]节奏总纲!AE1218</f>
        <v>104.76389272460267</v>
      </c>
      <c r="T1218" s="6">
        <f>[1]节奏总纲!AF1218</f>
        <v>107.95948010370766</v>
      </c>
      <c r="U1218" s="6">
        <f>[1]节奏总纲!AG1218</f>
        <v>112.74210161672077</v>
      </c>
      <c r="V1218" s="6">
        <f>[1]节奏总纲!AH1218</f>
        <v>121.88844913259744</v>
      </c>
      <c r="AN1218" s="6">
        <v>1215</v>
      </c>
      <c r="AO1218" s="6">
        <f>[1]节奏总纲!BA1218</f>
        <v>0</v>
      </c>
      <c r="AP1218" s="6">
        <f>[1]节奏总纲!BB1218</f>
        <v>0</v>
      </c>
      <c r="AQ1218" s="6">
        <f>[1]节奏总纲!BC1218</f>
        <v>0</v>
      </c>
      <c r="AR1218" s="6">
        <f>[1]节奏总纲!BD1218</f>
        <v>0</v>
      </c>
      <c r="AS1218" s="6">
        <f>[1]节奏总纲!BE1218</f>
        <v>0</v>
      </c>
    </row>
    <row r="1219" spans="17:45" x14ac:dyDescent="0.2">
      <c r="Q1219" s="6">
        <v>1216</v>
      </c>
      <c r="R1219" s="6">
        <f>[1]节奏总纲!AD1219</f>
        <v>102.48247555189505</v>
      </c>
      <c r="S1219" s="6">
        <f>[1]节奏总纲!AE1219</f>
        <v>104.77578304760816</v>
      </c>
      <c r="T1219" s="6">
        <f>[1]节奏总纲!AF1219</f>
        <v>107.97255807621529</v>
      </c>
      <c r="U1219" s="6">
        <f>[1]节奏总纲!AG1219</f>
        <v>112.75453395541129</v>
      </c>
      <c r="V1219" s="6">
        <f>[1]节奏总纲!AH1219</f>
        <v>121.90084558270735</v>
      </c>
      <c r="AN1219" s="6">
        <v>1216</v>
      </c>
      <c r="AO1219" s="6">
        <f>[1]节奏总纲!BA1219</f>
        <v>0</v>
      </c>
      <c r="AP1219" s="6">
        <f>[1]节奏总纲!BB1219</f>
        <v>0</v>
      </c>
      <c r="AQ1219" s="6">
        <f>[1]节奏总纲!BC1219</f>
        <v>0</v>
      </c>
      <c r="AR1219" s="6">
        <f>[1]节奏总纲!BD1219</f>
        <v>0</v>
      </c>
      <c r="AS1219" s="6">
        <f>[1]节奏总纲!BE1219</f>
        <v>0</v>
      </c>
    </row>
    <row r="1220" spans="17:45" x14ac:dyDescent="0.2">
      <c r="Q1220" s="6">
        <v>1217</v>
      </c>
      <c r="R1220" s="6">
        <f>[1]节奏总纲!AD1220</f>
        <v>102.49432041773302</v>
      </c>
      <c r="S1220" s="6">
        <f>[1]节奏总纲!AE1220</f>
        <v>104.78767337061365</v>
      </c>
      <c r="T1220" s="6">
        <f>[1]节奏总纲!AF1220</f>
        <v>107.98563604872292</v>
      </c>
      <c r="U1220" s="6">
        <f>[1]节奏总纲!AG1220</f>
        <v>112.76696629410179</v>
      </c>
      <c r="V1220" s="6">
        <f>[1]节奏总纲!AH1220</f>
        <v>121.91324203281725</v>
      </c>
      <c r="AN1220" s="6">
        <v>1217</v>
      </c>
      <c r="AO1220" s="6">
        <f>[1]节奏总纲!BA1220</f>
        <v>0</v>
      </c>
      <c r="AP1220" s="6">
        <f>[1]节奏总纲!BB1220</f>
        <v>0</v>
      </c>
      <c r="AQ1220" s="6">
        <f>[1]节奏总纲!BC1220</f>
        <v>0</v>
      </c>
      <c r="AR1220" s="6">
        <f>[1]节奏总纲!BD1220</f>
        <v>0</v>
      </c>
      <c r="AS1220" s="6">
        <f>[1]节奏总纲!BE1220</f>
        <v>0</v>
      </c>
    </row>
    <row r="1221" spans="17:45" x14ac:dyDescent="0.2">
      <c r="Q1221" s="6">
        <v>1218</v>
      </c>
      <c r="R1221" s="6">
        <f>[1]节奏总纲!AD1221</f>
        <v>102.50616528357099</v>
      </c>
      <c r="S1221" s="6">
        <f>[1]节奏总纲!AE1221</f>
        <v>104.79956369361913</v>
      </c>
      <c r="T1221" s="6">
        <f>[1]节奏总纲!AF1221</f>
        <v>107.99871402123055</v>
      </c>
      <c r="U1221" s="6">
        <f>[1]节奏总纲!AG1221</f>
        <v>112.77939863279229</v>
      </c>
      <c r="V1221" s="6">
        <f>[1]节奏总纲!AH1221</f>
        <v>121.92563848292716</v>
      </c>
      <c r="AN1221" s="6">
        <v>1218</v>
      </c>
      <c r="AO1221" s="6">
        <f>[1]节奏总纲!BA1221</f>
        <v>0</v>
      </c>
      <c r="AP1221" s="6">
        <f>[1]节奏总纲!BB1221</f>
        <v>0</v>
      </c>
      <c r="AQ1221" s="6">
        <f>[1]节奏总纲!BC1221</f>
        <v>0</v>
      </c>
      <c r="AR1221" s="6">
        <f>[1]节奏总纲!BD1221</f>
        <v>0</v>
      </c>
      <c r="AS1221" s="6">
        <f>[1]节奏总纲!BE1221</f>
        <v>0</v>
      </c>
    </row>
    <row r="1222" spans="17:45" x14ac:dyDescent="0.2">
      <c r="Q1222" s="6">
        <v>1219</v>
      </c>
      <c r="R1222" s="6">
        <f>[1]节奏总纲!AD1222</f>
        <v>102.51801014940895</v>
      </c>
      <c r="S1222" s="6">
        <f>[1]节奏总纲!AE1222</f>
        <v>104.81145401662462</v>
      </c>
      <c r="T1222" s="6">
        <f>[1]节奏总纲!AF1222</f>
        <v>108.01080288525374</v>
      </c>
      <c r="U1222" s="6">
        <f>[1]节奏总纲!AG1222</f>
        <v>112.79183097148281</v>
      </c>
      <c r="V1222" s="6">
        <f>[1]节奏总纲!AH1222</f>
        <v>121.93803493303706</v>
      </c>
      <c r="AN1222" s="6">
        <v>1219</v>
      </c>
      <c r="AO1222" s="6">
        <f>[1]节奏总纲!BA1222</f>
        <v>0</v>
      </c>
      <c r="AP1222" s="6">
        <f>[1]节奏总纲!BB1222</f>
        <v>0</v>
      </c>
      <c r="AQ1222" s="6">
        <f>[1]节奏总纲!BC1222</f>
        <v>0</v>
      </c>
      <c r="AR1222" s="6">
        <f>[1]节奏总纲!BD1222</f>
        <v>0</v>
      </c>
      <c r="AS1222" s="6">
        <f>[1]节奏总纲!BE1222</f>
        <v>0</v>
      </c>
    </row>
    <row r="1223" spans="17:45" x14ac:dyDescent="0.2">
      <c r="Q1223" s="6">
        <v>1220</v>
      </c>
      <c r="R1223" s="6">
        <f>[1]节奏总纲!AD1223</f>
        <v>102.52985501524692</v>
      </c>
      <c r="S1223" s="6">
        <f>[1]节奏总纲!AE1223</f>
        <v>104.82334433963011</v>
      </c>
      <c r="T1223" s="6">
        <f>[1]节奏总纲!AF1223</f>
        <v>108.02278388180855</v>
      </c>
      <c r="U1223" s="6">
        <f>[1]节奏总纲!AG1223</f>
        <v>112.80426331017331</v>
      </c>
      <c r="V1223" s="6">
        <f>[1]节奏总纲!AH1223</f>
        <v>121.95043138314695</v>
      </c>
      <c r="AN1223" s="6">
        <v>1220</v>
      </c>
      <c r="AO1223" s="6">
        <f>[1]节奏总纲!BA1223</f>
        <v>0</v>
      </c>
      <c r="AP1223" s="6">
        <f>[1]节奏总纲!BB1223</f>
        <v>0</v>
      </c>
      <c r="AQ1223" s="6">
        <f>[1]节奏总纲!BC1223</f>
        <v>0</v>
      </c>
      <c r="AR1223" s="6">
        <f>[1]节奏总纲!BD1223</f>
        <v>0</v>
      </c>
      <c r="AS1223" s="6">
        <f>[1]节奏总纲!BE1223</f>
        <v>0</v>
      </c>
    </row>
    <row r="1224" spans="17:45" x14ac:dyDescent="0.2">
      <c r="Q1224" s="6">
        <v>1221</v>
      </c>
      <c r="R1224" s="6">
        <f>[1]节奏总纲!AD1224</f>
        <v>102.5416998810849</v>
      </c>
      <c r="S1224" s="6">
        <f>[1]节奏总纲!AE1224</f>
        <v>104.8352346626356</v>
      </c>
      <c r="T1224" s="6">
        <f>[1]节奏总纲!AF1224</f>
        <v>108.03476487836335</v>
      </c>
      <c r="U1224" s="6">
        <f>[1]节奏总纲!AG1224</f>
        <v>112.81669564886383</v>
      </c>
      <c r="V1224" s="6">
        <f>[1]节奏总纲!AH1224</f>
        <v>121.96282783325685</v>
      </c>
      <c r="AN1224" s="6">
        <v>1221</v>
      </c>
      <c r="AO1224" s="6">
        <f>[1]节奏总纲!BA1224</f>
        <v>0</v>
      </c>
      <c r="AP1224" s="6">
        <f>[1]节奏总纲!BB1224</f>
        <v>0</v>
      </c>
      <c r="AQ1224" s="6">
        <f>[1]节奏总纲!BC1224</f>
        <v>0</v>
      </c>
      <c r="AR1224" s="6">
        <f>[1]节奏总纲!BD1224</f>
        <v>0</v>
      </c>
      <c r="AS1224" s="6">
        <f>[1]节奏总纲!BE1224</f>
        <v>0</v>
      </c>
    </row>
    <row r="1225" spans="17:45" x14ac:dyDescent="0.2">
      <c r="Q1225" s="6">
        <v>1222</v>
      </c>
      <c r="R1225" s="6">
        <f>[1]节奏总纲!AD1225</f>
        <v>102.55354474692287</v>
      </c>
      <c r="S1225" s="6">
        <f>[1]节奏总纲!AE1225</f>
        <v>104.84712498564109</v>
      </c>
      <c r="T1225" s="6">
        <f>[1]节奏总纲!AF1225</f>
        <v>108.04674587491816</v>
      </c>
      <c r="U1225" s="6">
        <f>[1]节奏总纲!AG1225</f>
        <v>112.82912798755433</v>
      </c>
      <c r="V1225" s="6">
        <f>[1]节奏总纲!AH1225</f>
        <v>121.97522428336676</v>
      </c>
      <c r="AN1225" s="6">
        <v>1222</v>
      </c>
      <c r="AO1225" s="6">
        <f>[1]节奏总纲!BA1225</f>
        <v>0</v>
      </c>
      <c r="AP1225" s="6">
        <f>[1]节奏总纲!BB1225</f>
        <v>0</v>
      </c>
      <c r="AQ1225" s="6">
        <f>[1]节奏总纲!BC1225</f>
        <v>0</v>
      </c>
      <c r="AR1225" s="6">
        <f>[1]节奏总纲!BD1225</f>
        <v>0</v>
      </c>
      <c r="AS1225" s="6">
        <f>[1]节奏总纲!BE1225</f>
        <v>0</v>
      </c>
    </row>
    <row r="1226" spans="17:45" x14ac:dyDescent="0.2">
      <c r="Q1226" s="6">
        <v>1223</v>
      </c>
      <c r="R1226" s="6">
        <f>[1]节奏总纲!AD1226</f>
        <v>102.56538961276082</v>
      </c>
      <c r="S1226" s="6">
        <f>[1]节奏总纲!AE1226</f>
        <v>104.85901530864658</v>
      </c>
      <c r="T1226" s="6">
        <f>[1]节奏总纲!AF1226</f>
        <v>108.05872687147296</v>
      </c>
      <c r="U1226" s="6">
        <f>[1]节奏总纲!AG1226</f>
        <v>112.84156032624485</v>
      </c>
      <c r="V1226" s="6">
        <f>[1]节奏总纲!AH1226</f>
        <v>121.98762073347666</v>
      </c>
      <c r="AN1226" s="6">
        <v>1223</v>
      </c>
      <c r="AO1226" s="6">
        <f>[1]节奏总纲!BA1226</f>
        <v>0</v>
      </c>
      <c r="AP1226" s="6">
        <f>[1]节奏总纲!BB1226</f>
        <v>0</v>
      </c>
      <c r="AQ1226" s="6">
        <f>[1]节奏总纲!BC1226</f>
        <v>0</v>
      </c>
      <c r="AR1226" s="6">
        <f>[1]节奏总纲!BD1226</f>
        <v>0</v>
      </c>
      <c r="AS1226" s="6">
        <f>[1]节奏总纲!BE1226</f>
        <v>0</v>
      </c>
    </row>
    <row r="1227" spans="17:45" x14ac:dyDescent="0.2">
      <c r="Q1227" s="6">
        <v>1224</v>
      </c>
      <c r="R1227" s="6">
        <f>[1]节奏总纲!AD1227</f>
        <v>102.5772344785988</v>
      </c>
      <c r="S1227" s="6">
        <f>[1]节奏总纲!AE1227</f>
        <v>104.87090563165206</v>
      </c>
      <c r="T1227" s="6">
        <f>[1]节奏总纲!AF1227</f>
        <v>108.07070786802777</v>
      </c>
      <c r="U1227" s="6">
        <f>[1]节奏总纲!AG1227</f>
        <v>112.85399266493535</v>
      </c>
      <c r="V1227" s="6">
        <f>[1]节奏总纲!AH1227</f>
        <v>122.0000150007215</v>
      </c>
      <c r="AN1227" s="6">
        <v>1224</v>
      </c>
      <c r="AO1227" s="6">
        <f>[1]节奏总纲!BA1227</f>
        <v>0</v>
      </c>
      <c r="AP1227" s="6">
        <f>[1]节奏总纲!BB1227</f>
        <v>0</v>
      </c>
      <c r="AQ1227" s="6">
        <f>[1]节奏总纲!BC1227</f>
        <v>0</v>
      </c>
      <c r="AR1227" s="6">
        <f>[1]节奏总纲!BD1227</f>
        <v>0</v>
      </c>
      <c r="AS1227" s="6">
        <f>[1]节奏总纲!BE1227</f>
        <v>0</v>
      </c>
    </row>
    <row r="1228" spans="17:45" x14ac:dyDescent="0.2">
      <c r="Q1228" s="6">
        <v>1225</v>
      </c>
      <c r="R1228" s="6">
        <f>[1]节奏总纲!AD1228</f>
        <v>102.58907934443677</v>
      </c>
      <c r="S1228" s="6">
        <f>[1]节奏总纲!AE1228</f>
        <v>104.88279595465755</v>
      </c>
      <c r="T1228" s="6">
        <f>[1]节奏总纲!AF1228</f>
        <v>108.08268886458256</v>
      </c>
      <c r="U1228" s="6">
        <f>[1]节奏总纲!AG1228</f>
        <v>112.86642500362586</v>
      </c>
      <c r="V1228" s="6">
        <f>[1]节奏总纲!AH1228</f>
        <v>122.01083670520119</v>
      </c>
      <c r="AN1228" s="6">
        <v>1225</v>
      </c>
      <c r="AO1228" s="6">
        <f>[1]节奏总纲!BA1228</f>
        <v>0</v>
      </c>
      <c r="AP1228" s="6">
        <f>[1]节奏总纲!BB1228</f>
        <v>0</v>
      </c>
      <c r="AQ1228" s="6">
        <f>[1]节奏总纲!BC1228</f>
        <v>0</v>
      </c>
      <c r="AR1228" s="6">
        <f>[1]节奏总纲!BD1228</f>
        <v>0</v>
      </c>
      <c r="AS1228" s="6">
        <f>[1]节奏总纲!BE1228</f>
        <v>0</v>
      </c>
    </row>
    <row r="1229" spans="17:45" x14ac:dyDescent="0.2">
      <c r="Q1229" s="6">
        <v>1226</v>
      </c>
      <c r="R1229" s="6">
        <f>[1]节奏总纲!AD1229</f>
        <v>102.60092421027474</v>
      </c>
      <c r="S1229" s="6">
        <f>[1]节奏总纲!AE1229</f>
        <v>104.89468627766304</v>
      </c>
      <c r="T1229" s="6">
        <f>[1]节奏总纲!AF1229</f>
        <v>108.09466986113738</v>
      </c>
      <c r="U1229" s="6">
        <f>[1]节奏总纲!AG1229</f>
        <v>112.87885734231637</v>
      </c>
      <c r="V1229" s="6">
        <f>[1]节奏总纲!AH1229</f>
        <v>122.02165840968087</v>
      </c>
      <c r="AN1229" s="6">
        <v>1226</v>
      </c>
      <c r="AO1229" s="6">
        <f>[1]节奏总纲!BA1229</f>
        <v>0</v>
      </c>
      <c r="AP1229" s="6">
        <f>[1]节奏总纲!BB1229</f>
        <v>0</v>
      </c>
      <c r="AQ1229" s="6">
        <f>[1]节奏总纲!BC1229</f>
        <v>0</v>
      </c>
      <c r="AR1229" s="6">
        <f>[1]节奏总纲!BD1229</f>
        <v>0</v>
      </c>
      <c r="AS1229" s="6">
        <f>[1]节奏总纲!BE1229</f>
        <v>0</v>
      </c>
    </row>
    <row r="1230" spans="17:45" x14ac:dyDescent="0.2">
      <c r="Q1230" s="6">
        <v>1227</v>
      </c>
      <c r="R1230" s="6">
        <f>[1]节奏总纲!AD1230</f>
        <v>102.6127690761127</v>
      </c>
      <c r="S1230" s="6">
        <f>[1]节奏总纲!AE1230</f>
        <v>104.90657660066853</v>
      </c>
      <c r="T1230" s="6">
        <f>[1]节奏总纲!AF1230</f>
        <v>108.10665085769217</v>
      </c>
      <c r="U1230" s="6">
        <f>[1]节奏总纲!AG1230</f>
        <v>112.89128968100687</v>
      </c>
      <c r="V1230" s="6">
        <f>[1]节奏总纲!AH1230</f>
        <v>122.03248011416055</v>
      </c>
      <c r="AN1230" s="6">
        <v>1227</v>
      </c>
      <c r="AO1230" s="6">
        <f>[1]节奏总纲!BA1230</f>
        <v>0</v>
      </c>
      <c r="AP1230" s="6">
        <f>[1]节奏总纲!BB1230</f>
        <v>0</v>
      </c>
      <c r="AQ1230" s="6">
        <f>[1]节奏总纲!BC1230</f>
        <v>0</v>
      </c>
      <c r="AR1230" s="6">
        <f>[1]节奏总纲!BD1230</f>
        <v>0</v>
      </c>
      <c r="AS1230" s="6">
        <f>[1]节奏总纲!BE1230</f>
        <v>0</v>
      </c>
    </row>
    <row r="1231" spans="17:45" x14ac:dyDescent="0.2">
      <c r="Q1231" s="6">
        <v>1228</v>
      </c>
      <c r="R1231" s="6">
        <f>[1]节奏总纲!AD1231</f>
        <v>102.62461394195067</v>
      </c>
      <c r="S1231" s="6">
        <f>[1]节奏总纲!AE1231</f>
        <v>104.91846692367402</v>
      </c>
      <c r="T1231" s="6">
        <f>[1]节奏总纲!AF1231</f>
        <v>108.11863185424698</v>
      </c>
      <c r="U1231" s="6">
        <f>[1]节奏总纲!AG1231</f>
        <v>112.90372201969738</v>
      </c>
      <c r="V1231" s="6">
        <f>[1]节奏总纲!AH1231</f>
        <v>122.04330181864023</v>
      </c>
      <c r="AN1231" s="6">
        <v>1228</v>
      </c>
      <c r="AO1231" s="6">
        <f>[1]节奏总纲!BA1231</f>
        <v>0</v>
      </c>
      <c r="AP1231" s="6">
        <f>[1]节奏总纲!BB1231</f>
        <v>0</v>
      </c>
      <c r="AQ1231" s="6">
        <f>[1]节奏总纲!BC1231</f>
        <v>0</v>
      </c>
      <c r="AR1231" s="6">
        <f>[1]节奏总纲!BD1231</f>
        <v>0</v>
      </c>
      <c r="AS1231" s="6">
        <f>[1]节奏总纲!BE1231</f>
        <v>0</v>
      </c>
    </row>
    <row r="1232" spans="17:45" x14ac:dyDescent="0.2">
      <c r="Q1232" s="6">
        <v>1229</v>
      </c>
      <c r="R1232" s="6">
        <f>[1]节奏总纲!AD1232</f>
        <v>102.63645880778864</v>
      </c>
      <c r="S1232" s="6">
        <f>[1]节奏总纲!AE1232</f>
        <v>104.93035724667951</v>
      </c>
      <c r="T1232" s="6">
        <f>[1]节奏总纲!AF1232</f>
        <v>108.13061285080178</v>
      </c>
      <c r="U1232" s="6">
        <f>[1]节奏总纲!AG1232</f>
        <v>112.91615435838789</v>
      </c>
      <c r="V1232" s="6">
        <f>[1]节奏总纲!AH1232</f>
        <v>122.05412352311991</v>
      </c>
      <c r="AN1232" s="6">
        <v>1229</v>
      </c>
      <c r="AO1232" s="6">
        <f>[1]节奏总纲!BA1232</f>
        <v>0</v>
      </c>
      <c r="AP1232" s="6">
        <f>[1]节奏总纲!BB1232</f>
        <v>0</v>
      </c>
      <c r="AQ1232" s="6">
        <f>[1]节奏总纲!BC1232</f>
        <v>0</v>
      </c>
      <c r="AR1232" s="6">
        <f>[1]节奏总纲!BD1232</f>
        <v>0</v>
      </c>
      <c r="AS1232" s="6">
        <f>[1]节奏总纲!BE1232</f>
        <v>0</v>
      </c>
    </row>
    <row r="1233" spans="17:45" x14ac:dyDescent="0.2">
      <c r="Q1233" s="6">
        <v>1230</v>
      </c>
      <c r="R1233" s="6">
        <f>[1]节奏总纲!AD1233</f>
        <v>102.64830367362661</v>
      </c>
      <c r="S1233" s="6">
        <f>[1]节奏总纲!AE1233</f>
        <v>104.94224756968499</v>
      </c>
      <c r="T1233" s="6">
        <f>[1]节奏总纲!AF1233</f>
        <v>108.14259384735659</v>
      </c>
      <c r="U1233" s="6">
        <f>[1]节奏总纲!AG1233</f>
        <v>112.9285866970784</v>
      </c>
      <c r="V1233" s="6">
        <f>[1]节奏总纲!AH1233</f>
        <v>122.06494522759959</v>
      </c>
      <c r="AN1233" s="6">
        <v>1230</v>
      </c>
      <c r="AO1233" s="6">
        <f>[1]节奏总纲!BA1233</f>
        <v>0</v>
      </c>
      <c r="AP1233" s="6">
        <f>[1]节奏总纲!BB1233</f>
        <v>0</v>
      </c>
      <c r="AQ1233" s="6">
        <f>[1]节奏总纲!BC1233</f>
        <v>0</v>
      </c>
      <c r="AR1233" s="6">
        <f>[1]节奏总纲!BD1233</f>
        <v>0</v>
      </c>
      <c r="AS1233" s="6">
        <f>[1]节奏总纲!BE1233</f>
        <v>0</v>
      </c>
    </row>
    <row r="1234" spans="17:45" x14ac:dyDescent="0.2">
      <c r="Q1234" s="6">
        <v>1231</v>
      </c>
      <c r="R1234" s="6">
        <f>[1]节奏总纲!AD1234</f>
        <v>102.66014853946459</v>
      </c>
      <c r="S1234" s="6">
        <f>[1]节奏总纲!AE1234</f>
        <v>104.95413789269048</v>
      </c>
      <c r="T1234" s="6">
        <f>[1]节奏总纲!AF1234</f>
        <v>108.15457484391139</v>
      </c>
      <c r="U1234" s="6">
        <f>[1]节奏总纲!AG1234</f>
        <v>112.9410190357689</v>
      </c>
      <c r="V1234" s="6">
        <f>[1]节奏总纲!AH1234</f>
        <v>122.07576693207928</v>
      </c>
      <c r="AN1234" s="6">
        <v>1231</v>
      </c>
      <c r="AO1234" s="6">
        <f>[1]节奏总纲!BA1234</f>
        <v>0</v>
      </c>
      <c r="AP1234" s="6">
        <f>[1]节奏总纲!BB1234</f>
        <v>0</v>
      </c>
      <c r="AQ1234" s="6">
        <f>[1]节奏总纲!BC1234</f>
        <v>0</v>
      </c>
      <c r="AR1234" s="6">
        <f>[1]节奏总纲!BD1234</f>
        <v>0</v>
      </c>
      <c r="AS1234" s="6">
        <f>[1]节奏总纲!BE1234</f>
        <v>0</v>
      </c>
    </row>
    <row r="1235" spans="17:45" x14ac:dyDescent="0.2">
      <c r="Q1235" s="6">
        <v>1232</v>
      </c>
      <c r="R1235" s="6">
        <f>[1]节奏总纲!AD1235</f>
        <v>102.67199340530254</v>
      </c>
      <c r="S1235" s="6">
        <f>[1]节奏总纲!AE1235</f>
        <v>104.96602821569597</v>
      </c>
      <c r="T1235" s="6">
        <f>[1]节奏总纲!AF1235</f>
        <v>108.1665558404662</v>
      </c>
      <c r="U1235" s="6">
        <f>[1]节奏总纲!AG1235</f>
        <v>112.95345137445942</v>
      </c>
      <c r="V1235" s="6">
        <f>[1]节奏总纲!AH1235</f>
        <v>122.08658863655896</v>
      </c>
      <c r="AN1235" s="6">
        <v>1232</v>
      </c>
      <c r="AO1235" s="6">
        <f>[1]节奏总纲!BA1235</f>
        <v>0</v>
      </c>
      <c r="AP1235" s="6">
        <f>[1]节奏总纲!BB1235</f>
        <v>0</v>
      </c>
      <c r="AQ1235" s="6">
        <f>[1]节奏总纲!BC1235</f>
        <v>0</v>
      </c>
      <c r="AR1235" s="6">
        <f>[1]节奏总纲!BD1235</f>
        <v>0</v>
      </c>
      <c r="AS1235" s="6">
        <f>[1]节奏总纲!BE1235</f>
        <v>0</v>
      </c>
    </row>
    <row r="1236" spans="17:45" x14ac:dyDescent="0.2">
      <c r="Q1236" s="6">
        <v>1233</v>
      </c>
      <c r="R1236" s="6">
        <f>[1]节奏总纲!AD1236</f>
        <v>102.68383827114052</v>
      </c>
      <c r="S1236" s="6">
        <f>[1]节奏总纲!AE1236</f>
        <v>104.97791853870146</v>
      </c>
      <c r="T1236" s="6">
        <f>[1]节奏总纲!AF1236</f>
        <v>108.178536837021</v>
      </c>
      <c r="U1236" s="6">
        <f>[1]节奏总纲!AG1236</f>
        <v>112.96588371314992</v>
      </c>
      <c r="V1236" s="6">
        <f>[1]节奏总纲!AH1236</f>
        <v>122.09741034103864</v>
      </c>
      <c r="AN1236" s="6">
        <v>1233</v>
      </c>
      <c r="AO1236" s="6">
        <f>[1]节奏总纲!BA1236</f>
        <v>0</v>
      </c>
      <c r="AP1236" s="6">
        <f>[1]节奏总纲!BB1236</f>
        <v>0</v>
      </c>
      <c r="AQ1236" s="6">
        <f>[1]节奏总纲!BC1236</f>
        <v>0</v>
      </c>
      <c r="AR1236" s="6">
        <f>[1]节奏总纲!BD1236</f>
        <v>0</v>
      </c>
      <c r="AS1236" s="6">
        <f>[1]节奏总纲!BE1236</f>
        <v>0</v>
      </c>
    </row>
    <row r="1237" spans="17:45" x14ac:dyDescent="0.2">
      <c r="Q1237" s="6">
        <v>1234</v>
      </c>
      <c r="R1237" s="6">
        <f>[1]节奏总纲!AD1237</f>
        <v>102.69568313697849</v>
      </c>
      <c r="S1237" s="6">
        <f>[1]节奏总纲!AE1237</f>
        <v>104.98980886170695</v>
      </c>
      <c r="T1237" s="6">
        <f>[1]节奏总纲!AF1237</f>
        <v>108.19051783357581</v>
      </c>
      <c r="U1237" s="6">
        <f>[1]节奏总纲!AG1237</f>
        <v>112.97831605184044</v>
      </c>
      <c r="V1237" s="6">
        <f>[1]节奏总纲!AH1237</f>
        <v>122.10823204551832</v>
      </c>
      <c r="AN1237" s="6">
        <v>1234</v>
      </c>
      <c r="AO1237" s="6">
        <f>[1]节奏总纲!BA1237</f>
        <v>0</v>
      </c>
      <c r="AP1237" s="6">
        <f>[1]节奏总纲!BB1237</f>
        <v>0</v>
      </c>
      <c r="AQ1237" s="6">
        <f>[1]节奏总纲!BC1237</f>
        <v>0</v>
      </c>
      <c r="AR1237" s="6">
        <f>[1]节奏总纲!BD1237</f>
        <v>0</v>
      </c>
      <c r="AS1237" s="6">
        <f>[1]节奏总纲!BE1237</f>
        <v>0</v>
      </c>
    </row>
    <row r="1238" spans="17:45" x14ac:dyDescent="0.2">
      <c r="Q1238" s="6">
        <v>1235</v>
      </c>
      <c r="R1238" s="6">
        <f>[1]节奏总纲!AD1238</f>
        <v>102.70752800281646</v>
      </c>
      <c r="S1238" s="6">
        <f>[1]节奏总纲!AE1238</f>
        <v>105.00159453089373</v>
      </c>
      <c r="T1238" s="6">
        <f>[1]节奏总纲!AF1238</f>
        <v>108.20249883013061</v>
      </c>
      <c r="U1238" s="6">
        <f>[1]节奏总纲!AG1238</f>
        <v>112.99074839053094</v>
      </c>
      <c r="V1238" s="6">
        <f>[1]节奏总纲!AH1238</f>
        <v>122.119053749998</v>
      </c>
      <c r="AN1238" s="6">
        <v>1235</v>
      </c>
      <c r="AO1238" s="6">
        <f>[1]节奏总纲!BA1238</f>
        <v>0</v>
      </c>
      <c r="AP1238" s="6">
        <f>[1]节奏总纲!BB1238</f>
        <v>0</v>
      </c>
      <c r="AQ1238" s="6">
        <f>[1]节奏总纲!BC1238</f>
        <v>0</v>
      </c>
      <c r="AR1238" s="6">
        <f>[1]节奏总纲!BD1238</f>
        <v>0</v>
      </c>
      <c r="AS1238" s="6">
        <f>[1]节奏总纲!BE1238</f>
        <v>0</v>
      </c>
    </row>
    <row r="1239" spans="17:45" x14ac:dyDescent="0.2">
      <c r="Q1239" s="6">
        <v>1236</v>
      </c>
      <c r="R1239" s="6">
        <f>[1]节奏总纲!AD1239</f>
        <v>102.71937286865442</v>
      </c>
      <c r="S1239" s="6">
        <f>[1]节奏总纲!AE1239</f>
        <v>105.01275252168188</v>
      </c>
      <c r="T1239" s="6">
        <f>[1]节奏总纲!AF1239</f>
        <v>108.21447982668542</v>
      </c>
      <c r="U1239" s="6">
        <f>[1]节奏总纲!AG1239</f>
        <v>113.00306046224779</v>
      </c>
      <c r="V1239" s="6">
        <f>[1]节奏总纲!AH1239</f>
        <v>122.12987545447768</v>
      </c>
      <c r="AN1239" s="6">
        <v>1236</v>
      </c>
      <c r="AO1239" s="6">
        <f>[1]节奏总纲!BA1239</f>
        <v>0</v>
      </c>
      <c r="AP1239" s="6">
        <f>[1]节奏总纲!BB1239</f>
        <v>0</v>
      </c>
      <c r="AQ1239" s="6">
        <f>[1]节奏总纲!BC1239</f>
        <v>0</v>
      </c>
      <c r="AR1239" s="6">
        <f>[1]节奏总纲!BD1239</f>
        <v>0</v>
      </c>
      <c r="AS1239" s="6">
        <f>[1]节奏总纲!BE1239</f>
        <v>0</v>
      </c>
    </row>
    <row r="1240" spans="17:45" x14ac:dyDescent="0.2">
      <c r="Q1240" s="6">
        <v>1237</v>
      </c>
      <c r="R1240" s="6">
        <f>[1]节奏总纲!AD1240</f>
        <v>102.73121773449239</v>
      </c>
      <c r="S1240" s="6">
        <f>[1]节奏总纲!AE1240</f>
        <v>105.02391051247001</v>
      </c>
      <c r="T1240" s="6">
        <f>[1]节奏总纲!AF1240</f>
        <v>108.22646082324022</v>
      </c>
      <c r="U1240" s="6">
        <f>[1]节奏总纲!AG1240</f>
        <v>113.01502272013424</v>
      </c>
      <c r="V1240" s="6">
        <f>[1]节奏总纲!AH1240</f>
        <v>122.14069715895737</v>
      </c>
      <c r="AN1240" s="6">
        <v>1237</v>
      </c>
      <c r="AO1240" s="6">
        <f>[1]节奏总纲!BA1240</f>
        <v>0</v>
      </c>
      <c r="AP1240" s="6">
        <f>[1]节奏总纲!BB1240</f>
        <v>0</v>
      </c>
      <c r="AQ1240" s="6">
        <f>[1]节奏总纲!BC1240</f>
        <v>0</v>
      </c>
      <c r="AR1240" s="6">
        <f>[1]节奏总纲!BD1240</f>
        <v>0</v>
      </c>
      <c r="AS1240" s="6">
        <f>[1]节奏总纲!BE1240</f>
        <v>0</v>
      </c>
    </row>
    <row r="1241" spans="17:45" x14ac:dyDescent="0.2">
      <c r="Q1241" s="6">
        <v>1238</v>
      </c>
      <c r="R1241" s="6">
        <f>[1]节奏总纲!AD1241</f>
        <v>102.74306260033036</v>
      </c>
      <c r="S1241" s="6">
        <f>[1]节奏总纲!AE1241</f>
        <v>105.03506850325815</v>
      </c>
      <c r="T1241" s="6">
        <f>[1]节奏总纲!AF1241</f>
        <v>108.23844181979503</v>
      </c>
      <c r="U1241" s="6">
        <f>[1]节奏总纲!AG1241</f>
        <v>113.02698497802069</v>
      </c>
      <c r="V1241" s="6">
        <f>[1]节奏总纲!AH1241</f>
        <v>122.15151886343705</v>
      </c>
      <c r="AN1241" s="6">
        <v>1238</v>
      </c>
      <c r="AO1241" s="6">
        <f>[1]节奏总纲!BA1241</f>
        <v>0</v>
      </c>
      <c r="AP1241" s="6">
        <f>[1]节奏总纲!BB1241</f>
        <v>0</v>
      </c>
      <c r="AQ1241" s="6">
        <f>[1]节奏总纲!BC1241</f>
        <v>0</v>
      </c>
      <c r="AR1241" s="6">
        <f>[1]节奏总纲!BD1241</f>
        <v>0</v>
      </c>
      <c r="AS1241" s="6">
        <f>[1]节奏总纲!BE1241</f>
        <v>0</v>
      </c>
    </row>
    <row r="1242" spans="17:45" x14ac:dyDescent="0.2">
      <c r="Q1242" s="6">
        <v>1239</v>
      </c>
      <c r="R1242" s="6">
        <f>[1]节奏总纲!AD1242</f>
        <v>102.75490746616833</v>
      </c>
      <c r="S1242" s="6">
        <f>[1]节奏总纲!AE1242</f>
        <v>105.04622649404628</v>
      </c>
      <c r="T1242" s="6">
        <f>[1]节奏总纲!AF1242</f>
        <v>108.25042281634983</v>
      </c>
      <c r="U1242" s="6">
        <f>[1]节奏总纲!AG1242</f>
        <v>113.03894723590716</v>
      </c>
      <c r="V1242" s="6">
        <f>[1]节奏总纲!AH1242</f>
        <v>122.16234056791673</v>
      </c>
      <c r="AN1242" s="6">
        <v>1239</v>
      </c>
      <c r="AO1242" s="6">
        <f>[1]节奏总纲!BA1242</f>
        <v>0</v>
      </c>
      <c r="AP1242" s="6">
        <f>[1]节奏总纲!BB1242</f>
        <v>0</v>
      </c>
      <c r="AQ1242" s="6">
        <f>[1]节奏总纲!BC1242</f>
        <v>0</v>
      </c>
      <c r="AR1242" s="6">
        <f>[1]节奏总纲!BD1242</f>
        <v>0</v>
      </c>
      <c r="AS1242" s="6">
        <f>[1]节奏总纲!BE1242</f>
        <v>0</v>
      </c>
    </row>
    <row r="1243" spans="17:45" x14ac:dyDescent="0.2">
      <c r="Q1243" s="6">
        <v>1240</v>
      </c>
      <c r="R1243" s="6">
        <f>[1]节奏总纲!AD1243</f>
        <v>102.76675233200629</v>
      </c>
      <c r="S1243" s="6">
        <f>[1]节奏总纲!AE1243</f>
        <v>105.05738448483442</v>
      </c>
      <c r="T1243" s="6">
        <f>[1]节奏总纲!AF1243</f>
        <v>108.26240381290464</v>
      </c>
      <c r="U1243" s="6">
        <f>[1]节奏总纲!AG1243</f>
        <v>113.05090949379361</v>
      </c>
      <c r="V1243" s="6">
        <f>[1]节奏总纲!AH1243</f>
        <v>122.17316227239641</v>
      </c>
      <c r="AN1243" s="6">
        <v>1240</v>
      </c>
      <c r="AO1243" s="6">
        <f>[1]节奏总纲!BA1243</f>
        <v>0</v>
      </c>
      <c r="AP1243" s="6">
        <f>[1]节奏总纲!BB1243</f>
        <v>0</v>
      </c>
      <c r="AQ1243" s="6">
        <f>[1]节奏总纲!BC1243</f>
        <v>0</v>
      </c>
      <c r="AR1243" s="6">
        <f>[1]节奏总纲!BD1243</f>
        <v>0</v>
      </c>
      <c r="AS1243" s="6">
        <f>[1]节奏总纲!BE1243</f>
        <v>0</v>
      </c>
    </row>
    <row r="1244" spans="17:45" x14ac:dyDescent="0.2">
      <c r="Q1244" s="6">
        <v>1241</v>
      </c>
      <c r="R1244" s="6">
        <f>[1]节奏总纲!AD1244</f>
        <v>102.77859719784426</v>
      </c>
      <c r="S1244" s="6">
        <f>[1]节奏总纲!AE1244</f>
        <v>105.06854247562255</v>
      </c>
      <c r="T1244" s="6">
        <f>[1]节奏总纲!AF1244</f>
        <v>108.27438480945943</v>
      </c>
      <c r="U1244" s="6">
        <f>[1]节奏总纲!AG1244</f>
        <v>113.06287175168006</v>
      </c>
      <c r="V1244" s="6">
        <f>[1]节奏总纲!AH1244</f>
        <v>122.18398397687609</v>
      </c>
      <c r="AN1244" s="6">
        <v>1241</v>
      </c>
      <c r="AO1244" s="6">
        <f>[1]节奏总纲!BA1244</f>
        <v>0</v>
      </c>
      <c r="AP1244" s="6">
        <f>[1]节奏总纲!BB1244</f>
        <v>0</v>
      </c>
      <c r="AQ1244" s="6">
        <f>[1]节奏总纲!BC1244</f>
        <v>0</v>
      </c>
      <c r="AR1244" s="6">
        <f>[1]节奏总纲!BD1244</f>
        <v>0</v>
      </c>
      <c r="AS1244" s="6">
        <f>[1]节奏总纲!BE1244</f>
        <v>0</v>
      </c>
    </row>
    <row r="1245" spans="17:45" x14ac:dyDescent="0.2">
      <c r="Q1245" s="6">
        <v>1242</v>
      </c>
      <c r="R1245" s="6">
        <f>[1]节奏总纲!AD1245</f>
        <v>102.79044206368224</v>
      </c>
      <c r="S1245" s="6">
        <f>[1]节奏总纲!AE1245</f>
        <v>105.07970046641069</v>
      </c>
      <c r="T1245" s="6">
        <f>[1]节奏总纲!AF1245</f>
        <v>108.28636580601425</v>
      </c>
      <c r="U1245" s="6">
        <f>[1]节奏总纲!AG1245</f>
        <v>113.07483400956653</v>
      </c>
      <c r="V1245" s="6">
        <f>[1]节奏总纲!AH1245</f>
        <v>122.19480568135577</v>
      </c>
      <c r="AN1245" s="6">
        <v>1242</v>
      </c>
      <c r="AO1245" s="6">
        <f>[1]节奏总纲!BA1245</f>
        <v>0</v>
      </c>
      <c r="AP1245" s="6">
        <f>[1]节奏总纲!BB1245</f>
        <v>0</v>
      </c>
      <c r="AQ1245" s="6">
        <f>[1]节奏总纲!BC1245</f>
        <v>0</v>
      </c>
      <c r="AR1245" s="6">
        <f>[1]节奏总纲!BD1245</f>
        <v>0</v>
      </c>
      <c r="AS1245" s="6">
        <f>[1]节奏总纲!BE1245</f>
        <v>0</v>
      </c>
    </row>
    <row r="1246" spans="17:45" x14ac:dyDescent="0.2">
      <c r="Q1246" s="6">
        <v>1243</v>
      </c>
      <c r="R1246" s="6">
        <f>[1]节奏总纲!AD1246</f>
        <v>102.80228692952021</v>
      </c>
      <c r="S1246" s="6">
        <f>[1]节奏总纲!AE1246</f>
        <v>105.09085845719882</v>
      </c>
      <c r="T1246" s="6">
        <f>[1]节奏总纲!AF1246</f>
        <v>108.29834680256904</v>
      </c>
      <c r="U1246" s="6">
        <f>[1]节奏总纲!AG1246</f>
        <v>113.08679626745298</v>
      </c>
      <c r="V1246" s="6">
        <f>[1]节奏总纲!AH1246</f>
        <v>122.20562738583546</v>
      </c>
      <c r="AN1246" s="6">
        <v>1243</v>
      </c>
      <c r="AO1246" s="6">
        <f>[1]节奏总纲!BA1246</f>
        <v>0</v>
      </c>
      <c r="AP1246" s="6">
        <f>[1]节奏总纲!BB1246</f>
        <v>0</v>
      </c>
      <c r="AQ1246" s="6">
        <f>[1]节奏总纲!BC1246</f>
        <v>0</v>
      </c>
      <c r="AR1246" s="6">
        <f>[1]节奏总纲!BD1246</f>
        <v>0</v>
      </c>
      <c r="AS1246" s="6">
        <f>[1]节奏总纲!BE1246</f>
        <v>0</v>
      </c>
    </row>
    <row r="1247" spans="17:45" x14ac:dyDescent="0.2">
      <c r="Q1247" s="6">
        <v>1244</v>
      </c>
      <c r="R1247" s="6">
        <f>[1]节奏总纲!AD1247</f>
        <v>102.81413179535816</v>
      </c>
      <c r="S1247" s="6">
        <f>[1]节奏总纲!AE1247</f>
        <v>105.10201644798695</v>
      </c>
      <c r="T1247" s="6">
        <f>[1]节奏总纲!AF1247</f>
        <v>108.31032779912385</v>
      </c>
      <c r="U1247" s="6">
        <f>[1]节奏总纲!AG1247</f>
        <v>113.09875852533943</v>
      </c>
      <c r="V1247" s="6">
        <f>[1]节奏总纲!AH1247</f>
        <v>122.21644909031515</v>
      </c>
      <c r="AN1247" s="6">
        <v>1244</v>
      </c>
      <c r="AO1247" s="6">
        <f>[1]节奏总纲!BA1247</f>
        <v>0</v>
      </c>
      <c r="AP1247" s="6">
        <f>[1]节奏总纲!BB1247</f>
        <v>0</v>
      </c>
      <c r="AQ1247" s="6">
        <f>[1]节奏总纲!BC1247</f>
        <v>0</v>
      </c>
      <c r="AR1247" s="6">
        <f>[1]节奏总纲!BD1247</f>
        <v>0</v>
      </c>
      <c r="AS1247" s="6">
        <f>[1]节奏总纲!BE1247</f>
        <v>0</v>
      </c>
    </row>
    <row r="1248" spans="17:45" x14ac:dyDescent="0.2">
      <c r="Q1248" s="6">
        <v>1245</v>
      </c>
      <c r="R1248" s="6">
        <f>[1]节奏总纲!AD1248</f>
        <v>102.82597666119614</v>
      </c>
      <c r="S1248" s="6">
        <f>[1]节奏总纲!AE1248</f>
        <v>105.11317443877509</v>
      </c>
      <c r="T1248" s="6">
        <f>[1]节奏总纲!AF1248</f>
        <v>108.32230879567865</v>
      </c>
      <c r="U1248" s="6">
        <f>[1]节奏总纲!AG1248</f>
        <v>113.1107207832259</v>
      </c>
      <c r="V1248" s="6">
        <f>[1]节奏总纲!AH1248</f>
        <v>122.22727079479483</v>
      </c>
      <c r="AN1248" s="6">
        <v>1245</v>
      </c>
      <c r="AO1248" s="6">
        <f>[1]节奏总纲!BA1248</f>
        <v>0</v>
      </c>
      <c r="AP1248" s="6">
        <f>[1]节奏总纲!BB1248</f>
        <v>0</v>
      </c>
      <c r="AQ1248" s="6">
        <f>[1]节奏总纲!BC1248</f>
        <v>0</v>
      </c>
      <c r="AR1248" s="6">
        <f>[1]节奏总纲!BD1248</f>
        <v>0</v>
      </c>
      <c r="AS1248" s="6">
        <f>[1]节奏总纲!BE1248</f>
        <v>0</v>
      </c>
    </row>
    <row r="1249" spans="17:45" x14ac:dyDescent="0.2">
      <c r="Q1249" s="6">
        <v>1246</v>
      </c>
      <c r="R1249" s="6">
        <f>[1]节奏总纲!AD1249</f>
        <v>102.83782152703411</v>
      </c>
      <c r="S1249" s="6">
        <f>[1]节奏总纲!AE1249</f>
        <v>105.12433242956324</v>
      </c>
      <c r="T1249" s="6">
        <f>[1]节奏总纲!AF1249</f>
        <v>108.33428979223346</v>
      </c>
      <c r="U1249" s="6">
        <f>[1]节奏总纲!AG1249</f>
        <v>113.12268304111235</v>
      </c>
      <c r="V1249" s="6">
        <f>[1]节奏总纲!AH1249</f>
        <v>122.23809249927452</v>
      </c>
      <c r="AN1249" s="6">
        <v>1246</v>
      </c>
      <c r="AO1249" s="6">
        <f>[1]节奏总纲!BA1249</f>
        <v>0</v>
      </c>
      <c r="AP1249" s="6">
        <f>[1]节奏总纲!BB1249</f>
        <v>0</v>
      </c>
      <c r="AQ1249" s="6">
        <f>[1]节奏总纲!BC1249</f>
        <v>0</v>
      </c>
      <c r="AR1249" s="6">
        <f>[1]节奏总纲!BD1249</f>
        <v>0</v>
      </c>
      <c r="AS1249" s="6">
        <f>[1]节奏总纲!BE1249</f>
        <v>0</v>
      </c>
    </row>
    <row r="1250" spans="17:45" x14ac:dyDescent="0.2">
      <c r="Q1250" s="6">
        <v>1247</v>
      </c>
      <c r="R1250" s="6">
        <f>[1]节奏总纲!AD1250</f>
        <v>102.84966639287208</v>
      </c>
      <c r="S1250" s="6">
        <f>[1]节奏总纲!AE1250</f>
        <v>105.13549042035137</v>
      </c>
      <c r="T1250" s="6">
        <f>[1]节奏总纲!AF1250</f>
        <v>108.34627078878826</v>
      </c>
      <c r="U1250" s="6">
        <f>[1]节奏总纲!AG1250</f>
        <v>113.13464529899881</v>
      </c>
      <c r="V1250" s="6">
        <f>[1]节奏总纲!AH1250</f>
        <v>122.2489142037542</v>
      </c>
      <c r="AN1250" s="6">
        <v>1247</v>
      </c>
      <c r="AO1250" s="6">
        <f>[1]节奏总纲!BA1250</f>
        <v>0</v>
      </c>
      <c r="AP1250" s="6">
        <f>[1]节奏总纲!BB1250</f>
        <v>0</v>
      </c>
      <c r="AQ1250" s="6">
        <f>[1]节奏总纲!BC1250</f>
        <v>0</v>
      </c>
      <c r="AR1250" s="6">
        <f>[1]节奏总纲!BD1250</f>
        <v>0</v>
      </c>
      <c r="AS1250" s="6">
        <f>[1]节奏总纲!BE1250</f>
        <v>0</v>
      </c>
    </row>
    <row r="1251" spans="17:45" x14ac:dyDescent="0.2">
      <c r="Q1251" s="6">
        <v>1248</v>
      </c>
      <c r="R1251" s="6">
        <f>[1]节奏总纲!AD1251</f>
        <v>102.86151125871005</v>
      </c>
      <c r="S1251" s="6">
        <f>[1]节奏总纲!AE1251</f>
        <v>105.14664841113951</v>
      </c>
      <c r="T1251" s="6">
        <f>[1]节奏总纲!AF1251</f>
        <v>108.35825178534307</v>
      </c>
      <c r="U1251" s="6">
        <f>[1]节奏总纲!AG1251</f>
        <v>113.14660755688527</v>
      </c>
      <c r="V1251" s="6">
        <f>[1]节奏总纲!AH1251</f>
        <v>122.25973590823388</v>
      </c>
      <c r="AN1251" s="6">
        <v>1248</v>
      </c>
      <c r="AO1251" s="6">
        <f>[1]节奏总纲!BA1251</f>
        <v>0</v>
      </c>
      <c r="AP1251" s="6">
        <f>[1]节奏总纲!BB1251</f>
        <v>0</v>
      </c>
      <c r="AQ1251" s="6">
        <f>[1]节奏总纲!BC1251</f>
        <v>0</v>
      </c>
      <c r="AR1251" s="6">
        <f>[1]节奏总纲!BD1251</f>
        <v>0</v>
      </c>
      <c r="AS1251" s="6">
        <f>[1]节奏总纲!BE1251</f>
        <v>0</v>
      </c>
    </row>
    <row r="1252" spans="17:45" x14ac:dyDescent="0.2">
      <c r="Q1252" s="6">
        <v>1249</v>
      </c>
      <c r="R1252" s="6">
        <f>[1]节奏总纲!AD1252</f>
        <v>102.87335612454801</v>
      </c>
      <c r="S1252" s="6">
        <f>[1]节奏总纲!AE1252</f>
        <v>105.15780640192764</v>
      </c>
      <c r="T1252" s="6">
        <f>[1]节奏总纲!AF1252</f>
        <v>108.37023278189787</v>
      </c>
      <c r="U1252" s="6">
        <f>[1]节奏总纲!AG1252</f>
        <v>113.15856981477172</v>
      </c>
      <c r="V1252" s="6">
        <f>[1]节奏总纲!AH1252</f>
        <v>122.27055761271356</v>
      </c>
      <c r="AN1252" s="6">
        <v>1249</v>
      </c>
      <c r="AO1252" s="6">
        <f>[1]节奏总纲!BA1252</f>
        <v>0</v>
      </c>
      <c r="AP1252" s="6">
        <f>[1]节奏总纲!BB1252</f>
        <v>0</v>
      </c>
      <c r="AQ1252" s="6">
        <f>[1]节奏总纲!BC1252</f>
        <v>0</v>
      </c>
      <c r="AR1252" s="6">
        <f>[1]节奏总纲!BD1252</f>
        <v>0</v>
      </c>
      <c r="AS1252" s="6">
        <f>[1]节奏总纲!BE1252</f>
        <v>0</v>
      </c>
    </row>
    <row r="1253" spans="17:45" x14ac:dyDescent="0.2">
      <c r="Q1253" s="6">
        <v>1250</v>
      </c>
      <c r="R1253" s="6">
        <f>[1]节奏总纲!AD1253</f>
        <v>102.88520099038598</v>
      </c>
      <c r="S1253" s="6">
        <f>[1]节奏总纲!AE1253</f>
        <v>105.16896439271578</v>
      </c>
      <c r="T1253" s="6">
        <f>[1]节奏总纲!AF1253</f>
        <v>108.38221377845268</v>
      </c>
      <c r="U1253" s="6">
        <f>[1]节奏总纲!AG1253</f>
        <v>113.17053207265818</v>
      </c>
      <c r="V1253" s="6">
        <f>[1]节奏总纲!AH1253</f>
        <v>122.28137931719324</v>
      </c>
      <c r="AN1253" s="6">
        <v>1250</v>
      </c>
      <c r="AO1253" s="6">
        <f>[1]节奏总纲!BA1253</f>
        <v>0</v>
      </c>
      <c r="AP1253" s="6">
        <f>[1]节奏总纲!BB1253</f>
        <v>0</v>
      </c>
      <c r="AQ1253" s="6">
        <f>[1]节奏总纲!BC1253</f>
        <v>0</v>
      </c>
      <c r="AR1253" s="6">
        <f>[1]节奏总纲!BD1253</f>
        <v>0</v>
      </c>
      <c r="AS1253" s="6">
        <f>[1]节奏总纲!BE1253</f>
        <v>0</v>
      </c>
    </row>
    <row r="1254" spans="17:45" x14ac:dyDescent="0.2">
      <c r="Q1254" s="6">
        <v>1251</v>
      </c>
      <c r="R1254" s="6">
        <f>[1]节奏总纲!AD1254</f>
        <v>102.89704585622395</v>
      </c>
      <c r="S1254" s="6">
        <f>[1]节奏总纲!AE1254</f>
        <v>105.18012238350391</v>
      </c>
      <c r="T1254" s="6">
        <f>[1]节奏总纲!AF1254</f>
        <v>108.39419477500748</v>
      </c>
      <c r="U1254" s="6">
        <f>[1]节奏总纲!AG1254</f>
        <v>113.18249433054463</v>
      </c>
      <c r="V1254" s="6">
        <f>[1]节奏总纲!AH1254</f>
        <v>122.29220102167292</v>
      </c>
      <c r="AN1254" s="6">
        <v>1251</v>
      </c>
      <c r="AO1254" s="6">
        <f>[1]节奏总纲!BA1254</f>
        <v>0</v>
      </c>
      <c r="AP1254" s="6">
        <f>[1]节奏总纲!BB1254</f>
        <v>0</v>
      </c>
      <c r="AQ1254" s="6">
        <f>[1]节奏总纲!BC1254</f>
        <v>0</v>
      </c>
      <c r="AR1254" s="6">
        <f>[1]节奏总纲!BD1254</f>
        <v>0</v>
      </c>
      <c r="AS1254" s="6">
        <f>[1]节奏总纲!BE1254</f>
        <v>0</v>
      </c>
    </row>
    <row r="1255" spans="17:45" x14ac:dyDescent="0.2">
      <c r="Q1255" s="6">
        <v>1252</v>
      </c>
      <c r="R1255" s="6">
        <f>[1]节奏总纲!AD1255</f>
        <v>102.90889072206193</v>
      </c>
      <c r="S1255" s="6">
        <f>[1]节奏总纲!AE1255</f>
        <v>105.19128037429205</v>
      </c>
      <c r="T1255" s="6">
        <f>[1]节奏总纲!AF1255</f>
        <v>108.40617577156229</v>
      </c>
      <c r="U1255" s="6">
        <f>[1]节奏总纲!AG1255</f>
        <v>113.19445658843109</v>
      </c>
      <c r="V1255" s="6">
        <f>[1]节奏总纲!AH1255</f>
        <v>122.30302272615261</v>
      </c>
      <c r="AN1255" s="6">
        <v>1252</v>
      </c>
      <c r="AO1255" s="6">
        <f>[1]节奏总纲!BA1255</f>
        <v>0</v>
      </c>
      <c r="AP1255" s="6">
        <f>[1]节奏总纲!BB1255</f>
        <v>0</v>
      </c>
      <c r="AQ1255" s="6">
        <f>[1]节奏总纲!BC1255</f>
        <v>0</v>
      </c>
      <c r="AR1255" s="6">
        <f>[1]节奏总纲!BD1255</f>
        <v>0</v>
      </c>
      <c r="AS1255" s="6">
        <f>[1]节奏总纲!BE1255</f>
        <v>0</v>
      </c>
    </row>
    <row r="1256" spans="17:45" x14ac:dyDescent="0.2">
      <c r="Q1256" s="6">
        <v>1253</v>
      </c>
      <c r="R1256" s="6">
        <f>[1]节奏总纲!AD1256</f>
        <v>102.92073558789988</v>
      </c>
      <c r="S1256" s="6">
        <f>[1]节奏总纲!AE1256</f>
        <v>105.20243836508018</v>
      </c>
      <c r="T1256" s="6">
        <f>[1]节奏总纲!AF1256</f>
        <v>108.41815676811709</v>
      </c>
      <c r="U1256" s="6">
        <f>[1]节奏总纲!AG1256</f>
        <v>113.20641884631755</v>
      </c>
      <c r="V1256" s="6">
        <f>[1]节奏总纲!AH1256</f>
        <v>122.31384443063229</v>
      </c>
      <c r="AN1256" s="6">
        <v>1253</v>
      </c>
      <c r="AO1256" s="6">
        <f>[1]节奏总纲!BA1256</f>
        <v>0</v>
      </c>
      <c r="AP1256" s="6">
        <f>[1]节奏总纲!BB1256</f>
        <v>0</v>
      </c>
      <c r="AQ1256" s="6">
        <f>[1]节奏总纲!BC1256</f>
        <v>0</v>
      </c>
      <c r="AR1256" s="6">
        <f>[1]节奏总纲!BD1256</f>
        <v>0</v>
      </c>
      <c r="AS1256" s="6">
        <f>[1]节奏总纲!BE1256</f>
        <v>0</v>
      </c>
    </row>
    <row r="1257" spans="17:45" x14ac:dyDescent="0.2">
      <c r="Q1257" s="6">
        <v>1254</v>
      </c>
      <c r="R1257" s="6">
        <f>[1]节奏总纲!AD1257</f>
        <v>102.93258045373786</v>
      </c>
      <c r="S1257" s="6">
        <f>[1]节奏总纲!AE1257</f>
        <v>105.21359635586832</v>
      </c>
      <c r="T1257" s="6">
        <f>[1]节奏总纲!AF1257</f>
        <v>108.4301377646719</v>
      </c>
      <c r="U1257" s="6">
        <f>[1]节奏总纲!AG1257</f>
        <v>113.218381104204</v>
      </c>
      <c r="V1257" s="6">
        <f>[1]节奏总纲!AH1257</f>
        <v>122.32466613511197</v>
      </c>
      <c r="AN1257" s="6">
        <v>1254</v>
      </c>
      <c r="AO1257" s="6">
        <f>[1]节奏总纲!BA1257</f>
        <v>0</v>
      </c>
      <c r="AP1257" s="6">
        <f>[1]节奏总纲!BB1257</f>
        <v>0</v>
      </c>
      <c r="AQ1257" s="6">
        <f>[1]节奏总纲!BC1257</f>
        <v>0</v>
      </c>
      <c r="AR1257" s="6">
        <f>[1]节奏总纲!BD1257</f>
        <v>0</v>
      </c>
      <c r="AS1257" s="6">
        <f>[1]节奏总纲!BE1257</f>
        <v>0</v>
      </c>
    </row>
    <row r="1258" spans="17:45" x14ac:dyDescent="0.2">
      <c r="Q1258" s="6">
        <v>1255</v>
      </c>
      <c r="R1258" s="6">
        <f>[1]节奏总纲!AD1258</f>
        <v>102.94442531957583</v>
      </c>
      <c r="S1258" s="6">
        <f>[1]节奏总纲!AE1258</f>
        <v>105.22475434665647</v>
      </c>
      <c r="T1258" s="6">
        <f>[1]节奏总纲!AF1258</f>
        <v>108.44211876122669</v>
      </c>
      <c r="U1258" s="6">
        <f>[1]节奏总纲!AG1258</f>
        <v>113.23034336209047</v>
      </c>
      <c r="V1258" s="6">
        <f>[1]节奏总纲!AH1258</f>
        <v>122.33548783959165</v>
      </c>
      <c r="AN1258" s="6">
        <v>1255</v>
      </c>
      <c r="AO1258" s="6">
        <f>[1]节奏总纲!BA1258</f>
        <v>0</v>
      </c>
      <c r="AP1258" s="6">
        <f>[1]节奏总纲!BB1258</f>
        <v>0</v>
      </c>
      <c r="AQ1258" s="6">
        <f>[1]节奏总纲!BC1258</f>
        <v>0</v>
      </c>
      <c r="AR1258" s="6">
        <f>[1]节奏总纲!BD1258</f>
        <v>0</v>
      </c>
      <c r="AS1258" s="6">
        <f>[1]节奏总纲!BE1258</f>
        <v>0</v>
      </c>
    </row>
    <row r="1259" spans="17:45" x14ac:dyDescent="0.2">
      <c r="Q1259" s="6">
        <v>1256</v>
      </c>
      <c r="R1259" s="6">
        <f>[1]节奏总纲!AD1259</f>
        <v>102.9562701854138</v>
      </c>
      <c r="S1259" s="6">
        <f>[1]节奏总纲!AE1259</f>
        <v>105.2359123374446</v>
      </c>
      <c r="T1259" s="6">
        <f>[1]节奏总纲!AF1259</f>
        <v>108.45409975778151</v>
      </c>
      <c r="U1259" s="6">
        <f>[1]节奏总纲!AG1259</f>
        <v>113.24230561997692</v>
      </c>
      <c r="V1259" s="6">
        <f>[1]节奏总纲!AH1259</f>
        <v>122.34630954407133</v>
      </c>
      <c r="AN1259" s="6">
        <v>1256</v>
      </c>
      <c r="AO1259" s="6">
        <f>[1]节奏总纲!BA1259</f>
        <v>0</v>
      </c>
      <c r="AP1259" s="6">
        <f>[1]节奏总纲!BB1259</f>
        <v>0</v>
      </c>
      <c r="AQ1259" s="6">
        <f>[1]节奏总纲!BC1259</f>
        <v>0</v>
      </c>
      <c r="AR1259" s="6">
        <f>[1]节奏总纲!BD1259</f>
        <v>0</v>
      </c>
      <c r="AS1259" s="6">
        <f>[1]节奏总纲!BE1259</f>
        <v>0</v>
      </c>
    </row>
    <row r="1260" spans="17:45" x14ac:dyDescent="0.2">
      <c r="Q1260" s="6">
        <v>1257</v>
      </c>
      <c r="R1260" s="6">
        <f>[1]节奏总纲!AD1260</f>
        <v>102.96811505125176</v>
      </c>
      <c r="S1260" s="6">
        <f>[1]节奏总纲!AE1260</f>
        <v>105.24707032823274</v>
      </c>
      <c r="T1260" s="6">
        <f>[1]节奏总纲!AF1260</f>
        <v>108.4660807543363</v>
      </c>
      <c r="U1260" s="6">
        <f>[1]节奏总纲!AG1260</f>
        <v>113.25426787786337</v>
      </c>
      <c r="V1260" s="6">
        <f>[1]节奏总纲!AH1260</f>
        <v>122.35713124855101</v>
      </c>
      <c r="AN1260" s="6">
        <v>1257</v>
      </c>
      <c r="AO1260" s="6">
        <f>[1]节奏总纲!BA1260</f>
        <v>0</v>
      </c>
      <c r="AP1260" s="6">
        <f>[1]节奏总纲!BB1260</f>
        <v>0</v>
      </c>
      <c r="AQ1260" s="6">
        <f>[1]节奏总纲!BC1260</f>
        <v>0</v>
      </c>
      <c r="AR1260" s="6">
        <f>[1]节奏总纲!BD1260</f>
        <v>0</v>
      </c>
      <c r="AS1260" s="6">
        <f>[1]节奏总纲!BE1260</f>
        <v>0</v>
      </c>
    </row>
    <row r="1261" spans="17:45" x14ac:dyDescent="0.2">
      <c r="Q1261" s="6">
        <v>1258</v>
      </c>
      <c r="R1261" s="6">
        <f>[1]节奏总纲!AD1261</f>
        <v>102.97995991708973</v>
      </c>
      <c r="S1261" s="6">
        <f>[1]节奏总纲!AE1261</f>
        <v>105.25822831902087</v>
      </c>
      <c r="T1261" s="6">
        <f>[1]节奏总纲!AF1261</f>
        <v>108.4780617508911</v>
      </c>
      <c r="U1261" s="6">
        <f>[1]节奏总纲!AG1261</f>
        <v>113.26623013574984</v>
      </c>
      <c r="V1261" s="6">
        <f>[1]节奏总纲!AH1261</f>
        <v>122.3679529530307</v>
      </c>
      <c r="AN1261" s="6">
        <v>1258</v>
      </c>
      <c r="AO1261" s="6">
        <f>[1]节奏总纲!BA1261</f>
        <v>0</v>
      </c>
      <c r="AP1261" s="6">
        <f>[1]节奏总纲!BB1261</f>
        <v>0</v>
      </c>
      <c r="AQ1261" s="6">
        <f>[1]节奏总纲!BC1261</f>
        <v>0</v>
      </c>
      <c r="AR1261" s="6">
        <f>[1]节奏总纲!BD1261</f>
        <v>0</v>
      </c>
      <c r="AS1261" s="6">
        <f>[1]节奏总纲!BE1261</f>
        <v>0</v>
      </c>
    </row>
    <row r="1262" spans="17:45" x14ac:dyDescent="0.2">
      <c r="Q1262" s="6">
        <v>1259</v>
      </c>
      <c r="R1262" s="6">
        <f>[1]节奏总纲!AD1262</f>
        <v>102.9918047829277</v>
      </c>
      <c r="S1262" s="6">
        <f>[1]节奏总纲!AE1262</f>
        <v>105.26938630980901</v>
      </c>
      <c r="T1262" s="6">
        <f>[1]节奏总纲!AF1262</f>
        <v>108.49004274744591</v>
      </c>
      <c r="U1262" s="6">
        <f>[1]节奏总纲!AG1262</f>
        <v>113.27819239363629</v>
      </c>
      <c r="V1262" s="6">
        <f>[1]节奏总纲!AH1262</f>
        <v>122.37877465751038</v>
      </c>
      <c r="AN1262" s="6">
        <v>1259</v>
      </c>
      <c r="AO1262" s="6">
        <f>[1]节奏总纲!BA1262</f>
        <v>0</v>
      </c>
      <c r="AP1262" s="6">
        <f>[1]节奏总纲!BB1262</f>
        <v>0</v>
      </c>
      <c r="AQ1262" s="6">
        <f>[1]节奏总纲!BC1262</f>
        <v>0</v>
      </c>
      <c r="AR1262" s="6">
        <f>[1]节奏总纲!BD1262</f>
        <v>0</v>
      </c>
      <c r="AS1262" s="6">
        <f>[1]节奏总纲!BE1262</f>
        <v>0</v>
      </c>
    </row>
    <row r="1263" spans="17:45" x14ac:dyDescent="0.2">
      <c r="Q1263" s="6">
        <v>1260</v>
      </c>
      <c r="R1263" s="6">
        <f>[1]节奏总纲!AD1263</f>
        <v>103.0034052427059</v>
      </c>
      <c r="S1263" s="6">
        <f>[1]节奏总纲!AE1263</f>
        <v>105.28054430059714</v>
      </c>
      <c r="T1263" s="6">
        <f>[1]节奏总纲!AF1263</f>
        <v>108.50202374400071</v>
      </c>
      <c r="U1263" s="6">
        <f>[1]节奏总纲!AG1263</f>
        <v>113.29015465152274</v>
      </c>
      <c r="V1263" s="6">
        <f>[1]节奏总纲!AH1263</f>
        <v>122.38959636199006</v>
      </c>
      <c r="AN1263" s="6">
        <v>1260</v>
      </c>
      <c r="AO1263" s="6">
        <f>[1]节奏总纲!BA1263</f>
        <v>0</v>
      </c>
      <c r="AP1263" s="6">
        <f>[1]节奏总纲!BB1263</f>
        <v>0</v>
      </c>
      <c r="AQ1263" s="6">
        <f>[1]节奏总纲!BC1263</f>
        <v>0</v>
      </c>
      <c r="AR1263" s="6">
        <f>[1]节奏总纲!BD1263</f>
        <v>0</v>
      </c>
      <c r="AS1263" s="6">
        <f>[1]节奏总纲!BE1263</f>
        <v>0</v>
      </c>
    </row>
    <row r="1264" spans="17:45" x14ac:dyDescent="0.2">
      <c r="Q1264" s="6">
        <v>1261</v>
      </c>
      <c r="R1264" s="6">
        <f>[1]节奏总纲!AD1264</f>
        <v>103.01445689331304</v>
      </c>
      <c r="S1264" s="6">
        <f>[1]节奏总纲!AE1264</f>
        <v>105.29170229138528</v>
      </c>
      <c r="T1264" s="6">
        <f>[1]节奏总纲!AF1264</f>
        <v>108.51400474055552</v>
      </c>
      <c r="U1264" s="6">
        <f>[1]节奏总纲!AG1264</f>
        <v>113.30211690940921</v>
      </c>
      <c r="V1264" s="6">
        <f>[1]节奏总纲!AH1264</f>
        <v>122.40041806646974</v>
      </c>
      <c r="AN1264" s="6">
        <v>1261</v>
      </c>
      <c r="AO1264" s="6">
        <f>[1]节奏总纲!BA1264</f>
        <v>0</v>
      </c>
      <c r="AP1264" s="6">
        <f>[1]节奏总纲!BB1264</f>
        <v>0</v>
      </c>
      <c r="AQ1264" s="6">
        <f>[1]节奏总纲!BC1264</f>
        <v>0</v>
      </c>
      <c r="AR1264" s="6">
        <f>[1]节奏总纲!BD1264</f>
        <v>0</v>
      </c>
      <c r="AS1264" s="6">
        <f>[1]节奏总纲!BE1264</f>
        <v>0</v>
      </c>
    </row>
    <row r="1265" spans="17:45" x14ac:dyDescent="0.2">
      <c r="Q1265" s="6">
        <v>1262</v>
      </c>
      <c r="R1265" s="6">
        <f>[1]节奏总纲!AD1265</f>
        <v>103.0255085439202</v>
      </c>
      <c r="S1265" s="6">
        <f>[1]节奏总纲!AE1265</f>
        <v>105.30286028217341</v>
      </c>
      <c r="T1265" s="6">
        <f>[1]节奏总纲!AF1265</f>
        <v>108.52598573711032</v>
      </c>
      <c r="U1265" s="6">
        <f>[1]节奏总纲!AG1265</f>
        <v>113.31407916729566</v>
      </c>
      <c r="V1265" s="6">
        <f>[1]节奏总纲!AH1265</f>
        <v>122.41123977094942</v>
      </c>
      <c r="AN1265" s="6">
        <v>1262</v>
      </c>
      <c r="AO1265" s="6">
        <f>[1]节奏总纲!BA1265</f>
        <v>0</v>
      </c>
      <c r="AP1265" s="6">
        <f>[1]节奏总纲!BB1265</f>
        <v>0</v>
      </c>
      <c r="AQ1265" s="6">
        <f>[1]节奏总纲!BC1265</f>
        <v>0</v>
      </c>
      <c r="AR1265" s="6">
        <f>[1]节奏总纲!BD1265</f>
        <v>0</v>
      </c>
      <c r="AS1265" s="6">
        <f>[1]节奏总纲!BE1265</f>
        <v>0</v>
      </c>
    </row>
    <row r="1266" spans="17:45" x14ac:dyDescent="0.2">
      <c r="Q1266" s="6">
        <v>1263</v>
      </c>
      <c r="R1266" s="6">
        <f>[1]节奏总纲!AD1266</f>
        <v>103.03656019452735</v>
      </c>
      <c r="S1266" s="6">
        <f>[1]节奏总纲!AE1266</f>
        <v>105.31401827296155</v>
      </c>
      <c r="T1266" s="6">
        <f>[1]节奏总纲!AF1266</f>
        <v>108.53796673366513</v>
      </c>
      <c r="U1266" s="6">
        <f>[1]节奏总纲!AG1266</f>
        <v>113.32604142518211</v>
      </c>
      <c r="V1266" s="6">
        <f>[1]节奏总纲!AH1266</f>
        <v>122.4220614754291</v>
      </c>
      <c r="AN1266" s="6">
        <v>1263</v>
      </c>
      <c r="AO1266" s="6">
        <f>[1]节奏总纲!BA1266</f>
        <v>0</v>
      </c>
      <c r="AP1266" s="6">
        <f>[1]节奏总纲!BB1266</f>
        <v>0</v>
      </c>
      <c r="AQ1266" s="6">
        <f>[1]节奏总纲!BC1266</f>
        <v>0</v>
      </c>
      <c r="AR1266" s="6">
        <f>[1]节奏总纲!BD1266</f>
        <v>0</v>
      </c>
      <c r="AS1266" s="6">
        <f>[1]节奏总纲!BE1266</f>
        <v>0</v>
      </c>
    </row>
    <row r="1267" spans="17:45" x14ac:dyDescent="0.2">
      <c r="Q1267" s="6">
        <v>1264</v>
      </c>
      <c r="R1267" s="6">
        <f>[1]节奏总纲!AD1267</f>
        <v>103.0476118451345</v>
      </c>
      <c r="S1267" s="6">
        <f>[1]节奏总纲!AE1267</f>
        <v>105.3251762637497</v>
      </c>
      <c r="T1267" s="6">
        <f>[1]节奏总纲!AF1267</f>
        <v>108.54994773021993</v>
      </c>
      <c r="U1267" s="6">
        <f>[1]节奏总纲!AG1267</f>
        <v>113.33800368306858</v>
      </c>
      <c r="V1267" s="6">
        <f>[1]节奏总纲!AH1267</f>
        <v>122.43288317990879</v>
      </c>
      <c r="AN1267" s="6">
        <v>1264</v>
      </c>
      <c r="AO1267" s="6">
        <f>[1]节奏总纲!BA1267</f>
        <v>0</v>
      </c>
      <c r="AP1267" s="6">
        <f>[1]节奏总纲!BB1267</f>
        <v>0</v>
      </c>
      <c r="AQ1267" s="6">
        <f>[1]节奏总纲!BC1267</f>
        <v>0</v>
      </c>
      <c r="AR1267" s="6">
        <f>[1]节奏总纲!BD1267</f>
        <v>0</v>
      </c>
      <c r="AS1267" s="6">
        <f>[1]节奏总纲!BE1267</f>
        <v>0</v>
      </c>
    </row>
    <row r="1268" spans="17:45" x14ac:dyDescent="0.2">
      <c r="Q1268" s="6">
        <v>1265</v>
      </c>
      <c r="R1268" s="6">
        <f>[1]节奏总纲!AD1268</f>
        <v>103.05866349574165</v>
      </c>
      <c r="S1268" s="6">
        <f>[1]节奏总纲!AE1268</f>
        <v>105.33633425453783</v>
      </c>
      <c r="T1268" s="6">
        <f>[1]节奏总纲!AF1268</f>
        <v>108.56192872677474</v>
      </c>
      <c r="U1268" s="6">
        <f>[1]节奏总纲!AG1268</f>
        <v>113.34996594095503</v>
      </c>
      <c r="V1268" s="6">
        <f>[1]节奏总纲!AH1268</f>
        <v>122.44370488438847</v>
      </c>
      <c r="AN1268" s="6">
        <v>1265</v>
      </c>
      <c r="AO1268" s="6">
        <f>[1]节奏总纲!BA1268</f>
        <v>0</v>
      </c>
      <c r="AP1268" s="6">
        <f>[1]节奏总纲!BB1268</f>
        <v>0</v>
      </c>
      <c r="AQ1268" s="6">
        <f>[1]节奏总纲!BC1268</f>
        <v>0</v>
      </c>
      <c r="AR1268" s="6">
        <f>[1]节奏总纲!BD1268</f>
        <v>0</v>
      </c>
      <c r="AS1268" s="6">
        <f>[1]节奏总纲!BE1268</f>
        <v>0</v>
      </c>
    </row>
    <row r="1269" spans="17:45" x14ac:dyDescent="0.2">
      <c r="Q1269" s="6">
        <v>1266</v>
      </c>
      <c r="R1269" s="6">
        <f>[1]节奏总纲!AD1269</f>
        <v>103.0697151463488</v>
      </c>
      <c r="S1269" s="6">
        <f>[1]节奏总纲!AE1269</f>
        <v>105.34749224532597</v>
      </c>
      <c r="T1269" s="6">
        <f>[1]节奏总纲!AF1269</f>
        <v>108.57390972332954</v>
      </c>
      <c r="U1269" s="6">
        <f>[1]节奏总纲!AG1269</f>
        <v>113.36192819884148</v>
      </c>
      <c r="V1269" s="6">
        <f>[1]节奏总纲!AH1269</f>
        <v>122.45452658886815</v>
      </c>
      <c r="AN1269" s="6">
        <v>1266</v>
      </c>
      <c r="AO1269" s="6">
        <f>[1]节奏总纲!BA1269</f>
        <v>0</v>
      </c>
      <c r="AP1269" s="6">
        <f>[1]节奏总纲!BB1269</f>
        <v>0</v>
      </c>
      <c r="AQ1269" s="6">
        <f>[1]节奏总纲!BC1269</f>
        <v>0</v>
      </c>
      <c r="AR1269" s="6">
        <f>[1]节奏总纲!BD1269</f>
        <v>0</v>
      </c>
      <c r="AS1269" s="6">
        <f>[1]节奏总纲!BE1269</f>
        <v>0</v>
      </c>
    </row>
    <row r="1270" spans="17:45" x14ac:dyDescent="0.2">
      <c r="Q1270" s="6">
        <v>1267</v>
      </c>
      <c r="R1270" s="6">
        <f>[1]节奏总纲!AD1270</f>
        <v>103.08076679695596</v>
      </c>
      <c r="S1270" s="6">
        <f>[1]节奏总纲!AE1270</f>
        <v>105.3586502361141</v>
      </c>
      <c r="T1270" s="6">
        <f>[1]节奏总纲!AF1270</f>
        <v>108.58589071988435</v>
      </c>
      <c r="U1270" s="6">
        <f>[1]节奏总纲!AG1270</f>
        <v>113.37389045672795</v>
      </c>
      <c r="V1270" s="6">
        <f>[1]节奏总纲!AH1270</f>
        <v>122.46534829334783</v>
      </c>
      <c r="AN1270" s="6">
        <v>1267</v>
      </c>
      <c r="AO1270" s="6">
        <f>[1]节奏总纲!BA1270</f>
        <v>0</v>
      </c>
      <c r="AP1270" s="6">
        <f>[1]节奏总纲!BB1270</f>
        <v>0</v>
      </c>
      <c r="AQ1270" s="6">
        <f>[1]节奏总纲!BC1270</f>
        <v>0</v>
      </c>
      <c r="AR1270" s="6">
        <f>[1]节奏总纲!BD1270</f>
        <v>0</v>
      </c>
      <c r="AS1270" s="6">
        <f>[1]节奏总纲!BE1270</f>
        <v>0</v>
      </c>
    </row>
    <row r="1271" spans="17:45" x14ac:dyDescent="0.2">
      <c r="Q1271" s="6">
        <v>1268</v>
      </c>
      <c r="R1271" s="6">
        <f>[1]节奏总纲!AD1271</f>
        <v>103.09181844756311</v>
      </c>
      <c r="S1271" s="6">
        <f>[1]节奏总纲!AE1271</f>
        <v>105.36980822690224</v>
      </c>
      <c r="T1271" s="6">
        <f>[1]节奏总纲!AF1271</f>
        <v>108.59787171643914</v>
      </c>
      <c r="U1271" s="6">
        <f>[1]节奏总纲!AG1271</f>
        <v>113.3858527146144</v>
      </c>
      <c r="V1271" s="6">
        <f>[1]节奏总纲!AH1271</f>
        <v>122.47616999782751</v>
      </c>
      <c r="AN1271" s="6">
        <v>1268</v>
      </c>
      <c r="AO1271" s="6">
        <f>[1]节奏总纲!BA1271</f>
        <v>0</v>
      </c>
      <c r="AP1271" s="6">
        <f>[1]节奏总纲!BB1271</f>
        <v>0</v>
      </c>
      <c r="AQ1271" s="6">
        <f>[1]节奏总纲!BC1271</f>
        <v>0</v>
      </c>
      <c r="AR1271" s="6">
        <f>[1]节奏总纲!BD1271</f>
        <v>0</v>
      </c>
      <c r="AS1271" s="6">
        <f>[1]节奏总纲!BE1271</f>
        <v>0</v>
      </c>
    </row>
    <row r="1272" spans="17:45" x14ac:dyDescent="0.2">
      <c r="Q1272" s="6">
        <v>1269</v>
      </c>
      <c r="R1272" s="6">
        <f>[1]节奏总纲!AD1272</f>
        <v>103.10287009817026</v>
      </c>
      <c r="S1272" s="6">
        <f>[1]节奏总纲!AE1272</f>
        <v>105.38096621769037</v>
      </c>
      <c r="T1272" s="6">
        <f>[1]节奏总纲!AF1272</f>
        <v>108.60985271299396</v>
      </c>
      <c r="U1272" s="6">
        <f>[1]节奏总纲!AG1272</f>
        <v>113.39781497250085</v>
      </c>
      <c r="V1272" s="6">
        <f>[1]节奏总纲!AH1272</f>
        <v>122.48699170230719</v>
      </c>
      <c r="AN1272" s="6">
        <v>1269</v>
      </c>
      <c r="AO1272" s="6">
        <f>[1]节奏总纲!BA1272</f>
        <v>0</v>
      </c>
      <c r="AP1272" s="6">
        <f>[1]节奏总纲!BB1272</f>
        <v>0</v>
      </c>
      <c r="AQ1272" s="6">
        <f>[1]节奏总纲!BC1272</f>
        <v>0</v>
      </c>
      <c r="AR1272" s="6">
        <f>[1]节奏总纲!BD1272</f>
        <v>0</v>
      </c>
      <c r="AS1272" s="6">
        <f>[1]节奏总纲!BE1272</f>
        <v>0</v>
      </c>
    </row>
    <row r="1273" spans="17:45" x14ac:dyDescent="0.2">
      <c r="Q1273" s="6">
        <v>1270</v>
      </c>
      <c r="R1273" s="6">
        <f>[1]节奏总纲!AD1273</f>
        <v>103.11392174877741</v>
      </c>
      <c r="S1273" s="6">
        <f>[1]节奏总纲!AE1273</f>
        <v>105.39212420847851</v>
      </c>
      <c r="T1273" s="6">
        <f>[1]节奏总纲!AF1273</f>
        <v>108.62183370954875</v>
      </c>
      <c r="U1273" s="6">
        <f>[1]节奏总纲!AG1273</f>
        <v>113.40977723038732</v>
      </c>
      <c r="V1273" s="6">
        <f>[1]节奏总纲!AH1273</f>
        <v>122.49781340678688</v>
      </c>
      <c r="AN1273" s="6">
        <v>1270</v>
      </c>
      <c r="AO1273" s="6">
        <f>[1]节奏总纲!BA1273</f>
        <v>0</v>
      </c>
      <c r="AP1273" s="6">
        <f>[1]节奏总纲!BB1273</f>
        <v>0</v>
      </c>
      <c r="AQ1273" s="6">
        <f>[1]节奏总纲!BC1273</f>
        <v>0</v>
      </c>
      <c r="AR1273" s="6">
        <f>[1]节奏总纲!BD1273</f>
        <v>0</v>
      </c>
      <c r="AS1273" s="6">
        <f>[1]节奏总纲!BE1273</f>
        <v>0</v>
      </c>
    </row>
    <row r="1274" spans="17:45" x14ac:dyDescent="0.2">
      <c r="Q1274" s="6">
        <v>1271</v>
      </c>
      <c r="R1274" s="6">
        <f>[1]节奏总纲!AD1274</f>
        <v>103.12497339938457</v>
      </c>
      <c r="S1274" s="6">
        <f>[1]节奏总纲!AE1274</f>
        <v>105.40328219926664</v>
      </c>
      <c r="T1274" s="6">
        <f>[1]节奏总纲!AF1274</f>
        <v>108.63381470610356</v>
      </c>
      <c r="U1274" s="6">
        <f>[1]节奏总纲!AG1274</f>
        <v>113.42173948827377</v>
      </c>
      <c r="V1274" s="6">
        <f>[1]节奏总纲!AH1274</f>
        <v>122.50863511126656</v>
      </c>
      <c r="AN1274" s="6">
        <v>1271</v>
      </c>
      <c r="AO1274" s="6">
        <f>[1]节奏总纲!BA1274</f>
        <v>0</v>
      </c>
      <c r="AP1274" s="6">
        <f>[1]节奏总纲!BB1274</f>
        <v>0</v>
      </c>
      <c r="AQ1274" s="6">
        <f>[1]节奏总纲!BC1274</f>
        <v>0</v>
      </c>
      <c r="AR1274" s="6">
        <f>[1]节奏总纲!BD1274</f>
        <v>0</v>
      </c>
      <c r="AS1274" s="6">
        <f>[1]节奏总纲!BE1274</f>
        <v>0</v>
      </c>
    </row>
    <row r="1275" spans="17:45" x14ac:dyDescent="0.2">
      <c r="Q1275" s="6">
        <v>1272</v>
      </c>
      <c r="R1275" s="6">
        <f>[1]节奏总纲!AD1275</f>
        <v>103.13602504999172</v>
      </c>
      <c r="S1275" s="6">
        <f>[1]节奏总纲!AE1275</f>
        <v>105.41444019005478</v>
      </c>
      <c r="T1275" s="6">
        <f>[1]节奏总纲!AF1275</f>
        <v>108.64579570265836</v>
      </c>
      <c r="U1275" s="6">
        <f>[1]节奏总纲!AG1275</f>
        <v>113.43370174616022</v>
      </c>
      <c r="V1275" s="6">
        <f>[1]节奏总纲!AH1275</f>
        <v>122.51945681574624</v>
      </c>
      <c r="AN1275" s="6">
        <v>1272</v>
      </c>
      <c r="AO1275" s="6">
        <f>[1]节奏总纲!BA1275</f>
        <v>0</v>
      </c>
      <c r="AP1275" s="6">
        <f>[1]节奏总纲!BB1275</f>
        <v>0</v>
      </c>
      <c r="AQ1275" s="6">
        <f>[1]节奏总纲!BC1275</f>
        <v>0</v>
      </c>
      <c r="AR1275" s="6">
        <f>[1]节奏总纲!BD1275</f>
        <v>0</v>
      </c>
      <c r="AS1275" s="6">
        <f>[1]节奏总纲!BE1275</f>
        <v>0</v>
      </c>
    </row>
    <row r="1276" spans="17:45" x14ac:dyDescent="0.2">
      <c r="Q1276" s="6">
        <v>1273</v>
      </c>
      <c r="R1276" s="6">
        <f>[1]节奏总纲!AD1276</f>
        <v>103.14707670059887</v>
      </c>
      <c r="S1276" s="6">
        <f>[1]节奏总纲!AE1276</f>
        <v>105.42559818084291</v>
      </c>
      <c r="T1276" s="6">
        <f>[1]节奏总纲!AF1276</f>
        <v>108.65777669921317</v>
      </c>
      <c r="U1276" s="6">
        <f>[1]节奏总纲!AG1276</f>
        <v>113.44566400404669</v>
      </c>
      <c r="V1276" s="6">
        <f>[1]节奏总纲!AH1276</f>
        <v>122.53027852022592</v>
      </c>
      <c r="AN1276" s="6">
        <v>1273</v>
      </c>
      <c r="AO1276" s="6">
        <f>[1]节奏总纲!BA1276</f>
        <v>0</v>
      </c>
      <c r="AP1276" s="6">
        <f>[1]节奏总纲!BB1276</f>
        <v>0</v>
      </c>
      <c r="AQ1276" s="6">
        <f>[1]节奏总纲!BC1276</f>
        <v>0</v>
      </c>
      <c r="AR1276" s="6">
        <f>[1]节奏总纲!BD1276</f>
        <v>0</v>
      </c>
      <c r="AS1276" s="6">
        <f>[1]节奏总纲!BE1276</f>
        <v>0</v>
      </c>
    </row>
    <row r="1277" spans="17:45" x14ac:dyDescent="0.2">
      <c r="Q1277" s="6">
        <v>1274</v>
      </c>
      <c r="R1277" s="6">
        <f>[1]节奏总纲!AD1277</f>
        <v>103.15812835120602</v>
      </c>
      <c r="S1277" s="6">
        <f>[1]节奏总纲!AE1277</f>
        <v>105.43675617163106</v>
      </c>
      <c r="T1277" s="6">
        <f>[1]节奏总纲!AF1277</f>
        <v>108.66975769576797</v>
      </c>
      <c r="U1277" s="6">
        <f>[1]节奏总纲!AG1277</f>
        <v>113.45762626193314</v>
      </c>
      <c r="V1277" s="6">
        <f>[1]节奏总纲!AH1277</f>
        <v>122.5411002247056</v>
      </c>
      <c r="AN1277" s="6">
        <v>1274</v>
      </c>
      <c r="AO1277" s="6">
        <f>[1]节奏总纲!BA1277</f>
        <v>0</v>
      </c>
      <c r="AP1277" s="6">
        <f>[1]节奏总纲!BB1277</f>
        <v>0</v>
      </c>
      <c r="AQ1277" s="6">
        <f>[1]节奏总纲!BC1277</f>
        <v>0</v>
      </c>
      <c r="AR1277" s="6">
        <f>[1]节奏总纲!BD1277</f>
        <v>0</v>
      </c>
      <c r="AS1277" s="6">
        <f>[1]节奏总纲!BE1277</f>
        <v>0</v>
      </c>
    </row>
    <row r="1278" spans="17:45" x14ac:dyDescent="0.2">
      <c r="Q1278" s="6">
        <v>1275</v>
      </c>
      <c r="R1278" s="6">
        <f>[1]节奏总纲!AD1278</f>
        <v>103.16918000181317</v>
      </c>
      <c r="S1278" s="6">
        <f>[1]节奏总纲!AE1278</f>
        <v>105.4479141624192</v>
      </c>
      <c r="T1278" s="6">
        <f>[1]节奏总纲!AF1278</f>
        <v>108.68173869232278</v>
      </c>
      <c r="U1278" s="6">
        <f>[1]节奏总纲!AG1278</f>
        <v>113.4695885198196</v>
      </c>
      <c r="V1278" s="6">
        <f>[1]节奏总纲!AH1278</f>
        <v>122.55192192918528</v>
      </c>
      <c r="AN1278" s="6">
        <v>1275</v>
      </c>
      <c r="AO1278" s="6">
        <f>[1]节奏总纲!BA1278</f>
        <v>0</v>
      </c>
      <c r="AP1278" s="6">
        <f>[1]节奏总纲!BB1278</f>
        <v>0</v>
      </c>
      <c r="AQ1278" s="6">
        <f>[1]节奏总纲!BC1278</f>
        <v>0</v>
      </c>
      <c r="AR1278" s="6">
        <f>[1]节奏总纲!BD1278</f>
        <v>0</v>
      </c>
      <c r="AS1278" s="6">
        <f>[1]节奏总纲!BE1278</f>
        <v>0</v>
      </c>
    </row>
    <row r="1279" spans="17:45" x14ac:dyDescent="0.2">
      <c r="Q1279" s="6">
        <v>1276</v>
      </c>
      <c r="R1279" s="6">
        <f>[1]节奏总纲!AD1279</f>
        <v>103.18023165242033</v>
      </c>
      <c r="S1279" s="6">
        <f>[1]节奏总纲!AE1279</f>
        <v>105.45907215320733</v>
      </c>
      <c r="T1279" s="6">
        <f>[1]节奏总纲!AF1279</f>
        <v>108.69371968887758</v>
      </c>
      <c r="U1279" s="6">
        <f>[1]节奏总纲!AG1279</f>
        <v>113.48155077770606</v>
      </c>
      <c r="V1279" s="6">
        <f>[1]节奏总纲!AH1279</f>
        <v>122.56274363366498</v>
      </c>
      <c r="AN1279" s="6">
        <v>1276</v>
      </c>
      <c r="AO1279" s="6">
        <f>[1]节奏总纲!BA1279</f>
        <v>0</v>
      </c>
      <c r="AP1279" s="6">
        <f>[1]节奏总纲!BB1279</f>
        <v>0</v>
      </c>
      <c r="AQ1279" s="6">
        <f>[1]节奏总纲!BC1279</f>
        <v>0</v>
      </c>
      <c r="AR1279" s="6">
        <f>[1]节奏总纲!BD1279</f>
        <v>0</v>
      </c>
      <c r="AS1279" s="6">
        <f>[1]节奏总纲!BE1279</f>
        <v>0</v>
      </c>
    </row>
    <row r="1280" spans="17:45" x14ac:dyDescent="0.2">
      <c r="Q1280" s="6">
        <v>1277</v>
      </c>
      <c r="R1280" s="6">
        <f>[1]节奏总纲!AD1280</f>
        <v>103.19128330302748</v>
      </c>
      <c r="S1280" s="6">
        <f>[1]节奏总纲!AE1280</f>
        <v>105.47023014399547</v>
      </c>
      <c r="T1280" s="6">
        <f>[1]节奏总纲!AF1280</f>
        <v>108.70570068543239</v>
      </c>
      <c r="U1280" s="6">
        <f>[1]节奏总纲!AG1280</f>
        <v>113.49351303559251</v>
      </c>
      <c r="V1280" s="6">
        <f>[1]节奏总纲!AH1280</f>
        <v>122.57356533814466</v>
      </c>
      <c r="AN1280" s="6">
        <v>1277</v>
      </c>
      <c r="AO1280" s="6">
        <f>[1]节奏总纲!BA1280</f>
        <v>0</v>
      </c>
      <c r="AP1280" s="6">
        <f>[1]节奏总纲!BB1280</f>
        <v>0</v>
      </c>
      <c r="AQ1280" s="6">
        <f>[1]节奏总纲!BC1280</f>
        <v>0</v>
      </c>
      <c r="AR1280" s="6">
        <f>[1]节奏总纲!BD1280</f>
        <v>0</v>
      </c>
      <c r="AS1280" s="6">
        <f>[1]节奏总纲!BE1280</f>
        <v>0</v>
      </c>
    </row>
    <row r="1281" spans="17:45" x14ac:dyDescent="0.2">
      <c r="Q1281" s="6">
        <v>1278</v>
      </c>
      <c r="R1281" s="6">
        <f>[1]节奏总纲!AD1281</f>
        <v>103.20233495363463</v>
      </c>
      <c r="S1281" s="6">
        <f>[1]节奏总纲!AE1281</f>
        <v>105.4813881347836</v>
      </c>
      <c r="T1281" s="6">
        <f>[1]节奏总纲!AF1281</f>
        <v>108.71768168198719</v>
      </c>
      <c r="U1281" s="6">
        <f>[1]节奏总纲!AG1281</f>
        <v>113.50547529347897</v>
      </c>
      <c r="V1281" s="6">
        <f>[1]节奏总纲!AH1281</f>
        <v>122.58438704262434</v>
      </c>
      <c r="AN1281" s="6">
        <v>1278</v>
      </c>
      <c r="AO1281" s="6">
        <f>[1]节奏总纲!BA1281</f>
        <v>0</v>
      </c>
      <c r="AP1281" s="6">
        <f>[1]节奏总纲!BB1281</f>
        <v>0</v>
      </c>
      <c r="AQ1281" s="6">
        <f>[1]节奏总纲!BC1281</f>
        <v>0</v>
      </c>
      <c r="AR1281" s="6">
        <f>[1]节奏总纲!BD1281</f>
        <v>0</v>
      </c>
      <c r="AS1281" s="6">
        <f>[1]节奏总纲!BE1281</f>
        <v>0</v>
      </c>
    </row>
    <row r="1282" spans="17:45" x14ac:dyDescent="0.2">
      <c r="Q1282" s="6">
        <v>1279</v>
      </c>
      <c r="R1282" s="6">
        <f>[1]节奏总纲!AD1282</f>
        <v>103.21338660424178</v>
      </c>
      <c r="S1282" s="6">
        <f>[1]节奏总纲!AE1282</f>
        <v>105.49254612557174</v>
      </c>
      <c r="T1282" s="6">
        <f>[1]节奏总纲!AF1282</f>
        <v>108.729662678542</v>
      </c>
      <c r="U1282" s="6">
        <f>[1]节奏总纲!AG1282</f>
        <v>113.51743755136543</v>
      </c>
      <c r="V1282" s="6">
        <f>[1]节奏总纲!AH1282</f>
        <v>122.59520874710402</v>
      </c>
      <c r="AN1282" s="6">
        <v>1279</v>
      </c>
      <c r="AO1282" s="6">
        <f>[1]节奏总纲!BA1282</f>
        <v>0</v>
      </c>
      <c r="AP1282" s="6">
        <f>[1]节奏总纲!BB1282</f>
        <v>0</v>
      </c>
      <c r="AQ1282" s="6">
        <f>[1]节奏总纲!BC1282</f>
        <v>0</v>
      </c>
      <c r="AR1282" s="6">
        <f>[1]节奏总纲!BD1282</f>
        <v>0</v>
      </c>
      <c r="AS1282" s="6">
        <f>[1]节奏总纲!BE1282</f>
        <v>0</v>
      </c>
    </row>
    <row r="1283" spans="17:45" x14ac:dyDescent="0.2">
      <c r="Q1283" s="6">
        <v>1280</v>
      </c>
      <c r="R1283" s="6">
        <f>[1]节奏总纲!AD1283</f>
        <v>103.22443825484893</v>
      </c>
      <c r="S1283" s="6">
        <f>[1]节奏总纲!AE1283</f>
        <v>105.50370411635987</v>
      </c>
      <c r="T1283" s="6">
        <f>[1]节奏总纲!AF1283</f>
        <v>108.7416436750968</v>
      </c>
      <c r="U1283" s="6">
        <f>[1]节奏总纲!AG1283</f>
        <v>113.52939980925188</v>
      </c>
      <c r="V1283" s="6">
        <f>[1]节奏总纲!AH1283</f>
        <v>122.60603045158371</v>
      </c>
      <c r="AN1283" s="6">
        <v>1280</v>
      </c>
      <c r="AO1283" s="6">
        <f>[1]节奏总纲!BA1283</f>
        <v>0</v>
      </c>
      <c r="AP1283" s="6">
        <f>[1]节奏总纲!BB1283</f>
        <v>0</v>
      </c>
      <c r="AQ1283" s="6">
        <f>[1]节奏总纲!BC1283</f>
        <v>0</v>
      </c>
      <c r="AR1283" s="6">
        <f>[1]节奏总纲!BD1283</f>
        <v>0</v>
      </c>
      <c r="AS1283" s="6">
        <f>[1]节奏总纲!BE1283</f>
        <v>0</v>
      </c>
    </row>
    <row r="1284" spans="17:45" x14ac:dyDescent="0.2">
      <c r="Q1284" s="6">
        <v>1281</v>
      </c>
      <c r="R1284" s="6">
        <f>[1]节奏总纲!AD1284</f>
        <v>103.23548990545609</v>
      </c>
      <c r="S1284" s="6">
        <f>[1]节奏总纲!AE1284</f>
        <v>105.51486210714801</v>
      </c>
      <c r="T1284" s="6">
        <f>[1]节奏总纲!AF1284</f>
        <v>108.75362467165161</v>
      </c>
      <c r="U1284" s="6">
        <f>[1]节奏总纲!AG1284</f>
        <v>113.54136206713834</v>
      </c>
      <c r="V1284" s="6">
        <f>[1]节奏总纲!AH1284</f>
        <v>122.61685215606339</v>
      </c>
      <c r="AN1284" s="6">
        <v>1281</v>
      </c>
      <c r="AO1284" s="6">
        <f>[1]节奏总纲!BA1284</f>
        <v>0</v>
      </c>
      <c r="AP1284" s="6">
        <f>[1]节奏总纲!BB1284</f>
        <v>0</v>
      </c>
      <c r="AQ1284" s="6">
        <f>[1]节奏总纲!BC1284</f>
        <v>0</v>
      </c>
      <c r="AR1284" s="6">
        <f>[1]节奏总纲!BD1284</f>
        <v>0</v>
      </c>
      <c r="AS1284" s="6">
        <f>[1]节奏总纲!BE1284</f>
        <v>0</v>
      </c>
    </row>
    <row r="1285" spans="17:45" x14ac:dyDescent="0.2">
      <c r="Q1285" s="6">
        <v>1282</v>
      </c>
      <c r="R1285" s="6">
        <f>[1]节奏总纲!AD1285</f>
        <v>103.24654155606324</v>
      </c>
      <c r="S1285" s="6">
        <f>[1]节奏总纲!AE1285</f>
        <v>105.52602009793614</v>
      </c>
      <c r="T1285" s="6">
        <f>[1]节奏总纲!AF1285</f>
        <v>108.7656056682064</v>
      </c>
      <c r="U1285" s="6">
        <f>[1]节奏总纲!AG1285</f>
        <v>113.5533243250248</v>
      </c>
      <c r="V1285" s="6">
        <f>[1]节奏总纲!AH1285</f>
        <v>122.62767386054307</v>
      </c>
      <c r="AN1285" s="6">
        <v>1282</v>
      </c>
      <c r="AO1285" s="6">
        <f>[1]节奏总纲!BA1285</f>
        <v>0</v>
      </c>
      <c r="AP1285" s="6">
        <f>[1]节奏总纲!BB1285</f>
        <v>0</v>
      </c>
      <c r="AQ1285" s="6">
        <f>[1]节奏总纲!BC1285</f>
        <v>0</v>
      </c>
      <c r="AR1285" s="6">
        <f>[1]节奏总纲!BD1285</f>
        <v>0</v>
      </c>
      <c r="AS1285" s="6">
        <f>[1]节奏总纲!BE1285</f>
        <v>0</v>
      </c>
    </row>
    <row r="1286" spans="17:45" x14ac:dyDescent="0.2">
      <c r="Q1286" s="6">
        <v>1283</v>
      </c>
      <c r="R1286" s="6">
        <f>[1]节奏总纲!AD1286</f>
        <v>103.25759320667039</v>
      </c>
      <c r="S1286" s="6">
        <f>[1]节奏总纲!AE1286</f>
        <v>105.53717808872429</v>
      </c>
      <c r="T1286" s="6">
        <f>[1]节奏总纲!AF1286</f>
        <v>108.77758666476122</v>
      </c>
      <c r="U1286" s="6">
        <f>[1]节奏总纲!AG1286</f>
        <v>113.56528658291126</v>
      </c>
      <c r="V1286" s="6">
        <f>[1]节奏总纲!AH1286</f>
        <v>122.63849556502275</v>
      </c>
      <c r="AN1286" s="6">
        <v>1283</v>
      </c>
      <c r="AO1286" s="6">
        <f>[1]节奏总纲!BA1286</f>
        <v>0</v>
      </c>
      <c r="AP1286" s="6">
        <f>[1]节奏总纲!BB1286</f>
        <v>0</v>
      </c>
      <c r="AQ1286" s="6">
        <f>[1]节奏总纲!BC1286</f>
        <v>0</v>
      </c>
      <c r="AR1286" s="6">
        <f>[1]节奏总纲!BD1286</f>
        <v>0</v>
      </c>
      <c r="AS1286" s="6">
        <f>[1]节奏总纲!BE1286</f>
        <v>0</v>
      </c>
    </row>
    <row r="1287" spans="17:45" x14ac:dyDescent="0.2">
      <c r="Q1287" s="6">
        <v>1284</v>
      </c>
      <c r="R1287" s="6">
        <f>[1]节奏总纲!AD1287</f>
        <v>103.26864485727755</v>
      </c>
      <c r="S1287" s="6">
        <f>[1]节奏总纲!AE1287</f>
        <v>105.54833607951242</v>
      </c>
      <c r="T1287" s="6">
        <f>[1]节奏总纲!AF1287</f>
        <v>108.78956766131601</v>
      </c>
      <c r="U1287" s="6">
        <f>[1]节奏总纲!AG1287</f>
        <v>113.57724884079771</v>
      </c>
      <c r="V1287" s="6">
        <f>[1]节奏总纲!AH1287</f>
        <v>122.64931726950243</v>
      </c>
      <c r="AN1287" s="6">
        <v>1284</v>
      </c>
      <c r="AO1287" s="6">
        <f>[1]节奏总纲!BA1287</f>
        <v>0</v>
      </c>
      <c r="AP1287" s="6">
        <f>[1]节奏总纲!BB1287</f>
        <v>0</v>
      </c>
      <c r="AQ1287" s="6">
        <f>[1]节奏总纲!BC1287</f>
        <v>0</v>
      </c>
      <c r="AR1287" s="6">
        <f>[1]节奏总纲!BD1287</f>
        <v>0</v>
      </c>
      <c r="AS1287" s="6">
        <f>[1]节奏总纲!BE1287</f>
        <v>0</v>
      </c>
    </row>
    <row r="1288" spans="17:45" x14ac:dyDescent="0.2">
      <c r="Q1288" s="6">
        <v>1285</v>
      </c>
      <c r="R1288" s="6">
        <f>[1]节奏总纲!AD1288</f>
        <v>103.27969650788469</v>
      </c>
      <c r="S1288" s="6">
        <f>[1]节奏总纲!AE1288</f>
        <v>105.55949407030056</v>
      </c>
      <c r="T1288" s="6">
        <f>[1]节奏总纲!AF1288</f>
        <v>108.80154865787082</v>
      </c>
      <c r="U1288" s="6">
        <f>[1]节奏总纲!AG1288</f>
        <v>113.58921109868417</v>
      </c>
      <c r="V1288" s="6">
        <f>[1]节奏总纲!AH1288</f>
        <v>122.66013897398211</v>
      </c>
      <c r="AN1288" s="6">
        <v>1285</v>
      </c>
      <c r="AO1288" s="6">
        <f>[1]节奏总纲!BA1288</f>
        <v>0</v>
      </c>
      <c r="AP1288" s="6">
        <f>[1]节奏总纲!BB1288</f>
        <v>0</v>
      </c>
      <c r="AQ1288" s="6">
        <f>[1]节奏总纲!BC1288</f>
        <v>0</v>
      </c>
      <c r="AR1288" s="6">
        <f>[1]节奏总纲!BD1288</f>
        <v>0</v>
      </c>
      <c r="AS1288" s="6">
        <f>[1]节奏总纲!BE1288</f>
        <v>0</v>
      </c>
    </row>
    <row r="1289" spans="17:45" x14ac:dyDescent="0.2">
      <c r="Q1289" s="6">
        <v>1286</v>
      </c>
      <c r="R1289" s="6">
        <f>[1]节奏总纲!AD1289</f>
        <v>103.29074815849185</v>
      </c>
      <c r="S1289" s="6">
        <f>[1]节奏总纲!AE1289</f>
        <v>105.57065206108869</v>
      </c>
      <c r="T1289" s="6">
        <f>[1]节奏总纲!AF1289</f>
        <v>108.81352965442562</v>
      </c>
      <c r="U1289" s="6">
        <f>[1]节奏总纲!AG1289</f>
        <v>113.60117335657063</v>
      </c>
      <c r="V1289" s="6">
        <f>[1]节奏总纲!AH1289</f>
        <v>122.6709606784618</v>
      </c>
      <c r="AN1289" s="6">
        <v>1286</v>
      </c>
      <c r="AO1289" s="6">
        <f>[1]节奏总纲!BA1289</f>
        <v>0</v>
      </c>
      <c r="AP1289" s="6">
        <f>[1]节奏总纲!BB1289</f>
        <v>0</v>
      </c>
      <c r="AQ1289" s="6">
        <f>[1]节奏总纲!BC1289</f>
        <v>0</v>
      </c>
      <c r="AR1289" s="6">
        <f>[1]节奏总纲!BD1289</f>
        <v>0</v>
      </c>
      <c r="AS1289" s="6">
        <f>[1]节奏总纲!BE1289</f>
        <v>0</v>
      </c>
    </row>
    <row r="1290" spans="17:45" x14ac:dyDescent="0.2">
      <c r="Q1290" s="6">
        <v>1287</v>
      </c>
      <c r="R1290" s="6">
        <f>[1]节奏总纲!AD1290</f>
        <v>103.30179980909899</v>
      </c>
      <c r="S1290" s="6">
        <f>[1]节奏总纲!AE1290</f>
        <v>105.58181005187683</v>
      </c>
      <c r="T1290" s="6">
        <f>[1]节奏总纲!AF1290</f>
        <v>108.82551065098043</v>
      </c>
      <c r="U1290" s="6">
        <f>[1]节奏总纲!AG1290</f>
        <v>113.61313561445708</v>
      </c>
      <c r="V1290" s="6">
        <f>[1]节奏总纲!AH1290</f>
        <v>122.68178238294148</v>
      </c>
      <c r="AN1290" s="6">
        <v>1287</v>
      </c>
      <c r="AO1290" s="6">
        <f>[1]节奏总纲!BA1290</f>
        <v>0</v>
      </c>
      <c r="AP1290" s="6">
        <f>[1]节奏总纲!BB1290</f>
        <v>0</v>
      </c>
      <c r="AQ1290" s="6">
        <f>[1]节奏总纲!BC1290</f>
        <v>0</v>
      </c>
      <c r="AR1290" s="6">
        <f>[1]节奏总纲!BD1290</f>
        <v>0</v>
      </c>
      <c r="AS1290" s="6">
        <f>[1]节奏总纲!BE1290</f>
        <v>0</v>
      </c>
    </row>
    <row r="1291" spans="17:45" x14ac:dyDescent="0.2">
      <c r="Q1291" s="6">
        <v>1288</v>
      </c>
      <c r="R1291" s="6">
        <f>[1]节奏总纲!AD1291</f>
        <v>103.31285145970615</v>
      </c>
      <c r="S1291" s="6">
        <f>[1]节奏总纲!AE1291</f>
        <v>105.59296804266496</v>
      </c>
      <c r="T1291" s="6">
        <f>[1]节奏总纲!AF1291</f>
        <v>108.83749164753523</v>
      </c>
      <c r="U1291" s="6">
        <f>[1]节奏总纲!AG1291</f>
        <v>113.62509787234355</v>
      </c>
      <c r="V1291" s="6">
        <f>[1]节奏总纲!AH1291</f>
        <v>122.69260408742116</v>
      </c>
      <c r="AN1291" s="6">
        <v>1288</v>
      </c>
      <c r="AO1291" s="6">
        <f>[1]节奏总纲!BA1291</f>
        <v>0</v>
      </c>
      <c r="AP1291" s="6">
        <f>[1]节奏总纲!BB1291</f>
        <v>0</v>
      </c>
      <c r="AQ1291" s="6">
        <f>[1]节奏总纲!BC1291</f>
        <v>0</v>
      </c>
      <c r="AR1291" s="6">
        <f>[1]节奏总纲!BD1291</f>
        <v>0</v>
      </c>
      <c r="AS1291" s="6">
        <f>[1]节奏总纲!BE1291</f>
        <v>0</v>
      </c>
    </row>
    <row r="1292" spans="17:45" x14ac:dyDescent="0.2">
      <c r="Q1292" s="6">
        <v>1289</v>
      </c>
      <c r="R1292" s="6">
        <f>[1]节奏总纲!AD1292</f>
        <v>103.32390311031331</v>
      </c>
      <c r="S1292" s="6">
        <f>[1]节奏总纲!AE1292</f>
        <v>105.6041260334531</v>
      </c>
      <c r="T1292" s="6">
        <f>[1]节奏总纲!AF1292</f>
        <v>108.84947264409004</v>
      </c>
      <c r="U1292" s="6">
        <f>[1]节奏总纲!AG1292</f>
        <v>113.63706013023</v>
      </c>
      <c r="V1292" s="6">
        <f>[1]节奏总纲!AH1292</f>
        <v>122.70342579190084</v>
      </c>
      <c r="AN1292" s="6">
        <v>1289</v>
      </c>
      <c r="AO1292" s="6">
        <f>[1]节奏总纲!BA1292</f>
        <v>0</v>
      </c>
      <c r="AP1292" s="6">
        <f>[1]节奏总纲!BB1292</f>
        <v>0</v>
      </c>
      <c r="AQ1292" s="6">
        <f>[1]节奏总纲!BC1292</f>
        <v>0</v>
      </c>
      <c r="AR1292" s="6">
        <f>[1]节奏总纲!BD1292</f>
        <v>0</v>
      </c>
      <c r="AS1292" s="6">
        <f>[1]节奏总纲!BE1292</f>
        <v>0</v>
      </c>
    </row>
    <row r="1293" spans="17:45" x14ac:dyDescent="0.2">
      <c r="Q1293" s="6">
        <v>1290</v>
      </c>
      <c r="R1293" s="6">
        <f>[1]节奏总纲!AD1293</f>
        <v>103.33495476092045</v>
      </c>
      <c r="S1293" s="6">
        <f>[1]节奏总纲!AE1293</f>
        <v>105.61528402424123</v>
      </c>
      <c r="T1293" s="6">
        <f>[1]节奏总纲!AF1293</f>
        <v>108.86145364064484</v>
      </c>
      <c r="U1293" s="6">
        <f>[1]节奏总纲!AG1293</f>
        <v>113.64902238811645</v>
      </c>
      <c r="V1293" s="6">
        <f>[1]节奏总纲!AH1293</f>
        <v>122.71424749638052</v>
      </c>
      <c r="AN1293" s="6">
        <v>1290</v>
      </c>
      <c r="AO1293" s="6">
        <f>[1]节奏总纲!BA1293</f>
        <v>0</v>
      </c>
      <c r="AP1293" s="6">
        <f>[1]节奏总纲!BB1293</f>
        <v>0</v>
      </c>
      <c r="AQ1293" s="6">
        <f>[1]节奏总纲!BC1293</f>
        <v>0</v>
      </c>
      <c r="AR1293" s="6">
        <f>[1]节奏总纲!BD1293</f>
        <v>0</v>
      </c>
      <c r="AS1293" s="6">
        <f>[1]节奏总纲!BE1293</f>
        <v>0</v>
      </c>
    </row>
    <row r="1294" spans="17:45" x14ac:dyDescent="0.2">
      <c r="Q1294" s="6">
        <v>1291</v>
      </c>
      <c r="R1294" s="6">
        <f>[1]节奏总纲!AD1294</f>
        <v>103.34600641152761</v>
      </c>
      <c r="S1294" s="6">
        <f>[1]节奏总纲!AE1294</f>
        <v>105.62644201502937</v>
      </c>
      <c r="T1294" s="6">
        <f>[1]节奏总纲!AF1294</f>
        <v>108.87343463719965</v>
      </c>
      <c r="U1294" s="6">
        <f>[1]节奏总纲!AG1294</f>
        <v>113.66098464600292</v>
      </c>
      <c r="V1294" s="6">
        <f>[1]节奏总纲!AH1294</f>
        <v>122.7250692008602</v>
      </c>
      <c r="AN1294" s="6">
        <v>1291</v>
      </c>
      <c r="AO1294" s="6">
        <f>[1]节奏总纲!BA1294</f>
        <v>0</v>
      </c>
      <c r="AP1294" s="6">
        <f>[1]节奏总纲!BB1294</f>
        <v>0</v>
      </c>
      <c r="AQ1294" s="6">
        <f>[1]节奏总纲!BC1294</f>
        <v>0</v>
      </c>
      <c r="AR1294" s="6">
        <f>[1]节奏总纲!BD1294</f>
        <v>0</v>
      </c>
      <c r="AS1294" s="6">
        <f>[1]节奏总纲!BE1294</f>
        <v>0</v>
      </c>
    </row>
    <row r="1295" spans="17:45" x14ac:dyDescent="0.2">
      <c r="Q1295" s="6">
        <v>1292</v>
      </c>
      <c r="R1295" s="6">
        <f>[1]节奏总纲!AD1295</f>
        <v>103.35705806213475</v>
      </c>
      <c r="S1295" s="6">
        <f>[1]节奏总纲!AE1295</f>
        <v>105.63760000581752</v>
      </c>
      <c r="T1295" s="6">
        <f>[1]节奏总纲!AF1295</f>
        <v>108.88541563375445</v>
      </c>
      <c r="U1295" s="6">
        <f>[1]节奏总纲!AG1295</f>
        <v>113.67294690388937</v>
      </c>
      <c r="V1295" s="6">
        <f>[1]节奏总纲!AH1295</f>
        <v>122.73589090533989</v>
      </c>
      <c r="AN1295" s="6">
        <v>1292</v>
      </c>
      <c r="AO1295" s="6">
        <f>[1]节奏总纲!BA1295</f>
        <v>0</v>
      </c>
      <c r="AP1295" s="6">
        <f>[1]节奏总纲!BB1295</f>
        <v>0</v>
      </c>
      <c r="AQ1295" s="6">
        <f>[1]节奏总纲!BC1295</f>
        <v>0</v>
      </c>
      <c r="AR1295" s="6">
        <f>[1]节奏总纲!BD1295</f>
        <v>0</v>
      </c>
      <c r="AS1295" s="6">
        <f>[1]节奏总纲!BE1295</f>
        <v>0</v>
      </c>
    </row>
    <row r="1296" spans="17:45" x14ac:dyDescent="0.2">
      <c r="Q1296" s="6">
        <v>1293</v>
      </c>
      <c r="R1296" s="6">
        <f>[1]节奏总纲!AD1296</f>
        <v>103.36810971274191</v>
      </c>
      <c r="S1296" s="6">
        <f>[1]节奏总纲!AE1296</f>
        <v>105.64875799660565</v>
      </c>
      <c r="T1296" s="6">
        <f>[1]节奏总纲!AF1296</f>
        <v>108.89739663030926</v>
      </c>
      <c r="U1296" s="6">
        <f>[1]节奏总纲!AG1296</f>
        <v>113.68490916177582</v>
      </c>
      <c r="V1296" s="6">
        <f>[1]节奏总纲!AH1296</f>
        <v>122.74671260981957</v>
      </c>
      <c r="AN1296" s="6">
        <v>1293</v>
      </c>
      <c r="AO1296" s="6">
        <f>[1]节奏总纲!BA1296</f>
        <v>0</v>
      </c>
      <c r="AP1296" s="6">
        <f>[1]节奏总纲!BB1296</f>
        <v>0</v>
      </c>
      <c r="AQ1296" s="6">
        <f>[1]节奏总纲!BC1296</f>
        <v>0</v>
      </c>
      <c r="AR1296" s="6">
        <f>[1]节奏总纲!BD1296</f>
        <v>0</v>
      </c>
      <c r="AS1296" s="6">
        <f>[1]节奏总纲!BE1296</f>
        <v>0</v>
      </c>
    </row>
    <row r="1297" spans="17:45" x14ac:dyDescent="0.2">
      <c r="Q1297" s="6">
        <v>1294</v>
      </c>
      <c r="R1297" s="6">
        <f>[1]节奏总纲!AD1297</f>
        <v>103.37916136334907</v>
      </c>
      <c r="S1297" s="6">
        <f>[1]节奏总纲!AE1297</f>
        <v>105.65991598739379</v>
      </c>
      <c r="T1297" s="6">
        <f>[1]节奏总纲!AF1297</f>
        <v>108.90937762686406</v>
      </c>
      <c r="U1297" s="6">
        <f>[1]节奏总纲!AG1297</f>
        <v>113.69687141966229</v>
      </c>
      <c r="V1297" s="6">
        <f>[1]节奏总纲!AH1297</f>
        <v>122.75753431429925</v>
      </c>
      <c r="AN1297" s="6">
        <v>1294</v>
      </c>
      <c r="AO1297" s="6">
        <f>[1]节奏总纲!BA1297</f>
        <v>0</v>
      </c>
      <c r="AP1297" s="6">
        <f>[1]节奏总纲!BB1297</f>
        <v>0</v>
      </c>
      <c r="AQ1297" s="6">
        <f>[1]节奏总纲!BC1297</f>
        <v>0</v>
      </c>
      <c r="AR1297" s="6">
        <f>[1]节奏总纲!BD1297</f>
        <v>0</v>
      </c>
      <c r="AS1297" s="6">
        <f>[1]节奏总纲!BE1297</f>
        <v>0</v>
      </c>
    </row>
    <row r="1298" spans="17:45" x14ac:dyDescent="0.2">
      <c r="Q1298" s="6">
        <v>1295</v>
      </c>
      <c r="R1298" s="6">
        <f>[1]节奏总纲!AD1298</f>
        <v>103.39021301395621</v>
      </c>
      <c r="S1298" s="6">
        <f>[1]节奏总纲!AE1298</f>
        <v>105.67107397818192</v>
      </c>
      <c r="T1298" s="6">
        <f>[1]节奏总纲!AF1298</f>
        <v>108.92135862341887</v>
      </c>
      <c r="U1298" s="6">
        <f>[1]节奏总纲!AG1298</f>
        <v>113.70883367754874</v>
      </c>
      <c r="V1298" s="6">
        <f>[1]节奏总纲!AH1298</f>
        <v>122.76835601877893</v>
      </c>
      <c r="AN1298" s="6">
        <v>1295</v>
      </c>
      <c r="AO1298" s="6">
        <f>[1]节奏总纲!BA1298</f>
        <v>0</v>
      </c>
      <c r="AP1298" s="6">
        <f>[1]节奏总纲!BB1298</f>
        <v>0</v>
      </c>
      <c r="AQ1298" s="6">
        <f>[1]节奏总纲!BC1298</f>
        <v>0</v>
      </c>
      <c r="AR1298" s="6">
        <f>[1]节奏总纲!BD1298</f>
        <v>0</v>
      </c>
      <c r="AS1298" s="6">
        <f>[1]节奏总纲!BE1298</f>
        <v>0</v>
      </c>
    </row>
    <row r="1299" spans="17:45" x14ac:dyDescent="0.2">
      <c r="Q1299" s="6">
        <v>1296</v>
      </c>
      <c r="R1299" s="6">
        <f>[1]节奏总纲!AD1299</f>
        <v>103.40126466456337</v>
      </c>
      <c r="S1299" s="6">
        <f>[1]节奏总纲!AE1299</f>
        <v>105.68223196897006</v>
      </c>
      <c r="T1299" s="6">
        <f>[1]节奏总纲!AF1299</f>
        <v>108.93333961997367</v>
      </c>
      <c r="U1299" s="6">
        <f>[1]节奏总纲!AG1299</f>
        <v>113.72079593543519</v>
      </c>
      <c r="V1299" s="6">
        <f>[1]节奏总纲!AH1299</f>
        <v>122.77917772325861</v>
      </c>
      <c r="AN1299" s="6">
        <v>1296</v>
      </c>
      <c r="AO1299" s="6">
        <f>[1]节奏总纲!BA1299</f>
        <v>0</v>
      </c>
      <c r="AP1299" s="6">
        <f>[1]节奏总纲!BB1299</f>
        <v>0</v>
      </c>
      <c r="AQ1299" s="6">
        <f>[1]节奏总纲!BC1299</f>
        <v>0</v>
      </c>
      <c r="AR1299" s="6">
        <f>[1]节奏总纲!BD1299</f>
        <v>0</v>
      </c>
      <c r="AS1299" s="6">
        <f>[1]节奏总纲!BE1299</f>
        <v>0</v>
      </c>
    </row>
    <row r="1300" spans="17:45" x14ac:dyDescent="0.2">
      <c r="Q1300" s="6">
        <v>1297</v>
      </c>
      <c r="R1300" s="6">
        <f>[1]节奏总纲!AD1300</f>
        <v>103.41231631517053</v>
      </c>
      <c r="S1300" s="6">
        <f>[1]节奏总纲!AE1300</f>
        <v>105.69338995975819</v>
      </c>
      <c r="T1300" s="6">
        <f>[1]节奏总纲!AF1300</f>
        <v>108.94532061652848</v>
      </c>
      <c r="U1300" s="6">
        <f>[1]节奏总纲!AG1300</f>
        <v>113.73275819332164</v>
      </c>
      <c r="V1300" s="6">
        <f>[1]节奏总纲!AH1300</f>
        <v>122.78999942773829</v>
      </c>
      <c r="AN1300" s="6">
        <v>1297</v>
      </c>
      <c r="AO1300" s="6">
        <f>[1]节奏总纲!BA1300</f>
        <v>0</v>
      </c>
      <c r="AP1300" s="6">
        <f>[1]节奏总纲!BB1300</f>
        <v>0</v>
      </c>
      <c r="AQ1300" s="6">
        <f>[1]节奏总纲!BC1300</f>
        <v>0</v>
      </c>
      <c r="AR1300" s="6">
        <f>[1]节奏总纲!BD1300</f>
        <v>0</v>
      </c>
      <c r="AS1300" s="6">
        <f>[1]节奏总纲!BE1300</f>
        <v>0</v>
      </c>
    </row>
    <row r="1301" spans="17:45" x14ac:dyDescent="0.2">
      <c r="Q1301" s="6">
        <v>1298</v>
      </c>
      <c r="R1301" s="6">
        <f>[1]节奏总纲!AD1301</f>
        <v>103.42336796577767</v>
      </c>
      <c r="S1301" s="6">
        <f>[1]节奏总纲!AE1301</f>
        <v>105.70454795054633</v>
      </c>
      <c r="T1301" s="6">
        <f>[1]节奏总纲!AF1301</f>
        <v>108.95730161308327</v>
      </c>
      <c r="U1301" s="6">
        <f>[1]节奏总纲!AG1301</f>
        <v>113.74472045120811</v>
      </c>
      <c r="V1301" s="6">
        <f>[1]节奏总纲!AH1301</f>
        <v>122.80082113221798</v>
      </c>
      <c r="AN1301" s="6">
        <v>1298</v>
      </c>
      <c r="AO1301" s="6">
        <f>[1]节奏总纲!BA1301</f>
        <v>0</v>
      </c>
      <c r="AP1301" s="6">
        <f>[1]节奏总纲!BB1301</f>
        <v>0</v>
      </c>
      <c r="AQ1301" s="6">
        <f>[1]节奏总纲!BC1301</f>
        <v>0</v>
      </c>
      <c r="AR1301" s="6">
        <f>[1]节奏总纲!BD1301</f>
        <v>0</v>
      </c>
      <c r="AS1301" s="6">
        <f>[1]节奏总纲!BE1301</f>
        <v>0</v>
      </c>
    </row>
    <row r="1302" spans="17:45" x14ac:dyDescent="0.2">
      <c r="Q1302" s="6">
        <v>1299</v>
      </c>
      <c r="R1302" s="6">
        <f>[1]节奏总纲!AD1302</f>
        <v>103.43441961638483</v>
      </c>
      <c r="S1302" s="6">
        <f>[1]节奏总纲!AE1302</f>
        <v>105.71570594133446</v>
      </c>
      <c r="T1302" s="6">
        <f>[1]节奏总纲!AF1302</f>
        <v>108.96928260963809</v>
      </c>
      <c r="U1302" s="6">
        <f>[1]节奏总纲!AG1302</f>
        <v>113.75668270909456</v>
      </c>
      <c r="V1302" s="6">
        <f>[1]节奏总纲!AH1302</f>
        <v>122.81164283669766</v>
      </c>
      <c r="AN1302" s="6">
        <v>1299</v>
      </c>
      <c r="AO1302" s="6">
        <f>[1]节奏总纲!BA1302</f>
        <v>0</v>
      </c>
      <c r="AP1302" s="6">
        <f>[1]节奏总纲!BB1302</f>
        <v>0</v>
      </c>
      <c r="AQ1302" s="6">
        <f>[1]节奏总纲!BC1302</f>
        <v>0</v>
      </c>
      <c r="AR1302" s="6">
        <f>[1]节奏总纲!BD1302</f>
        <v>0</v>
      </c>
      <c r="AS1302" s="6">
        <f>[1]节奏总纲!BE1302</f>
        <v>0</v>
      </c>
    </row>
    <row r="1303" spans="17:45" x14ac:dyDescent="0.2">
      <c r="Q1303" s="6">
        <v>1300</v>
      </c>
      <c r="R1303" s="6">
        <f>[1]节奏总纲!AD1303</f>
        <v>103.44547126699197</v>
      </c>
      <c r="S1303" s="6">
        <f>[1]节奏总纲!AE1303</f>
        <v>105.7268639321226</v>
      </c>
      <c r="T1303" s="6">
        <f>[1]节奏总纲!AF1303</f>
        <v>108.98126360619288</v>
      </c>
      <c r="U1303" s="6">
        <f>[1]节奏总纲!AG1303</f>
        <v>113.76864496698101</v>
      </c>
      <c r="V1303" s="6">
        <f>[1]节奏总纲!AH1303</f>
        <v>122.82246454117734</v>
      </c>
      <c r="AN1303" s="6">
        <v>1300</v>
      </c>
      <c r="AO1303" s="6">
        <f>[1]节奏总纲!BA1303</f>
        <v>0</v>
      </c>
      <c r="AP1303" s="6">
        <f>[1]节奏总纲!BB1303</f>
        <v>0</v>
      </c>
      <c r="AQ1303" s="6">
        <f>[1]节奏总纲!BC1303</f>
        <v>0</v>
      </c>
      <c r="AR1303" s="6">
        <f>[1]节奏总纲!BD1303</f>
        <v>0</v>
      </c>
      <c r="AS1303" s="6">
        <f>[1]节奏总纲!BE1303</f>
        <v>0</v>
      </c>
    </row>
    <row r="1304" spans="17:45" x14ac:dyDescent="0.2">
      <c r="Q1304" s="6">
        <v>1301</v>
      </c>
      <c r="R1304" s="6">
        <f>[1]节奏总纲!AD1304</f>
        <v>103.45652291759913</v>
      </c>
      <c r="S1304" s="6">
        <f>[1]节奏总纲!AE1304</f>
        <v>105.73802192291073</v>
      </c>
      <c r="T1304" s="6">
        <f>[1]节奏总纲!AF1304</f>
        <v>108.99324460274769</v>
      </c>
      <c r="U1304" s="6">
        <f>[1]节奏总纲!AG1304</f>
        <v>113.78060722486748</v>
      </c>
      <c r="V1304" s="6">
        <f>[1]节奏总纲!AH1304</f>
        <v>122.83328624565702</v>
      </c>
      <c r="AN1304" s="6">
        <v>1301</v>
      </c>
      <c r="AO1304" s="6">
        <f>[1]节奏总纲!BA1304</f>
        <v>0</v>
      </c>
      <c r="AP1304" s="6">
        <f>[1]节奏总纲!BB1304</f>
        <v>0</v>
      </c>
      <c r="AQ1304" s="6">
        <f>[1]节奏总纲!BC1304</f>
        <v>0</v>
      </c>
      <c r="AR1304" s="6">
        <f>[1]节奏总纲!BD1304</f>
        <v>0</v>
      </c>
      <c r="AS1304" s="6">
        <f>[1]节奏总纲!BE1304</f>
        <v>0</v>
      </c>
    </row>
    <row r="1305" spans="17:45" x14ac:dyDescent="0.2">
      <c r="Q1305" s="6">
        <v>1302</v>
      </c>
      <c r="R1305" s="6">
        <f>[1]节奏总纲!AD1305</f>
        <v>103.46757456820629</v>
      </c>
      <c r="S1305" s="6">
        <f>[1]节奏总纲!AE1305</f>
        <v>105.74917991369888</v>
      </c>
      <c r="T1305" s="6">
        <f>[1]节奏总纲!AF1305</f>
        <v>109.00455667364557</v>
      </c>
      <c r="U1305" s="6">
        <f>[1]节奏总纲!AG1305</f>
        <v>113.79256948275393</v>
      </c>
      <c r="V1305" s="6">
        <f>[1]节奏总纲!AH1305</f>
        <v>122.8441079501367</v>
      </c>
      <c r="AN1305" s="6">
        <v>1302</v>
      </c>
      <c r="AO1305" s="6">
        <f>[1]节奏总纲!BA1305</f>
        <v>0</v>
      </c>
      <c r="AP1305" s="6">
        <f>[1]节奏总纲!BB1305</f>
        <v>0</v>
      </c>
      <c r="AQ1305" s="6">
        <f>[1]节奏总纲!BC1305</f>
        <v>0</v>
      </c>
      <c r="AR1305" s="6">
        <f>[1]节奏总纲!BD1305</f>
        <v>0</v>
      </c>
      <c r="AS1305" s="6">
        <f>[1]节奏总纲!BE1305</f>
        <v>0</v>
      </c>
    </row>
    <row r="1306" spans="17:45" x14ac:dyDescent="0.2">
      <c r="Q1306" s="6">
        <v>1303</v>
      </c>
      <c r="R1306" s="6">
        <f>[1]节奏总纲!AD1306</f>
        <v>103.47862621881343</v>
      </c>
      <c r="S1306" s="6">
        <f>[1]节奏总纲!AE1306</f>
        <v>105.76033790448702</v>
      </c>
      <c r="T1306" s="6">
        <f>[1]节奏总纲!AF1306</f>
        <v>109.01500399041988</v>
      </c>
      <c r="U1306" s="6">
        <f>[1]节奏总纲!AG1306</f>
        <v>113.80453174064039</v>
      </c>
      <c r="V1306" s="6">
        <f>[1]节奏总纲!AH1306</f>
        <v>122.85492965461638</v>
      </c>
      <c r="AN1306" s="6">
        <v>1303</v>
      </c>
      <c r="AO1306" s="6">
        <f>[1]节奏总纲!BA1306</f>
        <v>0</v>
      </c>
      <c r="AP1306" s="6">
        <f>[1]节奏总纲!BB1306</f>
        <v>0</v>
      </c>
      <c r="AQ1306" s="6">
        <f>[1]节奏总纲!BC1306</f>
        <v>0</v>
      </c>
      <c r="AR1306" s="6">
        <f>[1]节奏总纲!BD1306</f>
        <v>0</v>
      </c>
      <c r="AS1306" s="6">
        <f>[1]节奏总纲!BE1306</f>
        <v>0</v>
      </c>
    </row>
    <row r="1307" spans="17:45" x14ac:dyDescent="0.2">
      <c r="Q1307" s="6">
        <v>1304</v>
      </c>
      <c r="R1307" s="6">
        <f>[1]节奏总纲!AD1307</f>
        <v>103.48967786942059</v>
      </c>
      <c r="S1307" s="6">
        <f>[1]节奏总纲!AE1307</f>
        <v>105.77149589527515</v>
      </c>
      <c r="T1307" s="6">
        <f>[1]节奏总纲!AF1307</f>
        <v>109.02545130719422</v>
      </c>
      <c r="U1307" s="6">
        <f>[1]节奏总纲!AG1307</f>
        <v>113.81649399852685</v>
      </c>
      <c r="V1307" s="6">
        <f>[1]节奏总纲!AH1307</f>
        <v>122.86575135909607</v>
      </c>
      <c r="AN1307" s="6">
        <v>1304</v>
      </c>
      <c r="AO1307" s="6">
        <f>[1]节奏总纲!BA1307</f>
        <v>0</v>
      </c>
      <c r="AP1307" s="6">
        <f>[1]节奏总纲!BB1307</f>
        <v>0</v>
      </c>
      <c r="AQ1307" s="6">
        <f>[1]节奏总纲!BC1307</f>
        <v>0</v>
      </c>
      <c r="AR1307" s="6">
        <f>[1]节奏总纲!BD1307</f>
        <v>0</v>
      </c>
      <c r="AS1307" s="6">
        <f>[1]节奏总纲!BE1307</f>
        <v>0</v>
      </c>
    </row>
    <row r="1308" spans="17:45" x14ac:dyDescent="0.2">
      <c r="Q1308" s="6">
        <v>1305</v>
      </c>
      <c r="R1308" s="6">
        <f>[1]节奏总纲!AD1308</f>
        <v>103.50072952002773</v>
      </c>
      <c r="S1308" s="6">
        <f>[1]节奏总纲!AE1308</f>
        <v>105.78265388606329</v>
      </c>
      <c r="T1308" s="6">
        <f>[1]节奏总纲!AF1308</f>
        <v>109.03589862396854</v>
      </c>
      <c r="U1308" s="6">
        <f>[1]节奏总纲!AG1308</f>
        <v>113.8284562564133</v>
      </c>
      <c r="V1308" s="6">
        <f>[1]节奏总纲!AH1308</f>
        <v>122.87657306357575</v>
      </c>
      <c r="AN1308" s="6">
        <v>1305</v>
      </c>
      <c r="AO1308" s="6">
        <f>[1]节奏总纲!BA1308</f>
        <v>0</v>
      </c>
      <c r="AP1308" s="6">
        <f>[1]节奏总纲!BB1308</f>
        <v>0</v>
      </c>
      <c r="AQ1308" s="6">
        <f>[1]节奏总纲!BC1308</f>
        <v>0</v>
      </c>
      <c r="AR1308" s="6">
        <f>[1]节奏总纲!BD1308</f>
        <v>0</v>
      </c>
      <c r="AS1308" s="6">
        <f>[1]节奏总纲!BE1308</f>
        <v>0</v>
      </c>
    </row>
    <row r="1309" spans="17:45" x14ac:dyDescent="0.2">
      <c r="Q1309" s="6">
        <v>1306</v>
      </c>
      <c r="R1309" s="6">
        <f>[1]节奏总纲!AD1309</f>
        <v>103.51178117063489</v>
      </c>
      <c r="S1309" s="6">
        <f>[1]节奏总纲!AE1309</f>
        <v>105.79381187685142</v>
      </c>
      <c r="T1309" s="6">
        <f>[1]节奏总纲!AF1309</f>
        <v>109.04634594074285</v>
      </c>
      <c r="U1309" s="6">
        <f>[1]节奏总纲!AG1309</f>
        <v>113.84041851429976</v>
      </c>
      <c r="V1309" s="6">
        <f>[1]节奏总纲!AH1309</f>
        <v>122.88739476805543</v>
      </c>
      <c r="AN1309" s="6">
        <v>1306</v>
      </c>
      <c r="AO1309" s="6">
        <f>[1]节奏总纲!BA1309</f>
        <v>0</v>
      </c>
      <c r="AP1309" s="6">
        <f>[1]节奏总纲!BB1309</f>
        <v>0</v>
      </c>
      <c r="AQ1309" s="6">
        <f>[1]节奏总纲!BC1309</f>
        <v>0</v>
      </c>
      <c r="AR1309" s="6">
        <f>[1]节奏总纲!BD1309</f>
        <v>0</v>
      </c>
      <c r="AS1309" s="6">
        <f>[1]节奏总纲!BE1309</f>
        <v>0</v>
      </c>
    </row>
    <row r="1310" spans="17:45" x14ac:dyDescent="0.2">
      <c r="Q1310" s="6">
        <v>1307</v>
      </c>
      <c r="R1310" s="6">
        <f>[1]节奏总纲!AD1310</f>
        <v>103.52283282124205</v>
      </c>
      <c r="S1310" s="6">
        <f>[1]节奏总纲!AE1310</f>
        <v>105.80496986763956</v>
      </c>
      <c r="T1310" s="6">
        <f>[1]节奏总纲!AF1310</f>
        <v>109.05679325751719</v>
      </c>
      <c r="U1310" s="6">
        <f>[1]节奏总纲!AG1310</f>
        <v>113.85238077218622</v>
      </c>
      <c r="V1310" s="6">
        <f>[1]节奏总纲!AH1310</f>
        <v>122.89821647253513</v>
      </c>
      <c r="AN1310" s="6">
        <v>1307</v>
      </c>
      <c r="AO1310" s="6">
        <f>[1]节奏总纲!BA1310</f>
        <v>0</v>
      </c>
      <c r="AP1310" s="6">
        <f>[1]节奏总纲!BB1310</f>
        <v>0</v>
      </c>
      <c r="AQ1310" s="6">
        <f>[1]节奏总纲!BC1310</f>
        <v>0</v>
      </c>
      <c r="AR1310" s="6">
        <f>[1]节奏总纲!BD1310</f>
        <v>0</v>
      </c>
      <c r="AS1310" s="6">
        <f>[1]节奏总纲!BE1310</f>
        <v>0</v>
      </c>
    </row>
    <row r="1311" spans="17:45" x14ac:dyDescent="0.2">
      <c r="Q1311" s="6">
        <v>1308</v>
      </c>
      <c r="R1311" s="6">
        <f>[1]节奏总纲!AD1311</f>
        <v>103.53388447184919</v>
      </c>
      <c r="S1311" s="6">
        <f>[1]节奏总纲!AE1311</f>
        <v>105.81612785842769</v>
      </c>
      <c r="T1311" s="6">
        <f>[1]节奏总纲!AF1311</f>
        <v>109.0672405742915</v>
      </c>
      <c r="U1311" s="6">
        <f>[1]节奏总纲!AG1311</f>
        <v>113.86434303007267</v>
      </c>
      <c r="V1311" s="6">
        <f>[1]节奏总纲!AH1311</f>
        <v>122.90903817701481</v>
      </c>
      <c r="AN1311" s="6">
        <v>1308</v>
      </c>
      <c r="AO1311" s="6">
        <f>[1]节奏总纲!BA1311</f>
        <v>0</v>
      </c>
      <c r="AP1311" s="6">
        <f>[1]节奏总纲!BB1311</f>
        <v>0</v>
      </c>
      <c r="AQ1311" s="6">
        <f>[1]节奏总纲!BC1311</f>
        <v>0</v>
      </c>
      <c r="AR1311" s="6">
        <f>[1]节奏总纲!BD1311</f>
        <v>0</v>
      </c>
      <c r="AS1311" s="6">
        <f>[1]节奏总纲!BE1311</f>
        <v>0</v>
      </c>
    </row>
    <row r="1312" spans="17:45" x14ac:dyDescent="0.2">
      <c r="Q1312" s="6">
        <v>1309</v>
      </c>
      <c r="R1312" s="6">
        <f>[1]节奏总纲!AD1312</f>
        <v>103.54493612245635</v>
      </c>
      <c r="S1312" s="6">
        <f>[1]节奏总纲!AE1312</f>
        <v>105.82728584921583</v>
      </c>
      <c r="T1312" s="6">
        <f>[1]节奏总纲!AF1312</f>
        <v>109.07768789106582</v>
      </c>
      <c r="U1312" s="6">
        <f>[1]节奏总纲!AG1312</f>
        <v>113.87630528795913</v>
      </c>
      <c r="V1312" s="6">
        <f>[1]节奏总纲!AH1312</f>
        <v>122.91985988149449</v>
      </c>
      <c r="AN1312" s="6">
        <v>1309</v>
      </c>
      <c r="AO1312" s="6">
        <f>[1]节奏总纲!BA1312</f>
        <v>0</v>
      </c>
      <c r="AP1312" s="6">
        <f>[1]节奏总纲!BB1312</f>
        <v>0</v>
      </c>
      <c r="AQ1312" s="6">
        <f>[1]节奏总纲!BC1312</f>
        <v>0</v>
      </c>
      <c r="AR1312" s="6">
        <f>[1]节奏总纲!BD1312</f>
        <v>0</v>
      </c>
      <c r="AS1312" s="6">
        <f>[1]节奏总纲!BE1312</f>
        <v>0</v>
      </c>
    </row>
    <row r="1313" spans="17:45" x14ac:dyDescent="0.2">
      <c r="Q1313" s="6">
        <v>1310</v>
      </c>
      <c r="R1313" s="6">
        <f>[1]节奏总纲!AD1313</f>
        <v>103.55598777306349</v>
      </c>
      <c r="S1313" s="6">
        <f>[1]节奏总纲!AE1313</f>
        <v>105.83844384000396</v>
      </c>
      <c r="T1313" s="6">
        <f>[1]节奏总纲!AF1313</f>
        <v>109.08813520784015</v>
      </c>
      <c r="U1313" s="6">
        <f>[1]节奏总纲!AG1313</f>
        <v>113.88826754584559</v>
      </c>
      <c r="V1313" s="6">
        <f>[1]节奏总纲!AH1313</f>
        <v>122.93068158597417</v>
      </c>
      <c r="AN1313" s="6">
        <v>1310</v>
      </c>
      <c r="AO1313" s="6">
        <f>[1]节奏总纲!BA1313</f>
        <v>0</v>
      </c>
      <c r="AP1313" s="6">
        <f>[1]节奏总纲!BB1313</f>
        <v>0</v>
      </c>
      <c r="AQ1313" s="6">
        <f>[1]节奏总纲!BC1313</f>
        <v>0</v>
      </c>
      <c r="AR1313" s="6">
        <f>[1]节奏总纲!BD1313</f>
        <v>0</v>
      </c>
      <c r="AS1313" s="6">
        <f>[1]节奏总纲!BE1313</f>
        <v>0</v>
      </c>
    </row>
    <row r="1314" spans="17:45" x14ac:dyDescent="0.2">
      <c r="Q1314" s="6">
        <v>1311</v>
      </c>
      <c r="R1314" s="6">
        <f>[1]节奏总纲!AD1314</f>
        <v>103.56703942367065</v>
      </c>
      <c r="S1314" s="6">
        <f>[1]节奏总纲!AE1314</f>
        <v>105.84960183079211</v>
      </c>
      <c r="T1314" s="6">
        <f>[1]节奏总纲!AF1314</f>
        <v>109.09858252461447</v>
      </c>
      <c r="U1314" s="6">
        <f>[1]节奏总纲!AG1314</f>
        <v>113.90022980373205</v>
      </c>
      <c r="V1314" s="6">
        <f>[1]节奏总纲!AH1314</f>
        <v>122.94150329045385</v>
      </c>
      <c r="AN1314" s="6">
        <v>1311</v>
      </c>
      <c r="AO1314" s="6">
        <f>[1]节奏总纲!BA1314</f>
        <v>0</v>
      </c>
      <c r="AP1314" s="6">
        <f>[1]节奏总纲!BB1314</f>
        <v>0</v>
      </c>
      <c r="AQ1314" s="6">
        <f>[1]节奏总纲!BC1314</f>
        <v>0</v>
      </c>
      <c r="AR1314" s="6">
        <f>[1]节奏总纲!BD1314</f>
        <v>0</v>
      </c>
      <c r="AS1314" s="6">
        <f>[1]节奏总纲!BE1314</f>
        <v>0</v>
      </c>
    </row>
    <row r="1315" spans="17:45" x14ac:dyDescent="0.2">
      <c r="Q1315" s="6">
        <v>1312</v>
      </c>
      <c r="R1315" s="6">
        <f>[1]节奏总纲!AD1315</f>
        <v>103.57809107427781</v>
      </c>
      <c r="S1315" s="6">
        <f>[1]节奏总纲!AE1315</f>
        <v>105.86075982158025</v>
      </c>
      <c r="T1315" s="6">
        <f>[1]节奏总纲!AF1315</f>
        <v>109.1090298413888</v>
      </c>
      <c r="U1315" s="6">
        <f>[1]节奏总纲!AG1315</f>
        <v>113.9121920616185</v>
      </c>
      <c r="V1315" s="6">
        <f>[1]节奏总纲!AH1315</f>
        <v>122.95232499493353</v>
      </c>
      <c r="AN1315" s="6">
        <v>1312</v>
      </c>
      <c r="AO1315" s="6">
        <f>[1]节奏总纲!BA1315</f>
        <v>0</v>
      </c>
      <c r="AP1315" s="6">
        <f>[1]节奏总纲!BB1315</f>
        <v>0</v>
      </c>
      <c r="AQ1315" s="6">
        <f>[1]节奏总纲!BC1315</f>
        <v>0</v>
      </c>
      <c r="AR1315" s="6">
        <f>[1]节奏总纲!BD1315</f>
        <v>0</v>
      </c>
      <c r="AS1315" s="6">
        <f>[1]节奏总纲!BE1315</f>
        <v>0</v>
      </c>
    </row>
    <row r="1316" spans="17:45" x14ac:dyDescent="0.2">
      <c r="Q1316" s="6">
        <v>1313</v>
      </c>
      <c r="R1316" s="6">
        <f>[1]节奏总纲!AD1316</f>
        <v>103.58914272488495</v>
      </c>
      <c r="S1316" s="6">
        <f>[1]节奏总纲!AE1316</f>
        <v>105.87191781236838</v>
      </c>
      <c r="T1316" s="6">
        <f>[1]节奏总纲!AF1316</f>
        <v>109.11947715816312</v>
      </c>
      <c r="U1316" s="6">
        <f>[1]节奏总纲!AG1316</f>
        <v>113.92415431950496</v>
      </c>
      <c r="V1316" s="6">
        <f>[1]节奏总纲!AH1316</f>
        <v>122.96314669941322</v>
      </c>
      <c r="AN1316" s="6">
        <v>1313</v>
      </c>
      <c r="AO1316" s="6">
        <f>[1]节奏总纲!BA1316</f>
        <v>0</v>
      </c>
      <c r="AP1316" s="6">
        <f>[1]节奏总纲!BB1316</f>
        <v>0</v>
      </c>
      <c r="AQ1316" s="6">
        <f>[1]节奏总纲!BC1316</f>
        <v>0</v>
      </c>
      <c r="AR1316" s="6">
        <f>[1]节奏总纲!BD1316</f>
        <v>0</v>
      </c>
      <c r="AS1316" s="6">
        <f>[1]节奏总纲!BE1316</f>
        <v>0</v>
      </c>
    </row>
    <row r="1317" spans="17:45" x14ac:dyDescent="0.2">
      <c r="Q1317" s="6">
        <v>1314</v>
      </c>
      <c r="R1317" s="6">
        <f>[1]节奏总纲!AD1317</f>
        <v>103.60019437549211</v>
      </c>
      <c r="S1317" s="6">
        <f>[1]节奏总纲!AE1317</f>
        <v>105.88307580315652</v>
      </c>
      <c r="T1317" s="6">
        <f>[1]节奏总纲!AF1317</f>
        <v>109.12992447493744</v>
      </c>
      <c r="U1317" s="6">
        <f>[1]节奏总纲!AG1317</f>
        <v>113.93611657739142</v>
      </c>
      <c r="V1317" s="6">
        <f>[1]节奏总纲!AH1317</f>
        <v>122.9739684038929</v>
      </c>
      <c r="AN1317" s="6">
        <v>1314</v>
      </c>
      <c r="AO1317" s="6">
        <f>[1]节奏总纲!BA1317</f>
        <v>0</v>
      </c>
      <c r="AP1317" s="6">
        <f>[1]节奏总纲!BB1317</f>
        <v>0</v>
      </c>
      <c r="AQ1317" s="6">
        <f>[1]节奏总纲!BC1317</f>
        <v>0</v>
      </c>
      <c r="AR1317" s="6">
        <f>[1]节奏总纲!BD1317</f>
        <v>0</v>
      </c>
      <c r="AS1317" s="6">
        <f>[1]节奏总纲!BE1317</f>
        <v>0</v>
      </c>
    </row>
    <row r="1318" spans="17:45" x14ac:dyDescent="0.2">
      <c r="Q1318" s="6">
        <v>1315</v>
      </c>
      <c r="R1318" s="6">
        <f>[1]节奏总纲!AD1318</f>
        <v>103.61124602609927</v>
      </c>
      <c r="S1318" s="6">
        <f>[1]节奏总纲!AE1318</f>
        <v>105.89423379394465</v>
      </c>
      <c r="T1318" s="6">
        <f>[1]节奏总纲!AF1318</f>
        <v>109.14037179171177</v>
      </c>
      <c r="U1318" s="6">
        <f>[1]节奏总纲!AG1318</f>
        <v>113.94807883527787</v>
      </c>
      <c r="V1318" s="6">
        <f>[1]节奏总纲!AH1318</f>
        <v>122.98479010837258</v>
      </c>
      <c r="AN1318" s="6">
        <v>1315</v>
      </c>
      <c r="AO1318" s="6">
        <f>[1]节奏总纲!BA1318</f>
        <v>0</v>
      </c>
      <c r="AP1318" s="6">
        <f>[1]节奏总纲!BB1318</f>
        <v>0</v>
      </c>
      <c r="AQ1318" s="6">
        <f>[1]节奏总纲!BC1318</f>
        <v>0</v>
      </c>
      <c r="AR1318" s="6">
        <f>[1]节奏总纲!BD1318</f>
        <v>0</v>
      </c>
      <c r="AS1318" s="6">
        <f>[1]节奏总纲!BE1318</f>
        <v>0</v>
      </c>
    </row>
    <row r="1319" spans="17:45" x14ac:dyDescent="0.2">
      <c r="Q1319" s="6">
        <v>1316</v>
      </c>
      <c r="R1319" s="6">
        <f>[1]节奏总纲!AD1319</f>
        <v>103.62229767670641</v>
      </c>
      <c r="S1319" s="6">
        <f>[1]节奏总纲!AE1319</f>
        <v>105.90539178473279</v>
      </c>
      <c r="T1319" s="6">
        <f>[1]节奏总纲!AF1319</f>
        <v>109.15081910848609</v>
      </c>
      <c r="U1319" s="6">
        <f>[1]节奏总纲!AG1319</f>
        <v>113.96004109316434</v>
      </c>
      <c r="V1319" s="6">
        <f>[1]节奏总纲!AH1319</f>
        <v>122.99561181285226</v>
      </c>
      <c r="AN1319" s="6">
        <v>1316</v>
      </c>
      <c r="AO1319" s="6">
        <f>[1]节奏总纲!BA1319</f>
        <v>0</v>
      </c>
      <c r="AP1319" s="6">
        <f>[1]节奏总纲!BB1319</f>
        <v>0</v>
      </c>
      <c r="AQ1319" s="6">
        <f>[1]节奏总纲!BC1319</f>
        <v>0</v>
      </c>
      <c r="AR1319" s="6">
        <f>[1]节奏总纲!BD1319</f>
        <v>0</v>
      </c>
      <c r="AS1319" s="6">
        <f>[1]节奏总纲!BE1319</f>
        <v>0</v>
      </c>
    </row>
    <row r="1320" spans="17:45" x14ac:dyDescent="0.2">
      <c r="Q1320" s="6">
        <v>1317</v>
      </c>
      <c r="R1320" s="6">
        <f>[1]节奏总纲!AD1320</f>
        <v>103.63334932731357</v>
      </c>
      <c r="S1320" s="6">
        <f>[1]节奏总纲!AE1320</f>
        <v>105.91654977552092</v>
      </c>
      <c r="T1320" s="6">
        <f>[1]节奏总纲!AF1320</f>
        <v>109.16126642526042</v>
      </c>
      <c r="U1320" s="6">
        <f>[1]节奏总纲!AG1320</f>
        <v>113.97200335105079</v>
      </c>
      <c r="V1320" s="6">
        <f>[1]节奏总纲!AH1320</f>
        <v>123.00598300173922</v>
      </c>
      <c r="AN1320" s="6">
        <v>1317</v>
      </c>
      <c r="AO1320" s="6">
        <f>[1]节奏总纲!BA1320</f>
        <v>0</v>
      </c>
      <c r="AP1320" s="6">
        <f>[1]节奏总纲!BB1320</f>
        <v>0</v>
      </c>
      <c r="AQ1320" s="6">
        <f>[1]节奏总纲!BC1320</f>
        <v>0</v>
      </c>
      <c r="AR1320" s="6">
        <f>[1]节奏总纲!BD1320</f>
        <v>0</v>
      </c>
      <c r="AS1320" s="6">
        <f>[1]节奏总纲!BE1320</f>
        <v>0</v>
      </c>
    </row>
    <row r="1321" spans="17:45" x14ac:dyDescent="0.2">
      <c r="Q1321" s="6">
        <v>1318</v>
      </c>
      <c r="R1321" s="6">
        <f>[1]节奏总纲!AD1321</f>
        <v>103.64440097792071</v>
      </c>
      <c r="S1321" s="6">
        <f>[1]节奏总纲!AE1321</f>
        <v>105.92770776630906</v>
      </c>
      <c r="T1321" s="6">
        <f>[1]节奏总纲!AF1321</f>
        <v>109.17171374203474</v>
      </c>
      <c r="U1321" s="6">
        <f>[1]节奏总纲!AG1321</f>
        <v>113.98396560893724</v>
      </c>
      <c r="V1321" s="6">
        <f>[1]节奏总纲!AH1321</f>
        <v>123.01604690199514</v>
      </c>
      <c r="AN1321" s="6">
        <v>1318</v>
      </c>
      <c r="AO1321" s="6">
        <f>[1]节奏总纲!BA1321</f>
        <v>0</v>
      </c>
      <c r="AP1321" s="6">
        <f>[1]节奏总纲!BB1321</f>
        <v>0</v>
      </c>
      <c r="AQ1321" s="6">
        <f>[1]节奏总纲!BC1321</f>
        <v>0</v>
      </c>
      <c r="AR1321" s="6">
        <f>[1]节奏总纲!BD1321</f>
        <v>0</v>
      </c>
      <c r="AS1321" s="6">
        <f>[1]节奏总纲!BE1321</f>
        <v>0</v>
      </c>
    </row>
    <row r="1322" spans="17:45" x14ac:dyDescent="0.2">
      <c r="Q1322" s="6">
        <v>1319</v>
      </c>
      <c r="R1322" s="6">
        <f>[1]节奏总纲!AD1322</f>
        <v>103.65545262852787</v>
      </c>
      <c r="S1322" s="6">
        <f>[1]节奏总纲!AE1322</f>
        <v>105.93886575709719</v>
      </c>
      <c r="T1322" s="6">
        <f>[1]节奏总纲!AF1322</f>
        <v>109.18216105880906</v>
      </c>
      <c r="U1322" s="6">
        <f>[1]节奏总纲!AG1322</f>
        <v>113.99592786682371</v>
      </c>
      <c r="V1322" s="6">
        <f>[1]节奏总纲!AH1322</f>
        <v>123.02611080225107</v>
      </c>
      <c r="AN1322" s="6">
        <v>1319</v>
      </c>
      <c r="AO1322" s="6">
        <f>[1]节奏总纲!BA1322</f>
        <v>0</v>
      </c>
      <c r="AP1322" s="6">
        <f>[1]节奏总纲!BB1322</f>
        <v>0</v>
      </c>
      <c r="AQ1322" s="6">
        <f>[1]节奏总纲!BC1322</f>
        <v>0</v>
      </c>
      <c r="AR1322" s="6">
        <f>[1]节奏总纲!BD1322</f>
        <v>0</v>
      </c>
      <c r="AS1322" s="6">
        <f>[1]节奏总纲!BE1322</f>
        <v>0</v>
      </c>
    </row>
    <row r="1323" spans="17:45" x14ac:dyDescent="0.2">
      <c r="Q1323" s="6">
        <v>1320</v>
      </c>
      <c r="R1323" s="6">
        <f>[1]节奏总纲!AD1323</f>
        <v>103.66650427913503</v>
      </c>
      <c r="S1323" s="6">
        <f>[1]节奏总纲!AE1323</f>
        <v>105.95002374788533</v>
      </c>
      <c r="T1323" s="6">
        <f>[1]节奏总纲!AF1323</f>
        <v>109.19260837558339</v>
      </c>
      <c r="U1323" s="6">
        <f>[1]节奏总纲!AG1323</f>
        <v>114.00751407316794</v>
      </c>
      <c r="V1323" s="6">
        <f>[1]节奏总纲!AH1323</f>
        <v>123.03617470250698</v>
      </c>
      <c r="AN1323" s="6">
        <v>1320</v>
      </c>
      <c r="AO1323" s="6">
        <f>[1]节奏总纲!BA1323</f>
        <v>0</v>
      </c>
      <c r="AP1323" s="6">
        <f>[1]节奏总纲!BB1323</f>
        <v>0</v>
      </c>
      <c r="AQ1323" s="6">
        <f>[1]节奏总纲!BC1323</f>
        <v>0</v>
      </c>
      <c r="AR1323" s="6">
        <f>[1]节奏总纲!BD1323</f>
        <v>0</v>
      </c>
      <c r="AS1323" s="6">
        <f>[1]节奏总纲!BE1323</f>
        <v>0</v>
      </c>
    </row>
    <row r="1324" spans="17:45" x14ac:dyDescent="0.2">
      <c r="Q1324" s="6">
        <v>1321</v>
      </c>
      <c r="R1324" s="6">
        <f>[1]节奏总纲!AD1324</f>
        <v>103.67755592974217</v>
      </c>
      <c r="S1324" s="6">
        <f>[1]节奏总纲!AE1324</f>
        <v>105.96118173867347</v>
      </c>
      <c r="T1324" s="6">
        <f>[1]节奏总纲!AF1324</f>
        <v>109.20305569235771</v>
      </c>
      <c r="U1324" s="6">
        <f>[1]节奏总纲!AG1324</f>
        <v>114.0189061974137</v>
      </c>
      <c r="V1324" s="6">
        <f>[1]节奏总纲!AH1324</f>
        <v>123.0462386027629</v>
      </c>
      <c r="AN1324" s="6">
        <v>1321</v>
      </c>
      <c r="AO1324" s="6">
        <f>[1]节奏总纲!BA1324</f>
        <v>0</v>
      </c>
      <c r="AP1324" s="6">
        <f>[1]节奏总纲!BB1324</f>
        <v>0</v>
      </c>
      <c r="AQ1324" s="6">
        <f>[1]节奏总纲!BC1324</f>
        <v>0</v>
      </c>
      <c r="AR1324" s="6">
        <f>[1]节奏总纲!BD1324</f>
        <v>0</v>
      </c>
      <c r="AS1324" s="6">
        <f>[1]节奏总纲!BE1324</f>
        <v>0</v>
      </c>
    </row>
    <row r="1325" spans="17:45" x14ac:dyDescent="0.2">
      <c r="Q1325" s="6">
        <v>1322</v>
      </c>
      <c r="R1325" s="6">
        <f>[1]节奏总纲!AD1325</f>
        <v>103.68860758034933</v>
      </c>
      <c r="S1325" s="6">
        <f>[1]节奏总纲!AE1325</f>
        <v>105.97233972946161</v>
      </c>
      <c r="T1325" s="6">
        <f>[1]节奏总纲!AF1325</f>
        <v>109.21350300913203</v>
      </c>
      <c r="U1325" s="6">
        <f>[1]节奏总纲!AG1325</f>
        <v>114.03029832165946</v>
      </c>
      <c r="V1325" s="6">
        <f>[1]节奏总纲!AH1325</f>
        <v>123.05630250301881</v>
      </c>
      <c r="AN1325" s="6">
        <v>1322</v>
      </c>
      <c r="AO1325" s="6">
        <f>[1]节奏总纲!BA1325</f>
        <v>0</v>
      </c>
      <c r="AP1325" s="6">
        <f>[1]节奏总纲!BB1325</f>
        <v>0</v>
      </c>
      <c r="AQ1325" s="6">
        <f>[1]节奏总纲!BC1325</f>
        <v>0</v>
      </c>
      <c r="AR1325" s="6">
        <f>[1]节奏总纲!BD1325</f>
        <v>0</v>
      </c>
      <c r="AS1325" s="6">
        <f>[1]节奏总纲!BE1325</f>
        <v>0</v>
      </c>
    </row>
    <row r="1326" spans="17:45" x14ac:dyDescent="0.2">
      <c r="Q1326" s="6">
        <v>1323</v>
      </c>
      <c r="R1326" s="6">
        <f>[1]节奏总纲!AD1326</f>
        <v>103.69965923095648</v>
      </c>
      <c r="S1326" s="6">
        <f>[1]节奏总纲!AE1326</f>
        <v>105.98349772024974</v>
      </c>
      <c r="T1326" s="6">
        <f>[1]节奏总纲!AF1326</f>
        <v>109.22395032590636</v>
      </c>
      <c r="U1326" s="6">
        <f>[1]节奏总纲!AG1326</f>
        <v>114.0416904459052</v>
      </c>
      <c r="V1326" s="6">
        <f>[1]节奏总纲!AH1326</f>
        <v>123.06636640327473</v>
      </c>
      <c r="AN1326" s="6">
        <v>1323</v>
      </c>
      <c r="AO1326" s="6">
        <f>[1]节奏总纲!BA1326</f>
        <v>0</v>
      </c>
      <c r="AP1326" s="6">
        <f>[1]节奏总纲!BB1326</f>
        <v>0</v>
      </c>
      <c r="AQ1326" s="6">
        <f>[1]节奏总纲!BC1326</f>
        <v>0</v>
      </c>
      <c r="AR1326" s="6">
        <f>[1]节奏总纲!BD1326</f>
        <v>0</v>
      </c>
      <c r="AS1326" s="6">
        <f>[1]节奏总纲!BE1326</f>
        <v>0</v>
      </c>
    </row>
    <row r="1327" spans="17:45" x14ac:dyDescent="0.2">
      <c r="Q1327" s="6">
        <v>1324</v>
      </c>
      <c r="R1327" s="6">
        <f>[1]节奏总纲!AD1327</f>
        <v>103.71071088156363</v>
      </c>
      <c r="S1327" s="6">
        <f>[1]节奏总纲!AE1327</f>
        <v>105.99465571103788</v>
      </c>
      <c r="T1327" s="6">
        <f>[1]节奏总纲!AF1327</f>
        <v>109.23439764268068</v>
      </c>
      <c r="U1327" s="6">
        <f>[1]节奏总纲!AG1327</f>
        <v>114.05308257015096</v>
      </c>
      <c r="V1327" s="6">
        <f>[1]节奏总纲!AH1327</f>
        <v>123.07643030353064</v>
      </c>
      <c r="AN1327" s="6">
        <v>1324</v>
      </c>
      <c r="AO1327" s="6">
        <f>[1]节奏总纲!BA1327</f>
        <v>0</v>
      </c>
      <c r="AP1327" s="6">
        <f>[1]节奏总纲!BB1327</f>
        <v>0</v>
      </c>
      <c r="AQ1327" s="6">
        <f>[1]节奏总纲!BC1327</f>
        <v>0</v>
      </c>
      <c r="AR1327" s="6">
        <f>[1]节奏总纲!BD1327</f>
        <v>0</v>
      </c>
      <c r="AS1327" s="6">
        <f>[1]节奏总纲!BE1327</f>
        <v>0</v>
      </c>
    </row>
    <row r="1328" spans="17:45" x14ac:dyDescent="0.2">
      <c r="Q1328" s="6">
        <v>1325</v>
      </c>
      <c r="R1328" s="6">
        <f>[1]节奏总纲!AD1328</f>
        <v>103.72176253217079</v>
      </c>
      <c r="S1328" s="6">
        <f>[1]节奏总纲!AE1328</f>
        <v>106.00551600493253</v>
      </c>
      <c r="T1328" s="6">
        <f>[1]节奏总纲!AF1328</f>
        <v>109.24484495945501</v>
      </c>
      <c r="U1328" s="6">
        <f>[1]节奏总纲!AG1328</f>
        <v>114.06447469439672</v>
      </c>
      <c r="V1328" s="6">
        <f>[1]节奏总纲!AH1328</f>
        <v>123.08649420378656</v>
      </c>
      <c r="AN1328" s="6">
        <v>1325</v>
      </c>
      <c r="AO1328" s="6">
        <f>[1]节奏总纲!BA1328</f>
        <v>0</v>
      </c>
      <c r="AP1328" s="6">
        <f>[1]节奏总纲!BB1328</f>
        <v>0</v>
      </c>
      <c r="AQ1328" s="6">
        <f>[1]节奏总纲!BC1328</f>
        <v>0</v>
      </c>
      <c r="AR1328" s="6">
        <f>[1]节奏总纲!BD1328</f>
        <v>0</v>
      </c>
      <c r="AS1328" s="6">
        <f>[1]节奏总纲!BE1328</f>
        <v>0</v>
      </c>
    </row>
    <row r="1329" spans="17:45" x14ac:dyDescent="0.2">
      <c r="Q1329" s="6">
        <v>1326</v>
      </c>
      <c r="R1329" s="6">
        <f>[1]节奏总纲!AD1329</f>
        <v>103.73281418277793</v>
      </c>
      <c r="S1329" s="6">
        <f>[1]节奏总纲!AE1329</f>
        <v>106.01610263872739</v>
      </c>
      <c r="T1329" s="6">
        <f>[1]节奏总纲!AF1329</f>
        <v>109.25529227622933</v>
      </c>
      <c r="U1329" s="6">
        <f>[1]节奏总纲!AG1329</f>
        <v>114.07586681864247</v>
      </c>
      <c r="V1329" s="6">
        <f>[1]节奏总纲!AH1329</f>
        <v>123.09655810404249</v>
      </c>
      <c r="AN1329" s="6">
        <v>1326</v>
      </c>
      <c r="AO1329" s="6">
        <f>[1]节奏总纲!BA1329</f>
        <v>0</v>
      </c>
      <c r="AP1329" s="6">
        <f>[1]节奏总纲!BB1329</f>
        <v>0</v>
      </c>
      <c r="AQ1329" s="6">
        <f>[1]节奏总纲!BC1329</f>
        <v>0</v>
      </c>
      <c r="AR1329" s="6">
        <f>[1]节奏总纲!BD1329</f>
        <v>0</v>
      </c>
      <c r="AS1329" s="6">
        <f>[1]节奏总纲!BE1329</f>
        <v>0</v>
      </c>
    </row>
    <row r="1330" spans="17:45" x14ac:dyDescent="0.2">
      <c r="Q1330" s="6">
        <v>1327</v>
      </c>
      <c r="R1330" s="6">
        <f>[1]节奏总纲!AD1330</f>
        <v>103.74386583338509</v>
      </c>
      <c r="S1330" s="6">
        <f>[1]节奏总纲!AE1330</f>
        <v>106.02668927252226</v>
      </c>
      <c r="T1330" s="6">
        <f>[1]节奏总纲!AF1330</f>
        <v>109.26573959300364</v>
      </c>
      <c r="U1330" s="6">
        <f>[1]节奏总纲!AG1330</f>
        <v>114.08725894288823</v>
      </c>
      <c r="V1330" s="6">
        <f>[1]节奏总纲!AH1330</f>
        <v>123.1066220042984</v>
      </c>
      <c r="AN1330" s="6">
        <v>1327</v>
      </c>
      <c r="AO1330" s="6">
        <f>[1]节奏总纲!BA1330</f>
        <v>0</v>
      </c>
      <c r="AP1330" s="6">
        <f>[1]节奏总纲!BB1330</f>
        <v>0</v>
      </c>
      <c r="AQ1330" s="6">
        <f>[1]节奏总纲!BC1330</f>
        <v>0</v>
      </c>
      <c r="AR1330" s="6">
        <f>[1]节奏总纲!BD1330</f>
        <v>0</v>
      </c>
      <c r="AS1330" s="6">
        <f>[1]节奏总纲!BE1330</f>
        <v>0</v>
      </c>
    </row>
    <row r="1331" spans="17:45" x14ac:dyDescent="0.2">
      <c r="Q1331" s="6">
        <v>1328</v>
      </c>
      <c r="R1331" s="6">
        <f>[1]节奏总纲!AD1331</f>
        <v>103.75491748399224</v>
      </c>
      <c r="S1331" s="6">
        <f>[1]节奏总纲!AE1331</f>
        <v>106.03727590631712</v>
      </c>
      <c r="T1331" s="6">
        <f>[1]节奏总纲!AF1331</f>
        <v>109.27618690977798</v>
      </c>
      <c r="U1331" s="6">
        <f>[1]节奏总纲!AG1331</f>
        <v>114.09865106713399</v>
      </c>
      <c r="V1331" s="6">
        <f>[1]节奏总纲!AH1331</f>
        <v>123.11668590455432</v>
      </c>
      <c r="AN1331" s="6">
        <v>1328</v>
      </c>
      <c r="AO1331" s="6">
        <f>[1]节奏总纲!BA1331</f>
        <v>0</v>
      </c>
      <c r="AP1331" s="6">
        <f>[1]节奏总纲!BB1331</f>
        <v>0</v>
      </c>
      <c r="AQ1331" s="6">
        <f>[1]节奏总纲!BC1331</f>
        <v>0</v>
      </c>
      <c r="AR1331" s="6">
        <f>[1]节奏总纲!BD1331</f>
        <v>0</v>
      </c>
      <c r="AS1331" s="6">
        <f>[1]节奏总纲!BE1331</f>
        <v>0</v>
      </c>
    </row>
    <row r="1332" spans="17:45" x14ac:dyDescent="0.2">
      <c r="Q1332" s="6">
        <v>1329</v>
      </c>
      <c r="R1332" s="6">
        <f>[1]节奏总纲!AD1332</f>
        <v>103.76596913459939</v>
      </c>
      <c r="S1332" s="6">
        <f>[1]节奏总纲!AE1332</f>
        <v>106.04786254011198</v>
      </c>
      <c r="T1332" s="6">
        <f>[1]节奏总纲!AF1332</f>
        <v>109.28663422655229</v>
      </c>
      <c r="U1332" s="6">
        <f>[1]节奏总纲!AG1332</f>
        <v>114.11004319137973</v>
      </c>
      <c r="V1332" s="6">
        <f>[1]节奏总纲!AH1332</f>
        <v>123.12674980481023</v>
      </c>
      <c r="AN1332" s="6">
        <v>1329</v>
      </c>
      <c r="AO1332" s="6">
        <f>[1]节奏总纲!BA1332</f>
        <v>0</v>
      </c>
      <c r="AP1332" s="6">
        <f>[1]节奏总纲!BB1332</f>
        <v>0</v>
      </c>
      <c r="AQ1332" s="6">
        <f>[1]节奏总纲!BC1332</f>
        <v>0</v>
      </c>
      <c r="AR1332" s="6">
        <f>[1]节奏总纲!BD1332</f>
        <v>0</v>
      </c>
      <c r="AS1332" s="6">
        <f>[1]节奏总纲!BE1332</f>
        <v>0</v>
      </c>
    </row>
    <row r="1333" spans="17:45" x14ac:dyDescent="0.2">
      <c r="Q1333" s="6">
        <v>1330</v>
      </c>
      <c r="R1333" s="6">
        <f>[1]节奏总纲!AD1333</f>
        <v>103.77702078520655</v>
      </c>
      <c r="S1333" s="6">
        <f>[1]节奏总纲!AE1333</f>
        <v>106.05844917390684</v>
      </c>
      <c r="T1333" s="6">
        <f>[1]节奏总纲!AF1333</f>
        <v>109.29708154332661</v>
      </c>
      <c r="U1333" s="6">
        <f>[1]节奏总纲!AG1333</f>
        <v>114.12143531562549</v>
      </c>
      <c r="V1333" s="6">
        <f>[1]节奏总纲!AH1333</f>
        <v>123.13681370506615</v>
      </c>
      <c r="AN1333" s="6">
        <v>1330</v>
      </c>
      <c r="AO1333" s="6">
        <f>[1]节奏总纲!BA1333</f>
        <v>0</v>
      </c>
      <c r="AP1333" s="6">
        <f>[1]节奏总纲!BB1333</f>
        <v>0</v>
      </c>
      <c r="AQ1333" s="6">
        <f>[1]节奏总纲!BC1333</f>
        <v>0</v>
      </c>
      <c r="AR1333" s="6">
        <f>[1]节奏总纲!BD1333</f>
        <v>0</v>
      </c>
      <c r="AS1333" s="6">
        <f>[1]节奏总纲!BE1333</f>
        <v>0</v>
      </c>
    </row>
    <row r="1334" spans="17:45" x14ac:dyDescent="0.2">
      <c r="Q1334" s="6">
        <v>1331</v>
      </c>
      <c r="R1334" s="6">
        <f>[1]节奏总纲!AD1334</f>
        <v>103.78807243581369</v>
      </c>
      <c r="S1334" s="6">
        <f>[1]节奏总纲!AE1334</f>
        <v>106.0690358077017</v>
      </c>
      <c r="T1334" s="6">
        <f>[1]节奏总纲!AF1334</f>
        <v>109.30752886010094</v>
      </c>
      <c r="U1334" s="6">
        <f>[1]节奏总纲!AG1334</f>
        <v>114.13282743987125</v>
      </c>
      <c r="V1334" s="6">
        <f>[1]节奏总纲!AH1334</f>
        <v>123.14687760532206</v>
      </c>
      <c r="AN1334" s="6">
        <v>1331</v>
      </c>
      <c r="AO1334" s="6">
        <f>[1]节奏总纲!BA1334</f>
        <v>0</v>
      </c>
      <c r="AP1334" s="6">
        <f>[1]节奏总纲!BB1334</f>
        <v>0</v>
      </c>
      <c r="AQ1334" s="6">
        <f>[1]节奏总纲!BC1334</f>
        <v>0</v>
      </c>
      <c r="AR1334" s="6">
        <f>[1]节奏总纲!BD1334</f>
        <v>0</v>
      </c>
      <c r="AS1334" s="6">
        <f>[1]节奏总纲!BE1334</f>
        <v>0</v>
      </c>
    </row>
    <row r="1335" spans="17:45" x14ac:dyDescent="0.2">
      <c r="Q1335" s="6">
        <v>1332</v>
      </c>
      <c r="R1335" s="6">
        <f>[1]节奏总纲!AD1335</f>
        <v>103.79912408642085</v>
      </c>
      <c r="S1335" s="6">
        <f>[1]节奏总纲!AE1335</f>
        <v>106.07962244149657</v>
      </c>
      <c r="T1335" s="6">
        <f>[1]节奏总纲!AF1335</f>
        <v>109.31797617687526</v>
      </c>
      <c r="U1335" s="6">
        <f>[1]节奏总纲!AG1335</f>
        <v>114.14421956411701</v>
      </c>
      <c r="V1335" s="6">
        <f>[1]节奏总纲!AH1335</f>
        <v>123.15694150557798</v>
      </c>
      <c r="AN1335" s="6">
        <v>1332</v>
      </c>
      <c r="AO1335" s="6">
        <f>[1]节奏总纲!BA1335</f>
        <v>0</v>
      </c>
      <c r="AP1335" s="6">
        <f>[1]节奏总纲!BB1335</f>
        <v>0</v>
      </c>
      <c r="AQ1335" s="6">
        <f>[1]节奏总纲!BC1335</f>
        <v>0</v>
      </c>
      <c r="AR1335" s="6">
        <f>[1]节奏总纲!BD1335</f>
        <v>0</v>
      </c>
      <c r="AS1335" s="6">
        <f>[1]节奏总纲!BE1335</f>
        <v>0</v>
      </c>
    </row>
    <row r="1336" spans="17:45" x14ac:dyDescent="0.2">
      <c r="Q1336" s="6">
        <v>1333</v>
      </c>
      <c r="R1336" s="6">
        <f>[1]节奏总纲!AD1336</f>
        <v>103.810175737028</v>
      </c>
      <c r="S1336" s="6">
        <f>[1]节奏总纲!AE1336</f>
        <v>106.09020907529143</v>
      </c>
      <c r="T1336" s="6">
        <f>[1]节奏总纲!AF1336</f>
        <v>109.32842349364959</v>
      </c>
      <c r="U1336" s="6">
        <f>[1]节奏总纲!AG1336</f>
        <v>114.15561168836275</v>
      </c>
      <c r="V1336" s="6">
        <f>[1]节奏总纲!AH1336</f>
        <v>123.16700540583389</v>
      </c>
      <c r="AN1336" s="6">
        <v>1333</v>
      </c>
      <c r="AO1336" s="6">
        <f>[1]节奏总纲!BA1336</f>
        <v>0</v>
      </c>
      <c r="AP1336" s="6">
        <f>[1]节奏总纲!BB1336</f>
        <v>0</v>
      </c>
      <c r="AQ1336" s="6">
        <f>[1]节奏总纲!BC1336</f>
        <v>0</v>
      </c>
      <c r="AR1336" s="6">
        <f>[1]节奏总纲!BD1336</f>
        <v>0</v>
      </c>
      <c r="AS1336" s="6">
        <f>[1]节奏总纲!BE1336</f>
        <v>0</v>
      </c>
    </row>
    <row r="1337" spans="17:45" x14ac:dyDescent="0.2">
      <c r="Q1337" s="6">
        <v>1334</v>
      </c>
      <c r="R1337" s="6">
        <f>[1]节奏总纲!AD1337</f>
        <v>103.82122738763515</v>
      </c>
      <c r="S1337" s="6">
        <f>[1]节奏总纲!AE1337</f>
        <v>106.10079570908628</v>
      </c>
      <c r="T1337" s="6">
        <f>[1]节奏总纲!AF1337</f>
        <v>109.33887081042391</v>
      </c>
      <c r="U1337" s="6">
        <f>[1]节奏总纲!AG1337</f>
        <v>114.16700381260851</v>
      </c>
      <c r="V1337" s="6">
        <f>[1]节奏总纲!AH1337</f>
        <v>123.17706930608982</v>
      </c>
      <c r="AN1337" s="6">
        <v>1334</v>
      </c>
      <c r="AO1337" s="6">
        <f>[1]节奏总纲!BA1337</f>
        <v>0</v>
      </c>
      <c r="AP1337" s="6">
        <f>[1]节奏总纲!BB1337</f>
        <v>0</v>
      </c>
      <c r="AQ1337" s="6">
        <f>[1]节奏总纲!BC1337</f>
        <v>0</v>
      </c>
      <c r="AR1337" s="6">
        <f>[1]节奏总纲!BD1337</f>
        <v>0</v>
      </c>
      <c r="AS1337" s="6">
        <f>[1]节奏总纲!BE1337</f>
        <v>0</v>
      </c>
    </row>
    <row r="1338" spans="17:45" x14ac:dyDescent="0.2">
      <c r="Q1338" s="6">
        <v>1335</v>
      </c>
      <c r="R1338" s="6">
        <f>[1]节奏总纲!AD1338</f>
        <v>103.83227903824231</v>
      </c>
      <c r="S1338" s="6">
        <f>[1]节奏总纲!AE1338</f>
        <v>106.11138234288114</v>
      </c>
      <c r="T1338" s="6">
        <f>[1]节奏总纲!AF1338</f>
        <v>109.34931812719823</v>
      </c>
      <c r="U1338" s="6">
        <f>[1]节奏总纲!AG1338</f>
        <v>114.17839593685427</v>
      </c>
      <c r="V1338" s="6">
        <f>[1]节奏总纲!AH1338</f>
        <v>123.18713320634573</v>
      </c>
      <c r="AN1338" s="6">
        <v>1335</v>
      </c>
      <c r="AO1338" s="6">
        <f>[1]节奏总纲!BA1338</f>
        <v>0</v>
      </c>
      <c r="AP1338" s="6">
        <f>[1]节奏总纲!BB1338</f>
        <v>0</v>
      </c>
      <c r="AQ1338" s="6">
        <f>[1]节奏总纲!BC1338</f>
        <v>0</v>
      </c>
      <c r="AR1338" s="6">
        <f>[1]节奏总纲!BD1338</f>
        <v>0</v>
      </c>
      <c r="AS1338" s="6">
        <f>[1]节奏总纲!BE1338</f>
        <v>0</v>
      </c>
    </row>
    <row r="1339" spans="17:45" x14ac:dyDescent="0.2">
      <c r="Q1339" s="6">
        <v>1336</v>
      </c>
      <c r="R1339" s="6">
        <f>[1]节奏总纲!AD1339</f>
        <v>103.84333068884945</v>
      </c>
      <c r="S1339" s="6">
        <f>[1]节奏总纲!AE1339</f>
        <v>106.121968976676</v>
      </c>
      <c r="T1339" s="6">
        <f>[1]节奏总纲!AF1339</f>
        <v>109.35976544397256</v>
      </c>
      <c r="U1339" s="6">
        <f>[1]节奏总纲!AG1339</f>
        <v>114.18978806110002</v>
      </c>
      <c r="V1339" s="6">
        <f>[1]节奏总纲!AH1339</f>
        <v>123.19719710660165</v>
      </c>
      <c r="AN1339" s="6">
        <v>1336</v>
      </c>
      <c r="AO1339" s="6">
        <f>[1]节奏总纲!BA1339</f>
        <v>0</v>
      </c>
      <c r="AP1339" s="6">
        <f>[1]节奏总纲!BB1339</f>
        <v>0</v>
      </c>
      <c r="AQ1339" s="6">
        <f>[1]节奏总纲!BC1339</f>
        <v>0</v>
      </c>
      <c r="AR1339" s="6">
        <f>[1]节奏总纲!BD1339</f>
        <v>0</v>
      </c>
      <c r="AS1339" s="6">
        <f>[1]节奏总纲!BE1339</f>
        <v>0</v>
      </c>
    </row>
    <row r="1340" spans="17:45" x14ac:dyDescent="0.2">
      <c r="Q1340" s="6">
        <v>1337</v>
      </c>
      <c r="R1340" s="6">
        <f>[1]节奏总纲!AD1340</f>
        <v>103.85438233945661</v>
      </c>
      <c r="S1340" s="6">
        <f>[1]节奏总纲!AE1340</f>
        <v>106.13255561047086</v>
      </c>
      <c r="T1340" s="6">
        <f>[1]节奏总纲!AF1340</f>
        <v>109.37021276074688</v>
      </c>
      <c r="U1340" s="6">
        <f>[1]节奏总纲!AG1340</f>
        <v>114.20118018534578</v>
      </c>
      <c r="V1340" s="6">
        <f>[1]节奏总纲!AH1340</f>
        <v>123.20726100685756</v>
      </c>
      <c r="AN1340" s="6">
        <v>1337</v>
      </c>
      <c r="AO1340" s="6">
        <f>[1]节奏总纲!BA1340</f>
        <v>0</v>
      </c>
      <c r="AP1340" s="6">
        <f>[1]节奏总纲!BB1340</f>
        <v>0</v>
      </c>
      <c r="AQ1340" s="6">
        <f>[1]节奏总纲!BC1340</f>
        <v>0</v>
      </c>
      <c r="AR1340" s="6">
        <f>[1]节奏总纲!BD1340</f>
        <v>0</v>
      </c>
      <c r="AS1340" s="6">
        <f>[1]节奏总纲!BE1340</f>
        <v>0</v>
      </c>
    </row>
    <row r="1341" spans="17:45" x14ac:dyDescent="0.2">
      <c r="Q1341" s="6">
        <v>1338</v>
      </c>
      <c r="R1341" s="6">
        <f>[1]节奏总纲!AD1341</f>
        <v>103.86543399006376</v>
      </c>
      <c r="S1341" s="6">
        <f>[1]节奏总纲!AE1341</f>
        <v>106.14314224426573</v>
      </c>
      <c r="T1341" s="6">
        <f>[1]节奏总纲!AF1341</f>
        <v>109.38066007752121</v>
      </c>
      <c r="U1341" s="6">
        <f>[1]节奏总纲!AG1341</f>
        <v>114.21257230959154</v>
      </c>
      <c r="V1341" s="6">
        <f>[1]节奏总纲!AH1341</f>
        <v>123.21732490711348</v>
      </c>
      <c r="AN1341" s="6">
        <v>1338</v>
      </c>
      <c r="AO1341" s="6">
        <f>[1]节奏总纲!BA1341</f>
        <v>0</v>
      </c>
      <c r="AP1341" s="6">
        <f>[1]节奏总纲!BB1341</f>
        <v>0</v>
      </c>
      <c r="AQ1341" s="6">
        <f>[1]节奏总纲!BC1341</f>
        <v>0</v>
      </c>
      <c r="AR1341" s="6">
        <f>[1]节奏总纲!BD1341</f>
        <v>0</v>
      </c>
      <c r="AS1341" s="6">
        <f>[1]节奏总纲!BE1341</f>
        <v>0</v>
      </c>
    </row>
    <row r="1342" spans="17:45" x14ac:dyDescent="0.2">
      <c r="Q1342" s="6">
        <v>1339</v>
      </c>
      <c r="R1342" s="6">
        <f>[1]节奏总纲!AD1342</f>
        <v>103.87648564067091</v>
      </c>
      <c r="S1342" s="6">
        <f>[1]节奏总纲!AE1342</f>
        <v>106.15372887806059</v>
      </c>
      <c r="T1342" s="6">
        <f>[1]节奏总纲!AF1342</f>
        <v>109.39110739429553</v>
      </c>
      <c r="U1342" s="6">
        <f>[1]节奏总纲!AG1342</f>
        <v>114.2239644338373</v>
      </c>
      <c r="V1342" s="6">
        <f>[1]节奏总纲!AH1342</f>
        <v>123.22738880736939</v>
      </c>
      <c r="AN1342" s="6">
        <v>1339</v>
      </c>
      <c r="AO1342" s="6">
        <f>[1]节奏总纲!BA1342</f>
        <v>0</v>
      </c>
      <c r="AP1342" s="6">
        <f>[1]节奏总纲!BB1342</f>
        <v>0</v>
      </c>
      <c r="AQ1342" s="6">
        <f>[1]节奏总纲!BC1342</f>
        <v>0</v>
      </c>
      <c r="AR1342" s="6">
        <f>[1]节奏总纲!BD1342</f>
        <v>0</v>
      </c>
      <c r="AS1342" s="6">
        <f>[1]节奏总纲!BE1342</f>
        <v>0</v>
      </c>
    </row>
    <row r="1343" spans="17:45" x14ac:dyDescent="0.2">
      <c r="Q1343" s="6">
        <v>1340</v>
      </c>
      <c r="R1343" s="6">
        <f>[1]节奏总纲!AD1343</f>
        <v>103.88753729127806</v>
      </c>
      <c r="S1343" s="6">
        <f>[1]节奏总纲!AE1343</f>
        <v>106.16431551185545</v>
      </c>
      <c r="T1343" s="6">
        <f>[1]节奏总纲!AF1343</f>
        <v>109.40155471106985</v>
      </c>
      <c r="U1343" s="6">
        <f>[1]节奏总纲!AG1343</f>
        <v>114.23535655808304</v>
      </c>
      <c r="V1343" s="6">
        <f>[1]节奏总纲!AH1343</f>
        <v>123.23745270762531</v>
      </c>
      <c r="AN1343" s="6">
        <v>1340</v>
      </c>
      <c r="AO1343" s="6">
        <f>[1]节奏总纲!BA1343</f>
        <v>0</v>
      </c>
      <c r="AP1343" s="6">
        <f>[1]节奏总纲!BB1343</f>
        <v>0</v>
      </c>
      <c r="AQ1343" s="6">
        <f>[1]节奏总纲!BC1343</f>
        <v>0</v>
      </c>
      <c r="AR1343" s="6">
        <f>[1]节奏总纲!BD1343</f>
        <v>0</v>
      </c>
      <c r="AS1343" s="6">
        <f>[1]节奏总纲!BE1343</f>
        <v>0</v>
      </c>
    </row>
    <row r="1344" spans="17:45" x14ac:dyDescent="0.2">
      <c r="Q1344" s="6">
        <v>1341</v>
      </c>
      <c r="R1344" s="6">
        <f>[1]节奏总纲!AD1344</f>
        <v>103.89858894188522</v>
      </c>
      <c r="S1344" s="6">
        <f>[1]节奏总纲!AE1344</f>
        <v>106.17490214565031</v>
      </c>
      <c r="T1344" s="6">
        <f>[1]节奏总纲!AF1344</f>
        <v>109.41200202784418</v>
      </c>
      <c r="U1344" s="6">
        <f>[1]节奏总纲!AG1344</f>
        <v>114.2467486823288</v>
      </c>
      <c r="V1344" s="6">
        <f>[1]节奏总纲!AH1344</f>
        <v>123.24751660788124</v>
      </c>
      <c r="AN1344" s="6">
        <v>1341</v>
      </c>
      <c r="AO1344" s="6">
        <f>[1]节奏总纲!BA1344</f>
        <v>0</v>
      </c>
      <c r="AP1344" s="6">
        <f>[1]节奏总纲!BB1344</f>
        <v>0</v>
      </c>
      <c r="AQ1344" s="6">
        <f>[1]节奏总纲!BC1344</f>
        <v>0</v>
      </c>
      <c r="AR1344" s="6">
        <f>[1]节奏总纲!BD1344</f>
        <v>0</v>
      </c>
      <c r="AS1344" s="6">
        <f>[1]节奏总纲!BE1344</f>
        <v>0</v>
      </c>
    </row>
    <row r="1345" spans="17:45" x14ac:dyDescent="0.2">
      <c r="Q1345" s="6">
        <v>1342</v>
      </c>
      <c r="R1345" s="6">
        <f>[1]节奏总纲!AD1345</f>
        <v>103.90964059249237</v>
      </c>
      <c r="S1345" s="6">
        <f>[1]节奏总纲!AE1345</f>
        <v>106.18548877944517</v>
      </c>
      <c r="T1345" s="6">
        <f>[1]节奏总纲!AF1345</f>
        <v>109.4224493446185</v>
      </c>
      <c r="U1345" s="6">
        <f>[1]节奏总纲!AG1345</f>
        <v>114.25814080657456</v>
      </c>
      <c r="V1345" s="6">
        <f>[1]节奏总纲!AH1345</f>
        <v>123.25758050813715</v>
      </c>
      <c r="AN1345" s="6">
        <v>1342</v>
      </c>
      <c r="AO1345" s="6">
        <f>[1]节奏总纲!BA1345</f>
        <v>0</v>
      </c>
      <c r="AP1345" s="6">
        <f>[1]节奏总纲!BB1345</f>
        <v>0</v>
      </c>
      <c r="AQ1345" s="6">
        <f>[1]节奏总纲!BC1345</f>
        <v>0</v>
      </c>
      <c r="AR1345" s="6">
        <f>[1]节奏总纲!BD1345</f>
        <v>0</v>
      </c>
      <c r="AS1345" s="6">
        <f>[1]节奏总纲!BE1345</f>
        <v>0</v>
      </c>
    </row>
    <row r="1346" spans="17:45" x14ac:dyDescent="0.2">
      <c r="Q1346" s="6">
        <v>1343</v>
      </c>
      <c r="R1346" s="6">
        <f>[1]节奏总纲!AD1346</f>
        <v>103.92069224309952</v>
      </c>
      <c r="S1346" s="6">
        <f>[1]节奏总纲!AE1346</f>
        <v>106.19607541324004</v>
      </c>
      <c r="T1346" s="6">
        <f>[1]节奏总纲!AF1346</f>
        <v>109.43289666139282</v>
      </c>
      <c r="U1346" s="6">
        <f>[1]节奏总纲!AG1346</f>
        <v>114.2695329308203</v>
      </c>
      <c r="V1346" s="6">
        <f>[1]节奏总纲!AH1346</f>
        <v>123.26764440839307</v>
      </c>
      <c r="AN1346" s="6">
        <v>1343</v>
      </c>
      <c r="AO1346" s="6">
        <f>[1]节奏总纲!BA1346</f>
        <v>0</v>
      </c>
      <c r="AP1346" s="6">
        <f>[1]节奏总纲!BB1346</f>
        <v>0</v>
      </c>
      <c r="AQ1346" s="6">
        <f>[1]节奏总纲!BC1346</f>
        <v>0</v>
      </c>
      <c r="AR1346" s="6">
        <f>[1]节奏总纲!BD1346</f>
        <v>0</v>
      </c>
      <c r="AS1346" s="6">
        <f>[1]节奏总纲!BE1346</f>
        <v>0</v>
      </c>
    </row>
    <row r="1347" spans="17:45" x14ac:dyDescent="0.2">
      <c r="Q1347" s="6">
        <v>1344</v>
      </c>
      <c r="R1347" s="6">
        <f>[1]节奏总纲!AD1347</f>
        <v>103.93174389370667</v>
      </c>
      <c r="S1347" s="6">
        <f>[1]节奏总纲!AE1347</f>
        <v>106.2066620470349</v>
      </c>
      <c r="T1347" s="6">
        <f>[1]节奏总纲!AF1347</f>
        <v>109.44334397816715</v>
      </c>
      <c r="U1347" s="6">
        <f>[1]节奏总纲!AG1347</f>
        <v>114.28092505506606</v>
      </c>
      <c r="V1347" s="6">
        <f>[1]节奏总纲!AH1347</f>
        <v>123.27770830864898</v>
      </c>
      <c r="AN1347" s="6">
        <v>1344</v>
      </c>
      <c r="AO1347" s="6">
        <f>[1]节奏总纲!BA1347</f>
        <v>0</v>
      </c>
      <c r="AP1347" s="6">
        <f>[1]节奏总纲!BB1347</f>
        <v>0</v>
      </c>
      <c r="AQ1347" s="6">
        <f>[1]节奏总纲!BC1347</f>
        <v>0</v>
      </c>
      <c r="AR1347" s="6">
        <f>[1]节奏总纲!BD1347</f>
        <v>0</v>
      </c>
      <c r="AS1347" s="6">
        <f>[1]节奏总纲!BE1347</f>
        <v>0</v>
      </c>
    </row>
    <row r="1348" spans="17:45" x14ac:dyDescent="0.2">
      <c r="Q1348" s="6">
        <v>1345</v>
      </c>
      <c r="R1348" s="6">
        <f>[1]节奏总纲!AD1348</f>
        <v>103.94279554431382</v>
      </c>
      <c r="S1348" s="6">
        <f>[1]节奏总纲!AE1348</f>
        <v>106.21724868082975</v>
      </c>
      <c r="T1348" s="6">
        <f>[1]节奏总纲!AF1348</f>
        <v>109.45379129494147</v>
      </c>
      <c r="U1348" s="6">
        <f>[1]节奏总纲!AG1348</f>
        <v>114.29231717931182</v>
      </c>
      <c r="V1348" s="6">
        <f>[1]节奏总纲!AH1348</f>
        <v>123.2877722089049</v>
      </c>
      <c r="AN1348" s="6">
        <v>1345</v>
      </c>
      <c r="AO1348" s="6">
        <f>[1]节奏总纲!BA1348</f>
        <v>0</v>
      </c>
      <c r="AP1348" s="6">
        <f>[1]节奏总纲!BB1348</f>
        <v>0</v>
      </c>
      <c r="AQ1348" s="6">
        <f>[1]节奏总纲!BC1348</f>
        <v>0</v>
      </c>
      <c r="AR1348" s="6">
        <f>[1]节奏总纲!BD1348</f>
        <v>0</v>
      </c>
      <c r="AS1348" s="6">
        <f>[1]节奏总纲!BE1348</f>
        <v>0</v>
      </c>
    </row>
    <row r="1349" spans="17:45" x14ac:dyDescent="0.2">
      <c r="Q1349" s="6">
        <v>1346</v>
      </c>
      <c r="R1349" s="6">
        <f>[1]节奏总纲!AD1349</f>
        <v>103.95384719492098</v>
      </c>
      <c r="S1349" s="6">
        <f>[1]节奏总纲!AE1349</f>
        <v>106.22783531462461</v>
      </c>
      <c r="T1349" s="6">
        <f>[1]节奏总纲!AF1349</f>
        <v>109.4642386117158</v>
      </c>
      <c r="U1349" s="6">
        <f>[1]节奏总纲!AG1349</f>
        <v>114.30370930355757</v>
      </c>
      <c r="V1349" s="6">
        <f>[1]节奏总纲!AH1349</f>
        <v>123.29783610916081</v>
      </c>
      <c r="AN1349" s="6">
        <v>1346</v>
      </c>
      <c r="AO1349" s="6">
        <f>[1]节奏总纲!BA1349</f>
        <v>0</v>
      </c>
      <c r="AP1349" s="6">
        <f>[1]节奏总纲!BB1349</f>
        <v>0</v>
      </c>
      <c r="AQ1349" s="6">
        <f>[1]节奏总纲!BC1349</f>
        <v>0</v>
      </c>
      <c r="AR1349" s="6">
        <f>[1]节奏总纲!BD1349</f>
        <v>0</v>
      </c>
      <c r="AS1349" s="6">
        <f>[1]节奏总纲!BE1349</f>
        <v>0</v>
      </c>
    </row>
    <row r="1350" spans="17:45" x14ac:dyDescent="0.2">
      <c r="Q1350" s="6">
        <v>1347</v>
      </c>
      <c r="R1350" s="6">
        <f>[1]节奏总纲!AD1350</f>
        <v>103.96489884552813</v>
      </c>
      <c r="S1350" s="6">
        <f>[1]节奏总纲!AE1350</f>
        <v>106.23842194841947</v>
      </c>
      <c r="T1350" s="6">
        <f>[1]节奏总纲!AF1350</f>
        <v>109.47468592849012</v>
      </c>
      <c r="U1350" s="6">
        <f>[1]节奏总纲!AG1350</f>
        <v>114.31510142780333</v>
      </c>
      <c r="V1350" s="6">
        <f>[1]节奏总纲!AH1350</f>
        <v>123.30790000941673</v>
      </c>
      <c r="AN1350" s="6">
        <v>1347</v>
      </c>
      <c r="AO1350" s="6">
        <f>[1]节奏总纲!BA1350</f>
        <v>0</v>
      </c>
      <c r="AP1350" s="6">
        <f>[1]节奏总纲!BB1350</f>
        <v>0</v>
      </c>
      <c r="AQ1350" s="6">
        <f>[1]节奏总纲!BC1350</f>
        <v>0</v>
      </c>
      <c r="AR1350" s="6">
        <f>[1]节奏总纲!BD1350</f>
        <v>0</v>
      </c>
      <c r="AS1350" s="6">
        <f>[1]节奏总纲!BE1350</f>
        <v>0</v>
      </c>
    </row>
    <row r="1351" spans="17:45" x14ac:dyDescent="0.2">
      <c r="Q1351" s="6">
        <v>1348</v>
      </c>
      <c r="R1351" s="6">
        <f>[1]节奏总纲!AD1351</f>
        <v>103.97595049613528</v>
      </c>
      <c r="S1351" s="6">
        <f>[1]节奏总纲!AE1351</f>
        <v>106.24900858221434</v>
      </c>
      <c r="T1351" s="6">
        <f>[1]节奏总纲!AF1351</f>
        <v>109.48513324526444</v>
      </c>
      <c r="U1351" s="6">
        <f>[1]节奏总纲!AG1351</f>
        <v>114.32649355204909</v>
      </c>
      <c r="V1351" s="6">
        <f>[1]节奏总纲!AH1351</f>
        <v>123.31796390967266</v>
      </c>
      <c r="AN1351" s="6">
        <v>1348</v>
      </c>
      <c r="AO1351" s="6">
        <f>[1]节奏总纲!BA1351</f>
        <v>0</v>
      </c>
      <c r="AP1351" s="6">
        <f>[1]节奏总纲!BB1351</f>
        <v>0</v>
      </c>
      <c r="AQ1351" s="6">
        <f>[1]节奏总纲!BC1351</f>
        <v>0</v>
      </c>
      <c r="AR1351" s="6">
        <f>[1]节奏总纲!BD1351</f>
        <v>0</v>
      </c>
      <c r="AS1351" s="6">
        <f>[1]节奏总纲!BE1351</f>
        <v>0</v>
      </c>
    </row>
    <row r="1352" spans="17:45" x14ac:dyDescent="0.2">
      <c r="Q1352" s="6">
        <v>1349</v>
      </c>
      <c r="R1352" s="6">
        <f>[1]节奏总纲!AD1352</f>
        <v>103.98700214674243</v>
      </c>
      <c r="S1352" s="6">
        <f>[1]节奏总纲!AE1352</f>
        <v>106.2595952160092</v>
      </c>
      <c r="T1352" s="6">
        <f>[1]节奏总纲!AF1352</f>
        <v>109.49558056203877</v>
      </c>
      <c r="U1352" s="6">
        <f>[1]节奏总纲!AG1352</f>
        <v>114.33788567629485</v>
      </c>
      <c r="V1352" s="6">
        <f>[1]节奏总纲!AH1352</f>
        <v>123.32802780992857</v>
      </c>
      <c r="AN1352" s="6">
        <v>1349</v>
      </c>
      <c r="AO1352" s="6">
        <f>[1]节奏总纲!BA1352</f>
        <v>0</v>
      </c>
      <c r="AP1352" s="6">
        <f>[1]节奏总纲!BB1352</f>
        <v>0</v>
      </c>
      <c r="AQ1352" s="6">
        <f>[1]节奏总纲!BC1352</f>
        <v>0</v>
      </c>
      <c r="AR1352" s="6">
        <f>[1]节奏总纲!BD1352</f>
        <v>0</v>
      </c>
      <c r="AS1352" s="6">
        <f>[1]节奏总纲!BE1352</f>
        <v>0</v>
      </c>
    </row>
    <row r="1353" spans="17:45" x14ac:dyDescent="0.2">
      <c r="Q1353" s="6">
        <v>1350</v>
      </c>
      <c r="R1353" s="6">
        <f>[1]节奏总纲!AD1353</f>
        <v>103.99805379734958</v>
      </c>
      <c r="S1353" s="6">
        <f>[1]节奏总纲!AE1353</f>
        <v>106.27018184980406</v>
      </c>
      <c r="T1353" s="6">
        <f>[1]节奏总纲!AF1353</f>
        <v>109.50602787881309</v>
      </c>
      <c r="U1353" s="6">
        <f>[1]节奏总纲!AG1353</f>
        <v>114.34927780054059</v>
      </c>
      <c r="V1353" s="6">
        <f>[1]节奏总纲!AH1353</f>
        <v>123.33809171018449</v>
      </c>
      <c r="AN1353" s="6">
        <v>1350</v>
      </c>
      <c r="AO1353" s="6">
        <f>[1]节奏总纲!BA1353</f>
        <v>0</v>
      </c>
      <c r="AP1353" s="6">
        <f>[1]节奏总纲!BB1353</f>
        <v>0</v>
      </c>
      <c r="AQ1353" s="6">
        <f>[1]节奏总纲!BC1353</f>
        <v>0</v>
      </c>
      <c r="AR1353" s="6">
        <f>[1]节奏总纲!BD1353</f>
        <v>0</v>
      </c>
      <c r="AS1353" s="6">
        <f>[1]节奏总纲!BE1353</f>
        <v>0</v>
      </c>
    </row>
    <row r="1354" spans="17:45" x14ac:dyDescent="0.2">
      <c r="Q1354" s="6">
        <v>1351</v>
      </c>
      <c r="R1354" s="6">
        <f>[1]节奏总纲!AD1354</f>
        <v>104.00849568334635</v>
      </c>
      <c r="S1354" s="6">
        <f>[1]节奏总纲!AE1354</f>
        <v>106.28076848359892</v>
      </c>
      <c r="T1354" s="6">
        <f>[1]节奏总纲!AF1354</f>
        <v>109.5164751955874</v>
      </c>
      <c r="U1354" s="6">
        <f>[1]节奏总纲!AG1354</f>
        <v>114.36066992478635</v>
      </c>
      <c r="V1354" s="6">
        <f>[1]节奏总纲!AH1354</f>
        <v>123.3481556104404</v>
      </c>
      <c r="AN1354" s="6">
        <v>1351</v>
      </c>
      <c r="AO1354" s="6">
        <f>[1]节奏总纲!BA1354</f>
        <v>0</v>
      </c>
      <c r="AP1354" s="6">
        <f>[1]节奏总纲!BB1354</f>
        <v>0</v>
      </c>
      <c r="AQ1354" s="6">
        <f>[1]节奏总纲!BC1354</f>
        <v>0</v>
      </c>
      <c r="AR1354" s="6">
        <f>[1]节奏总纲!BD1354</f>
        <v>0</v>
      </c>
      <c r="AS1354" s="6">
        <f>[1]节奏总纲!BE1354</f>
        <v>0</v>
      </c>
    </row>
    <row r="1355" spans="17:45" x14ac:dyDescent="0.2">
      <c r="Q1355" s="6">
        <v>1352</v>
      </c>
      <c r="R1355" s="6">
        <f>[1]节奏总纲!AD1355</f>
        <v>104.01880723797377</v>
      </c>
      <c r="S1355" s="6">
        <f>[1]节奏总纲!AE1355</f>
        <v>106.29135511739378</v>
      </c>
      <c r="T1355" s="6">
        <f>[1]节奏总纲!AF1355</f>
        <v>109.52692251236174</v>
      </c>
      <c r="U1355" s="6">
        <f>[1]节奏总纲!AG1355</f>
        <v>114.37206204903211</v>
      </c>
      <c r="V1355" s="6">
        <f>[1]节奏总纲!AH1355</f>
        <v>123.35821951069632</v>
      </c>
      <c r="AN1355" s="6">
        <v>1352</v>
      </c>
      <c r="AO1355" s="6">
        <f>[1]节奏总纲!BA1355</f>
        <v>0</v>
      </c>
      <c r="AP1355" s="6">
        <f>[1]节奏总纲!BB1355</f>
        <v>0</v>
      </c>
      <c r="AQ1355" s="6">
        <f>[1]节奏总纲!BC1355</f>
        <v>0</v>
      </c>
      <c r="AR1355" s="6">
        <f>[1]节奏总纲!BD1355</f>
        <v>0</v>
      </c>
      <c r="AS1355" s="6">
        <f>[1]节奏总纲!BE1355</f>
        <v>0</v>
      </c>
    </row>
    <row r="1356" spans="17:45" x14ac:dyDescent="0.2">
      <c r="Q1356" s="6">
        <v>1353</v>
      </c>
      <c r="R1356" s="6">
        <f>[1]节奏总纲!AD1356</f>
        <v>104.02911879260118</v>
      </c>
      <c r="S1356" s="6">
        <f>[1]节奏总纲!AE1356</f>
        <v>106.30194175118865</v>
      </c>
      <c r="T1356" s="6">
        <f>[1]节奏总纲!AF1356</f>
        <v>109.53736982913605</v>
      </c>
      <c r="U1356" s="6">
        <f>[1]节奏总纲!AG1356</f>
        <v>114.38345417327785</v>
      </c>
      <c r="V1356" s="6">
        <f>[1]节奏总纲!AH1356</f>
        <v>123.36828341095223</v>
      </c>
      <c r="AN1356" s="6">
        <v>1353</v>
      </c>
      <c r="AO1356" s="6">
        <f>[1]节奏总纲!BA1356</f>
        <v>0</v>
      </c>
      <c r="AP1356" s="6">
        <f>[1]节奏总纲!BB1356</f>
        <v>0</v>
      </c>
      <c r="AQ1356" s="6">
        <f>[1]节奏总纲!BC1356</f>
        <v>0</v>
      </c>
      <c r="AR1356" s="6">
        <f>[1]节奏总纲!BD1356</f>
        <v>0</v>
      </c>
      <c r="AS1356" s="6">
        <f>[1]节奏总纲!BE1356</f>
        <v>0</v>
      </c>
    </row>
    <row r="1357" spans="17:45" x14ac:dyDescent="0.2">
      <c r="Q1357" s="6">
        <v>1354</v>
      </c>
      <c r="R1357" s="6">
        <f>[1]节奏总纲!AD1357</f>
        <v>104.03943034722859</v>
      </c>
      <c r="S1357" s="6">
        <f>[1]节奏总纲!AE1357</f>
        <v>106.31252838498351</v>
      </c>
      <c r="T1357" s="6">
        <f>[1]节奏总纲!AF1357</f>
        <v>109.54781714591039</v>
      </c>
      <c r="U1357" s="6">
        <f>[1]节奏总纲!AG1357</f>
        <v>114.39484629752361</v>
      </c>
      <c r="V1357" s="6">
        <f>[1]节奏总纲!AH1357</f>
        <v>123.37834731120815</v>
      </c>
      <c r="AN1357" s="6">
        <v>1354</v>
      </c>
      <c r="AO1357" s="6">
        <f>[1]节奏总纲!BA1357</f>
        <v>0</v>
      </c>
      <c r="AP1357" s="6">
        <f>[1]节奏总纲!BB1357</f>
        <v>0</v>
      </c>
      <c r="AQ1357" s="6">
        <f>[1]节奏总纲!BC1357</f>
        <v>0</v>
      </c>
      <c r="AR1357" s="6">
        <f>[1]节奏总纲!BD1357</f>
        <v>0</v>
      </c>
      <c r="AS1357" s="6">
        <f>[1]节奏总纲!BE1357</f>
        <v>0</v>
      </c>
    </row>
    <row r="1358" spans="17:45" x14ac:dyDescent="0.2">
      <c r="Q1358" s="6">
        <v>1355</v>
      </c>
      <c r="R1358" s="6">
        <f>[1]节奏总纲!AD1358</f>
        <v>104.049741901856</v>
      </c>
      <c r="S1358" s="6">
        <f>[1]节奏总纲!AE1358</f>
        <v>106.32311501877837</v>
      </c>
      <c r="T1358" s="6">
        <f>[1]节奏总纲!AF1358</f>
        <v>109.5582644626847</v>
      </c>
      <c r="U1358" s="6">
        <f>[1]节奏总纲!AG1358</f>
        <v>114.40623842176937</v>
      </c>
      <c r="V1358" s="6">
        <f>[1]节奏总纲!AH1358</f>
        <v>123.38841121146406</v>
      </c>
      <c r="AN1358" s="6">
        <v>1355</v>
      </c>
      <c r="AO1358" s="6">
        <f>[1]节奏总纲!BA1358</f>
        <v>0</v>
      </c>
      <c r="AP1358" s="6">
        <f>[1]节奏总纲!BB1358</f>
        <v>0</v>
      </c>
      <c r="AQ1358" s="6">
        <f>[1]节奏总纲!BC1358</f>
        <v>0</v>
      </c>
      <c r="AR1358" s="6">
        <f>[1]节奏总纲!BD1358</f>
        <v>0</v>
      </c>
      <c r="AS1358" s="6">
        <f>[1]节奏总纲!BE1358</f>
        <v>0</v>
      </c>
    </row>
    <row r="1359" spans="17:45" x14ac:dyDescent="0.2">
      <c r="Q1359" s="6">
        <v>1356</v>
      </c>
      <c r="R1359" s="6">
        <f>[1]节奏总纲!AD1359</f>
        <v>104.06005345648342</v>
      </c>
      <c r="S1359" s="6">
        <f>[1]节奏总纲!AE1359</f>
        <v>106.33370165257323</v>
      </c>
      <c r="T1359" s="6">
        <f>[1]节奏总纲!AF1359</f>
        <v>109.56871177945902</v>
      </c>
      <c r="U1359" s="6">
        <f>[1]节奏总纲!AG1359</f>
        <v>114.41763054601512</v>
      </c>
      <c r="V1359" s="6">
        <f>[1]节奏总纲!AH1359</f>
        <v>123.39847511171999</v>
      </c>
      <c r="AN1359" s="6">
        <v>1356</v>
      </c>
      <c r="AO1359" s="6">
        <f>[1]节奏总纲!BA1359</f>
        <v>0</v>
      </c>
      <c r="AP1359" s="6">
        <f>[1]节奏总纲!BB1359</f>
        <v>0</v>
      </c>
      <c r="AQ1359" s="6">
        <f>[1]节奏总纲!BC1359</f>
        <v>0</v>
      </c>
      <c r="AR1359" s="6">
        <f>[1]节奏总纲!BD1359</f>
        <v>0</v>
      </c>
      <c r="AS1359" s="6">
        <f>[1]节奏总纲!BE1359</f>
        <v>0</v>
      </c>
    </row>
    <row r="1360" spans="17:45" x14ac:dyDescent="0.2">
      <c r="Q1360" s="6">
        <v>1357</v>
      </c>
      <c r="R1360" s="6">
        <f>[1]节奏总纲!AD1360</f>
        <v>104.07036501111082</v>
      </c>
      <c r="S1360" s="6">
        <f>[1]节奏总纲!AE1360</f>
        <v>106.34428828636808</v>
      </c>
      <c r="T1360" s="6">
        <f>[1]节奏总纲!AF1360</f>
        <v>109.57915909623335</v>
      </c>
      <c r="U1360" s="6">
        <f>[1]节奏总纲!AG1360</f>
        <v>114.42902267026088</v>
      </c>
      <c r="V1360" s="6">
        <f>[1]节奏总纲!AH1360</f>
        <v>123.4085390119759</v>
      </c>
      <c r="AN1360" s="6">
        <v>1357</v>
      </c>
      <c r="AO1360" s="6">
        <f>[1]节奏总纲!BA1360</f>
        <v>0</v>
      </c>
      <c r="AP1360" s="6">
        <f>[1]节奏总纲!BB1360</f>
        <v>0</v>
      </c>
      <c r="AQ1360" s="6">
        <f>[1]节奏总纲!BC1360</f>
        <v>0</v>
      </c>
      <c r="AR1360" s="6">
        <f>[1]节奏总纲!BD1360</f>
        <v>0</v>
      </c>
      <c r="AS1360" s="6">
        <f>[1]节奏总纲!BE1360</f>
        <v>0</v>
      </c>
    </row>
    <row r="1361" spans="17:45" x14ac:dyDescent="0.2">
      <c r="Q1361" s="6">
        <v>1358</v>
      </c>
      <c r="R1361" s="6">
        <f>[1]节奏总纲!AD1361</f>
        <v>104.08067656573823</v>
      </c>
      <c r="S1361" s="6">
        <f>[1]节奏总纲!AE1361</f>
        <v>106.35487492016294</v>
      </c>
      <c r="T1361" s="6">
        <f>[1]节奏总纲!AF1361</f>
        <v>109.58960641300767</v>
      </c>
      <c r="U1361" s="6">
        <f>[1]节奏总纲!AG1361</f>
        <v>114.44041479450664</v>
      </c>
      <c r="V1361" s="6">
        <f>[1]节奏总纲!AH1361</f>
        <v>123.41860291223182</v>
      </c>
      <c r="AN1361" s="6">
        <v>1358</v>
      </c>
      <c r="AO1361" s="6">
        <f>[1]节奏总纲!BA1361</f>
        <v>0</v>
      </c>
      <c r="AP1361" s="6">
        <f>[1]节奏总纲!BB1361</f>
        <v>0</v>
      </c>
      <c r="AQ1361" s="6">
        <f>[1]节奏总纲!BC1361</f>
        <v>0</v>
      </c>
      <c r="AR1361" s="6">
        <f>[1]节奏总纲!BD1361</f>
        <v>0</v>
      </c>
      <c r="AS1361" s="6">
        <f>[1]节奏总纲!BE1361</f>
        <v>0</v>
      </c>
    </row>
    <row r="1362" spans="17:45" x14ac:dyDescent="0.2">
      <c r="Q1362" s="6">
        <v>1359</v>
      </c>
      <c r="R1362" s="6">
        <f>[1]节奏总纲!AD1362</f>
        <v>104.09098812036564</v>
      </c>
      <c r="S1362" s="6">
        <f>[1]节奏总纲!AE1362</f>
        <v>106.36546155395781</v>
      </c>
      <c r="T1362" s="6">
        <f>[1]节奏总纲!AF1362</f>
        <v>109.600053729782</v>
      </c>
      <c r="U1362" s="6">
        <f>[1]节奏总纲!AG1362</f>
        <v>114.4518069187524</v>
      </c>
      <c r="V1362" s="6">
        <f>[1]节奏总纲!AH1362</f>
        <v>123.42866681248773</v>
      </c>
      <c r="AN1362" s="6">
        <v>1359</v>
      </c>
      <c r="AO1362" s="6">
        <f>[1]节奏总纲!BA1362</f>
        <v>0</v>
      </c>
      <c r="AP1362" s="6">
        <f>[1]节奏总纲!BB1362</f>
        <v>0</v>
      </c>
      <c r="AQ1362" s="6">
        <f>[1]节奏总纲!BC1362</f>
        <v>0</v>
      </c>
      <c r="AR1362" s="6">
        <f>[1]节奏总纲!BD1362</f>
        <v>0</v>
      </c>
      <c r="AS1362" s="6">
        <f>[1]节奏总纲!BE1362</f>
        <v>0</v>
      </c>
    </row>
    <row r="1363" spans="17:45" x14ac:dyDescent="0.2">
      <c r="Q1363" s="6">
        <v>1360</v>
      </c>
      <c r="R1363" s="6">
        <f>[1]节奏总纲!AD1363</f>
        <v>104.10129967499306</v>
      </c>
      <c r="S1363" s="6">
        <f>[1]节奏总纲!AE1363</f>
        <v>106.37604818775267</v>
      </c>
      <c r="T1363" s="6">
        <f>[1]节奏总纲!AF1363</f>
        <v>109.61050104655632</v>
      </c>
      <c r="U1363" s="6">
        <f>[1]节奏总纲!AG1363</f>
        <v>114.46319904299814</v>
      </c>
      <c r="V1363" s="6">
        <f>[1]节奏总纲!AH1363</f>
        <v>123.43873071274365</v>
      </c>
      <c r="AN1363" s="6">
        <v>1360</v>
      </c>
      <c r="AO1363" s="6">
        <f>[1]节奏总纲!BA1363</f>
        <v>0</v>
      </c>
      <c r="AP1363" s="6">
        <f>[1]节奏总纲!BB1363</f>
        <v>0</v>
      </c>
      <c r="AQ1363" s="6">
        <f>[1]节奏总纲!BC1363</f>
        <v>0</v>
      </c>
      <c r="AR1363" s="6">
        <f>[1]节奏总纲!BD1363</f>
        <v>0</v>
      </c>
      <c r="AS1363" s="6">
        <f>[1]节奏总纲!BE1363</f>
        <v>0</v>
      </c>
    </row>
    <row r="1364" spans="17:45" x14ac:dyDescent="0.2">
      <c r="Q1364" s="6">
        <v>1361</v>
      </c>
      <c r="R1364" s="6">
        <f>[1]节奏总纲!AD1364</f>
        <v>104.11161122962046</v>
      </c>
      <c r="S1364" s="6">
        <f>[1]节奏总纲!AE1364</f>
        <v>106.38663482154753</v>
      </c>
      <c r="T1364" s="6">
        <f>[1]节奏总纲!AF1364</f>
        <v>109.62094836333064</v>
      </c>
      <c r="U1364" s="6">
        <f>[1]节奏总纲!AG1364</f>
        <v>114.4745911672439</v>
      </c>
      <c r="V1364" s="6">
        <f>[1]节奏总纲!AH1364</f>
        <v>123.44879461299956</v>
      </c>
      <c r="AN1364" s="6">
        <v>1361</v>
      </c>
      <c r="AO1364" s="6">
        <f>[1]节奏总纲!BA1364</f>
        <v>0</v>
      </c>
      <c r="AP1364" s="6">
        <f>[1]节奏总纲!BB1364</f>
        <v>0</v>
      </c>
      <c r="AQ1364" s="6">
        <f>[1]节奏总纲!BC1364</f>
        <v>0</v>
      </c>
      <c r="AR1364" s="6">
        <f>[1]节奏总纲!BD1364</f>
        <v>0</v>
      </c>
      <c r="AS1364" s="6">
        <f>[1]节奏总纲!BE1364</f>
        <v>0</v>
      </c>
    </row>
    <row r="1365" spans="17:45" x14ac:dyDescent="0.2">
      <c r="Q1365" s="6">
        <v>1362</v>
      </c>
      <c r="R1365" s="6">
        <f>[1]节奏总纲!AD1365</f>
        <v>104.12192278424787</v>
      </c>
      <c r="S1365" s="6">
        <f>[1]节奏总纲!AE1365</f>
        <v>106.39722145534239</v>
      </c>
      <c r="T1365" s="6">
        <f>[1]节奏总纲!AF1365</f>
        <v>109.63139568010497</v>
      </c>
      <c r="U1365" s="6">
        <f>[1]节奏总纲!AG1365</f>
        <v>114.48598329148966</v>
      </c>
      <c r="V1365" s="6">
        <f>[1]节奏总纲!AH1365</f>
        <v>123.45885851325548</v>
      </c>
      <c r="AN1365" s="6">
        <v>1362</v>
      </c>
      <c r="AO1365" s="6">
        <f>[1]节奏总纲!BA1365</f>
        <v>0</v>
      </c>
      <c r="AP1365" s="6">
        <f>[1]节奏总纲!BB1365</f>
        <v>0</v>
      </c>
      <c r="AQ1365" s="6">
        <f>[1]节奏总纲!BC1365</f>
        <v>0</v>
      </c>
      <c r="AR1365" s="6">
        <f>[1]节奏总纲!BD1365</f>
        <v>0</v>
      </c>
      <c r="AS1365" s="6">
        <f>[1]节奏总纲!BE1365</f>
        <v>0</v>
      </c>
    </row>
    <row r="1366" spans="17:45" x14ac:dyDescent="0.2">
      <c r="Q1366" s="6">
        <v>1363</v>
      </c>
      <c r="R1366" s="6">
        <f>[1]节奏总纲!AD1366</f>
        <v>104.13223433887529</v>
      </c>
      <c r="S1366" s="6">
        <f>[1]节奏总纲!AE1366</f>
        <v>106.40780808913725</v>
      </c>
      <c r="T1366" s="6">
        <f>[1]节奏总纲!AF1366</f>
        <v>109.64184299687929</v>
      </c>
      <c r="U1366" s="6">
        <f>[1]节奏总纲!AG1366</f>
        <v>114.49737541573541</v>
      </c>
      <c r="V1366" s="6">
        <f>[1]节奏总纲!AH1366</f>
        <v>123.46892241351141</v>
      </c>
      <c r="AN1366" s="6">
        <v>1363</v>
      </c>
      <c r="AO1366" s="6">
        <f>[1]节奏总纲!BA1366</f>
        <v>0</v>
      </c>
      <c r="AP1366" s="6">
        <f>[1]节奏总纲!BB1366</f>
        <v>0</v>
      </c>
      <c r="AQ1366" s="6">
        <f>[1]节奏总纲!BC1366</f>
        <v>0</v>
      </c>
      <c r="AR1366" s="6">
        <f>[1]节奏总纲!BD1366</f>
        <v>0</v>
      </c>
      <c r="AS1366" s="6">
        <f>[1]节奏总纲!BE1366</f>
        <v>0</v>
      </c>
    </row>
    <row r="1367" spans="17:45" x14ac:dyDescent="0.2">
      <c r="Q1367" s="6">
        <v>1364</v>
      </c>
      <c r="R1367" s="6">
        <f>[1]节奏总纲!AD1367</f>
        <v>104.1425458935027</v>
      </c>
      <c r="S1367" s="6">
        <f>[1]节奏总纲!AE1367</f>
        <v>106.41839472293212</v>
      </c>
      <c r="T1367" s="6">
        <f>[1]节奏总纲!AF1367</f>
        <v>109.65229031365361</v>
      </c>
      <c r="U1367" s="6">
        <f>[1]节奏总纲!AG1367</f>
        <v>114.50876753998116</v>
      </c>
      <c r="V1367" s="6">
        <f>[1]节奏总纲!AH1367</f>
        <v>123.47898631376732</v>
      </c>
      <c r="AN1367" s="6">
        <v>1364</v>
      </c>
      <c r="AO1367" s="6">
        <f>[1]节奏总纲!BA1367</f>
        <v>0</v>
      </c>
      <c r="AP1367" s="6">
        <f>[1]节奏总纲!BB1367</f>
        <v>0</v>
      </c>
      <c r="AQ1367" s="6">
        <f>[1]节奏总纲!BC1367</f>
        <v>0</v>
      </c>
      <c r="AR1367" s="6">
        <f>[1]节奏总纲!BD1367</f>
        <v>0</v>
      </c>
      <c r="AS1367" s="6">
        <f>[1]节奏总纲!BE1367</f>
        <v>0</v>
      </c>
    </row>
    <row r="1368" spans="17:45" x14ac:dyDescent="0.2">
      <c r="Q1368" s="6">
        <v>1365</v>
      </c>
      <c r="R1368" s="6">
        <f>[1]节奏总纲!AD1368</f>
        <v>104.15285744813011</v>
      </c>
      <c r="S1368" s="6">
        <f>[1]节奏总纲!AE1368</f>
        <v>106.42898135672698</v>
      </c>
      <c r="T1368" s="6">
        <f>[1]节奏总纲!AF1368</f>
        <v>109.66273763042794</v>
      </c>
      <c r="U1368" s="6">
        <f>[1]节奏总纲!AG1368</f>
        <v>114.52015966422692</v>
      </c>
      <c r="V1368" s="6">
        <f>[1]节奏总纲!AH1368</f>
        <v>123.48905021402324</v>
      </c>
      <c r="AN1368" s="6">
        <v>1365</v>
      </c>
      <c r="AO1368" s="6">
        <f>[1]节奏总纲!BA1368</f>
        <v>0</v>
      </c>
      <c r="AP1368" s="6">
        <f>[1]节奏总纲!BB1368</f>
        <v>0</v>
      </c>
      <c r="AQ1368" s="6">
        <f>[1]节奏总纲!BC1368</f>
        <v>0</v>
      </c>
      <c r="AR1368" s="6">
        <f>[1]节奏总纲!BD1368</f>
        <v>0</v>
      </c>
      <c r="AS1368" s="6">
        <f>[1]节奏总纲!BE1368</f>
        <v>0</v>
      </c>
    </row>
    <row r="1369" spans="17:45" x14ac:dyDescent="0.2">
      <c r="Q1369" s="6">
        <v>1366</v>
      </c>
      <c r="R1369" s="6">
        <f>[1]节奏总纲!AD1369</f>
        <v>104.16316900275751</v>
      </c>
      <c r="S1369" s="6">
        <f>[1]节奏总纲!AE1369</f>
        <v>106.43956799052184</v>
      </c>
      <c r="T1369" s="6">
        <f>[1]节奏总纲!AF1369</f>
        <v>109.67318494720226</v>
      </c>
      <c r="U1369" s="6">
        <f>[1]节奏总纲!AG1369</f>
        <v>114.53155178847268</v>
      </c>
      <c r="V1369" s="6">
        <f>[1]节奏总纲!AH1369</f>
        <v>123.49911411427915</v>
      </c>
      <c r="AN1369" s="6">
        <v>1366</v>
      </c>
      <c r="AO1369" s="6">
        <f>[1]节奏总纲!BA1369</f>
        <v>0</v>
      </c>
      <c r="AP1369" s="6">
        <f>[1]节奏总纲!BB1369</f>
        <v>0</v>
      </c>
      <c r="AQ1369" s="6">
        <f>[1]节奏总纲!BC1369</f>
        <v>0</v>
      </c>
      <c r="AR1369" s="6">
        <f>[1]节奏总纲!BD1369</f>
        <v>0</v>
      </c>
      <c r="AS1369" s="6">
        <f>[1]节奏总纲!BE1369</f>
        <v>0</v>
      </c>
    </row>
    <row r="1370" spans="17:45" x14ac:dyDescent="0.2">
      <c r="Q1370" s="6">
        <v>1367</v>
      </c>
      <c r="R1370" s="6">
        <f>[1]节奏总纲!AD1370</f>
        <v>104.17348055738493</v>
      </c>
      <c r="S1370" s="6">
        <f>[1]节奏总纲!AE1370</f>
        <v>106.4501546243167</v>
      </c>
      <c r="T1370" s="6">
        <f>[1]节奏总纲!AF1370</f>
        <v>109.68363226397659</v>
      </c>
      <c r="U1370" s="6">
        <f>[1]节奏总纲!AG1370</f>
        <v>114.54294391271843</v>
      </c>
      <c r="V1370" s="6">
        <f>[1]节奏总纲!AH1370</f>
        <v>123.50917801453507</v>
      </c>
      <c r="AN1370" s="6">
        <v>1367</v>
      </c>
      <c r="AO1370" s="6">
        <f>[1]节奏总纲!BA1370</f>
        <v>0</v>
      </c>
      <c r="AP1370" s="6">
        <f>[1]节奏总纲!BB1370</f>
        <v>0</v>
      </c>
      <c r="AQ1370" s="6">
        <f>[1]节奏总纲!BC1370</f>
        <v>0</v>
      </c>
      <c r="AR1370" s="6">
        <f>[1]节奏总纲!BD1370</f>
        <v>0</v>
      </c>
      <c r="AS1370" s="6">
        <f>[1]节奏总纲!BE1370</f>
        <v>0</v>
      </c>
    </row>
    <row r="1371" spans="17:45" x14ac:dyDescent="0.2">
      <c r="Q1371" s="6">
        <v>1368</v>
      </c>
      <c r="R1371" s="6">
        <f>[1]节奏总纲!AD1371</f>
        <v>104.18379211201234</v>
      </c>
      <c r="S1371" s="6">
        <f>[1]节奏总纲!AE1371</f>
        <v>106.46074125811155</v>
      </c>
      <c r="T1371" s="6">
        <f>[1]节奏总纲!AF1371</f>
        <v>109.69407958075091</v>
      </c>
      <c r="U1371" s="6">
        <f>[1]节奏总纲!AG1371</f>
        <v>114.55433603696419</v>
      </c>
      <c r="V1371" s="6">
        <f>[1]节奏总纲!AH1371</f>
        <v>123.51924191479098</v>
      </c>
      <c r="AN1371" s="6">
        <v>1368</v>
      </c>
      <c r="AO1371" s="6">
        <f>[1]节奏总纲!BA1371</f>
        <v>0</v>
      </c>
      <c r="AP1371" s="6">
        <f>[1]节奏总纲!BB1371</f>
        <v>0</v>
      </c>
      <c r="AQ1371" s="6">
        <f>[1]节奏总纲!BC1371</f>
        <v>0</v>
      </c>
      <c r="AR1371" s="6">
        <f>[1]节奏总纲!BD1371</f>
        <v>0</v>
      </c>
      <c r="AS1371" s="6">
        <f>[1]节奏总纲!BE1371</f>
        <v>0</v>
      </c>
    </row>
    <row r="1372" spans="17:45" x14ac:dyDescent="0.2">
      <c r="Q1372" s="6">
        <v>1369</v>
      </c>
      <c r="R1372" s="6">
        <f>[1]节奏总纲!AD1372</f>
        <v>104.19410366663975</v>
      </c>
      <c r="S1372" s="6">
        <f>[1]节奏总纲!AE1372</f>
        <v>106.47132789190643</v>
      </c>
      <c r="T1372" s="6">
        <f>[1]节奏总纲!AF1372</f>
        <v>109.70452689752523</v>
      </c>
      <c r="U1372" s="6">
        <f>[1]节奏总纲!AG1372</f>
        <v>114.56572816120995</v>
      </c>
      <c r="V1372" s="6">
        <f>[1]节奏总纲!AH1372</f>
        <v>123.5293058150469</v>
      </c>
      <c r="AN1372" s="6">
        <v>1369</v>
      </c>
      <c r="AO1372" s="6">
        <f>[1]节奏总纲!BA1372</f>
        <v>0</v>
      </c>
      <c r="AP1372" s="6">
        <f>[1]节奏总纲!BB1372</f>
        <v>0</v>
      </c>
      <c r="AQ1372" s="6">
        <f>[1]节奏总纲!BC1372</f>
        <v>0</v>
      </c>
      <c r="AR1372" s="6">
        <f>[1]节奏总纲!BD1372</f>
        <v>0</v>
      </c>
      <c r="AS1372" s="6">
        <f>[1]节奏总纲!BE1372</f>
        <v>0</v>
      </c>
    </row>
    <row r="1373" spans="17:45" x14ac:dyDescent="0.2">
      <c r="Q1373" s="6">
        <v>1370</v>
      </c>
      <c r="R1373" s="6">
        <f>[1]节奏总纲!AD1373</f>
        <v>104.20441522126715</v>
      </c>
      <c r="S1373" s="6">
        <f>[1]节奏总纲!AE1373</f>
        <v>106.48191452570128</v>
      </c>
      <c r="T1373" s="6">
        <f>[1]节奏总纲!AF1373</f>
        <v>109.71497421429956</v>
      </c>
      <c r="U1373" s="6">
        <f>[1]节奏总纲!AG1373</f>
        <v>114.57712028545569</v>
      </c>
      <c r="V1373" s="6">
        <f>[1]节奏总纲!AH1373</f>
        <v>123.53936971530283</v>
      </c>
      <c r="AN1373" s="6">
        <v>1370</v>
      </c>
      <c r="AO1373" s="6">
        <f>[1]节奏总纲!BA1373</f>
        <v>0</v>
      </c>
      <c r="AP1373" s="6">
        <f>[1]节奏总纲!BB1373</f>
        <v>0</v>
      </c>
      <c r="AQ1373" s="6">
        <f>[1]节奏总纲!BC1373</f>
        <v>0</v>
      </c>
      <c r="AR1373" s="6">
        <f>[1]节奏总纲!BD1373</f>
        <v>0</v>
      </c>
      <c r="AS1373" s="6">
        <f>[1]节奏总纲!BE1373</f>
        <v>0</v>
      </c>
    </row>
    <row r="1374" spans="17:45" x14ac:dyDescent="0.2">
      <c r="Q1374" s="6">
        <v>1371</v>
      </c>
      <c r="R1374" s="6">
        <f>[1]节奏总纲!AD1374</f>
        <v>104.21472677589458</v>
      </c>
      <c r="S1374" s="6">
        <f>[1]节奏总纲!AE1374</f>
        <v>106.49250115949614</v>
      </c>
      <c r="T1374" s="6">
        <f>[1]节奏总纲!AF1374</f>
        <v>109.72542153107388</v>
      </c>
      <c r="U1374" s="6">
        <f>[1]节奏总纲!AG1374</f>
        <v>114.58851240970145</v>
      </c>
      <c r="V1374" s="6">
        <f>[1]节奏总纲!AH1374</f>
        <v>123.54943361555874</v>
      </c>
      <c r="AN1374" s="6">
        <v>1371</v>
      </c>
      <c r="AO1374" s="6">
        <f>[1]节奏总纲!BA1374</f>
        <v>0</v>
      </c>
      <c r="AP1374" s="6">
        <f>[1]节奏总纲!BB1374</f>
        <v>0</v>
      </c>
      <c r="AQ1374" s="6">
        <f>[1]节奏总纲!BC1374</f>
        <v>0</v>
      </c>
      <c r="AR1374" s="6">
        <f>[1]节奏总纲!BD1374</f>
        <v>0</v>
      </c>
      <c r="AS1374" s="6">
        <f>[1]节奏总纲!BE1374</f>
        <v>0</v>
      </c>
    </row>
    <row r="1375" spans="17:45" x14ac:dyDescent="0.2">
      <c r="Q1375" s="6">
        <v>1372</v>
      </c>
      <c r="R1375" s="6">
        <f>[1]节奏总纲!AD1375</f>
        <v>104.22503833052198</v>
      </c>
      <c r="S1375" s="6">
        <f>[1]节奏总纲!AE1375</f>
        <v>106.503087793291</v>
      </c>
      <c r="T1375" s="6">
        <f>[1]节奏总纲!AF1375</f>
        <v>109.7358688478482</v>
      </c>
      <c r="U1375" s="6">
        <f>[1]节奏总纲!AG1375</f>
        <v>114.59990453394721</v>
      </c>
      <c r="V1375" s="6">
        <f>[1]节奏总纲!AH1375</f>
        <v>123.55949751581466</v>
      </c>
      <c r="AN1375" s="6">
        <v>1372</v>
      </c>
      <c r="AO1375" s="6">
        <f>[1]节奏总纲!BA1375</f>
        <v>0</v>
      </c>
      <c r="AP1375" s="6">
        <f>[1]节奏总纲!BB1375</f>
        <v>0</v>
      </c>
      <c r="AQ1375" s="6">
        <f>[1]节奏总纲!BC1375</f>
        <v>0</v>
      </c>
      <c r="AR1375" s="6">
        <f>[1]节奏总纲!BD1375</f>
        <v>0</v>
      </c>
      <c r="AS1375" s="6">
        <f>[1]节奏总纲!BE1375</f>
        <v>0</v>
      </c>
    </row>
    <row r="1376" spans="17:45" x14ac:dyDescent="0.2">
      <c r="Q1376" s="6">
        <v>1373</v>
      </c>
      <c r="R1376" s="6">
        <f>[1]节奏总纲!AD1376</f>
        <v>104.23534988514939</v>
      </c>
      <c r="S1376" s="6">
        <f>[1]节奏总纲!AE1376</f>
        <v>106.51367442708586</v>
      </c>
      <c r="T1376" s="6">
        <f>[1]节奏总纲!AF1376</f>
        <v>109.74631616462253</v>
      </c>
      <c r="U1376" s="6">
        <f>[1]节奏总纲!AG1376</f>
        <v>114.61129665819296</v>
      </c>
      <c r="V1376" s="6">
        <f>[1]节奏总纲!AH1376</f>
        <v>123.56956141607057</v>
      </c>
      <c r="AN1376" s="6">
        <v>1373</v>
      </c>
      <c r="AO1376" s="6">
        <f>[1]节奏总纲!BA1376</f>
        <v>0</v>
      </c>
      <c r="AP1376" s="6">
        <f>[1]节奏总纲!BB1376</f>
        <v>0</v>
      </c>
      <c r="AQ1376" s="6">
        <f>[1]节奏总纲!BC1376</f>
        <v>0</v>
      </c>
      <c r="AR1376" s="6">
        <f>[1]节奏总纲!BD1376</f>
        <v>0</v>
      </c>
      <c r="AS1376" s="6">
        <f>[1]节奏总纲!BE1376</f>
        <v>0</v>
      </c>
    </row>
    <row r="1377" spans="17:45" x14ac:dyDescent="0.2">
      <c r="Q1377" s="6">
        <v>1374</v>
      </c>
      <c r="R1377" s="6">
        <f>[1]节奏总纲!AD1377</f>
        <v>104.24566143977681</v>
      </c>
      <c r="S1377" s="6">
        <f>[1]节奏总纲!AE1377</f>
        <v>106.52426106088072</v>
      </c>
      <c r="T1377" s="6">
        <f>[1]节奏总纲!AF1377</f>
        <v>109.75676348139685</v>
      </c>
      <c r="U1377" s="6">
        <f>[1]节奏总纲!AG1377</f>
        <v>114.62268878243871</v>
      </c>
      <c r="V1377" s="6">
        <f>[1]节奏总纲!AH1377</f>
        <v>123.57962531632649</v>
      </c>
      <c r="AN1377" s="6">
        <v>1374</v>
      </c>
      <c r="AO1377" s="6">
        <f>[1]节奏总纲!BA1377</f>
        <v>0</v>
      </c>
      <c r="AP1377" s="6">
        <f>[1]节奏总纲!BB1377</f>
        <v>0</v>
      </c>
      <c r="AQ1377" s="6">
        <f>[1]节奏总纲!BC1377</f>
        <v>0</v>
      </c>
      <c r="AR1377" s="6">
        <f>[1]节奏总纲!BD1377</f>
        <v>0</v>
      </c>
      <c r="AS1377" s="6">
        <f>[1]节奏总纲!BE1377</f>
        <v>0</v>
      </c>
    </row>
    <row r="1378" spans="17:45" x14ac:dyDescent="0.2">
      <c r="Q1378" s="6">
        <v>1375</v>
      </c>
      <c r="R1378" s="6">
        <f>[1]节奏总纲!AD1378</f>
        <v>104.25597299440422</v>
      </c>
      <c r="S1378" s="6">
        <f>[1]节奏总纲!AE1378</f>
        <v>106.53484769467559</v>
      </c>
      <c r="T1378" s="6">
        <f>[1]节奏总纲!AF1378</f>
        <v>109.76721079817118</v>
      </c>
      <c r="U1378" s="6">
        <f>[1]节奏总纲!AG1378</f>
        <v>114.63408090668447</v>
      </c>
      <c r="V1378" s="6">
        <f>[1]节奏总纲!AH1378</f>
        <v>123.5896892165824</v>
      </c>
      <c r="AN1378" s="6">
        <v>1375</v>
      </c>
      <c r="AO1378" s="6">
        <f>[1]节奏总纲!BA1378</f>
        <v>0</v>
      </c>
      <c r="AP1378" s="6">
        <f>[1]节奏总纲!BB1378</f>
        <v>0</v>
      </c>
      <c r="AQ1378" s="6">
        <f>[1]节奏总纲!BC1378</f>
        <v>0</v>
      </c>
      <c r="AR1378" s="6">
        <f>[1]节奏总纲!BD1378</f>
        <v>0</v>
      </c>
      <c r="AS1378" s="6">
        <f>[1]节奏总纲!BE1378</f>
        <v>0</v>
      </c>
    </row>
    <row r="1379" spans="17:45" x14ac:dyDescent="0.2">
      <c r="Q1379" s="6">
        <v>1376</v>
      </c>
      <c r="R1379" s="6">
        <f>[1]节奏总纲!AD1379</f>
        <v>104.26628454903162</v>
      </c>
      <c r="S1379" s="6">
        <f>[1]节奏总纲!AE1379</f>
        <v>106.54543432847045</v>
      </c>
      <c r="T1379" s="6">
        <f>[1]节奏总纲!AF1379</f>
        <v>109.7776581149455</v>
      </c>
      <c r="U1379" s="6">
        <f>[1]节奏总纲!AG1379</f>
        <v>114.64547303093023</v>
      </c>
      <c r="V1379" s="6">
        <f>[1]节奏总纲!AH1379</f>
        <v>123.59975311683831</v>
      </c>
      <c r="AN1379" s="6">
        <v>1376</v>
      </c>
      <c r="AO1379" s="6">
        <f>[1]节奏总纲!BA1379</f>
        <v>0</v>
      </c>
      <c r="AP1379" s="6">
        <f>[1]节奏总纲!BB1379</f>
        <v>0</v>
      </c>
      <c r="AQ1379" s="6">
        <f>[1]节奏总纲!BC1379</f>
        <v>0</v>
      </c>
      <c r="AR1379" s="6">
        <f>[1]节奏总纲!BD1379</f>
        <v>0</v>
      </c>
      <c r="AS1379" s="6">
        <f>[1]节奏总纲!BE1379</f>
        <v>0</v>
      </c>
    </row>
    <row r="1380" spans="17:45" x14ac:dyDescent="0.2">
      <c r="Q1380" s="6">
        <v>1377</v>
      </c>
      <c r="R1380" s="6">
        <f>[1]节奏总纲!AD1380</f>
        <v>104.27659610365903</v>
      </c>
      <c r="S1380" s="6">
        <f>[1]节奏总纲!AE1380</f>
        <v>106.55602096226531</v>
      </c>
      <c r="T1380" s="6">
        <f>[1]节奏总纲!AF1380</f>
        <v>109.78810543171981</v>
      </c>
      <c r="U1380" s="6">
        <f>[1]节奏总纲!AG1380</f>
        <v>114.65686515517598</v>
      </c>
      <c r="V1380" s="6">
        <f>[1]节奏总纲!AH1380</f>
        <v>123.60981701709423</v>
      </c>
      <c r="AN1380" s="6">
        <v>1377</v>
      </c>
      <c r="AO1380" s="6">
        <f>[1]节奏总纲!BA1380</f>
        <v>0</v>
      </c>
      <c r="AP1380" s="6">
        <f>[1]节奏总纲!BB1380</f>
        <v>0</v>
      </c>
      <c r="AQ1380" s="6">
        <f>[1]节奏总纲!BC1380</f>
        <v>0</v>
      </c>
      <c r="AR1380" s="6">
        <f>[1]节奏总纲!BD1380</f>
        <v>0</v>
      </c>
      <c r="AS1380" s="6">
        <f>[1]节奏总纲!BE1380</f>
        <v>0</v>
      </c>
    </row>
    <row r="1381" spans="17:45" x14ac:dyDescent="0.2">
      <c r="Q1381" s="6">
        <v>1378</v>
      </c>
      <c r="R1381" s="6">
        <f>[1]节奏总纲!AD1381</f>
        <v>104.28690765828645</v>
      </c>
      <c r="S1381" s="6">
        <f>[1]节奏总纲!AE1381</f>
        <v>106.56660759606017</v>
      </c>
      <c r="T1381" s="6">
        <f>[1]节奏总纲!AF1381</f>
        <v>109.79855274849415</v>
      </c>
      <c r="U1381" s="6">
        <f>[1]节奏总纲!AG1381</f>
        <v>114.66825727942174</v>
      </c>
      <c r="V1381" s="6">
        <f>[1]节奏总纲!AH1381</f>
        <v>123.61988091735016</v>
      </c>
      <c r="AN1381" s="6">
        <v>1378</v>
      </c>
      <c r="AO1381" s="6">
        <f>[1]节奏总纲!BA1381</f>
        <v>0</v>
      </c>
      <c r="AP1381" s="6">
        <f>[1]节奏总纲!BB1381</f>
        <v>0</v>
      </c>
      <c r="AQ1381" s="6">
        <f>[1]节奏总纲!BC1381</f>
        <v>0</v>
      </c>
      <c r="AR1381" s="6">
        <f>[1]节奏总纲!BD1381</f>
        <v>0</v>
      </c>
      <c r="AS1381" s="6">
        <f>[1]节奏总纲!BE1381</f>
        <v>0</v>
      </c>
    </row>
    <row r="1382" spans="17:45" x14ac:dyDescent="0.2">
      <c r="Q1382" s="6">
        <v>1379</v>
      </c>
      <c r="R1382" s="6">
        <f>[1]节奏总纲!AD1382</f>
        <v>104.29721921291386</v>
      </c>
      <c r="S1382" s="6">
        <f>[1]节奏总纲!AE1382</f>
        <v>106.57719422985502</v>
      </c>
      <c r="T1382" s="6">
        <f>[1]节奏总纲!AF1382</f>
        <v>109.80900006526846</v>
      </c>
      <c r="U1382" s="6">
        <f>[1]节奏总纲!AG1382</f>
        <v>114.6796494036675</v>
      </c>
      <c r="V1382" s="6">
        <f>[1]节奏总纲!AH1382</f>
        <v>123.62994481760607</v>
      </c>
      <c r="AN1382" s="6">
        <v>1379</v>
      </c>
      <c r="AO1382" s="6">
        <f>[1]节奏总纲!BA1382</f>
        <v>0</v>
      </c>
      <c r="AP1382" s="6">
        <f>[1]节奏总纲!BB1382</f>
        <v>0</v>
      </c>
      <c r="AQ1382" s="6">
        <f>[1]节奏总纲!BC1382</f>
        <v>0</v>
      </c>
      <c r="AR1382" s="6">
        <f>[1]节奏总纲!BD1382</f>
        <v>0</v>
      </c>
      <c r="AS1382" s="6">
        <f>[1]节奏总纲!BE1382</f>
        <v>0</v>
      </c>
    </row>
    <row r="1383" spans="17:45" x14ac:dyDescent="0.2">
      <c r="Q1383" s="6">
        <v>1380</v>
      </c>
      <c r="R1383" s="6">
        <f>[1]节奏总纲!AD1383</f>
        <v>104.30753076754127</v>
      </c>
      <c r="S1383" s="6">
        <f>[1]节奏总纲!AE1383</f>
        <v>106.5877808636499</v>
      </c>
      <c r="T1383" s="6">
        <f>[1]节奏总纲!AF1383</f>
        <v>109.8194473820428</v>
      </c>
      <c r="U1383" s="6">
        <f>[1]节奏总纲!AG1383</f>
        <v>114.69104152791324</v>
      </c>
      <c r="V1383" s="6">
        <f>[1]节奏总纲!AH1383</f>
        <v>123.64000871786199</v>
      </c>
      <c r="AN1383" s="6">
        <v>1380</v>
      </c>
      <c r="AO1383" s="6">
        <f>[1]节奏总纲!BA1383</f>
        <v>0</v>
      </c>
      <c r="AP1383" s="6">
        <f>[1]节奏总纲!BB1383</f>
        <v>0</v>
      </c>
      <c r="AQ1383" s="6">
        <f>[1]节奏总纲!BC1383</f>
        <v>0</v>
      </c>
      <c r="AR1383" s="6">
        <f>[1]节奏总纲!BD1383</f>
        <v>0</v>
      </c>
      <c r="AS1383" s="6">
        <f>[1]节奏总纲!BE1383</f>
        <v>0</v>
      </c>
    </row>
    <row r="1384" spans="17:45" x14ac:dyDescent="0.2">
      <c r="Q1384" s="6">
        <v>1381</v>
      </c>
      <c r="R1384" s="6">
        <f>[1]节奏总纲!AD1384</f>
        <v>104.31784232216867</v>
      </c>
      <c r="S1384" s="6">
        <f>[1]节奏总纲!AE1384</f>
        <v>106.59836749744476</v>
      </c>
      <c r="T1384" s="6">
        <f>[1]节奏总纲!AF1384</f>
        <v>109.82989469881711</v>
      </c>
      <c r="U1384" s="6">
        <f>[1]节奏总纲!AG1384</f>
        <v>114.702433652159</v>
      </c>
      <c r="V1384" s="6">
        <f>[1]节奏总纲!AH1384</f>
        <v>123.6500726181179</v>
      </c>
      <c r="AN1384" s="6">
        <v>1381</v>
      </c>
      <c r="AO1384" s="6">
        <f>[1]节奏总纲!BA1384</f>
        <v>0</v>
      </c>
      <c r="AP1384" s="6">
        <f>[1]节奏总纲!BB1384</f>
        <v>0</v>
      </c>
      <c r="AQ1384" s="6">
        <f>[1]节奏总纲!BC1384</f>
        <v>0</v>
      </c>
      <c r="AR1384" s="6">
        <f>[1]节奏总纲!BD1384</f>
        <v>0</v>
      </c>
      <c r="AS1384" s="6">
        <f>[1]节奏总纲!BE1384</f>
        <v>0</v>
      </c>
    </row>
    <row r="1385" spans="17:45" x14ac:dyDescent="0.2">
      <c r="Q1385" s="6">
        <v>1382</v>
      </c>
      <c r="R1385" s="6">
        <f>[1]节奏总纲!AD1385</f>
        <v>104.32815387679609</v>
      </c>
      <c r="S1385" s="6">
        <f>[1]节奏总纲!AE1385</f>
        <v>106.60895413123961</v>
      </c>
      <c r="T1385" s="6">
        <f>[1]节奏总纲!AF1385</f>
        <v>109.84034201559143</v>
      </c>
      <c r="U1385" s="6">
        <f>[1]节奏总纲!AG1385</f>
        <v>114.71382577640476</v>
      </c>
      <c r="V1385" s="6">
        <f>[1]节奏总纲!AH1385</f>
        <v>123.66013651837382</v>
      </c>
      <c r="AN1385" s="6">
        <v>1382</v>
      </c>
      <c r="AO1385" s="6">
        <f>[1]节奏总纲!BA1385</f>
        <v>0</v>
      </c>
      <c r="AP1385" s="6">
        <f>[1]节奏总纲!BB1385</f>
        <v>0</v>
      </c>
      <c r="AQ1385" s="6">
        <f>[1]节奏总纲!BC1385</f>
        <v>0</v>
      </c>
      <c r="AR1385" s="6">
        <f>[1]节奏总纲!BD1385</f>
        <v>0</v>
      </c>
      <c r="AS1385" s="6">
        <f>[1]节奏总纲!BE1385</f>
        <v>0</v>
      </c>
    </row>
    <row r="1386" spans="17:45" x14ac:dyDescent="0.2">
      <c r="Q1386" s="6">
        <v>1383</v>
      </c>
      <c r="R1386" s="6">
        <f>[1]节奏总纲!AD1386</f>
        <v>104.3384654314235</v>
      </c>
      <c r="S1386" s="6">
        <f>[1]节奏总纲!AE1386</f>
        <v>106.61954076503447</v>
      </c>
      <c r="T1386" s="6">
        <f>[1]节奏总纲!AF1386</f>
        <v>109.85078933236576</v>
      </c>
      <c r="U1386" s="6">
        <f>[1]节奏总纲!AG1386</f>
        <v>114.72521790065051</v>
      </c>
      <c r="V1386" s="6">
        <f>[1]节奏总纲!AH1386</f>
        <v>123.67020041862973</v>
      </c>
      <c r="AN1386" s="6">
        <v>1383</v>
      </c>
      <c r="AO1386" s="6">
        <f>[1]节奏总纲!BA1386</f>
        <v>0</v>
      </c>
      <c r="AP1386" s="6">
        <f>[1]节奏总纲!BB1386</f>
        <v>0</v>
      </c>
      <c r="AQ1386" s="6">
        <f>[1]节奏总纲!BC1386</f>
        <v>0</v>
      </c>
      <c r="AR1386" s="6">
        <f>[1]节奏总纲!BD1386</f>
        <v>0</v>
      </c>
      <c r="AS1386" s="6">
        <f>[1]节奏总纲!BE1386</f>
        <v>0</v>
      </c>
    </row>
    <row r="1387" spans="17:45" x14ac:dyDescent="0.2">
      <c r="Q1387" s="6">
        <v>1384</v>
      </c>
      <c r="R1387" s="6">
        <f>[1]节奏总纲!AD1387</f>
        <v>104.34877698605091</v>
      </c>
      <c r="S1387" s="6">
        <f>[1]节奏总纲!AE1387</f>
        <v>106.63012739882933</v>
      </c>
      <c r="T1387" s="6">
        <f>[1]节奏总纲!AF1387</f>
        <v>109.86123664914008</v>
      </c>
      <c r="U1387" s="6">
        <f>[1]节奏总纲!AG1387</f>
        <v>114.73661002489627</v>
      </c>
      <c r="V1387" s="6">
        <f>[1]节奏总纲!AH1387</f>
        <v>123.68026431888565</v>
      </c>
      <c r="AN1387" s="6">
        <v>1384</v>
      </c>
      <c r="AO1387" s="6">
        <f>[1]节奏总纲!BA1387</f>
        <v>0</v>
      </c>
      <c r="AP1387" s="6">
        <f>[1]节奏总纲!BB1387</f>
        <v>0</v>
      </c>
      <c r="AQ1387" s="6">
        <f>[1]节奏总纲!BC1387</f>
        <v>0</v>
      </c>
      <c r="AR1387" s="6">
        <f>[1]节奏总纲!BD1387</f>
        <v>0</v>
      </c>
      <c r="AS1387" s="6">
        <f>[1]节奏总纲!BE1387</f>
        <v>0</v>
      </c>
    </row>
    <row r="1388" spans="17:45" x14ac:dyDescent="0.2">
      <c r="Q1388" s="6">
        <v>1385</v>
      </c>
      <c r="R1388" s="6">
        <f>[1]节奏总纲!AD1388</f>
        <v>104.35908854067833</v>
      </c>
      <c r="S1388" s="6">
        <f>[1]节奏总纲!AE1388</f>
        <v>106.6407140326242</v>
      </c>
      <c r="T1388" s="6">
        <f>[1]节奏总纲!AF1388</f>
        <v>109.8716839659144</v>
      </c>
      <c r="U1388" s="6">
        <f>[1]节奏总纲!AG1388</f>
        <v>114.74800214914202</v>
      </c>
      <c r="V1388" s="6">
        <f>[1]节奏总纲!AH1388</f>
        <v>123.69032821914158</v>
      </c>
      <c r="AN1388" s="6">
        <v>1385</v>
      </c>
      <c r="AO1388" s="6">
        <f>[1]节奏总纲!BA1388</f>
        <v>0</v>
      </c>
      <c r="AP1388" s="6">
        <f>[1]节奏总纲!BB1388</f>
        <v>0</v>
      </c>
      <c r="AQ1388" s="6">
        <f>[1]节奏总纲!BC1388</f>
        <v>0</v>
      </c>
      <c r="AR1388" s="6">
        <f>[1]节奏总纲!BD1388</f>
        <v>0</v>
      </c>
      <c r="AS1388" s="6">
        <f>[1]节奏总纲!BE1388</f>
        <v>0</v>
      </c>
    </row>
    <row r="1389" spans="17:45" x14ac:dyDescent="0.2">
      <c r="Q1389" s="6">
        <v>1386</v>
      </c>
      <c r="R1389" s="6">
        <f>[1]节奏总纲!AD1389</f>
        <v>104.36940009530574</v>
      </c>
      <c r="S1389" s="6">
        <f>[1]节奏总纲!AE1389</f>
        <v>106.65130066641906</v>
      </c>
      <c r="T1389" s="6">
        <f>[1]节奏总纲!AF1389</f>
        <v>109.88213128268873</v>
      </c>
      <c r="U1389" s="6">
        <f>[1]节奏总纲!AG1389</f>
        <v>114.75939427338778</v>
      </c>
      <c r="V1389" s="6">
        <f>[1]节奏总纲!AH1389</f>
        <v>123.70039211939749</v>
      </c>
      <c r="AN1389" s="6">
        <v>1386</v>
      </c>
      <c r="AO1389" s="6">
        <f>[1]节奏总纲!BA1389</f>
        <v>0</v>
      </c>
      <c r="AP1389" s="6">
        <f>[1]节奏总纲!BB1389</f>
        <v>0</v>
      </c>
      <c r="AQ1389" s="6">
        <f>[1]节奏总纲!BC1389</f>
        <v>0</v>
      </c>
      <c r="AR1389" s="6">
        <f>[1]节奏总纲!BD1389</f>
        <v>0</v>
      </c>
      <c r="AS1389" s="6">
        <f>[1]节奏总纲!BE1389</f>
        <v>0</v>
      </c>
    </row>
    <row r="1390" spans="17:45" x14ac:dyDescent="0.2">
      <c r="Q1390" s="6">
        <v>1387</v>
      </c>
      <c r="R1390" s="6">
        <f>[1]节奏总纲!AD1390</f>
        <v>104.37971164993314</v>
      </c>
      <c r="S1390" s="6">
        <f>[1]节奏总纲!AE1390</f>
        <v>106.66188730021392</v>
      </c>
      <c r="T1390" s="6">
        <f>[1]节奏总纲!AF1390</f>
        <v>109.89257859946305</v>
      </c>
      <c r="U1390" s="6">
        <f>[1]节奏总纲!AG1390</f>
        <v>114.77078639763353</v>
      </c>
      <c r="V1390" s="6">
        <f>[1]节奏总纲!AH1390</f>
        <v>123.71045601965341</v>
      </c>
      <c r="AN1390" s="6">
        <v>1387</v>
      </c>
      <c r="AO1390" s="6">
        <f>[1]节奏总纲!BA1390</f>
        <v>0</v>
      </c>
      <c r="AP1390" s="6">
        <f>[1]节奏总纲!BB1390</f>
        <v>0</v>
      </c>
      <c r="AQ1390" s="6">
        <f>[1]节奏总纲!BC1390</f>
        <v>0</v>
      </c>
      <c r="AR1390" s="6">
        <f>[1]节奏总纲!BD1390</f>
        <v>0</v>
      </c>
      <c r="AS1390" s="6">
        <f>[1]节奏总纲!BE1390</f>
        <v>0</v>
      </c>
    </row>
    <row r="1391" spans="17:45" x14ac:dyDescent="0.2">
      <c r="Q1391" s="6">
        <v>1388</v>
      </c>
      <c r="R1391" s="6">
        <f>[1]节奏总纲!AD1391</f>
        <v>104.39002320456055</v>
      </c>
      <c r="S1391" s="6">
        <f>[1]节奏总纲!AE1391</f>
        <v>106.67247393400878</v>
      </c>
      <c r="T1391" s="6">
        <f>[1]节奏总纲!AF1391</f>
        <v>109.90302591623738</v>
      </c>
      <c r="U1391" s="6">
        <f>[1]节奏总纲!AG1391</f>
        <v>114.78217852187929</v>
      </c>
      <c r="V1391" s="6">
        <f>[1]节奏总纲!AH1391</f>
        <v>123.72051991990932</v>
      </c>
      <c r="AN1391" s="6">
        <v>1388</v>
      </c>
      <c r="AO1391" s="6">
        <f>[1]节奏总纲!BA1391</f>
        <v>0</v>
      </c>
      <c r="AP1391" s="6">
        <f>[1]节奏总纲!BB1391</f>
        <v>0</v>
      </c>
      <c r="AQ1391" s="6">
        <f>[1]节奏总纲!BC1391</f>
        <v>0</v>
      </c>
      <c r="AR1391" s="6">
        <f>[1]节奏总纲!BD1391</f>
        <v>0</v>
      </c>
      <c r="AS1391" s="6">
        <f>[1]节奏总纲!BE1391</f>
        <v>0</v>
      </c>
    </row>
    <row r="1392" spans="17:45" x14ac:dyDescent="0.2">
      <c r="Q1392" s="6">
        <v>1389</v>
      </c>
      <c r="R1392" s="6">
        <f>[1]节奏总纲!AD1392</f>
        <v>104.40033475918797</v>
      </c>
      <c r="S1392" s="6">
        <f>[1]节奏总纲!AE1392</f>
        <v>106.68306056780364</v>
      </c>
      <c r="T1392" s="6">
        <f>[1]节奏总纲!AF1392</f>
        <v>109.9134732330117</v>
      </c>
      <c r="U1392" s="6">
        <f>[1]节奏总纲!AG1392</f>
        <v>114.79357064612505</v>
      </c>
      <c r="V1392" s="6">
        <f>[1]节奏总纲!AH1392</f>
        <v>123.73058382016524</v>
      </c>
      <c r="AN1392" s="6">
        <v>1389</v>
      </c>
      <c r="AO1392" s="6">
        <f>[1]节奏总纲!BA1392</f>
        <v>0</v>
      </c>
      <c r="AP1392" s="6">
        <f>[1]节奏总纲!BB1392</f>
        <v>0</v>
      </c>
      <c r="AQ1392" s="6">
        <f>[1]节奏总纲!BC1392</f>
        <v>0</v>
      </c>
      <c r="AR1392" s="6">
        <f>[1]节奏总纲!BD1392</f>
        <v>0</v>
      </c>
      <c r="AS1392" s="6">
        <f>[1]节奏总纲!BE1392</f>
        <v>0</v>
      </c>
    </row>
    <row r="1393" spans="17:45" x14ac:dyDescent="0.2">
      <c r="Q1393" s="6">
        <v>1390</v>
      </c>
      <c r="R1393" s="6">
        <f>[1]节奏总纲!AD1393</f>
        <v>104.41064631381538</v>
      </c>
      <c r="S1393" s="6">
        <f>[1]节奏总纲!AE1393</f>
        <v>106.69364720159851</v>
      </c>
      <c r="T1393" s="6">
        <f>[1]节奏总纲!AF1393</f>
        <v>109.92392054978602</v>
      </c>
      <c r="U1393" s="6">
        <f>[1]节奏总纲!AG1393</f>
        <v>114.80496277037079</v>
      </c>
      <c r="V1393" s="6">
        <f>[1]节奏总纲!AH1393</f>
        <v>123.74064772042115</v>
      </c>
      <c r="AN1393" s="6">
        <v>1390</v>
      </c>
      <c r="AO1393" s="6">
        <f>[1]节奏总纲!BA1393</f>
        <v>0</v>
      </c>
      <c r="AP1393" s="6">
        <f>[1]节奏总纲!BB1393</f>
        <v>0</v>
      </c>
      <c r="AQ1393" s="6">
        <f>[1]节奏总纲!BC1393</f>
        <v>0</v>
      </c>
      <c r="AR1393" s="6">
        <f>[1]节奏总纲!BD1393</f>
        <v>0</v>
      </c>
      <c r="AS1393" s="6">
        <f>[1]节奏总纲!BE1393</f>
        <v>0</v>
      </c>
    </row>
    <row r="1394" spans="17:45" x14ac:dyDescent="0.2">
      <c r="Q1394" s="6">
        <v>1391</v>
      </c>
      <c r="R1394" s="6">
        <f>[1]节奏总纲!AD1394</f>
        <v>104.42095786844278</v>
      </c>
      <c r="S1394" s="6">
        <f>[1]节奏总纲!AE1394</f>
        <v>106.70423383539337</v>
      </c>
      <c r="T1394" s="6">
        <f>[1]节奏总纲!AF1394</f>
        <v>109.93436786656035</v>
      </c>
      <c r="U1394" s="6">
        <f>[1]节奏总纲!AG1394</f>
        <v>114.81635489461655</v>
      </c>
      <c r="V1394" s="6">
        <f>[1]节奏总纲!AH1394</f>
        <v>123.75071162067707</v>
      </c>
      <c r="AN1394" s="6">
        <v>1391</v>
      </c>
      <c r="AO1394" s="6">
        <f>[1]节奏总纲!BA1394</f>
        <v>0</v>
      </c>
      <c r="AP1394" s="6">
        <f>[1]节奏总纲!BB1394</f>
        <v>0</v>
      </c>
      <c r="AQ1394" s="6">
        <f>[1]节奏总纲!BC1394</f>
        <v>0</v>
      </c>
      <c r="AR1394" s="6">
        <f>[1]节奏总纲!BD1394</f>
        <v>0</v>
      </c>
      <c r="AS1394" s="6">
        <f>[1]节奏总纲!BE1394</f>
        <v>0</v>
      </c>
    </row>
    <row r="1395" spans="17:45" x14ac:dyDescent="0.2">
      <c r="Q1395" s="6">
        <v>1392</v>
      </c>
      <c r="R1395" s="6">
        <f>[1]节奏总纲!AD1395</f>
        <v>104.43126942307019</v>
      </c>
      <c r="S1395" s="6">
        <f>[1]节奏总纲!AE1395</f>
        <v>106.71482046918823</v>
      </c>
      <c r="T1395" s="6">
        <f>[1]节奏总纲!AF1395</f>
        <v>109.94481518333467</v>
      </c>
      <c r="U1395" s="6">
        <f>[1]节奏总纲!AG1395</f>
        <v>114.82774701886231</v>
      </c>
      <c r="V1395" s="6">
        <f>[1]节奏总纲!AH1395</f>
        <v>123.760775520933</v>
      </c>
      <c r="AN1395" s="6">
        <v>1392</v>
      </c>
      <c r="AO1395" s="6">
        <f>[1]节奏总纲!BA1395</f>
        <v>0</v>
      </c>
      <c r="AP1395" s="6">
        <f>[1]节奏总纲!BB1395</f>
        <v>0</v>
      </c>
      <c r="AQ1395" s="6">
        <f>[1]节奏总纲!BC1395</f>
        <v>0</v>
      </c>
      <c r="AR1395" s="6">
        <f>[1]节奏总纲!BD1395</f>
        <v>0</v>
      </c>
      <c r="AS1395" s="6">
        <f>[1]节奏总纲!BE1395</f>
        <v>0</v>
      </c>
    </row>
    <row r="1396" spans="17:45" x14ac:dyDescent="0.2">
      <c r="Q1396" s="6">
        <v>1393</v>
      </c>
      <c r="R1396" s="6">
        <f>[1]节奏总纲!AD1396</f>
        <v>104.44158097769761</v>
      </c>
      <c r="S1396" s="6">
        <f>[1]节奏总纲!AE1396</f>
        <v>106.72540710298308</v>
      </c>
      <c r="T1396" s="6">
        <f>[1]节奏总纲!AF1396</f>
        <v>109.955262500109</v>
      </c>
      <c r="U1396" s="6">
        <f>[1]节奏总纲!AG1396</f>
        <v>114.83913914310807</v>
      </c>
      <c r="V1396" s="6">
        <f>[1]节奏总纲!AH1396</f>
        <v>123.77083942118891</v>
      </c>
      <c r="AN1396" s="6">
        <v>1393</v>
      </c>
      <c r="AO1396" s="6">
        <f>[1]节奏总纲!BA1396</f>
        <v>0</v>
      </c>
      <c r="AP1396" s="6">
        <f>[1]节奏总纲!BB1396</f>
        <v>0</v>
      </c>
      <c r="AQ1396" s="6">
        <f>[1]节奏总纲!BC1396</f>
        <v>0</v>
      </c>
      <c r="AR1396" s="6">
        <f>[1]节奏总纲!BD1396</f>
        <v>0</v>
      </c>
      <c r="AS1396" s="6">
        <f>[1]节奏总纲!BE1396</f>
        <v>0</v>
      </c>
    </row>
    <row r="1397" spans="17:45" x14ac:dyDescent="0.2">
      <c r="Q1397" s="6">
        <v>1394</v>
      </c>
      <c r="R1397" s="6">
        <f>[1]节奏总纲!AD1397</f>
        <v>104.45189253232502</v>
      </c>
      <c r="S1397" s="6">
        <f>[1]节奏总纲!AE1397</f>
        <v>106.73599373677794</v>
      </c>
      <c r="T1397" s="6">
        <f>[1]节奏总纲!AF1397</f>
        <v>109.96570981688332</v>
      </c>
      <c r="U1397" s="6">
        <f>[1]节奏总纲!AG1397</f>
        <v>114.85053126735382</v>
      </c>
      <c r="V1397" s="6">
        <f>[1]节奏总纲!AH1397</f>
        <v>123.78090332144482</v>
      </c>
      <c r="AN1397" s="6">
        <v>1394</v>
      </c>
      <c r="AO1397" s="6">
        <f>[1]节奏总纲!BA1397</f>
        <v>0</v>
      </c>
      <c r="AP1397" s="6">
        <f>[1]节奏总纲!BB1397</f>
        <v>0</v>
      </c>
      <c r="AQ1397" s="6">
        <f>[1]节奏总纲!BC1397</f>
        <v>0</v>
      </c>
      <c r="AR1397" s="6">
        <f>[1]节奏总纲!BD1397</f>
        <v>0</v>
      </c>
      <c r="AS1397" s="6">
        <f>[1]节奏总纲!BE1397</f>
        <v>0</v>
      </c>
    </row>
    <row r="1398" spans="17:45" x14ac:dyDescent="0.2">
      <c r="Q1398" s="6">
        <v>1395</v>
      </c>
      <c r="R1398" s="6">
        <f>[1]节奏总纲!AD1398</f>
        <v>104.46220408695243</v>
      </c>
      <c r="S1398" s="6">
        <f>[1]节奏总纲!AE1398</f>
        <v>106.7465803705728</v>
      </c>
      <c r="T1398" s="6">
        <f>[1]节奏总纲!AF1398</f>
        <v>109.97615713365764</v>
      </c>
      <c r="U1398" s="6">
        <f>[1]节奏总纲!AG1398</f>
        <v>114.86192339159957</v>
      </c>
      <c r="V1398" s="6">
        <f>[1]节奏总纲!AH1398</f>
        <v>123.79096722170074</v>
      </c>
      <c r="AN1398" s="6">
        <v>1395</v>
      </c>
      <c r="AO1398" s="6">
        <f>[1]节奏总纲!BA1398</f>
        <v>0</v>
      </c>
      <c r="AP1398" s="6">
        <f>[1]节奏总纲!BB1398</f>
        <v>0</v>
      </c>
      <c r="AQ1398" s="6">
        <f>[1]节奏总纲!BC1398</f>
        <v>0</v>
      </c>
      <c r="AR1398" s="6">
        <f>[1]节奏总纲!BD1398</f>
        <v>0</v>
      </c>
      <c r="AS1398" s="6">
        <f>[1]节奏总纲!BE1398</f>
        <v>0</v>
      </c>
    </row>
    <row r="1399" spans="17:45" x14ac:dyDescent="0.2">
      <c r="Q1399" s="6">
        <v>1396</v>
      </c>
      <c r="R1399" s="6">
        <f>[1]节奏总纲!AD1399</f>
        <v>104.47251564157985</v>
      </c>
      <c r="S1399" s="6">
        <f>[1]节奏总纲!AE1399</f>
        <v>106.75716700436767</v>
      </c>
      <c r="T1399" s="6">
        <f>[1]节奏总纲!AF1399</f>
        <v>109.98660445043197</v>
      </c>
      <c r="U1399" s="6">
        <f>[1]节奏总纲!AG1399</f>
        <v>114.87331551584533</v>
      </c>
      <c r="V1399" s="6">
        <f>[1]节奏总纲!AH1399</f>
        <v>123.80103112195665</v>
      </c>
      <c r="AN1399" s="6">
        <v>1396</v>
      </c>
      <c r="AO1399" s="6">
        <f>[1]节奏总纲!BA1399</f>
        <v>0</v>
      </c>
      <c r="AP1399" s="6">
        <f>[1]节奏总纲!BB1399</f>
        <v>0</v>
      </c>
      <c r="AQ1399" s="6">
        <f>[1]节奏总纲!BC1399</f>
        <v>0</v>
      </c>
      <c r="AR1399" s="6">
        <f>[1]节奏总纲!BD1399</f>
        <v>0</v>
      </c>
      <c r="AS1399" s="6">
        <f>[1]节奏总纲!BE1399</f>
        <v>0</v>
      </c>
    </row>
    <row r="1400" spans="17:45" x14ac:dyDescent="0.2">
      <c r="Q1400" s="6">
        <v>1397</v>
      </c>
      <c r="R1400" s="6">
        <f>[1]节奏总纲!AD1400</f>
        <v>104.48282719620725</v>
      </c>
      <c r="S1400" s="6">
        <f>[1]节奏总纲!AE1400</f>
        <v>106.76775363816253</v>
      </c>
      <c r="T1400" s="6">
        <f>[1]节奏总纲!AF1400</f>
        <v>109.99705176720629</v>
      </c>
      <c r="U1400" s="6">
        <f>[1]节奏总纲!AG1400</f>
        <v>114.88470764009108</v>
      </c>
      <c r="V1400" s="6">
        <f>[1]节奏总纲!AH1400</f>
        <v>123.81109502221257</v>
      </c>
      <c r="AN1400" s="6">
        <v>1397</v>
      </c>
      <c r="AO1400" s="6">
        <f>[1]节奏总纲!BA1400</f>
        <v>0</v>
      </c>
      <c r="AP1400" s="6">
        <f>[1]节奏总纲!BB1400</f>
        <v>0</v>
      </c>
      <c r="AQ1400" s="6">
        <f>[1]节奏总纲!BC1400</f>
        <v>0</v>
      </c>
      <c r="AR1400" s="6">
        <f>[1]节奏总纲!BD1400</f>
        <v>0</v>
      </c>
      <c r="AS1400" s="6">
        <f>[1]节奏总纲!BE1400</f>
        <v>0</v>
      </c>
    </row>
    <row r="1401" spans="17:45" x14ac:dyDescent="0.2">
      <c r="Q1401" s="6">
        <v>1398</v>
      </c>
      <c r="R1401" s="6">
        <f>[1]节奏总纲!AD1401</f>
        <v>104.49313875083466</v>
      </c>
      <c r="S1401" s="6">
        <f>[1]节奏总纲!AE1401</f>
        <v>106.77834027195739</v>
      </c>
      <c r="T1401" s="6">
        <f>[1]节奏总纲!AF1401</f>
        <v>110.00695617024441</v>
      </c>
      <c r="U1401" s="6">
        <f>[1]节奏总纲!AG1401</f>
        <v>114.89609976433684</v>
      </c>
      <c r="V1401" s="6">
        <f>[1]节奏总纲!AH1401</f>
        <v>123.82115892246848</v>
      </c>
      <c r="AN1401" s="6">
        <v>1398</v>
      </c>
      <c r="AO1401" s="6">
        <f>[1]节奏总纲!BA1401</f>
        <v>0</v>
      </c>
      <c r="AP1401" s="6">
        <f>[1]节奏总纲!BB1401</f>
        <v>0</v>
      </c>
      <c r="AQ1401" s="6">
        <f>[1]节奏总纲!BC1401</f>
        <v>0</v>
      </c>
      <c r="AR1401" s="6">
        <f>[1]节奏总纲!BD1401</f>
        <v>0</v>
      </c>
      <c r="AS1401" s="6">
        <f>[1]节奏总纲!BE1401</f>
        <v>0</v>
      </c>
    </row>
    <row r="1402" spans="17:45" x14ac:dyDescent="0.2">
      <c r="Q1402" s="6">
        <v>1399</v>
      </c>
      <c r="R1402" s="6">
        <f>[1]节奏总纲!AD1402</f>
        <v>104.50345030546207</v>
      </c>
      <c r="S1402" s="6">
        <f>[1]节奏总纲!AE1402</f>
        <v>106.78892690575225</v>
      </c>
      <c r="T1402" s="6">
        <f>[1]节奏总纲!AF1402</f>
        <v>110.01664712906917</v>
      </c>
      <c r="U1402" s="6">
        <f>[1]节奏总纲!AG1402</f>
        <v>114.9074918885826</v>
      </c>
      <c r="V1402" s="6">
        <f>[1]节奏总纲!AH1402</f>
        <v>123.83122282272441</v>
      </c>
      <c r="AN1402" s="6">
        <v>1399</v>
      </c>
      <c r="AO1402" s="6">
        <f>[1]节奏总纲!BA1402</f>
        <v>0</v>
      </c>
      <c r="AP1402" s="6">
        <f>[1]节奏总纲!BB1402</f>
        <v>0</v>
      </c>
      <c r="AQ1402" s="6">
        <f>[1]节奏总纲!BC1402</f>
        <v>0</v>
      </c>
      <c r="AR1402" s="6">
        <f>[1]节奏总纲!BD1402</f>
        <v>0</v>
      </c>
      <c r="AS1402" s="6">
        <f>[1]节奏总纲!BE1402</f>
        <v>0</v>
      </c>
    </row>
    <row r="1403" spans="17:45" x14ac:dyDescent="0.2">
      <c r="Q1403" s="6">
        <v>1400</v>
      </c>
      <c r="R1403" s="6">
        <f>[1]节奏总纲!AD1403</f>
        <v>104.51376186008949</v>
      </c>
      <c r="S1403" s="6">
        <f>[1]节奏总纲!AE1403</f>
        <v>106.79951353954711</v>
      </c>
      <c r="T1403" s="6">
        <f>[1]节奏总纲!AF1403</f>
        <v>110.02633808789393</v>
      </c>
      <c r="U1403" s="6">
        <f>[1]节奏总纲!AG1403</f>
        <v>114.91888401282834</v>
      </c>
      <c r="V1403" s="6">
        <f>[1]节奏总纲!AH1403</f>
        <v>123.84128672298033</v>
      </c>
      <c r="AN1403" s="6">
        <v>1400</v>
      </c>
      <c r="AO1403" s="6">
        <f>[1]节奏总纲!BA1403</f>
        <v>0</v>
      </c>
      <c r="AP1403" s="6">
        <f>[1]节奏总纲!BB1403</f>
        <v>0</v>
      </c>
      <c r="AQ1403" s="6">
        <f>[1]节奏总纲!BC1403</f>
        <v>0</v>
      </c>
      <c r="AR1403" s="6">
        <f>[1]节奏总纲!BD1403</f>
        <v>0</v>
      </c>
      <c r="AS1403" s="6">
        <f>[1]节奏总纲!BE1403</f>
        <v>0</v>
      </c>
    </row>
    <row r="1404" spans="17:45" x14ac:dyDescent="0.2">
      <c r="Q1404" s="6">
        <v>1401</v>
      </c>
      <c r="R1404" s="6">
        <f>[1]节奏总纲!AD1404</f>
        <v>104.5240734147169</v>
      </c>
      <c r="S1404" s="6">
        <f>[1]节奏总纲!AE1404</f>
        <v>106.81010017334198</v>
      </c>
      <c r="T1404" s="6">
        <f>[1]节奏总纲!AF1404</f>
        <v>110.0360290467187</v>
      </c>
      <c r="U1404" s="6">
        <f>[1]节奏总纲!AG1404</f>
        <v>114.9302761370741</v>
      </c>
      <c r="V1404" s="6">
        <f>[1]节奏总纲!AH1404</f>
        <v>123.85135062323624</v>
      </c>
      <c r="AN1404" s="6">
        <v>1401</v>
      </c>
      <c r="AO1404" s="6">
        <f>[1]节奏总纲!BA1404</f>
        <v>0</v>
      </c>
      <c r="AP1404" s="6">
        <f>[1]节奏总纲!BB1404</f>
        <v>0</v>
      </c>
      <c r="AQ1404" s="6">
        <f>[1]节奏总纲!BC1404</f>
        <v>0</v>
      </c>
      <c r="AR1404" s="6">
        <f>[1]节奏总纲!BD1404</f>
        <v>0</v>
      </c>
      <c r="AS1404" s="6">
        <f>[1]节奏总纲!BE1404</f>
        <v>0</v>
      </c>
    </row>
    <row r="1405" spans="17:45" x14ac:dyDescent="0.2">
      <c r="Q1405" s="6">
        <v>1402</v>
      </c>
      <c r="R1405" s="6">
        <f>[1]节奏总纲!AD1405</f>
        <v>104.5343849693443</v>
      </c>
      <c r="S1405" s="6">
        <f>[1]节奏总纲!AE1405</f>
        <v>106.82068680713684</v>
      </c>
      <c r="T1405" s="6">
        <f>[1]节奏总纲!AF1405</f>
        <v>110.04572000554346</v>
      </c>
      <c r="U1405" s="6">
        <f>[1]节奏总纲!AG1405</f>
        <v>114.94166826131986</v>
      </c>
      <c r="V1405" s="6">
        <f>[1]节奏总纲!AH1405</f>
        <v>123.86141452349216</v>
      </c>
      <c r="AN1405" s="6">
        <v>1402</v>
      </c>
      <c r="AO1405" s="6">
        <f>[1]节奏总纲!BA1405</f>
        <v>0</v>
      </c>
      <c r="AP1405" s="6">
        <f>[1]节奏总纲!BB1405</f>
        <v>0</v>
      </c>
      <c r="AQ1405" s="6">
        <f>[1]节奏总纲!BC1405</f>
        <v>0</v>
      </c>
      <c r="AR1405" s="6">
        <f>[1]节奏总纲!BD1405</f>
        <v>0</v>
      </c>
      <c r="AS1405" s="6">
        <f>[1]节奏总纲!BE1405</f>
        <v>0</v>
      </c>
    </row>
    <row r="1406" spans="17:45" x14ac:dyDescent="0.2">
      <c r="Q1406" s="6">
        <v>1403</v>
      </c>
      <c r="R1406" s="6">
        <f>[1]节奏总纲!AD1406</f>
        <v>104.54469652397171</v>
      </c>
      <c r="S1406" s="6">
        <f>[1]节奏总纲!AE1406</f>
        <v>106.8312734409317</v>
      </c>
      <c r="T1406" s="6">
        <f>[1]节奏总纲!AF1406</f>
        <v>110.05541096436821</v>
      </c>
      <c r="U1406" s="6">
        <f>[1]节奏总纲!AG1406</f>
        <v>114.95306038556562</v>
      </c>
      <c r="V1406" s="6">
        <f>[1]节奏总纲!AH1406</f>
        <v>123.87147842374807</v>
      </c>
      <c r="AN1406" s="6">
        <v>1403</v>
      </c>
      <c r="AO1406" s="6">
        <f>[1]节奏总纲!BA1406</f>
        <v>0</v>
      </c>
      <c r="AP1406" s="6">
        <f>[1]节奏总纲!BB1406</f>
        <v>0</v>
      </c>
      <c r="AQ1406" s="6">
        <f>[1]节奏总纲!BC1406</f>
        <v>0</v>
      </c>
      <c r="AR1406" s="6">
        <f>[1]节奏总纲!BD1406</f>
        <v>0</v>
      </c>
      <c r="AS1406" s="6">
        <f>[1]节奏总纲!BE1406</f>
        <v>0</v>
      </c>
    </row>
    <row r="1407" spans="17:45" x14ac:dyDescent="0.2">
      <c r="Q1407" s="6">
        <v>1404</v>
      </c>
      <c r="R1407" s="6">
        <f>[1]节奏总纲!AD1407</f>
        <v>104.55500807859913</v>
      </c>
      <c r="S1407" s="6">
        <f>[1]节奏总纲!AE1407</f>
        <v>106.84186007472655</v>
      </c>
      <c r="T1407" s="6">
        <f>[1]节奏总纲!AF1407</f>
        <v>110.06510192319297</v>
      </c>
      <c r="U1407" s="6">
        <f>[1]节奏总纲!AG1407</f>
        <v>114.96445250981137</v>
      </c>
      <c r="V1407" s="6">
        <f>[1]节奏总纲!AH1407</f>
        <v>123.88154232400399</v>
      </c>
      <c r="AN1407" s="6">
        <v>1404</v>
      </c>
      <c r="AO1407" s="6">
        <f>[1]节奏总纲!BA1407</f>
        <v>0</v>
      </c>
      <c r="AP1407" s="6">
        <f>[1]节奏总纲!BB1407</f>
        <v>0</v>
      </c>
      <c r="AQ1407" s="6">
        <f>[1]节奏总纲!BC1407</f>
        <v>0</v>
      </c>
      <c r="AR1407" s="6">
        <f>[1]节奏总纲!BD1407</f>
        <v>0</v>
      </c>
      <c r="AS1407" s="6">
        <f>[1]节奏总纲!BE1407</f>
        <v>0</v>
      </c>
    </row>
    <row r="1408" spans="17:45" x14ac:dyDescent="0.2">
      <c r="Q1408" s="6">
        <v>1405</v>
      </c>
      <c r="R1408" s="6">
        <f>[1]节奏总纲!AD1408</f>
        <v>104.56531963322654</v>
      </c>
      <c r="S1408" s="6">
        <f>[1]节奏总纲!AE1408</f>
        <v>106.85244670852141</v>
      </c>
      <c r="T1408" s="6">
        <f>[1]节奏总纲!AF1408</f>
        <v>110.07479288201773</v>
      </c>
      <c r="U1408" s="6">
        <f>[1]节奏总纲!AG1408</f>
        <v>114.97584463405713</v>
      </c>
      <c r="V1408" s="6">
        <f>[1]节奏总纲!AH1408</f>
        <v>123.8916062242599</v>
      </c>
      <c r="AN1408" s="6">
        <v>1405</v>
      </c>
      <c r="AO1408" s="6">
        <f>[1]节奏总纲!BA1408</f>
        <v>0</v>
      </c>
      <c r="AP1408" s="6">
        <f>[1]节奏总纲!BB1408</f>
        <v>0</v>
      </c>
      <c r="AQ1408" s="6">
        <f>[1]节奏总纲!BC1408</f>
        <v>0</v>
      </c>
      <c r="AR1408" s="6">
        <f>[1]节奏总纲!BD1408</f>
        <v>0</v>
      </c>
      <c r="AS1408" s="6">
        <f>[1]节奏总纲!BE1408</f>
        <v>0</v>
      </c>
    </row>
    <row r="1409" spans="17:45" x14ac:dyDescent="0.2">
      <c r="Q1409" s="6">
        <v>1406</v>
      </c>
      <c r="R1409" s="6">
        <f>[1]节奏总纲!AD1409</f>
        <v>104.57563118785394</v>
      </c>
      <c r="S1409" s="6">
        <f>[1]节奏总纲!AE1409</f>
        <v>106.86303334231629</v>
      </c>
      <c r="T1409" s="6">
        <f>[1]节奏总纲!AF1409</f>
        <v>110.08448384084249</v>
      </c>
      <c r="U1409" s="6">
        <f>[1]节奏总纲!AG1409</f>
        <v>114.98723675830288</v>
      </c>
      <c r="V1409" s="6">
        <f>[1]节奏总纲!AH1409</f>
        <v>123.90167012451582</v>
      </c>
      <c r="AN1409" s="6">
        <v>1406</v>
      </c>
      <c r="AO1409" s="6">
        <f>[1]节奏总纲!BA1409</f>
        <v>0</v>
      </c>
      <c r="AP1409" s="6">
        <f>[1]节奏总纲!BB1409</f>
        <v>0</v>
      </c>
      <c r="AQ1409" s="6">
        <f>[1]节奏总纲!BC1409</f>
        <v>0</v>
      </c>
      <c r="AR1409" s="6">
        <f>[1]节奏总纲!BD1409</f>
        <v>0</v>
      </c>
      <c r="AS1409" s="6">
        <f>[1]节奏总纲!BE1409</f>
        <v>0</v>
      </c>
    </row>
    <row r="1410" spans="17:45" x14ac:dyDescent="0.2">
      <c r="Q1410" s="6">
        <v>1407</v>
      </c>
      <c r="R1410" s="6">
        <f>[1]节奏总纲!AD1410</f>
        <v>104.58594274248136</v>
      </c>
      <c r="S1410" s="6">
        <f>[1]节奏总纲!AE1410</f>
        <v>106.87361997611114</v>
      </c>
      <c r="T1410" s="6">
        <f>[1]节奏总纲!AF1410</f>
        <v>110.09417479966726</v>
      </c>
      <c r="U1410" s="6">
        <f>[1]节奏总纲!AG1410</f>
        <v>114.99862888254863</v>
      </c>
      <c r="V1410" s="6">
        <f>[1]节奏总纲!AH1410</f>
        <v>123.91173402477175</v>
      </c>
      <c r="AN1410" s="6">
        <v>1407</v>
      </c>
      <c r="AO1410" s="6">
        <f>[1]节奏总纲!BA1410</f>
        <v>0</v>
      </c>
      <c r="AP1410" s="6">
        <f>[1]节奏总纲!BB1410</f>
        <v>0</v>
      </c>
      <c r="AQ1410" s="6">
        <f>[1]节奏总纲!BC1410</f>
        <v>0</v>
      </c>
      <c r="AR1410" s="6">
        <f>[1]节奏总纲!BD1410</f>
        <v>0</v>
      </c>
      <c r="AS1410" s="6">
        <f>[1]节奏总纲!BE1410</f>
        <v>0</v>
      </c>
    </row>
    <row r="1411" spans="17:45" x14ac:dyDescent="0.2">
      <c r="Q1411" s="6">
        <v>1408</v>
      </c>
      <c r="R1411" s="6">
        <f>[1]节奏总纲!AD1411</f>
        <v>104.59625429710877</v>
      </c>
      <c r="S1411" s="6">
        <f>[1]节奏总纲!AE1411</f>
        <v>106.884206609906</v>
      </c>
      <c r="T1411" s="6">
        <f>[1]节奏总纲!AF1411</f>
        <v>110.10386575849201</v>
      </c>
      <c r="U1411" s="6">
        <f>[1]节奏总纲!AG1411</f>
        <v>115.00862736021548</v>
      </c>
      <c r="V1411" s="6">
        <f>[1]节奏总纲!AH1411</f>
        <v>123.92179792502766</v>
      </c>
      <c r="AN1411" s="6">
        <v>1408</v>
      </c>
      <c r="AO1411" s="6">
        <f>[1]节奏总纲!BA1411</f>
        <v>0</v>
      </c>
      <c r="AP1411" s="6">
        <f>[1]节奏总纲!BB1411</f>
        <v>0</v>
      </c>
      <c r="AQ1411" s="6">
        <f>[1]节奏总纲!BC1411</f>
        <v>0</v>
      </c>
      <c r="AR1411" s="6">
        <f>[1]节奏总纲!BD1411</f>
        <v>0</v>
      </c>
      <c r="AS1411" s="6">
        <f>[1]节奏总纲!BE1411</f>
        <v>0</v>
      </c>
    </row>
    <row r="1412" spans="17:45" x14ac:dyDescent="0.2">
      <c r="Q1412" s="6">
        <v>1409</v>
      </c>
      <c r="R1412" s="6">
        <f>[1]节奏总纲!AD1412</f>
        <v>104.60656585173618</v>
      </c>
      <c r="S1412" s="6">
        <f>[1]节奏总纲!AE1412</f>
        <v>106.89479324370086</v>
      </c>
      <c r="T1412" s="6">
        <f>[1]节奏总纲!AF1412</f>
        <v>110.11355671731677</v>
      </c>
      <c r="U1412" s="6">
        <f>[1]节奏总纲!AG1412</f>
        <v>115.01843515313531</v>
      </c>
      <c r="V1412" s="6">
        <f>[1]节奏总纲!AH1412</f>
        <v>123.93186182528358</v>
      </c>
      <c r="AN1412" s="6">
        <v>1409</v>
      </c>
      <c r="AO1412" s="6">
        <f>[1]节奏总纲!BA1412</f>
        <v>0</v>
      </c>
      <c r="AP1412" s="6">
        <f>[1]节奏总纲!BB1412</f>
        <v>0</v>
      </c>
      <c r="AQ1412" s="6">
        <f>[1]节奏总纲!BC1412</f>
        <v>0</v>
      </c>
      <c r="AR1412" s="6">
        <f>[1]节奏总纲!BD1412</f>
        <v>0</v>
      </c>
      <c r="AS1412" s="6">
        <f>[1]节奏总纲!BE1412</f>
        <v>0</v>
      </c>
    </row>
    <row r="1413" spans="17:45" x14ac:dyDescent="0.2">
      <c r="Q1413" s="6">
        <v>1410</v>
      </c>
      <c r="R1413" s="6">
        <f>[1]节奏总纲!AD1413</f>
        <v>104.61687740636359</v>
      </c>
      <c r="S1413" s="6">
        <f>[1]节奏总纲!AE1413</f>
        <v>106.90537987749572</v>
      </c>
      <c r="T1413" s="6">
        <f>[1]节奏总纲!AF1413</f>
        <v>110.12324767614153</v>
      </c>
      <c r="U1413" s="6">
        <f>[1]节奏总纲!AG1413</f>
        <v>115.02824294605516</v>
      </c>
      <c r="V1413" s="6">
        <f>[1]节奏总纲!AH1413</f>
        <v>123.94192572553949</v>
      </c>
      <c r="AN1413" s="6">
        <v>1410</v>
      </c>
      <c r="AO1413" s="6">
        <f>[1]节奏总纲!BA1413</f>
        <v>0</v>
      </c>
      <c r="AP1413" s="6">
        <f>[1]节奏总纲!BB1413</f>
        <v>0</v>
      </c>
      <c r="AQ1413" s="6">
        <f>[1]节奏总纲!BC1413</f>
        <v>0</v>
      </c>
      <c r="AR1413" s="6">
        <f>[1]节奏总纲!BD1413</f>
        <v>0</v>
      </c>
      <c r="AS1413" s="6">
        <f>[1]节奏总纲!BE1413</f>
        <v>0</v>
      </c>
    </row>
    <row r="1414" spans="17:45" x14ac:dyDescent="0.2">
      <c r="Q1414" s="6">
        <v>1411</v>
      </c>
      <c r="R1414" s="6">
        <f>[1]节奏总纲!AD1414</f>
        <v>104.62718896099101</v>
      </c>
      <c r="S1414" s="6">
        <f>[1]节奏总纲!AE1414</f>
        <v>106.91596651129058</v>
      </c>
      <c r="T1414" s="6">
        <f>[1]节奏总纲!AF1414</f>
        <v>110.13293863496629</v>
      </c>
      <c r="U1414" s="6">
        <f>[1]节奏总纲!AG1414</f>
        <v>115.038050738975</v>
      </c>
      <c r="V1414" s="6">
        <f>[1]节奏总纲!AH1414</f>
        <v>123.95198962579541</v>
      </c>
      <c r="AN1414" s="6">
        <v>1411</v>
      </c>
      <c r="AO1414" s="6">
        <f>[1]节奏总纲!BA1414</f>
        <v>0</v>
      </c>
      <c r="AP1414" s="6">
        <f>[1]节奏总纲!BB1414</f>
        <v>0</v>
      </c>
      <c r="AQ1414" s="6">
        <f>[1]节奏总纲!BC1414</f>
        <v>0</v>
      </c>
      <c r="AR1414" s="6">
        <f>[1]节奏总纲!BD1414</f>
        <v>0</v>
      </c>
      <c r="AS1414" s="6">
        <f>[1]节奏总纲!BE1414</f>
        <v>0</v>
      </c>
    </row>
    <row r="1415" spans="17:45" x14ac:dyDescent="0.2">
      <c r="Q1415" s="6">
        <v>1412</v>
      </c>
      <c r="R1415" s="6">
        <f>[1]节奏总纲!AD1415</f>
        <v>104.63750051561841</v>
      </c>
      <c r="S1415" s="6">
        <f>[1]节奏总纲!AE1415</f>
        <v>106.92655314508545</v>
      </c>
      <c r="T1415" s="6">
        <f>[1]节奏总纲!AF1415</f>
        <v>110.14262959379106</v>
      </c>
      <c r="U1415" s="6">
        <f>[1]节奏总纲!AG1415</f>
        <v>115.04785853189483</v>
      </c>
      <c r="V1415" s="6">
        <f>[1]节奏总纲!AH1415</f>
        <v>123.96205352605132</v>
      </c>
      <c r="AN1415" s="6">
        <v>1412</v>
      </c>
      <c r="AO1415" s="6">
        <f>[1]节奏总纲!BA1415</f>
        <v>0</v>
      </c>
      <c r="AP1415" s="6">
        <f>[1]节奏总纲!BB1415</f>
        <v>0</v>
      </c>
      <c r="AQ1415" s="6">
        <f>[1]节奏总纲!BC1415</f>
        <v>0</v>
      </c>
      <c r="AR1415" s="6">
        <f>[1]节奏总纲!BD1415</f>
        <v>0</v>
      </c>
      <c r="AS1415" s="6">
        <f>[1]节奏总纲!BE1415</f>
        <v>0</v>
      </c>
    </row>
    <row r="1416" spans="17:45" x14ac:dyDescent="0.2">
      <c r="Q1416" s="6">
        <v>1413</v>
      </c>
      <c r="R1416" s="6">
        <f>[1]节奏总纲!AD1416</f>
        <v>104.64781207024582</v>
      </c>
      <c r="S1416" s="6">
        <f>[1]节奏总纲!AE1416</f>
        <v>106.93713977888031</v>
      </c>
      <c r="T1416" s="6">
        <f>[1]节奏总纲!AF1416</f>
        <v>110.15232055261581</v>
      </c>
      <c r="U1416" s="6">
        <f>[1]节奏总纲!AG1416</f>
        <v>115.05766632481468</v>
      </c>
      <c r="V1416" s="6">
        <f>[1]节奏总纲!AH1416</f>
        <v>123.97211742630724</v>
      </c>
      <c r="AN1416" s="6">
        <v>1413</v>
      </c>
      <c r="AO1416" s="6">
        <f>[1]节奏总纲!BA1416</f>
        <v>0</v>
      </c>
      <c r="AP1416" s="6">
        <f>[1]节奏总纲!BB1416</f>
        <v>0</v>
      </c>
      <c r="AQ1416" s="6">
        <f>[1]节奏总纲!BC1416</f>
        <v>0</v>
      </c>
      <c r="AR1416" s="6">
        <f>[1]节奏总纲!BD1416</f>
        <v>0</v>
      </c>
      <c r="AS1416" s="6">
        <f>[1]节奏总纲!BE1416</f>
        <v>0</v>
      </c>
    </row>
    <row r="1417" spans="17:45" x14ac:dyDescent="0.2">
      <c r="Q1417" s="6">
        <v>1414</v>
      </c>
      <c r="R1417" s="6">
        <f>[1]节奏总纲!AD1417</f>
        <v>104.65812362487323</v>
      </c>
      <c r="S1417" s="6">
        <f>[1]节奏总纲!AE1417</f>
        <v>106.94772641267517</v>
      </c>
      <c r="T1417" s="6">
        <f>[1]节奏总纲!AF1417</f>
        <v>110.16201151144057</v>
      </c>
      <c r="U1417" s="6">
        <f>[1]节奏总纲!AG1417</f>
        <v>115.06747411773451</v>
      </c>
      <c r="V1417" s="6">
        <f>[1]节奏总纲!AH1417</f>
        <v>123.98218132656316</v>
      </c>
      <c r="AN1417" s="6">
        <v>1414</v>
      </c>
      <c r="AO1417" s="6">
        <f>[1]节奏总纲!BA1417</f>
        <v>0</v>
      </c>
      <c r="AP1417" s="6">
        <f>[1]节奏总纲!BB1417</f>
        <v>0</v>
      </c>
      <c r="AQ1417" s="6">
        <f>[1]节奏总纲!BC1417</f>
        <v>0</v>
      </c>
      <c r="AR1417" s="6">
        <f>[1]节奏总纲!BD1417</f>
        <v>0</v>
      </c>
      <c r="AS1417" s="6">
        <f>[1]节奏总纲!BE1417</f>
        <v>0</v>
      </c>
    </row>
    <row r="1418" spans="17:45" x14ac:dyDescent="0.2">
      <c r="Q1418" s="6">
        <v>1415</v>
      </c>
      <c r="R1418" s="6">
        <f>[1]节奏总纲!AD1418</f>
        <v>104.66843517950065</v>
      </c>
      <c r="S1418" s="6">
        <f>[1]节奏总纲!AE1418</f>
        <v>106.95831304647002</v>
      </c>
      <c r="T1418" s="6">
        <f>[1]节奏总纲!AF1418</f>
        <v>110.17170247026533</v>
      </c>
      <c r="U1418" s="6">
        <f>[1]节奏总纲!AG1418</f>
        <v>115.07728191065435</v>
      </c>
      <c r="V1418" s="6">
        <f>[1]节奏总纲!AH1418</f>
        <v>123.99224522681908</v>
      </c>
      <c r="AN1418" s="6">
        <v>1415</v>
      </c>
      <c r="AO1418" s="6">
        <f>[1]节奏总纲!BA1418</f>
        <v>0</v>
      </c>
      <c r="AP1418" s="6">
        <f>[1]节奏总纲!BB1418</f>
        <v>0</v>
      </c>
      <c r="AQ1418" s="6">
        <f>[1]节奏总纲!BC1418</f>
        <v>0</v>
      </c>
      <c r="AR1418" s="6">
        <f>[1]节奏总纲!BD1418</f>
        <v>0</v>
      </c>
      <c r="AS1418" s="6">
        <f>[1]节奏总纲!BE1418</f>
        <v>0</v>
      </c>
    </row>
    <row r="1419" spans="17:45" x14ac:dyDescent="0.2">
      <c r="Q1419" s="6">
        <v>1416</v>
      </c>
      <c r="R1419" s="6">
        <f>[1]节奏总纲!AD1419</f>
        <v>104.67874673412805</v>
      </c>
      <c r="S1419" s="6">
        <f>[1]节奏总纲!AE1419</f>
        <v>106.96889968026488</v>
      </c>
      <c r="T1419" s="6">
        <f>[1]节奏总纲!AF1419</f>
        <v>110.18139342909009</v>
      </c>
      <c r="U1419" s="6">
        <f>[1]节奏总纲!AG1419</f>
        <v>115.08708970357418</v>
      </c>
      <c r="V1419" s="6">
        <f>[1]节奏总纲!AH1419</f>
        <v>124.002438211221</v>
      </c>
      <c r="AN1419" s="6">
        <v>1416</v>
      </c>
      <c r="AO1419" s="6">
        <f>[1]节奏总纲!BA1419</f>
        <v>0</v>
      </c>
      <c r="AP1419" s="6">
        <f>[1]节奏总纲!BB1419</f>
        <v>0</v>
      </c>
      <c r="AQ1419" s="6">
        <f>[1]节奏总纲!BC1419</f>
        <v>0</v>
      </c>
      <c r="AR1419" s="6">
        <f>[1]节奏总纲!BD1419</f>
        <v>0</v>
      </c>
      <c r="AS1419" s="6">
        <f>[1]节奏总纲!BE1419</f>
        <v>0</v>
      </c>
    </row>
    <row r="1420" spans="17:45" x14ac:dyDescent="0.2">
      <c r="Q1420" s="6">
        <v>1417</v>
      </c>
      <c r="R1420" s="6">
        <f>[1]节奏总纲!AD1420</f>
        <v>104.68905828875546</v>
      </c>
      <c r="S1420" s="6">
        <f>[1]节奏总纲!AE1420</f>
        <v>106.97948631405976</v>
      </c>
      <c r="T1420" s="6">
        <f>[1]节奏总纲!AF1420</f>
        <v>110.19108438791486</v>
      </c>
      <c r="U1420" s="6">
        <f>[1]节奏总纲!AG1420</f>
        <v>115.09689749649402</v>
      </c>
      <c r="V1420" s="6">
        <f>[1]节奏总纲!AH1420</f>
        <v>124.013064700684</v>
      </c>
      <c r="AN1420" s="6">
        <v>1417</v>
      </c>
      <c r="AO1420" s="6">
        <f>[1]节奏总纲!BA1420</f>
        <v>0</v>
      </c>
      <c r="AP1420" s="6">
        <f>[1]节奏总纲!BB1420</f>
        <v>0</v>
      </c>
      <c r="AQ1420" s="6">
        <f>[1]节奏总纲!BC1420</f>
        <v>0</v>
      </c>
      <c r="AR1420" s="6">
        <f>[1]节奏总纲!BD1420</f>
        <v>0</v>
      </c>
      <c r="AS1420" s="6">
        <f>[1]节奏总纲!BE1420</f>
        <v>0</v>
      </c>
    </row>
    <row r="1421" spans="17:45" x14ac:dyDescent="0.2">
      <c r="Q1421" s="6">
        <v>1418</v>
      </c>
      <c r="R1421" s="6">
        <f>[1]节奏总纲!AD1421</f>
        <v>104.69936984338288</v>
      </c>
      <c r="S1421" s="6">
        <f>[1]节奏总纲!AE1421</f>
        <v>106.99007294785461</v>
      </c>
      <c r="T1421" s="6">
        <f>[1]节奏总纲!AF1421</f>
        <v>110.2007753467396</v>
      </c>
      <c r="U1421" s="6">
        <f>[1]节奏总纲!AG1421</f>
        <v>115.10670528941387</v>
      </c>
      <c r="V1421" s="6">
        <f>[1]节奏总纲!AH1421</f>
        <v>124.02369119014699</v>
      </c>
      <c r="AN1421" s="6">
        <v>1418</v>
      </c>
      <c r="AO1421" s="6">
        <f>[1]节奏总纲!BA1421</f>
        <v>0</v>
      </c>
      <c r="AP1421" s="6">
        <f>[1]节奏总纲!BB1421</f>
        <v>0</v>
      </c>
      <c r="AQ1421" s="6">
        <f>[1]节奏总纲!BC1421</f>
        <v>0</v>
      </c>
      <c r="AR1421" s="6">
        <f>[1]节奏总纲!BD1421</f>
        <v>0</v>
      </c>
      <c r="AS1421" s="6">
        <f>[1]节奏总纲!BE1421</f>
        <v>0</v>
      </c>
    </row>
    <row r="1422" spans="17:45" x14ac:dyDescent="0.2">
      <c r="Q1422" s="6">
        <v>1419</v>
      </c>
      <c r="R1422" s="6">
        <f>[1]节奏总纲!AD1422</f>
        <v>104.70968139801029</v>
      </c>
      <c r="S1422" s="6">
        <f>[1]节奏总纲!AE1422</f>
        <v>107.00061139558265</v>
      </c>
      <c r="T1422" s="6">
        <f>[1]节奏总纲!AF1422</f>
        <v>110.21046630556437</v>
      </c>
      <c r="U1422" s="6">
        <f>[1]节奏总纲!AG1422</f>
        <v>115.1165130823337</v>
      </c>
      <c r="V1422" s="6">
        <f>[1]节奏总纲!AH1422</f>
        <v>124.03431767960998</v>
      </c>
      <c r="AN1422" s="6">
        <v>1419</v>
      </c>
      <c r="AO1422" s="6">
        <f>[1]节奏总纲!BA1422</f>
        <v>0</v>
      </c>
      <c r="AP1422" s="6">
        <f>[1]节奏总纲!BB1422</f>
        <v>0</v>
      </c>
      <c r="AQ1422" s="6">
        <f>[1]节奏总纲!BC1422</f>
        <v>0</v>
      </c>
      <c r="AR1422" s="6">
        <f>[1]节奏总纲!BD1422</f>
        <v>0</v>
      </c>
      <c r="AS1422" s="6">
        <f>[1]节奏总纲!BE1422</f>
        <v>0</v>
      </c>
    </row>
    <row r="1423" spans="17:45" x14ac:dyDescent="0.2">
      <c r="Q1423" s="6">
        <v>1420</v>
      </c>
      <c r="R1423" s="6">
        <f>[1]节奏总纲!AD1423</f>
        <v>104.7199929526377</v>
      </c>
      <c r="S1423" s="6">
        <f>[1]节奏总纲!AE1423</f>
        <v>107.01042461755837</v>
      </c>
      <c r="T1423" s="6">
        <f>[1]节奏总纲!AF1423</f>
        <v>110.22015726438913</v>
      </c>
      <c r="U1423" s="6">
        <f>[1]节奏总纲!AG1423</f>
        <v>115.12632087525354</v>
      </c>
      <c r="V1423" s="6">
        <f>[1]节奏总纲!AH1423</f>
        <v>124.04494416907296</v>
      </c>
      <c r="AN1423" s="6">
        <v>1420</v>
      </c>
      <c r="AO1423" s="6">
        <f>[1]节奏总纲!BA1423</f>
        <v>0</v>
      </c>
      <c r="AP1423" s="6">
        <f>[1]节奏总纲!BB1423</f>
        <v>0</v>
      </c>
      <c r="AQ1423" s="6">
        <f>[1]节奏总纲!BC1423</f>
        <v>0</v>
      </c>
      <c r="AR1423" s="6">
        <f>[1]节奏总纲!BD1423</f>
        <v>0</v>
      </c>
      <c r="AS1423" s="6">
        <f>[1]节奏总纲!BE1423</f>
        <v>0</v>
      </c>
    </row>
    <row r="1424" spans="17:45" x14ac:dyDescent="0.2">
      <c r="Q1424" s="6">
        <v>1421</v>
      </c>
      <c r="R1424" s="6">
        <f>[1]节奏总纲!AD1424</f>
        <v>104.7303045072651</v>
      </c>
      <c r="S1424" s="6">
        <f>[1]节奏总纲!AE1424</f>
        <v>107.02023783953409</v>
      </c>
      <c r="T1424" s="6">
        <f>[1]节奏总纲!AF1424</f>
        <v>110.22984822321389</v>
      </c>
      <c r="U1424" s="6">
        <f>[1]节奏总纲!AG1424</f>
        <v>115.13612866817337</v>
      </c>
      <c r="V1424" s="6">
        <f>[1]节奏总纲!AH1424</f>
        <v>124.05557065853596</v>
      </c>
      <c r="AN1424" s="6">
        <v>1421</v>
      </c>
      <c r="AO1424" s="6">
        <f>[1]节奏总纲!BA1424</f>
        <v>0</v>
      </c>
      <c r="AP1424" s="6">
        <f>[1]节奏总纲!BB1424</f>
        <v>0</v>
      </c>
      <c r="AQ1424" s="6">
        <f>[1]节奏总纲!BC1424</f>
        <v>0</v>
      </c>
      <c r="AR1424" s="6">
        <f>[1]节奏总纲!BD1424</f>
        <v>0</v>
      </c>
      <c r="AS1424" s="6">
        <f>[1]节奏总纲!BE1424</f>
        <v>0</v>
      </c>
    </row>
    <row r="1425" spans="17:45" x14ac:dyDescent="0.2">
      <c r="Q1425" s="6">
        <v>1422</v>
      </c>
      <c r="R1425" s="6">
        <f>[1]节奏总纲!AD1425</f>
        <v>104.74061606189252</v>
      </c>
      <c r="S1425" s="6">
        <f>[1]节奏总纲!AE1425</f>
        <v>107.03005106150979</v>
      </c>
      <c r="T1425" s="6">
        <f>[1]节奏总纲!AF1425</f>
        <v>110.23953918203865</v>
      </c>
      <c r="U1425" s="6">
        <f>[1]节奏总纲!AG1425</f>
        <v>115.14593646109321</v>
      </c>
      <c r="V1425" s="6">
        <f>[1]节奏总纲!AH1425</f>
        <v>124.06619714799895</v>
      </c>
      <c r="AN1425" s="6">
        <v>1422</v>
      </c>
      <c r="AO1425" s="6">
        <f>[1]节奏总纲!BA1425</f>
        <v>0</v>
      </c>
      <c r="AP1425" s="6">
        <f>[1]节奏总纲!BB1425</f>
        <v>0</v>
      </c>
      <c r="AQ1425" s="6">
        <f>[1]节奏总纲!BC1425</f>
        <v>0</v>
      </c>
      <c r="AR1425" s="6">
        <f>[1]节奏总纲!BD1425</f>
        <v>0</v>
      </c>
      <c r="AS1425" s="6">
        <f>[1]节奏总纲!BE1425</f>
        <v>0</v>
      </c>
    </row>
    <row r="1426" spans="17:45" x14ac:dyDescent="0.2">
      <c r="Q1426" s="6">
        <v>1423</v>
      </c>
      <c r="R1426" s="6">
        <f>[1]节奏总纲!AD1426</f>
        <v>104.75092761651993</v>
      </c>
      <c r="S1426" s="6">
        <f>[1]节奏总纲!AE1426</f>
        <v>107.03986428348551</v>
      </c>
      <c r="T1426" s="6">
        <f>[1]节奏总纲!AF1426</f>
        <v>110.24923014086342</v>
      </c>
      <c r="U1426" s="6">
        <f>[1]节奏总纲!AG1426</f>
        <v>115.15574425401304</v>
      </c>
      <c r="V1426" s="6">
        <f>[1]节奏总纲!AH1426</f>
        <v>124.07682363746194</v>
      </c>
      <c r="AN1426" s="6">
        <v>1423</v>
      </c>
      <c r="AO1426" s="6">
        <f>[1]节奏总纲!BA1426</f>
        <v>0</v>
      </c>
      <c r="AP1426" s="6">
        <f>[1]节奏总纲!BB1426</f>
        <v>0</v>
      </c>
      <c r="AQ1426" s="6">
        <f>[1]节奏总纲!BC1426</f>
        <v>0</v>
      </c>
      <c r="AR1426" s="6">
        <f>[1]节奏总纲!BD1426</f>
        <v>0</v>
      </c>
      <c r="AS1426" s="6">
        <f>[1]节奏总纲!BE1426</f>
        <v>0</v>
      </c>
    </row>
    <row r="1427" spans="17:45" x14ac:dyDescent="0.2">
      <c r="Q1427" s="6">
        <v>1424</v>
      </c>
      <c r="R1427" s="6">
        <f>[1]节奏总纲!AD1427</f>
        <v>104.76123917114734</v>
      </c>
      <c r="S1427" s="6">
        <f>[1]节奏总纲!AE1427</f>
        <v>107.04967750546123</v>
      </c>
      <c r="T1427" s="6">
        <f>[1]节奏总纲!AF1427</f>
        <v>110.25892109968817</v>
      </c>
      <c r="U1427" s="6">
        <f>[1]节奏总纲!AG1427</f>
        <v>115.16555204693289</v>
      </c>
      <c r="V1427" s="6">
        <f>[1]节奏总纲!AH1427</f>
        <v>124.08745012692492</v>
      </c>
      <c r="AN1427" s="6">
        <v>1424</v>
      </c>
      <c r="AO1427" s="6">
        <f>[1]节奏总纲!BA1427</f>
        <v>0</v>
      </c>
      <c r="AP1427" s="6">
        <f>[1]节奏总纲!BB1427</f>
        <v>0</v>
      </c>
      <c r="AQ1427" s="6">
        <f>[1]节奏总纲!BC1427</f>
        <v>0</v>
      </c>
      <c r="AR1427" s="6">
        <f>[1]节奏总纲!BD1427</f>
        <v>0</v>
      </c>
      <c r="AS1427" s="6">
        <f>[1]节奏总纲!BE1427</f>
        <v>0</v>
      </c>
    </row>
    <row r="1428" spans="17:45" x14ac:dyDescent="0.2">
      <c r="Q1428" s="6">
        <v>1425</v>
      </c>
      <c r="R1428" s="6">
        <f>[1]节奏总纲!AD1428</f>
        <v>104.77155072577474</v>
      </c>
      <c r="S1428" s="6">
        <f>[1]节奏总纲!AE1428</f>
        <v>107.05949072743695</v>
      </c>
      <c r="T1428" s="6">
        <f>[1]节奏总纲!AF1428</f>
        <v>110.26861205851293</v>
      </c>
      <c r="U1428" s="6">
        <f>[1]节奏总纲!AG1428</f>
        <v>115.17535983985273</v>
      </c>
      <c r="V1428" s="6">
        <f>[1]节奏总纲!AH1428</f>
        <v>124.09807661638791</v>
      </c>
      <c r="AN1428" s="6">
        <v>1425</v>
      </c>
      <c r="AO1428" s="6">
        <f>[1]节奏总纲!BA1428</f>
        <v>0</v>
      </c>
      <c r="AP1428" s="6">
        <f>[1]节奏总纲!BB1428</f>
        <v>0</v>
      </c>
      <c r="AQ1428" s="6">
        <f>[1]节奏总纲!BC1428</f>
        <v>0</v>
      </c>
      <c r="AR1428" s="6">
        <f>[1]节奏总纲!BD1428</f>
        <v>0</v>
      </c>
      <c r="AS1428" s="6">
        <f>[1]节奏总纲!BE1428</f>
        <v>0</v>
      </c>
    </row>
    <row r="1429" spans="17:45" x14ac:dyDescent="0.2">
      <c r="Q1429" s="6">
        <v>1426</v>
      </c>
      <c r="R1429" s="6">
        <f>[1]节奏总纲!AD1429</f>
        <v>104.78186228040217</v>
      </c>
      <c r="S1429" s="6">
        <f>[1]节奏总纲!AE1429</f>
        <v>107.06930394941266</v>
      </c>
      <c r="T1429" s="6">
        <f>[1]节奏总纲!AF1429</f>
        <v>110.27830301733769</v>
      </c>
      <c r="U1429" s="6">
        <f>[1]节奏总纲!AG1429</f>
        <v>115.18516763277256</v>
      </c>
      <c r="V1429" s="6">
        <f>[1]节奏总纲!AH1429</f>
        <v>124.10870310585091</v>
      </c>
      <c r="AN1429" s="6">
        <v>1426</v>
      </c>
      <c r="AO1429" s="6">
        <f>[1]节奏总纲!BA1429</f>
        <v>0</v>
      </c>
      <c r="AP1429" s="6">
        <f>[1]节奏总纲!BB1429</f>
        <v>0</v>
      </c>
      <c r="AQ1429" s="6">
        <f>[1]节奏总纲!BC1429</f>
        <v>0</v>
      </c>
      <c r="AR1429" s="6">
        <f>[1]节奏总纲!BD1429</f>
        <v>0</v>
      </c>
      <c r="AS1429" s="6">
        <f>[1]节奏总纲!BE1429</f>
        <v>0</v>
      </c>
    </row>
    <row r="1430" spans="17:45" x14ac:dyDescent="0.2">
      <c r="Q1430" s="6">
        <v>1427</v>
      </c>
      <c r="R1430" s="6">
        <f>[1]节奏总纲!AD1430</f>
        <v>104.79217383502957</v>
      </c>
      <c r="S1430" s="6">
        <f>[1]节奏总纲!AE1430</f>
        <v>107.07911717138838</v>
      </c>
      <c r="T1430" s="6">
        <f>[1]节奏总纲!AF1430</f>
        <v>110.28799397616245</v>
      </c>
      <c r="U1430" s="6">
        <f>[1]节奏总纲!AG1430</f>
        <v>115.19497542569241</v>
      </c>
      <c r="V1430" s="6">
        <f>[1]节奏总纲!AH1430</f>
        <v>124.1193295953139</v>
      </c>
      <c r="AN1430" s="6">
        <v>1427</v>
      </c>
      <c r="AO1430" s="6">
        <f>[1]节奏总纲!BA1430</f>
        <v>0</v>
      </c>
      <c r="AP1430" s="6">
        <f>[1]节奏总纲!BB1430</f>
        <v>0</v>
      </c>
      <c r="AQ1430" s="6">
        <f>[1]节奏总纲!BC1430</f>
        <v>0</v>
      </c>
      <c r="AR1430" s="6">
        <f>[1]节奏总纲!BD1430</f>
        <v>0</v>
      </c>
      <c r="AS1430" s="6">
        <f>[1]节奏总纲!BE1430</f>
        <v>0</v>
      </c>
    </row>
    <row r="1431" spans="17:45" x14ac:dyDescent="0.2">
      <c r="Q1431" s="6">
        <v>1428</v>
      </c>
      <c r="R1431" s="6">
        <f>[1]节奏总纲!AD1431</f>
        <v>104.80248538965698</v>
      </c>
      <c r="S1431" s="6">
        <f>[1]节奏总纲!AE1431</f>
        <v>107.08893039336409</v>
      </c>
      <c r="T1431" s="6">
        <f>[1]节奏总纲!AF1431</f>
        <v>110.29768493498722</v>
      </c>
      <c r="U1431" s="6">
        <f>[1]节奏总纲!AG1431</f>
        <v>115.20478321861223</v>
      </c>
      <c r="V1431" s="6">
        <f>[1]节奏总纲!AH1431</f>
        <v>124.12995608477688</v>
      </c>
      <c r="AN1431" s="6">
        <v>1428</v>
      </c>
      <c r="AO1431" s="6">
        <f>[1]节奏总纲!BA1431</f>
        <v>0</v>
      </c>
      <c r="AP1431" s="6">
        <f>[1]节奏总纲!BB1431</f>
        <v>0</v>
      </c>
      <c r="AQ1431" s="6">
        <f>[1]节奏总纲!BC1431</f>
        <v>0</v>
      </c>
      <c r="AR1431" s="6">
        <f>[1]节奏总纲!BD1431</f>
        <v>0</v>
      </c>
      <c r="AS1431" s="6">
        <f>[1]节奏总纲!BE1431</f>
        <v>0</v>
      </c>
    </row>
    <row r="1432" spans="17:45" x14ac:dyDescent="0.2">
      <c r="Q1432" s="6">
        <v>1429</v>
      </c>
      <c r="R1432" s="6">
        <f>[1]节奏总纲!AD1432</f>
        <v>104.8127969442844</v>
      </c>
      <c r="S1432" s="6">
        <f>[1]节奏总纲!AE1432</f>
        <v>107.0987436153398</v>
      </c>
      <c r="T1432" s="6">
        <f>[1]节奏总纲!AF1432</f>
        <v>110.30737589381197</v>
      </c>
      <c r="U1432" s="6">
        <f>[1]节奏总纲!AG1432</f>
        <v>115.21459101153208</v>
      </c>
      <c r="V1432" s="6">
        <f>[1]节奏总纲!AH1432</f>
        <v>124.14058257423987</v>
      </c>
      <c r="AN1432" s="6">
        <v>1429</v>
      </c>
      <c r="AO1432" s="6">
        <f>[1]节奏总纲!BA1432</f>
        <v>0</v>
      </c>
      <c r="AP1432" s="6">
        <f>[1]节奏总纲!BB1432</f>
        <v>0</v>
      </c>
      <c r="AQ1432" s="6">
        <f>[1]节奏总纲!BC1432</f>
        <v>0</v>
      </c>
      <c r="AR1432" s="6">
        <f>[1]节奏总纲!BD1432</f>
        <v>0</v>
      </c>
      <c r="AS1432" s="6">
        <f>[1]节奏总纲!BE1432</f>
        <v>0</v>
      </c>
    </row>
    <row r="1433" spans="17:45" x14ac:dyDescent="0.2">
      <c r="Q1433" s="6">
        <v>1430</v>
      </c>
      <c r="R1433" s="6">
        <f>[1]节奏总纲!AD1433</f>
        <v>104.82310849891181</v>
      </c>
      <c r="S1433" s="6">
        <f>[1]节奏总纲!AE1433</f>
        <v>107.10855683731552</v>
      </c>
      <c r="T1433" s="6">
        <f>[1]节奏总纲!AF1433</f>
        <v>110.31706685263673</v>
      </c>
      <c r="U1433" s="6">
        <f>[1]节奏总纲!AG1433</f>
        <v>115.22439880445191</v>
      </c>
      <c r="V1433" s="6">
        <f>[1]节奏总纲!AH1433</f>
        <v>124.15120906370286</v>
      </c>
      <c r="AN1433" s="6">
        <v>1430</v>
      </c>
      <c r="AO1433" s="6">
        <f>[1]节奏总纲!BA1433</f>
        <v>0</v>
      </c>
      <c r="AP1433" s="6">
        <f>[1]节奏总纲!BB1433</f>
        <v>0</v>
      </c>
      <c r="AQ1433" s="6">
        <f>[1]节奏总纲!BC1433</f>
        <v>0</v>
      </c>
      <c r="AR1433" s="6">
        <f>[1]节奏总纲!BD1433</f>
        <v>0</v>
      </c>
      <c r="AS1433" s="6">
        <f>[1]节奏总纲!BE1433</f>
        <v>0</v>
      </c>
    </row>
    <row r="1434" spans="17:45" x14ac:dyDescent="0.2">
      <c r="Q1434" s="6">
        <v>1431</v>
      </c>
      <c r="R1434" s="6">
        <f>[1]节奏总纲!AD1434</f>
        <v>104.83342005353921</v>
      </c>
      <c r="S1434" s="6">
        <f>[1]节奏总纲!AE1434</f>
        <v>107.11837005929124</v>
      </c>
      <c r="T1434" s="6">
        <f>[1]节奏总纲!AF1434</f>
        <v>110.32675781146149</v>
      </c>
      <c r="U1434" s="6">
        <f>[1]节奏总纲!AG1434</f>
        <v>115.23420659737175</v>
      </c>
      <c r="V1434" s="6">
        <f>[1]节奏总纲!AH1434</f>
        <v>124.16183555316586</v>
      </c>
      <c r="AN1434" s="6">
        <v>1431</v>
      </c>
      <c r="AO1434" s="6">
        <f>[1]节奏总纲!BA1434</f>
        <v>0</v>
      </c>
      <c r="AP1434" s="6">
        <f>[1]节奏总纲!BB1434</f>
        <v>0</v>
      </c>
      <c r="AQ1434" s="6">
        <f>[1]节奏总纲!BC1434</f>
        <v>0</v>
      </c>
      <c r="AR1434" s="6">
        <f>[1]节奏总纲!BD1434</f>
        <v>0</v>
      </c>
      <c r="AS1434" s="6">
        <f>[1]节奏总纲!BE1434</f>
        <v>0</v>
      </c>
    </row>
    <row r="1435" spans="17:45" x14ac:dyDescent="0.2">
      <c r="Q1435" s="6">
        <v>1432</v>
      </c>
      <c r="R1435" s="6">
        <f>[1]节奏总纲!AD1435</f>
        <v>104.84373160816662</v>
      </c>
      <c r="S1435" s="6">
        <f>[1]节奏总纲!AE1435</f>
        <v>107.12818328126694</v>
      </c>
      <c r="T1435" s="6">
        <f>[1]节奏总纲!AF1435</f>
        <v>110.33644877028625</v>
      </c>
      <c r="U1435" s="6">
        <f>[1]节奏总纲!AG1435</f>
        <v>115.2440143902916</v>
      </c>
      <c r="V1435" s="6">
        <f>[1]节奏总纲!AH1435</f>
        <v>124.17246204262884</v>
      </c>
      <c r="AN1435" s="6">
        <v>1432</v>
      </c>
      <c r="AO1435" s="6">
        <f>[1]节奏总纲!BA1435</f>
        <v>0</v>
      </c>
      <c r="AP1435" s="6">
        <f>[1]节奏总纲!BB1435</f>
        <v>0</v>
      </c>
      <c r="AQ1435" s="6">
        <f>[1]节奏总纲!BC1435</f>
        <v>0</v>
      </c>
      <c r="AR1435" s="6">
        <f>[1]节奏总纲!BD1435</f>
        <v>0</v>
      </c>
      <c r="AS1435" s="6">
        <f>[1]节奏总纲!BE1435</f>
        <v>0</v>
      </c>
    </row>
    <row r="1436" spans="17:45" x14ac:dyDescent="0.2">
      <c r="Q1436" s="6">
        <v>1433</v>
      </c>
      <c r="R1436" s="6">
        <f>[1]节奏总纲!AD1436</f>
        <v>104.85404316279404</v>
      </c>
      <c r="S1436" s="6">
        <f>[1]节奏总纲!AE1436</f>
        <v>107.13799650324266</v>
      </c>
      <c r="T1436" s="6">
        <f>[1]节奏总纲!AF1436</f>
        <v>110.34613972911102</v>
      </c>
      <c r="U1436" s="6">
        <f>[1]节奏总纲!AG1436</f>
        <v>115.25382218321143</v>
      </c>
      <c r="V1436" s="6">
        <f>[1]节奏总纲!AH1436</f>
        <v>124.18308853209183</v>
      </c>
      <c r="AN1436" s="6">
        <v>1433</v>
      </c>
      <c r="AO1436" s="6">
        <f>[1]节奏总纲!BA1436</f>
        <v>0</v>
      </c>
      <c r="AP1436" s="6">
        <f>[1]节奏总纲!BB1436</f>
        <v>0</v>
      </c>
      <c r="AQ1436" s="6">
        <f>[1]节奏总纲!BC1436</f>
        <v>0</v>
      </c>
      <c r="AR1436" s="6">
        <f>[1]节奏总纲!BD1436</f>
        <v>0</v>
      </c>
      <c r="AS1436" s="6">
        <f>[1]节奏总纲!BE1436</f>
        <v>0</v>
      </c>
    </row>
    <row r="1437" spans="17:45" x14ac:dyDescent="0.2">
      <c r="Q1437" s="6">
        <v>1434</v>
      </c>
      <c r="R1437" s="6">
        <f>[1]节奏总纲!AD1437</f>
        <v>104.86435471742145</v>
      </c>
      <c r="S1437" s="6">
        <f>[1]节奏总纲!AE1437</f>
        <v>107.14780972521838</v>
      </c>
      <c r="T1437" s="6">
        <f>[1]节奏总纲!AF1437</f>
        <v>110.35583068793576</v>
      </c>
      <c r="U1437" s="6">
        <f>[1]节奏总纲!AG1437</f>
        <v>115.26362997613127</v>
      </c>
      <c r="V1437" s="6">
        <f>[1]节奏总纲!AH1437</f>
        <v>124.19371502155482</v>
      </c>
      <c r="AN1437" s="6">
        <v>1434</v>
      </c>
      <c r="AO1437" s="6">
        <f>[1]节奏总纲!BA1437</f>
        <v>0</v>
      </c>
      <c r="AP1437" s="6">
        <f>[1]节奏总纲!BB1437</f>
        <v>0</v>
      </c>
      <c r="AQ1437" s="6">
        <f>[1]节奏总纲!BC1437</f>
        <v>0</v>
      </c>
      <c r="AR1437" s="6">
        <f>[1]节奏总纲!BD1437</f>
        <v>0</v>
      </c>
      <c r="AS1437" s="6">
        <f>[1]节奏总纲!BE1437</f>
        <v>0</v>
      </c>
    </row>
    <row r="1438" spans="17:45" x14ac:dyDescent="0.2">
      <c r="Q1438" s="6">
        <v>1435</v>
      </c>
      <c r="R1438" s="6">
        <f>[1]节奏总纲!AD1438</f>
        <v>104.87466627204886</v>
      </c>
      <c r="S1438" s="6">
        <f>[1]节奏总纲!AE1438</f>
        <v>107.15762294719408</v>
      </c>
      <c r="T1438" s="6">
        <f>[1]节奏总纲!AF1438</f>
        <v>110.36552164676053</v>
      </c>
      <c r="U1438" s="6">
        <f>[1]节奏总纲!AG1438</f>
        <v>115.2734377690511</v>
      </c>
      <c r="V1438" s="6">
        <f>[1]节奏总纲!AH1438</f>
        <v>124.20434151101782</v>
      </c>
      <c r="AN1438" s="6">
        <v>1435</v>
      </c>
      <c r="AO1438" s="6">
        <f>[1]节奏总纲!BA1438</f>
        <v>0</v>
      </c>
      <c r="AP1438" s="6">
        <f>[1]节奏总纲!BB1438</f>
        <v>0</v>
      </c>
      <c r="AQ1438" s="6">
        <f>[1]节奏总纲!BC1438</f>
        <v>0</v>
      </c>
      <c r="AR1438" s="6">
        <f>[1]节奏总纲!BD1438</f>
        <v>0</v>
      </c>
      <c r="AS1438" s="6">
        <f>[1]节奏总纲!BE1438</f>
        <v>0</v>
      </c>
    </row>
    <row r="1439" spans="17:45" x14ac:dyDescent="0.2">
      <c r="Q1439" s="6">
        <v>1436</v>
      </c>
      <c r="R1439" s="6">
        <f>[1]节奏总纲!AD1439</f>
        <v>104.88497782667626</v>
      </c>
      <c r="S1439" s="6">
        <f>[1]节奏总纲!AE1439</f>
        <v>107.1674361691698</v>
      </c>
      <c r="T1439" s="6">
        <f>[1]节奏总纲!AF1439</f>
        <v>110.37521260558529</v>
      </c>
      <c r="U1439" s="6">
        <f>[1]节奏总纲!AG1439</f>
        <v>115.28324556197094</v>
      </c>
      <c r="V1439" s="6">
        <f>[1]节奏总纲!AH1439</f>
        <v>124.21496800048079</v>
      </c>
      <c r="AN1439" s="6">
        <v>1436</v>
      </c>
      <c r="AO1439" s="6">
        <f>[1]节奏总纲!BA1439</f>
        <v>0</v>
      </c>
      <c r="AP1439" s="6">
        <f>[1]节奏总纲!BB1439</f>
        <v>0</v>
      </c>
      <c r="AQ1439" s="6">
        <f>[1]节奏总纲!BC1439</f>
        <v>0</v>
      </c>
      <c r="AR1439" s="6">
        <f>[1]节奏总纲!BD1439</f>
        <v>0</v>
      </c>
      <c r="AS1439" s="6">
        <f>[1]节奏总纲!BE1439</f>
        <v>0</v>
      </c>
    </row>
    <row r="1440" spans="17:45" x14ac:dyDescent="0.2">
      <c r="Q1440" s="6">
        <v>1437</v>
      </c>
      <c r="R1440" s="6">
        <f>[1]节奏总纲!AD1440</f>
        <v>104.89528938130368</v>
      </c>
      <c r="S1440" s="6">
        <f>[1]节奏总纲!AE1440</f>
        <v>107.17724939114552</v>
      </c>
      <c r="T1440" s="6">
        <f>[1]节奏总纲!AF1440</f>
        <v>110.38490356441005</v>
      </c>
      <c r="U1440" s="6">
        <f>[1]节奏总纲!AG1440</f>
        <v>115.29305335489077</v>
      </c>
      <c r="V1440" s="6">
        <f>[1]节奏总纲!AH1440</f>
        <v>124.22559448994379</v>
      </c>
      <c r="AN1440" s="6">
        <v>1437</v>
      </c>
      <c r="AO1440" s="6">
        <f>[1]节奏总纲!BA1440</f>
        <v>0</v>
      </c>
      <c r="AP1440" s="6">
        <f>[1]节奏总纲!BB1440</f>
        <v>0</v>
      </c>
      <c r="AQ1440" s="6">
        <f>[1]节奏总纲!BC1440</f>
        <v>0</v>
      </c>
      <c r="AR1440" s="6">
        <f>[1]节奏总纲!BD1440</f>
        <v>0</v>
      </c>
      <c r="AS1440" s="6">
        <f>[1]节奏总纲!BE1440</f>
        <v>0</v>
      </c>
    </row>
    <row r="1441" spans="17:45" x14ac:dyDescent="0.2">
      <c r="Q1441" s="6">
        <v>1438</v>
      </c>
      <c r="R1441" s="6">
        <f>[1]节奏总纲!AD1441</f>
        <v>104.90560093593109</v>
      </c>
      <c r="S1441" s="6">
        <f>[1]节奏总纲!AE1441</f>
        <v>107.18706261312124</v>
      </c>
      <c r="T1441" s="6">
        <f>[1]节奏总纲!AF1441</f>
        <v>110.39459452323482</v>
      </c>
      <c r="U1441" s="6">
        <f>[1]节奏总纲!AG1441</f>
        <v>115.30286114781062</v>
      </c>
      <c r="V1441" s="6">
        <f>[1]节奏总纲!AH1441</f>
        <v>124.23622097940678</v>
      </c>
      <c r="AN1441" s="6">
        <v>1438</v>
      </c>
      <c r="AO1441" s="6">
        <f>[1]节奏总纲!BA1441</f>
        <v>0</v>
      </c>
      <c r="AP1441" s="6">
        <f>[1]节奏总纲!BB1441</f>
        <v>0</v>
      </c>
      <c r="AQ1441" s="6">
        <f>[1]节奏总纲!BC1441</f>
        <v>0</v>
      </c>
      <c r="AR1441" s="6">
        <f>[1]节奏总纲!BD1441</f>
        <v>0</v>
      </c>
      <c r="AS1441" s="6">
        <f>[1]节奏总纲!BE1441</f>
        <v>0</v>
      </c>
    </row>
    <row r="1442" spans="17:45" x14ac:dyDescent="0.2">
      <c r="Q1442" s="6">
        <v>1439</v>
      </c>
      <c r="R1442" s="6">
        <f>[1]节奏总纲!AD1442</f>
        <v>104.9159124905585</v>
      </c>
      <c r="S1442" s="6">
        <f>[1]节奏总纲!AE1442</f>
        <v>107.19687583509695</v>
      </c>
      <c r="T1442" s="6">
        <f>[1]节奏总纲!AF1442</f>
        <v>110.40428548205956</v>
      </c>
      <c r="U1442" s="6">
        <f>[1]节奏总纲!AG1442</f>
        <v>115.31266894073046</v>
      </c>
      <c r="V1442" s="6">
        <f>[1]节奏总纲!AH1442</f>
        <v>124.24684746886977</v>
      </c>
      <c r="AN1442" s="6">
        <v>1439</v>
      </c>
      <c r="AO1442" s="6">
        <f>[1]节奏总纲!BA1442</f>
        <v>0</v>
      </c>
      <c r="AP1442" s="6">
        <f>[1]节奏总纲!BB1442</f>
        <v>0</v>
      </c>
      <c r="AQ1442" s="6">
        <f>[1]节奏总纲!BC1442</f>
        <v>0</v>
      </c>
      <c r="AR1442" s="6">
        <f>[1]节奏总纲!BD1442</f>
        <v>0</v>
      </c>
      <c r="AS1442" s="6">
        <f>[1]节奏总纲!BE1442</f>
        <v>0</v>
      </c>
    </row>
    <row r="1443" spans="17:45" x14ac:dyDescent="0.2">
      <c r="Q1443" s="6">
        <v>1440</v>
      </c>
      <c r="R1443" s="6">
        <f>[1]节奏总纲!AD1443</f>
        <v>104.92622404518592</v>
      </c>
      <c r="S1443" s="6">
        <f>[1]节奏总纲!AE1443</f>
        <v>107.20668905707267</v>
      </c>
      <c r="T1443" s="6">
        <f>[1]节奏总纲!AF1443</f>
        <v>110.41397644088433</v>
      </c>
      <c r="U1443" s="6">
        <f>[1]节奏总纲!AG1443</f>
        <v>115.32247673365029</v>
      </c>
      <c r="V1443" s="6">
        <f>[1]节奏总纲!AH1443</f>
        <v>124.25747395833275</v>
      </c>
      <c r="AN1443" s="6">
        <v>1440</v>
      </c>
      <c r="AO1443" s="6">
        <f>[1]节奏总纲!BA1443</f>
        <v>0</v>
      </c>
      <c r="AP1443" s="6">
        <f>[1]节奏总纲!BB1443</f>
        <v>0</v>
      </c>
      <c r="AQ1443" s="6">
        <f>[1]节奏总纲!BC1443</f>
        <v>0</v>
      </c>
      <c r="AR1443" s="6">
        <f>[1]节奏总纲!BD1443</f>
        <v>0</v>
      </c>
      <c r="AS1443" s="6">
        <f>[1]节奏总纲!BE1443</f>
        <v>0</v>
      </c>
    </row>
    <row r="1444" spans="17:45" x14ac:dyDescent="0.2">
      <c r="Q1444" s="6">
        <v>1441</v>
      </c>
      <c r="R1444" s="6">
        <f>[1]节奏总纲!AD1444</f>
        <v>104.93653559981333</v>
      </c>
      <c r="S1444" s="6">
        <f>[1]节奏总纲!AE1444</f>
        <v>107.21650227904838</v>
      </c>
      <c r="T1444" s="6">
        <f>[1]节奏总纲!AF1444</f>
        <v>110.42366739970909</v>
      </c>
      <c r="U1444" s="6">
        <f>[1]节奏总纲!AG1444</f>
        <v>115.33228452657013</v>
      </c>
      <c r="V1444" s="6">
        <f>[1]节奏总纲!AH1444</f>
        <v>124.26810044779575</v>
      </c>
      <c r="AN1444" s="6">
        <v>1441</v>
      </c>
      <c r="AO1444" s="6">
        <f>[1]节奏总纲!BA1444</f>
        <v>0</v>
      </c>
      <c r="AP1444" s="6">
        <f>[1]节奏总纲!BB1444</f>
        <v>0</v>
      </c>
      <c r="AQ1444" s="6">
        <f>[1]节奏总纲!BC1444</f>
        <v>0</v>
      </c>
      <c r="AR1444" s="6">
        <f>[1]节奏总纲!BD1444</f>
        <v>0</v>
      </c>
      <c r="AS1444" s="6">
        <f>[1]节奏总纲!BE1444</f>
        <v>0</v>
      </c>
    </row>
    <row r="1445" spans="17:45" x14ac:dyDescent="0.2">
      <c r="Q1445" s="6">
        <v>1442</v>
      </c>
      <c r="R1445" s="6">
        <f>[1]节奏总纲!AD1445</f>
        <v>104.94684715444073</v>
      </c>
      <c r="S1445" s="6">
        <f>[1]节奏总纲!AE1445</f>
        <v>107.22631550102409</v>
      </c>
      <c r="T1445" s="6">
        <f>[1]节奏总纲!AF1445</f>
        <v>110.43335835853385</v>
      </c>
      <c r="U1445" s="6">
        <f>[1]节奏总纲!AG1445</f>
        <v>115.34209231948996</v>
      </c>
      <c r="V1445" s="6">
        <f>[1]节奏总纲!AH1445</f>
        <v>124.27872693725874</v>
      </c>
      <c r="AN1445" s="6">
        <v>1442</v>
      </c>
      <c r="AO1445" s="6">
        <f>[1]节奏总纲!BA1445</f>
        <v>0</v>
      </c>
      <c r="AP1445" s="6">
        <f>[1]节奏总纲!BB1445</f>
        <v>0</v>
      </c>
      <c r="AQ1445" s="6">
        <f>[1]节奏总纲!BC1445</f>
        <v>0</v>
      </c>
      <c r="AR1445" s="6">
        <f>[1]节奏总纲!BD1445</f>
        <v>0</v>
      </c>
      <c r="AS1445" s="6">
        <f>[1]节奏总纲!BE1445</f>
        <v>0</v>
      </c>
    </row>
    <row r="1446" spans="17:45" x14ac:dyDescent="0.2">
      <c r="Q1446" s="6">
        <v>1443</v>
      </c>
      <c r="R1446" s="6">
        <f>[1]节奏总纲!AD1446</f>
        <v>104.95715870906814</v>
      </c>
      <c r="S1446" s="6">
        <f>[1]节奏总纲!AE1446</f>
        <v>107.23612872299981</v>
      </c>
      <c r="T1446" s="6">
        <f>[1]节奏总纲!AF1446</f>
        <v>110.44304931735861</v>
      </c>
      <c r="U1446" s="6">
        <f>[1]节奏总纲!AG1446</f>
        <v>115.35190011240981</v>
      </c>
      <c r="V1446" s="6">
        <f>[1]节奏总纲!AH1446</f>
        <v>124.28935342672172</v>
      </c>
      <c r="AN1446" s="6">
        <v>1443</v>
      </c>
      <c r="AO1446" s="6">
        <f>[1]节奏总纲!BA1446</f>
        <v>0</v>
      </c>
      <c r="AP1446" s="6">
        <f>[1]节奏总纲!BB1446</f>
        <v>0</v>
      </c>
      <c r="AQ1446" s="6">
        <f>[1]节奏总纲!BC1446</f>
        <v>0</v>
      </c>
      <c r="AR1446" s="6">
        <f>[1]节奏总纲!BD1446</f>
        <v>0</v>
      </c>
      <c r="AS1446" s="6">
        <f>[1]节奏总纲!BE1446</f>
        <v>0</v>
      </c>
    </row>
    <row r="1447" spans="17:45" x14ac:dyDescent="0.2">
      <c r="Q1447" s="6">
        <v>1444</v>
      </c>
      <c r="R1447" s="6">
        <f>[1]节奏总纲!AD1447</f>
        <v>104.96747026369556</v>
      </c>
      <c r="S1447" s="6">
        <f>[1]节奏总纲!AE1447</f>
        <v>107.24594194497553</v>
      </c>
      <c r="T1447" s="6">
        <f>[1]节奏总纲!AF1447</f>
        <v>110.45274027618336</v>
      </c>
      <c r="U1447" s="6">
        <f>[1]节奏总纲!AG1447</f>
        <v>115.36170790532964</v>
      </c>
      <c r="V1447" s="6">
        <f>[1]节奏总纲!AH1447</f>
        <v>124.29997991618471</v>
      </c>
      <c r="AN1447" s="6">
        <v>1444</v>
      </c>
      <c r="AO1447" s="6">
        <f>[1]节奏总纲!BA1447</f>
        <v>0</v>
      </c>
      <c r="AP1447" s="6">
        <f>[1]节奏总纲!BB1447</f>
        <v>0</v>
      </c>
      <c r="AQ1447" s="6">
        <f>[1]节奏总纲!BC1447</f>
        <v>0</v>
      </c>
      <c r="AR1447" s="6">
        <f>[1]节奏总纲!BD1447</f>
        <v>0</v>
      </c>
      <c r="AS1447" s="6">
        <f>[1]节奏总纲!BE1447</f>
        <v>0</v>
      </c>
    </row>
    <row r="1448" spans="17:45" x14ac:dyDescent="0.2">
      <c r="Q1448" s="6">
        <v>1445</v>
      </c>
      <c r="R1448" s="6">
        <f>[1]节奏总纲!AD1448</f>
        <v>104.97778181832297</v>
      </c>
      <c r="S1448" s="6">
        <f>[1]节奏总纲!AE1448</f>
        <v>107.25575516695123</v>
      </c>
      <c r="T1448" s="6">
        <f>[1]节奏总纲!AF1448</f>
        <v>110.46243123500813</v>
      </c>
      <c r="U1448" s="6">
        <f>[1]节奏总纲!AG1448</f>
        <v>115.37151569824948</v>
      </c>
      <c r="V1448" s="6">
        <f>[1]节奏总纲!AH1448</f>
        <v>124.3106064056477</v>
      </c>
      <c r="AN1448" s="6">
        <v>1445</v>
      </c>
      <c r="AO1448" s="6">
        <f>[1]节奏总纲!BA1448</f>
        <v>0</v>
      </c>
      <c r="AP1448" s="6">
        <f>[1]节奏总纲!BB1448</f>
        <v>0</v>
      </c>
      <c r="AQ1448" s="6">
        <f>[1]节奏总纲!BC1448</f>
        <v>0</v>
      </c>
      <c r="AR1448" s="6">
        <f>[1]节奏总纲!BD1448</f>
        <v>0</v>
      </c>
      <c r="AS1448" s="6">
        <f>[1]节奏总纲!BE1448</f>
        <v>0</v>
      </c>
    </row>
    <row r="1449" spans="17:45" x14ac:dyDescent="0.2">
      <c r="Q1449" s="6">
        <v>1446</v>
      </c>
      <c r="R1449" s="6">
        <f>[1]节奏总纲!AD1449</f>
        <v>104.98809337295037</v>
      </c>
      <c r="S1449" s="6">
        <f>[1]节奏总纲!AE1449</f>
        <v>107.26556838892695</v>
      </c>
      <c r="T1449" s="6">
        <f>[1]节奏总纲!AF1449</f>
        <v>110.47212219383289</v>
      </c>
      <c r="U1449" s="6">
        <f>[1]节奏总纲!AG1449</f>
        <v>115.38132349116933</v>
      </c>
      <c r="V1449" s="6">
        <f>[1]节奏总纲!AH1449</f>
        <v>124.3212328951107</v>
      </c>
      <c r="AN1449" s="6">
        <v>1446</v>
      </c>
      <c r="AO1449" s="6">
        <f>[1]节奏总纲!BA1449</f>
        <v>0</v>
      </c>
      <c r="AP1449" s="6">
        <f>[1]节奏总纲!BB1449</f>
        <v>0</v>
      </c>
      <c r="AQ1449" s="6">
        <f>[1]节奏总纲!BC1449</f>
        <v>0</v>
      </c>
      <c r="AR1449" s="6">
        <f>[1]节奏总纲!BD1449</f>
        <v>0</v>
      </c>
      <c r="AS1449" s="6">
        <f>[1]节奏总纲!BE1449</f>
        <v>0</v>
      </c>
    </row>
    <row r="1450" spans="17:45" x14ac:dyDescent="0.2">
      <c r="Q1450" s="6">
        <v>1447</v>
      </c>
      <c r="R1450" s="6">
        <f>[1]节奏总纲!AD1450</f>
        <v>104.99840492757778</v>
      </c>
      <c r="S1450" s="6">
        <f>[1]节奏总纲!AE1450</f>
        <v>107.27538161090267</v>
      </c>
      <c r="T1450" s="6">
        <f>[1]节奏总纲!AF1450</f>
        <v>110.48181315265765</v>
      </c>
      <c r="U1450" s="6">
        <f>[1]节奏总纲!AG1450</f>
        <v>115.39113128408916</v>
      </c>
      <c r="V1450" s="6">
        <f>[1]节奏总纲!AH1450</f>
        <v>124.33185938457368</v>
      </c>
      <c r="AN1450" s="6">
        <v>1447</v>
      </c>
      <c r="AO1450" s="6">
        <f>[1]节奏总纲!BA1450</f>
        <v>0</v>
      </c>
      <c r="AP1450" s="6">
        <f>[1]节奏总纲!BB1450</f>
        <v>0</v>
      </c>
      <c r="AQ1450" s="6">
        <f>[1]节奏总纲!BC1450</f>
        <v>0</v>
      </c>
      <c r="AR1450" s="6">
        <f>[1]节奏总纲!BD1450</f>
        <v>0</v>
      </c>
      <c r="AS1450" s="6">
        <f>[1]节奏总纲!BE1450</f>
        <v>0</v>
      </c>
    </row>
    <row r="1451" spans="17:45" x14ac:dyDescent="0.2">
      <c r="Q1451" s="6">
        <v>1448</v>
      </c>
      <c r="R1451" s="6">
        <f>[1]节奏总纲!AD1451</f>
        <v>105.00813276546759</v>
      </c>
      <c r="S1451" s="6">
        <f>[1]节奏总纲!AE1451</f>
        <v>107.28519483287839</v>
      </c>
      <c r="T1451" s="6">
        <f>[1]节奏总纲!AF1451</f>
        <v>110.49150411148241</v>
      </c>
      <c r="U1451" s="6">
        <f>[1]节奏总纲!AG1451</f>
        <v>115.400939077009</v>
      </c>
      <c r="V1451" s="6">
        <f>[1]节奏总纲!AH1451</f>
        <v>124.34248587403667</v>
      </c>
      <c r="AN1451" s="6">
        <v>1448</v>
      </c>
      <c r="AO1451" s="6">
        <f>[1]节奏总纲!BA1451</f>
        <v>0</v>
      </c>
      <c r="AP1451" s="6">
        <f>[1]节奏总纲!BB1451</f>
        <v>0</v>
      </c>
      <c r="AQ1451" s="6">
        <f>[1]节奏总纲!BC1451</f>
        <v>0</v>
      </c>
      <c r="AR1451" s="6">
        <f>[1]节奏总纲!BD1451</f>
        <v>0</v>
      </c>
      <c r="AS1451" s="6">
        <f>[1]节奏总纲!BE1451</f>
        <v>0</v>
      </c>
    </row>
    <row r="1452" spans="17:45" x14ac:dyDescent="0.2">
      <c r="Q1452" s="6">
        <v>1449</v>
      </c>
      <c r="R1452" s="6">
        <f>[1]节奏总纲!AD1452</f>
        <v>105.01775378612901</v>
      </c>
      <c r="S1452" s="6">
        <f>[1]节奏总纲!AE1452</f>
        <v>107.29500805485409</v>
      </c>
      <c r="T1452" s="6">
        <f>[1]节奏总纲!AF1452</f>
        <v>110.50119507030716</v>
      </c>
      <c r="U1452" s="6">
        <f>[1]节奏总纲!AG1452</f>
        <v>115.41074686992883</v>
      </c>
      <c r="V1452" s="6">
        <f>[1]节奏总纲!AH1452</f>
        <v>124.35311236349966</v>
      </c>
      <c r="AN1452" s="6">
        <v>1449</v>
      </c>
      <c r="AO1452" s="6">
        <f>[1]节奏总纲!BA1452</f>
        <v>0</v>
      </c>
      <c r="AP1452" s="6">
        <f>[1]节奏总纲!BB1452</f>
        <v>0</v>
      </c>
      <c r="AQ1452" s="6">
        <f>[1]节奏总纲!BC1452</f>
        <v>0</v>
      </c>
      <c r="AR1452" s="6">
        <f>[1]节奏总纲!BD1452</f>
        <v>0</v>
      </c>
      <c r="AS1452" s="6">
        <f>[1]节奏总纲!BE1452</f>
        <v>0</v>
      </c>
    </row>
    <row r="1453" spans="17:45" x14ac:dyDescent="0.2">
      <c r="Q1453" s="6">
        <v>1450</v>
      </c>
      <c r="R1453" s="6">
        <f>[1]节奏总纲!AD1453</f>
        <v>105.02737480679041</v>
      </c>
      <c r="S1453" s="6">
        <f>[1]节奏总纲!AE1453</f>
        <v>107.30482127682981</v>
      </c>
      <c r="T1453" s="6">
        <f>[1]节奏总纲!AF1453</f>
        <v>110.51088602913192</v>
      </c>
      <c r="U1453" s="6">
        <f>[1]节奏总纲!AG1453</f>
        <v>115.42055466284867</v>
      </c>
      <c r="V1453" s="6">
        <f>[1]节奏总纲!AH1453</f>
        <v>124.36373885296265</v>
      </c>
      <c r="AN1453" s="6">
        <v>1450</v>
      </c>
      <c r="AO1453" s="6">
        <f>[1]节奏总纲!BA1453</f>
        <v>0</v>
      </c>
      <c r="AP1453" s="6">
        <f>[1]节奏总纲!BB1453</f>
        <v>0</v>
      </c>
      <c r="AQ1453" s="6">
        <f>[1]节奏总纲!BC1453</f>
        <v>0</v>
      </c>
      <c r="AR1453" s="6">
        <f>[1]节奏总纲!BD1453</f>
        <v>0</v>
      </c>
      <c r="AS1453" s="6">
        <f>[1]节奏总纲!BE1453</f>
        <v>0</v>
      </c>
    </row>
    <row r="1454" spans="17:45" x14ac:dyDescent="0.2">
      <c r="Q1454" s="6">
        <v>1451</v>
      </c>
      <c r="R1454" s="6">
        <f>[1]节奏总纲!AD1454</f>
        <v>105.03699582745182</v>
      </c>
      <c r="S1454" s="6">
        <f>[1]节奏总纲!AE1454</f>
        <v>107.31463449880553</v>
      </c>
      <c r="T1454" s="6">
        <f>[1]节奏总纲!AF1454</f>
        <v>110.52057698795669</v>
      </c>
      <c r="U1454" s="6">
        <f>[1]节奏总纲!AG1454</f>
        <v>115.4303624557685</v>
      </c>
      <c r="V1454" s="6">
        <f>[1]节奏总纲!AH1454</f>
        <v>124.37436534242563</v>
      </c>
      <c r="AN1454" s="6">
        <v>1451</v>
      </c>
      <c r="AO1454" s="6">
        <f>[1]节奏总纲!BA1454</f>
        <v>0</v>
      </c>
      <c r="AP1454" s="6">
        <f>[1]节奏总纲!BB1454</f>
        <v>0</v>
      </c>
      <c r="AQ1454" s="6">
        <f>[1]节奏总纲!BC1454</f>
        <v>0</v>
      </c>
      <c r="AR1454" s="6">
        <f>[1]节奏总纲!BD1454</f>
        <v>0</v>
      </c>
      <c r="AS1454" s="6">
        <f>[1]节奏总纲!BE1454</f>
        <v>0</v>
      </c>
    </row>
    <row r="1455" spans="17:45" x14ac:dyDescent="0.2">
      <c r="Q1455" s="6">
        <v>1452</v>
      </c>
      <c r="R1455" s="6">
        <f>[1]节奏总纲!AD1455</f>
        <v>105.04661684811323</v>
      </c>
      <c r="S1455" s="6">
        <f>[1]节奏总纲!AE1455</f>
        <v>107.32444772078124</v>
      </c>
      <c r="T1455" s="6">
        <f>[1]节奏总纲!AF1455</f>
        <v>110.53026794678145</v>
      </c>
      <c r="U1455" s="6">
        <f>[1]节奏总纲!AG1455</f>
        <v>115.44017024868835</v>
      </c>
      <c r="V1455" s="6">
        <f>[1]节奏总纲!AH1455</f>
        <v>124.38499183188863</v>
      </c>
      <c r="AN1455" s="6">
        <v>1452</v>
      </c>
      <c r="AO1455" s="6">
        <f>[1]节奏总纲!BA1455</f>
        <v>0</v>
      </c>
      <c r="AP1455" s="6">
        <f>[1]节奏总纲!BB1455</f>
        <v>0</v>
      </c>
      <c r="AQ1455" s="6">
        <f>[1]节奏总纲!BC1455</f>
        <v>0</v>
      </c>
      <c r="AR1455" s="6">
        <f>[1]节奏总纲!BD1455</f>
        <v>0</v>
      </c>
      <c r="AS1455" s="6">
        <f>[1]节奏总纲!BE1455</f>
        <v>0</v>
      </c>
    </row>
    <row r="1456" spans="17:45" x14ac:dyDescent="0.2">
      <c r="Q1456" s="6">
        <v>1453</v>
      </c>
      <c r="R1456" s="6">
        <f>[1]节奏总纲!AD1456</f>
        <v>105.05623786877463</v>
      </c>
      <c r="S1456" s="6">
        <f>[1]节奏总纲!AE1456</f>
        <v>107.33426094275696</v>
      </c>
      <c r="T1456" s="6">
        <f>[1]节奏总纲!AF1456</f>
        <v>110.53995890560621</v>
      </c>
      <c r="U1456" s="6">
        <f>[1]节奏总纲!AG1456</f>
        <v>115.44997804160819</v>
      </c>
      <c r="V1456" s="6">
        <f>[1]节奏总纲!AH1456</f>
        <v>124.39561832135162</v>
      </c>
      <c r="AN1456" s="6">
        <v>1453</v>
      </c>
      <c r="AO1456" s="6">
        <f>[1]节奏总纲!BA1456</f>
        <v>0</v>
      </c>
      <c r="AP1456" s="6">
        <f>[1]节奏总纲!BB1456</f>
        <v>0</v>
      </c>
      <c r="AQ1456" s="6">
        <f>[1]节奏总纲!BC1456</f>
        <v>0</v>
      </c>
      <c r="AR1456" s="6">
        <f>[1]节奏总纲!BD1456</f>
        <v>0</v>
      </c>
      <c r="AS1456" s="6">
        <f>[1]节奏总纲!BE1456</f>
        <v>0</v>
      </c>
    </row>
    <row r="1457" spans="17:45" x14ac:dyDescent="0.2">
      <c r="Q1457" s="6">
        <v>1454</v>
      </c>
      <c r="R1457" s="6">
        <f>[1]节奏总纲!AD1457</f>
        <v>105.06585888943604</v>
      </c>
      <c r="S1457" s="6">
        <f>[1]节奏总纲!AE1457</f>
        <v>107.34407416473267</v>
      </c>
      <c r="T1457" s="6">
        <f>[1]节奏总纲!AF1457</f>
        <v>110.54964986443096</v>
      </c>
      <c r="U1457" s="6">
        <f>[1]节奏总纲!AG1457</f>
        <v>115.45978583452802</v>
      </c>
      <c r="V1457" s="6">
        <f>[1]节奏总纲!AH1457</f>
        <v>124.40624481081461</v>
      </c>
      <c r="AN1457" s="6">
        <v>1454</v>
      </c>
      <c r="AO1457" s="6">
        <f>[1]节奏总纲!BA1457</f>
        <v>0</v>
      </c>
      <c r="AP1457" s="6">
        <f>[1]节奏总纲!BB1457</f>
        <v>0</v>
      </c>
      <c r="AQ1457" s="6">
        <f>[1]节奏总纲!BC1457</f>
        <v>0</v>
      </c>
      <c r="AR1457" s="6">
        <f>[1]节奏总纲!BD1457</f>
        <v>0</v>
      </c>
      <c r="AS1457" s="6">
        <f>[1]节奏总纲!BE1457</f>
        <v>0</v>
      </c>
    </row>
    <row r="1458" spans="17:45" x14ac:dyDescent="0.2">
      <c r="Q1458" s="6">
        <v>1455</v>
      </c>
      <c r="R1458" s="6">
        <f>[1]节奏总纲!AD1458</f>
        <v>105.07547991009746</v>
      </c>
      <c r="S1458" s="6">
        <f>[1]节奏总纲!AE1458</f>
        <v>107.35388738670838</v>
      </c>
      <c r="T1458" s="6">
        <f>[1]节奏总纲!AF1458</f>
        <v>110.55934082325572</v>
      </c>
      <c r="U1458" s="6">
        <f>[1]节奏总纲!AG1458</f>
        <v>115.46959362744786</v>
      </c>
      <c r="V1458" s="6">
        <f>[1]节奏总纲!AH1458</f>
        <v>124.41687130027759</v>
      </c>
      <c r="AN1458" s="6">
        <v>1455</v>
      </c>
      <c r="AO1458" s="6">
        <f>[1]节奏总纲!BA1458</f>
        <v>0</v>
      </c>
      <c r="AP1458" s="6">
        <f>[1]节奏总纲!BB1458</f>
        <v>0</v>
      </c>
      <c r="AQ1458" s="6">
        <f>[1]节奏总纲!BC1458</f>
        <v>0</v>
      </c>
      <c r="AR1458" s="6">
        <f>[1]节奏总纲!BD1458</f>
        <v>0</v>
      </c>
      <c r="AS1458" s="6">
        <f>[1]节奏总纲!BE1458</f>
        <v>0</v>
      </c>
    </row>
    <row r="1459" spans="17:45" x14ac:dyDescent="0.2">
      <c r="Q1459" s="6">
        <v>1456</v>
      </c>
      <c r="R1459" s="6">
        <f>[1]节奏总纲!AD1459</f>
        <v>105.08510093075886</v>
      </c>
      <c r="S1459" s="6">
        <f>[1]节奏总纲!AE1459</f>
        <v>107.3637006086841</v>
      </c>
      <c r="T1459" s="6">
        <f>[1]节奏总纲!AF1459</f>
        <v>110.56903178208049</v>
      </c>
      <c r="U1459" s="6">
        <f>[1]节奏总纲!AG1459</f>
        <v>115.47940142036769</v>
      </c>
      <c r="V1459" s="6">
        <f>[1]节奏总纲!AH1459</f>
        <v>124.42749778974058</v>
      </c>
      <c r="AN1459" s="6">
        <v>1456</v>
      </c>
      <c r="AO1459" s="6">
        <f>[1]节奏总纲!BA1459</f>
        <v>0</v>
      </c>
      <c r="AP1459" s="6">
        <f>[1]节奏总纲!BB1459</f>
        <v>0</v>
      </c>
      <c r="AQ1459" s="6">
        <f>[1]节奏总纲!BC1459</f>
        <v>0</v>
      </c>
      <c r="AR1459" s="6">
        <f>[1]节奏总纲!BD1459</f>
        <v>0</v>
      </c>
      <c r="AS1459" s="6">
        <f>[1]节奏总纲!BE1459</f>
        <v>0</v>
      </c>
    </row>
    <row r="1460" spans="17:45" x14ac:dyDescent="0.2">
      <c r="Q1460" s="6">
        <v>1457</v>
      </c>
      <c r="R1460" s="6">
        <f>[1]节奏总纲!AD1460</f>
        <v>105.09472195142027</v>
      </c>
      <c r="S1460" s="6">
        <f>[1]节奏总纲!AE1460</f>
        <v>107.37351383065982</v>
      </c>
      <c r="T1460" s="6">
        <f>[1]节奏总纲!AF1460</f>
        <v>110.57872274090525</v>
      </c>
      <c r="U1460" s="6">
        <f>[1]节奏总纲!AG1460</f>
        <v>115.48920921328754</v>
      </c>
      <c r="V1460" s="6">
        <f>[1]节奏总纲!AH1460</f>
        <v>124.43812427920358</v>
      </c>
      <c r="AN1460" s="6">
        <v>1457</v>
      </c>
      <c r="AO1460" s="6">
        <f>[1]节奏总纲!BA1460</f>
        <v>0</v>
      </c>
      <c r="AP1460" s="6">
        <f>[1]节奏总纲!BB1460</f>
        <v>0</v>
      </c>
      <c r="AQ1460" s="6">
        <f>[1]节奏总纲!BC1460</f>
        <v>0</v>
      </c>
      <c r="AR1460" s="6">
        <f>[1]节奏总纲!BD1460</f>
        <v>0</v>
      </c>
      <c r="AS1460" s="6">
        <f>[1]节奏总纲!BE1460</f>
        <v>0</v>
      </c>
    </row>
    <row r="1461" spans="17:45" x14ac:dyDescent="0.2">
      <c r="Q1461" s="6">
        <v>1458</v>
      </c>
      <c r="R1461" s="6">
        <f>[1]节奏总纲!AD1461</f>
        <v>105.10434297208168</v>
      </c>
      <c r="S1461" s="6">
        <f>[1]节奏总纲!AE1461</f>
        <v>107.38332705263554</v>
      </c>
      <c r="T1461" s="6">
        <f>[1]节奏总纲!AF1461</f>
        <v>110.58841369973001</v>
      </c>
      <c r="U1461" s="6">
        <f>[1]节奏总纲!AG1461</f>
        <v>115.49901700620737</v>
      </c>
      <c r="V1461" s="6">
        <f>[1]节奏总纲!AH1461</f>
        <v>124.44875076866657</v>
      </c>
      <c r="AN1461" s="6">
        <v>1458</v>
      </c>
      <c r="AO1461" s="6">
        <f>[1]节奏总纲!BA1461</f>
        <v>0</v>
      </c>
      <c r="AP1461" s="6">
        <f>[1]节奏总纲!BB1461</f>
        <v>0</v>
      </c>
      <c r="AQ1461" s="6">
        <f>[1]节奏总纲!BC1461</f>
        <v>0</v>
      </c>
      <c r="AR1461" s="6">
        <f>[1]节奏总纲!BD1461</f>
        <v>0</v>
      </c>
      <c r="AS1461" s="6">
        <f>[1]节奏总纲!BE1461</f>
        <v>0</v>
      </c>
    </row>
    <row r="1462" spans="17:45" x14ac:dyDescent="0.2">
      <c r="Q1462" s="6">
        <v>1459</v>
      </c>
      <c r="R1462" s="6">
        <f>[1]节奏总纲!AD1462</f>
        <v>105.11396399274308</v>
      </c>
      <c r="S1462" s="6">
        <f>[1]节奏总纲!AE1462</f>
        <v>107.39314027461124</v>
      </c>
      <c r="T1462" s="6">
        <f>[1]节奏总纲!AF1462</f>
        <v>110.59810465855476</v>
      </c>
      <c r="U1462" s="6">
        <f>[1]节奏总纲!AG1462</f>
        <v>115.50882479912721</v>
      </c>
      <c r="V1462" s="6">
        <f>[1]节奏总纲!AH1462</f>
        <v>124.45937725812955</v>
      </c>
      <c r="AN1462" s="6">
        <v>1459</v>
      </c>
      <c r="AO1462" s="6">
        <f>[1]节奏总纲!BA1462</f>
        <v>0</v>
      </c>
      <c r="AP1462" s="6">
        <f>[1]节奏总纲!BB1462</f>
        <v>0</v>
      </c>
      <c r="AQ1462" s="6">
        <f>[1]节奏总纲!BC1462</f>
        <v>0</v>
      </c>
      <c r="AR1462" s="6">
        <f>[1]节奏总纲!BD1462</f>
        <v>0</v>
      </c>
      <c r="AS1462" s="6">
        <f>[1]节奏总纲!BE1462</f>
        <v>0</v>
      </c>
    </row>
    <row r="1463" spans="17:45" x14ac:dyDescent="0.2">
      <c r="Q1463" s="6">
        <v>1460</v>
      </c>
      <c r="R1463" s="6">
        <f>[1]节奏总纲!AD1463</f>
        <v>105.12358501340449</v>
      </c>
      <c r="S1463" s="6">
        <f>[1]节奏总纲!AE1463</f>
        <v>107.40295349658696</v>
      </c>
      <c r="T1463" s="6">
        <f>[1]节奏总纲!AF1463</f>
        <v>110.60779561737952</v>
      </c>
      <c r="U1463" s="6">
        <f>[1]节奏总纲!AG1463</f>
        <v>115.51863259204706</v>
      </c>
      <c r="V1463" s="6">
        <f>[1]节奏总纲!AH1463</f>
        <v>124.47000374759254</v>
      </c>
      <c r="AN1463" s="6">
        <v>1460</v>
      </c>
      <c r="AO1463" s="6">
        <f>[1]节奏总纲!BA1463</f>
        <v>0</v>
      </c>
      <c r="AP1463" s="6">
        <f>[1]节奏总纲!BB1463</f>
        <v>0</v>
      </c>
      <c r="AQ1463" s="6">
        <f>[1]节奏总纲!BC1463</f>
        <v>0</v>
      </c>
      <c r="AR1463" s="6">
        <f>[1]节奏总纲!BD1463</f>
        <v>0</v>
      </c>
      <c r="AS1463" s="6">
        <f>[1]节奏总纲!BE1463</f>
        <v>0</v>
      </c>
    </row>
    <row r="1464" spans="17:45" x14ac:dyDescent="0.2">
      <c r="Q1464" s="6">
        <v>1461</v>
      </c>
      <c r="R1464" s="6">
        <f>[1]节奏总纲!AD1464</f>
        <v>105.13320603406591</v>
      </c>
      <c r="S1464" s="6">
        <f>[1]节奏总纲!AE1464</f>
        <v>107.41276671856268</v>
      </c>
      <c r="T1464" s="6">
        <f>[1]节奏总纲!AF1464</f>
        <v>110.61748657620429</v>
      </c>
      <c r="U1464" s="6">
        <f>[1]节奏总纲!AG1464</f>
        <v>115.52844038496688</v>
      </c>
      <c r="V1464" s="6">
        <f>[1]节奏总纲!AH1464</f>
        <v>124.48063023705554</v>
      </c>
      <c r="AN1464" s="6">
        <v>1461</v>
      </c>
      <c r="AO1464" s="6">
        <f>[1]节奏总纲!BA1464</f>
        <v>0</v>
      </c>
      <c r="AP1464" s="6">
        <f>[1]节奏总纲!BB1464</f>
        <v>0</v>
      </c>
      <c r="AQ1464" s="6">
        <f>[1]节奏总纲!BC1464</f>
        <v>0</v>
      </c>
      <c r="AR1464" s="6">
        <f>[1]节奏总纲!BD1464</f>
        <v>0</v>
      </c>
      <c r="AS1464" s="6">
        <f>[1]节奏总纲!BE1464</f>
        <v>0</v>
      </c>
    </row>
    <row r="1465" spans="17:45" x14ac:dyDescent="0.2">
      <c r="Q1465" s="6">
        <v>1462</v>
      </c>
      <c r="R1465" s="6">
        <f>[1]节奏总纲!AD1465</f>
        <v>105.14282705472731</v>
      </c>
      <c r="S1465" s="6">
        <f>[1]节奏总纲!AE1465</f>
        <v>107.42257994053838</v>
      </c>
      <c r="T1465" s="6">
        <f>[1]节奏总纲!AF1465</f>
        <v>110.62717753502905</v>
      </c>
      <c r="U1465" s="6">
        <f>[1]节奏总纲!AG1465</f>
        <v>115.53824817788673</v>
      </c>
      <c r="V1465" s="6">
        <f>[1]节奏总纲!AH1465</f>
        <v>124.49125672651853</v>
      </c>
      <c r="AN1465" s="6">
        <v>1462</v>
      </c>
      <c r="AO1465" s="6">
        <f>[1]节奏总纲!BA1465</f>
        <v>0</v>
      </c>
      <c r="AP1465" s="6">
        <f>[1]节奏总纲!BB1465</f>
        <v>0</v>
      </c>
      <c r="AQ1465" s="6">
        <f>[1]节奏总纲!BC1465</f>
        <v>0</v>
      </c>
      <c r="AR1465" s="6">
        <f>[1]节奏总纲!BD1465</f>
        <v>0</v>
      </c>
      <c r="AS1465" s="6">
        <f>[1]节奏总纲!BE1465</f>
        <v>0</v>
      </c>
    </row>
    <row r="1466" spans="17:45" x14ac:dyDescent="0.2">
      <c r="Q1466" s="6">
        <v>1463</v>
      </c>
      <c r="R1466" s="6">
        <f>[1]节奏总纲!AD1466</f>
        <v>105.15244807538872</v>
      </c>
      <c r="S1466" s="6">
        <f>[1]节奏总纲!AE1466</f>
        <v>107.4323931625141</v>
      </c>
      <c r="T1466" s="6">
        <f>[1]节奏总纲!AF1466</f>
        <v>110.63686849385381</v>
      </c>
      <c r="U1466" s="6">
        <f>[1]节奏总纲!AG1466</f>
        <v>115.54805597080656</v>
      </c>
      <c r="V1466" s="6">
        <f>[1]节奏总纲!AH1466</f>
        <v>124.50188321598151</v>
      </c>
      <c r="AN1466" s="6">
        <v>1463</v>
      </c>
      <c r="AO1466" s="6">
        <f>[1]节奏总纲!BA1466</f>
        <v>0</v>
      </c>
      <c r="AP1466" s="6">
        <f>[1]节奏总纲!BB1466</f>
        <v>0</v>
      </c>
      <c r="AQ1466" s="6">
        <f>[1]节奏总纲!BC1466</f>
        <v>0</v>
      </c>
      <c r="AR1466" s="6">
        <f>[1]节奏总纲!BD1466</f>
        <v>0</v>
      </c>
      <c r="AS1466" s="6">
        <f>[1]节奏总纲!BE1466</f>
        <v>0</v>
      </c>
    </row>
    <row r="1467" spans="17:45" x14ac:dyDescent="0.2">
      <c r="Q1467" s="6">
        <v>1464</v>
      </c>
      <c r="R1467" s="6">
        <f>[1]节奏总纲!AD1467</f>
        <v>105.16206909605013</v>
      </c>
      <c r="S1467" s="6">
        <f>[1]节奏总纲!AE1467</f>
        <v>107.44220638448982</v>
      </c>
      <c r="T1467" s="6">
        <f>[1]节奏总纲!AF1467</f>
        <v>110.64655945267856</v>
      </c>
      <c r="U1467" s="6">
        <f>[1]节奏总纲!AG1467</f>
        <v>115.5578637637264</v>
      </c>
      <c r="V1467" s="6">
        <f>[1]节奏总纲!AH1467</f>
        <v>124.5125097054445</v>
      </c>
      <c r="AN1467" s="6">
        <v>1464</v>
      </c>
      <c r="AO1467" s="6">
        <f>[1]节奏总纲!BA1467</f>
        <v>0</v>
      </c>
      <c r="AP1467" s="6">
        <f>[1]节奏总纲!BB1467</f>
        <v>0</v>
      </c>
      <c r="AQ1467" s="6">
        <f>[1]节奏总纲!BC1467</f>
        <v>0</v>
      </c>
      <c r="AR1467" s="6">
        <f>[1]节奏总纲!BD1467</f>
        <v>0</v>
      </c>
      <c r="AS1467" s="6">
        <f>[1]节奏总纲!BE1467</f>
        <v>0</v>
      </c>
    </row>
    <row r="1468" spans="17:45" x14ac:dyDescent="0.2">
      <c r="Q1468" s="6">
        <v>1465</v>
      </c>
      <c r="R1468" s="6">
        <f>[1]节奏总纲!AD1468</f>
        <v>105.17169011671153</v>
      </c>
      <c r="S1468" s="6">
        <f>[1]节奏总纲!AE1468</f>
        <v>107.45201960646553</v>
      </c>
      <c r="T1468" s="6">
        <f>[1]节奏总纲!AF1468</f>
        <v>110.65625041150332</v>
      </c>
      <c r="U1468" s="6">
        <f>[1]节奏总纲!AG1468</f>
        <v>115.56767155664623</v>
      </c>
      <c r="V1468" s="6">
        <f>[1]节奏总纲!AH1468</f>
        <v>124.52313619490749</v>
      </c>
      <c r="AN1468" s="6">
        <v>1465</v>
      </c>
      <c r="AO1468" s="6">
        <f>[1]节奏总纲!BA1468</f>
        <v>0</v>
      </c>
      <c r="AP1468" s="6">
        <f>[1]节奏总纲!BB1468</f>
        <v>0</v>
      </c>
      <c r="AQ1468" s="6">
        <f>[1]节奏总纲!BC1468</f>
        <v>0</v>
      </c>
      <c r="AR1468" s="6">
        <f>[1]节奏总纲!BD1468</f>
        <v>0</v>
      </c>
      <c r="AS1468" s="6">
        <f>[1]节奏总纲!BE1468</f>
        <v>0</v>
      </c>
    </row>
    <row r="1469" spans="17:45" x14ac:dyDescent="0.2">
      <c r="Q1469" s="6">
        <v>1466</v>
      </c>
      <c r="R1469" s="6">
        <f>[1]节奏总纲!AD1469</f>
        <v>105.18131113737294</v>
      </c>
      <c r="S1469" s="6">
        <f>[1]节奏总纲!AE1469</f>
        <v>107.46183282844125</v>
      </c>
      <c r="T1469" s="6">
        <f>[1]节奏总纲!AF1469</f>
        <v>110.66594137032808</v>
      </c>
      <c r="U1469" s="6">
        <f>[1]节奏总纲!AG1469</f>
        <v>115.57747934956608</v>
      </c>
      <c r="V1469" s="6">
        <f>[1]节奏总纲!AH1469</f>
        <v>124.53376268437049</v>
      </c>
      <c r="AN1469" s="6">
        <v>1466</v>
      </c>
      <c r="AO1469" s="6">
        <f>[1]节奏总纲!BA1469</f>
        <v>0</v>
      </c>
      <c r="AP1469" s="6">
        <f>[1]节奏总纲!BB1469</f>
        <v>0</v>
      </c>
      <c r="AQ1469" s="6">
        <f>[1]节奏总纲!BC1469</f>
        <v>0</v>
      </c>
      <c r="AR1469" s="6">
        <f>[1]节奏总纲!BD1469</f>
        <v>0</v>
      </c>
      <c r="AS1469" s="6">
        <f>[1]节奏总纲!BE1469</f>
        <v>0</v>
      </c>
    </row>
    <row r="1470" spans="17:45" x14ac:dyDescent="0.2">
      <c r="Q1470" s="6">
        <v>1467</v>
      </c>
      <c r="R1470" s="6">
        <f>[1]节奏总纲!AD1470</f>
        <v>105.19093215803436</v>
      </c>
      <c r="S1470" s="6">
        <f>[1]节奏总纲!AE1470</f>
        <v>107.47164605041696</v>
      </c>
      <c r="T1470" s="6">
        <f>[1]节奏总纲!AF1470</f>
        <v>110.67563232915285</v>
      </c>
      <c r="U1470" s="6">
        <f>[1]节奏总纲!AG1470</f>
        <v>115.58728714248592</v>
      </c>
      <c r="V1470" s="6">
        <f>[1]节奏总纲!AH1470</f>
        <v>124.54438917383347</v>
      </c>
      <c r="AN1470" s="6">
        <v>1467</v>
      </c>
      <c r="AO1470" s="6">
        <f>[1]节奏总纲!BA1470</f>
        <v>0</v>
      </c>
      <c r="AP1470" s="6">
        <f>[1]节奏总纲!BB1470</f>
        <v>0</v>
      </c>
      <c r="AQ1470" s="6">
        <f>[1]节奏总纲!BC1470</f>
        <v>0</v>
      </c>
      <c r="AR1470" s="6">
        <f>[1]节奏总纲!BD1470</f>
        <v>0</v>
      </c>
      <c r="AS1470" s="6">
        <f>[1]节奏总纲!BE1470</f>
        <v>0</v>
      </c>
    </row>
    <row r="1471" spans="17:45" x14ac:dyDescent="0.2">
      <c r="Q1471" s="6">
        <v>1468</v>
      </c>
      <c r="R1471" s="6">
        <f>[1]节奏总纲!AD1471</f>
        <v>105.20055317869576</v>
      </c>
      <c r="S1471" s="6">
        <f>[1]节奏总纲!AE1471</f>
        <v>107.48145927239268</v>
      </c>
      <c r="T1471" s="6">
        <f>[1]节奏总纲!AF1471</f>
        <v>110.68532328797761</v>
      </c>
      <c r="U1471" s="6">
        <f>[1]节奏总纲!AG1471</f>
        <v>115.59709493540575</v>
      </c>
      <c r="V1471" s="6">
        <f>[1]节奏总纲!AH1471</f>
        <v>124.55501566329646</v>
      </c>
      <c r="AN1471" s="6">
        <v>1468</v>
      </c>
      <c r="AO1471" s="6">
        <f>[1]节奏总纲!BA1471</f>
        <v>0</v>
      </c>
      <c r="AP1471" s="6">
        <f>[1]节奏总纲!BB1471</f>
        <v>0</v>
      </c>
      <c r="AQ1471" s="6">
        <f>[1]节奏总纲!BC1471</f>
        <v>0</v>
      </c>
      <c r="AR1471" s="6">
        <f>[1]节奏总纲!BD1471</f>
        <v>0</v>
      </c>
      <c r="AS1471" s="6">
        <f>[1]节奏总纲!BE1471</f>
        <v>0</v>
      </c>
    </row>
    <row r="1472" spans="17:45" x14ac:dyDescent="0.2">
      <c r="Q1472" s="6">
        <v>1469</v>
      </c>
      <c r="R1472" s="6">
        <f>[1]节奏总纲!AD1472</f>
        <v>105.21017419935717</v>
      </c>
      <c r="S1472" s="6">
        <f>[1]节奏总纲!AE1472</f>
        <v>107.49127249436839</v>
      </c>
      <c r="T1472" s="6">
        <f>[1]节奏总纲!AF1472</f>
        <v>110.69501424680236</v>
      </c>
      <c r="U1472" s="6">
        <f>[1]节奏总纲!AG1472</f>
        <v>115.60690272832559</v>
      </c>
      <c r="V1472" s="6">
        <f>[1]节奏总纲!AH1472</f>
        <v>124.56564215275945</v>
      </c>
      <c r="AN1472" s="6">
        <v>1469</v>
      </c>
      <c r="AO1472" s="6">
        <f>[1]节奏总纲!BA1472</f>
        <v>0</v>
      </c>
      <c r="AP1472" s="6">
        <f>[1]节奏总纲!BB1472</f>
        <v>0</v>
      </c>
      <c r="AQ1472" s="6">
        <f>[1]节奏总纲!BC1472</f>
        <v>0</v>
      </c>
      <c r="AR1472" s="6">
        <f>[1]节奏总纲!BD1472</f>
        <v>0</v>
      </c>
      <c r="AS1472" s="6">
        <f>[1]节奏总纲!BE1472</f>
        <v>0</v>
      </c>
    </row>
    <row r="1473" spans="17:45" x14ac:dyDescent="0.2">
      <c r="Q1473" s="6">
        <v>1470</v>
      </c>
      <c r="R1473" s="6">
        <f>[1]节奏总纲!AD1473</f>
        <v>105.21979522001858</v>
      </c>
      <c r="S1473" s="6">
        <f>[1]节奏总纲!AE1473</f>
        <v>107.50108571634411</v>
      </c>
      <c r="T1473" s="6">
        <f>[1]节奏总纲!AF1473</f>
        <v>110.70470520562712</v>
      </c>
      <c r="U1473" s="6">
        <f>[1]节奏总纲!AG1473</f>
        <v>115.61671052124542</v>
      </c>
      <c r="V1473" s="6">
        <f>[1]节奏总纲!AH1473</f>
        <v>124.57626864222244</v>
      </c>
      <c r="AN1473" s="6">
        <v>1470</v>
      </c>
      <c r="AO1473" s="6">
        <f>[1]节奏总纲!BA1473</f>
        <v>0</v>
      </c>
      <c r="AP1473" s="6">
        <f>[1]节奏总纲!BB1473</f>
        <v>0</v>
      </c>
      <c r="AQ1473" s="6">
        <f>[1]节奏总纲!BC1473</f>
        <v>0</v>
      </c>
      <c r="AR1473" s="6">
        <f>[1]节奏总纲!BD1473</f>
        <v>0</v>
      </c>
      <c r="AS1473" s="6">
        <f>[1]节奏总纲!BE1473</f>
        <v>0</v>
      </c>
    </row>
    <row r="1474" spans="17:45" x14ac:dyDescent="0.2">
      <c r="Q1474" s="6">
        <v>1471</v>
      </c>
      <c r="R1474" s="6">
        <f>[1]节奏总纲!AD1474</f>
        <v>105.22941624067998</v>
      </c>
      <c r="S1474" s="6">
        <f>[1]节奏总纲!AE1474</f>
        <v>107.51089893831983</v>
      </c>
      <c r="T1474" s="6">
        <f>[1]节奏总纲!AF1474</f>
        <v>110.71439616445188</v>
      </c>
      <c r="U1474" s="6">
        <f>[1]节奏总纲!AG1474</f>
        <v>115.62651831416527</v>
      </c>
      <c r="V1474" s="6">
        <f>[1]节奏总纲!AH1474</f>
        <v>124.58689513168542</v>
      </c>
      <c r="AN1474" s="6">
        <v>1471</v>
      </c>
      <c r="AO1474" s="6">
        <f>[1]节奏总纲!BA1474</f>
        <v>0</v>
      </c>
      <c r="AP1474" s="6">
        <f>[1]节奏总纲!BB1474</f>
        <v>0</v>
      </c>
      <c r="AQ1474" s="6">
        <f>[1]节奏总纲!BC1474</f>
        <v>0</v>
      </c>
      <c r="AR1474" s="6">
        <f>[1]节奏总纲!BD1474</f>
        <v>0</v>
      </c>
      <c r="AS1474" s="6">
        <f>[1]节奏总纲!BE1474</f>
        <v>0</v>
      </c>
    </row>
    <row r="1475" spans="17:45" x14ac:dyDescent="0.2">
      <c r="Q1475" s="6">
        <v>1472</v>
      </c>
      <c r="R1475" s="6">
        <f>[1]节奏总纲!AD1475</f>
        <v>105.23903726134139</v>
      </c>
      <c r="S1475" s="6">
        <f>[1]节奏总纲!AE1475</f>
        <v>107.52071216029553</v>
      </c>
      <c r="T1475" s="6">
        <f>[1]节奏总纲!AF1475</f>
        <v>110.72408712327665</v>
      </c>
      <c r="U1475" s="6">
        <f>[1]节奏总纲!AG1475</f>
        <v>115.6363261070851</v>
      </c>
      <c r="V1475" s="6">
        <f>[1]节奏总纲!AH1475</f>
        <v>124.59752162114842</v>
      </c>
      <c r="AN1475" s="6">
        <v>1472</v>
      </c>
      <c r="AO1475" s="6">
        <f>[1]节奏总纲!BA1475</f>
        <v>0</v>
      </c>
      <c r="AP1475" s="6">
        <f>[1]节奏总纲!BB1475</f>
        <v>0</v>
      </c>
      <c r="AQ1475" s="6">
        <f>[1]节奏总纲!BC1475</f>
        <v>0</v>
      </c>
      <c r="AR1475" s="6">
        <f>[1]节奏总纲!BD1475</f>
        <v>0</v>
      </c>
      <c r="AS1475" s="6">
        <f>[1]节奏总纲!BE1475</f>
        <v>0</v>
      </c>
    </row>
    <row r="1476" spans="17:45" x14ac:dyDescent="0.2">
      <c r="Q1476" s="6">
        <v>1473</v>
      </c>
      <c r="R1476" s="6">
        <f>[1]节奏总纲!AD1476</f>
        <v>105.24865828200281</v>
      </c>
      <c r="S1476" s="6">
        <f>[1]节奏总纲!AE1476</f>
        <v>107.53052538227125</v>
      </c>
      <c r="T1476" s="6">
        <f>[1]节奏总纲!AF1476</f>
        <v>110.73377808210141</v>
      </c>
      <c r="U1476" s="6">
        <f>[1]节奏总纲!AG1476</f>
        <v>115.64613390000494</v>
      </c>
      <c r="V1476" s="6">
        <f>[1]节奏总纲!AH1476</f>
        <v>124.60814811061141</v>
      </c>
      <c r="AN1476" s="6">
        <v>1473</v>
      </c>
      <c r="AO1476" s="6">
        <f>[1]节奏总纲!BA1476</f>
        <v>0</v>
      </c>
      <c r="AP1476" s="6">
        <f>[1]节奏总纲!BB1476</f>
        <v>0</v>
      </c>
      <c r="AQ1476" s="6">
        <f>[1]节奏总纲!BC1476</f>
        <v>0</v>
      </c>
      <c r="AR1476" s="6">
        <f>[1]节奏总纲!BD1476</f>
        <v>0</v>
      </c>
      <c r="AS1476" s="6">
        <f>[1]节奏总纲!BE1476</f>
        <v>0</v>
      </c>
    </row>
    <row r="1477" spans="17:45" x14ac:dyDescent="0.2">
      <c r="Q1477" s="6">
        <v>1474</v>
      </c>
      <c r="R1477" s="6">
        <f>[1]节奏总纲!AD1477</f>
        <v>105.25827930266421</v>
      </c>
      <c r="S1477" s="6">
        <f>[1]节奏总纲!AE1477</f>
        <v>107.54033860424697</v>
      </c>
      <c r="T1477" s="6">
        <f>[1]节奏总纲!AF1477</f>
        <v>110.74346904092616</v>
      </c>
      <c r="U1477" s="6">
        <f>[1]节奏总纲!AG1477</f>
        <v>115.65594169292478</v>
      </c>
      <c r="V1477" s="6">
        <f>[1]节奏总纲!AH1477</f>
        <v>124.6187746000744</v>
      </c>
      <c r="AN1477" s="6">
        <v>1474</v>
      </c>
      <c r="AO1477" s="6">
        <f>[1]节奏总纲!BA1477</f>
        <v>0</v>
      </c>
      <c r="AP1477" s="6">
        <f>[1]节奏总纲!BB1477</f>
        <v>0</v>
      </c>
      <c r="AQ1477" s="6">
        <f>[1]节奏总纲!BC1477</f>
        <v>0</v>
      </c>
      <c r="AR1477" s="6">
        <f>[1]节奏总纲!BD1477</f>
        <v>0</v>
      </c>
      <c r="AS1477" s="6">
        <f>[1]节奏总纲!BE1477</f>
        <v>0</v>
      </c>
    </row>
    <row r="1478" spans="17:45" x14ac:dyDescent="0.2">
      <c r="Q1478" s="6">
        <v>1475</v>
      </c>
      <c r="R1478" s="6">
        <f>[1]节奏总纲!AD1478</f>
        <v>105.26790032332562</v>
      </c>
      <c r="S1478" s="6">
        <f>[1]节奏总纲!AE1478</f>
        <v>107.55015182622267</v>
      </c>
      <c r="T1478" s="6">
        <f>[1]节奏总纲!AF1478</f>
        <v>110.75315999975092</v>
      </c>
      <c r="U1478" s="6">
        <f>[1]节奏总纲!AG1478</f>
        <v>115.66574948584461</v>
      </c>
      <c r="V1478" s="6">
        <f>[1]节奏总纲!AH1478</f>
        <v>124.62940108953738</v>
      </c>
      <c r="AN1478" s="6">
        <v>1475</v>
      </c>
      <c r="AO1478" s="6">
        <f>[1]节奏总纲!BA1478</f>
        <v>0</v>
      </c>
      <c r="AP1478" s="6">
        <f>[1]节奏总纲!BB1478</f>
        <v>0</v>
      </c>
      <c r="AQ1478" s="6">
        <f>[1]节奏总纲!BC1478</f>
        <v>0</v>
      </c>
      <c r="AR1478" s="6">
        <f>[1]节奏总纲!BD1478</f>
        <v>0</v>
      </c>
      <c r="AS1478" s="6">
        <f>[1]节奏总纲!BE1478</f>
        <v>0</v>
      </c>
    </row>
    <row r="1479" spans="17:45" x14ac:dyDescent="0.2">
      <c r="Q1479" s="6">
        <v>1476</v>
      </c>
      <c r="R1479" s="6">
        <f>[1]节奏总纲!AD1479</f>
        <v>105.27752134398703</v>
      </c>
      <c r="S1479" s="6">
        <f>[1]节奏总纲!AE1479</f>
        <v>107.55996504819839</v>
      </c>
      <c r="T1479" s="6">
        <f>[1]节奏总纲!AF1479</f>
        <v>110.76285095857568</v>
      </c>
      <c r="U1479" s="6">
        <f>[1]节奏总纲!AG1479</f>
        <v>115.67555727876446</v>
      </c>
      <c r="V1479" s="6">
        <f>[1]节奏总纲!AH1479</f>
        <v>124.64002757900037</v>
      </c>
      <c r="AN1479" s="6">
        <v>1476</v>
      </c>
      <c r="AO1479" s="6">
        <f>[1]节奏总纲!BA1479</f>
        <v>0</v>
      </c>
      <c r="AP1479" s="6">
        <f>[1]节奏总纲!BB1479</f>
        <v>0</v>
      </c>
      <c r="AQ1479" s="6">
        <f>[1]节奏总纲!BC1479</f>
        <v>0</v>
      </c>
      <c r="AR1479" s="6">
        <f>[1]节奏总纲!BD1479</f>
        <v>0</v>
      </c>
      <c r="AS1479" s="6">
        <f>[1]节奏总纲!BE1479</f>
        <v>0</v>
      </c>
    </row>
    <row r="1480" spans="17:45" x14ac:dyDescent="0.2">
      <c r="Q1480" s="6">
        <v>1477</v>
      </c>
      <c r="R1480" s="6">
        <f>[1]节奏总纲!AD1480</f>
        <v>105.28714236464843</v>
      </c>
      <c r="S1480" s="6">
        <f>[1]节奏总纲!AE1480</f>
        <v>107.56977827017411</v>
      </c>
      <c r="T1480" s="6">
        <f>[1]节奏总纲!AF1480</f>
        <v>110.77254191740045</v>
      </c>
      <c r="U1480" s="6">
        <f>[1]节奏总纲!AG1480</f>
        <v>115.68536507168429</v>
      </c>
      <c r="V1480" s="6">
        <f>[1]节奏总纲!AH1480</f>
        <v>124.65065406846337</v>
      </c>
      <c r="AN1480" s="6">
        <v>1477</v>
      </c>
      <c r="AO1480" s="6">
        <f>[1]节奏总纲!BA1480</f>
        <v>0</v>
      </c>
      <c r="AP1480" s="6">
        <f>[1]节奏总纲!BB1480</f>
        <v>0</v>
      </c>
      <c r="AQ1480" s="6">
        <f>[1]节奏总纲!BC1480</f>
        <v>0</v>
      </c>
      <c r="AR1480" s="6">
        <f>[1]节奏总纲!BD1480</f>
        <v>0</v>
      </c>
      <c r="AS1480" s="6">
        <f>[1]节奏总纲!BE1480</f>
        <v>0</v>
      </c>
    </row>
    <row r="1481" spans="17:45" x14ac:dyDescent="0.2">
      <c r="Q1481" s="6">
        <v>1478</v>
      </c>
      <c r="R1481" s="6">
        <f>[1]节奏总纲!AD1481</f>
        <v>105.29676338530984</v>
      </c>
      <c r="S1481" s="6">
        <f>[1]节奏总纲!AE1481</f>
        <v>107.57959149214983</v>
      </c>
      <c r="T1481" s="6">
        <f>[1]节奏总纲!AF1481</f>
        <v>110.78223287622521</v>
      </c>
      <c r="U1481" s="6">
        <f>[1]节奏总纲!AG1481</f>
        <v>115.69517286460413</v>
      </c>
      <c r="V1481" s="6">
        <f>[1]节奏总纲!AH1481</f>
        <v>124.66128055792636</v>
      </c>
      <c r="AN1481" s="6">
        <v>1478</v>
      </c>
      <c r="AO1481" s="6">
        <f>[1]节奏总纲!BA1481</f>
        <v>0</v>
      </c>
      <c r="AP1481" s="6">
        <f>[1]节奏总纲!BB1481</f>
        <v>0</v>
      </c>
      <c r="AQ1481" s="6">
        <f>[1]节奏总纲!BC1481</f>
        <v>0</v>
      </c>
      <c r="AR1481" s="6">
        <f>[1]节奏总纲!BD1481</f>
        <v>0</v>
      </c>
      <c r="AS1481" s="6">
        <f>[1]节奏总纲!BE1481</f>
        <v>0</v>
      </c>
    </row>
    <row r="1482" spans="17:45" x14ac:dyDescent="0.2">
      <c r="Q1482" s="6">
        <v>1479</v>
      </c>
      <c r="R1482" s="6">
        <f>[1]节奏总纲!AD1482</f>
        <v>105.30638440597126</v>
      </c>
      <c r="S1482" s="6">
        <f>[1]节奏总纲!AE1482</f>
        <v>107.58940471412554</v>
      </c>
      <c r="T1482" s="6">
        <f>[1]节奏总纲!AF1482</f>
        <v>110.79192383504996</v>
      </c>
      <c r="U1482" s="6">
        <f>[1]节奏总纲!AG1482</f>
        <v>115.70498065752396</v>
      </c>
      <c r="V1482" s="6">
        <f>[1]节奏总纲!AH1482</f>
        <v>124.67190704738934</v>
      </c>
      <c r="AN1482" s="6">
        <v>1479</v>
      </c>
      <c r="AO1482" s="6">
        <f>[1]节奏总纲!BA1482</f>
        <v>0</v>
      </c>
      <c r="AP1482" s="6">
        <f>[1]节奏总纲!BB1482</f>
        <v>0</v>
      </c>
      <c r="AQ1482" s="6">
        <f>[1]节奏总纲!BC1482</f>
        <v>0</v>
      </c>
      <c r="AR1482" s="6">
        <f>[1]节奏总纲!BD1482</f>
        <v>0</v>
      </c>
      <c r="AS1482" s="6">
        <f>[1]节奏总纲!BE1482</f>
        <v>0</v>
      </c>
    </row>
    <row r="1483" spans="17:45" x14ac:dyDescent="0.2">
      <c r="Q1483" s="6">
        <v>1480</v>
      </c>
      <c r="R1483" s="6">
        <f>[1]节奏总纲!AD1483</f>
        <v>105.31600542663266</v>
      </c>
      <c r="S1483" s="6">
        <f>[1]节奏总纲!AE1483</f>
        <v>107.59921793610125</v>
      </c>
      <c r="T1483" s="6">
        <f>[1]节奏总纲!AF1483</f>
        <v>110.80161479387472</v>
      </c>
      <c r="U1483" s="6">
        <f>[1]节奏总纲!AG1483</f>
        <v>115.71478845044381</v>
      </c>
      <c r="V1483" s="6">
        <f>[1]节奏总纲!AH1483</f>
        <v>124.68253353685233</v>
      </c>
      <c r="AN1483" s="6">
        <v>1480</v>
      </c>
      <c r="AO1483" s="6">
        <f>[1]节奏总纲!BA1483</f>
        <v>0</v>
      </c>
      <c r="AP1483" s="6">
        <f>[1]节奏总纲!BB1483</f>
        <v>0</v>
      </c>
      <c r="AQ1483" s="6">
        <f>[1]节奏总纲!BC1483</f>
        <v>0</v>
      </c>
      <c r="AR1483" s="6">
        <f>[1]节奏总纲!BD1483</f>
        <v>0</v>
      </c>
      <c r="AS1483" s="6">
        <f>[1]节奏总纲!BE1483</f>
        <v>0</v>
      </c>
    </row>
    <row r="1484" spans="17:45" x14ac:dyDescent="0.2">
      <c r="Q1484" s="6">
        <v>1481</v>
      </c>
      <c r="R1484" s="6">
        <f>[1]节奏总纲!AD1484</f>
        <v>105.32562644729407</v>
      </c>
      <c r="S1484" s="6">
        <f>[1]节奏总纲!AE1484</f>
        <v>107.60903115807697</v>
      </c>
      <c r="T1484" s="6">
        <f>[1]节奏总纲!AF1484</f>
        <v>110.81130575269948</v>
      </c>
      <c r="U1484" s="6">
        <f>[1]节奏总纲!AG1484</f>
        <v>115.72459624336365</v>
      </c>
      <c r="V1484" s="6">
        <f>[1]节奏总纲!AH1484</f>
        <v>124.69316002631533</v>
      </c>
      <c r="AN1484" s="6">
        <v>1481</v>
      </c>
      <c r="AO1484" s="6">
        <f>[1]节奏总纲!BA1484</f>
        <v>0</v>
      </c>
      <c r="AP1484" s="6">
        <f>[1]节奏总纲!BB1484</f>
        <v>0</v>
      </c>
      <c r="AQ1484" s="6">
        <f>[1]节奏总纲!BC1484</f>
        <v>0</v>
      </c>
      <c r="AR1484" s="6">
        <f>[1]节奏总纲!BD1484</f>
        <v>0</v>
      </c>
      <c r="AS1484" s="6">
        <f>[1]节奏总纲!BE1484</f>
        <v>0</v>
      </c>
    </row>
    <row r="1485" spans="17:45" x14ac:dyDescent="0.2">
      <c r="Q1485" s="6">
        <v>1482</v>
      </c>
      <c r="R1485" s="6">
        <f>[1]节奏总纲!AD1485</f>
        <v>105.33524746795548</v>
      </c>
      <c r="S1485" s="6">
        <f>[1]节奏总纲!AE1485</f>
        <v>107.61884438005268</v>
      </c>
      <c r="T1485" s="6">
        <f>[1]节奏总纲!AF1485</f>
        <v>110.82099671152424</v>
      </c>
      <c r="U1485" s="6">
        <f>[1]节奏总纲!AG1485</f>
        <v>115.73440403628348</v>
      </c>
      <c r="V1485" s="6">
        <f>[1]节奏总纲!AH1485</f>
        <v>124.70378651577832</v>
      </c>
      <c r="AN1485" s="6">
        <v>1482</v>
      </c>
      <c r="AO1485" s="6">
        <f>[1]节奏总纲!BA1485</f>
        <v>0</v>
      </c>
      <c r="AP1485" s="6">
        <f>[1]节奏总纲!BB1485</f>
        <v>0</v>
      </c>
      <c r="AQ1485" s="6">
        <f>[1]节奏总纲!BC1485</f>
        <v>0</v>
      </c>
      <c r="AR1485" s="6">
        <f>[1]节奏总纲!BD1485</f>
        <v>0</v>
      </c>
      <c r="AS1485" s="6">
        <f>[1]节奏总纲!BE1485</f>
        <v>0</v>
      </c>
    </row>
    <row r="1486" spans="17:45" x14ac:dyDescent="0.2">
      <c r="Q1486" s="6">
        <v>1483</v>
      </c>
      <c r="R1486" s="6">
        <f>[1]节奏总纲!AD1486</f>
        <v>105.34486848861688</v>
      </c>
      <c r="S1486" s="6">
        <f>[1]节奏总纲!AE1486</f>
        <v>107.6286576020284</v>
      </c>
      <c r="T1486" s="6">
        <f>[1]节奏总纲!AF1486</f>
        <v>110.83068767034901</v>
      </c>
      <c r="U1486" s="6">
        <f>[1]节奏总纲!AG1486</f>
        <v>115.74421182920332</v>
      </c>
      <c r="V1486" s="6">
        <f>[1]节奏总纲!AH1486</f>
        <v>124.7144130052413</v>
      </c>
      <c r="AN1486" s="6">
        <v>1483</v>
      </c>
      <c r="AO1486" s="6">
        <f>[1]节奏总纲!BA1486</f>
        <v>0</v>
      </c>
      <c r="AP1486" s="6">
        <f>[1]节奏总纲!BB1486</f>
        <v>0</v>
      </c>
      <c r="AQ1486" s="6">
        <f>[1]节奏总纲!BC1486</f>
        <v>0</v>
      </c>
      <c r="AR1486" s="6">
        <f>[1]节奏总纲!BD1486</f>
        <v>0</v>
      </c>
      <c r="AS1486" s="6">
        <f>[1]节奏总纲!BE1486</f>
        <v>0</v>
      </c>
    </row>
    <row r="1487" spans="17:45" x14ac:dyDescent="0.2">
      <c r="Q1487" s="6">
        <v>1484</v>
      </c>
      <c r="R1487" s="6">
        <f>[1]节奏总纲!AD1487</f>
        <v>105.3544895092783</v>
      </c>
      <c r="S1487" s="6">
        <f>[1]节奏总纲!AE1487</f>
        <v>107.63847082400412</v>
      </c>
      <c r="T1487" s="6">
        <f>[1]节奏总纲!AF1487</f>
        <v>110.84037862917376</v>
      </c>
      <c r="U1487" s="6">
        <f>[1]节奏总纲!AG1487</f>
        <v>115.75401962212315</v>
      </c>
      <c r="V1487" s="6">
        <f>[1]节奏总纲!AH1487</f>
        <v>124.72503949470429</v>
      </c>
      <c r="AN1487" s="6">
        <v>1484</v>
      </c>
      <c r="AO1487" s="6">
        <f>[1]节奏总纲!BA1487</f>
        <v>0</v>
      </c>
      <c r="AP1487" s="6">
        <f>[1]节奏总纲!BB1487</f>
        <v>0</v>
      </c>
      <c r="AQ1487" s="6">
        <f>[1]节奏总纲!BC1487</f>
        <v>0</v>
      </c>
      <c r="AR1487" s="6">
        <f>[1]节奏总纲!BD1487</f>
        <v>0</v>
      </c>
      <c r="AS1487" s="6">
        <f>[1]节奏总纲!BE1487</f>
        <v>0</v>
      </c>
    </row>
    <row r="1488" spans="17:45" x14ac:dyDescent="0.2">
      <c r="Q1488" s="6">
        <v>1485</v>
      </c>
      <c r="R1488" s="6">
        <f>[1]节奏总纲!AD1488</f>
        <v>105.36411052993971</v>
      </c>
      <c r="S1488" s="6">
        <f>[1]节奏总纲!AE1488</f>
        <v>107.64828404597982</v>
      </c>
      <c r="T1488" s="6">
        <f>[1]节奏总纲!AF1488</f>
        <v>110.85006958799852</v>
      </c>
      <c r="U1488" s="6">
        <f>[1]节奏总纲!AG1488</f>
        <v>115.763827415043</v>
      </c>
      <c r="V1488" s="6">
        <f>[1]节奏总纲!AH1488</f>
        <v>124.73566598416728</v>
      </c>
      <c r="AN1488" s="6">
        <v>1485</v>
      </c>
      <c r="AO1488" s="6">
        <f>[1]节奏总纲!BA1488</f>
        <v>0</v>
      </c>
      <c r="AP1488" s="6">
        <f>[1]节奏总纲!BB1488</f>
        <v>0</v>
      </c>
      <c r="AQ1488" s="6">
        <f>[1]节奏总纲!BC1488</f>
        <v>0</v>
      </c>
      <c r="AR1488" s="6">
        <f>[1]节奏总纲!BD1488</f>
        <v>0</v>
      </c>
      <c r="AS1488" s="6">
        <f>[1]节奏总纲!BE1488</f>
        <v>0</v>
      </c>
    </row>
    <row r="1489" spans="17:45" x14ac:dyDescent="0.2">
      <c r="Q1489" s="6">
        <v>1486</v>
      </c>
      <c r="R1489" s="6">
        <f>[1]节奏总纲!AD1489</f>
        <v>105.37373155060111</v>
      </c>
      <c r="S1489" s="6">
        <f>[1]节奏总纲!AE1489</f>
        <v>107.65809726795554</v>
      </c>
      <c r="T1489" s="6">
        <f>[1]节奏总纲!AF1489</f>
        <v>110.85976054682328</v>
      </c>
      <c r="U1489" s="6">
        <f>[1]节奏总纲!AG1489</f>
        <v>115.77363520796283</v>
      </c>
      <c r="V1489" s="6">
        <f>[1]节奏总纲!AH1489</f>
        <v>124.74629247363026</v>
      </c>
      <c r="AN1489" s="6">
        <v>1486</v>
      </c>
      <c r="AO1489" s="6">
        <f>[1]节奏总纲!BA1489</f>
        <v>0</v>
      </c>
      <c r="AP1489" s="6">
        <f>[1]节奏总纲!BB1489</f>
        <v>0</v>
      </c>
      <c r="AQ1489" s="6">
        <f>[1]节奏总纲!BC1489</f>
        <v>0</v>
      </c>
      <c r="AR1489" s="6">
        <f>[1]节奏总纲!BD1489</f>
        <v>0</v>
      </c>
      <c r="AS1489" s="6">
        <f>[1]节奏总纲!BE1489</f>
        <v>0</v>
      </c>
    </row>
    <row r="1490" spans="17:45" x14ac:dyDescent="0.2">
      <c r="Q1490" s="6">
        <v>1487</v>
      </c>
      <c r="R1490" s="6">
        <f>[1]节奏总纲!AD1490</f>
        <v>105.38335257126252</v>
      </c>
      <c r="S1490" s="6">
        <f>[1]节奏总纲!AE1490</f>
        <v>107.66791048993126</v>
      </c>
      <c r="T1490" s="6">
        <f>[1]节奏总纲!AF1490</f>
        <v>110.86945150564804</v>
      </c>
      <c r="U1490" s="6">
        <f>[1]节奏总纲!AG1490</f>
        <v>115.78344300088267</v>
      </c>
      <c r="V1490" s="6">
        <f>[1]节奏总纲!AH1490</f>
        <v>124.75691896309326</v>
      </c>
      <c r="AN1490" s="6">
        <v>1487</v>
      </c>
      <c r="AO1490" s="6">
        <f>[1]节奏总纲!BA1490</f>
        <v>0</v>
      </c>
      <c r="AP1490" s="6">
        <f>[1]节奏总纲!BB1490</f>
        <v>0</v>
      </c>
      <c r="AQ1490" s="6">
        <f>[1]节奏总纲!BC1490</f>
        <v>0</v>
      </c>
      <c r="AR1490" s="6">
        <f>[1]节奏总纲!BD1490</f>
        <v>0</v>
      </c>
      <c r="AS1490" s="6">
        <f>[1]节奏总纲!BE1490</f>
        <v>0</v>
      </c>
    </row>
    <row r="1491" spans="17:45" x14ac:dyDescent="0.2">
      <c r="Q1491" s="6">
        <v>1488</v>
      </c>
      <c r="R1491" s="6">
        <f>[1]节奏总纲!AD1491</f>
        <v>105.39297359192393</v>
      </c>
      <c r="S1491" s="6">
        <f>[1]节奏总纲!AE1491</f>
        <v>107.67772371190696</v>
      </c>
      <c r="T1491" s="6">
        <f>[1]节奏总纲!AF1491</f>
        <v>110.87914246447281</v>
      </c>
      <c r="U1491" s="6">
        <f>[1]节奏总纲!AG1491</f>
        <v>115.79325079380251</v>
      </c>
      <c r="V1491" s="6">
        <f>[1]节奏总纲!AH1491</f>
        <v>124.76754545255625</v>
      </c>
      <c r="AN1491" s="6">
        <v>1488</v>
      </c>
      <c r="AO1491" s="6">
        <f>[1]节奏总纲!BA1491</f>
        <v>0</v>
      </c>
      <c r="AP1491" s="6">
        <f>[1]节奏总纲!BB1491</f>
        <v>0</v>
      </c>
      <c r="AQ1491" s="6">
        <f>[1]节奏总纲!BC1491</f>
        <v>0</v>
      </c>
      <c r="AR1491" s="6">
        <f>[1]节奏总纲!BD1491</f>
        <v>0</v>
      </c>
      <c r="AS1491" s="6">
        <f>[1]节奏总纲!BE1491</f>
        <v>0</v>
      </c>
    </row>
    <row r="1492" spans="17:45" x14ac:dyDescent="0.2">
      <c r="Q1492" s="6">
        <v>1489</v>
      </c>
      <c r="R1492" s="6">
        <f>[1]节奏总纲!AD1492</f>
        <v>105.40259461258533</v>
      </c>
      <c r="S1492" s="6">
        <f>[1]节奏总纲!AE1492</f>
        <v>107.68753693388268</v>
      </c>
      <c r="T1492" s="6">
        <f>[1]节奏总纲!AF1492</f>
        <v>110.88883342329756</v>
      </c>
      <c r="U1492" s="6">
        <f>[1]节奏总纲!AG1492</f>
        <v>115.80305858672234</v>
      </c>
      <c r="V1492" s="6">
        <f>[1]节奏总纲!AH1492</f>
        <v>124.77817194201924</v>
      </c>
      <c r="AN1492" s="6">
        <v>1489</v>
      </c>
      <c r="AO1492" s="6">
        <f>[1]节奏总纲!BA1492</f>
        <v>0</v>
      </c>
      <c r="AP1492" s="6">
        <f>[1]节奏总纲!BB1492</f>
        <v>0</v>
      </c>
      <c r="AQ1492" s="6">
        <f>[1]节奏总纲!BC1492</f>
        <v>0</v>
      </c>
      <c r="AR1492" s="6">
        <f>[1]节奏总纲!BD1492</f>
        <v>0</v>
      </c>
      <c r="AS1492" s="6">
        <f>[1]节奏总纲!BE1492</f>
        <v>0</v>
      </c>
    </row>
    <row r="1493" spans="17:45" x14ac:dyDescent="0.2">
      <c r="Q1493" s="6">
        <v>1490</v>
      </c>
      <c r="R1493" s="6">
        <f>[1]节奏总纲!AD1493</f>
        <v>105.41221563324675</v>
      </c>
      <c r="S1493" s="6">
        <f>[1]节奏总纲!AE1493</f>
        <v>107.6973501558584</v>
      </c>
      <c r="T1493" s="6">
        <f>[1]节奏总纲!AF1493</f>
        <v>110.89852438212232</v>
      </c>
      <c r="U1493" s="6">
        <f>[1]节奏总纲!AG1493</f>
        <v>115.81286637964219</v>
      </c>
      <c r="V1493" s="6">
        <f>[1]节奏总纲!AH1493</f>
        <v>124.78879843148222</v>
      </c>
      <c r="AN1493" s="6">
        <v>1490</v>
      </c>
      <c r="AO1493" s="6">
        <f>[1]节奏总纲!BA1493</f>
        <v>0</v>
      </c>
      <c r="AP1493" s="6">
        <f>[1]节奏总纲!BB1493</f>
        <v>0</v>
      </c>
      <c r="AQ1493" s="6">
        <f>[1]节奏总纲!BC1493</f>
        <v>0</v>
      </c>
      <c r="AR1493" s="6">
        <f>[1]节奏总纲!BD1493</f>
        <v>0</v>
      </c>
      <c r="AS1493" s="6">
        <f>[1]节奏总纲!BE1493</f>
        <v>0</v>
      </c>
    </row>
    <row r="1494" spans="17:45" x14ac:dyDescent="0.2">
      <c r="Q1494" s="6">
        <v>1491</v>
      </c>
      <c r="R1494" s="6">
        <f>[1]节奏总纲!AD1494</f>
        <v>105.42183665390816</v>
      </c>
      <c r="S1494" s="6">
        <f>[1]节奏总纲!AE1494</f>
        <v>107.70716337783412</v>
      </c>
      <c r="T1494" s="6">
        <f>[1]节奏总纲!AF1494</f>
        <v>110.90821534094708</v>
      </c>
      <c r="U1494" s="6">
        <f>[1]节奏总纲!AG1494</f>
        <v>115.82267417256202</v>
      </c>
      <c r="V1494" s="6">
        <f>[1]节奏总纲!AH1494</f>
        <v>124.79942492094521</v>
      </c>
      <c r="AN1494" s="6">
        <v>1491</v>
      </c>
      <c r="AO1494" s="6">
        <f>[1]节奏总纲!BA1494</f>
        <v>0</v>
      </c>
      <c r="AP1494" s="6">
        <f>[1]节奏总纲!BB1494</f>
        <v>0</v>
      </c>
      <c r="AQ1494" s="6">
        <f>[1]节奏总纲!BC1494</f>
        <v>0</v>
      </c>
      <c r="AR1494" s="6">
        <f>[1]节奏总纲!BD1494</f>
        <v>0</v>
      </c>
      <c r="AS1494" s="6">
        <f>[1]节奏总纲!BE1494</f>
        <v>0</v>
      </c>
    </row>
    <row r="1495" spans="17:45" x14ac:dyDescent="0.2">
      <c r="Q1495" s="6">
        <v>1492</v>
      </c>
      <c r="R1495" s="6">
        <f>[1]节奏总纲!AD1495</f>
        <v>105.43145767456956</v>
      </c>
      <c r="S1495" s="6">
        <f>[1]节奏总纲!AE1495</f>
        <v>107.71697659980983</v>
      </c>
      <c r="T1495" s="6">
        <f>[1]节奏总纲!AF1495</f>
        <v>110.91790629977184</v>
      </c>
      <c r="U1495" s="6">
        <f>[1]节奏总纲!AG1495</f>
        <v>115.83248196548186</v>
      </c>
      <c r="V1495" s="6">
        <f>[1]节奏总纲!AH1495</f>
        <v>124.81005141040821</v>
      </c>
      <c r="AN1495" s="6">
        <v>1492</v>
      </c>
      <c r="AO1495" s="6">
        <f>[1]节奏总纲!BA1495</f>
        <v>0</v>
      </c>
      <c r="AP1495" s="6">
        <f>[1]节奏总纲!BB1495</f>
        <v>0</v>
      </c>
      <c r="AQ1495" s="6">
        <f>[1]节奏总纲!BC1495</f>
        <v>0</v>
      </c>
      <c r="AR1495" s="6">
        <f>[1]节奏总纲!BD1495</f>
        <v>0</v>
      </c>
      <c r="AS1495" s="6">
        <f>[1]节奏总纲!BE1495</f>
        <v>0</v>
      </c>
    </row>
    <row r="1496" spans="17:45" x14ac:dyDescent="0.2">
      <c r="Q1496" s="6">
        <v>1493</v>
      </c>
      <c r="R1496" s="6">
        <f>[1]节奏总纲!AD1496</f>
        <v>105.44107869523097</v>
      </c>
      <c r="S1496" s="6">
        <f>[1]节奏总纲!AE1496</f>
        <v>107.72678982178554</v>
      </c>
      <c r="T1496" s="6">
        <f>[1]节奏总纲!AF1496</f>
        <v>110.92759725859661</v>
      </c>
      <c r="U1496" s="6">
        <f>[1]节奏总纲!AG1496</f>
        <v>115.84228975840169</v>
      </c>
      <c r="V1496" s="6">
        <f>[1]节奏总纲!AH1496</f>
        <v>124.8206778998712</v>
      </c>
      <c r="AN1496" s="6">
        <v>1493</v>
      </c>
      <c r="AO1496" s="6">
        <f>[1]节奏总纲!BA1496</f>
        <v>0</v>
      </c>
      <c r="AP1496" s="6">
        <f>[1]节奏总纲!BB1496</f>
        <v>0</v>
      </c>
      <c r="AQ1496" s="6">
        <f>[1]节奏总纲!BC1496</f>
        <v>0</v>
      </c>
      <c r="AR1496" s="6">
        <f>[1]节奏总纲!BD1496</f>
        <v>0</v>
      </c>
      <c r="AS1496" s="6">
        <f>[1]节奏总纲!BE1496</f>
        <v>0</v>
      </c>
    </row>
    <row r="1497" spans="17:45" x14ac:dyDescent="0.2">
      <c r="Q1497" s="6">
        <v>1494</v>
      </c>
      <c r="R1497" s="6">
        <f>[1]节奏总纲!AD1497</f>
        <v>105.45069971589238</v>
      </c>
      <c r="S1497" s="6">
        <f>[1]节奏总纲!AE1497</f>
        <v>107.73660304376126</v>
      </c>
      <c r="T1497" s="6">
        <f>[1]节奏总纲!AF1497</f>
        <v>110.93728821742135</v>
      </c>
      <c r="U1497" s="6">
        <f>[1]节奏总纲!AG1497</f>
        <v>115.85209755132153</v>
      </c>
      <c r="V1497" s="6">
        <f>[1]节奏总纲!AH1497</f>
        <v>124.83130438933418</v>
      </c>
      <c r="AN1497" s="6">
        <v>1494</v>
      </c>
      <c r="AO1497" s="6">
        <f>[1]节奏总纲!BA1497</f>
        <v>0</v>
      </c>
      <c r="AP1497" s="6">
        <f>[1]节奏总纲!BB1497</f>
        <v>0</v>
      </c>
      <c r="AQ1497" s="6">
        <f>[1]节奏总纲!BC1497</f>
        <v>0</v>
      </c>
      <c r="AR1497" s="6">
        <f>[1]节奏总纲!BD1497</f>
        <v>0</v>
      </c>
      <c r="AS1497" s="6">
        <f>[1]节奏总纲!BE1497</f>
        <v>0</v>
      </c>
    </row>
    <row r="1498" spans="17:45" x14ac:dyDescent="0.2">
      <c r="Q1498" s="6">
        <v>1495</v>
      </c>
      <c r="R1498" s="6">
        <f>[1]节奏总纲!AD1498</f>
        <v>105.46032073655378</v>
      </c>
      <c r="S1498" s="6">
        <f>[1]节奏总纲!AE1498</f>
        <v>107.74641626573697</v>
      </c>
      <c r="T1498" s="6">
        <f>[1]节奏总纲!AF1498</f>
        <v>110.94697917624612</v>
      </c>
      <c r="U1498" s="6">
        <f>[1]节奏总纲!AG1498</f>
        <v>115.86190534424136</v>
      </c>
      <c r="V1498" s="6">
        <f>[1]节奏总纲!AH1498</f>
        <v>124.84193087879717</v>
      </c>
      <c r="AN1498" s="6">
        <v>1495</v>
      </c>
      <c r="AO1498" s="6">
        <f>[1]节奏总纲!BA1498</f>
        <v>0</v>
      </c>
      <c r="AP1498" s="6">
        <f>[1]节奏总纲!BB1498</f>
        <v>0</v>
      </c>
      <c r="AQ1498" s="6">
        <f>[1]节奏总纲!BC1498</f>
        <v>0</v>
      </c>
      <c r="AR1498" s="6">
        <f>[1]节奏总纲!BD1498</f>
        <v>0</v>
      </c>
      <c r="AS1498" s="6">
        <f>[1]节奏总纲!BE1498</f>
        <v>0</v>
      </c>
    </row>
    <row r="1499" spans="17:45" x14ac:dyDescent="0.2">
      <c r="Q1499" s="6">
        <v>1496</v>
      </c>
      <c r="R1499" s="6">
        <f>[1]节奏总纲!AD1499</f>
        <v>105.4699417572152</v>
      </c>
      <c r="S1499" s="6">
        <f>[1]节奏总纲!AE1499</f>
        <v>107.75622948771269</v>
      </c>
      <c r="T1499" s="6">
        <f>[1]节奏总纲!AF1499</f>
        <v>110.95667013507088</v>
      </c>
      <c r="U1499" s="6">
        <f>[1]节奏总纲!AG1499</f>
        <v>115.87171313716121</v>
      </c>
      <c r="V1499" s="6">
        <f>[1]节奏总纲!AH1499</f>
        <v>124.85255736826016</v>
      </c>
      <c r="AN1499" s="6">
        <v>1496</v>
      </c>
      <c r="AO1499" s="6">
        <f>[1]节奏总纲!BA1499</f>
        <v>0</v>
      </c>
      <c r="AP1499" s="6">
        <f>[1]节奏总纲!BB1499</f>
        <v>0</v>
      </c>
      <c r="AQ1499" s="6">
        <f>[1]节奏总纲!BC1499</f>
        <v>0</v>
      </c>
      <c r="AR1499" s="6">
        <f>[1]节奏总纲!BD1499</f>
        <v>0</v>
      </c>
      <c r="AS1499" s="6">
        <f>[1]节奏总纲!BE1499</f>
        <v>0</v>
      </c>
    </row>
    <row r="1500" spans="17:45" x14ac:dyDescent="0.2">
      <c r="Q1500" s="6">
        <v>1497</v>
      </c>
      <c r="R1500" s="6">
        <f>[1]节奏总纲!AD1500</f>
        <v>105.47956277787661</v>
      </c>
      <c r="S1500" s="6">
        <f>[1]节奏总纲!AE1500</f>
        <v>107.76604270968841</v>
      </c>
      <c r="T1500" s="6">
        <f>[1]节奏总纲!AF1500</f>
        <v>110.96636109389564</v>
      </c>
      <c r="U1500" s="6">
        <f>[1]节奏总纲!AG1500</f>
        <v>115.88152093008105</v>
      </c>
      <c r="V1500" s="6">
        <f>[1]节奏总纲!AH1500</f>
        <v>124.86318385772316</v>
      </c>
      <c r="AN1500" s="6">
        <v>1497</v>
      </c>
      <c r="AO1500" s="6">
        <f>[1]节奏总纲!BA1500</f>
        <v>0</v>
      </c>
      <c r="AP1500" s="6">
        <f>[1]节奏总纲!BB1500</f>
        <v>0</v>
      </c>
      <c r="AQ1500" s="6">
        <f>[1]节奏总纲!BC1500</f>
        <v>0</v>
      </c>
      <c r="AR1500" s="6">
        <f>[1]节奏总纲!BD1500</f>
        <v>0</v>
      </c>
      <c r="AS1500" s="6">
        <f>[1]节奏总纲!BE1500</f>
        <v>0</v>
      </c>
    </row>
    <row r="1501" spans="17:45" x14ac:dyDescent="0.2">
      <c r="Q1501" s="6">
        <v>1498</v>
      </c>
      <c r="R1501" s="6">
        <f>[1]节奏总纲!AD1501</f>
        <v>105.48918379853801</v>
      </c>
      <c r="S1501" s="6">
        <f>[1]节奏总纲!AE1501</f>
        <v>107.77585593166411</v>
      </c>
      <c r="T1501" s="6">
        <f>[1]节奏总纲!AF1501</f>
        <v>110.97605205272041</v>
      </c>
      <c r="U1501" s="6">
        <f>[1]节奏总纲!AG1501</f>
        <v>115.89132872300088</v>
      </c>
      <c r="V1501" s="6">
        <f>[1]节奏总纲!AH1501</f>
        <v>124.87381034718614</v>
      </c>
      <c r="AN1501" s="6">
        <v>1498</v>
      </c>
      <c r="AO1501" s="6">
        <f>[1]节奏总纲!BA1501</f>
        <v>0</v>
      </c>
      <c r="AP1501" s="6">
        <f>[1]节奏总纲!BB1501</f>
        <v>0</v>
      </c>
      <c r="AQ1501" s="6">
        <f>[1]节奏总纲!BC1501</f>
        <v>0</v>
      </c>
      <c r="AR1501" s="6">
        <f>[1]节奏总纲!BD1501</f>
        <v>0</v>
      </c>
      <c r="AS1501" s="6">
        <f>[1]节奏总纲!BE1501</f>
        <v>0</v>
      </c>
    </row>
    <row r="1502" spans="17:45" x14ac:dyDescent="0.2">
      <c r="Q1502" s="6">
        <v>1499</v>
      </c>
      <c r="R1502" s="6">
        <f>[1]节奏总纲!AD1502</f>
        <v>105.49880481919942</v>
      </c>
      <c r="S1502" s="6">
        <f>[1]节奏总纲!AE1502</f>
        <v>107.78566915363983</v>
      </c>
      <c r="T1502" s="6">
        <f>[1]节奏总纲!AF1502</f>
        <v>110.98574301154517</v>
      </c>
      <c r="U1502" s="6">
        <f>[1]节奏总纲!AG1502</f>
        <v>115.90113651592073</v>
      </c>
      <c r="V1502" s="6">
        <f>[1]节奏总纲!AH1502</f>
        <v>124.88443683664913</v>
      </c>
      <c r="AN1502" s="6">
        <v>1499</v>
      </c>
      <c r="AO1502" s="6">
        <f>[1]节奏总纲!BA1502</f>
        <v>0</v>
      </c>
      <c r="AP1502" s="6">
        <f>[1]节奏总纲!BB1502</f>
        <v>0</v>
      </c>
      <c r="AQ1502" s="6">
        <f>[1]节奏总纲!BC1502</f>
        <v>0</v>
      </c>
      <c r="AR1502" s="6">
        <f>[1]节奏总纲!BD1502</f>
        <v>0</v>
      </c>
      <c r="AS1502" s="6">
        <f>[1]节奏总纲!BE1502</f>
        <v>0</v>
      </c>
    </row>
    <row r="1503" spans="17:45" x14ac:dyDescent="0.2">
      <c r="Q1503" s="6">
        <v>1500</v>
      </c>
      <c r="R1503" s="6">
        <f>[1]节奏总纲!AD1503</f>
        <v>105.50842583986083</v>
      </c>
      <c r="S1503" s="6">
        <f>[1]节奏总纲!AE1503</f>
        <v>107.79548237561555</v>
      </c>
      <c r="T1503" s="6">
        <f>[1]节奏总纲!AF1503</f>
        <v>110.99543397036992</v>
      </c>
      <c r="U1503" s="6">
        <f>[1]节奏总纲!AG1503</f>
        <v>115.91094430884056</v>
      </c>
      <c r="V1503" s="6">
        <f>[1]节奏总纲!AH1503</f>
        <v>124.89506332611212</v>
      </c>
      <c r="AN1503" s="6">
        <v>1500</v>
      </c>
      <c r="AO1503" s="6">
        <f>[1]节奏总纲!BA1503</f>
        <v>0</v>
      </c>
      <c r="AP1503" s="6">
        <f>[1]节奏总纲!BB1503</f>
        <v>0</v>
      </c>
      <c r="AQ1503" s="6">
        <f>[1]节奏总纲!BC1503</f>
        <v>0</v>
      </c>
      <c r="AR1503" s="6">
        <f>[1]节奏总纲!BD1503</f>
        <v>0</v>
      </c>
      <c r="AS1503" s="6">
        <f>[1]节奏总纲!BE1503</f>
        <v>0</v>
      </c>
    </row>
    <row r="1504" spans="17:45" x14ac:dyDescent="0.2">
      <c r="Q1504" s="6">
        <v>1501</v>
      </c>
      <c r="R1504" s="6">
        <f>[1]节奏总纲!AD1504</f>
        <v>105.51804686052223</v>
      </c>
      <c r="S1504" s="6">
        <f>[1]节奏总纲!AE1504</f>
        <v>107.80529559759127</v>
      </c>
      <c r="T1504" s="6">
        <f>[1]节奏总纲!AF1504</f>
        <v>111.00485532179441</v>
      </c>
      <c r="U1504" s="6">
        <f>[1]节奏总纲!AG1504</f>
        <v>115.9207521017604</v>
      </c>
      <c r="V1504" s="6">
        <f>[1]节奏总纲!AH1504</f>
        <v>124.90568981557512</v>
      </c>
      <c r="AN1504" s="6">
        <v>1501</v>
      </c>
      <c r="AO1504" s="6">
        <f>[1]节奏总纲!BA1504</f>
        <v>0</v>
      </c>
      <c r="AP1504" s="6">
        <f>[1]节奏总纲!BB1504</f>
        <v>0</v>
      </c>
      <c r="AQ1504" s="6">
        <f>[1]节奏总纲!BC1504</f>
        <v>0</v>
      </c>
      <c r="AR1504" s="6">
        <f>[1]节奏总纲!BD1504</f>
        <v>0</v>
      </c>
      <c r="AS1504" s="6">
        <f>[1]节奏总纲!BE1504</f>
        <v>0</v>
      </c>
    </row>
    <row r="1505" spans="17:45" x14ac:dyDescent="0.2">
      <c r="Q1505" s="6">
        <v>1502</v>
      </c>
      <c r="R1505" s="6">
        <f>[1]节奏总纲!AD1505</f>
        <v>105.52766788118365</v>
      </c>
      <c r="S1505" s="6">
        <f>[1]节奏总纲!AE1505</f>
        <v>107.81510881956697</v>
      </c>
      <c r="T1505" s="6">
        <f>[1]节奏总纲!AF1505</f>
        <v>111.0140364678753</v>
      </c>
      <c r="U1505" s="6">
        <f>[1]节奏总纲!AG1505</f>
        <v>115.93055989468023</v>
      </c>
      <c r="V1505" s="6">
        <f>[1]节奏总纲!AH1505</f>
        <v>124.91631630503809</v>
      </c>
      <c r="AN1505" s="6">
        <v>1502</v>
      </c>
      <c r="AO1505" s="6">
        <f>[1]节奏总纲!BA1505</f>
        <v>0</v>
      </c>
      <c r="AP1505" s="6">
        <f>[1]节奏总纲!BB1505</f>
        <v>0</v>
      </c>
      <c r="AQ1505" s="6">
        <f>[1]节奏总纲!BC1505</f>
        <v>0</v>
      </c>
      <c r="AR1505" s="6">
        <f>[1]节奏总纲!BD1505</f>
        <v>0</v>
      </c>
      <c r="AS1505" s="6">
        <f>[1]节奏总纲!BE1505</f>
        <v>0</v>
      </c>
    </row>
    <row r="1506" spans="17:45" x14ac:dyDescent="0.2">
      <c r="Q1506" s="6">
        <v>1503</v>
      </c>
      <c r="R1506" s="6">
        <f>[1]节奏总纲!AD1506</f>
        <v>105.53728890184506</v>
      </c>
      <c r="S1506" s="6">
        <f>[1]节奏总纲!AE1506</f>
        <v>107.82492204154269</v>
      </c>
      <c r="T1506" s="6">
        <f>[1]节奏总纲!AF1506</f>
        <v>111.02321761395619</v>
      </c>
      <c r="U1506" s="6">
        <f>[1]节奏总纲!AG1506</f>
        <v>115.94036768760007</v>
      </c>
      <c r="V1506" s="6">
        <f>[1]节奏总纲!AH1506</f>
        <v>124.92694279450109</v>
      </c>
      <c r="AN1506" s="6">
        <v>1503</v>
      </c>
      <c r="AO1506" s="6">
        <f>[1]节奏总纲!BA1506</f>
        <v>0</v>
      </c>
      <c r="AP1506" s="6">
        <f>[1]节奏总纲!BB1506</f>
        <v>0</v>
      </c>
      <c r="AQ1506" s="6">
        <f>[1]节奏总纲!BC1506</f>
        <v>0</v>
      </c>
      <c r="AR1506" s="6">
        <f>[1]节奏总纲!BD1506</f>
        <v>0</v>
      </c>
      <c r="AS1506" s="6">
        <f>[1]节奏总纲!BE1506</f>
        <v>0</v>
      </c>
    </row>
    <row r="1507" spans="17:45" x14ac:dyDescent="0.2">
      <c r="Q1507" s="6">
        <v>1504</v>
      </c>
      <c r="R1507" s="6">
        <f>[1]节奏总纲!AD1507</f>
        <v>105.54690992250646</v>
      </c>
      <c r="S1507" s="6">
        <f>[1]节奏总纲!AE1507</f>
        <v>107.83473526351841</v>
      </c>
      <c r="T1507" s="6">
        <f>[1]节奏总纲!AF1507</f>
        <v>111.03239876003708</v>
      </c>
      <c r="U1507" s="6">
        <f>[1]节奏总纲!AG1507</f>
        <v>115.95017548051992</v>
      </c>
      <c r="V1507" s="6">
        <f>[1]节奏总纲!AH1507</f>
        <v>124.93756928396408</v>
      </c>
      <c r="AN1507" s="6">
        <v>1504</v>
      </c>
      <c r="AO1507" s="6">
        <f>[1]节奏总纲!BA1507</f>
        <v>0</v>
      </c>
      <c r="AP1507" s="6">
        <f>[1]节奏总纲!BB1507</f>
        <v>0</v>
      </c>
      <c r="AQ1507" s="6">
        <f>[1]节奏总纲!BC1507</f>
        <v>0</v>
      </c>
      <c r="AR1507" s="6">
        <f>[1]节奏总纲!BD1507</f>
        <v>0</v>
      </c>
      <c r="AS1507" s="6">
        <f>[1]节奏总纲!BE1507</f>
        <v>0</v>
      </c>
    </row>
    <row r="1508" spans="17:45" x14ac:dyDescent="0.2">
      <c r="Q1508" s="6">
        <v>1505</v>
      </c>
      <c r="R1508" s="6">
        <f>[1]节奏总纲!AD1508</f>
        <v>105.55653094316787</v>
      </c>
      <c r="S1508" s="6">
        <f>[1]节奏总纲!AE1508</f>
        <v>107.84454848549412</v>
      </c>
      <c r="T1508" s="6">
        <f>[1]节奏总纲!AF1508</f>
        <v>111.04157990611797</v>
      </c>
      <c r="U1508" s="6">
        <f>[1]节奏总纲!AG1508</f>
        <v>115.95998327343975</v>
      </c>
      <c r="V1508" s="6">
        <f>[1]节奏总纲!AH1508</f>
        <v>124.94819577342707</v>
      </c>
      <c r="AN1508" s="6">
        <v>1505</v>
      </c>
      <c r="AO1508" s="6">
        <f>[1]节奏总纲!BA1508</f>
        <v>0</v>
      </c>
      <c r="AP1508" s="6">
        <f>[1]节奏总纲!BB1508</f>
        <v>0</v>
      </c>
      <c r="AQ1508" s="6">
        <f>[1]节奏总纲!BC1508</f>
        <v>0</v>
      </c>
      <c r="AR1508" s="6">
        <f>[1]节奏总纲!BD1508</f>
        <v>0</v>
      </c>
      <c r="AS1508" s="6">
        <f>[1]节奏总纲!BE1508</f>
        <v>0</v>
      </c>
    </row>
    <row r="1509" spans="17:45" x14ac:dyDescent="0.2">
      <c r="Q1509" s="6">
        <v>1506</v>
      </c>
      <c r="R1509" s="6">
        <f>[1]节奏总纲!AD1509</f>
        <v>105.56615196382928</v>
      </c>
      <c r="S1509" s="6">
        <f>[1]节奏总纲!AE1509</f>
        <v>107.85436170746983</v>
      </c>
      <c r="T1509" s="6">
        <f>[1]节奏总纲!AF1509</f>
        <v>111.05076105219887</v>
      </c>
      <c r="U1509" s="6">
        <f>[1]节奏总纲!AG1509</f>
        <v>115.96979106635959</v>
      </c>
      <c r="V1509" s="6">
        <f>[1]节奏总纲!AH1509</f>
        <v>124.95882226289005</v>
      </c>
      <c r="AN1509" s="6">
        <v>1506</v>
      </c>
      <c r="AO1509" s="6">
        <f>[1]节奏总纲!BA1509</f>
        <v>0</v>
      </c>
      <c r="AP1509" s="6">
        <f>[1]节奏总纲!BB1509</f>
        <v>0</v>
      </c>
      <c r="AQ1509" s="6">
        <f>[1]节奏总纲!BC1509</f>
        <v>0</v>
      </c>
      <c r="AR1509" s="6">
        <f>[1]节奏总纲!BD1509</f>
        <v>0</v>
      </c>
      <c r="AS1509" s="6">
        <f>[1]节奏总纲!BE1509</f>
        <v>0</v>
      </c>
    </row>
    <row r="1510" spans="17:45" x14ac:dyDescent="0.2">
      <c r="Q1510" s="6">
        <v>1507</v>
      </c>
      <c r="R1510" s="6">
        <f>[1]节奏总纲!AD1510</f>
        <v>105.57577298449068</v>
      </c>
      <c r="S1510" s="6">
        <f>[1]节奏总纲!AE1510</f>
        <v>107.86417492944555</v>
      </c>
      <c r="T1510" s="6">
        <f>[1]节奏总纲!AF1510</f>
        <v>111.05994219827976</v>
      </c>
      <c r="U1510" s="6">
        <f>[1]节奏总纲!AG1510</f>
        <v>115.97959885927942</v>
      </c>
      <c r="V1510" s="6">
        <f>[1]节奏总纲!AH1510</f>
        <v>124.96944875235305</v>
      </c>
      <c r="AN1510" s="6">
        <v>1507</v>
      </c>
      <c r="AO1510" s="6">
        <f>[1]节奏总纲!BA1510</f>
        <v>0</v>
      </c>
      <c r="AP1510" s="6">
        <f>[1]节奏总纲!BB1510</f>
        <v>0</v>
      </c>
      <c r="AQ1510" s="6">
        <f>[1]节奏总纲!BC1510</f>
        <v>0</v>
      </c>
      <c r="AR1510" s="6">
        <f>[1]节奏总纲!BD1510</f>
        <v>0</v>
      </c>
      <c r="AS1510" s="6">
        <f>[1]节奏总纲!BE1510</f>
        <v>0</v>
      </c>
    </row>
    <row r="1511" spans="17:45" x14ac:dyDescent="0.2">
      <c r="Q1511" s="6">
        <v>1508</v>
      </c>
      <c r="R1511" s="6">
        <f>[1]节奏总纲!AD1511</f>
        <v>105.5853940051521</v>
      </c>
      <c r="S1511" s="6">
        <f>[1]节奏总纲!AE1511</f>
        <v>107.87398815142126</v>
      </c>
      <c r="T1511" s="6">
        <f>[1]节奏总纲!AF1511</f>
        <v>111.06912334436065</v>
      </c>
      <c r="U1511" s="6">
        <f>[1]节奏总纲!AG1511</f>
        <v>115.98940665219926</v>
      </c>
      <c r="V1511" s="6">
        <f>[1]节奏总纲!AH1511</f>
        <v>124.98007524181604</v>
      </c>
      <c r="AN1511" s="6">
        <v>1508</v>
      </c>
      <c r="AO1511" s="6">
        <f>[1]节奏总纲!BA1511</f>
        <v>0</v>
      </c>
      <c r="AP1511" s="6">
        <f>[1]节奏总纲!BB1511</f>
        <v>0</v>
      </c>
      <c r="AQ1511" s="6">
        <f>[1]节奏总纲!BC1511</f>
        <v>0</v>
      </c>
      <c r="AR1511" s="6">
        <f>[1]节奏总纲!BD1511</f>
        <v>0</v>
      </c>
      <c r="AS1511" s="6">
        <f>[1]节奏总纲!BE1511</f>
        <v>0</v>
      </c>
    </row>
    <row r="1512" spans="17:45" x14ac:dyDescent="0.2">
      <c r="Q1512" s="6">
        <v>1509</v>
      </c>
      <c r="R1512" s="6">
        <f>[1]节奏总纲!AD1512</f>
        <v>105.59501502581351</v>
      </c>
      <c r="S1512" s="6">
        <f>[1]节奏总纲!AE1512</f>
        <v>107.88380137339698</v>
      </c>
      <c r="T1512" s="6">
        <f>[1]节奏总纲!AF1512</f>
        <v>111.07830449044154</v>
      </c>
      <c r="U1512" s="6">
        <f>[1]节奏总纲!AG1512</f>
        <v>115.99921444511909</v>
      </c>
      <c r="V1512" s="6">
        <f>[1]节奏总纲!AH1512</f>
        <v>124.99070173127903</v>
      </c>
      <c r="AN1512" s="6">
        <v>1509</v>
      </c>
      <c r="AO1512" s="6">
        <f>[1]节奏总纲!BA1512</f>
        <v>0</v>
      </c>
      <c r="AP1512" s="6">
        <f>[1]节奏总纲!BB1512</f>
        <v>0</v>
      </c>
      <c r="AQ1512" s="6">
        <f>[1]节奏总纲!BC1512</f>
        <v>0</v>
      </c>
      <c r="AR1512" s="6">
        <f>[1]节奏总纲!BD1512</f>
        <v>0</v>
      </c>
      <c r="AS1512" s="6">
        <f>[1]节奏总纲!BE1512</f>
        <v>0</v>
      </c>
    </row>
    <row r="1513" spans="17:45" x14ac:dyDescent="0.2">
      <c r="Q1513" s="6">
        <v>1510</v>
      </c>
      <c r="R1513" s="6">
        <f>[1]节奏总纲!AD1513</f>
        <v>105.60463604647491</v>
      </c>
      <c r="S1513" s="6">
        <f>[1]节奏总纲!AE1513</f>
        <v>107.8936145953727</v>
      </c>
      <c r="T1513" s="6">
        <f>[1]节奏总纲!AF1513</f>
        <v>111.08748563652243</v>
      </c>
      <c r="U1513" s="6">
        <f>[1]节奏总纲!AG1513</f>
        <v>116.00843856634077</v>
      </c>
      <c r="V1513" s="6">
        <f>[1]节奏总纲!AH1513</f>
        <v>125.00124595175376</v>
      </c>
      <c r="AN1513" s="6">
        <v>1510</v>
      </c>
      <c r="AO1513" s="6">
        <f>[1]节奏总纲!BA1513</f>
        <v>0</v>
      </c>
      <c r="AP1513" s="6">
        <f>[1]节奏总纲!BB1513</f>
        <v>0</v>
      </c>
      <c r="AQ1513" s="6">
        <f>[1]节奏总纲!BC1513</f>
        <v>0</v>
      </c>
      <c r="AR1513" s="6">
        <f>[1]节奏总纲!BD1513</f>
        <v>0</v>
      </c>
      <c r="AS1513" s="6">
        <f>[1]节奏总纲!BE1513</f>
        <v>0</v>
      </c>
    </row>
    <row r="1514" spans="17:45" x14ac:dyDescent="0.2">
      <c r="Q1514" s="6">
        <v>1511</v>
      </c>
      <c r="R1514" s="6">
        <f>[1]节奏总纲!AD1514</f>
        <v>105.61425706713632</v>
      </c>
      <c r="S1514" s="6">
        <f>[1]节奏总纲!AE1514</f>
        <v>107.90342781734842</v>
      </c>
      <c r="T1514" s="6">
        <f>[1]节奏总纲!AF1514</f>
        <v>111.09666678260332</v>
      </c>
      <c r="U1514" s="6">
        <f>[1]节奏总纲!AG1514</f>
        <v>116.01761186800421</v>
      </c>
      <c r="V1514" s="6">
        <f>[1]节奏总纲!AH1514</f>
        <v>125.01121424449593</v>
      </c>
      <c r="AN1514" s="6">
        <v>1511</v>
      </c>
      <c r="AO1514" s="6">
        <f>[1]节奏总纲!BA1514</f>
        <v>0</v>
      </c>
      <c r="AP1514" s="6">
        <f>[1]节奏总纲!BB1514</f>
        <v>0</v>
      </c>
      <c r="AQ1514" s="6">
        <f>[1]节奏总纲!BC1514</f>
        <v>0</v>
      </c>
      <c r="AR1514" s="6">
        <f>[1]节奏总纲!BD1514</f>
        <v>0</v>
      </c>
      <c r="AS1514" s="6">
        <f>[1]节奏总纲!BE1514</f>
        <v>0</v>
      </c>
    </row>
    <row r="1515" spans="17:45" x14ac:dyDescent="0.2">
      <c r="Q1515" s="6">
        <v>1512</v>
      </c>
      <c r="R1515" s="6">
        <f>[1]节奏总纲!AD1515</f>
        <v>105.62387808779773</v>
      </c>
      <c r="S1515" s="6">
        <f>[1]节奏总纲!AE1515</f>
        <v>107.91324103932412</v>
      </c>
      <c r="T1515" s="6">
        <f>[1]节奏总纲!AF1515</f>
        <v>111.1058479286842</v>
      </c>
      <c r="U1515" s="6">
        <f>[1]节奏总纲!AG1515</f>
        <v>116.02678516966765</v>
      </c>
      <c r="V1515" s="6">
        <f>[1]节奏总纲!AH1515</f>
        <v>125.02118253723812</v>
      </c>
      <c r="AN1515" s="6">
        <v>1512</v>
      </c>
      <c r="AO1515" s="6">
        <f>[1]节奏总纲!BA1515</f>
        <v>0</v>
      </c>
      <c r="AP1515" s="6">
        <f>[1]节奏总纲!BB1515</f>
        <v>0</v>
      </c>
      <c r="AQ1515" s="6">
        <f>[1]节奏总纲!BC1515</f>
        <v>0</v>
      </c>
      <c r="AR1515" s="6">
        <f>[1]节奏总纲!BD1515</f>
        <v>0</v>
      </c>
      <c r="AS1515" s="6">
        <f>[1]节奏总纲!BE1515</f>
        <v>0</v>
      </c>
    </row>
    <row r="1516" spans="17:45" x14ac:dyDescent="0.2">
      <c r="Q1516" s="6">
        <v>1513</v>
      </c>
      <c r="R1516" s="6">
        <f>[1]节奏总纲!AD1516</f>
        <v>105.63349910845913</v>
      </c>
      <c r="S1516" s="6">
        <f>[1]节奏总纲!AE1516</f>
        <v>107.92305426129984</v>
      </c>
      <c r="T1516" s="6">
        <f>[1]节奏总纲!AF1516</f>
        <v>111.11502907476509</v>
      </c>
      <c r="U1516" s="6">
        <f>[1]节奏总纲!AG1516</f>
        <v>116.0359584713311</v>
      </c>
      <c r="V1516" s="6">
        <f>[1]节奏总纲!AH1516</f>
        <v>125.03115082998031</v>
      </c>
      <c r="AN1516" s="6">
        <v>1513</v>
      </c>
      <c r="AO1516" s="6">
        <f>[1]节奏总纲!BA1516</f>
        <v>0</v>
      </c>
      <c r="AP1516" s="6">
        <f>[1]节奏总纲!BB1516</f>
        <v>0</v>
      </c>
      <c r="AQ1516" s="6">
        <f>[1]节奏总纲!BC1516</f>
        <v>0</v>
      </c>
      <c r="AR1516" s="6">
        <f>[1]节奏总纲!BD1516</f>
        <v>0</v>
      </c>
      <c r="AS1516" s="6">
        <f>[1]节奏总纲!BE1516</f>
        <v>0</v>
      </c>
    </row>
    <row r="1517" spans="17:45" x14ac:dyDescent="0.2">
      <c r="Q1517" s="6">
        <v>1514</v>
      </c>
      <c r="R1517" s="6">
        <f>[1]节奏总纲!AD1517</f>
        <v>105.64312012912055</v>
      </c>
      <c r="S1517" s="6">
        <f>[1]节奏总纲!AE1517</f>
        <v>107.93286748327556</v>
      </c>
      <c r="T1517" s="6">
        <f>[1]节奏总纲!AF1517</f>
        <v>111.12421022084598</v>
      </c>
      <c r="U1517" s="6">
        <f>[1]节奏总纲!AG1517</f>
        <v>116.04513177299454</v>
      </c>
      <c r="V1517" s="6">
        <f>[1]节奏总纲!AH1517</f>
        <v>125.04111912272249</v>
      </c>
      <c r="AN1517" s="6">
        <v>1514</v>
      </c>
      <c r="AO1517" s="6">
        <f>[1]节奏总纲!BA1517</f>
        <v>0</v>
      </c>
      <c r="AP1517" s="6">
        <f>[1]节奏总纲!BB1517</f>
        <v>0</v>
      </c>
      <c r="AQ1517" s="6">
        <f>[1]节奏总纲!BC1517</f>
        <v>0</v>
      </c>
      <c r="AR1517" s="6">
        <f>[1]节奏总纲!BD1517</f>
        <v>0</v>
      </c>
      <c r="AS1517" s="6">
        <f>[1]节奏总纲!BE1517</f>
        <v>0</v>
      </c>
    </row>
    <row r="1518" spans="17:45" x14ac:dyDescent="0.2">
      <c r="Q1518" s="6">
        <v>1515</v>
      </c>
      <c r="R1518" s="6">
        <f>[1]节奏总纲!AD1518</f>
        <v>105.65274114978196</v>
      </c>
      <c r="S1518" s="6">
        <f>[1]节奏总纲!AE1518</f>
        <v>107.94268070525126</v>
      </c>
      <c r="T1518" s="6">
        <f>[1]节奏总纲!AF1518</f>
        <v>111.13339136692687</v>
      </c>
      <c r="U1518" s="6">
        <f>[1]节奏总纲!AG1518</f>
        <v>116.05430507465799</v>
      </c>
      <c r="V1518" s="6">
        <f>[1]节奏总纲!AH1518</f>
        <v>125.05108741546468</v>
      </c>
      <c r="AN1518" s="6">
        <v>1515</v>
      </c>
      <c r="AO1518" s="6">
        <f>[1]节奏总纲!BA1518</f>
        <v>0</v>
      </c>
      <c r="AP1518" s="6">
        <f>[1]节奏总纲!BB1518</f>
        <v>0</v>
      </c>
      <c r="AQ1518" s="6">
        <f>[1]节奏总纲!BC1518</f>
        <v>0</v>
      </c>
      <c r="AR1518" s="6">
        <f>[1]节奏总纲!BD1518</f>
        <v>0</v>
      </c>
      <c r="AS1518" s="6">
        <f>[1]节奏总纲!BE1518</f>
        <v>0</v>
      </c>
    </row>
    <row r="1519" spans="17:45" x14ac:dyDescent="0.2">
      <c r="Q1519" s="6">
        <v>1516</v>
      </c>
      <c r="R1519" s="6">
        <f>[1]节奏总纲!AD1519</f>
        <v>105.66236217044336</v>
      </c>
      <c r="S1519" s="6">
        <f>[1]节奏总纲!AE1519</f>
        <v>107.95249392722698</v>
      </c>
      <c r="T1519" s="6">
        <f>[1]节奏总纲!AF1519</f>
        <v>111.14257251300776</v>
      </c>
      <c r="U1519" s="6">
        <f>[1]节奏总纲!AG1519</f>
        <v>116.06347837632143</v>
      </c>
      <c r="V1519" s="6">
        <f>[1]节奏总纲!AH1519</f>
        <v>125.06105570820687</v>
      </c>
      <c r="AN1519" s="6">
        <v>1516</v>
      </c>
      <c r="AO1519" s="6">
        <f>[1]节奏总纲!BA1519</f>
        <v>0</v>
      </c>
      <c r="AP1519" s="6">
        <f>[1]节奏总纲!BB1519</f>
        <v>0</v>
      </c>
      <c r="AQ1519" s="6">
        <f>[1]节奏总纲!BC1519</f>
        <v>0</v>
      </c>
      <c r="AR1519" s="6">
        <f>[1]节奏总纲!BD1519</f>
        <v>0</v>
      </c>
      <c r="AS1519" s="6">
        <f>[1]节奏总纲!BE1519</f>
        <v>0</v>
      </c>
    </row>
    <row r="1520" spans="17:45" x14ac:dyDescent="0.2">
      <c r="Q1520" s="6">
        <v>1517</v>
      </c>
      <c r="R1520" s="6">
        <f>[1]节奏总纲!AD1520</f>
        <v>105.67198319110477</v>
      </c>
      <c r="S1520" s="6">
        <f>[1]节奏总纲!AE1520</f>
        <v>107.9623071492027</v>
      </c>
      <c r="T1520" s="6">
        <f>[1]节奏总纲!AF1520</f>
        <v>111.15175365908866</v>
      </c>
      <c r="U1520" s="6">
        <f>[1]节奏总纲!AG1520</f>
        <v>116.07265167798487</v>
      </c>
      <c r="V1520" s="6">
        <f>[1]节奏总纲!AH1520</f>
        <v>125.07102400094905</v>
      </c>
      <c r="AN1520" s="6">
        <v>1517</v>
      </c>
      <c r="AO1520" s="6">
        <f>[1]节奏总纲!BA1520</f>
        <v>0</v>
      </c>
      <c r="AP1520" s="6">
        <f>[1]节奏总纲!BB1520</f>
        <v>0</v>
      </c>
      <c r="AQ1520" s="6">
        <f>[1]节奏总纲!BC1520</f>
        <v>0</v>
      </c>
      <c r="AR1520" s="6">
        <f>[1]节奏总纲!BD1520</f>
        <v>0</v>
      </c>
      <c r="AS1520" s="6">
        <f>[1]节奏总纲!BE1520</f>
        <v>0</v>
      </c>
    </row>
    <row r="1521" spans="17:45" x14ac:dyDescent="0.2">
      <c r="Q1521" s="6">
        <v>1518</v>
      </c>
      <c r="R1521" s="6">
        <f>[1]节奏总纲!AD1521</f>
        <v>105.68160421176619</v>
      </c>
      <c r="S1521" s="6">
        <f>[1]节奏总纲!AE1521</f>
        <v>107.97212037117841</v>
      </c>
      <c r="T1521" s="6">
        <f>[1]节奏总纲!AF1521</f>
        <v>111.16093480516955</v>
      </c>
      <c r="U1521" s="6">
        <f>[1]节奏总纲!AG1521</f>
        <v>116.08182497964832</v>
      </c>
      <c r="V1521" s="6">
        <f>[1]节奏总纲!AH1521</f>
        <v>125.08099229369124</v>
      </c>
      <c r="AN1521" s="6">
        <v>1518</v>
      </c>
      <c r="AO1521" s="6">
        <f>[1]节奏总纲!BA1521</f>
        <v>0</v>
      </c>
      <c r="AP1521" s="6">
        <f>[1]节奏总纲!BB1521</f>
        <v>0</v>
      </c>
      <c r="AQ1521" s="6">
        <f>[1]节奏总纲!BC1521</f>
        <v>0</v>
      </c>
      <c r="AR1521" s="6">
        <f>[1]节奏总纲!BD1521</f>
        <v>0</v>
      </c>
      <c r="AS1521" s="6">
        <f>[1]节奏总纲!BE1521</f>
        <v>0</v>
      </c>
    </row>
    <row r="1522" spans="17:45" x14ac:dyDescent="0.2">
      <c r="Q1522" s="6">
        <v>1519</v>
      </c>
      <c r="R1522" s="6">
        <f>[1]节奏总纲!AD1522</f>
        <v>105.69122523242758</v>
      </c>
      <c r="S1522" s="6">
        <f>[1]节奏总纲!AE1522</f>
        <v>107.98193359315412</v>
      </c>
      <c r="T1522" s="6">
        <f>[1]节奏总纲!AF1522</f>
        <v>111.17011595125044</v>
      </c>
      <c r="U1522" s="6">
        <f>[1]节奏总纲!AG1522</f>
        <v>116.09099828131176</v>
      </c>
      <c r="V1522" s="6">
        <f>[1]节奏总纲!AH1522</f>
        <v>125.09096058643343</v>
      </c>
      <c r="AN1522" s="6">
        <v>1519</v>
      </c>
      <c r="AO1522" s="6">
        <f>[1]节奏总纲!BA1522</f>
        <v>0</v>
      </c>
      <c r="AP1522" s="6">
        <f>[1]节奏总纲!BB1522</f>
        <v>0</v>
      </c>
      <c r="AQ1522" s="6">
        <f>[1]节奏总纲!BC1522</f>
        <v>0</v>
      </c>
      <c r="AR1522" s="6">
        <f>[1]节奏总纲!BD1522</f>
        <v>0</v>
      </c>
      <c r="AS1522" s="6">
        <f>[1]节奏总纲!BE1522</f>
        <v>0</v>
      </c>
    </row>
    <row r="1523" spans="17:45" x14ac:dyDescent="0.2">
      <c r="Q1523" s="6">
        <v>1520</v>
      </c>
      <c r="R1523" s="6">
        <f>[1]节奏总纲!AD1523</f>
        <v>105.700846253089</v>
      </c>
      <c r="S1523" s="6">
        <f>[1]节奏总纲!AE1523</f>
        <v>107.99174681512984</v>
      </c>
      <c r="T1523" s="6">
        <f>[1]节奏总纲!AF1523</f>
        <v>111.17929709733133</v>
      </c>
      <c r="U1523" s="6">
        <f>[1]节奏总纲!AG1523</f>
        <v>116.10017158297519</v>
      </c>
      <c r="V1523" s="6">
        <f>[1]节奏总纲!AH1523</f>
        <v>125.10092887917561</v>
      </c>
      <c r="AN1523" s="6">
        <v>1520</v>
      </c>
      <c r="AO1523" s="6">
        <f>[1]节奏总纲!BA1523</f>
        <v>0</v>
      </c>
      <c r="AP1523" s="6">
        <f>[1]节奏总纲!BB1523</f>
        <v>0</v>
      </c>
      <c r="AQ1523" s="6">
        <f>[1]节奏总纲!BC1523</f>
        <v>0</v>
      </c>
      <c r="AR1523" s="6">
        <f>[1]节奏总纲!BD1523</f>
        <v>0</v>
      </c>
      <c r="AS1523" s="6">
        <f>[1]节奏总纲!BE1523</f>
        <v>0</v>
      </c>
    </row>
    <row r="1524" spans="17:45" x14ac:dyDescent="0.2">
      <c r="Q1524" s="6">
        <v>1521</v>
      </c>
      <c r="R1524" s="6">
        <f>[1]节奏总纲!AD1524</f>
        <v>105.71046727375041</v>
      </c>
      <c r="S1524" s="6">
        <f>[1]节奏总纲!AE1524</f>
        <v>108.00153050384537</v>
      </c>
      <c r="T1524" s="6">
        <f>[1]节奏总纲!AF1524</f>
        <v>111.18847824341222</v>
      </c>
      <c r="U1524" s="6">
        <f>[1]节奏总纲!AG1524</f>
        <v>116.10934488463865</v>
      </c>
      <c r="V1524" s="6">
        <f>[1]节奏总纲!AH1524</f>
        <v>125.1108971719178</v>
      </c>
      <c r="AN1524" s="6">
        <v>1521</v>
      </c>
      <c r="AO1524" s="6">
        <f>[1]节奏总纲!BA1524</f>
        <v>0</v>
      </c>
      <c r="AP1524" s="6">
        <f>[1]节奏总纲!BB1524</f>
        <v>0</v>
      </c>
      <c r="AQ1524" s="6">
        <f>[1]节奏总纲!BC1524</f>
        <v>0</v>
      </c>
      <c r="AR1524" s="6">
        <f>[1]节奏总纲!BD1524</f>
        <v>0</v>
      </c>
      <c r="AS1524" s="6">
        <f>[1]节奏总纲!BE1524</f>
        <v>0</v>
      </c>
    </row>
    <row r="1525" spans="17:45" x14ac:dyDescent="0.2">
      <c r="Q1525" s="6">
        <v>1522</v>
      </c>
      <c r="R1525" s="6">
        <f>[1]节奏总纲!AD1525</f>
        <v>105.72008829441181</v>
      </c>
      <c r="S1525" s="6">
        <f>[1]节奏总纲!AE1525</f>
        <v>108.01115795047198</v>
      </c>
      <c r="T1525" s="6">
        <f>[1]节奏总纲!AF1525</f>
        <v>111.19765938949311</v>
      </c>
      <c r="U1525" s="6">
        <f>[1]节奏总纲!AG1525</f>
        <v>116.11851818630208</v>
      </c>
      <c r="V1525" s="6">
        <f>[1]节奏总纲!AH1525</f>
        <v>125.12086546465999</v>
      </c>
      <c r="AN1525" s="6">
        <v>1522</v>
      </c>
      <c r="AO1525" s="6">
        <f>[1]节奏总纲!BA1525</f>
        <v>0</v>
      </c>
      <c r="AP1525" s="6">
        <f>[1]节奏总纲!BB1525</f>
        <v>0</v>
      </c>
      <c r="AQ1525" s="6">
        <f>[1]节奏总纲!BC1525</f>
        <v>0</v>
      </c>
      <c r="AR1525" s="6">
        <f>[1]节奏总纲!BD1525</f>
        <v>0</v>
      </c>
      <c r="AS1525" s="6">
        <f>[1]节奏总纲!BE1525</f>
        <v>0</v>
      </c>
    </row>
    <row r="1526" spans="17:45" x14ac:dyDescent="0.2">
      <c r="Q1526" s="6">
        <v>1523</v>
      </c>
      <c r="R1526" s="6">
        <f>[1]节奏总纲!AD1526</f>
        <v>105.72970931507322</v>
      </c>
      <c r="S1526" s="6">
        <f>[1]节奏总纲!AE1526</f>
        <v>108.02078539709859</v>
      </c>
      <c r="T1526" s="6">
        <f>[1]节奏总纲!AF1526</f>
        <v>111.206840535574</v>
      </c>
      <c r="U1526" s="6">
        <f>[1]节奏总纲!AG1526</f>
        <v>116.12769148796552</v>
      </c>
      <c r="V1526" s="6">
        <f>[1]节奏总纲!AH1526</f>
        <v>125.13083375740217</v>
      </c>
      <c r="AN1526" s="6">
        <v>1523</v>
      </c>
      <c r="AO1526" s="6">
        <f>[1]节奏总纲!BA1526</f>
        <v>0</v>
      </c>
      <c r="AP1526" s="6">
        <f>[1]节奏总纲!BB1526</f>
        <v>0</v>
      </c>
      <c r="AQ1526" s="6">
        <f>[1]节奏总纲!BC1526</f>
        <v>0</v>
      </c>
      <c r="AR1526" s="6">
        <f>[1]节奏总纲!BD1526</f>
        <v>0</v>
      </c>
      <c r="AS1526" s="6">
        <f>[1]节奏总纲!BE1526</f>
        <v>0</v>
      </c>
    </row>
    <row r="1527" spans="17:45" x14ac:dyDescent="0.2">
      <c r="Q1527" s="6">
        <v>1524</v>
      </c>
      <c r="R1527" s="6">
        <f>[1]节奏总纲!AD1527</f>
        <v>105.73933033573464</v>
      </c>
      <c r="S1527" s="6">
        <f>[1]节奏总纲!AE1527</f>
        <v>108.03041284372522</v>
      </c>
      <c r="T1527" s="6">
        <f>[1]节奏总纲!AF1527</f>
        <v>111.21602168165489</v>
      </c>
      <c r="U1527" s="6">
        <f>[1]节奏总纲!AG1527</f>
        <v>116.13686478962897</v>
      </c>
      <c r="V1527" s="6">
        <f>[1]节奏总纲!AH1527</f>
        <v>125.14080205014436</v>
      </c>
      <c r="AN1527" s="6">
        <v>1524</v>
      </c>
      <c r="AO1527" s="6">
        <f>[1]节奏总纲!BA1527</f>
        <v>0</v>
      </c>
      <c r="AP1527" s="6">
        <f>[1]节奏总纲!BB1527</f>
        <v>0</v>
      </c>
      <c r="AQ1527" s="6">
        <f>[1]节奏总纲!BC1527</f>
        <v>0</v>
      </c>
      <c r="AR1527" s="6">
        <f>[1]节奏总纲!BD1527</f>
        <v>0</v>
      </c>
      <c r="AS1527" s="6">
        <f>[1]节奏总纲!BE1527</f>
        <v>0</v>
      </c>
    </row>
    <row r="1528" spans="17:45" x14ac:dyDescent="0.2">
      <c r="Q1528" s="6">
        <v>1525</v>
      </c>
      <c r="R1528" s="6">
        <f>[1]节奏总纲!AD1528</f>
        <v>105.74895135639603</v>
      </c>
      <c r="S1528" s="6">
        <f>[1]节奏总纲!AE1528</f>
        <v>108.04004029035183</v>
      </c>
      <c r="T1528" s="6">
        <f>[1]节奏总纲!AF1528</f>
        <v>111.22520282773579</v>
      </c>
      <c r="U1528" s="6">
        <f>[1]节奏总纲!AG1528</f>
        <v>116.14603809129241</v>
      </c>
      <c r="V1528" s="6">
        <f>[1]节奏总纲!AH1528</f>
        <v>125.15077034288655</v>
      </c>
      <c r="AN1528" s="6">
        <v>1525</v>
      </c>
      <c r="AO1528" s="6">
        <f>[1]节奏总纲!BA1528</f>
        <v>0</v>
      </c>
      <c r="AP1528" s="6">
        <f>[1]节奏总纲!BB1528</f>
        <v>0</v>
      </c>
      <c r="AQ1528" s="6">
        <f>[1]节奏总纲!BC1528</f>
        <v>0</v>
      </c>
      <c r="AR1528" s="6">
        <f>[1]节奏总纲!BD1528</f>
        <v>0</v>
      </c>
      <c r="AS1528" s="6">
        <f>[1]节奏总纲!BE1528</f>
        <v>0</v>
      </c>
    </row>
    <row r="1529" spans="17:45" x14ac:dyDescent="0.2">
      <c r="Q1529" s="6">
        <v>1526</v>
      </c>
      <c r="R1529" s="6">
        <f>[1]节奏总纲!AD1529</f>
        <v>105.75857237705745</v>
      </c>
      <c r="S1529" s="6">
        <f>[1]节奏总纲!AE1529</f>
        <v>108.04966773697844</v>
      </c>
      <c r="T1529" s="6">
        <f>[1]节奏总纲!AF1529</f>
        <v>111.23438397381668</v>
      </c>
      <c r="U1529" s="6">
        <f>[1]节奏总纲!AG1529</f>
        <v>116.15521139295585</v>
      </c>
      <c r="V1529" s="6">
        <f>[1]节奏总纲!AH1529</f>
        <v>125.16073863562873</v>
      </c>
      <c r="AN1529" s="6">
        <v>1526</v>
      </c>
      <c r="AO1529" s="6">
        <f>[1]节奏总纲!BA1529</f>
        <v>0</v>
      </c>
      <c r="AP1529" s="6">
        <f>[1]节奏总纲!BB1529</f>
        <v>0</v>
      </c>
      <c r="AQ1529" s="6">
        <f>[1]节奏总纲!BC1529</f>
        <v>0</v>
      </c>
      <c r="AR1529" s="6">
        <f>[1]节奏总纲!BD1529</f>
        <v>0</v>
      </c>
      <c r="AS1529" s="6">
        <f>[1]节奏总纲!BE1529</f>
        <v>0</v>
      </c>
    </row>
    <row r="1530" spans="17:45" x14ac:dyDescent="0.2">
      <c r="Q1530" s="6">
        <v>1527</v>
      </c>
      <c r="R1530" s="6">
        <f>[1]节奏总纲!AD1530</f>
        <v>105.76819339771886</v>
      </c>
      <c r="S1530" s="6">
        <f>[1]节奏总纲!AE1530</f>
        <v>108.05929518360504</v>
      </c>
      <c r="T1530" s="6">
        <f>[1]节奏总纲!AF1530</f>
        <v>111.24356511989757</v>
      </c>
      <c r="U1530" s="6">
        <f>[1]节奏总纲!AG1530</f>
        <v>116.1643846946193</v>
      </c>
      <c r="V1530" s="6">
        <f>[1]节奏总纲!AH1530</f>
        <v>125.17070692837092</v>
      </c>
      <c r="AN1530" s="6">
        <v>1527</v>
      </c>
      <c r="AO1530" s="6">
        <f>[1]节奏总纲!BA1530</f>
        <v>0</v>
      </c>
      <c r="AP1530" s="6">
        <f>[1]节奏总纲!BB1530</f>
        <v>0</v>
      </c>
      <c r="AQ1530" s="6">
        <f>[1]节奏总纲!BC1530</f>
        <v>0</v>
      </c>
      <c r="AR1530" s="6">
        <f>[1]节奏总纲!BD1530</f>
        <v>0</v>
      </c>
      <c r="AS1530" s="6">
        <f>[1]节奏总纲!BE1530</f>
        <v>0</v>
      </c>
    </row>
    <row r="1531" spans="17:45" x14ac:dyDescent="0.2">
      <c r="Q1531" s="6">
        <v>1528</v>
      </c>
      <c r="R1531" s="6">
        <f>[1]节奏总纲!AD1531</f>
        <v>105.77781441838026</v>
      </c>
      <c r="S1531" s="6">
        <f>[1]节奏总纲!AE1531</f>
        <v>108.06892263023167</v>
      </c>
      <c r="T1531" s="6">
        <f>[1]节奏总纲!AF1531</f>
        <v>111.25274626597846</v>
      </c>
      <c r="U1531" s="6">
        <f>[1]节奏总纲!AG1531</f>
        <v>116.17355799628274</v>
      </c>
      <c r="V1531" s="6">
        <f>[1]节奏总纲!AH1531</f>
        <v>125.18067522111309</v>
      </c>
      <c r="AN1531" s="6">
        <v>1528</v>
      </c>
      <c r="AO1531" s="6">
        <f>[1]节奏总纲!BA1531</f>
        <v>0</v>
      </c>
      <c r="AP1531" s="6">
        <f>[1]节奏总纲!BB1531</f>
        <v>0</v>
      </c>
      <c r="AQ1531" s="6">
        <f>[1]节奏总纲!BC1531</f>
        <v>0</v>
      </c>
      <c r="AR1531" s="6">
        <f>[1]节奏总纲!BD1531</f>
        <v>0</v>
      </c>
      <c r="AS1531" s="6">
        <f>[1]节奏总纲!BE1531</f>
        <v>0</v>
      </c>
    </row>
    <row r="1532" spans="17:45" x14ac:dyDescent="0.2">
      <c r="Q1532" s="6">
        <v>1529</v>
      </c>
      <c r="R1532" s="6">
        <f>[1]节奏总纲!AD1532</f>
        <v>105.78743543904167</v>
      </c>
      <c r="S1532" s="6">
        <f>[1]节奏总纲!AE1532</f>
        <v>108.07855007685828</v>
      </c>
      <c r="T1532" s="6">
        <f>[1]节奏总纲!AF1532</f>
        <v>111.26192741205935</v>
      </c>
      <c r="U1532" s="6">
        <f>[1]节奏总纲!AG1532</f>
        <v>116.18273129794618</v>
      </c>
      <c r="V1532" s="6">
        <f>[1]节奏总纲!AH1532</f>
        <v>125.19064351385528</v>
      </c>
      <c r="AN1532" s="6">
        <v>1529</v>
      </c>
      <c r="AO1532" s="6">
        <f>[1]节奏总纲!BA1532</f>
        <v>0</v>
      </c>
      <c r="AP1532" s="6">
        <f>[1]节奏总纲!BB1532</f>
        <v>0</v>
      </c>
      <c r="AQ1532" s="6">
        <f>[1]节奏总纲!BC1532</f>
        <v>0</v>
      </c>
      <c r="AR1532" s="6">
        <f>[1]节奏总纲!BD1532</f>
        <v>0</v>
      </c>
      <c r="AS1532" s="6">
        <f>[1]节奏总纲!BE1532</f>
        <v>0</v>
      </c>
    </row>
    <row r="1533" spans="17:45" x14ac:dyDescent="0.2">
      <c r="Q1533" s="6">
        <v>1530</v>
      </c>
      <c r="R1533" s="6">
        <f>[1]节奏总纲!AD1533</f>
        <v>105.79705645970309</v>
      </c>
      <c r="S1533" s="6">
        <f>[1]节奏总纲!AE1533</f>
        <v>108.08817752348489</v>
      </c>
      <c r="T1533" s="6">
        <f>[1]节奏总纲!AF1533</f>
        <v>111.27110855814023</v>
      </c>
      <c r="U1533" s="6">
        <f>[1]节奏总纲!AG1533</f>
        <v>116.19190459960963</v>
      </c>
      <c r="V1533" s="6">
        <f>[1]节奏总纲!AH1533</f>
        <v>125.20061180659746</v>
      </c>
      <c r="AN1533" s="6">
        <v>1530</v>
      </c>
      <c r="AO1533" s="6">
        <f>[1]节奏总纲!BA1533</f>
        <v>0</v>
      </c>
      <c r="AP1533" s="6">
        <f>[1]节奏总纲!BB1533</f>
        <v>0</v>
      </c>
      <c r="AQ1533" s="6">
        <f>[1]节奏总纲!BC1533</f>
        <v>0</v>
      </c>
      <c r="AR1533" s="6">
        <f>[1]节奏总纲!BD1533</f>
        <v>0</v>
      </c>
      <c r="AS1533" s="6">
        <f>[1]节奏总纲!BE1533</f>
        <v>0</v>
      </c>
    </row>
    <row r="1534" spans="17:45" x14ac:dyDescent="0.2">
      <c r="Q1534" s="6">
        <v>1531</v>
      </c>
      <c r="R1534" s="6">
        <f>[1]节奏总纲!AD1534</f>
        <v>105.80667748036448</v>
      </c>
      <c r="S1534" s="6">
        <f>[1]节奏总纲!AE1534</f>
        <v>108.09780497011151</v>
      </c>
      <c r="T1534" s="6">
        <f>[1]节奏总纲!AF1534</f>
        <v>111.28028970422112</v>
      </c>
      <c r="U1534" s="6">
        <f>[1]节奏总纲!AG1534</f>
        <v>116.20107790127307</v>
      </c>
      <c r="V1534" s="6">
        <f>[1]节奏总纲!AH1534</f>
        <v>125.21058009933965</v>
      </c>
      <c r="AN1534" s="6">
        <v>1531</v>
      </c>
      <c r="AO1534" s="6">
        <f>[1]节奏总纲!BA1534</f>
        <v>0</v>
      </c>
      <c r="AP1534" s="6">
        <f>[1]节奏总纲!BB1534</f>
        <v>0</v>
      </c>
      <c r="AQ1534" s="6">
        <f>[1]节奏总纲!BC1534</f>
        <v>0</v>
      </c>
      <c r="AR1534" s="6">
        <f>[1]节奏总纲!BD1534</f>
        <v>0</v>
      </c>
      <c r="AS1534" s="6">
        <f>[1]节奏总纲!BE1534</f>
        <v>0</v>
      </c>
    </row>
    <row r="1535" spans="17:45" x14ac:dyDescent="0.2">
      <c r="Q1535" s="6">
        <v>1532</v>
      </c>
      <c r="R1535" s="6">
        <f>[1]节奏总纲!AD1535</f>
        <v>105.8162985010259</v>
      </c>
      <c r="S1535" s="6">
        <f>[1]节奏总纲!AE1535</f>
        <v>108.10743241673812</v>
      </c>
      <c r="T1535" s="6">
        <f>[1]节奏总纲!AF1535</f>
        <v>111.28947085030201</v>
      </c>
      <c r="U1535" s="6">
        <f>[1]节奏总纲!AG1535</f>
        <v>116.2102512029365</v>
      </c>
      <c r="V1535" s="6">
        <f>[1]节奏总纲!AH1535</f>
        <v>125.22054839208184</v>
      </c>
      <c r="AN1535" s="6">
        <v>1532</v>
      </c>
      <c r="AO1535" s="6">
        <f>[1]节奏总纲!BA1535</f>
        <v>0</v>
      </c>
      <c r="AP1535" s="6">
        <f>[1]节奏总纲!BB1535</f>
        <v>0</v>
      </c>
      <c r="AQ1535" s="6">
        <f>[1]节奏总纲!BC1535</f>
        <v>0</v>
      </c>
      <c r="AR1535" s="6">
        <f>[1]节奏总纲!BD1535</f>
        <v>0</v>
      </c>
      <c r="AS1535" s="6">
        <f>[1]节奏总纲!BE1535</f>
        <v>0</v>
      </c>
    </row>
    <row r="1536" spans="17:45" x14ac:dyDescent="0.2">
      <c r="Q1536" s="6">
        <v>1533</v>
      </c>
      <c r="R1536" s="6">
        <f>[1]节奏总纲!AD1536</f>
        <v>105.82591952168731</v>
      </c>
      <c r="S1536" s="6">
        <f>[1]节奏总纲!AE1536</f>
        <v>108.11705986336473</v>
      </c>
      <c r="T1536" s="6">
        <f>[1]节奏总纲!AF1536</f>
        <v>111.2986519963829</v>
      </c>
      <c r="U1536" s="6">
        <f>[1]节奏总纲!AG1536</f>
        <v>116.21942450459996</v>
      </c>
      <c r="V1536" s="6">
        <f>[1]节奏总纲!AH1536</f>
        <v>125.23051668482402</v>
      </c>
      <c r="AN1536" s="6">
        <v>1533</v>
      </c>
      <c r="AO1536" s="6">
        <f>[1]节奏总纲!BA1536</f>
        <v>0</v>
      </c>
      <c r="AP1536" s="6">
        <f>[1]节奏总纲!BB1536</f>
        <v>0</v>
      </c>
      <c r="AQ1536" s="6">
        <f>[1]节奏总纲!BC1536</f>
        <v>0</v>
      </c>
      <c r="AR1536" s="6">
        <f>[1]节奏总纲!BD1536</f>
        <v>0</v>
      </c>
      <c r="AS1536" s="6">
        <f>[1]节奏总纲!BE1536</f>
        <v>0</v>
      </c>
    </row>
    <row r="1537" spans="17:45" x14ac:dyDescent="0.2">
      <c r="Q1537" s="6">
        <v>1534</v>
      </c>
      <c r="R1537" s="6">
        <f>[1]节奏总纲!AD1537</f>
        <v>105.83554054234871</v>
      </c>
      <c r="S1537" s="6">
        <f>[1]节奏总纲!AE1537</f>
        <v>108.12668730999135</v>
      </c>
      <c r="T1537" s="6">
        <f>[1]节奏总纲!AF1537</f>
        <v>111.30783314246379</v>
      </c>
      <c r="U1537" s="6">
        <f>[1]节奏总纲!AG1537</f>
        <v>116.22859780626339</v>
      </c>
      <c r="V1537" s="6">
        <f>[1]节奏总纲!AH1537</f>
        <v>125.24048497756621</v>
      </c>
      <c r="AN1537" s="6">
        <v>1534</v>
      </c>
      <c r="AO1537" s="6">
        <f>[1]节奏总纲!BA1537</f>
        <v>0</v>
      </c>
      <c r="AP1537" s="6">
        <f>[1]节奏总纲!BB1537</f>
        <v>0</v>
      </c>
      <c r="AQ1537" s="6">
        <f>[1]节奏总纲!BC1537</f>
        <v>0</v>
      </c>
      <c r="AR1537" s="6">
        <f>[1]节奏总纲!BD1537</f>
        <v>0</v>
      </c>
      <c r="AS1537" s="6">
        <f>[1]节奏总纲!BE1537</f>
        <v>0</v>
      </c>
    </row>
    <row r="1538" spans="17:45" x14ac:dyDescent="0.2">
      <c r="Q1538" s="6">
        <v>1535</v>
      </c>
      <c r="R1538" s="6">
        <f>[1]节奏总纲!AD1538</f>
        <v>105.84516156301012</v>
      </c>
      <c r="S1538" s="6">
        <f>[1]节奏总纲!AE1538</f>
        <v>108.13631475661796</v>
      </c>
      <c r="T1538" s="6">
        <f>[1]节奏总纲!AF1538</f>
        <v>111.31701428854468</v>
      </c>
      <c r="U1538" s="6">
        <f>[1]节奏总纲!AG1538</f>
        <v>116.23777110792685</v>
      </c>
      <c r="V1538" s="6">
        <f>[1]节奏总纲!AH1538</f>
        <v>125.2504532703084</v>
      </c>
      <c r="AN1538" s="6">
        <v>1535</v>
      </c>
      <c r="AO1538" s="6">
        <f>[1]节奏总纲!BA1538</f>
        <v>0</v>
      </c>
      <c r="AP1538" s="6">
        <f>[1]节奏总纲!BB1538</f>
        <v>0</v>
      </c>
      <c r="AQ1538" s="6">
        <f>[1]节奏总纲!BC1538</f>
        <v>0</v>
      </c>
      <c r="AR1538" s="6">
        <f>[1]节奏总纲!BD1538</f>
        <v>0</v>
      </c>
      <c r="AS1538" s="6">
        <f>[1]节奏总纲!BE1538</f>
        <v>0</v>
      </c>
    </row>
    <row r="1539" spans="17:45" x14ac:dyDescent="0.2">
      <c r="Q1539" s="6">
        <v>1536</v>
      </c>
      <c r="R1539" s="6">
        <f>[1]节奏总纲!AD1539</f>
        <v>105.85478258367154</v>
      </c>
      <c r="S1539" s="6">
        <f>[1]节奏总纲!AE1539</f>
        <v>108.14594220324457</v>
      </c>
      <c r="T1539" s="6">
        <f>[1]节奏总纲!AF1539</f>
        <v>111.32619543462557</v>
      </c>
      <c r="U1539" s="6">
        <f>[1]节奏总纲!AG1539</f>
        <v>116.24694440959028</v>
      </c>
      <c r="V1539" s="6">
        <f>[1]节奏总纲!AH1539</f>
        <v>125.26042156305058</v>
      </c>
      <c r="AN1539" s="6">
        <v>1536</v>
      </c>
      <c r="AO1539" s="6">
        <f>[1]节奏总纲!BA1539</f>
        <v>0</v>
      </c>
      <c r="AP1539" s="6">
        <f>[1]节奏总纲!BB1539</f>
        <v>0</v>
      </c>
      <c r="AQ1539" s="6">
        <f>[1]节奏总纲!BC1539</f>
        <v>0</v>
      </c>
      <c r="AR1539" s="6">
        <f>[1]节奏总纲!BD1539</f>
        <v>0</v>
      </c>
      <c r="AS1539" s="6">
        <f>[1]节奏总纲!BE1539</f>
        <v>0</v>
      </c>
    </row>
    <row r="1540" spans="17:45" x14ac:dyDescent="0.2">
      <c r="Q1540" s="6">
        <v>1537</v>
      </c>
      <c r="R1540" s="6">
        <f>[1]节奏总纲!AD1540</f>
        <v>105.86440360433294</v>
      </c>
      <c r="S1540" s="6">
        <f>[1]节奏总纲!AE1540</f>
        <v>108.1555696498712</v>
      </c>
      <c r="T1540" s="6">
        <f>[1]节奏总纲!AF1540</f>
        <v>111.33537658070647</v>
      </c>
      <c r="U1540" s="6">
        <f>[1]节奏总纲!AG1540</f>
        <v>116.25611771125372</v>
      </c>
      <c r="V1540" s="6">
        <f>[1]节奏总纲!AH1540</f>
        <v>125.27038985579277</v>
      </c>
      <c r="AN1540" s="6">
        <v>1537</v>
      </c>
      <c r="AO1540" s="6">
        <f>[1]节奏总纲!BA1540</f>
        <v>0</v>
      </c>
      <c r="AP1540" s="6">
        <f>[1]节奏总纲!BB1540</f>
        <v>0</v>
      </c>
      <c r="AQ1540" s="6">
        <f>[1]节奏总纲!BC1540</f>
        <v>0</v>
      </c>
      <c r="AR1540" s="6">
        <f>[1]节奏总纲!BD1540</f>
        <v>0</v>
      </c>
      <c r="AS1540" s="6">
        <f>[1]节奏总纲!BE1540</f>
        <v>0</v>
      </c>
    </row>
    <row r="1541" spans="17:45" x14ac:dyDescent="0.2">
      <c r="Q1541" s="6">
        <v>1538</v>
      </c>
      <c r="R1541" s="6">
        <f>[1]节奏总纲!AD1541</f>
        <v>105.87402462499435</v>
      </c>
      <c r="S1541" s="6">
        <f>[1]节奏总纲!AE1541</f>
        <v>108.16519709649781</v>
      </c>
      <c r="T1541" s="6">
        <f>[1]节奏总纲!AF1541</f>
        <v>111.34455772678736</v>
      </c>
      <c r="U1541" s="6">
        <f>[1]节奏总纲!AG1541</f>
        <v>116.26529101291717</v>
      </c>
      <c r="V1541" s="6">
        <f>[1]节奏总纲!AH1541</f>
        <v>125.28035814853496</v>
      </c>
      <c r="AN1541" s="6">
        <v>1538</v>
      </c>
      <c r="AO1541" s="6">
        <f>[1]节奏总纲!BA1541</f>
        <v>0</v>
      </c>
      <c r="AP1541" s="6">
        <f>[1]节奏总纲!BB1541</f>
        <v>0</v>
      </c>
      <c r="AQ1541" s="6">
        <f>[1]节奏总纲!BC1541</f>
        <v>0</v>
      </c>
      <c r="AR1541" s="6">
        <f>[1]节奏总纲!BD1541</f>
        <v>0</v>
      </c>
      <c r="AS1541" s="6">
        <f>[1]节奏总纲!BE1541</f>
        <v>0</v>
      </c>
    </row>
    <row r="1542" spans="17:45" x14ac:dyDescent="0.2">
      <c r="Q1542" s="6">
        <v>1539</v>
      </c>
      <c r="R1542" s="6">
        <f>[1]节奏总纲!AD1542</f>
        <v>105.88364564565576</v>
      </c>
      <c r="S1542" s="6">
        <f>[1]节奏总纲!AE1542</f>
        <v>108.17482454312442</v>
      </c>
      <c r="T1542" s="6">
        <f>[1]节奏总纲!AF1542</f>
        <v>111.35373887286825</v>
      </c>
      <c r="U1542" s="6">
        <f>[1]节奏总纲!AG1542</f>
        <v>116.27446431458061</v>
      </c>
      <c r="V1542" s="6">
        <f>[1]节奏总纲!AH1542</f>
        <v>125.29032644127714</v>
      </c>
      <c r="AN1542" s="6">
        <v>1539</v>
      </c>
      <c r="AO1542" s="6">
        <f>[1]节奏总纲!BA1542</f>
        <v>0</v>
      </c>
      <c r="AP1542" s="6">
        <f>[1]节奏总纲!BB1542</f>
        <v>0</v>
      </c>
      <c r="AQ1542" s="6">
        <f>[1]节奏总纲!BC1542</f>
        <v>0</v>
      </c>
      <c r="AR1542" s="6">
        <f>[1]节奏总纲!BD1542</f>
        <v>0</v>
      </c>
      <c r="AS1542" s="6">
        <f>[1]节奏总纲!BE1542</f>
        <v>0</v>
      </c>
    </row>
    <row r="1543" spans="17:45" x14ac:dyDescent="0.2">
      <c r="Q1543" s="6">
        <v>1540</v>
      </c>
      <c r="R1543" s="6">
        <f>[1]节奏总纲!AD1543</f>
        <v>105.89326666631716</v>
      </c>
      <c r="S1543" s="6">
        <f>[1]节奏总纲!AE1543</f>
        <v>108.18445198975103</v>
      </c>
      <c r="T1543" s="6">
        <f>[1]节奏总纲!AF1543</f>
        <v>111.36292001894914</v>
      </c>
      <c r="U1543" s="6">
        <f>[1]节奏总纲!AG1543</f>
        <v>116.28363761624405</v>
      </c>
      <c r="V1543" s="6">
        <f>[1]节奏总纲!AH1543</f>
        <v>125.30029473401933</v>
      </c>
      <c r="AN1543" s="6">
        <v>1540</v>
      </c>
      <c r="AO1543" s="6">
        <f>[1]节奏总纲!BA1543</f>
        <v>0</v>
      </c>
      <c r="AP1543" s="6">
        <f>[1]节奏总纲!BB1543</f>
        <v>0</v>
      </c>
      <c r="AQ1543" s="6">
        <f>[1]节奏总纲!BC1543</f>
        <v>0</v>
      </c>
      <c r="AR1543" s="6">
        <f>[1]节奏总纲!BD1543</f>
        <v>0</v>
      </c>
      <c r="AS1543" s="6">
        <f>[1]节奏总纲!BE1543</f>
        <v>0</v>
      </c>
    </row>
    <row r="1544" spans="17:45" x14ac:dyDescent="0.2">
      <c r="Q1544" s="6">
        <v>1541</v>
      </c>
      <c r="R1544" s="6">
        <f>[1]节奏总纲!AD1544</f>
        <v>105.90288768697857</v>
      </c>
      <c r="S1544" s="6">
        <f>[1]节奏总纲!AE1544</f>
        <v>108.19407943637765</v>
      </c>
      <c r="T1544" s="6">
        <f>[1]节奏总纲!AF1544</f>
        <v>111.37210116503003</v>
      </c>
      <c r="U1544" s="6">
        <f>[1]节奏总纲!AG1544</f>
        <v>116.2928109179075</v>
      </c>
      <c r="V1544" s="6">
        <f>[1]节奏总纲!AH1544</f>
        <v>125.31026302676152</v>
      </c>
      <c r="AN1544" s="6">
        <v>1541</v>
      </c>
      <c r="AO1544" s="6">
        <f>[1]节奏总纲!BA1544</f>
        <v>0</v>
      </c>
      <c r="AP1544" s="6">
        <f>[1]节奏总纲!BB1544</f>
        <v>0</v>
      </c>
      <c r="AQ1544" s="6">
        <f>[1]节奏总纲!BC1544</f>
        <v>0</v>
      </c>
      <c r="AR1544" s="6">
        <f>[1]节奏总纲!BD1544</f>
        <v>0</v>
      </c>
      <c r="AS1544" s="6">
        <f>[1]节奏总纲!BE1544</f>
        <v>0</v>
      </c>
    </row>
    <row r="1545" spans="17:45" x14ac:dyDescent="0.2">
      <c r="Q1545" s="6">
        <v>1542</v>
      </c>
      <c r="R1545" s="6">
        <f>[1]节奏总纲!AD1545</f>
        <v>105.91250870763999</v>
      </c>
      <c r="S1545" s="6">
        <f>[1]节奏总纲!AE1545</f>
        <v>108.20370688300426</v>
      </c>
      <c r="T1545" s="6">
        <f>[1]节奏总纲!AF1545</f>
        <v>111.38128231111092</v>
      </c>
      <c r="U1545" s="6">
        <f>[1]节奏总纲!AG1545</f>
        <v>116.30198421957094</v>
      </c>
      <c r="V1545" s="6">
        <f>[1]节奏总纲!AH1545</f>
        <v>125.3202313195037</v>
      </c>
      <c r="AN1545" s="6">
        <v>1542</v>
      </c>
      <c r="AO1545" s="6">
        <f>[1]节奏总纲!BA1545</f>
        <v>0</v>
      </c>
      <c r="AP1545" s="6">
        <f>[1]节奏总纲!BB1545</f>
        <v>0</v>
      </c>
      <c r="AQ1545" s="6">
        <f>[1]节奏总纲!BC1545</f>
        <v>0</v>
      </c>
      <c r="AR1545" s="6">
        <f>[1]节奏总纲!BD1545</f>
        <v>0</v>
      </c>
      <c r="AS1545" s="6">
        <f>[1]节奏总纲!BE1545</f>
        <v>0</v>
      </c>
    </row>
    <row r="1546" spans="17:45" x14ac:dyDescent="0.2">
      <c r="Q1546" s="6">
        <v>1543</v>
      </c>
      <c r="R1546" s="6">
        <f>[1]节奏总纲!AD1546</f>
        <v>105.92212972830139</v>
      </c>
      <c r="S1546" s="6">
        <f>[1]节奏总纲!AE1546</f>
        <v>108.21333432963087</v>
      </c>
      <c r="T1546" s="6">
        <f>[1]节奏总纲!AF1546</f>
        <v>111.39046345719181</v>
      </c>
      <c r="U1546" s="6">
        <f>[1]节奏总纲!AG1546</f>
        <v>116.31115752123438</v>
      </c>
      <c r="V1546" s="6">
        <f>[1]节奏总纲!AH1546</f>
        <v>125.33019961224589</v>
      </c>
      <c r="AN1546" s="6">
        <v>1543</v>
      </c>
      <c r="AO1546" s="6">
        <f>[1]节奏总纲!BA1546</f>
        <v>0</v>
      </c>
      <c r="AP1546" s="6">
        <f>[1]节奏总纲!BB1546</f>
        <v>0</v>
      </c>
      <c r="AQ1546" s="6">
        <f>[1]节奏总纲!BC1546</f>
        <v>0</v>
      </c>
      <c r="AR1546" s="6">
        <f>[1]节奏总纲!BD1546</f>
        <v>0</v>
      </c>
      <c r="AS1546" s="6">
        <f>[1]节奏总纲!BE1546</f>
        <v>0</v>
      </c>
    </row>
    <row r="1547" spans="17:45" x14ac:dyDescent="0.2">
      <c r="Q1547" s="6">
        <v>1544</v>
      </c>
      <c r="R1547" s="6">
        <f>[1]节奏总纲!AD1547</f>
        <v>105.9317507489628</v>
      </c>
      <c r="S1547" s="6">
        <f>[1]节奏总纲!AE1547</f>
        <v>108.22296177625749</v>
      </c>
      <c r="T1547" s="6">
        <f>[1]节奏总纲!AF1547</f>
        <v>111.39964460327271</v>
      </c>
      <c r="U1547" s="6">
        <f>[1]节奏总纲!AG1547</f>
        <v>116.32033082289783</v>
      </c>
      <c r="V1547" s="6">
        <f>[1]节奏总纲!AH1547</f>
        <v>125.34016790498808</v>
      </c>
      <c r="AN1547" s="6">
        <v>1544</v>
      </c>
      <c r="AO1547" s="6">
        <f>[1]节奏总纲!BA1547</f>
        <v>0</v>
      </c>
      <c r="AP1547" s="6">
        <f>[1]节奏总纲!BB1547</f>
        <v>0</v>
      </c>
      <c r="AQ1547" s="6">
        <f>[1]节奏总纲!BC1547</f>
        <v>0</v>
      </c>
      <c r="AR1547" s="6">
        <f>[1]节奏总纲!BD1547</f>
        <v>0</v>
      </c>
      <c r="AS1547" s="6">
        <f>[1]节奏总纲!BE1547</f>
        <v>0</v>
      </c>
    </row>
    <row r="1548" spans="17:45" x14ac:dyDescent="0.2">
      <c r="Q1548" s="6">
        <v>1545</v>
      </c>
      <c r="R1548" s="6">
        <f>[1]节奏总纲!AD1548</f>
        <v>105.94137176962421</v>
      </c>
      <c r="S1548" s="6">
        <f>[1]节奏总纲!AE1548</f>
        <v>108.2325892228841</v>
      </c>
      <c r="T1548" s="6">
        <f>[1]节奏总纲!AF1548</f>
        <v>111.4088257493536</v>
      </c>
      <c r="U1548" s="6">
        <f>[1]节奏总纲!AG1548</f>
        <v>116.32950412456127</v>
      </c>
      <c r="V1548" s="6">
        <f>[1]节奏总纲!AH1548</f>
        <v>125.35013619773025</v>
      </c>
      <c r="AN1548" s="6">
        <v>1545</v>
      </c>
      <c r="AO1548" s="6">
        <f>[1]节奏总纲!BA1548</f>
        <v>0</v>
      </c>
      <c r="AP1548" s="6">
        <f>[1]节奏总纲!BB1548</f>
        <v>0</v>
      </c>
      <c r="AQ1548" s="6">
        <f>[1]节奏总纲!BC1548</f>
        <v>0</v>
      </c>
      <c r="AR1548" s="6">
        <f>[1]节奏总纲!BD1548</f>
        <v>0</v>
      </c>
      <c r="AS1548" s="6">
        <f>[1]节奏总纲!BE1548</f>
        <v>0</v>
      </c>
    </row>
    <row r="1549" spans="17:45" x14ac:dyDescent="0.2">
      <c r="Q1549" s="6">
        <v>1546</v>
      </c>
      <c r="R1549" s="6">
        <f>[1]节奏总纲!AD1549</f>
        <v>105.95099279028561</v>
      </c>
      <c r="S1549" s="6">
        <f>[1]节奏总纲!AE1549</f>
        <v>108.24221666951071</v>
      </c>
      <c r="T1549" s="6">
        <f>[1]节奏总纲!AF1549</f>
        <v>111.41800689543449</v>
      </c>
      <c r="U1549" s="6">
        <f>[1]节奏总纲!AG1549</f>
        <v>116.33867742622471</v>
      </c>
      <c r="V1549" s="6">
        <f>[1]节奏总纲!AH1549</f>
        <v>125.36010449047244</v>
      </c>
      <c r="AN1549" s="6">
        <v>1546</v>
      </c>
      <c r="AO1549" s="6">
        <f>[1]节奏总纲!BA1549</f>
        <v>0</v>
      </c>
      <c r="AP1549" s="6">
        <f>[1]节奏总纲!BB1549</f>
        <v>0</v>
      </c>
      <c r="AQ1549" s="6">
        <f>[1]节奏总纲!BC1549</f>
        <v>0</v>
      </c>
      <c r="AR1549" s="6">
        <f>[1]节奏总纲!BD1549</f>
        <v>0</v>
      </c>
      <c r="AS1549" s="6">
        <f>[1]节奏总纲!BE1549</f>
        <v>0</v>
      </c>
    </row>
    <row r="1550" spans="17:45" x14ac:dyDescent="0.2">
      <c r="Q1550" s="6">
        <v>1547</v>
      </c>
      <c r="R1550" s="6">
        <f>[1]节奏总纲!AD1550</f>
        <v>105.96061381094702</v>
      </c>
      <c r="S1550" s="6">
        <f>[1]节奏总纲!AE1550</f>
        <v>108.25184411613733</v>
      </c>
      <c r="T1550" s="6">
        <f>[1]节奏总纲!AF1550</f>
        <v>111.42718804151538</v>
      </c>
      <c r="U1550" s="6">
        <f>[1]节奏总纲!AG1550</f>
        <v>116.34785072788816</v>
      </c>
      <c r="V1550" s="6">
        <f>[1]节奏总纲!AH1550</f>
        <v>125.37007278321462</v>
      </c>
      <c r="AN1550" s="6">
        <v>1547</v>
      </c>
      <c r="AO1550" s="6">
        <f>[1]节奏总纲!BA1550</f>
        <v>0</v>
      </c>
      <c r="AP1550" s="6">
        <f>[1]节奏总纲!BB1550</f>
        <v>0</v>
      </c>
      <c r="AQ1550" s="6">
        <f>[1]节奏总纲!BC1550</f>
        <v>0</v>
      </c>
      <c r="AR1550" s="6">
        <f>[1]节奏总纲!BD1550</f>
        <v>0</v>
      </c>
      <c r="AS1550" s="6">
        <f>[1]节奏总纲!BE1550</f>
        <v>0</v>
      </c>
    </row>
    <row r="1551" spans="17:45" x14ac:dyDescent="0.2">
      <c r="Q1551" s="6">
        <v>1548</v>
      </c>
      <c r="R1551" s="6">
        <f>[1]节奏总纲!AD1551</f>
        <v>105.97023483160844</v>
      </c>
      <c r="S1551" s="6">
        <f>[1]节奏总纲!AE1551</f>
        <v>108.26147156276394</v>
      </c>
      <c r="T1551" s="6">
        <f>[1]节奏总纲!AF1551</f>
        <v>111.43636918759627</v>
      </c>
      <c r="U1551" s="6">
        <f>[1]节奏总纲!AG1551</f>
        <v>116.3570240295516</v>
      </c>
      <c r="V1551" s="6">
        <f>[1]节奏总纲!AH1551</f>
        <v>125.38004107595681</v>
      </c>
      <c r="AN1551" s="6">
        <v>1548</v>
      </c>
      <c r="AO1551" s="6">
        <f>[1]节奏总纲!BA1551</f>
        <v>0</v>
      </c>
      <c r="AP1551" s="6">
        <f>[1]节奏总纲!BB1551</f>
        <v>0</v>
      </c>
      <c r="AQ1551" s="6">
        <f>[1]节奏总纲!BC1551</f>
        <v>0</v>
      </c>
      <c r="AR1551" s="6">
        <f>[1]节奏总纲!BD1551</f>
        <v>0</v>
      </c>
      <c r="AS1551" s="6">
        <f>[1]节奏总纲!BE1551</f>
        <v>0</v>
      </c>
    </row>
    <row r="1552" spans="17:45" x14ac:dyDescent="0.2">
      <c r="Q1552" s="6">
        <v>1549</v>
      </c>
      <c r="R1552" s="6">
        <f>[1]节奏总纲!AD1552</f>
        <v>105.97985585226984</v>
      </c>
      <c r="S1552" s="6">
        <f>[1]节奏总纲!AE1552</f>
        <v>108.27109900939055</v>
      </c>
      <c r="T1552" s="6">
        <f>[1]节奏总纲!AF1552</f>
        <v>111.44555033367715</v>
      </c>
      <c r="U1552" s="6">
        <f>[1]节奏总纲!AG1552</f>
        <v>116.36619733121503</v>
      </c>
      <c r="V1552" s="6">
        <f>[1]节奏总纲!AH1552</f>
        <v>125.390009368699</v>
      </c>
      <c r="AN1552" s="6">
        <v>1549</v>
      </c>
      <c r="AO1552" s="6">
        <f>[1]节奏总纲!BA1552</f>
        <v>0</v>
      </c>
      <c r="AP1552" s="6">
        <f>[1]节奏总纲!BB1552</f>
        <v>0</v>
      </c>
      <c r="AQ1552" s="6">
        <f>[1]节奏总纲!BC1552</f>
        <v>0</v>
      </c>
      <c r="AR1552" s="6">
        <f>[1]节奏总纲!BD1552</f>
        <v>0</v>
      </c>
      <c r="AS1552" s="6">
        <f>[1]节奏总纲!BE1552</f>
        <v>0</v>
      </c>
    </row>
    <row r="1553" spans="17:45" x14ac:dyDescent="0.2">
      <c r="Q1553" s="6">
        <v>1550</v>
      </c>
      <c r="R1553" s="6">
        <f>[1]节奏总纲!AD1553</f>
        <v>105.98947687293125</v>
      </c>
      <c r="S1553" s="6">
        <f>[1]节奏总纲!AE1553</f>
        <v>108.28072645601716</v>
      </c>
      <c r="T1553" s="6">
        <f>[1]节奏总纲!AF1553</f>
        <v>111.45473147975804</v>
      </c>
      <c r="U1553" s="6">
        <f>[1]节奏总纲!AG1553</f>
        <v>116.37537063287849</v>
      </c>
      <c r="V1553" s="6">
        <f>[1]节奏总纲!AH1553</f>
        <v>125.39997766144118</v>
      </c>
      <c r="AN1553" s="6">
        <v>1550</v>
      </c>
      <c r="AO1553" s="6">
        <f>[1]节奏总纲!BA1553</f>
        <v>0</v>
      </c>
      <c r="AP1553" s="6">
        <f>[1]节奏总纲!BB1553</f>
        <v>0</v>
      </c>
      <c r="AQ1553" s="6">
        <f>[1]节奏总纲!BC1553</f>
        <v>0</v>
      </c>
      <c r="AR1553" s="6">
        <f>[1]节奏总纲!BD1553</f>
        <v>0</v>
      </c>
      <c r="AS1553" s="6">
        <f>[1]节奏总纲!BE1553</f>
        <v>0</v>
      </c>
    </row>
    <row r="1554" spans="17:45" x14ac:dyDescent="0.2">
      <c r="Q1554" s="6">
        <v>1551</v>
      </c>
      <c r="R1554" s="6">
        <f>[1]节奏总纲!AD1554</f>
        <v>105.99909789359266</v>
      </c>
      <c r="S1554" s="6">
        <f>[1]节奏总纲!AE1554</f>
        <v>108.29035390264379</v>
      </c>
      <c r="T1554" s="6">
        <f>[1]节奏总纲!AF1554</f>
        <v>111.46391262583893</v>
      </c>
      <c r="U1554" s="6">
        <f>[1]节奏总纲!AG1554</f>
        <v>116.38454393454192</v>
      </c>
      <c r="V1554" s="6">
        <f>[1]节奏总纲!AH1554</f>
        <v>125.40994595418337</v>
      </c>
      <c r="AN1554" s="6">
        <v>1551</v>
      </c>
      <c r="AO1554" s="6">
        <f>[1]节奏总纲!BA1554</f>
        <v>0</v>
      </c>
      <c r="AP1554" s="6">
        <f>[1]节奏总纲!BB1554</f>
        <v>0</v>
      </c>
      <c r="AQ1554" s="6">
        <f>[1]节奏总纲!BC1554</f>
        <v>0</v>
      </c>
      <c r="AR1554" s="6">
        <f>[1]节奏总纲!BD1554</f>
        <v>0</v>
      </c>
      <c r="AS1554" s="6">
        <f>[1]节奏总纲!BE1554</f>
        <v>0</v>
      </c>
    </row>
    <row r="1555" spans="17:45" x14ac:dyDescent="0.2">
      <c r="Q1555" s="6">
        <v>1552</v>
      </c>
      <c r="R1555" s="6">
        <f>[1]节奏总纲!AD1555</f>
        <v>106.00813503464943</v>
      </c>
      <c r="S1555" s="6">
        <f>[1]节奏总纲!AE1555</f>
        <v>108.2999813492704</v>
      </c>
      <c r="T1555" s="6">
        <f>[1]节奏总纲!AF1555</f>
        <v>111.47309377191982</v>
      </c>
      <c r="U1555" s="6">
        <f>[1]节奏总纲!AG1555</f>
        <v>116.39371723620536</v>
      </c>
      <c r="V1555" s="6">
        <f>[1]节奏总纲!AH1555</f>
        <v>125.41991424692556</v>
      </c>
      <c r="AN1555" s="6">
        <v>1552</v>
      </c>
      <c r="AO1555" s="6">
        <f>[1]节奏总纲!BA1555</f>
        <v>0</v>
      </c>
      <c r="AP1555" s="6">
        <f>[1]节奏总纲!BB1555</f>
        <v>0</v>
      </c>
      <c r="AQ1555" s="6">
        <f>[1]节奏总纲!BC1555</f>
        <v>0</v>
      </c>
      <c r="AR1555" s="6">
        <f>[1]节奏总纲!BD1555</f>
        <v>0</v>
      </c>
      <c r="AS1555" s="6">
        <f>[1]节奏总纲!BE1555</f>
        <v>0</v>
      </c>
    </row>
    <row r="1556" spans="17:45" x14ac:dyDescent="0.2">
      <c r="Q1556" s="6">
        <v>1553</v>
      </c>
      <c r="R1556" s="6">
        <f>[1]节奏总纲!AD1556</f>
        <v>106.01711176433878</v>
      </c>
      <c r="S1556" s="6">
        <f>[1]节奏总纲!AE1556</f>
        <v>108.30960879589701</v>
      </c>
      <c r="T1556" s="6">
        <f>[1]节奏总纲!AF1556</f>
        <v>111.48227491800071</v>
      </c>
      <c r="U1556" s="6">
        <f>[1]节奏总纲!AG1556</f>
        <v>116.40289053786881</v>
      </c>
      <c r="V1556" s="6">
        <f>[1]节奏总纲!AH1556</f>
        <v>125.42988253966774</v>
      </c>
      <c r="AN1556" s="6">
        <v>1553</v>
      </c>
      <c r="AO1556" s="6">
        <f>[1]节奏总纲!BA1556</f>
        <v>0</v>
      </c>
      <c r="AP1556" s="6">
        <f>[1]节奏总纲!BB1556</f>
        <v>0</v>
      </c>
      <c r="AQ1556" s="6">
        <f>[1]节奏总纲!BC1556</f>
        <v>0</v>
      </c>
      <c r="AR1556" s="6">
        <f>[1]节奏总纲!BD1556</f>
        <v>0</v>
      </c>
      <c r="AS1556" s="6">
        <f>[1]节奏总纲!BE1556</f>
        <v>0</v>
      </c>
    </row>
    <row r="1557" spans="17:45" x14ac:dyDescent="0.2">
      <c r="Q1557" s="6">
        <v>1554</v>
      </c>
      <c r="R1557" s="6">
        <f>[1]节奏总纲!AD1557</f>
        <v>106.02608849402813</v>
      </c>
      <c r="S1557" s="6">
        <f>[1]节奏总纲!AE1557</f>
        <v>108.31923624252363</v>
      </c>
      <c r="T1557" s="6">
        <f>[1]节奏总纲!AF1557</f>
        <v>111.4914560640816</v>
      </c>
      <c r="U1557" s="6">
        <f>[1]节奏总纲!AG1557</f>
        <v>116.41206383953225</v>
      </c>
      <c r="V1557" s="6">
        <f>[1]节奏总纲!AH1557</f>
        <v>125.43985083240993</v>
      </c>
      <c r="AN1557" s="6">
        <v>1554</v>
      </c>
      <c r="AO1557" s="6">
        <f>[1]节奏总纲!BA1557</f>
        <v>0</v>
      </c>
      <c r="AP1557" s="6">
        <f>[1]节奏总纲!BB1557</f>
        <v>0</v>
      </c>
      <c r="AQ1557" s="6">
        <f>[1]节奏总纲!BC1557</f>
        <v>0</v>
      </c>
      <c r="AR1557" s="6">
        <f>[1]节奏总纲!BD1557</f>
        <v>0</v>
      </c>
      <c r="AS1557" s="6">
        <f>[1]节奏总纲!BE1557</f>
        <v>0</v>
      </c>
    </row>
    <row r="1558" spans="17:45" x14ac:dyDescent="0.2">
      <c r="Q1558" s="6">
        <v>1555</v>
      </c>
      <c r="R1558" s="6">
        <f>[1]节奏总纲!AD1558</f>
        <v>106.03506522371748</v>
      </c>
      <c r="S1558" s="6">
        <f>[1]节奏总纲!AE1558</f>
        <v>108.32886368915024</v>
      </c>
      <c r="T1558" s="6">
        <f>[1]节奏总纲!AF1558</f>
        <v>111.50063721016249</v>
      </c>
      <c r="U1558" s="6">
        <f>[1]节奏总纲!AG1558</f>
        <v>116.42123714119569</v>
      </c>
      <c r="V1558" s="6">
        <f>[1]节奏总纲!AH1558</f>
        <v>125.44981912515212</v>
      </c>
      <c r="AN1558" s="6">
        <v>1555</v>
      </c>
      <c r="AO1558" s="6">
        <f>[1]节奏总纲!BA1558</f>
        <v>0</v>
      </c>
      <c r="AP1558" s="6">
        <f>[1]节奏总纲!BB1558</f>
        <v>0</v>
      </c>
      <c r="AQ1558" s="6">
        <f>[1]节奏总纲!BC1558</f>
        <v>0</v>
      </c>
      <c r="AR1558" s="6">
        <f>[1]节奏总纲!BD1558</f>
        <v>0</v>
      </c>
      <c r="AS1558" s="6">
        <f>[1]节奏总纲!BE1558</f>
        <v>0</v>
      </c>
    </row>
    <row r="1559" spans="17:45" x14ac:dyDescent="0.2">
      <c r="Q1559" s="6">
        <v>1556</v>
      </c>
      <c r="R1559" s="6">
        <f>[1]节奏总纲!AD1559</f>
        <v>106.04404195340683</v>
      </c>
      <c r="S1559" s="6">
        <f>[1]节奏总纲!AE1559</f>
        <v>108.33849113577685</v>
      </c>
      <c r="T1559" s="6">
        <f>[1]节奏总纲!AF1559</f>
        <v>111.50981835624339</v>
      </c>
      <c r="U1559" s="6">
        <f>[1]节奏总纲!AG1559</f>
        <v>116.43041044285914</v>
      </c>
      <c r="V1559" s="6">
        <f>[1]节奏总纲!AH1559</f>
        <v>125.4597874178943</v>
      </c>
      <c r="AN1559" s="6">
        <v>1556</v>
      </c>
      <c r="AO1559" s="6">
        <f>[1]节奏总纲!BA1559</f>
        <v>0</v>
      </c>
      <c r="AP1559" s="6">
        <f>[1]节奏总纲!BB1559</f>
        <v>0</v>
      </c>
      <c r="AQ1559" s="6">
        <f>[1]节奏总纲!BC1559</f>
        <v>0</v>
      </c>
      <c r="AR1559" s="6">
        <f>[1]节奏总纲!BD1559</f>
        <v>0</v>
      </c>
      <c r="AS1559" s="6">
        <f>[1]节奏总纲!BE1559</f>
        <v>0</v>
      </c>
    </row>
    <row r="1560" spans="17:45" x14ac:dyDescent="0.2">
      <c r="Q1560" s="6">
        <v>1557</v>
      </c>
      <c r="R1560" s="6">
        <f>[1]节奏总纲!AD1560</f>
        <v>106.05301868309618</v>
      </c>
      <c r="S1560" s="6">
        <f>[1]节奏总纲!AE1560</f>
        <v>108.34811858240347</v>
      </c>
      <c r="T1560" s="6">
        <f>[1]节奏总纲!AF1560</f>
        <v>111.51899950232428</v>
      </c>
      <c r="U1560" s="6">
        <f>[1]节奏总纲!AG1560</f>
        <v>116.43958374452258</v>
      </c>
      <c r="V1560" s="6">
        <f>[1]节奏总纲!AH1560</f>
        <v>125.46975571063649</v>
      </c>
      <c r="AN1560" s="6">
        <v>1557</v>
      </c>
      <c r="AO1560" s="6">
        <f>[1]节奏总纲!BA1560</f>
        <v>0</v>
      </c>
      <c r="AP1560" s="6">
        <f>[1]节奏总纲!BB1560</f>
        <v>0</v>
      </c>
      <c r="AQ1560" s="6">
        <f>[1]节奏总纲!BC1560</f>
        <v>0</v>
      </c>
      <c r="AR1560" s="6">
        <f>[1]节奏总纲!BD1560</f>
        <v>0</v>
      </c>
      <c r="AS1560" s="6">
        <f>[1]节奏总纲!BE1560</f>
        <v>0</v>
      </c>
    </row>
    <row r="1561" spans="17:45" x14ac:dyDescent="0.2">
      <c r="Q1561" s="6">
        <v>1558</v>
      </c>
      <c r="R1561" s="6">
        <f>[1]节奏总纲!AD1561</f>
        <v>106.06199541278554</v>
      </c>
      <c r="S1561" s="6">
        <f>[1]节奏总纲!AE1561</f>
        <v>108.35774602903008</v>
      </c>
      <c r="T1561" s="6">
        <f>[1]节奏总纲!AF1561</f>
        <v>111.52818064840517</v>
      </c>
      <c r="U1561" s="6">
        <f>[1]节奏总纲!AG1561</f>
        <v>116.44875704618603</v>
      </c>
      <c r="V1561" s="6">
        <f>[1]节奏总纲!AH1561</f>
        <v>125.47972400337868</v>
      </c>
      <c r="AN1561" s="6">
        <v>1558</v>
      </c>
      <c r="AO1561" s="6">
        <f>[1]节奏总纲!BA1561</f>
        <v>0</v>
      </c>
      <c r="AP1561" s="6">
        <f>[1]节奏总纲!BB1561</f>
        <v>0</v>
      </c>
      <c r="AQ1561" s="6">
        <f>[1]节奏总纲!BC1561</f>
        <v>0</v>
      </c>
      <c r="AR1561" s="6">
        <f>[1]节奏总纲!BD1561</f>
        <v>0</v>
      </c>
      <c r="AS1561" s="6">
        <f>[1]节奏总纲!BE1561</f>
        <v>0</v>
      </c>
    </row>
    <row r="1562" spans="17:45" x14ac:dyDescent="0.2">
      <c r="Q1562" s="6">
        <v>1559</v>
      </c>
      <c r="R1562" s="6">
        <f>[1]节奏总纲!AD1562</f>
        <v>106.07097214247489</v>
      </c>
      <c r="S1562" s="6">
        <f>[1]节奏总纲!AE1562</f>
        <v>108.36737347565669</v>
      </c>
      <c r="T1562" s="6">
        <f>[1]节奏总纲!AF1562</f>
        <v>111.53736179448606</v>
      </c>
      <c r="U1562" s="6">
        <f>[1]节奏总纲!AG1562</f>
        <v>116.45793034784947</v>
      </c>
      <c r="V1562" s="6">
        <f>[1]节奏总纲!AH1562</f>
        <v>125.48969229612086</v>
      </c>
      <c r="AN1562" s="6">
        <v>1559</v>
      </c>
      <c r="AO1562" s="6">
        <f>[1]节奏总纲!BA1562</f>
        <v>0</v>
      </c>
      <c r="AP1562" s="6">
        <f>[1]节奏总纲!BB1562</f>
        <v>0</v>
      </c>
      <c r="AQ1562" s="6">
        <f>[1]节奏总纲!BC1562</f>
        <v>0</v>
      </c>
      <c r="AR1562" s="6">
        <f>[1]节奏总纲!BD1562</f>
        <v>0</v>
      </c>
      <c r="AS1562" s="6">
        <f>[1]节奏总纲!BE1562</f>
        <v>0</v>
      </c>
    </row>
    <row r="1563" spans="17:45" x14ac:dyDescent="0.2">
      <c r="Q1563" s="6">
        <v>1560</v>
      </c>
      <c r="R1563" s="6">
        <f>[1]节奏总纲!AD1563</f>
        <v>106.07994887216424</v>
      </c>
      <c r="S1563" s="6">
        <f>[1]节奏总纲!AE1563</f>
        <v>108.37700092228332</v>
      </c>
      <c r="T1563" s="6">
        <f>[1]节奏总纲!AF1563</f>
        <v>111.54654294056695</v>
      </c>
      <c r="U1563" s="6">
        <f>[1]节奏总纲!AG1563</f>
        <v>116.46710364951291</v>
      </c>
      <c r="V1563" s="6">
        <f>[1]节奏总纲!AH1563</f>
        <v>125.49966058886305</v>
      </c>
      <c r="AN1563" s="6">
        <v>1560</v>
      </c>
      <c r="AO1563" s="6">
        <f>[1]节奏总纲!BA1563</f>
        <v>0</v>
      </c>
      <c r="AP1563" s="6">
        <f>[1]节奏总纲!BB1563</f>
        <v>0</v>
      </c>
      <c r="AQ1563" s="6">
        <f>[1]节奏总纲!BC1563</f>
        <v>0</v>
      </c>
      <c r="AR1563" s="6">
        <f>[1]节奏总纲!BD1563</f>
        <v>0</v>
      </c>
      <c r="AS1563" s="6">
        <f>[1]节奏总纲!BE1563</f>
        <v>0</v>
      </c>
    </row>
    <row r="1564" spans="17:45" x14ac:dyDescent="0.2">
      <c r="Q1564" s="6">
        <v>1561</v>
      </c>
      <c r="R1564" s="6">
        <f>[1]节奏总纲!AD1564</f>
        <v>106.08892560185359</v>
      </c>
      <c r="S1564" s="6">
        <f>[1]节奏总纲!AE1564</f>
        <v>108.38662836890992</v>
      </c>
      <c r="T1564" s="6">
        <f>[1]节奏总纲!AF1564</f>
        <v>111.55572408664784</v>
      </c>
      <c r="U1564" s="6">
        <f>[1]节奏总纲!AG1564</f>
        <v>116.47627695117636</v>
      </c>
      <c r="V1564" s="6">
        <f>[1]节奏总纲!AH1564</f>
        <v>125.50962888160524</v>
      </c>
      <c r="AN1564" s="6">
        <v>1561</v>
      </c>
      <c r="AO1564" s="6">
        <f>[1]节奏总纲!BA1564</f>
        <v>0</v>
      </c>
      <c r="AP1564" s="6">
        <f>[1]节奏总纲!BB1564</f>
        <v>0</v>
      </c>
      <c r="AQ1564" s="6">
        <f>[1]节奏总纲!BC1564</f>
        <v>0</v>
      </c>
      <c r="AR1564" s="6">
        <f>[1]节奏总纲!BD1564</f>
        <v>0</v>
      </c>
      <c r="AS1564" s="6">
        <f>[1]节奏总纲!BE1564</f>
        <v>0</v>
      </c>
    </row>
    <row r="1565" spans="17:45" x14ac:dyDescent="0.2">
      <c r="Q1565" s="6">
        <v>1562</v>
      </c>
      <c r="R1565" s="6">
        <f>[1]节奏总纲!AD1565</f>
        <v>106.09790233154294</v>
      </c>
      <c r="S1565" s="6">
        <f>[1]节奏总纲!AE1565</f>
        <v>108.39625581553653</v>
      </c>
      <c r="T1565" s="6">
        <f>[1]节奏总纲!AF1565</f>
        <v>111.56490523272873</v>
      </c>
      <c r="U1565" s="6">
        <f>[1]节奏总纲!AG1565</f>
        <v>116.4854502528398</v>
      </c>
      <c r="V1565" s="6">
        <f>[1]节奏总纲!AH1565</f>
        <v>125.51959717434741</v>
      </c>
      <c r="AN1565" s="6">
        <v>1562</v>
      </c>
      <c r="AO1565" s="6">
        <f>[1]节奏总纲!BA1565</f>
        <v>0</v>
      </c>
      <c r="AP1565" s="6">
        <f>[1]节奏总纲!BB1565</f>
        <v>0</v>
      </c>
      <c r="AQ1565" s="6">
        <f>[1]节奏总纲!BC1565</f>
        <v>0</v>
      </c>
      <c r="AR1565" s="6">
        <f>[1]节奏总纲!BD1565</f>
        <v>0</v>
      </c>
      <c r="AS1565" s="6">
        <f>[1]节奏总纲!BE1565</f>
        <v>0</v>
      </c>
    </row>
    <row r="1566" spans="17:45" x14ac:dyDescent="0.2">
      <c r="Q1566" s="6">
        <v>1563</v>
      </c>
      <c r="R1566" s="6">
        <f>[1]节奏总纲!AD1566</f>
        <v>106.10687906123229</v>
      </c>
      <c r="S1566" s="6">
        <f>[1]节奏总纲!AE1566</f>
        <v>108.40588326216314</v>
      </c>
      <c r="T1566" s="6">
        <f>[1]节奏总纲!AF1566</f>
        <v>111.57408637880962</v>
      </c>
      <c r="U1566" s="6">
        <f>[1]节奏总纲!AG1566</f>
        <v>116.49462355450324</v>
      </c>
      <c r="V1566" s="6">
        <f>[1]节奏总纲!AH1566</f>
        <v>125.5295654670896</v>
      </c>
      <c r="AN1566" s="6">
        <v>1563</v>
      </c>
      <c r="AO1566" s="6">
        <f>[1]节奏总纲!BA1566</f>
        <v>0</v>
      </c>
      <c r="AP1566" s="6">
        <f>[1]节奏总纲!BB1566</f>
        <v>0</v>
      </c>
      <c r="AQ1566" s="6">
        <f>[1]节奏总纲!BC1566</f>
        <v>0</v>
      </c>
      <c r="AR1566" s="6">
        <f>[1]节奏总纲!BD1566</f>
        <v>0</v>
      </c>
      <c r="AS1566" s="6">
        <f>[1]节奏总纲!BE1566</f>
        <v>0</v>
      </c>
    </row>
    <row r="1567" spans="17:45" x14ac:dyDescent="0.2">
      <c r="Q1567" s="6">
        <v>1564</v>
      </c>
      <c r="R1567" s="6">
        <f>[1]节奏总纲!AD1567</f>
        <v>106.11585579092164</v>
      </c>
      <c r="S1567" s="6">
        <f>[1]节奏总纲!AE1567</f>
        <v>108.41551070878977</v>
      </c>
      <c r="T1567" s="6">
        <f>[1]节奏总纲!AF1567</f>
        <v>111.58326752489052</v>
      </c>
      <c r="U1567" s="6">
        <f>[1]节奏总纲!AG1567</f>
        <v>116.50379685616669</v>
      </c>
      <c r="V1567" s="6">
        <f>[1]节奏总纲!AH1567</f>
        <v>125.53953375983178</v>
      </c>
      <c r="AN1567" s="6">
        <v>1564</v>
      </c>
      <c r="AO1567" s="6">
        <f>[1]节奏总纲!BA1567</f>
        <v>0</v>
      </c>
      <c r="AP1567" s="6">
        <f>[1]节奏总纲!BB1567</f>
        <v>0</v>
      </c>
      <c r="AQ1567" s="6">
        <f>[1]节奏总纲!BC1567</f>
        <v>0</v>
      </c>
      <c r="AR1567" s="6">
        <f>[1]节奏总纲!BD1567</f>
        <v>0</v>
      </c>
      <c r="AS1567" s="6">
        <f>[1]节奏总纲!BE1567</f>
        <v>0</v>
      </c>
    </row>
    <row r="1568" spans="17:45" x14ac:dyDescent="0.2">
      <c r="Q1568" s="6">
        <v>1565</v>
      </c>
      <c r="R1568" s="6">
        <f>[1]节奏总纲!AD1568</f>
        <v>106.12483252061099</v>
      </c>
      <c r="S1568" s="6">
        <f>[1]节奏总纲!AE1568</f>
        <v>108.42513815541638</v>
      </c>
      <c r="T1568" s="6">
        <f>[1]节奏总纲!AF1568</f>
        <v>111.59244867097141</v>
      </c>
      <c r="U1568" s="6">
        <f>[1]节奏总纲!AG1568</f>
        <v>116.51297015783013</v>
      </c>
      <c r="V1568" s="6">
        <f>[1]节奏总纲!AH1568</f>
        <v>125.54950205257397</v>
      </c>
      <c r="AN1568" s="6">
        <v>1565</v>
      </c>
      <c r="AO1568" s="6">
        <f>[1]节奏总纲!BA1568</f>
        <v>0</v>
      </c>
      <c r="AP1568" s="6">
        <f>[1]节奏总纲!BB1568</f>
        <v>0</v>
      </c>
      <c r="AQ1568" s="6">
        <f>[1]节奏总纲!BC1568</f>
        <v>0</v>
      </c>
      <c r="AR1568" s="6">
        <f>[1]节奏总纲!BD1568</f>
        <v>0</v>
      </c>
      <c r="AS1568" s="6">
        <f>[1]节奏总纲!BE1568</f>
        <v>0</v>
      </c>
    </row>
    <row r="1569" spans="17:45" x14ac:dyDescent="0.2">
      <c r="Q1569" s="6">
        <v>1566</v>
      </c>
      <c r="R1569" s="6">
        <f>[1]节奏总纲!AD1569</f>
        <v>106.13380925030035</v>
      </c>
      <c r="S1569" s="6">
        <f>[1]节奏总纲!AE1569</f>
        <v>108.43476560204299</v>
      </c>
      <c r="T1569" s="6">
        <f>[1]节奏总纲!AF1569</f>
        <v>111.6016298170523</v>
      </c>
      <c r="U1569" s="6">
        <f>[1]节奏总纲!AG1569</f>
        <v>116.52214345949356</v>
      </c>
      <c r="V1569" s="6">
        <f>[1]节奏总纲!AH1569</f>
        <v>125.55947034531616</v>
      </c>
      <c r="AN1569" s="6">
        <v>1566</v>
      </c>
      <c r="AO1569" s="6">
        <f>[1]节奏总纲!BA1569</f>
        <v>0</v>
      </c>
      <c r="AP1569" s="6">
        <f>[1]节奏总纲!BB1569</f>
        <v>0</v>
      </c>
      <c r="AQ1569" s="6">
        <f>[1]节奏总纲!BC1569</f>
        <v>0</v>
      </c>
      <c r="AR1569" s="6">
        <f>[1]节奏总纲!BD1569</f>
        <v>0</v>
      </c>
      <c r="AS1569" s="6">
        <f>[1]节奏总纲!BE1569</f>
        <v>0</v>
      </c>
    </row>
    <row r="1570" spans="17:45" x14ac:dyDescent="0.2">
      <c r="Q1570" s="6">
        <v>1567</v>
      </c>
      <c r="R1570" s="6">
        <f>[1]节奏总纲!AD1570</f>
        <v>106.1427859799897</v>
      </c>
      <c r="S1570" s="6">
        <f>[1]节奏总纲!AE1570</f>
        <v>108.44439304866961</v>
      </c>
      <c r="T1570" s="6">
        <f>[1]节奏总纲!AF1570</f>
        <v>111.61081096313318</v>
      </c>
      <c r="U1570" s="6">
        <f>[1]节奏总纲!AG1570</f>
        <v>116.53131676115702</v>
      </c>
      <c r="V1570" s="6">
        <f>[1]节奏总纲!AH1570</f>
        <v>125.56943863805834</v>
      </c>
      <c r="AN1570" s="6">
        <v>1567</v>
      </c>
      <c r="AO1570" s="6">
        <f>[1]节奏总纲!BA1570</f>
        <v>0</v>
      </c>
      <c r="AP1570" s="6">
        <f>[1]节奏总纲!BB1570</f>
        <v>0</v>
      </c>
      <c r="AQ1570" s="6">
        <f>[1]节奏总纲!BC1570</f>
        <v>0</v>
      </c>
      <c r="AR1570" s="6">
        <f>[1]节奏总纲!BD1570</f>
        <v>0</v>
      </c>
      <c r="AS1570" s="6">
        <f>[1]节奏总纲!BE1570</f>
        <v>0</v>
      </c>
    </row>
    <row r="1571" spans="17:45" x14ac:dyDescent="0.2">
      <c r="Q1571" s="6">
        <v>1568</v>
      </c>
      <c r="R1571" s="6">
        <f>[1]节奏总纲!AD1571</f>
        <v>106.15176270967905</v>
      </c>
      <c r="S1571" s="6">
        <f>[1]节奏总纲!AE1571</f>
        <v>108.45402049529622</v>
      </c>
      <c r="T1571" s="6">
        <f>[1]节奏总纲!AF1571</f>
        <v>111.61999210921407</v>
      </c>
      <c r="U1571" s="6">
        <f>[1]节奏总纲!AG1571</f>
        <v>116.54049006282045</v>
      </c>
      <c r="V1571" s="6">
        <f>[1]节奏总纲!AH1571</f>
        <v>125.57940693080053</v>
      </c>
      <c r="AN1571" s="6">
        <v>1568</v>
      </c>
      <c r="AO1571" s="6">
        <f>[1]节奏总纲!BA1571</f>
        <v>0</v>
      </c>
      <c r="AP1571" s="6">
        <f>[1]节奏总纲!BB1571</f>
        <v>0</v>
      </c>
      <c r="AQ1571" s="6">
        <f>[1]节奏总纲!BC1571</f>
        <v>0</v>
      </c>
      <c r="AR1571" s="6">
        <f>[1]节奏总纲!BD1571</f>
        <v>0</v>
      </c>
      <c r="AS1571" s="6">
        <f>[1]节奏总纲!BE1571</f>
        <v>0</v>
      </c>
    </row>
    <row r="1572" spans="17:45" x14ac:dyDescent="0.2">
      <c r="Q1572" s="6">
        <v>1569</v>
      </c>
      <c r="R1572" s="6">
        <f>[1]节奏总纲!AD1572</f>
        <v>106.1607394393684</v>
      </c>
      <c r="S1572" s="6">
        <f>[1]节奏总纲!AE1572</f>
        <v>108.46364794192283</v>
      </c>
      <c r="T1572" s="6">
        <f>[1]节奏总纲!AF1572</f>
        <v>111.62917325529496</v>
      </c>
      <c r="U1572" s="6">
        <f>[1]节奏总纲!AG1572</f>
        <v>116.54966336448389</v>
      </c>
      <c r="V1572" s="6">
        <f>[1]节奏总纲!AH1572</f>
        <v>125.58937522354272</v>
      </c>
      <c r="AN1572" s="6">
        <v>1569</v>
      </c>
      <c r="AO1572" s="6">
        <f>[1]节奏总纲!BA1572</f>
        <v>0</v>
      </c>
      <c r="AP1572" s="6">
        <f>[1]节奏总纲!BB1572</f>
        <v>0</v>
      </c>
      <c r="AQ1572" s="6">
        <f>[1]节奏总纲!BC1572</f>
        <v>0</v>
      </c>
      <c r="AR1572" s="6">
        <f>[1]节奏总纲!BD1572</f>
        <v>0</v>
      </c>
      <c r="AS1572" s="6">
        <f>[1]节奏总纲!BE1572</f>
        <v>0</v>
      </c>
    </row>
    <row r="1573" spans="17:45" x14ac:dyDescent="0.2">
      <c r="Q1573" s="6">
        <v>1570</v>
      </c>
      <c r="R1573" s="6">
        <f>[1]节奏总纲!AD1573</f>
        <v>106.16971616905775</v>
      </c>
      <c r="S1573" s="6">
        <f>[1]节奏总纲!AE1573</f>
        <v>108.47327538854945</v>
      </c>
      <c r="T1573" s="6">
        <f>[1]节奏总纲!AF1573</f>
        <v>111.63835440137585</v>
      </c>
      <c r="U1573" s="6">
        <f>[1]节奏总纲!AG1573</f>
        <v>116.55883666614734</v>
      </c>
      <c r="V1573" s="6">
        <f>[1]节奏总纲!AH1573</f>
        <v>125.5993435162849</v>
      </c>
      <c r="AN1573" s="6">
        <v>1570</v>
      </c>
      <c r="AO1573" s="6">
        <f>[1]节奏总纲!BA1573</f>
        <v>0</v>
      </c>
      <c r="AP1573" s="6">
        <f>[1]节奏总纲!BB1573</f>
        <v>0</v>
      </c>
      <c r="AQ1573" s="6">
        <f>[1]节奏总纲!BC1573</f>
        <v>0</v>
      </c>
      <c r="AR1573" s="6">
        <f>[1]节奏总纲!BD1573</f>
        <v>0</v>
      </c>
      <c r="AS1573" s="6">
        <f>[1]节奏总纲!BE1573</f>
        <v>0</v>
      </c>
    </row>
    <row r="1574" spans="17:45" x14ac:dyDescent="0.2">
      <c r="Q1574" s="6">
        <v>1571</v>
      </c>
      <c r="R1574" s="6">
        <f>[1]节奏总纲!AD1574</f>
        <v>106.1786928987471</v>
      </c>
      <c r="S1574" s="6">
        <f>[1]节奏总纲!AE1574</f>
        <v>108.48290283517606</v>
      </c>
      <c r="T1574" s="6">
        <f>[1]节奏总纲!AF1574</f>
        <v>111.64753554745674</v>
      </c>
      <c r="U1574" s="6">
        <f>[1]节奏总纲!AG1574</f>
        <v>116.56800996781078</v>
      </c>
      <c r="V1574" s="6">
        <f>[1]节奏总纲!AH1574</f>
        <v>125.60931180902709</v>
      </c>
      <c r="AN1574" s="6">
        <v>1571</v>
      </c>
      <c r="AO1574" s="6">
        <f>[1]节奏总纲!BA1574</f>
        <v>0</v>
      </c>
      <c r="AP1574" s="6">
        <f>[1]节奏总纲!BB1574</f>
        <v>0</v>
      </c>
      <c r="AQ1574" s="6">
        <f>[1]节奏总纲!BC1574</f>
        <v>0</v>
      </c>
      <c r="AR1574" s="6">
        <f>[1]节奏总纲!BD1574</f>
        <v>0</v>
      </c>
      <c r="AS1574" s="6">
        <f>[1]节奏总纲!BE1574</f>
        <v>0</v>
      </c>
    </row>
    <row r="1575" spans="17:45" x14ac:dyDescent="0.2">
      <c r="Q1575" s="6">
        <v>1572</v>
      </c>
      <c r="R1575" s="6">
        <f>[1]节奏总纲!AD1575</f>
        <v>106.18766962843645</v>
      </c>
      <c r="S1575" s="6">
        <f>[1]节奏总纲!AE1575</f>
        <v>108.49253028180267</v>
      </c>
      <c r="T1575" s="6">
        <f>[1]节奏总纲!AF1575</f>
        <v>111.65671669353763</v>
      </c>
      <c r="U1575" s="6">
        <f>[1]节奏总纲!AG1575</f>
        <v>116.57718326947422</v>
      </c>
      <c r="V1575" s="6">
        <f>[1]节奏总纲!AH1575</f>
        <v>125.61928010176928</v>
      </c>
      <c r="AN1575" s="6">
        <v>1572</v>
      </c>
      <c r="AO1575" s="6">
        <f>[1]节奏总纲!BA1575</f>
        <v>0</v>
      </c>
      <c r="AP1575" s="6">
        <f>[1]节奏总纲!BB1575</f>
        <v>0</v>
      </c>
      <c r="AQ1575" s="6">
        <f>[1]节奏总纲!BC1575</f>
        <v>0</v>
      </c>
      <c r="AR1575" s="6">
        <f>[1]节奏总纲!BD1575</f>
        <v>0</v>
      </c>
      <c r="AS1575" s="6">
        <f>[1]节奏总纲!BE1575</f>
        <v>0</v>
      </c>
    </row>
    <row r="1576" spans="17:45" x14ac:dyDescent="0.2">
      <c r="Q1576" s="6">
        <v>1573</v>
      </c>
      <c r="R1576" s="6">
        <f>[1]节奏总纲!AD1576</f>
        <v>106.1966463581258</v>
      </c>
      <c r="S1576" s="6">
        <f>[1]节奏总纲!AE1576</f>
        <v>108.5021577284293</v>
      </c>
      <c r="T1576" s="6">
        <f>[1]节奏总纲!AF1576</f>
        <v>111.66589783961852</v>
      </c>
      <c r="U1576" s="6">
        <f>[1]节奏总纲!AG1576</f>
        <v>116.58635657113767</v>
      </c>
      <c r="V1576" s="6">
        <f>[1]节奏总纲!AH1576</f>
        <v>125.62924839451146</v>
      </c>
      <c r="AN1576" s="6">
        <v>1573</v>
      </c>
      <c r="AO1576" s="6">
        <f>[1]节奏总纲!BA1576</f>
        <v>0</v>
      </c>
      <c r="AP1576" s="6">
        <f>[1]节奏总纲!BB1576</f>
        <v>0</v>
      </c>
      <c r="AQ1576" s="6">
        <f>[1]节奏总纲!BC1576</f>
        <v>0</v>
      </c>
      <c r="AR1576" s="6">
        <f>[1]节奏总纲!BD1576</f>
        <v>0</v>
      </c>
      <c r="AS1576" s="6">
        <f>[1]节奏总纲!BE1576</f>
        <v>0</v>
      </c>
    </row>
    <row r="1577" spans="17:45" x14ac:dyDescent="0.2">
      <c r="Q1577" s="6">
        <v>1574</v>
      </c>
      <c r="R1577" s="6">
        <f>[1]节奏总纲!AD1577</f>
        <v>106.20562308781516</v>
      </c>
      <c r="S1577" s="6">
        <f>[1]节奏总纲!AE1577</f>
        <v>108.51178517505591</v>
      </c>
      <c r="T1577" s="6">
        <f>[1]节奏总纲!AF1577</f>
        <v>111.67507898569941</v>
      </c>
      <c r="U1577" s="6">
        <f>[1]节奏总纲!AG1577</f>
        <v>116.59552987280111</v>
      </c>
      <c r="V1577" s="6">
        <f>[1]节奏总纲!AH1577</f>
        <v>125.63921668725365</v>
      </c>
      <c r="AN1577" s="6">
        <v>1574</v>
      </c>
      <c r="AO1577" s="6">
        <f>[1]节奏总纲!BA1577</f>
        <v>0</v>
      </c>
      <c r="AP1577" s="6">
        <f>[1]节奏总纲!BB1577</f>
        <v>0</v>
      </c>
      <c r="AQ1577" s="6">
        <f>[1]节奏总纲!BC1577</f>
        <v>0</v>
      </c>
      <c r="AR1577" s="6">
        <f>[1]节奏总纲!BD1577</f>
        <v>0</v>
      </c>
      <c r="AS1577" s="6">
        <f>[1]节奏总纲!BE1577</f>
        <v>0</v>
      </c>
    </row>
    <row r="1578" spans="17:45" x14ac:dyDescent="0.2">
      <c r="Q1578" s="6">
        <v>1575</v>
      </c>
      <c r="R1578" s="6">
        <f>[1]节奏总纲!AD1578</f>
        <v>106.21459981750451</v>
      </c>
      <c r="S1578" s="6">
        <f>[1]节奏总纲!AE1578</f>
        <v>108.52141262168252</v>
      </c>
      <c r="T1578" s="6">
        <f>[1]节奏总纲!AF1578</f>
        <v>111.68426013178031</v>
      </c>
      <c r="U1578" s="6">
        <f>[1]节奏总纲!AG1578</f>
        <v>116.60470317446455</v>
      </c>
      <c r="V1578" s="6">
        <f>[1]节奏总纲!AH1578</f>
        <v>125.64918497999584</v>
      </c>
      <c r="AN1578" s="6">
        <v>1575</v>
      </c>
      <c r="AO1578" s="6">
        <f>[1]节奏总纲!BA1578</f>
        <v>0</v>
      </c>
      <c r="AP1578" s="6">
        <f>[1]节奏总纲!BB1578</f>
        <v>0</v>
      </c>
      <c r="AQ1578" s="6">
        <f>[1]节奏总纲!BC1578</f>
        <v>0</v>
      </c>
      <c r="AR1578" s="6">
        <f>[1]节奏总纲!BD1578</f>
        <v>0</v>
      </c>
      <c r="AS1578" s="6">
        <f>[1]节奏总纲!BE1578</f>
        <v>0</v>
      </c>
    </row>
    <row r="1579" spans="17:45" x14ac:dyDescent="0.2">
      <c r="Q1579" s="6">
        <v>1576</v>
      </c>
      <c r="R1579" s="6">
        <f>[1]节奏总纲!AD1579</f>
        <v>106.22357654719386</v>
      </c>
      <c r="S1579" s="6">
        <f>[1]节奏总纲!AE1579</f>
        <v>108.53104006830912</v>
      </c>
      <c r="T1579" s="6">
        <f>[1]节奏总纲!AF1579</f>
        <v>111.6934412778612</v>
      </c>
      <c r="U1579" s="6">
        <f>[1]节奏总纲!AG1579</f>
        <v>116.613876476128</v>
      </c>
      <c r="V1579" s="6">
        <f>[1]节奏总纲!AH1579</f>
        <v>125.65915327273802</v>
      </c>
      <c r="AN1579" s="6">
        <v>1576</v>
      </c>
      <c r="AO1579" s="6">
        <f>[1]节奏总纲!BA1579</f>
        <v>0</v>
      </c>
      <c r="AP1579" s="6">
        <f>[1]节奏总纲!BB1579</f>
        <v>0</v>
      </c>
      <c r="AQ1579" s="6">
        <f>[1]节奏总纲!BC1579</f>
        <v>0</v>
      </c>
      <c r="AR1579" s="6">
        <f>[1]节奏总纲!BD1579</f>
        <v>0</v>
      </c>
      <c r="AS1579" s="6">
        <f>[1]节奏总纲!BE1579</f>
        <v>0</v>
      </c>
    </row>
    <row r="1580" spans="17:45" x14ac:dyDescent="0.2">
      <c r="Q1580" s="6">
        <v>1577</v>
      </c>
      <c r="R1580" s="6">
        <f>[1]节奏总纲!AD1580</f>
        <v>106.23255327688321</v>
      </c>
      <c r="S1580" s="6">
        <f>[1]节奏总纲!AE1580</f>
        <v>108.54066751493575</v>
      </c>
      <c r="T1580" s="6">
        <f>[1]节奏总纲!AF1580</f>
        <v>111.70262242394209</v>
      </c>
      <c r="U1580" s="6">
        <f>[1]节奏总纲!AG1580</f>
        <v>116.62304977779144</v>
      </c>
      <c r="V1580" s="6">
        <f>[1]节奏总纲!AH1580</f>
        <v>125.66912156548021</v>
      </c>
      <c r="AN1580" s="6">
        <v>1577</v>
      </c>
      <c r="AO1580" s="6">
        <f>[1]节奏总纲!BA1580</f>
        <v>0</v>
      </c>
      <c r="AP1580" s="6">
        <f>[1]节奏总纲!BB1580</f>
        <v>0</v>
      </c>
      <c r="AQ1580" s="6">
        <f>[1]节奏总纲!BC1580</f>
        <v>0</v>
      </c>
      <c r="AR1580" s="6">
        <f>[1]节奏总纲!BD1580</f>
        <v>0</v>
      </c>
      <c r="AS1580" s="6">
        <f>[1]节奏总纲!BE1580</f>
        <v>0</v>
      </c>
    </row>
    <row r="1581" spans="17:45" x14ac:dyDescent="0.2">
      <c r="Q1581" s="6">
        <v>1578</v>
      </c>
      <c r="R1581" s="6">
        <f>[1]节奏总纲!AD1581</f>
        <v>106.24153000657256</v>
      </c>
      <c r="S1581" s="6">
        <f>[1]节奏总纲!AE1581</f>
        <v>108.55029496156236</v>
      </c>
      <c r="T1581" s="6">
        <f>[1]节奏总纲!AF1581</f>
        <v>111.71180357002298</v>
      </c>
      <c r="U1581" s="6">
        <f>[1]节奏总纲!AG1581</f>
        <v>116.63222307945487</v>
      </c>
      <c r="V1581" s="6">
        <f>[1]节奏总纲!AH1581</f>
        <v>125.6790898582224</v>
      </c>
      <c r="AN1581" s="6">
        <v>1578</v>
      </c>
      <c r="AO1581" s="6">
        <f>[1]节奏总纲!BA1581</f>
        <v>0</v>
      </c>
      <c r="AP1581" s="6">
        <f>[1]节奏总纲!BB1581</f>
        <v>0</v>
      </c>
      <c r="AQ1581" s="6">
        <f>[1]节奏总纲!BC1581</f>
        <v>0</v>
      </c>
      <c r="AR1581" s="6">
        <f>[1]节奏总纲!BD1581</f>
        <v>0</v>
      </c>
      <c r="AS1581" s="6">
        <f>[1]节奏总纲!BE1581</f>
        <v>0</v>
      </c>
    </row>
    <row r="1582" spans="17:45" x14ac:dyDescent="0.2">
      <c r="Q1582" s="6">
        <v>1579</v>
      </c>
      <c r="R1582" s="6">
        <f>[1]节奏总纲!AD1582</f>
        <v>106.25050673626191</v>
      </c>
      <c r="S1582" s="6">
        <f>[1]节奏总纲!AE1582</f>
        <v>108.55992240818897</v>
      </c>
      <c r="T1582" s="6">
        <f>[1]节奏总纲!AF1582</f>
        <v>111.72098471610387</v>
      </c>
      <c r="U1582" s="6">
        <f>[1]节奏总纲!AG1582</f>
        <v>116.64139638111833</v>
      </c>
      <c r="V1582" s="6">
        <f>[1]节奏总纲!AH1582</f>
        <v>125.68905815096457</v>
      </c>
      <c r="AN1582" s="6">
        <v>1579</v>
      </c>
      <c r="AO1582" s="6">
        <f>[1]节奏总纲!BA1582</f>
        <v>0</v>
      </c>
      <c r="AP1582" s="6">
        <f>[1]节奏总纲!BB1582</f>
        <v>0</v>
      </c>
      <c r="AQ1582" s="6">
        <f>[1]节奏总纲!BC1582</f>
        <v>0</v>
      </c>
      <c r="AR1582" s="6">
        <f>[1]节奏总纲!BD1582</f>
        <v>0</v>
      </c>
      <c r="AS1582" s="6">
        <f>[1]节奏总纲!BE1582</f>
        <v>0</v>
      </c>
    </row>
    <row r="1583" spans="17:45" x14ac:dyDescent="0.2">
      <c r="Q1583" s="6">
        <v>1580</v>
      </c>
      <c r="R1583" s="6">
        <f>[1]节奏总纲!AD1583</f>
        <v>106.25948346595126</v>
      </c>
      <c r="S1583" s="6">
        <f>[1]节奏总纲!AE1583</f>
        <v>108.56954985481559</v>
      </c>
      <c r="T1583" s="6">
        <f>[1]节奏总纲!AF1583</f>
        <v>111.73016586218476</v>
      </c>
      <c r="U1583" s="6">
        <f>[1]节奏总纲!AG1583</f>
        <v>116.65056968278176</v>
      </c>
      <c r="V1583" s="6">
        <f>[1]节奏总纲!AH1583</f>
        <v>125.69902644370676</v>
      </c>
      <c r="AN1583" s="6">
        <v>1580</v>
      </c>
      <c r="AO1583" s="6">
        <f>[1]节奏总纲!BA1583</f>
        <v>0</v>
      </c>
      <c r="AP1583" s="6">
        <f>[1]节奏总纲!BB1583</f>
        <v>0</v>
      </c>
      <c r="AQ1583" s="6">
        <f>[1]节奏总纲!BC1583</f>
        <v>0</v>
      </c>
      <c r="AR1583" s="6">
        <f>[1]节奏总纲!BD1583</f>
        <v>0</v>
      </c>
      <c r="AS1583" s="6">
        <f>[1]节奏总纲!BE1583</f>
        <v>0</v>
      </c>
    </row>
    <row r="1584" spans="17:45" x14ac:dyDescent="0.2">
      <c r="Q1584" s="6">
        <v>1581</v>
      </c>
      <c r="R1584" s="6">
        <f>[1]节奏总纲!AD1584</f>
        <v>106.26846019564061</v>
      </c>
      <c r="S1584" s="6">
        <f>[1]节奏总纲!AE1584</f>
        <v>108.5791773014422</v>
      </c>
      <c r="T1584" s="6">
        <f>[1]节奏总纲!AF1584</f>
        <v>111.73934700826565</v>
      </c>
      <c r="U1584" s="6">
        <f>[1]节奏总纲!AG1584</f>
        <v>116.65974298444522</v>
      </c>
      <c r="V1584" s="6">
        <f>[1]节奏总纲!AH1584</f>
        <v>125.70899473644894</v>
      </c>
      <c r="AN1584" s="6">
        <v>1581</v>
      </c>
      <c r="AO1584" s="6">
        <f>[1]节奏总纲!BA1584</f>
        <v>0</v>
      </c>
      <c r="AP1584" s="6">
        <f>[1]节奏总纲!BB1584</f>
        <v>0</v>
      </c>
      <c r="AQ1584" s="6">
        <f>[1]节奏总纲!BC1584</f>
        <v>0</v>
      </c>
      <c r="AR1584" s="6">
        <f>[1]节奏总纲!BD1584</f>
        <v>0</v>
      </c>
      <c r="AS1584" s="6">
        <f>[1]节奏总纲!BE1584</f>
        <v>0</v>
      </c>
    </row>
    <row r="1585" spans="17:45" x14ac:dyDescent="0.2">
      <c r="Q1585" s="6">
        <v>1582</v>
      </c>
      <c r="R1585" s="6">
        <f>[1]节奏总纲!AD1585</f>
        <v>106.27743692532997</v>
      </c>
      <c r="S1585" s="6">
        <f>[1]节奏总纲!AE1585</f>
        <v>108.58880474806881</v>
      </c>
      <c r="T1585" s="6">
        <f>[1]节奏总纲!AF1585</f>
        <v>111.74852815434654</v>
      </c>
      <c r="U1585" s="6">
        <f>[1]节奏总纲!AG1585</f>
        <v>116.66891628610865</v>
      </c>
      <c r="V1585" s="6">
        <f>[1]节奏总纲!AH1585</f>
        <v>125.71896302919113</v>
      </c>
      <c r="AN1585" s="6">
        <v>1582</v>
      </c>
      <c r="AO1585" s="6">
        <f>[1]节奏总纲!BA1585</f>
        <v>0</v>
      </c>
      <c r="AP1585" s="6">
        <f>[1]节奏总纲!BB1585</f>
        <v>0</v>
      </c>
      <c r="AQ1585" s="6">
        <f>[1]节奏总纲!BC1585</f>
        <v>0</v>
      </c>
      <c r="AR1585" s="6">
        <f>[1]节奏总纲!BD1585</f>
        <v>0</v>
      </c>
      <c r="AS1585" s="6">
        <f>[1]节奏总纲!BE1585</f>
        <v>0</v>
      </c>
    </row>
    <row r="1586" spans="17:45" x14ac:dyDescent="0.2">
      <c r="Q1586" s="6">
        <v>1583</v>
      </c>
      <c r="R1586" s="6">
        <f>[1]节奏总纲!AD1586</f>
        <v>106.28641365501932</v>
      </c>
      <c r="S1586" s="6">
        <f>[1]节奏总纲!AE1586</f>
        <v>108.59843219469543</v>
      </c>
      <c r="T1586" s="6">
        <f>[1]节奏总纲!AF1586</f>
        <v>111.75770930042744</v>
      </c>
      <c r="U1586" s="6">
        <f>[1]节奏总纲!AG1586</f>
        <v>116.67808958777209</v>
      </c>
      <c r="V1586" s="6">
        <f>[1]节奏总纲!AH1586</f>
        <v>125.72893132193332</v>
      </c>
      <c r="AN1586" s="6">
        <v>1583</v>
      </c>
      <c r="AO1586" s="6">
        <f>[1]节奏总纲!BA1586</f>
        <v>0</v>
      </c>
      <c r="AP1586" s="6">
        <f>[1]节奏总纲!BB1586</f>
        <v>0</v>
      </c>
      <c r="AQ1586" s="6">
        <f>[1]节奏总纲!BC1586</f>
        <v>0</v>
      </c>
      <c r="AR1586" s="6">
        <f>[1]节奏总纲!BD1586</f>
        <v>0</v>
      </c>
      <c r="AS1586" s="6">
        <f>[1]节奏总纲!BE1586</f>
        <v>0</v>
      </c>
    </row>
    <row r="1587" spans="17:45" x14ac:dyDescent="0.2">
      <c r="Q1587" s="6">
        <v>1584</v>
      </c>
      <c r="R1587" s="6">
        <f>[1]节奏总纲!AD1587</f>
        <v>106.29539038470867</v>
      </c>
      <c r="S1587" s="6">
        <f>[1]节奏总纲!AE1587</f>
        <v>108.60805964132204</v>
      </c>
      <c r="T1587" s="6">
        <f>[1]节奏总纲!AF1587</f>
        <v>111.76689044650833</v>
      </c>
      <c r="U1587" s="6">
        <f>[1]节奏总纲!AG1587</f>
        <v>116.68726288943554</v>
      </c>
      <c r="V1587" s="6">
        <f>[1]节奏总纲!AH1587</f>
        <v>125.7388996146755</v>
      </c>
      <c r="AN1587" s="6">
        <v>1584</v>
      </c>
      <c r="AO1587" s="6">
        <f>[1]节奏总纲!BA1587</f>
        <v>0</v>
      </c>
      <c r="AP1587" s="6">
        <f>[1]节奏总纲!BB1587</f>
        <v>0</v>
      </c>
      <c r="AQ1587" s="6">
        <f>[1]节奏总纲!BC1587</f>
        <v>0</v>
      </c>
      <c r="AR1587" s="6">
        <f>[1]节奏总纲!BD1587</f>
        <v>0</v>
      </c>
      <c r="AS1587" s="6">
        <f>[1]节奏总纲!BE1587</f>
        <v>0</v>
      </c>
    </row>
    <row r="1588" spans="17:45" x14ac:dyDescent="0.2">
      <c r="Q1588" s="6">
        <v>1585</v>
      </c>
      <c r="R1588" s="6">
        <f>[1]节奏总纲!AD1588</f>
        <v>106.30436711439802</v>
      </c>
      <c r="S1588" s="6">
        <f>[1]节奏总纲!AE1588</f>
        <v>108.61768708794865</v>
      </c>
      <c r="T1588" s="6">
        <f>[1]节奏总纲!AF1588</f>
        <v>111.77607159258922</v>
      </c>
      <c r="U1588" s="6">
        <f>[1]节奏总纲!AG1588</f>
        <v>116.69643619109898</v>
      </c>
      <c r="V1588" s="6">
        <f>[1]节奏总纲!AH1588</f>
        <v>125.74886790741769</v>
      </c>
      <c r="AN1588" s="6">
        <v>1585</v>
      </c>
      <c r="AO1588" s="6">
        <f>[1]节奏总纲!BA1588</f>
        <v>0</v>
      </c>
      <c r="AP1588" s="6">
        <f>[1]节奏总纲!BB1588</f>
        <v>0</v>
      </c>
      <c r="AQ1588" s="6">
        <f>[1]节奏总纲!BC1588</f>
        <v>0</v>
      </c>
      <c r="AR1588" s="6">
        <f>[1]节奏总纲!BD1588</f>
        <v>0</v>
      </c>
      <c r="AS1588" s="6">
        <f>[1]节奏总纲!BE1588</f>
        <v>0</v>
      </c>
    </row>
    <row r="1589" spans="17:45" x14ac:dyDescent="0.2">
      <c r="Q1589" s="6">
        <v>1586</v>
      </c>
      <c r="R1589" s="6">
        <f>[1]节奏总纲!AD1589</f>
        <v>106.31334384408737</v>
      </c>
      <c r="S1589" s="6">
        <f>[1]节奏总纲!AE1589</f>
        <v>108.62731453457528</v>
      </c>
      <c r="T1589" s="6">
        <f>[1]节奏总纲!AF1589</f>
        <v>111.7852527386701</v>
      </c>
      <c r="U1589" s="6">
        <f>[1]节奏总纲!AG1589</f>
        <v>116.70560949276242</v>
      </c>
      <c r="V1589" s="6">
        <f>[1]节奏总纲!AH1589</f>
        <v>125.75883620015988</v>
      </c>
      <c r="AN1589" s="6">
        <v>1586</v>
      </c>
      <c r="AO1589" s="6">
        <f>[1]节奏总纲!BA1589</f>
        <v>0</v>
      </c>
      <c r="AP1589" s="6">
        <f>[1]节奏总纲!BB1589</f>
        <v>0</v>
      </c>
      <c r="AQ1589" s="6">
        <f>[1]节奏总纲!BC1589</f>
        <v>0</v>
      </c>
      <c r="AR1589" s="6">
        <f>[1]节奏总纲!BD1589</f>
        <v>0</v>
      </c>
      <c r="AS1589" s="6">
        <f>[1]节奏总纲!BE1589</f>
        <v>0</v>
      </c>
    </row>
    <row r="1590" spans="17:45" x14ac:dyDescent="0.2">
      <c r="Q1590" s="6">
        <v>1587</v>
      </c>
      <c r="R1590" s="6">
        <f>[1]节奏总纲!AD1590</f>
        <v>106.32232057377672</v>
      </c>
      <c r="S1590" s="6">
        <f>[1]节奏总纲!AE1590</f>
        <v>108.63694198120189</v>
      </c>
      <c r="T1590" s="6">
        <f>[1]节奏总纲!AF1590</f>
        <v>111.79443388475099</v>
      </c>
      <c r="U1590" s="6">
        <f>[1]节奏总纲!AG1590</f>
        <v>116.71478279442587</v>
      </c>
      <c r="V1590" s="6">
        <f>[1]节奏总纲!AH1590</f>
        <v>125.76880449290206</v>
      </c>
      <c r="AN1590" s="6">
        <v>1587</v>
      </c>
      <c r="AO1590" s="6">
        <f>[1]节奏总纲!BA1590</f>
        <v>0</v>
      </c>
      <c r="AP1590" s="6">
        <f>[1]节奏总纲!BB1590</f>
        <v>0</v>
      </c>
      <c r="AQ1590" s="6">
        <f>[1]节奏总纲!BC1590</f>
        <v>0</v>
      </c>
      <c r="AR1590" s="6">
        <f>[1]节奏总纲!BD1590</f>
        <v>0</v>
      </c>
      <c r="AS1590" s="6">
        <f>[1]节奏总纲!BE1590</f>
        <v>0</v>
      </c>
    </row>
    <row r="1591" spans="17:45" x14ac:dyDescent="0.2">
      <c r="Q1591" s="6">
        <v>1588</v>
      </c>
      <c r="R1591" s="6">
        <f>[1]节奏总纲!AD1591</f>
        <v>106.33129730346607</v>
      </c>
      <c r="S1591" s="6">
        <f>[1]节奏总纲!AE1591</f>
        <v>108.6465694278285</v>
      </c>
      <c r="T1591" s="6">
        <f>[1]节奏总纲!AF1591</f>
        <v>111.80361503083188</v>
      </c>
      <c r="U1591" s="6">
        <f>[1]节奏总纲!AG1591</f>
        <v>116.72395609608931</v>
      </c>
      <c r="V1591" s="6">
        <f>[1]节奏总纲!AH1591</f>
        <v>125.77877278564425</v>
      </c>
      <c r="AN1591" s="6">
        <v>1588</v>
      </c>
      <c r="AO1591" s="6">
        <f>[1]节奏总纲!BA1591</f>
        <v>0</v>
      </c>
      <c r="AP1591" s="6">
        <f>[1]节奏总纲!BB1591</f>
        <v>0</v>
      </c>
      <c r="AQ1591" s="6">
        <f>[1]节奏总纲!BC1591</f>
        <v>0</v>
      </c>
      <c r="AR1591" s="6">
        <f>[1]节奏总纲!BD1591</f>
        <v>0</v>
      </c>
      <c r="AS1591" s="6">
        <f>[1]节奏总纲!BE1591</f>
        <v>0</v>
      </c>
    </row>
    <row r="1592" spans="17:45" x14ac:dyDescent="0.2">
      <c r="Q1592" s="6">
        <v>1589</v>
      </c>
      <c r="R1592" s="6">
        <f>[1]节奏总纲!AD1592</f>
        <v>106.34027403315542</v>
      </c>
      <c r="S1592" s="6">
        <f>[1]节奏总纲!AE1592</f>
        <v>108.65619687445511</v>
      </c>
      <c r="T1592" s="6">
        <f>[1]节奏总纲!AF1592</f>
        <v>111.81279617691277</v>
      </c>
      <c r="U1592" s="6">
        <f>[1]节奏总纲!AG1592</f>
        <v>116.73312939775275</v>
      </c>
      <c r="V1592" s="6">
        <f>[1]节奏总纲!AH1592</f>
        <v>125.78874107838644</v>
      </c>
      <c r="AN1592" s="6">
        <v>1589</v>
      </c>
      <c r="AO1592" s="6">
        <f>[1]节奏总纲!BA1592</f>
        <v>0</v>
      </c>
      <c r="AP1592" s="6">
        <f>[1]节奏总纲!BB1592</f>
        <v>0</v>
      </c>
      <c r="AQ1592" s="6">
        <f>[1]节奏总纲!BC1592</f>
        <v>0</v>
      </c>
      <c r="AR1592" s="6">
        <f>[1]节奏总纲!BD1592</f>
        <v>0</v>
      </c>
      <c r="AS1592" s="6">
        <f>[1]节奏总纲!BE1592</f>
        <v>0</v>
      </c>
    </row>
    <row r="1593" spans="17:45" x14ac:dyDescent="0.2">
      <c r="Q1593" s="6">
        <v>1590</v>
      </c>
      <c r="R1593" s="6">
        <f>[1]节奏总纲!AD1593</f>
        <v>106.34925076284478</v>
      </c>
      <c r="S1593" s="6">
        <f>[1]节奏总纲!AE1593</f>
        <v>108.66582432108173</v>
      </c>
      <c r="T1593" s="6">
        <f>[1]节奏总纲!AF1593</f>
        <v>111.82197732299366</v>
      </c>
      <c r="U1593" s="6">
        <f>[1]节奏总纲!AG1593</f>
        <v>116.7423026994162</v>
      </c>
      <c r="V1593" s="6">
        <f>[1]节奏总纲!AH1593</f>
        <v>125.79870937112862</v>
      </c>
      <c r="AN1593" s="6">
        <v>1590</v>
      </c>
      <c r="AO1593" s="6">
        <f>[1]节奏总纲!BA1593</f>
        <v>0</v>
      </c>
      <c r="AP1593" s="6">
        <f>[1]节奏总纲!BB1593</f>
        <v>0</v>
      </c>
      <c r="AQ1593" s="6">
        <f>[1]节奏总纲!BC1593</f>
        <v>0</v>
      </c>
      <c r="AR1593" s="6">
        <f>[1]节奏总纲!BD1593</f>
        <v>0</v>
      </c>
      <c r="AS1593" s="6">
        <f>[1]节奏总纲!BE1593</f>
        <v>0</v>
      </c>
    </row>
    <row r="1594" spans="17:45" x14ac:dyDescent="0.2">
      <c r="Q1594" s="6">
        <v>1591</v>
      </c>
      <c r="R1594" s="6">
        <f>[1]节奏总纲!AD1594</f>
        <v>106.35822749253413</v>
      </c>
      <c r="S1594" s="6">
        <f>[1]节奏总纲!AE1594</f>
        <v>108.67545176770834</v>
      </c>
      <c r="T1594" s="6">
        <f>[1]节奏总纲!AF1594</f>
        <v>111.83115846907455</v>
      </c>
      <c r="U1594" s="6">
        <f>[1]节奏总纲!AG1594</f>
        <v>116.75147600107964</v>
      </c>
      <c r="V1594" s="6">
        <f>[1]节奏总纲!AH1594</f>
        <v>125.80867766387081</v>
      </c>
      <c r="AN1594" s="6">
        <v>1591</v>
      </c>
      <c r="AO1594" s="6">
        <f>[1]节奏总纲!BA1594</f>
        <v>0</v>
      </c>
      <c r="AP1594" s="6">
        <f>[1]节奏总纲!BB1594</f>
        <v>0</v>
      </c>
      <c r="AQ1594" s="6">
        <f>[1]节奏总纲!BC1594</f>
        <v>0</v>
      </c>
      <c r="AR1594" s="6">
        <f>[1]节奏总纲!BD1594</f>
        <v>0</v>
      </c>
      <c r="AS1594" s="6">
        <f>[1]节奏总纲!BE1594</f>
        <v>0</v>
      </c>
    </row>
    <row r="1595" spans="17:45" x14ac:dyDescent="0.2">
      <c r="Q1595" s="6">
        <v>1592</v>
      </c>
      <c r="R1595" s="6">
        <f>[1]节奏总纲!AD1595</f>
        <v>106.36720422222346</v>
      </c>
      <c r="S1595" s="6">
        <f>[1]节奏总纲!AE1595</f>
        <v>108.68507921433495</v>
      </c>
      <c r="T1595" s="6">
        <f>[1]节奏总纲!AF1595</f>
        <v>111.84033961515544</v>
      </c>
      <c r="U1595" s="6">
        <f>[1]节奏总纲!AG1595</f>
        <v>116.76064930274308</v>
      </c>
      <c r="V1595" s="6">
        <f>[1]节奏总纲!AH1595</f>
        <v>125.818645956613</v>
      </c>
      <c r="AN1595" s="6">
        <v>1592</v>
      </c>
      <c r="AO1595" s="6">
        <f>[1]节奏总纲!BA1595</f>
        <v>0</v>
      </c>
      <c r="AP1595" s="6">
        <f>[1]节奏总纲!BB1595</f>
        <v>0</v>
      </c>
      <c r="AQ1595" s="6">
        <f>[1]节奏总纲!BC1595</f>
        <v>0</v>
      </c>
      <c r="AR1595" s="6">
        <f>[1]节奏总纲!BD1595</f>
        <v>0</v>
      </c>
      <c r="AS1595" s="6">
        <f>[1]节奏总纲!BE1595</f>
        <v>0</v>
      </c>
    </row>
    <row r="1596" spans="17:45" x14ac:dyDescent="0.2">
      <c r="Q1596" s="6">
        <v>1593</v>
      </c>
      <c r="R1596" s="6">
        <f>[1]节奏总纲!AD1596</f>
        <v>106.37618095191281</v>
      </c>
      <c r="S1596" s="6">
        <f>[1]节奏总纲!AE1596</f>
        <v>108.69470666096157</v>
      </c>
      <c r="T1596" s="6">
        <f>[1]节奏总纲!AF1596</f>
        <v>111.84952076123633</v>
      </c>
      <c r="U1596" s="6">
        <f>[1]节奏总纲!AG1596</f>
        <v>116.76982260440653</v>
      </c>
      <c r="V1596" s="6">
        <f>[1]节奏总纲!AH1596</f>
        <v>125.82861424935518</v>
      </c>
      <c r="AN1596" s="6">
        <v>1593</v>
      </c>
      <c r="AO1596" s="6">
        <f>[1]节奏总纲!BA1596</f>
        <v>0</v>
      </c>
      <c r="AP1596" s="6">
        <f>[1]节奏总纲!BB1596</f>
        <v>0</v>
      </c>
      <c r="AQ1596" s="6">
        <f>[1]节奏总纲!BC1596</f>
        <v>0</v>
      </c>
      <c r="AR1596" s="6">
        <f>[1]节奏总纲!BD1596</f>
        <v>0</v>
      </c>
      <c r="AS1596" s="6">
        <f>[1]节奏总纲!BE1596</f>
        <v>0</v>
      </c>
    </row>
    <row r="1597" spans="17:45" x14ac:dyDescent="0.2">
      <c r="Q1597" s="6">
        <v>1594</v>
      </c>
      <c r="R1597" s="6">
        <f>[1]节奏总纲!AD1597</f>
        <v>106.38515768160217</v>
      </c>
      <c r="S1597" s="6">
        <f>[1]节奏总纲!AE1597</f>
        <v>108.70433410758818</v>
      </c>
      <c r="T1597" s="6">
        <f>[1]节奏总纲!AF1597</f>
        <v>111.85870190731723</v>
      </c>
      <c r="U1597" s="6">
        <f>[1]节奏总纲!AG1597</f>
        <v>116.77899590606997</v>
      </c>
      <c r="V1597" s="6">
        <f>[1]节奏总纲!AH1597</f>
        <v>125.83858254209737</v>
      </c>
      <c r="AN1597" s="6">
        <v>1594</v>
      </c>
      <c r="AO1597" s="6">
        <f>[1]节奏总纲!BA1597</f>
        <v>0</v>
      </c>
      <c r="AP1597" s="6">
        <f>[1]节奏总纲!BB1597</f>
        <v>0</v>
      </c>
      <c r="AQ1597" s="6">
        <f>[1]节奏总纲!BC1597</f>
        <v>0</v>
      </c>
      <c r="AR1597" s="6">
        <f>[1]节奏总纲!BD1597</f>
        <v>0</v>
      </c>
      <c r="AS1597" s="6">
        <f>[1]节奏总纲!BE1597</f>
        <v>0</v>
      </c>
    </row>
    <row r="1598" spans="17:45" x14ac:dyDescent="0.2">
      <c r="Q1598" s="6">
        <v>1595</v>
      </c>
      <c r="R1598" s="6">
        <f>[1]节奏总纲!AD1598</f>
        <v>106.39413441129152</v>
      </c>
      <c r="S1598" s="6">
        <f>[1]节奏总纲!AE1598</f>
        <v>108.71396155421479</v>
      </c>
      <c r="T1598" s="6">
        <f>[1]节奏总纲!AF1598</f>
        <v>111.86788305339812</v>
      </c>
      <c r="U1598" s="6">
        <f>[1]节奏总纲!AG1598</f>
        <v>116.7881692077334</v>
      </c>
      <c r="V1598" s="6">
        <f>[1]节奏总纲!AH1598</f>
        <v>125.84855083483956</v>
      </c>
      <c r="AN1598" s="6">
        <v>1595</v>
      </c>
      <c r="AO1598" s="6">
        <f>[1]节奏总纲!BA1598</f>
        <v>0</v>
      </c>
      <c r="AP1598" s="6">
        <f>[1]节奏总纲!BB1598</f>
        <v>0</v>
      </c>
      <c r="AQ1598" s="6">
        <f>[1]节奏总纲!BC1598</f>
        <v>0</v>
      </c>
      <c r="AR1598" s="6">
        <f>[1]节奏总纲!BD1598</f>
        <v>0</v>
      </c>
      <c r="AS1598" s="6">
        <f>[1]节奏总纲!BE1598</f>
        <v>0</v>
      </c>
    </row>
    <row r="1599" spans="17:45" x14ac:dyDescent="0.2">
      <c r="Q1599" s="6">
        <v>1596</v>
      </c>
      <c r="R1599" s="6">
        <f>[1]节奏总纲!AD1599</f>
        <v>106.40311114098087</v>
      </c>
      <c r="S1599" s="6">
        <f>[1]节奏总纲!AE1599</f>
        <v>108.72358900084141</v>
      </c>
      <c r="T1599" s="6">
        <f>[1]节奏总纲!AF1599</f>
        <v>111.87706419947901</v>
      </c>
      <c r="U1599" s="6">
        <f>[1]节奏总纲!AG1599</f>
        <v>116.79734250939686</v>
      </c>
      <c r="V1599" s="6">
        <f>[1]节奏总纲!AH1599</f>
        <v>125.85851912758173</v>
      </c>
      <c r="AN1599" s="6">
        <v>1596</v>
      </c>
      <c r="AO1599" s="6">
        <f>[1]节奏总纲!BA1599</f>
        <v>0</v>
      </c>
      <c r="AP1599" s="6">
        <f>[1]节奏总纲!BB1599</f>
        <v>0</v>
      </c>
      <c r="AQ1599" s="6">
        <f>[1]节奏总纲!BC1599</f>
        <v>0</v>
      </c>
      <c r="AR1599" s="6">
        <f>[1]节奏总纲!BD1599</f>
        <v>0</v>
      </c>
      <c r="AS1599" s="6">
        <f>[1]节奏总纲!BE1599</f>
        <v>0</v>
      </c>
    </row>
    <row r="1600" spans="17:45" x14ac:dyDescent="0.2">
      <c r="Q1600" s="6">
        <v>1597</v>
      </c>
      <c r="R1600" s="6">
        <f>[1]节奏总纲!AD1600</f>
        <v>106.41208787067022</v>
      </c>
      <c r="S1600" s="6">
        <f>[1]节奏总纲!AE1600</f>
        <v>108.73321644746802</v>
      </c>
      <c r="T1600" s="6">
        <f>[1]节奏总纲!AF1600</f>
        <v>111.8862453455599</v>
      </c>
      <c r="U1600" s="6">
        <f>[1]节奏总纲!AG1600</f>
        <v>116.80651581106029</v>
      </c>
      <c r="V1600" s="6">
        <f>[1]节奏总纲!AH1600</f>
        <v>125.86848742032392</v>
      </c>
      <c r="AN1600" s="6">
        <v>1597</v>
      </c>
      <c r="AO1600" s="6">
        <f>[1]节奏总纲!BA1600</f>
        <v>0</v>
      </c>
      <c r="AP1600" s="6">
        <f>[1]节奏总纲!BB1600</f>
        <v>0</v>
      </c>
      <c r="AQ1600" s="6">
        <f>[1]节奏总纲!BC1600</f>
        <v>0</v>
      </c>
      <c r="AR1600" s="6">
        <f>[1]节奏总纲!BD1600</f>
        <v>0</v>
      </c>
      <c r="AS1600" s="6">
        <f>[1]节奏总纲!BE1600</f>
        <v>0</v>
      </c>
    </row>
    <row r="1601" spans="17:45" x14ac:dyDescent="0.2">
      <c r="Q1601" s="6">
        <v>1598</v>
      </c>
      <c r="R1601" s="6">
        <f>[1]节奏总纲!AD1601</f>
        <v>106.42106460035957</v>
      </c>
      <c r="S1601" s="6">
        <f>[1]节奏总纲!AE1601</f>
        <v>108.74284389409463</v>
      </c>
      <c r="T1601" s="6">
        <f>[1]节奏总纲!AF1601</f>
        <v>111.89542649164079</v>
      </c>
      <c r="U1601" s="6">
        <f>[1]节奏总纲!AG1601</f>
        <v>116.81568911272373</v>
      </c>
      <c r="V1601" s="6">
        <f>[1]节奏总纲!AH1601</f>
        <v>125.8784557130661</v>
      </c>
      <c r="AN1601" s="6">
        <v>1598</v>
      </c>
      <c r="AO1601" s="6">
        <f>[1]节奏总纲!BA1601</f>
        <v>0</v>
      </c>
      <c r="AP1601" s="6">
        <f>[1]节奏总纲!BB1601</f>
        <v>0</v>
      </c>
      <c r="AQ1601" s="6">
        <f>[1]节奏总纲!BC1601</f>
        <v>0</v>
      </c>
      <c r="AR1601" s="6">
        <f>[1]节奏总纲!BD1601</f>
        <v>0</v>
      </c>
      <c r="AS1601" s="6">
        <f>[1]节奏总纲!BE1601</f>
        <v>0</v>
      </c>
    </row>
    <row r="1602" spans="17:45" x14ac:dyDescent="0.2">
      <c r="Q1602" s="6">
        <v>1599</v>
      </c>
      <c r="R1602" s="6">
        <f>[1]节奏总纲!AD1602</f>
        <v>106.43004133004892</v>
      </c>
      <c r="S1602" s="6">
        <f>[1]节奏总纲!AE1602</f>
        <v>108.75247134072126</v>
      </c>
      <c r="T1602" s="6">
        <f>[1]节奏总纲!AF1602</f>
        <v>111.90460763772168</v>
      </c>
      <c r="U1602" s="6">
        <f>[1]节奏总纲!AG1602</f>
        <v>116.82486241438718</v>
      </c>
      <c r="V1602" s="6">
        <f>[1]节奏总纲!AH1602</f>
        <v>125.88842400580829</v>
      </c>
      <c r="AN1602" s="6">
        <v>1599</v>
      </c>
      <c r="AO1602" s="6">
        <f>[1]节奏总纲!BA1602</f>
        <v>0</v>
      </c>
      <c r="AP1602" s="6">
        <f>[1]节奏总纲!BB1602</f>
        <v>0</v>
      </c>
      <c r="AQ1602" s="6">
        <f>[1]节奏总纲!BC1602</f>
        <v>0</v>
      </c>
      <c r="AR1602" s="6">
        <f>[1]节奏总纲!BD1602</f>
        <v>0</v>
      </c>
      <c r="AS1602" s="6">
        <f>[1]节奏总纲!BE1602</f>
        <v>0</v>
      </c>
    </row>
    <row r="1603" spans="17:45" x14ac:dyDescent="0.2">
      <c r="Q1603" s="6">
        <v>1600</v>
      </c>
      <c r="R1603" s="6">
        <f>[1]节奏总纲!AD1603</f>
        <v>106.43901805973827</v>
      </c>
      <c r="S1603" s="6">
        <f>[1]节奏总纲!AE1603</f>
        <v>108.76209878734787</v>
      </c>
      <c r="T1603" s="6">
        <f>[1]节奏总纲!AF1603</f>
        <v>111.91378878380257</v>
      </c>
      <c r="U1603" s="6">
        <f>[1]节奏总纲!AG1603</f>
        <v>116.83403571605062</v>
      </c>
      <c r="V1603" s="6">
        <f>[1]节奏总纲!AH1603</f>
        <v>125.89839229855048</v>
      </c>
      <c r="AN1603" s="6">
        <v>1600</v>
      </c>
      <c r="AO1603" s="6">
        <f>[1]节奏总纲!BA1603</f>
        <v>0</v>
      </c>
      <c r="AP1603" s="6">
        <f>[1]节奏总纲!BB1603</f>
        <v>0</v>
      </c>
      <c r="AQ1603" s="6">
        <f>[1]节奏总纲!BC1603</f>
        <v>0</v>
      </c>
      <c r="AR1603" s="6">
        <f>[1]节奏总纲!BD1603</f>
        <v>0</v>
      </c>
      <c r="AS1603" s="6">
        <f>[1]节奏总纲!BE1603</f>
        <v>0</v>
      </c>
    </row>
    <row r="1604" spans="17:45" x14ac:dyDescent="0.2">
      <c r="Q1604" s="6">
        <v>1601</v>
      </c>
      <c r="R1604" s="6">
        <f>[1]节奏总纲!AD1604</f>
        <v>106.44799478942763</v>
      </c>
      <c r="S1604" s="6">
        <f>[1]节奏总纲!AE1604</f>
        <v>108.77172623397448</v>
      </c>
      <c r="T1604" s="6">
        <f>[1]节奏总纲!AF1604</f>
        <v>111.92296992988346</v>
      </c>
      <c r="U1604" s="6">
        <f>[1]节奏总纲!AG1604</f>
        <v>116.84320901771407</v>
      </c>
      <c r="V1604" s="6">
        <f>[1]节奏总纲!AH1604</f>
        <v>125.90836059129266</v>
      </c>
      <c r="AN1604" s="6">
        <v>1601</v>
      </c>
      <c r="AO1604" s="6">
        <f>[1]节奏总纲!BA1604</f>
        <v>0</v>
      </c>
      <c r="AP1604" s="6">
        <f>[1]节奏总纲!BB1604</f>
        <v>0</v>
      </c>
      <c r="AQ1604" s="6">
        <f>[1]节奏总纲!BC1604</f>
        <v>0</v>
      </c>
      <c r="AR1604" s="6">
        <f>[1]节奏总纲!BD1604</f>
        <v>0</v>
      </c>
      <c r="AS1604" s="6">
        <f>[1]节奏总纲!BE1604</f>
        <v>0</v>
      </c>
    </row>
    <row r="1605" spans="17:45" x14ac:dyDescent="0.2">
      <c r="Q1605" s="6">
        <v>1602</v>
      </c>
      <c r="R1605" s="6">
        <f>[1]节奏总纲!AD1605</f>
        <v>106.45697151911698</v>
      </c>
      <c r="S1605" s="6">
        <f>[1]节奏总纲!AE1605</f>
        <v>108.78135368060109</v>
      </c>
      <c r="T1605" s="6">
        <f>[1]节奏总纲!AF1605</f>
        <v>111.93215107596436</v>
      </c>
      <c r="U1605" s="6">
        <f>[1]节奏总纲!AG1605</f>
        <v>116.85238231937751</v>
      </c>
      <c r="V1605" s="6">
        <f>[1]节奏总纲!AH1605</f>
        <v>125.91832888403485</v>
      </c>
      <c r="AN1605" s="6">
        <v>1602</v>
      </c>
      <c r="AO1605" s="6">
        <f>[1]节奏总纲!BA1605</f>
        <v>0</v>
      </c>
      <c r="AP1605" s="6">
        <f>[1]节奏总纲!BB1605</f>
        <v>0</v>
      </c>
      <c r="AQ1605" s="6">
        <f>[1]节奏总纲!BC1605</f>
        <v>0</v>
      </c>
      <c r="AR1605" s="6">
        <f>[1]节奏总纲!BD1605</f>
        <v>0</v>
      </c>
      <c r="AS1605" s="6">
        <f>[1]节奏总纲!BE1605</f>
        <v>0</v>
      </c>
    </row>
    <row r="1606" spans="17:45" x14ac:dyDescent="0.2">
      <c r="Q1606" s="6">
        <v>1603</v>
      </c>
      <c r="R1606" s="6">
        <f>[1]节奏总纲!AD1606</f>
        <v>106.46594824880633</v>
      </c>
      <c r="S1606" s="6">
        <f>[1]节奏总纲!AE1606</f>
        <v>108.79098112722771</v>
      </c>
      <c r="T1606" s="6">
        <f>[1]节奏总纲!AF1606</f>
        <v>111.94133222204525</v>
      </c>
      <c r="U1606" s="6">
        <f>[1]节奏总纲!AG1606</f>
        <v>116.86155562104095</v>
      </c>
      <c r="V1606" s="6">
        <f>[1]节奏总纲!AH1606</f>
        <v>125.92829717677704</v>
      </c>
      <c r="AN1606" s="6">
        <v>1603</v>
      </c>
      <c r="AO1606" s="6">
        <f>[1]节奏总纲!BA1606</f>
        <v>0</v>
      </c>
      <c r="AP1606" s="6">
        <f>[1]节奏总纲!BB1606</f>
        <v>0</v>
      </c>
      <c r="AQ1606" s="6">
        <f>[1]节奏总纲!BC1606</f>
        <v>0</v>
      </c>
      <c r="AR1606" s="6">
        <f>[1]节奏总纲!BD1606</f>
        <v>0</v>
      </c>
      <c r="AS1606" s="6">
        <f>[1]节奏总纲!BE1606</f>
        <v>0</v>
      </c>
    </row>
    <row r="1607" spans="17:45" x14ac:dyDescent="0.2">
      <c r="Q1607" s="6">
        <v>1604</v>
      </c>
      <c r="R1607" s="6">
        <f>[1]节奏总纲!AD1607</f>
        <v>106.47492497849568</v>
      </c>
      <c r="S1607" s="6">
        <f>[1]节奏总纲!AE1607</f>
        <v>108.80060857385432</v>
      </c>
      <c r="T1607" s="6">
        <f>[1]节奏总纲!AF1607</f>
        <v>111.95051336812614</v>
      </c>
      <c r="U1607" s="6">
        <f>[1]节奏总纲!AG1607</f>
        <v>116.8707289227044</v>
      </c>
      <c r="V1607" s="6">
        <f>[1]节奏总纲!AH1607</f>
        <v>125.93826546951922</v>
      </c>
      <c r="AN1607" s="6">
        <v>1604</v>
      </c>
      <c r="AO1607" s="6">
        <f>[1]节奏总纲!BA1607</f>
        <v>0</v>
      </c>
      <c r="AP1607" s="6">
        <f>[1]节奏总纲!BB1607</f>
        <v>0</v>
      </c>
      <c r="AQ1607" s="6">
        <f>[1]节奏总纲!BC1607</f>
        <v>0</v>
      </c>
      <c r="AR1607" s="6">
        <f>[1]节奏总纲!BD1607</f>
        <v>0</v>
      </c>
      <c r="AS1607" s="6">
        <f>[1]节奏总纲!BE1607</f>
        <v>0</v>
      </c>
    </row>
    <row r="1608" spans="17:45" x14ac:dyDescent="0.2">
      <c r="Q1608" s="6">
        <v>1605</v>
      </c>
      <c r="R1608" s="6">
        <f>[1]节奏总纲!AD1608</f>
        <v>106.48390170818503</v>
      </c>
      <c r="S1608" s="6">
        <f>[1]节奏总纲!AE1608</f>
        <v>108.81023602048093</v>
      </c>
      <c r="T1608" s="6">
        <f>[1]节奏总纲!AF1608</f>
        <v>111.95969451420702</v>
      </c>
      <c r="U1608" s="6">
        <f>[1]节奏总纲!AG1608</f>
        <v>116.87990222436784</v>
      </c>
      <c r="V1608" s="6">
        <f>[1]节奏总纲!AH1608</f>
        <v>125.94823376226141</v>
      </c>
      <c r="AN1608" s="6">
        <v>1605</v>
      </c>
      <c r="AO1608" s="6">
        <f>[1]节奏总纲!BA1608</f>
        <v>0</v>
      </c>
      <c r="AP1608" s="6">
        <f>[1]节奏总纲!BB1608</f>
        <v>0</v>
      </c>
      <c r="AQ1608" s="6">
        <f>[1]节奏总纲!BC1608</f>
        <v>0</v>
      </c>
      <c r="AR1608" s="6">
        <f>[1]节奏总纲!BD1608</f>
        <v>0</v>
      </c>
      <c r="AS1608" s="6">
        <f>[1]节奏总纲!BE1608</f>
        <v>0</v>
      </c>
    </row>
    <row r="1609" spans="17:45" x14ac:dyDescent="0.2">
      <c r="Q1609" s="6">
        <v>1606</v>
      </c>
      <c r="R1609" s="6">
        <f>[1]节奏总纲!AD1609</f>
        <v>106.49287843787438</v>
      </c>
      <c r="S1609" s="6">
        <f>[1]节奏总纲!AE1609</f>
        <v>108.81986346710755</v>
      </c>
      <c r="T1609" s="6">
        <f>[1]节奏总纲!AF1609</f>
        <v>111.96887566028791</v>
      </c>
      <c r="U1609" s="6">
        <f>[1]节奏总纲!AG1609</f>
        <v>116.88907552603128</v>
      </c>
      <c r="V1609" s="6">
        <f>[1]节奏总纲!AH1609</f>
        <v>125.9582020550036</v>
      </c>
      <c r="AN1609" s="6">
        <v>1606</v>
      </c>
      <c r="AO1609" s="6">
        <f>[1]节奏总纲!BA1609</f>
        <v>0</v>
      </c>
      <c r="AP1609" s="6">
        <f>[1]节奏总纲!BB1609</f>
        <v>0</v>
      </c>
      <c r="AQ1609" s="6">
        <f>[1]节奏总纲!BC1609</f>
        <v>0</v>
      </c>
      <c r="AR1609" s="6">
        <f>[1]节奏总纲!BD1609</f>
        <v>0</v>
      </c>
      <c r="AS1609" s="6">
        <f>[1]节奏总纲!BE1609</f>
        <v>0</v>
      </c>
    </row>
    <row r="1610" spans="17:45" x14ac:dyDescent="0.2">
      <c r="Q1610" s="6">
        <v>1607</v>
      </c>
      <c r="R1610" s="6">
        <f>[1]节奏总纲!AD1610</f>
        <v>106.50185516756373</v>
      </c>
      <c r="S1610" s="6">
        <f>[1]节奏总纲!AE1610</f>
        <v>108.82949091373416</v>
      </c>
      <c r="T1610" s="6">
        <f>[1]节奏总纲!AF1610</f>
        <v>111.9780568063688</v>
      </c>
      <c r="U1610" s="6">
        <f>[1]节奏总纲!AG1610</f>
        <v>116.89824882769473</v>
      </c>
      <c r="V1610" s="6">
        <f>[1]节奏总纲!AH1610</f>
        <v>125.96817034774578</v>
      </c>
      <c r="AN1610" s="6">
        <v>1607</v>
      </c>
      <c r="AO1610" s="6">
        <f>[1]节奏总纲!BA1610</f>
        <v>0</v>
      </c>
      <c r="AP1610" s="6">
        <f>[1]节奏总纲!BB1610</f>
        <v>0</v>
      </c>
      <c r="AQ1610" s="6">
        <f>[1]节奏总纲!BC1610</f>
        <v>0</v>
      </c>
      <c r="AR1610" s="6">
        <f>[1]节奏总纲!BD1610</f>
        <v>0</v>
      </c>
      <c r="AS1610" s="6">
        <f>[1]节奏总纲!BE1610</f>
        <v>0</v>
      </c>
    </row>
    <row r="1611" spans="17:45" x14ac:dyDescent="0.2">
      <c r="Q1611" s="6">
        <v>1608</v>
      </c>
      <c r="R1611" s="6">
        <f>[1]节奏总纲!AD1611</f>
        <v>106.51083189725308</v>
      </c>
      <c r="S1611" s="6">
        <f>[1]节奏总纲!AE1611</f>
        <v>108.83911836036077</v>
      </c>
      <c r="T1611" s="6">
        <f>[1]节奏总纲!AF1611</f>
        <v>111.98723795244969</v>
      </c>
      <c r="U1611" s="6">
        <f>[1]节奏总纲!AG1611</f>
        <v>116.90742212935817</v>
      </c>
      <c r="V1611" s="6">
        <f>[1]节奏总纲!AH1611</f>
        <v>125.97813864048797</v>
      </c>
      <c r="AN1611" s="6">
        <v>1608</v>
      </c>
      <c r="AO1611" s="6">
        <f>[1]节奏总纲!BA1611</f>
        <v>0</v>
      </c>
      <c r="AP1611" s="6">
        <f>[1]节奏总纲!BB1611</f>
        <v>0</v>
      </c>
      <c r="AQ1611" s="6">
        <f>[1]节奏总纲!BC1611</f>
        <v>0</v>
      </c>
      <c r="AR1611" s="6">
        <f>[1]节奏总纲!BD1611</f>
        <v>0</v>
      </c>
      <c r="AS1611" s="6">
        <f>[1]节奏总纲!BE1611</f>
        <v>0</v>
      </c>
    </row>
    <row r="1612" spans="17:45" x14ac:dyDescent="0.2">
      <c r="Q1612" s="6">
        <v>1609</v>
      </c>
      <c r="R1612" s="6">
        <f>[1]节奏总纲!AD1612</f>
        <v>106.51980862694244</v>
      </c>
      <c r="S1612" s="6">
        <f>[1]节奏总纲!AE1612</f>
        <v>108.8487458069874</v>
      </c>
      <c r="T1612" s="6">
        <f>[1]节奏总纲!AF1612</f>
        <v>111.99641909853058</v>
      </c>
      <c r="U1612" s="6">
        <f>[1]节奏总纲!AG1612</f>
        <v>116.91659543102161</v>
      </c>
      <c r="V1612" s="6">
        <f>[1]节奏总纲!AH1612</f>
        <v>125.98810693323016</v>
      </c>
      <c r="AN1612" s="6">
        <v>1609</v>
      </c>
      <c r="AO1612" s="6">
        <f>[1]节奏总纲!BA1612</f>
        <v>0</v>
      </c>
      <c r="AP1612" s="6">
        <f>[1]节奏总纲!BB1612</f>
        <v>0</v>
      </c>
      <c r="AQ1612" s="6">
        <f>[1]节奏总纲!BC1612</f>
        <v>0</v>
      </c>
      <c r="AR1612" s="6">
        <f>[1]节奏总纲!BD1612</f>
        <v>0</v>
      </c>
      <c r="AS1612" s="6">
        <f>[1]节奏总纲!BE1612</f>
        <v>0</v>
      </c>
    </row>
    <row r="1613" spans="17:45" x14ac:dyDescent="0.2">
      <c r="Q1613" s="6">
        <v>1610</v>
      </c>
      <c r="R1613" s="6">
        <f>[1]节奏总纲!AD1613</f>
        <v>106.52878535663179</v>
      </c>
      <c r="S1613" s="6">
        <f>[1]节奏总纲!AE1613</f>
        <v>108.858373253614</v>
      </c>
      <c r="T1613" s="6">
        <f>[1]节奏总纲!AF1613</f>
        <v>112.00519900172145</v>
      </c>
      <c r="U1613" s="6">
        <f>[1]节奏总纲!AG1613</f>
        <v>116.92576873268506</v>
      </c>
      <c r="V1613" s="6">
        <f>[1]节奏总纲!AH1613</f>
        <v>125.99807522597234</v>
      </c>
      <c r="AN1613" s="6">
        <v>1610</v>
      </c>
      <c r="AO1613" s="6">
        <f>[1]节奏总纲!BA1613</f>
        <v>0</v>
      </c>
      <c r="AP1613" s="6">
        <f>[1]节奏总纲!BB1613</f>
        <v>0</v>
      </c>
      <c r="AQ1613" s="6">
        <f>[1]节奏总纲!BC1613</f>
        <v>0</v>
      </c>
      <c r="AR1613" s="6">
        <f>[1]节奏总纲!BD1613</f>
        <v>0</v>
      </c>
      <c r="AS1613" s="6">
        <f>[1]节奏总纲!BE1613</f>
        <v>0</v>
      </c>
    </row>
    <row r="1614" spans="17:45" x14ac:dyDescent="0.2">
      <c r="Q1614" s="6">
        <v>1611</v>
      </c>
      <c r="R1614" s="6">
        <f>[1]节奏总纲!AD1614</f>
        <v>106.53776208632114</v>
      </c>
      <c r="S1614" s="6">
        <f>[1]节奏总纲!AE1614</f>
        <v>108.86800070024061</v>
      </c>
      <c r="T1614" s="6">
        <f>[1]节奏总纲!AF1614</f>
        <v>112.01372234268081</v>
      </c>
      <c r="U1614" s="6">
        <f>[1]节奏总纲!AG1614</f>
        <v>116.9349420343485</v>
      </c>
      <c r="V1614" s="6">
        <f>[1]节奏总纲!AH1614</f>
        <v>126.00736231565979</v>
      </c>
      <c r="AN1614" s="6">
        <v>1611</v>
      </c>
      <c r="AO1614" s="6">
        <f>[1]节奏总纲!BA1614</f>
        <v>0</v>
      </c>
      <c r="AP1614" s="6">
        <f>[1]节奏总纲!BB1614</f>
        <v>0</v>
      </c>
      <c r="AQ1614" s="6">
        <f>[1]节奏总纲!BC1614</f>
        <v>0</v>
      </c>
      <c r="AR1614" s="6">
        <f>[1]节奏总纲!BD1614</f>
        <v>0</v>
      </c>
      <c r="AS1614" s="6">
        <f>[1]节奏总纲!BE1614</f>
        <v>0</v>
      </c>
    </row>
    <row r="1615" spans="17:45" x14ac:dyDescent="0.2">
      <c r="Q1615" s="6">
        <v>1612</v>
      </c>
      <c r="R1615" s="6">
        <f>[1]节奏总纲!AD1615</f>
        <v>106.54673881601049</v>
      </c>
      <c r="S1615" s="6">
        <f>[1]节奏总纲!AE1615</f>
        <v>108.87762814686724</v>
      </c>
      <c r="T1615" s="6">
        <f>[1]节奏总纲!AF1615</f>
        <v>112.02224568364018</v>
      </c>
      <c r="U1615" s="6">
        <f>[1]节奏总纲!AG1615</f>
        <v>116.94411533601193</v>
      </c>
      <c r="V1615" s="6">
        <f>[1]节奏总纲!AH1615</f>
        <v>126.0164863968439</v>
      </c>
      <c r="AN1615" s="6">
        <v>1612</v>
      </c>
      <c r="AO1615" s="6">
        <f>[1]节奏总纲!BA1615</f>
        <v>0</v>
      </c>
      <c r="AP1615" s="6">
        <f>[1]节奏总纲!BB1615</f>
        <v>0</v>
      </c>
      <c r="AQ1615" s="6">
        <f>[1]节奏总纲!BC1615</f>
        <v>0</v>
      </c>
      <c r="AR1615" s="6">
        <f>[1]节奏总纲!BD1615</f>
        <v>0</v>
      </c>
      <c r="AS1615" s="6">
        <f>[1]节奏总纲!BE1615</f>
        <v>0</v>
      </c>
    </row>
    <row r="1616" spans="17:45" x14ac:dyDescent="0.2">
      <c r="Q1616" s="6">
        <v>1613</v>
      </c>
      <c r="R1616" s="6">
        <f>[1]节奏总纲!AD1616</f>
        <v>106.55571554569984</v>
      </c>
      <c r="S1616" s="6">
        <f>[1]节奏总纲!AE1616</f>
        <v>108.88725559349385</v>
      </c>
      <c r="T1616" s="6">
        <f>[1]节奏总纲!AF1616</f>
        <v>112.03076902459954</v>
      </c>
      <c r="U1616" s="6">
        <f>[1]节奏总纲!AG1616</f>
        <v>116.95328863767539</v>
      </c>
      <c r="V1616" s="6">
        <f>[1]节奏总纲!AH1616</f>
        <v>126.025610478028</v>
      </c>
      <c r="AN1616" s="6">
        <v>1613</v>
      </c>
      <c r="AO1616" s="6">
        <f>[1]节奏总纲!BA1616</f>
        <v>0</v>
      </c>
      <c r="AP1616" s="6">
        <f>[1]节奏总纲!BB1616</f>
        <v>0</v>
      </c>
      <c r="AQ1616" s="6">
        <f>[1]节奏总纲!BC1616</f>
        <v>0</v>
      </c>
      <c r="AR1616" s="6">
        <f>[1]节奏总纲!BD1616</f>
        <v>0</v>
      </c>
      <c r="AS1616" s="6">
        <f>[1]节奏总纲!BE1616</f>
        <v>0</v>
      </c>
    </row>
    <row r="1617" spans="17:45" x14ac:dyDescent="0.2">
      <c r="Q1617" s="6">
        <v>1614</v>
      </c>
      <c r="R1617" s="6">
        <f>[1]节奏总纲!AD1617</f>
        <v>106.56469227538919</v>
      </c>
      <c r="S1617" s="6">
        <f>[1]节奏总纲!AE1617</f>
        <v>108.89688304012046</v>
      </c>
      <c r="T1617" s="6">
        <f>[1]节奏总纲!AF1617</f>
        <v>112.03929236555889</v>
      </c>
      <c r="U1617" s="6">
        <f>[1]节奏总纲!AG1617</f>
        <v>116.96246193933882</v>
      </c>
      <c r="V1617" s="6">
        <f>[1]节奏总纲!AH1617</f>
        <v>126.03473455921211</v>
      </c>
      <c r="AN1617" s="6">
        <v>1614</v>
      </c>
      <c r="AO1617" s="6">
        <f>[1]节奏总纲!BA1617</f>
        <v>0</v>
      </c>
      <c r="AP1617" s="6">
        <f>[1]节奏总纲!BB1617</f>
        <v>0</v>
      </c>
      <c r="AQ1617" s="6">
        <f>[1]节奏总纲!BC1617</f>
        <v>0</v>
      </c>
      <c r="AR1617" s="6">
        <f>[1]节奏总纲!BD1617</f>
        <v>0</v>
      </c>
      <c r="AS1617" s="6">
        <f>[1]节奏总纲!BE1617</f>
        <v>0</v>
      </c>
    </row>
    <row r="1618" spans="17:45" x14ac:dyDescent="0.2">
      <c r="Q1618" s="6">
        <v>1615</v>
      </c>
      <c r="R1618" s="6">
        <f>[1]节奏总纲!AD1618</f>
        <v>106.57366900507854</v>
      </c>
      <c r="S1618" s="6">
        <f>[1]节奏总纲!AE1618</f>
        <v>108.90651048674707</v>
      </c>
      <c r="T1618" s="6">
        <f>[1]节奏总纲!AF1618</f>
        <v>112.04781570651826</v>
      </c>
      <c r="U1618" s="6">
        <f>[1]节奏总纲!AG1618</f>
        <v>116.97163524100226</v>
      </c>
      <c r="V1618" s="6">
        <f>[1]节奏总纲!AH1618</f>
        <v>126.04385864039621</v>
      </c>
      <c r="AN1618" s="6">
        <v>1615</v>
      </c>
      <c r="AO1618" s="6">
        <f>[1]节奏总纲!BA1618</f>
        <v>0</v>
      </c>
      <c r="AP1618" s="6">
        <f>[1]节奏总纲!BB1618</f>
        <v>0</v>
      </c>
      <c r="AQ1618" s="6">
        <f>[1]节奏总纲!BC1618</f>
        <v>0</v>
      </c>
      <c r="AR1618" s="6">
        <f>[1]节奏总纲!BD1618</f>
        <v>0</v>
      </c>
      <c r="AS1618" s="6">
        <f>[1]节奏总纲!BE1618</f>
        <v>0</v>
      </c>
    </row>
    <row r="1619" spans="17:45" x14ac:dyDescent="0.2">
      <c r="Q1619" s="6">
        <v>1616</v>
      </c>
      <c r="R1619" s="6">
        <f>[1]节奏总纲!AD1619</f>
        <v>106.58264573476789</v>
      </c>
      <c r="S1619" s="6">
        <f>[1]节奏总纲!AE1619</f>
        <v>108.91613793337369</v>
      </c>
      <c r="T1619" s="6">
        <f>[1]节奏总纲!AF1619</f>
        <v>112.05633904747762</v>
      </c>
      <c r="U1619" s="6">
        <f>[1]节奏总纲!AG1619</f>
        <v>116.98080854266571</v>
      </c>
      <c r="V1619" s="6">
        <f>[1]节奏总纲!AH1619</f>
        <v>126.05298272158032</v>
      </c>
      <c r="AN1619" s="6">
        <v>1616</v>
      </c>
      <c r="AO1619" s="6">
        <f>[1]节奏总纲!BA1619</f>
        <v>0</v>
      </c>
      <c r="AP1619" s="6">
        <f>[1]节奏总纲!BB1619</f>
        <v>0</v>
      </c>
      <c r="AQ1619" s="6">
        <f>[1]节奏总纲!BC1619</f>
        <v>0</v>
      </c>
      <c r="AR1619" s="6">
        <f>[1]节奏总纲!BD1619</f>
        <v>0</v>
      </c>
      <c r="AS1619" s="6">
        <f>[1]节奏总纲!BE1619</f>
        <v>0</v>
      </c>
    </row>
    <row r="1620" spans="17:45" x14ac:dyDescent="0.2">
      <c r="Q1620" s="6">
        <v>1617</v>
      </c>
      <c r="R1620" s="6">
        <f>[1]节奏总纲!AD1620</f>
        <v>106.59162246445725</v>
      </c>
      <c r="S1620" s="6">
        <f>[1]节奏总纲!AE1620</f>
        <v>108.9257653800003</v>
      </c>
      <c r="T1620" s="6">
        <f>[1]节奏总纲!AF1620</f>
        <v>112.06486238843699</v>
      </c>
      <c r="U1620" s="6">
        <f>[1]节奏总纲!AG1620</f>
        <v>116.98998184432915</v>
      </c>
      <c r="V1620" s="6">
        <f>[1]节奏总纲!AH1620</f>
        <v>126.06210680276442</v>
      </c>
      <c r="AN1620" s="6">
        <v>1617</v>
      </c>
      <c r="AO1620" s="6">
        <f>[1]节奏总纲!BA1620</f>
        <v>0</v>
      </c>
      <c r="AP1620" s="6">
        <f>[1]节奏总纲!BB1620</f>
        <v>0</v>
      </c>
      <c r="AQ1620" s="6">
        <f>[1]节奏总纲!BC1620</f>
        <v>0</v>
      </c>
      <c r="AR1620" s="6">
        <f>[1]节奏总纲!BD1620</f>
        <v>0</v>
      </c>
      <c r="AS1620" s="6">
        <f>[1]节奏总纲!BE1620</f>
        <v>0</v>
      </c>
    </row>
    <row r="1621" spans="17:45" x14ac:dyDescent="0.2">
      <c r="Q1621" s="6">
        <v>1618</v>
      </c>
      <c r="R1621" s="6">
        <f>[1]节奏总纲!AD1621</f>
        <v>106.6005991941466</v>
      </c>
      <c r="S1621" s="6">
        <f>[1]节奏总纲!AE1621</f>
        <v>108.93539282662691</v>
      </c>
      <c r="T1621" s="6">
        <f>[1]节奏总纲!AF1621</f>
        <v>112.07338572939635</v>
      </c>
      <c r="U1621" s="6">
        <f>[1]节奏总纲!AG1621</f>
        <v>116.99915514599259</v>
      </c>
      <c r="V1621" s="6">
        <f>[1]节奏总纲!AH1621</f>
        <v>126.07123088394853</v>
      </c>
      <c r="AN1621" s="6">
        <v>1618</v>
      </c>
      <c r="AO1621" s="6">
        <f>[1]节奏总纲!BA1621</f>
        <v>0</v>
      </c>
      <c r="AP1621" s="6">
        <f>[1]节奏总纲!BB1621</f>
        <v>0</v>
      </c>
      <c r="AQ1621" s="6">
        <f>[1]节奏总纲!BC1621</f>
        <v>0</v>
      </c>
      <c r="AR1621" s="6">
        <f>[1]节奏总纲!BD1621</f>
        <v>0</v>
      </c>
      <c r="AS1621" s="6">
        <f>[1]节奏总纲!BE1621</f>
        <v>0</v>
      </c>
    </row>
    <row r="1622" spans="17:45" x14ac:dyDescent="0.2">
      <c r="Q1622" s="6">
        <v>1619</v>
      </c>
      <c r="R1622" s="6">
        <f>[1]节奏总纲!AD1622</f>
        <v>106.60957592383595</v>
      </c>
      <c r="S1622" s="6">
        <f>[1]节奏总纲!AE1622</f>
        <v>108.94502027325353</v>
      </c>
      <c r="T1622" s="6">
        <f>[1]节奏总纲!AF1622</f>
        <v>112.08190907035571</v>
      </c>
      <c r="U1622" s="6">
        <f>[1]节奏总纲!AG1622</f>
        <v>117.00760517830332</v>
      </c>
      <c r="V1622" s="6">
        <f>[1]节奏总纲!AH1622</f>
        <v>126.08035496513264</v>
      </c>
      <c r="AN1622" s="6">
        <v>1619</v>
      </c>
      <c r="AO1622" s="6">
        <f>[1]节奏总纲!BA1622</f>
        <v>0</v>
      </c>
      <c r="AP1622" s="6">
        <f>[1]节奏总纲!BB1622</f>
        <v>0</v>
      </c>
      <c r="AQ1622" s="6">
        <f>[1]节奏总纲!BC1622</f>
        <v>0</v>
      </c>
      <c r="AR1622" s="6">
        <f>[1]节奏总纲!BD1622</f>
        <v>0</v>
      </c>
      <c r="AS1622" s="6">
        <f>[1]节奏总纲!BE1622</f>
        <v>0</v>
      </c>
    </row>
    <row r="1623" spans="17:45" x14ac:dyDescent="0.2">
      <c r="Q1623" s="6">
        <v>1620</v>
      </c>
      <c r="R1623" s="6">
        <f>[1]节奏总纲!AD1623</f>
        <v>106.6185526535253</v>
      </c>
      <c r="S1623" s="6">
        <f>[1]节奏总纲!AE1623</f>
        <v>108.95464771988014</v>
      </c>
      <c r="T1623" s="6">
        <f>[1]节奏总纲!AF1623</f>
        <v>112.09043241131508</v>
      </c>
      <c r="U1623" s="6">
        <f>[1]节奏总纲!AG1623</f>
        <v>117.01598184075736</v>
      </c>
      <c r="V1623" s="6">
        <f>[1]节奏总纲!AH1623</f>
        <v>126.08947904631674</v>
      </c>
      <c r="AN1623" s="6">
        <v>1620</v>
      </c>
      <c r="AO1623" s="6">
        <f>[1]节奏总纲!BA1623</f>
        <v>0</v>
      </c>
      <c r="AP1623" s="6">
        <f>[1]节奏总纲!BB1623</f>
        <v>0</v>
      </c>
      <c r="AQ1623" s="6">
        <f>[1]节奏总纲!BC1623</f>
        <v>0</v>
      </c>
      <c r="AR1623" s="6">
        <f>[1]节奏总纲!BD1623</f>
        <v>0</v>
      </c>
      <c r="AS1623" s="6">
        <f>[1]节奏总纲!BE1623</f>
        <v>0</v>
      </c>
    </row>
    <row r="1624" spans="17:45" x14ac:dyDescent="0.2">
      <c r="Q1624" s="6">
        <v>1621</v>
      </c>
      <c r="R1624" s="6">
        <f>[1]节奏总纲!AD1624</f>
        <v>106.62752938321465</v>
      </c>
      <c r="S1624" s="6">
        <f>[1]节奏总纲!AE1624</f>
        <v>108.96427516650675</v>
      </c>
      <c r="T1624" s="6">
        <f>[1]节奏总纲!AF1624</f>
        <v>112.09895575227443</v>
      </c>
      <c r="U1624" s="6">
        <f>[1]节奏总纲!AG1624</f>
        <v>117.02435850321139</v>
      </c>
      <c r="V1624" s="6">
        <f>[1]节奏总纲!AH1624</f>
        <v>126.09860312750085</v>
      </c>
      <c r="AN1624" s="6">
        <v>1621</v>
      </c>
      <c r="AO1624" s="6">
        <f>[1]节奏总纲!BA1624</f>
        <v>0</v>
      </c>
      <c r="AP1624" s="6">
        <f>[1]节奏总纲!BB1624</f>
        <v>0</v>
      </c>
      <c r="AQ1624" s="6">
        <f>[1]节奏总纲!BC1624</f>
        <v>0</v>
      </c>
      <c r="AR1624" s="6">
        <f>[1]节奏总纲!BD1624</f>
        <v>0</v>
      </c>
      <c r="AS1624" s="6">
        <f>[1]节奏总纲!BE1624</f>
        <v>0</v>
      </c>
    </row>
    <row r="1625" spans="17:45" x14ac:dyDescent="0.2">
      <c r="Q1625" s="6">
        <v>1622</v>
      </c>
      <c r="R1625" s="6">
        <f>[1]节奏总纲!AD1625</f>
        <v>106.636506112904</v>
      </c>
      <c r="S1625" s="6">
        <f>[1]节奏总纲!AE1625</f>
        <v>108.97390261313338</v>
      </c>
      <c r="T1625" s="6">
        <f>[1]节奏总纲!AF1625</f>
        <v>112.10747909323381</v>
      </c>
      <c r="U1625" s="6">
        <f>[1]节奏总纲!AG1625</f>
        <v>117.03273516566541</v>
      </c>
      <c r="V1625" s="6">
        <f>[1]节奏总纲!AH1625</f>
        <v>126.10772720868495</v>
      </c>
      <c r="AN1625" s="6">
        <v>1622</v>
      </c>
      <c r="AO1625" s="6">
        <f>[1]节奏总纲!BA1625</f>
        <v>0</v>
      </c>
      <c r="AP1625" s="6">
        <f>[1]节奏总纲!BB1625</f>
        <v>0</v>
      </c>
      <c r="AQ1625" s="6">
        <f>[1]节奏总纲!BC1625</f>
        <v>0</v>
      </c>
      <c r="AR1625" s="6">
        <f>[1]节奏总纲!BD1625</f>
        <v>0</v>
      </c>
      <c r="AS1625" s="6">
        <f>[1]节奏总纲!BE1625</f>
        <v>0</v>
      </c>
    </row>
    <row r="1626" spans="17:45" x14ac:dyDescent="0.2">
      <c r="Q1626" s="6">
        <v>1623</v>
      </c>
      <c r="R1626" s="6">
        <f>[1]节奏总纲!AD1626</f>
        <v>106.64548284259335</v>
      </c>
      <c r="S1626" s="6">
        <f>[1]节奏总纲!AE1626</f>
        <v>108.98353005975999</v>
      </c>
      <c r="T1626" s="6">
        <f>[1]节奏总纲!AF1626</f>
        <v>112.11600243419316</v>
      </c>
      <c r="U1626" s="6">
        <f>[1]节奏总纲!AG1626</f>
        <v>117.04111182811945</v>
      </c>
      <c r="V1626" s="6">
        <f>[1]节奏总纲!AH1626</f>
        <v>126.11685128986906</v>
      </c>
      <c r="AN1626" s="6">
        <v>1623</v>
      </c>
      <c r="AO1626" s="6">
        <f>[1]节奏总纲!BA1626</f>
        <v>0</v>
      </c>
      <c r="AP1626" s="6">
        <f>[1]节奏总纲!BB1626</f>
        <v>0</v>
      </c>
      <c r="AQ1626" s="6">
        <f>[1]节奏总纲!BC1626</f>
        <v>0</v>
      </c>
      <c r="AR1626" s="6">
        <f>[1]节奏总纲!BD1626</f>
        <v>0</v>
      </c>
      <c r="AS1626" s="6">
        <f>[1]节奏总纲!BE1626</f>
        <v>0</v>
      </c>
    </row>
    <row r="1627" spans="17:45" x14ac:dyDescent="0.2">
      <c r="Q1627" s="6">
        <v>1624</v>
      </c>
      <c r="R1627" s="6">
        <f>[1]节奏总纲!AD1627</f>
        <v>106.6544595722827</v>
      </c>
      <c r="S1627" s="6">
        <f>[1]节奏总纲!AE1627</f>
        <v>108.99315750638659</v>
      </c>
      <c r="T1627" s="6">
        <f>[1]节奏总纲!AF1627</f>
        <v>112.12452577515252</v>
      </c>
      <c r="U1627" s="6">
        <f>[1]节奏总纲!AG1627</f>
        <v>117.04948849057348</v>
      </c>
      <c r="V1627" s="6">
        <f>[1]节奏总纲!AH1627</f>
        <v>126.12597537105316</v>
      </c>
      <c r="AN1627" s="6">
        <v>1624</v>
      </c>
      <c r="AO1627" s="6">
        <f>[1]节奏总纲!BA1627</f>
        <v>0</v>
      </c>
      <c r="AP1627" s="6">
        <f>[1]节奏总纲!BB1627</f>
        <v>0</v>
      </c>
      <c r="AQ1627" s="6">
        <f>[1]节奏总纲!BC1627</f>
        <v>0</v>
      </c>
      <c r="AR1627" s="6">
        <f>[1]节奏总纲!BD1627</f>
        <v>0</v>
      </c>
      <c r="AS1627" s="6">
        <f>[1]节奏总纲!BE1627</f>
        <v>0</v>
      </c>
    </row>
    <row r="1628" spans="17:45" x14ac:dyDescent="0.2">
      <c r="Q1628" s="6">
        <v>1625</v>
      </c>
      <c r="R1628" s="6">
        <f>[1]节奏总纲!AD1628</f>
        <v>106.66343630197206</v>
      </c>
      <c r="S1628" s="6">
        <f>[1]节奏总纲!AE1628</f>
        <v>109.00247935930663</v>
      </c>
      <c r="T1628" s="6">
        <f>[1]节奏总纲!AF1628</f>
        <v>112.13304911611189</v>
      </c>
      <c r="U1628" s="6">
        <f>[1]节奏总纲!AG1628</f>
        <v>117.05786515302751</v>
      </c>
      <c r="V1628" s="6">
        <f>[1]节奏总纲!AH1628</f>
        <v>126.13509945223727</v>
      </c>
      <c r="AN1628" s="6">
        <v>1625</v>
      </c>
      <c r="AO1628" s="6">
        <f>[1]节奏总纲!BA1628</f>
        <v>0</v>
      </c>
      <c r="AP1628" s="6">
        <f>[1]节奏总纲!BB1628</f>
        <v>0</v>
      </c>
      <c r="AQ1628" s="6">
        <f>[1]节奏总纲!BC1628</f>
        <v>0</v>
      </c>
      <c r="AR1628" s="6">
        <f>[1]节奏总纲!BD1628</f>
        <v>0</v>
      </c>
      <c r="AS1628" s="6">
        <f>[1]节奏总纲!BE1628</f>
        <v>0</v>
      </c>
    </row>
    <row r="1629" spans="17:45" x14ac:dyDescent="0.2">
      <c r="Q1629" s="6">
        <v>1626</v>
      </c>
      <c r="R1629" s="6">
        <f>[1]节奏总纲!AD1629</f>
        <v>106.67241303166141</v>
      </c>
      <c r="S1629" s="6">
        <f>[1]节奏总纲!AE1629</f>
        <v>109.01105038340633</v>
      </c>
      <c r="T1629" s="6">
        <f>[1]节奏总纲!AF1629</f>
        <v>112.14157245707125</v>
      </c>
      <c r="U1629" s="6">
        <f>[1]节奏总纲!AG1629</f>
        <v>117.06624181548153</v>
      </c>
      <c r="V1629" s="6">
        <f>[1]节奏总纲!AH1629</f>
        <v>126.14422353342138</v>
      </c>
      <c r="AN1629" s="6">
        <v>1626</v>
      </c>
      <c r="AO1629" s="6">
        <f>[1]节奏总纲!BA1629</f>
        <v>0</v>
      </c>
      <c r="AP1629" s="6">
        <f>[1]节奏总纲!BB1629</f>
        <v>0</v>
      </c>
      <c r="AQ1629" s="6">
        <f>[1]节奏总纲!BC1629</f>
        <v>0</v>
      </c>
      <c r="AR1629" s="6">
        <f>[1]节奏总纲!BD1629</f>
        <v>0</v>
      </c>
      <c r="AS1629" s="6">
        <f>[1]节奏总纲!BE1629</f>
        <v>0</v>
      </c>
    </row>
    <row r="1630" spans="17:45" x14ac:dyDescent="0.2">
      <c r="Q1630" s="6">
        <v>1627</v>
      </c>
      <c r="R1630" s="6">
        <f>[1]节奏总纲!AD1630</f>
        <v>106.68138976135076</v>
      </c>
      <c r="S1630" s="6">
        <f>[1]节奏总纲!AE1630</f>
        <v>109.01962140750604</v>
      </c>
      <c r="T1630" s="6">
        <f>[1]节奏总纲!AF1630</f>
        <v>112.15009579803061</v>
      </c>
      <c r="U1630" s="6">
        <f>[1]节奏总纲!AG1630</f>
        <v>117.07461847793557</v>
      </c>
      <c r="V1630" s="6">
        <f>[1]节奏总纲!AH1630</f>
        <v>126.15334761460548</v>
      </c>
      <c r="AN1630" s="6">
        <v>1627</v>
      </c>
      <c r="AO1630" s="6">
        <f>[1]节奏总纲!BA1630</f>
        <v>0</v>
      </c>
      <c r="AP1630" s="6">
        <f>[1]节奏总纲!BB1630</f>
        <v>0</v>
      </c>
      <c r="AQ1630" s="6">
        <f>[1]节奏总纲!BC1630</f>
        <v>0</v>
      </c>
      <c r="AR1630" s="6">
        <f>[1]节奏总纲!BD1630</f>
        <v>0</v>
      </c>
      <c r="AS1630" s="6">
        <f>[1]节奏总纲!BE1630</f>
        <v>0</v>
      </c>
    </row>
    <row r="1631" spans="17:45" x14ac:dyDescent="0.2">
      <c r="Q1631" s="6">
        <v>1628</v>
      </c>
      <c r="R1631" s="6">
        <f>[1]节奏总纲!AD1631</f>
        <v>106.69036649104011</v>
      </c>
      <c r="S1631" s="6">
        <f>[1]节奏总纲!AE1631</f>
        <v>109.02819243160575</v>
      </c>
      <c r="T1631" s="6">
        <f>[1]节奏总纲!AF1631</f>
        <v>112.15861913898998</v>
      </c>
      <c r="U1631" s="6">
        <f>[1]节奏总纲!AG1631</f>
        <v>117.0829951403896</v>
      </c>
      <c r="V1631" s="6">
        <f>[1]节奏总纲!AH1631</f>
        <v>126.16247169578959</v>
      </c>
      <c r="AN1631" s="6">
        <v>1628</v>
      </c>
      <c r="AO1631" s="6">
        <f>[1]节奏总纲!BA1631</f>
        <v>0</v>
      </c>
      <c r="AP1631" s="6">
        <f>[1]节奏总纲!BB1631</f>
        <v>0</v>
      </c>
      <c r="AQ1631" s="6">
        <f>[1]节奏总纲!BC1631</f>
        <v>0</v>
      </c>
      <c r="AR1631" s="6">
        <f>[1]节奏总纲!BD1631</f>
        <v>0</v>
      </c>
      <c r="AS1631" s="6">
        <f>[1]节奏总纲!BE1631</f>
        <v>0</v>
      </c>
    </row>
    <row r="1632" spans="17:45" x14ac:dyDescent="0.2">
      <c r="Q1632" s="6">
        <v>1629</v>
      </c>
      <c r="R1632" s="6">
        <f>[1]节奏总纲!AD1632</f>
        <v>106.69934322072946</v>
      </c>
      <c r="S1632" s="6">
        <f>[1]节奏总纲!AE1632</f>
        <v>109.03676345570544</v>
      </c>
      <c r="T1632" s="6">
        <f>[1]节奏总纲!AF1632</f>
        <v>112.16714247994933</v>
      </c>
      <c r="U1632" s="6">
        <f>[1]节奏总纲!AG1632</f>
        <v>117.09137180284363</v>
      </c>
      <c r="V1632" s="6">
        <f>[1]节奏总纲!AH1632</f>
        <v>126.17159577697369</v>
      </c>
      <c r="AN1632" s="6">
        <v>1629</v>
      </c>
      <c r="AO1632" s="6">
        <f>[1]节奏总纲!BA1632</f>
        <v>0</v>
      </c>
      <c r="AP1632" s="6">
        <f>[1]节奏总纲!BB1632</f>
        <v>0</v>
      </c>
      <c r="AQ1632" s="6">
        <f>[1]节奏总纲!BC1632</f>
        <v>0</v>
      </c>
      <c r="AR1632" s="6">
        <f>[1]节奏总纲!BD1632</f>
        <v>0</v>
      </c>
      <c r="AS1632" s="6">
        <f>[1]节奏总纲!BE1632</f>
        <v>0</v>
      </c>
    </row>
    <row r="1633" spans="17:45" x14ac:dyDescent="0.2">
      <c r="Q1633" s="6">
        <v>1630</v>
      </c>
      <c r="R1633" s="6">
        <f>[1]节奏总纲!AD1633</f>
        <v>106.70831995041881</v>
      </c>
      <c r="S1633" s="6">
        <f>[1]节奏总纲!AE1633</f>
        <v>109.04533447980515</v>
      </c>
      <c r="T1633" s="6">
        <f>[1]节奏总纲!AF1633</f>
        <v>112.1756658209087</v>
      </c>
      <c r="U1633" s="6">
        <f>[1]节奏总纲!AG1633</f>
        <v>117.09974846529767</v>
      </c>
      <c r="V1633" s="6">
        <f>[1]节奏总纲!AH1633</f>
        <v>126.1807198581578</v>
      </c>
      <c r="AN1633" s="6">
        <v>1630</v>
      </c>
      <c r="AO1633" s="6">
        <f>[1]节奏总纲!BA1633</f>
        <v>0</v>
      </c>
      <c r="AP1633" s="6">
        <f>[1]节奏总纲!BB1633</f>
        <v>0</v>
      </c>
      <c r="AQ1633" s="6">
        <f>[1]节奏总纲!BC1633</f>
        <v>0</v>
      </c>
      <c r="AR1633" s="6">
        <f>[1]节奏总纲!BD1633</f>
        <v>0</v>
      </c>
      <c r="AS1633" s="6">
        <f>[1]节奏总纲!BE1633</f>
        <v>0</v>
      </c>
    </row>
    <row r="1634" spans="17:45" x14ac:dyDescent="0.2">
      <c r="Q1634" s="6">
        <v>1631</v>
      </c>
      <c r="R1634" s="6">
        <f>[1]节奏总纲!AD1634</f>
        <v>106.71729668010816</v>
      </c>
      <c r="S1634" s="6">
        <f>[1]节奏总纲!AE1634</f>
        <v>109.05390550390484</v>
      </c>
      <c r="T1634" s="6">
        <f>[1]节奏总纲!AF1634</f>
        <v>112.18418916186806</v>
      </c>
      <c r="U1634" s="6">
        <f>[1]节奏总纲!AG1634</f>
        <v>117.10812512775169</v>
      </c>
      <c r="V1634" s="6">
        <f>[1]节奏总纲!AH1634</f>
        <v>126.1898439393419</v>
      </c>
      <c r="AN1634" s="6">
        <v>1631</v>
      </c>
      <c r="AO1634" s="6">
        <f>[1]节奏总纲!BA1634</f>
        <v>0</v>
      </c>
      <c r="AP1634" s="6">
        <f>[1]节奏总纲!BB1634</f>
        <v>0</v>
      </c>
      <c r="AQ1634" s="6">
        <f>[1]节奏总纲!BC1634</f>
        <v>0</v>
      </c>
      <c r="AR1634" s="6">
        <f>[1]节奏总纲!BD1634</f>
        <v>0</v>
      </c>
      <c r="AS1634" s="6">
        <f>[1]节奏总纲!BE1634</f>
        <v>0</v>
      </c>
    </row>
    <row r="1635" spans="17:45" x14ac:dyDescent="0.2">
      <c r="Q1635" s="6">
        <v>1632</v>
      </c>
      <c r="R1635" s="6">
        <f>[1]节奏总纲!AD1635</f>
        <v>106.72627340979751</v>
      </c>
      <c r="S1635" s="6">
        <f>[1]节奏总纲!AE1635</f>
        <v>109.06247652800455</v>
      </c>
      <c r="T1635" s="6">
        <f>[1]节奏总纲!AF1635</f>
        <v>112.19271250282742</v>
      </c>
      <c r="U1635" s="6">
        <f>[1]节奏总纲!AG1635</f>
        <v>117.11650179020572</v>
      </c>
      <c r="V1635" s="6">
        <f>[1]节奏总纲!AH1635</f>
        <v>126.19896802052601</v>
      </c>
      <c r="AN1635" s="6">
        <v>1632</v>
      </c>
      <c r="AO1635" s="6">
        <f>[1]节奏总纲!BA1635</f>
        <v>0</v>
      </c>
      <c r="AP1635" s="6">
        <f>[1]节奏总纲!BB1635</f>
        <v>0</v>
      </c>
      <c r="AQ1635" s="6">
        <f>[1]节奏总纲!BC1635</f>
        <v>0</v>
      </c>
      <c r="AR1635" s="6">
        <f>[1]节奏总纲!BD1635</f>
        <v>0</v>
      </c>
      <c r="AS1635" s="6">
        <f>[1]节奏总纲!BE1635</f>
        <v>0</v>
      </c>
    </row>
    <row r="1636" spans="17:45" x14ac:dyDescent="0.2">
      <c r="Q1636" s="6">
        <v>1633</v>
      </c>
      <c r="R1636" s="6">
        <f>[1]节奏总纲!AD1636</f>
        <v>106.73525013948687</v>
      </c>
      <c r="S1636" s="6">
        <f>[1]节奏总纲!AE1636</f>
        <v>109.07104755210426</v>
      </c>
      <c r="T1636" s="6">
        <f>[1]节奏总纲!AF1636</f>
        <v>112.20123584378679</v>
      </c>
      <c r="U1636" s="6">
        <f>[1]节奏总纲!AG1636</f>
        <v>117.12487845265974</v>
      </c>
      <c r="V1636" s="6">
        <f>[1]节奏总纲!AH1636</f>
        <v>126.20809210171011</v>
      </c>
      <c r="AN1636" s="6">
        <v>1633</v>
      </c>
      <c r="AO1636" s="6">
        <f>[1]节奏总纲!BA1636</f>
        <v>0</v>
      </c>
      <c r="AP1636" s="6">
        <f>[1]节奏总纲!BB1636</f>
        <v>0</v>
      </c>
      <c r="AQ1636" s="6">
        <f>[1]节奏总纲!BC1636</f>
        <v>0</v>
      </c>
      <c r="AR1636" s="6">
        <f>[1]节奏总纲!BD1636</f>
        <v>0</v>
      </c>
      <c r="AS1636" s="6">
        <f>[1]节奏总纲!BE1636</f>
        <v>0</v>
      </c>
    </row>
    <row r="1637" spans="17:45" x14ac:dyDescent="0.2">
      <c r="Q1637" s="6">
        <v>1634</v>
      </c>
      <c r="R1637" s="6">
        <f>[1]节奏总纲!AD1637</f>
        <v>106.74422686917622</v>
      </c>
      <c r="S1637" s="6">
        <f>[1]节奏总纲!AE1637</f>
        <v>109.07961857620396</v>
      </c>
      <c r="T1637" s="6">
        <f>[1]节奏总纲!AF1637</f>
        <v>112.20975918474615</v>
      </c>
      <c r="U1637" s="6">
        <f>[1]节奏总纲!AG1637</f>
        <v>117.13325511511378</v>
      </c>
      <c r="V1637" s="6">
        <f>[1]节奏总纲!AH1637</f>
        <v>126.21721618289422</v>
      </c>
      <c r="AN1637" s="6">
        <v>1634</v>
      </c>
      <c r="AO1637" s="6">
        <f>[1]节奏总纲!BA1637</f>
        <v>0</v>
      </c>
      <c r="AP1637" s="6">
        <f>[1]节奏总纲!BB1637</f>
        <v>0</v>
      </c>
      <c r="AQ1637" s="6">
        <f>[1]节奏总纲!BC1637</f>
        <v>0</v>
      </c>
      <c r="AR1637" s="6">
        <f>[1]节奏总纲!BD1637</f>
        <v>0</v>
      </c>
      <c r="AS1637" s="6">
        <f>[1]节奏总纲!BE1637</f>
        <v>0</v>
      </c>
    </row>
    <row r="1638" spans="17:45" x14ac:dyDescent="0.2">
      <c r="Q1638" s="6">
        <v>1635</v>
      </c>
      <c r="R1638" s="6">
        <f>[1]节奏总纲!AD1638</f>
        <v>106.75320359886557</v>
      </c>
      <c r="S1638" s="6">
        <f>[1]节奏总纲!AE1638</f>
        <v>109.08818960030366</v>
      </c>
      <c r="T1638" s="6">
        <f>[1]节奏总纲!AF1638</f>
        <v>112.21828252570552</v>
      </c>
      <c r="U1638" s="6">
        <f>[1]节奏总纲!AG1638</f>
        <v>117.14163177756781</v>
      </c>
      <c r="V1638" s="6">
        <f>[1]节奏总纲!AH1638</f>
        <v>126.22634026407833</v>
      </c>
      <c r="AN1638" s="6">
        <v>1635</v>
      </c>
      <c r="AO1638" s="6">
        <f>[1]节奏总纲!BA1638</f>
        <v>0</v>
      </c>
      <c r="AP1638" s="6">
        <f>[1]节奏总纲!BB1638</f>
        <v>0</v>
      </c>
      <c r="AQ1638" s="6">
        <f>[1]节奏总纲!BC1638</f>
        <v>0</v>
      </c>
      <c r="AR1638" s="6">
        <f>[1]节奏总纲!BD1638</f>
        <v>0</v>
      </c>
      <c r="AS1638" s="6">
        <f>[1]节奏总纲!BE1638</f>
        <v>0</v>
      </c>
    </row>
    <row r="1639" spans="17:45" x14ac:dyDescent="0.2">
      <c r="Q1639" s="6">
        <v>1636</v>
      </c>
      <c r="R1639" s="6">
        <f>[1]节奏总纲!AD1639</f>
        <v>106.76218032855492</v>
      </c>
      <c r="S1639" s="6">
        <f>[1]节奏总纲!AE1639</f>
        <v>109.09676062440337</v>
      </c>
      <c r="T1639" s="6">
        <f>[1]节奏总纲!AF1639</f>
        <v>112.22680586666488</v>
      </c>
      <c r="U1639" s="6">
        <f>[1]节奏总纲!AG1639</f>
        <v>117.15000844002184</v>
      </c>
      <c r="V1639" s="6">
        <f>[1]节奏总纲!AH1639</f>
        <v>126.23546434526243</v>
      </c>
      <c r="AN1639" s="6">
        <v>1636</v>
      </c>
      <c r="AO1639" s="6">
        <f>[1]节奏总纲!BA1639</f>
        <v>0</v>
      </c>
      <c r="AP1639" s="6">
        <f>[1]节奏总纲!BB1639</f>
        <v>0</v>
      </c>
      <c r="AQ1639" s="6">
        <f>[1]节奏总纲!BC1639</f>
        <v>0</v>
      </c>
      <c r="AR1639" s="6">
        <f>[1]节奏总纲!BD1639</f>
        <v>0</v>
      </c>
      <c r="AS1639" s="6">
        <f>[1]节奏总纲!BE1639</f>
        <v>0</v>
      </c>
    </row>
    <row r="1640" spans="17:45" x14ac:dyDescent="0.2">
      <c r="Q1640" s="6">
        <v>1637</v>
      </c>
      <c r="R1640" s="6">
        <f>[1]节奏总纲!AD1640</f>
        <v>106.77115705824427</v>
      </c>
      <c r="S1640" s="6">
        <f>[1]节奏总纲!AE1640</f>
        <v>109.10533164850307</v>
      </c>
      <c r="T1640" s="6">
        <f>[1]节奏总纲!AF1640</f>
        <v>112.23532920762423</v>
      </c>
      <c r="U1640" s="6">
        <f>[1]节奏总纲!AG1640</f>
        <v>117.15838510247588</v>
      </c>
      <c r="V1640" s="6">
        <f>[1]节奏总纲!AH1640</f>
        <v>126.24458842644654</v>
      </c>
      <c r="AN1640" s="6">
        <v>1637</v>
      </c>
      <c r="AO1640" s="6">
        <f>[1]节奏总纲!BA1640</f>
        <v>0</v>
      </c>
      <c r="AP1640" s="6">
        <f>[1]节奏总纲!BB1640</f>
        <v>0</v>
      </c>
      <c r="AQ1640" s="6">
        <f>[1]节奏总纲!BC1640</f>
        <v>0</v>
      </c>
      <c r="AR1640" s="6">
        <f>[1]节奏总纲!BD1640</f>
        <v>0</v>
      </c>
      <c r="AS1640" s="6">
        <f>[1]节奏总纲!BE1640</f>
        <v>0</v>
      </c>
    </row>
    <row r="1641" spans="17:45" x14ac:dyDescent="0.2">
      <c r="Q1641" s="6">
        <v>1638</v>
      </c>
      <c r="R1641" s="6">
        <f>[1]节奏总纲!AD1641</f>
        <v>106.78013378793362</v>
      </c>
      <c r="S1641" s="6">
        <f>[1]节奏总纲!AE1641</f>
        <v>109.11390267260278</v>
      </c>
      <c r="T1641" s="6">
        <f>[1]节奏总纲!AF1641</f>
        <v>112.2438525485836</v>
      </c>
      <c r="U1641" s="6">
        <f>[1]节奏总纲!AG1641</f>
        <v>117.1667617649299</v>
      </c>
      <c r="V1641" s="6">
        <f>[1]节奏总纲!AH1641</f>
        <v>126.25371250763064</v>
      </c>
      <c r="AN1641" s="6">
        <v>1638</v>
      </c>
      <c r="AO1641" s="6">
        <f>[1]节奏总纲!BA1641</f>
        <v>0</v>
      </c>
      <c r="AP1641" s="6">
        <f>[1]节奏总纲!BB1641</f>
        <v>0</v>
      </c>
      <c r="AQ1641" s="6">
        <f>[1]节奏总纲!BC1641</f>
        <v>0</v>
      </c>
      <c r="AR1641" s="6">
        <f>[1]节奏总纲!BD1641</f>
        <v>0</v>
      </c>
      <c r="AS1641" s="6">
        <f>[1]节奏总纲!BE1641</f>
        <v>0</v>
      </c>
    </row>
    <row r="1642" spans="17:45" x14ac:dyDescent="0.2">
      <c r="Q1642" s="6">
        <v>1639</v>
      </c>
      <c r="R1642" s="6">
        <f>[1]节奏总纲!AD1642</f>
        <v>106.78911051762297</v>
      </c>
      <c r="S1642" s="6">
        <f>[1]节奏总纲!AE1642</f>
        <v>109.12247369670247</v>
      </c>
      <c r="T1642" s="6">
        <f>[1]节奏总纲!AF1642</f>
        <v>112.25237588954296</v>
      </c>
      <c r="U1642" s="6">
        <f>[1]节奏总纲!AG1642</f>
        <v>117.17513842738393</v>
      </c>
      <c r="V1642" s="6">
        <f>[1]节奏总纲!AH1642</f>
        <v>126.26283658881475</v>
      </c>
      <c r="AN1642" s="6">
        <v>1639</v>
      </c>
      <c r="AO1642" s="6">
        <f>[1]节奏总纲!BA1642</f>
        <v>0</v>
      </c>
      <c r="AP1642" s="6">
        <f>[1]节奏总纲!BB1642</f>
        <v>0</v>
      </c>
      <c r="AQ1642" s="6">
        <f>[1]节奏总纲!BC1642</f>
        <v>0</v>
      </c>
      <c r="AR1642" s="6">
        <f>[1]节奏总纲!BD1642</f>
        <v>0</v>
      </c>
      <c r="AS1642" s="6">
        <f>[1]节奏总纲!BE1642</f>
        <v>0</v>
      </c>
    </row>
    <row r="1643" spans="17:45" x14ac:dyDescent="0.2">
      <c r="Q1643" s="6">
        <v>1640</v>
      </c>
      <c r="R1643" s="6">
        <f>[1]节奏总纲!AD1643</f>
        <v>106.79808724731232</v>
      </c>
      <c r="S1643" s="6">
        <f>[1]节奏总纲!AE1643</f>
        <v>109.13104472080218</v>
      </c>
      <c r="T1643" s="6">
        <f>[1]节奏总纲!AF1643</f>
        <v>112.26089923050232</v>
      </c>
      <c r="U1643" s="6">
        <f>[1]节奏总纲!AG1643</f>
        <v>117.18351508983797</v>
      </c>
      <c r="V1643" s="6">
        <f>[1]节奏总纲!AH1643</f>
        <v>126.27196066999885</v>
      </c>
      <c r="AN1643" s="6">
        <v>1640</v>
      </c>
      <c r="AO1643" s="6">
        <f>[1]节奏总纲!BA1643</f>
        <v>0</v>
      </c>
      <c r="AP1643" s="6">
        <f>[1]节奏总纲!BB1643</f>
        <v>0</v>
      </c>
      <c r="AQ1643" s="6">
        <f>[1]节奏总纲!BC1643</f>
        <v>0</v>
      </c>
      <c r="AR1643" s="6">
        <f>[1]节奏总纲!BD1643</f>
        <v>0</v>
      </c>
      <c r="AS1643" s="6">
        <f>[1]节奏总纲!BE1643</f>
        <v>0</v>
      </c>
    </row>
    <row r="1644" spans="17:45" x14ac:dyDescent="0.2">
      <c r="Q1644" s="6">
        <v>1641</v>
      </c>
      <c r="R1644" s="6">
        <f>[1]节奏总纲!AD1644</f>
        <v>106.80706397700168</v>
      </c>
      <c r="S1644" s="6">
        <f>[1]节奏总纲!AE1644</f>
        <v>109.13961574490189</v>
      </c>
      <c r="T1644" s="6">
        <f>[1]节奏总纲!AF1644</f>
        <v>112.26942257146169</v>
      </c>
      <c r="U1644" s="6">
        <f>[1]节奏总纲!AG1644</f>
        <v>117.19189175229199</v>
      </c>
      <c r="V1644" s="6">
        <f>[1]节奏总纲!AH1644</f>
        <v>126.28108475118296</v>
      </c>
      <c r="AN1644" s="6">
        <v>1641</v>
      </c>
      <c r="AO1644" s="6">
        <f>[1]节奏总纲!BA1644</f>
        <v>0</v>
      </c>
      <c r="AP1644" s="6">
        <f>[1]节奏总纲!BB1644</f>
        <v>0</v>
      </c>
      <c r="AQ1644" s="6">
        <f>[1]节奏总纲!BC1644</f>
        <v>0</v>
      </c>
      <c r="AR1644" s="6">
        <f>[1]节奏总纲!BD1644</f>
        <v>0</v>
      </c>
      <c r="AS1644" s="6">
        <f>[1]节奏总纲!BE1644</f>
        <v>0</v>
      </c>
    </row>
    <row r="1645" spans="17:45" x14ac:dyDescent="0.2">
      <c r="Q1645" s="6">
        <v>1642</v>
      </c>
      <c r="R1645" s="6">
        <f>[1]节奏总纲!AD1645</f>
        <v>106.81604070669103</v>
      </c>
      <c r="S1645" s="6">
        <f>[1]节奏总纲!AE1645</f>
        <v>109.14818676900158</v>
      </c>
      <c r="T1645" s="6">
        <f>[1]节奏总纲!AF1645</f>
        <v>112.27794591242105</v>
      </c>
      <c r="U1645" s="6">
        <f>[1]节奏总纲!AG1645</f>
        <v>117.20026841474602</v>
      </c>
      <c r="V1645" s="6">
        <f>[1]节奏总纲!AH1645</f>
        <v>126.29020883236707</v>
      </c>
      <c r="AN1645" s="6">
        <v>1642</v>
      </c>
      <c r="AO1645" s="6">
        <f>[1]节奏总纲!BA1645</f>
        <v>0</v>
      </c>
      <c r="AP1645" s="6">
        <f>[1]节奏总纲!BB1645</f>
        <v>0</v>
      </c>
      <c r="AQ1645" s="6">
        <f>[1]节奏总纲!BC1645</f>
        <v>0</v>
      </c>
      <c r="AR1645" s="6">
        <f>[1]节奏总纲!BD1645</f>
        <v>0</v>
      </c>
      <c r="AS1645" s="6">
        <f>[1]节奏总纲!BE1645</f>
        <v>0</v>
      </c>
    </row>
    <row r="1646" spans="17:45" x14ac:dyDescent="0.2">
      <c r="Q1646" s="6">
        <v>1643</v>
      </c>
      <c r="R1646" s="6">
        <f>[1]节奏总纲!AD1646</f>
        <v>106.82501743638038</v>
      </c>
      <c r="S1646" s="6">
        <f>[1]节奏总纲!AE1646</f>
        <v>109.15675779310129</v>
      </c>
      <c r="T1646" s="6">
        <f>[1]节奏总纲!AF1646</f>
        <v>112.28646925338042</v>
      </c>
      <c r="U1646" s="6">
        <f>[1]节奏总纲!AG1646</f>
        <v>117.20864507720005</v>
      </c>
      <c r="V1646" s="6">
        <f>[1]节奏总纲!AH1646</f>
        <v>126.29933291355117</v>
      </c>
      <c r="AN1646" s="6">
        <v>1643</v>
      </c>
      <c r="AO1646" s="6">
        <f>[1]节奏总纲!BA1646</f>
        <v>0</v>
      </c>
      <c r="AP1646" s="6">
        <f>[1]节奏总纲!BB1646</f>
        <v>0</v>
      </c>
      <c r="AQ1646" s="6">
        <f>[1]节奏总纲!BC1646</f>
        <v>0</v>
      </c>
      <c r="AR1646" s="6">
        <f>[1]节奏总纲!BD1646</f>
        <v>0</v>
      </c>
      <c r="AS1646" s="6">
        <f>[1]节奏总纲!BE1646</f>
        <v>0</v>
      </c>
    </row>
    <row r="1647" spans="17:45" x14ac:dyDescent="0.2">
      <c r="Q1647" s="6">
        <v>1644</v>
      </c>
      <c r="R1647" s="6">
        <f>[1]节奏总纲!AD1647</f>
        <v>106.83399416606973</v>
      </c>
      <c r="S1647" s="6">
        <f>[1]节奏总纲!AE1647</f>
        <v>109.165328817201</v>
      </c>
      <c r="T1647" s="6">
        <f>[1]节奏总纲!AF1647</f>
        <v>112.29499259433977</v>
      </c>
      <c r="U1647" s="6">
        <f>[1]节奏总纲!AG1647</f>
        <v>117.21702173965409</v>
      </c>
      <c r="V1647" s="6">
        <f>[1]节奏总纲!AH1647</f>
        <v>126.30845699473528</v>
      </c>
      <c r="AN1647" s="6">
        <v>1644</v>
      </c>
      <c r="AO1647" s="6">
        <f>[1]节奏总纲!BA1647</f>
        <v>0</v>
      </c>
      <c r="AP1647" s="6">
        <f>[1]节奏总纲!BB1647</f>
        <v>0</v>
      </c>
      <c r="AQ1647" s="6">
        <f>[1]节奏总纲!BC1647</f>
        <v>0</v>
      </c>
      <c r="AR1647" s="6">
        <f>[1]节奏总纲!BD1647</f>
        <v>0</v>
      </c>
      <c r="AS1647" s="6">
        <f>[1]节奏总纲!BE1647</f>
        <v>0</v>
      </c>
    </row>
    <row r="1648" spans="17:45" x14ac:dyDescent="0.2">
      <c r="Q1648" s="6">
        <v>1645</v>
      </c>
      <c r="R1648" s="6">
        <f>[1]节奏总纲!AD1648</f>
        <v>106.84297089575908</v>
      </c>
      <c r="S1648" s="6">
        <f>[1]节奏总纲!AE1648</f>
        <v>109.1738998413007</v>
      </c>
      <c r="T1648" s="6">
        <f>[1]节奏总纲!AF1648</f>
        <v>112.30351593529913</v>
      </c>
      <c r="U1648" s="6">
        <f>[1]节奏总纲!AG1648</f>
        <v>117.22539840210811</v>
      </c>
      <c r="V1648" s="6">
        <f>[1]节奏总纲!AH1648</f>
        <v>126.31758107591938</v>
      </c>
      <c r="AN1648" s="6">
        <v>1645</v>
      </c>
      <c r="AO1648" s="6">
        <f>[1]节奏总纲!BA1648</f>
        <v>0</v>
      </c>
      <c r="AP1648" s="6">
        <f>[1]节奏总纲!BB1648</f>
        <v>0</v>
      </c>
      <c r="AQ1648" s="6">
        <f>[1]节奏总纲!BC1648</f>
        <v>0</v>
      </c>
      <c r="AR1648" s="6">
        <f>[1]节奏总纲!BD1648</f>
        <v>0</v>
      </c>
      <c r="AS1648" s="6">
        <f>[1]节奏总纲!BE1648</f>
        <v>0</v>
      </c>
    </row>
    <row r="1649" spans="17:45" x14ac:dyDescent="0.2">
      <c r="Q1649" s="6">
        <v>1646</v>
      </c>
      <c r="R1649" s="6">
        <f>[1]节奏总纲!AD1649</f>
        <v>106.85194762544843</v>
      </c>
      <c r="S1649" s="6">
        <f>[1]节奏总纲!AE1649</f>
        <v>109.1824708654004</v>
      </c>
      <c r="T1649" s="6">
        <f>[1]节奏总纲!AF1649</f>
        <v>112.3120392762585</v>
      </c>
      <c r="U1649" s="6">
        <f>[1]节奏总纲!AG1649</f>
        <v>117.23377506456214</v>
      </c>
      <c r="V1649" s="6">
        <f>[1]节奏总纲!AH1649</f>
        <v>126.32670515710349</v>
      </c>
      <c r="AN1649" s="6">
        <v>1646</v>
      </c>
      <c r="AO1649" s="6">
        <f>[1]节奏总纲!BA1649</f>
        <v>0</v>
      </c>
      <c r="AP1649" s="6">
        <f>[1]节奏总纲!BB1649</f>
        <v>0</v>
      </c>
      <c r="AQ1649" s="6">
        <f>[1]节奏总纲!BC1649</f>
        <v>0</v>
      </c>
      <c r="AR1649" s="6">
        <f>[1]节奏总纲!BD1649</f>
        <v>0</v>
      </c>
      <c r="AS1649" s="6">
        <f>[1]节奏总纲!BE1649</f>
        <v>0</v>
      </c>
    </row>
    <row r="1650" spans="17:45" x14ac:dyDescent="0.2">
      <c r="Q1650" s="6">
        <v>1647</v>
      </c>
      <c r="R1650" s="6">
        <f>[1]节奏总纲!AD1650</f>
        <v>106.86092435513778</v>
      </c>
      <c r="S1650" s="6">
        <f>[1]节奏总纲!AE1650</f>
        <v>109.1910418895001</v>
      </c>
      <c r="T1650" s="6">
        <f>[1]节奏总纲!AF1650</f>
        <v>112.32056261721786</v>
      </c>
      <c r="U1650" s="6">
        <f>[1]节奏总纲!AG1650</f>
        <v>117.24215172701618</v>
      </c>
      <c r="V1650" s="6">
        <f>[1]节奏总纲!AH1650</f>
        <v>126.33582923828759</v>
      </c>
      <c r="AN1650" s="6">
        <v>1647</v>
      </c>
      <c r="AO1650" s="6">
        <f>[1]节奏总纲!BA1650</f>
        <v>0</v>
      </c>
      <c r="AP1650" s="6">
        <f>[1]节奏总纲!BB1650</f>
        <v>0</v>
      </c>
      <c r="AQ1650" s="6">
        <f>[1]节奏总纲!BC1650</f>
        <v>0</v>
      </c>
      <c r="AR1650" s="6">
        <f>[1]节奏总纲!BD1650</f>
        <v>0</v>
      </c>
      <c r="AS1650" s="6">
        <f>[1]节奏总纲!BE1650</f>
        <v>0</v>
      </c>
    </row>
    <row r="1651" spans="17:45" x14ac:dyDescent="0.2">
      <c r="Q1651" s="6">
        <v>1648</v>
      </c>
      <c r="R1651" s="6">
        <f>[1]节奏总纲!AD1651</f>
        <v>106.86990108482713</v>
      </c>
      <c r="S1651" s="6">
        <f>[1]节奏总纲!AE1651</f>
        <v>109.19961291359981</v>
      </c>
      <c r="T1651" s="6">
        <f>[1]节奏总纲!AF1651</f>
        <v>112.32908595817723</v>
      </c>
      <c r="U1651" s="6">
        <f>[1]节奏总纲!AG1651</f>
        <v>117.2505283894702</v>
      </c>
      <c r="V1651" s="6">
        <f>[1]节奏总纲!AH1651</f>
        <v>126.3449533194717</v>
      </c>
      <c r="AN1651" s="6">
        <v>1648</v>
      </c>
      <c r="AO1651" s="6">
        <f>[1]节奏总纲!BA1651</f>
        <v>0</v>
      </c>
      <c r="AP1651" s="6">
        <f>[1]节奏总纲!BB1651</f>
        <v>0</v>
      </c>
      <c r="AQ1651" s="6">
        <f>[1]节奏总纲!BC1651</f>
        <v>0</v>
      </c>
      <c r="AR1651" s="6">
        <f>[1]节奏总纲!BD1651</f>
        <v>0</v>
      </c>
      <c r="AS1651" s="6">
        <f>[1]节奏总纲!BE1651</f>
        <v>0</v>
      </c>
    </row>
    <row r="1652" spans="17:45" x14ac:dyDescent="0.2">
      <c r="Q1652" s="6">
        <v>1649</v>
      </c>
      <c r="R1652" s="6">
        <f>[1]节奏总纲!AD1652</f>
        <v>106.87887781451649</v>
      </c>
      <c r="S1652" s="6">
        <f>[1]节奏总纲!AE1652</f>
        <v>109.20818393769952</v>
      </c>
      <c r="T1652" s="6">
        <f>[1]节奏总纲!AF1652</f>
        <v>112.33760929913659</v>
      </c>
      <c r="U1652" s="6">
        <f>[1]节奏总纲!AG1652</f>
        <v>117.25890505192423</v>
      </c>
      <c r="V1652" s="6">
        <f>[1]节奏总纲!AH1652</f>
        <v>126.3540774006558</v>
      </c>
      <c r="AN1652" s="6">
        <v>1649</v>
      </c>
      <c r="AO1652" s="6">
        <f>[1]节奏总纲!BA1652</f>
        <v>0</v>
      </c>
      <c r="AP1652" s="6">
        <f>[1]节奏总纲!BB1652</f>
        <v>0</v>
      </c>
      <c r="AQ1652" s="6">
        <f>[1]节奏总纲!BC1652</f>
        <v>0</v>
      </c>
      <c r="AR1652" s="6">
        <f>[1]节奏总纲!BD1652</f>
        <v>0</v>
      </c>
      <c r="AS1652" s="6">
        <f>[1]节奏总纲!BE1652</f>
        <v>0</v>
      </c>
    </row>
    <row r="1653" spans="17:45" x14ac:dyDescent="0.2">
      <c r="Q1653" s="6">
        <v>1650</v>
      </c>
      <c r="R1653" s="6">
        <f>[1]节奏总纲!AD1653</f>
        <v>106.88785454420584</v>
      </c>
      <c r="S1653" s="6">
        <f>[1]节奏总纲!AE1653</f>
        <v>109.21675496179921</v>
      </c>
      <c r="T1653" s="6">
        <f>[1]节奏总纲!AF1653</f>
        <v>112.34613264009595</v>
      </c>
      <c r="U1653" s="6">
        <f>[1]节奏总纲!AG1653</f>
        <v>117.26728171437826</v>
      </c>
      <c r="V1653" s="6">
        <f>[1]节奏总纲!AH1653</f>
        <v>126.36320148183991</v>
      </c>
      <c r="AN1653" s="6">
        <v>1650</v>
      </c>
      <c r="AO1653" s="6">
        <f>[1]节奏总纲!BA1653</f>
        <v>0</v>
      </c>
      <c r="AP1653" s="6">
        <f>[1]节奏总纲!BB1653</f>
        <v>0</v>
      </c>
      <c r="AQ1653" s="6">
        <f>[1]节奏总纲!BC1653</f>
        <v>0</v>
      </c>
      <c r="AR1653" s="6">
        <f>[1]节奏总纲!BD1653</f>
        <v>0</v>
      </c>
      <c r="AS1653" s="6">
        <f>[1]节奏总纲!BE1653</f>
        <v>0</v>
      </c>
    </row>
    <row r="1654" spans="17:45" x14ac:dyDescent="0.2">
      <c r="Q1654" s="6">
        <v>1651</v>
      </c>
      <c r="R1654" s="6">
        <f>[1]节奏总纲!AD1654</f>
        <v>106.89683127389519</v>
      </c>
      <c r="S1654" s="6">
        <f>[1]节奏总纲!AE1654</f>
        <v>109.22532598589892</v>
      </c>
      <c r="T1654" s="6">
        <f>[1]节奏总纲!AF1654</f>
        <v>112.35465598105532</v>
      </c>
      <c r="U1654" s="6">
        <f>[1]节奏总纲!AG1654</f>
        <v>117.2756583768323</v>
      </c>
      <c r="V1654" s="6">
        <f>[1]节奏总纲!AH1654</f>
        <v>126.37232556302402</v>
      </c>
      <c r="AN1654" s="6">
        <v>1651</v>
      </c>
      <c r="AO1654" s="6">
        <f>[1]节奏总纲!BA1654</f>
        <v>0</v>
      </c>
      <c r="AP1654" s="6">
        <f>[1]节奏总纲!BB1654</f>
        <v>0</v>
      </c>
      <c r="AQ1654" s="6">
        <f>[1]节奏总纲!BC1654</f>
        <v>0</v>
      </c>
      <c r="AR1654" s="6">
        <f>[1]节奏总纲!BD1654</f>
        <v>0</v>
      </c>
      <c r="AS1654" s="6">
        <f>[1]节奏总纲!BE1654</f>
        <v>0</v>
      </c>
    </row>
    <row r="1655" spans="17:45" x14ac:dyDescent="0.2">
      <c r="Q1655" s="6">
        <v>1652</v>
      </c>
      <c r="R1655" s="6">
        <f>[1]节奏总纲!AD1655</f>
        <v>106.90580800358454</v>
      </c>
      <c r="S1655" s="6">
        <f>[1]节奏总纲!AE1655</f>
        <v>109.23389700999863</v>
      </c>
      <c r="T1655" s="6">
        <f>[1]节奏总纲!AF1655</f>
        <v>112.36317932201467</v>
      </c>
      <c r="U1655" s="6">
        <f>[1]节奏总纲!AG1655</f>
        <v>117.28403503928632</v>
      </c>
      <c r="V1655" s="6">
        <f>[1]节奏总纲!AH1655</f>
        <v>126.38144964420812</v>
      </c>
      <c r="AN1655" s="6">
        <v>1652</v>
      </c>
      <c r="AO1655" s="6">
        <f>[1]节奏总纲!BA1655</f>
        <v>0</v>
      </c>
      <c r="AP1655" s="6">
        <f>[1]节奏总纲!BB1655</f>
        <v>0</v>
      </c>
      <c r="AQ1655" s="6">
        <f>[1]节奏总纲!BC1655</f>
        <v>0</v>
      </c>
      <c r="AR1655" s="6">
        <f>[1]节奏总纲!BD1655</f>
        <v>0</v>
      </c>
      <c r="AS1655" s="6">
        <f>[1]节奏总纲!BE1655</f>
        <v>0</v>
      </c>
    </row>
    <row r="1656" spans="17:45" x14ac:dyDescent="0.2">
      <c r="Q1656" s="6">
        <v>1653</v>
      </c>
      <c r="R1656" s="6">
        <f>[1]节奏总纲!AD1656</f>
        <v>106.91478473327389</v>
      </c>
      <c r="S1656" s="6">
        <f>[1]节奏总纲!AE1656</f>
        <v>109.24246803409832</v>
      </c>
      <c r="T1656" s="6">
        <f>[1]节奏总纲!AF1656</f>
        <v>112.37170266297403</v>
      </c>
      <c r="U1656" s="6">
        <f>[1]节奏总纲!AG1656</f>
        <v>117.29241170174035</v>
      </c>
      <c r="V1656" s="6">
        <f>[1]节奏总纲!AH1656</f>
        <v>126.39057372539223</v>
      </c>
      <c r="AN1656" s="6">
        <v>1653</v>
      </c>
      <c r="AO1656" s="6">
        <f>[1]节奏总纲!BA1656</f>
        <v>0</v>
      </c>
      <c r="AP1656" s="6">
        <f>[1]节奏总纲!BB1656</f>
        <v>0</v>
      </c>
      <c r="AQ1656" s="6">
        <f>[1]节奏总纲!BC1656</f>
        <v>0</v>
      </c>
      <c r="AR1656" s="6">
        <f>[1]节奏总纲!BD1656</f>
        <v>0</v>
      </c>
      <c r="AS1656" s="6">
        <f>[1]节奏总纲!BE1656</f>
        <v>0</v>
      </c>
    </row>
    <row r="1657" spans="17:45" x14ac:dyDescent="0.2">
      <c r="Q1657" s="6">
        <v>1654</v>
      </c>
      <c r="R1657" s="6">
        <f>[1]节奏总纲!AD1657</f>
        <v>106.92376146296324</v>
      </c>
      <c r="S1657" s="6">
        <f>[1]节奏总纲!AE1657</f>
        <v>109.25103905819803</v>
      </c>
      <c r="T1657" s="6">
        <f>[1]节奏总纲!AF1657</f>
        <v>112.3802260039334</v>
      </c>
      <c r="U1657" s="6">
        <f>[1]节奏总纲!AG1657</f>
        <v>117.30078836419439</v>
      </c>
      <c r="V1657" s="6">
        <f>[1]节奏总纲!AH1657</f>
        <v>126.39969780657633</v>
      </c>
      <c r="AN1657" s="6">
        <v>1654</v>
      </c>
      <c r="AO1657" s="6">
        <f>[1]节奏总纲!BA1657</f>
        <v>0</v>
      </c>
      <c r="AP1657" s="6">
        <f>[1]节奏总纲!BB1657</f>
        <v>0</v>
      </c>
      <c r="AQ1657" s="6">
        <f>[1]节奏总纲!BC1657</f>
        <v>0</v>
      </c>
      <c r="AR1657" s="6">
        <f>[1]节奏总纲!BD1657</f>
        <v>0</v>
      </c>
      <c r="AS1657" s="6">
        <f>[1]节奏总纲!BE1657</f>
        <v>0</v>
      </c>
    </row>
    <row r="1658" spans="17:45" x14ac:dyDescent="0.2">
      <c r="Q1658" s="6">
        <v>1655</v>
      </c>
      <c r="R1658" s="6">
        <f>[1]节奏总纲!AD1658</f>
        <v>106.93273819265259</v>
      </c>
      <c r="S1658" s="6">
        <f>[1]节奏总纲!AE1658</f>
        <v>109.25961008229773</v>
      </c>
      <c r="T1658" s="6">
        <f>[1]节奏总纲!AF1658</f>
        <v>112.38874934489276</v>
      </c>
      <c r="U1658" s="6">
        <f>[1]节奏总纲!AG1658</f>
        <v>117.30916502664842</v>
      </c>
      <c r="V1658" s="6">
        <f>[1]节奏总纲!AH1658</f>
        <v>126.40882188776044</v>
      </c>
      <c r="AN1658" s="6">
        <v>1655</v>
      </c>
      <c r="AO1658" s="6">
        <f>[1]节奏总纲!BA1658</f>
        <v>0</v>
      </c>
      <c r="AP1658" s="6">
        <f>[1]节奏总纲!BB1658</f>
        <v>0</v>
      </c>
      <c r="AQ1658" s="6">
        <f>[1]节奏总纲!BC1658</f>
        <v>0</v>
      </c>
      <c r="AR1658" s="6">
        <f>[1]节奏总纲!BD1658</f>
        <v>0</v>
      </c>
      <c r="AS1658" s="6">
        <f>[1]节奏总纲!BE1658</f>
        <v>0</v>
      </c>
    </row>
    <row r="1659" spans="17:45" x14ac:dyDescent="0.2">
      <c r="Q1659" s="6">
        <v>1656</v>
      </c>
      <c r="R1659" s="6">
        <f>[1]节奏总纲!AD1659</f>
        <v>106.94171492234194</v>
      </c>
      <c r="S1659" s="6">
        <f>[1]节奏总纲!AE1659</f>
        <v>109.26818110639744</v>
      </c>
      <c r="T1659" s="6">
        <f>[1]节奏总纲!AF1659</f>
        <v>112.39727268585213</v>
      </c>
      <c r="U1659" s="6">
        <f>[1]节奏总纲!AG1659</f>
        <v>117.31754168910244</v>
      </c>
      <c r="V1659" s="6">
        <f>[1]节奏总纲!AH1659</f>
        <v>126.41794596894454</v>
      </c>
      <c r="AN1659" s="6">
        <v>1656</v>
      </c>
      <c r="AO1659" s="6">
        <f>[1]节奏总纲!BA1659</f>
        <v>0</v>
      </c>
      <c r="AP1659" s="6">
        <f>[1]节奏总纲!BB1659</f>
        <v>0</v>
      </c>
      <c r="AQ1659" s="6">
        <f>[1]节奏总纲!BC1659</f>
        <v>0</v>
      </c>
      <c r="AR1659" s="6">
        <f>[1]节奏总纲!BD1659</f>
        <v>0</v>
      </c>
      <c r="AS1659" s="6">
        <f>[1]节奏总纲!BE1659</f>
        <v>0</v>
      </c>
    </row>
    <row r="1660" spans="17:45" x14ac:dyDescent="0.2">
      <c r="Q1660" s="6">
        <v>1657</v>
      </c>
      <c r="R1660" s="6">
        <f>[1]节奏总纲!AD1660</f>
        <v>106.9506916520313</v>
      </c>
      <c r="S1660" s="6">
        <f>[1]节奏总纲!AE1660</f>
        <v>109.27675213049714</v>
      </c>
      <c r="T1660" s="6">
        <f>[1]节奏总纲!AF1660</f>
        <v>112.40579602681149</v>
      </c>
      <c r="U1660" s="6">
        <f>[1]节奏总纲!AG1660</f>
        <v>117.32591835155648</v>
      </c>
      <c r="V1660" s="6">
        <f>[1]节奏总纲!AH1660</f>
        <v>126.42707005012865</v>
      </c>
      <c r="AN1660" s="6">
        <v>1657</v>
      </c>
      <c r="AO1660" s="6">
        <f>[1]节奏总纲!BA1660</f>
        <v>0</v>
      </c>
      <c r="AP1660" s="6">
        <f>[1]节奏总纲!BB1660</f>
        <v>0</v>
      </c>
      <c r="AQ1660" s="6">
        <f>[1]节奏总纲!BC1660</f>
        <v>0</v>
      </c>
      <c r="AR1660" s="6">
        <f>[1]节奏总纲!BD1660</f>
        <v>0</v>
      </c>
      <c r="AS1660" s="6">
        <f>[1]节奏总纲!BE1660</f>
        <v>0</v>
      </c>
    </row>
    <row r="1661" spans="17:45" x14ac:dyDescent="0.2">
      <c r="Q1661" s="6">
        <v>1658</v>
      </c>
      <c r="R1661" s="6">
        <f>[1]节奏总纲!AD1661</f>
        <v>106.95966838172065</v>
      </c>
      <c r="S1661" s="6">
        <f>[1]节奏总纲!AE1661</f>
        <v>109.28532315459684</v>
      </c>
      <c r="T1661" s="6">
        <f>[1]节奏总纲!AF1661</f>
        <v>112.41431936777084</v>
      </c>
      <c r="U1661" s="6">
        <f>[1]节奏总纲!AG1661</f>
        <v>117.33429501401051</v>
      </c>
      <c r="V1661" s="6">
        <f>[1]节奏总纲!AH1661</f>
        <v>126.43619413131276</v>
      </c>
      <c r="AN1661" s="6">
        <v>1658</v>
      </c>
      <c r="AO1661" s="6">
        <f>[1]节奏总纲!BA1661</f>
        <v>0</v>
      </c>
      <c r="AP1661" s="6">
        <f>[1]节奏总纲!BB1661</f>
        <v>0</v>
      </c>
      <c r="AQ1661" s="6">
        <f>[1]节奏总纲!BC1661</f>
        <v>0</v>
      </c>
      <c r="AR1661" s="6">
        <f>[1]节奏总纲!BD1661</f>
        <v>0</v>
      </c>
      <c r="AS1661" s="6">
        <f>[1]节奏总纲!BE1661</f>
        <v>0</v>
      </c>
    </row>
    <row r="1662" spans="17:45" x14ac:dyDescent="0.2">
      <c r="Q1662" s="6">
        <v>1659</v>
      </c>
      <c r="R1662" s="6">
        <f>[1]节奏总纲!AD1662</f>
        <v>106.96864511141</v>
      </c>
      <c r="S1662" s="6">
        <f>[1]节奏总纲!AE1662</f>
        <v>109.29389417869655</v>
      </c>
      <c r="T1662" s="6">
        <f>[1]节奏总纲!AF1662</f>
        <v>112.42284270873022</v>
      </c>
      <c r="U1662" s="6">
        <f>[1]节奏总纲!AG1662</f>
        <v>117.34267167646453</v>
      </c>
      <c r="V1662" s="6">
        <f>[1]节奏总纲!AH1662</f>
        <v>126.44531821249686</v>
      </c>
      <c r="AN1662" s="6">
        <v>1659</v>
      </c>
      <c r="AO1662" s="6">
        <f>[1]节奏总纲!BA1662</f>
        <v>0</v>
      </c>
      <c r="AP1662" s="6">
        <f>[1]节奏总纲!BB1662</f>
        <v>0</v>
      </c>
      <c r="AQ1662" s="6">
        <f>[1]节奏总纲!BC1662</f>
        <v>0</v>
      </c>
      <c r="AR1662" s="6">
        <f>[1]节奏总纲!BD1662</f>
        <v>0</v>
      </c>
      <c r="AS1662" s="6">
        <f>[1]节奏总纲!BE1662</f>
        <v>0</v>
      </c>
    </row>
    <row r="1663" spans="17:45" x14ac:dyDescent="0.2">
      <c r="Q1663" s="6">
        <v>1660</v>
      </c>
      <c r="R1663" s="6">
        <f>[1]节奏总纲!AD1663</f>
        <v>106.97762184109935</v>
      </c>
      <c r="S1663" s="6">
        <f>[1]节奏总纲!AE1663</f>
        <v>109.30246520279624</v>
      </c>
      <c r="T1663" s="6">
        <f>[1]节奏总纲!AF1663</f>
        <v>112.43136604968957</v>
      </c>
      <c r="U1663" s="6">
        <f>[1]节奏总纲!AG1663</f>
        <v>117.35104833891856</v>
      </c>
      <c r="V1663" s="6">
        <f>[1]节奏总纲!AH1663</f>
        <v>126.45444229368097</v>
      </c>
      <c r="AN1663" s="6">
        <v>1660</v>
      </c>
      <c r="AO1663" s="6">
        <f>[1]节奏总纲!BA1663</f>
        <v>0</v>
      </c>
      <c r="AP1663" s="6">
        <f>[1]节奏总纲!BB1663</f>
        <v>0</v>
      </c>
      <c r="AQ1663" s="6">
        <f>[1]节奏总纲!BC1663</f>
        <v>0</v>
      </c>
      <c r="AR1663" s="6">
        <f>[1]节奏总纲!BD1663</f>
        <v>0</v>
      </c>
      <c r="AS1663" s="6">
        <f>[1]节奏总纲!BE1663</f>
        <v>0</v>
      </c>
    </row>
    <row r="1664" spans="17:45" x14ac:dyDescent="0.2">
      <c r="Q1664" s="6">
        <v>1661</v>
      </c>
      <c r="R1664" s="6">
        <f>[1]节奏总纲!AD1664</f>
        <v>106.9865985707887</v>
      </c>
      <c r="S1664" s="6">
        <f>[1]节奏总纲!AE1664</f>
        <v>109.31103622689595</v>
      </c>
      <c r="T1664" s="6">
        <f>[1]节奏总纲!AF1664</f>
        <v>112.43988939064894</v>
      </c>
      <c r="U1664" s="6">
        <f>[1]节奏总纲!AG1664</f>
        <v>117.3594250013726</v>
      </c>
      <c r="V1664" s="6">
        <f>[1]节奏总纲!AH1664</f>
        <v>126.46356637486507</v>
      </c>
      <c r="AN1664" s="6">
        <v>1661</v>
      </c>
      <c r="AO1664" s="6">
        <f>[1]节奏总纲!BA1664</f>
        <v>0</v>
      </c>
      <c r="AP1664" s="6">
        <f>[1]节奏总纲!BB1664</f>
        <v>0</v>
      </c>
      <c r="AQ1664" s="6">
        <f>[1]节奏总纲!BC1664</f>
        <v>0</v>
      </c>
      <c r="AR1664" s="6">
        <f>[1]节奏总纲!BD1664</f>
        <v>0</v>
      </c>
      <c r="AS1664" s="6">
        <f>[1]节奏总纲!BE1664</f>
        <v>0</v>
      </c>
    </row>
    <row r="1665" spans="17:45" x14ac:dyDescent="0.2">
      <c r="Q1665" s="6">
        <v>1662</v>
      </c>
      <c r="R1665" s="6">
        <f>[1]节奏总纲!AD1665</f>
        <v>106.99557530047805</v>
      </c>
      <c r="S1665" s="6">
        <f>[1]节奏总纲!AE1665</f>
        <v>109.31960725099566</v>
      </c>
      <c r="T1665" s="6">
        <f>[1]节奏总纲!AF1665</f>
        <v>112.4484127316083</v>
      </c>
      <c r="U1665" s="6">
        <f>[1]节奏总纲!AG1665</f>
        <v>117.36780166382663</v>
      </c>
      <c r="V1665" s="6">
        <f>[1]节奏总纲!AH1665</f>
        <v>126.47269045604918</v>
      </c>
      <c r="AN1665" s="6">
        <v>1662</v>
      </c>
      <c r="AO1665" s="6">
        <f>[1]节奏总纲!BA1665</f>
        <v>0</v>
      </c>
      <c r="AP1665" s="6">
        <f>[1]节奏总纲!BB1665</f>
        <v>0</v>
      </c>
      <c r="AQ1665" s="6">
        <f>[1]节奏总纲!BC1665</f>
        <v>0</v>
      </c>
      <c r="AR1665" s="6">
        <f>[1]节奏总纲!BD1665</f>
        <v>0</v>
      </c>
      <c r="AS1665" s="6">
        <f>[1]节奏总纲!BE1665</f>
        <v>0</v>
      </c>
    </row>
    <row r="1666" spans="17:45" x14ac:dyDescent="0.2">
      <c r="Q1666" s="6">
        <v>1663</v>
      </c>
      <c r="R1666" s="6">
        <f>[1]节奏总纲!AD1666</f>
        <v>107.00424719432466</v>
      </c>
      <c r="S1666" s="6">
        <f>[1]节奏总纲!AE1666</f>
        <v>109.32817827509535</v>
      </c>
      <c r="T1666" s="6">
        <f>[1]节奏总纲!AF1666</f>
        <v>112.45693607256766</v>
      </c>
      <c r="U1666" s="6">
        <f>[1]节奏总纲!AG1666</f>
        <v>117.37617832628065</v>
      </c>
      <c r="V1666" s="6">
        <f>[1]节奏总纲!AH1666</f>
        <v>126.48181453723328</v>
      </c>
      <c r="AN1666" s="6">
        <v>1663</v>
      </c>
      <c r="AO1666" s="6">
        <f>[1]节奏总纲!BA1666</f>
        <v>0</v>
      </c>
      <c r="AP1666" s="6">
        <f>[1]节奏总纲!BB1666</f>
        <v>0</v>
      </c>
      <c r="AQ1666" s="6">
        <f>[1]节奏总纲!BC1666</f>
        <v>0</v>
      </c>
      <c r="AR1666" s="6">
        <f>[1]节奏总纲!BD1666</f>
        <v>0</v>
      </c>
      <c r="AS1666" s="6">
        <f>[1]节奏总纲!BE1666</f>
        <v>0</v>
      </c>
    </row>
    <row r="1667" spans="17:45" x14ac:dyDescent="0.2">
      <c r="Q1667" s="6">
        <v>1664</v>
      </c>
      <c r="R1667" s="6">
        <f>[1]节奏总纲!AD1667</f>
        <v>107.01262277928093</v>
      </c>
      <c r="S1667" s="6">
        <f>[1]节奏总纲!AE1667</f>
        <v>109.33674929919506</v>
      </c>
      <c r="T1667" s="6">
        <f>[1]节奏总纲!AF1667</f>
        <v>112.46545941352703</v>
      </c>
      <c r="U1667" s="6">
        <f>[1]节奏总纲!AG1667</f>
        <v>117.38455498873469</v>
      </c>
      <c r="V1667" s="6">
        <f>[1]节奏总纲!AH1667</f>
        <v>126.49093861841739</v>
      </c>
      <c r="AN1667" s="6">
        <v>1664</v>
      </c>
      <c r="AO1667" s="6">
        <f>[1]节奏总纲!BA1667</f>
        <v>0</v>
      </c>
      <c r="AP1667" s="6">
        <f>[1]节奏总纲!BB1667</f>
        <v>0</v>
      </c>
      <c r="AQ1667" s="6">
        <f>[1]节奏总纲!BC1667</f>
        <v>0</v>
      </c>
      <c r="AR1667" s="6">
        <f>[1]节奏总纲!BD1667</f>
        <v>0</v>
      </c>
      <c r="AS1667" s="6">
        <f>[1]节奏总纲!BE1667</f>
        <v>0</v>
      </c>
    </row>
    <row r="1668" spans="17:45" x14ac:dyDescent="0.2">
      <c r="Q1668" s="6">
        <v>1665</v>
      </c>
      <c r="R1668" s="6">
        <f>[1]节奏总纲!AD1668</f>
        <v>107.0209983642372</v>
      </c>
      <c r="S1668" s="6">
        <f>[1]节奏总纲!AE1668</f>
        <v>109.34532032329477</v>
      </c>
      <c r="T1668" s="6">
        <f>[1]节奏总纲!AF1668</f>
        <v>112.47398275448639</v>
      </c>
      <c r="U1668" s="6">
        <f>[1]节奏总纲!AG1668</f>
        <v>117.39293165118872</v>
      </c>
      <c r="V1668" s="6">
        <f>[1]节奏总纲!AH1668</f>
        <v>126.50006269960149</v>
      </c>
      <c r="AN1668" s="6">
        <v>1665</v>
      </c>
      <c r="AO1668" s="6">
        <f>[1]节奏总纲!BA1668</f>
        <v>0</v>
      </c>
      <c r="AP1668" s="6">
        <f>[1]节奏总纲!BB1668</f>
        <v>0</v>
      </c>
      <c r="AQ1668" s="6">
        <f>[1]节奏总纲!BC1668</f>
        <v>0</v>
      </c>
      <c r="AR1668" s="6">
        <f>[1]节奏总纲!BD1668</f>
        <v>0</v>
      </c>
      <c r="AS1668" s="6">
        <f>[1]节奏总纲!BE1668</f>
        <v>0</v>
      </c>
    </row>
    <row r="1669" spans="17:45" x14ac:dyDescent="0.2">
      <c r="Q1669" s="6">
        <v>1666</v>
      </c>
      <c r="R1669" s="6">
        <f>[1]节奏总纲!AD1669</f>
        <v>107.02937394919348</v>
      </c>
      <c r="S1669" s="6">
        <f>[1]节奏总纲!AE1669</f>
        <v>109.35389134739447</v>
      </c>
      <c r="T1669" s="6">
        <f>[1]节奏总纲!AF1669</f>
        <v>112.48250609544574</v>
      </c>
      <c r="U1669" s="6">
        <f>[1]节奏总纲!AG1669</f>
        <v>117.40130831364274</v>
      </c>
      <c r="V1669" s="6">
        <f>[1]节奏总纲!AH1669</f>
        <v>126.5091867807856</v>
      </c>
      <c r="AN1669" s="6">
        <v>1666</v>
      </c>
      <c r="AO1669" s="6">
        <f>[1]节奏总纲!BA1669</f>
        <v>0</v>
      </c>
      <c r="AP1669" s="6">
        <f>[1]节奏总纲!BB1669</f>
        <v>0</v>
      </c>
      <c r="AQ1669" s="6">
        <f>[1]节奏总纲!BC1669</f>
        <v>0</v>
      </c>
      <c r="AR1669" s="6">
        <f>[1]节奏总纲!BD1669</f>
        <v>0</v>
      </c>
      <c r="AS1669" s="6">
        <f>[1]节奏总纲!BE1669</f>
        <v>0</v>
      </c>
    </row>
    <row r="1670" spans="17:45" x14ac:dyDescent="0.2">
      <c r="Q1670" s="6">
        <v>1667</v>
      </c>
      <c r="R1670" s="6">
        <f>[1]节奏总纲!AD1670</f>
        <v>107.03774953414975</v>
      </c>
      <c r="S1670" s="6">
        <f>[1]节奏总纲!AE1670</f>
        <v>109.36246237149417</v>
      </c>
      <c r="T1670" s="6">
        <f>[1]节奏总纲!AF1670</f>
        <v>112.49102943640511</v>
      </c>
      <c r="U1670" s="6">
        <f>[1]节奏总纲!AG1670</f>
        <v>117.40968497609677</v>
      </c>
      <c r="V1670" s="6">
        <f>[1]节奏总纲!AH1670</f>
        <v>126.51831086196971</v>
      </c>
      <c r="AN1670" s="6">
        <v>1667</v>
      </c>
      <c r="AO1670" s="6">
        <f>[1]节奏总纲!BA1670</f>
        <v>0</v>
      </c>
      <c r="AP1670" s="6">
        <f>[1]节奏总纲!BB1670</f>
        <v>0</v>
      </c>
      <c r="AQ1670" s="6">
        <f>[1]节奏总纲!BC1670</f>
        <v>0</v>
      </c>
      <c r="AR1670" s="6">
        <f>[1]节奏总纲!BD1670</f>
        <v>0</v>
      </c>
      <c r="AS1670" s="6">
        <f>[1]节奏总纲!BE1670</f>
        <v>0</v>
      </c>
    </row>
    <row r="1671" spans="17:45" x14ac:dyDescent="0.2">
      <c r="Q1671" s="6">
        <v>1668</v>
      </c>
      <c r="R1671" s="6">
        <f>[1]节奏总纲!AD1671</f>
        <v>107.04612511910602</v>
      </c>
      <c r="S1671" s="6">
        <f>[1]节奏总纲!AE1671</f>
        <v>109.37103339559387</v>
      </c>
      <c r="T1671" s="6">
        <f>[1]节奏总纲!AF1671</f>
        <v>112.49955277736447</v>
      </c>
      <c r="U1671" s="6">
        <f>[1]节奏总纲!AG1671</f>
        <v>117.41806163855081</v>
      </c>
      <c r="V1671" s="6">
        <f>[1]节奏总纲!AH1671</f>
        <v>126.52743494315381</v>
      </c>
      <c r="AN1671" s="6">
        <v>1668</v>
      </c>
      <c r="AO1671" s="6">
        <f>[1]节奏总纲!BA1671</f>
        <v>0</v>
      </c>
      <c r="AP1671" s="6">
        <f>[1]节奏总纲!BB1671</f>
        <v>0</v>
      </c>
      <c r="AQ1671" s="6">
        <f>[1]节奏总纲!BC1671</f>
        <v>0</v>
      </c>
      <c r="AR1671" s="6">
        <f>[1]节奏总纲!BD1671</f>
        <v>0</v>
      </c>
      <c r="AS1671" s="6">
        <f>[1]节奏总纲!BE1671</f>
        <v>0</v>
      </c>
    </row>
    <row r="1672" spans="17:45" x14ac:dyDescent="0.2">
      <c r="Q1672" s="6">
        <v>1669</v>
      </c>
      <c r="R1672" s="6">
        <f>[1]节奏总纲!AD1672</f>
        <v>107.05450070406229</v>
      </c>
      <c r="S1672" s="6">
        <f>[1]节奏总纲!AE1672</f>
        <v>109.37960441969358</v>
      </c>
      <c r="T1672" s="6">
        <f>[1]节奏总纲!AF1672</f>
        <v>112.50807611832384</v>
      </c>
      <c r="U1672" s="6">
        <f>[1]节奏总纲!AG1672</f>
        <v>117.42643830100484</v>
      </c>
      <c r="V1672" s="6">
        <f>[1]节奏总纲!AH1672</f>
        <v>126.53655902433792</v>
      </c>
      <c r="AN1672" s="6">
        <v>1669</v>
      </c>
      <c r="AO1672" s="6">
        <f>[1]节奏总纲!BA1672</f>
        <v>0</v>
      </c>
      <c r="AP1672" s="6">
        <f>[1]节奏总纲!BB1672</f>
        <v>0</v>
      </c>
      <c r="AQ1672" s="6">
        <f>[1]节奏总纲!BC1672</f>
        <v>0</v>
      </c>
      <c r="AR1672" s="6">
        <f>[1]节奏总纲!BD1672</f>
        <v>0</v>
      </c>
      <c r="AS1672" s="6">
        <f>[1]节奏总纲!BE1672</f>
        <v>0</v>
      </c>
    </row>
    <row r="1673" spans="17:45" x14ac:dyDescent="0.2">
      <c r="Q1673" s="6">
        <v>1670</v>
      </c>
      <c r="R1673" s="6">
        <f>[1]节奏总纲!AD1673</f>
        <v>107.06287628901856</v>
      </c>
      <c r="S1673" s="6">
        <f>[1]节奏总纲!AE1673</f>
        <v>109.38817544379329</v>
      </c>
      <c r="T1673" s="6">
        <f>[1]节奏总纲!AF1673</f>
        <v>112.5165994592832</v>
      </c>
      <c r="U1673" s="6">
        <f>[1]节奏总纲!AG1673</f>
        <v>117.43481496345886</v>
      </c>
      <c r="V1673" s="6">
        <f>[1]节奏总纲!AH1673</f>
        <v>126.54568310552202</v>
      </c>
      <c r="AN1673" s="6">
        <v>1670</v>
      </c>
      <c r="AO1673" s="6">
        <f>[1]节奏总纲!BA1673</f>
        <v>0</v>
      </c>
      <c r="AP1673" s="6">
        <f>[1]节奏总纲!BB1673</f>
        <v>0</v>
      </c>
      <c r="AQ1673" s="6">
        <f>[1]节奏总纲!BC1673</f>
        <v>0</v>
      </c>
      <c r="AR1673" s="6">
        <f>[1]节奏总纲!BD1673</f>
        <v>0</v>
      </c>
      <c r="AS1673" s="6">
        <f>[1]节奏总纲!BE1673</f>
        <v>0</v>
      </c>
    </row>
    <row r="1674" spans="17:45" x14ac:dyDescent="0.2">
      <c r="Q1674" s="6">
        <v>1671</v>
      </c>
      <c r="R1674" s="6">
        <f>[1]节奏总纲!AD1674</f>
        <v>107.07125187397484</v>
      </c>
      <c r="S1674" s="6">
        <f>[1]节奏总纲!AE1674</f>
        <v>109.39674646789298</v>
      </c>
      <c r="T1674" s="6">
        <f>[1]节奏总纲!AF1674</f>
        <v>112.52512280024256</v>
      </c>
      <c r="U1674" s="6">
        <f>[1]节奏总纲!AG1674</f>
        <v>117.4431916259129</v>
      </c>
      <c r="V1674" s="6">
        <f>[1]节奏总纲!AH1674</f>
        <v>126.55480718670613</v>
      </c>
      <c r="AN1674" s="6">
        <v>1671</v>
      </c>
      <c r="AO1674" s="6">
        <f>[1]节奏总纲!BA1674</f>
        <v>0</v>
      </c>
      <c r="AP1674" s="6">
        <f>[1]节奏总纲!BB1674</f>
        <v>0</v>
      </c>
      <c r="AQ1674" s="6">
        <f>[1]节奏总纲!BC1674</f>
        <v>0</v>
      </c>
      <c r="AR1674" s="6">
        <f>[1]节奏总纲!BD1674</f>
        <v>0</v>
      </c>
      <c r="AS1674" s="6">
        <f>[1]节奏总纲!BE1674</f>
        <v>0</v>
      </c>
    </row>
    <row r="1675" spans="17:45" x14ac:dyDescent="0.2">
      <c r="Q1675" s="6">
        <v>1672</v>
      </c>
      <c r="R1675" s="6">
        <f>[1]节奏总纲!AD1675</f>
        <v>107.07962745893111</v>
      </c>
      <c r="S1675" s="6">
        <f>[1]节奏总纲!AE1675</f>
        <v>109.40531749199269</v>
      </c>
      <c r="T1675" s="6">
        <f>[1]节奏总纲!AF1675</f>
        <v>112.53364614120193</v>
      </c>
      <c r="U1675" s="6">
        <f>[1]节奏总纲!AG1675</f>
        <v>117.45156828836693</v>
      </c>
      <c r="V1675" s="6">
        <f>[1]节奏总纲!AH1675</f>
        <v>126.56393126789023</v>
      </c>
      <c r="AN1675" s="6">
        <v>1672</v>
      </c>
      <c r="AO1675" s="6">
        <f>[1]节奏总纲!BA1675</f>
        <v>0</v>
      </c>
      <c r="AP1675" s="6">
        <f>[1]节奏总纲!BB1675</f>
        <v>0</v>
      </c>
      <c r="AQ1675" s="6">
        <f>[1]节奏总纲!BC1675</f>
        <v>0</v>
      </c>
      <c r="AR1675" s="6">
        <f>[1]节奏总纲!BD1675</f>
        <v>0</v>
      </c>
      <c r="AS1675" s="6">
        <f>[1]节奏总纲!BE1675</f>
        <v>0</v>
      </c>
    </row>
    <row r="1676" spans="17:45" x14ac:dyDescent="0.2">
      <c r="Q1676" s="6">
        <v>1673</v>
      </c>
      <c r="R1676" s="6">
        <f>[1]节奏总纲!AD1676</f>
        <v>107.08800304388738</v>
      </c>
      <c r="S1676" s="6">
        <f>[1]节奏总纲!AE1676</f>
        <v>109.4138885160924</v>
      </c>
      <c r="T1676" s="6">
        <f>[1]节奏总纲!AF1676</f>
        <v>112.54216948216128</v>
      </c>
      <c r="U1676" s="6">
        <f>[1]节奏总纲!AG1676</f>
        <v>117.45994495082095</v>
      </c>
      <c r="V1676" s="6">
        <f>[1]节奏总纲!AH1676</f>
        <v>126.57305534907434</v>
      </c>
      <c r="AN1676" s="6">
        <v>1673</v>
      </c>
      <c r="AO1676" s="6">
        <f>[1]节奏总纲!BA1676</f>
        <v>0</v>
      </c>
      <c r="AP1676" s="6">
        <f>[1]节奏总纲!BB1676</f>
        <v>0</v>
      </c>
      <c r="AQ1676" s="6">
        <f>[1]节奏总纲!BC1676</f>
        <v>0</v>
      </c>
      <c r="AR1676" s="6">
        <f>[1]节奏总纲!BD1676</f>
        <v>0</v>
      </c>
      <c r="AS1676" s="6">
        <f>[1]节奏总纲!BE1676</f>
        <v>0</v>
      </c>
    </row>
    <row r="1677" spans="17:45" x14ac:dyDescent="0.2">
      <c r="Q1677" s="6">
        <v>1674</v>
      </c>
      <c r="R1677" s="6">
        <f>[1]节奏总纲!AD1677</f>
        <v>107.09637862884365</v>
      </c>
      <c r="S1677" s="6">
        <f>[1]节奏总纲!AE1677</f>
        <v>109.42245954019209</v>
      </c>
      <c r="T1677" s="6">
        <f>[1]节奏总纲!AF1677</f>
        <v>112.55069282312066</v>
      </c>
      <c r="U1677" s="6">
        <f>[1]节奏总纲!AG1677</f>
        <v>117.46832161327499</v>
      </c>
      <c r="V1677" s="6">
        <f>[1]节奏总纲!AH1677</f>
        <v>126.58217943025845</v>
      </c>
      <c r="AN1677" s="6">
        <v>1674</v>
      </c>
      <c r="AO1677" s="6">
        <f>[1]节奏总纲!BA1677</f>
        <v>0</v>
      </c>
      <c r="AP1677" s="6">
        <f>[1]节奏总纲!BB1677</f>
        <v>0</v>
      </c>
      <c r="AQ1677" s="6">
        <f>[1]节奏总纲!BC1677</f>
        <v>0</v>
      </c>
      <c r="AR1677" s="6">
        <f>[1]节奏总纲!BD1677</f>
        <v>0</v>
      </c>
      <c r="AS1677" s="6">
        <f>[1]节奏总纲!BE1677</f>
        <v>0</v>
      </c>
    </row>
    <row r="1678" spans="17:45" x14ac:dyDescent="0.2">
      <c r="Q1678" s="6">
        <v>1675</v>
      </c>
      <c r="R1678" s="6">
        <f>[1]节奏总纲!AD1678</f>
        <v>107.10475421379994</v>
      </c>
      <c r="S1678" s="6">
        <f>[1]节奏总纲!AE1678</f>
        <v>109.4310305642918</v>
      </c>
      <c r="T1678" s="6">
        <f>[1]节奏总纲!AF1678</f>
        <v>112.55921616408001</v>
      </c>
      <c r="U1678" s="6">
        <f>[1]节奏总纲!AG1678</f>
        <v>117.47669827572902</v>
      </c>
      <c r="V1678" s="6">
        <f>[1]节奏总纲!AH1678</f>
        <v>126.59130351144255</v>
      </c>
      <c r="AN1678" s="6">
        <v>1675</v>
      </c>
      <c r="AO1678" s="6">
        <f>[1]节奏总纲!BA1678</f>
        <v>0</v>
      </c>
      <c r="AP1678" s="6">
        <f>[1]节奏总纲!BB1678</f>
        <v>0</v>
      </c>
      <c r="AQ1678" s="6">
        <f>[1]节奏总纲!BC1678</f>
        <v>0</v>
      </c>
      <c r="AR1678" s="6">
        <f>[1]节奏总纲!BD1678</f>
        <v>0</v>
      </c>
      <c r="AS1678" s="6">
        <f>[1]节奏总纲!BE1678</f>
        <v>0</v>
      </c>
    </row>
    <row r="1679" spans="17:45" x14ac:dyDescent="0.2">
      <c r="Q1679" s="6">
        <v>1676</v>
      </c>
      <c r="R1679" s="6">
        <f>[1]节奏总纲!AD1679</f>
        <v>107.1131297987562</v>
      </c>
      <c r="S1679" s="6">
        <f>[1]节奏总纲!AE1679</f>
        <v>109.4396015883915</v>
      </c>
      <c r="T1679" s="6">
        <f>[1]节奏总纲!AF1679</f>
        <v>112.56773950503937</v>
      </c>
      <c r="U1679" s="6">
        <f>[1]节奏总纲!AG1679</f>
        <v>117.48507493818305</v>
      </c>
      <c r="V1679" s="6">
        <f>[1]节奏总纲!AH1679</f>
        <v>126.60042759262666</v>
      </c>
      <c r="AN1679" s="6">
        <v>1676</v>
      </c>
      <c r="AO1679" s="6">
        <f>[1]节奏总纲!BA1679</f>
        <v>0</v>
      </c>
      <c r="AP1679" s="6">
        <f>[1]节奏总纲!BB1679</f>
        <v>0</v>
      </c>
      <c r="AQ1679" s="6">
        <f>[1]节奏总纲!BC1679</f>
        <v>0</v>
      </c>
      <c r="AR1679" s="6">
        <f>[1]节奏总纲!BD1679</f>
        <v>0</v>
      </c>
      <c r="AS1679" s="6">
        <f>[1]节奏总纲!BE1679</f>
        <v>0</v>
      </c>
    </row>
    <row r="1680" spans="17:45" x14ac:dyDescent="0.2">
      <c r="Q1680" s="6">
        <v>1677</v>
      </c>
      <c r="R1680" s="6">
        <f>[1]节奏总纲!AD1680</f>
        <v>107.12150538371247</v>
      </c>
      <c r="S1680" s="6">
        <f>[1]节奏总纲!AE1680</f>
        <v>109.44817261249121</v>
      </c>
      <c r="T1680" s="6">
        <f>[1]节奏总纲!AF1680</f>
        <v>112.57626284599874</v>
      </c>
      <c r="U1680" s="6">
        <f>[1]节奏总纲!AG1680</f>
        <v>117.49345160063707</v>
      </c>
      <c r="V1680" s="6">
        <f>[1]节奏总纲!AH1680</f>
        <v>126.60955167381076</v>
      </c>
      <c r="AN1680" s="6">
        <v>1677</v>
      </c>
      <c r="AO1680" s="6">
        <f>[1]节奏总纲!BA1680</f>
        <v>0</v>
      </c>
      <c r="AP1680" s="6">
        <f>[1]节奏总纲!BB1680</f>
        <v>0</v>
      </c>
      <c r="AQ1680" s="6">
        <f>[1]节奏总纲!BC1680</f>
        <v>0</v>
      </c>
      <c r="AR1680" s="6">
        <f>[1]节奏总纲!BD1680</f>
        <v>0</v>
      </c>
      <c r="AS1680" s="6">
        <f>[1]节奏总纲!BE1680</f>
        <v>0</v>
      </c>
    </row>
    <row r="1681" spans="17:45" x14ac:dyDescent="0.2">
      <c r="Q1681" s="6">
        <v>1678</v>
      </c>
      <c r="R1681" s="6">
        <f>[1]节奏总纲!AD1681</f>
        <v>107.12988096866874</v>
      </c>
      <c r="S1681" s="6">
        <f>[1]节奏总纲!AE1681</f>
        <v>109.45674363659091</v>
      </c>
      <c r="T1681" s="6">
        <f>[1]节奏总纲!AF1681</f>
        <v>112.5847861869581</v>
      </c>
      <c r="U1681" s="6">
        <f>[1]节奏总纲!AG1681</f>
        <v>117.50182826309111</v>
      </c>
      <c r="V1681" s="6">
        <f>[1]节奏总纲!AH1681</f>
        <v>126.61867575499487</v>
      </c>
      <c r="AN1681" s="6">
        <v>1678</v>
      </c>
      <c r="AO1681" s="6">
        <f>[1]节奏总纲!BA1681</f>
        <v>0</v>
      </c>
      <c r="AP1681" s="6">
        <f>[1]节奏总纲!BB1681</f>
        <v>0</v>
      </c>
      <c r="AQ1681" s="6">
        <f>[1]节奏总纲!BC1681</f>
        <v>0</v>
      </c>
      <c r="AR1681" s="6">
        <f>[1]节奏总纲!BD1681</f>
        <v>0</v>
      </c>
      <c r="AS1681" s="6">
        <f>[1]节奏总纲!BE1681</f>
        <v>0</v>
      </c>
    </row>
    <row r="1682" spans="17:45" x14ac:dyDescent="0.2">
      <c r="Q1682" s="6">
        <v>1679</v>
      </c>
      <c r="R1682" s="6">
        <f>[1]节奏总纲!AD1682</f>
        <v>107.13825655362503</v>
      </c>
      <c r="S1682" s="6">
        <f>[1]节奏总纲!AE1682</f>
        <v>109.46531466069061</v>
      </c>
      <c r="T1682" s="6">
        <f>[1]节奏总纲!AF1682</f>
        <v>112.59330952791746</v>
      </c>
      <c r="U1682" s="6">
        <f>[1]节奏总纲!AG1682</f>
        <v>117.51020492554514</v>
      </c>
      <c r="V1682" s="6">
        <f>[1]节奏总纲!AH1682</f>
        <v>126.62779983617897</v>
      </c>
      <c r="AN1682" s="6">
        <v>1679</v>
      </c>
      <c r="AO1682" s="6">
        <f>[1]节奏总纲!BA1682</f>
        <v>0</v>
      </c>
      <c r="AP1682" s="6">
        <f>[1]节奏总纲!BB1682</f>
        <v>0</v>
      </c>
      <c r="AQ1682" s="6">
        <f>[1]节奏总纲!BC1682</f>
        <v>0</v>
      </c>
      <c r="AR1682" s="6">
        <f>[1]节奏总纲!BD1682</f>
        <v>0</v>
      </c>
      <c r="AS1682" s="6">
        <f>[1]节奏总纲!BE1682</f>
        <v>0</v>
      </c>
    </row>
    <row r="1683" spans="17:45" x14ac:dyDescent="0.2">
      <c r="Q1683" s="6">
        <v>1680</v>
      </c>
      <c r="R1683" s="6">
        <f>[1]节奏总纲!AD1683</f>
        <v>107.1466321385813</v>
      </c>
      <c r="S1683" s="6">
        <f>[1]节奏总纲!AE1683</f>
        <v>109.47388568479032</v>
      </c>
      <c r="T1683" s="6">
        <f>[1]节奏总纲!AF1683</f>
        <v>112.60183286887683</v>
      </c>
      <c r="U1683" s="6">
        <f>[1]节奏总纲!AG1683</f>
        <v>117.51858158799917</v>
      </c>
      <c r="V1683" s="6">
        <f>[1]节奏总纲!AH1683</f>
        <v>126.63692391736308</v>
      </c>
      <c r="AN1683" s="6">
        <v>1680</v>
      </c>
      <c r="AO1683" s="6">
        <f>[1]节奏总纲!BA1683</f>
        <v>0</v>
      </c>
      <c r="AP1683" s="6">
        <f>[1]节奏总纲!BB1683</f>
        <v>0</v>
      </c>
      <c r="AQ1683" s="6">
        <f>[1]节奏总纲!BC1683</f>
        <v>0</v>
      </c>
      <c r="AR1683" s="6">
        <f>[1]节奏总纲!BD1683</f>
        <v>0</v>
      </c>
      <c r="AS1683" s="6">
        <f>[1]节奏总纲!BE1683</f>
        <v>0</v>
      </c>
    </row>
    <row r="1684" spans="17:45" x14ac:dyDescent="0.2">
      <c r="Q1684" s="6">
        <v>1681</v>
      </c>
      <c r="R1684" s="6">
        <f>[1]节奏总纲!AD1684</f>
        <v>107.15500772353757</v>
      </c>
      <c r="S1684" s="6">
        <f>[1]节奏总纲!AE1684</f>
        <v>109.48245670889003</v>
      </c>
      <c r="T1684" s="6">
        <f>[1]节奏总纲!AF1684</f>
        <v>112.61035620983618</v>
      </c>
      <c r="U1684" s="6">
        <f>[1]节奏总纲!AG1684</f>
        <v>117.52695825045321</v>
      </c>
      <c r="V1684" s="6">
        <f>[1]节奏总纲!AH1684</f>
        <v>126.64604799854717</v>
      </c>
      <c r="AN1684" s="6">
        <v>1681</v>
      </c>
      <c r="AO1684" s="6">
        <f>[1]节奏总纲!BA1684</f>
        <v>0</v>
      </c>
      <c r="AP1684" s="6">
        <f>[1]节奏总纲!BB1684</f>
        <v>0</v>
      </c>
      <c r="AQ1684" s="6">
        <f>[1]节奏总纲!BC1684</f>
        <v>0</v>
      </c>
      <c r="AR1684" s="6">
        <f>[1]节奏总纲!BD1684</f>
        <v>0</v>
      </c>
      <c r="AS1684" s="6">
        <f>[1]节奏总纲!BE1684</f>
        <v>0</v>
      </c>
    </row>
    <row r="1685" spans="17:45" x14ac:dyDescent="0.2">
      <c r="Q1685" s="6">
        <v>1682</v>
      </c>
      <c r="R1685" s="6">
        <f>[1]节奏总纲!AD1685</f>
        <v>107.16338330849383</v>
      </c>
      <c r="S1685" s="6">
        <f>[1]节奏总纲!AE1685</f>
        <v>109.49102773298972</v>
      </c>
      <c r="T1685" s="6">
        <f>[1]节奏总纲!AF1685</f>
        <v>112.61887955079555</v>
      </c>
      <c r="U1685" s="6">
        <f>[1]节奏总纲!AG1685</f>
        <v>117.53533491290723</v>
      </c>
      <c r="V1685" s="6">
        <f>[1]节奏总纲!AH1685</f>
        <v>126.65517207973129</v>
      </c>
      <c r="AN1685" s="6">
        <v>1682</v>
      </c>
      <c r="AO1685" s="6">
        <f>[1]节奏总纲!BA1685</f>
        <v>0</v>
      </c>
      <c r="AP1685" s="6">
        <f>[1]节奏总纲!BB1685</f>
        <v>0</v>
      </c>
      <c r="AQ1685" s="6">
        <f>[1]节奏总纲!BC1685</f>
        <v>0</v>
      </c>
      <c r="AR1685" s="6">
        <f>[1]节奏总纲!BD1685</f>
        <v>0</v>
      </c>
      <c r="AS1685" s="6">
        <f>[1]节奏总纲!BE1685</f>
        <v>0</v>
      </c>
    </row>
    <row r="1686" spans="17:45" x14ac:dyDescent="0.2">
      <c r="Q1686" s="6">
        <v>1683</v>
      </c>
      <c r="R1686" s="6">
        <f>[1]节奏总纲!AD1686</f>
        <v>107.1717588934501</v>
      </c>
      <c r="S1686" s="6">
        <f>[1]节奏总纲!AE1686</f>
        <v>109.49959875708943</v>
      </c>
      <c r="T1686" s="6">
        <f>[1]节奏总纲!AF1686</f>
        <v>112.62740289175491</v>
      </c>
      <c r="U1686" s="6">
        <f>[1]节奏总纲!AG1686</f>
        <v>117.54371157536126</v>
      </c>
      <c r="V1686" s="6">
        <f>[1]节奏总纲!AH1686</f>
        <v>126.6642961609154</v>
      </c>
      <c r="AN1686" s="6">
        <v>1683</v>
      </c>
      <c r="AO1686" s="6">
        <f>[1]节奏总纲!BA1686</f>
        <v>0</v>
      </c>
      <c r="AP1686" s="6">
        <f>[1]节奏总纲!BB1686</f>
        <v>0</v>
      </c>
      <c r="AQ1686" s="6">
        <f>[1]节奏总纲!BC1686</f>
        <v>0</v>
      </c>
      <c r="AR1686" s="6">
        <f>[1]节奏总纲!BD1686</f>
        <v>0</v>
      </c>
      <c r="AS1686" s="6">
        <f>[1]节奏总纲!BE1686</f>
        <v>0</v>
      </c>
    </row>
    <row r="1687" spans="17:45" x14ac:dyDescent="0.2">
      <c r="Q1687" s="6">
        <v>1684</v>
      </c>
      <c r="R1687" s="6">
        <f>[1]节奏总纲!AD1687</f>
        <v>107.18013447840639</v>
      </c>
      <c r="S1687" s="6">
        <f>[1]节奏总纲!AE1687</f>
        <v>109.50816978118912</v>
      </c>
      <c r="T1687" s="6">
        <f>[1]节奏总纲!AF1687</f>
        <v>112.63592623271427</v>
      </c>
      <c r="U1687" s="6">
        <f>[1]节奏总纲!AG1687</f>
        <v>117.55208823781528</v>
      </c>
      <c r="V1687" s="6">
        <f>[1]节奏总纲!AH1687</f>
        <v>126.6734202420995</v>
      </c>
      <c r="AN1687" s="6">
        <v>1684</v>
      </c>
      <c r="AO1687" s="6">
        <f>[1]节奏总纲!BA1687</f>
        <v>0</v>
      </c>
      <c r="AP1687" s="6">
        <f>[1]节奏总纲!BB1687</f>
        <v>0</v>
      </c>
      <c r="AQ1687" s="6">
        <f>[1]节奏总纲!BC1687</f>
        <v>0</v>
      </c>
      <c r="AR1687" s="6">
        <f>[1]节奏总纲!BD1687</f>
        <v>0</v>
      </c>
      <c r="AS1687" s="6">
        <f>[1]节奏总纲!BE1687</f>
        <v>0</v>
      </c>
    </row>
    <row r="1688" spans="17:45" x14ac:dyDescent="0.2">
      <c r="Q1688" s="6">
        <v>1685</v>
      </c>
      <c r="R1688" s="6">
        <f>[1]节奏总纲!AD1688</f>
        <v>107.18851006336266</v>
      </c>
      <c r="S1688" s="6">
        <f>[1]节奏总纲!AE1688</f>
        <v>109.51674080528883</v>
      </c>
      <c r="T1688" s="6">
        <f>[1]节奏总纲!AF1688</f>
        <v>112.64444957367364</v>
      </c>
      <c r="U1688" s="6">
        <f>[1]节奏总纲!AG1688</f>
        <v>117.56046490026932</v>
      </c>
      <c r="V1688" s="6">
        <f>[1]节奏总纲!AH1688</f>
        <v>126.68254432328361</v>
      </c>
      <c r="AN1688" s="6">
        <v>1685</v>
      </c>
      <c r="AO1688" s="6">
        <f>[1]节奏总纲!BA1688</f>
        <v>0</v>
      </c>
      <c r="AP1688" s="6">
        <f>[1]节奏总纲!BB1688</f>
        <v>0</v>
      </c>
      <c r="AQ1688" s="6">
        <f>[1]节奏总纲!BC1688</f>
        <v>0</v>
      </c>
      <c r="AR1688" s="6">
        <f>[1]节奏总纲!BD1688</f>
        <v>0</v>
      </c>
      <c r="AS1688" s="6">
        <f>[1]节奏总纲!BE1688</f>
        <v>0</v>
      </c>
    </row>
    <row r="1689" spans="17:45" x14ac:dyDescent="0.2">
      <c r="Q1689" s="6">
        <v>1686</v>
      </c>
      <c r="R1689" s="6">
        <f>[1]节奏总纲!AD1689</f>
        <v>107.19688564831893</v>
      </c>
      <c r="S1689" s="6">
        <f>[1]节奏总纲!AE1689</f>
        <v>109.52531182938854</v>
      </c>
      <c r="T1689" s="6">
        <f>[1]节奏总纲!AF1689</f>
        <v>112.652972914633</v>
      </c>
      <c r="U1689" s="6">
        <f>[1]节奏总纲!AG1689</f>
        <v>117.56884156272335</v>
      </c>
      <c r="V1689" s="6">
        <f>[1]节奏总纲!AH1689</f>
        <v>126.69166840446771</v>
      </c>
      <c r="AN1689" s="6">
        <v>1686</v>
      </c>
      <c r="AO1689" s="6">
        <f>[1]节奏总纲!BA1689</f>
        <v>0</v>
      </c>
      <c r="AP1689" s="6">
        <f>[1]节奏总纲!BB1689</f>
        <v>0</v>
      </c>
      <c r="AQ1689" s="6">
        <f>[1]节奏总纲!BC1689</f>
        <v>0</v>
      </c>
      <c r="AR1689" s="6">
        <f>[1]节奏总纲!BD1689</f>
        <v>0</v>
      </c>
      <c r="AS1689" s="6">
        <f>[1]节奏总纲!BE1689</f>
        <v>0</v>
      </c>
    </row>
    <row r="1690" spans="17:45" x14ac:dyDescent="0.2">
      <c r="Q1690" s="6">
        <v>1687</v>
      </c>
      <c r="R1690" s="6">
        <f>[1]节奏总纲!AD1690</f>
        <v>107.20526123327519</v>
      </c>
      <c r="S1690" s="6">
        <f>[1]节奏总纲!AE1690</f>
        <v>109.53388285348824</v>
      </c>
      <c r="T1690" s="6">
        <f>[1]节奏总纲!AF1690</f>
        <v>112.66149625559237</v>
      </c>
      <c r="U1690" s="6">
        <f>[1]节奏总纲!AG1690</f>
        <v>117.57721822517738</v>
      </c>
      <c r="V1690" s="6">
        <f>[1]节奏总纲!AH1690</f>
        <v>126.70079248565182</v>
      </c>
      <c r="AN1690" s="6">
        <v>1687</v>
      </c>
      <c r="AO1690" s="6">
        <f>[1]节奏总纲!BA1690</f>
        <v>0</v>
      </c>
      <c r="AP1690" s="6">
        <f>[1]节奏总纲!BB1690</f>
        <v>0</v>
      </c>
      <c r="AQ1690" s="6">
        <f>[1]节奏总纲!BC1690</f>
        <v>0</v>
      </c>
      <c r="AR1690" s="6">
        <f>[1]节奏总纲!BD1690</f>
        <v>0</v>
      </c>
      <c r="AS1690" s="6">
        <f>[1]节奏总纲!BE1690</f>
        <v>0</v>
      </c>
    </row>
    <row r="1691" spans="17:45" x14ac:dyDescent="0.2">
      <c r="Q1691" s="6">
        <v>1688</v>
      </c>
      <c r="R1691" s="6">
        <f>[1]节奏总纲!AD1691</f>
        <v>107.21363681823148</v>
      </c>
      <c r="S1691" s="6">
        <f>[1]节奏总纲!AE1691</f>
        <v>109.54245387758795</v>
      </c>
      <c r="T1691" s="6">
        <f>[1]节奏总纲!AF1691</f>
        <v>112.67001959655173</v>
      </c>
      <c r="U1691" s="6">
        <f>[1]节奏总纲!AG1691</f>
        <v>117.58559488763142</v>
      </c>
      <c r="V1691" s="6">
        <f>[1]节奏总纲!AH1691</f>
        <v>126.70991656683591</v>
      </c>
      <c r="AN1691" s="6">
        <v>1688</v>
      </c>
      <c r="AO1691" s="6">
        <f>[1]节奏总纲!BA1691</f>
        <v>0</v>
      </c>
      <c r="AP1691" s="6">
        <f>[1]节奏总纲!BB1691</f>
        <v>0</v>
      </c>
      <c r="AQ1691" s="6">
        <f>[1]节奏总纲!BC1691</f>
        <v>0</v>
      </c>
      <c r="AR1691" s="6">
        <f>[1]节奏总纲!BD1691</f>
        <v>0</v>
      </c>
      <c r="AS1691" s="6">
        <f>[1]节奏总纲!BE1691</f>
        <v>0</v>
      </c>
    </row>
    <row r="1692" spans="17:45" x14ac:dyDescent="0.2">
      <c r="Q1692" s="6">
        <v>1689</v>
      </c>
      <c r="R1692" s="6">
        <f>[1]节奏总纲!AD1692</f>
        <v>107.22201240318775</v>
      </c>
      <c r="S1692" s="6">
        <f>[1]节奏总纲!AE1692</f>
        <v>109.55102490168764</v>
      </c>
      <c r="T1692" s="6">
        <f>[1]节奏总纲!AF1692</f>
        <v>112.67854293751108</v>
      </c>
      <c r="U1692" s="6">
        <f>[1]节奏总纲!AG1692</f>
        <v>117.59397155008544</v>
      </c>
      <c r="V1692" s="6">
        <f>[1]节奏总纲!AH1692</f>
        <v>126.71904064802003</v>
      </c>
      <c r="AN1692" s="6">
        <v>1689</v>
      </c>
      <c r="AO1692" s="6">
        <f>[1]节奏总纲!BA1692</f>
        <v>0</v>
      </c>
      <c r="AP1692" s="6">
        <f>[1]节奏总纲!BB1692</f>
        <v>0</v>
      </c>
      <c r="AQ1692" s="6">
        <f>[1]节奏总纲!BC1692</f>
        <v>0</v>
      </c>
      <c r="AR1692" s="6">
        <f>[1]节奏总纲!BD1692</f>
        <v>0</v>
      </c>
      <c r="AS1692" s="6">
        <f>[1]节奏总纲!BE1692</f>
        <v>0</v>
      </c>
    </row>
    <row r="1693" spans="17:45" x14ac:dyDescent="0.2">
      <c r="Q1693" s="6">
        <v>1690</v>
      </c>
      <c r="R1693" s="6">
        <f>[1]节奏总纲!AD1693</f>
        <v>107.23038798814402</v>
      </c>
      <c r="S1693" s="6">
        <f>[1]节奏总纲!AE1693</f>
        <v>109.55959592578735</v>
      </c>
      <c r="T1693" s="6">
        <f>[1]节奏总纲!AF1693</f>
        <v>112.68706627847045</v>
      </c>
      <c r="U1693" s="6">
        <f>[1]节奏总纲!AG1693</f>
        <v>117.60234821253947</v>
      </c>
      <c r="V1693" s="6">
        <f>[1]节奏总纲!AH1693</f>
        <v>126.72816472920414</v>
      </c>
      <c r="AN1693" s="6">
        <v>1690</v>
      </c>
      <c r="AO1693" s="6">
        <f>[1]节奏总纲!BA1693</f>
        <v>0</v>
      </c>
      <c r="AP1693" s="6">
        <f>[1]节奏总纲!BB1693</f>
        <v>0</v>
      </c>
      <c r="AQ1693" s="6">
        <f>[1]节奏总纲!BC1693</f>
        <v>0</v>
      </c>
      <c r="AR1693" s="6">
        <f>[1]节奏总纲!BD1693</f>
        <v>0</v>
      </c>
      <c r="AS1693" s="6">
        <f>[1]节奏总纲!BE1693</f>
        <v>0</v>
      </c>
    </row>
    <row r="1694" spans="17:45" x14ac:dyDescent="0.2">
      <c r="Q1694" s="6">
        <v>1691</v>
      </c>
      <c r="R1694" s="6">
        <f>[1]节奏总纲!AD1694</f>
        <v>107.23876357310029</v>
      </c>
      <c r="S1694" s="6">
        <f>[1]节奏总纲!AE1694</f>
        <v>109.56816694988706</v>
      </c>
      <c r="T1694" s="6">
        <f>[1]节奏总纲!AF1694</f>
        <v>112.69558961942981</v>
      </c>
      <c r="U1694" s="6">
        <f>[1]节奏总纲!AG1694</f>
        <v>117.61072487499351</v>
      </c>
      <c r="V1694" s="6">
        <f>[1]节奏总纲!AH1694</f>
        <v>126.73728881038824</v>
      </c>
      <c r="AN1694" s="6">
        <v>1691</v>
      </c>
      <c r="AO1694" s="6">
        <f>[1]节奏总纲!BA1694</f>
        <v>0</v>
      </c>
      <c r="AP1694" s="6">
        <f>[1]节奏总纲!BB1694</f>
        <v>0</v>
      </c>
      <c r="AQ1694" s="6">
        <f>[1]节奏总纲!BC1694</f>
        <v>0</v>
      </c>
      <c r="AR1694" s="6">
        <f>[1]节奏总纲!BD1694</f>
        <v>0</v>
      </c>
      <c r="AS1694" s="6">
        <f>[1]节奏总纲!BE1694</f>
        <v>0</v>
      </c>
    </row>
    <row r="1695" spans="17:45" x14ac:dyDescent="0.2">
      <c r="Q1695" s="6">
        <v>1692</v>
      </c>
      <c r="R1695" s="6">
        <f>[1]节奏总纲!AD1695</f>
        <v>107.24713915805657</v>
      </c>
      <c r="S1695" s="6">
        <f>[1]节奏总纲!AE1695</f>
        <v>109.57673797398675</v>
      </c>
      <c r="T1695" s="6">
        <f>[1]节奏总纲!AF1695</f>
        <v>112.70411296038918</v>
      </c>
      <c r="U1695" s="6">
        <f>[1]节奏总纲!AG1695</f>
        <v>117.61910153744753</v>
      </c>
      <c r="V1695" s="6">
        <f>[1]节奏总纲!AH1695</f>
        <v>126.74641289157235</v>
      </c>
      <c r="AN1695" s="6">
        <v>1692</v>
      </c>
      <c r="AO1695" s="6">
        <f>[1]节奏总纲!BA1695</f>
        <v>0</v>
      </c>
      <c r="AP1695" s="6">
        <f>[1]节奏总纲!BB1695</f>
        <v>0</v>
      </c>
      <c r="AQ1695" s="6">
        <f>[1]节奏总纲!BC1695</f>
        <v>0</v>
      </c>
      <c r="AR1695" s="6">
        <f>[1]节奏总纲!BD1695</f>
        <v>0</v>
      </c>
      <c r="AS1695" s="6">
        <f>[1]节奏总纲!BE1695</f>
        <v>0</v>
      </c>
    </row>
    <row r="1696" spans="17:45" x14ac:dyDescent="0.2">
      <c r="Q1696" s="6">
        <v>1693</v>
      </c>
      <c r="R1696" s="6">
        <f>[1]节奏总纲!AD1696</f>
        <v>107.25551474301284</v>
      </c>
      <c r="S1696" s="6">
        <f>[1]节奏总纲!AE1696</f>
        <v>109.58530899808646</v>
      </c>
      <c r="T1696" s="6">
        <f>[1]节奏总纲!AF1696</f>
        <v>112.71263630134854</v>
      </c>
      <c r="U1696" s="6">
        <f>[1]节奏总纲!AG1696</f>
        <v>117.62747819990156</v>
      </c>
      <c r="V1696" s="6">
        <f>[1]节奏总纲!AH1696</f>
        <v>126.75553697275645</v>
      </c>
      <c r="AN1696" s="6">
        <v>1693</v>
      </c>
      <c r="AO1696" s="6">
        <f>[1]节奏总纲!BA1696</f>
        <v>0</v>
      </c>
      <c r="AP1696" s="6">
        <f>[1]节奏总纲!BB1696</f>
        <v>0</v>
      </c>
      <c r="AQ1696" s="6">
        <f>[1]节奏总纲!BC1696</f>
        <v>0</v>
      </c>
      <c r="AR1696" s="6">
        <f>[1]节奏总纲!BD1696</f>
        <v>0</v>
      </c>
      <c r="AS1696" s="6">
        <f>[1]节奏总纲!BE1696</f>
        <v>0</v>
      </c>
    </row>
    <row r="1697" spans="17:45" x14ac:dyDescent="0.2">
      <c r="Q1697" s="6">
        <v>1694</v>
      </c>
      <c r="R1697" s="6">
        <f>[1]节奏总纲!AD1697</f>
        <v>107.26389032796911</v>
      </c>
      <c r="S1697" s="6">
        <f>[1]节奏总纲!AE1697</f>
        <v>109.59388002218617</v>
      </c>
      <c r="T1697" s="6">
        <f>[1]节奏总纲!AF1697</f>
        <v>112.7211596423079</v>
      </c>
      <c r="U1697" s="6">
        <f>[1]节奏总纲!AG1697</f>
        <v>117.63585486235559</v>
      </c>
      <c r="V1697" s="6">
        <f>[1]节奏总纲!AH1697</f>
        <v>126.76466105394056</v>
      </c>
      <c r="AN1697" s="6">
        <v>1694</v>
      </c>
      <c r="AO1697" s="6">
        <f>[1]节奏总纲!BA1697</f>
        <v>0</v>
      </c>
      <c r="AP1697" s="6">
        <f>[1]节奏总纲!BB1697</f>
        <v>0</v>
      </c>
      <c r="AQ1697" s="6">
        <f>[1]节奏总纲!BC1697</f>
        <v>0</v>
      </c>
      <c r="AR1697" s="6">
        <f>[1]节奏总纲!BD1697</f>
        <v>0</v>
      </c>
      <c r="AS1697" s="6">
        <f>[1]节奏总纲!BE1697</f>
        <v>0</v>
      </c>
    </row>
    <row r="1698" spans="17:45" x14ac:dyDescent="0.2">
      <c r="Q1698" s="6">
        <v>1695</v>
      </c>
      <c r="R1698" s="6">
        <f>[1]节奏总纲!AD1698</f>
        <v>107.27226591292538</v>
      </c>
      <c r="S1698" s="6">
        <f>[1]节奏总纲!AE1698</f>
        <v>109.60245104628586</v>
      </c>
      <c r="T1698" s="6">
        <f>[1]节奏总纲!AF1698</f>
        <v>112.72968298326727</v>
      </c>
      <c r="U1698" s="6">
        <f>[1]节奏总纲!AG1698</f>
        <v>117.64423152480963</v>
      </c>
      <c r="V1698" s="6">
        <f>[1]节奏总纲!AH1698</f>
        <v>126.77378513512465</v>
      </c>
      <c r="AN1698" s="6">
        <v>1695</v>
      </c>
      <c r="AO1698" s="6">
        <f>[1]节奏总纲!BA1698</f>
        <v>0</v>
      </c>
      <c r="AP1698" s="6">
        <f>[1]节奏总纲!BB1698</f>
        <v>0</v>
      </c>
      <c r="AQ1698" s="6">
        <f>[1]节奏总纲!BC1698</f>
        <v>0</v>
      </c>
      <c r="AR1698" s="6">
        <f>[1]节奏总纲!BD1698</f>
        <v>0</v>
      </c>
      <c r="AS1698" s="6">
        <f>[1]节奏总纲!BE1698</f>
        <v>0</v>
      </c>
    </row>
    <row r="1699" spans="17:45" x14ac:dyDescent="0.2">
      <c r="Q1699" s="6">
        <v>1696</v>
      </c>
      <c r="R1699" s="6">
        <f>[1]节奏总纲!AD1699</f>
        <v>107.28064149788165</v>
      </c>
      <c r="S1699" s="6">
        <f>[1]节奏总纲!AE1699</f>
        <v>109.61102207038557</v>
      </c>
      <c r="T1699" s="6">
        <f>[1]节奏总纲!AF1699</f>
        <v>112.73820632422662</v>
      </c>
      <c r="U1699" s="6">
        <f>[1]节奏总纲!AG1699</f>
        <v>117.65260818726365</v>
      </c>
      <c r="V1699" s="6">
        <f>[1]节奏总纲!AH1699</f>
        <v>126.78290921630877</v>
      </c>
      <c r="AN1699" s="6">
        <v>1696</v>
      </c>
      <c r="AO1699" s="6">
        <f>[1]节奏总纲!BA1699</f>
        <v>0</v>
      </c>
      <c r="AP1699" s="6">
        <f>[1]节奏总纲!BB1699</f>
        <v>0</v>
      </c>
      <c r="AQ1699" s="6">
        <f>[1]节奏总纲!BC1699</f>
        <v>0</v>
      </c>
      <c r="AR1699" s="6">
        <f>[1]节奏总纲!BD1699</f>
        <v>0</v>
      </c>
      <c r="AS1699" s="6">
        <f>[1]节奏总纲!BE1699</f>
        <v>0</v>
      </c>
    </row>
    <row r="1700" spans="17:45" x14ac:dyDescent="0.2">
      <c r="Q1700" s="6">
        <v>1697</v>
      </c>
      <c r="R1700" s="6">
        <f>[1]节奏总纲!AD1700</f>
        <v>107.28901708283793</v>
      </c>
      <c r="S1700" s="6">
        <f>[1]节奏总纲!AE1700</f>
        <v>109.61959309448527</v>
      </c>
      <c r="T1700" s="6">
        <f>[1]节奏总纲!AF1700</f>
        <v>112.74672966518598</v>
      </c>
      <c r="U1700" s="6">
        <f>[1]节奏总纲!AG1700</f>
        <v>117.66098484971768</v>
      </c>
      <c r="V1700" s="6">
        <f>[1]节奏总纲!AH1700</f>
        <v>126.79203329749288</v>
      </c>
      <c r="AN1700" s="6">
        <v>1697</v>
      </c>
      <c r="AO1700" s="6">
        <f>[1]节奏总纲!BA1700</f>
        <v>0</v>
      </c>
      <c r="AP1700" s="6">
        <f>[1]节奏总纲!BB1700</f>
        <v>0</v>
      </c>
      <c r="AQ1700" s="6">
        <f>[1]节奏总纲!BC1700</f>
        <v>0</v>
      </c>
      <c r="AR1700" s="6">
        <f>[1]节奏总纲!BD1700</f>
        <v>0</v>
      </c>
      <c r="AS1700" s="6">
        <f>[1]节奏总纲!BE1700</f>
        <v>0</v>
      </c>
    </row>
    <row r="1701" spans="17:45" x14ac:dyDescent="0.2">
      <c r="Q1701" s="6">
        <v>1698</v>
      </c>
      <c r="R1701" s="6">
        <f>[1]节奏总纲!AD1701</f>
        <v>107.2973926677942</v>
      </c>
      <c r="S1701" s="6">
        <f>[1]节奏总纲!AE1701</f>
        <v>109.62816411858498</v>
      </c>
      <c r="T1701" s="6">
        <f>[1]节奏总纲!AF1701</f>
        <v>112.75525300614535</v>
      </c>
      <c r="U1701" s="6">
        <f>[1]节奏总纲!AG1701</f>
        <v>117.66936151217172</v>
      </c>
      <c r="V1701" s="6">
        <f>[1]节奏总纲!AH1701</f>
        <v>126.80115737867698</v>
      </c>
      <c r="AN1701" s="6">
        <v>1698</v>
      </c>
      <c r="AO1701" s="6">
        <f>[1]节奏总纲!BA1701</f>
        <v>0</v>
      </c>
      <c r="AP1701" s="6">
        <f>[1]节奏总纲!BB1701</f>
        <v>0</v>
      </c>
      <c r="AQ1701" s="6">
        <f>[1]节奏总纲!BC1701</f>
        <v>0</v>
      </c>
      <c r="AR1701" s="6">
        <f>[1]节奏总纲!BD1701</f>
        <v>0</v>
      </c>
      <c r="AS1701" s="6">
        <f>[1]节奏总纲!BE1701</f>
        <v>0</v>
      </c>
    </row>
    <row r="1702" spans="17:45" x14ac:dyDescent="0.2">
      <c r="Q1702" s="6">
        <v>1699</v>
      </c>
      <c r="R1702" s="6">
        <f>[1]节奏总纲!AD1702</f>
        <v>107.30576825275047</v>
      </c>
      <c r="S1702" s="6">
        <f>[1]节奏总纲!AE1702</f>
        <v>109.63673514268469</v>
      </c>
      <c r="T1702" s="6">
        <f>[1]节奏总纲!AF1702</f>
        <v>112.76377634710471</v>
      </c>
      <c r="U1702" s="6">
        <f>[1]节奏总纲!AG1702</f>
        <v>117.67773817462574</v>
      </c>
      <c r="V1702" s="6">
        <f>[1]节奏总纲!AH1702</f>
        <v>126.81028145986109</v>
      </c>
      <c r="AN1702" s="6">
        <v>1699</v>
      </c>
      <c r="AO1702" s="6">
        <f>[1]节奏总纲!BA1702</f>
        <v>0</v>
      </c>
      <c r="AP1702" s="6">
        <f>[1]节奏总纲!BB1702</f>
        <v>0</v>
      </c>
      <c r="AQ1702" s="6">
        <f>[1]节奏总纲!BC1702</f>
        <v>0</v>
      </c>
      <c r="AR1702" s="6">
        <f>[1]节奏总纲!BD1702</f>
        <v>0</v>
      </c>
      <c r="AS1702" s="6">
        <f>[1]节奏总纲!BE1702</f>
        <v>0</v>
      </c>
    </row>
    <row r="1703" spans="17:45" x14ac:dyDescent="0.2">
      <c r="Q1703" s="6">
        <v>1700</v>
      </c>
      <c r="R1703" s="6">
        <f>[1]节奏总纲!AD1703</f>
        <v>107.31414383770674</v>
      </c>
      <c r="S1703" s="6">
        <f>[1]节奏总纲!AE1703</f>
        <v>109.64530616678438</v>
      </c>
      <c r="T1703" s="6">
        <f>[1]节奏总纲!AF1703</f>
        <v>112.77229968806408</v>
      </c>
      <c r="U1703" s="6">
        <f>[1]节奏总纲!AG1703</f>
        <v>117.68611483707977</v>
      </c>
      <c r="V1703" s="6">
        <f>[1]节奏总纲!AH1703</f>
        <v>126.81940554104519</v>
      </c>
      <c r="AN1703" s="6">
        <v>1700</v>
      </c>
      <c r="AO1703" s="6">
        <f>[1]节奏总纲!BA1703</f>
        <v>0</v>
      </c>
      <c r="AP1703" s="6">
        <f>[1]节奏总纲!BB1703</f>
        <v>0</v>
      </c>
      <c r="AQ1703" s="6">
        <f>[1]节奏总纲!BC1703</f>
        <v>0</v>
      </c>
      <c r="AR1703" s="6">
        <f>[1]节奏总纲!BD1703</f>
        <v>0</v>
      </c>
      <c r="AS1703" s="6">
        <f>[1]节奏总纲!BE1703</f>
        <v>0</v>
      </c>
    </row>
    <row r="1704" spans="17:45" x14ac:dyDescent="0.2">
      <c r="Q1704" s="6">
        <v>1701</v>
      </c>
      <c r="R1704" s="6">
        <f>[1]节奏总纲!AD1704</f>
        <v>107.32251942266302</v>
      </c>
      <c r="S1704" s="6">
        <f>[1]节奏总纲!AE1704</f>
        <v>109.65387719088409</v>
      </c>
      <c r="T1704" s="6">
        <f>[1]节奏总纲!AF1704</f>
        <v>112.78082302902344</v>
      </c>
      <c r="U1704" s="6">
        <f>[1]节奏总纲!AG1704</f>
        <v>117.6944914995338</v>
      </c>
      <c r="V1704" s="6">
        <f>[1]节奏总纲!AH1704</f>
        <v>126.8285296222293</v>
      </c>
      <c r="AN1704" s="6">
        <v>1701</v>
      </c>
      <c r="AO1704" s="6">
        <f>[1]节奏总纲!BA1704</f>
        <v>0</v>
      </c>
      <c r="AP1704" s="6">
        <f>[1]节奏总纲!BB1704</f>
        <v>0</v>
      </c>
      <c r="AQ1704" s="6">
        <f>[1]节奏总纲!BC1704</f>
        <v>0</v>
      </c>
      <c r="AR1704" s="6">
        <f>[1]节奏总纲!BD1704</f>
        <v>0</v>
      </c>
      <c r="AS1704" s="6">
        <f>[1]节奏总纲!BE1704</f>
        <v>0</v>
      </c>
    </row>
    <row r="1705" spans="17:45" x14ac:dyDescent="0.2">
      <c r="Q1705" s="6">
        <v>1702</v>
      </c>
      <c r="R1705" s="6">
        <f>[1]节奏总纲!AD1705</f>
        <v>107.33089500761929</v>
      </c>
      <c r="S1705" s="6">
        <f>[1]节奏总纲!AE1705</f>
        <v>109.6624482149838</v>
      </c>
      <c r="T1705" s="6">
        <f>[1]节奏总纲!AF1705</f>
        <v>112.78934636998279</v>
      </c>
      <c r="U1705" s="6">
        <f>[1]节奏总纲!AG1705</f>
        <v>117.70286816198784</v>
      </c>
      <c r="V1705" s="6">
        <f>[1]节奏总纲!AH1705</f>
        <v>126.83765370341339</v>
      </c>
      <c r="AN1705" s="6">
        <v>1702</v>
      </c>
      <c r="AO1705" s="6">
        <f>[1]节奏总纲!BA1705</f>
        <v>0</v>
      </c>
      <c r="AP1705" s="6">
        <f>[1]节奏总纲!BB1705</f>
        <v>0</v>
      </c>
      <c r="AQ1705" s="6">
        <f>[1]节奏总纲!BC1705</f>
        <v>0</v>
      </c>
      <c r="AR1705" s="6">
        <f>[1]节奏总纲!BD1705</f>
        <v>0</v>
      </c>
      <c r="AS1705" s="6">
        <f>[1]节奏总纲!BE1705</f>
        <v>0</v>
      </c>
    </row>
    <row r="1706" spans="17:45" x14ac:dyDescent="0.2">
      <c r="Q1706" s="6">
        <v>1703</v>
      </c>
      <c r="R1706" s="6">
        <f>[1]节奏总纲!AD1706</f>
        <v>107.33927059257556</v>
      </c>
      <c r="S1706" s="6">
        <f>[1]节奏总纲!AE1706</f>
        <v>109.67101923908349</v>
      </c>
      <c r="T1706" s="6">
        <f>[1]节奏总纲!AF1706</f>
        <v>112.79786971094217</v>
      </c>
      <c r="U1706" s="6">
        <f>[1]节奏总纲!AG1706</f>
        <v>117.71124482444186</v>
      </c>
      <c r="V1706" s="6">
        <f>[1]节奏总纲!AH1706</f>
        <v>126.84677778459751</v>
      </c>
      <c r="AN1706" s="6">
        <v>1703</v>
      </c>
      <c r="AO1706" s="6">
        <f>[1]节奏总纲!BA1706</f>
        <v>0</v>
      </c>
      <c r="AP1706" s="6">
        <f>[1]节奏总纲!BB1706</f>
        <v>0</v>
      </c>
      <c r="AQ1706" s="6">
        <f>[1]节奏总纲!BC1706</f>
        <v>0</v>
      </c>
      <c r="AR1706" s="6">
        <f>[1]节奏总纲!BD1706</f>
        <v>0</v>
      </c>
      <c r="AS1706" s="6">
        <f>[1]节奏总纲!BE1706</f>
        <v>0</v>
      </c>
    </row>
    <row r="1707" spans="17:45" x14ac:dyDescent="0.2">
      <c r="Q1707" s="6">
        <v>1704</v>
      </c>
      <c r="R1707" s="6">
        <f>[1]节奏总纲!AD1707</f>
        <v>107.34764617753183</v>
      </c>
      <c r="S1707" s="6">
        <f>[1]节奏总纲!AE1707</f>
        <v>109.6795902631832</v>
      </c>
      <c r="T1707" s="6">
        <f>[1]节奏总纲!AF1707</f>
        <v>112.80639305190152</v>
      </c>
      <c r="U1707" s="6">
        <f>[1]节奏总纲!AG1707</f>
        <v>117.71962148689589</v>
      </c>
      <c r="V1707" s="6">
        <f>[1]节奏总纲!AH1707</f>
        <v>126.8559018657816</v>
      </c>
      <c r="AN1707" s="6">
        <v>1704</v>
      </c>
      <c r="AO1707" s="6">
        <f>[1]节奏总纲!BA1707</f>
        <v>0</v>
      </c>
      <c r="AP1707" s="6">
        <f>[1]节奏总纲!BB1707</f>
        <v>0</v>
      </c>
      <c r="AQ1707" s="6">
        <f>[1]节奏总纲!BC1707</f>
        <v>0</v>
      </c>
      <c r="AR1707" s="6">
        <f>[1]节奏总纲!BD1707</f>
        <v>0</v>
      </c>
      <c r="AS1707" s="6">
        <f>[1]节奏总纲!BE1707</f>
        <v>0</v>
      </c>
    </row>
    <row r="1708" spans="17:45" x14ac:dyDescent="0.2">
      <c r="Q1708" s="6">
        <v>1705</v>
      </c>
      <c r="R1708" s="6">
        <f>[1]节奏总纲!AD1708</f>
        <v>107.3560217624881</v>
      </c>
      <c r="S1708" s="6">
        <f>[1]节奏总纲!AE1708</f>
        <v>109.6881612872829</v>
      </c>
      <c r="T1708" s="6">
        <f>[1]节奏总纲!AF1708</f>
        <v>112.81491639286089</v>
      </c>
      <c r="U1708" s="6">
        <f>[1]节奏总纲!AG1708</f>
        <v>117.72799814934993</v>
      </c>
      <c r="V1708" s="6">
        <f>[1]节奏总纲!AH1708</f>
        <v>126.86502594696572</v>
      </c>
      <c r="AN1708" s="6">
        <v>1705</v>
      </c>
      <c r="AO1708" s="6">
        <f>[1]节奏总纲!BA1708</f>
        <v>0</v>
      </c>
      <c r="AP1708" s="6">
        <f>[1]节奏总纲!BB1708</f>
        <v>0</v>
      </c>
      <c r="AQ1708" s="6">
        <f>[1]节奏总纲!BC1708</f>
        <v>0</v>
      </c>
      <c r="AR1708" s="6">
        <f>[1]节奏总纲!BD1708</f>
        <v>0</v>
      </c>
      <c r="AS1708" s="6">
        <f>[1]节奏总纲!BE1708</f>
        <v>0</v>
      </c>
    </row>
    <row r="1709" spans="17:45" x14ac:dyDescent="0.2">
      <c r="Q1709" s="6">
        <v>1706</v>
      </c>
      <c r="R1709" s="6">
        <f>[1]节奏总纲!AD1709</f>
        <v>107.36439734744438</v>
      </c>
      <c r="S1709" s="6">
        <f>[1]节奏总纲!AE1709</f>
        <v>109.6967323113826</v>
      </c>
      <c r="T1709" s="6">
        <f>[1]节奏总纲!AF1709</f>
        <v>112.82343973382025</v>
      </c>
      <c r="U1709" s="6">
        <f>[1]节奏总纲!AG1709</f>
        <v>117.73637481180396</v>
      </c>
      <c r="V1709" s="6">
        <f>[1]节奏总纲!AH1709</f>
        <v>126.87415002814983</v>
      </c>
      <c r="AN1709" s="6">
        <v>1706</v>
      </c>
      <c r="AO1709" s="6">
        <f>[1]节奏总纲!BA1709</f>
        <v>0</v>
      </c>
      <c r="AP1709" s="6">
        <f>[1]节奏总纲!BB1709</f>
        <v>0</v>
      </c>
      <c r="AQ1709" s="6">
        <f>[1]节奏总纲!BC1709</f>
        <v>0</v>
      </c>
      <c r="AR1709" s="6">
        <f>[1]节奏总纲!BD1709</f>
        <v>0</v>
      </c>
      <c r="AS1709" s="6">
        <f>[1]节奏总纲!BE1709</f>
        <v>0</v>
      </c>
    </row>
    <row r="1710" spans="17:45" x14ac:dyDescent="0.2">
      <c r="Q1710" s="6">
        <v>1707</v>
      </c>
      <c r="R1710" s="6">
        <f>[1]节奏总纲!AD1710</f>
        <v>107.37277293240065</v>
      </c>
      <c r="S1710" s="6">
        <f>[1]节奏总纲!AE1710</f>
        <v>109.70530333548231</v>
      </c>
      <c r="T1710" s="6">
        <f>[1]节奏总纲!AF1710</f>
        <v>112.83196307477961</v>
      </c>
      <c r="U1710" s="6">
        <f>[1]节奏总纲!AG1710</f>
        <v>117.74475147425798</v>
      </c>
      <c r="V1710" s="6">
        <f>[1]节奏总纲!AH1710</f>
        <v>126.88327410933393</v>
      </c>
      <c r="AN1710" s="6">
        <v>1707</v>
      </c>
      <c r="AO1710" s="6">
        <f>[1]节奏总纲!BA1710</f>
        <v>0</v>
      </c>
      <c r="AP1710" s="6">
        <f>[1]节奏总纲!BB1710</f>
        <v>0</v>
      </c>
      <c r="AQ1710" s="6">
        <f>[1]节奏总纲!BC1710</f>
        <v>0</v>
      </c>
      <c r="AR1710" s="6">
        <f>[1]节奏总纲!BD1710</f>
        <v>0</v>
      </c>
      <c r="AS1710" s="6">
        <f>[1]节奏总纲!BE1710</f>
        <v>0</v>
      </c>
    </row>
    <row r="1711" spans="17:45" x14ac:dyDescent="0.2">
      <c r="Q1711" s="6">
        <v>1708</v>
      </c>
      <c r="R1711" s="6">
        <f>[1]节奏总纲!AD1711</f>
        <v>107.38114851735692</v>
      </c>
      <c r="S1711" s="6">
        <f>[1]节奏总纲!AE1711</f>
        <v>109.71387435958201</v>
      </c>
      <c r="T1711" s="6">
        <f>[1]节奏总纲!AF1711</f>
        <v>112.84048641573898</v>
      </c>
      <c r="U1711" s="6">
        <f>[1]节奏总纲!AG1711</f>
        <v>117.75312813671202</v>
      </c>
      <c r="V1711" s="6">
        <f>[1]节奏总纲!AH1711</f>
        <v>126.89239819051804</v>
      </c>
      <c r="AN1711" s="6">
        <v>1708</v>
      </c>
      <c r="AO1711" s="6">
        <f>[1]节奏总纲!BA1711</f>
        <v>0</v>
      </c>
      <c r="AP1711" s="6">
        <f>[1]节奏总纲!BB1711</f>
        <v>0</v>
      </c>
      <c r="AQ1711" s="6">
        <f>[1]节奏总纲!BC1711</f>
        <v>0</v>
      </c>
      <c r="AR1711" s="6">
        <f>[1]节奏总纲!BD1711</f>
        <v>0</v>
      </c>
      <c r="AS1711" s="6">
        <f>[1]节奏总纲!BE1711</f>
        <v>0</v>
      </c>
    </row>
    <row r="1712" spans="17:45" x14ac:dyDescent="0.2">
      <c r="Q1712" s="6">
        <v>1709</v>
      </c>
      <c r="R1712" s="6">
        <f>[1]节奏总纲!AD1712</f>
        <v>107.38952410231319</v>
      </c>
      <c r="S1712" s="6">
        <f>[1]节奏总纲!AE1712</f>
        <v>109.72244538368172</v>
      </c>
      <c r="T1712" s="6">
        <f>[1]节奏总纲!AF1712</f>
        <v>112.84900975669834</v>
      </c>
      <c r="U1712" s="6">
        <f>[1]节奏总纲!AG1712</f>
        <v>117.76150479916605</v>
      </c>
      <c r="V1712" s="6">
        <f>[1]节奏总纲!AH1712</f>
        <v>126.90152227170213</v>
      </c>
      <c r="AN1712" s="6">
        <v>1709</v>
      </c>
      <c r="AO1712" s="6">
        <f>[1]节奏总纲!BA1712</f>
        <v>0</v>
      </c>
      <c r="AP1712" s="6">
        <f>[1]节奏总纲!BB1712</f>
        <v>0</v>
      </c>
      <c r="AQ1712" s="6">
        <f>[1]节奏总纲!BC1712</f>
        <v>0</v>
      </c>
      <c r="AR1712" s="6">
        <f>[1]节奏总纲!BD1712</f>
        <v>0</v>
      </c>
      <c r="AS1712" s="6">
        <f>[1]节奏总纲!BE1712</f>
        <v>0</v>
      </c>
    </row>
    <row r="1713" spans="17:45" x14ac:dyDescent="0.2">
      <c r="Q1713" s="6">
        <v>1710</v>
      </c>
      <c r="R1713" s="6">
        <f>[1]节奏总纲!AD1713</f>
        <v>107.39789968726947</v>
      </c>
      <c r="S1713" s="6">
        <f>[1]节奏总纲!AE1713</f>
        <v>109.73101640778142</v>
      </c>
      <c r="T1713" s="6">
        <f>[1]节奏总纲!AF1713</f>
        <v>112.85753309765769</v>
      </c>
      <c r="U1713" s="6">
        <f>[1]节奏总纲!AG1713</f>
        <v>117.76988146162007</v>
      </c>
      <c r="V1713" s="6">
        <f>[1]节奏总纲!AH1713</f>
        <v>126.91064635288625</v>
      </c>
      <c r="AN1713" s="6">
        <v>1710</v>
      </c>
      <c r="AO1713" s="6">
        <f>[1]节奏总纲!BA1713</f>
        <v>0</v>
      </c>
      <c r="AP1713" s="6">
        <f>[1]节奏总纲!BB1713</f>
        <v>0</v>
      </c>
      <c r="AQ1713" s="6">
        <f>[1]节奏总纲!BC1713</f>
        <v>0</v>
      </c>
      <c r="AR1713" s="6">
        <f>[1]节奏总纲!BD1713</f>
        <v>0</v>
      </c>
      <c r="AS1713" s="6">
        <f>[1]节奏总纲!BE1713</f>
        <v>0</v>
      </c>
    </row>
    <row r="1714" spans="17:45" x14ac:dyDescent="0.2">
      <c r="Q1714" s="6">
        <v>1711</v>
      </c>
      <c r="R1714" s="6">
        <f>[1]节奏总纲!AD1714</f>
        <v>107.40627527222574</v>
      </c>
      <c r="S1714" s="6">
        <f>[1]节奏总纲!AE1714</f>
        <v>109.73958743188112</v>
      </c>
      <c r="T1714" s="6">
        <f>[1]节奏总纲!AF1714</f>
        <v>112.86605643861706</v>
      </c>
      <c r="U1714" s="6">
        <f>[1]节奏总纲!AG1714</f>
        <v>117.7782581240741</v>
      </c>
      <c r="V1714" s="6">
        <f>[1]节奏总纲!AH1714</f>
        <v>126.91977043407034</v>
      </c>
      <c r="AN1714" s="6">
        <v>1711</v>
      </c>
      <c r="AO1714" s="6">
        <f>[1]节奏总纲!BA1714</f>
        <v>0</v>
      </c>
      <c r="AP1714" s="6">
        <f>[1]节奏总纲!BB1714</f>
        <v>0</v>
      </c>
      <c r="AQ1714" s="6">
        <f>[1]节奏总纲!BC1714</f>
        <v>0</v>
      </c>
      <c r="AR1714" s="6">
        <f>[1]节奏总纲!BD1714</f>
        <v>0</v>
      </c>
      <c r="AS1714" s="6">
        <f>[1]节奏总纲!BE1714</f>
        <v>0</v>
      </c>
    </row>
    <row r="1715" spans="17:45" x14ac:dyDescent="0.2">
      <c r="Q1715" s="6">
        <v>1712</v>
      </c>
      <c r="R1715" s="6">
        <f>[1]节奏总纲!AD1715</f>
        <v>107.41465085718201</v>
      </c>
      <c r="S1715" s="6">
        <f>[1]节奏总纲!AE1715</f>
        <v>109.74815845598083</v>
      </c>
      <c r="T1715" s="6">
        <f>[1]节奏总纲!AF1715</f>
        <v>112.87457977957642</v>
      </c>
      <c r="U1715" s="6">
        <f>[1]节奏总纲!AG1715</f>
        <v>117.78663478652814</v>
      </c>
      <c r="V1715" s="6">
        <f>[1]节奏总纲!AH1715</f>
        <v>126.92889451525446</v>
      </c>
      <c r="AN1715" s="6">
        <v>1712</v>
      </c>
      <c r="AO1715" s="6">
        <f>[1]节奏总纲!BA1715</f>
        <v>0</v>
      </c>
      <c r="AP1715" s="6">
        <f>[1]节奏总纲!BB1715</f>
        <v>0</v>
      </c>
      <c r="AQ1715" s="6">
        <f>[1]节奏总纲!BC1715</f>
        <v>0</v>
      </c>
      <c r="AR1715" s="6">
        <f>[1]节奏总纲!BD1715</f>
        <v>0</v>
      </c>
      <c r="AS1715" s="6">
        <f>[1]节奏总纲!BE1715</f>
        <v>0</v>
      </c>
    </row>
    <row r="1716" spans="17:45" x14ac:dyDescent="0.2">
      <c r="Q1716" s="6">
        <v>1713</v>
      </c>
      <c r="R1716" s="6">
        <f>[1]节奏总纲!AD1716</f>
        <v>107.42302644213828</v>
      </c>
      <c r="S1716" s="6">
        <f>[1]节奏总纲!AE1716</f>
        <v>109.75672948008052</v>
      </c>
      <c r="T1716" s="6">
        <f>[1]节奏总纲!AF1716</f>
        <v>112.88310312053579</v>
      </c>
      <c r="U1716" s="6">
        <f>[1]节奏总纲!AG1716</f>
        <v>117.79501144898217</v>
      </c>
      <c r="V1716" s="6">
        <f>[1]节奏总纲!AH1716</f>
        <v>126.93801859643857</v>
      </c>
      <c r="AN1716" s="6">
        <v>1713</v>
      </c>
      <c r="AO1716" s="6">
        <f>[1]节奏总纲!BA1716</f>
        <v>0</v>
      </c>
      <c r="AP1716" s="6">
        <f>[1]节奏总纲!BB1716</f>
        <v>0</v>
      </c>
      <c r="AQ1716" s="6">
        <f>[1]节奏总纲!BC1716</f>
        <v>0</v>
      </c>
      <c r="AR1716" s="6">
        <f>[1]节奏总纲!BD1716</f>
        <v>0</v>
      </c>
      <c r="AS1716" s="6">
        <f>[1]节奏总纲!BE1716</f>
        <v>0</v>
      </c>
    </row>
    <row r="1717" spans="17:45" x14ac:dyDescent="0.2">
      <c r="Q1717" s="6">
        <v>1714</v>
      </c>
      <c r="R1717" s="6">
        <f>[1]节奏总纲!AD1717</f>
        <v>107.43140202709456</v>
      </c>
      <c r="S1717" s="6">
        <f>[1]节奏总纲!AE1717</f>
        <v>109.76530050418023</v>
      </c>
      <c r="T1717" s="6">
        <f>[1]节奏总纲!AF1717</f>
        <v>112.89162646149515</v>
      </c>
      <c r="U1717" s="6">
        <f>[1]节奏总纲!AG1717</f>
        <v>117.80338811143619</v>
      </c>
      <c r="V1717" s="6">
        <f>[1]节奏总纲!AH1717</f>
        <v>126.94714267762267</v>
      </c>
      <c r="AN1717" s="6">
        <v>1714</v>
      </c>
      <c r="AO1717" s="6">
        <f>[1]节奏总纲!BA1717</f>
        <v>0</v>
      </c>
      <c r="AP1717" s="6">
        <f>[1]节奏总纲!BB1717</f>
        <v>0</v>
      </c>
      <c r="AQ1717" s="6">
        <f>[1]节奏总纲!BC1717</f>
        <v>0</v>
      </c>
      <c r="AR1717" s="6">
        <f>[1]节奏总纲!BD1717</f>
        <v>0</v>
      </c>
      <c r="AS1717" s="6">
        <f>[1]节奏总纲!BE1717</f>
        <v>0</v>
      </c>
    </row>
    <row r="1718" spans="17:45" x14ac:dyDescent="0.2">
      <c r="Q1718" s="6">
        <v>1715</v>
      </c>
      <c r="R1718" s="6">
        <f>[1]节奏总纲!AD1718</f>
        <v>107.43977761205083</v>
      </c>
      <c r="S1718" s="6">
        <f>[1]节奏总纲!AE1718</f>
        <v>109.77387152827994</v>
      </c>
      <c r="T1718" s="6">
        <f>[1]节奏总纲!AF1718</f>
        <v>112.90014980245451</v>
      </c>
      <c r="U1718" s="6">
        <f>[1]节奏总纲!AG1718</f>
        <v>117.81176477389023</v>
      </c>
      <c r="V1718" s="6">
        <f>[1]节奏总纲!AH1718</f>
        <v>126.95626675880678</v>
      </c>
      <c r="AN1718" s="6">
        <v>1715</v>
      </c>
      <c r="AO1718" s="6">
        <f>[1]节奏总纲!BA1718</f>
        <v>0</v>
      </c>
      <c r="AP1718" s="6">
        <f>[1]节奏总纲!BB1718</f>
        <v>0</v>
      </c>
      <c r="AQ1718" s="6">
        <f>[1]节奏总纲!BC1718</f>
        <v>0</v>
      </c>
      <c r="AR1718" s="6">
        <f>[1]节奏总纲!BD1718</f>
        <v>0</v>
      </c>
      <c r="AS1718" s="6">
        <f>[1]节奏总纲!BE1718</f>
        <v>0</v>
      </c>
    </row>
    <row r="1719" spans="17:45" x14ac:dyDescent="0.2">
      <c r="Q1719" s="6">
        <v>1716</v>
      </c>
      <c r="R1719" s="6">
        <f>[1]节奏总纲!AD1719</f>
        <v>107.4481531970071</v>
      </c>
      <c r="S1719" s="6">
        <f>[1]节奏总纲!AE1719</f>
        <v>109.78244255237964</v>
      </c>
      <c r="T1719" s="6">
        <f>[1]节奏总纲!AF1719</f>
        <v>112.90867314341388</v>
      </c>
      <c r="U1719" s="6">
        <f>[1]节奏总纲!AG1719</f>
        <v>117.82014143634426</v>
      </c>
      <c r="V1719" s="6">
        <f>[1]节奏总纲!AH1719</f>
        <v>126.96539083999087</v>
      </c>
      <c r="AN1719" s="6">
        <v>1716</v>
      </c>
      <c r="AO1719" s="6">
        <f>[1]节奏总纲!BA1719</f>
        <v>0</v>
      </c>
      <c r="AP1719" s="6">
        <f>[1]节奏总纲!BB1719</f>
        <v>0</v>
      </c>
      <c r="AQ1719" s="6">
        <f>[1]节奏总纲!BC1719</f>
        <v>0</v>
      </c>
      <c r="AR1719" s="6">
        <f>[1]节奏总纲!BD1719</f>
        <v>0</v>
      </c>
      <c r="AS1719" s="6">
        <f>[1]节奏总纲!BE1719</f>
        <v>0</v>
      </c>
    </row>
    <row r="1720" spans="17:45" x14ac:dyDescent="0.2">
      <c r="Q1720" s="6">
        <v>1717</v>
      </c>
      <c r="R1720" s="6">
        <f>[1]节奏总纲!AD1720</f>
        <v>107.45652878196337</v>
      </c>
      <c r="S1720" s="6">
        <f>[1]节奏总纲!AE1720</f>
        <v>109.79101357647934</v>
      </c>
      <c r="T1720" s="6">
        <f>[1]节奏总纲!AF1720</f>
        <v>112.91719648437324</v>
      </c>
      <c r="U1720" s="6">
        <f>[1]节奏总纲!AG1720</f>
        <v>117.82851809879828</v>
      </c>
      <c r="V1720" s="6">
        <f>[1]节奏总纲!AH1720</f>
        <v>126.97451492117499</v>
      </c>
      <c r="AN1720" s="6">
        <v>1717</v>
      </c>
      <c r="AO1720" s="6">
        <f>[1]节奏总纲!BA1720</f>
        <v>0</v>
      </c>
      <c r="AP1720" s="6">
        <f>[1]节奏总纲!BB1720</f>
        <v>0</v>
      </c>
      <c r="AQ1720" s="6">
        <f>[1]节奏总纲!BC1720</f>
        <v>0</v>
      </c>
      <c r="AR1720" s="6">
        <f>[1]节奏总纲!BD1720</f>
        <v>0</v>
      </c>
      <c r="AS1720" s="6">
        <f>[1]节奏总纲!BE1720</f>
        <v>0</v>
      </c>
    </row>
    <row r="1721" spans="17:45" x14ac:dyDescent="0.2">
      <c r="Q1721" s="6">
        <v>1718</v>
      </c>
      <c r="R1721" s="6">
        <f>[1]节奏总纲!AD1721</f>
        <v>107.46490436691964</v>
      </c>
      <c r="S1721" s="6">
        <f>[1]节奏总纲!AE1721</f>
        <v>109.79958460057904</v>
      </c>
      <c r="T1721" s="6">
        <f>[1]节奏总纲!AF1721</f>
        <v>112.92571982533261</v>
      </c>
      <c r="U1721" s="6">
        <f>[1]节奏总纲!AG1721</f>
        <v>117.83689476125231</v>
      </c>
      <c r="V1721" s="6">
        <f>[1]节奏总纲!AH1721</f>
        <v>126.98363900235908</v>
      </c>
      <c r="AN1721" s="6">
        <v>1718</v>
      </c>
      <c r="AO1721" s="6">
        <f>[1]节奏总纲!BA1721</f>
        <v>0</v>
      </c>
      <c r="AP1721" s="6">
        <f>[1]节奏总纲!BB1721</f>
        <v>0</v>
      </c>
      <c r="AQ1721" s="6">
        <f>[1]节奏总纲!BC1721</f>
        <v>0</v>
      </c>
      <c r="AR1721" s="6">
        <f>[1]节奏总纲!BD1721</f>
        <v>0</v>
      </c>
      <c r="AS1721" s="6">
        <f>[1]节奏总纲!BE1721</f>
        <v>0</v>
      </c>
    </row>
    <row r="1722" spans="17:45" x14ac:dyDescent="0.2">
      <c r="Q1722" s="6">
        <v>1719</v>
      </c>
      <c r="R1722" s="6">
        <f>[1]节奏总纲!AD1722</f>
        <v>107.47327995187592</v>
      </c>
      <c r="S1722" s="6">
        <f>[1]节奏总纲!AE1722</f>
        <v>109.80815562467875</v>
      </c>
      <c r="T1722" s="6">
        <f>[1]节奏总纲!AF1722</f>
        <v>112.93424316629196</v>
      </c>
      <c r="U1722" s="6">
        <f>[1]节奏总纲!AG1722</f>
        <v>117.84527142370635</v>
      </c>
      <c r="V1722" s="6">
        <f>[1]节奏总纲!AH1722</f>
        <v>126.9927630835432</v>
      </c>
      <c r="AN1722" s="6">
        <v>1719</v>
      </c>
      <c r="AO1722" s="6">
        <f>[1]节奏总纲!BA1722</f>
        <v>0</v>
      </c>
      <c r="AP1722" s="6">
        <f>[1]节奏总纲!BB1722</f>
        <v>0</v>
      </c>
      <c r="AQ1722" s="6">
        <f>[1]节奏总纲!BC1722</f>
        <v>0</v>
      </c>
      <c r="AR1722" s="6">
        <f>[1]节奏总纲!BD1722</f>
        <v>0</v>
      </c>
      <c r="AS1722" s="6">
        <f>[1]节奏总纲!BE1722</f>
        <v>0</v>
      </c>
    </row>
    <row r="1723" spans="17:45" x14ac:dyDescent="0.2">
      <c r="Q1723" s="6">
        <v>1720</v>
      </c>
      <c r="R1723" s="6">
        <f>[1]节奏总纲!AD1723</f>
        <v>107.48165553683219</v>
      </c>
      <c r="S1723" s="6">
        <f>[1]节奏总纲!AE1723</f>
        <v>109.81672664877846</v>
      </c>
      <c r="T1723" s="6">
        <f>[1]节奏总纲!AF1723</f>
        <v>112.94276650725132</v>
      </c>
      <c r="U1723" s="6">
        <f>[1]节奏总纲!AG1723</f>
        <v>117.85364808616038</v>
      </c>
      <c r="V1723" s="6">
        <f>[1]节奏总纲!AH1723</f>
        <v>127.00173553283786</v>
      </c>
      <c r="AN1723" s="6">
        <v>1720</v>
      </c>
      <c r="AO1723" s="6">
        <f>[1]节奏总纲!BA1723</f>
        <v>0</v>
      </c>
      <c r="AP1723" s="6">
        <f>[1]节奏总纲!BB1723</f>
        <v>0</v>
      </c>
      <c r="AQ1723" s="6">
        <f>[1]节奏总纲!BC1723</f>
        <v>0</v>
      </c>
      <c r="AR1723" s="6">
        <f>[1]节奏总纲!BD1723</f>
        <v>0</v>
      </c>
      <c r="AS1723" s="6">
        <f>[1]节奏总纲!BE1723</f>
        <v>0</v>
      </c>
    </row>
    <row r="1724" spans="17:45" x14ac:dyDescent="0.2">
      <c r="Q1724" s="6">
        <v>1721</v>
      </c>
      <c r="R1724" s="6">
        <f>[1]节奏总纲!AD1724</f>
        <v>107.49003112178846</v>
      </c>
      <c r="S1724" s="6">
        <f>[1]节奏总纲!AE1724</f>
        <v>109.82529767287815</v>
      </c>
      <c r="T1724" s="6">
        <f>[1]节奏总纲!AF1724</f>
        <v>112.95128984821069</v>
      </c>
      <c r="U1724" s="6">
        <f>[1]节奏总纲!AG1724</f>
        <v>117.8620247486144</v>
      </c>
      <c r="V1724" s="6">
        <f>[1]节奏总纲!AH1724</f>
        <v>127.01012650278408</v>
      </c>
      <c r="AN1724" s="6">
        <v>1721</v>
      </c>
      <c r="AO1724" s="6">
        <f>[1]节奏总纲!BA1724</f>
        <v>0</v>
      </c>
      <c r="AP1724" s="6">
        <f>[1]节奏总纲!BB1724</f>
        <v>0</v>
      </c>
      <c r="AQ1724" s="6">
        <f>[1]节奏总纲!BC1724</f>
        <v>0</v>
      </c>
      <c r="AR1724" s="6">
        <f>[1]节奏总纲!BD1724</f>
        <v>0</v>
      </c>
      <c r="AS1724" s="6">
        <f>[1]节奏总纲!BE1724</f>
        <v>0</v>
      </c>
    </row>
    <row r="1725" spans="17:45" x14ac:dyDescent="0.2">
      <c r="Q1725" s="6">
        <v>1722</v>
      </c>
      <c r="R1725" s="6">
        <f>[1]节奏总纲!AD1725</f>
        <v>107.49840670674473</v>
      </c>
      <c r="S1725" s="6">
        <f>[1]节奏总纲!AE1725</f>
        <v>109.83386869697786</v>
      </c>
      <c r="T1725" s="6">
        <f>[1]节奏总纲!AF1725</f>
        <v>112.95981318917005</v>
      </c>
      <c r="U1725" s="6">
        <f>[1]节奏总纲!AG1725</f>
        <v>117.87040141106844</v>
      </c>
      <c r="V1725" s="6">
        <f>[1]节奏总纲!AH1725</f>
        <v>127.01851747273028</v>
      </c>
      <c r="AN1725" s="6">
        <v>1722</v>
      </c>
      <c r="AO1725" s="6">
        <f>[1]节奏总纲!BA1725</f>
        <v>0</v>
      </c>
      <c r="AP1725" s="6">
        <f>[1]节奏总纲!BB1725</f>
        <v>0</v>
      </c>
      <c r="AQ1725" s="6">
        <f>[1]节奏总纲!BC1725</f>
        <v>0</v>
      </c>
      <c r="AR1725" s="6">
        <f>[1]节奏总纲!BD1725</f>
        <v>0</v>
      </c>
      <c r="AS1725" s="6">
        <f>[1]节奏总纲!BE1725</f>
        <v>0</v>
      </c>
    </row>
    <row r="1726" spans="17:45" x14ac:dyDescent="0.2">
      <c r="Q1726" s="6">
        <v>1723</v>
      </c>
      <c r="R1726" s="6">
        <f>[1]节奏总纲!AD1726</f>
        <v>107.50678229170101</v>
      </c>
      <c r="S1726" s="6">
        <f>[1]节奏总纲!AE1726</f>
        <v>109.84243972107757</v>
      </c>
      <c r="T1726" s="6">
        <f>[1]节奏总纲!AF1726</f>
        <v>112.96833653012941</v>
      </c>
      <c r="U1726" s="6">
        <f>[1]节奏总纲!AG1726</f>
        <v>117.87877807352247</v>
      </c>
      <c r="V1726" s="6">
        <f>[1]节奏总纲!AH1726</f>
        <v>127.02690844267649</v>
      </c>
      <c r="AN1726" s="6">
        <v>1723</v>
      </c>
      <c r="AO1726" s="6">
        <f>[1]节奏总纲!BA1726</f>
        <v>0</v>
      </c>
      <c r="AP1726" s="6">
        <f>[1]节奏总纲!BB1726</f>
        <v>0</v>
      </c>
      <c r="AQ1726" s="6">
        <f>[1]节奏总纲!BC1726</f>
        <v>0</v>
      </c>
      <c r="AR1726" s="6">
        <f>[1]节奏总纲!BD1726</f>
        <v>0</v>
      </c>
      <c r="AS1726" s="6">
        <f>[1]节奏总纲!BE1726</f>
        <v>0</v>
      </c>
    </row>
    <row r="1727" spans="17:45" x14ac:dyDescent="0.2">
      <c r="Q1727" s="6">
        <v>1724</v>
      </c>
      <c r="R1727" s="6">
        <f>[1]节奏总纲!AD1727</f>
        <v>107.51515787665728</v>
      </c>
      <c r="S1727" s="6">
        <f>[1]节奏总纲!AE1727</f>
        <v>109.85101074517726</v>
      </c>
      <c r="T1727" s="6">
        <f>[1]节奏总纲!AF1727</f>
        <v>112.97685987108878</v>
      </c>
      <c r="U1727" s="6">
        <f>[1]节奏总纲!AG1727</f>
        <v>117.88715473597649</v>
      </c>
      <c r="V1727" s="6">
        <f>[1]节奏总纲!AH1727</f>
        <v>127.03529941262269</v>
      </c>
      <c r="AN1727" s="6">
        <v>1724</v>
      </c>
      <c r="AO1727" s="6">
        <f>[1]节奏总纲!BA1727</f>
        <v>0</v>
      </c>
      <c r="AP1727" s="6">
        <f>[1]节奏总纲!BB1727</f>
        <v>0</v>
      </c>
      <c r="AQ1727" s="6">
        <f>[1]节奏总纲!BC1727</f>
        <v>0</v>
      </c>
      <c r="AR1727" s="6">
        <f>[1]节奏总纲!BD1727</f>
        <v>0</v>
      </c>
      <c r="AS1727" s="6">
        <f>[1]节奏总纲!BE1727</f>
        <v>0</v>
      </c>
    </row>
    <row r="1728" spans="17:45" x14ac:dyDescent="0.2">
      <c r="Q1728" s="6">
        <v>1725</v>
      </c>
      <c r="R1728" s="6">
        <f>[1]节奏总纲!AD1728</f>
        <v>107.52353346161355</v>
      </c>
      <c r="S1728" s="6">
        <f>[1]节奏总纲!AE1728</f>
        <v>109.85958176927697</v>
      </c>
      <c r="T1728" s="6">
        <f>[1]节奏总纲!AF1728</f>
        <v>112.98538321204813</v>
      </c>
      <c r="U1728" s="6">
        <f>[1]节奏总纲!AG1728</f>
        <v>117.89553139843053</v>
      </c>
      <c r="V1728" s="6">
        <f>[1]节奏总纲!AH1728</f>
        <v>127.04369038256891</v>
      </c>
      <c r="AN1728" s="6">
        <v>1725</v>
      </c>
      <c r="AO1728" s="6">
        <f>[1]节奏总纲!BA1728</f>
        <v>0</v>
      </c>
      <c r="AP1728" s="6">
        <f>[1]节奏总纲!BB1728</f>
        <v>0</v>
      </c>
      <c r="AQ1728" s="6">
        <f>[1]节奏总纲!BC1728</f>
        <v>0</v>
      </c>
      <c r="AR1728" s="6">
        <f>[1]节奏总纲!BD1728</f>
        <v>0</v>
      </c>
      <c r="AS1728" s="6">
        <f>[1]节奏总纲!BE1728</f>
        <v>0</v>
      </c>
    </row>
    <row r="1729" spans="17:45" x14ac:dyDescent="0.2">
      <c r="Q1729" s="6">
        <v>1726</v>
      </c>
      <c r="R1729" s="6">
        <f>[1]节奏总纲!AD1729</f>
        <v>107.53190904656982</v>
      </c>
      <c r="S1729" s="6">
        <f>[1]节奏总纲!AE1729</f>
        <v>109.86815279337667</v>
      </c>
      <c r="T1729" s="6">
        <f>[1]节奏总纲!AF1729</f>
        <v>112.99390655300751</v>
      </c>
      <c r="U1729" s="6">
        <f>[1]节奏总纲!AG1729</f>
        <v>117.90390806088456</v>
      </c>
      <c r="V1729" s="6">
        <f>[1]节奏总纲!AH1729</f>
        <v>127.05208135251512</v>
      </c>
      <c r="AN1729" s="6">
        <v>1726</v>
      </c>
      <c r="AO1729" s="6">
        <f>[1]节奏总纲!BA1729</f>
        <v>0</v>
      </c>
      <c r="AP1729" s="6">
        <f>[1]节奏总纲!BB1729</f>
        <v>0</v>
      </c>
      <c r="AQ1729" s="6">
        <f>[1]节奏总纲!BC1729</f>
        <v>0</v>
      </c>
      <c r="AR1729" s="6">
        <f>[1]节奏总纲!BD1729</f>
        <v>0</v>
      </c>
      <c r="AS1729" s="6">
        <f>[1]节奏总纲!BE1729</f>
        <v>0</v>
      </c>
    </row>
    <row r="1730" spans="17:45" x14ac:dyDescent="0.2">
      <c r="Q1730" s="6">
        <v>1727</v>
      </c>
      <c r="R1730" s="6">
        <f>[1]节奏总纲!AD1730</f>
        <v>107.54028463152611</v>
      </c>
      <c r="S1730" s="6">
        <f>[1]节奏总纲!AE1730</f>
        <v>109.87672381747637</v>
      </c>
      <c r="T1730" s="6">
        <f>[1]节奏总纲!AF1730</f>
        <v>113.00238248921141</v>
      </c>
      <c r="U1730" s="6">
        <f>[1]节奏总纲!AG1730</f>
        <v>117.91228472333859</v>
      </c>
      <c r="V1730" s="6">
        <f>[1]节奏总纲!AH1730</f>
        <v>127.06047232246132</v>
      </c>
      <c r="AN1730" s="6">
        <v>1727</v>
      </c>
      <c r="AO1730" s="6">
        <f>[1]节奏总纲!BA1730</f>
        <v>0</v>
      </c>
      <c r="AP1730" s="6">
        <f>[1]节奏总纲!BB1730</f>
        <v>0</v>
      </c>
      <c r="AQ1730" s="6">
        <f>[1]节奏总纲!BC1730</f>
        <v>0</v>
      </c>
      <c r="AR1730" s="6">
        <f>[1]节奏总纲!BD1730</f>
        <v>0</v>
      </c>
      <c r="AS1730" s="6">
        <f>[1]节奏总纲!BE1730</f>
        <v>0</v>
      </c>
    </row>
    <row r="1731" spans="17:45" x14ac:dyDescent="0.2">
      <c r="Q1731" s="6">
        <v>1728</v>
      </c>
      <c r="R1731" s="6">
        <f>[1]节奏总纲!AD1731</f>
        <v>107.54866021648238</v>
      </c>
      <c r="S1731" s="6">
        <f>[1]节奏总纲!AE1731</f>
        <v>109.88529484157608</v>
      </c>
      <c r="T1731" s="6">
        <f>[1]节奏总纲!AF1731</f>
        <v>113.0107395484732</v>
      </c>
      <c r="U1731" s="6">
        <f>[1]节奏总纲!AG1731</f>
        <v>117.92066138579261</v>
      </c>
      <c r="V1731" s="6">
        <f>[1]节奏总纲!AH1731</f>
        <v>127.06886329240753</v>
      </c>
      <c r="AN1731" s="6">
        <v>1728</v>
      </c>
      <c r="AO1731" s="6">
        <f>[1]节奏总纲!BA1731</f>
        <v>0</v>
      </c>
      <c r="AP1731" s="6">
        <f>[1]节奏总纲!BB1731</f>
        <v>0</v>
      </c>
      <c r="AQ1731" s="6">
        <f>[1]节奏总纲!BC1731</f>
        <v>0</v>
      </c>
      <c r="AR1731" s="6">
        <f>[1]节奏总纲!BD1731</f>
        <v>0</v>
      </c>
      <c r="AS1731" s="6">
        <f>[1]节奏总纲!BE1731</f>
        <v>0</v>
      </c>
    </row>
    <row r="1732" spans="17:45" x14ac:dyDescent="0.2">
      <c r="Q1732" s="6">
        <v>1729</v>
      </c>
      <c r="R1732" s="6">
        <f>[1]节奏总纲!AD1732</f>
        <v>107.55703580143864</v>
      </c>
      <c r="S1732" s="6">
        <f>[1]节奏总纲!AE1732</f>
        <v>109.89386586567578</v>
      </c>
      <c r="T1732" s="6">
        <f>[1]节奏总纲!AF1732</f>
        <v>113.01909660773497</v>
      </c>
      <c r="U1732" s="6">
        <f>[1]节奏总纲!AG1732</f>
        <v>117.92903804824665</v>
      </c>
      <c r="V1732" s="6">
        <f>[1]节奏总纲!AH1732</f>
        <v>127.07725426235373</v>
      </c>
      <c r="AN1732" s="6">
        <v>1729</v>
      </c>
      <c r="AO1732" s="6">
        <f>[1]节奏总纲!BA1732</f>
        <v>0</v>
      </c>
      <c r="AP1732" s="6">
        <f>[1]节奏总纲!BB1732</f>
        <v>0</v>
      </c>
      <c r="AQ1732" s="6">
        <f>[1]节奏总纲!BC1732</f>
        <v>0</v>
      </c>
      <c r="AR1732" s="6">
        <f>[1]节奏总纲!BD1732</f>
        <v>0</v>
      </c>
      <c r="AS1732" s="6">
        <f>[1]节奏总纲!BE1732</f>
        <v>0</v>
      </c>
    </row>
    <row r="1733" spans="17:45" x14ac:dyDescent="0.2">
      <c r="Q1733" s="6">
        <v>1730</v>
      </c>
      <c r="R1733" s="6">
        <f>[1]节奏总纲!AD1733</f>
        <v>107.56541138639491</v>
      </c>
      <c r="S1733" s="6">
        <f>[1]节奏总纲!AE1733</f>
        <v>109.90243688977549</v>
      </c>
      <c r="T1733" s="6">
        <f>[1]节奏总纲!AF1733</f>
        <v>113.02745366699675</v>
      </c>
      <c r="U1733" s="6">
        <f>[1]节奏总纲!AG1733</f>
        <v>117.93741471070068</v>
      </c>
      <c r="V1733" s="6">
        <f>[1]节奏总纲!AH1733</f>
        <v>127.08564523229995</v>
      </c>
      <c r="AN1733" s="6">
        <v>1730</v>
      </c>
      <c r="AO1733" s="6">
        <f>[1]节奏总纲!BA1733</f>
        <v>0</v>
      </c>
      <c r="AP1733" s="6">
        <f>[1]节奏总纲!BB1733</f>
        <v>0</v>
      </c>
      <c r="AQ1733" s="6">
        <f>[1]节奏总纲!BC1733</f>
        <v>0</v>
      </c>
      <c r="AR1733" s="6">
        <f>[1]节奏总纲!BD1733</f>
        <v>0</v>
      </c>
      <c r="AS1733" s="6">
        <f>[1]节奏总纲!BE1733</f>
        <v>0</v>
      </c>
    </row>
    <row r="1734" spans="17:45" x14ac:dyDescent="0.2">
      <c r="Q1734" s="6">
        <v>1731</v>
      </c>
      <c r="R1734" s="6">
        <f>[1]节奏总纲!AD1734</f>
        <v>107.57378697135118</v>
      </c>
      <c r="S1734" s="6">
        <f>[1]节奏总纲!AE1734</f>
        <v>109.9110079138752</v>
      </c>
      <c r="T1734" s="6">
        <f>[1]节奏总纲!AF1734</f>
        <v>113.03581072625853</v>
      </c>
      <c r="U1734" s="6">
        <f>[1]节奏总纲!AG1734</f>
        <v>117.94579137315471</v>
      </c>
      <c r="V1734" s="6">
        <f>[1]节奏总纲!AH1734</f>
        <v>127.09403620224616</v>
      </c>
      <c r="AN1734" s="6">
        <v>1731</v>
      </c>
      <c r="AO1734" s="6">
        <f>[1]节奏总纲!BA1734</f>
        <v>0</v>
      </c>
      <c r="AP1734" s="6">
        <f>[1]节奏总纲!BB1734</f>
        <v>0</v>
      </c>
      <c r="AQ1734" s="6">
        <f>[1]节奏总纲!BC1734</f>
        <v>0</v>
      </c>
      <c r="AR1734" s="6">
        <f>[1]节奏总纲!BD1734</f>
        <v>0</v>
      </c>
      <c r="AS1734" s="6">
        <f>[1]节奏总纲!BE1734</f>
        <v>0</v>
      </c>
    </row>
    <row r="1735" spans="17:45" x14ac:dyDescent="0.2">
      <c r="Q1735" s="6">
        <v>1732</v>
      </c>
      <c r="R1735" s="6">
        <f>[1]节奏总纲!AD1735</f>
        <v>107.58216255630747</v>
      </c>
      <c r="S1735" s="6">
        <f>[1]节奏总纲!AE1735</f>
        <v>109.91957893797489</v>
      </c>
      <c r="T1735" s="6">
        <f>[1]节奏总纲!AF1735</f>
        <v>113.0441677855203</v>
      </c>
      <c r="U1735" s="6">
        <f>[1]节奏总纲!AG1735</f>
        <v>117.95416803560875</v>
      </c>
      <c r="V1735" s="6">
        <f>[1]节奏总纲!AH1735</f>
        <v>127.10242717219236</v>
      </c>
      <c r="AN1735" s="6">
        <v>1732</v>
      </c>
      <c r="AO1735" s="6">
        <f>[1]节奏总纲!BA1735</f>
        <v>0</v>
      </c>
      <c r="AP1735" s="6">
        <f>[1]节奏总纲!BB1735</f>
        <v>0</v>
      </c>
      <c r="AQ1735" s="6">
        <f>[1]节奏总纲!BC1735</f>
        <v>0</v>
      </c>
      <c r="AR1735" s="6">
        <f>[1]节奏总纲!BD1735</f>
        <v>0</v>
      </c>
      <c r="AS1735" s="6">
        <f>[1]节奏总纲!BE1735</f>
        <v>0</v>
      </c>
    </row>
    <row r="1736" spans="17:45" x14ac:dyDescent="0.2">
      <c r="Q1736" s="6">
        <v>1733</v>
      </c>
      <c r="R1736" s="6">
        <f>[1]节奏总纲!AD1736</f>
        <v>107.59053814126374</v>
      </c>
      <c r="S1736" s="6">
        <f>[1]节奏总纲!AE1736</f>
        <v>109.9281499620746</v>
      </c>
      <c r="T1736" s="6">
        <f>[1]节奏总纲!AF1736</f>
        <v>113.05252484478208</v>
      </c>
      <c r="U1736" s="6">
        <f>[1]节奏总纲!AG1736</f>
        <v>117.96254469806277</v>
      </c>
      <c r="V1736" s="6">
        <f>[1]节奏总纲!AH1736</f>
        <v>127.11081814213857</v>
      </c>
      <c r="AN1736" s="6">
        <v>1733</v>
      </c>
      <c r="AO1736" s="6">
        <f>[1]节奏总纲!BA1736</f>
        <v>0</v>
      </c>
      <c r="AP1736" s="6">
        <f>[1]节奏总纲!BB1736</f>
        <v>0</v>
      </c>
      <c r="AQ1736" s="6">
        <f>[1]节奏总纲!BC1736</f>
        <v>0</v>
      </c>
      <c r="AR1736" s="6">
        <f>[1]节奏总纲!BD1736</f>
        <v>0</v>
      </c>
      <c r="AS1736" s="6">
        <f>[1]节奏总纲!BE1736</f>
        <v>0</v>
      </c>
    </row>
    <row r="1737" spans="17:45" x14ac:dyDescent="0.2">
      <c r="Q1737" s="6">
        <v>1734</v>
      </c>
      <c r="R1737" s="6">
        <f>[1]节奏总纲!AD1737</f>
        <v>107.59891372622</v>
      </c>
      <c r="S1737" s="6">
        <f>[1]节奏总纲!AE1737</f>
        <v>109.93672098617429</v>
      </c>
      <c r="T1737" s="6">
        <f>[1]节奏总纲!AF1737</f>
        <v>113.06088190404387</v>
      </c>
      <c r="U1737" s="6">
        <f>[1]节奏总纲!AG1737</f>
        <v>117.9709213605168</v>
      </c>
      <c r="V1737" s="6">
        <f>[1]节奏总纲!AH1737</f>
        <v>127.11920911208479</v>
      </c>
      <c r="AN1737" s="6">
        <v>1734</v>
      </c>
      <c r="AO1737" s="6">
        <f>[1]节奏总纲!BA1737</f>
        <v>0</v>
      </c>
      <c r="AP1737" s="6">
        <f>[1]节奏总纲!BB1737</f>
        <v>0</v>
      </c>
      <c r="AQ1737" s="6">
        <f>[1]节奏总纲!BC1737</f>
        <v>0</v>
      </c>
      <c r="AR1737" s="6">
        <f>[1]节奏总纲!BD1737</f>
        <v>0</v>
      </c>
      <c r="AS1737" s="6">
        <f>[1]节奏总纲!BE1737</f>
        <v>0</v>
      </c>
    </row>
    <row r="1738" spans="17:45" x14ac:dyDescent="0.2">
      <c r="Q1738" s="6">
        <v>1735</v>
      </c>
      <c r="R1738" s="6">
        <f>[1]节奏总纲!AD1738</f>
        <v>107.60728931117627</v>
      </c>
      <c r="S1738" s="6">
        <f>[1]节奏总纲!AE1738</f>
        <v>109.945292010274</v>
      </c>
      <c r="T1738" s="6">
        <f>[1]节奏总纲!AF1738</f>
        <v>113.06923896330564</v>
      </c>
      <c r="U1738" s="6">
        <f>[1]节奏总纲!AG1738</f>
        <v>117.97929802297082</v>
      </c>
      <c r="V1738" s="6">
        <f>[1]节奏总纲!AH1738</f>
        <v>127.12760008203099</v>
      </c>
      <c r="AN1738" s="6">
        <v>1735</v>
      </c>
      <c r="AO1738" s="6">
        <f>[1]节奏总纲!BA1738</f>
        <v>0</v>
      </c>
      <c r="AP1738" s="6">
        <f>[1]节奏总纲!BB1738</f>
        <v>0</v>
      </c>
      <c r="AQ1738" s="6">
        <f>[1]节奏总纲!BC1738</f>
        <v>0</v>
      </c>
      <c r="AR1738" s="6">
        <f>[1]节奏总纲!BD1738</f>
        <v>0</v>
      </c>
      <c r="AS1738" s="6">
        <f>[1]节奏总纲!BE1738</f>
        <v>0</v>
      </c>
    </row>
    <row r="1739" spans="17:45" x14ac:dyDescent="0.2">
      <c r="Q1739" s="6">
        <v>1736</v>
      </c>
      <c r="R1739" s="6">
        <f>[1]节奏总纲!AD1739</f>
        <v>107.61566489613256</v>
      </c>
      <c r="S1739" s="6">
        <f>[1]节奏总纲!AE1739</f>
        <v>109.95386303437371</v>
      </c>
      <c r="T1739" s="6">
        <f>[1]节奏总纲!AF1739</f>
        <v>113.07759602256742</v>
      </c>
      <c r="U1739" s="6">
        <f>[1]节奏总纲!AG1739</f>
        <v>117.98767468542486</v>
      </c>
      <c r="V1739" s="6">
        <f>[1]节奏总纲!AH1739</f>
        <v>127.1359910519772</v>
      </c>
      <c r="AN1739" s="6">
        <v>1736</v>
      </c>
      <c r="AO1739" s="6">
        <f>[1]节奏总纲!BA1739</f>
        <v>0</v>
      </c>
      <c r="AP1739" s="6">
        <f>[1]节奏总纲!BB1739</f>
        <v>0</v>
      </c>
      <c r="AQ1739" s="6">
        <f>[1]节奏总纲!BC1739</f>
        <v>0</v>
      </c>
      <c r="AR1739" s="6">
        <f>[1]节奏总纲!BD1739</f>
        <v>0</v>
      </c>
      <c r="AS1739" s="6">
        <f>[1]节奏总纲!BE1739</f>
        <v>0</v>
      </c>
    </row>
    <row r="1740" spans="17:45" x14ac:dyDescent="0.2">
      <c r="Q1740" s="6">
        <v>1737</v>
      </c>
      <c r="R1740" s="6">
        <f>[1]节奏总纲!AD1740</f>
        <v>107.62404048108883</v>
      </c>
      <c r="S1740" s="6">
        <f>[1]节奏总纲!AE1740</f>
        <v>109.96243405847341</v>
      </c>
      <c r="T1740" s="6">
        <f>[1]节奏总纲!AF1740</f>
        <v>113.08595308182919</v>
      </c>
      <c r="U1740" s="6">
        <f>[1]节奏总纲!AG1740</f>
        <v>117.99605134787889</v>
      </c>
      <c r="V1740" s="6">
        <f>[1]节奏总纲!AH1740</f>
        <v>127.14438202192341</v>
      </c>
      <c r="AN1740" s="6">
        <v>1737</v>
      </c>
      <c r="AO1740" s="6">
        <f>[1]节奏总纲!BA1740</f>
        <v>0</v>
      </c>
      <c r="AP1740" s="6">
        <f>[1]节奏总纲!BB1740</f>
        <v>0</v>
      </c>
      <c r="AQ1740" s="6">
        <f>[1]节奏总纲!BC1740</f>
        <v>0</v>
      </c>
      <c r="AR1740" s="6">
        <f>[1]节奏总纲!BD1740</f>
        <v>0</v>
      </c>
      <c r="AS1740" s="6">
        <f>[1]节奏总纲!BE1740</f>
        <v>0</v>
      </c>
    </row>
    <row r="1741" spans="17:45" x14ac:dyDescent="0.2">
      <c r="Q1741" s="6">
        <v>1738</v>
      </c>
      <c r="R1741" s="6">
        <f>[1]节奏总纲!AD1741</f>
        <v>107.6324160660451</v>
      </c>
      <c r="S1741" s="6">
        <f>[1]节奏总纲!AE1741</f>
        <v>109.97100508257311</v>
      </c>
      <c r="T1741" s="6">
        <f>[1]节奏总纲!AF1741</f>
        <v>113.09431014109097</v>
      </c>
      <c r="U1741" s="6">
        <f>[1]节奏总纲!AG1741</f>
        <v>118.00419915392548</v>
      </c>
      <c r="V1741" s="6">
        <f>[1]节奏总纲!AH1741</f>
        <v>127.15277299186963</v>
      </c>
      <c r="AN1741" s="6">
        <v>1738</v>
      </c>
      <c r="AO1741" s="6">
        <f>[1]节奏总纲!BA1741</f>
        <v>0</v>
      </c>
      <c r="AP1741" s="6">
        <f>[1]节奏总纲!BB1741</f>
        <v>0</v>
      </c>
      <c r="AQ1741" s="6">
        <f>[1]节奏总纲!BC1741</f>
        <v>0</v>
      </c>
      <c r="AR1741" s="6">
        <f>[1]节奏总纲!BD1741</f>
        <v>0</v>
      </c>
      <c r="AS1741" s="6">
        <f>[1]节奏总纲!BE1741</f>
        <v>0</v>
      </c>
    </row>
    <row r="1742" spans="17:45" x14ac:dyDescent="0.2">
      <c r="Q1742" s="6">
        <v>1739</v>
      </c>
      <c r="R1742" s="6">
        <f>[1]节奏总纲!AD1742</f>
        <v>107.64079165100136</v>
      </c>
      <c r="S1742" s="6">
        <f>[1]节奏总纲!AE1742</f>
        <v>109.97957610667282</v>
      </c>
      <c r="T1742" s="6">
        <f>[1]节奏总纲!AF1742</f>
        <v>113.10266720035276</v>
      </c>
      <c r="U1742" s="6">
        <f>[1]节奏总纲!AG1742</f>
        <v>118.01214287861934</v>
      </c>
      <c r="V1742" s="6">
        <f>[1]节奏总纲!AH1742</f>
        <v>127.16116396181583</v>
      </c>
      <c r="AN1742" s="6">
        <v>1739</v>
      </c>
      <c r="AO1742" s="6">
        <f>[1]节奏总纲!BA1742</f>
        <v>0</v>
      </c>
      <c r="AP1742" s="6">
        <f>[1]节奏总纲!BB1742</f>
        <v>0</v>
      </c>
      <c r="AQ1742" s="6">
        <f>[1]节奏总纲!BC1742</f>
        <v>0</v>
      </c>
      <c r="AR1742" s="6">
        <f>[1]节奏总纲!BD1742</f>
        <v>0</v>
      </c>
      <c r="AS1742" s="6">
        <f>[1]节奏总纲!BE1742</f>
        <v>0</v>
      </c>
    </row>
    <row r="1743" spans="17:45" x14ac:dyDescent="0.2">
      <c r="Q1743" s="6">
        <v>1740</v>
      </c>
      <c r="R1743" s="6">
        <f>[1]节奏总纲!AD1743</f>
        <v>107.64916723595765</v>
      </c>
      <c r="S1743" s="6">
        <f>[1]节奏总纲!AE1743</f>
        <v>109.98814713077252</v>
      </c>
      <c r="T1743" s="6">
        <f>[1]节奏总纲!AF1743</f>
        <v>113.11102425961452</v>
      </c>
      <c r="U1743" s="6">
        <f>[1]节奏总纲!AG1743</f>
        <v>118.0200866033132</v>
      </c>
      <c r="V1743" s="6">
        <f>[1]节奏总纲!AH1743</f>
        <v>127.16955493176204</v>
      </c>
      <c r="AN1743" s="6">
        <v>1740</v>
      </c>
      <c r="AO1743" s="6">
        <f>[1]节奏总纲!BA1743</f>
        <v>0</v>
      </c>
      <c r="AP1743" s="6">
        <f>[1]节奏总纲!BB1743</f>
        <v>0</v>
      </c>
      <c r="AQ1743" s="6">
        <f>[1]节奏总纲!BC1743</f>
        <v>0</v>
      </c>
      <c r="AR1743" s="6">
        <f>[1]节奏总纲!BD1743</f>
        <v>0</v>
      </c>
      <c r="AS1743" s="6">
        <f>[1]节奏总纲!BE1743</f>
        <v>0</v>
      </c>
    </row>
    <row r="1744" spans="17:45" x14ac:dyDescent="0.2">
      <c r="Q1744" s="6">
        <v>1741</v>
      </c>
      <c r="R1744" s="6">
        <f>[1]节奏总纲!AD1744</f>
        <v>107.65754282091392</v>
      </c>
      <c r="S1744" s="6">
        <f>[1]节奏总纲!AE1744</f>
        <v>109.99671815487223</v>
      </c>
      <c r="T1744" s="6">
        <f>[1]节奏总纲!AF1744</f>
        <v>113.11938131887631</v>
      </c>
      <c r="U1744" s="6">
        <f>[1]节奏总纲!AG1744</f>
        <v>118.02803032800706</v>
      </c>
      <c r="V1744" s="6">
        <f>[1]节奏总纲!AH1744</f>
        <v>127.17794590170824</v>
      </c>
      <c r="AN1744" s="6">
        <v>1741</v>
      </c>
      <c r="AO1744" s="6">
        <f>[1]节奏总纲!BA1744</f>
        <v>0</v>
      </c>
      <c r="AP1744" s="6">
        <f>[1]节奏总纲!BB1744</f>
        <v>0</v>
      </c>
      <c r="AQ1744" s="6">
        <f>[1]节奏总纲!BC1744</f>
        <v>0</v>
      </c>
      <c r="AR1744" s="6">
        <f>[1]节奏总纲!BD1744</f>
        <v>0</v>
      </c>
      <c r="AS1744" s="6">
        <f>[1]节奏总纲!BE1744</f>
        <v>0</v>
      </c>
    </row>
    <row r="1745" spans="17:45" x14ac:dyDescent="0.2">
      <c r="Q1745" s="6">
        <v>1742</v>
      </c>
      <c r="R1745" s="6">
        <f>[1]节奏总纲!AD1745</f>
        <v>107.66591840587019</v>
      </c>
      <c r="S1745" s="6">
        <f>[1]节奏总纲!AE1745</f>
        <v>110.00483321725318</v>
      </c>
      <c r="T1745" s="6">
        <f>[1]节奏总纲!AF1745</f>
        <v>113.12773837813808</v>
      </c>
      <c r="U1745" s="6">
        <f>[1]节奏总纲!AG1745</f>
        <v>118.03597405270092</v>
      </c>
      <c r="V1745" s="6">
        <f>[1]节奏总纲!AH1745</f>
        <v>127.18633687165446</v>
      </c>
      <c r="AN1745" s="6">
        <v>1742</v>
      </c>
      <c r="AO1745" s="6">
        <f>[1]节奏总纲!BA1745</f>
        <v>0</v>
      </c>
      <c r="AP1745" s="6">
        <f>[1]节奏总纲!BB1745</f>
        <v>0</v>
      </c>
      <c r="AQ1745" s="6">
        <f>[1]节奏总纲!BC1745</f>
        <v>0</v>
      </c>
      <c r="AR1745" s="6">
        <f>[1]节奏总纲!BD1745</f>
        <v>0</v>
      </c>
      <c r="AS1745" s="6">
        <f>[1]节奏总纲!BE1745</f>
        <v>0</v>
      </c>
    </row>
    <row r="1746" spans="17:45" x14ac:dyDescent="0.2">
      <c r="Q1746" s="6">
        <v>1743</v>
      </c>
      <c r="R1746" s="6">
        <f>[1]节奏总纲!AD1746</f>
        <v>107.67429399082646</v>
      </c>
      <c r="S1746" s="6">
        <f>[1]节奏总纲!AE1746</f>
        <v>110.01266536318282</v>
      </c>
      <c r="T1746" s="6">
        <f>[1]节奏总纲!AF1746</f>
        <v>113.13609543739986</v>
      </c>
      <c r="U1746" s="6">
        <f>[1]节奏总纲!AG1746</f>
        <v>118.04391777739478</v>
      </c>
      <c r="V1746" s="6">
        <f>[1]节奏总纲!AH1746</f>
        <v>127.19472784160067</v>
      </c>
      <c r="AN1746" s="6">
        <v>1743</v>
      </c>
      <c r="AO1746" s="6">
        <f>[1]节奏总纲!BA1746</f>
        <v>0</v>
      </c>
      <c r="AP1746" s="6">
        <f>[1]节奏总纲!BB1746</f>
        <v>0</v>
      </c>
      <c r="AQ1746" s="6">
        <f>[1]节奏总纲!BC1746</f>
        <v>0</v>
      </c>
      <c r="AR1746" s="6">
        <f>[1]节奏总纲!BD1746</f>
        <v>0</v>
      </c>
      <c r="AS1746" s="6">
        <f>[1]节奏总纲!BE1746</f>
        <v>0</v>
      </c>
    </row>
    <row r="1747" spans="17:45" x14ac:dyDescent="0.2">
      <c r="Q1747" s="6">
        <v>1744</v>
      </c>
      <c r="R1747" s="6">
        <f>[1]节奏总纲!AD1747</f>
        <v>107.68266957578273</v>
      </c>
      <c r="S1747" s="6">
        <f>[1]节奏总纲!AE1747</f>
        <v>110.02049750911246</v>
      </c>
      <c r="T1747" s="6">
        <f>[1]节奏总纲!AF1747</f>
        <v>113.14445249666164</v>
      </c>
      <c r="U1747" s="6">
        <f>[1]节奏总纲!AG1747</f>
        <v>118.05186150208864</v>
      </c>
      <c r="V1747" s="6">
        <f>[1]节奏总纲!AH1747</f>
        <v>127.20311881154687</v>
      </c>
      <c r="AN1747" s="6">
        <v>1744</v>
      </c>
      <c r="AO1747" s="6">
        <f>[1]节奏总纲!BA1747</f>
        <v>0</v>
      </c>
      <c r="AP1747" s="6">
        <f>[1]节奏总纲!BB1747</f>
        <v>0</v>
      </c>
      <c r="AQ1747" s="6">
        <f>[1]节奏总纲!BC1747</f>
        <v>0</v>
      </c>
      <c r="AR1747" s="6">
        <f>[1]节奏总纲!BD1747</f>
        <v>0</v>
      </c>
      <c r="AS1747" s="6">
        <f>[1]节奏总纲!BE1747</f>
        <v>0</v>
      </c>
    </row>
    <row r="1748" spans="17:45" x14ac:dyDescent="0.2">
      <c r="Q1748" s="6">
        <v>1745</v>
      </c>
      <c r="R1748" s="6">
        <f>[1]节奏总纲!AD1748</f>
        <v>107.69104516073901</v>
      </c>
      <c r="S1748" s="6">
        <f>[1]节奏总纲!AE1748</f>
        <v>110.0283296550421</v>
      </c>
      <c r="T1748" s="6">
        <f>[1]节奏总纲!AF1748</f>
        <v>113.15280955592341</v>
      </c>
      <c r="U1748" s="6">
        <f>[1]节奏总纲!AG1748</f>
        <v>118.0598052267825</v>
      </c>
      <c r="V1748" s="6">
        <f>[1]节奏总纲!AH1748</f>
        <v>127.21150978149308</v>
      </c>
      <c r="AN1748" s="6">
        <v>1745</v>
      </c>
      <c r="AO1748" s="6">
        <f>[1]节奏总纲!BA1748</f>
        <v>0</v>
      </c>
      <c r="AP1748" s="6">
        <f>[1]节奏总纲!BB1748</f>
        <v>0</v>
      </c>
      <c r="AQ1748" s="6">
        <f>[1]节奏总纲!BC1748</f>
        <v>0</v>
      </c>
      <c r="AR1748" s="6">
        <f>[1]节奏总纲!BD1748</f>
        <v>0</v>
      </c>
      <c r="AS1748" s="6">
        <f>[1]节奏总纲!BE1748</f>
        <v>0</v>
      </c>
    </row>
    <row r="1749" spans="17:45" x14ac:dyDescent="0.2">
      <c r="Q1749" s="6">
        <v>1746</v>
      </c>
      <c r="R1749" s="6">
        <f>[1]节奏总纲!AD1749</f>
        <v>107.69942074569528</v>
      </c>
      <c r="S1749" s="6">
        <f>[1]节奏总纲!AE1749</f>
        <v>110.03616180097174</v>
      </c>
      <c r="T1749" s="6">
        <f>[1]节奏总纲!AF1749</f>
        <v>113.16116661518519</v>
      </c>
      <c r="U1749" s="6">
        <f>[1]节奏总纲!AG1749</f>
        <v>118.06774895147636</v>
      </c>
      <c r="V1749" s="6">
        <f>[1]节奏总纲!AH1749</f>
        <v>127.2199007514393</v>
      </c>
      <c r="AN1749" s="6">
        <v>1746</v>
      </c>
      <c r="AO1749" s="6">
        <f>[1]节奏总纲!BA1749</f>
        <v>0</v>
      </c>
      <c r="AP1749" s="6">
        <f>[1]节奏总纲!BB1749</f>
        <v>0</v>
      </c>
      <c r="AQ1749" s="6">
        <f>[1]节奏总纲!BC1749</f>
        <v>0</v>
      </c>
      <c r="AR1749" s="6">
        <f>[1]节奏总纲!BD1749</f>
        <v>0</v>
      </c>
      <c r="AS1749" s="6">
        <f>[1]节奏总纲!BE1749</f>
        <v>0</v>
      </c>
    </row>
    <row r="1750" spans="17:45" x14ac:dyDescent="0.2">
      <c r="Q1750" s="6">
        <v>1747</v>
      </c>
      <c r="R1750" s="6">
        <f>[1]节奏总纲!AD1750</f>
        <v>107.70779633065155</v>
      </c>
      <c r="S1750" s="6">
        <f>[1]节奏总纲!AE1750</f>
        <v>110.04399394690138</v>
      </c>
      <c r="T1750" s="6">
        <f>[1]节奏总纲!AF1750</f>
        <v>113.16952367444696</v>
      </c>
      <c r="U1750" s="6">
        <f>[1]节奏总纲!AG1750</f>
        <v>118.07569267617022</v>
      </c>
      <c r="V1750" s="6">
        <f>[1]节奏总纲!AH1750</f>
        <v>127.2282917213855</v>
      </c>
      <c r="AN1750" s="6">
        <v>1747</v>
      </c>
      <c r="AO1750" s="6">
        <f>[1]节奏总纲!BA1750</f>
        <v>0</v>
      </c>
      <c r="AP1750" s="6">
        <f>[1]节奏总纲!BB1750</f>
        <v>0</v>
      </c>
      <c r="AQ1750" s="6">
        <f>[1]节奏总纲!BC1750</f>
        <v>0</v>
      </c>
      <c r="AR1750" s="6">
        <f>[1]节奏总纲!BD1750</f>
        <v>0</v>
      </c>
      <c r="AS1750" s="6">
        <f>[1]节奏总纲!BE1750</f>
        <v>0</v>
      </c>
    </row>
    <row r="1751" spans="17:45" x14ac:dyDescent="0.2">
      <c r="Q1751" s="6">
        <v>1748</v>
      </c>
      <c r="R1751" s="6">
        <f>[1]节奏总纲!AD1751</f>
        <v>107.71617191560782</v>
      </c>
      <c r="S1751" s="6">
        <f>[1]节奏总纲!AE1751</f>
        <v>110.05182609283102</v>
      </c>
      <c r="T1751" s="6">
        <f>[1]节奏总纲!AF1751</f>
        <v>113.17788073370875</v>
      </c>
      <c r="U1751" s="6">
        <f>[1]节奏总纲!AG1751</f>
        <v>118.08363640086408</v>
      </c>
      <c r="V1751" s="6">
        <f>[1]节奏总纲!AH1751</f>
        <v>127.23668269133171</v>
      </c>
      <c r="AN1751" s="6">
        <v>1748</v>
      </c>
      <c r="AO1751" s="6">
        <f>[1]节奏总纲!BA1751</f>
        <v>0</v>
      </c>
      <c r="AP1751" s="6">
        <f>[1]节奏总纲!BB1751</f>
        <v>0</v>
      </c>
      <c r="AQ1751" s="6">
        <f>[1]节奏总纲!BC1751</f>
        <v>0</v>
      </c>
      <c r="AR1751" s="6">
        <f>[1]节奏总纲!BD1751</f>
        <v>0</v>
      </c>
      <c r="AS1751" s="6">
        <f>[1]节奏总纲!BE1751</f>
        <v>0</v>
      </c>
    </row>
    <row r="1752" spans="17:45" x14ac:dyDescent="0.2">
      <c r="Q1752" s="6">
        <v>1749</v>
      </c>
      <c r="R1752" s="6">
        <f>[1]节奏总纲!AD1752</f>
        <v>107.7245475005641</v>
      </c>
      <c r="S1752" s="6">
        <f>[1]节奏总纲!AE1752</f>
        <v>110.05965823876065</v>
      </c>
      <c r="T1752" s="6">
        <f>[1]节奏总纲!AF1752</f>
        <v>113.18623779297053</v>
      </c>
      <c r="U1752" s="6">
        <f>[1]节奏总纲!AG1752</f>
        <v>118.09158012555794</v>
      </c>
      <c r="V1752" s="6">
        <f>[1]节奏总纲!AH1752</f>
        <v>127.24507366127791</v>
      </c>
      <c r="AN1752" s="6">
        <v>1749</v>
      </c>
      <c r="AO1752" s="6">
        <f>[1]节奏总纲!BA1752</f>
        <v>0</v>
      </c>
      <c r="AP1752" s="6">
        <f>[1]节奏总纲!BB1752</f>
        <v>0</v>
      </c>
      <c r="AQ1752" s="6">
        <f>[1]节奏总纲!BC1752</f>
        <v>0</v>
      </c>
      <c r="AR1752" s="6">
        <f>[1]节奏总纲!BD1752</f>
        <v>0</v>
      </c>
      <c r="AS1752" s="6">
        <f>[1]节奏总纲!BE1752</f>
        <v>0</v>
      </c>
    </row>
    <row r="1753" spans="17:45" x14ac:dyDescent="0.2">
      <c r="Q1753" s="6">
        <v>1750</v>
      </c>
      <c r="R1753" s="6">
        <f>[1]节奏总纲!AD1753</f>
        <v>107.73292308552037</v>
      </c>
      <c r="S1753" s="6">
        <f>[1]节奏总纲!AE1753</f>
        <v>110.06749038469029</v>
      </c>
      <c r="T1753" s="6">
        <f>[1]节奏总纲!AF1753</f>
        <v>113.1945948522323</v>
      </c>
      <c r="U1753" s="6">
        <f>[1]节奏总纲!AG1753</f>
        <v>118.0995238502518</v>
      </c>
      <c r="V1753" s="6">
        <f>[1]节奏总纲!AH1753</f>
        <v>127.25346463122413</v>
      </c>
      <c r="AN1753" s="6">
        <v>1750</v>
      </c>
      <c r="AO1753" s="6">
        <f>[1]节奏总纲!BA1753</f>
        <v>0</v>
      </c>
      <c r="AP1753" s="6">
        <f>[1]节奏总纲!BB1753</f>
        <v>0</v>
      </c>
      <c r="AQ1753" s="6">
        <f>[1]节奏总纲!BC1753</f>
        <v>0</v>
      </c>
      <c r="AR1753" s="6">
        <f>[1]节奏总纲!BD1753</f>
        <v>0</v>
      </c>
      <c r="AS1753" s="6">
        <f>[1]节奏总纲!BE1753</f>
        <v>0</v>
      </c>
    </row>
    <row r="1754" spans="17:45" x14ac:dyDescent="0.2">
      <c r="Q1754" s="6">
        <v>1751</v>
      </c>
      <c r="R1754" s="6">
        <f>[1]节奏总纲!AD1754</f>
        <v>107.74129867047664</v>
      </c>
      <c r="S1754" s="6">
        <f>[1]节奏总纲!AE1754</f>
        <v>110.07532253061993</v>
      </c>
      <c r="T1754" s="6">
        <f>[1]节奏总纲!AF1754</f>
        <v>113.20295191149408</v>
      </c>
      <c r="U1754" s="6">
        <f>[1]节奏总纲!AG1754</f>
        <v>118.10746757494566</v>
      </c>
      <c r="V1754" s="6">
        <f>[1]节奏总纲!AH1754</f>
        <v>127.26185560117034</v>
      </c>
      <c r="AN1754" s="6">
        <v>1751</v>
      </c>
      <c r="AO1754" s="6">
        <f>[1]节奏总纲!BA1754</f>
        <v>0</v>
      </c>
      <c r="AP1754" s="6">
        <f>[1]节奏总纲!BB1754</f>
        <v>0</v>
      </c>
      <c r="AQ1754" s="6">
        <f>[1]节奏总纲!BC1754</f>
        <v>0</v>
      </c>
      <c r="AR1754" s="6">
        <f>[1]节奏总纲!BD1754</f>
        <v>0</v>
      </c>
      <c r="AS1754" s="6">
        <f>[1]节奏总纲!BE1754</f>
        <v>0</v>
      </c>
    </row>
    <row r="1755" spans="17:45" x14ac:dyDescent="0.2">
      <c r="Q1755" s="6">
        <v>1752</v>
      </c>
      <c r="R1755" s="6">
        <f>[1]节奏总纲!AD1755</f>
        <v>107.74967425543291</v>
      </c>
      <c r="S1755" s="6">
        <f>[1]节奏总纲!AE1755</f>
        <v>110.08315467654957</v>
      </c>
      <c r="T1755" s="6">
        <f>[1]节奏总纲!AF1755</f>
        <v>113.21130897075587</v>
      </c>
      <c r="U1755" s="6">
        <f>[1]节奏总纲!AG1755</f>
        <v>118.11541129963952</v>
      </c>
      <c r="V1755" s="6">
        <f>[1]节奏总纲!AH1755</f>
        <v>127.27024657111654</v>
      </c>
      <c r="AN1755" s="6">
        <v>1752</v>
      </c>
      <c r="AO1755" s="6">
        <f>[1]节奏总纲!BA1755</f>
        <v>0</v>
      </c>
      <c r="AP1755" s="6">
        <f>[1]节奏总纲!BB1755</f>
        <v>0</v>
      </c>
      <c r="AQ1755" s="6">
        <f>[1]节奏总纲!BC1755</f>
        <v>0</v>
      </c>
      <c r="AR1755" s="6">
        <f>[1]节奏总纲!BD1755</f>
        <v>0</v>
      </c>
      <c r="AS1755" s="6">
        <f>[1]节奏总纲!BE1755</f>
        <v>0</v>
      </c>
    </row>
    <row r="1756" spans="17:45" x14ac:dyDescent="0.2">
      <c r="Q1756" s="6">
        <v>1753</v>
      </c>
      <c r="R1756" s="6">
        <f>[1]节奏总纲!AD1756</f>
        <v>107.75804984038919</v>
      </c>
      <c r="S1756" s="6">
        <f>[1]节奏总纲!AE1756</f>
        <v>110.09098682247921</v>
      </c>
      <c r="T1756" s="6">
        <f>[1]节奏总纲!AF1756</f>
        <v>113.21966603001763</v>
      </c>
      <c r="U1756" s="6">
        <f>[1]节奏总纲!AG1756</f>
        <v>118.12335502433338</v>
      </c>
      <c r="V1756" s="6">
        <f>[1]节奏总纲!AH1756</f>
        <v>127.27863754106275</v>
      </c>
      <c r="AN1756" s="6">
        <v>1753</v>
      </c>
      <c r="AO1756" s="6">
        <f>[1]节奏总纲!BA1756</f>
        <v>0</v>
      </c>
      <c r="AP1756" s="6">
        <f>[1]节奏总纲!BB1756</f>
        <v>0</v>
      </c>
      <c r="AQ1756" s="6">
        <f>[1]节奏总纲!BC1756</f>
        <v>0</v>
      </c>
      <c r="AR1756" s="6">
        <f>[1]节奏总纲!BD1756</f>
        <v>0</v>
      </c>
      <c r="AS1756" s="6">
        <f>[1]节奏总纲!BE1756</f>
        <v>0</v>
      </c>
    </row>
    <row r="1757" spans="17:45" x14ac:dyDescent="0.2">
      <c r="Q1757" s="6">
        <v>1754</v>
      </c>
      <c r="R1757" s="6">
        <f>[1]节奏总纲!AD1757</f>
        <v>107.76642542534546</v>
      </c>
      <c r="S1757" s="6">
        <f>[1]节奏总纲!AE1757</f>
        <v>110.09881896840885</v>
      </c>
      <c r="T1757" s="6">
        <f>[1]节奏总纲!AF1757</f>
        <v>113.22802308927942</v>
      </c>
      <c r="U1757" s="6">
        <f>[1]节奏总纲!AG1757</f>
        <v>118.13129874902724</v>
      </c>
      <c r="V1757" s="6">
        <f>[1]节奏总纲!AH1757</f>
        <v>127.28702851100897</v>
      </c>
      <c r="AN1757" s="6">
        <v>1754</v>
      </c>
      <c r="AO1757" s="6">
        <f>[1]节奏总纲!BA1757</f>
        <v>0</v>
      </c>
      <c r="AP1757" s="6">
        <f>[1]节奏总纲!BB1757</f>
        <v>0</v>
      </c>
      <c r="AQ1757" s="6">
        <f>[1]节奏总纲!BC1757</f>
        <v>0</v>
      </c>
      <c r="AR1757" s="6">
        <f>[1]节奏总纲!BD1757</f>
        <v>0</v>
      </c>
      <c r="AS1757" s="6">
        <f>[1]节奏总纲!BE1757</f>
        <v>0</v>
      </c>
    </row>
    <row r="1758" spans="17:45" x14ac:dyDescent="0.2">
      <c r="Q1758" s="6">
        <v>1755</v>
      </c>
      <c r="R1758" s="6">
        <f>[1]节奏总纲!AD1758</f>
        <v>107.77480101030173</v>
      </c>
      <c r="S1758" s="6">
        <f>[1]节奏总纲!AE1758</f>
        <v>110.10665111433849</v>
      </c>
      <c r="T1758" s="6">
        <f>[1]节奏总纲!AF1758</f>
        <v>113.23638014854119</v>
      </c>
      <c r="U1758" s="6">
        <f>[1]节奏总纲!AG1758</f>
        <v>118.1392424737211</v>
      </c>
      <c r="V1758" s="6">
        <f>[1]节奏总纲!AH1758</f>
        <v>127.29541948095518</v>
      </c>
      <c r="AN1758" s="6">
        <v>1755</v>
      </c>
      <c r="AO1758" s="6">
        <f>[1]节奏总纲!BA1758</f>
        <v>0</v>
      </c>
      <c r="AP1758" s="6">
        <f>[1]节奏总纲!BB1758</f>
        <v>0</v>
      </c>
      <c r="AQ1758" s="6">
        <f>[1]节奏总纲!BC1758</f>
        <v>0</v>
      </c>
      <c r="AR1758" s="6">
        <f>[1]节奏总纲!BD1758</f>
        <v>0</v>
      </c>
      <c r="AS1758" s="6">
        <f>[1]节奏总纲!BE1758</f>
        <v>0</v>
      </c>
    </row>
    <row r="1759" spans="17:45" x14ac:dyDescent="0.2">
      <c r="Q1759" s="6">
        <v>1756</v>
      </c>
      <c r="R1759" s="6">
        <f>[1]节奏总纲!AD1759</f>
        <v>107.783176595258</v>
      </c>
      <c r="S1759" s="6">
        <f>[1]节奏总纲!AE1759</f>
        <v>110.11448326026813</v>
      </c>
      <c r="T1759" s="6">
        <f>[1]节奏总纲!AF1759</f>
        <v>113.24473720780297</v>
      </c>
      <c r="U1759" s="6">
        <f>[1]节奏总纲!AG1759</f>
        <v>118.14718619841496</v>
      </c>
      <c r="V1759" s="6">
        <f>[1]节奏总纲!AH1759</f>
        <v>127.30381045090138</v>
      </c>
      <c r="AN1759" s="6">
        <v>1756</v>
      </c>
      <c r="AO1759" s="6">
        <f>[1]节奏总纲!BA1759</f>
        <v>0</v>
      </c>
      <c r="AP1759" s="6">
        <f>[1]节奏总纲!BB1759</f>
        <v>0</v>
      </c>
      <c r="AQ1759" s="6">
        <f>[1]节奏总纲!BC1759</f>
        <v>0</v>
      </c>
      <c r="AR1759" s="6">
        <f>[1]节奏总纲!BD1759</f>
        <v>0</v>
      </c>
      <c r="AS1759" s="6">
        <f>[1]节奏总纲!BE1759</f>
        <v>0</v>
      </c>
    </row>
    <row r="1760" spans="17:45" x14ac:dyDescent="0.2">
      <c r="Q1760" s="6">
        <v>1757</v>
      </c>
      <c r="R1760" s="6">
        <f>[1]节奏总纲!AD1760</f>
        <v>107.79155218021427</v>
      </c>
      <c r="S1760" s="6">
        <f>[1]节奏总纲!AE1760</f>
        <v>110.12231540619777</v>
      </c>
      <c r="T1760" s="6">
        <f>[1]节奏总纲!AF1760</f>
        <v>113.25309426706475</v>
      </c>
      <c r="U1760" s="6">
        <f>[1]节奏总纲!AG1760</f>
        <v>118.15512992310882</v>
      </c>
      <c r="V1760" s="6">
        <f>[1]节奏总纲!AH1760</f>
        <v>127.31220142084759</v>
      </c>
      <c r="AN1760" s="6">
        <v>1757</v>
      </c>
      <c r="AO1760" s="6">
        <f>[1]节奏总纲!BA1760</f>
        <v>0</v>
      </c>
      <c r="AP1760" s="6">
        <f>[1]节奏总纲!BB1760</f>
        <v>0</v>
      </c>
      <c r="AQ1760" s="6">
        <f>[1]节奏总纲!BC1760</f>
        <v>0</v>
      </c>
      <c r="AR1760" s="6">
        <f>[1]节奏总纲!BD1760</f>
        <v>0</v>
      </c>
      <c r="AS1760" s="6">
        <f>[1]节奏总纲!BE1760</f>
        <v>0</v>
      </c>
    </row>
    <row r="1761" spans="17:45" x14ac:dyDescent="0.2">
      <c r="Q1761" s="6">
        <v>1758</v>
      </c>
      <c r="R1761" s="6">
        <f>[1]节奏总纲!AD1761</f>
        <v>107.79992776517055</v>
      </c>
      <c r="S1761" s="6">
        <f>[1]节奏总纲!AE1761</f>
        <v>110.13014755212741</v>
      </c>
      <c r="T1761" s="6">
        <f>[1]节奏总纲!AF1761</f>
        <v>113.26145132632652</v>
      </c>
      <c r="U1761" s="6">
        <f>[1]节奏总纲!AG1761</f>
        <v>118.16307364780268</v>
      </c>
      <c r="V1761" s="6">
        <f>[1]节奏总纲!AH1761</f>
        <v>127.32059239079379</v>
      </c>
      <c r="AN1761" s="6">
        <v>1758</v>
      </c>
      <c r="AO1761" s="6">
        <f>[1]节奏总纲!BA1761</f>
        <v>0</v>
      </c>
      <c r="AP1761" s="6">
        <f>[1]节奏总纲!BB1761</f>
        <v>0</v>
      </c>
      <c r="AQ1761" s="6">
        <f>[1]节奏总纲!BC1761</f>
        <v>0</v>
      </c>
      <c r="AR1761" s="6">
        <f>[1]节奏总纲!BD1761</f>
        <v>0</v>
      </c>
      <c r="AS1761" s="6">
        <f>[1]节奏总纲!BE1761</f>
        <v>0</v>
      </c>
    </row>
    <row r="1762" spans="17:45" x14ac:dyDescent="0.2">
      <c r="Q1762" s="6">
        <v>1759</v>
      </c>
      <c r="R1762" s="6">
        <f>[1]节奏总纲!AD1762</f>
        <v>107.80830335012682</v>
      </c>
      <c r="S1762" s="6">
        <f>[1]节奏总纲!AE1762</f>
        <v>110.13797969805704</v>
      </c>
      <c r="T1762" s="6">
        <f>[1]节奏总纲!AF1762</f>
        <v>113.26980838558831</v>
      </c>
      <c r="U1762" s="6">
        <f>[1]节奏总纲!AG1762</f>
        <v>118.17101737249654</v>
      </c>
      <c r="V1762" s="6">
        <f>[1]节奏总纲!AH1762</f>
        <v>127.32898336074001</v>
      </c>
      <c r="AN1762" s="6">
        <v>1759</v>
      </c>
      <c r="AO1762" s="6">
        <f>[1]节奏总纲!BA1762</f>
        <v>0</v>
      </c>
      <c r="AP1762" s="6">
        <f>[1]节奏总纲!BB1762</f>
        <v>0</v>
      </c>
      <c r="AQ1762" s="6">
        <f>[1]节奏总纲!BC1762</f>
        <v>0</v>
      </c>
      <c r="AR1762" s="6">
        <f>[1]节奏总纲!BD1762</f>
        <v>0</v>
      </c>
      <c r="AS1762" s="6">
        <f>[1]节奏总纲!BE1762</f>
        <v>0</v>
      </c>
    </row>
    <row r="1763" spans="17:45" x14ac:dyDescent="0.2">
      <c r="Q1763" s="6">
        <v>1760</v>
      </c>
      <c r="R1763" s="6">
        <f>[1]节奏总纲!AD1763</f>
        <v>107.81667893508309</v>
      </c>
      <c r="S1763" s="6">
        <f>[1]节奏总纲!AE1763</f>
        <v>110.14581184398668</v>
      </c>
      <c r="T1763" s="6">
        <f>[1]节奏总纲!AF1763</f>
        <v>113.27816544485007</v>
      </c>
      <c r="U1763" s="6">
        <f>[1]节奏总纲!AG1763</f>
        <v>118.1789610971904</v>
      </c>
      <c r="V1763" s="6">
        <f>[1]节奏总纲!AH1763</f>
        <v>127.33737433068622</v>
      </c>
      <c r="AN1763" s="6">
        <v>1760</v>
      </c>
      <c r="AO1763" s="6">
        <f>[1]节奏总纲!BA1763</f>
        <v>0</v>
      </c>
      <c r="AP1763" s="6">
        <f>[1]节奏总纲!BB1763</f>
        <v>0</v>
      </c>
      <c r="AQ1763" s="6">
        <f>[1]节奏总纲!BC1763</f>
        <v>0</v>
      </c>
      <c r="AR1763" s="6">
        <f>[1]节奏总纲!BD1763</f>
        <v>0</v>
      </c>
      <c r="AS1763" s="6">
        <f>[1]节奏总纲!BE1763</f>
        <v>0</v>
      </c>
    </row>
    <row r="1764" spans="17:45" x14ac:dyDescent="0.2">
      <c r="Q1764" s="6">
        <v>1761</v>
      </c>
      <c r="R1764" s="6">
        <f>[1]节奏总纲!AD1764</f>
        <v>107.82505452003936</v>
      </c>
      <c r="S1764" s="6">
        <f>[1]节奏总纲!AE1764</f>
        <v>110.15364398991632</v>
      </c>
      <c r="T1764" s="6">
        <f>[1]节奏总纲!AF1764</f>
        <v>113.28652250411186</v>
      </c>
      <c r="U1764" s="6">
        <f>[1]节奏总纲!AG1764</f>
        <v>118.18690482188426</v>
      </c>
      <c r="V1764" s="6">
        <f>[1]节奏总纲!AH1764</f>
        <v>127.34576530063242</v>
      </c>
      <c r="AN1764" s="6">
        <v>1761</v>
      </c>
      <c r="AO1764" s="6">
        <f>[1]节奏总纲!BA1764</f>
        <v>0</v>
      </c>
      <c r="AP1764" s="6">
        <f>[1]节奏总纲!BB1764</f>
        <v>0</v>
      </c>
      <c r="AQ1764" s="6">
        <f>[1]节奏总纲!BC1764</f>
        <v>0</v>
      </c>
      <c r="AR1764" s="6">
        <f>[1]节奏总纲!BD1764</f>
        <v>0</v>
      </c>
      <c r="AS1764" s="6">
        <f>[1]节奏总纲!BE1764</f>
        <v>0</v>
      </c>
    </row>
    <row r="1765" spans="17:45" x14ac:dyDescent="0.2">
      <c r="Q1765" s="6">
        <v>1762</v>
      </c>
      <c r="R1765" s="6">
        <f>[1]节奏总纲!AD1765</f>
        <v>107.83343010499564</v>
      </c>
      <c r="S1765" s="6">
        <f>[1]节奏总纲!AE1765</f>
        <v>110.16147613584596</v>
      </c>
      <c r="T1765" s="6">
        <f>[1]节奏总纲!AF1765</f>
        <v>113.29487956337364</v>
      </c>
      <c r="U1765" s="6">
        <f>[1]节奏总纲!AG1765</f>
        <v>118.19484854657811</v>
      </c>
      <c r="V1765" s="6">
        <f>[1]节奏总纲!AH1765</f>
        <v>127.35415627057863</v>
      </c>
      <c r="AN1765" s="6">
        <v>1762</v>
      </c>
      <c r="AO1765" s="6">
        <f>[1]节奏总纲!BA1765</f>
        <v>0</v>
      </c>
      <c r="AP1765" s="6">
        <f>[1]节奏总纲!BB1765</f>
        <v>0</v>
      </c>
      <c r="AQ1765" s="6">
        <f>[1]节奏总纲!BC1765</f>
        <v>0</v>
      </c>
      <c r="AR1765" s="6">
        <f>[1]节奏总纲!BD1765</f>
        <v>0</v>
      </c>
      <c r="AS1765" s="6">
        <f>[1]节奏总纲!BE1765</f>
        <v>0</v>
      </c>
    </row>
    <row r="1766" spans="17:45" x14ac:dyDescent="0.2">
      <c r="Q1766" s="6">
        <v>1763</v>
      </c>
      <c r="R1766" s="6">
        <f>[1]节奏总纲!AD1766</f>
        <v>107.84180568995191</v>
      </c>
      <c r="S1766" s="6">
        <f>[1]节奏总纲!AE1766</f>
        <v>110.1693082817756</v>
      </c>
      <c r="T1766" s="6">
        <f>[1]节奏总纲!AF1766</f>
        <v>113.30323662263541</v>
      </c>
      <c r="U1766" s="6">
        <f>[1]节奏总纲!AG1766</f>
        <v>118.20279227127197</v>
      </c>
      <c r="V1766" s="6">
        <f>[1]节奏总纲!AH1766</f>
        <v>127.36254724052485</v>
      </c>
      <c r="AN1766" s="6">
        <v>1763</v>
      </c>
      <c r="AO1766" s="6">
        <f>[1]节奏总纲!BA1766</f>
        <v>0</v>
      </c>
      <c r="AP1766" s="6">
        <f>[1]节奏总纲!BB1766</f>
        <v>0</v>
      </c>
      <c r="AQ1766" s="6">
        <f>[1]节奏总纲!BC1766</f>
        <v>0</v>
      </c>
      <c r="AR1766" s="6">
        <f>[1]节奏总纲!BD1766</f>
        <v>0</v>
      </c>
      <c r="AS1766" s="6">
        <f>[1]节奏总纲!BE1766</f>
        <v>0</v>
      </c>
    </row>
    <row r="1767" spans="17:45" x14ac:dyDescent="0.2">
      <c r="Q1767" s="6">
        <v>1764</v>
      </c>
      <c r="R1767" s="6">
        <f>[1]节奏总纲!AD1767</f>
        <v>107.85018127490818</v>
      </c>
      <c r="S1767" s="6">
        <f>[1]节奏总纲!AE1767</f>
        <v>110.17714042770524</v>
      </c>
      <c r="T1767" s="6">
        <f>[1]节奏总纲!AF1767</f>
        <v>113.31159368189719</v>
      </c>
      <c r="U1767" s="6">
        <f>[1]节奏总纲!AG1767</f>
        <v>118.21073599596583</v>
      </c>
      <c r="V1767" s="6">
        <f>[1]节奏总纲!AH1767</f>
        <v>127.37093821047105</v>
      </c>
      <c r="AN1767" s="6">
        <v>1764</v>
      </c>
      <c r="AO1767" s="6">
        <f>[1]节奏总纲!BA1767</f>
        <v>0</v>
      </c>
      <c r="AP1767" s="6">
        <f>[1]节奏总纲!BB1767</f>
        <v>0</v>
      </c>
      <c r="AQ1767" s="6">
        <f>[1]节奏总纲!BC1767</f>
        <v>0</v>
      </c>
      <c r="AR1767" s="6">
        <f>[1]节奏总纲!BD1767</f>
        <v>0</v>
      </c>
      <c r="AS1767" s="6">
        <f>[1]节奏总纲!BE1767</f>
        <v>0</v>
      </c>
    </row>
    <row r="1768" spans="17:45" x14ac:dyDescent="0.2">
      <c r="Q1768" s="6">
        <v>1765</v>
      </c>
      <c r="R1768" s="6">
        <f>[1]节奏总纲!AD1768</f>
        <v>107.85855685986445</v>
      </c>
      <c r="S1768" s="6">
        <f>[1]节奏总纲!AE1768</f>
        <v>110.18497257363488</v>
      </c>
      <c r="T1768" s="6">
        <f>[1]节奏总纲!AF1768</f>
        <v>113.31995074115898</v>
      </c>
      <c r="U1768" s="6">
        <f>[1]节奏总纲!AG1768</f>
        <v>118.21867972065971</v>
      </c>
      <c r="V1768" s="6">
        <f>[1]节奏总纲!AH1768</f>
        <v>127.37932918041726</v>
      </c>
      <c r="AN1768" s="6">
        <v>1765</v>
      </c>
      <c r="AO1768" s="6">
        <f>[1]节奏总纲!BA1768</f>
        <v>0</v>
      </c>
      <c r="AP1768" s="6">
        <f>[1]节奏总纲!BB1768</f>
        <v>0</v>
      </c>
      <c r="AQ1768" s="6">
        <f>[1]节奏总纲!BC1768</f>
        <v>0</v>
      </c>
      <c r="AR1768" s="6">
        <f>[1]节奏总纲!BD1768</f>
        <v>0</v>
      </c>
      <c r="AS1768" s="6">
        <f>[1]节奏总纲!BE1768</f>
        <v>0</v>
      </c>
    </row>
    <row r="1769" spans="17:45" x14ac:dyDescent="0.2">
      <c r="Q1769" s="6">
        <v>1766</v>
      </c>
      <c r="R1769" s="6">
        <f>[1]节奏总纲!AD1769</f>
        <v>107.86693244482073</v>
      </c>
      <c r="S1769" s="6">
        <f>[1]节奏总纲!AE1769</f>
        <v>110.19280471956452</v>
      </c>
      <c r="T1769" s="6">
        <f>[1]节奏总纲!AF1769</f>
        <v>113.32830780042075</v>
      </c>
      <c r="U1769" s="6">
        <f>[1]节奏总纲!AG1769</f>
        <v>118.22662344535357</v>
      </c>
      <c r="V1769" s="6">
        <f>[1]节奏总纲!AH1769</f>
        <v>127.38772015036346</v>
      </c>
      <c r="AN1769" s="6">
        <v>1766</v>
      </c>
      <c r="AO1769" s="6">
        <f>[1]节奏总纲!BA1769</f>
        <v>0</v>
      </c>
      <c r="AP1769" s="6">
        <f>[1]节奏总纲!BB1769</f>
        <v>0</v>
      </c>
      <c r="AQ1769" s="6">
        <f>[1]节奏总纲!BC1769</f>
        <v>0</v>
      </c>
      <c r="AR1769" s="6">
        <f>[1]节奏总纲!BD1769</f>
        <v>0</v>
      </c>
      <c r="AS1769" s="6">
        <f>[1]节奏总纲!BE1769</f>
        <v>0</v>
      </c>
    </row>
    <row r="1770" spans="17:45" x14ac:dyDescent="0.2">
      <c r="Q1770" s="6">
        <v>1767</v>
      </c>
      <c r="R1770" s="6">
        <f>[1]节奏总纲!AD1770</f>
        <v>107.875308029777</v>
      </c>
      <c r="S1770" s="6">
        <f>[1]节奏总纲!AE1770</f>
        <v>110.20063686549416</v>
      </c>
      <c r="T1770" s="6">
        <f>[1]节奏总纲!AF1770</f>
        <v>113.33666485968253</v>
      </c>
      <c r="U1770" s="6">
        <f>[1]节奏总纲!AG1770</f>
        <v>118.23456717004743</v>
      </c>
      <c r="V1770" s="6">
        <f>[1]节奏总纲!AH1770</f>
        <v>127.39611112030968</v>
      </c>
      <c r="AN1770" s="6">
        <v>1767</v>
      </c>
      <c r="AO1770" s="6">
        <f>[1]节奏总纲!BA1770</f>
        <v>0</v>
      </c>
      <c r="AP1770" s="6">
        <f>[1]节奏总纲!BB1770</f>
        <v>0</v>
      </c>
      <c r="AQ1770" s="6">
        <f>[1]节奏总纲!BC1770</f>
        <v>0</v>
      </c>
      <c r="AR1770" s="6">
        <f>[1]节奏总纲!BD1770</f>
        <v>0</v>
      </c>
      <c r="AS1770" s="6">
        <f>[1]节奏总纲!BE1770</f>
        <v>0</v>
      </c>
    </row>
    <row r="1771" spans="17:45" x14ac:dyDescent="0.2">
      <c r="Q1771" s="6">
        <v>1768</v>
      </c>
      <c r="R1771" s="6">
        <f>[1]节奏总纲!AD1771</f>
        <v>107.88368361473327</v>
      </c>
      <c r="S1771" s="6">
        <f>[1]节奏总纲!AE1771</f>
        <v>110.2084690114238</v>
      </c>
      <c r="T1771" s="6">
        <f>[1]节奏总纲!AF1771</f>
        <v>113.3450219189443</v>
      </c>
      <c r="U1771" s="6">
        <f>[1]节奏总纲!AG1771</f>
        <v>118.24251089474129</v>
      </c>
      <c r="V1771" s="6">
        <f>[1]节奏总纲!AH1771</f>
        <v>127.40450209025589</v>
      </c>
      <c r="AN1771" s="6">
        <v>1768</v>
      </c>
      <c r="AO1771" s="6">
        <f>[1]节奏总纲!BA1771</f>
        <v>0</v>
      </c>
      <c r="AP1771" s="6">
        <f>[1]节奏总纲!BB1771</f>
        <v>0</v>
      </c>
      <c r="AQ1771" s="6">
        <f>[1]节奏总纲!BC1771</f>
        <v>0</v>
      </c>
      <c r="AR1771" s="6">
        <f>[1]节奏总纲!BD1771</f>
        <v>0</v>
      </c>
      <c r="AS1771" s="6">
        <f>[1]节奏总纲!BE1771</f>
        <v>0</v>
      </c>
    </row>
    <row r="1772" spans="17:45" x14ac:dyDescent="0.2">
      <c r="Q1772" s="6">
        <v>1769</v>
      </c>
      <c r="R1772" s="6">
        <f>[1]节奏总纲!AD1772</f>
        <v>107.89205919968954</v>
      </c>
      <c r="S1772" s="6">
        <f>[1]节奏总纲!AE1772</f>
        <v>110.21630115735344</v>
      </c>
      <c r="T1772" s="6">
        <f>[1]节奏总纲!AF1772</f>
        <v>113.35337897820608</v>
      </c>
      <c r="U1772" s="6">
        <f>[1]节奏总纲!AG1772</f>
        <v>118.25045461943515</v>
      </c>
      <c r="V1772" s="6">
        <f>[1]节奏总纲!AH1772</f>
        <v>127.41289306020209</v>
      </c>
      <c r="AN1772" s="6">
        <v>1769</v>
      </c>
      <c r="AO1772" s="6">
        <f>[1]节奏总纲!BA1772</f>
        <v>0</v>
      </c>
      <c r="AP1772" s="6">
        <f>[1]节奏总纲!BB1772</f>
        <v>0</v>
      </c>
      <c r="AQ1772" s="6">
        <f>[1]节奏总纲!BC1772</f>
        <v>0</v>
      </c>
      <c r="AR1772" s="6">
        <f>[1]节奏总纲!BD1772</f>
        <v>0</v>
      </c>
      <c r="AS1772" s="6">
        <f>[1]节奏总纲!BE1772</f>
        <v>0</v>
      </c>
    </row>
    <row r="1773" spans="17:45" x14ac:dyDescent="0.2">
      <c r="Q1773" s="6">
        <v>1770</v>
      </c>
      <c r="R1773" s="6">
        <f>[1]节奏总纲!AD1773</f>
        <v>107.90043478464581</v>
      </c>
      <c r="S1773" s="6">
        <f>[1]节奏总纲!AE1773</f>
        <v>110.22413330328307</v>
      </c>
      <c r="T1773" s="6">
        <f>[1]节奏总纲!AF1773</f>
        <v>113.36173603746786</v>
      </c>
      <c r="U1773" s="6">
        <f>[1]节奏总纲!AG1773</f>
        <v>118.25839834412901</v>
      </c>
      <c r="V1773" s="6">
        <f>[1]节奏总纲!AH1773</f>
        <v>127.4212840301483</v>
      </c>
      <c r="AN1773" s="6">
        <v>1770</v>
      </c>
      <c r="AO1773" s="6">
        <f>[1]节奏总纲!BA1773</f>
        <v>0</v>
      </c>
      <c r="AP1773" s="6">
        <f>[1]节奏总纲!BB1773</f>
        <v>0</v>
      </c>
      <c r="AQ1773" s="6">
        <f>[1]节奏总纲!BC1773</f>
        <v>0</v>
      </c>
      <c r="AR1773" s="6">
        <f>[1]节奏总纲!BD1773</f>
        <v>0</v>
      </c>
      <c r="AS1773" s="6">
        <f>[1]节奏总纲!BE1773</f>
        <v>0</v>
      </c>
    </row>
    <row r="1774" spans="17:45" x14ac:dyDescent="0.2">
      <c r="Q1774" s="6">
        <v>1771</v>
      </c>
      <c r="R1774" s="6">
        <f>[1]节奏总纲!AD1774</f>
        <v>107.90881036960209</v>
      </c>
      <c r="S1774" s="6">
        <f>[1]节奏总纲!AE1774</f>
        <v>110.23196544921271</v>
      </c>
      <c r="T1774" s="6">
        <f>[1]节奏总纲!AF1774</f>
        <v>113.37009309672963</v>
      </c>
      <c r="U1774" s="6">
        <f>[1]节奏总纲!AG1774</f>
        <v>118.26634206882287</v>
      </c>
      <c r="V1774" s="6">
        <f>[1]节奏总纲!AH1774</f>
        <v>127.42967500009452</v>
      </c>
      <c r="AN1774" s="6">
        <v>1771</v>
      </c>
      <c r="AO1774" s="6">
        <f>[1]节奏总纲!BA1774</f>
        <v>0</v>
      </c>
      <c r="AP1774" s="6">
        <f>[1]节奏总纲!BB1774</f>
        <v>0</v>
      </c>
      <c r="AQ1774" s="6">
        <f>[1]节奏总纲!BC1774</f>
        <v>0</v>
      </c>
      <c r="AR1774" s="6">
        <f>[1]节奏总纲!BD1774</f>
        <v>0</v>
      </c>
      <c r="AS1774" s="6">
        <f>[1]节奏总纲!BE1774</f>
        <v>0</v>
      </c>
    </row>
    <row r="1775" spans="17:45" x14ac:dyDescent="0.2">
      <c r="Q1775" s="6">
        <v>1772</v>
      </c>
      <c r="R1775" s="6">
        <f>[1]节奏总纲!AD1775</f>
        <v>107.91718595455836</v>
      </c>
      <c r="S1775" s="6">
        <f>[1]节奏总纲!AE1775</f>
        <v>110.23979759514235</v>
      </c>
      <c r="T1775" s="6">
        <f>[1]节奏总纲!AF1775</f>
        <v>113.37845015599142</v>
      </c>
      <c r="U1775" s="6">
        <f>[1]节奏总纲!AG1775</f>
        <v>118.27428579351673</v>
      </c>
      <c r="V1775" s="6">
        <f>[1]节奏总纲!AH1775</f>
        <v>127.43806597004073</v>
      </c>
      <c r="AN1775" s="6">
        <v>1772</v>
      </c>
      <c r="AO1775" s="6">
        <f>[1]节奏总纲!BA1775</f>
        <v>0</v>
      </c>
      <c r="AP1775" s="6">
        <f>[1]节奏总纲!BB1775</f>
        <v>0</v>
      </c>
      <c r="AQ1775" s="6">
        <f>[1]节奏总纲!BC1775</f>
        <v>0</v>
      </c>
      <c r="AR1775" s="6">
        <f>[1]节奏总纲!BD1775</f>
        <v>0</v>
      </c>
      <c r="AS1775" s="6">
        <f>[1]节奏总纲!BE1775</f>
        <v>0</v>
      </c>
    </row>
    <row r="1776" spans="17:45" x14ac:dyDescent="0.2">
      <c r="Q1776" s="6">
        <v>1773</v>
      </c>
      <c r="R1776" s="6">
        <f>[1]节奏总纲!AD1776</f>
        <v>107.92556153951463</v>
      </c>
      <c r="S1776" s="6">
        <f>[1]节奏总纲!AE1776</f>
        <v>110.24762974107199</v>
      </c>
      <c r="T1776" s="6">
        <f>[1]节奏总纲!AF1776</f>
        <v>113.38680721525319</v>
      </c>
      <c r="U1776" s="6">
        <f>[1]节奏总纲!AG1776</f>
        <v>118.28222951821058</v>
      </c>
      <c r="V1776" s="6">
        <f>[1]节奏总纲!AH1776</f>
        <v>127.44645693998693</v>
      </c>
      <c r="AN1776" s="6">
        <v>1773</v>
      </c>
      <c r="AO1776" s="6">
        <f>[1]节奏总纲!BA1776</f>
        <v>0</v>
      </c>
      <c r="AP1776" s="6">
        <f>[1]节奏总纲!BB1776</f>
        <v>0</v>
      </c>
      <c r="AQ1776" s="6">
        <f>[1]节奏总纲!BC1776</f>
        <v>0</v>
      </c>
      <c r="AR1776" s="6">
        <f>[1]节奏总纲!BD1776</f>
        <v>0</v>
      </c>
      <c r="AS1776" s="6">
        <f>[1]节奏总纲!BE1776</f>
        <v>0</v>
      </c>
    </row>
    <row r="1777" spans="17:45" x14ac:dyDescent="0.2">
      <c r="Q1777" s="6">
        <v>1774</v>
      </c>
      <c r="R1777" s="6">
        <f>[1]节奏总纲!AD1777</f>
        <v>107.9339371244709</v>
      </c>
      <c r="S1777" s="6">
        <f>[1]节奏总纲!AE1777</f>
        <v>110.25546188700163</v>
      </c>
      <c r="T1777" s="6">
        <f>[1]节奏总纲!AF1777</f>
        <v>113.39516427451497</v>
      </c>
      <c r="U1777" s="6">
        <f>[1]节奏总纲!AG1777</f>
        <v>118.29017324290444</v>
      </c>
      <c r="V1777" s="6">
        <f>[1]节奏总纲!AH1777</f>
        <v>127.45484790993314</v>
      </c>
      <c r="AN1777" s="6">
        <v>1774</v>
      </c>
      <c r="AO1777" s="6">
        <f>[1]节奏总纲!BA1777</f>
        <v>0</v>
      </c>
      <c r="AP1777" s="6">
        <f>[1]节奏总纲!BB1777</f>
        <v>0</v>
      </c>
      <c r="AQ1777" s="6">
        <f>[1]节奏总纲!BC1777</f>
        <v>0</v>
      </c>
      <c r="AR1777" s="6">
        <f>[1]节奏总纲!BD1777</f>
        <v>0</v>
      </c>
      <c r="AS1777" s="6">
        <f>[1]节奏总纲!BE1777</f>
        <v>0</v>
      </c>
    </row>
    <row r="1778" spans="17:45" x14ac:dyDescent="0.2">
      <c r="Q1778" s="6">
        <v>1775</v>
      </c>
      <c r="R1778" s="6">
        <f>[1]节奏总纲!AD1778</f>
        <v>107.94231270942718</v>
      </c>
      <c r="S1778" s="6">
        <f>[1]节奏总纲!AE1778</f>
        <v>110.26329403293127</v>
      </c>
      <c r="T1778" s="6">
        <f>[1]节奏总纲!AF1778</f>
        <v>113.40352133377675</v>
      </c>
      <c r="U1778" s="6">
        <f>[1]节奏总纲!AG1778</f>
        <v>118.2981169675983</v>
      </c>
      <c r="V1778" s="6">
        <f>[1]节奏总纲!AH1778</f>
        <v>127.46323887987936</v>
      </c>
      <c r="AN1778" s="6">
        <v>1775</v>
      </c>
      <c r="AO1778" s="6">
        <f>[1]节奏总纲!BA1778</f>
        <v>0</v>
      </c>
      <c r="AP1778" s="6">
        <f>[1]节奏总纲!BB1778</f>
        <v>0</v>
      </c>
      <c r="AQ1778" s="6">
        <f>[1]节奏总纲!BC1778</f>
        <v>0</v>
      </c>
      <c r="AR1778" s="6">
        <f>[1]节奏总纲!BD1778</f>
        <v>0</v>
      </c>
      <c r="AS1778" s="6">
        <f>[1]节奏总纲!BE1778</f>
        <v>0</v>
      </c>
    </row>
    <row r="1779" spans="17:45" x14ac:dyDescent="0.2">
      <c r="Q1779" s="6">
        <v>1776</v>
      </c>
      <c r="R1779" s="6">
        <f>[1]节奏总纲!AD1779</f>
        <v>107.95068829438345</v>
      </c>
      <c r="S1779" s="6">
        <f>[1]节奏总纲!AE1779</f>
        <v>110.27112617886091</v>
      </c>
      <c r="T1779" s="6">
        <f>[1]节奏总纲!AF1779</f>
        <v>113.41187839303852</v>
      </c>
      <c r="U1779" s="6">
        <f>[1]节奏总纲!AG1779</f>
        <v>118.30606069229216</v>
      </c>
      <c r="V1779" s="6">
        <f>[1]节奏总纲!AH1779</f>
        <v>127.47162984982556</v>
      </c>
      <c r="AN1779" s="6">
        <v>1776</v>
      </c>
      <c r="AO1779" s="6">
        <f>[1]节奏总纲!BA1779</f>
        <v>0</v>
      </c>
      <c r="AP1779" s="6">
        <f>[1]节奏总纲!BB1779</f>
        <v>0</v>
      </c>
      <c r="AQ1779" s="6">
        <f>[1]节奏总纲!BC1779</f>
        <v>0</v>
      </c>
      <c r="AR1779" s="6">
        <f>[1]节奏总纲!BD1779</f>
        <v>0</v>
      </c>
      <c r="AS1779" s="6">
        <f>[1]节奏总纲!BE1779</f>
        <v>0</v>
      </c>
    </row>
    <row r="1780" spans="17:45" x14ac:dyDescent="0.2">
      <c r="Q1780" s="6">
        <v>1777</v>
      </c>
      <c r="R1780" s="6">
        <f>[1]节奏总纲!AD1780</f>
        <v>107.95906387933972</v>
      </c>
      <c r="S1780" s="6">
        <f>[1]节奏总纲!AE1780</f>
        <v>110.27895832479055</v>
      </c>
      <c r="T1780" s="6">
        <f>[1]节奏总纲!AF1780</f>
        <v>113.4202354523003</v>
      </c>
      <c r="U1780" s="6">
        <f>[1]节奏总纲!AG1780</f>
        <v>118.31400441698602</v>
      </c>
      <c r="V1780" s="6">
        <f>[1]节奏总纲!AH1780</f>
        <v>127.48002081977177</v>
      </c>
      <c r="AN1780" s="6">
        <v>1777</v>
      </c>
      <c r="AO1780" s="6">
        <f>[1]节奏总纲!BA1780</f>
        <v>0</v>
      </c>
      <c r="AP1780" s="6">
        <f>[1]节奏总纲!BB1780</f>
        <v>0</v>
      </c>
      <c r="AQ1780" s="6">
        <f>[1]节奏总纲!BC1780</f>
        <v>0</v>
      </c>
      <c r="AR1780" s="6">
        <f>[1]节奏总纲!BD1780</f>
        <v>0</v>
      </c>
      <c r="AS1780" s="6">
        <f>[1]节奏总纲!BE1780</f>
        <v>0</v>
      </c>
    </row>
    <row r="1781" spans="17:45" x14ac:dyDescent="0.2">
      <c r="Q1781" s="6">
        <v>1778</v>
      </c>
      <c r="R1781" s="6">
        <f>[1]节奏总纲!AD1781</f>
        <v>107.96743946429599</v>
      </c>
      <c r="S1781" s="6">
        <f>[1]节奏总纲!AE1781</f>
        <v>110.28679047072019</v>
      </c>
      <c r="T1781" s="6">
        <f>[1]节奏总纲!AF1781</f>
        <v>113.42859251156209</v>
      </c>
      <c r="U1781" s="6">
        <f>[1]节奏总纲!AG1781</f>
        <v>118.32194814167988</v>
      </c>
      <c r="V1781" s="6">
        <f>[1]节奏总纲!AH1781</f>
        <v>127.48841178971797</v>
      </c>
      <c r="AN1781" s="6">
        <v>1778</v>
      </c>
      <c r="AO1781" s="6">
        <f>[1]节奏总纲!BA1781</f>
        <v>0</v>
      </c>
      <c r="AP1781" s="6">
        <f>[1]节奏总纲!BB1781</f>
        <v>0</v>
      </c>
      <c r="AQ1781" s="6">
        <f>[1]节奏总纲!BC1781</f>
        <v>0</v>
      </c>
      <c r="AR1781" s="6">
        <f>[1]节奏总纲!BD1781</f>
        <v>0</v>
      </c>
      <c r="AS1781" s="6">
        <f>[1]节奏总纲!BE1781</f>
        <v>0</v>
      </c>
    </row>
    <row r="1782" spans="17:45" x14ac:dyDescent="0.2">
      <c r="Q1782" s="6">
        <v>1779</v>
      </c>
      <c r="R1782" s="6">
        <f>[1]节奏总纲!AD1782</f>
        <v>107.97581504925228</v>
      </c>
      <c r="S1782" s="6">
        <f>[1]节奏总纲!AE1782</f>
        <v>110.29462261664983</v>
      </c>
      <c r="T1782" s="6">
        <f>[1]节奏总纲!AF1782</f>
        <v>113.43694957082386</v>
      </c>
      <c r="U1782" s="6">
        <f>[1]节奏总纲!AG1782</f>
        <v>118.32989186637374</v>
      </c>
      <c r="V1782" s="6">
        <f>[1]节奏总纲!AH1782</f>
        <v>127.49680275966419</v>
      </c>
      <c r="AN1782" s="6">
        <v>1779</v>
      </c>
      <c r="AO1782" s="6">
        <f>[1]节奏总纲!BA1782</f>
        <v>0</v>
      </c>
      <c r="AP1782" s="6">
        <f>[1]节奏总纲!BB1782</f>
        <v>0</v>
      </c>
      <c r="AQ1782" s="6">
        <f>[1]节奏总纲!BC1782</f>
        <v>0</v>
      </c>
      <c r="AR1782" s="6">
        <f>[1]节奏总纲!BD1782</f>
        <v>0</v>
      </c>
      <c r="AS1782" s="6">
        <f>[1]节奏总纲!BE1782</f>
        <v>0</v>
      </c>
    </row>
    <row r="1783" spans="17:45" x14ac:dyDescent="0.2">
      <c r="Q1783" s="6">
        <v>1780</v>
      </c>
      <c r="R1783" s="6">
        <f>[1]节奏总纲!AD1783</f>
        <v>107.98419063420855</v>
      </c>
      <c r="S1783" s="6">
        <f>[1]节奏总纲!AE1783</f>
        <v>110.30245476257946</v>
      </c>
      <c r="T1783" s="6">
        <f>[1]节奏总纲!AF1783</f>
        <v>113.44530663008564</v>
      </c>
      <c r="U1783" s="6">
        <f>[1]节奏总纲!AG1783</f>
        <v>118.3378355910676</v>
      </c>
      <c r="V1783" s="6">
        <f>[1]节奏总纲!AH1783</f>
        <v>127.5051937296104</v>
      </c>
      <c r="AN1783" s="6">
        <v>1780</v>
      </c>
      <c r="AO1783" s="6">
        <f>[1]节奏总纲!BA1783</f>
        <v>0</v>
      </c>
      <c r="AP1783" s="6">
        <f>[1]节奏总纲!BB1783</f>
        <v>0</v>
      </c>
      <c r="AQ1783" s="6">
        <f>[1]节奏总纲!BC1783</f>
        <v>0</v>
      </c>
      <c r="AR1783" s="6">
        <f>[1]节奏总纲!BD1783</f>
        <v>0</v>
      </c>
      <c r="AS1783" s="6">
        <f>[1]节奏总纲!BE1783</f>
        <v>0</v>
      </c>
    </row>
    <row r="1784" spans="17:45" x14ac:dyDescent="0.2">
      <c r="Q1784" s="6">
        <v>1781</v>
      </c>
      <c r="R1784" s="6">
        <f>[1]节奏总纲!AD1784</f>
        <v>107.99256621916481</v>
      </c>
      <c r="S1784" s="6">
        <f>[1]节奏总纲!AE1784</f>
        <v>110.3102869085091</v>
      </c>
      <c r="T1784" s="6">
        <f>[1]节奏总纲!AF1784</f>
        <v>113.45366368934741</v>
      </c>
      <c r="U1784" s="6">
        <f>[1]节奏总纲!AG1784</f>
        <v>118.34577931576146</v>
      </c>
      <c r="V1784" s="6">
        <f>[1]节奏总纲!AH1784</f>
        <v>127.5135846995566</v>
      </c>
      <c r="AN1784" s="6">
        <v>1781</v>
      </c>
      <c r="AO1784" s="6">
        <f>[1]节奏总纲!BA1784</f>
        <v>0</v>
      </c>
      <c r="AP1784" s="6">
        <f>[1]节奏总纲!BB1784</f>
        <v>0</v>
      </c>
      <c r="AQ1784" s="6">
        <f>[1]节奏总纲!BC1784</f>
        <v>0</v>
      </c>
      <c r="AR1784" s="6">
        <f>[1]节奏总纲!BD1784</f>
        <v>0</v>
      </c>
      <c r="AS1784" s="6">
        <f>[1]节奏总纲!BE1784</f>
        <v>0</v>
      </c>
    </row>
    <row r="1785" spans="17:45" x14ac:dyDescent="0.2">
      <c r="Q1785" s="6">
        <v>1782</v>
      </c>
      <c r="R1785" s="6">
        <f>[1]节奏总纲!AD1785</f>
        <v>108.00087873431654</v>
      </c>
      <c r="S1785" s="6">
        <f>[1]节奏总纲!AE1785</f>
        <v>110.31811905443874</v>
      </c>
      <c r="T1785" s="6">
        <f>[1]节奏总纲!AF1785</f>
        <v>113.46202074860919</v>
      </c>
      <c r="U1785" s="6">
        <f>[1]节奏总纲!AG1785</f>
        <v>118.35372304045532</v>
      </c>
      <c r="V1785" s="6">
        <f>[1]节奏总纲!AH1785</f>
        <v>127.52197566950281</v>
      </c>
      <c r="AN1785" s="6">
        <v>1782</v>
      </c>
      <c r="AO1785" s="6">
        <f>[1]节奏总纲!BA1785</f>
        <v>0</v>
      </c>
      <c r="AP1785" s="6">
        <f>[1]节奏总纲!BB1785</f>
        <v>0</v>
      </c>
      <c r="AQ1785" s="6">
        <f>[1]节奏总纲!BC1785</f>
        <v>0</v>
      </c>
      <c r="AR1785" s="6">
        <f>[1]节奏总纲!BD1785</f>
        <v>0</v>
      </c>
      <c r="AS1785" s="6">
        <f>[1]节奏总纲!BE1785</f>
        <v>0</v>
      </c>
    </row>
    <row r="1786" spans="17:45" x14ac:dyDescent="0.2">
      <c r="Q1786" s="6">
        <v>1783</v>
      </c>
      <c r="R1786" s="6">
        <f>[1]节奏总纲!AD1786</f>
        <v>108.00869343140415</v>
      </c>
      <c r="S1786" s="6">
        <f>[1]节奏总纲!AE1786</f>
        <v>110.32595120036838</v>
      </c>
      <c r="T1786" s="6">
        <f>[1]节奏总纲!AF1786</f>
        <v>113.47037780787097</v>
      </c>
      <c r="U1786" s="6">
        <f>[1]节奏总纲!AG1786</f>
        <v>118.36166676514918</v>
      </c>
      <c r="V1786" s="6">
        <f>[1]节奏总纲!AH1786</f>
        <v>127.53036663944903</v>
      </c>
      <c r="AN1786" s="6">
        <v>1783</v>
      </c>
      <c r="AO1786" s="6">
        <f>[1]节奏总纲!BA1786</f>
        <v>0</v>
      </c>
      <c r="AP1786" s="6">
        <f>[1]节奏总纲!BB1786</f>
        <v>0</v>
      </c>
      <c r="AQ1786" s="6">
        <f>[1]节奏总纲!BC1786</f>
        <v>0</v>
      </c>
      <c r="AR1786" s="6">
        <f>[1]节奏总纲!BD1786</f>
        <v>0</v>
      </c>
      <c r="AS1786" s="6">
        <f>[1]节奏总纲!BE1786</f>
        <v>0</v>
      </c>
    </row>
    <row r="1787" spans="17:45" x14ac:dyDescent="0.2">
      <c r="Q1787" s="6">
        <v>1784</v>
      </c>
      <c r="R1787" s="6">
        <f>[1]节奏总纲!AD1787</f>
        <v>108.01650812849178</v>
      </c>
      <c r="S1787" s="6">
        <f>[1]节奏总纲!AE1787</f>
        <v>110.33378334629802</v>
      </c>
      <c r="T1787" s="6">
        <f>[1]节奏总纲!AF1787</f>
        <v>113.47873486713274</v>
      </c>
      <c r="U1787" s="6">
        <f>[1]节奏总纲!AG1787</f>
        <v>118.36961048984304</v>
      </c>
      <c r="V1787" s="6">
        <f>[1]节奏总纲!AH1787</f>
        <v>127.53875760939523</v>
      </c>
      <c r="AN1787" s="6">
        <v>1784</v>
      </c>
      <c r="AO1787" s="6">
        <f>[1]节奏总纲!BA1787</f>
        <v>0</v>
      </c>
      <c r="AP1787" s="6">
        <f>[1]节奏总纲!BB1787</f>
        <v>0</v>
      </c>
      <c r="AQ1787" s="6">
        <f>[1]节奏总纲!BC1787</f>
        <v>0</v>
      </c>
      <c r="AR1787" s="6">
        <f>[1]节奏总纲!BD1787</f>
        <v>0</v>
      </c>
      <c r="AS1787" s="6">
        <f>[1]节奏总纲!BE1787</f>
        <v>0</v>
      </c>
    </row>
    <row r="1788" spans="17:45" x14ac:dyDescent="0.2">
      <c r="Q1788" s="6">
        <v>1785</v>
      </c>
      <c r="R1788" s="6">
        <f>[1]节奏总纲!AD1788</f>
        <v>108.0243228255794</v>
      </c>
      <c r="S1788" s="6">
        <f>[1]节奏总纲!AE1788</f>
        <v>110.34161549222766</v>
      </c>
      <c r="T1788" s="6">
        <f>[1]节奏总纲!AF1788</f>
        <v>113.48709192639453</v>
      </c>
      <c r="U1788" s="6">
        <f>[1]节奏总纲!AG1788</f>
        <v>118.3775542145369</v>
      </c>
      <c r="V1788" s="6">
        <f>[1]节奏总纲!AH1788</f>
        <v>127.54714857934144</v>
      </c>
      <c r="AN1788" s="6">
        <v>1785</v>
      </c>
      <c r="AO1788" s="6">
        <f>[1]节奏总纲!BA1788</f>
        <v>0</v>
      </c>
      <c r="AP1788" s="6">
        <f>[1]节奏总纲!BB1788</f>
        <v>0</v>
      </c>
      <c r="AQ1788" s="6">
        <f>[1]节奏总纲!BC1788</f>
        <v>0</v>
      </c>
      <c r="AR1788" s="6">
        <f>[1]节奏总纲!BD1788</f>
        <v>0</v>
      </c>
      <c r="AS1788" s="6">
        <f>[1]节奏总纲!BE1788</f>
        <v>0</v>
      </c>
    </row>
    <row r="1789" spans="17:45" x14ac:dyDescent="0.2">
      <c r="Q1789" s="6">
        <v>1786</v>
      </c>
      <c r="R1789" s="6">
        <f>[1]节奏总纲!AD1789</f>
        <v>108.03213752266703</v>
      </c>
      <c r="S1789" s="6">
        <f>[1]节奏总纲!AE1789</f>
        <v>110.3494476381573</v>
      </c>
      <c r="T1789" s="6">
        <f>[1]节奏总纲!AF1789</f>
        <v>113.4954489856563</v>
      </c>
      <c r="U1789" s="6">
        <f>[1]节奏总纲!AG1789</f>
        <v>118.38549793923076</v>
      </c>
      <c r="V1789" s="6">
        <f>[1]节奏总纲!AH1789</f>
        <v>127.55553954928764</v>
      </c>
      <c r="AN1789" s="6">
        <v>1786</v>
      </c>
      <c r="AO1789" s="6">
        <f>[1]节奏总纲!BA1789</f>
        <v>0</v>
      </c>
      <c r="AP1789" s="6">
        <f>[1]节奏总纲!BB1789</f>
        <v>0</v>
      </c>
      <c r="AQ1789" s="6">
        <f>[1]节奏总纲!BC1789</f>
        <v>0</v>
      </c>
      <c r="AR1789" s="6">
        <f>[1]节奏总纲!BD1789</f>
        <v>0</v>
      </c>
      <c r="AS1789" s="6">
        <f>[1]节奏总纲!BE1789</f>
        <v>0</v>
      </c>
    </row>
    <row r="1790" spans="17:45" x14ac:dyDescent="0.2">
      <c r="Q1790" s="6">
        <v>1787</v>
      </c>
      <c r="R1790" s="6">
        <f>[1]节奏总纲!AD1790</f>
        <v>108.03995221975465</v>
      </c>
      <c r="S1790" s="6">
        <f>[1]节奏总纲!AE1790</f>
        <v>110.35727978408694</v>
      </c>
      <c r="T1790" s="6">
        <f>[1]节奏总纲!AF1790</f>
        <v>113.50380604491808</v>
      </c>
      <c r="U1790" s="6">
        <f>[1]节奏总纲!AG1790</f>
        <v>118.39344166392462</v>
      </c>
      <c r="V1790" s="6">
        <f>[1]节奏总纲!AH1790</f>
        <v>127.56393051923385</v>
      </c>
      <c r="AN1790" s="6">
        <v>1787</v>
      </c>
      <c r="AO1790" s="6">
        <f>[1]节奏总纲!BA1790</f>
        <v>0</v>
      </c>
      <c r="AP1790" s="6">
        <f>[1]节奏总纲!BB1790</f>
        <v>0</v>
      </c>
      <c r="AQ1790" s="6">
        <f>[1]节奏总纲!BC1790</f>
        <v>0</v>
      </c>
      <c r="AR1790" s="6">
        <f>[1]节奏总纲!BD1790</f>
        <v>0</v>
      </c>
      <c r="AS1790" s="6">
        <f>[1]节奏总纲!BE1790</f>
        <v>0</v>
      </c>
    </row>
    <row r="1791" spans="17:45" x14ac:dyDescent="0.2">
      <c r="Q1791" s="6">
        <v>1788</v>
      </c>
      <c r="R1791" s="6">
        <f>[1]节奏总纲!AD1791</f>
        <v>108.04776691684226</v>
      </c>
      <c r="S1791" s="6">
        <f>[1]节奏总纲!AE1791</f>
        <v>110.36511193001658</v>
      </c>
      <c r="T1791" s="6">
        <f>[1]节奏总纲!AF1791</f>
        <v>113.51216310417986</v>
      </c>
      <c r="U1791" s="6">
        <f>[1]节奏总纲!AG1791</f>
        <v>118.40138538861848</v>
      </c>
      <c r="V1791" s="6">
        <f>[1]节奏总纲!AH1791</f>
        <v>127.57232148918007</v>
      </c>
      <c r="AN1791" s="6">
        <v>1788</v>
      </c>
      <c r="AO1791" s="6">
        <f>[1]节奏总纲!BA1791</f>
        <v>0</v>
      </c>
      <c r="AP1791" s="6">
        <f>[1]节奏总纲!BB1791</f>
        <v>0</v>
      </c>
      <c r="AQ1791" s="6">
        <f>[1]节奏总纲!BC1791</f>
        <v>0</v>
      </c>
      <c r="AR1791" s="6">
        <f>[1]节奏总纲!BD1791</f>
        <v>0</v>
      </c>
      <c r="AS1791" s="6">
        <f>[1]节奏总纲!BE1791</f>
        <v>0</v>
      </c>
    </row>
    <row r="1792" spans="17:45" x14ac:dyDescent="0.2">
      <c r="Q1792" s="6">
        <v>1789</v>
      </c>
      <c r="R1792" s="6">
        <f>[1]节奏总纲!AD1792</f>
        <v>108.05558161392989</v>
      </c>
      <c r="S1792" s="6">
        <f>[1]节奏总纲!AE1792</f>
        <v>110.37294407594622</v>
      </c>
      <c r="T1792" s="6">
        <f>[1]节奏总纲!AF1792</f>
        <v>113.52052016344163</v>
      </c>
      <c r="U1792" s="6">
        <f>[1]节奏总纲!AG1792</f>
        <v>118.40932911331234</v>
      </c>
      <c r="V1792" s="6">
        <f>[1]节奏总纲!AH1792</f>
        <v>127.58071245912627</v>
      </c>
      <c r="AN1792" s="6">
        <v>1789</v>
      </c>
      <c r="AO1792" s="6">
        <f>[1]节奏总纲!BA1792</f>
        <v>0</v>
      </c>
      <c r="AP1792" s="6">
        <f>[1]节奏总纲!BB1792</f>
        <v>0</v>
      </c>
      <c r="AQ1792" s="6">
        <f>[1]节奏总纲!BC1792</f>
        <v>0</v>
      </c>
      <c r="AR1792" s="6">
        <f>[1]节奏总纲!BD1792</f>
        <v>0</v>
      </c>
      <c r="AS1792" s="6">
        <f>[1]节奏总纲!BE1792</f>
        <v>0</v>
      </c>
    </row>
    <row r="1793" spans="17:45" x14ac:dyDescent="0.2">
      <c r="Q1793" s="6">
        <v>1790</v>
      </c>
      <c r="R1793" s="6">
        <f>[1]节奏总纲!AD1793</f>
        <v>108.06339631101751</v>
      </c>
      <c r="S1793" s="6">
        <f>[1]节奏总纲!AE1793</f>
        <v>110.38077622187586</v>
      </c>
      <c r="T1793" s="6">
        <f>[1]节奏总纲!AF1793</f>
        <v>113.52887722270341</v>
      </c>
      <c r="U1793" s="6">
        <f>[1]节奏总纲!AG1793</f>
        <v>118.4172728380062</v>
      </c>
      <c r="V1793" s="6">
        <f>[1]节奏总纲!AH1793</f>
        <v>127.58910342907248</v>
      </c>
      <c r="AN1793" s="6">
        <v>1790</v>
      </c>
      <c r="AO1793" s="6">
        <f>[1]节奏总纲!BA1793</f>
        <v>0</v>
      </c>
      <c r="AP1793" s="6">
        <f>[1]节奏总纲!BB1793</f>
        <v>0</v>
      </c>
      <c r="AQ1793" s="6">
        <f>[1]节奏总纲!BC1793</f>
        <v>0</v>
      </c>
      <c r="AR1793" s="6">
        <f>[1]节奏总纲!BD1793</f>
        <v>0</v>
      </c>
      <c r="AS1793" s="6">
        <f>[1]节奏总纲!BE1793</f>
        <v>0</v>
      </c>
    </row>
    <row r="1794" spans="17:45" x14ac:dyDescent="0.2">
      <c r="Q1794" s="6">
        <v>1791</v>
      </c>
      <c r="R1794" s="6">
        <f>[1]节奏总纲!AD1794</f>
        <v>108.07121100810514</v>
      </c>
      <c r="S1794" s="6">
        <f>[1]节奏总纲!AE1794</f>
        <v>110.38860836780549</v>
      </c>
      <c r="T1794" s="6">
        <f>[1]节奏总纲!AF1794</f>
        <v>113.53723428196518</v>
      </c>
      <c r="U1794" s="6">
        <f>[1]节奏总纲!AG1794</f>
        <v>118.42521656270006</v>
      </c>
      <c r="V1794" s="6">
        <f>[1]节奏总纲!AH1794</f>
        <v>127.59749439901869</v>
      </c>
      <c r="AN1794" s="6">
        <v>1791</v>
      </c>
      <c r="AO1794" s="6">
        <f>[1]节奏总纲!BA1794</f>
        <v>0</v>
      </c>
      <c r="AP1794" s="6">
        <f>[1]节奏总纲!BB1794</f>
        <v>0</v>
      </c>
      <c r="AQ1794" s="6">
        <f>[1]节奏总纲!BC1794</f>
        <v>0</v>
      </c>
      <c r="AR1794" s="6">
        <f>[1]节奏总纲!BD1794</f>
        <v>0</v>
      </c>
      <c r="AS1794" s="6">
        <f>[1]节奏总纲!BE1794</f>
        <v>0</v>
      </c>
    </row>
    <row r="1795" spans="17:45" x14ac:dyDescent="0.2">
      <c r="Q1795" s="6">
        <v>1792</v>
      </c>
      <c r="R1795" s="6">
        <f>[1]节奏总纲!AD1795</f>
        <v>108.07902570519276</v>
      </c>
      <c r="S1795" s="6">
        <f>[1]节奏总纲!AE1795</f>
        <v>110.39644051373513</v>
      </c>
      <c r="T1795" s="6">
        <f>[1]节奏总纲!AF1795</f>
        <v>113.54559134122697</v>
      </c>
      <c r="U1795" s="6">
        <f>[1]节奏总纲!AG1795</f>
        <v>118.43316028739392</v>
      </c>
      <c r="V1795" s="6">
        <f>[1]节奏总纲!AH1795</f>
        <v>127.60588536896491</v>
      </c>
      <c r="AN1795" s="6">
        <v>1792</v>
      </c>
      <c r="AO1795" s="6">
        <f>[1]节奏总纲!BA1795</f>
        <v>0</v>
      </c>
      <c r="AP1795" s="6">
        <f>[1]节奏总纲!BB1795</f>
        <v>0</v>
      </c>
      <c r="AQ1795" s="6">
        <f>[1]节奏总纲!BC1795</f>
        <v>0</v>
      </c>
      <c r="AR1795" s="6">
        <f>[1]节奏总纲!BD1795</f>
        <v>0</v>
      </c>
      <c r="AS1795" s="6">
        <f>[1]节奏总纲!BE1795</f>
        <v>0</v>
      </c>
    </row>
    <row r="1796" spans="17:45" x14ac:dyDescent="0.2">
      <c r="Q1796" s="6">
        <v>1793</v>
      </c>
      <c r="R1796" s="6">
        <f>[1]节奏总纲!AD1796</f>
        <v>108.08684040228037</v>
      </c>
      <c r="S1796" s="6">
        <f>[1]节奏总纲!AE1796</f>
        <v>110.40427265966477</v>
      </c>
      <c r="T1796" s="6">
        <f>[1]节奏总纲!AF1796</f>
        <v>113.55394840048875</v>
      </c>
      <c r="U1796" s="6">
        <f>[1]节奏总纲!AG1796</f>
        <v>118.44110401208778</v>
      </c>
      <c r="V1796" s="6">
        <f>[1]节奏总纲!AH1796</f>
        <v>127.61427633891111</v>
      </c>
      <c r="AN1796" s="6">
        <v>1793</v>
      </c>
      <c r="AO1796" s="6">
        <f>[1]节奏总纲!BA1796</f>
        <v>0</v>
      </c>
      <c r="AP1796" s="6">
        <f>[1]节奏总纲!BB1796</f>
        <v>0</v>
      </c>
      <c r="AQ1796" s="6">
        <f>[1]节奏总纲!BC1796</f>
        <v>0</v>
      </c>
      <c r="AR1796" s="6">
        <f>[1]节奏总纲!BD1796</f>
        <v>0</v>
      </c>
      <c r="AS1796" s="6">
        <f>[1]节奏总纲!BE1796</f>
        <v>0</v>
      </c>
    </row>
    <row r="1797" spans="17:45" x14ac:dyDescent="0.2">
      <c r="Q1797" s="6">
        <v>1794</v>
      </c>
      <c r="R1797" s="6">
        <f>[1]节奏总纲!AD1797</f>
        <v>108.094655099368</v>
      </c>
      <c r="S1797" s="6">
        <f>[1]节奏总纲!AE1797</f>
        <v>110.41210480559441</v>
      </c>
      <c r="T1797" s="6">
        <f>[1]节奏总纲!AF1797</f>
        <v>113.56230545975052</v>
      </c>
      <c r="U1797" s="6">
        <f>[1]节奏总纲!AG1797</f>
        <v>118.44904773678164</v>
      </c>
      <c r="V1797" s="6">
        <f>[1]节奏总纲!AH1797</f>
        <v>127.62266730885732</v>
      </c>
      <c r="AN1797" s="6">
        <v>1794</v>
      </c>
      <c r="AO1797" s="6">
        <f>[1]节奏总纲!BA1797</f>
        <v>0</v>
      </c>
      <c r="AP1797" s="6">
        <f>[1]节奏总纲!BB1797</f>
        <v>0</v>
      </c>
      <c r="AQ1797" s="6">
        <f>[1]节奏总纲!BC1797</f>
        <v>0</v>
      </c>
      <c r="AR1797" s="6">
        <f>[1]节奏总纲!BD1797</f>
        <v>0</v>
      </c>
      <c r="AS1797" s="6">
        <f>[1]节奏总纲!BE1797</f>
        <v>0</v>
      </c>
    </row>
    <row r="1798" spans="17:45" x14ac:dyDescent="0.2">
      <c r="Q1798" s="6">
        <v>1795</v>
      </c>
      <c r="R1798" s="6">
        <f>[1]节奏总纲!AD1798</f>
        <v>108.10246979645562</v>
      </c>
      <c r="S1798" s="6">
        <f>[1]节奏总纲!AE1798</f>
        <v>110.41993695152405</v>
      </c>
      <c r="T1798" s="6">
        <f>[1]节奏总纲!AF1798</f>
        <v>113.5706625190123</v>
      </c>
      <c r="U1798" s="6">
        <f>[1]节奏总纲!AG1798</f>
        <v>118.4569914614755</v>
      </c>
      <c r="V1798" s="6">
        <f>[1]节奏总纲!AH1798</f>
        <v>127.63105827880352</v>
      </c>
      <c r="AN1798" s="6">
        <v>1795</v>
      </c>
      <c r="AO1798" s="6">
        <f>[1]节奏总纲!BA1798</f>
        <v>0</v>
      </c>
      <c r="AP1798" s="6">
        <f>[1]节奏总纲!BB1798</f>
        <v>0</v>
      </c>
      <c r="AQ1798" s="6">
        <f>[1]节奏总纲!BC1798</f>
        <v>0</v>
      </c>
      <c r="AR1798" s="6">
        <f>[1]节奏总纲!BD1798</f>
        <v>0</v>
      </c>
      <c r="AS1798" s="6">
        <f>[1]节奏总纲!BE1798</f>
        <v>0</v>
      </c>
    </row>
    <row r="1799" spans="17:45" x14ac:dyDescent="0.2">
      <c r="Q1799" s="6">
        <v>1796</v>
      </c>
      <c r="R1799" s="6">
        <f>[1]节奏总纲!AD1799</f>
        <v>108.11028449354325</v>
      </c>
      <c r="S1799" s="6">
        <f>[1]节奏总纲!AE1799</f>
        <v>110.42776909745369</v>
      </c>
      <c r="T1799" s="6">
        <f>[1]节奏总纲!AF1799</f>
        <v>113.57901957827409</v>
      </c>
      <c r="U1799" s="6">
        <f>[1]节奏总纲!AG1799</f>
        <v>118.46493518616936</v>
      </c>
      <c r="V1799" s="6">
        <f>[1]节奏总纲!AH1799</f>
        <v>127.63944924874974</v>
      </c>
      <c r="AN1799" s="6">
        <v>1796</v>
      </c>
      <c r="AO1799" s="6">
        <f>[1]节奏总纲!BA1799</f>
        <v>0</v>
      </c>
      <c r="AP1799" s="6">
        <f>[1]节奏总纲!BB1799</f>
        <v>0</v>
      </c>
      <c r="AQ1799" s="6">
        <f>[1]节奏总纲!BC1799</f>
        <v>0</v>
      </c>
      <c r="AR1799" s="6">
        <f>[1]节奏总纲!BD1799</f>
        <v>0</v>
      </c>
      <c r="AS1799" s="6">
        <f>[1]节奏总纲!BE1799</f>
        <v>0</v>
      </c>
    </row>
    <row r="1800" spans="17:45" x14ac:dyDescent="0.2">
      <c r="Q1800" s="6">
        <v>1797</v>
      </c>
      <c r="R1800" s="6">
        <f>[1]节奏总纲!AD1800</f>
        <v>108.11809919063086</v>
      </c>
      <c r="S1800" s="6">
        <f>[1]节奏总纲!AE1800</f>
        <v>110.43560124338333</v>
      </c>
      <c r="T1800" s="6">
        <f>[1]节奏总纲!AF1800</f>
        <v>113.58737663753585</v>
      </c>
      <c r="U1800" s="6">
        <f>[1]节奏总纲!AG1800</f>
        <v>118.47287891086322</v>
      </c>
      <c r="V1800" s="6">
        <f>[1]节奏总纲!AH1800</f>
        <v>127.64784021869595</v>
      </c>
      <c r="AN1800" s="6">
        <v>1797</v>
      </c>
      <c r="AO1800" s="6">
        <f>[1]节奏总纲!BA1800</f>
        <v>0</v>
      </c>
      <c r="AP1800" s="6">
        <f>[1]节奏总纲!BB1800</f>
        <v>0</v>
      </c>
      <c r="AQ1800" s="6">
        <f>[1]节奏总纲!BC1800</f>
        <v>0</v>
      </c>
      <c r="AR1800" s="6">
        <f>[1]节奏总纲!BD1800</f>
        <v>0</v>
      </c>
      <c r="AS1800" s="6">
        <f>[1]节奏总纲!BE1800</f>
        <v>0</v>
      </c>
    </row>
    <row r="1801" spans="17:45" x14ac:dyDescent="0.2">
      <c r="Q1801" s="6">
        <v>1798</v>
      </c>
      <c r="R1801" s="6">
        <f>[1]节奏总纲!AD1801</f>
        <v>108.12591388771848</v>
      </c>
      <c r="S1801" s="6">
        <f>[1]节奏总纲!AE1801</f>
        <v>110.44343338931297</v>
      </c>
      <c r="T1801" s="6">
        <f>[1]节奏总纲!AF1801</f>
        <v>113.59573369679764</v>
      </c>
      <c r="U1801" s="6">
        <f>[1]节奏总纲!AG1801</f>
        <v>118.48082263555708</v>
      </c>
      <c r="V1801" s="6">
        <f>[1]节奏总纲!AH1801</f>
        <v>127.65623118864215</v>
      </c>
      <c r="AN1801" s="6">
        <v>1798</v>
      </c>
      <c r="AO1801" s="6">
        <f>[1]节奏总纲!BA1801</f>
        <v>0</v>
      </c>
      <c r="AP1801" s="6">
        <f>[1]节奏总纲!BB1801</f>
        <v>0</v>
      </c>
      <c r="AQ1801" s="6">
        <f>[1]节奏总纲!BC1801</f>
        <v>0</v>
      </c>
      <c r="AR1801" s="6">
        <f>[1]节奏总纲!BD1801</f>
        <v>0</v>
      </c>
      <c r="AS1801" s="6">
        <f>[1]节奏总纲!BE1801</f>
        <v>0</v>
      </c>
    </row>
    <row r="1802" spans="17:45" x14ac:dyDescent="0.2">
      <c r="Q1802" s="6">
        <v>1799</v>
      </c>
      <c r="R1802" s="6">
        <f>[1]节奏总纲!AD1802</f>
        <v>108.13372858480611</v>
      </c>
      <c r="S1802" s="6">
        <f>[1]节奏总纲!AE1802</f>
        <v>110.45126553524261</v>
      </c>
      <c r="T1802" s="6">
        <f>[1]节奏总纲!AF1802</f>
        <v>113.60409075605941</v>
      </c>
      <c r="U1802" s="6">
        <f>[1]节奏总纲!AG1802</f>
        <v>118.48876636025093</v>
      </c>
      <c r="V1802" s="6">
        <f>[1]节奏总纲!AH1802</f>
        <v>127.66462215858836</v>
      </c>
      <c r="AN1802" s="6">
        <v>1799</v>
      </c>
      <c r="AO1802" s="6">
        <f>[1]节奏总纲!BA1802</f>
        <v>0</v>
      </c>
      <c r="AP1802" s="6">
        <f>[1]节奏总纲!BB1802</f>
        <v>0</v>
      </c>
      <c r="AQ1802" s="6">
        <f>[1]节奏总纲!BC1802</f>
        <v>0</v>
      </c>
      <c r="AR1802" s="6">
        <f>[1]节奏总纲!BD1802</f>
        <v>0</v>
      </c>
      <c r="AS1802" s="6">
        <f>[1]节奏总纲!BE1802</f>
        <v>0</v>
      </c>
    </row>
    <row r="1803" spans="17:45" x14ac:dyDescent="0.2">
      <c r="Q1803" s="6">
        <v>1800</v>
      </c>
      <c r="R1803" s="6">
        <f>[1]节奏总纲!AD1803</f>
        <v>108.14154328189373</v>
      </c>
      <c r="S1803" s="6">
        <f>[1]节奏总纲!AE1803</f>
        <v>110.45909768117225</v>
      </c>
      <c r="T1803" s="6">
        <f>[1]节奏总纲!AF1803</f>
        <v>113.61244781532119</v>
      </c>
      <c r="U1803" s="6">
        <f>[1]节奏总纲!AG1803</f>
        <v>118.49671008494479</v>
      </c>
      <c r="V1803" s="6">
        <f>[1]节奏总纲!AH1803</f>
        <v>127.67301312853458</v>
      </c>
      <c r="AN1803" s="6">
        <v>1800</v>
      </c>
      <c r="AO1803" s="6">
        <f>[1]节奏总纲!BA1803</f>
        <v>0</v>
      </c>
      <c r="AP1803" s="6">
        <f>[1]节奏总纲!BB1803</f>
        <v>0</v>
      </c>
      <c r="AQ1803" s="6">
        <f>[1]节奏总纲!BC1803</f>
        <v>0</v>
      </c>
      <c r="AR1803" s="6">
        <f>[1]节奏总纲!BD1803</f>
        <v>0</v>
      </c>
      <c r="AS1803" s="6">
        <f>[1]节奏总纲!BE1803</f>
        <v>0</v>
      </c>
    </row>
    <row r="1804" spans="17:45" x14ac:dyDescent="0.2">
      <c r="Q1804" s="6">
        <v>1801</v>
      </c>
      <c r="R1804" s="6">
        <f>[1]节奏总纲!AD1804</f>
        <v>108.14935797898136</v>
      </c>
      <c r="S1804" s="6">
        <f>[1]节奏总纲!AE1804</f>
        <v>110.46692982710188</v>
      </c>
      <c r="T1804" s="6">
        <f>[1]节奏总纲!AF1804</f>
        <v>113.62080487458297</v>
      </c>
      <c r="U1804" s="6">
        <f>[1]节奏总纲!AG1804</f>
        <v>118.50465380963865</v>
      </c>
      <c r="V1804" s="6">
        <f>[1]节奏总纲!AH1804</f>
        <v>127.68140409848078</v>
      </c>
      <c r="AN1804" s="6">
        <v>1801</v>
      </c>
      <c r="AO1804" s="6">
        <f>[1]节奏总纲!BA1804</f>
        <v>0</v>
      </c>
      <c r="AP1804" s="6">
        <f>[1]节奏总纲!BB1804</f>
        <v>0</v>
      </c>
      <c r="AQ1804" s="6">
        <f>[1]节奏总纲!BC1804</f>
        <v>0</v>
      </c>
      <c r="AR1804" s="6">
        <f>[1]节奏总纲!BD1804</f>
        <v>0</v>
      </c>
      <c r="AS1804" s="6">
        <f>[1]节奏总纲!BE1804</f>
        <v>0</v>
      </c>
    </row>
    <row r="1805" spans="17:45" x14ac:dyDescent="0.2">
      <c r="Q1805" s="6">
        <v>1802</v>
      </c>
      <c r="R1805" s="6">
        <f>[1]节奏总纲!AD1805</f>
        <v>108.15717267606897</v>
      </c>
      <c r="S1805" s="6">
        <f>[1]节奏总纲!AE1805</f>
        <v>110.47476197303152</v>
      </c>
      <c r="T1805" s="6">
        <f>[1]节奏总纲!AF1805</f>
        <v>113.62916193384474</v>
      </c>
      <c r="U1805" s="6">
        <f>[1]节奏总纲!AG1805</f>
        <v>118.51259753433251</v>
      </c>
      <c r="V1805" s="6">
        <f>[1]节奏总纲!AH1805</f>
        <v>127.68979506842699</v>
      </c>
      <c r="AN1805" s="6">
        <v>1802</v>
      </c>
      <c r="AO1805" s="6">
        <f>[1]节奏总纲!BA1805</f>
        <v>0</v>
      </c>
      <c r="AP1805" s="6">
        <f>[1]节奏总纲!BB1805</f>
        <v>0</v>
      </c>
      <c r="AQ1805" s="6">
        <f>[1]节奏总纲!BC1805</f>
        <v>0</v>
      </c>
      <c r="AR1805" s="6">
        <f>[1]节奏总纲!BD1805</f>
        <v>0</v>
      </c>
      <c r="AS1805" s="6">
        <f>[1]节奏总纲!BE1805</f>
        <v>0</v>
      </c>
    </row>
    <row r="1806" spans="17:45" x14ac:dyDescent="0.2">
      <c r="Q1806" s="6">
        <v>1803</v>
      </c>
      <c r="R1806" s="6">
        <f>[1]节奏总纲!AD1806</f>
        <v>108.16498737315659</v>
      </c>
      <c r="S1806" s="6">
        <f>[1]节奏总纲!AE1806</f>
        <v>110.48259411896116</v>
      </c>
      <c r="T1806" s="6">
        <f>[1]节奏总纲!AF1806</f>
        <v>113.63751899310653</v>
      </c>
      <c r="U1806" s="6">
        <f>[1]节奏总纲!AG1806</f>
        <v>118.52054125902637</v>
      </c>
      <c r="V1806" s="6">
        <f>[1]节奏总纲!AH1806</f>
        <v>127.69818603837319</v>
      </c>
      <c r="AN1806" s="6">
        <v>1803</v>
      </c>
      <c r="AO1806" s="6">
        <f>[1]节奏总纲!BA1806</f>
        <v>0</v>
      </c>
      <c r="AP1806" s="6">
        <f>[1]节奏总纲!BB1806</f>
        <v>0</v>
      </c>
      <c r="AQ1806" s="6">
        <f>[1]节奏总纲!BC1806</f>
        <v>0</v>
      </c>
      <c r="AR1806" s="6">
        <f>[1]节奏总纲!BD1806</f>
        <v>0</v>
      </c>
      <c r="AS1806" s="6">
        <f>[1]节奏总纲!BE1806</f>
        <v>0</v>
      </c>
    </row>
    <row r="1807" spans="17:45" x14ac:dyDescent="0.2">
      <c r="Q1807" s="6">
        <v>1804</v>
      </c>
      <c r="R1807" s="6">
        <f>[1]节奏总纲!AD1807</f>
        <v>108.17280207024422</v>
      </c>
      <c r="S1807" s="6">
        <f>[1]节奏总纲!AE1807</f>
        <v>110.4904262648908</v>
      </c>
      <c r="T1807" s="6">
        <f>[1]节奏总纲!AF1807</f>
        <v>113.64587605236829</v>
      </c>
      <c r="U1807" s="6">
        <f>[1]节奏总纲!AG1807</f>
        <v>118.52848498372023</v>
      </c>
      <c r="V1807" s="6">
        <f>[1]节奏总纲!AH1807</f>
        <v>127.70657700831941</v>
      </c>
      <c r="AN1807" s="6">
        <v>1804</v>
      </c>
      <c r="AO1807" s="6">
        <f>[1]节奏总纲!BA1807</f>
        <v>0</v>
      </c>
      <c r="AP1807" s="6">
        <f>[1]节奏总纲!BB1807</f>
        <v>0</v>
      </c>
      <c r="AQ1807" s="6">
        <f>[1]节奏总纲!BC1807</f>
        <v>0</v>
      </c>
      <c r="AR1807" s="6">
        <f>[1]节奏总纲!BD1807</f>
        <v>0</v>
      </c>
      <c r="AS1807" s="6">
        <f>[1]节奏总纲!BE1807</f>
        <v>0</v>
      </c>
    </row>
    <row r="1808" spans="17:45" x14ac:dyDescent="0.2">
      <c r="Q1808" s="6">
        <v>1805</v>
      </c>
      <c r="R1808" s="6">
        <f>[1]节奏总纲!AD1808</f>
        <v>108.18061676733184</v>
      </c>
      <c r="S1808" s="6">
        <f>[1]节奏总纲!AE1808</f>
        <v>110.49825841082044</v>
      </c>
      <c r="T1808" s="6">
        <f>[1]节奏总纲!AF1808</f>
        <v>113.65423311163008</v>
      </c>
      <c r="U1808" s="6">
        <f>[1]节奏总纲!AG1808</f>
        <v>118.53642870841409</v>
      </c>
      <c r="V1808" s="6">
        <f>[1]节奏总纲!AH1808</f>
        <v>127.71496797826562</v>
      </c>
      <c r="AN1808" s="6">
        <v>1805</v>
      </c>
      <c r="AO1808" s="6">
        <f>[1]节奏总纲!BA1808</f>
        <v>0</v>
      </c>
      <c r="AP1808" s="6">
        <f>[1]节奏总纲!BB1808</f>
        <v>0</v>
      </c>
      <c r="AQ1808" s="6">
        <f>[1]节奏总纲!BC1808</f>
        <v>0</v>
      </c>
      <c r="AR1808" s="6">
        <f>[1]节奏总纲!BD1808</f>
        <v>0</v>
      </c>
      <c r="AS1808" s="6">
        <f>[1]节奏总纲!BE1808</f>
        <v>0</v>
      </c>
    </row>
    <row r="1809" spans="17:45" x14ac:dyDescent="0.2">
      <c r="Q1809" s="6">
        <v>1806</v>
      </c>
      <c r="R1809" s="6">
        <f>[1]节奏总纲!AD1809</f>
        <v>108.18843146441947</v>
      </c>
      <c r="S1809" s="6">
        <f>[1]节奏总纲!AE1809</f>
        <v>110.50609055675008</v>
      </c>
      <c r="T1809" s="6">
        <f>[1]节奏总纲!AF1809</f>
        <v>113.66259017089186</v>
      </c>
      <c r="U1809" s="6">
        <f>[1]节奏总纲!AG1809</f>
        <v>118.54437243310795</v>
      </c>
      <c r="V1809" s="6">
        <f>[1]节奏总纲!AH1809</f>
        <v>127.72335894821182</v>
      </c>
      <c r="AN1809" s="6">
        <v>1806</v>
      </c>
      <c r="AO1809" s="6">
        <f>[1]节奏总纲!BA1809</f>
        <v>0</v>
      </c>
      <c r="AP1809" s="6">
        <f>[1]节奏总纲!BB1809</f>
        <v>0</v>
      </c>
      <c r="AQ1809" s="6">
        <f>[1]节奏总纲!BC1809</f>
        <v>0</v>
      </c>
      <c r="AR1809" s="6">
        <f>[1]节奏总纲!BD1809</f>
        <v>0</v>
      </c>
      <c r="AS1809" s="6">
        <f>[1]节奏总纲!BE1809</f>
        <v>0</v>
      </c>
    </row>
    <row r="1810" spans="17:45" x14ac:dyDescent="0.2">
      <c r="Q1810" s="6">
        <v>1807</v>
      </c>
      <c r="R1810" s="6">
        <f>[1]节奏总纲!AD1810</f>
        <v>108.19624616150708</v>
      </c>
      <c r="S1810" s="6">
        <f>[1]节奏总纲!AE1810</f>
        <v>110.51392270267972</v>
      </c>
      <c r="T1810" s="6">
        <f>[1]节奏总纲!AF1810</f>
        <v>113.67094723015363</v>
      </c>
      <c r="U1810" s="6">
        <f>[1]节奏总纲!AG1810</f>
        <v>118.55231615780181</v>
      </c>
      <c r="V1810" s="6">
        <f>[1]节奏总纲!AH1810</f>
        <v>127.73174991815803</v>
      </c>
      <c r="AN1810" s="6">
        <v>1807</v>
      </c>
      <c r="AO1810" s="6">
        <f>[1]节奏总纲!BA1810</f>
        <v>0</v>
      </c>
      <c r="AP1810" s="6">
        <f>[1]节奏总纲!BB1810</f>
        <v>0</v>
      </c>
      <c r="AQ1810" s="6">
        <f>[1]节奏总纲!BC1810</f>
        <v>0</v>
      </c>
      <c r="AR1810" s="6">
        <f>[1]节奏总纲!BD1810</f>
        <v>0</v>
      </c>
      <c r="AS1810" s="6">
        <f>[1]节奏总纲!BE1810</f>
        <v>0</v>
      </c>
    </row>
    <row r="1811" spans="17:45" x14ac:dyDescent="0.2">
      <c r="Q1811" s="6">
        <v>1808</v>
      </c>
      <c r="R1811" s="6">
        <f>[1]节奏总纲!AD1811</f>
        <v>108.2040608585947</v>
      </c>
      <c r="S1811" s="6">
        <f>[1]节奏总纲!AE1811</f>
        <v>110.52175484860936</v>
      </c>
      <c r="T1811" s="6">
        <f>[1]节奏总纲!AF1811</f>
        <v>113.67930428941541</v>
      </c>
      <c r="U1811" s="6">
        <f>[1]节奏总纲!AG1811</f>
        <v>118.56025988249567</v>
      </c>
      <c r="V1811" s="6">
        <f>[1]节奏总纲!AH1811</f>
        <v>127.74014088810425</v>
      </c>
      <c r="AN1811" s="6">
        <v>1808</v>
      </c>
      <c r="AO1811" s="6">
        <f>[1]节奏总纲!BA1811</f>
        <v>0</v>
      </c>
      <c r="AP1811" s="6">
        <f>[1]节奏总纲!BB1811</f>
        <v>0</v>
      </c>
      <c r="AQ1811" s="6">
        <f>[1]节奏总纲!BC1811</f>
        <v>0</v>
      </c>
      <c r="AR1811" s="6">
        <f>[1]节奏总纲!BD1811</f>
        <v>0</v>
      </c>
      <c r="AS1811" s="6">
        <f>[1]节奏总纲!BE1811</f>
        <v>0</v>
      </c>
    </row>
    <row r="1812" spans="17:45" x14ac:dyDescent="0.2">
      <c r="Q1812" s="6">
        <v>1809</v>
      </c>
      <c r="R1812" s="6">
        <f>[1]节奏总纲!AD1812</f>
        <v>108.21187555568233</v>
      </c>
      <c r="S1812" s="6">
        <f>[1]节奏总纲!AE1812</f>
        <v>110.529586994539</v>
      </c>
      <c r="T1812" s="6">
        <f>[1]节奏总纲!AF1812</f>
        <v>113.6876613486772</v>
      </c>
      <c r="U1812" s="6">
        <f>[1]节奏总纲!AG1812</f>
        <v>118.56820360718953</v>
      </c>
      <c r="V1812" s="6">
        <f>[1]节奏总纲!AH1812</f>
        <v>127.74853185805046</v>
      </c>
      <c r="AN1812" s="6">
        <v>1809</v>
      </c>
      <c r="AO1812" s="6">
        <f>[1]节奏总纲!BA1812</f>
        <v>0</v>
      </c>
      <c r="AP1812" s="6">
        <f>[1]节奏总纲!BB1812</f>
        <v>0</v>
      </c>
      <c r="AQ1812" s="6">
        <f>[1]节奏总纲!BC1812</f>
        <v>0</v>
      </c>
      <c r="AR1812" s="6">
        <f>[1]节奏总纲!BD1812</f>
        <v>0</v>
      </c>
      <c r="AS1812" s="6">
        <f>[1]节奏总纲!BE1812</f>
        <v>0</v>
      </c>
    </row>
    <row r="1813" spans="17:45" x14ac:dyDescent="0.2">
      <c r="Q1813" s="6">
        <v>1810</v>
      </c>
      <c r="R1813" s="6">
        <f>[1]节奏总纲!AD1813</f>
        <v>108.21969025276995</v>
      </c>
      <c r="S1813" s="6">
        <f>[1]节奏总纲!AE1813</f>
        <v>110.53741914046864</v>
      </c>
      <c r="T1813" s="6">
        <f>[1]节奏总纲!AF1813</f>
        <v>113.69601840793896</v>
      </c>
      <c r="U1813" s="6">
        <f>[1]节奏总纲!AG1813</f>
        <v>118.57614733188339</v>
      </c>
      <c r="V1813" s="6">
        <f>[1]节奏总纲!AH1813</f>
        <v>127.75692282799666</v>
      </c>
      <c r="AN1813" s="6">
        <v>1810</v>
      </c>
      <c r="AO1813" s="6">
        <f>[1]节奏总纲!BA1813</f>
        <v>0</v>
      </c>
      <c r="AP1813" s="6">
        <f>[1]节奏总纲!BB1813</f>
        <v>0</v>
      </c>
      <c r="AQ1813" s="6">
        <f>[1]节奏总纲!BC1813</f>
        <v>0</v>
      </c>
      <c r="AR1813" s="6">
        <f>[1]节奏总纲!BD1813</f>
        <v>0</v>
      </c>
      <c r="AS1813" s="6">
        <f>[1]节奏总纲!BE1813</f>
        <v>0</v>
      </c>
    </row>
    <row r="1814" spans="17:45" x14ac:dyDescent="0.2">
      <c r="Q1814" s="6">
        <v>1811</v>
      </c>
      <c r="R1814" s="6">
        <f>[1]节奏总纲!AD1814</f>
        <v>108.22750494985758</v>
      </c>
      <c r="S1814" s="6">
        <f>[1]节奏总纲!AE1814</f>
        <v>110.54525128639828</v>
      </c>
      <c r="T1814" s="6">
        <f>[1]节奏总纲!AF1814</f>
        <v>113.70437546720075</v>
      </c>
      <c r="U1814" s="6">
        <f>[1]节奏总纲!AG1814</f>
        <v>118.58409105657725</v>
      </c>
      <c r="V1814" s="6">
        <f>[1]节奏总纲!AH1814</f>
        <v>127.76531379794287</v>
      </c>
      <c r="AN1814" s="6">
        <v>1811</v>
      </c>
      <c r="AO1814" s="6">
        <f>[1]节奏总纲!BA1814</f>
        <v>0</v>
      </c>
      <c r="AP1814" s="6">
        <f>[1]节奏总纲!BB1814</f>
        <v>0</v>
      </c>
      <c r="AQ1814" s="6">
        <f>[1]节奏总纲!BC1814</f>
        <v>0</v>
      </c>
      <c r="AR1814" s="6">
        <f>[1]节奏总纲!BD1814</f>
        <v>0</v>
      </c>
      <c r="AS1814" s="6">
        <f>[1]节奏总纲!BE1814</f>
        <v>0</v>
      </c>
    </row>
    <row r="1815" spans="17:45" x14ac:dyDescent="0.2">
      <c r="Q1815" s="6">
        <v>1812</v>
      </c>
      <c r="R1815" s="6">
        <f>[1]节奏总纲!AD1815</f>
        <v>108.23531964694519</v>
      </c>
      <c r="S1815" s="6">
        <f>[1]节奏总纲!AE1815</f>
        <v>110.55308343232791</v>
      </c>
      <c r="T1815" s="6">
        <f>[1]节奏总纲!AF1815</f>
        <v>113.71273252646252</v>
      </c>
      <c r="U1815" s="6">
        <f>[1]节奏总纲!AG1815</f>
        <v>118.59203478127111</v>
      </c>
      <c r="V1815" s="6">
        <f>[1]节奏总纲!AH1815</f>
        <v>127.77370476788909</v>
      </c>
      <c r="AN1815" s="6">
        <v>1812</v>
      </c>
      <c r="AO1815" s="6">
        <f>[1]节奏总纲!BA1815</f>
        <v>0</v>
      </c>
      <c r="AP1815" s="6">
        <f>[1]节奏总纲!BB1815</f>
        <v>0</v>
      </c>
      <c r="AQ1815" s="6">
        <f>[1]节奏总纲!BC1815</f>
        <v>0</v>
      </c>
      <c r="AR1815" s="6">
        <f>[1]节奏总纲!BD1815</f>
        <v>0</v>
      </c>
      <c r="AS1815" s="6">
        <f>[1]节奏总纲!BE1815</f>
        <v>0</v>
      </c>
    </row>
    <row r="1816" spans="17:45" x14ac:dyDescent="0.2">
      <c r="Q1816" s="6">
        <v>1813</v>
      </c>
      <c r="R1816" s="6">
        <f>[1]节奏总纲!AD1816</f>
        <v>108.24313434403281</v>
      </c>
      <c r="S1816" s="6">
        <f>[1]节奏总纲!AE1816</f>
        <v>110.56091557825755</v>
      </c>
      <c r="T1816" s="6">
        <f>[1]节奏总纲!AF1816</f>
        <v>113.7210895857243</v>
      </c>
      <c r="U1816" s="6">
        <f>[1]节奏总纲!AG1816</f>
        <v>118.59997850596497</v>
      </c>
      <c r="V1816" s="6">
        <f>[1]节奏总纲!AH1816</f>
        <v>127.78209573783529</v>
      </c>
      <c r="AN1816" s="6">
        <v>1813</v>
      </c>
      <c r="AO1816" s="6">
        <f>[1]节奏总纲!BA1816</f>
        <v>0</v>
      </c>
      <c r="AP1816" s="6">
        <f>[1]节奏总纲!BB1816</f>
        <v>0</v>
      </c>
      <c r="AQ1816" s="6">
        <f>[1]节奏总纲!BC1816</f>
        <v>0</v>
      </c>
      <c r="AR1816" s="6">
        <f>[1]节奏总纲!BD1816</f>
        <v>0</v>
      </c>
      <c r="AS1816" s="6">
        <f>[1]节奏总纲!BE1816</f>
        <v>0</v>
      </c>
    </row>
    <row r="1817" spans="17:45" x14ac:dyDescent="0.2">
      <c r="Q1817" s="6">
        <v>1814</v>
      </c>
      <c r="R1817" s="6">
        <f>[1]节奏总纲!AD1817</f>
        <v>108.25094904112044</v>
      </c>
      <c r="S1817" s="6">
        <f>[1]节奏总纲!AE1817</f>
        <v>110.56874772418719</v>
      </c>
      <c r="T1817" s="6">
        <f>[1]节奏总纲!AF1817</f>
        <v>113.72944664498608</v>
      </c>
      <c r="U1817" s="6">
        <f>[1]节奏总纲!AG1817</f>
        <v>118.60792223065883</v>
      </c>
      <c r="V1817" s="6">
        <f>[1]节奏总纲!AH1817</f>
        <v>127.7904867077815</v>
      </c>
      <c r="AN1817" s="6">
        <v>1814</v>
      </c>
      <c r="AO1817" s="6">
        <f>[1]节奏总纲!BA1817</f>
        <v>0</v>
      </c>
      <c r="AP1817" s="6">
        <f>[1]节奏总纲!BB1817</f>
        <v>0</v>
      </c>
      <c r="AQ1817" s="6">
        <f>[1]节奏总纲!BC1817</f>
        <v>0</v>
      </c>
      <c r="AR1817" s="6">
        <f>[1]节奏总纲!BD1817</f>
        <v>0</v>
      </c>
      <c r="AS1817" s="6">
        <f>[1]节奏总纲!BE1817</f>
        <v>0</v>
      </c>
    </row>
    <row r="1818" spans="17:45" x14ac:dyDescent="0.2">
      <c r="Q1818" s="6">
        <v>1815</v>
      </c>
      <c r="R1818" s="6">
        <f>[1]节奏总纲!AD1818</f>
        <v>108.25876373820806</v>
      </c>
      <c r="S1818" s="6">
        <f>[1]节奏总纲!AE1818</f>
        <v>110.57657987011683</v>
      </c>
      <c r="T1818" s="6">
        <f>[1]节奏总纲!AF1818</f>
        <v>113.73780370424785</v>
      </c>
      <c r="U1818" s="6">
        <f>[1]节奏总纲!AG1818</f>
        <v>118.61586595535269</v>
      </c>
      <c r="V1818" s="6">
        <f>[1]节奏总纲!AH1818</f>
        <v>127.7988776777277</v>
      </c>
      <c r="AN1818" s="6">
        <v>1815</v>
      </c>
      <c r="AO1818" s="6">
        <f>[1]节奏总纲!BA1818</f>
        <v>0</v>
      </c>
      <c r="AP1818" s="6">
        <f>[1]节奏总纲!BB1818</f>
        <v>0</v>
      </c>
      <c r="AQ1818" s="6">
        <f>[1]节奏总纲!BC1818</f>
        <v>0</v>
      </c>
      <c r="AR1818" s="6">
        <f>[1]节奏总纲!BD1818</f>
        <v>0</v>
      </c>
      <c r="AS1818" s="6">
        <f>[1]节奏总纲!BE1818</f>
        <v>0</v>
      </c>
    </row>
    <row r="1819" spans="17:45" x14ac:dyDescent="0.2">
      <c r="Q1819" s="6">
        <v>1816</v>
      </c>
      <c r="R1819" s="6">
        <f>[1]节奏总纲!AD1819</f>
        <v>108.26657843529567</v>
      </c>
      <c r="S1819" s="6">
        <f>[1]节奏总纲!AE1819</f>
        <v>110.58441201604647</v>
      </c>
      <c r="T1819" s="6">
        <f>[1]节奏总纲!AF1819</f>
        <v>113.74616076350964</v>
      </c>
      <c r="U1819" s="6">
        <f>[1]节奏总纲!AG1819</f>
        <v>118.62380968004655</v>
      </c>
      <c r="V1819" s="6">
        <f>[1]节奏总纲!AH1819</f>
        <v>127.80726864767391</v>
      </c>
      <c r="AN1819" s="6">
        <v>1816</v>
      </c>
      <c r="AO1819" s="6">
        <f>[1]节奏总纲!BA1819</f>
        <v>0</v>
      </c>
      <c r="AP1819" s="6">
        <f>[1]节奏总纲!BB1819</f>
        <v>0</v>
      </c>
      <c r="AQ1819" s="6">
        <f>[1]节奏总纲!BC1819</f>
        <v>0</v>
      </c>
      <c r="AR1819" s="6">
        <f>[1]节奏总纲!BD1819</f>
        <v>0</v>
      </c>
      <c r="AS1819" s="6">
        <f>[1]节奏总纲!BE1819</f>
        <v>0</v>
      </c>
    </row>
    <row r="1820" spans="17:45" x14ac:dyDescent="0.2">
      <c r="Q1820" s="6">
        <v>1817</v>
      </c>
      <c r="R1820" s="6">
        <f>[1]节奏总纲!AD1820</f>
        <v>108.2743931323833</v>
      </c>
      <c r="S1820" s="6">
        <f>[1]节奏总纲!AE1820</f>
        <v>110.59224416197611</v>
      </c>
      <c r="T1820" s="6">
        <f>[1]节奏总纲!AF1820</f>
        <v>113.7545178227714</v>
      </c>
      <c r="U1820" s="6">
        <f>[1]节奏总纲!AG1820</f>
        <v>118.63175340474042</v>
      </c>
      <c r="V1820" s="6">
        <f>[1]节奏总纲!AH1820</f>
        <v>127.81565961762013</v>
      </c>
      <c r="AN1820" s="6">
        <v>1817</v>
      </c>
      <c r="AO1820" s="6">
        <f>[1]节奏总纲!BA1820</f>
        <v>0</v>
      </c>
      <c r="AP1820" s="6">
        <f>[1]节奏总纲!BB1820</f>
        <v>0</v>
      </c>
      <c r="AQ1820" s="6">
        <f>[1]节奏总纲!BC1820</f>
        <v>0</v>
      </c>
      <c r="AR1820" s="6">
        <f>[1]节奏总纲!BD1820</f>
        <v>0</v>
      </c>
      <c r="AS1820" s="6">
        <f>[1]节奏总纲!BE1820</f>
        <v>0</v>
      </c>
    </row>
    <row r="1821" spans="17:45" x14ac:dyDescent="0.2">
      <c r="Q1821" s="6">
        <v>1818</v>
      </c>
      <c r="R1821" s="6">
        <f>[1]节奏总纲!AD1821</f>
        <v>108.28220782947092</v>
      </c>
      <c r="S1821" s="6">
        <f>[1]节奏总纲!AE1821</f>
        <v>110.60007630790575</v>
      </c>
      <c r="T1821" s="6">
        <f>[1]节奏总纲!AF1821</f>
        <v>113.76287488203319</v>
      </c>
      <c r="U1821" s="6">
        <f>[1]节奏总纲!AG1821</f>
        <v>118.63969712943428</v>
      </c>
      <c r="V1821" s="6">
        <f>[1]节奏总纲!AH1821</f>
        <v>127.82405058756633</v>
      </c>
      <c r="AN1821" s="6">
        <v>1818</v>
      </c>
      <c r="AO1821" s="6">
        <f>[1]节奏总纲!BA1821</f>
        <v>0</v>
      </c>
      <c r="AP1821" s="6">
        <f>[1]节奏总纲!BB1821</f>
        <v>0</v>
      </c>
      <c r="AQ1821" s="6">
        <f>[1]节奏总纲!BC1821</f>
        <v>0</v>
      </c>
      <c r="AR1821" s="6">
        <f>[1]节奏总纲!BD1821</f>
        <v>0</v>
      </c>
      <c r="AS1821" s="6">
        <f>[1]节奏总纲!BE1821</f>
        <v>0</v>
      </c>
    </row>
    <row r="1822" spans="17:45" x14ac:dyDescent="0.2">
      <c r="Q1822" s="6">
        <v>1819</v>
      </c>
      <c r="R1822" s="6">
        <f>[1]节奏总纲!AD1822</f>
        <v>108.29002252655854</v>
      </c>
      <c r="S1822" s="6">
        <f>[1]节奏总纲!AE1822</f>
        <v>110.60790845383539</v>
      </c>
      <c r="T1822" s="6">
        <f>[1]节奏总纲!AF1822</f>
        <v>113.77123194129497</v>
      </c>
      <c r="U1822" s="6">
        <f>[1]节奏总纲!AG1822</f>
        <v>118.64764085412814</v>
      </c>
      <c r="V1822" s="6">
        <f>[1]节奏总纲!AH1822</f>
        <v>127.83244155751254</v>
      </c>
      <c r="AN1822" s="6">
        <v>1819</v>
      </c>
      <c r="AO1822" s="6">
        <f>[1]节奏总纲!BA1822</f>
        <v>0</v>
      </c>
      <c r="AP1822" s="6">
        <f>[1]节奏总纲!BB1822</f>
        <v>0</v>
      </c>
      <c r="AQ1822" s="6">
        <f>[1]节奏总纲!BC1822</f>
        <v>0</v>
      </c>
      <c r="AR1822" s="6">
        <f>[1]节奏总纲!BD1822</f>
        <v>0</v>
      </c>
      <c r="AS1822" s="6">
        <f>[1]节奏总纲!BE1822</f>
        <v>0</v>
      </c>
    </row>
    <row r="1823" spans="17:45" x14ac:dyDescent="0.2">
      <c r="Q1823" s="6">
        <v>1820</v>
      </c>
      <c r="R1823" s="6">
        <f>[1]节奏总纲!AD1823</f>
        <v>108.29783722364617</v>
      </c>
      <c r="S1823" s="6">
        <f>[1]节奏总纲!AE1823</f>
        <v>110.61574059976503</v>
      </c>
      <c r="T1823" s="6">
        <f>[1]节奏总纲!AF1823</f>
        <v>113.77958900055674</v>
      </c>
      <c r="U1823" s="6">
        <f>[1]节奏总纲!AG1823</f>
        <v>118.655584578822</v>
      </c>
      <c r="V1823" s="6">
        <f>[1]节奏总纲!AH1823</f>
        <v>127.84083252745874</v>
      </c>
      <c r="AN1823" s="6">
        <v>1820</v>
      </c>
      <c r="AO1823" s="6">
        <f>[1]节奏总纲!BA1823</f>
        <v>0</v>
      </c>
      <c r="AP1823" s="6">
        <f>[1]节奏总纲!BB1823</f>
        <v>0</v>
      </c>
      <c r="AQ1823" s="6">
        <f>[1]节奏总纲!BC1823</f>
        <v>0</v>
      </c>
      <c r="AR1823" s="6">
        <f>[1]节奏总纲!BD1823</f>
        <v>0</v>
      </c>
      <c r="AS1823" s="6">
        <f>[1]节奏总纲!BE1823</f>
        <v>0</v>
      </c>
    </row>
    <row r="1824" spans="17:45" x14ac:dyDescent="0.2">
      <c r="Q1824" s="6">
        <v>1821</v>
      </c>
      <c r="R1824" s="6">
        <f>[1]节奏总纲!AD1824</f>
        <v>108.30565192073378</v>
      </c>
      <c r="S1824" s="6">
        <f>[1]节奏总纲!AE1824</f>
        <v>110.62357274569467</v>
      </c>
      <c r="T1824" s="6">
        <f>[1]节奏总纲!AF1824</f>
        <v>113.78794605981852</v>
      </c>
      <c r="U1824" s="6">
        <f>[1]节奏总纲!AG1824</f>
        <v>118.66352830351586</v>
      </c>
      <c r="V1824" s="6">
        <f>[1]节奏总纲!AH1824</f>
        <v>127.84922349740496</v>
      </c>
      <c r="AN1824" s="6">
        <v>1821</v>
      </c>
      <c r="AO1824" s="6">
        <f>[1]节奏总纲!BA1824</f>
        <v>0</v>
      </c>
      <c r="AP1824" s="6">
        <f>[1]节奏总纲!BB1824</f>
        <v>0</v>
      </c>
      <c r="AQ1824" s="6">
        <f>[1]节奏总纲!BC1824</f>
        <v>0</v>
      </c>
      <c r="AR1824" s="6">
        <f>[1]节奏总纲!BD1824</f>
        <v>0</v>
      </c>
      <c r="AS1824" s="6">
        <f>[1]节奏总纲!BE1824</f>
        <v>0</v>
      </c>
    </row>
    <row r="1825" spans="17:45" x14ac:dyDescent="0.2">
      <c r="Q1825" s="6">
        <v>1822</v>
      </c>
      <c r="R1825" s="6">
        <f>[1]节奏总纲!AD1825</f>
        <v>108.3134666178214</v>
      </c>
      <c r="S1825" s="6">
        <f>[1]节奏总纲!AE1825</f>
        <v>110.6314048916243</v>
      </c>
      <c r="T1825" s="6">
        <f>[1]节奏总纲!AF1825</f>
        <v>113.79630311908031</v>
      </c>
      <c r="U1825" s="6">
        <f>[1]节奏总纲!AG1825</f>
        <v>118.67147202820972</v>
      </c>
      <c r="V1825" s="6">
        <f>[1]节奏总纲!AH1825</f>
        <v>127.85761446735117</v>
      </c>
      <c r="AN1825" s="6">
        <v>1822</v>
      </c>
      <c r="AO1825" s="6">
        <f>[1]节奏总纲!BA1825</f>
        <v>0</v>
      </c>
      <c r="AP1825" s="6">
        <f>[1]节奏总纲!BB1825</f>
        <v>0</v>
      </c>
      <c r="AQ1825" s="6">
        <f>[1]节奏总纲!BC1825</f>
        <v>0</v>
      </c>
      <c r="AR1825" s="6">
        <f>[1]节奏总纲!BD1825</f>
        <v>0</v>
      </c>
      <c r="AS1825" s="6">
        <f>[1]节奏总纲!BE1825</f>
        <v>0</v>
      </c>
    </row>
    <row r="1826" spans="17:45" x14ac:dyDescent="0.2">
      <c r="Q1826" s="6">
        <v>1823</v>
      </c>
      <c r="R1826" s="6">
        <f>[1]节奏总纲!AD1826</f>
        <v>108.32128131490903</v>
      </c>
      <c r="S1826" s="6">
        <f>[1]节奏总纲!AE1826</f>
        <v>110.63923703755394</v>
      </c>
      <c r="T1826" s="6">
        <f>[1]节奏总纲!AF1826</f>
        <v>113.80466017834208</v>
      </c>
      <c r="U1826" s="6">
        <f>[1]节奏总纲!AG1826</f>
        <v>118.67941575290358</v>
      </c>
      <c r="V1826" s="6">
        <f>[1]节奏总纲!AH1826</f>
        <v>127.86600543729737</v>
      </c>
      <c r="AN1826" s="6">
        <v>1823</v>
      </c>
      <c r="AO1826" s="6">
        <f>[1]节奏总纲!BA1826</f>
        <v>0</v>
      </c>
      <c r="AP1826" s="6">
        <f>[1]节奏总纲!BB1826</f>
        <v>0</v>
      </c>
      <c r="AQ1826" s="6">
        <f>[1]节奏总纲!BC1826</f>
        <v>0</v>
      </c>
      <c r="AR1826" s="6">
        <f>[1]节奏总纲!BD1826</f>
        <v>0</v>
      </c>
      <c r="AS1826" s="6">
        <f>[1]节奏总纲!BE1826</f>
        <v>0</v>
      </c>
    </row>
    <row r="1827" spans="17:45" x14ac:dyDescent="0.2">
      <c r="Q1827" s="6">
        <v>1824</v>
      </c>
      <c r="R1827" s="6">
        <f>[1]节奏总纲!AD1827</f>
        <v>108.32909601199665</v>
      </c>
      <c r="S1827" s="6">
        <f>[1]节奏总纲!AE1827</f>
        <v>110.64706918348358</v>
      </c>
      <c r="T1827" s="6">
        <f>[1]节奏总纲!AF1827</f>
        <v>113.81301723760386</v>
      </c>
      <c r="U1827" s="6">
        <f>[1]节奏总纲!AG1827</f>
        <v>118.68735947759744</v>
      </c>
      <c r="V1827" s="6">
        <f>[1]节奏总纲!AH1827</f>
        <v>127.87439640724358</v>
      </c>
      <c r="AN1827" s="6">
        <v>1824</v>
      </c>
      <c r="AO1827" s="6">
        <f>[1]节奏总纲!BA1827</f>
        <v>0</v>
      </c>
      <c r="AP1827" s="6">
        <f>[1]节奏总纲!BB1827</f>
        <v>0</v>
      </c>
      <c r="AQ1827" s="6">
        <f>[1]节奏总纲!BC1827</f>
        <v>0</v>
      </c>
      <c r="AR1827" s="6">
        <f>[1]节奏总纲!BD1827</f>
        <v>0</v>
      </c>
      <c r="AS1827" s="6">
        <f>[1]节奏总纲!BE1827</f>
        <v>0</v>
      </c>
    </row>
    <row r="1828" spans="17:45" x14ac:dyDescent="0.2">
      <c r="Q1828" s="6">
        <v>1825</v>
      </c>
      <c r="R1828" s="6">
        <f>[1]节奏总纲!AD1828</f>
        <v>108.33691070908428</v>
      </c>
      <c r="S1828" s="6">
        <f>[1]节奏总纲!AE1828</f>
        <v>110.65490132941322</v>
      </c>
      <c r="T1828" s="6">
        <f>[1]节奏总纲!AF1828</f>
        <v>113.82137429686563</v>
      </c>
      <c r="U1828" s="6">
        <f>[1]节奏总纲!AG1828</f>
        <v>118.6953032022913</v>
      </c>
      <c r="V1828" s="6">
        <f>[1]节奏总纲!AH1828</f>
        <v>127.8827873771898</v>
      </c>
      <c r="AN1828" s="6">
        <v>1825</v>
      </c>
      <c r="AO1828" s="6">
        <f>[1]节奏总纲!BA1828</f>
        <v>0</v>
      </c>
      <c r="AP1828" s="6">
        <f>[1]节奏总纲!BB1828</f>
        <v>0</v>
      </c>
      <c r="AQ1828" s="6">
        <f>[1]节奏总纲!BC1828</f>
        <v>0</v>
      </c>
      <c r="AR1828" s="6">
        <f>[1]节奏总纲!BD1828</f>
        <v>0</v>
      </c>
      <c r="AS1828" s="6">
        <f>[1]节奏总纲!BE1828</f>
        <v>0</v>
      </c>
    </row>
    <row r="1829" spans="17:45" x14ac:dyDescent="0.2">
      <c r="Q1829" s="6">
        <v>1826</v>
      </c>
      <c r="R1829" s="6">
        <f>[1]节奏总纲!AD1829</f>
        <v>108.34472540617189</v>
      </c>
      <c r="S1829" s="6">
        <f>[1]节奏总纲!AE1829</f>
        <v>110.66273347534286</v>
      </c>
      <c r="T1829" s="6">
        <f>[1]节奏总纲!AF1829</f>
        <v>113.82973135612741</v>
      </c>
      <c r="U1829" s="6">
        <f>[1]节奏总纲!AG1829</f>
        <v>118.70324692698516</v>
      </c>
      <c r="V1829" s="6">
        <f>[1]节奏总纲!AH1829</f>
        <v>127.89117834713601</v>
      </c>
      <c r="AN1829" s="6">
        <v>1826</v>
      </c>
      <c r="AO1829" s="6">
        <f>[1]节奏总纲!BA1829</f>
        <v>0</v>
      </c>
      <c r="AP1829" s="6">
        <f>[1]节奏总纲!BB1829</f>
        <v>0</v>
      </c>
      <c r="AQ1829" s="6">
        <f>[1]节奏总纲!BC1829</f>
        <v>0</v>
      </c>
      <c r="AR1829" s="6">
        <f>[1]节奏总纲!BD1829</f>
        <v>0</v>
      </c>
      <c r="AS1829" s="6">
        <f>[1]节奏总纲!BE1829</f>
        <v>0</v>
      </c>
    </row>
    <row r="1830" spans="17:45" x14ac:dyDescent="0.2">
      <c r="Q1830" s="6">
        <v>1827</v>
      </c>
      <c r="R1830" s="6">
        <f>[1]节奏总纲!AD1830</f>
        <v>108.35254010325951</v>
      </c>
      <c r="S1830" s="6">
        <f>[1]节奏总纲!AE1830</f>
        <v>110.6705656212725</v>
      </c>
      <c r="T1830" s="6">
        <f>[1]节奏总纲!AF1830</f>
        <v>113.83808841538919</v>
      </c>
      <c r="U1830" s="6">
        <f>[1]节奏总纲!AG1830</f>
        <v>118.71119065167902</v>
      </c>
      <c r="V1830" s="6">
        <f>[1]节奏总纲!AH1830</f>
        <v>127.89956931708221</v>
      </c>
      <c r="AN1830" s="6">
        <v>1827</v>
      </c>
      <c r="AO1830" s="6">
        <f>[1]节奏总纲!BA1830</f>
        <v>0</v>
      </c>
      <c r="AP1830" s="6">
        <f>[1]节奏总纲!BB1830</f>
        <v>0</v>
      </c>
      <c r="AQ1830" s="6">
        <f>[1]节奏总纲!BC1830</f>
        <v>0</v>
      </c>
      <c r="AR1830" s="6">
        <f>[1]节奏总纲!BD1830</f>
        <v>0</v>
      </c>
      <c r="AS1830" s="6">
        <f>[1]节奏总纲!BE1830</f>
        <v>0</v>
      </c>
    </row>
    <row r="1831" spans="17:45" x14ac:dyDescent="0.2">
      <c r="Q1831" s="6">
        <v>1828</v>
      </c>
      <c r="R1831" s="6">
        <f>[1]节奏总纲!AD1831</f>
        <v>108.36035480034714</v>
      </c>
      <c r="S1831" s="6">
        <f>[1]节奏总纲!AE1831</f>
        <v>110.67839776720214</v>
      </c>
      <c r="T1831" s="6">
        <f>[1]节奏总纲!AF1831</f>
        <v>113.84644547465096</v>
      </c>
      <c r="U1831" s="6">
        <f>[1]节奏总纲!AG1831</f>
        <v>118.71913437637288</v>
      </c>
      <c r="V1831" s="6">
        <f>[1]节奏总纲!AH1831</f>
        <v>127.90796028702842</v>
      </c>
      <c r="AN1831" s="6">
        <v>1828</v>
      </c>
      <c r="AO1831" s="6">
        <f>[1]节奏总纲!BA1831</f>
        <v>0</v>
      </c>
      <c r="AP1831" s="6">
        <f>[1]节奏总纲!BB1831</f>
        <v>0</v>
      </c>
      <c r="AQ1831" s="6">
        <f>[1]节奏总纲!BC1831</f>
        <v>0</v>
      </c>
      <c r="AR1831" s="6">
        <f>[1]节奏总纲!BD1831</f>
        <v>0</v>
      </c>
      <c r="AS1831" s="6">
        <f>[1]节奏总纲!BE1831</f>
        <v>0</v>
      </c>
    </row>
    <row r="1832" spans="17:45" x14ac:dyDescent="0.2">
      <c r="Q1832" s="6">
        <v>1829</v>
      </c>
      <c r="R1832" s="6">
        <f>[1]节奏总纲!AD1832</f>
        <v>108.36816949743476</v>
      </c>
      <c r="S1832" s="6">
        <f>[1]节奏总纲!AE1832</f>
        <v>110.68622991313178</v>
      </c>
      <c r="T1832" s="6">
        <f>[1]节奏总纲!AF1832</f>
        <v>113.85480253391275</v>
      </c>
      <c r="U1832" s="6">
        <f>[1]节奏总纲!AG1832</f>
        <v>118.72707810106674</v>
      </c>
      <c r="V1832" s="6">
        <f>[1]节奏总纲!AH1832</f>
        <v>127.91635125697464</v>
      </c>
      <c r="AN1832" s="6">
        <v>1829</v>
      </c>
      <c r="AO1832" s="6">
        <f>[1]节奏总纲!BA1832</f>
        <v>0</v>
      </c>
      <c r="AP1832" s="6">
        <f>[1]节奏总纲!BB1832</f>
        <v>0</v>
      </c>
      <c r="AQ1832" s="6">
        <f>[1]节奏总纲!BC1832</f>
        <v>0</v>
      </c>
      <c r="AR1832" s="6">
        <f>[1]节奏总纲!BD1832</f>
        <v>0</v>
      </c>
      <c r="AS1832" s="6">
        <f>[1]节奏总纲!BE1832</f>
        <v>0</v>
      </c>
    </row>
    <row r="1833" spans="17:45" x14ac:dyDescent="0.2">
      <c r="Q1833" s="6">
        <v>1830</v>
      </c>
      <c r="R1833" s="6">
        <f>[1]节奏总纲!AD1833</f>
        <v>108.37598419452237</v>
      </c>
      <c r="S1833" s="6">
        <f>[1]节奏总纲!AE1833</f>
        <v>110.69406205906142</v>
      </c>
      <c r="T1833" s="6">
        <f>[1]节奏总纲!AF1833</f>
        <v>113.86315959317452</v>
      </c>
      <c r="U1833" s="6">
        <f>[1]节奏总纲!AG1833</f>
        <v>118.7350218257606</v>
      </c>
      <c r="V1833" s="6">
        <f>[1]节奏总纲!AH1833</f>
        <v>127.92474222692084</v>
      </c>
      <c r="AN1833" s="6">
        <v>1830</v>
      </c>
      <c r="AO1833" s="6">
        <f>[1]节奏总纲!BA1833</f>
        <v>0</v>
      </c>
      <c r="AP1833" s="6">
        <f>[1]节奏总纲!BB1833</f>
        <v>0</v>
      </c>
      <c r="AQ1833" s="6">
        <f>[1]节奏总纲!BC1833</f>
        <v>0</v>
      </c>
      <c r="AR1833" s="6">
        <f>[1]节奏总纲!BD1833</f>
        <v>0</v>
      </c>
      <c r="AS1833" s="6">
        <f>[1]节奏总纲!BE1833</f>
        <v>0</v>
      </c>
    </row>
    <row r="1834" spans="17:45" x14ac:dyDescent="0.2">
      <c r="Q1834" s="6">
        <v>1831</v>
      </c>
      <c r="R1834" s="6">
        <f>[1]节奏总纲!AD1834</f>
        <v>108.38379889161</v>
      </c>
      <c r="S1834" s="6">
        <f>[1]节奏总纲!AE1834</f>
        <v>110.70189420499106</v>
      </c>
      <c r="T1834" s="6">
        <f>[1]节奏总纲!AF1834</f>
        <v>113.8715166524363</v>
      </c>
      <c r="U1834" s="6">
        <f>[1]节奏总纲!AG1834</f>
        <v>118.74296555045446</v>
      </c>
      <c r="V1834" s="6">
        <f>[1]节奏总纲!AH1834</f>
        <v>127.93313319686705</v>
      </c>
      <c r="AN1834" s="6">
        <v>1831</v>
      </c>
      <c r="AO1834" s="6">
        <f>[1]节奏总纲!BA1834</f>
        <v>0</v>
      </c>
      <c r="AP1834" s="6">
        <f>[1]节奏总纲!BB1834</f>
        <v>0</v>
      </c>
      <c r="AQ1834" s="6">
        <f>[1]节奏总纲!BC1834</f>
        <v>0</v>
      </c>
      <c r="AR1834" s="6">
        <f>[1]节奏总纲!BD1834</f>
        <v>0</v>
      </c>
      <c r="AS1834" s="6">
        <f>[1]节奏总纲!BE1834</f>
        <v>0</v>
      </c>
    </row>
    <row r="1835" spans="17:45" x14ac:dyDescent="0.2">
      <c r="Q1835" s="6">
        <v>1832</v>
      </c>
      <c r="R1835" s="6">
        <f>[1]节奏总纲!AD1835</f>
        <v>108.39161358869762</v>
      </c>
      <c r="S1835" s="6">
        <f>[1]节奏总纲!AE1835</f>
        <v>110.7097263509207</v>
      </c>
      <c r="T1835" s="6">
        <f>[1]节奏总纲!AF1835</f>
        <v>113.87987371169808</v>
      </c>
      <c r="U1835" s="6">
        <f>[1]节奏总纲!AG1835</f>
        <v>118.75090927514832</v>
      </c>
      <c r="V1835" s="6">
        <f>[1]节奏总纲!AH1835</f>
        <v>127.94152416681325</v>
      </c>
      <c r="AN1835" s="6">
        <v>1832</v>
      </c>
      <c r="AO1835" s="6">
        <f>[1]节奏总纲!BA1835</f>
        <v>0</v>
      </c>
      <c r="AP1835" s="6">
        <f>[1]节奏总纲!BB1835</f>
        <v>0</v>
      </c>
      <c r="AQ1835" s="6">
        <f>[1]节奏总纲!BC1835</f>
        <v>0</v>
      </c>
      <c r="AR1835" s="6">
        <f>[1]节奏总纲!BD1835</f>
        <v>0</v>
      </c>
      <c r="AS1835" s="6">
        <f>[1]节奏总纲!BE1835</f>
        <v>0</v>
      </c>
    </row>
    <row r="1836" spans="17:45" x14ac:dyDescent="0.2">
      <c r="Q1836" s="6">
        <v>1833</v>
      </c>
      <c r="R1836" s="6">
        <f>[1]节奏总纲!AD1836</f>
        <v>108.39942828578525</v>
      </c>
      <c r="S1836" s="6">
        <f>[1]节奏总纲!AE1836</f>
        <v>110.71755849685033</v>
      </c>
      <c r="T1836" s="6">
        <f>[1]节奏总纲!AF1836</f>
        <v>113.88823077095985</v>
      </c>
      <c r="U1836" s="6">
        <f>[1]节奏总纲!AG1836</f>
        <v>118.75885299984218</v>
      </c>
      <c r="V1836" s="6">
        <f>[1]节奏总纲!AH1836</f>
        <v>127.94991513675947</v>
      </c>
      <c r="AN1836" s="6">
        <v>1833</v>
      </c>
      <c r="AO1836" s="6">
        <f>[1]节奏总纲!BA1836</f>
        <v>0</v>
      </c>
      <c r="AP1836" s="6">
        <f>[1]节奏总纲!BB1836</f>
        <v>0</v>
      </c>
      <c r="AQ1836" s="6">
        <f>[1]节奏总纲!BC1836</f>
        <v>0</v>
      </c>
      <c r="AR1836" s="6">
        <f>[1]节奏总纲!BD1836</f>
        <v>0</v>
      </c>
      <c r="AS1836" s="6">
        <f>[1]节奏总纲!BE1836</f>
        <v>0</v>
      </c>
    </row>
    <row r="1837" spans="17:45" x14ac:dyDescent="0.2">
      <c r="Q1837" s="6">
        <v>1834</v>
      </c>
      <c r="R1837" s="6">
        <f>[1]节奏总纲!AD1837</f>
        <v>108.40724298287287</v>
      </c>
      <c r="S1837" s="6">
        <f>[1]节奏总纲!AE1837</f>
        <v>110.72539064277997</v>
      </c>
      <c r="T1837" s="6">
        <f>[1]节奏总纲!AF1837</f>
        <v>113.89658783022163</v>
      </c>
      <c r="U1837" s="6">
        <f>[1]节奏总纲!AG1837</f>
        <v>118.76679672453604</v>
      </c>
      <c r="V1837" s="6">
        <f>[1]节奏总纲!AH1837</f>
        <v>127.95830610670568</v>
      </c>
      <c r="AN1837" s="6">
        <v>1834</v>
      </c>
      <c r="AO1837" s="6">
        <f>[1]节奏总纲!BA1837</f>
        <v>0</v>
      </c>
      <c r="AP1837" s="6">
        <f>[1]节奏总纲!BB1837</f>
        <v>0</v>
      </c>
      <c r="AQ1837" s="6">
        <f>[1]节奏总纲!BC1837</f>
        <v>0</v>
      </c>
      <c r="AR1837" s="6">
        <f>[1]节奏总纲!BD1837</f>
        <v>0</v>
      </c>
      <c r="AS1837" s="6">
        <f>[1]节奏总纲!BE1837</f>
        <v>0</v>
      </c>
    </row>
    <row r="1838" spans="17:45" x14ac:dyDescent="0.2">
      <c r="Q1838" s="6">
        <v>1835</v>
      </c>
      <c r="R1838" s="6">
        <f>[1]节奏总纲!AD1838</f>
        <v>108.41505767996048</v>
      </c>
      <c r="S1838" s="6">
        <f>[1]节奏总纲!AE1838</f>
        <v>110.73322278870961</v>
      </c>
      <c r="T1838" s="6">
        <f>[1]节奏总纲!AF1838</f>
        <v>113.9049448894834</v>
      </c>
      <c r="U1838" s="6">
        <f>[1]节奏总纲!AG1838</f>
        <v>118.7747404492299</v>
      </c>
      <c r="V1838" s="6">
        <f>[1]节奏总纲!AH1838</f>
        <v>127.96669707665188</v>
      </c>
      <c r="AN1838" s="6">
        <v>1835</v>
      </c>
      <c r="AO1838" s="6">
        <f>[1]节奏总纲!BA1838</f>
        <v>0</v>
      </c>
      <c r="AP1838" s="6">
        <f>[1]节奏总纲!BB1838</f>
        <v>0</v>
      </c>
      <c r="AQ1838" s="6">
        <f>[1]节奏总纲!BC1838</f>
        <v>0</v>
      </c>
      <c r="AR1838" s="6">
        <f>[1]节奏总纲!BD1838</f>
        <v>0</v>
      </c>
      <c r="AS1838" s="6">
        <f>[1]节奏总纲!BE1838</f>
        <v>0</v>
      </c>
    </row>
    <row r="1839" spans="17:45" x14ac:dyDescent="0.2">
      <c r="Q1839" s="6">
        <v>1836</v>
      </c>
      <c r="R1839" s="6">
        <f>[1]节奏总纲!AD1839</f>
        <v>108.42287237704811</v>
      </c>
      <c r="S1839" s="6">
        <f>[1]节奏总纲!AE1839</f>
        <v>110.74105493463925</v>
      </c>
      <c r="T1839" s="6">
        <f>[1]节奏总纲!AF1839</f>
        <v>113.91330194874519</v>
      </c>
      <c r="U1839" s="6">
        <f>[1]节奏总纲!AG1839</f>
        <v>118.78268417392376</v>
      </c>
      <c r="V1839" s="6">
        <f>[1]节奏总纲!AH1839</f>
        <v>127.97508804659809</v>
      </c>
      <c r="AN1839" s="6">
        <v>1836</v>
      </c>
      <c r="AO1839" s="6">
        <f>[1]节奏总纲!BA1839</f>
        <v>0</v>
      </c>
      <c r="AP1839" s="6">
        <f>[1]节奏总纲!BB1839</f>
        <v>0</v>
      </c>
      <c r="AQ1839" s="6">
        <f>[1]节奏总纲!BC1839</f>
        <v>0</v>
      </c>
      <c r="AR1839" s="6">
        <f>[1]节奏总纲!BD1839</f>
        <v>0</v>
      </c>
      <c r="AS1839" s="6">
        <f>[1]节奏总纲!BE1839</f>
        <v>0</v>
      </c>
    </row>
    <row r="1840" spans="17:45" x14ac:dyDescent="0.2">
      <c r="Q1840" s="6">
        <v>1837</v>
      </c>
      <c r="R1840" s="6">
        <f>[1]节奏总纲!AD1840</f>
        <v>108.43068707413573</v>
      </c>
      <c r="S1840" s="6">
        <f>[1]节奏总纲!AE1840</f>
        <v>110.74888708056889</v>
      </c>
      <c r="T1840" s="6">
        <f>[1]节奏总纲!AF1840</f>
        <v>113.92165900800697</v>
      </c>
      <c r="U1840" s="6">
        <f>[1]节奏总纲!AG1840</f>
        <v>118.79062789861761</v>
      </c>
      <c r="V1840" s="6">
        <f>[1]节奏总纲!AH1840</f>
        <v>127.98347901654431</v>
      </c>
      <c r="AN1840" s="6">
        <v>1837</v>
      </c>
      <c r="AO1840" s="6">
        <f>[1]节奏总纲!BA1840</f>
        <v>0</v>
      </c>
      <c r="AP1840" s="6">
        <f>[1]节奏总纲!BB1840</f>
        <v>0</v>
      </c>
      <c r="AQ1840" s="6">
        <f>[1]节奏总纲!BC1840</f>
        <v>0</v>
      </c>
      <c r="AR1840" s="6">
        <f>[1]节奏总纲!BD1840</f>
        <v>0</v>
      </c>
      <c r="AS1840" s="6">
        <f>[1]节奏总纲!BE1840</f>
        <v>0</v>
      </c>
    </row>
    <row r="1841" spans="17:45" x14ac:dyDescent="0.2">
      <c r="Q1841" s="6">
        <v>1838</v>
      </c>
      <c r="R1841" s="6">
        <f>[1]节奏总纲!AD1841</f>
        <v>108.43850177122336</v>
      </c>
      <c r="S1841" s="6">
        <f>[1]节奏总纲!AE1841</f>
        <v>110.75671922649853</v>
      </c>
      <c r="T1841" s="6">
        <f>[1]节奏总纲!AF1841</f>
        <v>113.93001606726874</v>
      </c>
      <c r="U1841" s="6">
        <f>[1]节奏总纲!AG1841</f>
        <v>118.79857162331147</v>
      </c>
      <c r="V1841" s="6">
        <f>[1]节奏总纲!AH1841</f>
        <v>127.99186998649051</v>
      </c>
      <c r="AN1841" s="6">
        <v>1838</v>
      </c>
      <c r="AO1841" s="6">
        <f>[1]节奏总纲!BA1841</f>
        <v>0</v>
      </c>
      <c r="AP1841" s="6">
        <f>[1]节奏总纲!BB1841</f>
        <v>0</v>
      </c>
      <c r="AQ1841" s="6">
        <f>[1]节奏总纲!BC1841</f>
        <v>0</v>
      </c>
      <c r="AR1841" s="6">
        <f>[1]节奏总纲!BD1841</f>
        <v>0</v>
      </c>
      <c r="AS1841" s="6">
        <f>[1]节奏总纲!BE1841</f>
        <v>0</v>
      </c>
    </row>
    <row r="1842" spans="17:45" x14ac:dyDescent="0.2">
      <c r="Q1842" s="6">
        <v>1839</v>
      </c>
      <c r="R1842" s="6">
        <f>[1]节奏总纲!AD1842</f>
        <v>108.44631646831098</v>
      </c>
      <c r="S1842" s="6">
        <f>[1]节奏总纲!AE1842</f>
        <v>110.76455137242817</v>
      </c>
      <c r="T1842" s="6">
        <f>[1]节奏总纲!AF1842</f>
        <v>113.93837312653052</v>
      </c>
      <c r="U1842" s="6">
        <f>[1]节奏总纲!AG1842</f>
        <v>118.80651534800533</v>
      </c>
      <c r="V1842" s="6">
        <f>[1]节奏总纲!AH1842</f>
        <v>128.00022768112262</v>
      </c>
      <c r="AN1842" s="6">
        <v>1839</v>
      </c>
      <c r="AO1842" s="6">
        <f>[1]节奏总纲!BA1842</f>
        <v>0</v>
      </c>
      <c r="AP1842" s="6">
        <f>[1]节奏总纲!BB1842</f>
        <v>0</v>
      </c>
      <c r="AQ1842" s="6">
        <f>[1]节奏总纲!BC1842</f>
        <v>0</v>
      </c>
      <c r="AR1842" s="6">
        <f>[1]节奏总纲!BD1842</f>
        <v>0</v>
      </c>
      <c r="AS1842" s="6">
        <f>[1]节奏总纲!BE1842</f>
        <v>0</v>
      </c>
    </row>
    <row r="1843" spans="17:45" x14ac:dyDescent="0.2">
      <c r="Q1843" s="6">
        <v>1840</v>
      </c>
      <c r="R1843" s="6">
        <f>[1]节奏总纲!AD1843</f>
        <v>108.45413116539859</v>
      </c>
      <c r="S1843" s="6">
        <f>[1]节奏总纲!AE1843</f>
        <v>110.77238351835781</v>
      </c>
      <c r="T1843" s="6">
        <f>[1]节奏总纲!AF1843</f>
        <v>113.9467301857923</v>
      </c>
      <c r="U1843" s="6">
        <f>[1]节奏总纲!AG1843</f>
        <v>118.81445907269919</v>
      </c>
      <c r="V1843" s="6">
        <f>[1]节奏总纲!AH1843</f>
        <v>128.00754869409064</v>
      </c>
      <c r="AN1843" s="6">
        <v>1840</v>
      </c>
      <c r="AO1843" s="6">
        <f>[1]节奏总纲!BA1843</f>
        <v>0</v>
      </c>
      <c r="AP1843" s="6">
        <f>[1]节奏总纲!BB1843</f>
        <v>0</v>
      </c>
      <c r="AQ1843" s="6">
        <f>[1]节奏总纲!BC1843</f>
        <v>0</v>
      </c>
      <c r="AR1843" s="6">
        <f>[1]节奏总纲!BD1843</f>
        <v>0</v>
      </c>
      <c r="AS1843" s="6">
        <f>[1]节奏总纲!BE1843</f>
        <v>0</v>
      </c>
    </row>
    <row r="1844" spans="17:45" x14ac:dyDescent="0.2">
      <c r="Q1844" s="6">
        <v>1841</v>
      </c>
      <c r="R1844" s="6">
        <f>[1]节奏总纲!AD1844</f>
        <v>108.46194586248622</v>
      </c>
      <c r="S1844" s="6">
        <f>[1]节奏总纲!AE1844</f>
        <v>110.78021566428745</v>
      </c>
      <c r="T1844" s="6">
        <f>[1]节奏总纲!AF1844</f>
        <v>113.95508724505407</v>
      </c>
      <c r="U1844" s="6">
        <f>[1]节奏总纲!AG1844</f>
        <v>118.82240279739305</v>
      </c>
      <c r="V1844" s="6">
        <f>[1]节奏总纲!AH1844</f>
        <v>128.01486970705869</v>
      </c>
      <c r="AN1844" s="6">
        <v>1841</v>
      </c>
      <c r="AO1844" s="6">
        <f>[1]节奏总纲!BA1844</f>
        <v>0</v>
      </c>
      <c r="AP1844" s="6">
        <f>[1]节奏总纲!BB1844</f>
        <v>0</v>
      </c>
      <c r="AQ1844" s="6">
        <f>[1]节奏总纲!BC1844</f>
        <v>0</v>
      </c>
      <c r="AR1844" s="6">
        <f>[1]节奏总纲!BD1844</f>
        <v>0</v>
      </c>
      <c r="AS1844" s="6">
        <f>[1]节奏总纲!BE1844</f>
        <v>0</v>
      </c>
    </row>
    <row r="1845" spans="17:45" x14ac:dyDescent="0.2">
      <c r="Q1845" s="6">
        <v>1842</v>
      </c>
      <c r="R1845" s="6">
        <f>[1]节奏总纲!AD1845</f>
        <v>108.46976055957384</v>
      </c>
      <c r="S1845" s="6">
        <f>[1]节奏总纲!AE1845</f>
        <v>110.78804781021709</v>
      </c>
      <c r="T1845" s="6">
        <f>[1]节奏总纲!AF1845</f>
        <v>113.96344430431586</v>
      </c>
      <c r="U1845" s="6">
        <f>[1]节奏总纲!AG1845</f>
        <v>118.83034652208691</v>
      </c>
      <c r="V1845" s="6">
        <f>[1]节奏总纲!AH1845</f>
        <v>128.02219072002671</v>
      </c>
      <c r="AN1845" s="6">
        <v>1842</v>
      </c>
      <c r="AO1845" s="6">
        <f>[1]节奏总纲!BA1845</f>
        <v>0</v>
      </c>
      <c r="AP1845" s="6">
        <f>[1]节奏总纲!BB1845</f>
        <v>0</v>
      </c>
      <c r="AQ1845" s="6">
        <f>[1]节奏总纲!BC1845</f>
        <v>0</v>
      </c>
      <c r="AR1845" s="6">
        <f>[1]节奏总纲!BD1845</f>
        <v>0</v>
      </c>
      <c r="AS1845" s="6">
        <f>[1]节奏总纲!BE1845</f>
        <v>0</v>
      </c>
    </row>
    <row r="1846" spans="17:45" x14ac:dyDescent="0.2">
      <c r="Q1846" s="6">
        <v>1843</v>
      </c>
      <c r="R1846" s="6">
        <f>[1]节奏总纲!AD1846</f>
        <v>108.47757525666147</v>
      </c>
      <c r="S1846" s="6">
        <f>[1]节奏总纲!AE1846</f>
        <v>110.79587995614672</v>
      </c>
      <c r="T1846" s="6">
        <f>[1]节奏总纲!AF1846</f>
        <v>113.97180136357763</v>
      </c>
      <c r="U1846" s="6">
        <f>[1]节奏总纲!AG1846</f>
        <v>118.83829024678077</v>
      </c>
      <c r="V1846" s="6">
        <f>[1]节奏总纲!AH1846</f>
        <v>128.02951173299473</v>
      </c>
      <c r="AN1846" s="6">
        <v>1843</v>
      </c>
      <c r="AO1846" s="6">
        <f>[1]节奏总纲!BA1846</f>
        <v>0</v>
      </c>
      <c r="AP1846" s="6">
        <f>[1]节奏总纲!BB1846</f>
        <v>0</v>
      </c>
      <c r="AQ1846" s="6">
        <f>[1]节奏总纲!BC1846</f>
        <v>0</v>
      </c>
      <c r="AR1846" s="6">
        <f>[1]节奏总纲!BD1846</f>
        <v>0</v>
      </c>
      <c r="AS1846" s="6">
        <f>[1]节奏总纲!BE1846</f>
        <v>0</v>
      </c>
    </row>
    <row r="1847" spans="17:45" x14ac:dyDescent="0.2">
      <c r="Q1847" s="6">
        <v>1844</v>
      </c>
      <c r="R1847" s="6">
        <f>[1]节奏总纲!AD1847</f>
        <v>108.48538995374909</v>
      </c>
      <c r="S1847" s="6">
        <f>[1]节奏总纲!AE1847</f>
        <v>110.80371210207636</v>
      </c>
      <c r="T1847" s="6">
        <f>[1]节奏总纲!AF1847</f>
        <v>113.98015842283941</v>
      </c>
      <c r="U1847" s="6">
        <f>[1]节奏总纲!AG1847</f>
        <v>118.84623397147463</v>
      </c>
      <c r="V1847" s="6">
        <f>[1]节奏总纲!AH1847</f>
        <v>128.03683274596276</v>
      </c>
      <c r="AN1847" s="6">
        <v>1844</v>
      </c>
      <c r="AO1847" s="6">
        <f>[1]节奏总纲!BA1847</f>
        <v>0</v>
      </c>
      <c r="AP1847" s="6">
        <f>[1]节奏总纲!BB1847</f>
        <v>0</v>
      </c>
      <c r="AQ1847" s="6">
        <f>[1]节奏总纲!BC1847</f>
        <v>0</v>
      </c>
      <c r="AR1847" s="6">
        <f>[1]节奏总纲!BD1847</f>
        <v>0</v>
      </c>
      <c r="AS1847" s="6">
        <f>[1]节奏总纲!BE1847</f>
        <v>0</v>
      </c>
    </row>
    <row r="1848" spans="17:45" x14ac:dyDescent="0.2">
      <c r="Q1848" s="6">
        <v>1845</v>
      </c>
      <c r="R1848" s="6">
        <f>[1]节奏总纲!AD1848</f>
        <v>108.4932046508367</v>
      </c>
      <c r="S1848" s="6">
        <f>[1]节奏总纲!AE1848</f>
        <v>110.811544248006</v>
      </c>
      <c r="T1848" s="6">
        <f>[1]节奏总纲!AF1848</f>
        <v>113.98851548210119</v>
      </c>
      <c r="U1848" s="6">
        <f>[1]节奏总纲!AG1848</f>
        <v>118.85417769616849</v>
      </c>
      <c r="V1848" s="6">
        <f>[1]节奏总纲!AH1848</f>
        <v>128.0441537589308</v>
      </c>
      <c r="AN1848" s="6">
        <v>1845</v>
      </c>
      <c r="AO1848" s="6">
        <f>[1]节奏总纲!BA1848</f>
        <v>0</v>
      </c>
      <c r="AP1848" s="6">
        <f>[1]节奏总纲!BB1848</f>
        <v>0</v>
      </c>
      <c r="AQ1848" s="6">
        <f>[1]节奏总纲!BC1848</f>
        <v>0</v>
      </c>
      <c r="AR1848" s="6">
        <f>[1]节奏总纲!BD1848</f>
        <v>0</v>
      </c>
      <c r="AS1848" s="6">
        <f>[1]节奏总纲!BE1848</f>
        <v>0</v>
      </c>
    </row>
    <row r="1849" spans="17:45" x14ac:dyDescent="0.2">
      <c r="Q1849" s="6">
        <v>1846</v>
      </c>
      <c r="R1849" s="6">
        <f>[1]节奏总纲!AD1849</f>
        <v>108.50101934792433</v>
      </c>
      <c r="S1849" s="6">
        <f>[1]节奏总纲!AE1849</f>
        <v>110.81937639393564</v>
      </c>
      <c r="T1849" s="6">
        <f>[1]节奏总纲!AF1849</f>
        <v>113.99687254136296</v>
      </c>
      <c r="U1849" s="6">
        <f>[1]节奏总纲!AG1849</f>
        <v>118.86212142086235</v>
      </c>
      <c r="V1849" s="6">
        <f>[1]节奏总纲!AH1849</f>
        <v>128.05147477189882</v>
      </c>
      <c r="AN1849" s="6">
        <v>1846</v>
      </c>
      <c r="AO1849" s="6">
        <f>[1]节奏总纲!BA1849</f>
        <v>0</v>
      </c>
      <c r="AP1849" s="6">
        <f>[1]节奏总纲!BB1849</f>
        <v>0</v>
      </c>
      <c r="AQ1849" s="6">
        <f>[1]节奏总纲!BC1849</f>
        <v>0</v>
      </c>
      <c r="AR1849" s="6">
        <f>[1]节奏总纲!BD1849</f>
        <v>0</v>
      </c>
      <c r="AS1849" s="6">
        <f>[1]节奏总纲!BE1849</f>
        <v>0</v>
      </c>
    </row>
    <row r="1850" spans="17:45" x14ac:dyDescent="0.2">
      <c r="Q1850" s="6">
        <v>1847</v>
      </c>
      <c r="R1850" s="6">
        <f>[1]节奏总纲!AD1850</f>
        <v>108.50883404501195</v>
      </c>
      <c r="S1850" s="6">
        <f>[1]节奏总纲!AE1850</f>
        <v>110.82720853986528</v>
      </c>
      <c r="T1850" s="6">
        <f>[1]节奏总纲!AF1850</f>
        <v>114.00506310234596</v>
      </c>
      <c r="U1850" s="6">
        <f>[1]节奏总纲!AG1850</f>
        <v>118.87006514555621</v>
      </c>
      <c r="V1850" s="6">
        <f>[1]节奏总纲!AH1850</f>
        <v>128.05879578486685</v>
      </c>
      <c r="AN1850" s="6">
        <v>1847</v>
      </c>
      <c r="AO1850" s="6">
        <f>[1]节奏总纲!BA1850</f>
        <v>0</v>
      </c>
      <c r="AP1850" s="6">
        <f>[1]节奏总纲!BB1850</f>
        <v>0</v>
      </c>
      <c r="AQ1850" s="6">
        <f>[1]节奏总纲!BC1850</f>
        <v>0</v>
      </c>
      <c r="AR1850" s="6">
        <f>[1]节奏总纲!BD1850</f>
        <v>0</v>
      </c>
      <c r="AS1850" s="6">
        <f>[1]节奏总纲!BE1850</f>
        <v>0</v>
      </c>
    </row>
    <row r="1851" spans="17:45" x14ac:dyDescent="0.2">
      <c r="Q1851" s="6">
        <v>1848</v>
      </c>
      <c r="R1851" s="6">
        <f>[1]节奏总纲!AD1851</f>
        <v>108.51664874209958</v>
      </c>
      <c r="S1851" s="6">
        <f>[1]节奏总纲!AE1851</f>
        <v>110.83504068579492</v>
      </c>
      <c r="T1851" s="6">
        <f>[1]节奏总纲!AF1851</f>
        <v>114.01315409234498</v>
      </c>
      <c r="U1851" s="6">
        <f>[1]节奏总纲!AG1851</f>
        <v>118.87800887025007</v>
      </c>
      <c r="V1851" s="6">
        <f>[1]节奏总纲!AH1851</f>
        <v>128.06611679783487</v>
      </c>
      <c r="AN1851" s="6">
        <v>1848</v>
      </c>
      <c r="AO1851" s="6">
        <f>[1]节奏总纲!BA1851</f>
        <v>0</v>
      </c>
      <c r="AP1851" s="6">
        <f>[1]节奏总纲!BB1851</f>
        <v>0</v>
      </c>
      <c r="AQ1851" s="6">
        <f>[1]节奏总纲!BC1851</f>
        <v>0</v>
      </c>
      <c r="AR1851" s="6">
        <f>[1]节奏总纲!BD1851</f>
        <v>0</v>
      </c>
      <c r="AS1851" s="6">
        <f>[1]节奏总纲!BE1851</f>
        <v>0</v>
      </c>
    </row>
    <row r="1852" spans="17:45" x14ac:dyDescent="0.2">
      <c r="Q1852" s="6">
        <v>1849</v>
      </c>
      <c r="R1852" s="6">
        <f>[1]节奏总纲!AD1852</f>
        <v>108.52446343918719</v>
      </c>
      <c r="S1852" s="6">
        <f>[1]节奏总纲!AE1852</f>
        <v>110.84287283172456</v>
      </c>
      <c r="T1852" s="6">
        <f>[1]节奏总纲!AF1852</f>
        <v>114.02124508234398</v>
      </c>
      <c r="U1852" s="6">
        <f>[1]节奏总纲!AG1852</f>
        <v>118.88595259494393</v>
      </c>
      <c r="V1852" s="6">
        <f>[1]节奏总纲!AH1852</f>
        <v>128.07343781080291</v>
      </c>
      <c r="AN1852" s="6">
        <v>1849</v>
      </c>
      <c r="AO1852" s="6">
        <f>[1]节奏总纲!BA1852</f>
        <v>0</v>
      </c>
      <c r="AP1852" s="6">
        <f>[1]节奏总纲!BB1852</f>
        <v>0</v>
      </c>
      <c r="AQ1852" s="6">
        <f>[1]节奏总纲!BC1852</f>
        <v>0</v>
      </c>
      <c r="AR1852" s="6">
        <f>[1]节奏总纲!BD1852</f>
        <v>0</v>
      </c>
      <c r="AS1852" s="6">
        <f>[1]节奏总纲!BE1852</f>
        <v>0</v>
      </c>
    </row>
    <row r="1853" spans="17:45" x14ac:dyDescent="0.2">
      <c r="Q1853" s="6">
        <v>1850</v>
      </c>
      <c r="R1853" s="6">
        <f>[1]节奏总纲!AD1853</f>
        <v>108.53227813627481</v>
      </c>
      <c r="S1853" s="6">
        <f>[1]节奏总纲!AE1853</f>
        <v>110.8507049776542</v>
      </c>
      <c r="T1853" s="6">
        <f>[1]节奏总纲!AF1853</f>
        <v>114.02933607234299</v>
      </c>
      <c r="U1853" s="6">
        <f>[1]节奏总纲!AG1853</f>
        <v>118.89389631963779</v>
      </c>
      <c r="V1853" s="6">
        <f>[1]节奏总纲!AH1853</f>
        <v>128.08075882377094</v>
      </c>
      <c r="AN1853" s="6">
        <v>1850</v>
      </c>
      <c r="AO1853" s="6">
        <f>[1]节奏总纲!BA1853</f>
        <v>0</v>
      </c>
      <c r="AP1853" s="6">
        <f>[1]节奏总纲!BB1853</f>
        <v>0</v>
      </c>
      <c r="AQ1853" s="6">
        <f>[1]节奏总纲!BC1853</f>
        <v>0</v>
      </c>
      <c r="AR1853" s="6">
        <f>[1]节奏总纲!BD1853</f>
        <v>0</v>
      </c>
      <c r="AS1853" s="6">
        <f>[1]节奏总纲!BE1853</f>
        <v>0</v>
      </c>
    </row>
    <row r="1854" spans="17:45" x14ac:dyDescent="0.2">
      <c r="Q1854" s="6">
        <v>1851</v>
      </c>
      <c r="R1854" s="6">
        <f>[1]节奏总纲!AD1854</f>
        <v>108.54009283336244</v>
      </c>
      <c r="S1854" s="6">
        <f>[1]节奏总纲!AE1854</f>
        <v>110.85853712358384</v>
      </c>
      <c r="T1854" s="6">
        <f>[1]节奏总纲!AF1854</f>
        <v>114.037427062342</v>
      </c>
      <c r="U1854" s="6">
        <f>[1]节奏总纲!AG1854</f>
        <v>118.90184004433165</v>
      </c>
      <c r="V1854" s="6">
        <f>[1]节奏总纲!AH1854</f>
        <v>128.08807983673896</v>
      </c>
      <c r="AN1854" s="6">
        <v>1851</v>
      </c>
      <c r="AO1854" s="6">
        <f>[1]节奏总纲!BA1854</f>
        <v>0</v>
      </c>
      <c r="AP1854" s="6">
        <f>[1]节奏总纲!BB1854</f>
        <v>0</v>
      </c>
      <c r="AQ1854" s="6">
        <f>[1]节奏总纲!BC1854</f>
        <v>0</v>
      </c>
      <c r="AR1854" s="6">
        <f>[1]节奏总纲!BD1854</f>
        <v>0</v>
      </c>
      <c r="AS1854" s="6">
        <f>[1]节奏总纲!BE1854</f>
        <v>0</v>
      </c>
    </row>
    <row r="1855" spans="17:45" x14ac:dyDescent="0.2">
      <c r="Q1855" s="6">
        <v>1852</v>
      </c>
      <c r="R1855" s="6">
        <f>[1]节奏总纲!AD1855</f>
        <v>108.54790753045006</v>
      </c>
      <c r="S1855" s="6">
        <f>[1]节奏总纲!AE1855</f>
        <v>110.86636926951348</v>
      </c>
      <c r="T1855" s="6">
        <f>[1]节奏总纲!AF1855</f>
        <v>114.04551805234101</v>
      </c>
      <c r="U1855" s="6">
        <f>[1]节奏总纲!AG1855</f>
        <v>118.90978376902551</v>
      </c>
      <c r="V1855" s="6">
        <f>[1]节奏总纲!AH1855</f>
        <v>128.09540084970698</v>
      </c>
      <c r="AN1855" s="6">
        <v>1852</v>
      </c>
      <c r="AO1855" s="6">
        <f>[1]节奏总纲!BA1855</f>
        <v>0</v>
      </c>
      <c r="AP1855" s="6">
        <f>[1]节奏总纲!BB1855</f>
        <v>0</v>
      </c>
      <c r="AQ1855" s="6">
        <f>[1]节奏总纲!BC1855</f>
        <v>0</v>
      </c>
      <c r="AR1855" s="6">
        <f>[1]节奏总纲!BD1855</f>
        <v>0</v>
      </c>
      <c r="AS1855" s="6">
        <f>[1]节奏总纲!BE1855</f>
        <v>0</v>
      </c>
    </row>
    <row r="1856" spans="17:45" x14ac:dyDescent="0.2">
      <c r="Q1856" s="6">
        <v>1853</v>
      </c>
      <c r="R1856" s="6">
        <f>[1]节奏总纲!AD1856</f>
        <v>108.55572222753769</v>
      </c>
      <c r="S1856" s="6">
        <f>[1]节奏总纲!AE1856</f>
        <v>110.87420141544312</v>
      </c>
      <c r="T1856" s="6">
        <f>[1]节奏总纲!AF1856</f>
        <v>114.05360904234003</v>
      </c>
      <c r="U1856" s="6">
        <f>[1]节奏总纲!AG1856</f>
        <v>118.91772749371937</v>
      </c>
      <c r="V1856" s="6">
        <f>[1]节奏总纲!AH1856</f>
        <v>128.10272186267503</v>
      </c>
      <c r="AN1856" s="6">
        <v>1853</v>
      </c>
      <c r="AO1856" s="6">
        <f>[1]节奏总纲!BA1856</f>
        <v>0</v>
      </c>
      <c r="AP1856" s="6">
        <f>[1]节奏总纲!BB1856</f>
        <v>0</v>
      </c>
      <c r="AQ1856" s="6">
        <f>[1]节奏总纲!BC1856</f>
        <v>0</v>
      </c>
      <c r="AR1856" s="6">
        <f>[1]节奏总纲!BD1856</f>
        <v>0</v>
      </c>
      <c r="AS1856" s="6">
        <f>[1]节奏总纲!BE1856</f>
        <v>0</v>
      </c>
    </row>
    <row r="1857" spans="17:45" x14ac:dyDescent="0.2">
      <c r="Q1857" s="6">
        <v>1854</v>
      </c>
      <c r="R1857" s="6">
        <f>[1]节奏总纲!AD1857</f>
        <v>108.5635369246253</v>
      </c>
      <c r="S1857" s="6">
        <f>[1]节奏总纲!AE1857</f>
        <v>110.88203356137275</v>
      </c>
      <c r="T1857" s="6">
        <f>[1]节奏总纲!AF1857</f>
        <v>114.06170003233903</v>
      </c>
      <c r="U1857" s="6">
        <f>[1]节奏总纲!AG1857</f>
        <v>118.92567121841323</v>
      </c>
      <c r="V1857" s="6">
        <f>[1]节奏总纲!AH1857</f>
        <v>128.11004287564305</v>
      </c>
      <c r="AN1857" s="6">
        <v>1854</v>
      </c>
      <c r="AO1857" s="6">
        <f>[1]节奏总纲!BA1857</f>
        <v>0</v>
      </c>
      <c r="AP1857" s="6">
        <f>[1]节奏总纲!BB1857</f>
        <v>0</v>
      </c>
      <c r="AQ1857" s="6">
        <f>[1]节奏总纲!BC1857</f>
        <v>0</v>
      </c>
      <c r="AR1857" s="6">
        <f>[1]节奏总纲!BD1857</f>
        <v>0</v>
      </c>
      <c r="AS1857" s="6">
        <f>[1]节奏总纲!BE1857</f>
        <v>0</v>
      </c>
    </row>
    <row r="1858" spans="17:45" x14ac:dyDescent="0.2">
      <c r="Q1858" s="6">
        <v>1855</v>
      </c>
      <c r="R1858" s="6">
        <f>[1]节奏总纲!AD1858</f>
        <v>108.57135162171292</v>
      </c>
      <c r="S1858" s="6">
        <f>[1]节奏总纲!AE1858</f>
        <v>110.88986570730239</v>
      </c>
      <c r="T1858" s="6">
        <f>[1]节奏总纲!AF1858</f>
        <v>114.06979102233805</v>
      </c>
      <c r="U1858" s="6">
        <f>[1]节奏总纲!AG1858</f>
        <v>118.93361494310709</v>
      </c>
      <c r="V1858" s="6">
        <f>[1]节奏总纲!AH1858</f>
        <v>128.11736388861107</v>
      </c>
      <c r="AN1858" s="6">
        <v>1855</v>
      </c>
      <c r="AO1858" s="6">
        <f>[1]节奏总纲!BA1858</f>
        <v>0</v>
      </c>
      <c r="AP1858" s="6">
        <f>[1]节奏总纲!BB1858</f>
        <v>0</v>
      </c>
      <c r="AQ1858" s="6">
        <f>[1]节奏总纲!BC1858</f>
        <v>0</v>
      </c>
      <c r="AR1858" s="6">
        <f>[1]节奏总纲!BD1858</f>
        <v>0</v>
      </c>
      <c r="AS1858" s="6">
        <f>[1]节奏总纲!BE1858</f>
        <v>0</v>
      </c>
    </row>
    <row r="1859" spans="17:45" x14ac:dyDescent="0.2">
      <c r="Q1859" s="6">
        <v>1856</v>
      </c>
      <c r="R1859" s="6">
        <f>[1]节奏总纲!AD1859</f>
        <v>108.57916631880055</v>
      </c>
      <c r="S1859" s="6">
        <f>[1]节奏总纲!AE1859</f>
        <v>110.89769785323203</v>
      </c>
      <c r="T1859" s="6">
        <f>[1]节奏总纲!AF1859</f>
        <v>114.07788201233706</v>
      </c>
      <c r="U1859" s="6">
        <f>[1]节奏总纲!AG1859</f>
        <v>118.94155866780095</v>
      </c>
      <c r="V1859" s="6">
        <f>[1]节奏总纲!AH1859</f>
        <v>128.12468490157909</v>
      </c>
      <c r="AN1859" s="6">
        <v>1856</v>
      </c>
      <c r="AO1859" s="6">
        <f>[1]节奏总纲!BA1859</f>
        <v>0</v>
      </c>
      <c r="AP1859" s="6">
        <f>[1]节奏总纲!BB1859</f>
        <v>0</v>
      </c>
      <c r="AQ1859" s="6">
        <f>[1]节奏总纲!BC1859</f>
        <v>0</v>
      </c>
      <c r="AR1859" s="6">
        <f>[1]节奏总纲!BD1859</f>
        <v>0</v>
      </c>
      <c r="AS1859" s="6">
        <f>[1]节奏总纲!BE1859</f>
        <v>0</v>
      </c>
    </row>
    <row r="1860" spans="17:45" x14ac:dyDescent="0.2">
      <c r="Q1860" s="6">
        <v>1857</v>
      </c>
      <c r="R1860" s="6">
        <f>[1]节奏总纲!AD1860</f>
        <v>108.58698101588817</v>
      </c>
      <c r="S1860" s="6">
        <f>[1]节奏总纲!AE1860</f>
        <v>110.90552999916167</v>
      </c>
      <c r="T1860" s="6">
        <f>[1]节奏总纲!AF1860</f>
        <v>114.08597300233608</v>
      </c>
      <c r="U1860" s="6">
        <f>[1]节奏总纲!AG1860</f>
        <v>118.94950239249481</v>
      </c>
      <c r="V1860" s="6">
        <f>[1]节奏总纲!AH1860</f>
        <v>128.13200591454714</v>
      </c>
      <c r="AN1860" s="6">
        <v>1857</v>
      </c>
      <c r="AO1860" s="6">
        <f>[1]节奏总纲!BA1860</f>
        <v>0</v>
      </c>
      <c r="AP1860" s="6">
        <f>[1]节奏总纲!BB1860</f>
        <v>0</v>
      </c>
      <c r="AQ1860" s="6">
        <f>[1]节奏总纲!BC1860</f>
        <v>0</v>
      </c>
      <c r="AR1860" s="6">
        <f>[1]节奏总纲!BD1860</f>
        <v>0</v>
      </c>
      <c r="AS1860" s="6">
        <f>[1]节奏总纲!BE1860</f>
        <v>0</v>
      </c>
    </row>
    <row r="1861" spans="17:45" x14ac:dyDescent="0.2">
      <c r="Q1861" s="6">
        <v>1858</v>
      </c>
      <c r="R1861" s="6">
        <f>[1]节奏总纲!AD1861</f>
        <v>108.5947957129758</v>
      </c>
      <c r="S1861" s="6">
        <f>[1]节奏总纲!AE1861</f>
        <v>110.91336214509131</v>
      </c>
      <c r="T1861" s="6">
        <f>[1]节奏总纲!AF1861</f>
        <v>114.09406399233508</v>
      </c>
      <c r="U1861" s="6">
        <f>[1]节奏总纲!AG1861</f>
        <v>118.95744611718867</v>
      </c>
      <c r="V1861" s="6">
        <f>[1]节奏总纲!AH1861</f>
        <v>128.13932692751516</v>
      </c>
      <c r="AN1861" s="6">
        <v>1858</v>
      </c>
      <c r="AO1861" s="6">
        <f>[1]节奏总纲!BA1861</f>
        <v>0</v>
      </c>
      <c r="AP1861" s="6">
        <f>[1]节奏总纲!BB1861</f>
        <v>0</v>
      </c>
      <c r="AQ1861" s="6">
        <f>[1]节奏总纲!BC1861</f>
        <v>0</v>
      </c>
      <c r="AR1861" s="6">
        <f>[1]节奏总纲!BD1861</f>
        <v>0</v>
      </c>
      <c r="AS1861" s="6">
        <f>[1]节奏总纲!BE1861</f>
        <v>0</v>
      </c>
    </row>
    <row r="1862" spans="17:45" x14ac:dyDescent="0.2">
      <c r="Q1862" s="6">
        <v>1859</v>
      </c>
      <c r="R1862" s="6">
        <f>[1]节奏总纲!AD1862</f>
        <v>108.60261041006341</v>
      </c>
      <c r="S1862" s="6">
        <f>[1]节奏总纲!AE1862</f>
        <v>110.92119429102095</v>
      </c>
      <c r="T1862" s="6">
        <f>[1]节奏总纲!AF1862</f>
        <v>114.1021549823341</v>
      </c>
      <c r="U1862" s="6">
        <f>[1]节奏总纲!AG1862</f>
        <v>118.96538984188253</v>
      </c>
      <c r="V1862" s="6">
        <f>[1]节奏总纲!AH1862</f>
        <v>128.14664794048318</v>
      </c>
      <c r="AN1862" s="6">
        <v>1859</v>
      </c>
      <c r="AO1862" s="6">
        <f>[1]节奏总纲!BA1862</f>
        <v>0</v>
      </c>
      <c r="AP1862" s="6">
        <f>[1]节奏总纲!BB1862</f>
        <v>0</v>
      </c>
      <c r="AQ1862" s="6">
        <f>[1]节奏总纲!BC1862</f>
        <v>0</v>
      </c>
      <c r="AR1862" s="6">
        <f>[1]节奏总纲!BD1862</f>
        <v>0</v>
      </c>
      <c r="AS1862" s="6">
        <f>[1]节奏总纲!BE1862</f>
        <v>0</v>
      </c>
    </row>
    <row r="1863" spans="17:45" x14ac:dyDescent="0.2">
      <c r="Q1863" s="6">
        <v>1860</v>
      </c>
      <c r="R1863" s="6">
        <f>[1]节奏总纲!AD1863</f>
        <v>108.61042510715103</v>
      </c>
      <c r="S1863" s="6">
        <f>[1]节奏总纲!AE1863</f>
        <v>110.92902643695059</v>
      </c>
      <c r="T1863" s="6">
        <f>[1]节奏总纲!AF1863</f>
        <v>114.1102459723331</v>
      </c>
      <c r="U1863" s="6">
        <f>[1]节奏总纲!AG1863</f>
        <v>118.97333356657639</v>
      </c>
      <c r="V1863" s="6">
        <f>[1]节奏总纲!AH1863</f>
        <v>128.1539689534512</v>
      </c>
      <c r="AN1863" s="6">
        <v>1860</v>
      </c>
      <c r="AO1863" s="6">
        <f>[1]节奏总纲!BA1863</f>
        <v>0</v>
      </c>
      <c r="AP1863" s="6">
        <f>[1]节奏总纲!BB1863</f>
        <v>0</v>
      </c>
      <c r="AQ1863" s="6">
        <f>[1]节奏总纲!BC1863</f>
        <v>0</v>
      </c>
      <c r="AR1863" s="6">
        <f>[1]节奏总纲!BD1863</f>
        <v>0</v>
      </c>
      <c r="AS1863" s="6">
        <f>[1]节奏总纲!BE1863</f>
        <v>0</v>
      </c>
    </row>
    <row r="1864" spans="17:45" x14ac:dyDescent="0.2">
      <c r="Q1864" s="6">
        <v>1861</v>
      </c>
      <c r="R1864" s="6">
        <f>[1]节奏总纲!AD1864</f>
        <v>108.61823980423866</v>
      </c>
      <c r="S1864" s="6">
        <f>[1]节奏总纲!AE1864</f>
        <v>110.93685858288023</v>
      </c>
      <c r="T1864" s="6">
        <f>[1]节奏总纲!AF1864</f>
        <v>114.11833696233212</v>
      </c>
      <c r="U1864" s="6">
        <f>[1]节奏总纲!AG1864</f>
        <v>118.98127729127025</v>
      </c>
      <c r="V1864" s="6">
        <f>[1]节奏总纲!AH1864</f>
        <v>128.16128996641925</v>
      </c>
      <c r="AN1864" s="6">
        <v>1861</v>
      </c>
      <c r="AO1864" s="6">
        <f>[1]节奏总纲!BA1864</f>
        <v>0</v>
      </c>
      <c r="AP1864" s="6">
        <f>[1]节奏总纲!BB1864</f>
        <v>0</v>
      </c>
      <c r="AQ1864" s="6">
        <f>[1]节奏总纲!BC1864</f>
        <v>0</v>
      </c>
      <c r="AR1864" s="6">
        <f>[1]节奏总纲!BD1864</f>
        <v>0</v>
      </c>
      <c r="AS1864" s="6">
        <f>[1]节奏总纲!BE1864</f>
        <v>0</v>
      </c>
    </row>
    <row r="1865" spans="17:45" x14ac:dyDescent="0.2">
      <c r="Q1865" s="6">
        <v>1862</v>
      </c>
      <c r="R1865" s="6">
        <f>[1]节奏总纲!AD1865</f>
        <v>108.62605450132628</v>
      </c>
      <c r="S1865" s="6">
        <f>[1]节奏总纲!AE1865</f>
        <v>110.94469072880987</v>
      </c>
      <c r="T1865" s="6">
        <f>[1]节奏总纲!AF1865</f>
        <v>114.12642795233113</v>
      </c>
      <c r="U1865" s="6">
        <f>[1]节奏总纲!AG1865</f>
        <v>118.98922101596411</v>
      </c>
      <c r="V1865" s="6">
        <f>[1]节奏总纲!AH1865</f>
        <v>128.16861097938727</v>
      </c>
      <c r="AN1865" s="6">
        <v>1862</v>
      </c>
      <c r="AO1865" s="6">
        <f>[1]节奏总纲!BA1865</f>
        <v>0</v>
      </c>
      <c r="AP1865" s="6">
        <f>[1]节奏总纲!BB1865</f>
        <v>0</v>
      </c>
      <c r="AQ1865" s="6">
        <f>[1]节奏总纲!BC1865</f>
        <v>0</v>
      </c>
      <c r="AR1865" s="6">
        <f>[1]节奏总纲!BD1865</f>
        <v>0</v>
      </c>
      <c r="AS1865" s="6">
        <f>[1]节奏总纲!BE1865</f>
        <v>0</v>
      </c>
    </row>
    <row r="1866" spans="17:45" x14ac:dyDescent="0.2">
      <c r="Q1866" s="6">
        <v>1863</v>
      </c>
      <c r="R1866" s="6">
        <f>[1]节奏总纲!AD1866</f>
        <v>108.63386919841389</v>
      </c>
      <c r="S1866" s="6">
        <f>[1]节奏总纲!AE1866</f>
        <v>110.95252287473951</v>
      </c>
      <c r="T1866" s="6">
        <f>[1]节奏总纲!AF1866</f>
        <v>114.13451894233015</v>
      </c>
      <c r="U1866" s="6">
        <f>[1]节奏总纲!AG1866</f>
        <v>118.99716474065796</v>
      </c>
      <c r="V1866" s="6">
        <f>[1]节奏总纲!AH1866</f>
        <v>128.17593199235529</v>
      </c>
      <c r="AN1866" s="6">
        <v>1863</v>
      </c>
      <c r="AO1866" s="6">
        <f>[1]节奏总纲!BA1866</f>
        <v>0</v>
      </c>
      <c r="AP1866" s="6">
        <f>[1]节奏总纲!BB1866</f>
        <v>0</v>
      </c>
      <c r="AQ1866" s="6">
        <f>[1]节奏总纲!BC1866</f>
        <v>0</v>
      </c>
      <c r="AR1866" s="6">
        <f>[1]节奏总纲!BD1866</f>
        <v>0</v>
      </c>
      <c r="AS1866" s="6">
        <f>[1]节奏总纲!BE1866</f>
        <v>0</v>
      </c>
    </row>
    <row r="1867" spans="17:45" x14ac:dyDescent="0.2">
      <c r="Q1867" s="6">
        <v>1864</v>
      </c>
      <c r="R1867" s="6">
        <f>[1]节奏总纲!AD1867</f>
        <v>108.64168389550152</v>
      </c>
      <c r="S1867" s="6">
        <f>[1]节奏总纲!AE1867</f>
        <v>110.96035502066914</v>
      </c>
      <c r="T1867" s="6">
        <f>[1]节奏总纲!AF1867</f>
        <v>114.14260993232915</v>
      </c>
      <c r="U1867" s="6">
        <f>[1]节奏总纲!AG1867</f>
        <v>119.0051374591733</v>
      </c>
      <c r="V1867" s="6">
        <f>[1]节奏总纲!AH1867</f>
        <v>128.18325300532331</v>
      </c>
      <c r="AN1867" s="6">
        <v>1864</v>
      </c>
      <c r="AO1867" s="6">
        <f>[1]节奏总纲!BA1867</f>
        <v>0</v>
      </c>
      <c r="AP1867" s="6">
        <f>[1]节奏总纲!BB1867</f>
        <v>0</v>
      </c>
      <c r="AQ1867" s="6">
        <f>[1]节奏总纲!BC1867</f>
        <v>0</v>
      </c>
      <c r="AR1867" s="6">
        <f>[1]节奏总纲!BD1867</f>
        <v>0</v>
      </c>
      <c r="AS1867" s="6">
        <f>[1]节奏总纲!BE1867</f>
        <v>0</v>
      </c>
    </row>
    <row r="1868" spans="17:45" x14ac:dyDescent="0.2">
      <c r="Q1868" s="6">
        <v>1865</v>
      </c>
      <c r="R1868" s="6">
        <f>[1]节奏总纲!AD1868</f>
        <v>108.64949859258914</v>
      </c>
      <c r="S1868" s="6">
        <f>[1]节奏总纲!AE1868</f>
        <v>110.96818716659878</v>
      </c>
      <c r="T1868" s="6">
        <f>[1]节奏总纲!AF1868</f>
        <v>114.15070092232817</v>
      </c>
      <c r="U1868" s="6">
        <f>[1]节奏总纲!AG1868</f>
        <v>119.01312626960618</v>
      </c>
      <c r="V1868" s="6">
        <f>[1]节奏总纲!AH1868</f>
        <v>128.19057401829136</v>
      </c>
      <c r="AN1868" s="6">
        <v>1865</v>
      </c>
      <c r="AO1868" s="6">
        <f>[1]节奏总纲!BA1868</f>
        <v>0</v>
      </c>
      <c r="AP1868" s="6">
        <f>[1]节奏总纲!BB1868</f>
        <v>0</v>
      </c>
      <c r="AQ1868" s="6">
        <f>[1]节奏总纲!BC1868</f>
        <v>0</v>
      </c>
      <c r="AR1868" s="6">
        <f>[1]节奏总纲!BD1868</f>
        <v>0</v>
      </c>
      <c r="AS1868" s="6">
        <f>[1]节奏总纲!BE1868</f>
        <v>0</v>
      </c>
    </row>
    <row r="1869" spans="17:45" x14ac:dyDescent="0.2">
      <c r="Q1869" s="6">
        <v>1866</v>
      </c>
      <c r="R1869" s="6">
        <f>[1]节奏总纲!AD1869</f>
        <v>108.65731328967676</v>
      </c>
      <c r="S1869" s="6">
        <f>[1]节奏总纲!AE1869</f>
        <v>110.97601931252842</v>
      </c>
      <c r="T1869" s="6">
        <f>[1]节奏总纲!AF1869</f>
        <v>114.15879191232717</v>
      </c>
      <c r="U1869" s="6">
        <f>[1]节奏总纲!AG1869</f>
        <v>119.02111508003905</v>
      </c>
      <c r="V1869" s="6">
        <f>[1]节奏总纲!AH1869</f>
        <v>128.19789503125938</v>
      </c>
      <c r="AN1869" s="6">
        <v>1866</v>
      </c>
      <c r="AO1869" s="6">
        <f>[1]节奏总纲!BA1869</f>
        <v>0</v>
      </c>
      <c r="AP1869" s="6">
        <f>[1]节奏总纲!BB1869</f>
        <v>0</v>
      </c>
      <c r="AQ1869" s="6">
        <f>[1]节奏总纲!BC1869</f>
        <v>0</v>
      </c>
      <c r="AR1869" s="6">
        <f>[1]节奏总纲!BD1869</f>
        <v>0</v>
      </c>
      <c r="AS1869" s="6">
        <f>[1]节奏总纲!BE1869</f>
        <v>0</v>
      </c>
    </row>
    <row r="1870" spans="17:45" x14ac:dyDescent="0.2">
      <c r="Q1870" s="6">
        <v>1867</v>
      </c>
      <c r="R1870" s="6">
        <f>[1]节奏总纲!AD1870</f>
        <v>108.66512798676439</v>
      </c>
      <c r="S1870" s="6">
        <f>[1]节奏总纲!AE1870</f>
        <v>110.98385145845806</v>
      </c>
      <c r="T1870" s="6">
        <f>[1]节奏总纲!AF1870</f>
        <v>114.16688290232619</v>
      </c>
      <c r="U1870" s="6">
        <f>[1]节奏总纲!AG1870</f>
        <v>119.02910389047193</v>
      </c>
      <c r="V1870" s="6">
        <f>[1]节奏总纲!AH1870</f>
        <v>128.2052160442274</v>
      </c>
      <c r="AN1870" s="6">
        <v>1867</v>
      </c>
      <c r="AO1870" s="6">
        <f>[1]节奏总纲!BA1870</f>
        <v>0</v>
      </c>
      <c r="AP1870" s="6">
        <f>[1]节奏总纲!BB1870</f>
        <v>0</v>
      </c>
      <c r="AQ1870" s="6">
        <f>[1]节奏总纲!BC1870</f>
        <v>0</v>
      </c>
      <c r="AR1870" s="6">
        <f>[1]节奏总纲!BD1870</f>
        <v>0</v>
      </c>
      <c r="AS1870" s="6">
        <f>[1]节奏总纲!BE1870</f>
        <v>0</v>
      </c>
    </row>
    <row r="1871" spans="17:45" x14ac:dyDescent="0.2">
      <c r="Q1871" s="6">
        <v>1868</v>
      </c>
      <c r="R1871" s="6">
        <f>[1]节奏总纲!AD1871</f>
        <v>108.672942683852</v>
      </c>
      <c r="S1871" s="6">
        <f>[1]节奏总纲!AE1871</f>
        <v>110.9916836043877</v>
      </c>
      <c r="T1871" s="6">
        <f>[1]节奏总纲!AF1871</f>
        <v>114.1749738923252</v>
      </c>
      <c r="U1871" s="6">
        <f>[1]节奏总纲!AG1871</f>
        <v>119.03709270090481</v>
      </c>
      <c r="V1871" s="6">
        <f>[1]节奏总纲!AH1871</f>
        <v>128.21253705719542</v>
      </c>
      <c r="AN1871" s="6">
        <v>1868</v>
      </c>
      <c r="AO1871" s="6">
        <f>[1]节奏总纲!BA1871</f>
        <v>0</v>
      </c>
      <c r="AP1871" s="6">
        <f>[1]节奏总纲!BB1871</f>
        <v>0</v>
      </c>
      <c r="AQ1871" s="6">
        <f>[1]节奏总纲!BC1871</f>
        <v>0</v>
      </c>
      <c r="AR1871" s="6">
        <f>[1]节奏总纲!BD1871</f>
        <v>0</v>
      </c>
      <c r="AS1871" s="6">
        <f>[1]节奏总纲!BE1871</f>
        <v>0</v>
      </c>
    </row>
    <row r="1872" spans="17:45" x14ac:dyDescent="0.2">
      <c r="Q1872" s="6">
        <v>1869</v>
      </c>
      <c r="R1872" s="6">
        <f>[1]节奏总纲!AD1872</f>
        <v>108.68075738093962</v>
      </c>
      <c r="S1872" s="6">
        <f>[1]节奏总纲!AE1872</f>
        <v>110.99951575031734</v>
      </c>
      <c r="T1872" s="6">
        <f>[1]节奏总纲!AF1872</f>
        <v>114.18306488232422</v>
      </c>
      <c r="U1872" s="6">
        <f>[1]节奏总纲!AG1872</f>
        <v>119.04508151133767</v>
      </c>
      <c r="V1872" s="6">
        <f>[1]节奏总纲!AH1872</f>
        <v>128.21985807016344</v>
      </c>
      <c r="AN1872" s="6">
        <v>1869</v>
      </c>
      <c r="AO1872" s="6">
        <f>[1]节奏总纲!BA1872</f>
        <v>0</v>
      </c>
      <c r="AP1872" s="6">
        <f>[1]节奏总纲!BB1872</f>
        <v>0</v>
      </c>
      <c r="AQ1872" s="6">
        <f>[1]节奏总纲!BC1872</f>
        <v>0</v>
      </c>
      <c r="AR1872" s="6">
        <f>[1]节奏总纲!BD1872</f>
        <v>0</v>
      </c>
      <c r="AS1872" s="6">
        <f>[1]节奏总纲!BE1872</f>
        <v>0</v>
      </c>
    </row>
    <row r="1873" spans="17:45" x14ac:dyDescent="0.2">
      <c r="Q1873" s="6">
        <v>1870</v>
      </c>
      <c r="R1873" s="6">
        <f>[1]节奏总纲!AD1873</f>
        <v>108.68857207802725</v>
      </c>
      <c r="S1873" s="6">
        <f>[1]节奏总纲!AE1873</f>
        <v>111.00691759243479</v>
      </c>
      <c r="T1873" s="6">
        <f>[1]节奏总纲!AF1873</f>
        <v>114.19115587232322</v>
      </c>
      <c r="U1873" s="6">
        <f>[1]节奏总纲!AG1873</f>
        <v>119.05307032177055</v>
      </c>
      <c r="V1873" s="6">
        <f>[1]节奏总纲!AH1873</f>
        <v>128.22717908313149</v>
      </c>
      <c r="AN1873" s="6">
        <v>1870</v>
      </c>
      <c r="AO1873" s="6">
        <f>[1]节奏总纲!BA1873</f>
        <v>0</v>
      </c>
      <c r="AP1873" s="6">
        <f>[1]节奏总纲!BB1873</f>
        <v>0</v>
      </c>
      <c r="AQ1873" s="6">
        <f>[1]节奏总纲!BC1873</f>
        <v>0</v>
      </c>
      <c r="AR1873" s="6">
        <f>[1]节奏总纲!BD1873</f>
        <v>0</v>
      </c>
      <c r="AS1873" s="6">
        <f>[1]节奏总纲!BE1873</f>
        <v>0</v>
      </c>
    </row>
    <row r="1874" spans="17:45" x14ac:dyDescent="0.2">
      <c r="Q1874" s="6">
        <v>1871</v>
      </c>
      <c r="R1874" s="6">
        <f>[1]节奏总纲!AD1874</f>
        <v>108.69638677511487</v>
      </c>
      <c r="S1874" s="6">
        <f>[1]节奏总纲!AE1874</f>
        <v>111.01429107616535</v>
      </c>
      <c r="T1874" s="6">
        <f>[1]节奏总纲!AF1874</f>
        <v>114.19924686232224</v>
      </c>
      <c r="U1874" s="6">
        <f>[1]节奏总纲!AG1874</f>
        <v>119.06105913220343</v>
      </c>
      <c r="V1874" s="6">
        <f>[1]节奏总纲!AH1874</f>
        <v>128.23450009609951</v>
      </c>
      <c r="AN1874" s="6">
        <v>1871</v>
      </c>
      <c r="AO1874" s="6">
        <f>[1]节奏总纲!BA1874</f>
        <v>0</v>
      </c>
      <c r="AP1874" s="6">
        <f>[1]节奏总纲!BB1874</f>
        <v>0</v>
      </c>
      <c r="AQ1874" s="6">
        <f>[1]节奏总纲!BC1874</f>
        <v>0</v>
      </c>
      <c r="AR1874" s="6">
        <f>[1]节奏总纲!BD1874</f>
        <v>0</v>
      </c>
      <c r="AS1874" s="6">
        <f>[1]节奏总纲!BE1874</f>
        <v>0</v>
      </c>
    </row>
    <row r="1875" spans="17:45" x14ac:dyDescent="0.2">
      <c r="Q1875" s="6">
        <v>1872</v>
      </c>
      <c r="R1875" s="6">
        <f>[1]节奏总纲!AD1875</f>
        <v>108.7042014722025</v>
      </c>
      <c r="S1875" s="6">
        <f>[1]节奏总纲!AE1875</f>
        <v>111.02166455989591</v>
      </c>
      <c r="T1875" s="6">
        <f>[1]节奏总纲!AF1875</f>
        <v>114.20733785232125</v>
      </c>
      <c r="U1875" s="6">
        <f>[1]节奏总纲!AG1875</f>
        <v>119.0690479426363</v>
      </c>
      <c r="V1875" s="6">
        <f>[1]节奏总纲!AH1875</f>
        <v>128.24182110906753</v>
      </c>
      <c r="AN1875" s="6">
        <v>1872</v>
      </c>
      <c r="AO1875" s="6">
        <f>[1]节奏总纲!BA1875</f>
        <v>0</v>
      </c>
      <c r="AP1875" s="6">
        <f>[1]节奏总纲!BB1875</f>
        <v>0</v>
      </c>
      <c r="AQ1875" s="6">
        <f>[1]节奏总纲!BC1875</f>
        <v>0</v>
      </c>
      <c r="AR1875" s="6">
        <f>[1]节奏总纲!BD1875</f>
        <v>0</v>
      </c>
      <c r="AS1875" s="6">
        <f>[1]节奏总纲!BE1875</f>
        <v>0</v>
      </c>
    </row>
    <row r="1876" spans="17:45" x14ac:dyDescent="0.2">
      <c r="Q1876" s="6">
        <v>1873</v>
      </c>
      <c r="R1876" s="6">
        <f>[1]节奏总纲!AD1876</f>
        <v>108.71201616929011</v>
      </c>
      <c r="S1876" s="6">
        <f>[1]节奏总纲!AE1876</f>
        <v>111.02903804362647</v>
      </c>
      <c r="T1876" s="6">
        <f>[1]节奏总纲!AF1876</f>
        <v>114.21542884232026</v>
      </c>
      <c r="U1876" s="6">
        <f>[1]节奏总纲!AG1876</f>
        <v>119.07703675306918</v>
      </c>
      <c r="V1876" s="6">
        <f>[1]节奏总纲!AH1876</f>
        <v>128.24914212203555</v>
      </c>
      <c r="AN1876" s="6">
        <v>1873</v>
      </c>
      <c r="AO1876" s="6">
        <f>[1]节奏总纲!BA1876</f>
        <v>0</v>
      </c>
      <c r="AP1876" s="6">
        <f>[1]节奏总纲!BB1876</f>
        <v>0</v>
      </c>
      <c r="AQ1876" s="6">
        <f>[1]节奏总纲!BC1876</f>
        <v>0</v>
      </c>
      <c r="AR1876" s="6">
        <f>[1]节奏总纲!BD1876</f>
        <v>0</v>
      </c>
      <c r="AS1876" s="6">
        <f>[1]节奏总纲!BE1876</f>
        <v>0</v>
      </c>
    </row>
    <row r="1877" spans="17:45" x14ac:dyDescent="0.2">
      <c r="Q1877" s="6">
        <v>1874</v>
      </c>
      <c r="R1877" s="6">
        <f>[1]节奏总纲!AD1877</f>
        <v>108.71983086637773</v>
      </c>
      <c r="S1877" s="6">
        <f>[1]节奏总纲!AE1877</f>
        <v>111.03641152735703</v>
      </c>
      <c r="T1877" s="6">
        <f>[1]节奏总纲!AF1877</f>
        <v>114.22351983231927</v>
      </c>
      <c r="U1877" s="6">
        <f>[1]节奏总纲!AG1877</f>
        <v>119.08502556350204</v>
      </c>
      <c r="V1877" s="6">
        <f>[1]节奏总纲!AH1877</f>
        <v>128.2564631350036</v>
      </c>
      <c r="AN1877" s="6">
        <v>1874</v>
      </c>
      <c r="AO1877" s="6">
        <f>[1]节奏总纲!BA1877</f>
        <v>0</v>
      </c>
      <c r="AP1877" s="6">
        <f>[1]节奏总纲!BB1877</f>
        <v>0</v>
      </c>
      <c r="AQ1877" s="6">
        <f>[1]节奏总纲!BC1877</f>
        <v>0</v>
      </c>
      <c r="AR1877" s="6">
        <f>[1]节奏总纲!BD1877</f>
        <v>0</v>
      </c>
      <c r="AS1877" s="6">
        <f>[1]节奏总纲!BE1877</f>
        <v>0</v>
      </c>
    </row>
    <row r="1878" spans="17:45" x14ac:dyDescent="0.2">
      <c r="Q1878" s="6">
        <v>1875</v>
      </c>
      <c r="R1878" s="6">
        <f>[1]节奏总纲!AD1878</f>
        <v>108.72764556346536</v>
      </c>
      <c r="S1878" s="6">
        <f>[1]节奏总纲!AE1878</f>
        <v>111.04378501108759</v>
      </c>
      <c r="T1878" s="6">
        <f>[1]节奏总纲!AF1878</f>
        <v>114.23161082231829</v>
      </c>
      <c r="U1878" s="6">
        <f>[1]节奏总纲!AG1878</f>
        <v>119.09301437393492</v>
      </c>
      <c r="V1878" s="6">
        <f>[1]节奏总纲!AH1878</f>
        <v>128.26378414797162</v>
      </c>
      <c r="AN1878" s="6">
        <v>1875</v>
      </c>
      <c r="AO1878" s="6">
        <f>[1]节奏总纲!BA1878</f>
        <v>0</v>
      </c>
      <c r="AP1878" s="6">
        <f>[1]节奏总纲!BB1878</f>
        <v>0</v>
      </c>
      <c r="AQ1878" s="6">
        <f>[1]节奏总纲!BC1878</f>
        <v>0</v>
      </c>
      <c r="AR1878" s="6">
        <f>[1]节奏总纲!BD1878</f>
        <v>0</v>
      </c>
      <c r="AS1878" s="6">
        <f>[1]节奏总纲!BE1878</f>
        <v>0</v>
      </c>
    </row>
    <row r="1879" spans="17:45" x14ac:dyDescent="0.2">
      <c r="Q1879" s="6">
        <v>1876</v>
      </c>
      <c r="R1879" s="6">
        <f>[1]节奏总纲!AD1879</f>
        <v>108.73546026055298</v>
      </c>
      <c r="S1879" s="6">
        <f>[1]节奏总纲!AE1879</f>
        <v>111.05115849481817</v>
      </c>
      <c r="T1879" s="6">
        <f>[1]节奏总纲!AF1879</f>
        <v>114.23970181231729</v>
      </c>
      <c r="U1879" s="6">
        <f>[1]节奏总纲!AG1879</f>
        <v>119.1010031843678</v>
      </c>
      <c r="V1879" s="6">
        <f>[1]节奏总纲!AH1879</f>
        <v>128.27110516093964</v>
      </c>
      <c r="AN1879" s="6">
        <v>1876</v>
      </c>
      <c r="AO1879" s="6">
        <f>[1]节奏总纲!BA1879</f>
        <v>0</v>
      </c>
      <c r="AP1879" s="6">
        <f>[1]节奏总纲!BB1879</f>
        <v>0</v>
      </c>
      <c r="AQ1879" s="6">
        <f>[1]节奏总纲!BC1879</f>
        <v>0</v>
      </c>
      <c r="AR1879" s="6">
        <f>[1]节奏总纲!BD1879</f>
        <v>0</v>
      </c>
      <c r="AS1879" s="6">
        <f>[1]节奏总纲!BE1879</f>
        <v>0</v>
      </c>
    </row>
    <row r="1880" spans="17:45" x14ac:dyDescent="0.2">
      <c r="Q1880" s="6">
        <v>1877</v>
      </c>
      <c r="R1880" s="6">
        <f>[1]节奏总纲!AD1880</f>
        <v>108.74327495764061</v>
      </c>
      <c r="S1880" s="6">
        <f>[1]节奏总纲!AE1880</f>
        <v>111.05853197854873</v>
      </c>
      <c r="T1880" s="6">
        <f>[1]节奏总纲!AF1880</f>
        <v>114.24779280231631</v>
      </c>
      <c r="U1880" s="6">
        <f>[1]节奏总纲!AG1880</f>
        <v>119.10899199480068</v>
      </c>
      <c r="V1880" s="6">
        <f>[1]节奏总纲!AH1880</f>
        <v>128.27842617390766</v>
      </c>
      <c r="AN1880" s="6">
        <v>1877</v>
      </c>
      <c r="AO1880" s="6">
        <f>[1]节奏总纲!BA1880</f>
        <v>0</v>
      </c>
      <c r="AP1880" s="6">
        <f>[1]节奏总纲!BB1880</f>
        <v>0</v>
      </c>
      <c r="AQ1880" s="6">
        <f>[1]节奏总纲!BC1880</f>
        <v>0</v>
      </c>
      <c r="AR1880" s="6">
        <f>[1]节奏总纲!BD1880</f>
        <v>0</v>
      </c>
      <c r="AS1880" s="6">
        <f>[1]节奏总纲!BE1880</f>
        <v>0</v>
      </c>
    </row>
    <row r="1881" spans="17:45" x14ac:dyDescent="0.2">
      <c r="Q1881" s="6">
        <v>1878</v>
      </c>
      <c r="R1881" s="6">
        <f>[1]节奏总纲!AD1881</f>
        <v>108.75108965472822</v>
      </c>
      <c r="S1881" s="6">
        <f>[1]节奏总纲!AE1881</f>
        <v>111.06590546227929</v>
      </c>
      <c r="T1881" s="6">
        <f>[1]节奏总纲!AF1881</f>
        <v>114.25588379231532</v>
      </c>
      <c r="U1881" s="6">
        <f>[1]节奏总纲!AG1881</f>
        <v>119.11698080523354</v>
      </c>
      <c r="V1881" s="6">
        <f>[1]节奏总纲!AH1881</f>
        <v>128.28574718687571</v>
      </c>
      <c r="AN1881" s="6">
        <v>1878</v>
      </c>
      <c r="AO1881" s="6">
        <f>[1]节奏总纲!BA1881</f>
        <v>0</v>
      </c>
      <c r="AP1881" s="6">
        <f>[1]节奏总纲!BB1881</f>
        <v>0</v>
      </c>
      <c r="AQ1881" s="6">
        <f>[1]节奏总纲!BC1881</f>
        <v>0</v>
      </c>
      <c r="AR1881" s="6">
        <f>[1]节奏总纲!BD1881</f>
        <v>0</v>
      </c>
      <c r="AS1881" s="6">
        <f>[1]节奏总纲!BE1881</f>
        <v>0</v>
      </c>
    </row>
    <row r="1882" spans="17:45" x14ac:dyDescent="0.2">
      <c r="Q1882" s="6">
        <v>1879</v>
      </c>
      <c r="R1882" s="6">
        <f>[1]节奏总纲!AD1882</f>
        <v>108.75890435181584</v>
      </c>
      <c r="S1882" s="6">
        <f>[1]节奏总纲!AE1882</f>
        <v>111.07327894600985</v>
      </c>
      <c r="T1882" s="6">
        <f>[1]节奏总纲!AF1882</f>
        <v>114.26397478231432</v>
      </c>
      <c r="U1882" s="6">
        <f>[1]节奏总纲!AG1882</f>
        <v>119.12496961566642</v>
      </c>
      <c r="V1882" s="6">
        <f>[1]节奏总纲!AH1882</f>
        <v>128.29306819984373</v>
      </c>
      <c r="AN1882" s="6">
        <v>1879</v>
      </c>
      <c r="AO1882" s="6">
        <f>[1]节奏总纲!BA1882</f>
        <v>0</v>
      </c>
      <c r="AP1882" s="6">
        <f>[1]节奏总纲!BB1882</f>
        <v>0</v>
      </c>
      <c r="AQ1882" s="6">
        <f>[1]节奏总纲!BC1882</f>
        <v>0</v>
      </c>
      <c r="AR1882" s="6">
        <f>[1]节奏总纲!BD1882</f>
        <v>0</v>
      </c>
      <c r="AS1882" s="6">
        <f>[1]节奏总纲!BE1882</f>
        <v>0</v>
      </c>
    </row>
    <row r="1883" spans="17:45" x14ac:dyDescent="0.2">
      <c r="Q1883" s="6">
        <v>1880</v>
      </c>
      <c r="R1883" s="6">
        <f>[1]节奏总纲!AD1883</f>
        <v>108.76671904890347</v>
      </c>
      <c r="S1883" s="6">
        <f>[1]节奏总纲!AE1883</f>
        <v>111.08065242974041</v>
      </c>
      <c r="T1883" s="6">
        <f>[1]节奏总纲!AF1883</f>
        <v>114.27206577231334</v>
      </c>
      <c r="U1883" s="6">
        <f>[1]节奏总纲!AG1883</f>
        <v>119.13295842609929</v>
      </c>
      <c r="V1883" s="6">
        <f>[1]节奏总纲!AH1883</f>
        <v>128.30038921281175</v>
      </c>
      <c r="AN1883" s="6">
        <v>1880</v>
      </c>
      <c r="AO1883" s="6">
        <f>[1]节奏总纲!BA1883</f>
        <v>0</v>
      </c>
      <c r="AP1883" s="6">
        <f>[1]节奏总纲!BB1883</f>
        <v>0</v>
      </c>
      <c r="AQ1883" s="6">
        <f>[1]节奏总纲!BC1883</f>
        <v>0</v>
      </c>
      <c r="AR1883" s="6">
        <f>[1]节奏总纲!BD1883</f>
        <v>0</v>
      </c>
      <c r="AS1883" s="6">
        <f>[1]节奏总纲!BE1883</f>
        <v>0</v>
      </c>
    </row>
    <row r="1884" spans="17:45" x14ac:dyDescent="0.2">
      <c r="Q1884" s="6">
        <v>1881</v>
      </c>
      <c r="R1884" s="6">
        <f>[1]节奏总纲!AD1884</f>
        <v>108.77453374599109</v>
      </c>
      <c r="S1884" s="6">
        <f>[1]节奏总纲!AE1884</f>
        <v>111.08802591347097</v>
      </c>
      <c r="T1884" s="6">
        <f>[1]节奏总纲!AF1884</f>
        <v>114.28015676231234</v>
      </c>
      <c r="U1884" s="6">
        <f>[1]节奏总纲!AG1884</f>
        <v>119.14094723653217</v>
      </c>
      <c r="V1884" s="6">
        <f>[1]节奏总纲!AH1884</f>
        <v>128.30771022577977</v>
      </c>
      <c r="AN1884" s="6">
        <v>1881</v>
      </c>
      <c r="AO1884" s="6">
        <f>[1]节奏总纲!BA1884</f>
        <v>0</v>
      </c>
      <c r="AP1884" s="6">
        <f>[1]节奏总纲!BB1884</f>
        <v>0</v>
      </c>
      <c r="AQ1884" s="6">
        <f>[1]节奏总纲!BC1884</f>
        <v>0</v>
      </c>
      <c r="AR1884" s="6">
        <f>[1]节奏总纲!BD1884</f>
        <v>0</v>
      </c>
      <c r="AS1884" s="6">
        <f>[1]节奏总纲!BE1884</f>
        <v>0</v>
      </c>
    </row>
    <row r="1885" spans="17:45" x14ac:dyDescent="0.2">
      <c r="Q1885" s="6">
        <v>1882</v>
      </c>
      <c r="R1885" s="6">
        <f>[1]节奏总纲!AD1885</f>
        <v>108.7823484430787</v>
      </c>
      <c r="S1885" s="6">
        <f>[1]节奏总纲!AE1885</f>
        <v>111.09539939720155</v>
      </c>
      <c r="T1885" s="6">
        <f>[1]节奏总纲!AF1885</f>
        <v>114.28824775231136</v>
      </c>
      <c r="U1885" s="6">
        <f>[1]节奏总纲!AG1885</f>
        <v>119.14893604696505</v>
      </c>
      <c r="V1885" s="6">
        <f>[1]节奏总纲!AH1885</f>
        <v>128.31503123874782</v>
      </c>
      <c r="AN1885" s="6">
        <v>1882</v>
      </c>
      <c r="AO1885" s="6">
        <f>[1]节奏总纲!BA1885</f>
        <v>0</v>
      </c>
      <c r="AP1885" s="6">
        <f>[1]节奏总纲!BB1885</f>
        <v>0</v>
      </c>
      <c r="AQ1885" s="6">
        <f>[1]节奏总纲!BC1885</f>
        <v>0</v>
      </c>
      <c r="AR1885" s="6">
        <f>[1]节奏总纲!BD1885</f>
        <v>0</v>
      </c>
      <c r="AS1885" s="6">
        <f>[1]节奏总纲!BE1885</f>
        <v>0</v>
      </c>
    </row>
    <row r="1886" spans="17:45" x14ac:dyDescent="0.2">
      <c r="Q1886" s="6">
        <v>1883</v>
      </c>
      <c r="R1886" s="6">
        <f>[1]节奏总纲!AD1886</f>
        <v>108.79016314016633</v>
      </c>
      <c r="S1886" s="6">
        <f>[1]节奏总纲!AE1886</f>
        <v>111.10277288093211</v>
      </c>
      <c r="T1886" s="6">
        <f>[1]节奏总纲!AF1886</f>
        <v>114.29633874231037</v>
      </c>
      <c r="U1886" s="6">
        <f>[1]节奏总纲!AG1886</f>
        <v>119.15692485739791</v>
      </c>
      <c r="V1886" s="6">
        <f>[1]节奏总纲!AH1886</f>
        <v>128.32235225171584</v>
      </c>
      <c r="AN1886" s="6">
        <v>1883</v>
      </c>
      <c r="AO1886" s="6">
        <f>[1]节奏总纲!BA1886</f>
        <v>0</v>
      </c>
      <c r="AP1886" s="6">
        <f>[1]节奏总纲!BB1886</f>
        <v>0</v>
      </c>
      <c r="AQ1886" s="6">
        <f>[1]节奏总纲!BC1886</f>
        <v>0</v>
      </c>
      <c r="AR1886" s="6">
        <f>[1]节奏总纲!BD1886</f>
        <v>0</v>
      </c>
      <c r="AS1886" s="6">
        <f>[1]节奏总纲!BE1886</f>
        <v>0</v>
      </c>
    </row>
    <row r="1887" spans="17:45" x14ac:dyDescent="0.2">
      <c r="Q1887" s="6">
        <v>1884</v>
      </c>
      <c r="R1887" s="6">
        <f>[1]节奏总纲!AD1887</f>
        <v>108.79797783725395</v>
      </c>
      <c r="S1887" s="6">
        <f>[1]节奏总纲!AE1887</f>
        <v>111.11014636466267</v>
      </c>
      <c r="T1887" s="6">
        <f>[1]节奏总纲!AF1887</f>
        <v>114.30442973230939</v>
      </c>
      <c r="U1887" s="6">
        <f>[1]节奏总纲!AG1887</f>
        <v>119.16491366783079</v>
      </c>
      <c r="V1887" s="6">
        <f>[1]节奏总纲!AH1887</f>
        <v>128.32967326468386</v>
      </c>
      <c r="AN1887" s="6">
        <v>1884</v>
      </c>
      <c r="AO1887" s="6">
        <f>[1]节奏总纲!BA1887</f>
        <v>0</v>
      </c>
      <c r="AP1887" s="6">
        <f>[1]节奏总纲!BB1887</f>
        <v>0</v>
      </c>
      <c r="AQ1887" s="6">
        <f>[1]节奏总纲!BC1887</f>
        <v>0</v>
      </c>
      <c r="AR1887" s="6">
        <f>[1]节奏总纲!BD1887</f>
        <v>0</v>
      </c>
      <c r="AS1887" s="6">
        <f>[1]节奏总纲!BE1887</f>
        <v>0</v>
      </c>
    </row>
    <row r="1888" spans="17:45" x14ac:dyDescent="0.2">
      <c r="Q1888" s="6">
        <v>1885</v>
      </c>
      <c r="R1888" s="6">
        <f>[1]节奏总纲!AD1888</f>
        <v>108.80579253434158</v>
      </c>
      <c r="S1888" s="6">
        <f>[1]节奏总纲!AE1888</f>
        <v>111.11751984839323</v>
      </c>
      <c r="T1888" s="6">
        <f>[1]节奏总纲!AF1888</f>
        <v>114.31252072230839</v>
      </c>
      <c r="U1888" s="6">
        <f>[1]节奏总纲!AG1888</f>
        <v>119.17290247826367</v>
      </c>
      <c r="V1888" s="6">
        <f>[1]节奏总纲!AH1888</f>
        <v>128.33699427765188</v>
      </c>
      <c r="AN1888" s="6">
        <v>1885</v>
      </c>
      <c r="AO1888" s="6">
        <f>[1]节奏总纲!BA1888</f>
        <v>0</v>
      </c>
      <c r="AP1888" s="6">
        <f>[1]节奏总纲!BB1888</f>
        <v>0</v>
      </c>
      <c r="AQ1888" s="6">
        <f>[1]节奏总纲!BC1888</f>
        <v>0</v>
      </c>
      <c r="AR1888" s="6">
        <f>[1]节奏总纲!BD1888</f>
        <v>0</v>
      </c>
      <c r="AS1888" s="6">
        <f>[1]节奏总纲!BE1888</f>
        <v>0</v>
      </c>
    </row>
    <row r="1889" spans="17:45" x14ac:dyDescent="0.2">
      <c r="Q1889" s="6">
        <v>1886</v>
      </c>
      <c r="R1889" s="6">
        <f>[1]节奏总纲!AD1889</f>
        <v>108.8136072314292</v>
      </c>
      <c r="S1889" s="6">
        <f>[1]节奏总纲!AE1889</f>
        <v>111.12489333212379</v>
      </c>
      <c r="T1889" s="6">
        <f>[1]节奏总纲!AF1889</f>
        <v>114.32061171230741</v>
      </c>
      <c r="U1889" s="6">
        <f>[1]节奏总纲!AG1889</f>
        <v>119.18089128869654</v>
      </c>
      <c r="V1889" s="6">
        <f>[1]节奏总纲!AH1889</f>
        <v>128.34431529061993</v>
      </c>
      <c r="AN1889" s="6">
        <v>1886</v>
      </c>
      <c r="AO1889" s="6">
        <f>[1]节奏总纲!BA1889</f>
        <v>0</v>
      </c>
      <c r="AP1889" s="6">
        <f>[1]节奏总纲!BB1889</f>
        <v>0</v>
      </c>
      <c r="AQ1889" s="6">
        <f>[1]节奏总纲!BC1889</f>
        <v>0</v>
      </c>
      <c r="AR1889" s="6">
        <f>[1]节奏总纲!BD1889</f>
        <v>0</v>
      </c>
      <c r="AS1889" s="6">
        <f>[1]节奏总纲!BE1889</f>
        <v>0</v>
      </c>
    </row>
    <row r="1890" spans="17:45" x14ac:dyDescent="0.2">
      <c r="Q1890" s="6">
        <v>1887</v>
      </c>
      <c r="R1890" s="6">
        <f>[1]节奏总纲!AD1890</f>
        <v>108.82142192851681</v>
      </c>
      <c r="S1890" s="6">
        <f>[1]节奏总纲!AE1890</f>
        <v>111.13226681585435</v>
      </c>
      <c r="T1890" s="6">
        <f>[1]节奏总纲!AF1890</f>
        <v>114.32870270230642</v>
      </c>
      <c r="U1890" s="6">
        <f>[1]节奏总纲!AG1890</f>
        <v>119.18888009912941</v>
      </c>
      <c r="V1890" s="6">
        <f>[1]节奏总纲!AH1890</f>
        <v>128.35163630358795</v>
      </c>
      <c r="AN1890" s="6">
        <v>1887</v>
      </c>
      <c r="AO1890" s="6">
        <f>[1]节奏总纲!BA1890</f>
        <v>0</v>
      </c>
      <c r="AP1890" s="6">
        <f>[1]节奏总纲!BB1890</f>
        <v>0</v>
      </c>
      <c r="AQ1890" s="6">
        <f>[1]节奏总纲!BC1890</f>
        <v>0</v>
      </c>
      <c r="AR1890" s="6">
        <f>[1]节奏总纲!BD1890</f>
        <v>0</v>
      </c>
      <c r="AS1890" s="6">
        <f>[1]节奏总纲!BE1890</f>
        <v>0</v>
      </c>
    </row>
    <row r="1891" spans="17:45" x14ac:dyDescent="0.2">
      <c r="Q1891" s="6">
        <v>1888</v>
      </c>
      <c r="R1891" s="6">
        <f>[1]节奏总纲!AD1891</f>
        <v>108.82923662560444</v>
      </c>
      <c r="S1891" s="6">
        <f>[1]节奏总纲!AE1891</f>
        <v>111.13964029958493</v>
      </c>
      <c r="T1891" s="6">
        <f>[1]节奏总纲!AF1891</f>
        <v>114.33679369230543</v>
      </c>
      <c r="U1891" s="6">
        <f>[1]节奏总纲!AG1891</f>
        <v>119.19686890956228</v>
      </c>
      <c r="V1891" s="6">
        <f>[1]节奏总纲!AH1891</f>
        <v>128.35895731655597</v>
      </c>
      <c r="AN1891" s="6">
        <v>1888</v>
      </c>
      <c r="AO1891" s="6">
        <f>[1]节奏总纲!BA1891</f>
        <v>0</v>
      </c>
      <c r="AP1891" s="6">
        <f>[1]节奏总纲!BB1891</f>
        <v>0</v>
      </c>
      <c r="AQ1891" s="6">
        <f>[1]节奏总纲!BC1891</f>
        <v>0</v>
      </c>
      <c r="AR1891" s="6">
        <f>[1]节奏总纲!BD1891</f>
        <v>0</v>
      </c>
      <c r="AS1891" s="6">
        <f>[1]节奏总纲!BE1891</f>
        <v>0</v>
      </c>
    </row>
    <row r="1892" spans="17:45" x14ac:dyDescent="0.2">
      <c r="Q1892" s="6">
        <v>1889</v>
      </c>
      <c r="R1892" s="6">
        <f>[1]节奏总纲!AD1892</f>
        <v>108.83705132269206</v>
      </c>
      <c r="S1892" s="6">
        <f>[1]节奏总纲!AE1892</f>
        <v>111.14701378331549</v>
      </c>
      <c r="T1892" s="6">
        <f>[1]节奏总纲!AF1892</f>
        <v>114.34488468230444</v>
      </c>
      <c r="U1892" s="6">
        <f>[1]节奏总纲!AG1892</f>
        <v>119.20485771999516</v>
      </c>
      <c r="V1892" s="6">
        <f>[1]节奏总纲!AH1892</f>
        <v>128.36627832952399</v>
      </c>
      <c r="AN1892" s="6">
        <v>1889</v>
      </c>
      <c r="AO1892" s="6">
        <f>[1]节奏总纲!BA1892</f>
        <v>0</v>
      </c>
      <c r="AP1892" s="6">
        <f>[1]节奏总纲!BB1892</f>
        <v>0</v>
      </c>
      <c r="AQ1892" s="6">
        <f>[1]节奏总纲!BC1892</f>
        <v>0</v>
      </c>
      <c r="AR1892" s="6">
        <f>[1]节奏总纲!BD1892</f>
        <v>0</v>
      </c>
      <c r="AS1892" s="6">
        <f>[1]节奏总纲!BE1892</f>
        <v>0</v>
      </c>
    </row>
    <row r="1893" spans="17:45" x14ac:dyDescent="0.2">
      <c r="Q1893" s="6">
        <v>1890</v>
      </c>
      <c r="R1893" s="6">
        <f>[1]节奏总纲!AD1893</f>
        <v>108.84486601977969</v>
      </c>
      <c r="S1893" s="6">
        <f>[1]节奏总纲!AE1893</f>
        <v>111.15438726704605</v>
      </c>
      <c r="T1893" s="6">
        <f>[1]节奏总纲!AF1893</f>
        <v>114.35297567230346</v>
      </c>
      <c r="U1893" s="6">
        <f>[1]节奏总纲!AG1893</f>
        <v>119.21284653042804</v>
      </c>
      <c r="V1893" s="6">
        <f>[1]节奏总纲!AH1893</f>
        <v>128.37359934249204</v>
      </c>
      <c r="AN1893" s="6">
        <v>1890</v>
      </c>
      <c r="AO1893" s="6">
        <f>[1]节奏总纲!BA1893</f>
        <v>0</v>
      </c>
      <c r="AP1893" s="6">
        <f>[1]节奏总纲!BB1893</f>
        <v>0</v>
      </c>
      <c r="AQ1893" s="6">
        <f>[1]节奏总纲!BC1893</f>
        <v>0</v>
      </c>
      <c r="AR1893" s="6">
        <f>[1]节奏总纲!BD1893</f>
        <v>0</v>
      </c>
      <c r="AS1893" s="6">
        <f>[1]节奏总纲!BE1893</f>
        <v>0</v>
      </c>
    </row>
    <row r="1894" spans="17:45" x14ac:dyDescent="0.2">
      <c r="Q1894" s="6">
        <v>1891</v>
      </c>
      <c r="R1894" s="6">
        <f>[1]节奏总纲!AD1894</f>
        <v>108.85268071686731</v>
      </c>
      <c r="S1894" s="6">
        <f>[1]节奏总纲!AE1894</f>
        <v>111.16176075077661</v>
      </c>
      <c r="T1894" s="6">
        <f>[1]节奏总纲!AF1894</f>
        <v>114.36106666230246</v>
      </c>
      <c r="U1894" s="6">
        <f>[1]节奏总纲!AG1894</f>
        <v>119.22083534086092</v>
      </c>
      <c r="V1894" s="6">
        <f>[1]节奏总纲!AH1894</f>
        <v>128.38092035546006</v>
      </c>
      <c r="AN1894" s="6">
        <v>1891</v>
      </c>
      <c r="AO1894" s="6">
        <f>[1]节奏总纲!BA1894</f>
        <v>0</v>
      </c>
      <c r="AP1894" s="6">
        <f>[1]节奏总纲!BB1894</f>
        <v>0</v>
      </c>
      <c r="AQ1894" s="6">
        <f>[1]节奏总纲!BC1894</f>
        <v>0</v>
      </c>
      <c r="AR1894" s="6">
        <f>[1]节奏总纲!BD1894</f>
        <v>0</v>
      </c>
      <c r="AS1894" s="6">
        <f>[1]节奏总纲!BE1894</f>
        <v>0</v>
      </c>
    </row>
    <row r="1895" spans="17:45" x14ac:dyDescent="0.2">
      <c r="Q1895" s="6">
        <v>1892</v>
      </c>
      <c r="R1895" s="6">
        <f>[1]节奏总纲!AD1895</f>
        <v>108.86049541395492</v>
      </c>
      <c r="S1895" s="6">
        <f>[1]节奏总纲!AE1895</f>
        <v>111.16913423450717</v>
      </c>
      <c r="T1895" s="6">
        <f>[1]节奏总纲!AF1895</f>
        <v>114.36915765230148</v>
      </c>
      <c r="U1895" s="6">
        <f>[1]节奏总纲!AG1895</f>
        <v>119.22882415129378</v>
      </c>
      <c r="V1895" s="6">
        <f>[1]节奏总纲!AH1895</f>
        <v>128.38824136842808</v>
      </c>
      <c r="AN1895" s="6">
        <v>1892</v>
      </c>
      <c r="AO1895" s="6">
        <f>[1]节奏总纲!BA1895</f>
        <v>0</v>
      </c>
      <c r="AP1895" s="6">
        <f>[1]节奏总纲!BB1895</f>
        <v>0</v>
      </c>
      <c r="AQ1895" s="6">
        <f>[1]节奏总纲!BC1895</f>
        <v>0</v>
      </c>
      <c r="AR1895" s="6">
        <f>[1]节奏总纲!BD1895</f>
        <v>0</v>
      </c>
      <c r="AS1895" s="6">
        <f>[1]节奏总纲!BE1895</f>
        <v>0</v>
      </c>
    </row>
    <row r="1896" spans="17:45" x14ac:dyDescent="0.2">
      <c r="Q1896" s="6">
        <v>1893</v>
      </c>
      <c r="R1896" s="6">
        <f>[1]节奏总纲!AD1896</f>
        <v>108.86831011104255</v>
      </c>
      <c r="S1896" s="6">
        <f>[1]节奏总纲!AE1896</f>
        <v>111.17650771823773</v>
      </c>
      <c r="T1896" s="6">
        <f>[1]节奏总纲!AF1896</f>
        <v>114.37724864230049</v>
      </c>
      <c r="U1896" s="6">
        <f>[1]节奏总纲!AG1896</f>
        <v>119.23681296172666</v>
      </c>
      <c r="V1896" s="6">
        <f>[1]节奏总纲!AH1896</f>
        <v>128.3955623813961</v>
      </c>
      <c r="AN1896" s="6">
        <v>1893</v>
      </c>
      <c r="AO1896" s="6">
        <f>[1]节奏总纲!BA1896</f>
        <v>0</v>
      </c>
      <c r="AP1896" s="6">
        <f>[1]节奏总纲!BB1896</f>
        <v>0</v>
      </c>
      <c r="AQ1896" s="6">
        <f>[1]节奏总纲!BC1896</f>
        <v>0</v>
      </c>
      <c r="AR1896" s="6">
        <f>[1]节奏总纲!BD1896</f>
        <v>0</v>
      </c>
      <c r="AS1896" s="6">
        <f>[1]节奏总纲!BE1896</f>
        <v>0</v>
      </c>
    </row>
    <row r="1897" spans="17:45" x14ac:dyDescent="0.2">
      <c r="Q1897" s="6">
        <v>1894</v>
      </c>
      <c r="R1897" s="6">
        <f>[1]节奏总纲!AD1897</f>
        <v>108.87612480813017</v>
      </c>
      <c r="S1897" s="6">
        <f>[1]节奏总纲!AE1897</f>
        <v>111.1838812019683</v>
      </c>
      <c r="T1897" s="6">
        <f>[1]节奏总纲!AF1897</f>
        <v>114.38533963229951</v>
      </c>
      <c r="U1897" s="6">
        <f>[1]节奏总纲!AG1897</f>
        <v>119.24480177215953</v>
      </c>
      <c r="V1897" s="6">
        <f>[1]节奏总纲!AH1897</f>
        <v>128.40288339436415</v>
      </c>
      <c r="AN1897" s="6">
        <v>1894</v>
      </c>
      <c r="AO1897" s="6">
        <f>[1]节奏总纲!BA1897</f>
        <v>0</v>
      </c>
      <c r="AP1897" s="6">
        <f>[1]节奏总纲!BB1897</f>
        <v>0</v>
      </c>
      <c r="AQ1897" s="6">
        <f>[1]节奏总纲!BC1897</f>
        <v>0</v>
      </c>
      <c r="AR1897" s="6">
        <f>[1]节奏总纲!BD1897</f>
        <v>0</v>
      </c>
      <c r="AS1897" s="6">
        <f>[1]节奏总纲!BE1897</f>
        <v>0</v>
      </c>
    </row>
    <row r="1898" spans="17:45" x14ac:dyDescent="0.2">
      <c r="Q1898" s="6">
        <v>1895</v>
      </c>
      <c r="R1898" s="6">
        <f>[1]节奏总纲!AD1898</f>
        <v>108.8839395052178</v>
      </c>
      <c r="S1898" s="6">
        <f>[1]节奏总纲!AE1898</f>
        <v>111.19125468569887</v>
      </c>
      <c r="T1898" s="6">
        <f>[1]节奏总纲!AF1898</f>
        <v>114.39343062229851</v>
      </c>
      <c r="U1898" s="6">
        <f>[1]节奏总纲!AG1898</f>
        <v>119.25279058259241</v>
      </c>
      <c r="V1898" s="6">
        <f>[1]节奏总纲!AH1898</f>
        <v>128.41020440733217</v>
      </c>
      <c r="AN1898" s="6">
        <v>1895</v>
      </c>
      <c r="AO1898" s="6">
        <f>[1]节奏总纲!BA1898</f>
        <v>0</v>
      </c>
      <c r="AP1898" s="6">
        <f>[1]节奏总纲!BB1898</f>
        <v>0</v>
      </c>
      <c r="AQ1898" s="6">
        <f>[1]节奏总纲!BC1898</f>
        <v>0</v>
      </c>
      <c r="AR1898" s="6">
        <f>[1]节奏总纲!BD1898</f>
        <v>0</v>
      </c>
      <c r="AS1898" s="6">
        <f>[1]节奏总纲!BE1898</f>
        <v>0</v>
      </c>
    </row>
    <row r="1899" spans="17:45" x14ac:dyDescent="0.2">
      <c r="Q1899" s="6">
        <v>1896</v>
      </c>
      <c r="R1899" s="6">
        <f>[1]节奏总纲!AD1899</f>
        <v>108.89175420230541</v>
      </c>
      <c r="S1899" s="6">
        <f>[1]节奏总纲!AE1899</f>
        <v>111.19862816942943</v>
      </c>
      <c r="T1899" s="6">
        <f>[1]节奏总纲!AF1899</f>
        <v>114.40152161229753</v>
      </c>
      <c r="U1899" s="6">
        <f>[1]节奏总纲!AG1899</f>
        <v>119.26077939302527</v>
      </c>
      <c r="V1899" s="6">
        <f>[1]节奏总纲!AH1899</f>
        <v>128.41752542030019</v>
      </c>
      <c r="AN1899" s="6">
        <v>1896</v>
      </c>
      <c r="AO1899" s="6">
        <f>[1]节奏总纲!BA1899</f>
        <v>0</v>
      </c>
      <c r="AP1899" s="6">
        <f>[1]节奏总纲!BB1899</f>
        <v>0</v>
      </c>
      <c r="AQ1899" s="6">
        <f>[1]节奏总纲!BC1899</f>
        <v>0</v>
      </c>
      <c r="AR1899" s="6">
        <f>[1]节奏总纲!BD1899</f>
        <v>0</v>
      </c>
      <c r="AS1899" s="6">
        <f>[1]节奏总纲!BE1899</f>
        <v>0</v>
      </c>
    </row>
    <row r="1900" spans="17:45" x14ac:dyDescent="0.2">
      <c r="Q1900" s="6">
        <v>1897</v>
      </c>
      <c r="R1900" s="6">
        <f>[1]节奏总纲!AD1900</f>
        <v>108.89956889939303</v>
      </c>
      <c r="S1900" s="6">
        <f>[1]节奏总纲!AE1900</f>
        <v>111.20600165315999</v>
      </c>
      <c r="T1900" s="6">
        <f>[1]节奏总纲!AF1900</f>
        <v>114.40961260229653</v>
      </c>
      <c r="U1900" s="6">
        <f>[1]节奏总纲!AG1900</f>
        <v>119.26876820345815</v>
      </c>
      <c r="V1900" s="6">
        <f>[1]节奏总纲!AH1900</f>
        <v>128.42484643326821</v>
      </c>
      <c r="AN1900" s="6">
        <v>1897</v>
      </c>
      <c r="AO1900" s="6">
        <f>[1]节奏总纲!BA1900</f>
        <v>0</v>
      </c>
      <c r="AP1900" s="6">
        <f>[1]节奏总纲!BB1900</f>
        <v>0</v>
      </c>
      <c r="AQ1900" s="6">
        <f>[1]节奏总纲!BC1900</f>
        <v>0</v>
      </c>
      <c r="AR1900" s="6">
        <f>[1]节奏总纲!BD1900</f>
        <v>0</v>
      </c>
      <c r="AS1900" s="6">
        <f>[1]节奏总纲!BE1900</f>
        <v>0</v>
      </c>
    </row>
    <row r="1901" spans="17:45" x14ac:dyDescent="0.2">
      <c r="Q1901" s="6">
        <v>1898</v>
      </c>
      <c r="R1901" s="6">
        <f>[1]节奏总纲!AD1901</f>
        <v>108.90738359648066</v>
      </c>
      <c r="S1901" s="6">
        <f>[1]节奏总纲!AE1901</f>
        <v>111.21337513689055</v>
      </c>
      <c r="T1901" s="6">
        <f>[1]节奏总纲!AF1901</f>
        <v>114.41770359229555</v>
      </c>
      <c r="U1901" s="6">
        <f>[1]节奏总纲!AG1901</f>
        <v>119.27675701389103</v>
      </c>
      <c r="V1901" s="6">
        <f>[1]节奏总纲!AH1901</f>
        <v>128.43216744623624</v>
      </c>
      <c r="AN1901" s="6">
        <v>1898</v>
      </c>
      <c r="AO1901" s="6">
        <f>[1]节奏总纲!BA1901</f>
        <v>0</v>
      </c>
      <c r="AP1901" s="6">
        <f>[1]节奏总纲!BB1901</f>
        <v>0</v>
      </c>
      <c r="AQ1901" s="6">
        <f>[1]节奏总纲!BC1901</f>
        <v>0</v>
      </c>
      <c r="AR1901" s="6">
        <f>[1]节奏总纲!BD1901</f>
        <v>0</v>
      </c>
      <c r="AS1901" s="6">
        <f>[1]节奏总纲!BE1901</f>
        <v>0</v>
      </c>
    </row>
    <row r="1902" spans="17:45" x14ac:dyDescent="0.2">
      <c r="Q1902" s="6">
        <v>1899</v>
      </c>
      <c r="R1902" s="6">
        <f>[1]节奏总纲!AD1902</f>
        <v>108.91519829356828</v>
      </c>
      <c r="S1902" s="6">
        <f>[1]节奏总纲!AE1902</f>
        <v>111.22074862062111</v>
      </c>
      <c r="T1902" s="6">
        <f>[1]节奏总纲!AF1902</f>
        <v>114.42579458229456</v>
      </c>
      <c r="U1902" s="6">
        <f>[1]节奏总纲!AG1902</f>
        <v>119.28474582432391</v>
      </c>
      <c r="V1902" s="6">
        <f>[1]节奏总纲!AH1902</f>
        <v>128.43948845920428</v>
      </c>
      <c r="AN1902" s="6">
        <v>1899</v>
      </c>
      <c r="AO1902" s="6">
        <f>[1]节奏总纲!BA1902</f>
        <v>0</v>
      </c>
      <c r="AP1902" s="6">
        <f>[1]节奏总纲!BB1902</f>
        <v>0</v>
      </c>
      <c r="AQ1902" s="6">
        <f>[1]节奏总纲!BC1902</f>
        <v>0</v>
      </c>
      <c r="AR1902" s="6">
        <f>[1]节奏总纲!BD1902</f>
        <v>0</v>
      </c>
      <c r="AS1902" s="6">
        <f>[1]节奏总纲!BE1902</f>
        <v>0</v>
      </c>
    </row>
    <row r="1903" spans="17:45" x14ac:dyDescent="0.2">
      <c r="Q1903" s="6">
        <v>1900</v>
      </c>
      <c r="R1903" s="6">
        <f>[1]节奏总纲!AD1903</f>
        <v>108.92301299065591</v>
      </c>
      <c r="S1903" s="6">
        <f>[1]节奏总纲!AE1903</f>
        <v>111.22812210435168</v>
      </c>
      <c r="T1903" s="6">
        <f>[1]节奏总纲!AF1903</f>
        <v>114.43388557229358</v>
      </c>
      <c r="U1903" s="6">
        <f>[1]节奏总纲!AG1903</f>
        <v>119.29273463475678</v>
      </c>
      <c r="V1903" s="6">
        <f>[1]节奏总纲!AH1903</f>
        <v>128.4468094721723</v>
      </c>
      <c r="AN1903" s="6">
        <v>1900</v>
      </c>
      <c r="AO1903" s="6">
        <f>[1]节奏总纲!BA1903</f>
        <v>0</v>
      </c>
      <c r="AP1903" s="6">
        <f>[1]节奏总纲!BB1903</f>
        <v>0</v>
      </c>
      <c r="AQ1903" s="6">
        <f>[1]节奏总纲!BC1903</f>
        <v>0</v>
      </c>
      <c r="AR1903" s="6">
        <f>[1]节奏总纲!BD1903</f>
        <v>0</v>
      </c>
      <c r="AS1903" s="6">
        <f>[1]节奏总纲!BE1903</f>
        <v>0</v>
      </c>
    </row>
    <row r="1904" spans="17:45" x14ac:dyDescent="0.2">
      <c r="Q1904" s="6">
        <v>1901</v>
      </c>
      <c r="R1904" s="6">
        <f>[1]节奏总纲!AD1904</f>
        <v>108.93082768774352</v>
      </c>
      <c r="S1904" s="6">
        <f>[1]节奏总纲!AE1904</f>
        <v>111.23549558808224</v>
      </c>
      <c r="T1904" s="6">
        <f>[1]节奏总纲!AF1904</f>
        <v>114.44197656229258</v>
      </c>
      <c r="U1904" s="6">
        <f>[1]节奏总纲!AG1904</f>
        <v>119.30072344518965</v>
      </c>
      <c r="V1904" s="6">
        <f>[1]节奏总纲!AH1904</f>
        <v>128.45413048514033</v>
      </c>
      <c r="AN1904" s="6">
        <v>1901</v>
      </c>
      <c r="AO1904" s="6">
        <f>[1]节奏总纲!BA1904</f>
        <v>0</v>
      </c>
      <c r="AP1904" s="6">
        <f>[1]节奏总纲!BB1904</f>
        <v>0</v>
      </c>
      <c r="AQ1904" s="6">
        <f>[1]节奏总纲!BC1904</f>
        <v>0</v>
      </c>
      <c r="AR1904" s="6">
        <f>[1]节奏总纲!BD1904</f>
        <v>0</v>
      </c>
      <c r="AS1904" s="6">
        <f>[1]节奏总纲!BE1904</f>
        <v>0</v>
      </c>
    </row>
    <row r="1905" spans="17:45" x14ac:dyDescent="0.2">
      <c r="Q1905" s="6">
        <v>1902</v>
      </c>
      <c r="R1905" s="6">
        <f>[1]节奏总纲!AD1905</f>
        <v>108.93864238483114</v>
      </c>
      <c r="S1905" s="6">
        <f>[1]节奏总纲!AE1905</f>
        <v>111.24286907181281</v>
      </c>
      <c r="T1905" s="6">
        <f>[1]节奏总纲!AF1905</f>
        <v>114.4500675522916</v>
      </c>
      <c r="U1905" s="6">
        <f>[1]节奏总纲!AG1905</f>
        <v>119.30871225562252</v>
      </c>
      <c r="V1905" s="6">
        <f>[1]节奏总纲!AH1905</f>
        <v>128.46145149810835</v>
      </c>
      <c r="AN1905" s="6">
        <v>1902</v>
      </c>
      <c r="AO1905" s="6">
        <f>[1]节奏总纲!BA1905</f>
        <v>0</v>
      </c>
      <c r="AP1905" s="6">
        <f>[1]节奏总纲!BB1905</f>
        <v>0</v>
      </c>
      <c r="AQ1905" s="6">
        <f>[1]节奏总纲!BC1905</f>
        <v>0</v>
      </c>
      <c r="AR1905" s="6">
        <f>[1]节奏总纲!BD1905</f>
        <v>0</v>
      </c>
      <c r="AS1905" s="6">
        <f>[1]节奏总纲!BE1905</f>
        <v>0</v>
      </c>
    </row>
    <row r="1906" spans="17:45" x14ac:dyDescent="0.2">
      <c r="Q1906" s="6">
        <v>1903</v>
      </c>
      <c r="R1906" s="6">
        <f>[1]节奏总纲!AD1906</f>
        <v>108.94645708191877</v>
      </c>
      <c r="S1906" s="6">
        <f>[1]节奏总纲!AE1906</f>
        <v>111.25024255554337</v>
      </c>
      <c r="T1906" s="6">
        <f>[1]节奏总纲!AF1906</f>
        <v>114.4581585422906</v>
      </c>
      <c r="U1906" s="6">
        <f>[1]节奏总纲!AG1906</f>
        <v>119.3167010660554</v>
      </c>
      <c r="V1906" s="6">
        <f>[1]节奏总纲!AH1906</f>
        <v>128.46877251107639</v>
      </c>
      <c r="AN1906" s="6">
        <v>1903</v>
      </c>
      <c r="AO1906" s="6">
        <f>[1]节奏总纲!BA1906</f>
        <v>0</v>
      </c>
      <c r="AP1906" s="6">
        <f>[1]节奏总纲!BB1906</f>
        <v>0</v>
      </c>
      <c r="AQ1906" s="6">
        <f>[1]节奏总纲!BC1906</f>
        <v>0</v>
      </c>
      <c r="AR1906" s="6">
        <f>[1]节奏总纲!BD1906</f>
        <v>0</v>
      </c>
      <c r="AS1906" s="6">
        <f>[1]节奏总纲!BE1906</f>
        <v>0</v>
      </c>
    </row>
    <row r="1907" spans="17:45" x14ac:dyDescent="0.2">
      <c r="Q1907" s="6">
        <v>1904</v>
      </c>
      <c r="R1907" s="6">
        <f>[1]节奏总纲!AD1907</f>
        <v>108.95427177900639</v>
      </c>
      <c r="S1907" s="6">
        <f>[1]节奏总纲!AE1907</f>
        <v>111.25761603927393</v>
      </c>
      <c r="T1907" s="6">
        <f>[1]节奏总纲!AF1907</f>
        <v>114.46624953228962</v>
      </c>
      <c r="U1907" s="6">
        <f>[1]节奏总纲!AG1907</f>
        <v>119.32468987648828</v>
      </c>
      <c r="V1907" s="6">
        <f>[1]节奏总纲!AH1907</f>
        <v>128.47609352404442</v>
      </c>
      <c r="AN1907" s="6">
        <v>1904</v>
      </c>
      <c r="AO1907" s="6">
        <f>[1]节奏总纲!BA1907</f>
        <v>0</v>
      </c>
      <c r="AP1907" s="6">
        <f>[1]节奏总纲!BB1907</f>
        <v>0</v>
      </c>
      <c r="AQ1907" s="6">
        <f>[1]节奏总纲!BC1907</f>
        <v>0</v>
      </c>
      <c r="AR1907" s="6">
        <f>[1]节奏总纲!BD1907</f>
        <v>0</v>
      </c>
      <c r="AS1907" s="6">
        <f>[1]节奏总纲!BE1907</f>
        <v>0</v>
      </c>
    </row>
    <row r="1908" spans="17:45" x14ac:dyDescent="0.2">
      <c r="Q1908" s="6">
        <v>1905</v>
      </c>
      <c r="R1908" s="6">
        <f>[1]节奏总纲!AD1908</f>
        <v>108.96208647609402</v>
      </c>
      <c r="S1908" s="6">
        <f>[1]节奏总纲!AE1908</f>
        <v>111.26498952300449</v>
      </c>
      <c r="T1908" s="6">
        <f>[1]节奏总纲!AF1908</f>
        <v>114.47434052228863</v>
      </c>
      <c r="U1908" s="6">
        <f>[1]节奏总纲!AG1908</f>
        <v>119.33267868692116</v>
      </c>
      <c r="V1908" s="6">
        <f>[1]节奏总纲!AH1908</f>
        <v>128.48341453701244</v>
      </c>
      <c r="AN1908" s="6">
        <v>1905</v>
      </c>
      <c r="AO1908" s="6">
        <f>[1]节奏总纲!BA1908</f>
        <v>0</v>
      </c>
      <c r="AP1908" s="6">
        <f>[1]节奏总纲!BB1908</f>
        <v>0</v>
      </c>
      <c r="AQ1908" s="6">
        <f>[1]节奏总纲!BC1908</f>
        <v>0</v>
      </c>
      <c r="AR1908" s="6">
        <f>[1]节奏总纲!BD1908</f>
        <v>0</v>
      </c>
      <c r="AS1908" s="6">
        <f>[1]节奏总纲!BE1908</f>
        <v>0</v>
      </c>
    </row>
    <row r="1909" spans="17:45" x14ac:dyDescent="0.2">
      <c r="Q1909" s="6">
        <v>1906</v>
      </c>
      <c r="R1909" s="6">
        <f>[1]节奏总纲!AD1909</f>
        <v>108.96990117318163</v>
      </c>
      <c r="S1909" s="6">
        <f>[1]节奏总纲!AE1909</f>
        <v>111.27236300673506</v>
      </c>
      <c r="T1909" s="6">
        <f>[1]节奏总纲!AF1909</f>
        <v>114.48243151228765</v>
      </c>
      <c r="U1909" s="6">
        <f>[1]节奏总纲!AG1909</f>
        <v>119.34066749735402</v>
      </c>
      <c r="V1909" s="6">
        <f>[1]节奏总纲!AH1909</f>
        <v>128.49073554998046</v>
      </c>
      <c r="AN1909" s="6">
        <v>1906</v>
      </c>
      <c r="AO1909" s="6">
        <f>[1]节奏总纲!BA1909</f>
        <v>0</v>
      </c>
      <c r="AP1909" s="6">
        <f>[1]节奏总纲!BB1909</f>
        <v>0</v>
      </c>
      <c r="AQ1909" s="6">
        <f>[1]节奏总纲!BC1909</f>
        <v>0</v>
      </c>
      <c r="AR1909" s="6">
        <f>[1]节奏总纲!BD1909</f>
        <v>0</v>
      </c>
      <c r="AS1909" s="6">
        <f>[1]节奏总纲!BE1909</f>
        <v>0</v>
      </c>
    </row>
    <row r="1910" spans="17:45" x14ac:dyDescent="0.2">
      <c r="Q1910" s="6">
        <v>1907</v>
      </c>
      <c r="R1910" s="6">
        <f>[1]节奏总纲!AD1910</f>
        <v>108.97771587026925</v>
      </c>
      <c r="S1910" s="6">
        <f>[1]节奏总纲!AE1910</f>
        <v>111.27973649046562</v>
      </c>
      <c r="T1910" s="6">
        <f>[1]节奏总纲!AF1910</f>
        <v>114.49052250228665</v>
      </c>
      <c r="U1910" s="6">
        <f>[1]节奏总纲!AG1910</f>
        <v>119.3486563077869</v>
      </c>
      <c r="V1910" s="6">
        <f>[1]节奏总纲!AH1910</f>
        <v>128.49805656294851</v>
      </c>
      <c r="AN1910" s="6">
        <v>1907</v>
      </c>
      <c r="AO1910" s="6">
        <f>[1]节奏总纲!BA1910</f>
        <v>0</v>
      </c>
      <c r="AP1910" s="6">
        <f>[1]节奏总纲!BB1910</f>
        <v>0</v>
      </c>
      <c r="AQ1910" s="6">
        <f>[1]节奏总纲!BC1910</f>
        <v>0</v>
      </c>
      <c r="AR1910" s="6">
        <f>[1]节奏总纲!BD1910</f>
        <v>0</v>
      </c>
      <c r="AS1910" s="6">
        <f>[1]节奏总纲!BE1910</f>
        <v>0</v>
      </c>
    </row>
    <row r="1911" spans="17:45" x14ac:dyDescent="0.2">
      <c r="Q1911" s="6">
        <v>1908</v>
      </c>
      <c r="R1911" s="6">
        <f>[1]节奏总纲!AD1911</f>
        <v>108.98553056735688</v>
      </c>
      <c r="S1911" s="6">
        <f>[1]节奏总纲!AE1911</f>
        <v>111.28710997419618</v>
      </c>
      <c r="T1911" s="6">
        <f>[1]节奏总纲!AF1911</f>
        <v>114.49861349228566</v>
      </c>
      <c r="U1911" s="6">
        <f>[1]节奏总纲!AG1911</f>
        <v>119.35664511821977</v>
      </c>
      <c r="V1911" s="6">
        <f>[1]节奏总纲!AH1911</f>
        <v>128.50537757591653</v>
      </c>
      <c r="AN1911" s="6">
        <v>1908</v>
      </c>
      <c r="AO1911" s="6">
        <f>[1]节奏总纲!BA1911</f>
        <v>0</v>
      </c>
      <c r="AP1911" s="6">
        <f>[1]节奏总纲!BB1911</f>
        <v>0</v>
      </c>
      <c r="AQ1911" s="6">
        <f>[1]节奏总纲!BC1911</f>
        <v>0</v>
      </c>
      <c r="AR1911" s="6">
        <f>[1]节奏总纲!BD1911</f>
        <v>0</v>
      </c>
      <c r="AS1911" s="6">
        <f>[1]节奏总纲!BE1911</f>
        <v>0</v>
      </c>
    </row>
    <row r="1912" spans="17:45" x14ac:dyDescent="0.2">
      <c r="Q1912" s="6">
        <v>1909</v>
      </c>
      <c r="R1912" s="6">
        <f>[1]节奏总纲!AD1912</f>
        <v>108.9933452644445</v>
      </c>
      <c r="S1912" s="6">
        <f>[1]节奏总纲!AE1912</f>
        <v>111.29448345792675</v>
      </c>
      <c r="T1912" s="6">
        <f>[1]节奏总纲!AF1912</f>
        <v>114.50670448228468</v>
      </c>
      <c r="U1912" s="6">
        <f>[1]节奏总纲!AG1912</f>
        <v>119.36463392865265</v>
      </c>
      <c r="V1912" s="6">
        <f>[1]节奏总纲!AH1912</f>
        <v>128.51269858888455</v>
      </c>
      <c r="AN1912" s="6">
        <v>1909</v>
      </c>
      <c r="AO1912" s="6">
        <f>[1]节奏总纲!BA1912</f>
        <v>0</v>
      </c>
      <c r="AP1912" s="6">
        <f>[1]节奏总纲!BB1912</f>
        <v>0</v>
      </c>
      <c r="AQ1912" s="6">
        <f>[1]节奏总纲!BC1912</f>
        <v>0</v>
      </c>
      <c r="AR1912" s="6">
        <f>[1]节奏总纲!BD1912</f>
        <v>0</v>
      </c>
      <c r="AS1912" s="6">
        <f>[1]节奏总纲!BE1912</f>
        <v>0</v>
      </c>
    </row>
    <row r="1913" spans="17:45" x14ac:dyDescent="0.2">
      <c r="Q1913" s="6">
        <v>1910</v>
      </c>
      <c r="R1913" s="6">
        <f>[1]节奏总纲!AD1913</f>
        <v>109.00108228237838</v>
      </c>
      <c r="S1913" s="6">
        <f>[1]节奏总纲!AE1913</f>
        <v>111.30185694165731</v>
      </c>
      <c r="T1913" s="6">
        <f>[1]节奏总纲!AF1913</f>
        <v>114.51479547228368</v>
      </c>
      <c r="U1913" s="6">
        <f>[1]节奏总纲!AG1913</f>
        <v>119.37262273908551</v>
      </c>
      <c r="V1913" s="6">
        <f>[1]节奏总纲!AH1913</f>
        <v>128.52001960185257</v>
      </c>
      <c r="AN1913" s="6">
        <v>1910</v>
      </c>
      <c r="AO1913" s="6">
        <f>[1]节奏总纲!BA1913</f>
        <v>0</v>
      </c>
      <c r="AP1913" s="6">
        <f>[1]节奏总纲!BB1913</f>
        <v>0</v>
      </c>
      <c r="AQ1913" s="6">
        <f>[1]节奏总纲!BC1913</f>
        <v>0</v>
      </c>
      <c r="AR1913" s="6">
        <f>[1]节奏总纲!BD1913</f>
        <v>0</v>
      </c>
      <c r="AS1913" s="6">
        <f>[1]节奏总纲!BE1913</f>
        <v>0</v>
      </c>
    </row>
    <row r="1914" spans="17:45" x14ac:dyDescent="0.2">
      <c r="Q1914" s="6">
        <v>1911</v>
      </c>
      <c r="R1914" s="6">
        <f>[1]节奏总纲!AD1914</f>
        <v>109.00837365257999</v>
      </c>
      <c r="S1914" s="6">
        <f>[1]节奏总纲!AE1914</f>
        <v>111.30923042538787</v>
      </c>
      <c r="T1914" s="6">
        <f>[1]节奏总纲!AF1914</f>
        <v>114.5228864622827</v>
      </c>
      <c r="U1914" s="6">
        <f>[1]节奏总纲!AG1914</f>
        <v>119.38061154951839</v>
      </c>
      <c r="V1914" s="6">
        <f>[1]节奏总纲!AH1914</f>
        <v>128.52734061482062</v>
      </c>
      <c r="AN1914" s="6">
        <v>1911</v>
      </c>
      <c r="AO1914" s="6">
        <f>[1]节奏总纲!BA1914</f>
        <v>0</v>
      </c>
      <c r="AP1914" s="6">
        <f>[1]节奏总纲!BB1914</f>
        <v>0</v>
      </c>
      <c r="AQ1914" s="6">
        <f>[1]节奏总纲!BC1914</f>
        <v>0</v>
      </c>
      <c r="AR1914" s="6">
        <f>[1]节奏总纲!BD1914</f>
        <v>0</v>
      </c>
      <c r="AS1914" s="6">
        <f>[1]节奏总纲!BE1914</f>
        <v>0</v>
      </c>
    </row>
    <row r="1915" spans="17:45" x14ac:dyDescent="0.2">
      <c r="Q1915" s="6">
        <v>1912</v>
      </c>
      <c r="R1915" s="6">
        <f>[1]节奏总纲!AD1915</f>
        <v>109.01566502278162</v>
      </c>
      <c r="S1915" s="6">
        <f>[1]节奏总纲!AE1915</f>
        <v>111.31660390911844</v>
      </c>
      <c r="T1915" s="6">
        <f>[1]节奏总纲!AF1915</f>
        <v>114.5309774522817</v>
      </c>
      <c r="U1915" s="6">
        <f>[1]节奏总纲!AG1915</f>
        <v>119.38860035995127</v>
      </c>
      <c r="V1915" s="6">
        <f>[1]节奏总纲!AH1915</f>
        <v>128.53466162778864</v>
      </c>
      <c r="AN1915" s="6">
        <v>1912</v>
      </c>
      <c r="AO1915" s="6">
        <f>[1]节奏总纲!BA1915</f>
        <v>0</v>
      </c>
      <c r="AP1915" s="6">
        <f>[1]节奏总纲!BB1915</f>
        <v>0</v>
      </c>
      <c r="AQ1915" s="6">
        <f>[1]节奏总纲!BC1915</f>
        <v>0</v>
      </c>
      <c r="AR1915" s="6">
        <f>[1]节奏总纲!BD1915</f>
        <v>0</v>
      </c>
      <c r="AS1915" s="6">
        <f>[1]节奏总纲!BE1915</f>
        <v>0</v>
      </c>
    </row>
    <row r="1916" spans="17:45" x14ac:dyDescent="0.2">
      <c r="Q1916" s="6">
        <v>1913</v>
      </c>
      <c r="R1916" s="6">
        <f>[1]节奏总纲!AD1916</f>
        <v>109.02295639298323</v>
      </c>
      <c r="S1916" s="6">
        <f>[1]节奏总纲!AE1916</f>
        <v>111.323977392849</v>
      </c>
      <c r="T1916" s="6">
        <f>[1]节奏总纲!AF1916</f>
        <v>114.53906844228072</v>
      </c>
      <c r="U1916" s="6">
        <f>[1]节奏总纲!AG1916</f>
        <v>119.39658917038415</v>
      </c>
      <c r="V1916" s="6">
        <f>[1]节奏总纲!AH1916</f>
        <v>128.54198264075666</v>
      </c>
      <c r="AN1916" s="6">
        <v>1913</v>
      </c>
      <c r="AO1916" s="6">
        <f>[1]节奏总纲!BA1916</f>
        <v>0</v>
      </c>
      <c r="AP1916" s="6">
        <f>[1]节奏总纲!BB1916</f>
        <v>0</v>
      </c>
      <c r="AQ1916" s="6">
        <f>[1]节奏总纲!BC1916</f>
        <v>0</v>
      </c>
      <c r="AR1916" s="6">
        <f>[1]节奏总纲!BD1916</f>
        <v>0</v>
      </c>
      <c r="AS1916" s="6">
        <f>[1]节奏总纲!BE1916</f>
        <v>0</v>
      </c>
    </row>
    <row r="1917" spans="17:45" x14ac:dyDescent="0.2">
      <c r="Q1917" s="6">
        <v>1914</v>
      </c>
      <c r="R1917" s="6">
        <f>[1]节奏总纲!AD1917</f>
        <v>109.03024776318485</v>
      </c>
      <c r="S1917" s="6">
        <f>[1]节奏总纲!AE1917</f>
        <v>111.33135087657956</v>
      </c>
      <c r="T1917" s="6">
        <f>[1]节奏总纲!AF1917</f>
        <v>114.54715943227973</v>
      </c>
      <c r="U1917" s="6">
        <f>[1]节奏总纲!AG1917</f>
        <v>119.40457798081702</v>
      </c>
      <c r="V1917" s="6">
        <f>[1]节奏总纲!AH1917</f>
        <v>128.54930365372468</v>
      </c>
      <c r="AN1917" s="6">
        <v>1914</v>
      </c>
      <c r="AO1917" s="6">
        <f>[1]节奏总纲!BA1917</f>
        <v>0</v>
      </c>
      <c r="AP1917" s="6">
        <f>[1]节奏总纲!BB1917</f>
        <v>0</v>
      </c>
      <c r="AQ1917" s="6">
        <f>[1]节奏总纲!BC1917</f>
        <v>0</v>
      </c>
      <c r="AR1917" s="6">
        <f>[1]节奏总纲!BD1917</f>
        <v>0</v>
      </c>
      <c r="AS1917" s="6">
        <f>[1]节奏总纲!BE1917</f>
        <v>0</v>
      </c>
    </row>
    <row r="1918" spans="17:45" x14ac:dyDescent="0.2">
      <c r="Q1918" s="6">
        <v>1915</v>
      </c>
      <c r="R1918" s="6">
        <f>[1]节奏总纲!AD1918</f>
        <v>109.03753913338647</v>
      </c>
      <c r="S1918" s="6">
        <f>[1]节奏总纲!AE1918</f>
        <v>111.33872436031012</v>
      </c>
      <c r="T1918" s="6">
        <f>[1]节奏总纲!AF1918</f>
        <v>114.55525042227875</v>
      </c>
      <c r="U1918" s="6">
        <f>[1]节奏总纲!AG1918</f>
        <v>119.41256679124989</v>
      </c>
      <c r="V1918" s="6">
        <f>[1]节奏总纲!AH1918</f>
        <v>128.55662466669273</v>
      </c>
      <c r="AN1918" s="6">
        <v>1915</v>
      </c>
      <c r="AO1918" s="6">
        <f>[1]节奏总纲!BA1918</f>
        <v>0</v>
      </c>
      <c r="AP1918" s="6">
        <f>[1]节奏总纲!BB1918</f>
        <v>0</v>
      </c>
      <c r="AQ1918" s="6">
        <f>[1]节奏总纲!BC1918</f>
        <v>0</v>
      </c>
      <c r="AR1918" s="6">
        <f>[1]节奏总纲!BD1918</f>
        <v>0</v>
      </c>
      <c r="AS1918" s="6">
        <f>[1]节奏总纲!BE1918</f>
        <v>0</v>
      </c>
    </row>
    <row r="1919" spans="17:45" x14ac:dyDescent="0.2">
      <c r="Q1919" s="6">
        <v>1916</v>
      </c>
      <c r="R1919" s="6">
        <f>[1]节奏总纲!AD1919</f>
        <v>109.04483050358809</v>
      </c>
      <c r="S1919" s="6">
        <f>[1]节奏总纲!AE1919</f>
        <v>111.34609784404068</v>
      </c>
      <c r="T1919" s="6">
        <f>[1]节奏总纲!AF1919</f>
        <v>114.56334141227775</v>
      </c>
      <c r="U1919" s="6">
        <f>[1]节奏总纲!AG1919</f>
        <v>119.42055560168276</v>
      </c>
      <c r="V1919" s="6">
        <f>[1]节奏总纲!AH1919</f>
        <v>128.56394567966075</v>
      </c>
      <c r="AN1919" s="6">
        <v>1916</v>
      </c>
      <c r="AO1919" s="6">
        <f>[1]节奏总纲!BA1919</f>
        <v>0</v>
      </c>
      <c r="AP1919" s="6">
        <f>[1]节奏总纲!BB1919</f>
        <v>0</v>
      </c>
      <c r="AQ1919" s="6">
        <f>[1]节奏总纲!BC1919</f>
        <v>0</v>
      </c>
      <c r="AR1919" s="6">
        <f>[1]节奏总纲!BD1919</f>
        <v>0</v>
      </c>
      <c r="AS1919" s="6">
        <f>[1]节奏总纲!BE1919</f>
        <v>0</v>
      </c>
    </row>
    <row r="1920" spans="17:45" x14ac:dyDescent="0.2">
      <c r="Q1920" s="6">
        <v>1917</v>
      </c>
      <c r="R1920" s="6">
        <f>[1]节奏总纲!AD1920</f>
        <v>109.0521218737897</v>
      </c>
      <c r="S1920" s="6">
        <f>[1]节奏总纲!AE1920</f>
        <v>111.35347132777125</v>
      </c>
      <c r="T1920" s="6">
        <f>[1]节奏总纲!AF1920</f>
        <v>114.57143240227677</v>
      </c>
      <c r="U1920" s="6">
        <f>[1]节奏总纲!AG1920</f>
        <v>119.42854441211564</v>
      </c>
      <c r="V1920" s="6">
        <f>[1]节奏总纲!AH1920</f>
        <v>128.57126669262877</v>
      </c>
      <c r="AN1920" s="6">
        <v>1917</v>
      </c>
      <c r="AO1920" s="6">
        <f>[1]节奏总纲!BA1920</f>
        <v>0</v>
      </c>
      <c r="AP1920" s="6">
        <f>[1]节奏总纲!BB1920</f>
        <v>0</v>
      </c>
      <c r="AQ1920" s="6">
        <f>[1]节奏总纲!BC1920</f>
        <v>0</v>
      </c>
      <c r="AR1920" s="6">
        <f>[1]节奏总纲!BD1920</f>
        <v>0</v>
      </c>
      <c r="AS1920" s="6">
        <f>[1]节奏总纲!BE1920</f>
        <v>0</v>
      </c>
    </row>
    <row r="1921" spans="17:45" x14ac:dyDescent="0.2">
      <c r="Q1921" s="6">
        <v>1918</v>
      </c>
      <c r="R1921" s="6">
        <f>[1]节奏总纲!AD1921</f>
        <v>109.05941324399132</v>
      </c>
      <c r="S1921" s="6">
        <f>[1]节奏总纲!AE1921</f>
        <v>111.36084481150181</v>
      </c>
      <c r="T1921" s="6">
        <f>[1]节奏总纲!AF1921</f>
        <v>114.57952339227577</v>
      </c>
      <c r="U1921" s="6">
        <f>[1]节奏总纲!AG1921</f>
        <v>119.43653322254852</v>
      </c>
      <c r="V1921" s="6">
        <f>[1]节奏总纲!AH1921</f>
        <v>128.57858770559679</v>
      </c>
      <c r="AN1921" s="6">
        <v>1918</v>
      </c>
      <c r="AO1921" s="6">
        <f>[1]节奏总纲!BA1921</f>
        <v>0</v>
      </c>
      <c r="AP1921" s="6">
        <f>[1]节奏总纲!BB1921</f>
        <v>0</v>
      </c>
      <c r="AQ1921" s="6">
        <f>[1]节奏总纲!BC1921</f>
        <v>0</v>
      </c>
      <c r="AR1921" s="6">
        <f>[1]节奏总纲!BD1921</f>
        <v>0</v>
      </c>
      <c r="AS1921" s="6">
        <f>[1]节奏总纲!BE1921</f>
        <v>0</v>
      </c>
    </row>
    <row r="1922" spans="17:45" x14ac:dyDescent="0.2">
      <c r="Q1922" s="6">
        <v>1919</v>
      </c>
      <c r="R1922" s="6">
        <f>[1]节奏总纲!AD1922</f>
        <v>109.06670461419294</v>
      </c>
      <c r="S1922" s="6">
        <f>[1]节奏总纲!AE1922</f>
        <v>111.36821829523238</v>
      </c>
      <c r="T1922" s="6">
        <f>[1]节奏总纲!AF1922</f>
        <v>114.58761438227479</v>
      </c>
      <c r="U1922" s="6">
        <f>[1]节奏总纲!AG1922</f>
        <v>119.44452203298138</v>
      </c>
      <c r="V1922" s="6">
        <f>[1]节奏总纲!AH1922</f>
        <v>128.58590871856484</v>
      </c>
      <c r="AN1922" s="6">
        <v>1919</v>
      </c>
      <c r="AO1922" s="6">
        <f>[1]节奏总纲!BA1922</f>
        <v>0</v>
      </c>
      <c r="AP1922" s="6">
        <f>[1]节奏总纲!BB1922</f>
        <v>0</v>
      </c>
      <c r="AQ1922" s="6">
        <f>[1]节奏总纲!BC1922</f>
        <v>0</v>
      </c>
      <c r="AR1922" s="6">
        <f>[1]节奏总纲!BD1922</f>
        <v>0</v>
      </c>
      <c r="AS1922" s="6">
        <f>[1]节奏总纲!BE1922</f>
        <v>0</v>
      </c>
    </row>
    <row r="1923" spans="17:45" x14ac:dyDescent="0.2">
      <c r="Q1923" s="6">
        <v>1920</v>
      </c>
      <c r="R1923" s="6">
        <f>[1]节奏总纲!AD1923</f>
        <v>109.07399598439456</v>
      </c>
      <c r="S1923" s="6">
        <f>[1]节奏总纲!AE1923</f>
        <v>111.37559177896294</v>
      </c>
      <c r="T1923" s="6">
        <f>[1]节奏总纲!AF1923</f>
        <v>114.5957053722738</v>
      </c>
      <c r="U1923" s="6">
        <f>[1]节奏总纲!AG1923</f>
        <v>119.45251084341426</v>
      </c>
      <c r="V1923" s="6">
        <f>[1]节奏总纲!AH1923</f>
        <v>128.59322973153286</v>
      </c>
      <c r="AN1923" s="6">
        <v>1920</v>
      </c>
      <c r="AO1923" s="6">
        <f>[1]节奏总纲!BA1923</f>
        <v>0</v>
      </c>
      <c r="AP1923" s="6">
        <f>[1]节奏总纲!BB1923</f>
        <v>0</v>
      </c>
      <c r="AQ1923" s="6">
        <f>[1]节奏总纲!BC1923</f>
        <v>0</v>
      </c>
      <c r="AR1923" s="6">
        <f>[1]节奏总纲!BD1923</f>
        <v>0</v>
      </c>
      <c r="AS1923" s="6">
        <f>[1]节奏总纲!BE1923</f>
        <v>0</v>
      </c>
    </row>
    <row r="1924" spans="17:45" x14ac:dyDescent="0.2">
      <c r="Q1924" s="6">
        <v>1921</v>
      </c>
      <c r="R1924" s="6">
        <f>[1]节奏总纲!AD1924</f>
        <v>109.08128735459617</v>
      </c>
      <c r="S1924" s="6">
        <f>[1]节奏总纲!AE1924</f>
        <v>111.3829652626935</v>
      </c>
      <c r="T1924" s="6">
        <f>[1]节奏总纲!AF1924</f>
        <v>114.60379636227282</v>
      </c>
      <c r="U1924" s="6">
        <f>[1]节奏总纲!AG1924</f>
        <v>119.46049965384714</v>
      </c>
      <c r="V1924" s="6">
        <f>[1]节奏总纲!AH1924</f>
        <v>128.60055074450088</v>
      </c>
      <c r="AN1924" s="6">
        <v>1921</v>
      </c>
      <c r="AO1924" s="6">
        <f>[1]节奏总纲!BA1924</f>
        <v>0</v>
      </c>
      <c r="AP1924" s="6">
        <f>[1]节奏总纲!BB1924</f>
        <v>0</v>
      </c>
      <c r="AQ1924" s="6">
        <f>[1]节奏总纲!BC1924</f>
        <v>0</v>
      </c>
      <c r="AR1924" s="6">
        <f>[1]节奏总纲!BD1924</f>
        <v>0</v>
      </c>
      <c r="AS1924" s="6">
        <f>[1]节奏总纲!BE1924</f>
        <v>0</v>
      </c>
    </row>
    <row r="1925" spans="17:45" x14ac:dyDescent="0.2">
      <c r="Q1925" s="6">
        <v>1922</v>
      </c>
      <c r="R1925" s="6">
        <f>[1]节奏总纲!AD1925</f>
        <v>109.08857872479778</v>
      </c>
      <c r="S1925" s="6">
        <f>[1]节奏总纲!AE1925</f>
        <v>111.39033874642406</v>
      </c>
      <c r="T1925" s="6">
        <f>[1]节奏总纲!AF1925</f>
        <v>114.61188735227182</v>
      </c>
      <c r="U1925" s="6">
        <f>[1]节奏总纲!AG1925</f>
        <v>119.46848846428001</v>
      </c>
      <c r="V1925" s="6">
        <f>[1]节奏总纲!AH1925</f>
        <v>128.6078717574689</v>
      </c>
      <c r="AN1925" s="6">
        <v>1922</v>
      </c>
      <c r="AO1925" s="6">
        <f>[1]节奏总纲!BA1925</f>
        <v>0</v>
      </c>
      <c r="AP1925" s="6">
        <f>[1]节奏总纲!BB1925</f>
        <v>0</v>
      </c>
      <c r="AQ1925" s="6">
        <f>[1]节奏总纲!BC1925</f>
        <v>0</v>
      </c>
      <c r="AR1925" s="6">
        <f>[1]节奏总纲!BD1925</f>
        <v>0</v>
      </c>
      <c r="AS1925" s="6">
        <f>[1]节奏总纲!BE1925</f>
        <v>0</v>
      </c>
    </row>
    <row r="1926" spans="17:45" x14ac:dyDescent="0.2">
      <c r="Q1926" s="6">
        <v>1923</v>
      </c>
      <c r="R1926" s="6">
        <f>[1]节奏总纲!AD1926</f>
        <v>109.09587009499941</v>
      </c>
      <c r="S1926" s="6">
        <f>[1]节奏总纲!AE1926</f>
        <v>111.39771223015462</v>
      </c>
      <c r="T1926" s="6">
        <f>[1]节奏总纲!AF1926</f>
        <v>114.61997834227084</v>
      </c>
      <c r="U1926" s="6">
        <f>[1]节奏总纲!AG1926</f>
        <v>119.47647727471289</v>
      </c>
      <c r="V1926" s="6">
        <f>[1]节奏总纲!AH1926</f>
        <v>128.61519277043695</v>
      </c>
      <c r="AN1926" s="6">
        <v>1923</v>
      </c>
      <c r="AO1926" s="6">
        <f>[1]节奏总纲!BA1926</f>
        <v>0</v>
      </c>
      <c r="AP1926" s="6">
        <f>[1]节奏总纲!BB1926</f>
        <v>0</v>
      </c>
      <c r="AQ1926" s="6">
        <f>[1]节奏总纲!BC1926</f>
        <v>0</v>
      </c>
      <c r="AR1926" s="6">
        <f>[1]节奏总纲!BD1926</f>
        <v>0</v>
      </c>
      <c r="AS1926" s="6">
        <f>[1]节奏总纲!BE1926</f>
        <v>0</v>
      </c>
    </row>
    <row r="1927" spans="17:45" x14ac:dyDescent="0.2">
      <c r="Q1927" s="6">
        <v>1924</v>
      </c>
      <c r="R1927" s="6">
        <f>[1]节奏总纲!AD1927</f>
        <v>109.10316146520103</v>
      </c>
      <c r="S1927" s="6">
        <f>[1]节奏总纲!AE1927</f>
        <v>111.40508571388519</v>
      </c>
      <c r="T1927" s="6">
        <f>[1]节奏总纲!AF1927</f>
        <v>114.62806933226985</v>
      </c>
      <c r="U1927" s="6">
        <f>[1]节奏总纲!AG1927</f>
        <v>119.48446608514575</v>
      </c>
      <c r="V1927" s="6">
        <f>[1]节奏总纲!AH1927</f>
        <v>128.62251378340497</v>
      </c>
      <c r="AN1927" s="6">
        <v>1924</v>
      </c>
      <c r="AO1927" s="6">
        <f>[1]节奏总纲!BA1927</f>
        <v>0</v>
      </c>
      <c r="AP1927" s="6">
        <f>[1]节奏总纲!BB1927</f>
        <v>0</v>
      </c>
      <c r="AQ1927" s="6">
        <f>[1]节奏总纲!BC1927</f>
        <v>0</v>
      </c>
      <c r="AR1927" s="6">
        <f>[1]节奏总纲!BD1927</f>
        <v>0</v>
      </c>
      <c r="AS1927" s="6">
        <f>[1]节奏总纲!BE1927</f>
        <v>0</v>
      </c>
    </row>
    <row r="1928" spans="17:45" x14ac:dyDescent="0.2">
      <c r="Q1928" s="6">
        <v>1925</v>
      </c>
      <c r="R1928" s="6">
        <f>[1]节奏总纲!AD1928</f>
        <v>109.11045283540264</v>
      </c>
      <c r="S1928" s="6">
        <f>[1]节奏总纲!AE1928</f>
        <v>111.41245919761576</v>
      </c>
      <c r="T1928" s="6">
        <f>[1]节奏总纲!AF1928</f>
        <v>114.63616032226886</v>
      </c>
      <c r="U1928" s="6">
        <f>[1]节奏总纲!AG1928</f>
        <v>119.49245489557863</v>
      </c>
      <c r="V1928" s="6">
        <f>[1]节奏总纲!AH1928</f>
        <v>128.62983479637299</v>
      </c>
      <c r="AN1928" s="6">
        <v>1925</v>
      </c>
      <c r="AO1928" s="6">
        <f>[1]节奏总纲!BA1928</f>
        <v>0</v>
      </c>
      <c r="AP1928" s="6">
        <f>[1]节奏总纲!BB1928</f>
        <v>0</v>
      </c>
      <c r="AQ1928" s="6">
        <f>[1]节奏总纲!BC1928</f>
        <v>0</v>
      </c>
      <c r="AR1928" s="6">
        <f>[1]节奏总纲!BD1928</f>
        <v>0</v>
      </c>
      <c r="AS1928" s="6">
        <f>[1]节奏总纲!BE1928</f>
        <v>0</v>
      </c>
    </row>
    <row r="1929" spans="17:45" x14ac:dyDescent="0.2">
      <c r="Q1929" s="6">
        <v>1926</v>
      </c>
      <c r="R1929" s="6">
        <f>[1]节奏总纲!AD1929</f>
        <v>109.11774420560427</v>
      </c>
      <c r="S1929" s="6">
        <f>[1]节奏总纲!AE1929</f>
        <v>111.41983268134632</v>
      </c>
      <c r="T1929" s="6">
        <f>[1]节奏总纲!AF1929</f>
        <v>114.64425131226787</v>
      </c>
      <c r="U1929" s="6">
        <f>[1]节奏总纲!AG1929</f>
        <v>119.50044370601151</v>
      </c>
      <c r="V1929" s="6">
        <f>[1]节奏总纲!AH1929</f>
        <v>128.63715580934101</v>
      </c>
      <c r="AN1929" s="6">
        <v>1926</v>
      </c>
      <c r="AO1929" s="6">
        <f>[1]节奏总纲!BA1929</f>
        <v>0</v>
      </c>
      <c r="AP1929" s="6">
        <f>[1]节奏总纲!BB1929</f>
        <v>0</v>
      </c>
      <c r="AQ1929" s="6">
        <f>[1]节奏总纲!BC1929</f>
        <v>0</v>
      </c>
      <c r="AR1929" s="6">
        <f>[1]节奏总纲!BD1929</f>
        <v>0</v>
      </c>
      <c r="AS1929" s="6">
        <f>[1]节奏总纲!BE1929</f>
        <v>0</v>
      </c>
    </row>
    <row r="1930" spans="17:45" x14ac:dyDescent="0.2">
      <c r="Q1930" s="6">
        <v>1927</v>
      </c>
      <c r="R1930" s="6">
        <f>[1]节奏总纲!AD1930</f>
        <v>109.12503557580588</v>
      </c>
      <c r="S1930" s="6">
        <f>[1]节奏总纲!AE1930</f>
        <v>111.42720616507688</v>
      </c>
      <c r="T1930" s="6">
        <f>[1]节奏总纲!AF1930</f>
        <v>114.65234230226689</v>
      </c>
      <c r="U1930" s="6">
        <f>[1]节奏总纲!AG1930</f>
        <v>119.50843251644439</v>
      </c>
      <c r="V1930" s="6">
        <f>[1]节奏总纲!AH1930</f>
        <v>128.64447682230903</v>
      </c>
      <c r="AN1930" s="6">
        <v>1927</v>
      </c>
      <c r="AO1930" s="6">
        <f>[1]节奏总纲!BA1930</f>
        <v>0</v>
      </c>
      <c r="AP1930" s="6">
        <f>[1]节奏总纲!BB1930</f>
        <v>0</v>
      </c>
      <c r="AQ1930" s="6">
        <f>[1]节奏总纲!BC1930</f>
        <v>0</v>
      </c>
      <c r="AR1930" s="6">
        <f>[1]节奏总纲!BD1930</f>
        <v>0</v>
      </c>
      <c r="AS1930" s="6">
        <f>[1]节奏总纲!BE1930</f>
        <v>0</v>
      </c>
    </row>
    <row r="1931" spans="17:45" x14ac:dyDescent="0.2">
      <c r="Q1931" s="6">
        <v>1928</v>
      </c>
      <c r="R1931" s="6">
        <f>[1]节奏总纲!AD1931</f>
        <v>109.1323269460075</v>
      </c>
      <c r="S1931" s="6">
        <f>[1]节奏总纲!AE1931</f>
        <v>111.43457964880744</v>
      </c>
      <c r="T1931" s="6">
        <f>[1]节奏总纲!AF1931</f>
        <v>114.66043329226589</v>
      </c>
      <c r="U1931" s="6">
        <f>[1]节奏总纲!AG1931</f>
        <v>119.51642132687725</v>
      </c>
      <c r="V1931" s="6">
        <f>[1]节奏总纲!AH1931</f>
        <v>128.65179783527708</v>
      </c>
      <c r="AN1931" s="6">
        <v>1928</v>
      </c>
      <c r="AO1931" s="6">
        <f>[1]节奏总纲!BA1931</f>
        <v>0</v>
      </c>
      <c r="AP1931" s="6">
        <f>[1]节奏总纲!BB1931</f>
        <v>0</v>
      </c>
      <c r="AQ1931" s="6">
        <f>[1]节奏总纲!BC1931</f>
        <v>0</v>
      </c>
      <c r="AR1931" s="6">
        <f>[1]节奏总纲!BD1931</f>
        <v>0</v>
      </c>
      <c r="AS1931" s="6">
        <f>[1]节奏总纲!BE1931</f>
        <v>0</v>
      </c>
    </row>
    <row r="1932" spans="17:45" x14ac:dyDescent="0.2">
      <c r="Q1932" s="6">
        <v>1929</v>
      </c>
      <c r="R1932" s="6">
        <f>[1]节奏总纲!AD1932</f>
        <v>109.13961831620911</v>
      </c>
      <c r="S1932" s="6">
        <f>[1]节奏总纲!AE1932</f>
        <v>111.441953132538</v>
      </c>
      <c r="T1932" s="6">
        <f>[1]节奏总纲!AF1932</f>
        <v>114.66852428226491</v>
      </c>
      <c r="U1932" s="6">
        <f>[1]节奏总纲!AG1932</f>
        <v>119.52441013731013</v>
      </c>
      <c r="V1932" s="6">
        <f>[1]节奏总纲!AH1932</f>
        <v>128.6591188482451</v>
      </c>
      <c r="AN1932" s="6">
        <v>1929</v>
      </c>
      <c r="AO1932" s="6">
        <f>[1]节奏总纲!BA1932</f>
        <v>0</v>
      </c>
      <c r="AP1932" s="6">
        <f>[1]节奏总纲!BB1932</f>
        <v>0</v>
      </c>
      <c r="AQ1932" s="6">
        <f>[1]节奏总纲!BC1932</f>
        <v>0</v>
      </c>
      <c r="AR1932" s="6">
        <f>[1]节奏总纲!BD1932</f>
        <v>0</v>
      </c>
      <c r="AS1932" s="6">
        <f>[1]节奏总纲!BE1932</f>
        <v>0</v>
      </c>
    </row>
    <row r="1933" spans="17:45" x14ac:dyDescent="0.2">
      <c r="Q1933" s="6">
        <v>1930</v>
      </c>
      <c r="R1933" s="6">
        <f>[1]节奏总纲!AD1933</f>
        <v>109.14690968641074</v>
      </c>
      <c r="S1933" s="6">
        <f>[1]节奏总纲!AE1933</f>
        <v>111.44932661626856</v>
      </c>
      <c r="T1933" s="6">
        <f>[1]节奏总纲!AF1933</f>
        <v>114.67661527226392</v>
      </c>
      <c r="U1933" s="6">
        <f>[1]节奏总纲!AG1933</f>
        <v>119.532398947743</v>
      </c>
      <c r="V1933" s="6">
        <f>[1]节奏总纲!AH1933</f>
        <v>128.66643986121312</v>
      </c>
      <c r="AN1933" s="6">
        <v>1930</v>
      </c>
      <c r="AO1933" s="6">
        <f>[1]节奏总纲!BA1933</f>
        <v>0</v>
      </c>
      <c r="AP1933" s="6">
        <f>[1]节奏总纲!BB1933</f>
        <v>0</v>
      </c>
      <c r="AQ1933" s="6">
        <f>[1]节奏总纲!BC1933</f>
        <v>0</v>
      </c>
      <c r="AR1933" s="6">
        <f>[1]节奏总纲!BD1933</f>
        <v>0</v>
      </c>
      <c r="AS1933" s="6">
        <f>[1]节奏总纲!BE1933</f>
        <v>0</v>
      </c>
    </row>
    <row r="1934" spans="17:45" x14ac:dyDescent="0.2">
      <c r="Q1934" s="6">
        <v>1931</v>
      </c>
      <c r="R1934" s="6">
        <f>[1]节奏总纲!AD1934</f>
        <v>109.15420105661235</v>
      </c>
      <c r="S1934" s="6">
        <f>[1]节奏总纲!AE1934</f>
        <v>111.45670009999914</v>
      </c>
      <c r="T1934" s="6">
        <f>[1]节奏总纲!AF1934</f>
        <v>114.68470626226294</v>
      </c>
      <c r="U1934" s="6">
        <f>[1]节奏总纲!AG1934</f>
        <v>119.54038775817588</v>
      </c>
      <c r="V1934" s="6">
        <f>[1]节奏总纲!AH1934</f>
        <v>128.67376087418114</v>
      </c>
      <c r="AN1934" s="6">
        <v>1931</v>
      </c>
      <c r="AO1934" s="6">
        <f>[1]节奏总纲!BA1934</f>
        <v>0</v>
      </c>
      <c r="AP1934" s="6">
        <f>[1]节奏总纲!BB1934</f>
        <v>0</v>
      </c>
      <c r="AQ1934" s="6">
        <f>[1]节奏总纲!BC1934</f>
        <v>0</v>
      </c>
      <c r="AR1934" s="6">
        <f>[1]节奏总纲!BD1934</f>
        <v>0</v>
      </c>
      <c r="AS1934" s="6">
        <f>[1]节奏总纲!BE1934</f>
        <v>0</v>
      </c>
    </row>
    <row r="1935" spans="17:45" x14ac:dyDescent="0.2">
      <c r="Q1935" s="6">
        <v>1932</v>
      </c>
      <c r="R1935" s="6">
        <f>[1]节奏总纲!AD1935</f>
        <v>109.16149242681396</v>
      </c>
      <c r="S1935" s="6">
        <f>[1]节奏总纲!AE1935</f>
        <v>111.4640735837297</v>
      </c>
      <c r="T1935" s="6">
        <f>[1]节奏总纲!AF1935</f>
        <v>114.69279725226194</v>
      </c>
      <c r="U1935" s="6">
        <f>[1]节奏总纲!AG1935</f>
        <v>119.54837656860876</v>
      </c>
      <c r="V1935" s="6">
        <f>[1]节奏总纲!AH1935</f>
        <v>128.68108188714919</v>
      </c>
      <c r="AN1935" s="6">
        <v>1932</v>
      </c>
      <c r="AO1935" s="6">
        <f>[1]节奏总纲!BA1935</f>
        <v>0</v>
      </c>
      <c r="AP1935" s="6">
        <f>[1]节奏总纲!BB1935</f>
        <v>0</v>
      </c>
      <c r="AQ1935" s="6">
        <f>[1]节奏总纲!BC1935</f>
        <v>0</v>
      </c>
      <c r="AR1935" s="6">
        <f>[1]节奏总纲!BD1935</f>
        <v>0</v>
      </c>
      <c r="AS1935" s="6">
        <f>[1]节奏总纲!BE1935</f>
        <v>0</v>
      </c>
    </row>
    <row r="1936" spans="17:45" x14ac:dyDescent="0.2">
      <c r="Q1936" s="6">
        <v>1933</v>
      </c>
      <c r="R1936" s="6">
        <f>[1]节奏总纲!AD1936</f>
        <v>109.16878379701559</v>
      </c>
      <c r="S1936" s="6">
        <f>[1]节奏总纲!AE1936</f>
        <v>111.47144706746026</v>
      </c>
      <c r="T1936" s="6">
        <f>[1]节奏总纲!AF1936</f>
        <v>114.70088824226096</v>
      </c>
      <c r="U1936" s="6">
        <f>[1]节奏总纲!AG1936</f>
        <v>119.55636537904162</v>
      </c>
      <c r="V1936" s="6">
        <f>[1]节奏总纲!AH1936</f>
        <v>128.68840290011721</v>
      </c>
      <c r="AN1936" s="6">
        <v>1933</v>
      </c>
      <c r="AO1936" s="6">
        <f>[1]节奏总纲!BA1936</f>
        <v>0</v>
      </c>
      <c r="AP1936" s="6">
        <f>[1]节奏总纲!BB1936</f>
        <v>0</v>
      </c>
      <c r="AQ1936" s="6">
        <f>[1]节奏总纲!BC1936</f>
        <v>0</v>
      </c>
      <c r="AR1936" s="6">
        <f>[1]节奏总纲!BD1936</f>
        <v>0</v>
      </c>
      <c r="AS1936" s="6">
        <f>[1]节奏总纲!BE1936</f>
        <v>0</v>
      </c>
    </row>
    <row r="1937" spans="17:45" x14ac:dyDescent="0.2">
      <c r="Q1937" s="6">
        <v>1934</v>
      </c>
      <c r="R1937" s="6">
        <f>[1]节奏总纲!AD1937</f>
        <v>109.17607516721721</v>
      </c>
      <c r="S1937" s="6">
        <f>[1]节奏总纲!AE1937</f>
        <v>111.47882055119082</v>
      </c>
      <c r="T1937" s="6">
        <f>[1]节奏总纲!AF1937</f>
        <v>114.70897923225996</v>
      </c>
      <c r="U1937" s="6">
        <f>[1]节奏总纲!AG1937</f>
        <v>119.5643541894745</v>
      </c>
      <c r="V1937" s="6">
        <f>[1]节奏总纲!AH1937</f>
        <v>128.69572391308523</v>
      </c>
      <c r="AN1937" s="6">
        <v>1934</v>
      </c>
      <c r="AO1937" s="6">
        <f>[1]节奏总纲!BA1937</f>
        <v>0</v>
      </c>
      <c r="AP1937" s="6">
        <f>[1]节奏总纲!BB1937</f>
        <v>0</v>
      </c>
      <c r="AQ1937" s="6">
        <f>[1]节奏总纲!BC1937</f>
        <v>0</v>
      </c>
      <c r="AR1937" s="6">
        <f>[1]节奏总纲!BD1937</f>
        <v>0</v>
      </c>
      <c r="AS1937" s="6">
        <f>[1]节奏总纲!BE1937</f>
        <v>0</v>
      </c>
    </row>
    <row r="1938" spans="17:45" x14ac:dyDescent="0.2">
      <c r="Q1938" s="6">
        <v>1935</v>
      </c>
      <c r="R1938" s="6">
        <f>[1]节奏总纲!AD1938</f>
        <v>109.18336653741882</v>
      </c>
      <c r="S1938" s="6">
        <f>[1]节奏总纲!AE1938</f>
        <v>111.48619403492138</v>
      </c>
      <c r="T1938" s="6">
        <f>[1]节奏总纲!AF1938</f>
        <v>114.71707022225898</v>
      </c>
      <c r="U1938" s="6">
        <f>[1]节奏总纲!AG1938</f>
        <v>119.57234299990738</v>
      </c>
      <c r="V1938" s="6">
        <f>[1]节奏总纲!AH1938</f>
        <v>128.70304492605325</v>
      </c>
      <c r="AN1938" s="6">
        <v>1935</v>
      </c>
      <c r="AO1938" s="6">
        <f>[1]节奏总纲!BA1938</f>
        <v>0</v>
      </c>
      <c r="AP1938" s="6">
        <f>[1]节奏总纲!BB1938</f>
        <v>0</v>
      </c>
      <c r="AQ1938" s="6">
        <f>[1]节奏总纲!BC1938</f>
        <v>0</v>
      </c>
      <c r="AR1938" s="6">
        <f>[1]节奏总纲!BD1938</f>
        <v>0</v>
      </c>
      <c r="AS1938" s="6">
        <f>[1]节奏总纲!BE1938</f>
        <v>0</v>
      </c>
    </row>
    <row r="1939" spans="17:45" x14ac:dyDescent="0.2">
      <c r="Q1939" s="6">
        <v>1936</v>
      </c>
      <c r="R1939" s="6">
        <f>[1]节奏总纲!AD1939</f>
        <v>109.19065790762043</v>
      </c>
      <c r="S1939" s="6">
        <f>[1]节奏总纲!AE1939</f>
        <v>111.49356751865194</v>
      </c>
      <c r="T1939" s="6">
        <f>[1]节奏总纲!AF1939</f>
        <v>114.72516121225799</v>
      </c>
      <c r="U1939" s="6">
        <f>[1]节奏总纲!AG1939</f>
        <v>119.58033181034025</v>
      </c>
      <c r="V1939" s="6">
        <f>[1]节奏总纲!AH1939</f>
        <v>128.7103659390213</v>
      </c>
      <c r="AN1939" s="6">
        <v>1936</v>
      </c>
      <c r="AO1939" s="6">
        <f>[1]节奏总纲!BA1939</f>
        <v>0</v>
      </c>
      <c r="AP1939" s="6">
        <f>[1]节奏总纲!BB1939</f>
        <v>0</v>
      </c>
      <c r="AQ1939" s="6">
        <f>[1]节奏总纲!BC1939</f>
        <v>0</v>
      </c>
      <c r="AR1939" s="6">
        <f>[1]节奏总纲!BD1939</f>
        <v>0</v>
      </c>
      <c r="AS1939" s="6">
        <f>[1]节奏总纲!BE1939</f>
        <v>0</v>
      </c>
    </row>
    <row r="1940" spans="17:45" x14ac:dyDescent="0.2">
      <c r="Q1940" s="6">
        <v>1937</v>
      </c>
      <c r="R1940" s="6">
        <f>[1]节奏总纲!AD1940</f>
        <v>109.19794927782206</v>
      </c>
      <c r="S1940" s="6">
        <f>[1]节奏总纲!AE1940</f>
        <v>111.50094100238252</v>
      </c>
      <c r="T1940" s="6">
        <f>[1]节奏总纲!AF1940</f>
        <v>114.73325220225699</v>
      </c>
      <c r="U1940" s="6">
        <f>[1]节奏总纲!AG1940</f>
        <v>119.58832062077313</v>
      </c>
      <c r="V1940" s="6">
        <f>[1]节奏总纲!AH1940</f>
        <v>128.71768695198932</v>
      </c>
      <c r="AN1940" s="6">
        <v>1937</v>
      </c>
      <c r="AO1940" s="6">
        <f>[1]节奏总纲!BA1940</f>
        <v>0</v>
      </c>
      <c r="AP1940" s="6">
        <f>[1]节奏总纲!BB1940</f>
        <v>0</v>
      </c>
      <c r="AQ1940" s="6">
        <f>[1]节奏总纲!BC1940</f>
        <v>0</v>
      </c>
      <c r="AR1940" s="6">
        <f>[1]节奏总纲!BD1940</f>
        <v>0</v>
      </c>
      <c r="AS1940" s="6">
        <f>[1]节奏总纲!BE1940</f>
        <v>0</v>
      </c>
    </row>
    <row r="1941" spans="17:45" x14ac:dyDescent="0.2">
      <c r="Q1941" s="6">
        <v>1938</v>
      </c>
      <c r="R1941" s="6">
        <f>[1]节奏总纲!AD1941</f>
        <v>109.20524064802368</v>
      </c>
      <c r="S1941" s="6">
        <f>[1]节奏总纲!AE1941</f>
        <v>111.50831448611308</v>
      </c>
      <c r="T1941" s="6">
        <f>[1]节奏总纲!AF1941</f>
        <v>114.74134319225601</v>
      </c>
      <c r="U1941" s="6">
        <f>[1]节奏总纲!AG1941</f>
        <v>119.596309431206</v>
      </c>
      <c r="V1941" s="6">
        <f>[1]节奏总纲!AH1941</f>
        <v>128.72500796495734</v>
      </c>
      <c r="AN1941" s="6">
        <v>1938</v>
      </c>
      <c r="AO1941" s="6">
        <f>[1]节奏总纲!BA1941</f>
        <v>0</v>
      </c>
      <c r="AP1941" s="6">
        <f>[1]节奏总纲!BB1941</f>
        <v>0</v>
      </c>
      <c r="AQ1941" s="6">
        <f>[1]节奏总纲!BC1941</f>
        <v>0</v>
      </c>
      <c r="AR1941" s="6">
        <f>[1]节奏总纲!BD1941</f>
        <v>0</v>
      </c>
      <c r="AS1941" s="6">
        <f>[1]节奏总纲!BE1941</f>
        <v>0</v>
      </c>
    </row>
    <row r="1942" spans="17:45" x14ac:dyDescent="0.2">
      <c r="Q1942" s="6">
        <v>1939</v>
      </c>
      <c r="R1942" s="6">
        <f>[1]节奏总纲!AD1942</f>
        <v>109.21253201822529</v>
      </c>
      <c r="S1942" s="6">
        <f>[1]节奏总纲!AE1942</f>
        <v>111.51568796984364</v>
      </c>
      <c r="T1942" s="6">
        <f>[1]节奏总纲!AF1942</f>
        <v>114.74943418225502</v>
      </c>
      <c r="U1942" s="6">
        <f>[1]节奏总纲!AG1942</f>
        <v>119.60429824163887</v>
      </c>
      <c r="V1942" s="6">
        <f>[1]节奏总纲!AH1942</f>
        <v>128.73232897792536</v>
      </c>
      <c r="AN1942" s="6">
        <v>1939</v>
      </c>
      <c r="AO1942" s="6">
        <f>[1]节奏总纲!BA1942</f>
        <v>0</v>
      </c>
      <c r="AP1942" s="6">
        <f>[1]节奏总纲!BB1942</f>
        <v>0</v>
      </c>
      <c r="AQ1942" s="6">
        <f>[1]节奏总纲!BC1942</f>
        <v>0</v>
      </c>
      <c r="AR1942" s="6">
        <f>[1]节奏总纲!BD1942</f>
        <v>0</v>
      </c>
      <c r="AS1942" s="6">
        <f>[1]节奏总纲!BE1942</f>
        <v>0</v>
      </c>
    </row>
    <row r="1943" spans="17:45" x14ac:dyDescent="0.2">
      <c r="Q1943" s="6">
        <v>1940</v>
      </c>
      <c r="R1943" s="6">
        <f>[1]节奏总纲!AD1943</f>
        <v>109.2198233884269</v>
      </c>
      <c r="S1943" s="6">
        <f>[1]节奏总纲!AE1943</f>
        <v>111.5230614535742</v>
      </c>
      <c r="T1943" s="6">
        <f>[1]节奏总纲!AF1943</f>
        <v>114.75752517225403</v>
      </c>
      <c r="U1943" s="6">
        <f>[1]节奏总纲!AG1943</f>
        <v>119.61228705207175</v>
      </c>
      <c r="V1943" s="6">
        <f>[1]节奏总纲!AH1943</f>
        <v>128.73964999089341</v>
      </c>
      <c r="AN1943" s="6">
        <v>1940</v>
      </c>
      <c r="AO1943" s="6">
        <f>[1]节奏总纲!BA1943</f>
        <v>0</v>
      </c>
      <c r="AP1943" s="6">
        <f>[1]节奏总纲!BB1943</f>
        <v>0</v>
      </c>
      <c r="AQ1943" s="6">
        <f>[1]节奏总纲!BC1943</f>
        <v>0</v>
      </c>
      <c r="AR1943" s="6">
        <f>[1]节奏总纲!BD1943</f>
        <v>0</v>
      </c>
      <c r="AS1943" s="6">
        <f>[1]节奏总纲!BE1943</f>
        <v>0</v>
      </c>
    </row>
    <row r="1944" spans="17:45" x14ac:dyDescent="0.2">
      <c r="Q1944" s="6">
        <v>1941</v>
      </c>
      <c r="R1944" s="6">
        <f>[1]节奏总纲!AD1944</f>
        <v>109.22711475862853</v>
      </c>
      <c r="S1944" s="6">
        <f>[1]节奏总纲!AE1944</f>
        <v>111.53043493730476</v>
      </c>
      <c r="T1944" s="6">
        <f>[1]节奏总纲!AF1944</f>
        <v>114.76561616225304</v>
      </c>
      <c r="U1944" s="6">
        <f>[1]节奏总纲!AG1944</f>
        <v>119.62027586250463</v>
      </c>
      <c r="V1944" s="6">
        <f>[1]节奏总纲!AH1944</f>
        <v>128.74697100386143</v>
      </c>
      <c r="AN1944" s="6">
        <v>1941</v>
      </c>
      <c r="AO1944" s="6">
        <f>[1]节奏总纲!BA1944</f>
        <v>0</v>
      </c>
      <c r="AP1944" s="6">
        <f>[1]节奏总纲!BB1944</f>
        <v>0</v>
      </c>
      <c r="AQ1944" s="6">
        <f>[1]节奏总纲!BC1944</f>
        <v>0</v>
      </c>
      <c r="AR1944" s="6">
        <f>[1]节奏总纲!BD1944</f>
        <v>0</v>
      </c>
      <c r="AS1944" s="6">
        <f>[1]节奏总纲!BE1944</f>
        <v>0</v>
      </c>
    </row>
    <row r="1945" spans="17:45" x14ac:dyDescent="0.2">
      <c r="Q1945" s="6">
        <v>1942</v>
      </c>
      <c r="R1945" s="6">
        <f>[1]节奏总纲!AD1945</f>
        <v>109.23440612883014</v>
      </c>
      <c r="S1945" s="6">
        <f>[1]节奏总纲!AE1945</f>
        <v>111.53780842103532</v>
      </c>
      <c r="T1945" s="6">
        <f>[1]节奏总纲!AF1945</f>
        <v>114.77370715225206</v>
      </c>
      <c r="U1945" s="6">
        <f>[1]节奏总纲!AG1945</f>
        <v>119.62826467293749</v>
      </c>
      <c r="V1945" s="6">
        <f>[1]节奏总纲!AH1945</f>
        <v>128.75429201682945</v>
      </c>
      <c r="AN1945" s="6">
        <v>1942</v>
      </c>
      <c r="AO1945" s="6">
        <f>[1]节奏总纲!BA1945</f>
        <v>0</v>
      </c>
      <c r="AP1945" s="6">
        <f>[1]节奏总纲!BB1945</f>
        <v>0</v>
      </c>
      <c r="AQ1945" s="6">
        <f>[1]节奏总纲!BC1945</f>
        <v>0</v>
      </c>
      <c r="AR1945" s="6">
        <f>[1]节奏总纲!BD1945</f>
        <v>0</v>
      </c>
      <c r="AS1945" s="6">
        <f>[1]节奏总纲!BE1945</f>
        <v>0</v>
      </c>
    </row>
    <row r="1946" spans="17:45" x14ac:dyDescent="0.2">
      <c r="Q1946" s="6">
        <v>1943</v>
      </c>
      <c r="R1946" s="6">
        <f>[1]节奏总纲!AD1946</f>
        <v>109.24169749903176</v>
      </c>
      <c r="S1946" s="6">
        <f>[1]节奏总纲!AE1946</f>
        <v>111.5451819047659</v>
      </c>
      <c r="T1946" s="6">
        <f>[1]节奏总纲!AF1946</f>
        <v>114.78179814225106</v>
      </c>
      <c r="U1946" s="6">
        <f>[1]节奏总纲!AG1946</f>
        <v>119.63625348337037</v>
      </c>
      <c r="V1946" s="6">
        <f>[1]节奏总纲!AH1946</f>
        <v>128.76161302979747</v>
      </c>
      <c r="AN1946" s="6">
        <v>1943</v>
      </c>
      <c r="AO1946" s="6">
        <f>[1]节奏总纲!BA1946</f>
        <v>0</v>
      </c>
      <c r="AP1946" s="6">
        <f>[1]节奏总纲!BB1946</f>
        <v>0</v>
      </c>
      <c r="AQ1946" s="6">
        <f>[1]节奏总纲!BC1946</f>
        <v>0</v>
      </c>
      <c r="AR1946" s="6">
        <f>[1]节奏总纲!BD1946</f>
        <v>0</v>
      </c>
      <c r="AS1946" s="6">
        <f>[1]节奏总纲!BE1946</f>
        <v>0</v>
      </c>
    </row>
    <row r="1947" spans="17:45" x14ac:dyDescent="0.2">
      <c r="Q1947" s="6">
        <v>1944</v>
      </c>
      <c r="R1947" s="6">
        <f>[1]节奏总纲!AD1947</f>
        <v>109.24898886923339</v>
      </c>
      <c r="S1947" s="6">
        <f>[1]节奏总纲!AE1947</f>
        <v>111.55255538849646</v>
      </c>
      <c r="T1947" s="6">
        <f>[1]节奏总纲!AF1947</f>
        <v>114.78988913225008</v>
      </c>
      <c r="U1947" s="6">
        <f>[1]节奏总纲!AG1947</f>
        <v>119.64424229380325</v>
      </c>
      <c r="V1947" s="6">
        <f>[1]节奏总纲!AH1947</f>
        <v>128.76893404276552</v>
      </c>
      <c r="AN1947" s="6">
        <v>1944</v>
      </c>
      <c r="AO1947" s="6">
        <f>[1]节奏总纲!BA1947</f>
        <v>0</v>
      </c>
      <c r="AP1947" s="6">
        <f>[1]节奏总纲!BB1947</f>
        <v>0</v>
      </c>
      <c r="AQ1947" s="6">
        <f>[1]节奏总纲!BC1947</f>
        <v>0</v>
      </c>
      <c r="AR1947" s="6">
        <f>[1]节奏总纲!BD1947</f>
        <v>0</v>
      </c>
      <c r="AS1947" s="6">
        <f>[1]节奏总纲!BE1947</f>
        <v>0</v>
      </c>
    </row>
    <row r="1948" spans="17:45" x14ac:dyDescent="0.2">
      <c r="Q1948" s="6">
        <v>1945</v>
      </c>
      <c r="R1948" s="6">
        <f>[1]节奏总纲!AD1948</f>
        <v>109.256280239435</v>
      </c>
      <c r="S1948" s="6">
        <f>[1]节奏总纲!AE1948</f>
        <v>111.55992887222702</v>
      </c>
      <c r="T1948" s="6">
        <f>[1]节奏总纲!AF1948</f>
        <v>114.79798012224909</v>
      </c>
      <c r="U1948" s="6">
        <f>[1]节奏总纲!AG1948</f>
        <v>119.65223110423612</v>
      </c>
      <c r="V1948" s="6">
        <f>[1]节奏总纲!AH1948</f>
        <v>128.77625505573354</v>
      </c>
      <c r="AN1948" s="6">
        <v>1945</v>
      </c>
      <c r="AO1948" s="6">
        <f>[1]节奏总纲!BA1948</f>
        <v>0</v>
      </c>
      <c r="AP1948" s="6">
        <f>[1]节奏总纲!BB1948</f>
        <v>0</v>
      </c>
      <c r="AQ1948" s="6">
        <f>[1]节奏总纲!BC1948</f>
        <v>0</v>
      </c>
      <c r="AR1948" s="6">
        <f>[1]节奏总纲!BD1948</f>
        <v>0</v>
      </c>
      <c r="AS1948" s="6">
        <f>[1]节奏总纲!BE1948</f>
        <v>0</v>
      </c>
    </row>
    <row r="1949" spans="17:45" x14ac:dyDescent="0.2">
      <c r="Q1949" s="6">
        <v>1946</v>
      </c>
      <c r="R1949" s="6">
        <f>[1]节奏总纲!AD1949</f>
        <v>109.26357160963661</v>
      </c>
      <c r="S1949" s="6">
        <f>[1]节奏总纲!AE1949</f>
        <v>111.56730235595758</v>
      </c>
      <c r="T1949" s="6">
        <f>[1]节奏总纲!AF1949</f>
        <v>114.80607111224811</v>
      </c>
      <c r="U1949" s="6">
        <f>[1]节奏总纲!AG1949</f>
        <v>119.660219914669</v>
      </c>
      <c r="V1949" s="6">
        <f>[1]节奏总纲!AH1949</f>
        <v>128.78357606870156</v>
      </c>
      <c r="AN1949" s="6">
        <v>1946</v>
      </c>
      <c r="AO1949" s="6">
        <f>[1]节奏总纲!BA1949</f>
        <v>0</v>
      </c>
      <c r="AP1949" s="6">
        <f>[1]节奏总纲!BB1949</f>
        <v>0</v>
      </c>
      <c r="AQ1949" s="6">
        <f>[1]节奏总纲!BC1949</f>
        <v>0</v>
      </c>
      <c r="AR1949" s="6">
        <f>[1]节奏总纲!BD1949</f>
        <v>0</v>
      </c>
      <c r="AS1949" s="6">
        <f>[1]节奏总纲!BE1949</f>
        <v>0</v>
      </c>
    </row>
    <row r="1950" spans="17:45" x14ac:dyDescent="0.2">
      <c r="Q1950" s="6">
        <v>1947</v>
      </c>
      <c r="R1950" s="6">
        <f>[1]节奏总纲!AD1950</f>
        <v>109.27086297983823</v>
      </c>
      <c r="S1950" s="6">
        <f>[1]节奏总纲!AE1950</f>
        <v>111.57467583968814</v>
      </c>
      <c r="T1950" s="6">
        <f>[1]节奏总纲!AF1950</f>
        <v>114.81416210224711</v>
      </c>
      <c r="U1950" s="6">
        <f>[1]节奏总纲!AG1950</f>
        <v>119.66820872510186</v>
      </c>
      <c r="V1950" s="6">
        <f>[1]节奏总纲!AH1950</f>
        <v>128.79089708166958</v>
      </c>
      <c r="AN1950" s="6">
        <v>1947</v>
      </c>
      <c r="AO1950" s="6">
        <f>[1]节奏总纲!BA1950</f>
        <v>0</v>
      </c>
      <c r="AP1950" s="6">
        <f>[1]节奏总纲!BB1950</f>
        <v>0</v>
      </c>
      <c r="AQ1950" s="6">
        <f>[1]节奏总纲!BC1950</f>
        <v>0</v>
      </c>
      <c r="AR1950" s="6">
        <f>[1]节奏总纲!BD1950</f>
        <v>0</v>
      </c>
      <c r="AS1950" s="6">
        <f>[1]节奏总纲!BE1950</f>
        <v>0</v>
      </c>
    </row>
    <row r="1951" spans="17:45" x14ac:dyDescent="0.2">
      <c r="Q1951" s="6">
        <v>1948</v>
      </c>
      <c r="R1951" s="6">
        <f>[1]节奏总纲!AD1951</f>
        <v>109.27815435003986</v>
      </c>
      <c r="S1951" s="6">
        <f>[1]节奏总纲!AE1951</f>
        <v>111.5820493234187</v>
      </c>
      <c r="T1951" s="6">
        <f>[1]节奏总纲!AF1951</f>
        <v>114.82225309224613</v>
      </c>
      <c r="U1951" s="6">
        <f>[1]节奏总纲!AG1951</f>
        <v>119.67619753553474</v>
      </c>
      <c r="V1951" s="6">
        <f>[1]节奏总纲!AH1951</f>
        <v>128.79821809463763</v>
      </c>
      <c r="AN1951" s="6">
        <v>1948</v>
      </c>
      <c r="AO1951" s="6">
        <f>[1]节奏总纲!BA1951</f>
        <v>0</v>
      </c>
      <c r="AP1951" s="6">
        <f>[1]节奏总纲!BB1951</f>
        <v>0</v>
      </c>
      <c r="AQ1951" s="6">
        <f>[1]节奏总纲!BC1951</f>
        <v>0</v>
      </c>
      <c r="AR1951" s="6">
        <f>[1]节奏总纲!BD1951</f>
        <v>0</v>
      </c>
      <c r="AS1951" s="6">
        <f>[1]节奏总纲!BE1951</f>
        <v>0</v>
      </c>
    </row>
    <row r="1952" spans="17:45" x14ac:dyDescent="0.2">
      <c r="Q1952" s="6">
        <v>1949</v>
      </c>
      <c r="R1952" s="6">
        <f>[1]节奏总纲!AD1952</f>
        <v>109.28544572024147</v>
      </c>
      <c r="S1952" s="6">
        <f>[1]节奏总纲!AE1952</f>
        <v>111.58942280714928</v>
      </c>
      <c r="T1952" s="6">
        <f>[1]节奏总纲!AF1952</f>
        <v>114.83034408224513</v>
      </c>
      <c r="U1952" s="6">
        <f>[1]节奏总纲!AG1952</f>
        <v>119.68418634596762</v>
      </c>
      <c r="V1952" s="6">
        <f>[1]节奏总纲!AH1952</f>
        <v>128.80553910760565</v>
      </c>
      <c r="AN1952" s="6">
        <v>1949</v>
      </c>
      <c r="AO1952" s="6">
        <f>[1]节奏总纲!BA1952</f>
        <v>0</v>
      </c>
      <c r="AP1952" s="6">
        <f>[1]节奏总纲!BB1952</f>
        <v>0</v>
      </c>
      <c r="AQ1952" s="6">
        <f>[1]节奏总纲!BC1952</f>
        <v>0</v>
      </c>
      <c r="AR1952" s="6">
        <f>[1]节奏总纲!BD1952</f>
        <v>0</v>
      </c>
      <c r="AS1952" s="6">
        <f>[1]节奏总纲!BE1952</f>
        <v>0</v>
      </c>
    </row>
    <row r="1953" spans="17:45" x14ac:dyDescent="0.2">
      <c r="Q1953" s="6">
        <v>1950</v>
      </c>
      <c r="R1953" s="6">
        <f>[1]节奏总纲!AD1953</f>
        <v>109.29273709044308</v>
      </c>
      <c r="S1953" s="6">
        <f>[1]节奏总纲!AE1953</f>
        <v>111.59679629087984</v>
      </c>
      <c r="T1953" s="6">
        <f>[1]节奏总纲!AF1953</f>
        <v>114.83843507224415</v>
      </c>
      <c r="U1953" s="6">
        <f>[1]节奏总纲!AG1953</f>
        <v>119.69217515640049</v>
      </c>
      <c r="V1953" s="6">
        <f>[1]节奏总纲!AH1953</f>
        <v>128.81286012057367</v>
      </c>
      <c r="AN1953" s="6">
        <v>1950</v>
      </c>
      <c r="AO1953" s="6">
        <f>[1]节奏总纲!BA1953</f>
        <v>0</v>
      </c>
      <c r="AP1953" s="6">
        <f>[1]节奏总纲!BB1953</f>
        <v>0</v>
      </c>
      <c r="AQ1953" s="6">
        <f>[1]节奏总纲!BC1953</f>
        <v>0</v>
      </c>
      <c r="AR1953" s="6">
        <f>[1]节奏总纲!BD1953</f>
        <v>0</v>
      </c>
      <c r="AS1953" s="6">
        <f>[1]节奏总纲!BE1953</f>
        <v>0</v>
      </c>
    </row>
    <row r="1954" spans="17:45" x14ac:dyDescent="0.2">
      <c r="Q1954" s="6">
        <v>1951</v>
      </c>
      <c r="R1954" s="6">
        <f>[1]节奏总纲!AD1954</f>
        <v>109.3000284606447</v>
      </c>
      <c r="S1954" s="6">
        <f>[1]节奏总纲!AE1954</f>
        <v>111.6041697746104</v>
      </c>
      <c r="T1954" s="6">
        <f>[1]节奏总纲!AF1954</f>
        <v>114.84652606224316</v>
      </c>
      <c r="U1954" s="6">
        <f>[1]节奏总纲!AG1954</f>
        <v>119.70016396683336</v>
      </c>
      <c r="V1954" s="6">
        <f>[1]节奏总纲!AH1954</f>
        <v>128.82018113354169</v>
      </c>
      <c r="AN1954" s="6">
        <v>1951</v>
      </c>
      <c r="AO1954" s="6">
        <f>[1]节奏总纲!BA1954</f>
        <v>0</v>
      </c>
      <c r="AP1954" s="6">
        <f>[1]节奏总纲!BB1954</f>
        <v>0</v>
      </c>
      <c r="AQ1954" s="6">
        <f>[1]节奏总纲!BC1954</f>
        <v>0</v>
      </c>
      <c r="AR1954" s="6">
        <f>[1]节奏总纲!BD1954</f>
        <v>0</v>
      </c>
      <c r="AS1954" s="6">
        <f>[1]节奏总纲!BE1954</f>
        <v>0</v>
      </c>
    </row>
    <row r="1955" spans="17:45" x14ac:dyDescent="0.2">
      <c r="Q1955" s="6">
        <v>1952</v>
      </c>
      <c r="R1955" s="6">
        <f>[1]节奏总纲!AD1955</f>
        <v>109.30731983084632</v>
      </c>
      <c r="S1955" s="6">
        <f>[1]节奏总纲!AE1955</f>
        <v>111.61154325834096</v>
      </c>
      <c r="T1955" s="6">
        <f>[1]节奏总纲!AF1955</f>
        <v>114.85461705224218</v>
      </c>
      <c r="U1955" s="6">
        <f>[1]节奏总纲!AG1955</f>
        <v>119.70815277726624</v>
      </c>
      <c r="V1955" s="6">
        <f>[1]节奏总纲!AH1955</f>
        <v>128.82750214650974</v>
      </c>
      <c r="AN1955" s="6">
        <v>1952</v>
      </c>
      <c r="AO1955" s="6">
        <f>[1]节奏总纲!BA1955</f>
        <v>0</v>
      </c>
      <c r="AP1955" s="6">
        <f>[1]节奏总纲!BB1955</f>
        <v>0</v>
      </c>
      <c r="AQ1955" s="6">
        <f>[1]节奏总纲!BC1955</f>
        <v>0</v>
      </c>
      <c r="AR1955" s="6">
        <f>[1]节奏总纲!BD1955</f>
        <v>0</v>
      </c>
      <c r="AS1955" s="6">
        <f>[1]节奏总纲!BE1955</f>
        <v>0</v>
      </c>
    </row>
    <row r="1956" spans="17:45" x14ac:dyDescent="0.2">
      <c r="Q1956" s="6">
        <v>1953</v>
      </c>
      <c r="R1956" s="6">
        <f>[1]节奏总纲!AD1956</f>
        <v>109.31461120104794</v>
      </c>
      <c r="S1956" s="6">
        <f>[1]节奏总纲!AE1956</f>
        <v>111.61891674207152</v>
      </c>
      <c r="T1956" s="6">
        <f>[1]节奏总纲!AF1956</f>
        <v>114.86270804224118</v>
      </c>
      <c r="U1956" s="6">
        <f>[1]节奏总纲!AG1956</f>
        <v>119.71614158769911</v>
      </c>
      <c r="V1956" s="6">
        <f>[1]节奏总纲!AH1956</f>
        <v>128.83482315947776</v>
      </c>
      <c r="AN1956" s="6">
        <v>1953</v>
      </c>
      <c r="AO1956" s="6">
        <f>[1]节奏总纲!BA1956</f>
        <v>0</v>
      </c>
      <c r="AP1956" s="6">
        <f>[1]节奏总纲!BB1956</f>
        <v>0</v>
      </c>
      <c r="AQ1956" s="6">
        <f>[1]节奏总纲!BC1956</f>
        <v>0</v>
      </c>
      <c r="AR1956" s="6">
        <f>[1]节奏总纲!BD1956</f>
        <v>0</v>
      </c>
      <c r="AS1956" s="6">
        <f>[1]节奏总纲!BE1956</f>
        <v>0</v>
      </c>
    </row>
    <row r="1957" spans="17:45" x14ac:dyDescent="0.2">
      <c r="Q1957" s="6">
        <v>1954</v>
      </c>
      <c r="R1957" s="6">
        <f>[1]节奏总纲!AD1957</f>
        <v>109.32190257124955</v>
      </c>
      <c r="S1957" s="6">
        <f>[1]节奏总纲!AE1957</f>
        <v>111.62629022580208</v>
      </c>
      <c r="T1957" s="6">
        <f>[1]节奏总纲!AF1957</f>
        <v>114.8707990322402</v>
      </c>
      <c r="U1957" s="6">
        <f>[1]节奏总纲!AG1957</f>
        <v>119.72413039813199</v>
      </c>
      <c r="V1957" s="6">
        <f>[1]节奏总纲!AH1957</f>
        <v>128.84214417244578</v>
      </c>
      <c r="AN1957" s="6">
        <v>1954</v>
      </c>
      <c r="AO1957" s="6">
        <f>[1]节奏总纲!BA1957</f>
        <v>0</v>
      </c>
      <c r="AP1957" s="6">
        <f>[1]节奏总纲!BB1957</f>
        <v>0</v>
      </c>
      <c r="AQ1957" s="6">
        <f>[1]节奏总纲!BC1957</f>
        <v>0</v>
      </c>
      <c r="AR1957" s="6">
        <f>[1]节奏总纲!BD1957</f>
        <v>0</v>
      </c>
      <c r="AS1957" s="6">
        <f>[1]节奏总纲!BE1957</f>
        <v>0</v>
      </c>
    </row>
    <row r="1958" spans="17:45" x14ac:dyDescent="0.2">
      <c r="Q1958" s="6">
        <v>1955</v>
      </c>
      <c r="R1958" s="6">
        <f>[1]节奏总纲!AD1958</f>
        <v>109.32919394145118</v>
      </c>
      <c r="S1958" s="6">
        <f>[1]节奏总纲!AE1958</f>
        <v>111.63366370953266</v>
      </c>
      <c r="T1958" s="6">
        <f>[1]节奏总纲!AF1958</f>
        <v>114.8788900222392</v>
      </c>
      <c r="U1958" s="6">
        <f>[1]节奏总纲!AG1958</f>
        <v>119.73211920856487</v>
      </c>
      <c r="V1958" s="6">
        <f>[1]节奏总纲!AH1958</f>
        <v>128.84946518541381</v>
      </c>
      <c r="AN1958" s="6">
        <v>1955</v>
      </c>
      <c r="AO1958" s="6">
        <f>[1]节奏总纲!BA1958</f>
        <v>0</v>
      </c>
      <c r="AP1958" s="6">
        <f>[1]节奏总纲!BB1958</f>
        <v>0</v>
      </c>
      <c r="AQ1958" s="6">
        <f>[1]节奏总纲!BC1958</f>
        <v>0</v>
      </c>
      <c r="AR1958" s="6">
        <f>[1]节奏总纲!BD1958</f>
        <v>0</v>
      </c>
      <c r="AS1958" s="6">
        <f>[1]节奏总纲!BE1958</f>
        <v>0</v>
      </c>
    </row>
    <row r="1959" spans="17:45" x14ac:dyDescent="0.2">
      <c r="Q1959" s="6">
        <v>1956</v>
      </c>
      <c r="R1959" s="6">
        <f>[1]节奏总纲!AD1959</f>
        <v>109.33648531165279</v>
      </c>
      <c r="S1959" s="6">
        <f>[1]节奏总纲!AE1959</f>
        <v>111.64103719326322</v>
      </c>
      <c r="T1959" s="6">
        <f>[1]节奏总纲!AF1959</f>
        <v>114.88698101223822</v>
      </c>
      <c r="U1959" s="6">
        <f>[1]节奏总纲!AG1959</f>
        <v>119.74010801899773</v>
      </c>
      <c r="V1959" s="6">
        <f>[1]节奏总纲!AH1959</f>
        <v>128.85678619838183</v>
      </c>
      <c r="AN1959" s="6">
        <v>1956</v>
      </c>
      <c r="AO1959" s="6">
        <f>[1]节奏总纲!BA1959</f>
        <v>0</v>
      </c>
      <c r="AP1959" s="6">
        <f>[1]节奏总纲!BB1959</f>
        <v>0</v>
      </c>
      <c r="AQ1959" s="6">
        <f>[1]节奏总纲!BC1959</f>
        <v>0</v>
      </c>
      <c r="AR1959" s="6">
        <f>[1]节奏总纲!BD1959</f>
        <v>0</v>
      </c>
      <c r="AS1959" s="6">
        <f>[1]节奏总纲!BE1959</f>
        <v>0</v>
      </c>
    </row>
    <row r="1960" spans="17:45" x14ac:dyDescent="0.2">
      <c r="Q1960" s="6">
        <v>1957</v>
      </c>
      <c r="R1960" s="6">
        <f>[1]节奏总纲!AD1960</f>
        <v>109.34377668185441</v>
      </c>
      <c r="S1960" s="6">
        <f>[1]节奏总纲!AE1960</f>
        <v>111.64841067699378</v>
      </c>
      <c r="T1960" s="6">
        <f>[1]节奏总纲!AF1960</f>
        <v>114.89507200223723</v>
      </c>
      <c r="U1960" s="6">
        <f>[1]节奏总纲!AG1960</f>
        <v>119.74809682943061</v>
      </c>
      <c r="V1960" s="6">
        <f>[1]节奏总纲!AH1960</f>
        <v>128.86410721134988</v>
      </c>
      <c r="AN1960" s="6">
        <v>1957</v>
      </c>
      <c r="AO1960" s="6">
        <f>[1]节奏总纲!BA1960</f>
        <v>0</v>
      </c>
      <c r="AP1960" s="6">
        <f>[1]节奏总纲!BB1960</f>
        <v>0</v>
      </c>
      <c r="AQ1960" s="6">
        <f>[1]节奏总纲!BC1960</f>
        <v>0</v>
      </c>
      <c r="AR1960" s="6">
        <f>[1]节奏总纲!BD1960</f>
        <v>0</v>
      </c>
      <c r="AS1960" s="6">
        <f>[1]节奏总纲!BE1960</f>
        <v>0</v>
      </c>
    </row>
    <row r="1961" spans="17:45" x14ac:dyDescent="0.2">
      <c r="Q1961" s="6">
        <v>1958</v>
      </c>
      <c r="R1961" s="6">
        <f>[1]节奏总纲!AD1961</f>
        <v>109.35106805205602</v>
      </c>
      <c r="S1961" s="6">
        <f>[1]节奏总纲!AE1961</f>
        <v>111.65578416072434</v>
      </c>
      <c r="T1961" s="6">
        <f>[1]节奏总纲!AF1961</f>
        <v>114.90316299223625</v>
      </c>
      <c r="U1961" s="6">
        <f>[1]节奏总纲!AG1961</f>
        <v>119.75608563986349</v>
      </c>
      <c r="V1961" s="6">
        <f>[1]节奏总纲!AH1961</f>
        <v>128.8714282243179</v>
      </c>
      <c r="AN1961" s="6">
        <v>1958</v>
      </c>
      <c r="AO1961" s="6">
        <f>[1]节奏总纲!BA1961</f>
        <v>0</v>
      </c>
      <c r="AP1961" s="6">
        <f>[1]节奏总纲!BB1961</f>
        <v>0</v>
      </c>
      <c r="AQ1961" s="6">
        <f>[1]节奏总纲!BC1961</f>
        <v>0</v>
      </c>
      <c r="AR1961" s="6">
        <f>[1]节奏总纲!BD1961</f>
        <v>0</v>
      </c>
      <c r="AS1961" s="6">
        <f>[1]节奏总纲!BE1961</f>
        <v>0</v>
      </c>
    </row>
    <row r="1962" spans="17:45" x14ac:dyDescent="0.2">
      <c r="Q1962" s="6">
        <v>1959</v>
      </c>
      <c r="R1962" s="6">
        <f>[1]节奏总纲!AD1962</f>
        <v>109.35835942225765</v>
      </c>
      <c r="S1962" s="6">
        <f>[1]节奏总纲!AE1962</f>
        <v>111.6631576444549</v>
      </c>
      <c r="T1962" s="6">
        <f>[1]节奏总纲!AF1962</f>
        <v>114.91125398223525</v>
      </c>
      <c r="U1962" s="6">
        <f>[1]节奏总纲!AG1962</f>
        <v>119.76407445029636</v>
      </c>
      <c r="V1962" s="6">
        <f>[1]节奏总纲!AH1962</f>
        <v>128.87874923728592</v>
      </c>
      <c r="AN1962" s="6">
        <v>1959</v>
      </c>
      <c r="AO1962" s="6">
        <f>[1]节奏总纲!BA1962</f>
        <v>0</v>
      </c>
      <c r="AP1962" s="6">
        <f>[1]节奏总纲!BB1962</f>
        <v>0</v>
      </c>
      <c r="AQ1962" s="6">
        <f>[1]节奏总纲!BC1962</f>
        <v>0</v>
      </c>
      <c r="AR1962" s="6">
        <f>[1]节奏总纲!BD1962</f>
        <v>0</v>
      </c>
      <c r="AS1962" s="6">
        <f>[1]节奏总纲!BE1962</f>
        <v>0</v>
      </c>
    </row>
    <row r="1963" spans="17:45" x14ac:dyDescent="0.2">
      <c r="Q1963" s="6">
        <v>1960</v>
      </c>
      <c r="R1963" s="6">
        <f>[1]节奏总纲!AD1963</f>
        <v>109.36565079245926</v>
      </c>
      <c r="S1963" s="6">
        <f>[1]节奏总纲!AE1963</f>
        <v>111.67053112818546</v>
      </c>
      <c r="T1963" s="6">
        <f>[1]节奏总纲!AF1963</f>
        <v>114.91934497223427</v>
      </c>
      <c r="U1963" s="6">
        <f>[1]节奏总纲!AG1963</f>
        <v>119.77206326072923</v>
      </c>
      <c r="V1963" s="6">
        <f>[1]节奏总纲!AH1963</f>
        <v>128.88607025025394</v>
      </c>
      <c r="AN1963" s="6">
        <v>1960</v>
      </c>
      <c r="AO1963" s="6">
        <f>[1]节奏总纲!BA1963</f>
        <v>0</v>
      </c>
      <c r="AP1963" s="6">
        <f>[1]节奏总纲!BB1963</f>
        <v>0</v>
      </c>
      <c r="AQ1963" s="6">
        <f>[1]节奏总纲!BC1963</f>
        <v>0</v>
      </c>
      <c r="AR1963" s="6">
        <f>[1]节奏总纲!BD1963</f>
        <v>0</v>
      </c>
      <c r="AS1963" s="6">
        <f>[1]节奏总纲!BE1963</f>
        <v>0</v>
      </c>
    </row>
    <row r="1964" spans="17:45" x14ac:dyDescent="0.2">
      <c r="Q1964" s="6">
        <v>1961</v>
      </c>
      <c r="R1964" s="6">
        <f>[1]节奏总纲!AD1964</f>
        <v>109.37294216266088</v>
      </c>
      <c r="S1964" s="6">
        <f>[1]节奏总纲!AE1964</f>
        <v>111.67790461191603</v>
      </c>
      <c r="T1964" s="6">
        <f>[1]节奏总纲!AF1964</f>
        <v>114.92743596223328</v>
      </c>
      <c r="U1964" s="6">
        <f>[1]节奏总纲!AG1964</f>
        <v>119.7800520711621</v>
      </c>
      <c r="V1964" s="6">
        <f>[1]节奏总纲!AH1964</f>
        <v>128.89339126322199</v>
      </c>
      <c r="AN1964" s="6">
        <v>1961</v>
      </c>
      <c r="AO1964" s="6">
        <f>[1]节奏总纲!BA1964</f>
        <v>0</v>
      </c>
      <c r="AP1964" s="6">
        <f>[1]节奏总纲!BB1964</f>
        <v>0</v>
      </c>
      <c r="AQ1964" s="6">
        <f>[1]节奏总纲!BC1964</f>
        <v>0</v>
      </c>
      <c r="AR1964" s="6">
        <f>[1]节奏总纲!BD1964</f>
        <v>0</v>
      </c>
      <c r="AS1964" s="6">
        <f>[1]节奏总纲!BE1964</f>
        <v>0</v>
      </c>
    </row>
    <row r="1965" spans="17:45" x14ac:dyDescent="0.2">
      <c r="Q1965" s="6">
        <v>1962</v>
      </c>
      <c r="R1965" s="6">
        <f>[1]节奏总纲!AD1965</f>
        <v>109.3802335328625</v>
      </c>
      <c r="S1965" s="6">
        <f>[1]节奏总纲!AE1965</f>
        <v>111.68527809564659</v>
      </c>
      <c r="T1965" s="6">
        <f>[1]节奏总纲!AF1965</f>
        <v>114.93552695223229</v>
      </c>
      <c r="U1965" s="6">
        <f>[1]节奏总纲!AG1965</f>
        <v>119.78804088159498</v>
      </c>
      <c r="V1965" s="6">
        <f>[1]节奏总纲!AH1965</f>
        <v>128.90071227619001</v>
      </c>
      <c r="AN1965" s="6">
        <v>1962</v>
      </c>
      <c r="AO1965" s="6">
        <f>[1]节奏总纲!BA1965</f>
        <v>0</v>
      </c>
      <c r="AP1965" s="6">
        <f>[1]节奏总纲!BB1965</f>
        <v>0</v>
      </c>
      <c r="AQ1965" s="6">
        <f>[1]节奏总纲!BC1965</f>
        <v>0</v>
      </c>
      <c r="AR1965" s="6">
        <f>[1]节奏总纲!BD1965</f>
        <v>0</v>
      </c>
      <c r="AS1965" s="6">
        <f>[1]节奏总纲!BE1965</f>
        <v>0</v>
      </c>
    </row>
    <row r="1966" spans="17:45" x14ac:dyDescent="0.2">
      <c r="Q1966" s="6">
        <v>1963</v>
      </c>
      <c r="R1966" s="6">
        <f>[1]节奏总纲!AD1966</f>
        <v>109.38752490306412</v>
      </c>
      <c r="S1966" s="6">
        <f>[1]节奏总纲!AE1966</f>
        <v>111.69265157937716</v>
      </c>
      <c r="T1966" s="6">
        <f>[1]节奏总纲!AF1966</f>
        <v>114.9436179422313</v>
      </c>
      <c r="U1966" s="6">
        <f>[1]节奏总纲!AG1966</f>
        <v>119.79602969202786</v>
      </c>
      <c r="V1966" s="6">
        <f>[1]节奏总纲!AH1966</f>
        <v>128.90803328915803</v>
      </c>
      <c r="AN1966" s="6">
        <v>1963</v>
      </c>
      <c r="AO1966" s="6">
        <f>[1]节奏总纲!BA1966</f>
        <v>0</v>
      </c>
      <c r="AP1966" s="6">
        <f>[1]节奏总纲!BB1966</f>
        <v>0</v>
      </c>
      <c r="AQ1966" s="6">
        <f>[1]节奏总纲!BC1966</f>
        <v>0</v>
      </c>
      <c r="AR1966" s="6">
        <f>[1]节奏总纲!BD1966</f>
        <v>0</v>
      </c>
      <c r="AS1966" s="6">
        <f>[1]节奏总纲!BE1966</f>
        <v>0</v>
      </c>
    </row>
    <row r="1967" spans="17:45" x14ac:dyDescent="0.2">
      <c r="Q1967" s="6">
        <v>1964</v>
      </c>
      <c r="R1967" s="6">
        <f>[1]节奏总纲!AD1967</f>
        <v>109.39481627326573</v>
      </c>
      <c r="S1967" s="6">
        <f>[1]节奏总纲!AE1967</f>
        <v>111.70002506310772</v>
      </c>
      <c r="T1967" s="6">
        <f>[1]节奏总纲!AF1967</f>
        <v>114.95170893223032</v>
      </c>
      <c r="U1967" s="6">
        <f>[1]节奏总纲!AG1967</f>
        <v>119.80401850246074</v>
      </c>
      <c r="V1967" s="6">
        <f>[1]节奏总纲!AH1967</f>
        <v>128.91535430212605</v>
      </c>
      <c r="AN1967" s="6">
        <v>1964</v>
      </c>
      <c r="AO1967" s="6">
        <f>[1]节奏总纲!BA1967</f>
        <v>0</v>
      </c>
      <c r="AP1967" s="6">
        <f>[1]节奏总纲!BB1967</f>
        <v>0</v>
      </c>
      <c r="AQ1967" s="6">
        <f>[1]节奏总纲!BC1967</f>
        <v>0</v>
      </c>
      <c r="AR1967" s="6">
        <f>[1]节奏总纲!BD1967</f>
        <v>0</v>
      </c>
      <c r="AS1967" s="6">
        <f>[1]节奏总纲!BE1967</f>
        <v>0</v>
      </c>
    </row>
    <row r="1968" spans="17:45" x14ac:dyDescent="0.2">
      <c r="Q1968" s="6">
        <v>1965</v>
      </c>
      <c r="R1968" s="6">
        <f>[1]节奏总纲!AD1968</f>
        <v>109.40210764346735</v>
      </c>
      <c r="S1968" s="6">
        <f>[1]节奏总纲!AE1968</f>
        <v>111.70739854683828</v>
      </c>
      <c r="T1968" s="6">
        <f>[1]节奏总纲!AF1968</f>
        <v>114.95979992222932</v>
      </c>
      <c r="U1968" s="6">
        <f>[1]节奏总纲!AG1968</f>
        <v>119.8120073128936</v>
      </c>
      <c r="V1968" s="6">
        <f>[1]节奏总纲!AH1968</f>
        <v>128.9226753150941</v>
      </c>
      <c r="AN1968" s="6">
        <v>1965</v>
      </c>
      <c r="AO1968" s="6">
        <f>[1]节奏总纲!BA1968</f>
        <v>0</v>
      </c>
      <c r="AP1968" s="6">
        <f>[1]节奏总纲!BB1968</f>
        <v>0</v>
      </c>
      <c r="AQ1968" s="6">
        <f>[1]节奏总纲!BC1968</f>
        <v>0</v>
      </c>
      <c r="AR1968" s="6">
        <f>[1]节奏总纲!BD1968</f>
        <v>0</v>
      </c>
      <c r="AS1968" s="6">
        <f>[1]节奏总纲!BE1968</f>
        <v>0</v>
      </c>
    </row>
    <row r="1969" spans="17:45" x14ac:dyDescent="0.2">
      <c r="Q1969" s="6">
        <v>1966</v>
      </c>
      <c r="R1969" s="6">
        <f>[1]节奏总纲!AD1969</f>
        <v>109.40939901366897</v>
      </c>
      <c r="S1969" s="6">
        <f>[1]节奏总纲!AE1969</f>
        <v>111.71477203056884</v>
      </c>
      <c r="T1969" s="6">
        <f>[1]节奏总纲!AF1969</f>
        <v>114.96789091222833</v>
      </c>
      <c r="U1969" s="6">
        <f>[1]节奏总纲!AG1969</f>
        <v>119.81999612332648</v>
      </c>
      <c r="V1969" s="6">
        <f>[1]节奏总纲!AH1969</f>
        <v>128.92999632806212</v>
      </c>
      <c r="AN1969" s="6">
        <v>1966</v>
      </c>
      <c r="AO1969" s="6">
        <f>[1]节奏总纲!BA1969</f>
        <v>0</v>
      </c>
      <c r="AP1969" s="6">
        <f>[1]节奏总纲!BB1969</f>
        <v>0</v>
      </c>
      <c r="AQ1969" s="6">
        <f>[1]节奏总纲!BC1969</f>
        <v>0</v>
      </c>
      <c r="AR1969" s="6">
        <f>[1]节奏总纲!BD1969</f>
        <v>0</v>
      </c>
      <c r="AS1969" s="6">
        <f>[1]节奏总纲!BE1969</f>
        <v>0</v>
      </c>
    </row>
    <row r="1970" spans="17:45" x14ac:dyDescent="0.2">
      <c r="Q1970" s="6">
        <v>1967</v>
      </c>
      <c r="R1970" s="6">
        <f>[1]节奏总纲!AD1970</f>
        <v>109.41669038387059</v>
      </c>
      <c r="S1970" s="6">
        <f>[1]节奏总纲!AE1970</f>
        <v>111.72214551429941</v>
      </c>
      <c r="T1970" s="6">
        <f>[1]节奏总纲!AF1970</f>
        <v>114.97598190222735</v>
      </c>
      <c r="U1970" s="6">
        <f>[1]节奏总纲!AG1970</f>
        <v>119.82798493375935</v>
      </c>
      <c r="V1970" s="6">
        <f>[1]节奏总纲!AH1970</f>
        <v>128.93731734103014</v>
      </c>
      <c r="AN1970" s="6">
        <v>1967</v>
      </c>
      <c r="AO1970" s="6">
        <f>[1]节奏总纲!BA1970</f>
        <v>0</v>
      </c>
      <c r="AP1970" s="6">
        <f>[1]节奏总纲!BB1970</f>
        <v>0</v>
      </c>
      <c r="AQ1970" s="6">
        <f>[1]节奏总纲!BC1970</f>
        <v>0</v>
      </c>
      <c r="AR1970" s="6">
        <f>[1]节奏总纲!BD1970</f>
        <v>0</v>
      </c>
      <c r="AS1970" s="6">
        <f>[1]节奏总纲!BE1970</f>
        <v>0</v>
      </c>
    </row>
    <row r="1971" spans="17:45" x14ac:dyDescent="0.2">
      <c r="Q1971" s="6">
        <v>1968</v>
      </c>
      <c r="R1971" s="6">
        <f>[1]节奏总纲!AD1971</f>
        <v>109.4239817540722</v>
      </c>
      <c r="S1971" s="6">
        <f>[1]节奏总纲!AE1971</f>
        <v>111.72951899802997</v>
      </c>
      <c r="T1971" s="6">
        <f>[1]节奏总纲!AF1971</f>
        <v>114.98407289222635</v>
      </c>
      <c r="U1971" s="6">
        <f>[1]节奏总纲!AG1971</f>
        <v>119.83597374419223</v>
      </c>
      <c r="V1971" s="6">
        <f>[1]节奏总纲!AH1971</f>
        <v>128.94463835399816</v>
      </c>
      <c r="AN1971" s="6">
        <v>1968</v>
      </c>
      <c r="AO1971" s="6">
        <f>[1]节奏总纲!BA1971</f>
        <v>0</v>
      </c>
      <c r="AP1971" s="6">
        <f>[1]节奏总纲!BB1971</f>
        <v>0</v>
      </c>
      <c r="AQ1971" s="6">
        <f>[1]节奏总纲!BC1971</f>
        <v>0</v>
      </c>
      <c r="AR1971" s="6">
        <f>[1]节奏总纲!BD1971</f>
        <v>0</v>
      </c>
      <c r="AS1971" s="6">
        <f>[1]节奏总纲!BE1971</f>
        <v>0</v>
      </c>
    </row>
    <row r="1972" spans="17:45" x14ac:dyDescent="0.2">
      <c r="Q1972" s="6">
        <v>1969</v>
      </c>
      <c r="R1972" s="6">
        <f>[1]节奏总纲!AD1972</f>
        <v>109.43127312427382</v>
      </c>
      <c r="S1972" s="6">
        <f>[1]节奏总纲!AE1972</f>
        <v>111.73689248176053</v>
      </c>
      <c r="T1972" s="6">
        <f>[1]节奏总纲!AF1972</f>
        <v>114.99216388222537</v>
      </c>
      <c r="U1972" s="6">
        <f>[1]节奏总纲!AG1972</f>
        <v>119.84396255462511</v>
      </c>
      <c r="V1972" s="6">
        <f>[1]节奏总纲!AH1972</f>
        <v>128.95195936696621</v>
      </c>
      <c r="AN1972" s="6">
        <v>1969</v>
      </c>
      <c r="AO1972" s="6">
        <f>[1]节奏总纲!BA1972</f>
        <v>0</v>
      </c>
      <c r="AP1972" s="6">
        <f>[1]节奏总纲!BB1972</f>
        <v>0</v>
      </c>
      <c r="AQ1972" s="6">
        <f>[1]节奏总纲!BC1972</f>
        <v>0</v>
      </c>
      <c r="AR1972" s="6">
        <f>[1]节奏总纲!BD1972</f>
        <v>0</v>
      </c>
      <c r="AS1972" s="6">
        <f>[1]节奏总纲!BE1972</f>
        <v>0</v>
      </c>
    </row>
    <row r="1973" spans="17:45" x14ac:dyDescent="0.2">
      <c r="Q1973" s="6">
        <v>1970</v>
      </c>
      <c r="R1973" s="6">
        <f>[1]节奏总纲!AD1973</f>
        <v>109.43856449447544</v>
      </c>
      <c r="S1973" s="6">
        <f>[1]节奏总纲!AE1973</f>
        <v>111.7442659654911</v>
      </c>
      <c r="T1973" s="6">
        <f>[1]节奏总纲!AF1973</f>
        <v>115.00022669298825</v>
      </c>
      <c r="U1973" s="6">
        <f>[1]节奏总纲!AG1973</f>
        <v>119.85195136505797</v>
      </c>
      <c r="V1973" s="6">
        <f>[1]节奏总纲!AH1973</f>
        <v>128.95928037993423</v>
      </c>
      <c r="AN1973" s="6">
        <v>1970</v>
      </c>
      <c r="AO1973" s="6">
        <f>[1]节奏总纲!BA1973</f>
        <v>0</v>
      </c>
      <c r="AP1973" s="6">
        <f>[1]节奏总纲!BB1973</f>
        <v>0</v>
      </c>
      <c r="AQ1973" s="6">
        <f>[1]节奏总纲!BC1973</f>
        <v>0</v>
      </c>
      <c r="AR1973" s="6">
        <f>[1]节奏总纲!BD1973</f>
        <v>0</v>
      </c>
      <c r="AS1973" s="6">
        <f>[1]节奏总纲!BE1973</f>
        <v>0</v>
      </c>
    </row>
    <row r="1974" spans="17:45" x14ac:dyDescent="0.2">
      <c r="Q1974" s="6">
        <v>1971</v>
      </c>
      <c r="R1974" s="6">
        <f>[1]节奏总纲!AD1974</f>
        <v>109.44585586467706</v>
      </c>
      <c r="S1974" s="6">
        <f>[1]节奏总纲!AE1974</f>
        <v>111.75163944922166</v>
      </c>
      <c r="T1974" s="6">
        <f>[1]节奏总纲!AF1974</f>
        <v>115.00742312526033</v>
      </c>
      <c r="U1974" s="6">
        <f>[1]节奏总纲!AG1974</f>
        <v>119.85994017549085</v>
      </c>
      <c r="V1974" s="6">
        <f>[1]节奏总纲!AH1974</f>
        <v>128.96660139290225</v>
      </c>
      <c r="AN1974" s="6">
        <v>1971</v>
      </c>
      <c r="AO1974" s="6">
        <f>[1]节奏总纲!BA1974</f>
        <v>0</v>
      </c>
      <c r="AP1974" s="6">
        <f>[1]节奏总纲!BB1974</f>
        <v>0</v>
      </c>
      <c r="AQ1974" s="6">
        <f>[1]节奏总纲!BC1974</f>
        <v>0</v>
      </c>
      <c r="AR1974" s="6">
        <f>[1]节奏总纲!BD1974</f>
        <v>0</v>
      </c>
      <c r="AS1974" s="6">
        <f>[1]节奏总纲!BE1974</f>
        <v>0</v>
      </c>
    </row>
    <row r="1975" spans="17:45" x14ac:dyDescent="0.2">
      <c r="Q1975" s="6">
        <v>1972</v>
      </c>
      <c r="R1975" s="6">
        <f>[1]节奏总纲!AD1975</f>
        <v>109.45314723487867</v>
      </c>
      <c r="S1975" s="6">
        <f>[1]节奏总纲!AE1975</f>
        <v>111.75901293295222</v>
      </c>
      <c r="T1975" s="6">
        <f>[1]节奏总纲!AF1975</f>
        <v>115.01461955753243</v>
      </c>
      <c r="U1975" s="6">
        <f>[1]节奏总纲!AG1975</f>
        <v>119.86792898592373</v>
      </c>
      <c r="V1975" s="6">
        <f>[1]节奏总纲!AH1975</f>
        <v>128.97392240587027</v>
      </c>
      <c r="AN1975" s="6">
        <v>1972</v>
      </c>
      <c r="AO1975" s="6">
        <f>[1]节奏总纲!BA1975</f>
        <v>0</v>
      </c>
      <c r="AP1975" s="6">
        <f>[1]节奏总纲!BB1975</f>
        <v>0</v>
      </c>
      <c r="AQ1975" s="6">
        <f>[1]节奏总纲!BC1975</f>
        <v>0</v>
      </c>
      <c r="AR1975" s="6">
        <f>[1]节奏总纲!BD1975</f>
        <v>0</v>
      </c>
      <c r="AS1975" s="6">
        <f>[1]节奏总纲!BE1975</f>
        <v>0</v>
      </c>
    </row>
    <row r="1976" spans="17:45" x14ac:dyDescent="0.2">
      <c r="Q1976" s="6">
        <v>1973</v>
      </c>
      <c r="R1976" s="6">
        <f>[1]节奏总纲!AD1976</f>
        <v>109.4604386050803</v>
      </c>
      <c r="S1976" s="6">
        <f>[1]节奏总纲!AE1976</f>
        <v>111.76638641668279</v>
      </c>
      <c r="T1976" s="6">
        <f>[1]节奏总纲!AF1976</f>
        <v>115.02181598980451</v>
      </c>
      <c r="U1976" s="6">
        <f>[1]节奏总纲!AG1976</f>
        <v>119.8759177963566</v>
      </c>
      <c r="V1976" s="6">
        <f>[1]节奏总纲!AH1976</f>
        <v>128.98124341883832</v>
      </c>
      <c r="AN1976" s="6">
        <v>1973</v>
      </c>
      <c r="AO1976" s="6">
        <f>[1]节奏总纲!BA1976</f>
        <v>0</v>
      </c>
      <c r="AP1976" s="6">
        <f>[1]节奏总纲!BB1976</f>
        <v>0</v>
      </c>
      <c r="AQ1976" s="6">
        <f>[1]节奏总纲!BC1976</f>
        <v>0</v>
      </c>
      <c r="AR1976" s="6">
        <f>[1]节奏总纲!BD1976</f>
        <v>0</v>
      </c>
      <c r="AS1976" s="6">
        <f>[1]节奏总纲!BE1976</f>
        <v>0</v>
      </c>
    </row>
    <row r="1977" spans="17:45" x14ac:dyDescent="0.2">
      <c r="Q1977" s="6">
        <v>1974</v>
      </c>
      <c r="R1977" s="6">
        <f>[1]节奏总纲!AD1977</f>
        <v>109.46772997528191</v>
      </c>
      <c r="S1977" s="6">
        <f>[1]节奏总纲!AE1977</f>
        <v>111.77375990041335</v>
      </c>
      <c r="T1977" s="6">
        <f>[1]节奏总纲!AF1977</f>
        <v>115.02901242207659</v>
      </c>
      <c r="U1977" s="6">
        <f>[1]节奏总纲!AG1977</f>
        <v>119.88390660678947</v>
      </c>
      <c r="V1977" s="6">
        <f>[1]节奏总纲!AH1977</f>
        <v>128.98856443180634</v>
      </c>
      <c r="AN1977" s="6">
        <v>1974</v>
      </c>
      <c r="AO1977" s="6">
        <f>[1]节奏总纲!BA1977</f>
        <v>0</v>
      </c>
      <c r="AP1977" s="6">
        <f>[1]节奏总纲!BB1977</f>
        <v>0</v>
      </c>
      <c r="AQ1977" s="6">
        <f>[1]节奏总纲!BC1977</f>
        <v>0</v>
      </c>
      <c r="AR1977" s="6">
        <f>[1]节奏总纲!BD1977</f>
        <v>0</v>
      </c>
      <c r="AS1977" s="6">
        <f>[1]节奏总纲!BE1977</f>
        <v>0</v>
      </c>
    </row>
    <row r="1978" spans="17:45" x14ac:dyDescent="0.2">
      <c r="Q1978" s="6">
        <v>1975</v>
      </c>
      <c r="R1978" s="6">
        <f>[1]节奏总纲!AD1978</f>
        <v>109.47502134548353</v>
      </c>
      <c r="S1978" s="6">
        <f>[1]节奏总纲!AE1978</f>
        <v>111.78113338414391</v>
      </c>
      <c r="T1978" s="6">
        <f>[1]节奏总纲!AF1978</f>
        <v>115.03620885434869</v>
      </c>
      <c r="U1978" s="6">
        <f>[1]节奏总纲!AG1978</f>
        <v>119.89189541722234</v>
      </c>
      <c r="V1978" s="6">
        <f>[1]节奏总纲!AH1978</f>
        <v>128.99588544477436</v>
      </c>
      <c r="AN1978" s="6">
        <v>1975</v>
      </c>
      <c r="AO1978" s="6">
        <f>[1]节奏总纲!BA1978</f>
        <v>0</v>
      </c>
      <c r="AP1978" s="6">
        <f>[1]节奏总纲!BB1978</f>
        <v>0</v>
      </c>
      <c r="AQ1978" s="6">
        <f>[1]节奏总纲!BC1978</f>
        <v>0</v>
      </c>
      <c r="AR1978" s="6">
        <f>[1]节奏总纲!BD1978</f>
        <v>0</v>
      </c>
      <c r="AS1978" s="6">
        <f>[1]节奏总纲!BE1978</f>
        <v>0</v>
      </c>
    </row>
    <row r="1979" spans="17:45" x14ac:dyDescent="0.2">
      <c r="Q1979" s="6">
        <v>1976</v>
      </c>
      <c r="R1979" s="6">
        <f>[1]节奏总纲!AD1979</f>
        <v>109.48231271568514</v>
      </c>
      <c r="S1979" s="6">
        <f>[1]节奏总纲!AE1979</f>
        <v>111.78850686787447</v>
      </c>
      <c r="T1979" s="6">
        <f>[1]节奏总纲!AF1979</f>
        <v>115.04340528662077</v>
      </c>
      <c r="U1979" s="6">
        <f>[1]节奏总纲!AG1979</f>
        <v>119.89988422765522</v>
      </c>
      <c r="V1979" s="6">
        <f>[1]节奏总纲!AH1979</f>
        <v>129.00293585026517</v>
      </c>
      <c r="AN1979" s="6">
        <v>1976</v>
      </c>
      <c r="AO1979" s="6">
        <f>[1]节奏总纲!BA1979</f>
        <v>0</v>
      </c>
      <c r="AP1979" s="6">
        <f>[1]节奏总纲!BB1979</f>
        <v>0</v>
      </c>
      <c r="AQ1979" s="6">
        <f>[1]节奏总纲!BC1979</f>
        <v>0</v>
      </c>
      <c r="AR1979" s="6">
        <f>[1]节奏总纲!BD1979</f>
        <v>0</v>
      </c>
      <c r="AS1979" s="6">
        <f>[1]节奏总纲!BE1979</f>
        <v>0</v>
      </c>
    </row>
    <row r="1980" spans="17:45" x14ac:dyDescent="0.2">
      <c r="Q1980" s="6">
        <v>1977</v>
      </c>
      <c r="R1980" s="6">
        <f>[1]节奏总纲!AD1980</f>
        <v>109.48960408588677</v>
      </c>
      <c r="S1980" s="6">
        <f>[1]节奏总纲!AE1980</f>
        <v>111.79588035160504</v>
      </c>
      <c r="T1980" s="6">
        <f>[1]节奏总纲!AF1980</f>
        <v>115.05060171889285</v>
      </c>
      <c r="U1980" s="6">
        <f>[1]节奏总纲!AG1980</f>
        <v>119.9078730380881</v>
      </c>
      <c r="V1980" s="6">
        <f>[1]节奏总纲!AH1980</f>
        <v>129.0096390098233</v>
      </c>
      <c r="AN1980" s="6">
        <v>1977</v>
      </c>
      <c r="AO1980" s="6">
        <f>[1]节奏总纲!BA1980</f>
        <v>0</v>
      </c>
      <c r="AP1980" s="6">
        <f>[1]节奏总纲!BB1980</f>
        <v>0</v>
      </c>
      <c r="AQ1980" s="6">
        <f>[1]节奏总纲!BC1980</f>
        <v>0</v>
      </c>
      <c r="AR1980" s="6">
        <f>[1]节奏总纲!BD1980</f>
        <v>0</v>
      </c>
      <c r="AS1980" s="6">
        <f>[1]节奏总纲!BE1980</f>
        <v>0</v>
      </c>
    </row>
    <row r="1981" spans="17:45" x14ac:dyDescent="0.2">
      <c r="Q1981" s="6">
        <v>1978</v>
      </c>
      <c r="R1981" s="6">
        <f>[1]节奏总纲!AD1981</f>
        <v>109.49689545608838</v>
      </c>
      <c r="S1981" s="6">
        <f>[1]节奏总纲!AE1981</f>
        <v>111.8032538353356</v>
      </c>
      <c r="T1981" s="6">
        <f>[1]节奏总纲!AF1981</f>
        <v>115.05779815116495</v>
      </c>
      <c r="U1981" s="6">
        <f>[1]节奏总纲!AG1981</f>
        <v>119.91586184852098</v>
      </c>
      <c r="V1981" s="6">
        <f>[1]节奏总纲!AH1981</f>
        <v>129.0163421693814</v>
      </c>
      <c r="AN1981" s="6">
        <v>1978</v>
      </c>
      <c r="AO1981" s="6">
        <f>[1]节奏总纲!BA1981</f>
        <v>0</v>
      </c>
      <c r="AP1981" s="6">
        <f>[1]节奏总纲!BB1981</f>
        <v>0</v>
      </c>
      <c r="AQ1981" s="6">
        <f>[1]节奏总纲!BC1981</f>
        <v>0</v>
      </c>
      <c r="AR1981" s="6">
        <f>[1]节奏总纲!BD1981</f>
        <v>0</v>
      </c>
      <c r="AS1981" s="6">
        <f>[1]节奏总纲!BE1981</f>
        <v>0</v>
      </c>
    </row>
    <row r="1982" spans="17:45" x14ac:dyDescent="0.2">
      <c r="Q1982" s="6">
        <v>1979</v>
      </c>
      <c r="R1982" s="6">
        <f>[1]节奏总纲!AD1982</f>
        <v>109.50418682629</v>
      </c>
      <c r="S1982" s="6">
        <f>[1]节奏总纲!AE1982</f>
        <v>111.81062731906617</v>
      </c>
      <c r="T1982" s="6">
        <f>[1]节奏总纲!AF1982</f>
        <v>115.06499458343703</v>
      </c>
      <c r="U1982" s="6">
        <f>[1]节奏总纲!AG1982</f>
        <v>119.92385065895384</v>
      </c>
      <c r="V1982" s="6">
        <f>[1]节奏总纲!AH1982</f>
        <v>129.0230453289395</v>
      </c>
      <c r="AN1982" s="6">
        <v>1979</v>
      </c>
      <c r="AO1982" s="6">
        <f>[1]节奏总纲!BA1982</f>
        <v>0</v>
      </c>
      <c r="AP1982" s="6">
        <f>[1]节奏总纲!BB1982</f>
        <v>0</v>
      </c>
      <c r="AQ1982" s="6">
        <f>[1]节奏总纲!BC1982</f>
        <v>0</v>
      </c>
      <c r="AR1982" s="6">
        <f>[1]节奏总纲!BD1982</f>
        <v>0</v>
      </c>
      <c r="AS1982" s="6">
        <f>[1]节奏总纲!BE1982</f>
        <v>0</v>
      </c>
    </row>
    <row r="1983" spans="17:45" x14ac:dyDescent="0.2">
      <c r="Q1983" s="6">
        <v>1980</v>
      </c>
      <c r="R1983" s="6">
        <f>[1]节奏总纲!AD1983</f>
        <v>109.51147819649161</v>
      </c>
      <c r="S1983" s="6">
        <f>[1]节奏总纲!AE1983</f>
        <v>111.81800080279673</v>
      </c>
      <c r="T1983" s="6">
        <f>[1]节奏总纲!AF1983</f>
        <v>115.07219101570911</v>
      </c>
      <c r="U1983" s="6">
        <f>[1]节奏总纲!AG1983</f>
        <v>119.93183946938672</v>
      </c>
      <c r="V1983" s="6">
        <f>[1]节奏总纲!AH1983</f>
        <v>129.02974848849763</v>
      </c>
      <c r="AN1983" s="6">
        <v>1980</v>
      </c>
      <c r="AO1983" s="6">
        <f>[1]节奏总纲!BA1983</f>
        <v>0</v>
      </c>
      <c r="AP1983" s="6">
        <f>[1]节奏总纲!BB1983</f>
        <v>0</v>
      </c>
      <c r="AQ1983" s="6">
        <f>[1]节奏总纲!BC1983</f>
        <v>0</v>
      </c>
      <c r="AR1983" s="6">
        <f>[1]节奏总纲!BD1983</f>
        <v>0</v>
      </c>
      <c r="AS1983" s="6">
        <f>[1]节奏总纲!BE1983</f>
        <v>0</v>
      </c>
    </row>
    <row r="1984" spans="17:45" x14ac:dyDescent="0.2">
      <c r="Q1984" s="6">
        <v>1981</v>
      </c>
      <c r="R1984" s="6">
        <f>[1]节奏总纲!AD1984</f>
        <v>109.51876956669324</v>
      </c>
      <c r="S1984" s="6">
        <f>[1]节奏总纲!AE1984</f>
        <v>111.82537428652729</v>
      </c>
      <c r="T1984" s="6">
        <f>[1]节奏总纲!AF1984</f>
        <v>115.0793874479812</v>
      </c>
      <c r="U1984" s="6">
        <f>[1]节奏总纲!AG1984</f>
        <v>119.93982827981959</v>
      </c>
      <c r="V1984" s="6">
        <f>[1]节奏总纲!AH1984</f>
        <v>129.03645164805573</v>
      </c>
      <c r="AN1984" s="6">
        <v>1981</v>
      </c>
      <c r="AO1984" s="6">
        <f>[1]节奏总纲!BA1984</f>
        <v>0</v>
      </c>
      <c r="AP1984" s="6">
        <f>[1]节奏总纲!BB1984</f>
        <v>0</v>
      </c>
      <c r="AQ1984" s="6">
        <f>[1]节奏总纲!BC1984</f>
        <v>0</v>
      </c>
      <c r="AR1984" s="6">
        <f>[1]节奏总纲!BD1984</f>
        <v>0</v>
      </c>
      <c r="AS1984" s="6">
        <f>[1]节奏总纲!BE1984</f>
        <v>0</v>
      </c>
    </row>
    <row r="1985" spans="17:45" x14ac:dyDescent="0.2">
      <c r="Q1985" s="6">
        <v>1982</v>
      </c>
      <c r="R1985" s="6">
        <f>[1]节奏总纲!AD1985</f>
        <v>109.52606093689485</v>
      </c>
      <c r="S1985" s="6">
        <f>[1]节奏总纲!AE1985</f>
        <v>111.83274777025785</v>
      </c>
      <c r="T1985" s="6">
        <f>[1]节奏总纲!AF1985</f>
        <v>115.08658388025329</v>
      </c>
      <c r="U1985" s="6">
        <f>[1]节奏总纲!AG1985</f>
        <v>119.94781709025247</v>
      </c>
      <c r="V1985" s="6">
        <f>[1]节奏总纲!AH1985</f>
        <v>129.04315480761383</v>
      </c>
      <c r="AN1985" s="6">
        <v>1982</v>
      </c>
      <c r="AO1985" s="6">
        <f>[1]节奏总纲!BA1985</f>
        <v>0</v>
      </c>
      <c r="AP1985" s="6">
        <f>[1]节奏总纲!BB1985</f>
        <v>0</v>
      </c>
      <c r="AQ1985" s="6">
        <f>[1]节奏总纲!BC1985</f>
        <v>0</v>
      </c>
      <c r="AR1985" s="6">
        <f>[1]节奏总纲!BD1985</f>
        <v>0</v>
      </c>
      <c r="AS1985" s="6">
        <f>[1]节奏总纲!BE1985</f>
        <v>0</v>
      </c>
    </row>
    <row r="1986" spans="17:45" x14ac:dyDescent="0.2">
      <c r="Q1986" s="6">
        <v>1983</v>
      </c>
      <c r="R1986" s="6">
        <f>[1]节奏总纲!AD1986</f>
        <v>109.53335230709646</v>
      </c>
      <c r="S1986" s="6">
        <f>[1]节奏总纲!AE1986</f>
        <v>111.84012125398841</v>
      </c>
      <c r="T1986" s="6">
        <f>[1]节奏总纲!AF1986</f>
        <v>115.09378031252537</v>
      </c>
      <c r="U1986" s="6">
        <f>[1]节奏总纲!AG1986</f>
        <v>119.95580590068533</v>
      </c>
      <c r="V1986" s="6">
        <f>[1]节奏总纲!AH1986</f>
        <v>129.04985796717196</v>
      </c>
      <c r="AN1986" s="6">
        <v>1983</v>
      </c>
      <c r="AO1986" s="6">
        <f>[1]节奏总纲!BA1986</f>
        <v>0</v>
      </c>
      <c r="AP1986" s="6">
        <f>[1]节奏总纲!BB1986</f>
        <v>0</v>
      </c>
      <c r="AQ1986" s="6">
        <f>[1]节奏总纲!BC1986</f>
        <v>0</v>
      </c>
      <c r="AR1986" s="6">
        <f>[1]节奏总纲!BD1986</f>
        <v>0</v>
      </c>
      <c r="AS1986" s="6">
        <f>[1]节奏总纲!BE1986</f>
        <v>0</v>
      </c>
    </row>
    <row r="1987" spans="17:45" x14ac:dyDescent="0.2">
      <c r="Q1987" s="6">
        <v>1984</v>
      </c>
      <c r="R1987" s="6">
        <f>[1]节奏总纲!AD1987</f>
        <v>109.54064367729809</v>
      </c>
      <c r="S1987" s="6">
        <f>[1]节奏总纲!AE1987</f>
        <v>111.84749473771897</v>
      </c>
      <c r="T1987" s="6">
        <f>[1]节奏总纲!AF1987</f>
        <v>115.10097674479746</v>
      </c>
      <c r="U1987" s="6">
        <f>[1]节奏总纲!AG1987</f>
        <v>119.96379471111821</v>
      </c>
      <c r="V1987" s="6">
        <f>[1]节奏总纲!AH1987</f>
        <v>129.05656112673006</v>
      </c>
      <c r="AN1987" s="6">
        <v>1984</v>
      </c>
      <c r="AO1987" s="6">
        <f>[1]节奏总纲!BA1987</f>
        <v>0</v>
      </c>
      <c r="AP1987" s="6">
        <f>[1]节奏总纲!BB1987</f>
        <v>0</v>
      </c>
      <c r="AQ1987" s="6">
        <f>[1]节奏总纲!BC1987</f>
        <v>0</v>
      </c>
      <c r="AR1987" s="6">
        <f>[1]节奏总纲!BD1987</f>
        <v>0</v>
      </c>
      <c r="AS1987" s="6">
        <f>[1]节奏总纲!BE1987</f>
        <v>0</v>
      </c>
    </row>
    <row r="1988" spans="17:45" x14ac:dyDescent="0.2">
      <c r="Q1988" s="6">
        <v>1985</v>
      </c>
      <c r="R1988" s="6">
        <f>[1]节奏总纲!AD1988</f>
        <v>109.54793504749971</v>
      </c>
      <c r="S1988" s="6">
        <f>[1]节奏总纲!AE1988</f>
        <v>111.85486822144955</v>
      </c>
      <c r="T1988" s="6">
        <f>[1]节奏总纲!AF1988</f>
        <v>115.10817317706955</v>
      </c>
      <c r="U1988" s="6">
        <f>[1]节奏总纲!AG1988</f>
        <v>119.97178352155109</v>
      </c>
      <c r="V1988" s="6">
        <f>[1]节奏总纲!AH1988</f>
        <v>129.06326428628816</v>
      </c>
      <c r="AN1988" s="6">
        <v>1985</v>
      </c>
      <c r="AO1988" s="6">
        <f>[1]节奏总纲!BA1988</f>
        <v>0</v>
      </c>
      <c r="AP1988" s="6">
        <f>[1]节奏总纲!BB1988</f>
        <v>0</v>
      </c>
      <c r="AQ1988" s="6">
        <f>[1]节奏总纲!BC1988</f>
        <v>0</v>
      </c>
      <c r="AR1988" s="6">
        <f>[1]节奏总纲!BD1988</f>
        <v>0</v>
      </c>
      <c r="AS1988" s="6">
        <f>[1]节奏总纲!BE1988</f>
        <v>0</v>
      </c>
    </row>
    <row r="1989" spans="17:45" x14ac:dyDescent="0.2">
      <c r="Q1989" s="6">
        <v>1986</v>
      </c>
      <c r="R1989" s="6">
        <f>[1]节奏总纲!AD1989</f>
        <v>109.55522641770132</v>
      </c>
      <c r="S1989" s="6">
        <f>[1]节奏总纲!AE1989</f>
        <v>111.86224170518011</v>
      </c>
      <c r="T1989" s="6">
        <f>[1]节奏总纲!AF1989</f>
        <v>115.11536960934163</v>
      </c>
      <c r="U1989" s="6">
        <f>[1]节奏总纲!AG1989</f>
        <v>119.97977233198397</v>
      </c>
      <c r="V1989" s="6">
        <f>[1]节奏总纲!AH1989</f>
        <v>129.06996744584629</v>
      </c>
      <c r="AN1989" s="6">
        <v>1986</v>
      </c>
      <c r="AO1989" s="6">
        <f>[1]节奏总纲!BA1989</f>
        <v>0</v>
      </c>
      <c r="AP1989" s="6">
        <f>[1]节奏总纲!BB1989</f>
        <v>0</v>
      </c>
      <c r="AQ1989" s="6">
        <f>[1]节奏总纲!BC1989</f>
        <v>0</v>
      </c>
      <c r="AR1989" s="6">
        <f>[1]节奏总纲!BD1989</f>
        <v>0</v>
      </c>
      <c r="AS1989" s="6">
        <f>[1]节奏总纲!BE1989</f>
        <v>0</v>
      </c>
    </row>
    <row r="1990" spans="17:45" x14ac:dyDescent="0.2">
      <c r="Q1990" s="6">
        <v>1987</v>
      </c>
      <c r="R1990" s="6">
        <f>[1]节奏总纲!AD1990</f>
        <v>109.56251778790293</v>
      </c>
      <c r="S1990" s="6">
        <f>[1]节奏总纲!AE1990</f>
        <v>111.86961518891067</v>
      </c>
      <c r="T1990" s="6">
        <f>[1]节奏总纲!AF1990</f>
        <v>115.12256604161372</v>
      </c>
      <c r="U1990" s="6">
        <f>[1]节奏总纲!AG1990</f>
        <v>119.98776114241684</v>
      </c>
      <c r="V1990" s="6">
        <f>[1]节奏总纲!AH1990</f>
        <v>129.07667060540439</v>
      </c>
      <c r="AN1990" s="6">
        <v>1987</v>
      </c>
      <c r="AO1990" s="6">
        <f>[1]节奏总纲!BA1990</f>
        <v>0</v>
      </c>
      <c r="AP1990" s="6">
        <f>[1]节奏总纲!BB1990</f>
        <v>0</v>
      </c>
      <c r="AQ1990" s="6">
        <f>[1]节奏总纲!BC1990</f>
        <v>0</v>
      </c>
      <c r="AR1990" s="6">
        <f>[1]节奏总纲!BD1990</f>
        <v>0</v>
      </c>
      <c r="AS1990" s="6">
        <f>[1]节奏总纲!BE1990</f>
        <v>0</v>
      </c>
    </row>
    <row r="1991" spans="17:45" x14ac:dyDescent="0.2">
      <c r="Q1991" s="6">
        <v>1988</v>
      </c>
      <c r="R1991" s="6">
        <f>[1]节奏总纲!AD1991</f>
        <v>109.56980915810456</v>
      </c>
      <c r="S1991" s="6">
        <f>[1]节奏总纲!AE1991</f>
        <v>111.87698867264123</v>
      </c>
      <c r="T1991" s="6">
        <f>[1]节奏总纲!AF1991</f>
        <v>115.1297624738858</v>
      </c>
      <c r="U1991" s="6">
        <f>[1]节奏总纲!AG1991</f>
        <v>119.99574995284971</v>
      </c>
      <c r="V1991" s="6">
        <f>[1]节奏总纲!AH1991</f>
        <v>129.08337376496249</v>
      </c>
      <c r="AN1991" s="6">
        <v>1988</v>
      </c>
      <c r="AO1991" s="6">
        <f>[1]节奏总纲!BA1991</f>
        <v>0</v>
      </c>
      <c r="AP1991" s="6">
        <f>[1]节奏总纲!BB1991</f>
        <v>0</v>
      </c>
      <c r="AQ1991" s="6">
        <f>[1]节奏总纲!BC1991</f>
        <v>0</v>
      </c>
      <c r="AR1991" s="6">
        <f>[1]节奏总纲!BD1991</f>
        <v>0</v>
      </c>
      <c r="AS1991" s="6">
        <f>[1]节奏总纲!BE1991</f>
        <v>0</v>
      </c>
    </row>
    <row r="1992" spans="17:45" x14ac:dyDescent="0.2">
      <c r="Q1992" s="6">
        <v>1989</v>
      </c>
      <c r="R1992" s="6">
        <f>[1]节奏总纲!AD1992</f>
        <v>109.57710052830618</v>
      </c>
      <c r="S1992" s="6">
        <f>[1]节奏总纲!AE1992</f>
        <v>111.88436215637179</v>
      </c>
      <c r="T1992" s="6">
        <f>[1]节奏总纲!AF1992</f>
        <v>115.13695890615789</v>
      </c>
      <c r="U1992" s="6">
        <f>[1]节奏总纲!AG1992</f>
        <v>120.00350452032548</v>
      </c>
      <c r="V1992" s="6">
        <f>[1]节奏总纲!AH1992</f>
        <v>129.09007692452062</v>
      </c>
      <c r="AN1992" s="6">
        <v>1989</v>
      </c>
      <c r="AO1992" s="6">
        <f>[1]节奏总纲!BA1992</f>
        <v>0</v>
      </c>
      <c r="AP1992" s="6">
        <f>[1]节奏总纲!BB1992</f>
        <v>0</v>
      </c>
      <c r="AQ1992" s="6">
        <f>[1]节奏总纲!BC1992</f>
        <v>0</v>
      </c>
      <c r="AR1992" s="6">
        <f>[1]节奏总纲!BD1992</f>
        <v>0</v>
      </c>
      <c r="AS1992" s="6">
        <f>[1]节奏总纲!BE1992</f>
        <v>0</v>
      </c>
    </row>
    <row r="1993" spans="17:45" x14ac:dyDescent="0.2">
      <c r="Q1993" s="6">
        <v>1990</v>
      </c>
      <c r="R1993" s="6">
        <f>[1]节奏总纲!AD1993</f>
        <v>109.58439189850779</v>
      </c>
      <c r="S1993" s="6">
        <f>[1]节奏总纲!AE1993</f>
        <v>111.89173564010235</v>
      </c>
      <c r="T1993" s="6">
        <f>[1]节奏总纲!AF1993</f>
        <v>115.14415533842998</v>
      </c>
      <c r="U1993" s="6">
        <f>[1]节奏总纲!AG1993</f>
        <v>120.01099281161923</v>
      </c>
      <c r="V1993" s="6">
        <f>[1]节奏总纲!AH1993</f>
        <v>129.09678008407872</v>
      </c>
      <c r="AN1993" s="6">
        <v>1990</v>
      </c>
      <c r="AO1993" s="6">
        <f>[1]节奏总纲!BA1993</f>
        <v>0</v>
      </c>
      <c r="AP1993" s="6">
        <f>[1]节奏总纲!BB1993</f>
        <v>0</v>
      </c>
      <c r="AQ1993" s="6">
        <f>[1]节奏总纲!BC1993</f>
        <v>0</v>
      </c>
      <c r="AR1993" s="6">
        <f>[1]节奏总纲!BD1993</f>
        <v>0</v>
      </c>
      <c r="AS1993" s="6">
        <f>[1]节奏总纲!BE1993</f>
        <v>0</v>
      </c>
    </row>
    <row r="1994" spans="17:45" x14ac:dyDescent="0.2">
      <c r="Q1994" s="6">
        <v>1991</v>
      </c>
      <c r="R1994" s="6">
        <f>[1]节奏总纲!AD1994</f>
        <v>109.59168326870942</v>
      </c>
      <c r="S1994" s="6">
        <f>[1]节奏总纲!AE1994</f>
        <v>111.89910912383293</v>
      </c>
      <c r="T1994" s="6">
        <f>[1]节奏总纲!AF1994</f>
        <v>115.15135177070206</v>
      </c>
      <c r="U1994" s="6">
        <f>[1]节奏总纲!AG1994</f>
        <v>120.01848110291299</v>
      </c>
      <c r="V1994" s="6">
        <f>[1]节奏总纲!AH1994</f>
        <v>129.10348324363682</v>
      </c>
      <c r="AN1994" s="6">
        <v>1991</v>
      </c>
      <c r="AO1994" s="6">
        <f>[1]节奏总纲!BA1994</f>
        <v>0</v>
      </c>
      <c r="AP1994" s="6">
        <f>[1]节奏总纲!BB1994</f>
        <v>0</v>
      </c>
      <c r="AQ1994" s="6">
        <f>[1]节奏总纲!BC1994</f>
        <v>0</v>
      </c>
      <c r="AR1994" s="6">
        <f>[1]节奏总纲!BD1994</f>
        <v>0</v>
      </c>
      <c r="AS1994" s="6">
        <f>[1]节奏总纲!BE1994</f>
        <v>0</v>
      </c>
    </row>
    <row r="1995" spans="17:45" x14ac:dyDescent="0.2">
      <c r="Q1995" s="6">
        <v>1992</v>
      </c>
      <c r="R1995" s="6">
        <f>[1]节奏总纲!AD1995</f>
        <v>109.59897463891103</v>
      </c>
      <c r="S1995" s="6">
        <f>[1]节奏总纲!AE1995</f>
        <v>111.90648260756349</v>
      </c>
      <c r="T1995" s="6">
        <f>[1]节奏总纲!AF1995</f>
        <v>115.15854820297415</v>
      </c>
      <c r="U1995" s="6">
        <f>[1]节奏总纲!AG1995</f>
        <v>120.02596939420673</v>
      </c>
      <c r="V1995" s="6">
        <f>[1]节奏总纲!AH1995</f>
        <v>129.11018640319494</v>
      </c>
      <c r="AN1995" s="6">
        <v>1992</v>
      </c>
      <c r="AO1995" s="6">
        <f>[1]节奏总纲!BA1995</f>
        <v>0</v>
      </c>
      <c r="AP1995" s="6">
        <f>[1]节奏总纲!BB1995</f>
        <v>0</v>
      </c>
      <c r="AQ1995" s="6">
        <f>[1]节奏总纲!BC1995</f>
        <v>0</v>
      </c>
      <c r="AR1995" s="6">
        <f>[1]节奏总纲!BD1995</f>
        <v>0</v>
      </c>
      <c r="AS1995" s="6">
        <f>[1]节奏总纲!BE1995</f>
        <v>0</v>
      </c>
    </row>
    <row r="1996" spans="17:45" x14ac:dyDescent="0.2">
      <c r="Q1996" s="6">
        <v>1993</v>
      </c>
      <c r="R1996" s="6">
        <f>[1]节奏总纲!AD1996</f>
        <v>109.60626600911264</v>
      </c>
      <c r="S1996" s="6">
        <f>[1]节奏总纲!AE1996</f>
        <v>111.91385609129405</v>
      </c>
      <c r="T1996" s="6">
        <f>[1]节奏总纲!AF1996</f>
        <v>115.16574463524624</v>
      </c>
      <c r="U1996" s="6">
        <f>[1]节奏总纲!AG1996</f>
        <v>120.03345768550048</v>
      </c>
      <c r="V1996" s="6">
        <f>[1]节奏总纲!AH1996</f>
        <v>129.11688956275304</v>
      </c>
      <c r="AN1996" s="6">
        <v>1993</v>
      </c>
      <c r="AO1996" s="6">
        <f>[1]节奏总纲!BA1996</f>
        <v>0</v>
      </c>
      <c r="AP1996" s="6">
        <f>[1]节奏总纲!BB1996</f>
        <v>0</v>
      </c>
      <c r="AQ1996" s="6">
        <f>[1]节奏总纲!BC1996</f>
        <v>0</v>
      </c>
      <c r="AR1996" s="6">
        <f>[1]节奏总纲!BD1996</f>
        <v>0</v>
      </c>
      <c r="AS1996" s="6">
        <f>[1]节奏总纲!BE1996</f>
        <v>0</v>
      </c>
    </row>
    <row r="1997" spans="17:45" x14ac:dyDescent="0.2">
      <c r="Q1997" s="6">
        <v>1994</v>
      </c>
      <c r="R1997" s="6">
        <f>[1]节奏总纲!AD1997</f>
        <v>109.61355737931426</v>
      </c>
      <c r="S1997" s="6">
        <f>[1]节奏总纲!AE1997</f>
        <v>111.92122957502461</v>
      </c>
      <c r="T1997" s="6">
        <f>[1]节奏总纲!AF1997</f>
        <v>115.17294106751832</v>
      </c>
      <c r="U1997" s="6">
        <f>[1]节奏总纲!AG1997</f>
        <v>120.04094597679423</v>
      </c>
      <c r="V1997" s="6">
        <f>[1]节奏总纲!AH1997</f>
        <v>129.12359272231114</v>
      </c>
      <c r="AN1997" s="6">
        <v>1994</v>
      </c>
      <c r="AO1997" s="6">
        <f>[1]节奏总纲!BA1997</f>
        <v>0</v>
      </c>
      <c r="AP1997" s="6">
        <f>[1]节奏总纲!BB1997</f>
        <v>0</v>
      </c>
      <c r="AQ1997" s="6">
        <f>[1]节奏总纲!BC1997</f>
        <v>0</v>
      </c>
      <c r="AR1997" s="6">
        <f>[1]节奏总纲!BD1997</f>
        <v>0</v>
      </c>
      <c r="AS1997" s="6">
        <f>[1]节奏总纲!BE1997</f>
        <v>0</v>
      </c>
    </row>
    <row r="1998" spans="17:45" x14ac:dyDescent="0.2">
      <c r="Q1998" s="6">
        <v>1995</v>
      </c>
      <c r="R1998" s="6">
        <f>[1]节奏总纲!AD1998</f>
        <v>109.62084874951589</v>
      </c>
      <c r="S1998" s="6">
        <f>[1]节奏总纲!AE1998</f>
        <v>111.92860305875517</v>
      </c>
      <c r="T1998" s="6">
        <f>[1]节奏总纲!AF1998</f>
        <v>115.1801374997904</v>
      </c>
      <c r="U1998" s="6">
        <f>[1]节奏总纲!AG1998</f>
        <v>120.04843426808799</v>
      </c>
      <c r="V1998" s="6">
        <f>[1]节奏总纲!AH1998</f>
        <v>129.13029588186927</v>
      </c>
      <c r="AN1998" s="6">
        <v>1995</v>
      </c>
      <c r="AO1998" s="6">
        <f>[1]节奏总纲!BA1998</f>
        <v>0</v>
      </c>
      <c r="AP1998" s="6">
        <f>[1]节奏总纲!BB1998</f>
        <v>0</v>
      </c>
      <c r="AQ1998" s="6">
        <f>[1]节奏总纲!BC1998</f>
        <v>0</v>
      </c>
      <c r="AR1998" s="6">
        <f>[1]节奏总纲!BD1998</f>
        <v>0</v>
      </c>
      <c r="AS1998" s="6">
        <f>[1]节奏总纲!BE1998</f>
        <v>0</v>
      </c>
    </row>
    <row r="1999" spans="17:45" x14ac:dyDescent="0.2">
      <c r="Q1999" s="6">
        <v>1996</v>
      </c>
      <c r="R1999" s="6">
        <f>[1]节奏总纲!AD1999</f>
        <v>109.6281401197175</v>
      </c>
      <c r="S1999" s="6">
        <f>[1]节奏总纲!AE1999</f>
        <v>111.93597654248573</v>
      </c>
      <c r="T1999" s="6">
        <f>[1]节奏总纲!AF1999</f>
        <v>115.1873339320625</v>
      </c>
      <c r="U1999" s="6">
        <f>[1]节奏总纲!AG1999</f>
        <v>120.05592255938174</v>
      </c>
      <c r="V1999" s="6">
        <f>[1]节奏总纲!AH1999</f>
        <v>129.13699904142737</v>
      </c>
      <c r="AN1999" s="6">
        <v>1996</v>
      </c>
      <c r="AO1999" s="6">
        <f>[1]节奏总纲!BA1999</f>
        <v>0</v>
      </c>
      <c r="AP1999" s="6">
        <f>[1]节奏总纲!BB1999</f>
        <v>0</v>
      </c>
      <c r="AQ1999" s="6">
        <f>[1]节奏总纲!BC1999</f>
        <v>0</v>
      </c>
      <c r="AR1999" s="6">
        <f>[1]节奏总纲!BD1999</f>
        <v>0</v>
      </c>
      <c r="AS1999" s="6">
        <f>[1]节奏总纲!BE1999</f>
        <v>0</v>
      </c>
    </row>
    <row r="2000" spans="17:45" x14ac:dyDescent="0.2">
      <c r="Q2000" s="6">
        <v>1997</v>
      </c>
      <c r="R2000" s="6">
        <f>[1]节奏总纲!AD2000</f>
        <v>109.63543148991911</v>
      </c>
      <c r="S2000" s="6">
        <f>[1]节奏总纲!AE2000</f>
        <v>111.94335002621631</v>
      </c>
      <c r="T2000" s="6">
        <f>[1]节奏总纲!AF2000</f>
        <v>115.19453036433458</v>
      </c>
      <c r="U2000" s="6">
        <f>[1]节奏总纲!AG2000</f>
        <v>120.0634108506755</v>
      </c>
      <c r="V2000" s="6">
        <f>[1]节奏总纲!AH2000</f>
        <v>129.14370220098547</v>
      </c>
      <c r="AN2000" s="6">
        <v>1997</v>
      </c>
      <c r="AO2000" s="6">
        <f>[1]节奏总纲!BA2000</f>
        <v>0</v>
      </c>
      <c r="AP2000" s="6">
        <f>[1]节奏总纲!BB2000</f>
        <v>0</v>
      </c>
      <c r="AQ2000" s="6">
        <f>[1]节奏总纲!BC2000</f>
        <v>0</v>
      </c>
      <c r="AR2000" s="6">
        <f>[1]节奏总纲!BD2000</f>
        <v>0</v>
      </c>
      <c r="AS2000" s="6">
        <f>[1]节奏总纲!BE2000</f>
        <v>0</v>
      </c>
    </row>
    <row r="2001" spans="17:45" x14ac:dyDescent="0.2">
      <c r="Q2001" s="6">
        <v>1998</v>
      </c>
      <c r="R2001" s="6">
        <f>[1]节奏总纲!AD2001</f>
        <v>109.64272286012073</v>
      </c>
      <c r="S2001" s="6">
        <f>[1]节奏总纲!AE2001</f>
        <v>111.95072350994687</v>
      </c>
      <c r="T2001" s="6">
        <f>[1]节奏总纲!AF2001</f>
        <v>115.20172679660666</v>
      </c>
      <c r="U2001" s="6">
        <f>[1]节奏总纲!AG2001</f>
        <v>120.07089914196925</v>
      </c>
      <c r="V2001" s="6">
        <f>[1]节奏总纲!AH2001</f>
        <v>129.1504053605436</v>
      </c>
      <c r="AN2001" s="6">
        <v>1998</v>
      </c>
      <c r="AO2001" s="6">
        <f>[1]节奏总纲!BA2001</f>
        <v>0</v>
      </c>
      <c r="AP2001" s="6">
        <f>[1]节奏总纲!BB2001</f>
        <v>0</v>
      </c>
      <c r="AQ2001" s="6">
        <f>[1]节奏总纲!BC2001</f>
        <v>0</v>
      </c>
      <c r="AR2001" s="6">
        <f>[1]节奏总纲!BD2001</f>
        <v>0</v>
      </c>
      <c r="AS2001" s="6">
        <f>[1]节奏总纲!BE2001</f>
        <v>0</v>
      </c>
    </row>
    <row r="2002" spans="17:45" x14ac:dyDescent="0.2">
      <c r="Q2002" s="6">
        <v>1999</v>
      </c>
      <c r="R2002" s="6">
        <f>[1]节奏总纲!AD2002</f>
        <v>109.65001423032236</v>
      </c>
      <c r="S2002" s="6">
        <f>[1]节奏总纲!AE2002</f>
        <v>111.95809699367743</v>
      </c>
      <c r="T2002" s="6">
        <f>[1]节奏总纲!AF2002</f>
        <v>115.20892322887876</v>
      </c>
      <c r="U2002" s="6">
        <f>[1]节奏总纲!AG2002</f>
        <v>120.07838743326299</v>
      </c>
      <c r="V2002" s="6">
        <f>[1]节奏总纲!AH2002</f>
        <v>129.1571085201017</v>
      </c>
      <c r="AN2002" s="6">
        <v>1999</v>
      </c>
      <c r="AO2002" s="6">
        <f>[1]节奏总纲!BA2002</f>
        <v>0</v>
      </c>
      <c r="AP2002" s="6">
        <f>[1]节奏总纲!BB2002</f>
        <v>0</v>
      </c>
      <c r="AQ2002" s="6">
        <f>[1]节奏总纲!BC2002</f>
        <v>0</v>
      </c>
      <c r="AR2002" s="6">
        <f>[1]节奏总纲!BD2002</f>
        <v>0</v>
      </c>
      <c r="AS2002" s="6">
        <f>[1]节奏总纲!BE2002</f>
        <v>0</v>
      </c>
    </row>
    <row r="2003" spans="17:45" x14ac:dyDescent="0.2">
      <c r="Q2003" s="6">
        <v>2000</v>
      </c>
      <c r="R2003" s="6">
        <f>[1]节奏总纲!AD2003</f>
        <v>109.65730560052397</v>
      </c>
      <c r="S2003" s="6">
        <f>[1]节奏总纲!AE2003</f>
        <v>111.96547047740799</v>
      </c>
      <c r="T2003" s="6">
        <f>[1]节奏总纲!AF2003</f>
        <v>115.21611966115084</v>
      </c>
      <c r="U2003" s="6">
        <f>[1]节奏总纲!AG2003</f>
        <v>120.08587572455674</v>
      </c>
      <c r="V2003" s="6">
        <f>[1]节奏总纲!AH2003</f>
        <v>129.1638116796598</v>
      </c>
      <c r="AN2003" s="6">
        <v>2000</v>
      </c>
      <c r="AO2003" s="6">
        <f>[1]节奏总纲!BA2003</f>
        <v>0</v>
      </c>
      <c r="AP2003" s="6">
        <f>[1]节奏总纲!BB2003</f>
        <v>0</v>
      </c>
      <c r="AQ2003" s="6">
        <f>[1]节奏总纲!BC2003</f>
        <v>0</v>
      </c>
      <c r="AR2003" s="6">
        <f>[1]节奏总纲!BD2003</f>
        <v>0</v>
      </c>
      <c r="AS2003" s="6">
        <f>[1]节奏总纲!BE2003</f>
        <v>0</v>
      </c>
    </row>
  </sheetData>
  <mergeCells count="8">
    <mergeCell ref="BE2:BI2"/>
    <mergeCell ref="AX2:BB2"/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AO163"/>
  <sheetViews>
    <sheetView topLeftCell="A61" workbookViewId="0">
      <selection activeCell="J91" sqref="J91"/>
    </sheetView>
  </sheetViews>
  <sheetFormatPr defaultColWidth="6.625" defaultRowHeight="11.25" x14ac:dyDescent="0.15"/>
  <cols>
    <col min="1" max="1" width="6.625" style="1"/>
    <col min="2" max="17" width="6.625" style="6"/>
    <col min="18" max="18" width="6.625" style="31"/>
    <col min="19" max="33" width="6.625" style="6"/>
    <col min="34" max="34" width="6.625" style="31"/>
    <col min="35" max="41" width="6.625" style="6"/>
    <col min="42" max="16384" width="6.625" style="1"/>
  </cols>
  <sheetData>
    <row r="1" spans="3:41" x14ac:dyDescent="0.15">
      <c r="C1" s="6" t="s">
        <v>284</v>
      </c>
      <c r="K1" s="6" t="s">
        <v>262</v>
      </c>
      <c r="T1" s="6" t="s">
        <v>272</v>
      </c>
      <c r="AA1" s="6" t="s">
        <v>274</v>
      </c>
      <c r="AJ1" s="40"/>
      <c r="AK1" s="40"/>
      <c r="AL1" s="40"/>
      <c r="AM1" s="40"/>
      <c r="AN1" s="40"/>
      <c r="AO1" s="40"/>
    </row>
    <row r="2" spans="3:41" x14ac:dyDescent="0.15">
      <c r="D2" s="64" t="s">
        <v>284</v>
      </c>
      <c r="E2" s="64"/>
      <c r="F2" s="64"/>
      <c r="G2" s="64"/>
      <c r="H2" s="64"/>
      <c r="L2" s="64" t="s">
        <v>261</v>
      </c>
      <c r="M2" s="64"/>
      <c r="N2" s="64"/>
      <c r="O2" s="64"/>
      <c r="P2" s="64"/>
      <c r="U2" s="64" t="s">
        <v>272</v>
      </c>
      <c r="V2" s="64"/>
      <c r="W2" s="64"/>
      <c r="X2" s="64"/>
      <c r="Y2" s="64"/>
      <c r="AB2" s="64" t="s">
        <v>272</v>
      </c>
      <c r="AC2" s="64"/>
      <c r="AD2" s="64"/>
      <c r="AE2" s="64"/>
      <c r="AF2" s="64"/>
      <c r="AJ2" s="10"/>
      <c r="AK2" s="65" t="s">
        <v>276</v>
      </c>
      <c r="AL2" s="65"/>
      <c r="AM2" s="65"/>
      <c r="AN2" s="65"/>
      <c r="AO2" s="65"/>
    </row>
    <row r="3" spans="3:41" ht="11.25" customHeight="1" x14ac:dyDescent="0.15">
      <c r="C3" s="6" t="s">
        <v>260</v>
      </c>
      <c r="D3" s="6" t="s">
        <v>57</v>
      </c>
      <c r="E3" s="6" t="s">
        <v>259</v>
      </c>
      <c r="F3" s="6" t="s">
        <v>122</v>
      </c>
      <c r="G3" s="6" t="s">
        <v>60</v>
      </c>
      <c r="H3" s="6" t="s">
        <v>61</v>
      </c>
      <c r="K3" s="6" t="s">
        <v>283</v>
      </c>
      <c r="L3" s="6" t="s">
        <v>57</v>
      </c>
      <c r="M3" s="6" t="s">
        <v>259</v>
      </c>
      <c r="N3" s="6" t="s">
        <v>122</v>
      </c>
      <c r="O3" s="6" t="s">
        <v>60</v>
      </c>
      <c r="P3" s="6" t="s">
        <v>61</v>
      </c>
      <c r="T3" s="6" t="s">
        <v>283</v>
      </c>
      <c r="U3" s="6" t="s">
        <v>57</v>
      </c>
      <c r="V3" s="6" t="s">
        <v>58</v>
      </c>
      <c r="W3" s="6" t="s">
        <v>59</v>
      </c>
      <c r="X3" s="6" t="s">
        <v>60</v>
      </c>
      <c r="Y3" s="6" t="s">
        <v>61</v>
      </c>
      <c r="AA3" s="6" t="s">
        <v>283</v>
      </c>
      <c r="AB3" s="6" t="s">
        <v>57</v>
      </c>
      <c r="AC3" s="6" t="s">
        <v>58</v>
      </c>
      <c r="AD3" s="6" t="s">
        <v>59</v>
      </c>
      <c r="AE3" s="6" t="s">
        <v>60</v>
      </c>
      <c r="AF3" s="6" t="s">
        <v>61</v>
      </c>
      <c r="AJ3" s="6" t="s">
        <v>283</v>
      </c>
      <c r="AK3" s="6" t="s">
        <v>57</v>
      </c>
      <c r="AL3" s="6" t="s">
        <v>58</v>
      </c>
      <c r="AM3" s="6" t="s">
        <v>59</v>
      </c>
      <c r="AN3" s="6" t="s">
        <v>60</v>
      </c>
      <c r="AO3" s="6" t="s">
        <v>61</v>
      </c>
    </row>
    <row r="4" spans="3:41" x14ac:dyDescent="0.15">
      <c r="C4" s="6">
        <v>1</v>
      </c>
      <c r="D4" s="14">
        <f>D5</f>
        <v>8.071211008105136</v>
      </c>
      <c r="E4" s="14">
        <f t="shared" ref="E4:H4" si="0">E5</f>
        <v>7.6806609280366285</v>
      </c>
      <c r="F4" s="14">
        <f t="shared" si="0"/>
        <v>7.2577959560771719</v>
      </c>
      <c r="G4" s="14">
        <f t="shared" si="0"/>
        <v>6.8275081581253696</v>
      </c>
      <c r="H4" s="14">
        <f t="shared" si="0"/>
        <v>6.4063898414553373</v>
      </c>
      <c r="K4" s="6">
        <v>1</v>
      </c>
      <c r="L4" s="6">
        <f>[2]非r将兵属性验证!$M7</f>
        <v>60</v>
      </c>
      <c r="M4" s="6">
        <f>[2]小r将兵属性验证!$M7</f>
        <v>60</v>
      </c>
      <c r="N4" s="6">
        <f>[2]中r将兵属性验证!$M7</f>
        <v>60</v>
      </c>
      <c r="O4" s="6">
        <f>[2]大r将兵属性验证!$M7</f>
        <v>60</v>
      </c>
      <c r="P4" s="6">
        <f>[2]超r将兵属性验证!$M7</f>
        <v>60</v>
      </c>
      <c r="T4" s="6">
        <v>1</v>
      </c>
      <c r="U4" s="44">
        <f>[3]圣人天赋!HO6</f>
        <v>0</v>
      </c>
      <c r="V4" s="44">
        <f>[3]圣人天赋!HP6</f>
        <v>0</v>
      </c>
      <c r="W4" s="44">
        <f>[3]圣人天赋!HQ6</f>
        <v>0</v>
      </c>
      <c r="X4" s="44">
        <f>[3]圣人天赋!HR6</f>
        <v>0</v>
      </c>
      <c r="Y4" s="44">
        <f>[3]圣人天赋!HS6</f>
        <v>0</v>
      </c>
      <c r="AA4" s="6">
        <v>1</v>
      </c>
      <c r="AB4" s="44">
        <f>[3]圣人天赋!HF6</f>
        <v>0</v>
      </c>
      <c r="AC4" s="44">
        <f>[3]圣人天赋!HG6</f>
        <v>0</v>
      </c>
      <c r="AD4" s="44">
        <f>[3]圣人天赋!HH6</f>
        <v>0</v>
      </c>
      <c r="AE4" s="44">
        <f>[3]圣人天赋!HI6</f>
        <v>0</v>
      </c>
      <c r="AF4" s="44">
        <f>[3]圣人天赋!HJ6</f>
        <v>0</v>
      </c>
      <c r="AJ4" s="6">
        <v>1</v>
      </c>
      <c r="AK4" s="6">
        <f>[3]圣人天赋!GX6</f>
        <v>0</v>
      </c>
      <c r="AL4" s="6">
        <f>[3]圣人天赋!GY6</f>
        <v>0</v>
      </c>
      <c r="AM4" s="6">
        <f>[3]圣人天赋!GZ6</f>
        <v>0</v>
      </c>
      <c r="AN4" s="6">
        <f>[3]圣人天赋!HA6</f>
        <v>0</v>
      </c>
      <c r="AO4" s="6">
        <f>[3]圣人天赋!HB6</f>
        <v>0</v>
      </c>
    </row>
    <row r="5" spans="3:41" x14ac:dyDescent="0.15">
      <c r="C5" s="6">
        <v>2</v>
      </c>
      <c r="D5" s="6">
        <f>INDEX(节奏总纲!AX$4:AX$163,INDEX('[1]功能-城建'!$B$6:$B$165,MATCH($C5,'[1]功能-城建'!$S$6:$S$165,1),1))</f>
        <v>8.071211008105136</v>
      </c>
      <c r="E5" s="6">
        <f>INDEX(节奏总纲!AY$4:AY$163,INDEX('[1]功能-城建'!$B$6:$B$165,MATCH($C5,'[1]功能-城建'!$S$6:$S$165,1),1))</f>
        <v>7.6806609280366285</v>
      </c>
      <c r="F5" s="6">
        <f>INDEX(节奏总纲!AZ$4:AZ$163,INDEX('[1]功能-城建'!$B$6:$B$165,MATCH($C5,'[1]功能-城建'!$S$6:$S$165,1),1))</f>
        <v>7.2577959560771719</v>
      </c>
      <c r="G5" s="6">
        <f>INDEX(节奏总纲!BA$4:BA$163,INDEX('[1]功能-城建'!$B$6:$B$165,MATCH($C5,'[1]功能-城建'!$S$6:$S$165,1),1))</f>
        <v>6.8275081581253696</v>
      </c>
      <c r="H5" s="6">
        <f>INDEX(节奏总纲!BB$4:BB$163,INDEX('[1]功能-城建'!$B$6:$B$165,MATCH($C5,'[1]功能-城建'!$S$6:$S$165,1),1))</f>
        <v>6.4063898414553373</v>
      </c>
      <c r="K5" s="6">
        <v>2</v>
      </c>
      <c r="L5" s="6">
        <f>[2]非r将兵属性验证!$M8</f>
        <v>62.983545027258614</v>
      </c>
      <c r="M5" s="6">
        <f>[2]小r将兵属性验证!$M8</f>
        <v>63.014489733506657</v>
      </c>
      <c r="N5" s="6">
        <f>[2]中r将兵属性验证!$M8</f>
        <v>63.078119379552525</v>
      </c>
      <c r="O5" s="6">
        <f>[2]大r将兵属性验证!$M8</f>
        <v>63.394691426532461</v>
      </c>
      <c r="P5" s="6">
        <f>[2]超r将兵属性验证!$M8</f>
        <v>63.416572194309488</v>
      </c>
      <c r="T5" s="6">
        <v>2</v>
      </c>
      <c r="U5" s="44">
        <f>[3]圣人天赋!HO7</f>
        <v>0</v>
      </c>
      <c r="V5" s="44">
        <f>[3]圣人天赋!HP7</f>
        <v>0</v>
      </c>
      <c r="W5" s="44">
        <f>[3]圣人天赋!HQ7</f>
        <v>0</v>
      </c>
      <c r="X5" s="44">
        <f>[3]圣人天赋!HR7</f>
        <v>0</v>
      </c>
      <c r="Y5" s="44">
        <f>[3]圣人天赋!HS7</f>
        <v>0</v>
      </c>
      <c r="AA5" s="6">
        <v>2</v>
      </c>
      <c r="AB5" s="44">
        <f>[3]圣人天赋!HF7</f>
        <v>0</v>
      </c>
      <c r="AC5" s="44">
        <f>[3]圣人天赋!HG7</f>
        <v>0</v>
      </c>
      <c r="AD5" s="44">
        <f>[3]圣人天赋!HH7</f>
        <v>0</v>
      </c>
      <c r="AE5" s="44">
        <f>[3]圣人天赋!HI7</f>
        <v>0</v>
      </c>
      <c r="AF5" s="44">
        <f>[3]圣人天赋!HJ7</f>
        <v>0</v>
      </c>
      <c r="AJ5" s="6">
        <v>2</v>
      </c>
      <c r="AK5" s="6">
        <f>[3]圣人天赋!GX7</f>
        <v>0</v>
      </c>
      <c r="AL5" s="6">
        <f>[3]圣人天赋!GY7</f>
        <v>0</v>
      </c>
      <c r="AM5" s="6">
        <f>[3]圣人天赋!GZ7</f>
        <v>0</v>
      </c>
      <c r="AN5" s="6">
        <f>[3]圣人天赋!HA7</f>
        <v>0</v>
      </c>
      <c r="AO5" s="6">
        <f>[3]圣人天赋!HB7</f>
        <v>0</v>
      </c>
    </row>
    <row r="6" spans="3:41" x14ac:dyDescent="0.15">
      <c r="C6" s="6">
        <v>3</v>
      </c>
      <c r="D6" s="6">
        <f>INDEX(节奏总纲!AX$4:AX$163,INDEX('[1]功能-城建'!$B$6:$B$165,MATCH($C6,'[1]功能-城建'!$S$6:$S$165,1),1))</f>
        <v>8.071211008105136</v>
      </c>
      <c r="E6" s="6">
        <f>INDEX(节奏总纲!AY$4:AY$163,INDEX('[1]功能-城建'!$B$6:$B$165,MATCH($C6,'[1]功能-城建'!$S$6:$S$165,1),1))</f>
        <v>7.6806609280366285</v>
      </c>
      <c r="F6" s="6">
        <f>INDEX(节奏总纲!AZ$4:AZ$163,INDEX('[1]功能-城建'!$B$6:$B$165,MATCH($C6,'[1]功能-城建'!$S$6:$S$165,1),1))</f>
        <v>7.2577959560771719</v>
      </c>
      <c r="G6" s="6">
        <f>INDEX(节奏总纲!BA$4:BA$163,INDEX('[1]功能-城建'!$B$6:$B$165,MATCH($C6,'[1]功能-城建'!$S$6:$S$165,1),1))</f>
        <v>6.8275081581253696</v>
      </c>
      <c r="H6" s="6">
        <f>INDEX(节奏总纲!BB$4:BB$163,INDEX('[1]功能-城建'!$B$6:$B$165,MATCH($C6,'[1]功能-城建'!$S$6:$S$165,1),1))</f>
        <v>6.4063898414553373</v>
      </c>
      <c r="K6" s="6">
        <v>3</v>
      </c>
      <c r="L6" s="6">
        <f>[2]非r将兵属性验证!$M9</f>
        <v>65.967090054517229</v>
      </c>
      <c r="M6" s="6">
        <f>[2]小r将兵属性验证!$M9</f>
        <v>66.028979467013315</v>
      </c>
      <c r="N6" s="6">
        <f>[2]中r将兵属性验证!$M9</f>
        <v>66.156238759105051</v>
      </c>
      <c r="O6" s="6">
        <f>[2]大r将兵属性验证!$M9</f>
        <v>66.789382853064922</v>
      </c>
      <c r="P6" s="6">
        <f>[2]超r将兵属性验证!$M9</f>
        <v>66.833144388618976</v>
      </c>
      <c r="T6" s="6">
        <v>3</v>
      </c>
      <c r="U6" s="44">
        <f>[3]圣人天赋!HO8</f>
        <v>0</v>
      </c>
      <c r="V6" s="44">
        <f>[3]圣人天赋!HP8</f>
        <v>0</v>
      </c>
      <c r="W6" s="44">
        <f>[3]圣人天赋!HQ8</f>
        <v>0</v>
      </c>
      <c r="X6" s="44">
        <f>[3]圣人天赋!HR8</f>
        <v>0</v>
      </c>
      <c r="Y6" s="44">
        <f>[3]圣人天赋!HS8</f>
        <v>0</v>
      </c>
      <c r="AA6" s="6">
        <v>3</v>
      </c>
      <c r="AB6" s="44">
        <f>[3]圣人天赋!HF8</f>
        <v>0</v>
      </c>
      <c r="AC6" s="44">
        <f>[3]圣人天赋!HG8</f>
        <v>0</v>
      </c>
      <c r="AD6" s="44">
        <f>[3]圣人天赋!HH8</f>
        <v>0</v>
      </c>
      <c r="AE6" s="44">
        <f>[3]圣人天赋!HI8</f>
        <v>0</v>
      </c>
      <c r="AF6" s="44">
        <f>[3]圣人天赋!HJ8</f>
        <v>0</v>
      </c>
      <c r="AJ6" s="6">
        <v>3</v>
      </c>
      <c r="AK6" s="6">
        <f>[3]圣人天赋!GX8</f>
        <v>0</v>
      </c>
      <c r="AL6" s="6">
        <f>[3]圣人天赋!GY8</f>
        <v>0</v>
      </c>
      <c r="AM6" s="6">
        <f>[3]圣人天赋!GZ8</f>
        <v>0</v>
      </c>
      <c r="AN6" s="6">
        <f>[3]圣人天赋!HA8</f>
        <v>0</v>
      </c>
      <c r="AO6" s="6">
        <f>[3]圣人天赋!HB8</f>
        <v>0</v>
      </c>
    </row>
    <row r="7" spans="3:41" x14ac:dyDescent="0.15">
      <c r="C7" s="6">
        <v>4</v>
      </c>
      <c r="D7" s="6">
        <f>INDEX(节奏总纲!AX$4:AX$163,INDEX('[1]功能-城建'!$B$6:$B$165,MATCH($C7,'[1]功能-城建'!$S$6:$S$165,1),1))</f>
        <v>9.5120454660969038</v>
      </c>
      <c r="E7" s="6">
        <f>INDEX(节奏总纲!AY$4:AY$163,INDEX('[1]功能-城建'!$B$6:$B$165,MATCH($C7,'[1]功能-城建'!$S$6:$S$165,1),1))</f>
        <v>9.0908055284315381</v>
      </c>
      <c r="F7" s="6">
        <f>INDEX(节奏总纲!AZ$4:AZ$163,INDEX('[1]功能-城建'!$B$6:$B$165,MATCH($C7,'[1]功能-城建'!$S$6:$S$165,1),1))</f>
        <v>8.6331257373661145</v>
      </c>
      <c r="G7" s="6">
        <f>INDEX(节奏总纲!BA$4:BA$163,INDEX('[1]功能-城建'!$B$6:$B$165,MATCH($C7,'[1]功能-城建'!$S$6:$S$165,1),1))</f>
        <v>8.1811718053632738</v>
      </c>
      <c r="H7" s="6">
        <f>INDEX(节奏总纲!BB$4:BB$163,INDEX('[1]功能-城建'!$B$6:$B$165,MATCH($C7,'[1]功能-城建'!$S$6:$S$165,1),1))</f>
        <v>7.6920934414083888</v>
      </c>
      <c r="K7" s="6">
        <v>4</v>
      </c>
      <c r="L7" s="6">
        <f>[2]非r将兵属性验证!$M10</f>
        <v>68.950635081775843</v>
      </c>
      <c r="M7" s="6">
        <f>[2]小r将兵属性验证!$M10</f>
        <v>69.043469200519979</v>
      </c>
      <c r="N7" s="6">
        <f>[2]中r将兵属性验证!$M10</f>
        <v>69.234358138657583</v>
      </c>
      <c r="O7" s="6">
        <f>[2]大r将兵属性验证!$M10</f>
        <v>70.184074279597382</v>
      </c>
      <c r="P7" s="6">
        <f>[2]超r将兵属性验证!$M10</f>
        <v>70.249716582928471</v>
      </c>
      <c r="T7" s="6">
        <v>4</v>
      </c>
      <c r="U7" s="44">
        <f>[3]圣人天赋!HO9</f>
        <v>0</v>
      </c>
      <c r="V7" s="44">
        <f>[3]圣人天赋!HP9</f>
        <v>0</v>
      </c>
      <c r="W7" s="44">
        <f>[3]圣人天赋!HQ9</f>
        <v>0</v>
      </c>
      <c r="X7" s="44">
        <f>[3]圣人天赋!HR9</f>
        <v>0</v>
      </c>
      <c r="Y7" s="44">
        <f>[3]圣人天赋!HS9</f>
        <v>0</v>
      </c>
      <c r="AA7" s="6">
        <v>4</v>
      </c>
      <c r="AB7" s="44">
        <f>[3]圣人天赋!HF9</f>
        <v>0</v>
      </c>
      <c r="AC7" s="44">
        <f>[3]圣人天赋!HG9</f>
        <v>0</v>
      </c>
      <c r="AD7" s="44">
        <f>[3]圣人天赋!HH9</f>
        <v>0</v>
      </c>
      <c r="AE7" s="44">
        <f>[3]圣人天赋!HI9</f>
        <v>0</v>
      </c>
      <c r="AF7" s="44">
        <f>[3]圣人天赋!HJ9</f>
        <v>0</v>
      </c>
      <c r="AJ7" s="6">
        <v>4</v>
      </c>
      <c r="AK7" s="6">
        <f>[3]圣人天赋!GX9</f>
        <v>0</v>
      </c>
      <c r="AL7" s="6">
        <f>[3]圣人天赋!GY9</f>
        <v>0</v>
      </c>
      <c r="AM7" s="6">
        <f>[3]圣人天赋!GZ9</f>
        <v>0</v>
      </c>
      <c r="AN7" s="6">
        <f>[3]圣人天赋!HA9</f>
        <v>0</v>
      </c>
      <c r="AO7" s="6">
        <f>[3]圣人天赋!HB9</f>
        <v>0</v>
      </c>
    </row>
    <row r="8" spans="3:41" x14ac:dyDescent="0.15">
      <c r="C8" s="6">
        <v>5</v>
      </c>
      <c r="D8" s="6">
        <f>INDEX(节奏总纲!AX$4:AX$163,INDEX('[1]功能-城建'!$B$6:$B$165,MATCH($C8,'[1]功能-城建'!$S$6:$S$165,1),1))</f>
        <v>9.5120454660969038</v>
      </c>
      <c r="E8" s="6">
        <f>INDEX(节奏总纲!AY$4:AY$163,INDEX('[1]功能-城建'!$B$6:$B$165,MATCH($C8,'[1]功能-城建'!$S$6:$S$165,1),1))</f>
        <v>9.0908055284315381</v>
      </c>
      <c r="F8" s="6">
        <f>INDEX(节奏总纲!AZ$4:AZ$163,INDEX('[1]功能-城建'!$B$6:$B$165,MATCH($C8,'[1]功能-城建'!$S$6:$S$165,1),1))</f>
        <v>8.6331257373661145</v>
      </c>
      <c r="G8" s="6">
        <f>INDEX(节奏总纲!BA$4:BA$163,INDEX('[1]功能-城建'!$B$6:$B$165,MATCH($C8,'[1]功能-城建'!$S$6:$S$165,1),1))</f>
        <v>8.1811718053632738</v>
      </c>
      <c r="H8" s="6">
        <f>INDEX(节奏总纲!BB$4:BB$163,INDEX('[1]功能-城建'!$B$6:$B$165,MATCH($C8,'[1]功能-城建'!$S$6:$S$165,1),1))</f>
        <v>7.6920934414083888</v>
      </c>
      <c r="K8" s="6">
        <v>5</v>
      </c>
      <c r="L8" s="6">
        <f>[2]非r将兵属性验证!$M11</f>
        <v>71.934180109034457</v>
      </c>
      <c r="M8" s="6">
        <f>[2]小r将兵属性验证!$M11</f>
        <v>72.057958934026644</v>
      </c>
      <c r="N8" s="6">
        <f>[2]中r将兵属性验证!$M11</f>
        <v>72.312477518210116</v>
      </c>
      <c r="O8" s="6">
        <f>[2]大r将兵属性验证!$M11</f>
        <v>73.578765706129843</v>
      </c>
      <c r="P8" s="6">
        <f>[2]超r将兵属性验证!$M11</f>
        <v>73.666288777237952</v>
      </c>
      <c r="T8" s="6">
        <v>5</v>
      </c>
      <c r="U8" s="44">
        <f>[3]圣人天赋!HO10</f>
        <v>0</v>
      </c>
      <c r="V8" s="44">
        <f>[3]圣人天赋!HP10</f>
        <v>0</v>
      </c>
      <c r="W8" s="44">
        <f>[3]圣人天赋!HQ10</f>
        <v>0</v>
      </c>
      <c r="X8" s="44">
        <f>[3]圣人天赋!HR10</f>
        <v>0</v>
      </c>
      <c r="Y8" s="44">
        <f>[3]圣人天赋!HS10</f>
        <v>0</v>
      </c>
      <c r="AA8" s="6">
        <v>5</v>
      </c>
      <c r="AB8" s="44">
        <f>[3]圣人天赋!HF10</f>
        <v>0</v>
      </c>
      <c r="AC8" s="44">
        <f>[3]圣人天赋!HG10</f>
        <v>0</v>
      </c>
      <c r="AD8" s="44">
        <f>[3]圣人天赋!HH10</f>
        <v>0</v>
      </c>
      <c r="AE8" s="44">
        <f>[3]圣人天赋!HI10</f>
        <v>0</v>
      </c>
      <c r="AF8" s="44">
        <f>[3]圣人天赋!HJ10</f>
        <v>0</v>
      </c>
      <c r="AJ8" s="6">
        <v>5</v>
      </c>
      <c r="AK8" s="6">
        <f>[3]圣人天赋!GX10</f>
        <v>0</v>
      </c>
      <c r="AL8" s="6">
        <f>[3]圣人天赋!GY10</f>
        <v>0</v>
      </c>
      <c r="AM8" s="6">
        <f>[3]圣人天赋!GZ10</f>
        <v>0</v>
      </c>
      <c r="AN8" s="6">
        <f>[3]圣人天赋!HA10</f>
        <v>0</v>
      </c>
      <c r="AO8" s="6">
        <f>[3]圣人天赋!HB10</f>
        <v>0</v>
      </c>
    </row>
    <row r="9" spans="3:41" x14ac:dyDescent="0.15">
      <c r="C9" s="6">
        <v>6</v>
      </c>
      <c r="D9" s="6">
        <f>INDEX(节奏总纲!AX$4:AX$163,INDEX('[1]功能-城建'!$B$6:$B$165,MATCH($C9,'[1]功能-城建'!$S$6:$S$165,1),1))</f>
        <v>11.074888753130331</v>
      </c>
      <c r="E9" s="6">
        <f>INDEX(节奏总纲!AY$4:AY$163,INDEX('[1]功能-城建'!$B$6:$B$165,MATCH($C9,'[1]功能-城建'!$S$6:$S$165,1),1))</f>
        <v>10.551555449265667</v>
      </c>
      <c r="F9" s="6">
        <f>INDEX(节奏总纲!AZ$4:AZ$163,INDEX('[1]功能-城建'!$B$6:$B$165,MATCH($C9,'[1]功能-城建'!$S$6:$S$165,1),1))</f>
        <v>10.033713322824047</v>
      </c>
      <c r="G9" s="6">
        <f>INDEX(节奏总纲!BA$4:BA$163,INDEX('[1]功能-城建'!$B$6:$B$165,MATCH($C9,'[1]功能-城建'!$S$6:$S$165,1),1))</f>
        <v>9.4763743598650301</v>
      </c>
      <c r="H9" s="6">
        <f>INDEX(节奏总纲!BB$4:BB$163,INDEX('[1]功能-城建'!$B$6:$B$165,MATCH($C9,'[1]功能-城建'!$S$6:$S$165,1),1))</f>
        <v>8.9745731744178503</v>
      </c>
      <c r="K9" s="6">
        <v>6</v>
      </c>
      <c r="L9" s="6">
        <f>[2]非r将兵属性验证!$M12</f>
        <v>74.917725136293072</v>
      </c>
      <c r="M9" s="6">
        <f>[2]小r将兵属性验证!$M12</f>
        <v>75.072448667533308</v>
      </c>
      <c r="N9" s="6">
        <f>[2]中r将兵属性验证!$M12</f>
        <v>75.390596897762649</v>
      </c>
      <c r="O9" s="6">
        <f>[2]大r将兵属性验证!$M12</f>
        <v>76.973457132662304</v>
      </c>
      <c r="P9" s="6">
        <f>[2]超r将兵属性验证!$M12</f>
        <v>77.082860971547433</v>
      </c>
      <c r="T9" s="6">
        <v>6</v>
      </c>
      <c r="U9" s="44">
        <f>[3]圣人天赋!HO11</f>
        <v>0</v>
      </c>
      <c r="V9" s="44">
        <f>[3]圣人天赋!HP11</f>
        <v>0</v>
      </c>
      <c r="W9" s="44">
        <f>[3]圣人天赋!HQ11</f>
        <v>0</v>
      </c>
      <c r="X9" s="44">
        <f>[3]圣人天赋!HR11</f>
        <v>0</v>
      </c>
      <c r="Y9" s="44">
        <f>[3]圣人天赋!HS11</f>
        <v>0</v>
      </c>
      <c r="AA9" s="6">
        <v>6</v>
      </c>
      <c r="AB9" s="44">
        <f>[3]圣人天赋!HF11</f>
        <v>0</v>
      </c>
      <c r="AC9" s="44">
        <f>[3]圣人天赋!HG11</f>
        <v>0</v>
      </c>
      <c r="AD9" s="44">
        <f>[3]圣人天赋!HH11</f>
        <v>0</v>
      </c>
      <c r="AE9" s="44">
        <f>[3]圣人天赋!HI11</f>
        <v>0</v>
      </c>
      <c r="AF9" s="44">
        <f>[3]圣人天赋!HJ11</f>
        <v>0</v>
      </c>
      <c r="AJ9" s="6">
        <v>6</v>
      </c>
      <c r="AK9" s="6">
        <f>[3]圣人天赋!GX11</f>
        <v>0</v>
      </c>
      <c r="AL9" s="6">
        <f>[3]圣人天赋!GY11</f>
        <v>0</v>
      </c>
      <c r="AM9" s="6">
        <f>[3]圣人天赋!GZ11</f>
        <v>0</v>
      </c>
      <c r="AN9" s="6">
        <f>[3]圣人天赋!HA11</f>
        <v>0</v>
      </c>
      <c r="AO9" s="6">
        <f>[3]圣人天赋!HB11</f>
        <v>0</v>
      </c>
    </row>
    <row r="10" spans="3:41" x14ac:dyDescent="0.15">
      <c r="C10" s="6">
        <v>7</v>
      </c>
      <c r="D10" s="6">
        <f>INDEX(节奏总纲!AX$4:AX$163,INDEX('[1]功能-城建'!$B$6:$B$165,MATCH($C10,'[1]功能-城建'!$S$6:$S$165,1),1))</f>
        <v>11.074888753130331</v>
      </c>
      <c r="E10" s="6">
        <f>INDEX(节奏总纲!AY$4:AY$163,INDEX('[1]功能-城建'!$B$6:$B$165,MATCH($C10,'[1]功能-城建'!$S$6:$S$165,1),1))</f>
        <v>10.551555449265667</v>
      </c>
      <c r="F10" s="6">
        <f>INDEX(节奏总纲!AZ$4:AZ$163,INDEX('[1]功能-城建'!$B$6:$B$165,MATCH($C10,'[1]功能-城建'!$S$6:$S$165,1),1))</f>
        <v>10.033713322824047</v>
      </c>
      <c r="G10" s="6">
        <f>INDEX(节奏总纲!BA$4:BA$163,INDEX('[1]功能-城建'!$B$6:$B$165,MATCH($C10,'[1]功能-城建'!$S$6:$S$165,1),1))</f>
        <v>9.4763743598650301</v>
      </c>
      <c r="H10" s="6">
        <f>INDEX(节奏总纲!BB$4:BB$163,INDEX('[1]功能-城建'!$B$6:$B$165,MATCH($C10,'[1]功能-城建'!$S$6:$S$165,1),1))</f>
        <v>8.9745731744178503</v>
      </c>
      <c r="K10" s="6">
        <v>7</v>
      </c>
      <c r="L10" s="6">
        <f>[2]非r将兵属性验证!$M13</f>
        <v>77.901270163551686</v>
      </c>
      <c r="M10" s="6">
        <f>[2]小r将兵属性验证!$M13</f>
        <v>78.086938401039973</v>
      </c>
      <c r="N10" s="6">
        <f>[2]中r将兵属性验证!$M13</f>
        <v>78.468716277315181</v>
      </c>
      <c r="O10" s="6">
        <f>[2]大r将兵属性验证!$M13</f>
        <v>80.368148559194765</v>
      </c>
      <c r="P10" s="6">
        <f>[2]超r将兵属性验证!$M13</f>
        <v>80.499433165856914</v>
      </c>
      <c r="T10" s="6">
        <v>7</v>
      </c>
      <c r="U10" s="44">
        <f>[3]圣人天赋!HO12</f>
        <v>0</v>
      </c>
      <c r="V10" s="44">
        <f>[3]圣人天赋!HP12</f>
        <v>0</v>
      </c>
      <c r="W10" s="44">
        <f>[3]圣人天赋!HQ12</f>
        <v>0</v>
      </c>
      <c r="X10" s="44">
        <f>[3]圣人天赋!HR12</f>
        <v>0</v>
      </c>
      <c r="Y10" s="44">
        <f>[3]圣人天赋!HS12</f>
        <v>0</v>
      </c>
      <c r="AA10" s="6">
        <v>7</v>
      </c>
      <c r="AB10" s="44">
        <f>[3]圣人天赋!HF12</f>
        <v>0</v>
      </c>
      <c r="AC10" s="44">
        <f>[3]圣人天赋!HG12</f>
        <v>0</v>
      </c>
      <c r="AD10" s="44">
        <f>[3]圣人天赋!HH12</f>
        <v>0</v>
      </c>
      <c r="AE10" s="44">
        <f>[3]圣人天赋!HI12</f>
        <v>0</v>
      </c>
      <c r="AF10" s="44">
        <f>[3]圣人天赋!HJ12</f>
        <v>0</v>
      </c>
      <c r="AJ10" s="6">
        <v>7</v>
      </c>
      <c r="AK10" s="6">
        <f>[3]圣人天赋!GX12</f>
        <v>0</v>
      </c>
      <c r="AL10" s="6">
        <f>[3]圣人天赋!GY12</f>
        <v>0</v>
      </c>
      <c r="AM10" s="6">
        <f>[3]圣人天赋!GZ12</f>
        <v>0</v>
      </c>
      <c r="AN10" s="6">
        <f>[3]圣人天赋!HA12</f>
        <v>0</v>
      </c>
      <c r="AO10" s="6">
        <f>[3]圣人天赋!HB12</f>
        <v>0</v>
      </c>
    </row>
    <row r="11" spans="3:41" x14ac:dyDescent="0.15">
      <c r="C11" s="6">
        <v>8</v>
      </c>
      <c r="D11" s="6">
        <f>INDEX(节奏总纲!AX$4:AX$163,INDEX('[1]功能-城建'!$B$6:$B$165,MATCH($C11,'[1]功能-城建'!$S$6:$S$165,1),1))</f>
        <v>12.728996915718925</v>
      </c>
      <c r="E11" s="6">
        <f>INDEX(节奏总纲!AY$4:AY$163,INDEX('[1]功能-城建'!$B$6:$B$165,MATCH($C11,'[1]功能-城建'!$S$6:$S$165,1),1))</f>
        <v>12.142721275836225</v>
      </c>
      <c r="F11" s="6">
        <f>INDEX(节奏总纲!AZ$4:AZ$163,INDEX('[1]功能-城建'!$B$6:$B$165,MATCH($C11,'[1]功能-城建'!$S$6:$S$165,1),1))</f>
        <v>11.503343391504416</v>
      </c>
      <c r="G11" s="6">
        <f>INDEX(节奏总纲!BA$4:BA$163,INDEX('[1]功能-城建'!$B$6:$B$165,MATCH($C11,'[1]功能-城建'!$S$6:$S$165,1),1))</f>
        <v>10.885031205321049</v>
      </c>
      <c r="H11" s="6">
        <f>INDEX(节奏总纲!BB$4:BB$163,INDEX('[1]功能-城建'!$B$6:$B$165,MATCH($C11,'[1]功能-城建'!$S$6:$S$165,1),1))</f>
        <v>10.232039772979649</v>
      </c>
      <c r="K11" s="6">
        <v>8</v>
      </c>
      <c r="L11" s="6">
        <f>[2]非r将兵属性验证!$M14</f>
        <v>80.884815190810301</v>
      </c>
      <c r="M11" s="6">
        <f>[2]小r将兵属性验证!$M14</f>
        <v>81.101428134546637</v>
      </c>
      <c r="N11" s="6">
        <f>[2]中r将兵属性验证!$M14</f>
        <v>81.546835656867714</v>
      </c>
      <c r="O11" s="6">
        <f>[2]大r将兵属性验证!$M14</f>
        <v>83.762839985727226</v>
      </c>
      <c r="P11" s="6">
        <f>[2]超r将兵属性验证!$M14</f>
        <v>83.916005360166395</v>
      </c>
      <c r="T11" s="6">
        <v>8</v>
      </c>
      <c r="U11" s="44">
        <f>[3]圣人天赋!HO13</f>
        <v>0</v>
      </c>
      <c r="V11" s="44">
        <f>[3]圣人天赋!HP13</f>
        <v>0</v>
      </c>
      <c r="W11" s="44">
        <f>[3]圣人天赋!HQ13</f>
        <v>0</v>
      </c>
      <c r="X11" s="44">
        <f>[3]圣人天赋!HR13</f>
        <v>0</v>
      </c>
      <c r="Y11" s="44">
        <f>[3]圣人天赋!HS13</f>
        <v>0</v>
      </c>
      <c r="AA11" s="6">
        <v>8</v>
      </c>
      <c r="AB11" s="44">
        <f>[3]圣人天赋!HF13</f>
        <v>0</v>
      </c>
      <c r="AC11" s="44">
        <f>[3]圣人天赋!HG13</f>
        <v>0</v>
      </c>
      <c r="AD11" s="44">
        <f>[3]圣人天赋!HH13</f>
        <v>0</v>
      </c>
      <c r="AE11" s="44">
        <f>[3]圣人天赋!HI13</f>
        <v>0</v>
      </c>
      <c r="AF11" s="44">
        <f>[3]圣人天赋!HJ13</f>
        <v>0</v>
      </c>
      <c r="AJ11" s="6">
        <v>8</v>
      </c>
      <c r="AK11" s="6">
        <f>[3]圣人天赋!GX13</f>
        <v>0</v>
      </c>
      <c r="AL11" s="6">
        <f>[3]圣人天赋!GY13</f>
        <v>0</v>
      </c>
      <c r="AM11" s="6">
        <f>[3]圣人天赋!GZ13</f>
        <v>0</v>
      </c>
      <c r="AN11" s="6">
        <f>[3]圣人天赋!HA13</f>
        <v>0</v>
      </c>
      <c r="AO11" s="6">
        <f>[3]圣人天赋!HB13</f>
        <v>0</v>
      </c>
    </row>
    <row r="12" spans="3:41" x14ac:dyDescent="0.15">
      <c r="C12" s="6">
        <v>9</v>
      </c>
      <c r="D12" s="6">
        <f>INDEX(节奏总纲!AX$4:AX$163,INDEX('[1]功能-城建'!$B$6:$B$165,MATCH($C12,'[1]功能-城建'!$S$6:$S$165,1),1))</f>
        <v>12.728996915718925</v>
      </c>
      <c r="E12" s="6">
        <f>INDEX(节奏总纲!AY$4:AY$163,INDEX('[1]功能-城建'!$B$6:$B$165,MATCH($C12,'[1]功能-城建'!$S$6:$S$165,1),1))</f>
        <v>12.142721275836225</v>
      </c>
      <c r="F12" s="6">
        <f>INDEX(节奏总纲!AZ$4:AZ$163,INDEX('[1]功能-城建'!$B$6:$B$165,MATCH($C12,'[1]功能-城建'!$S$6:$S$165,1),1))</f>
        <v>11.503343391504416</v>
      </c>
      <c r="G12" s="6">
        <f>INDEX(节奏总纲!BA$4:BA$163,INDEX('[1]功能-城建'!$B$6:$B$165,MATCH($C12,'[1]功能-城建'!$S$6:$S$165,1),1))</f>
        <v>10.885031205321049</v>
      </c>
      <c r="H12" s="6">
        <f>INDEX(节奏总纲!BB$4:BB$163,INDEX('[1]功能-城建'!$B$6:$B$165,MATCH($C12,'[1]功能-城建'!$S$6:$S$165,1),1))</f>
        <v>10.232039772979649</v>
      </c>
      <c r="K12" s="6">
        <v>9</v>
      </c>
      <c r="L12" s="6">
        <f>[2]非r将兵属性验证!$M15</f>
        <v>83.868360218068915</v>
      </c>
      <c r="M12" s="6">
        <f>[2]小r将兵属性验证!$M15</f>
        <v>84.115917868053302</v>
      </c>
      <c r="N12" s="6">
        <f>[2]中r将兵属性验证!$M15</f>
        <v>84.624955036420246</v>
      </c>
      <c r="O12" s="6">
        <f>[2]大r将兵属性验证!$M15</f>
        <v>87.157531412259686</v>
      </c>
      <c r="P12" s="6">
        <f>[2]超r将兵属性验证!$M15</f>
        <v>87.332577554475876</v>
      </c>
      <c r="T12" s="6">
        <v>9</v>
      </c>
      <c r="U12" s="44">
        <f>[3]圣人天赋!HO14</f>
        <v>0</v>
      </c>
      <c r="V12" s="44">
        <f>[3]圣人天赋!HP14</f>
        <v>0</v>
      </c>
      <c r="W12" s="44">
        <f>[3]圣人天赋!HQ14</f>
        <v>0</v>
      </c>
      <c r="X12" s="44">
        <f>[3]圣人天赋!HR14</f>
        <v>0</v>
      </c>
      <c r="Y12" s="44">
        <f>[3]圣人天赋!HS14</f>
        <v>0</v>
      </c>
      <c r="AA12" s="6">
        <v>9</v>
      </c>
      <c r="AB12" s="44">
        <f>[3]圣人天赋!HF14</f>
        <v>0</v>
      </c>
      <c r="AC12" s="44">
        <f>[3]圣人天赋!HG14</f>
        <v>0</v>
      </c>
      <c r="AD12" s="44">
        <f>[3]圣人天赋!HH14</f>
        <v>0</v>
      </c>
      <c r="AE12" s="44">
        <f>[3]圣人天赋!HI14</f>
        <v>0</v>
      </c>
      <c r="AF12" s="44">
        <f>[3]圣人天赋!HJ14</f>
        <v>0</v>
      </c>
      <c r="AJ12" s="6">
        <v>9</v>
      </c>
      <c r="AK12" s="6">
        <f>[3]圣人天赋!GX14</f>
        <v>0</v>
      </c>
      <c r="AL12" s="6">
        <f>[3]圣人天赋!GY14</f>
        <v>0</v>
      </c>
      <c r="AM12" s="6">
        <f>[3]圣人天赋!GZ14</f>
        <v>0</v>
      </c>
      <c r="AN12" s="6">
        <f>[3]圣人天赋!HA14</f>
        <v>0</v>
      </c>
      <c r="AO12" s="6">
        <f>[3]圣人天赋!HB14</f>
        <v>0</v>
      </c>
    </row>
    <row r="13" spans="3:41" x14ac:dyDescent="0.15">
      <c r="C13" s="6">
        <v>10</v>
      </c>
      <c r="D13" s="6">
        <f>INDEX(节奏总纲!AX$4:AX$163,INDEX('[1]功能-城建'!$B$6:$B$165,MATCH($C13,'[1]功能-城建'!$S$6:$S$165,1),1))</f>
        <v>14.478648759442287</v>
      </c>
      <c r="E13" s="6">
        <f>INDEX(节奏总纲!AY$4:AY$163,INDEX('[1]功能-城建'!$B$6:$B$165,MATCH($C13,'[1]功能-城建'!$S$6:$S$165,1),1))</f>
        <v>13.801686811891411</v>
      </c>
      <c r="F13" s="6">
        <f>INDEX(节奏总纲!AZ$4:AZ$163,INDEX('[1]功能-城建'!$B$6:$B$165,MATCH($C13,'[1]功能-城建'!$S$6:$S$165,1),1))</f>
        <v>13.066802237788149</v>
      </c>
      <c r="G13" s="6">
        <f>INDEX(节奏总纲!BA$4:BA$163,INDEX('[1]功能-城建'!$B$6:$B$165,MATCH($C13,'[1]功能-城建'!$S$6:$S$165,1),1))</f>
        <v>12.317859861087916</v>
      </c>
      <c r="H13" s="6">
        <f>INDEX(节奏总纲!BB$4:BB$163,INDEX('[1]功能-城建'!$B$6:$B$165,MATCH($C13,'[1]功能-城建'!$S$6:$S$165,1),1))</f>
        <v>11.589582338965862</v>
      </c>
      <c r="K13" s="6">
        <v>10</v>
      </c>
      <c r="L13" s="6">
        <f>[2]非r将兵属性验证!$M16</f>
        <v>86.851905245327529</v>
      </c>
      <c r="M13" s="6">
        <f>[2]小r将兵属性验证!$M16</f>
        <v>87.130407601559966</v>
      </c>
      <c r="N13" s="6">
        <f>[2]中r将兵属性验证!$M16</f>
        <v>87.703074415972779</v>
      </c>
      <c r="O13" s="6">
        <f>[2]大r将兵属性验证!$M16</f>
        <v>90.552222838792147</v>
      </c>
      <c r="P13" s="6">
        <f>[2]超r将兵属性验证!$M16</f>
        <v>90.749149748785356</v>
      </c>
      <c r="T13" s="6">
        <v>10</v>
      </c>
      <c r="U13" s="44">
        <f>[3]圣人天赋!HO15</f>
        <v>0</v>
      </c>
      <c r="V13" s="44">
        <f>[3]圣人天赋!HP15</f>
        <v>0</v>
      </c>
      <c r="W13" s="44">
        <f>[3]圣人天赋!HQ15</f>
        <v>0</v>
      </c>
      <c r="X13" s="44">
        <f>[3]圣人天赋!HR15</f>
        <v>0</v>
      </c>
      <c r="Y13" s="44">
        <f>[3]圣人天赋!HS15</f>
        <v>0</v>
      </c>
      <c r="AA13" s="6">
        <v>10</v>
      </c>
      <c r="AB13" s="44">
        <f>[3]圣人天赋!HF15</f>
        <v>0</v>
      </c>
      <c r="AC13" s="44">
        <f>[3]圣人天赋!HG15</f>
        <v>0</v>
      </c>
      <c r="AD13" s="44">
        <f>[3]圣人天赋!HH15</f>
        <v>0</v>
      </c>
      <c r="AE13" s="44">
        <f>[3]圣人天赋!HI15</f>
        <v>0</v>
      </c>
      <c r="AF13" s="44">
        <f>[3]圣人天赋!HJ15</f>
        <v>0</v>
      </c>
      <c r="AJ13" s="6">
        <v>10</v>
      </c>
      <c r="AK13" s="6">
        <f>[3]圣人天赋!GX15</f>
        <v>0</v>
      </c>
      <c r="AL13" s="6">
        <f>[3]圣人天赋!GY15</f>
        <v>0</v>
      </c>
      <c r="AM13" s="6">
        <f>[3]圣人天赋!GZ15</f>
        <v>0</v>
      </c>
      <c r="AN13" s="6">
        <f>[3]圣人天赋!HA15</f>
        <v>0</v>
      </c>
      <c r="AO13" s="6">
        <f>[3]圣人天赋!HB15</f>
        <v>0</v>
      </c>
    </row>
    <row r="14" spans="3:41" x14ac:dyDescent="0.15">
      <c r="C14" s="6">
        <v>11</v>
      </c>
      <c r="D14" s="6">
        <f>INDEX(节奏总纲!AX$4:AX$163,INDEX('[1]功能-城建'!$B$6:$B$165,MATCH($C14,'[1]功能-城建'!$S$6:$S$165,1),1))</f>
        <v>14.478648759442287</v>
      </c>
      <c r="E14" s="6">
        <f>INDEX(节奏总纲!AY$4:AY$163,INDEX('[1]功能-城建'!$B$6:$B$165,MATCH($C14,'[1]功能-城建'!$S$6:$S$165,1),1))</f>
        <v>13.801686811891411</v>
      </c>
      <c r="F14" s="6">
        <f>INDEX(节奏总纲!AZ$4:AZ$163,INDEX('[1]功能-城建'!$B$6:$B$165,MATCH($C14,'[1]功能-城建'!$S$6:$S$165,1),1))</f>
        <v>13.066802237788149</v>
      </c>
      <c r="G14" s="6">
        <f>INDEX(节奏总纲!BA$4:BA$163,INDEX('[1]功能-城建'!$B$6:$B$165,MATCH($C14,'[1]功能-城建'!$S$6:$S$165,1),1))</f>
        <v>12.317859861087916</v>
      </c>
      <c r="H14" s="6">
        <f>INDEX(节奏总纲!BB$4:BB$163,INDEX('[1]功能-城建'!$B$6:$B$165,MATCH($C14,'[1]功能-城建'!$S$6:$S$165,1),1))</f>
        <v>11.589582338965862</v>
      </c>
      <c r="K14" s="6">
        <v>11</v>
      </c>
      <c r="L14" s="6">
        <f>[2]非r将兵属性验证!$M17</f>
        <v>89.835450272586158</v>
      </c>
      <c r="M14" s="6">
        <f>[2]小r将兵属性验证!$M17</f>
        <v>90.144897335066588</v>
      </c>
      <c r="N14" s="6">
        <f>[2]中r将兵属性验证!$M17</f>
        <v>90.781193795525269</v>
      </c>
      <c r="O14" s="6">
        <f>[2]大r将兵属性验证!$M17</f>
        <v>93.946914265324637</v>
      </c>
      <c r="P14" s="6">
        <f>[2]超r将兵属性验证!$M17</f>
        <v>94.16572194309488</v>
      </c>
      <c r="T14" s="6">
        <v>11</v>
      </c>
      <c r="U14" s="44">
        <f>[3]圣人天赋!HO16</f>
        <v>0</v>
      </c>
      <c r="V14" s="44">
        <f>[3]圣人天赋!HP16</f>
        <v>0</v>
      </c>
      <c r="W14" s="44">
        <f>[3]圣人天赋!HQ16</f>
        <v>0</v>
      </c>
      <c r="X14" s="44">
        <f>[3]圣人天赋!HR16</f>
        <v>0</v>
      </c>
      <c r="Y14" s="44">
        <f>[3]圣人天赋!HS16</f>
        <v>0</v>
      </c>
      <c r="AA14" s="6">
        <v>11</v>
      </c>
      <c r="AB14" s="44">
        <f>[3]圣人天赋!HF16</f>
        <v>0</v>
      </c>
      <c r="AC14" s="44">
        <f>[3]圣人天赋!HG16</f>
        <v>0</v>
      </c>
      <c r="AD14" s="44">
        <f>[3]圣人天赋!HH16</f>
        <v>0</v>
      </c>
      <c r="AE14" s="44">
        <f>[3]圣人天赋!HI16</f>
        <v>0</v>
      </c>
      <c r="AF14" s="44">
        <f>[3]圣人天赋!HJ16</f>
        <v>0</v>
      </c>
      <c r="AJ14" s="6">
        <v>11</v>
      </c>
      <c r="AK14" s="6">
        <f>[3]圣人天赋!GX16</f>
        <v>0</v>
      </c>
      <c r="AL14" s="6">
        <f>[3]圣人天赋!GY16</f>
        <v>0</v>
      </c>
      <c r="AM14" s="6">
        <f>[3]圣人天赋!GZ16</f>
        <v>0</v>
      </c>
      <c r="AN14" s="6">
        <f>[3]圣人天赋!HA16</f>
        <v>0</v>
      </c>
      <c r="AO14" s="6">
        <f>[3]圣人天赋!HB16</f>
        <v>0</v>
      </c>
    </row>
    <row r="15" spans="3:41" x14ac:dyDescent="0.15">
      <c r="C15" s="6">
        <v>12</v>
      </c>
      <c r="D15" s="6">
        <f>INDEX(节奏总纲!AX$4:AX$163,INDEX('[1]功能-城建'!$B$6:$B$165,MATCH($C15,'[1]功能-城建'!$S$6:$S$165,1),1))</f>
        <v>16.315139190025224</v>
      </c>
      <c r="E15" s="6">
        <f>INDEX(节奏总纲!AY$4:AY$163,INDEX('[1]功能-城建'!$B$6:$B$165,MATCH($C15,'[1]功能-城建'!$S$6:$S$165,1),1))</f>
        <v>15.561358773741674</v>
      </c>
      <c r="F15" s="6">
        <f>INDEX(节奏总纲!AZ$4:AZ$163,INDEX('[1]功能-城建'!$B$6:$B$165,MATCH($C15,'[1]功能-城建'!$S$6:$S$165,1),1))</f>
        <v>14.762349831349963</v>
      </c>
      <c r="G15" s="6">
        <f>INDEX(节奏总纲!BA$4:BA$163,INDEX('[1]功能-城建'!$B$6:$B$165,MATCH($C15,'[1]功能-城建'!$S$6:$S$165,1),1))</f>
        <v>13.933035582501875</v>
      </c>
      <c r="H15" s="6">
        <f>INDEX(节奏总纲!BB$4:BB$163,INDEX('[1]功能-城建'!$B$6:$B$165,MATCH($C15,'[1]功能-城建'!$S$6:$S$165,1),1))</f>
        <v>13.02723395474071</v>
      </c>
      <c r="K15" s="6">
        <v>12</v>
      </c>
      <c r="L15" s="6">
        <f>[2]非r将兵属性验证!$M18</f>
        <v>91.010523699088921</v>
      </c>
      <c r="M15" s="6">
        <f>[2]小r将兵属性验证!$M18</f>
        <v>91.303630006790414</v>
      </c>
      <c r="N15" s="6">
        <f>[2]中r将兵属性验证!$M18</f>
        <v>91.873806138711103</v>
      </c>
      <c r="O15" s="6">
        <f>[2]大r将兵属性验证!$M18</f>
        <v>94.857804655523708</v>
      </c>
      <c r="P15" s="6">
        <f>[2]超r将兵属性验证!$M18</f>
        <v>95.234971952765179</v>
      </c>
      <c r="T15" s="6">
        <v>12</v>
      </c>
      <c r="U15" s="44">
        <f>[3]圣人天赋!HO17</f>
        <v>0</v>
      </c>
      <c r="V15" s="44">
        <f>[3]圣人天赋!HP17</f>
        <v>0</v>
      </c>
      <c r="W15" s="44">
        <f>[3]圣人天赋!HQ17</f>
        <v>0</v>
      </c>
      <c r="X15" s="44">
        <f>[3]圣人天赋!HR17</f>
        <v>0</v>
      </c>
      <c r="Y15" s="44">
        <f>[3]圣人天赋!HS17</f>
        <v>0</v>
      </c>
      <c r="AA15" s="6">
        <v>12</v>
      </c>
      <c r="AB15" s="44">
        <f>[3]圣人天赋!HF17</f>
        <v>0</v>
      </c>
      <c r="AC15" s="44">
        <f>[3]圣人天赋!HG17</f>
        <v>0</v>
      </c>
      <c r="AD15" s="44">
        <f>[3]圣人天赋!HH17</f>
        <v>0</v>
      </c>
      <c r="AE15" s="44">
        <f>[3]圣人天赋!HI17</f>
        <v>0</v>
      </c>
      <c r="AF15" s="44">
        <f>[3]圣人天赋!HJ17</f>
        <v>0</v>
      </c>
      <c r="AJ15" s="6">
        <v>12</v>
      </c>
      <c r="AK15" s="6">
        <f>[3]圣人天赋!GX17</f>
        <v>0</v>
      </c>
      <c r="AL15" s="6">
        <f>[3]圣人天赋!GY17</f>
        <v>0</v>
      </c>
      <c r="AM15" s="6">
        <f>[3]圣人天赋!GZ17</f>
        <v>0</v>
      </c>
      <c r="AN15" s="6">
        <f>[3]圣人天赋!HA17</f>
        <v>0</v>
      </c>
      <c r="AO15" s="6">
        <f>[3]圣人天赋!HB17</f>
        <v>0</v>
      </c>
    </row>
    <row r="16" spans="3:41" x14ac:dyDescent="0.15">
      <c r="C16" s="6">
        <v>13</v>
      </c>
      <c r="D16" s="6">
        <f>INDEX(节奏总纲!AX$4:AX$163,INDEX('[1]功能-城建'!$B$6:$B$165,MATCH($C16,'[1]功能-城建'!$S$6:$S$165,1),1))</f>
        <v>16.315139190025224</v>
      </c>
      <c r="E16" s="6">
        <f>INDEX(节奏总纲!AY$4:AY$163,INDEX('[1]功能-城建'!$B$6:$B$165,MATCH($C16,'[1]功能-城建'!$S$6:$S$165,1),1))</f>
        <v>15.561358773741674</v>
      </c>
      <c r="F16" s="6">
        <f>INDEX(节奏总纲!AZ$4:AZ$163,INDEX('[1]功能-城建'!$B$6:$B$165,MATCH($C16,'[1]功能-城建'!$S$6:$S$165,1),1))</f>
        <v>14.762349831349963</v>
      </c>
      <c r="G16" s="6">
        <f>INDEX(节奏总纲!BA$4:BA$163,INDEX('[1]功能-城建'!$B$6:$B$165,MATCH($C16,'[1]功能-城建'!$S$6:$S$165,1),1))</f>
        <v>13.933035582501875</v>
      </c>
      <c r="H16" s="6">
        <f>INDEX(节奏总纲!BB$4:BB$163,INDEX('[1]功能-城建'!$B$6:$B$165,MATCH($C16,'[1]功能-城建'!$S$6:$S$165,1),1))</f>
        <v>13.02723395474071</v>
      </c>
      <c r="K16" s="6">
        <v>13</v>
      </c>
      <c r="L16" s="6">
        <f>[2]非r将兵属性验证!$M19</f>
        <v>92.185597125591713</v>
      </c>
      <c r="M16" s="6">
        <f>[2]小r将兵属性验证!$M19</f>
        <v>92.462362678514268</v>
      </c>
      <c r="N16" s="6">
        <f>[2]中r将兵属性验证!$M19</f>
        <v>92.966418481896937</v>
      </c>
      <c r="O16" s="6">
        <f>[2]大r将兵属性验证!$M19</f>
        <v>95.768695045722794</v>
      </c>
      <c r="P16" s="6">
        <f>[2]超r将兵属性验证!$M19</f>
        <v>96.304221962435491</v>
      </c>
      <c r="T16" s="6">
        <v>13</v>
      </c>
      <c r="U16" s="44">
        <f>[3]圣人天赋!HO18</f>
        <v>0</v>
      </c>
      <c r="V16" s="44">
        <f>[3]圣人天赋!HP18</f>
        <v>0</v>
      </c>
      <c r="W16" s="44">
        <f>[3]圣人天赋!HQ18</f>
        <v>0</v>
      </c>
      <c r="X16" s="44">
        <f>[3]圣人天赋!HR18</f>
        <v>0</v>
      </c>
      <c r="Y16" s="44">
        <f>[3]圣人天赋!HS18</f>
        <v>0</v>
      </c>
      <c r="AA16" s="6">
        <v>13</v>
      </c>
      <c r="AB16" s="44">
        <f>[3]圣人天赋!HF18</f>
        <v>0</v>
      </c>
      <c r="AC16" s="44">
        <f>[3]圣人天赋!HG18</f>
        <v>0</v>
      </c>
      <c r="AD16" s="44">
        <f>[3]圣人天赋!HH18</f>
        <v>0</v>
      </c>
      <c r="AE16" s="44">
        <f>[3]圣人天赋!HI18</f>
        <v>0</v>
      </c>
      <c r="AF16" s="44">
        <f>[3]圣人天赋!HJ18</f>
        <v>0</v>
      </c>
      <c r="AJ16" s="6">
        <v>13</v>
      </c>
      <c r="AK16" s="6">
        <f>[3]圣人天赋!GX18</f>
        <v>0</v>
      </c>
      <c r="AL16" s="6">
        <f>[3]圣人天赋!GY18</f>
        <v>0</v>
      </c>
      <c r="AM16" s="6">
        <f>[3]圣人天赋!GZ18</f>
        <v>0</v>
      </c>
      <c r="AN16" s="6">
        <f>[3]圣人天赋!HA18</f>
        <v>0</v>
      </c>
      <c r="AO16" s="6">
        <f>[3]圣人天赋!HB18</f>
        <v>0</v>
      </c>
    </row>
    <row r="17" spans="3:41" x14ac:dyDescent="0.15">
      <c r="C17" s="6">
        <v>14</v>
      </c>
      <c r="D17" s="6">
        <f>INDEX(节奏总纲!AX$4:AX$163,INDEX('[1]功能-城建'!$B$6:$B$165,MATCH($C17,'[1]功能-城建'!$S$6:$S$165,1),1))</f>
        <v>18.226342304552581</v>
      </c>
      <c r="E17" s="6">
        <f>INDEX(节奏总纲!AY$4:AY$163,INDEX('[1]功能-城建'!$B$6:$B$165,MATCH($C17,'[1]功能-城建'!$S$6:$S$165,1),1))</f>
        <v>17.420973982667814</v>
      </c>
      <c r="F17" s="6">
        <f>INDEX(节奏总纲!AZ$4:AZ$163,INDEX('[1]功能-城建'!$B$6:$B$165,MATCH($C17,'[1]功能-城建'!$S$6:$S$165,1),1))</f>
        <v>16.55360159735687</v>
      </c>
      <c r="G17" s="6">
        <f>INDEX(节奏总纲!BA$4:BA$163,INDEX('[1]功能-城建'!$B$6:$B$165,MATCH($C17,'[1]功能-城建'!$S$6:$S$165,1),1))</f>
        <v>15.589627930182091</v>
      </c>
      <c r="H17" s="6">
        <f>INDEX(节奏总纲!BB$4:BB$163,INDEX('[1]功能-城建'!$B$6:$B$165,MATCH($C17,'[1]功能-城建'!$S$6:$S$165,1),1))</f>
        <v>14.671687356650759</v>
      </c>
      <c r="K17" s="6">
        <v>14</v>
      </c>
      <c r="L17" s="6">
        <f>[2]非r将兵属性验证!$M20</f>
        <v>93.360670552094476</v>
      </c>
      <c r="M17" s="6">
        <f>[2]小r将兵属性验证!$M20</f>
        <v>93.621095350238093</v>
      </c>
      <c r="N17" s="6">
        <f>[2]中r将兵属性验证!$M20</f>
        <v>94.059030825082772</v>
      </c>
      <c r="O17" s="6">
        <f>[2]大r将兵属性验证!$M20</f>
        <v>96.679585435921879</v>
      </c>
      <c r="P17" s="6">
        <f>[2]超r将兵属性验证!$M20</f>
        <v>97.37347197210579</v>
      </c>
      <c r="T17" s="6">
        <v>14</v>
      </c>
      <c r="U17" s="44">
        <f>[3]圣人天赋!HO19</f>
        <v>0</v>
      </c>
      <c r="V17" s="44">
        <f>[3]圣人天赋!HP19</f>
        <v>0</v>
      </c>
      <c r="W17" s="44">
        <f>[3]圣人天赋!HQ19</f>
        <v>0</v>
      </c>
      <c r="X17" s="44">
        <f>[3]圣人天赋!HR19</f>
        <v>0</v>
      </c>
      <c r="Y17" s="44">
        <f>[3]圣人天赋!HS19</f>
        <v>0</v>
      </c>
      <c r="AA17" s="6">
        <v>14</v>
      </c>
      <c r="AB17" s="44">
        <f>[3]圣人天赋!HF19</f>
        <v>0</v>
      </c>
      <c r="AC17" s="44">
        <f>[3]圣人天赋!HG19</f>
        <v>0</v>
      </c>
      <c r="AD17" s="44">
        <f>[3]圣人天赋!HH19</f>
        <v>0</v>
      </c>
      <c r="AE17" s="44">
        <f>[3]圣人天赋!HI19</f>
        <v>0</v>
      </c>
      <c r="AF17" s="44">
        <f>[3]圣人天赋!HJ19</f>
        <v>0</v>
      </c>
      <c r="AJ17" s="6">
        <v>14</v>
      </c>
      <c r="AK17" s="6">
        <f>[3]圣人天赋!GX19</f>
        <v>0</v>
      </c>
      <c r="AL17" s="6">
        <f>[3]圣人天赋!GY19</f>
        <v>0</v>
      </c>
      <c r="AM17" s="6">
        <f>[3]圣人天赋!GZ19</f>
        <v>0</v>
      </c>
      <c r="AN17" s="6">
        <f>[3]圣人天赋!HA19</f>
        <v>0</v>
      </c>
      <c r="AO17" s="6">
        <f>[3]圣人天赋!HB19</f>
        <v>0</v>
      </c>
    </row>
    <row r="18" spans="3:41" x14ac:dyDescent="0.15">
      <c r="C18" s="6">
        <v>15</v>
      </c>
      <c r="D18" s="6">
        <f>INDEX(节奏总纲!AX$4:AX$163,INDEX('[1]功能-城建'!$B$6:$B$165,MATCH($C18,'[1]功能-城建'!$S$6:$S$165,1),1))</f>
        <v>18.226342304552581</v>
      </c>
      <c r="E18" s="6">
        <f>INDEX(节奏总纲!AY$4:AY$163,INDEX('[1]功能-城建'!$B$6:$B$165,MATCH($C18,'[1]功能-城建'!$S$6:$S$165,1),1))</f>
        <v>17.420973982667814</v>
      </c>
      <c r="F18" s="6">
        <f>INDEX(节奏总纲!AZ$4:AZ$163,INDEX('[1]功能-城建'!$B$6:$B$165,MATCH($C18,'[1]功能-城建'!$S$6:$S$165,1),1))</f>
        <v>16.55360159735687</v>
      </c>
      <c r="G18" s="6">
        <f>INDEX(节奏总纲!BA$4:BA$163,INDEX('[1]功能-城建'!$B$6:$B$165,MATCH($C18,'[1]功能-城建'!$S$6:$S$165,1),1))</f>
        <v>15.589627930182091</v>
      </c>
      <c r="H18" s="6">
        <f>INDEX(节奏总纲!BB$4:BB$163,INDEX('[1]功能-城建'!$B$6:$B$165,MATCH($C18,'[1]功能-城建'!$S$6:$S$165,1),1))</f>
        <v>14.671687356650759</v>
      </c>
      <c r="K18" s="6">
        <v>15</v>
      </c>
      <c r="L18" s="6">
        <f>[2]非r将兵属性验证!$M21</f>
        <v>94.535743978597253</v>
      </c>
      <c r="M18" s="6">
        <f>[2]小r将兵属性验证!$M21</f>
        <v>94.779828021961919</v>
      </c>
      <c r="N18" s="6">
        <f>[2]中r将兵属性验证!$M21</f>
        <v>95.151643168268592</v>
      </c>
      <c r="O18" s="6">
        <f>[2]大r将兵属性验证!$M21</f>
        <v>97.590475826120951</v>
      </c>
      <c r="P18" s="6">
        <f>[2]超r将兵属性验证!$M21</f>
        <v>100.07759549226232</v>
      </c>
      <c r="T18" s="6">
        <v>15</v>
      </c>
      <c r="U18" s="44">
        <f>[3]圣人天赋!HO20</f>
        <v>0</v>
      </c>
      <c r="V18" s="44">
        <f>[3]圣人天赋!HP20</f>
        <v>0</v>
      </c>
      <c r="W18" s="44">
        <f>[3]圣人天赋!HQ20</f>
        <v>0</v>
      </c>
      <c r="X18" s="44">
        <f>[3]圣人天赋!HR20</f>
        <v>0</v>
      </c>
      <c r="Y18" s="44">
        <f>[3]圣人天赋!HS20</f>
        <v>0</v>
      </c>
      <c r="AA18" s="6">
        <v>15</v>
      </c>
      <c r="AB18" s="44">
        <f>[3]圣人天赋!HF20</f>
        <v>0</v>
      </c>
      <c r="AC18" s="44">
        <f>[3]圣人天赋!HG20</f>
        <v>0</v>
      </c>
      <c r="AD18" s="44">
        <f>[3]圣人天赋!HH20</f>
        <v>0</v>
      </c>
      <c r="AE18" s="44">
        <f>[3]圣人天赋!HI20</f>
        <v>0</v>
      </c>
      <c r="AF18" s="44">
        <f>[3]圣人天赋!HJ20</f>
        <v>0</v>
      </c>
      <c r="AJ18" s="6">
        <v>15</v>
      </c>
      <c r="AK18" s="6">
        <f>[3]圣人天赋!GX20</f>
        <v>0</v>
      </c>
      <c r="AL18" s="6">
        <f>[3]圣人天赋!GY20</f>
        <v>0</v>
      </c>
      <c r="AM18" s="6">
        <f>[3]圣人天赋!GZ20</f>
        <v>0</v>
      </c>
      <c r="AN18" s="6">
        <f>[3]圣人天赋!HA20</f>
        <v>0</v>
      </c>
      <c r="AO18" s="6">
        <f>[3]圣人天赋!HB20</f>
        <v>0</v>
      </c>
    </row>
    <row r="19" spans="3:41" x14ac:dyDescent="0.15">
      <c r="C19" s="6">
        <v>16</v>
      </c>
      <c r="D19" s="6">
        <f>INDEX(节奏总纲!AX$4:AX$163,INDEX('[1]功能-城建'!$B$6:$B$165,MATCH($C19,'[1]功能-城建'!$S$6:$S$165,1),1))</f>
        <v>20.20181641490861</v>
      </c>
      <c r="E19" s="6">
        <f>INDEX(节奏总纲!AY$4:AY$163,INDEX('[1]功能-城建'!$B$6:$B$165,MATCH($C19,'[1]功能-城建'!$S$6:$S$165,1),1))</f>
        <v>19.316761289213389</v>
      </c>
      <c r="F19" s="6">
        <f>INDEX(节奏总纲!AZ$4:AZ$163,INDEX('[1]功能-城建'!$B$6:$B$165,MATCH($C19,'[1]功能-城建'!$S$6:$S$165,1),1))</f>
        <v>18.361080760620879</v>
      </c>
      <c r="G19" s="6">
        <f>INDEX(节奏总纲!BA$4:BA$163,INDEX('[1]功能-城建'!$B$6:$B$165,MATCH($C19,'[1]功能-城建'!$S$6:$S$165,1),1))</f>
        <v>17.369785176246889</v>
      </c>
      <c r="H19" s="6">
        <f>INDEX(节奏总纲!BB$4:BB$163,INDEX('[1]功能-城建'!$B$6:$B$165,MATCH($C19,'[1]功能-城建'!$S$6:$S$165,1),1))</f>
        <v>16.290326765372022</v>
      </c>
      <c r="K19" s="6">
        <v>16</v>
      </c>
      <c r="L19" s="6">
        <f>[2]非r将兵属性验证!$M22</f>
        <v>95.71081740510003</v>
      </c>
      <c r="M19" s="6">
        <f>[2]小r将兵属性验证!$M22</f>
        <v>95.938560693685758</v>
      </c>
      <c r="N19" s="6">
        <f>[2]中r将兵属性验证!$M22</f>
        <v>96.244255511454398</v>
      </c>
      <c r="O19" s="6">
        <f>[2]大r将兵属性验证!$M22</f>
        <v>100.15610721232731</v>
      </c>
      <c r="P19" s="6">
        <f>[2]超r将兵属性验证!$M22</f>
        <v>101.45612441399965</v>
      </c>
      <c r="T19" s="6">
        <v>16</v>
      </c>
      <c r="U19" s="44">
        <f>[3]圣人天赋!HO21</f>
        <v>0</v>
      </c>
      <c r="V19" s="44">
        <f>[3]圣人天赋!HP21</f>
        <v>0</v>
      </c>
      <c r="W19" s="44">
        <f>[3]圣人天赋!HQ21</f>
        <v>0</v>
      </c>
      <c r="X19" s="44">
        <f>[3]圣人天赋!HR21</f>
        <v>0</v>
      </c>
      <c r="Y19" s="44">
        <f>[3]圣人天赋!HS21</f>
        <v>0</v>
      </c>
      <c r="AA19" s="6">
        <v>16</v>
      </c>
      <c r="AB19" s="44">
        <f>[3]圣人天赋!HF21</f>
        <v>0</v>
      </c>
      <c r="AC19" s="44">
        <f>[3]圣人天赋!HG21</f>
        <v>0</v>
      </c>
      <c r="AD19" s="44">
        <f>[3]圣人天赋!HH21</f>
        <v>0</v>
      </c>
      <c r="AE19" s="44">
        <f>[3]圣人天赋!HI21</f>
        <v>0</v>
      </c>
      <c r="AF19" s="44">
        <f>[3]圣人天赋!HJ21</f>
        <v>0</v>
      </c>
      <c r="AJ19" s="6">
        <v>16</v>
      </c>
      <c r="AK19" s="6">
        <f>[3]圣人天赋!GX21</f>
        <v>0</v>
      </c>
      <c r="AL19" s="6">
        <f>[3]圣人天赋!GY21</f>
        <v>0</v>
      </c>
      <c r="AM19" s="6">
        <f>[3]圣人天赋!GZ21</f>
        <v>0</v>
      </c>
      <c r="AN19" s="6">
        <f>[3]圣人天赋!HA21</f>
        <v>0</v>
      </c>
      <c r="AO19" s="6">
        <f>[3]圣人天赋!HB21</f>
        <v>0</v>
      </c>
    </row>
    <row r="20" spans="3:41" x14ac:dyDescent="0.15">
      <c r="C20" s="6">
        <v>17</v>
      </c>
      <c r="D20" s="6">
        <f>INDEX(节奏总纲!AX$4:AX$163,INDEX('[1]功能-城建'!$B$6:$B$165,MATCH($C20,'[1]功能-城建'!$S$6:$S$165,1),1))</f>
        <v>20.20181641490861</v>
      </c>
      <c r="E20" s="6">
        <f>INDEX(节奏总纲!AY$4:AY$163,INDEX('[1]功能-城建'!$B$6:$B$165,MATCH($C20,'[1]功能-城建'!$S$6:$S$165,1),1))</f>
        <v>19.316761289213389</v>
      </c>
      <c r="F20" s="6">
        <f>INDEX(节奏总纲!AZ$4:AZ$163,INDEX('[1]功能-城建'!$B$6:$B$165,MATCH($C20,'[1]功能-城建'!$S$6:$S$165,1),1))</f>
        <v>18.361080760620879</v>
      </c>
      <c r="G20" s="6">
        <f>INDEX(节奏总纲!BA$4:BA$163,INDEX('[1]功能-城建'!$B$6:$B$165,MATCH($C20,'[1]功能-城建'!$S$6:$S$165,1),1))</f>
        <v>17.369785176246889</v>
      </c>
      <c r="H20" s="6">
        <f>INDEX(节奏总纲!BB$4:BB$163,INDEX('[1]功能-城建'!$B$6:$B$165,MATCH($C20,'[1]功能-城建'!$S$6:$S$165,1),1))</f>
        <v>16.290326765372022</v>
      </c>
      <c r="K20" s="6">
        <v>17</v>
      </c>
      <c r="L20" s="6">
        <f>[2]非r将兵属性验证!$M23</f>
        <v>96.885890831602794</v>
      </c>
      <c r="M20" s="6">
        <f>[2]小r将兵属性验证!$M23</f>
        <v>97.097293365409584</v>
      </c>
      <c r="N20" s="6">
        <f>[2]中r将兵属性验证!$M23</f>
        <v>98.673424065369986</v>
      </c>
      <c r="O20" s="6">
        <f>[2]大r将兵属性验证!$M23</f>
        <v>101.36284537483657</v>
      </c>
      <c r="P20" s="6">
        <f>[2]超r将兵属性验证!$M23</f>
        <v>102.83465333573695</v>
      </c>
      <c r="T20" s="6">
        <v>17</v>
      </c>
      <c r="U20" s="44">
        <f>[3]圣人天赋!HO22</f>
        <v>0</v>
      </c>
      <c r="V20" s="44">
        <f>[3]圣人天赋!HP22</f>
        <v>0</v>
      </c>
      <c r="W20" s="44">
        <f>[3]圣人天赋!HQ22</f>
        <v>0</v>
      </c>
      <c r="X20" s="44">
        <f>[3]圣人天赋!HR22</f>
        <v>0</v>
      </c>
      <c r="Y20" s="44">
        <f>[3]圣人天赋!HS22</f>
        <v>0</v>
      </c>
      <c r="AA20" s="6">
        <v>17</v>
      </c>
      <c r="AB20" s="44">
        <f>[3]圣人天赋!HF22</f>
        <v>0</v>
      </c>
      <c r="AC20" s="44">
        <f>[3]圣人天赋!HG22</f>
        <v>0</v>
      </c>
      <c r="AD20" s="44">
        <f>[3]圣人天赋!HH22</f>
        <v>0</v>
      </c>
      <c r="AE20" s="44">
        <f>[3]圣人天赋!HI22</f>
        <v>0</v>
      </c>
      <c r="AF20" s="44">
        <f>[3]圣人天赋!HJ22</f>
        <v>0</v>
      </c>
      <c r="AJ20" s="6">
        <v>17</v>
      </c>
      <c r="AK20" s="6">
        <f>[3]圣人天赋!GX22</f>
        <v>0</v>
      </c>
      <c r="AL20" s="6">
        <f>[3]圣人天赋!GY22</f>
        <v>0</v>
      </c>
      <c r="AM20" s="6">
        <f>[3]圣人天赋!GZ22</f>
        <v>0</v>
      </c>
      <c r="AN20" s="6">
        <f>[3]圣人天赋!HA22</f>
        <v>0</v>
      </c>
      <c r="AO20" s="6">
        <f>[3]圣人天赋!HB22</f>
        <v>0</v>
      </c>
    </row>
    <row r="21" spans="3:41" x14ac:dyDescent="0.15">
      <c r="C21" s="6">
        <v>18</v>
      </c>
      <c r="D21" s="6">
        <f>INDEX(节奏总纲!AX$4:AX$163,INDEX('[1]功能-城建'!$B$6:$B$165,MATCH($C21,'[1]功能-城建'!$S$6:$S$165,1),1))</f>
        <v>22.23257120211764</v>
      </c>
      <c r="E21" s="6">
        <f>INDEX(节奏总纲!AY$4:AY$163,INDEX('[1]功能-城建'!$B$6:$B$165,MATCH($C21,'[1]功能-城建'!$S$6:$S$165,1),1))</f>
        <v>21.313236761787984</v>
      </c>
      <c r="F21" s="6">
        <f>INDEX(节奏总纲!AZ$4:AZ$163,INDEX('[1]功能-城建'!$B$6:$B$165,MATCH($C21,'[1]功能-城建'!$S$6:$S$165,1),1))</f>
        <v>20.31364557414641</v>
      </c>
      <c r="G21" s="6">
        <f>INDEX(节奏总纲!BA$4:BA$163,INDEX('[1]功能-城建'!$B$6:$B$165,MATCH($C21,'[1]功能-城建'!$S$6:$S$165,1),1))</f>
        <v>19.206606162403641</v>
      </c>
      <c r="H21" s="6">
        <f>INDEX(节奏总纲!BB$4:BB$163,INDEX('[1]功能-城建'!$B$6:$B$165,MATCH($C21,'[1]功能-城建'!$S$6:$S$165,1),1))</f>
        <v>18.113419670820548</v>
      </c>
      <c r="K21" s="6">
        <v>18</v>
      </c>
      <c r="L21" s="6">
        <f>[2]非r将兵属性验证!$M24</f>
        <v>98.060964258105557</v>
      </c>
      <c r="M21" s="6">
        <f>[2]小r将兵属性验证!$M24</f>
        <v>99.227614803781563</v>
      </c>
      <c r="N21" s="6">
        <f>[2]中r将兵属性验证!$M24</f>
        <v>100.07194299316991</v>
      </c>
      <c r="O21" s="6">
        <f>[2]大r将兵属性验证!$M24</f>
        <v>102.56958353734584</v>
      </c>
      <c r="P21" s="6">
        <f>[2]超r将兵属性验证!$M24</f>
        <v>104.2131822574743</v>
      </c>
      <c r="T21" s="6">
        <v>18</v>
      </c>
      <c r="U21" s="44">
        <f>[3]圣人天赋!HO23</f>
        <v>0</v>
      </c>
      <c r="V21" s="44">
        <f>[3]圣人天赋!HP23</f>
        <v>0</v>
      </c>
      <c r="W21" s="44">
        <f>[3]圣人天赋!HQ23</f>
        <v>0</v>
      </c>
      <c r="X21" s="44">
        <f>[3]圣人天赋!HR23</f>
        <v>0</v>
      </c>
      <c r="Y21" s="44">
        <f>[3]圣人天赋!HS23</f>
        <v>0</v>
      </c>
      <c r="AA21" s="6">
        <v>18</v>
      </c>
      <c r="AB21" s="44">
        <f>[3]圣人天赋!HF23</f>
        <v>0</v>
      </c>
      <c r="AC21" s="44">
        <f>[3]圣人天赋!HG23</f>
        <v>0</v>
      </c>
      <c r="AD21" s="44">
        <f>[3]圣人天赋!HH23</f>
        <v>0</v>
      </c>
      <c r="AE21" s="44">
        <f>[3]圣人天赋!HI23</f>
        <v>0</v>
      </c>
      <c r="AF21" s="44">
        <f>[3]圣人天赋!HJ23</f>
        <v>0</v>
      </c>
      <c r="AJ21" s="6">
        <v>18</v>
      </c>
      <c r="AK21" s="6">
        <f>[3]圣人天赋!GX23</f>
        <v>0</v>
      </c>
      <c r="AL21" s="6">
        <f>[3]圣人天赋!GY23</f>
        <v>0</v>
      </c>
      <c r="AM21" s="6">
        <f>[3]圣人天赋!GZ23</f>
        <v>0</v>
      </c>
      <c r="AN21" s="6">
        <f>[3]圣人天赋!HA23</f>
        <v>0</v>
      </c>
      <c r="AO21" s="6">
        <f>[3]圣人天赋!HB23</f>
        <v>0</v>
      </c>
    </row>
    <row r="22" spans="3:41" x14ac:dyDescent="0.15">
      <c r="C22" s="6">
        <v>19</v>
      </c>
      <c r="D22" s="6">
        <f>INDEX(节奏总纲!AX$4:AX$163,INDEX('[1]功能-城建'!$B$6:$B$165,MATCH($C22,'[1]功能-城建'!$S$6:$S$165,1),1))</f>
        <v>24.310866931512376</v>
      </c>
      <c r="E22" s="6">
        <f>INDEX(节奏总纲!AY$4:AY$163,INDEX('[1]功能-城建'!$B$6:$B$165,MATCH($C22,'[1]功能-城建'!$S$6:$S$165,1),1))</f>
        <v>23.346355732194773</v>
      </c>
      <c r="F22" s="6">
        <f>INDEX(节奏总纲!AZ$4:AZ$163,INDEX('[1]功能-城建'!$B$6:$B$165,MATCH($C22,'[1]功能-城建'!$S$6:$S$165,1),1))</f>
        <v>22.270075478919804</v>
      </c>
      <c r="G22" s="6">
        <f>INDEX(节奏总纲!BA$4:BA$163,INDEX('[1]功能-城建'!$B$6:$B$165,MATCH($C22,'[1]功能-城建'!$S$6:$S$165,1),1))</f>
        <v>21.127034033068878</v>
      </c>
      <c r="H22" s="6">
        <f>INDEX(节奏总纲!BB$4:BB$163,INDEX('[1]功能-城建'!$B$6:$B$165,MATCH($C22,'[1]功能-城建'!$S$6:$S$165,1),1))</f>
        <v>19.990401674856564</v>
      </c>
      <c r="K22" s="6">
        <v>19</v>
      </c>
      <c r="L22" s="6">
        <f>[2]非r将兵属性验证!$M25</f>
        <v>100.23914015383951</v>
      </c>
      <c r="M22" s="6">
        <f>[2]小r将兵属性验证!$M25</f>
        <v>100.56755194100576</v>
      </c>
      <c r="N22" s="6">
        <f>[2]中r将兵属性验证!$M25</f>
        <v>101.47046192096985</v>
      </c>
      <c r="O22" s="6">
        <f>[2]大r将兵属性验证!$M25</f>
        <v>103.77632169985512</v>
      </c>
      <c r="P22" s="6">
        <f>[2]超r将兵属性验证!$M25</f>
        <v>105.5917111792116</v>
      </c>
      <c r="T22" s="6">
        <v>19</v>
      </c>
      <c r="U22" s="44">
        <f>[3]圣人天赋!HO24</f>
        <v>0</v>
      </c>
      <c r="V22" s="44">
        <f>[3]圣人天赋!HP24</f>
        <v>0</v>
      </c>
      <c r="W22" s="44">
        <f>[3]圣人天赋!HQ24</f>
        <v>0</v>
      </c>
      <c r="X22" s="44">
        <f>[3]圣人天赋!HR24</f>
        <v>0</v>
      </c>
      <c r="Y22" s="44">
        <f>[3]圣人天赋!HS24</f>
        <v>0</v>
      </c>
      <c r="AA22" s="6">
        <v>19</v>
      </c>
      <c r="AB22" s="44">
        <f>[3]圣人天赋!HF24</f>
        <v>0</v>
      </c>
      <c r="AC22" s="44">
        <f>[3]圣人天赋!HG24</f>
        <v>0</v>
      </c>
      <c r="AD22" s="44">
        <f>[3]圣人天赋!HH24</f>
        <v>0</v>
      </c>
      <c r="AE22" s="44">
        <f>[3]圣人天赋!HI24</f>
        <v>0</v>
      </c>
      <c r="AF22" s="44">
        <f>[3]圣人天赋!HJ24</f>
        <v>0</v>
      </c>
      <c r="AJ22" s="6">
        <v>19</v>
      </c>
      <c r="AK22" s="6">
        <f>[3]圣人天赋!GX24</f>
        <v>0</v>
      </c>
      <c r="AL22" s="6">
        <f>[3]圣人天赋!GY24</f>
        <v>0</v>
      </c>
      <c r="AM22" s="6">
        <f>[3]圣人天赋!GZ24</f>
        <v>0</v>
      </c>
      <c r="AN22" s="6">
        <f>[3]圣人天赋!HA24</f>
        <v>0</v>
      </c>
      <c r="AO22" s="6">
        <f>[3]圣人天赋!HB24</f>
        <v>0</v>
      </c>
    </row>
    <row r="23" spans="3:41" x14ac:dyDescent="0.15">
      <c r="C23" s="6">
        <v>20</v>
      </c>
      <c r="D23" s="6">
        <f>INDEX(节奏总纲!AX$4:AX$163,INDEX('[1]功能-城建'!$B$6:$B$165,MATCH($C23,'[1]功能-城建'!$S$6:$S$165,1),1))</f>
        <v>26.430041330048915</v>
      </c>
      <c r="E23" s="6">
        <f>INDEX(节奏总纲!AY$4:AY$163,INDEX('[1]功能-城建'!$B$6:$B$165,MATCH($C23,'[1]功能-城建'!$S$6:$S$165,1),1))</f>
        <v>25.411137335118717</v>
      </c>
      <c r="F23" s="6">
        <f>INDEX(节奏总纲!AZ$4:AZ$163,INDEX('[1]功能-城建'!$B$6:$B$165,MATCH($C23,'[1]功能-城建'!$S$6:$S$165,1),1))</f>
        <v>24.291601023356559</v>
      </c>
      <c r="G23" s="6">
        <f>INDEX(节奏总纲!BA$4:BA$163,INDEX('[1]功能-城建'!$B$6:$B$165,MATCH($C23,'[1]功能-城建'!$S$6:$S$165,1),1))</f>
        <v>23.104674507319633</v>
      </c>
      <c r="H23" s="6">
        <f>INDEX(节奏总纲!BB$4:BB$163,INDEX('[1]功能-城建'!$B$6:$B$165,MATCH($C23,'[1]功能-城建'!$S$6:$S$165,1),1))</f>
        <v>21.807019312177008</v>
      </c>
      <c r="K23" s="6">
        <v>20</v>
      </c>
      <c r="L23" s="6">
        <f>[2]非r将兵属性验证!$M26</f>
        <v>101.59056521927428</v>
      </c>
      <c r="M23" s="6">
        <f>[2]小r将兵属性验证!$M26</f>
        <v>101.84048292303</v>
      </c>
      <c r="N23" s="6">
        <f>[2]中r将兵属性验证!$M26</f>
        <v>102.86471746293321</v>
      </c>
      <c r="O23" s="6">
        <f>[2]大r将兵属性验证!$M26</f>
        <v>105.20932603018132</v>
      </c>
      <c r="P23" s="6">
        <f>[2]超r将兵属性验证!$M26</f>
        <v>107.17159362446075</v>
      </c>
      <c r="T23" s="6">
        <v>20</v>
      </c>
      <c r="U23" s="44">
        <f>[3]圣人天赋!HO25</f>
        <v>0</v>
      </c>
      <c r="V23" s="44">
        <f>[3]圣人天赋!HP25</f>
        <v>0</v>
      </c>
      <c r="W23" s="44">
        <f>[3]圣人天赋!HQ25</f>
        <v>0</v>
      </c>
      <c r="X23" s="44">
        <f>[3]圣人天赋!HR25</f>
        <v>0</v>
      </c>
      <c r="Y23" s="44">
        <f>[3]圣人天赋!HS25</f>
        <v>0</v>
      </c>
      <c r="AA23" s="6">
        <v>20</v>
      </c>
      <c r="AB23" s="44">
        <f>[3]圣人天赋!HF25</f>
        <v>0</v>
      </c>
      <c r="AC23" s="44">
        <f>[3]圣人天赋!HG25</f>
        <v>0</v>
      </c>
      <c r="AD23" s="44">
        <f>[3]圣人天赋!HH25</f>
        <v>0</v>
      </c>
      <c r="AE23" s="44">
        <f>[3]圣人天赋!HI25</f>
        <v>0</v>
      </c>
      <c r="AF23" s="44">
        <f>[3]圣人天赋!HJ25</f>
        <v>0</v>
      </c>
      <c r="AJ23" s="6">
        <v>20</v>
      </c>
      <c r="AK23" s="6">
        <f>[3]圣人天赋!GX25</f>
        <v>0</v>
      </c>
      <c r="AL23" s="6">
        <f>[3]圣人天赋!GY25</f>
        <v>0</v>
      </c>
      <c r="AM23" s="6">
        <f>[3]圣人天赋!GZ25</f>
        <v>0</v>
      </c>
      <c r="AN23" s="6">
        <f>[3]圣人天赋!HA25</f>
        <v>0</v>
      </c>
      <c r="AO23" s="6">
        <f>[3]圣人天赋!HB25</f>
        <v>0</v>
      </c>
    </row>
    <row r="24" spans="3:41" x14ac:dyDescent="0.15">
      <c r="C24" s="6">
        <v>21</v>
      </c>
      <c r="D24" s="6">
        <f>INDEX(节奏总纲!AX$4:AX$163,INDEX('[1]功能-城建'!$B$6:$B$165,MATCH($C24,'[1]功能-城建'!$S$6:$S$165,1),1))</f>
        <v>28.584360328652647</v>
      </c>
      <c r="E24" s="6">
        <f>INDEX(节奏总纲!AY$4:AY$163,INDEX('[1]功能-城建'!$B$6:$B$165,MATCH($C24,'[1]功能-城建'!$S$6:$S$165,1),1))</f>
        <v>27.538147336025965</v>
      </c>
      <c r="F24" s="6">
        <f>INDEX(节奏总纲!AZ$4:AZ$163,INDEX('[1]功能-城建'!$B$6:$B$165,MATCH($C24,'[1]功能-城建'!$S$6:$S$165,1),1))</f>
        <v>26.374084715154964</v>
      </c>
      <c r="G24" s="6">
        <f>INDEX(节奏总纲!BA$4:BA$163,INDEX('[1]功能-城建'!$B$6:$B$165,MATCH($C24,'[1]功能-城建'!$S$6:$S$165,1),1))</f>
        <v>25.113701488415835</v>
      </c>
      <c r="H24" s="6">
        <f>INDEX(节奏总纲!BB$4:BB$163,INDEX('[1]功能-城建'!$B$6:$B$165,MATCH($C24,'[1]功能-城建'!$S$6:$S$165,1),1))</f>
        <v>23.834029842136172</v>
      </c>
      <c r="K24" s="6">
        <v>21</v>
      </c>
      <c r="L24" s="6">
        <f>[2]非r将兵属性验证!$M27</f>
        <v>102.83261826648919</v>
      </c>
      <c r="M24" s="6">
        <f>[2]小r将兵属性验证!$M27</f>
        <v>103.18194742379164</v>
      </c>
      <c r="N24" s="6">
        <f>[2]中r将兵属性验证!$M27</f>
        <v>104.53078719820347</v>
      </c>
      <c r="O24" s="6">
        <f>[2]大r将兵属性验证!$M27</f>
        <v>107.10194898528403</v>
      </c>
      <c r="P24" s="6">
        <f>[2]超r将兵属性验证!$M27</f>
        <v>109.13027460644385</v>
      </c>
      <c r="T24" s="6">
        <v>21</v>
      </c>
      <c r="U24" s="44">
        <f>[3]圣人天赋!HO26</f>
        <v>0</v>
      </c>
      <c r="V24" s="44">
        <f>[3]圣人天赋!HP26</f>
        <v>0</v>
      </c>
      <c r="W24" s="44">
        <f>[3]圣人天赋!HQ26</f>
        <v>0</v>
      </c>
      <c r="X24" s="44">
        <f>[3]圣人天赋!HR26</f>
        <v>0</v>
      </c>
      <c r="Y24" s="44">
        <f>[3]圣人天赋!HS26</f>
        <v>0</v>
      </c>
      <c r="AA24" s="6">
        <v>21</v>
      </c>
      <c r="AB24" s="44">
        <f>[3]圣人天赋!HF26</f>
        <v>0</v>
      </c>
      <c r="AC24" s="44">
        <f>[3]圣人天赋!HG26</f>
        <v>0</v>
      </c>
      <c r="AD24" s="44">
        <f>[3]圣人天赋!HH26</f>
        <v>0</v>
      </c>
      <c r="AE24" s="44">
        <f>[3]圣人天赋!HI26</f>
        <v>0</v>
      </c>
      <c r="AF24" s="44">
        <f>[3]圣人天赋!HJ26</f>
        <v>0</v>
      </c>
      <c r="AJ24" s="6">
        <v>21</v>
      </c>
      <c r="AK24" s="6">
        <f>[3]圣人天赋!GX26</f>
        <v>0</v>
      </c>
      <c r="AL24" s="6">
        <f>[3]圣人天赋!GY26</f>
        <v>0</v>
      </c>
      <c r="AM24" s="6">
        <f>[3]圣人天赋!GZ26</f>
        <v>0</v>
      </c>
      <c r="AN24" s="6">
        <f>[3]圣人天赋!HA26</f>
        <v>0</v>
      </c>
      <c r="AO24" s="6">
        <f>[3]圣人天赋!HB26</f>
        <v>0</v>
      </c>
    </row>
    <row r="25" spans="3:41" x14ac:dyDescent="0.15">
      <c r="C25" s="6">
        <v>22</v>
      </c>
      <c r="D25" s="6">
        <f>INDEX(节奏总纲!AX$4:AX$163,INDEX('[1]功能-城建'!$B$6:$B$165,MATCH($C25,'[1]功能-城建'!$S$6:$S$165,1),1))</f>
        <v>30.768889392009427</v>
      </c>
      <c r="E25" s="6">
        <f>INDEX(节奏总纲!AY$4:AY$163,INDEX('[1]功能-城建'!$B$6:$B$165,MATCH($C25,'[1]功能-城建'!$S$6:$S$165,1),1))</f>
        <v>29.682299134892848</v>
      </c>
      <c r="F25" s="6">
        <f>INDEX(节奏总纲!AZ$4:AZ$163,INDEX('[1]功能-城建'!$B$6:$B$165,MATCH($C25,'[1]功能-城建'!$S$6:$S$165,1),1))</f>
        <v>28.504605619902428</v>
      </c>
      <c r="G25" s="6">
        <f>INDEX(节奏总纲!BA$4:BA$163,INDEX('[1]功能-城建'!$B$6:$B$165,MATCH($C25,'[1]功能-城建'!$S$6:$S$165,1),1))</f>
        <v>27.228985792746204</v>
      </c>
      <c r="H25" s="6">
        <f>INDEX(节奏总纲!BB$4:BB$163,INDEX('[1]功能-城建'!$B$6:$B$165,MATCH($C25,'[1]功能-城建'!$S$6:$S$165,1),1))</f>
        <v>25.905106178844033</v>
      </c>
      <c r="K25" s="6">
        <v>22</v>
      </c>
      <c r="L25" s="6">
        <f>[2]非r将兵属性验证!$M28</f>
        <v>104.07467131370413</v>
      </c>
      <c r="M25" s="6">
        <f>[2]小r将兵属性验证!$M28</f>
        <v>104.5234119245533</v>
      </c>
      <c r="N25" s="6">
        <f>[2]中r将兵属性验证!$M28</f>
        <v>106.19685693347371</v>
      </c>
      <c r="O25" s="6">
        <f>[2]大r将兵属性验证!$M28</f>
        <v>108.99457194038675</v>
      </c>
      <c r="P25" s="6">
        <f>[2]超r将兵属性验证!$M28</f>
        <v>111.18603050072005</v>
      </c>
      <c r="T25" s="6">
        <v>22</v>
      </c>
      <c r="U25" s="44">
        <f>[3]圣人天赋!HO27</f>
        <v>0</v>
      </c>
      <c r="V25" s="44">
        <f>[3]圣人天赋!HP27</f>
        <v>0</v>
      </c>
      <c r="W25" s="44">
        <f>[3]圣人天赋!HQ27</f>
        <v>0</v>
      </c>
      <c r="X25" s="44">
        <f>[3]圣人天赋!HR27</f>
        <v>0</v>
      </c>
      <c r="Y25" s="44">
        <f>[3]圣人天赋!HS27</f>
        <v>0</v>
      </c>
      <c r="AA25" s="6">
        <v>22</v>
      </c>
      <c r="AB25" s="44">
        <f>[3]圣人天赋!HF27</f>
        <v>0</v>
      </c>
      <c r="AC25" s="44">
        <f>[3]圣人天赋!HG27</f>
        <v>0</v>
      </c>
      <c r="AD25" s="44">
        <f>[3]圣人天赋!HH27</f>
        <v>0</v>
      </c>
      <c r="AE25" s="44">
        <f>[3]圣人天赋!HI27</f>
        <v>0</v>
      </c>
      <c r="AF25" s="44">
        <f>[3]圣人天赋!HJ27</f>
        <v>0</v>
      </c>
      <c r="AJ25" s="6">
        <v>22</v>
      </c>
      <c r="AK25" s="6">
        <f>[3]圣人天赋!GX27</f>
        <v>0</v>
      </c>
      <c r="AL25" s="6">
        <f>[3]圣人天赋!GY27</f>
        <v>0</v>
      </c>
      <c r="AM25" s="6">
        <f>[3]圣人天赋!GZ27</f>
        <v>0</v>
      </c>
      <c r="AN25" s="6">
        <f>[3]圣人天赋!HA27</f>
        <v>0</v>
      </c>
      <c r="AO25" s="6">
        <f>[3]圣人天赋!HB27</f>
        <v>0</v>
      </c>
    </row>
    <row r="26" spans="3:41" x14ac:dyDescent="0.15">
      <c r="C26" s="6">
        <v>23</v>
      </c>
      <c r="D26" s="6">
        <f>INDEX(节奏总纲!AX$4:AX$163,INDEX('[1]功能-城建'!$B$6:$B$165,MATCH($C26,'[1]功能-城建'!$S$6:$S$165,1),1))</f>
        <v>32.979382606869549</v>
      </c>
      <c r="E26" s="6">
        <f>INDEX(节奏总纲!AY$4:AY$163,INDEX('[1]功能-城建'!$B$6:$B$165,MATCH($C26,'[1]功能-城建'!$S$6:$S$165,1),1))</f>
        <v>31.845462834406923</v>
      </c>
      <c r="F26" s="6">
        <f>INDEX(节奏总纲!AZ$4:AZ$163,INDEX('[1]功能-城建'!$B$6:$B$165,MATCH($C26,'[1]功能-城建'!$S$6:$S$165,1),1))</f>
        <v>30.615521552489891</v>
      </c>
      <c r="G26" s="6">
        <f>INDEX(节奏总纲!BA$4:BA$163,INDEX('[1]功能-城建'!$B$6:$B$165,MATCH($C26,'[1]功能-城建'!$S$6:$S$165,1),1))</f>
        <v>29.279653557700659</v>
      </c>
      <c r="H26" s="6">
        <f>INDEX(节奏总纲!BB$4:BB$163,INDEX('[1]功能-城建'!$B$6:$B$165,MATCH($C26,'[1]功能-城建'!$S$6:$S$165,1),1))</f>
        <v>27.953695907743711</v>
      </c>
      <c r="K26" s="6">
        <v>23</v>
      </c>
      <c r="L26" s="6">
        <f>[2]非r将兵属性验证!$M29</f>
        <v>105.31672436091905</v>
      </c>
      <c r="M26" s="6">
        <f>[2]小r将兵属性验证!$M29</f>
        <v>105.86487642531496</v>
      </c>
      <c r="N26" s="6">
        <f>[2]中r将兵属性验证!$M29</f>
        <v>107.86292666874394</v>
      </c>
      <c r="O26" s="6">
        <f>[2]大r将兵属性验证!$M29</f>
        <v>110.98146261764293</v>
      </c>
      <c r="P26" s="6">
        <f>[2]超r将兵属性验证!$M29</f>
        <v>113.24178639499623</v>
      </c>
      <c r="T26" s="6">
        <v>23</v>
      </c>
      <c r="U26" s="44">
        <f>[3]圣人天赋!HO28</f>
        <v>0</v>
      </c>
      <c r="V26" s="44">
        <f>[3]圣人天赋!HP28</f>
        <v>0</v>
      </c>
      <c r="W26" s="44">
        <f>[3]圣人天赋!HQ28</f>
        <v>0</v>
      </c>
      <c r="X26" s="44">
        <f>[3]圣人天赋!HR28</f>
        <v>0</v>
      </c>
      <c r="Y26" s="44">
        <f>[3]圣人天赋!HS28</f>
        <v>0</v>
      </c>
      <c r="AA26" s="6">
        <v>23</v>
      </c>
      <c r="AB26" s="44">
        <f>[3]圣人天赋!HF28</f>
        <v>0</v>
      </c>
      <c r="AC26" s="44">
        <f>[3]圣人天赋!HG28</f>
        <v>0</v>
      </c>
      <c r="AD26" s="44">
        <f>[3]圣人天赋!HH28</f>
        <v>0</v>
      </c>
      <c r="AE26" s="44">
        <f>[3]圣人天赋!HI28</f>
        <v>0</v>
      </c>
      <c r="AF26" s="44">
        <f>[3]圣人天赋!HJ28</f>
        <v>0</v>
      </c>
      <c r="AJ26" s="6">
        <v>23</v>
      </c>
      <c r="AK26" s="6">
        <f>[3]圣人天赋!GX28</f>
        <v>0</v>
      </c>
      <c r="AL26" s="6">
        <f>[3]圣人天赋!GY28</f>
        <v>0</v>
      </c>
      <c r="AM26" s="6">
        <f>[3]圣人天赋!GZ28</f>
        <v>0</v>
      </c>
      <c r="AN26" s="6">
        <f>[3]圣人天赋!HA28</f>
        <v>0</v>
      </c>
      <c r="AO26" s="6">
        <f>[3]圣人天赋!HB28</f>
        <v>0</v>
      </c>
    </row>
    <row r="27" spans="3:41" x14ac:dyDescent="0.15">
      <c r="C27" s="6">
        <v>24</v>
      </c>
      <c r="D27" s="6">
        <f>INDEX(节奏总纲!AX$4:AX$163,INDEX('[1]功能-城建'!$B$6:$B$165,MATCH($C27,'[1]功能-城建'!$S$6:$S$165,1),1))</f>
        <v>35.197977552877902</v>
      </c>
      <c r="E27" s="6">
        <f>INDEX(节奏总纲!AY$4:AY$163,INDEX('[1]功能-城建'!$B$6:$B$165,MATCH($C27,'[1]功能-城建'!$S$6:$S$165,1),1))</f>
        <v>34.072116335246974</v>
      </c>
      <c r="F27" s="6">
        <f>INDEX(节奏总纲!AZ$4:AZ$163,INDEX('[1]功能-城建'!$B$6:$B$165,MATCH($C27,'[1]功能-城建'!$S$6:$S$165,1),1))</f>
        <v>32.816661243819851</v>
      </c>
      <c r="G27" s="6">
        <f>INDEX(节奏总纲!BA$4:BA$163,INDEX('[1]功能-城建'!$B$6:$B$165,MATCH($C27,'[1]功能-城建'!$S$6:$S$165,1),1))</f>
        <v>31.412793977181359</v>
      </c>
      <c r="H27" s="6">
        <f>INDEX(节奏总纲!BB$4:BB$163,INDEX('[1]功能-城建'!$B$6:$B$165,MATCH($C27,'[1]功能-城建'!$S$6:$S$165,1),1))</f>
        <v>29.964600225621755</v>
      </c>
      <c r="K27" s="6">
        <v>24</v>
      </c>
      <c r="L27" s="6">
        <f>[2]非r将兵属性验证!$M30</f>
        <v>106.55877740813398</v>
      </c>
      <c r="M27" s="6">
        <f>[2]小r将兵属性验证!$M30</f>
        <v>107.20634092607662</v>
      </c>
      <c r="N27" s="6">
        <f>[2]中r将兵属性验证!$M30</f>
        <v>109.5252672557953</v>
      </c>
      <c r="O27" s="6">
        <f>[2]大r将兵属性验证!$M30</f>
        <v>112.98176107467314</v>
      </c>
      <c r="P27" s="6">
        <f>[2]超r将兵属性验证!$M30</f>
        <v>115.29754228927243</v>
      </c>
      <c r="T27" s="6">
        <v>24</v>
      </c>
      <c r="U27" s="44">
        <f>[3]圣人天赋!HO29</f>
        <v>0</v>
      </c>
      <c r="V27" s="44">
        <f>[3]圣人天赋!HP29</f>
        <v>0</v>
      </c>
      <c r="W27" s="44">
        <f>[3]圣人天赋!HQ29</f>
        <v>0</v>
      </c>
      <c r="X27" s="44">
        <f>[3]圣人天赋!HR29</f>
        <v>0</v>
      </c>
      <c r="Y27" s="44">
        <f>[3]圣人天赋!HS29</f>
        <v>0</v>
      </c>
      <c r="AA27" s="6">
        <v>24</v>
      </c>
      <c r="AB27" s="44">
        <f>[3]圣人天赋!HF29</f>
        <v>0</v>
      </c>
      <c r="AC27" s="44">
        <f>[3]圣人天赋!HG29</f>
        <v>0</v>
      </c>
      <c r="AD27" s="44">
        <f>[3]圣人天赋!HH29</f>
        <v>0</v>
      </c>
      <c r="AE27" s="44">
        <f>[3]圣人天赋!HI29</f>
        <v>0</v>
      </c>
      <c r="AF27" s="44">
        <f>[3]圣人天赋!HJ29</f>
        <v>0</v>
      </c>
      <c r="AJ27" s="6">
        <v>24</v>
      </c>
      <c r="AK27" s="6">
        <f>[3]圣人天赋!GX29</f>
        <v>0</v>
      </c>
      <c r="AL27" s="6">
        <f>[3]圣人天赋!GY29</f>
        <v>0</v>
      </c>
      <c r="AM27" s="6">
        <f>[3]圣人天赋!GZ29</f>
        <v>0</v>
      </c>
      <c r="AN27" s="6">
        <f>[3]圣人天赋!HA29</f>
        <v>0</v>
      </c>
      <c r="AO27" s="6">
        <f>[3]圣人天赋!HB29</f>
        <v>0</v>
      </c>
    </row>
    <row r="28" spans="3:41" x14ac:dyDescent="0.15">
      <c r="C28" s="6">
        <v>25</v>
      </c>
      <c r="D28" s="6">
        <f>INDEX(节奏总纲!AX$4:AX$163,INDEX('[1]功能-城建'!$B$6:$B$165,MATCH($C28,'[1]功能-城建'!$S$6:$S$165,1),1))</f>
        <v>37.433077144085807</v>
      </c>
      <c r="E28" s="6">
        <f>INDEX(节奏总纲!AY$4:AY$163,INDEX('[1]功能-城建'!$B$6:$B$165,MATCH($C28,'[1]功能-城建'!$S$6:$S$165,1),1))</f>
        <v>36.256047084538473</v>
      </c>
      <c r="F28" s="6">
        <f>INDEX(节奏总纲!AZ$4:AZ$163,INDEX('[1]功能-城建'!$B$6:$B$165,MATCH($C28,'[1]功能-城建'!$S$6:$S$165,1),1))</f>
        <v>34.973799799710449</v>
      </c>
      <c r="G28" s="6">
        <f>INDEX(节奏总纲!BA$4:BA$163,INDEX('[1]功能-城建'!$B$6:$B$165,MATCH($C28,'[1]功能-城建'!$S$6:$S$165,1),1))</f>
        <v>33.570278782515963</v>
      </c>
      <c r="H28" s="6">
        <f>INDEX(节奏总纲!BB$4:BB$163,INDEX('[1]功能-城建'!$B$6:$B$165,MATCH($C28,'[1]功能-城建'!$S$6:$S$165,1),1))</f>
        <v>32.075561469230017</v>
      </c>
      <c r="K28" s="6">
        <v>25</v>
      </c>
      <c r="L28" s="6">
        <f>[2]非r将兵属性验证!$M31</f>
        <v>107.8008304553489</v>
      </c>
      <c r="M28" s="6">
        <f>[2]小r将兵属性验证!$M31</f>
        <v>108.58931108271855</v>
      </c>
      <c r="N28" s="6">
        <f>[2]中r将兵属性验证!$M31</f>
        <v>111.18576052950898</v>
      </c>
      <c r="O28" s="6">
        <f>[2]大r将兵属性验证!$M31</f>
        <v>114.98205953170336</v>
      </c>
      <c r="P28" s="6">
        <f>[2]超r将兵属性验证!$M31</f>
        <v>117.35329818354863</v>
      </c>
      <c r="T28" s="6">
        <v>25</v>
      </c>
      <c r="U28" s="44">
        <f>[3]圣人天赋!HO30</f>
        <v>0</v>
      </c>
      <c r="V28" s="44">
        <f>[3]圣人天赋!HP30</f>
        <v>0</v>
      </c>
      <c r="W28" s="44">
        <f>[3]圣人天赋!HQ30</f>
        <v>0</v>
      </c>
      <c r="X28" s="44">
        <f>[3]圣人天赋!HR30</f>
        <v>0</v>
      </c>
      <c r="Y28" s="44">
        <f>[3]圣人天赋!HS30</f>
        <v>0</v>
      </c>
      <c r="AA28" s="6">
        <v>25</v>
      </c>
      <c r="AB28" s="44">
        <f>[3]圣人天赋!HF30</f>
        <v>0</v>
      </c>
      <c r="AC28" s="44">
        <f>[3]圣人天赋!HG30</f>
        <v>0</v>
      </c>
      <c r="AD28" s="44">
        <f>[3]圣人天赋!HH30</f>
        <v>0</v>
      </c>
      <c r="AE28" s="44">
        <f>[3]圣人天赋!HI30</f>
        <v>0</v>
      </c>
      <c r="AF28" s="44">
        <f>[3]圣人天赋!HJ30</f>
        <v>0</v>
      </c>
      <c r="AJ28" s="6">
        <v>25</v>
      </c>
      <c r="AK28" s="6">
        <f>[3]圣人天赋!GX30</f>
        <v>0</v>
      </c>
      <c r="AL28" s="6">
        <f>[3]圣人天赋!GY30</f>
        <v>0</v>
      </c>
      <c r="AM28" s="6">
        <f>[3]圣人天赋!GZ30</f>
        <v>0</v>
      </c>
      <c r="AN28" s="6">
        <f>[3]圣人天赋!HA30</f>
        <v>0</v>
      </c>
      <c r="AO28" s="6">
        <f>[3]圣人天赋!HB30</f>
        <v>0</v>
      </c>
    </row>
    <row r="29" spans="3:41" x14ac:dyDescent="0.15">
      <c r="C29" s="6">
        <v>26</v>
      </c>
      <c r="D29" s="6">
        <f>INDEX(节奏总纲!AX$4:AX$163,INDEX('[1]功能-城建'!$B$6:$B$165,MATCH($C29,'[1]功能-城建'!$S$6:$S$165,1),1))</f>
        <v>39.683540456879165</v>
      </c>
      <c r="E29" s="6">
        <f>INDEX(节奏总纲!AY$4:AY$163,INDEX('[1]功能-城建'!$B$6:$B$165,MATCH($C29,'[1]功能-城建'!$S$6:$S$165,1),1))</f>
        <v>38.510750823022413</v>
      </c>
      <c r="F29" s="6">
        <f>INDEX(节奏总纲!AZ$4:AZ$163,INDEX('[1]功能-城建'!$B$6:$B$165,MATCH($C29,'[1]功能-城建'!$S$6:$S$165,1),1))</f>
        <v>37.198506294230036</v>
      </c>
      <c r="G29" s="6">
        <f>INDEX(节奏总纲!BA$4:BA$163,INDEX('[1]功能-城建'!$B$6:$B$165,MATCH($C29,'[1]功能-城建'!$S$6:$S$165,1),1))</f>
        <v>35.753927091474367</v>
      </c>
      <c r="H29" s="6">
        <f>INDEX(节奏总纲!BB$4:BB$163,INDEX('[1]功能-城建'!$B$6:$B$165,MATCH($C29,'[1]功能-城建'!$S$6:$S$165,1),1))</f>
        <v>34.222396456091865</v>
      </c>
      <c r="K29" s="6">
        <v>26</v>
      </c>
      <c r="L29" s="6">
        <f>[2]非r将兵属性验证!$M32</f>
        <v>109.05159770974413</v>
      </c>
      <c r="M29" s="6">
        <f>[2]小r将兵属性验证!$M32</f>
        <v>110.001271819336</v>
      </c>
      <c r="N29" s="6">
        <f>[2]中r将兵属性验证!$M32</f>
        <v>112.84625380322271</v>
      </c>
      <c r="O29" s="6">
        <f>[2]大r将兵属性验证!$M32</f>
        <v>116.98235798873357</v>
      </c>
      <c r="P29" s="6">
        <f>[2]超r将兵属性验证!$M32</f>
        <v>119.40905407782482</v>
      </c>
      <c r="T29" s="6">
        <v>26</v>
      </c>
      <c r="U29" s="44">
        <f>[3]圣人天赋!HO31</f>
        <v>0</v>
      </c>
      <c r="V29" s="44">
        <f>[3]圣人天赋!HP31</f>
        <v>0</v>
      </c>
      <c r="W29" s="44">
        <f>[3]圣人天赋!HQ31</f>
        <v>0</v>
      </c>
      <c r="X29" s="44">
        <f>[3]圣人天赋!HR31</f>
        <v>0</v>
      </c>
      <c r="Y29" s="44">
        <f>[3]圣人天赋!HS31</f>
        <v>0</v>
      </c>
      <c r="AA29" s="6">
        <v>26</v>
      </c>
      <c r="AB29" s="44">
        <f>[3]圣人天赋!HF31</f>
        <v>0</v>
      </c>
      <c r="AC29" s="44">
        <f>[3]圣人天赋!HG31</f>
        <v>0</v>
      </c>
      <c r="AD29" s="44">
        <f>[3]圣人天赋!HH31</f>
        <v>0</v>
      </c>
      <c r="AE29" s="44">
        <f>[3]圣人天赋!HI31</f>
        <v>0</v>
      </c>
      <c r="AF29" s="44">
        <f>[3]圣人天赋!HJ31</f>
        <v>0</v>
      </c>
      <c r="AJ29" s="6">
        <v>26</v>
      </c>
      <c r="AK29" s="6">
        <f>[3]圣人天赋!GX31</f>
        <v>0</v>
      </c>
      <c r="AL29" s="6">
        <f>[3]圣人天赋!GY31</f>
        <v>0</v>
      </c>
      <c r="AM29" s="6">
        <f>[3]圣人天赋!GZ31</f>
        <v>0</v>
      </c>
      <c r="AN29" s="6">
        <f>[3]圣人天赋!HA31</f>
        <v>0</v>
      </c>
      <c r="AO29" s="6">
        <f>[3]圣人天赋!HB31</f>
        <v>0</v>
      </c>
    </row>
    <row r="30" spans="3:41" x14ac:dyDescent="0.15">
      <c r="C30" s="6">
        <v>27</v>
      </c>
      <c r="D30" s="6">
        <f>INDEX(节奏总纲!AX$4:AX$163,INDEX('[1]功能-城建'!$B$6:$B$165,MATCH($C30,'[1]功能-城建'!$S$6:$S$165,1),1))</f>
        <v>41.947199016886806</v>
      </c>
      <c r="E30" s="6">
        <f>INDEX(节奏总纲!AY$4:AY$163,INDEX('[1]功能-城建'!$B$6:$B$165,MATCH($C30,'[1]功能-城建'!$S$6:$S$165,1),1))</f>
        <v>40.787439392565133</v>
      </c>
      <c r="F30" s="6">
        <f>INDEX(节奏总纲!AZ$4:AZ$163,INDEX('[1]功能-城建'!$B$6:$B$165,MATCH($C30,'[1]功能-城建'!$S$6:$S$165,1),1))</f>
        <v>39.486304880774611</v>
      </c>
      <c r="G30" s="6">
        <f>INDEX(节奏总纲!BA$4:BA$163,INDEX('[1]功能-城建'!$B$6:$B$165,MATCH($C30,'[1]功能-城建'!$S$6:$S$165,1),1))</f>
        <v>38.056251761612167</v>
      </c>
      <c r="H30" s="6">
        <f>INDEX(节奏总纲!BB$4:BB$163,INDEX('[1]功能-城建'!$B$6:$B$165,MATCH($C30,'[1]功能-城建'!$S$6:$S$165,1),1))</f>
        <v>36.474789469426575</v>
      </c>
      <c r="K30" s="6">
        <v>27</v>
      </c>
      <c r="L30" s="6">
        <f>[2]非r将兵属性验证!$M33</f>
        <v>110.30839464785167</v>
      </c>
      <c r="M30" s="6">
        <f>[2]小r将兵属性验证!$M33</f>
        <v>111.41323255595346</v>
      </c>
      <c r="N30" s="6">
        <f>[2]中r将兵属性验证!$M33</f>
        <v>114.50674707693639</v>
      </c>
      <c r="O30" s="6">
        <f>[2]大r将兵属性验证!$M33</f>
        <v>118.98265644576377</v>
      </c>
      <c r="P30" s="6">
        <f>[2]超r将兵属性验证!$M33</f>
        <v>121.46480997210102</v>
      </c>
      <c r="T30" s="6">
        <v>27</v>
      </c>
      <c r="U30" s="44">
        <f>[3]圣人天赋!HO32</f>
        <v>0.12919018737056567</v>
      </c>
      <c r="V30" s="44">
        <f>[3]圣人天赋!HP32</f>
        <v>0.13151845697525599</v>
      </c>
      <c r="W30" s="44">
        <f>[3]圣人天赋!HQ32</f>
        <v>0.13643180118287329</v>
      </c>
      <c r="X30" s="44">
        <f>[3]圣人天赋!HR32</f>
        <v>0.1438527879728099</v>
      </c>
      <c r="Y30" s="44">
        <f>[3]圣人天赋!HS32</f>
        <v>0.15</v>
      </c>
      <c r="AA30" s="6">
        <v>27</v>
      </c>
      <c r="AB30" s="44">
        <f>[3]圣人天赋!HF32</f>
        <v>0</v>
      </c>
      <c r="AC30" s="44">
        <f>[3]圣人天赋!HG32</f>
        <v>0</v>
      </c>
      <c r="AD30" s="44">
        <f>[3]圣人天赋!HH32</f>
        <v>0</v>
      </c>
      <c r="AE30" s="44">
        <f>[3]圣人天赋!HI32</f>
        <v>0</v>
      </c>
      <c r="AF30" s="44">
        <f>[3]圣人天赋!HJ32</f>
        <v>0</v>
      </c>
      <c r="AJ30" s="6">
        <v>27</v>
      </c>
      <c r="AK30" s="6">
        <f>[3]圣人天赋!GX32</f>
        <v>0</v>
      </c>
      <c r="AL30" s="6">
        <f>[3]圣人天赋!GY32</f>
        <v>0</v>
      </c>
      <c r="AM30" s="6">
        <f>[3]圣人天赋!GZ32</f>
        <v>0</v>
      </c>
      <c r="AN30" s="6">
        <f>[3]圣人天赋!HA32</f>
        <v>0</v>
      </c>
      <c r="AO30" s="6">
        <f>[3]圣人天赋!HB32</f>
        <v>0</v>
      </c>
    </row>
    <row r="31" spans="3:41" x14ac:dyDescent="0.15">
      <c r="C31" s="6">
        <v>28</v>
      </c>
      <c r="D31" s="6">
        <f>INDEX(节奏总纲!AX$4:AX$163,INDEX('[1]功能-城建'!$B$6:$B$165,MATCH($C31,'[1]功能-城建'!$S$6:$S$165,1),1))</f>
        <v>44.207309026381338</v>
      </c>
      <c r="E31" s="6">
        <f>INDEX(节奏总纲!AY$4:AY$163,INDEX('[1]功能-城建'!$B$6:$B$165,MATCH($C31,'[1]功能-城建'!$S$6:$S$165,1),1))</f>
        <v>43.001962251090099</v>
      </c>
      <c r="F31" s="6">
        <f>INDEX(节奏总纲!AZ$4:AZ$163,INDEX('[1]功能-城建'!$B$6:$B$165,MATCH($C31,'[1]功能-城建'!$S$6:$S$165,1),1))</f>
        <v>41.684581461949612</v>
      </c>
      <c r="G31" s="6">
        <f>INDEX(节奏总纲!BA$4:BA$163,INDEX('[1]功能-城建'!$B$6:$B$165,MATCH($C31,'[1]功能-城建'!$S$6:$S$165,1),1))</f>
        <v>40.269613788949812</v>
      </c>
      <c r="H31" s="6">
        <f>INDEX(节奏总纲!BB$4:BB$163,INDEX('[1]功能-城建'!$B$6:$B$165,MATCH($C31,'[1]功能-城建'!$S$6:$S$165,1),1))</f>
        <v>38.716188571600512</v>
      </c>
      <c r="K31" s="6">
        <v>28</v>
      </c>
      <c r="L31" s="6">
        <f>[2]非r将兵属性验证!$M34</f>
        <v>111.56519158595923</v>
      </c>
      <c r="M31" s="6">
        <f>[2]小r将兵属性验证!$M34</f>
        <v>112.88710365195726</v>
      </c>
      <c r="N31" s="6">
        <f>[2]中r将兵属性验证!$M34</f>
        <v>116.22560596804207</v>
      </c>
      <c r="O31" s="6">
        <f>[2]大r将兵属性验证!$M34</f>
        <v>121.20444387990437</v>
      </c>
      <c r="P31" s="6">
        <f>[2]超r将兵属性验证!$M34</f>
        <v>123.67142818746643</v>
      </c>
      <c r="T31" s="6">
        <v>28</v>
      </c>
      <c r="U31" s="44">
        <f>[3]圣人天赋!HO33</f>
        <v>0.12884265818606139</v>
      </c>
      <c r="V31" s="44">
        <f>[3]圣人天赋!HP33</f>
        <v>0.13115155930771932</v>
      </c>
      <c r="W31" s="44">
        <f>[3]圣人天赋!HQ33</f>
        <v>0.13603626147562495</v>
      </c>
      <c r="X31" s="44">
        <f>[3]圣人天赋!HR33</f>
        <v>0.14340753650368429</v>
      </c>
      <c r="Y31" s="44">
        <f>[3]圣人天赋!HS33</f>
        <v>0.15</v>
      </c>
      <c r="AA31" s="6">
        <v>28</v>
      </c>
      <c r="AB31" s="44">
        <f>[3]圣人天赋!HF33</f>
        <v>0</v>
      </c>
      <c r="AC31" s="44">
        <f>[3]圣人天赋!HG33</f>
        <v>0</v>
      </c>
      <c r="AD31" s="44">
        <f>[3]圣人天赋!HH33</f>
        <v>0</v>
      </c>
      <c r="AE31" s="44">
        <f>[3]圣人天赋!HI33</f>
        <v>0</v>
      </c>
      <c r="AF31" s="44">
        <f>[3]圣人天赋!HJ33</f>
        <v>0</v>
      </c>
      <c r="AJ31" s="6">
        <v>28</v>
      </c>
      <c r="AK31" s="6">
        <f>[3]圣人天赋!GX33</f>
        <v>0</v>
      </c>
      <c r="AL31" s="6">
        <f>[3]圣人天赋!GY33</f>
        <v>0</v>
      </c>
      <c r="AM31" s="6">
        <f>[3]圣人天赋!GZ33</f>
        <v>0</v>
      </c>
      <c r="AN31" s="6">
        <f>[3]圣人天赋!HA33</f>
        <v>0</v>
      </c>
      <c r="AO31" s="6">
        <f>[3]圣人天赋!HB33</f>
        <v>0</v>
      </c>
    </row>
    <row r="32" spans="3:41" x14ac:dyDescent="0.15">
      <c r="C32" s="6">
        <v>29</v>
      </c>
      <c r="D32" s="6">
        <f>INDEX(节奏总纲!AX$4:AX$163,INDEX('[1]功能-城建'!$B$6:$B$165,MATCH($C32,'[1]功能-城建'!$S$6:$S$165,1),1))</f>
        <v>46.472959498348729</v>
      </c>
      <c r="E32" s="6">
        <f>INDEX(节奏总纲!AY$4:AY$163,INDEX('[1]功能-城建'!$B$6:$B$165,MATCH($C32,'[1]功能-城建'!$S$6:$S$165,1),1))</f>
        <v>45.255017621525596</v>
      </c>
      <c r="F32" s="6">
        <f>INDEX(节奏总纲!AZ$4:AZ$163,INDEX('[1]功能-城建'!$B$6:$B$165,MATCH($C32,'[1]功能-城建'!$S$6:$S$165,1),1))</f>
        <v>43.924726999026539</v>
      </c>
      <c r="G32" s="6">
        <f>INDEX(节奏总纲!BA$4:BA$163,INDEX('[1]功能-城建'!$B$6:$B$165,MATCH($C32,'[1]功能-城建'!$S$6:$S$165,1),1))</f>
        <v>42.440671676816109</v>
      </c>
      <c r="H32" s="6">
        <f>INDEX(节奏总纲!BB$4:BB$163,INDEX('[1]功能-城建'!$B$6:$B$165,MATCH($C32,'[1]功能-城建'!$S$6:$S$165,1),1))</f>
        <v>40.873232138623273</v>
      </c>
      <c r="K32" s="6">
        <v>29</v>
      </c>
      <c r="L32" s="6">
        <f>[2]非r将兵属性验证!$M35</f>
        <v>113.07484155162166</v>
      </c>
      <c r="M32" s="6">
        <f>[2]小r将兵属性验证!$M35</f>
        <v>114.5477059348006</v>
      </c>
      <c r="N32" s="6">
        <f>[2]中r将兵属性验证!$M35</f>
        <v>118.08955944790922</v>
      </c>
      <c r="O32" s="6">
        <f>[2]大r将兵属性验证!$M35</f>
        <v>123.45794265683789</v>
      </c>
      <c r="P32" s="6">
        <f>[2]超r将兵属性验证!$M35</f>
        <v>125.86522138014362</v>
      </c>
      <c r="T32" s="6">
        <v>29</v>
      </c>
      <c r="U32" s="44">
        <f>[3]圣人天赋!HO34</f>
        <v>0.12849350369687249</v>
      </c>
      <c r="V32" s="44">
        <f>[3]圣人天赋!HP34</f>
        <v>0.13078530425488921</v>
      </c>
      <c r="W32" s="44">
        <f>[3]圣人天赋!HQ34</f>
        <v>0.13561430511313602</v>
      </c>
      <c r="X32" s="44">
        <f>[3]圣人天赋!HR34</f>
        <v>0.142904149237087</v>
      </c>
      <c r="Y32" s="44">
        <f>[3]圣人天赋!HS34</f>
        <v>0.15</v>
      </c>
      <c r="AA32" s="6">
        <v>29</v>
      </c>
      <c r="AB32" s="44">
        <f>[3]圣人天赋!HF34</f>
        <v>0</v>
      </c>
      <c r="AC32" s="44">
        <f>[3]圣人天赋!HG34</f>
        <v>0</v>
      </c>
      <c r="AD32" s="44">
        <f>[3]圣人天赋!HH34</f>
        <v>0</v>
      </c>
      <c r="AE32" s="44">
        <f>[3]圣人天赋!HI34</f>
        <v>0</v>
      </c>
      <c r="AF32" s="44">
        <f>[3]圣人天赋!HJ34</f>
        <v>0</v>
      </c>
      <c r="AJ32" s="6">
        <v>29</v>
      </c>
      <c r="AK32" s="6">
        <f>[3]圣人天赋!GX34</f>
        <v>0</v>
      </c>
      <c r="AL32" s="6">
        <f>[3]圣人天赋!GY34</f>
        <v>0</v>
      </c>
      <c r="AM32" s="6">
        <f>[3]圣人天赋!GZ34</f>
        <v>0</v>
      </c>
      <c r="AN32" s="6">
        <f>[3]圣人天赋!HA34</f>
        <v>0</v>
      </c>
      <c r="AO32" s="6">
        <f>[3]圣人天赋!HB34</f>
        <v>0</v>
      </c>
    </row>
    <row r="33" spans="3:41" x14ac:dyDescent="0.15">
      <c r="C33" s="6">
        <v>30</v>
      </c>
      <c r="D33" s="6">
        <f>INDEX(节奏总纲!AX$4:AX$163,INDEX('[1]功能-城建'!$B$6:$B$165,MATCH($C33,'[1]功能-城建'!$S$6:$S$165,1),1))</f>
        <v>48.746400836475651</v>
      </c>
      <c r="E33" s="6">
        <f>INDEX(节奏总纲!AY$4:AY$163,INDEX('[1]功能-城建'!$B$6:$B$165,MATCH($C33,'[1]功能-城建'!$S$6:$S$165,1),1))</f>
        <v>47.534861085979394</v>
      </c>
      <c r="F33" s="6">
        <f>INDEX(节奏总纲!AZ$4:AZ$163,INDEX('[1]功能-城建'!$B$6:$B$165,MATCH($C33,'[1]功能-城建'!$S$6:$S$165,1),1))</f>
        <v>46.203853617695223</v>
      </c>
      <c r="G33" s="6">
        <f>INDEX(节奏总纲!BA$4:BA$163,INDEX('[1]功能-城建'!$B$6:$B$165,MATCH($C33,'[1]功能-城建'!$S$6:$S$165,1),1))</f>
        <v>44.710696649522191</v>
      </c>
      <c r="H33" s="6">
        <f>INDEX(节奏总纲!BB$4:BB$163,INDEX('[1]功能-城建'!$B$6:$B$165,MATCH($C33,'[1]功能-城建'!$S$6:$S$165,1),1))</f>
        <v>43.073827164214144</v>
      </c>
      <c r="K33" s="6">
        <v>30</v>
      </c>
      <c r="L33" s="6">
        <f>[2]非r将兵属性验证!$M36</f>
        <v>114.52054463141275</v>
      </c>
      <c r="M33" s="6">
        <f>[2]小r将兵属性验证!$M36</f>
        <v>116.14854390787964</v>
      </c>
      <c r="N33" s="6">
        <f>[2]中r将兵属性验证!$M36</f>
        <v>119.91779864206211</v>
      </c>
      <c r="O33" s="6">
        <f>[2]大r将兵属性验证!$M36</f>
        <v>125.70027304889169</v>
      </c>
      <c r="P33" s="6">
        <f>[2]超r将兵属性验证!$M36</f>
        <v>128.1483661542504</v>
      </c>
      <c r="T33" s="6">
        <v>30</v>
      </c>
      <c r="U33" s="44">
        <f>[3]圣人天赋!HO35</f>
        <v>0.12815442574587504</v>
      </c>
      <c r="V33" s="44">
        <f>[3]圣人天赋!HP35</f>
        <v>0.13041324883699759</v>
      </c>
      <c r="W33" s="44">
        <f>[3]圣人天赋!HQ35</f>
        <v>0.13521106007301467</v>
      </c>
      <c r="X33" s="44">
        <f>[3]圣人天赋!HR35</f>
        <v>0.14245214152548846</v>
      </c>
      <c r="Y33" s="44">
        <f>[3]圣人天赋!HS35</f>
        <v>0.15</v>
      </c>
      <c r="AA33" s="6">
        <v>30</v>
      </c>
      <c r="AB33" s="44">
        <f>[3]圣人天赋!HF35</f>
        <v>0</v>
      </c>
      <c r="AC33" s="44">
        <f>[3]圣人天赋!HG35</f>
        <v>0</v>
      </c>
      <c r="AD33" s="44">
        <f>[3]圣人天赋!HH35</f>
        <v>0</v>
      </c>
      <c r="AE33" s="44">
        <f>[3]圣人天赋!HI35</f>
        <v>0</v>
      </c>
      <c r="AF33" s="44">
        <f>[3]圣人天赋!HJ35</f>
        <v>0</v>
      </c>
      <c r="AJ33" s="6">
        <v>30</v>
      </c>
      <c r="AK33" s="6">
        <f>[3]圣人天赋!GX35</f>
        <v>0</v>
      </c>
      <c r="AL33" s="6">
        <f>[3]圣人天赋!GY35</f>
        <v>0</v>
      </c>
      <c r="AM33" s="6">
        <f>[3]圣人天赋!GZ35</f>
        <v>0</v>
      </c>
      <c r="AN33" s="6">
        <f>[3]圣人天赋!HA35</f>
        <v>0</v>
      </c>
      <c r="AO33" s="6">
        <f>[3]圣人天赋!HB35</f>
        <v>0</v>
      </c>
    </row>
    <row r="34" spans="3:41" x14ac:dyDescent="0.15">
      <c r="C34" s="6">
        <v>31</v>
      </c>
      <c r="D34" s="6">
        <f>INDEX(节奏总纲!AX$4:AX$163,INDEX('[1]功能-城建'!$B$6:$B$165,MATCH($C34,'[1]功能-城建'!$S$6:$S$165,1),1))</f>
        <v>51.024751728602688</v>
      </c>
      <c r="E34" s="6">
        <f>INDEX(节奏总纲!AY$4:AY$163,INDEX('[1]功能-城建'!$B$6:$B$165,MATCH($C34,'[1]功能-城建'!$S$6:$S$165,1),1))</f>
        <v>49.81327866937707</v>
      </c>
      <c r="F34" s="6">
        <f>INDEX(节奏总纲!AZ$4:AZ$163,INDEX('[1]功能-城建'!$B$6:$B$165,MATCH($C34,'[1]功能-城建'!$S$6:$S$165,1),1))</f>
        <v>48.49295716189016</v>
      </c>
      <c r="G34" s="6">
        <f>INDEX(节奏总纲!BA$4:BA$163,INDEX('[1]功能-城建'!$B$6:$B$165,MATCH($C34,'[1]功能-城建'!$S$6:$S$165,1),1))</f>
        <v>47.007818211309306</v>
      </c>
      <c r="H34" s="6">
        <f>INDEX(节奏总纲!BB$4:BB$163,INDEX('[1]功能-城建'!$B$6:$B$165,MATCH($C34,'[1]功能-城建'!$S$6:$S$165,1),1))</f>
        <v>45.378719658137989</v>
      </c>
      <c r="K34" s="6">
        <v>31</v>
      </c>
      <c r="L34" s="6">
        <f>[2]非r将兵属性验证!$M37</f>
        <v>116.35346993342607</v>
      </c>
      <c r="M34" s="6">
        <f>[2]小r将兵属性验证!$M37</f>
        <v>118.13660410318089</v>
      </c>
      <c r="N34" s="6">
        <f>[2]中r将兵属性验证!$M37</f>
        <v>122.13326005843723</v>
      </c>
      <c r="O34" s="6">
        <f>[2]大r将兵属性验证!$M37</f>
        <v>128.38790636227904</v>
      </c>
      <c r="P34" s="6">
        <f>[2]超r将兵属性验证!$M37</f>
        <v>130.81873315057936</v>
      </c>
      <c r="T34" s="6">
        <v>31</v>
      </c>
      <c r="U34" s="44">
        <f>[3]圣人天赋!HO36</f>
        <v>0.20448577255483227</v>
      </c>
      <c r="V34" s="44">
        <f>[3]圣人天赋!HP36</f>
        <v>0.2080862407407944</v>
      </c>
      <c r="W34" s="44">
        <f>[3]圣人天赋!HQ36</f>
        <v>0.21568275604222006</v>
      </c>
      <c r="X34" s="44">
        <f>[3]圣人天赋!HR36</f>
        <v>0.22718743150036932</v>
      </c>
      <c r="Y34" s="44">
        <f>[3]圣人天赋!HS36</f>
        <v>0.24</v>
      </c>
      <c r="AA34" s="6">
        <v>31</v>
      </c>
      <c r="AB34" s="44">
        <f>[3]圣人天赋!HF36</f>
        <v>0</v>
      </c>
      <c r="AC34" s="44">
        <f>[3]圣人天赋!HG36</f>
        <v>0</v>
      </c>
      <c r="AD34" s="44">
        <f>[3]圣人天赋!HH36</f>
        <v>0</v>
      </c>
      <c r="AE34" s="44">
        <f>[3]圣人天赋!HI36</f>
        <v>0</v>
      </c>
      <c r="AF34" s="44">
        <f>[3]圣人天赋!HJ36</f>
        <v>0</v>
      </c>
      <c r="AJ34" s="6">
        <v>31</v>
      </c>
      <c r="AK34" s="6">
        <f>[3]圣人天赋!GX36</f>
        <v>0</v>
      </c>
      <c r="AL34" s="6">
        <f>[3]圣人天赋!GY36</f>
        <v>0</v>
      </c>
      <c r="AM34" s="6">
        <f>[3]圣人天赋!GZ36</f>
        <v>0</v>
      </c>
      <c r="AN34" s="6">
        <f>[3]圣人天赋!HA36</f>
        <v>0</v>
      </c>
      <c r="AO34" s="6">
        <f>[3]圣人天赋!HB36</f>
        <v>0</v>
      </c>
    </row>
    <row r="35" spans="3:41" x14ac:dyDescent="0.15">
      <c r="C35" s="6">
        <v>32</v>
      </c>
      <c r="D35" s="6">
        <f>INDEX(节奏总纲!AX$4:AX$163,INDEX('[1]功能-城建'!$B$6:$B$165,MATCH($C35,'[1]功能-城建'!$S$6:$S$165,1),1))</f>
        <v>53.291472423922521</v>
      </c>
      <c r="E35" s="6">
        <f>INDEX(节奏总纲!AY$4:AY$163,INDEX('[1]功能-城建'!$B$6:$B$165,MATCH($C35,'[1]功能-城建'!$S$6:$S$165,1),1))</f>
        <v>52.125901161769718</v>
      </c>
      <c r="F35" s="6">
        <f>INDEX(节奏总纲!AZ$4:AZ$163,INDEX('[1]功能-城建'!$B$6:$B$165,MATCH($C35,'[1]功能-城建'!$S$6:$S$165,1),1))</f>
        <v>50.840747976078326</v>
      </c>
      <c r="G35" s="6">
        <f>INDEX(节奏总纲!BA$4:BA$163,INDEX('[1]功能-城建'!$B$6:$B$165,MATCH($C35,'[1]功能-城建'!$S$6:$S$165,1),1))</f>
        <v>49.375604977850649</v>
      </c>
      <c r="H35" s="6">
        <f>INDEX(节奏总纲!BB$4:BB$163,INDEX('[1]功能-城建'!$B$6:$B$165,MATCH($C35,'[1]功能-城建'!$S$6:$S$165,1),1))</f>
        <v>47.775197036238126</v>
      </c>
      <c r="K35" s="6">
        <v>32</v>
      </c>
      <c r="L35" s="6">
        <f>[2]非r将兵属性验证!$M38</f>
        <v>118.18639523543936</v>
      </c>
      <c r="M35" s="6">
        <f>[2]小r将兵属性验证!$M38</f>
        <v>120.12466429848216</v>
      </c>
      <c r="N35" s="6">
        <f>[2]中r将兵属性验证!$M38</f>
        <v>124.37499392740482</v>
      </c>
      <c r="O35" s="6">
        <f>[2]大r将兵属性验证!$M38</f>
        <v>131.11191340879336</v>
      </c>
      <c r="P35" s="6">
        <f>[2]超r将兵属性验证!$M38</f>
        <v>133.48910014690836</v>
      </c>
      <c r="T35" s="6">
        <v>32</v>
      </c>
      <c r="U35" s="44">
        <f>[3]圣人天赋!HO37</f>
        <v>0.20395604375748932</v>
      </c>
      <c r="V35" s="44">
        <f>[3]圣人天赋!HP37</f>
        <v>0.2074897363328212</v>
      </c>
      <c r="W35" s="44">
        <f>[3]圣人天赋!HQ37</f>
        <v>0.21506096794120594</v>
      </c>
      <c r="X35" s="44">
        <f>[3]圣人天赋!HR37</f>
        <v>0.22646355422270104</v>
      </c>
      <c r="Y35" s="44">
        <f>[3]圣人天赋!HS37</f>
        <v>0.23972326793530399</v>
      </c>
      <c r="AA35" s="6">
        <v>32</v>
      </c>
      <c r="AB35" s="44">
        <f>[3]圣人天赋!HF37</f>
        <v>0</v>
      </c>
      <c r="AC35" s="44">
        <f>[3]圣人天赋!HG37</f>
        <v>0</v>
      </c>
      <c r="AD35" s="44">
        <f>[3]圣人天赋!HH37</f>
        <v>0</v>
      </c>
      <c r="AE35" s="44">
        <f>[3]圣人天赋!HI37</f>
        <v>0</v>
      </c>
      <c r="AF35" s="44">
        <f>[3]圣人天赋!HJ37</f>
        <v>0</v>
      </c>
      <c r="AJ35" s="6">
        <v>32</v>
      </c>
      <c r="AK35" s="6">
        <f>[3]圣人天赋!GX37</f>
        <v>0</v>
      </c>
      <c r="AL35" s="6">
        <f>[3]圣人天赋!GY37</f>
        <v>0</v>
      </c>
      <c r="AM35" s="6">
        <f>[3]圣人天赋!GZ37</f>
        <v>0</v>
      </c>
      <c r="AN35" s="6">
        <f>[3]圣人天赋!HA37</f>
        <v>0</v>
      </c>
      <c r="AO35" s="6">
        <f>[3]圣人天赋!HB37</f>
        <v>0</v>
      </c>
    </row>
    <row r="36" spans="3:41" x14ac:dyDescent="0.15">
      <c r="C36" s="6">
        <v>33</v>
      </c>
      <c r="D36" s="6">
        <f>INDEX(节奏总纲!AX$4:AX$163,INDEX('[1]功能-城建'!$B$6:$B$165,MATCH($C36,'[1]功能-城建'!$S$6:$S$165,1),1))</f>
        <v>55.562784736889313</v>
      </c>
      <c r="E36" s="6">
        <f>INDEX(节奏总纲!AY$4:AY$163,INDEX('[1]功能-城建'!$B$6:$B$165,MATCH($C36,'[1]功能-城建'!$S$6:$S$165,1),1))</f>
        <v>54.355378546520704</v>
      </c>
      <c r="F36" s="6">
        <f>INDEX(节奏总纲!AZ$4:AZ$163,INDEX('[1]功能-城建'!$B$6:$B$165,MATCH($C36,'[1]功能-城建'!$S$6:$S$165,1),1))</f>
        <v>53.035165520933894</v>
      </c>
      <c r="G36" s="6">
        <f>INDEX(节奏总纲!BA$4:BA$163,INDEX('[1]功能-城建'!$B$6:$B$165,MATCH($C36,'[1]功能-城建'!$S$6:$S$165,1),1))</f>
        <v>51.629711452863589</v>
      </c>
      <c r="H36" s="6">
        <f>INDEX(节奏总纲!BB$4:BB$163,INDEX('[1]功能-城建'!$B$6:$B$165,MATCH($C36,'[1]功能-城建'!$S$6:$S$165,1),1))</f>
        <v>50.042836137195067</v>
      </c>
      <c r="K36" s="6">
        <v>33</v>
      </c>
      <c r="L36" s="6">
        <f>[2]非r将兵属性验证!$M39</f>
        <v>120.01932053745269</v>
      </c>
      <c r="M36" s="6">
        <f>[2]小r将兵属性验证!$M39</f>
        <v>122.11272449378339</v>
      </c>
      <c r="N36" s="6">
        <f>[2]中r将兵属性验证!$M39</f>
        <v>126.69317613184199</v>
      </c>
      <c r="O36" s="6">
        <f>[2]大r将兵属性验证!$M39</f>
        <v>133.83592045530767</v>
      </c>
      <c r="P36" s="6">
        <f>[2]超r将兵属性验证!$M39</f>
        <v>136.15946714323735</v>
      </c>
      <c r="T36" s="6">
        <v>33</v>
      </c>
      <c r="U36" s="44">
        <f>[3]圣人天赋!HO38</f>
        <v>0.20339004322630166</v>
      </c>
      <c r="V36" s="44">
        <f>[3]圣人天赋!HP38</f>
        <v>0.2069515053585522</v>
      </c>
      <c r="W36" s="44">
        <f>[3]圣人天赋!HQ38</f>
        <v>0.21442854187691882</v>
      </c>
      <c r="X36" s="44">
        <f>[3]圣人天赋!HR38</f>
        <v>0.22575355594482602</v>
      </c>
      <c r="Y36" s="44">
        <f>[3]圣人天赋!HS38</f>
        <v>0.2394575624483378</v>
      </c>
      <c r="AA36" s="6">
        <v>33</v>
      </c>
      <c r="AB36" s="44">
        <f>[3]圣人天赋!HF38</f>
        <v>0</v>
      </c>
      <c r="AC36" s="44">
        <f>[3]圣人天赋!HG38</f>
        <v>0</v>
      </c>
      <c r="AD36" s="44">
        <f>[3]圣人天赋!HH38</f>
        <v>0</v>
      </c>
      <c r="AE36" s="44">
        <f>[3]圣人天赋!HI38</f>
        <v>0</v>
      </c>
      <c r="AF36" s="44">
        <f>[3]圣人天赋!HJ38</f>
        <v>0</v>
      </c>
      <c r="AJ36" s="6">
        <v>33</v>
      </c>
      <c r="AK36" s="6">
        <f>[3]圣人天赋!GX38</f>
        <v>0</v>
      </c>
      <c r="AL36" s="6">
        <f>[3]圣人天赋!GY38</f>
        <v>0</v>
      </c>
      <c r="AM36" s="6">
        <f>[3]圣人天赋!GZ38</f>
        <v>0</v>
      </c>
      <c r="AN36" s="6">
        <f>[3]圣人天赋!HA38</f>
        <v>0</v>
      </c>
      <c r="AO36" s="6">
        <f>[3]圣人天赋!HB38</f>
        <v>0</v>
      </c>
    </row>
    <row r="37" spans="3:41" x14ac:dyDescent="0.15">
      <c r="C37" s="6">
        <v>34</v>
      </c>
      <c r="D37" s="6">
        <f>INDEX(节奏总纲!AX$4:AX$163,INDEX('[1]功能-城建'!$B$6:$B$165,MATCH($C37,'[1]功能-城建'!$S$6:$S$165,1),1))</f>
        <v>57.838035023028112</v>
      </c>
      <c r="E37" s="6">
        <f>INDEX(节奏总纲!AY$4:AY$163,INDEX('[1]功能-城建'!$B$6:$B$165,MATCH($C37,'[1]功能-城建'!$S$6:$S$165,1),1))</f>
        <v>56.663402979853082</v>
      </c>
      <c r="F37" s="6">
        <f>INDEX(节奏总纲!AZ$4:AZ$163,INDEX('[1]功能-城建'!$B$6:$B$165,MATCH($C37,'[1]功能-城建'!$S$6:$S$165,1),1))</f>
        <v>55.366968636624627</v>
      </c>
      <c r="G37" s="6">
        <f>INDEX(节奏总纲!BA$4:BA$163,INDEX('[1]功能-城建'!$B$6:$B$165,MATCH($C37,'[1]功能-城建'!$S$6:$S$165,1),1))</f>
        <v>53.918275980301416</v>
      </c>
      <c r="H37" s="6">
        <f>INDEX(节奏总纲!BB$4:BB$163,INDEX('[1]功能-城建'!$B$6:$B$165,MATCH($C37,'[1]功能-城建'!$S$6:$S$165,1),1))</f>
        <v>52.327997946582151</v>
      </c>
      <c r="K37" s="6">
        <v>34</v>
      </c>
      <c r="L37" s="6">
        <f>[2]非r将兵属性验证!$M40</f>
        <v>121.85224583946598</v>
      </c>
      <c r="M37" s="6">
        <f>[2]小r将兵属性验证!$M40</f>
        <v>124.24679813887909</v>
      </c>
      <c r="N37" s="6">
        <f>[2]中r将兵属性验证!$M40</f>
        <v>129.01135833627916</v>
      </c>
      <c r="O37" s="6">
        <f>[2]大r将兵属性验证!$M40</f>
        <v>136.58137587974113</v>
      </c>
      <c r="P37" s="6">
        <f>[2]超r将兵属性验证!$M40</f>
        <v>138.82000558256377</v>
      </c>
      <c r="T37" s="6">
        <v>34</v>
      </c>
      <c r="U37" s="44">
        <f>[3]圣人天赋!HO39</f>
        <v>0.20287245083453678</v>
      </c>
      <c r="V37" s="44">
        <f>[3]圣人天赋!HP39</f>
        <v>0.20635670551727495</v>
      </c>
      <c r="W37" s="44">
        <f>[3]圣人天赋!HQ39</f>
        <v>0.21380477304315432</v>
      </c>
      <c r="X37" s="44">
        <f>[3]圣人天赋!HR39</f>
        <v>0.22500893174347911</v>
      </c>
      <c r="Y37" s="44">
        <f>[3]圣人天赋!HS39</f>
        <v>0.23916771316299706</v>
      </c>
      <c r="AA37" s="6">
        <v>34</v>
      </c>
      <c r="AB37" s="44">
        <f>[3]圣人天赋!HF39</f>
        <v>0</v>
      </c>
      <c r="AC37" s="44">
        <f>[3]圣人天赋!HG39</f>
        <v>0</v>
      </c>
      <c r="AD37" s="44">
        <f>[3]圣人天赋!HH39</f>
        <v>0</v>
      </c>
      <c r="AE37" s="44">
        <f>[3]圣人天赋!HI39</f>
        <v>0</v>
      </c>
      <c r="AF37" s="44">
        <f>[3]圣人天赋!HJ39</f>
        <v>0</v>
      </c>
      <c r="AJ37" s="6">
        <v>34</v>
      </c>
      <c r="AK37" s="6">
        <f>[3]圣人天赋!GX39</f>
        <v>0</v>
      </c>
      <c r="AL37" s="6">
        <f>[3]圣人天赋!GY39</f>
        <v>0</v>
      </c>
      <c r="AM37" s="6">
        <f>[3]圣人天赋!GZ39</f>
        <v>0</v>
      </c>
      <c r="AN37" s="6">
        <f>[3]圣人天赋!HA39</f>
        <v>0</v>
      </c>
      <c r="AO37" s="6">
        <f>[3]圣人天赋!HB39</f>
        <v>0</v>
      </c>
    </row>
    <row r="38" spans="3:41" x14ac:dyDescent="0.15">
      <c r="C38" s="6">
        <v>35</v>
      </c>
      <c r="D38" s="6">
        <f>INDEX(节奏总纲!AX$4:AX$163,INDEX('[1]功能-城建'!$B$6:$B$165,MATCH($C38,'[1]功能-城建'!$S$6:$S$165,1),1))</f>
        <v>60.108849423225884</v>
      </c>
      <c r="E38" s="6">
        <f>INDEX(节奏总纲!AY$4:AY$163,INDEX('[1]功能-城建'!$B$6:$B$165,MATCH($C38,'[1]功能-城建'!$S$6:$S$165,1),1))</f>
        <v>58.959670032750353</v>
      </c>
      <c r="F38" s="6">
        <f>INDEX(节奏总纲!AZ$4:AZ$163,INDEX('[1]功能-城建'!$B$6:$B$165,MATCH($C38,'[1]功能-城建'!$S$6:$S$165,1),1))</f>
        <v>57.686819122040689</v>
      </c>
      <c r="G38" s="6">
        <f>INDEX(节奏总纲!BA$4:BA$163,INDEX('[1]功能-城建'!$B$6:$B$165,MATCH($C38,'[1]功能-城建'!$S$6:$S$165,1),1))</f>
        <v>56.279027610646125</v>
      </c>
      <c r="H38" s="6">
        <f>INDEX(节奏总纲!BB$4:BB$163,INDEX('[1]功能-城建'!$B$6:$B$165,MATCH($C38,'[1]功能-城建'!$S$6:$S$165,1),1))</f>
        <v>54.706384157580409</v>
      </c>
      <c r="K38" s="6">
        <v>35</v>
      </c>
      <c r="L38" s="6">
        <f>[2]非r将兵属性验证!$M41</f>
        <v>123.81731634905051</v>
      </c>
      <c r="M38" s="6">
        <f>[2]小r将兵属性验证!$M41</f>
        <v>126.42546208496513</v>
      </c>
      <c r="N38" s="6">
        <f>[2]中r将兵属性验证!$M41</f>
        <v>131.36343432424584</v>
      </c>
      <c r="O38" s="6">
        <f>[2]大r将兵属性验证!$M41</f>
        <v>139.3708032762041</v>
      </c>
      <c r="P38" s="6">
        <f>[2]超r将兵属性验证!$M41</f>
        <v>141.47400260814533</v>
      </c>
      <c r="T38" s="6">
        <v>35</v>
      </c>
      <c r="U38" s="44">
        <f>[3]圣人天赋!HO40</f>
        <v>0.20231770904463248</v>
      </c>
      <c r="V38" s="44">
        <f>[3]圣人天赋!HP40</f>
        <v>0.20579851340588851</v>
      </c>
      <c r="W38" s="44">
        <f>[3]圣人天赋!HQ40</f>
        <v>0.21313499658511556</v>
      </c>
      <c r="X38" s="44">
        <f>[3]圣人天赋!HR40</f>
        <v>0.22429861915452401</v>
      </c>
      <c r="Y38" s="44">
        <f>[3]圣人天赋!HS40</f>
        <v>0.23889825225877689</v>
      </c>
      <c r="AA38" s="6">
        <v>35</v>
      </c>
      <c r="AB38" s="44">
        <f>[3]圣人天赋!HF40</f>
        <v>0</v>
      </c>
      <c r="AC38" s="44">
        <f>[3]圣人天赋!HG40</f>
        <v>0</v>
      </c>
      <c r="AD38" s="44">
        <f>[3]圣人天赋!HH40</f>
        <v>0</v>
      </c>
      <c r="AE38" s="44">
        <f>[3]圣人天赋!HI40</f>
        <v>0</v>
      </c>
      <c r="AF38" s="44">
        <f>[3]圣人天赋!HJ40</f>
        <v>0</v>
      </c>
      <c r="AJ38" s="6">
        <v>35</v>
      </c>
      <c r="AK38" s="6">
        <f>[3]圣人天赋!GX40</f>
        <v>0</v>
      </c>
      <c r="AL38" s="6">
        <f>[3]圣人天赋!GY40</f>
        <v>0</v>
      </c>
      <c r="AM38" s="6">
        <f>[3]圣人天赋!GZ40</f>
        <v>0</v>
      </c>
      <c r="AN38" s="6">
        <f>[3]圣人天赋!HA40</f>
        <v>0</v>
      </c>
      <c r="AO38" s="6">
        <f>[3]圣人天赋!HB40</f>
        <v>0</v>
      </c>
    </row>
    <row r="39" spans="3:41" x14ac:dyDescent="0.15">
      <c r="C39" s="6">
        <v>36</v>
      </c>
      <c r="D39" s="6">
        <f>INDEX(节奏总纲!AX$4:AX$163,INDEX('[1]功能-城建'!$B$6:$B$165,MATCH($C39,'[1]功能-城建'!$S$6:$S$165,1),1))</f>
        <v>62.233138599165841</v>
      </c>
      <c r="E39" s="6">
        <f>INDEX(节奏总纲!AY$4:AY$163,INDEX('[1]功能-城建'!$B$6:$B$165,MATCH($C39,'[1]功能-城建'!$S$6:$S$165,1),1))</f>
        <v>61.094363540297287</v>
      </c>
      <c r="F39" s="6">
        <f>INDEX(节奏总纲!AZ$4:AZ$163,INDEX('[1]功能-城建'!$B$6:$B$165,MATCH($C39,'[1]功能-城建'!$S$6:$S$165,1),1))</f>
        <v>59.843011412474425</v>
      </c>
      <c r="G39" s="6">
        <f>INDEX(节奏总纲!BA$4:BA$163,INDEX('[1]功能-城建'!$B$6:$B$165,MATCH($C39,'[1]功能-城建'!$S$6:$S$165,1),1))</f>
        <v>58.455174432146173</v>
      </c>
      <c r="H39" s="6">
        <f>INDEX(节奏总纲!BB$4:BB$163,INDEX('[1]功能-城建'!$B$6:$B$165,MATCH($C39,'[1]功能-城建'!$S$6:$S$165,1),1))</f>
        <v>56.931905949406854</v>
      </c>
      <c r="K39" s="6">
        <v>36</v>
      </c>
      <c r="L39" s="6">
        <f>[2]非r将兵属性验证!$M42</f>
        <v>125.84521868795596</v>
      </c>
      <c r="M39" s="6">
        <f>[2]小r将兵属性验证!$M42</f>
        <v>128.6180892799002</v>
      </c>
      <c r="N39" s="6">
        <f>[2]中r将兵属性验证!$M42</f>
        <v>133.72357233817564</v>
      </c>
      <c r="O39" s="6">
        <f>[2]大r将兵属性验证!$M42</f>
        <v>142.15456056957427</v>
      </c>
      <c r="P39" s="6">
        <f>[2]超r将兵属性验证!$M42</f>
        <v>144.08326279162165</v>
      </c>
      <c r="T39" s="6">
        <v>36</v>
      </c>
      <c r="U39" s="44">
        <f>[3]圣人天赋!HO41</f>
        <v>0.20179413033263741</v>
      </c>
      <c r="V39" s="44">
        <f>[3]圣人天赋!HP41</f>
        <v>0.20520858929258443</v>
      </c>
      <c r="W39" s="44">
        <f>[3]圣人天赋!HQ41</f>
        <v>0.21253905295403988</v>
      </c>
      <c r="X39" s="44">
        <f>[3]圣人天赋!HR41</f>
        <v>0.22358463417781579</v>
      </c>
      <c r="Y39" s="44">
        <f>[3]圣人天赋!HS41</f>
        <v>0.23832063074847443</v>
      </c>
      <c r="AA39" s="6">
        <v>36</v>
      </c>
      <c r="AB39" s="44">
        <f>[3]圣人天赋!HF41</f>
        <v>0</v>
      </c>
      <c r="AC39" s="44">
        <f>[3]圣人天赋!HG41</f>
        <v>0</v>
      </c>
      <c r="AD39" s="44">
        <f>[3]圣人天赋!HH41</f>
        <v>0</v>
      </c>
      <c r="AE39" s="44">
        <f>[3]圣人天赋!HI41</f>
        <v>0</v>
      </c>
      <c r="AF39" s="44">
        <f>[3]圣人天赋!HJ41</f>
        <v>0</v>
      </c>
      <c r="AJ39" s="6">
        <v>36</v>
      </c>
      <c r="AK39" s="6">
        <f>[3]圣人天赋!GX41</f>
        <v>8.550357887191018E-2</v>
      </c>
      <c r="AL39" s="6">
        <f>[3]圣人天赋!GY41</f>
        <v>8.8557938730849953E-2</v>
      </c>
      <c r="AM39" s="6">
        <f>[3]圣人天赋!GZ41</f>
        <v>9.3160264240756588E-2</v>
      </c>
      <c r="AN39" s="6">
        <f>[3]圣人天赋!HA41</f>
        <v>9.9300262811864354E-2</v>
      </c>
      <c r="AO39" s="6">
        <f>[3]圣人天赋!HB41</f>
        <v>0</v>
      </c>
    </row>
    <row r="40" spans="3:41" x14ac:dyDescent="0.15">
      <c r="C40" s="6">
        <v>37</v>
      </c>
      <c r="D40" s="6">
        <f>INDEX(节奏总纲!AX$4:AX$163,INDEX('[1]功能-城建'!$B$6:$B$165,MATCH($C40,'[1]功能-城建'!$S$6:$S$165,1),1))</f>
        <v>64.359497111737156</v>
      </c>
      <c r="E40" s="6">
        <f>INDEX(节奏总纲!AY$4:AY$163,INDEX('[1]功能-城建'!$B$6:$B$165,MATCH($C40,'[1]功能-城建'!$S$6:$S$165,1),1))</f>
        <v>63.209317326948991</v>
      </c>
      <c r="F40" s="6">
        <f>INDEX(节奏总纲!AZ$4:AZ$163,INDEX('[1]功能-城建'!$B$6:$B$165,MATCH($C40,'[1]功能-城建'!$S$6:$S$165,1),1))</f>
        <v>61.962579408406434</v>
      </c>
      <c r="G40" s="6">
        <f>INDEX(节奏总纲!BA$4:BA$163,INDEX('[1]功能-城建'!$B$6:$B$165,MATCH($C40,'[1]功能-城建'!$S$6:$S$165,1),1))</f>
        <v>60.595449466932955</v>
      </c>
      <c r="H40" s="6">
        <f>INDEX(节奏总纲!BB$4:BB$163,INDEX('[1]功能-城建'!$B$6:$B$165,MATCH($C40,'[1]功能-城建'!$S$6:$S$165,1),1))</f>
        <v>59.095772172790291</v>
      </c>
      <c r="K40" s="6">
        <v>37</v>
      </c>
      <c r="L40" s="6">
        <f>[2]非r将兵属性验证!$M43</f>
        <v>127.87312102686141</v>
      </c>
      <c r="M40" s="6">
        <f>[2]小r将兵属性验证!$M43</f>
        <v>130.79202960614839</v>
      </c>
      <c r="N40" s="6">
        <f>[2]中r将兵属性验证!$M43</f>
        <v>136.04595525006465</v>
      </c>
      <c r="O40" s="6">
        <f>[2]大r将兵属性验证!$M43</f>
        <v>144.89244157428467</v>
      </c>
      <c r="P40" s="6">
        <f>[2]超r将兵属性验证!$M43</f>
        <v>146.68462823825584</v>
      </c>
      <c r="T40" s="6">
        <v>37</v>
      </c>
      <c r="U40" s="44">
        <f>[3]圣人天赋!HO42</f>
        <v>0.20125175107593635</v>
      </c>
      <c r="V40" s="44">
        <f>[3]圣人天赋!HP42</f>
        <v>0.20465756848782762</v>
      </c>
      <c r="W40" s="44">
        <f>[3]圣人天赋!HQ42</f>
        <v>0.2119016525589745</v>
      </c>
      <c r="X40" s="44">
        <f>[3]圣人天赋!HR42</f>
        <v>0.22292816346501057</v>
      </c>
      <c r="Y40" s="44">
        <f>[3]圣人天赋!HS42</f>
        <v>0.23750329840334292</v>
      </c>
      <c r="AA40" s="6">
        <v>37</v>
      </c>
      <c r="AB40" s="44">
        <f>[3]圣人天赋!HF42</f>
        <v>0</v>
      </c>
      <c r="AC40" s="44">
        <f>[3]圣人天赋!HG42</f>
        <v>0</v>
      </c>
      <c r="AD40" s="44">
        <f>[3]圣人天赋!HH42</f>
        <v>0</v>
      </c>
      <c r="AE40" s="44">
        <f>[3]圣人天赋!HI42</f>
        <v>0</v>
      </c>
      <c r="AF40" s="44">
        <f>[3]圣人天赋!HJ42</f>
        <v>0</v>
      </c>
      <c r="AJ40" s="6">
        <v>37</v>
      </c>
      <c r="AK40" s="6">
        <f>[3]圣人天赋!GX42</f>
        <v>8.5273986869928181E-2</v>
      </c>
      <c r="AL40" s="6">
        <f>[3]圣人天赋!GY42</f>
        <v>8.8292355232906058E-2</v>
      </c>
      <c r="AM40" s="6">
        <f>[3]圣人天赋!GZ42</f>
        <v>9.2886734777087754E-2</v>
      </c>
      <c r="AN40" s="6">
        <f>[3]圣人天赋!HA42</f>
        <v>9.895970766805956E-2</v>
      </c>
      <c r="AO40" s="6">
        <f>[3]圣人天赋!HB42</f>
        <v>0</v>
      </c>
    </row>
    <row r="41" spans="3:41" x14ac:dyDescent="0.15">
      <c r="C41" s="6">
        <v>38</v>
      </c>
      <c r="D41" s="6">
        <f>INDEX(节奏总纲!AX$4:AX$163,INDEX('[1]功能-城建'!$B$6:$B$165,MATCH($C41,'[1]功能-城建'!$S$6:$S$165,1),1))</f>
        <v>66.487641207576758</v>
      </c>
      <c r="E41" s="6">
        <f>INDEX(节奏总纲!AY$4:AY$163,INDEX('[1]功能-城建'!$B$6:$B$165,MATCH($C41,'[1]功能-城建'!$S$6:$S$165,1),1))</f>
        <v>65.328126673719694</v>
      </c>
      <c r="F41" s="6">
        <f>INDEX(节奏总纲!AZ$4:AZ$163,INDEX('[1]功能-城建'!$B$6:$B$165,MATCH($C41,'[1]功能-城建'!$S$6:$S$165,1),1))</f>
        <v>64.062055525287363</v>
      </c>
      <c r="G41" s="6">
        <f>INDEX(节奏总纲!BA$4:BA$163,INDEX('[1]功能-城建'!$B$6:$B$165,MATCH($C41,'[1]功能-城建'!$S$6:$S$165,1),1))</f>
        <v>62.675920173751969</v>
      </c>
      <c r="H41" s="6">
        <f>INDEX(节奏总纲!BB$4:BB$163,INDEX('[1]功能-城建'!$B$6:$B$165,MATCH($C41,'[1]功能-城建'!$S$6:$S$165,1),1))</f>
        <v>61.182714958690575</v>
      </c>
      <c r="K41" s="6">
        <v>38</v>
      </c>
      <c r="L41" s="6">
        <f>[2]非r将兵属性验证!$M44</f>
        <v>129.85102336576685</v>
      </c>
      <c r="M41" s="6">
        <f>[2]小r将兵属性验证!$M44</f>
        <v>132.93415175057837</v>
      </c>
      <c r="N41" s="6">
        <f>[2]中r将兵属性验证!$M44</f>
        <v>138.3550728558312</v>
      </c>
      <c r="O41" s="6">
        <f>[2]大r将兵属性验证!$M44</f>
        <v>147.63032257899502</v>
      </c>
      <c r="P41" s="6">
        <f>[2]超r将兵属性验证!$M44</f>
        <v>149.28587881508423</v>
      </c>
      <c r="T41" s="6">
        <v>38</v>
      </c>
      <c r="U41" s="44">
        <f>[3]圣人天赋!HO43</f>
        <v>0.20071933100828374</v>
      </c>
      <c r="V41" s="44">
        <f>[3]圣人天赋!HP43</f>
        <v>0.20409422446998493</v>
      </c>
      <c r="W41" s="44">
        <f>[3]圣人天赋!HQ43</f>
        <v>0.21131703947994707</v>
      </c>
      <c r="X41" s="44">
        <f>[3]圣人天赋!HR43</f>
        <v>0.22222328496062937</v>
      </c>
      <c r="Y41" s="44">
        <f>[3]圣人天赋!HS43</f>
        <v>0.23671994007220223</v>
      </c>
      <c r="AA41" s="6">
        <v>38</v>
      </c>
      <c r="AB41" s="44">
        <f>[3]圣人天赋!HF43</f>
        <v>0</v>
      </c>
      <c r="AC41" s="44">
        <f>[3]圣人天赋!HG43</f>
        <v>0</v>
      </c>
      <c r="AD41" s="44">
        <f>[3]圣人天赋!HH43</f>
        <v>0</v>
      </c>
      <c r="AE41" s="44">
        <f>[3]圣人天赋!HI43</f>
        <v>0</v>
      </c>
      <c r="AF41" s="44">
        <f>[3]圣人天赋!HJ43</f>
        <v>0</v>
      </c>
      <c r="AJ41" s="6">
        <v>38</v>
      </c>
      <c r="AK41" s="6">
        <f>[3]圣人天赋!GX43</f>
        <v>8.5039260195827068E-2</v>
      </c>
      <c r="AL41" s="6">
        <f>[3]圣人天赋!GY43</f>
        <v>8.8048766449977944E-2</v>
      </c>
      <c r="AM41" s="6">
        <f>[3]圣人天赋!GZ43</f>
        <v>9.2593035400262258E-2</v>
      </c>
      <c r="AN41" s="6">
        <f>[3]圣人天赋!HA43</f>
        <v>9.8633308363417604E-2</v>
      </c>
      <c r="AO41" s="6">
        <f>[3]圣人天赋!HB43</f>
        <v>0</v>
      </c>
    </row>
    <row r="42" spans="3:41" x14ac:dyDescent="0.15">
      <c r="C42" s="6">
        <v>39</v>
      </c>
      <c r="D42" s="6">
        <f>INDEX(节奏总纲!AX$4:AX$163,INDEX('[1]功能-城建'!$B$6:$B$165,MATCH($C42,'[1]功能-城建'!$S$6:$S$165,1),1))</f>
        <v>68.617325920549462</v>
      </c>
      <c r="E42" s="6">
        <f>INDEX(节奏总纲!AY$4:AY$163,INDEX('[1]功能-城建'!$B$6:$B$165,MATCH($C42,'[1]功能-城建'!$S$6:$S$165,1),1))</f>
        <v>67.444013295864096</v>
      </c>
      <c r="F42" s="6">
        <f>INDEX(节奏总纲!AZ$4:AZ$163,INDEX('[1]功能-城建'!$B$6:$B$165,MATCH($C42,'[1]功能-城建'!$S$6:$S$165,1),1))</f>
        <v>66.152018816255293</v>
      </c>
      <c r="G42" s="6">
        <f>INDEX(节奏总纲!BA$4:BA$163,INDEX('[1]功能-城建'!$B$6:$B$165,MATCH($C42,'[1]功能-城建'!$S$6:$S$165,1),1))</f>
        <v>64.756218484668864</v>
      </c>
      <c r="H42" s="6">
        <f>INDEX(节奏总纲!BB$4:BB$163,INDEX('[1]功能-城建'!$B$6:$B$165,MATCH($C42,'[1]功能-城建'!$S$6:$S$165,1),1))</f>
        <v>63.227467500622204</v>
      </c>
      <c r="K42" s="6">
        <v>39</v>
      </c>
      <c r="L42" s="6">
        <f>[2]非r将兵属性验证!$M45</f>
        <v>131.82892570467232</v>
      </c>
      <c r="M42" s="6">
        <f>[2]小r将兵属性验证!$M45</f>
        <v>135.07627389500837</v>
      </c>
      <c r="N42" s="6">
        <f>[2]中r将兵属性验证!$M45</f>
        <v>140.66419046159774</v>
      </c>
      <c r="O42" s="6">
        <f>[2]大r将兵属性验证!$M45</f>
        <v>150.36820358370542</v>
      </c>
      <c r="P42" s="6">
        <f>[2]超r将兵属性验证!$M45</f>
        <v>151.88673228684002</v>
      </c>
      <c r="T42" s="6">
        <v>39</v>
      </c>
      <c r="U42" s="44">
        <f>[3]圣人天赋!HO44</f>
        <v>0.20018872340631427</v>
      </c>
      <c r="V42" s="44">
        <f>[3]圣人天赋!HP44</f>
        <v>0.20354167503487428</v>
      </c>
      <c r="W42" s="44">
        <f>[3]圣人天赋!HQ44</f>
        <v>0.21071291059723293</v>
      </c>
      <c r="X42" s="44">
        <f>[3]圣人天赋!HR44</f>
        <v>0.22156086174671605</v>
      </c>
      <c r="Y42" s="44">
        <f>[3]圣人天赋!HS44</f>
        <v>0.23589044675373094</v>
      </c>
      <c r="AA42" s="6">
        <v>39</v>
      </c>
      <c r="AB42" s="44">
        <f>[3]圣人天赋!HF44</f>
        <v>0</v>
      </c>
      <c r="AC42" s="44">
        <f>[3]圣人天赋!HG44</f>
        <v>0</v>
      </c>
      <c r="AD42" s="44">
        <f>[3]圣人天赋!HH44</f>
        <v>0</v>
      </c>
      <c r="AE42" s="44">
        <f>[3]圣人天赋!HI44</f>
        <v>0</v>
      </c>
      <c r="AF42" s="44">
        <f>[3]圣人天赋!HJ44</f>
        <v>0</v>
      </c>
      <c r="AJ42" s="6">
        <v>39</v>
      </c>
      <c r="AK42" s="6">
        <f>[3]圣人天赋!GX44</f>
        <v>8.480903126453096E-2</v>
      </c>
      <c r="AL42" s="6">
        <f>[3]圣人天赋!GY44</f>
        <v>8.7797046082180405E-2</v>
      </c>
      <c r="AM42" s="6">
        <f>[3]圣人天赋!GZ44</f>
        <v>9.231702572779836E-2</v>
      </c>
      <c r="AN42" s="6">
        <f>[3]圣人天赋!HA44</f>
        <v>9.8287686147387907E-2</v>
      </c>
      <c r="AO42" s="6">
        <f>[3]圣人天赋!HB44</f>
        <v>0</v>
      </c>
    </row>
    <row r="43" spans="3:41" x14ac:dyDescent="0.15">
      <c r="C43" s="6">
        <v>40</v>
      </c>
      <c r="D43" s="6">
        <f>INDEX(节奏总纲!AX$4:AX$163,INDEX('[1]功能-城建'!$B$6:$B$165,MATCH($C43,'[1]功能-城建'!$S$6:$S$165,1),1))</f>
        <v>70.748339784677938</v>
      </c>
      <c r="E43" s="6">
        <f>INDEX(节奏总纲!AY$4:AY$163,INDEX('[1]功能-城建'!$B$6:$B$165,MATCH($C43,'[1]功能-城建'!$S$6:$S$165,1),1))</f>
        <v>69.615263433680354</v>
      </c>
      <c r="F43" s="6">
        <f>INDEX(节奏总纲!AZ$4:AZ$163,INDEX('[1]功能-城建'!$B$6:$B$165,MATCH($C43,'[1]功能-城建'!$S$6:$S$165,1),1))</f>
        <v>68.367495331711169</v>
      </c>
      <c r="G43" s="6">
        <f>INDEX(节奏总纲!BA$4:BA$163,INDEX('[1]功能-城建'!$B$6:$B$165,MATCH($C43,'[1]功能-城建'!$S$6:$S$165,1),1))</f>
        <v>66.978083215330415</v>
      </c>
      <c r="H43" s="6">
        <f>INDEX(节奏总纲!BB$4:BB$163,INDEX('[1]功能-城建'!$B$6:$B$165,MATCH($C43,'[1]功能-城建'!$S$6:$S$165,1),1))</f>
        <v>65.42062527862636</v>
      </c>
      <c r="K43" s="6">
        <v>40</v>
      </c>
      <c r="L43" s="6">
        <f>[2]非r将兵属性验证!$M46</f>
        <v>133.80682804357778</v>
      </c>
      <c r="M43" s="6">
        <f>[2]小r将兵属性验证!$M46</f>
        <v>137.26976745552054</v>
      </c>
      <c r="N43" s="6">
        <f>[2]中r将兵属性验证!$M46</f>
        <v>143.05466750779351</v>
      </c>
      <c r="O43" s="6">
        <f>[2]大r将兵属性验证!$M46</f>
        <v>152.97226747866597</v>
      </c>
      <c r="P43" s="6">
        <f>[2]超r将兵属性验证!$M46</f>
        <v>154.48300506056665</v>
      </c>
      <c r="T43" s="6">
        <v>40</v>
      </c>
      <c r="U43" s="44">
        <f>[3]圣人天赋!HO45</f>
        <v>0.19964664431667281</v>
      </c>
      <c r="V43" s="44">
        <f>[3]圣人天赋!HP45</f>
        <v>0.20300034513328089</v>
      </c>
      <c r="W43" s="44">
        <f>[3]圣人天赋!HQ45</f>
        <v>0.21009918976102929</v>
      </c>
      <c r="X43" s="44">
        <f>[3]圣人天赋!HR45</f>
        <v>0.22083241963004324</v>
      </c>
      <c r="Y43" s="44">
        <f>[3]圣人天赋!HS45</f>
        <v>0.23507689750052957</v>
      </c>
      <c r="AA43" s="6">
        <v>40</v>
      </c>
      <c r="AB43" s="44">
        <f>[3]圣人天赋!HF45</f>
        <v>0</v>
      </c>
      <c r="AC43" s="44">
        <f>[3]圣人天赋!HG45</f>
        <v>0</v>
      </c>
      <c r="AD43" s="44">
        <f>[3]圣人天赋!HH45</f>
        <v>0</v>
      </c>
      <c r="AE43" s="44">
        <f>[3]圣人天赋!HI45</f>
        <v>0</v>
      </c>
      <c r="AF43" s="44">
        <f>[3]圣人天赋!HJ45</f>
        <v>0</v>
      </c>
      <c r="AJ43" s="6">
        <v>40</v>
      </c>
      <c r="AK43" s="6">
        <f>[3]圣人天赋!GX45</f>
        <v>0.13533356342218728</v>
      </c>
      <c r="AL43" s="6">
        <f>[3]圣人天赋!GY45</f>
        <v>0.14006612650735289</v>
      </c>
      <c r="AM43" s="6">
        <f>[3]圣人天赋!GZ45</f>
        <v>0.14722161308669554</v>
      </c>
      <c r="AN43" s="6">
        <f>[3]圣人天赋!HA45</f>
        <v>0.15671793166701975</v>
      </c>
      <c r="AO43" s="6">
        <f>[3]圣人天赋!HB45</f>
        <v>0</v>
      </c>
    </row>
    <row r="44" spans="3:41" x14ac:dyDescent="0.15">
      <c r="C44" s="6">
        <v>41</v>
      </c>
      <c r="D44" s="6">
        <f>INDEX(节奏总纲!AX$4:AX$163,INDEX('[1]功能-城建'!$B$6:$B$165,MATCH($C44,'[1]功能-城建'!$S$6:$S$165,1),1))</f>
        <v>72.880500265925534</v>
      </c>
      <c r="E44" s="6">
        <f>INDEX(节奏总纲!AY$4:AY$163,INDEX('[1]功能-城建'!$B$6:$B$165,MATCH($C44,'[1]功能-城建'!$S$6:$S$165,1),1))</f>
        <v>71.728439272842749</v>
      </c>
      <c r="F44" s="6">
        <f>INDEX(节奏总纲!AZ$4:AZ$163,INDEX('[1]功能-城建'!$B$6:$B$165,MATCH($C44,'[1]功能-城建'!$S$6:$S$165,1),1))</f>
        <v>70.476853761910021</v>
      </c>
      <c r="G44" s="6">
        <f>INDEX(节奏总纲!BA$4:BA$163,INDEX('[1]功能-城建'!$B$6:$B$165,MATCH($C44,'[1]功能-城建'!$S$6:$S$165,1),1))</f>
        <v>69.13548950479607</v>
      </c>
      <c r="H44" s="6">
        <f>INDEX(节奏总纲!BB$4:BB$163,INDEX('[1]功能-城建'!$B$6:$B$165,MATCH($C44,'[1]功能-城建'!$S$6:$S$165,1),1))</f>
        <v>67.614538970700607</v>
      </c>
      <c r="K44" s="6">
        <v>41</v>
      </c>
      <c r="L44" s="6">
        <f>[2]非r将兵属性验证!$M47</f>
        <v>135.51443734791258</v>
      </c>
      <c r="M44" s="6">
        <f>[2]小r将兵属性验证!$M47</f>
        <v>138.97719303823692</v>
      </c>
      <c r="N44" s="6">
        <f>[2]中r将兵属性验证!$M47</f>
        <v>145.01163080544492</v>
      </c>
      <c r="O44" s="6">
        <f>[2]大r将兵属性验证!$M47</f>
        <v>154.96023930320678</v>
      </c>
      <c r="P44" s="6">
        <f>[2]超r将兵属性验证!$M47</f>
        <v>156.46139333136932</v>
      </c>
      <c r="T44" s="6">
        <v>41</v>
      </c>
      <c r="U44" s="44">
        <f>[3]圣人天赋!HO46</f>
        <v>0.19912726496695154</v>
      </c>
      <c r="V44" s="44">
        <f>[3]圣人天赋!HP46</f>
        <v>0.20242175374387483</v>
      </c>
      <c r="W44" s="44">
        <f>[3]圣人天赋!HQ46</f>
        <v>0.20947839234062679</v>
      </c>
      <c r="X44" s="44">
        <f>[3]圣人天赋!HR46</f>
        <v>0.22012915168484928</v>
      </c>
      <c r="Y44" s="44">
        <f>[3]圣人天赋!HS46</f>
        <v>0.23420375356593379</v>
      </c>
      <c r="AA44" s="6">
        <v>41</v>
      </c>
      <c r="AB44" s="44">
        <f>[3]圣人天赋!HF46</f>
        <v>0</v>
      </c>
      <c r="AC44" s="44">
        <f>[3]圣人天赋!HG46</f>
        <v>0</v>
      </c>
      <c r="AD44" s="44">
        <f>[3]圣人天赋!HH46</f>
        <v>0</v>
      </c>
      <c r="AE44" s="44">
        <f>[3]圣人天赋!HI46</f>
        <v>0</v>
      </c>
      <c r="AF44" s="44">
        <f>[3]圣人天赋!HJ46</f>
        <v>0</v>
      </c>
      <c r="AJ44" s="6">
        <v>41</v>
      </c>
      <c r="AK44" s="6">
        <f>[3]圣人天赋!GX46</f>
        <v>0.13494783582924993</v>
      </c>
      <c r="AL44" s="6">
        <f>[3]圣人天赋!GY46</f>
        <v>0.13965226156041791</v>
      </c>
      <c r="AM44" s="6">
        <f>[3]圣人天赋!GZ46</f>
        <v>0.14675276778989954</v>
      </c>
      <c r="AN44" s="6">
        <f>[3]圣人天赋!HA46</f>
        <v>0.15613583571062256</v>
      </c>
      <c r="AO44" s="6">
        <f>[3]圣人天赋!HB46</f>
        <v>0</v>
      </c>
    </row>
    <row r="45" spans="3:41" x14ac:dyDescent="0.15">
      <c r="C45" s="6">
        <v>42</v>
      </c>
      <c r="D45" s="6">
        <f>INDEX(节奏总纲!AX$4:AX$163,INDEX('[1]功能-城建'!$B$6:$B$165,MATCH($C45,'[1]功能-城建'!$S$6:$S$165,1),1))</f>
        <v>75.012735728019962</v>
      </c>
      <c r="E45" s="6">
        <f>INDEX(节奏总纲!AY$4:AY$163,INDEX('[1]功能-城建'!$B$6:$B$165,MATCH($C45,'[1]功能-城建'!$S$6:$S$165,1),1))</f>
        <v>73.895779769437553</v>
      </c>
      <c r="F45" s="6">
        <f>INDEX(节奏总纲!AZ$4:AZ$163,INDEX('[1]功能-城建'!$B$6:$B$165,MATCH($C45,'[1]功能-城建'!$S$6:$S$165,1),1))</f>
        <v>72.65984060067882</v>
      </c>
      <c r="G45" s="6">
        <f>INDEX(节奏总纲!BA$4:BA$163,INDEX('[1]功能-城建'!$B$6:$B$165,MATCH($C45,'[1]功能-城建'!$S$6:$S$165,1),1))</f>
        <v>71.293724037797247</v>
      </c>
      <c r="H45" s="6">
        <f>INDEX(节奏总纲!BB$4:BB$163,INDEX('[1]功能-城建'!$B$6:$B$165,MATCH($C45,'[1]功能-城建'!$S$6:$S$165,1),1))</f>
        <v>69.810299559768239</v>
      </c>
      <c r="K45" s="6">
        <v>42</v>
      </c>
      <c r="L45" s="6">
        <f>[2]非r将兵属性验证!$M48</f>
        <v>137.22204665224737</v>
      </c>
      <c r="M45" s="6">
        <f>[2]小r将兵属性验证!$M48</f>
        <v>140.71484879243431</v>
      </c>
      <c r="N45" s="6">
        <f>[2]中r将兵属性验证!$M48</f>
        <v>146.96371903559995</v>
      </c>
      <c r="O45" s="6">
        <f>[2]大r将兵属性验证!$M48</f>
        <v>156.92278157448294</v>
      </c>
      <c r="P45" s="6">
        <f>[2]超r将兵属性验证!$M48</f>
        <v>158.43978160217199</v>
      </c>
      <c r="T45" s="6">
        <v>42</v>
      </c>
      <c r="U45" s="44">
        <f>[3]圣人天赋!HO47</f>
        <v>0.1985749411999331</v>
      </c>
      <c r="V45" s="44">
        <f>[3]圣人天赋!HP47</f>
        <v>0.2018563405266646</v>
      </c>
      <c r="W45" s="44">
        <f>[3]圣人天赋!HQ47</f>
        <v>0.20882591684239832</v>
      </c>
      <c r="X45" s="44">
        <f>[3]圣人天赋!HR47</f>
        <v>0.21938890785342208</v>
      </c>
      <c r="Y45" s="44">
        <f>[3]圣人天赋!HS47</f>
        <v>0.2333872849542617</v>
      </c>
      <c r="AA45" s="6">
        <v>42</v>
      </c>
      <c r="AB45" s="44">
        <f>[3]圣人天赋!HF47</f>
        <v>0</v>
      </c>
      <c r="AC45" s="44">
        <f>[3]圣人天赋!HG47</f>
        <v>0</v>
      </c>
      <c r="AD45" s="44">
        <f>[3]圣人天赋!HH47</f>
        <v>0</v>
      </c>
      <c r="AE45" s="44">
        <f>[3]圣人天赋!HI47</f>
        <v>0</v>
      </c>
      <c r="AF45" s="44">
        <f>[3]圣人天赋!HJ47</f>
        <v>0</v>
      </c>
      <c r="AJ45" s="6">
        <v>42</v>
      </c>
      <c r="AK45" s="6">
        <f>[3]圣人天赋!GX47</f>
        <v>0.13457089368444308</v>
      </c>
      <c r="AL45" s="6">
        <f>[3]圣人天赋!GY47</f>
        <v>0.13921727789493224</v>
      </c>
      <c r="AM45" s="6">
        <f>[3]圣人天赋!GZ47</f>
        <v>0.14625927190228144</v>
      </c>
      <c r="AN45" s="6">
        <f>[3]圣人天赋!HA47</f>
        <v>0.15559152330284118</v>
      </c>
      <c r="AO45" s="6">
        <f>[3]圣人天赋!HB47</f>
        <v>0</v>
      </c>
    </row>
    <row r="46" spans="3:41" x14ac:dyDescent="0.15">
      <c r="C46" s="6">
        <v>43</v>
      </c>
      <c r="D46" s="6">
        <f>INDEX(节奏总纲!AX$4:AX$163,INDEX('[1]功能-城建'!$B$6:$B$165,MATCH($C46,'[1]功能-城建'!$S$6:$S$165,1),1))</f>
        <v>77.137764615612369</v>
      </c>
      <c r="E46" s="6">
        <f>INDEX(节奏总纲!AY$4:AY$163,INDEX('[1]功能-城建'!$B$6:$B$165,MATCH($C46,'[1]功能-城建'!$S$6:$S$165,1),1))</f>
        <v>76.018081402346411</v>
      </c>
      <c r="F46" s="6">
        <f>INDEX(节奏总纲!AZ$4:AZ$163,INDEX('[1]功能-城建'!$B$6:$B$165,MATCH($C46,'[1]功能-城建'!$S$6:$S$165,1),1))</f>
        <v>74.771148405180824</v>
      </c>
      <c r="G46" s="6">
        <f>INDEX(节奏总纲!BA$4:BA$163,INDEX('[1]功能-城建'!$B$6:$B$165,MATCH($C46,'[1]功能-城建'!$S$6:$S$165,1),1))</f>
        <v>73.446658299619131</v>
      </c>
      <c r="H46" s="6">
        <f>INDEX(节奏总纲!BB$4:BB$163,INDEX('[1]功能-城建'!$B$6:$B$165,MATCH($C46,'[1]功能-城建'!$S$6:$S$165,1),1))</f>
        <v>71.964465094771541</v>
      </c>
      <c r="K46" s="6">
        <v>43</v>
      </c>
      <c r="L46" s="6">
        <f>[2]非r将兵属性验证!$M49</f>
        <v>138.89632262324886</v>
      </c>
      <c r="M46" s="6">
        <f>[2]小r将兵属性验证!$M49</f>
        <v>142.70236264331217</v>
      </c>
      <c r="N46" s="6">
        <f>[2]中r将兵属性验证!$M49</f>
        <v>148.91036508888425</v>
      </c>
      <c r="O46" s="6">
        <f>[2]大r将兵属性验证!$M49</f>
        <v>158.8886506790646</v>
      </c>
      <c r="P46" s="6">
        <f>[2]超r将兵属性验证!$M49</f>
        <v>160.46085388598743</v>
      </c>
      <c r="T46" s="6">
        <v>43</v>
      </c>
      <c r="U46" s="44">
        <f>[3]圣人天赋!HO48</f>
        <v>0.19806628860804579</v>
      </c>
      <c r="V46" s="44">
        <f>[3]圣人天赋!HP48</f>
        <v>0.20127122684639998</v>
      </c>
      <c r="W46" s="44">
        <f>[3]圣人天赋!HQ48</f>
        <v>0.20821961401704905</v>
      </c>
      <c r="X46" s="44">
        <f>[3]圣人天赋!HR48</f>
        <v>0.21870373973381677</v>
      </c>
      <c r="Y46" s="44">
        <f>[3]圣人天赋!HS48</f>
        <v>0.23256439452655567</v>
      </c>
      <c r="AA46" s="6">
        <v>43</v>
      </c>
      <c r="AB46" s="44">
        <f>[3]圣人天赋!HF48</f>
        <v>0</v>
      </c>
      <c r="AC46" s="44">
        <f>[3]圣人天赋!HG48</f>
        <v>0</v>
      </c>
      <c r="AD46" s="44">
        <f>[3]圣人天赋!HH48</f>
        <v>0</v>
      </c>
      <c r="AE46" s="44">
        <f>[3]圣人天赋!HI48</f>
        <v>0</v>
      </c>
      <c r="AF46" s="44">
        <f>[3]圣人天赋!HJ48</f>
        <v>0</v>
      </c>
      <c r="AJ46" s="6">
        <v>43</v>
      </c>
      <c r="AK46" s="6">
        <f>[3]圣人天赋!GX48</f>
        <v>0.1341808178976</v>
      </c>
      <c r="AL46" s="6">
        <f>[3]圣人天赋!GY48</f>
        <v>0.13881307601136605</v>
      </c>
      <c r="AM46" s="6">
        <f>[3]圣人天赋!GZ48</f>
        <v>0.14580249315587787</v>
      </c>
      <c r="AN46" s="6">
        <f>[3]圣人天赋!HA48</f>
        <v>0.15504292968437047</v>
      </c>
      <c r="AO46" s="6">
        <f>[3]圣人天赋!HB48</f>
        <v>0</v>
      </c>
    </row>
    <row r="47" spans="3:41" x14ac:dyDescent="0.15">
      <c r="C47" s="6">
        <v>44</v>
      </c>
      <c r="D47" s="6">
        <f>INDEX(节奏总纲!AX$4:AX$163,INDEX('[1]功能-城建'!$B$6:$B$165,MATCH($C47,'[1]功能-城建'!$S$6:$S$165,1),1))</f>
        <v>79.263479982320931</v>
      </c>
      <c r="E47" s="6">
        <f>INDEX(节奏总纲!AY$4:AY$163,INDEX('[1]功能-城建'!$B$6:$B$165,MATCH($C47,'[1]功能-城建'!$S$6:$S$165,1),1))</f>
        <v>78.132225077256265</v>
      </c>
      <c r="F47" s="6">
        <f>INDEX(节奏总纲!AZ$4:AZ$163,INDEX('[1]功能-城建'!$B$6:$B$165,MATCH($C47,'[1]功能-城建'!$S$6:$S$165,1),1))</f>
        <v>76.889385936298638</v>
      </c>
      <c r="G47" s="6">
        <f>INDEX(节奏总纲!BA$4:BA$163,INDEX('[1]功能-城建'!$B$6:$B$165,MATCH($C47,'[1]功能-城建'!$S$6:$S$165,1),1))</f>
        <v>75.547388626818275</v>
      </c>
      <c r="H47" s="6">
        <f>INDEX(节奏总纲!BB$4:BB$163,INDEX('[1]功能-城建'!$B$6:$B$165,MATCH($C47,'[1]功能-城建'!$S$6:$S$165,1),1))</f>
        <v>74.085064391446963</v>
      </c>
      <c r="K47" s="6">
        <v>44</v>
      </c>
      <c r="L47" s="6">
        <f>[2]非r将兵属性验证!$M50</f>
        <v>140.729754610605</v>
      </c>
      <c r="M47" s="6">
        <f>[2]小r将兵属性验证!$M50</f>
        <v>144.74827139081145</v>
      </c>
      <c r="N47" s="6">
        <f>[2]中r将兵属性验证!$M50</f>
        <v>150.77184089009171</v>
      </c>
      <c r="O47" s="6">
        <f>[2]大r将兵属性验证!$M50</f>
        <v>160.96492383669812</v>
      </c>
      <c r="P47" s="6">
        <f>[2]超r将兵属性验证!$M50</f>
        <v>162.55892599856364</v>
      </c>
      <c r="T47" s="6">
        <v>44</v>
      </c>
      <c r="U47" s="44">
        <f>[3]圣人天赋!HO49</f>
        <v>0.19752112825841067</v>
      </c>
      <c r="V47" s="44">
        <f>[3]圣人天赋!HP49</f>
        <v>0.20073773884451437</v>
      </c>
      <c r="W47" s="44">
        <f>[3]圣人天赋!HQ49</f>
        <v>0.20758904235629566</v>
      </c>
      <c r="X47" s="44">
        <f>[3]圣人天赋!HR49</f>
        <v>0.21802175870805685</v>
      </c>
      <c r="Y47" s="44">
        <f>[3]圣人天赋!HS49</f>
        <v>0.23181030912910966</v>
      </c>
      <c r="AA47" s="6">
        <v>44</v>
      </c>
      <c r="AB47" s="44">
        <f>[3]圣人天赋!HF49</f>
        <v>0</v>
      </c>
      <c r="AC47" s="44">
        <f>[3]圣人天赋!HG49</f>
        <v>0</v>
      </c>
      <c r="AD47" s="44">
        <f>[3]圣人天赋!HH49</f>
        <v>0</v>
      </c>
      <c r="AE47" s="44">
        <f>[3]圣人天赋!HI49</f>
        <v>0</v>
      </c>
      <c r="AF47" s="44">
        <f>[3]圣人天赋!HJ49</f>
        <v>0</v>
      </c>
      <c r="AJ47" s="6">
        <v>44</v>
      </c>
      <c r="AK47" s="6">
        <f>[3]圣人天赋!GX49</f>
        <v>0.13382515922967628</v>
      </c>
      <c r="AL47" s="6">
        <f>[3]圣人天赋!GY49</f>
        <v>0.13839269490419714</v>
      </c>
      <c r="AM47" s="6">
        <f>[3]圣人天赋!GZ49</f>
        <v>0.14534783913870461</v>
      </c>
      <c r="AN47" s="6">
        <f>[3]圣人天赋!HA49</f>
        <v>0.15454020608607316</v>
      </c>
      <c r="AO47" s="6">
        <f>[3]圣人天赋!HB49</f>
        <v>0</v>
      </c>
    </row>
    <row r="48" spans="3:41" x14ac:dyDescent="0.15">
      <c r="C48" s="6">
        <v>45</v>
      </c>
      <c r="D48" s="6">
        <f>INDEX(节奏总纲!AX$4:AX$163,INDEX('[1]功能-城建'!$B$6:$B$165,MATCH($C48,'[1]功能-城建'!$S$6:$S$165,1),1))</f>
        <v>81.389787349771211</v>
      </c>
      <c r="E48" s="6">
        <f>INDEX(节奏总纲!AY$4:AY$163,INDEX('[1]功能-城建'!$B$6:$B$165,MATCH($C48,'[1]功能-城建'!$S$6:$S$165,1),1))</f>
        <v>80.245839937472738</v>
      </c>
      <c r="F48" s="6">
        <f>INDEX(节奏总纲!AZ$4:AZ$163,INDEX('[1]功能-城建'!$B$6:$B$165,MATCH($C48,'[1]功能-城建'!$S$6:$S$165,1),1))</f>
        <v>78.990840028799411</v>
      </c>
      <c r="G48" s="6">
        <f>INDEX(节奏总纲!BA$4:BA$163,INDEX('[1]功能-城建'!$B$6:$B$165,MATCH($C48,'[1]功能-城建'!$S$6:$S$165,1),1))</f>
        <v>77.645290038760592</v>
      </c>
      <c r="H48" s="6">
        <f>INDEX(节奏总纲!BB$4:BB$163,INDEX('[1]功能-城建'!$B$6:$B$165,MATCH($C48,'[1]功能-城建'!$S$6:$S$165,1),1))</f>
        <v>76.140895902703022</v>
      </c>
      <c r="K48" s="6">
        <v>45</v>
      </c>
      <c r="L48" s="6">
        <f>[2]非r将兵属性验证!$M51</f>
        <v>142.70217879723424</v>
      </c>
      <c r="M48" s="6">
        <f>[2]小r将兵属性验证!$M51</f>
        <v>146.86147095955312</v>
      </c>
      <c r="N48" s="6">
        <f>[2]中r将兵属性验证!$M51</f>
        <v>152.72104568456211</v>
      </c>
      <c r="O48" s="6">
        <f>[2]大r将兵属性验证!$M51</f>
        <v>163.04119699433164</v>
      </c>
      <c r="P48" s="6">
        <f>[2]超r将兵属性验证!$M51</f>
        <v>164.65699811113993</v>
      </c>
      <c r="T48" s="6">
        <v>45</v>
      </c>
      <c r="U48" s="44">
        <f>[3]圣人天赋!HO50</f>
        <v>0.24625616328221289</v>
      </c>
      <c r="V48" s="44">
        <f>[3]圣人天赋!HP50</f>
        <v>0.25020652529224408</v>
      </c>
      <c r="W48" s="44">
        <f>[3]圣人天赋!HQ50</f>
        <v>0.25875786809809997</v>
      </c>
      <c r="X48" s="44">
        <f>[3]圣人天赋!HR50</f>
        <v>0.27164833806856103</v>
      </c>
      <c r="Y48" s="44">
        <f>[3]圣人天赋!HS50</f>
        <v>0.28876252328672092</v>
      </c>
      <c r="AA48" s="6">
        <v>45</v>
      </c>
      <c r="AB48" s="44">
        <f>[3]圣人天赋!HF50</f>
        <v>0</v>
      </c>
      <c r="AC48" s="44">
        <f>[3]圣人天赋!HG50</f>
        <v>0</v>
      </c>
      <c r="AD48" s="44">
        <f>[3]圣人天赋!HH50</f>
        <v>0</v>
      </c>
      <c r="AE48" s="44">
        <f>[3]圣人天赋!HI50</f>
        <v>0</v>
      </c>
      <c r="AF48" s="44">
        <f>[3]圣人天赋!HJ50</f>
        <v>0</v>
      </c>
      <c r="AJ48" s="6">
        <v>45</v>
      </c>
      <c r="AK48" s="6">
        <f>[3]圣人天赋!GX50</f>
        <v>0.16680435019482939</v>
      </c>
      <c r="AL48" s="6">
        <f>[3]圣人天赋!GY50</f>
        <v>0.17250524539873335</v>
      </c>
      <c r="AM48" s="6">
        <f>[3]圣人天赋!GZ50</f>
        <v>0.18109889204570739</v>
      </c>
      <c r="AN48" s="6">
        <f>[3]圣人天赋!HA50</f>
        <v>0.19250834885781398</v>
      </c>
      <c r="AO48" s="6">
        <f>[3]圣人天赋!HB50</f>
        <v>0</v>
      </c>
    </row>
    <row r="49" spans="3:41" x14ac:dyDescent="0.15">
      <c r="C49" s="6">
        <v>46</v>
      </c>
      <c r="D49" s="6">
        <f>INDEX(节奏总纲!AX$4:AX$163,INDEX('[1]功能-城建'!$B$6:$B$165,MATCH($C49,'[1]功能-城建'!$S$6:$S$165,1),1))</f>
        <v>83.516605196495291</v>
      </c>
      <c r="E49" s="6">
        <f>INDEX(节奏总纲!AY$4:AY$163,INDEX('[1]功能-城建'!$B$6:$B$165,MATCH($C49,'[1]功能-城建'!$S$6:$S$165,1),1))</f>
        <v>82.409830559291493</v>
      </c>
      <c r="F49" s="6">
        <f>INDEX(节奏总纲!AZ$4:AZ$163,INDEX('[1]功能-城建'!$B$6:$B$165,MATCH($C49,'[1]功能-城建'!$S$6:$S$165,1),1))</f>
        <v>81.207352055772077</v>
      </c>
      <c r="G49" s="6">
        <f>INDEX(节奏总纲!BA$4:BA$163,INDEX('[1]功能-城建'!$B$6:$B$165,MATCH($C49,'[1]功能-城建'!$S$6:$S$165,1),1))</f>
        <v>79.853954326796469</v>
      </c>
      <c r="H49" s="6">
        <f>INDEX(节奏总纲!BB$4:BB$163,INDEX('[1]功能-城建'!$B$6:$B$165,MATCH($C49,'[1]功能-城建'!$S$6:$S$165,1),1))</f>
        <v>78.340013067243973</v>
      </c>
      <c r="K49" s="6">
        <v>46</v>
      </c>
      <c r="L49" s="6">
        <f>[2]非r将兵属性验证!$M52</f>
        <v>144.67460298386348</v>
      </c>
      <c r="M49" s="6">
        <f>[2]小r将兵属性验证!$M52</f>
        <v>148.97467052829481</v>
      </c>
      <c r="N49" s="6">
        <f>[2]中r将兵属性验证!$M52</f>
        <v>154.80338754443116</v>
      </c>
      <c r="O49" s="6">
        <f>[2]大r将兵属性验证!$M52</f>
        <v>165.11747015196516</v>
      </c>
      <c r="P49" s="6">
        <f>[2]超r将兵属性验证!$M52</f>
        <v>166.75507022371616</v>
      </c>
      <c r="T49" s="6">
        <v>46</v>
      </c>
      <c r="U49" s="44">
        <f>[3]圣人天赋!HO51</f>
        <v>0.24558846160960013</v>
      </c>
      <c r="V49" s="44">
        <f>[3]圣人天赋!HP51</f>
        <v>0.24952880051303639</v>
      </c>
      <c r="W49" s="44">
        <f>[3]圣人天赋!HQ51</f>
        <v>0.25798241191261551</v>
      </c>
      <c r="X49" s="44">
        <f>[3]圣人天赋!HR51</f>
        <v>0.27081817982809941</v>
      </c>
      <c r="Y49" s="44">
        <f>[3]圣人天赋!HS51</f>
        <v>0.28783203049746314</v>
      </c>
      <c r="AA49" s="6">
        <v>46</v>
      </c>
      <c r="AB49" s="44">
        <f>[3]圣人天赋!HF51</f>
        <v>0</v>
      </c>
      <c r="AC49" s="44">
        <f>[3]圣人天赋!HG51</f>
        <v>0</v>
      </c>
      <c r="AD49" s="44">
        <f>[3]圣人天赋!HH51</f>
        <v>0</v>
      </c>
      <c r="AE49" s="44">
        <f>[3]圣人天赋!HI51</f>
        <v>0</v>
      </c>
      <c r="AF49" s="44">
        <f>[3]圣人天赋!HJ51</f>
        <v>0</v>
      </c>
      <c r="AJ49" s="6">
        <v>46</v>
      </c>
      <c r="AK49" s="6">
        <f>[3]圣人天赋!GX51</f>
        <v>0.16635253367535763</v>
      </c>
      <c r="AL49" s="6">
        <f>[3]圣人天赋!GY51</f>
        <v>0.17198827460841035</v>
      </c>
      <c r="AM49" s="6">
        <f>[3]圣人天赋!GZ51</f>
        <v>0.18054545321873297</v>
      </c>
      <c r="AN49" s="6">
        <f>[3]圣人天赋!HA51</f>
        <v>0.19188802033164212</v>
      </c>
      <c r="AO49" s="6">
        <f>[3]圣人天赋!HB51</f>
        <v>0</v>
      </c>
    </row>
    <row r="50" spans="3:41" x14ac:dyDescent="0.15">
      <c r="C50" s="6">
        <v>47</v>
      </c>
      <c r="D50" s="6">
        <f>INDEX(节奏总纲!AX$4:AX$163,INDEX('[1]功能-城建'!$B$6:$B$165,MATCH($C50,'[1]功能-城建'!$S$6:$S$165,1),1))</f>
        <v>85.643863186592412</v>
      </c>
      <c r="E50" s="6">
        <f>INDEX(节奏总纲!AY$4:AY$163,INDEX('[1]功能-城建'!$B$6:$B$165,MATCH($C50,'[1]功能-城建'!$S$6:$S$165,1),1))</f>
        <v>84.53544812855209</v>
      </c>
      <c r="F50" s="6">
        <f>INDEX(节奏总纲!AZ$4:AZ$163,INDEX('[1]功能-城建'!$B$6:$B$165,MATCH($C50,'[1]功能-城建'!$S$6:$S$165,1),1))</f>
        <v>83.32493049129468</v>
      </c>
      <c r="G50" s="6">
        <f>INDEX(节奏总纲!BA$4:BA$163,INDEX('[1]功能-城建'!$B$6:$B$165,MATCH($C50,'[1]功能-城建'!$S$6:$S$165,1),1))</f>
        <v>82.027450452783569</v>
      </c>
      <c r="H50" s="6">
        <f>INDEX(节奏总纲!BB$4:BB$163,INDEX('[1]功能-城建'!$B$6:$B$165,MATCH($C50,'[1]功能-城建'!$S$6:$S$165,1),1))</f>
        <v>80.54663523468885</v>
      </c>
      <c r="K50" s="6">
        <v>47</v>
      </c>
      <c r="L50" s="6">
        <f>[2]非r将兵属性验证!$M53</f>
        <v>146.64702717049275</v>
      </c>
      <c r="M50" s="6">
        <f>[2]小r将兵属性验证!$M53</f>
        <v>151.08787009703653</v>
      </c>
      <c r="N50" s="6">
        <f>[2]中r将兵属性验证!$M53</f>
        <v>156.88572940430018</v>
      </c>
      <c r="O50" s="6">
        <f>[2]大r将兵属性验证!$M53</f>
        <v>167.19374330959869</v>
      </c>
      <c r="P50" s="6">
        <f>[2]超r将兵属性验证!$M53</f>
        <v>168.88103004030356</v>
      </c>
      <c r="T50" s="6">
        <v>47</v>
      </c>
      <c r="U50" s="44">
        <f>[3]圣人天赋!HO52</f>
        <v>0.24492813709572653</v>
      </c>
      <c r="V50" s="44">
        <f>[3]圣人天赋!HP52</f>
        <v>0.24883210624909219</v>
      </c>
      <c r="W50" s="44">
        <f>[3]圣人天赋!HQ52</f>
        <v>0.25724596336034572</v>
      </c>
      <c r="X50" s="44">
        <f>[3]圣人天赋!HR52</f>
        <v>0.26993210630275705</v>
      </c>
      <c r="Y50" s="44">
        <f>[3]圣人天赋!HS52</f>
        <v>0.28689542457545386</v>
      </c>
      <c r="AA50" s="6">
        <v>47</v>
      </c>
      <c r="AB50" s="44">
        <f>[3]圣人天赋!HF52</f>
        <v>0</v>
      </c>
      <c r="AC50" s="44">
        <f>[3]圣人天赋!HG52</f>
        <v>0</v>
      </c>
      <c r="AD50" s="44">
        <f>[3]圣人天赋!HH52</f>
        <v>0</v>
      </c>
      <c r="AE50" s="44">
        <f>[3]圣人天赋!HI52</f>
        <v>0</v>
      </c>
      <c r="AF50" s="44">
        <f>[3]圣人天赋!HJ52</f>
        <v>0</v>
      </c>
      <c r="AJ50" s="6">
        <v>47</v>
      </c>
      <c r="AK50" s="6">
        <f>[3]圣人天赋!GX52</f>
        <v>0.16588807083272816</v>
      </c>
      <c r="AL50" s="6">
        <f>[3]圣人天赋!GY52</f>
        <v>0.17149730890689718</v>
      </c>
      <c r="AM50" s="6">
        <f>[3]圣人天赋!GZ52</f>
        <v>0.17995473753517138</v>
      </c>
      <c r="AN50" s="6">
        <f>[3]圣人天赋!HA52</f>
        <v>0.19126361638363593</v>
      </c>
      <c r="AO50" s="6">
        <f>[3]圣人天赋!HB52</f>
        <v>0</v>
      </c>
    </row>
    <row r="51" spans="3:41" x14ac:dyDescent="0.15">
      <c r="C51" s="6">
        <v>48</v>
      </c>
      <c r="D51" s="6">
        <f>INDEX(节奏总纲!AX$4:AX$163,INDEX('[1]功能-城建'!$B$6:$B$165,MATCH($C51,'[1]功能-城建'!$S$6:$S$165,1),1))</f>
        <v>87.771500639866005</v>
      </c>
      <c r="E51" s="6">
        <f>INDEX(节奏总纲!AY$4:AY$163,INDEX('[1]功能-城建'!$B$6:$B$165,MATCH($C51,'[1]功能-城建'!$S$6:$S$165,1),1))</f>
        <v>86.672065508292405</v>
      </c>
      <c r="F51" s="6">
        <f>INDEX(节奏总纲!AZ$4:AZ$163,INDEX('[1]功能-城建'!$B$6:$B$165,MATCH($C51,'[1]功能-城建'!$S$6:$S$165,1),1))</f>
        <v>85.481735065071589</v>
      </c>
      <c r="G51" s="6">
        <f>INDEX(节奏总纲!BA$4:BA$163,INDEX('[1]功能-城建'!$B$6:$B$165,MATCH($C51,'[1]功能-城建'!$S$6:$S$165,1),1))</f>
        <v>84.173317183629351</v>
      </c>
      <c r="H51" s="6">
        <f>INDEX(节奏总纲!BB$4:BB$163,INDEX('[1]功能-城建'!$B$6:$B$165,MATCH($C51,'[1]功能-城建'!$S$6:$S$165,1),1))</f>
        <v>82.729418319864251</v>
      </c>
      <c r="K51" s="6">
        <v>48</v>
      </c>
      <c r="L51" s="6">
        <f>[2]非r将兵属性验证!$M54</f>
        <v>148.61945135712199</v>
      </c>
      <c r="M51" s="6">
        <f>[2]小r将兵属性验证!$M54</f>
        <v>153.20106966577819</v>
      </c>
      <c r="N51" s="6">
        <f>[2]中r将兵属性验证!$M54</f>
        <v>158.96807126416917</v>
      </c>
      <c r="O51" s="6">
        <f>[2]大r将兵属性验证!$M54</f>
        <v>169.27001646723224</v>
      </c>
      <c r="P51" s="6">
        <f>[2]超r将兵属性验证!$M54</f>
        <v>171.05276712489945</v>
      </c>
      <c r="T51" s="6">
        <v>48</v>
      </c>
      <c r="U51" s="44">
        <f>[3]圣人天赋!HO53</f>
        <v>0.24427360652683408</v>
      </c>
      <c r="V51" s="44">
        <f>[3]圣人天赋!HP53</f>
        <v>0.2481445218029131</v>
      </c>
      <c r="W51" s="44">
        <f>[3]圣人天赋!HQ53</f>
        <v>0.25648087433935363</v>
      </c>
      <c r="X51" s="44">
        <f>[3]圣人天赋!HR53</f>
        <v>0.26915474341171525</v>
      </c>
      <c r="Y51" s="44">
        <f>[3]圣人天赋!HS53</f>
        <v>0.28593410389862001</v>
      </c>
      <c r="AA51" s="6">
        <v>48</v>
      </c>
      <c r="AB51" s="44">
        <f>[3]圣人天赋!HF53</f>
        <v>0</v>
      </c>
      <c r="AC51" s="44">
        <f>[3]圣人天赋!HG53</f>
        <v>0</v>
      </c>
      <c r="AD51" s="44">
        <f>[3]圣人天赋!HH53</f>
        <v>0</v>
      </c>
      <c r="AE51" s="44">
        <f>[3]圣人天赋!HI53</f>
        <v>0</v>
      </c>
      <c r="AF51" s="44">
        <f>[3]圣人天赋!HJ53</f>
        <v>0</v>
      </c>
      <c r="AJ51" s="6">
        <v>48</v>
      </c>
      <c r="AK51" s="6">
        <f>[3]圣人天赋!GX53</f>
        <v>0.1654296812019421</v>
      </c>
      <c r="AL51" s="6">
        <f>[3]圣人天赋!GY53</f>
        <v>0.17098724955956912</v>
      </c>
      <c r="AM51" s="6">
        <f>[3]圣人天赋!GZ53</f>
        <v>0.17943649560781019</v>
      </c>
      <c r="AN51" s="6">
        <f>[3]圣人天赋!HA53</f>
        <v>0.19062273593241336</v>
      </c>
      <c r="AO51" s="6">
        <f>[3]圣人天赋!HB53</f>
        <v>0</v>
      </c>
    </row>
    <row r="52" spans="3:41" x14ac:dyDescent="0.15">
      <c r="C52" s="6">
        <v>49</v>
      </c>
      <c r="D52" s="6">
        <f>INDEX(节奏总纲!AX$4:AX$163,INDEX('[1]功能-城建'!$B$6:$B$165,MATCH($C52,'[1]功能-城建'!$S$6:$S$165,1),1))</f>
        <v>89.899465210602642</v>
      </c>
      <c r="E52" s="6">
        <f>INDEX(节奏总纲!AY$4:AY$163,INDEX('[1]功能-城建'!$B$6:$B$165,MATCH($C52,'[1]功能-城建'!$S$6:$S$165,1),1))</f>
        <v>88.787413007435532</v>
      </c>
      <c r="F52" s="6">
        <f>INDEX(节奏总纲!AZ$4:AZ$163,INDEX('[1]功能-城建'!$B$6:$B$165,MATCH($C52,'[1]功能-城建'!$S$6:$S$165,1),1))</f>
        <v>87.591558541772201</v>
      </c>
      <c r="G52" s="6">
        <f>INDEX(节奏总纲!BA$4:BA$163,INDEX('[1]功能-城建'!$B$6:$B$165,MATCH($C52,'[1]功能-城建'!$S$6:$S$165,1),1))</f>
        <v>86.275030259152317</v>
      </c>
      <c r="H52" s="6">
        <f>INDEX(节奏总纲!BB$4:BB$163,INDEX('[1]功能-城建'!$B$6:$B$165,MATCH($C52,'[1]功能-城建'!$S$6:$S$165,1),1))</f>
        <v>84.851224267970963</v>
      </c>
      <c r="K52" s="6">
        <v>49</v>
      </c>
      <c r="L52" s="6">
        <f>[2]非r将兵属性验证!$M55</f>
        <v>150.59187554375123</v>
      </c>
      <c r="M52" s="6">
        <f>[2]小r将兵属性验证!$M55</f>
        <v>155.31426923451986</v>
      </c>
      <c r="N52" s="6">
        <f>[2]中r将兵属性验证!$M55</f>
        <v>161.05041312403822</v>
      </c>
      <c r="O52" s="6">
        <f>[2]大r将兵属性验证!$M55</f>
        <v>173.22427198902599</v>
      </c>
      <c r="P52" s="6">
        <f>[2]超r将兵属性验证!$M55</f>
        <v>172.98271169157621</v>
      </c>
      <c r="T52" s="6">
        <v>49</v>
      </c>
      <c r="U52" s="44">
        <f>[3]圣人天赋!HO54</f>
        <v>0.24359811656118049</v>
      </c>
      <c r="V52" s="44">
        <f>[3]圣人天赋!HP54</f>
        <v>0.24746004495592153</v>
      </c>
      <c r="W52" s="44">
        <f>[3]圣人天赋!HQ54</f>
        <v>0.25574191938986057</v>
      </c>
      <c r="X52" s="44">
        <f>[3]圣人天赋!HR54</f>
        <v>0.26832425929711817</v>
      </c>
      <c r="Y52" s="44">
        <f>[3]圣人天赋!HS54</f>
        <v>0.28497196716776052</v>
      </c>
      <c r="AA52" s="6">
        <v>49</v>
      </c>
      <c r="AB52" s="44">
        <f>[3]圣人天赋!HF54</f>
        <v>0</v>
      </c>
      <c r="AC52" s="44">
        <f>[3]圣人天赋!HG54</f>
        <v>0</v>
      </c>
      <c r="AD52" s="44">
        <f>[3]圣人天赋!HH54</f>
        <v>0</v>
      </c>
      <c r="AE52" s="44">
        <f>[3]圣人天赋!HI54</f>
        <v>0</v>
      </c>
      <c r="AF52" s="44">
        <f>[3]圣人天赋!HJ54</f>
        <v>0</v>
      </c>
      <c r="AJ52" s="6">
        <v>49</v>
      </c>
      <c r="AK52" s="6">
        <f>[3]圣人天赋!GX54</f>
        <v>0.16497336330394771</v>
      </c>
      <c r="AL52" s="6">
        <f>[3]圣人天赋!GY54</f>
        <v>0.17049461292657372</v>
      </c>
      <c r="AM52" s="6">
        <f>[3]圣人天赋!GZ54</f>
        <v>0.17888283953141215</v>
      </c>
      <c r="AN52" s="6">
        <f>[3]圣人天赋!HA54</f>
        <v>0.18998131144517369</v>
      </c>
      <c r="AO52" s="6">
        <f>[3]圣人天赋!HB54</f>
        <v>0</v>
      </c>
    </row>
    <row r="53" spans="3:41" x14ac:dyDescent="0.15">
      <c r="C53" s="6">
        <v>50</v>
      </c>
      <c r="D53" s="6">
        <f>INDEX(节奏总纲!AX$4:AX$163,INDEX('[1]功能-城建'!$B$6:$B$165,MATCH($C53,'[1]功能-城建'!$S$6:$S$165,1),1))</f>
        <v>92.02585597384136</v>
      </c>
      <c r="E53" s="6">
        <f>INDEX(节奏总纲!AY$4:AY$163,INDEX('[1]功能-城建'!$B$6:$B$165,MATCH($C53,'[1]功能-城建'!$S$6:$S$165,1),1))</f>
        <v>91.028813161489012</v>
      </c>
      <c r="F53" s="6">
        <f>INDEX(节奏总纲!AZ$4:AZ$163,INDEX('[1]功能-城建'!$B$6:$B$165,MATCH($C53,'[1]功能-城建'!$S$6:$S$165,1),1))</f>
        <v>89.944796604838743</v>
      </c>
      <c r="G53" s="6">
        <f>INDEX(节奏总纲!BA$4:BA$163,INDEX('[1]功能-城建'!$B$6:$B$165,MATCH($C53,'[1]功能-城建'!$S$6:$S$165,1),1))</f>
        <v>88.648964439402022</v>
      </c>
      <c r="H53" s="6">
        <f>INDEX(节奏总纲!BB$4:BB$163,INDEX('[1]功能-城建'!$B$6:$B$165,MATCH($C53,'[1]功能-城建'!$S$6:$S$165,1),1))</f>
        <v>87.254811090446921</v>
      </c>
      <c r="K53" s="6">
        <v>50</v>
      </c>
      <c r="L53" s="6">
        <f>[2]非r将兵属性验证!$M56</f>
        <v>152.71164551870044</v>
      </c>
      <c r="M53" s="6">
        <f>[2]小r将兵属性验证!$M56</f>
        <v>157.46155863801582</v>
      </c>
      <c r="N53" s="6">
        <f>[2]中r将兵属性验证!$M56</f>
        <v>162.95928301029801</v>
      </c>
      <c r="O53" s="6">
        <f>[2]大r将兵属性验证!$M56</f>
        <v>175.19853668720347</v>
      </c>
      <c r="P53" s="6">
        <f>[2]超r将兵属性验证!$M56</f>
        <v>174.6774136564807</v>
      </c>
      <c r="T53" s="6">
        <v>50</v>
      </c>
      <c r="U53" s="44">
        <f>[3]圣人天赋!HO55</f>
        <v>0.24295621917925217</v>
      </c>
      <c r="V53" s="44">
        <f>[3]圣人天赋!HP55</f>
        <v>0.24674532552809053</v>
      </c>
      <c r="W53" s="44">
        <f>[3]圣人天赋!HQ55</f>
        <v>0.25501328661621214</v>
      </c>
      <c r="X53" s="44">
        <f>[3]圣人天赋!HR55</f>
        <v>0.26747891845514749</v>
      </c>
      <c r="Y53" s="44">
        <f>[3]圣人天赋!HS55</f>
        <v>0.28392117143487955</v>
      </c>
      <c r="AA53" s="6">
        <v>50</v>
      </c>
      <c r="AB53" s="44">
        <f>[3]圣人天赋!HF55</f>
        <v>0</v>
      </c>
      <c r="AC53" s="44">
        <f>[3]圣人天赋!HG55</f>
        <v>0</v>
      </c>
      <c r="AD53" s="44">
        <f>[3]圣人天赋!HH55</f>
        <v>0</v>
      </c>
      <c r="AE53" s="44">
        <f>[3]圣人天赋!HI55</f>
        <v>0</v>
      </c>
      <c r="AF53" s="44">
        <f>[3]圣人天赋!HJ55</f>
        <v>0</v>
      </c>
      <c r="AJ53" s="6">
        <v>50</v>
      </c>
      <c r="AK53" s="6">
        <f>[3]圣人天赋!GX55</f>
        <v>0.16449688368539372</v>
      </c>
      <c r="AL53" s="6">
        <f>[3]圣人天赋!GY55</f>
        <v>0.17000885774414146</v>
      </c>
      <c r="AM53" s="6">
        <f>[3]圣人天赋!GZ55</f>
        <v>0.17831927897009836</v>
      </c>
      <c r="AN53" s="6">
        <f>[3]圣人天赋!HA55</f>
        <v>0.1892807809565864</v>
      </c>
      <c r="AO53" s="6">
        <f>[3]圣人天赋!HB55</f>
        <v>0</v>
      </c>
    </row>
    <row r="54" spans="3:41" x14ac:dyDescent="0.15">
      <c r="C54" s="6">
        <v>51</v>
      </c>
      <c r="D54" s="6">
        <f>INDEX(节奏总纲!AX$4:AX$163,INDEX('[1]功能-城建'!$B$6:$B$165,MATCH($C54,'[1]功能-城建'!$S$6:$S$165,1),1))</f>
        <v>94.145740969946885</v>
      </c>
      <c r="E54" s="6">
        <f>INDEX(节奏总纲!AY$4:AY$163,INDEX('[1]功能-城建'!$B$6:$B$165,MATCH($C54,'[1]功能-城建'!$S$6:$S$165,1),1))</f>
        <v>93.183924727109627</v>
      </c>
      <c r="F54" s="6">
        <f>INDEX(节奏总纲!AZ$4:AZ$163,INDEX('[1]功能-城建'!$B$6:$B$165,MATCH($C54,'[1]功能-城建'!$S$6:$S$165,1),1))</f>
        <v>92.135531632926771</v>
      </c>
      <c r="G54" s="6">
        <f>INDEX(节奏总纲!BA$4:BA$163,INDEX('[1]功能-城建'!$B$6:$B$165,MATCH($C54,'[1]功能-城建'!$S$6:$S$165,1),1))</f>
        <v>91.002520783186228</v>
      </c>
      <c r="H54" s="6">
        <f>INDEX(节奏总纲!BB$4:BB$163,INDEX('[1]功能-城建'!$B$6:$B$165,MATCH($C54,'[1]功能-城建'!$S$6:$S$165,1),1))</f>
        <v>89.726519272163628</v>
      </c>
      <c r="K54" s="6">
        <v>51</v>
      </c>
      <c r="L54" s="6">
        <f>[2]非r将兵属性验证!$M57</f>
        <v>156.39676458794614</v>
      </c>
      <c r="M54" s="6">
        <f>[2]小r将兵属性验证!$M57</f>
        <v>160.90969017880204</v>
      </c>
      <c r="N54" s="6">
        <f>[2]中r将兵属性验证!$M57</f>
        <v>166.41955856726977</v>
      </c>
      <c r="O54" s="6">
        <f>[2]大r将兵属性验证!$M57</f>
        <v>179.83163460974521</v>
      </c>
      <c r="P54" s="6">
        <f>[2]超r将兵属性验证!$M57</f>
        <v>179.96940421196948</v>
      </c>
      <c r="T54" s="6">
        <v>51</v>
      </c>
      <c r="U54" s="44">
        <f>[3]圣人天赋!HO56</f>
        <v>0.24226825059962986</v>
      </c>
      <c r="V54" s="44">
        <f>[3]圣人天赋!HP56</f>
        <v>0.24610964430213705</v>
      </c>
      <c r="W54" s="44">
        <f>[3]圣人天赋!HQ56</f>
        <v>0.25425717420518229</v>
      </c>
      <c r="X54" s="44">
        <f>[3]圣人天赋!HR56</f>
        <v>0.26662587078296335</v>
      </c>
      <c r="Y54" s="44">
        <f>[3]圣人天赋!HS56</f>
        <v>0.28299316515426864</v>
      </c>
      <c r="AA54" s="6">
        <v>51</v>
      </c>
      <c r="AB54" s="44">
        <f>[3]圣人天赋!HF56</f>
        <v>0</v>
      </c>
      <c r="AC54" s="44">
        <f>[3]圣人天赋!HG56</f>
        <v>0</v>
      </c>
      <c r="AD54" s="44">
        <f>[3]圣人天赋!HH56</f>
        <v>0</v>
      </c>
      <c r="AE54" s="44">
        <f>[3]圣人天赋!HI56</f>
        <v>0</v>
      </c>
      <c r="AF54" s="44">
        <f>[3]圣人天赋!HJ56</f>
        <v>0</v>
      </c>
      <c r="AJ54" s="6">
        <v>51</v>
      </c>
      <c r="AK54" s="6">
        <f>[3]圣人天赋!GX56</f>
        <v>0.16407309620142474</v>
      </c>
      <c r="AL54" s="6">
        <f>[3]圣人天赋!GY56</f>
        <v>0.16950478280345488</v>
      </c>
      <c r="AM54" s="6">
        <f>[3]圣人天赋!GZ56</f>
        <v>0.17775058052197559</v>
      </c>
      <c r="AN54" s="6">
        <f>[3]圣人天赋!HA56</f>
        <v>0.18866211010284578</v>
      </c>
      <c r="AO54" s="6">
        <f>[3]圣人天赋!HB56</f>
        <v>0</v>
      </c>
    </row>
    <row r="55" spans="3:41" x14ac:dyDescent="0.15">
      <c r="C55" s="6">
        <v>52</v>
      </c>
      <c r="D55" s="6">
        <f>INDEX(节奏总纲!AX$4:AX$163,INDEX('[1]功能-城建'!$B$6:$B$165,MATCH($C55,'[1]功能-城建'!$S$6:$S$165,1),1))</f>
        <v>96.265821375882837</v>
      </c>
      <c r="E55" s="6">
        <f>INDEX(节奏总纲!AY$4:AY$163,INDEX('[1]功能-城建'!$B$6:$B$165,MATCH($C55,'[1]功能-城建'!$S$6:$S$165,1),1))</f>
        <v>95.320056465518832</v>
      </c>
      <c r="F55" s="6">
        <f>INDEX(节奏总纲!AZ$4:AZ$163,INDEX('[1]功能-城建'!$B$6:$B$165,MATCH($C55,'[1]功能-城建'!$S$6:$S$165,1),1))</f>
        <v>94.309081972684396</v>
      </c>
      <c r="G55" s="6">
        <f>INDEX(节奏总纲!BA$4:BA$163,INDEX('[1]功能-城建'!$B$6:$B$165,MATCH($C55,'[1]功能-城建'!$S$6:$S$165,1),1))</f>
        <v>93.208444061349098</v>
      </c>
      <c r="H55" s="6">
        <f>INDEX(节奏总纲!BB$4:BB$163,INDEX('[1]功能-城建'!$B$6:$B$165,MATCH($C55,'[1]功能-城建'!$S$6:$S$165,1),1))</f>
        <v>92.03038330510195</v>
      </c>
      <c r="K55" s="6">
        <v>52</v>
      </c>
      <c r="L55" s="6">
        <f>[2]非r将兵属性验证!$M58</f>
        <v>160.08188365719184</v>
      </c>
      <c r="M55" s="6">
        <f>[2]小r将兵属性验证!$M58</f>
        <v>164.51999466891422</v>
      </c>
      <c r="N55" s="6">
        <f>[2]中r将兵属性验证!$M58</f>
        <v>169.87983412424163</v>
      </c>
      <c r="O55" s="6">
        <f>[2]大r将兵属性验证!$M58</f>
        <v>184.46473253228692</v>
      </c>
      <c r="P55" s="6">
        <f>[2]超r将兵属性验证!$M58</f>
        <v>185.26139476745831</v>
      </c>
      <c r="T55" s="6">
        <v>52</v>
      </c>
      <c r="U55" s="44">
        <f>[3]圣人天赋!HO57</f>
        <v>0.24163582142696613</v>
      </c>
      <c r="V55" s="44">
        <f>[3]圣人天赋!HP57</f>
        <v>0.24538671884606245</v>
      </c>
      <c r="W55" s="44">
        <f>[3]圣人天赋!HQ57</f>
        <v>0.2534935187868152</v>
      </c>
      <c r="X55" s="44">
        <f>[3]圣人天赋!HR57</f>
        <v>0.26572299254295317</v>
      </c>
      <c r="Y55" s="44">
        <f>[3]圣人天赋!HS57</f>
        <v>0.28197816013084787</v>
      </c>
      <c r="AA55" s="6">
        <v>52</v>
      </c>
      <c r="AB55" s="44">
        <f>[3]圣人天赋!HF57</f>
        <v>0</v>
      </c>
      <c r="AC55" s="44">
        <f>[3]圣人天赋!HG57</f>
        <v>0</v>
      </c>
      <c r="AD55" s="44">
        <f>[3]圣人天赋!HH57</f>
        <v>0</v>
      </c>
      <c r="AE55" s="44">
        <f>[3]圣人天赋!HI57</f>
        <v>0</v>
      </c>
      <c r="AF55" s="44">
        <f>[3]圣人天赋!HJ57</f>
        <v>0</v>
      </c>
      <c r="AJ55" s="6">
        <v>52</v>
      </c>
      <c r="AK55" s="6">
        <f>[3]圣人天赋!GX57</f>
        <v>0.163591145897375</v>
      </c>
      <c r="AL55" s="6">
        <f>[3]圣人天赋!GY57</f>
        <v>0.16899567919121017</v>
      </c>
      <c r="AM55" s="6">
        <f>[3]圣人天赋!GZ57</f>
        <v>0.17714866169530213</v>
      </c>
      <c r="AN55" s="6">
        <f>[3]圣人天赋!HA57</f>
        <v>0.18798544008723195</v>
      </c>
      <c r="AO55" s="6">
        <f>[3]圣人天赋!HB57</f>
        <v>0</v>
      </c>
    </row>
    <row r="56" spans="3:41" x14ac:dyDescent="0.15">
      <c r="C56" s="6">
        <v>53</v>
      </c>
      <c r="D56" s="6">
        <f>INDEX(节奏总纲!AX$4:AX$163,INDEX('[1]功能-城建'!$B$6:$B$165,MATCH($C56,'[1]功能-城建'!$S$6:$S$165,1),1))</f>
        <v>98.386070168033314</v>
      </c>
      <c r="E56" s="6">
        <f>INDEX(节奏总纲!AY$4:AY$163,INDEX('[1]功能-城建'!$B$6:$B$165,MATCH($C56,'[1]功能-城建'!$S$6:$S$165,1),1))</f>
        <v>97.463615621461287</v>
      </c>
      <c r="F56" s="6">
        <f>INDEX(节奏总纲!AZ$4:AZ$163,INDEX('[1]功能-城建'!$B$6:$B$165,MATCH($C56,'[1]功能-城建'!$S$6:$S$165,1),1))</f>
        <v>96.485848981556117</v>
      </c>
      <c r="G56" s="6">
        <f>INDEX(节奏总纲!BA$4:BA$163,INDEX('[1]功能-城建'!$B$6:$B$165,MATCH($C56,'[1]功能-城建'!$S$6:$S$165,1),1))</f>
        <v>95.421390644954613</v>
      </c>
      <c r="H56" s="6">
        <f>INDEX(节奏总纲!BB$4:BB$163,INDEX('[1]功能-城建'!$B$6:$B$165,MATCH($C56,'[1]功能-城建'!$S$6:$S$165,1),1))</f>
        <v>94.2564978309629</v>
      </c>
      <c r="K56" s="6">
        <v>53</v>
      </c>
      <c r="L56" s="6">
        <f>[2]非r将兵属性验证!$M59</f>
        <v>163.77592366065232</v>
      </c>
      <c r="M56" s="6">
        <f>[2]小r将兵属性验证!$M59</f>
        <v>168.2163788189317</v>
      </c>
      <c r="N56" s="6">
        <f>[2]中r将兵属性验证!$M59</f>
        <v>173.34010968121336</v>
      </c>
      <c r="O56" s="6">
        <f>[2]大r将兵属性验证!$M59</f>
        <v>189.18205178346494</v>
      </c>
      <c r="P56" s="6">
        <f>[2]超r将兵属性验证!$M59</f>
        <v>190.7511572271539</v>
      </c>
      <c r="T56" s="6">
        <v>53</v>
      </c>
      <c r="U56" s="44">
        <f>[3]圣人天赋!HO58</f>
        <v>0.24096085453377394</v>
      </c>
      <c r="V56" s="44">
        <f>[3]圣人天赋!HP58</f>
        <v>0.24469892477205063</v>
      </c>
      <c r="W56" s="44">
        <f>[3]圣人天赋!HQ58</f>
        <v>0.25266657452690705</v>
      </c>
      <c r="X56" s="44">
        <f>[3]圣人天赋!HR58</f>
        <v>0.26487952137021048</v>
      </c>
      <c r="Y56" s="44">
        <f>[3]圣人天赋!HS58</f>
        <v>0.28100632524048508</v>
      </c>
      <c r="AA56" s="6">
        <v>53</v>
      </c>
      <c r="AB56" s="44">
        <f>[3]圣人天赋!HF58</f>
        <v>0</v>
      </c>
      <c r="AC56" s="44">
        <f>[3]圣人天赋!HG58</f>
        <v>0</v>
      </c>
      <c r="AD56" s="44">
        <f>[3]圣人天赋!HH58</f>
        <v>0</v>
      </c>
      <c r="AE56" s="44">
        <f>[3]圣人天赋!HI58</f>
        <v>0</v>
      </c>
      <c r="AF56" s="44">
        <f>[3]圣人天赋!HJ58</f>
        <v>0</v>
      </c>
      <c r="AJ56" s="6">
        <v>53</v>
      </c>
      <c r="AK56" s="6">
        <f>[3]圣人天赋!GX58</f>
        <v>0.16313261651470046</v>
      </c>
      <c r="AL56" s="6">
        <f>[3]圣人天赋!GY58</f>
        <v>0.16844438301793804</v>
      </c>
      <c r="AM56" s="6">
        <f>[3]圣人天赋!GZ58</f>
        <v>0.17658634758014033</v>
      </c>
      <c r="AN56" s="6">
        <f>[3]圣人天赋!HA58</f>
        <v>0.18733755016032341</v>
      </c>
      <c r="AO56" s="6">
        <f>[3]圣人天赋!HB58</f>
        <v>0</v>
      </c>
    </row>
    <row r="57" spans="3:41" x14ac:dyDescent="0.15">
      <c r="C57" s="6">
        <v>54</v>
      </c>
      <c r="D57" s="6">
        <f>INDEX(节奏总纲!AX$4:AX$163,INDEX('[1]功能-城建'!$B$6:$B$165,MATCH($C57,'[1]功能-城建'!$S$6:$S$165,1),1))</f>
        <v>100.5064640446531</v>
      </c>
      <c r="E57" s="6">
        <f>INDEX(节奏总纲!AY$4:AY$163,INDEX('[1]功能-城建'!$B$6:$B$165,MATCH($C57,'[1]功能-城建'!$S$6:$S$165,1),1))</f>
        <v>99.5379191894814</v>
      </c>
      <c r="F57" s="6">
        <f>INDEX(节奏总纲!AZ$4:AZ$163,INDEX('[1]功能-城建'!$B$6:$B$165,MATCH($C57,'[1]功能-城建'!$S$6:$S$165,1),1))</f>
        <v>98.506974116675693</v>
      </c>
      <c r="G57" s="6">
        <f>INDEX(节奏总纲!BA$4:BA$163,INDEX('[1]功能-城建'!$B$6:$B$165,MATCH($C57,'[1]功能-城建'!$S$6:$S$165,1),1))</f>
        <v>97.444645169634811</v>
      </c>
      <c r="H57" s="6">
        <f>INDEX(节奏总纲!BB$4:BB$163,INDEX('[1]功能-城建'!$B$6:$B$165,MATCH($C57,'[1]功能-城建'!$S$6:$S$165,1),1))</f>
        <v>96.315276464549527</v>
      </c>
      <c r="K57" s="6">
        <v>54</v>
      </c>
      <c r="L57" s="6">
        <f>[2]非r将兵属性验证!$M60</f>
        <v>167.34593395894598</v>
      </c>
      <c r="M57" s="6">
        <f>[2]小r将兵属性验证!$M60</f>
        <v>171.76559039497195</v>
      </c>
      <c r="N57" s="6">
        <f>[2]中r将兵属性验证!$M60</f>
        <v>176.97389961040548</v>
      </c>
      <c r="O57" s="6">
        <f>[2]大r将兵属性验证!$M60</f>
        <v>194.1813102607089</v>
      </c>
      <c r="P57" s="6">
        <f>[2]超r将兵属性验证!$M60</f>
        <v>196.49203699588233</v>
      </c>
      <c r="T57" s="6">
        <v>54</v>
      </c>
      <c r="U57" s="44">
        <f>[3]圣人天赋!HO59</f>
        <v>0.24031205534417921</v>
      </c>
      <c r="V57" s="44">
        <f>[3]圣人天赋!HP59</f>
        <v>0.2439760805629218</v>
      </c>
      <c r="W57" s="44">
        <f>[3]圣人天赋!HQ59</f>
        <v>0.25195565398283937</v>
      </c>
      <c r="X57" s="44">
        <f>[3]圣人天赋!HR59</f>
        <v>0.26401377830720341</v>
      </c>
      <c r="Y57" s="44">
        <f>[3]圣人天赋!HS59</f>
        <v>0.28007991946815475</v>
      </c>
      <c r="AA57" s="6">
        <v>54</v>
      </c>
      <c r="AB57" s="44">
        <f>[3]圣人天赋!HF59</f>
        <v>0</v>
      </c>
      <c r="AC57" s="44">
        <f>[3]圣人天赋!HG59</f>
        <v>0</v>
      </c>
      <c r="AD57" s="44">
        <f>[3]圣人天赋!HH59</f>
        <v>0</v>
      </c>
      <c r="AE57" s="44">
        <f>[3]圣人天赋!HI59</f>
        <v>0</v>
      </c>
      <c r="AF57" s="44">
        <f>[3]圣人天赋!HJ59</f>
        <v>0</v>
      </c>
      <c r="AJ57" s="6">
        <v>54</v>
      </c>
      <c r="AK57" s="6">
        <f>[3]圣人天赋!GX59</f>
        <v>0.16265072037528122</v>
      </c>
      <c r="AL57" s="6">
        <f>[3]圣人天赋!GY59</f>
        <v>0.1679704359885596</v>
      </c>
      <c r="AM57" s="6">
        <f>[3]圣人天赋!GZ59</f>
        <v>0.17600918553813563</v>
      </c>
      <c r="AN57" s="6">
        <f>[3]圣人天赋!HA59</f>
        <v>0.1867199463121032</v>
      </c>
      <c r="AO57" s="6">
        <f>[3]圣人天赋!HB59</f>
        <v>0</v>
      </c>
    </row>
    <row r="58" spans="3:41" x14ac:dyDescent="0.15">
      <c r="C58" s="6">
        <v>55</v>
      </c>
      <c r="D58" s="6">
        <f>INDEX(节奏总纲!AX$4:AX$163,INDEX('[1]功能-城建'!$B$6:$B$165,MATCH($C58,'[1]功能-城建'!$S$6:$S$165,1),1))</f>
        <v>102.62698291511826</v>
      </c>
      <c r="E58" s="6">
        <f>INDEX(节奏总纲!AY$4:AY$163,INDEX('[1]功能-城建'!$B$6:$B$165,MATCH($C58,'[1]功能-城建'!$S$6:$S$165,1),1))</f>
        <v>101.66666489356477</v>
      </c>
      <c r="F58" s="6">
        <f>INDEX(节奏总纲!AZ$4:AZ$163,INDEX('[1]功能-城建'!$B$6:$B$165,MATCH($C58,'[1]功能-城建'!$S$6:$S$165,1),1))</f>
        <v>100.60993958592766</v>
      </c>
      <c r="G58" s="6">
        <f>INDEX(节奏总纲!BA$4:BA$163,INDEX('[1]功能-城建'!$B$6:$B$165,MATCH($C58,'[1]功能-城建'!$S$6:$S$165,1),1))</f>
        <v>99.483765111599226</v>
      </c>
      <c r="H58" s="6">
        <f>INDEX(节奏总纲!BB$4:BB$163,INDEX('[1]功能-城建'!$B$6:$B$165,MATCH($C58,'[1]功能-城建'!$S$6:$S$165,1),1))</f>
        <v>98.289119177560053</v>
      </c>
      <c r="K58" s="6">
        <v>55</v>
      </c>
      <c r="L58" s="6">
        <f>[2]非r将兵属性验证!$M61</f>
        <v>170.75056182236492</v>
      </c>
      <c r="M58" s="6">
        <f>[2]小r将兵属性验证!$M61</f>
        <v>175.27158445209494</v>
      </c>
      <c r="N58" s="6">
        <f>[2]中r将兵属性验证!$M61</f>
        <v>180.85095738585753</v>
      </c>
      <c r="O58" s="6">
        <f>[2]大r将兵属性验证!$M61</f>
        <v>199.18056873795277</v>
      </c>
      <c r="P58" s="6">
        <f>[2]超r将兵属性验证!$M61</f>
        <v>202.23291676461074</v>
      </c>
      <c r="T58" s="6">
        <v>55</v>
      </c>
      <c r="U58" s="44">
        <f>[3]圣人天赋!HO60</f>
        <v>0.23964958647773527</v>
      </c>
      <c r="V58" s="44">
        <f>[3]圣人天赋!HP60</f>
        <v>0.24330383746831896</v>
      </c>
      <c r="W58" s="44">
        <f>[3]圣人天赋!HQ60</f>
        <v>0.25120771405778519</v>
      </c>
      <c r="X58" s="44">
        <f>[3]圣人天赋!HR60</f>
        <v>0.26322446663051369</v>
      </c>
      <c r="Y58" s="44">
        <f>[3]圣人天赋!HS60</f>
        <v>0.2791065213957904</v>
      </c>
      <c r="AA58" s="6">
        <v>55</v>
      </c>
      <c r="AB58" s="44">
        <f>[3]圣人天赋!HF60</f>
        <v>0</v>
      </c>
      <c r="AC58" s="44">
        <f>[3]圣人天赋!HG60</f>
        <v>0</v>
      </c>
      <c r="AD58" s="44">
        <f>[3]圣人天赋!HH60</f>
        <v>0</v>
      </c>
      <c r="AE58" s="44">
        <f>[3]圣人天赋!HI60</f>
        <v>0</v>
      </c>
      <c r="AF58" s="44">
        <f>[3]圣人天赋!HJ60</f>
        <v>0</v>
      </c>
      <c r="AJ58" s="6">
        <v>55</v>
      </c>
      <c r="AK58" s="6">
        <f>[3]圣人天赋!GX60</f>
        <v>0.16220255831221264</v>
      </c>
      <c r="AL58" s="6">
        <f>[3]圣人天赋!GY60</f>
        <v>0.16747180937185682</v>
      </c>
      <c r="AM58" s="6">
        <f>[3]圣人天赋!GZ60</f>
        <v>0.1754829777536758</v>
      </c>
      <c r="AN58" s="6">
        <f>[3]圣人天赋!HA60</f>
        <v>0.1860710142638603</v>
      </c>
      <c r="AO58" s="6">
        <f>[3]圣人天赋!HB60</f>
        <v>0</v>
      </c>
    </row>
    <row r="59" spans="3:41" x14ac:dyDescent="0.15">
      <c r="C59" s="6">
        <v>56</v>
      </c>
      <c r="D59" s="6">
        <f>INDEX(节奏总纲!AX$4:AX$163,INDEX('[1]功能-城建'!$B$6:$B$165,MATCH($C59,'[1]功能-城建'!$S$6:$S$165,1),1))</f>
        <v>104.74760945904168</v>
      </c>
      <c r="E59" s="6">
        <f>INDEX(节奏总纲!AY$4:AY$163,INDEX('[1]功能-城建'!$B$6:$B$165,MATCH($C59,'[1]功能-城建'!$S$6:$S$165,1),1))</f>
        <v>103.83698778121276</v>
      </c>
      <c r="F59" s="6">
        <f>INDEX(节奏总纲!AZ$4:AZ$163,INDEX('[1]功能-城建'!$B$6:$B$165,MATCH($C59,'[1]功能-城建'!$S$6:$S$165,1),1))</f>
        <v>102.85713143900996</v>
      </c>
      <c r="G59" s="6">
        <f>INDEX(节奏总纲!BA$4:BA$163,INDEX('[1]功能-城建'!$B$6:$B$165,MATCH($C59,'[1]功能-城建'!$S$6:$S$165,1),1))</f>
        <v>101.75206987035675</v>
      </c>
      <c r="H59" s="6">
        <f>INDEX(节奏总纲!BB$4:BB$163,INDEX('[1]功能-城建'!$B$6:$B$165,MATCH($C59,'[1]功能-城建'!$S$6:$S$165,1),1))</f>
        <v>100.52336200343598</v>
      </c>
      <c r="K59" s="6">
        <v>56</v>
      </c>
      <c r="L59" s="6">
        <f>[2]非r将兵属性验证!$M62</f>
        <v>174.43683950590415</v>
      </c>
      <c r="M59" s="6">
        <f>[2]小r将兵属性验证!$M62</f>
        <v>178.7775785092179</v>
      </c>
      <c r="N59" s="6">
        <f>[2]中r将兵属性验证!$M62</f>
        <v>184.78139301063666</v>
      </c>
      <c r="O59" s="6">
        <f>[2]大r将兵属性验证!$M62</f>
        <v>204.1798272151967</v>
      </c>
      <c r="P59" s="6">
        <f>[2]超r将兵属性验证!$M62</f>
        <v>207.9936103495119</v>
      </c>
      <c r="T59" s="6">
        <v>56</v>
      </c>
      <c r="U59" s="44">
        <f>[3]圣人天赋!HO61</f>
        <v>0.23898466063904672</v>
      </c>
      <c r="V59" s="44">
        <f>[3]圣人天赋!HP61</f>
        <v>0.24263126175916186</v>
      </c>
      <c r="W59" s="44">
        <f>[3]圣人天赋!HQ61</f>
        <v>0.2504770637638839</v>
      </c>
      <c r="X59" s="44">
        <f>[3]圣人天赋!HR61</f>
        <v>0.26237913961248688</v>
      </c>
      <c r="Y59" s="44">
        <f>[3]圣人天赋!HS61</f>
        <v>0.27812602833309263</v>
      </c>
      <c r="AA59" s="6">
        <v>56</v>
      </c>
      <c r="AB59" s="44">
        <f>[3]圣人天赋!HF61</f>
        <v>0</v>
      </c>
      <c r="AC59" s="44">
        <f>[3]圣人天赋!HG61</f>
        <v>0</v>
      </c>
      <c r="AD59" s="44">
        <f>[3]圣人天赋!HH61</f>
        <v>0</v>
      </c>
      <c r="AE59" s="44">
        <f>[3]圣人天赋!HI61</f>
        <v>0</v>
      </c>
      <c r="AF59" s="44">
        <f>[3]圣人天赋!HJ61</f>
        <v>0</v>
      </c>
      <c r="AJ59" s="6">
        <v>56</v>
      </c>
      <c r="AK59" s="6">
        <f>[3]圣人天赋!GX61</f>
        <v>0.16175417450610793</v>
      </c>
      <c r="AL59" s="6">
        <f>[3]圣人天赋!GY61</f>
        <v>0.16698470917592262</v>
      </c>
      <c r="AM59" s="6">
        <f>[3]圣人天赋!GZ61</f>
        <v>0.17491942640832461</v>
      </c>
      <c r="AN59" s="6">
        <f>[3]圣人天赋!HA61</f>
        <v>0.18541735222206179</v>
      </c>
      <c r="AO59" s="6">
        <f>[3]圣人天赋!HB61</f>
        <v>0</v>
      </c>
    </row>
    <row r="60" spans="3:41" x14ac:dyDescent="0.15">
      <c r="C60" s="6">
        <v>57</v>
      </c>
      <c r="D60" s="6">
        <f>INDEX(节奏总纲!AX$4:AX$163,INDEX('[1]功能-城建'!$B$6:$B$165,MATCH($C60,'[1]功能-城建'!$S$6:$S$165,1),1))</f>
        <v>106.86832874572353</v>
      </c>
      <c r="E60" s="6">
        <f>INDEX(节奏总纲!AY$4:AY$163,INDEX('[1]功能-城建'!$B$6:$B$165,MATCH($C60,'[1]功能-城建'!$S$6:$S$165,1),1))</f>
        <v>105.93060744042049</v>
      </c>
      <c r="F60" s="6">
        <f>INDEX(节奏总纲!AZ$4:AZ$163,INDEX('[1]功能-城建'!$B$6:$B$165,MATCH($C60,'[1]功能-城建'!$S$6:$S$165,1),1))</f>
        <v>104.93378702762401</v>
      </c>
      <c r="G60" s="6">
        <f>INDEX(节奏总纲!BA$4:BA$163,INDEX('[1]功能-城建'!$B$6:$B$165,MATCH($C60,'[1]功能-城建'!$S$6:$S$165,1),1))</f>
        <v>103.87052361677672</v>
      </c>
      <c r="H60" s="6">
        <f>INDEX(节奏总纲!BB$4:BB$163,INDEX('[1]功能-城建'!$B$6:$B$165,MATCH($C60,'[1]功能-城建'!$S$6:$S$165,1),1))</f>
        <v>102.71853803916484</v>
      </c>
      <c r="K60" s="6">
        <v>57</v>
      </c>
      <c r="L60" s="6">
        <f>[2]非r将兵属性验证!$M63</f>
        <v>178.20696925891491</v>
      </c>
      <c r="M60" s="6">
        <f>[2]小r将兵属性验证!$M63</f>
        <v>182.28357256634078</v>
      </c>
      <c r="N60" s="6">
        <f>[2]中r将兵属性验证!$M63</f>
        <v>188.7118286354158</v>
      </c>
      <c r="O60" s="6">
        <f>[2]大r将兵属性验证!$M63</f>
        <v>209.17908569244062</v>
      </c>
      <c r="P60" s="6">
        <f>[2]超r将兵属性验证!$M63</f>
        <v>213.89119777401018</v>
      </c>
      <c r="T60" s="6">
        <v>57</v>
      </c>
      <c r="U60" s="44">
        <f>[3]圣人天赋!HO62</f>
        <v>0.23833421746006722</v>
      </c>
      <c r="V60" s="44">
        <f>[3]圣人天赋!HP62</f>
        <v>0.24192328910562327</v>
      </c>
      <c r="W60" s="44">
        <f>[3]圣人天赋!HQ62</f>
        <v>0.24973376975327541</v>
      </c>
      <c r="X60" s="44">
        <f>[3]圣人天赋!HR62</f>
        <v>0.26152330630800102</v>
      </c>
      <c r="Y60" s="44">
        <f>[3]圣人天赋!HS62</f>
        <v>0.27706191364802907</v>
      </c>
      <c r="AA60" s="6">
        <v>57</v>
      </c>
      <c r="AB60" s="44">
        <f>[3]圣人天赋!HF62</f>
        <v>0</v>
      </c>
      <c r="AC60" s="44">
        <f>[3]圣人天赋!HG62</f>
        <v>0</v>
      </c>
      <c r="AD60" s="44">
        <f>[3]圣人天赋!HH62</f>
        <v>0</v>
      </c>
      <c r="AE60" s="44">
        <f>[3]圣人天赋!HI62</f>
        <v>0</v>
      </c>
      <c r="AF60" s="44">
        <f>[3]圣人天赋!HJ62</f>
        <v>0</v>
      </c>
      <c r="AJ60" s="6">
        <v>57</v>
      </c>
      <c r="AK60" s="6">
        <f>[3]圣人天赋!GX62</f>
        <v>0.16128219273708222</v>
      </c>
      <c r="AL60" s="6">
        <f>[3]圣人天赋!GY62</f>
        <v>0.16648917983551695</v>
      </c>
      <c r="AM60" s="6">
        <f>[3]圣人天赋!GZ62</f>
        <v>0.17434887087200068</v>
      </c>
      <c r="AN60" s="6">
        <f>[3]圣人天赋!HA62</f>
        <v>0.18470794243201938</v>
      </c>
      <c r="AO60" s="6">
        <f>[3]圣人天赋!HB62</f>
        <v>0</v>
      </c>
    </row>
    <row r="61" spans="3:41" x14ac:dyDescent="0.15">
      <c r="C61" s="6">
        <v>58</v>
      </c>
      <c r="D61" s="6">
        <f>INDEX(节奏总纲!AX$4:AX$163,INDEX('[1]功能-城建'!$B$6:$B$165,MATCH($C61,'[1]功能-城建'!$S$6:$S$165,1),1))</f>
        <v>108.98912790570419</v>
      </c>
      <c r="E61" s="6">
        <f>INDEX(节奏总纲!AY$4:AY$163,INDEX('[1]功能-城建'!$B$6:$B$165,MATCH($C61,'[1]功能-城建'!$S$6:$S$165,1),1))</f>
        <v>108.05706415648734</v>
      </c>
      <c r="F61" s="6">
        <f>INDEX(节奏总纲!AZ$4:AZ$163,INDEX('[1]功能-城建'!$B$6:$B$165,MATCH($C61,'[1]功能-城建'!$S$6:$S$165,1),1))</f>
        <v>107.0450185423547</v>
      </c>
      <c r="G61" s="6">
        <f>INDEX(节奏总纲!BA$4:BA$163,INDEX('[1]功能-城建'!$B$6:$B$165,MATCH($C61,'[1]功能-城建'!$S$6:$S$165,1),1))</f>
        <v>105.98041084497018</v>
      </c>
      <c r="H61" s="6">
        <f>INDEX(节奏总纲!BB$4:BB$163,INDEX('[1]功能-城建'!$B$6:$B$165,MATCH($C61,'[1]功能-城建'!$S$6:$S$165,1),1))</f>
        <v>104.81855388022134</v>
      </c>
      <c r="K61" s="6">
        <v>58</v>
      </c>
      <c r="L61" s="6">
        <f>[2]非r将兵属性验证!$M64</f>
        <v>181.9770990119257</v>
      </c>
      <c r="M61" s="6">
        <f>[2]小r将兵属性验证!$M64</f>
        <v>185.84450114854883</v>
      </c>
      <c r="N61" s="6">
        <f>[2]中r将兵属性验证!$M64</f>
        <v>192.64226426019493</v>
      </c>
      <c r="O61" s="6">
        <f>[2]大r将兵属性验证!$M64</f>
        <v>214.26670425294944</v>
      </c>
      <c r="P61" s="6">
        <f>[2]超r将兵属性验证!$M64</f>
        <v>225.12568161017316</v>
      </c>
      <c r="T61" s="6">
        <v>58</v>
      </c>
      <c r="U61" s="44">
        <f>[3]圣人天赋!HO63</f>
        <v>0.23765345612399039</v>
      </c>
      <c r="V61" s="44">
        <f>[3]圣人天赋!HP63</f>
        <v>0.24126284990658639</v>
      </c>
      <c r="W61" s="44">
        <f>[3]圣人天赋!HQ63</f>
        <v>0.2489592600540162</v>
      </c>
      <c r="X61" s="44">
        <f>[3]圣人天赋!HR63</f>
        <v>0.26061576285028792</v>
      </c>
      <c r="Y61" s="44">
        <f>[3]圣人天赋!HS63</f>
        <v>0.27607666118519364</v>
      </c>
      <c r="AA61" s="6">
        <v>58</v>
      </c>
      <c r="AB61" s="44">
        <f>[3]圣人天赋!HF63</f>
        <v>0</v>
      </c>
      <c r="AC61" s="44">
        <f>[3]圣人天赋!HG63</f>
        <v>0</v>
      </c>
      <c r="AD61" s="44">
        <f>[3]圣人天赋!HH63</f>
        <v>0</v>
      </c>
      <c r="AE61" s="44">
        <f>[3]圣人天赋!HI63</f>
        <v>0</v>
      </c>
      <c r="AF61" s="44">
        <f>[3]圣人天赋!HJ63</f>
        <v>0</v>
      </c>
      <c r="AJ61" s="6">
        <v>58</v>
      </c>
      <c r="AK61" s="6">
        <f>[3]圣人天赋!GX63</f>
        <v>0.16084189993772427</v>
      </c>
      <c r="AL61" s="6">
        <f>[3]圣人天赋!GY63</f>
        <v>0.16597284003601082</v>
      </c>
      <c r="AM61" s="6">
        <f>[3]圣人天赋!GZ63</f>
        <v>0.17374384190019199</v>
      </c>
      <c r="AN61" s="6">
        <f>[3]圣人天赋!HA63</f>
        <v>0.18405110745679579</v>
      </c>
      <c r="AO61" s="6">
        <f>[3]圣人天赋!HB63</f>
        <v>0</v>
      </c>
    </row>
    <row r="62" spans="3:41" x14ac:dyDescent="0.15">
      <c r="C62" s="6">
        <v>59</v>
      </c>
      <c r="D62" s="6">
        <f>INDEX(节奏总纲!AX$4:AX$163,INDEX('[1]功能-城建'!$B$6:$B$165,MATCH($C62,'[1]功能-城建'!$S$6:$S$165,1),1))</f>
        <v>111.10262975447033</v>
      </c>
      <c r="E62" s="6">
        <f>INDEX(节奏总纲!AY$4:AY$163,INDEX('[1]功能-城建'!$B$6:$B$165,MATCH($C62,'[1]功能-城建'!$S$6:$S$165,1),1))</f>
        <v>110.20947507564244</v>
      </c>
      <c r="F62" s="6">
        <f>INDEX(节奏总纲!AZ$4:AZ$163,INDEX('[1]功能-城建'!$B$6:$B$165,MATCH($C62,'[1]功能-城建'!$S$6:$S$165,1),1))</f>
        <v>109.25629876969376</v>
      </c>
      <c r="G62" s="6">
        <f>INDEX(节奏总纲!BA$4:BA$163,INDEX('[1]功能-城建'!$B$6:$B$165,MATCH($C62,'[1]功能-城建'!$S$6:$S$165,1),1))</f>
        <v>108.20567887066987</v>
      </c>
      <c r="H62" s="6">
        <f>INDEX(节奏总纲!BB$4:BB$163,INDEX('[1]功能-城建'!$B$6:$B$165,MATCH($C62,'[1]功能-城建'!$S$6:$S$165,1),1))</f>
        <v>107.05837602863994</v>
      </c>
      <c r="K62" s="6">
        <v>59</v>
      </c>
      <c r="L62" s="6">
        <f>[2]非r将兵属性验证!$M65</f>
        <v>185.74722876493652</v>
      </c>
      <c r="M62" s="6">
        <f>[2]小r将兵属性验证!$M65</f>
        <v>189.42083090400911</v>
      </c>
      <c r="N62" s="6">
        <f>[2]中r将兵属性验证!$M65</f>
        <v>196.60390481047563</v>
      </c>
      <c r="O62" s="6">
        <f>[2]大r将兵属性验证!$M65</f>
        <v>219.59439819099114</v>
      </c>
      <c r="P62" s="6">
        <f>[2]超r将兵属性验证!$M65</f>
        <v>231.77610429114887</v>
      </c>
      <c r="T62" s="6">
        <v>59</v>
      </c>
      <c r="U62" s="44">
        <f>[3]圣人天赋!HO64</f>
        <v>0.23701459477129538</v>
      </c>
      <c r="V62" s="44">
        <f>[3]圣人天赋!HP64</f>
        <v>0.24053553175698039</v>
      </c>
      <c r="W62" s="44">
        <f>[3]圣人天赋!HQ64</f>
        <v>0.24816954518586776</v>
      </c>
      <c r="X62" s="44">
        <f>[3]圣人天赋!HR64</f>
        <v>0.25971997363207316</v>
      </c>
      <c r="Y62" s="44">
        <f>[3]圣人天赋!HS64</f>
        <v>0.27499041884254788</v>
      </c>
      <c r="AA62" s="6">
        <v>59</v>
      </c>
      <c r="AB62" s="44">
        <f>[3]圣人天赋!HF64</f>
        <v>0</v>
      </c>
      <c r="AC62" s="44">
        <f>[3]圣人天赋!HG64</f>
        <v>0</v>
      </c>
      <c r="AD62" s="44">
        <f>[3]圣人天赋!HH64</f>
        <v>0</v>
      </c>
      <c r="AE62" s="44">
        <f>[3]圣人天赋!HI64</f>
        <v>0</v>
      </c>
      <c r="AF62" s="44">
        <f>[3]圣人天赋!HJ64</f>
        <v>0</v>
      </c>
      <c r="AJ62" s="6">
        <v>59</v>
      </c>
      <c r="AK62" s="6">
        <f>[3]圣人天赋!GX64</f>
        <v>0.16035702117132028</v>
      </c>
      <c r="AL62" s="6">
        <f>[3]圣人天赋!GY64</f>
        <v>0.16544636345724517</v>
      </c>
      <c r="AM62" s="6">
        <f>[3]圣人天赋!GZ64</f>
        <v>0.17314664908804878</v>
      </c>
      <c r="AN62" s="6">
        <f>[3]圣人天赋!HA64</f>
        <v>0.18332694589503196</v>
      </c>
      <c r="AO62" s="6">
        <f>[3]圣人天赋!HB64</f>
        <v>0</v>
      </c>
    </row>
    <row r="63" spans="3:41" x14ac:dyDescent="0.15">
      <c r="C63" s="6">
        <v>60</v>
      </c>
      <c r="D63" s="6">
        <f>INDEX(节奏总纲!AX$4:AX$163,INDEX('[1]功能-城建'!$B$6:$B$165,MATCH($C63,'[1]功能-城建'!$S$6:$S$165,1),1))</f>
        <v>113.21545878873063</v>
      </c>
      <c r="E63" s="6">
        <f>INDEX(节奏总纲!AY$4:AY$163,INDEX('[1]功能-城建'!$B$6:$B$165,MATCH($C63,'[1]功能-城建'!$S$6:$S$165,1),1))</f>
        <v>112.29538714242203</v>
      </c>
      <c r="F63" s="6">
        <f>INDEX(节奏总纲!AZ$4:AZ$163,INDEX('[1]功能-城建'!$B$6:$B$165,MATCH($C63,'[1]功能-城建'!$S$6:$S$165,1),1))</f>
        <v>111.32275250484524</v>
      </c>
      <c r="G63" s="6">
        <f>INDEX(节奏总纲!BA$4:BA$163,INDEX('[1]功能-城建'!$B$6:$B$165,MATCH($C63,'[1]功能-城建'!$S$6:$S$165,1),1))</f>
        <v>110.29731048917512</v>
      </c>
      <c r="H63" s="6">
        <f>INDEX(节奏总纲!BB$4:BB$163,INDEX('[1]功能-城建'!$B$6:$B$165,MATCH($C63,'[1]功能-城建'!$S$6:$S$165,1),1))</f>
        <v>109.19465210702913</v>
      </c>
      <c r="K63" s="6">
        <v>60</v>
      </c>
      <c r="L63" s="6">
        <f>[2]非r将兵属性验证!$M66</f>
        <v>189.68206501534115</v>
      </c>
      <c r="M63" s="6">
        <f>[2]小r将兵属性验证!$M66</f>
        <v>193.63984598867825</v>
      </c>
      <c r="N63" s="6">
        <f>[2]中r将兵属性验证!$M66</f>
        <v>201.26719893399681</v>
      </c>
      <c r="O63" s="6">
        <f>[2]大r将兵属性验证!$M66</f>
        <v>225.3410817528947</v>
      </c>
      <c r="P63" s="6">
        <f>[2]超r将兵属性验证!$M66</f>
        <v>238.55373282620718</v>
      </c>
      <c r="T63" s="6">
        <v>60</v>
      </c>
      <c r="U63" s="44">
        <f>[3]圣人天赋!HO65</f>
        <v>0.2363298801272368</v>
      </c>
      <c r="V63" s="44">
        <f>[3]圣人天赋!HP65</f>
        <v>0.23983441579554343</v>
      </c>
      <c r="W63" s="44">
        <f>[3]圣人天赋!HQ65</f>
        <v>0.24734893781041636</v>
      </c>
      <c r="X63" s="44">
        <f>[3]圣人天赋!HR65</f>
        <v>0.2588161208433708</v>
      </c>
      <c r="Y63" s="44">
        <f>[3]圣人天赋!HS65</f>
        <v>0.27393504305382937</v>
      </c>
      <c r="AA63" s="6">
        <v>60</v>
      </c>
      <c r="AB63" s="44">
        <f>[3]圣人天赋!HF65</f>
        <v>0</v>
      </c>
      <c r="AC63" s="44">
        <f>[3]圣人天赋!HG65</f>
        <v>0</v>
      </c>
      <c r="AD63" s="44">
        <f>[3]圣人天赋!HH65</f>
        <v>0</v>
      </c>
      <c r="AE63" s="44">
        <f>[3]圣人天赋!HI65</f>
        <v>0</v>
      </c>
      <c r="AF63" s="44">
        <f>[3]圣人天赋!HJ65</f>
        <v>0</v>
      </c>
      <c r="AJ63" s="6">
        <v>60</v>
      </c>
      <c r="AK63" s="6">
        <f>[3]圣人天赋!GX65</f>
        <v>0.15988961053036232</v>
      </c>
      <c r="AL63" s="6">
        <f>[3]圣人天赋!GY65</f>
        <v>0.16489929187361094</v>
      </c>
      <c r="AM63" s="6">
        <f>[3]圣人天赋!GZ65</f>
        <v>0.17254408056224721</v>
      </c>
      <c r="AN63" s="6">
        <f>[3]圣人天赋!HA65</f>
        <v>0.18262336203588625</v>
      </c>
      <c r="AO63" s="6">
        <f>[3]圣人天赋!HB65</f>
        <v>0</v>
      </c>
    </row>
    <row r="64" spans="3:41" x14ac:dyDescent="0.15">
      <c r="C64" s="6">
        <v>61</v>
      </c>
      <c r="D64" s="6">
        <f>INDEX(节奏总纲!AX$4:AX$163,INDEX('[1]功能-城建'!$B$6:$B$165,MATCH($C64,'[1]功能-城建'!$S$6:$S$165,1),1))</f>
        <v>115.32833539528137</v>
      </c>
      <c r="E64" s="6">
        <f>INDEX(节奏总纲!AY$4:AY$163,INDEX('[1]功能-城建'!$B$6:$B$165,MATCH($C64,'[1]功能-城建'!$S$6:$S$165,1),1))</f>
        <v>114.41842394774007</v>
      </c>
      <c r="F64" s="6">
        <f>INDEX(节奏总纲!AZ$4:AZ$163,INDEX('[1]功能-城建'!$B$6:$B$165,MATCH($C64,'[1]功能-城建'!$S$6:$S$165,1),1))</f>
        <v>113.42974477170841</v>
      </c>
      <c r="G64" s="6">
        <f>INDEX(节奏总纲!BA$4:BA$163,INDEX('[1]功能-城建'!$B$6:$B$165,MATCH($C64,'[1]功能-城建'!$S$6:$S$165,1),1))</f>
        <v>112.37441833838224</v>
      </c>
      <c r="H64" s="6">
        <f>INDEX(节奏总纲!BB$4:BB$163,INDEX('[1]功能-城建'!$B$6:$B$165,MATCH($C64,'[1]功能-城建'!$S$6:$S$165,1),1))</f>
        <v>111.23877737165789</v>
      </c>
      <c r="K64" s="6">
        <v>61</v>
      </c>
      <c r="L64" s="6">
        <f>[2]非r将兵属性验证!$M67</f>
        <v>193.34291053201207</v>
      </c>
      <c r="M64" s="6">
        <f>[2]小r将兵属性验证!$M67</f>
        <v>197.69372281906934</v>
      </c>
      <c r="N64" s="6">
        <f>[2]中r将兵属性验证!$M67</f>
        <v>205.35099578168769</v>
      </c>
      <c r="O64" s="6">
        <f>[2]大r将兵属性验证!$M67</f>
        <v>229.8664644161739</v>
      </c>
      <c r="P64" s="6">
        <f>[2]超r将兵属性验证!$M67</f>
        <v>243.40196149110912</v>
      </c>
      <c r="T64" s="6">
        <v>61</v>
      </c>
      <c r="U64" s="44">
        <f>[3]圣人天赋!HO66</f>
        <v>0.23565076751272501</v>
      </c>
      <c r="V64" s="44">
        <f>[3]圣人天赋!HP66</f>
        <v>0.23906448398567401</v>
      </c>
      <c r="W64" s="44">
        <f>[3]圣人天赋!HQ66</f>
        <v>0.24655993454072414</v>
      </c>
      <c r="X64" s="44">
        <f>[3]圣人天赋!HR66</f>
        <v>0.25787858486418408</v>
      </c>
      <c r="Y64" s="44">
        <f>[3]圣人天赋!HS66</f>
        <v>0.27285214042316913</v>
      </c>
      <c r="AA64" s="6">
        <v>61</v>
      </c>
      <c r="AB64" s="44">
        <f>[3]圣人天赋!HF66</f>
        <v>0</v>
      </c>
      <c r="AC64" s="44">
        <f>[3]圣人天赋!HG66</f>
        <v>0</v>
      </c>
      <c r="AD64" s="44">
        <f>[3]圣人天赋!HH66</f>
        <v>0</v>
      </c>
      <c r="AE64" s="44">
        <f>[3]圣人天赋!HI66</f>
        <v>0</v>
      </c>
      <c r="AF64" s="44">
        <f>[3]圣人天赋!HJ66</f>
        <v>0</v>
      </c>
      <c r="AJ64" s="6">
        <v>61</v>
      </c>
      <c r="AK64" s="6">
        <f>[3]圣人天赋!GX66</f>
        <v>0.15937632265711602</v>
      </c>
      <c r="AL64" s="6">
        <f>[3]圣人天赋!GY66</f>
        <v>0.16437328969381612</v>
      </c>
      <c r="AM64" s="6">
        <f>[3]圣人天赋!GZ66</f>
        <v>0.17191905657612275</v>
      </c>
      <c r="AN64" s="6">
        <f>[3]圣人天赋!HA66</f>
        <v>0.18190142694877942</v>
      </c>
      <c r="AO64" s="6">
        <f>[3]圣人天赋!HB66</f>
        <v>0</v>
      </c>
    </row>
    <row r="65" spans="3:41" x14ac:dyDescent="0.15">
      <c r="C65" s="6">
        <v>62</v>
      </c>
      <c r="D65" s="6">
        <f>INDEX(节奏总纲!AX$4:AX$163,INDEX('[1]功能-城建'!$B$6:$B$165,MATCH($C65,'[1]功能-城建'!$S$6:$S$165,1),1))</f>
        <v>117.44125295293078</v>
      </c>
      <c r="E65" s="6">
        <f>INDEX(节奏总纲!AY$4:AY$163,INDEX('[1]功能-城建'!$B$6:$B$165,MATCH($C65,'[1]功能-城建'!$S$6:$S$165,1),1))</f>
        <v>116.57008716694446</v>
      </c>
      <c r="F65" s="6">
        <f>INDEX(节奏总纲!AZ$4:AZ$163,INDEX('[1]功能-城建'!$B$6:$B$165,MATCH($C65,'[1]功能-城建'!$S$6:$S$165,1),1))</f>
        <v>115.63935175516689</v>
      </c>
      <c r="G65" s="6">
        <f>INDEX(节奏总纲!BA$4:BA$163,INDEX('[1]功能-城建'!$B$6:$B$165,MATCH($C65,'[1]功能-城建'!$S$6:$S$165,1),1))</f>
        <v>114.60606674176169</v>
      </c>
      <c r="H65" s="6">
        <f>INDEX(节奏总纲!BB$4:BB$163,INDEX('[1]功能-城建'!$B$6:$B$165,MATCH($C65,'[1]功能-城建'!$S$6:$S$165,1),1))</f>
        <v>113.4549371467006</v>
      </c>
      <c r="K65" s="6">
        <v>62</v>
      </c>
      <c r="L65" s="6">
        <f>[2]非r将兵属性验证!$M68</f>
        <v>197.19412272558878</v>
      </c>
      <c r="M65" s="6">
        <f>[2]小r将兵属性验证!$M68</f>
        <v>201.6936344573991</v>
      </c>
      <c r="N65" s="6">
        <f>[2]中r将兵属性验证!$M68</f>
        <v>209.41929541911705</v>
      </c>
      <c r="O65" s="6">
        <f>[2]大r将兵属性验证!$M68</f>
        <v>234.39184707945307</v>
      </c>
      <c r="P65" s="6">
        <f>[2]超r将兵属性验证!$M68</f>
        <v>248.25019015601109</v>
      </c>
      <c r="T65" s="6">
        <v>62</v>
      </c>
      <c r="U65" s="44">
        <f>[3]圣人天赋!HO67</f>
        <v>0.23493007956784839</v>
      </c>
      <c r="V65" s="44">
        <f>[3]圣人天赋!HP67</f>
        <v>0.23835026147452101</v>
      </c>
      <c r="W65" s="44">
        <f>[3]圣人天赋!HQ67</f>
        <v>0.24570992165864369</v>
      </c>
      <c r="X65" s="44">
        <f>[3]圣人天赋!HR67</f>
        <v>0.25695242207269953</v>
      </c>
      <c r="Y65" s="44">
        <f>[3]圣人天赋!HS67</f>
        <v>0.27174855204596476</v>
      </c>
      <c r="AA65" s="6">
        <v>62</v>
      </c>
      <c r="AB65" s="44">
        <f>[3]圣人天赋!HF67</f>
        <v>0</v>
      </c>
      <c r="AC65" s="44">
        <f>[3]圣人天赋!HG67</f>
        <v>0</v>
      </c>
      <c r="AD65" s="44">
        <f>[3]圣人天赋!HH67</f>
        <v>0</v>
      </c>
      <c r="AE65" s="44">
        <f>[3]圣人天赋!HI67</f>
        <v>0</v>
      </c>
      <c r="AF65" s="44">
        <f>[3]圣人天赋!HJ67</f>
        <v>0</v>
      </c>
      <c r="AJ65" s="6">
        <v>62</v>
      </c>
      <c r="AK65" s="6">
        <f>[3]圣人天赋!GX67</f>
        <v>0.15890017431634737</v>
      </c>
      <c r="AL65" s="6">
        <f>[3]圣人天赋!GY67</f>
        <v>0.16380661443909583</v>
      </c>
      <c r="AM65" s="6">
        <f>[3]圣人天赋!GZ67</f>
        <v>0.17130161471513305</v>
      </c>
      <c r="AN65" s="6">
        <f>[3]圣人天赋!HA67</f>
        <v>0.18116570136397653</v>
      </c>
      <c r="AO65" s="6">
        <f>[3]圣人天赋!HB67</f>
        <v>0</v>
      </c>
    </row>
    <row r="66" spans="3:41" x14ac:dyDescent="0.15">
      <c r="C66" s="6">
        <v>63</v>
      </c>
      <c r="D66" s="6">
        <f>INDEX(节奏总纲!AX$4:AX$163,INDEX('[1]功能-城建'!$B$6:$B$165,MATCH($C66,'[1]功能-城建'!$S$6:$S$165,1),1))</f>
        <v>119.55420575752977</v>
      </c>
      <c r="E66" s="6">
        <f>INDEX(节奏总纲!AY$4:AY$163,INDEX('[1]功能-城建'!$B$6:$B$165,MATCH($C66,'[1]功能-城建'!$S$6:$S$165,1),1))</f>
        <v>118.67207694028556</v>
      </c>
      <c r="F66" s="6">
        <f>INDEX(节奏总纲!AZ$4:AZ$163,INDEX('[1]功能-城建'!$B$6:$B$165,MATCH($C66,'[1]功能-城建'!$S$6:$S$165,1),1))</f>
        <v>117.73975971101574</v>
      </c>
      <c r="G66" s="6">
        <f>INDEX(节奏总纲!BA$4:BA$163,INDEX('[1]功能-城建'!$B$6:$B$165,MATCH($C66,'[1]功能-城建'!$S$6:$S$165,1),1))</f>
        <v>116.73393678080937</v>
      </c>
      <c r="H66" s="6">
        <f>INDEX(节奏总纲!BB$4:BB$163,INDEX('[1]功能-城建'!$B$6:$B$165,MATCH($C66,'[1]功能-城建'!$S$6:$S$165,1),1))</f>
        <v>115.65492353979617</v>
      </c>
      <c r="K66" s="6">
        <v>63</v>
      </c>
      <c r="L66" s="6">
        <f>[2]非r将兵属性验证!$M69</f>
        <v>201.1055933736709</v>
      </c>
      <c r="M66" s="6">
        <f>[2]小r将兵属性验证!$M69</f>
        <v>205.66132161413168</v>
      </c>
      <c r="N66" s="6">
        <f>[2]中r将兵属性验证!$M69</f>
        <v>213.48759505654638</v>
      </c>
      <c r="O66" s="6">
        <f>[2]大r将兵属性验证!$M69</f>
        <v>238.91722974273219</v>
      </c>
      <c r="P66" s="6">
        <f>[2]超r将兵属性验证!$M69</f>
        <v>253.09841882091303</v>
      </c>
      <c r="T66" s="6">
        <v>63</v>
      </c>
      <c r="U66" s="44">
        <f>[3]圣人天赋!HO68</f>
        <v>0.23423911977122266</v>
      </c>
      <c r="V66" s="44">
        <f>[3]圣人天赋!HP68</f>
        <v>0.23758349763022582</v>
      </c>
      <c r="W66" s="44">
        <f>[3]圣人天赋!HQ68</f>
        <v>0.24492273221504157</v>
      </c>
      <c r="X66" s="44">
        <f>[3]圣人天赋!HR68</f>
        <v>0.25599481286733361</v>
      </c>
      <c r="Y66" s="44">
        <f>[3]圣人天赋!HS68</f>
        <v>0.2706381445392268</v>
      </c>
      <c r="AA66" s="6">
        <v>63</v>
      </c>
      <c r="AB66" s="44">
        <f>[3]圣人天赋!HF68</f>
        <v>1.1711955988561134</v>
      </c>
      <c r="AC66" s="44">
        <f>[3]圣人天赋!HG68</f>
        <v>1.1879174881511292</v>
      </c>
      <c r="AD66" s="44">
        <f>[3]圣人天赋!HH68</f>
        <v>1.2246136610752079</v>
      </c>
      <c r="AE66" s="44">
        <f>[3]圣人天赋!HI68</f>
        <v>1.2799740643366682</v>
      </c>
      <c r="AF66" s="44">
        <f>[3]圣人天赋!HJ68</f>
        <v>1.3531907226961342</v>
      </c>
      <c r="AJ66" s="6">
        <v>63</v>
      </c>
      <c r="AK66" s="6">
        <f>[3]圣人天赋!GX68</f>
        <v>0.15838899842015056</v>
      </c>
      <c r="AL66" s="6">
        <f>[3]圣人天赋!GY68</f>
        <v>0.1632818214766944</v>
      </c>
      <c r="AM66" s="6">
        <f>[3]圣人天赋!GZ68</f>
        <v>0.17066320857822243</v>
      </c>
      <c r="AN66" s="6">
        <f>[3]圣人天赋!HA68</f>
        <v>0.18042542969281788</v>
      </c>
      <c r="AO66" s="6">
        <f>[3]圣人天赋!HB68</f>
        <v>0</v>
      </c>
    </row>
    <row r="67" spans="3:41" x14ac:dyDescent="0.15">
      <c r="C67" s="6">
        <v>64</v>
      </c>
      <c r="D67" s="6">
        <f>INDEX(节奏总纲!AX$4:AX$163,INDEX('[1]功能-城建'!$B$6:$B$165,MATCH($C67,'[1]功能-城建'!$S$6:$S$165,1),1))</f>
        <v>121.66718889550316</v>
      </c>
      <c r="E67" s="6">
        <f>INDEX(节奏总纲!AY$4:AY$163,INDEX('[1]功能-城建'!$B$6:$B$165,MATCH($C67,'[1]功能-城建'!$S$6:$S$165,1),1))</f>
        <v>120.7875236036714</v>
      </c>
      <c r="F67" s="6">
        <f>INDEX(节奏总纲!AZ$4:AZ$163,INDEX('[1]功能-城建'!$B$6:$B$165,MATCH($C67,'[1]功能-城建'!$S$6:$S$165,1),1))</f>
        <v>119.82684914766305</v>
      </c>
      <c r="G67" s="6">
        <f>INDEX(节奏总纲!BA$4:BA$163,INDEX('[1]功能-城建'!$B$6:$B$165,MATCH($C67,'[1]功能-城建'!$S$6:$S$165,1),1))</f>
        <v>118.81193261353252</v>
      </c>
      <c r="H67" s="6">
        <f>INDEX(节奏总纲!BB$4:BB$163,INDEX('[1]功能-城建'!$B$6:$B$165,MATCH($C67,'[1]功能-城建'!$S$6:$S$165,1),1))</f>
        <v>117.74192085001619</v>
      </c>
      <c r="K67" s="6">
        <v>64</v>
      </c>
      <c r="L67" s="6">
        <f>[2]非r将兵属性验证!$M70</f>
        <v>205.02586427614173</v>
      </c>
      <c r="M67" s="6">
        <f>[2]小r将兵属性验证!$M70</f>
        <v>209.62900877086432</v>
      </c>
      <c r="N67" s="6">
        <f>[2]中r将兵属性验证!$M70</f>
        <v>217.55589469397577</v>
      </c>
      <c r="O67" s="6">
        <f>[2]大r将兵属性验证!$M70</f>
        <v>243.44261240601134</v>
      </c>
      <c r="P67" s="6">
        <f>[2]超r将兵属性验证!$M70</f>
        <v>257.94664748581499</v>
      </c>
      <c r="T67" s="6">
        <v>64</v>
      </c>
      <c r="U67" s="44">
        <f>[3]圣人天赋!HO69</f>
        <v>0.23352510825474468</v>
      </c>
      <c r="V67" s="44">
        <f>[3]圣人天赋!HP69</f>
        <v>0.23685534009884285</v>
      </c>
      <c r="W67" s="44">
        <f>[3]圣人天赋!HQ69</f>
        <v>0.24406997559309374</v>
      </c>
      <c r="X67" s="44">
        <f>[3]圣人天赋!HR69</f>
        <v>0.25506644955916924</v>
      </c>
      <c r="Y67" s="44">
        <f>[3]圣人天赋!HS69</f>
        <v>0.2696039857092189</v>
      </c>
      <c r="AA67" s="6">
        <v>64</v>
      </c>
      <c r="AB67" s="44">
        <f>[3]圣人天赋!HF69</f>
        <v>1.1676255412737235</v>
      </c>
      <c r="AC67" s="44">
        <f>[3]圣人天赋!HG69</f>
        <v>1.1842767004942143</v>
      </c>
      <c r="AD67" s="44">
        <f>[3]圣人天赋!HH69</f>
        <v>1.2203498779654687</v>
      </c>
      <c r="AE67" s="44">
        <f>[3]圣人天赋!HI69</f>
        <v>1.2753322477958462</v>
      </c>
      <c r="AF67" s="44">
        <f>[3]圣人天赋!HJ69</f>
        <v>1.3480199285460945</v>
      </c>
      <c r="AJ67" s="6">
        <v>64</v>
      </c>
      <c r="AK67" s="6">
        <f>[3]圣人天赋!GX69</f>
        <v>0.15790356006589523</v>
      </c>
      <c r="AL67" s="6">
        <f>[3]圣人天赋!GY69</f>
        <v>0.16271331706206249</v>
      </c>
      <c r="AM67" s="6">
        <f>[3]圣人天赋!GZ69</f>
        <v>0.17004429970611284</v>
      </c>
      <c r="AN67" s="6">
        <f>[3]圣人天赋!HA69</f>
        <v>0.17973599047281263</v>
      </c>
      <c r="AO67" s="6">
        <f>[3]圣人天赋!HB69</f>
        <v>0</v>
      </c>
    </row>
    <row r="68" spans="3:41" x14ac:dyDescent="0.15">
      <c r="C68" s="6">
        <v>65</v>
      </c>
      <c r="D68" s="6">
        <f>INDEX(节奏总纲!AX$4:AX$163,INDEX('[1]功能-城建'!$B$6:$B$165,MATCH($C68,'[1]功能-城建'!$S$6:$S$165,1),1))</f>
        <v>123.78019813475611</v>
      </c>
      <c r="E68" s="6">
        <f>INDEX(节奏总纲!AY$4:AY$163,INDEX('[1]功能-城建'!$B$6:$B$165,MATCH($C68,'[1]功能-城建'!$S$6:$S$165,1),1))</f>
        <v>122.94202904218383</v>
      </c>
      <c r="F68" s="6">
        <f>INDEX(节奏总纲!AZ$4:AZ$163,INDEX('[1]功能-城建'!$B$6:$B$165,MATCH($C68,'[1]功能-城建'!$S$6:$S$165,1),1))</f>
        <v>122.04564028811234</v>
      </c>
      <c r="G68" s="6">
        <f>INDEX(节奏总纲!BA$4:BA$163,INDEX('[1]功能-城建'!$B$6:$B$165,MATCH($C68,'[1]功能-城建'!$S$6:$S$165,1),1))</f>
        <v>121.05089677308304</v>
      </c>
      <c r="H68" s="6">
        <f>INDEX(节奏总纲!BB$4:BB$163,INDEX('[1]功能-城建'!$B$6:$B$165,MATCH($C68,'[1]功能-城建'!$S$6:$S$165,1),1))</f>
        <v>119.95354120546152</v>
      </c>
      <c r="K68" s="6">
        <v>65</v>
      </c>
      <c r="L68" s="6">
        <f>[2]非r将兵属性验证!$M71</f>
        <v>208.94613517861256</v>
      </c>
      <c r="M68" s="6">
        <f>[2]小r将兵属性验证!$M71</f>
        <v>213.92792080579204</v>
      </c>
      <c r="N68" s="6">
        <f>[2]中r将兵属性验证!$M71</f>
        <v>222.13749725905501</v>
      </c>
      <c r="O68" s="6">
        <f>[2]大r将兵属性验证!$M71</f>
        <v>248.28378476288344</v>
      </c>
      <c r="P68" s="6">
        <f>[2]超r将兵属性验证!$M71</f>
        <v>262.85696483783681</v>
      </c>
      <c r="T68" s="6">
        <v>65</v>
      </c>
      <c r="U68" s="44">
        <f>[3]圣人天赋!HO70</f>
        <v>0.23282721260783074</v>
      </c>
      <c r="V68" s="44">
        <f>[3]圣人天赋!HP70</f>
        <v>0.2361049623761057</v>
      </c>
      <c r="W68" s="44">
        <f>[3]圣人天赋!HQ70</f>
        <v>0.24326310224176778</v>
      </c>
      <c r="X68" s="44">
        <f>[3]圣人天赋!HR70</f>
        <v>0.25411879188248609</v>
      </c>
      <c r="Y68" s="44">
        <f>[3]圣人天赋!HS70</f>
        <v>0.26859998340595465</v>
      </c>
      <c r="AA68" s="6">
        <v>65</v>
      </c>
      <c r="AB68" s="44">
        <f>[3]圣人天赋!HF70</f>
        <v>1.1641360630391537</v>
      </c>
      <c r="AC68" s="44">
        <f>[3]圣人天赋!HG70</f>
        <v>1.1805248118805285</v>
      </c>
      <c r="AD68" s="44">
        <f>[3]圣人天赋!HH70</f>
        <v>1.2163155112088391</v>
      </c>
      <c r="AE68" s="44">
        <f>[3]圣人天赋!HI70</f>
        <v>1.2705939594124305</v>
      </c>
      <c r="AF68" s="44">
        <f>[3]圣人天赋!HJ70</f>
        <v>1.3429999170297733</v>
      </c>
      <c r="AJ68" s="6">
        <v>65</v>
      </c>
      <c r="AK68" s="6">
        <f>[3]圣人天赋!GX70</f>
        <v>0.15740330825073715</v>
      </c>
      <c r="AL68" s="6">
        <f>[3]圣人天赋!GY70</f>
        <v>0.16217540149451187</v>
      </c>
      <c r="AM68" s="6">
        <f>[3]圣人天赋!GZ70</f>
        <v>0.1694125279216574</v>
      </c>
      <c r="AN68" s="6">
        <f>[3]圣人天赋!HA70</f>
        <v>0.17906665560396978</v>
      </c>
      <c r="AO68" s="6">
        <f>[3]圣人天赋!HB70</f>
        <v>0</v>
      </c>
    </row>
    <row r="69" spans="3:41" x14ac:dyDescent="0.15">
      <c r="C69" s="6">
        <v>66</v>
      </c>
      <c r="D69" s="6">
        <f>INDEX(节奏总纲!AX$4:AX$163,INDEX('[1]功能-城建'!$B$6:$B$165,MATCH($C69,'[1]功能-城建'!$S$6:$S$165,1),1))</f>
        <v>125.89322983057725</v>
      </c>
      <c r="E69" s="6">
        <f>INDEX(节奏总纲!AY$4:AY$163,INDEX('[1]功能-城建'!$B$6:$B$165,MATCH($C69,'[1]功能-城建'!$S$6:$S$165,1),1))</f>
        <v>125.03207854890056</v>
      </c>
      <c r="F69" s="6">
        <f>INDEX(节奏总纲!AZ$4:AZ$163,INDEX('[1]功能-城建'!$B$6:$B$165,MATCH($C69,'[1]功能-城建'!$S$6:$S$165,1),1))</f>
        <v>124.09865268465654</v>
      </c>
      <c r="G69" s="6">
        <f>INDEX(节奏总纲!BA$4:BA$163,INDEX('[1]功能-城建'!$B$6:$B$165,MATCH($C69,'[1]功能-城建'!$S$6:$S$165,1),1))</f>
        <v>123.12386763900987</v>
      </c>
      <c r="H69" s="6">
        <f>INDEX(节奏总纲!BB$4:BB$163,INDEX('[1]功能-城建'!$B$6:$B$165,MATCH($C69,'[1]功能-城建'!$S$6:$S$165,1),1))</f>
        <v>122.09304851303449</v>
      </c>
      <c r="K69" s="6">
        <v>66</v>
      </c>
      <c r="L69" s="6">
        <f>[2]非r将兵属性验证!$M72</f>
        <v>213.34649181448415</v>
      </c>
      <c r="M69" s="6">
        <f>[2]小r将兵属性验证!$M72</f>
        <v>218.44491868891188</v>
      </c>
      <c r="N69" s="6">
        <f>[2]中r将兵属性验证!$M72</f>
        <v>226.57308594301597</v>
      </c>
      <c r="O69" s="6">
        <f>[2]大r将兵属性验证!$M72</f>
        <v>253.34907759846791</v>
      </c>
      <c r="P69" s="6">
        <f>[2]超r将兵属性验证!$M72</f>
        <v>267.80881951859237</v>
      </c>
      <c r="T69" s="6">
        <v>66</v>
      </c>
      <c r="U69" s="44">
        <f>[3]圣人天赋!HO71</f>
        <v>0.23211974927624307</v>
      </c>
      <c r="V69" s="44">
        <f>[3]圣人天赋!HP71</f>
        <v>0.23536506635693316</v>
      </c>
      <c r="W69" s="44">
        <f>[3]圣人天赋!HQ71</f>
        <v>0.24241895191827542</v>
      </c>
      <c r="X69" s="44">
        <f>[3]圣人天赋!HR71</f>
        <v>0.25326715146377937</v>
      </c>
      <c r="Y69" s="44">
        <f>[3]圣人天赋!HS71</f>
        <v>0.26756051729846297</v>
      </c>
      <c r="AA69" s="6">
        <v>66</v>
      </c>
      <c r="AB69" s="44">
        <f>[3]圣人天赋!HF71</f>
        <v>1.1605987463812155</v>
      </c>
      <c r="AC69" s="44">
        <f>[3]圣人天赋!HG71</f>
        <v>1.176825331784666</v>
      </c>
      <c r="AD69" s="44">
        <f>[3]圣人天赋!HH71</f>
        <v>1.2120947595913771</v>
      </c>
      <c r="AE69" s="44">
        <f>[3]圣人天赋!HI71</f>
        <v>1.2663357573188969</v>
      </c>
      <c r="AF69" s="44">
        <f>[3]圣人天赋!HJ71</f>
        <v>1.3378025864923149</v>
      </c>
      <c r="AJ69" s="6">
        <v>66</v>
      </c>
      <c r="AK69" s="6">
        <f>[3]圣人天赋!GX71</f>
        <v>0.15691004423795546</v>
      </c>
      <c r="AL69" s="6">
        <f>[3]圣人天赋!GY71</f>
        <v>0.16161263461218364</v>
      </c>
      <c r="AM69" s="6">
        <f>[3]圣人天赋!GZ71</f>
        <v>0.1688447676425196</v>
      </c>
      <c r="AN69" s="6">
        <f>[3]圣人天赋!HA71</f>
        <v>0.17837367819897532</v>
      </c>
      <c r="AO69" s="6">
        <f>[3]圣人天赋!HB71</f>
        <v>0</v>
      </c>
    </row>
    <row r="70" spans="3:41" x14ac:dyDescent="0.15">
      <c r="C70" s="6">
        <v>67</v>
      </c>
      <c r="D70" s="6">
        <f>INDEX(节奏总纲!AX$4:AX$163,INDEX('[1]功能-城建'!$B$6:$B$165,MATCH($C70,'[1]功能-城建'!$S$6:$S$165,1),1))</f>
        <v>128.00586023511804</v>
      </c>
      <c r="E70" s="6">
        <f>INDEX(节奏总纲!AY$4:AY$163,INDEX('[1]功能-城建'!$B$6:$B$165,MATCH($C70,'[1]功能-城建'!$S$6:$S$165,1),1))</f>
        <v>127.12838978012395</v>
      </c>
      <c r="F70" s="6">
        <f>INDEX(节奏总纲!AZ$4:AZ$163,INDEX('[1]功能-城建'!$B$6:$B$165,MATCH($C70,'[1]功能-城建'!$S$6:$S$165,1),1))</f>
        <v>126.19151638854794</v>
      </c>
      <c r="G70" s="6">
        <f>INDEX(节奏总纲!BA$4:BA$163,INDEX('[1]功能-城建'!$B$6:$B$165,MATCH($C70,'[1]功能-城建'!$S$6:$S$165,1),1))</f>
        <v>125.19410714767859</v>
      </c>
      <c r="H70" s="6">
        <f>INDEX(节奏总纲!BB$4:BB$163,INDEX('[1]功能-城建'!$B$6:$B$165,MATCH($C70,'[1]功能-城建'!$S$6:$S$165,1),1))</f>
        <v>124.11624751239822</v>
      </c>
      <c r="K70" s="6">
        <v>67</v>
      </c>
      <c r="L70" s="6">
        <f>[2]非r将兵属性验证!$M73</f>
        <v>217.786043734906</v>
      </c>
      <c r="M70" s="6">
        <f>[2]小r将兵属性验证!$M73</f>
        <v>222.96191657203175</v>
      </c>
      <c r="N70" s="6">
        <f>[2]中r将兵属性验证!$M73</f>
        <v>231.00867462697695</v>
      </c>
      <c r="O70" s="6">
        <f>[2]大r将兵属性验证!$M73</f>
        <v>258.54854070525607</v>
      </c>
      <c r="P70" s="6">
        <f>[2]超r将兵属性验证!$M73</f>
        <v>272.76067419934776</v>
      </c>
      <c r="T70" s="6">
        <v>67</v>
      </c>
      <c r="U70" s="44">
        <f>[3]圣人天赋!HO72</f>
        <v>0.34712230491169388</v>
      </c>
      <c r="V70" s="44">
        <f>[3]圣人天赋!HP72</f>
        <v>0.35191624840611746</v>
      </c>
      <c r="W70" s="44">
        <f>[3]圣人天赋!HQ72</f>
        <v>0.36248235595919542</v>
      </c>
      <c r="X70" s="44">
        <f>[3]圣人天赋!HR72</f>
        <v>0.37853662746918354</v>
      </c>
      <c r="Y70" s="44">
        <f>[3]圣人天赋!HS72</f>
        <v>0.39980850058337386</v>
      </c>
      <c r="AA70" s="6">
        <v>67</v>
      </c>
      <c r="AB70" s="44">
        <f>[3]圣人天赋!HF72</f>
        <v>1.7356115245584696</v>
      </c>
      <c r="AC70" s="44">
        <f>[3]圣人天赋!HG72</f>
        <v>1.7595812420305874</v>
      </c>
      <c r="AD70" s="44">
        <f>[3]圣人天赋!HH72</f>
        <v>1.8124117797959773</v>
      </c>
      <c r="AE70" s="44">
        <f>[3]圣人天赋!HI72</f>
        <v>1.8926831373459179</v>
      </c>
      <c r="AF70" s="44">
        <f>[3]圣人天赋!HJ72</f>
        <v>1.9990425029168697</v>
      </c>
      <c r="AJ70" s="6">
        <v>67</v>
      </c>
      <c r="AK70" s="6">
        <f>[3]圣人天赋!GX72</f>
        <v>0.15640722151383002</v>
      </c>
      <c r="AL70" s="6">
        <f>[3]圣人天赋!GY72</f>
        <v>0.161103269315198</v>
      </c>
      <c r="AM70" s="6">
        <f>[3]圣人天赋!GZ72</f>
        <v>0.16823850109741492</v>
      </c>
      <c r="AN70" s="6">
        <f>[3]圣人天赋!HA72</f>
        <v>0.17769266692594399</v>
      </c>
      <c r="AO70" s="6">
        <f>[3]圣人天赋!HB72</f>
        <v>0</v>
      </c>
    </row>
    <row r="71" spans="3:41" x14ac:dyDescent="0.15">
      <c r="C71" s="6">
        <v>68</v>
      </c>
      <c r="D71" s="6">
        <f>INDEX(节奏总纲!AX$4:AX$163,INDEX('[1]功能-城建'!$B$6:$B$165,MATCH($C71,'[1]功能-城建'!$S$6:$S$165,1),1))</f>
        <v>130.11135606394996</v>
      </c>
      <c r="E71" s="6">
        <f>INDEX(节奏总纲!AY$4:AY$163,INDEX('[1]功能-城建'!$B$6:$B$165,MATCH($C71,'[1]功能-城建'!$S$6:$S$165,1),1))</f>
        <v>129.28753527830008</v>
      </c>
      <c r="F71" s="6">
        <f>INDEX(节奏总纲!AZ$4:AZ$163,INDEX('[1]功能-城建'!$B$6:$B$165,MATCH($C71,'[1]功能-城建'!$S$6:$S$165,1),1))</f>
        <v>128.41849022048493</v>
      </c>
      <c r="G71" s="6">
        <f>INDEX(节奏总纲!BA$4:BA$163,INDEX('[1]功能-城建'!$B$6:$B$165,MATCH($C71,'[1]功能-城建'!$S$6:$S$165,1),1))</f>
        <v>127.45983734027742</v>
      </c>
      <c r="H71" s="6">
        <f>INDEX(节奏总纲!BB$4:BB$163,INDEX('[1]功能-城建'!$B$6:$B$165,MATCH($C71,'[1]功能-城建'!$S$6:$S$165,1),1))</f>
        <v>126.37501502290067</v>
      </c>
      <c r="K71" s="6">
        <v>68</v>
      </c>
      <c r="L71" s="6">
        <f>[2]非r将兵属性验证!$M74</f>
        <v>221.96995576110322</v>
      </c>
      <c r="M71" s="6">
        <f>[2]小r将兵属性验证!$M74</f>
        <v>227.24067857235596</v>
      </c>
      <c r="N71" s="6">
        <f>[2]中r将兵属性验证!$M74</f>
        <v>235.27855108849894</v>
      </c>
      <c r="O71" s="6">
        <f>[2]大r将兵属性验证!$M74</f>
        <v>263.74800381204426</v>
      </c>
      <c r="P71" s="6">
        <f>[2]超r将兵属性验证!$M74</f>
        <v>277.86498416951235</v>
      </c>
      <c r="T71" s="6">
        <v>68</v>
      </c>
      <c r="U71" s="44">
        <f>[3]圣人天赋!HO73</f>
        <v>0.34607074638793833</v>
      </c>
      <c r="V71" s="44">
        <f>[3]圣人天赋!HP73</f>
        <v>0.3508293018373938</v>
      </c>
      <c r="W71" s="44">
        <f>[3]圣人天赋!HQ73</f>
        <v>0.36132701770258835</v>
      </c>
      <c r="X71" s="44">
        <f>[3]圣人天赋!HR73</f>
        <v>0.37724565964466317</v>
      </c>
      <c r="Y71" s="44">
        <f>[3]圣人天赋!HS73</f>
        <v>0.39827344253841424</v>
      </c>
      <c r="AA71" s="6">
        <v>68</v>
      </c>
      <c r="AB71" s="44">
        <f>[3]圣人天赋!HF73</f>
        <v>1.7303537319396918</v>
      </c>
      <c r="AC71" s="44">
        <f>[3]圣人天赋!HG73</f>
        <v>1.754146509186969</v>
      </c>
      <c r="AD71" s="44">
        <f>[3]圣人天赋!HH73</f>
        <v>1.8066350885129419</v>
      </c>
      <c r="AE71" s="44">
        <f>[3]圣人天赋!HI73</f>
        <v>1.8862282982233158</v>
      </c>
      <c r="AF71" s="44">
        <f>[3]圣人天赋!HJ73</f>
        <v>1.9913672126920714</v>
      </c>
      <c r="AJ71" s="6">
        <v>68</v>
      </c>
      <c r="AK71" s="6">
        <f>[3]圣人天赋!GX73</f>
        <v>0.15592413414995282</v>
      </c>
      <c r="AL71" s="6">
        <f>[3]圣人天赋!GY73</f>
        <v>0.16058978564559484</v>
      </c>
      <c r="AM71" s="6">
        <f>[3]圣人天赋!GZ73</f>
        <v>0.16766473761985032</v>
      </c>
      <c r="AN71" s="6">
        <f>[3]圣人天赋!HA73</f>
        <v>0.17701041890596192</v>
      </c>
      <c r="AO71" s="6">
        <f>[3]圣人天赋!HB73</f>
        <v>0</v>
      </c>
    </row>
    <row r="72" spans="3:41" x14ac:dyDescent="0.15">
      <c r="C72" s="6">
        <v>69</v>
      </c>
      <c r="D72" s="6">
        <f>INDEX(节奏总纲!AX$4:AX$163,INDEX('[1]功能-城建'!$B$6:$B$165,MATCH($C72,'[1]功能-城建'!$S$6:$S$165,1),1))</f>
        <v>132.21686522535077</v>
      </c>
      <c r="E72" s="6">
        <f>INDEX(节奏总纲!AY$4:AY$163,INDEX('[1]功能-城建'!$B$6:$B$165,MATCH($C72,'[1]功能-城建'!$S$6:$S$165,1),1))</f>
        <v>131.37187315551134</v>
      </c>
      <c r="F72" s="6">
        <f>INDEX(节奏总纲!AZ$4:AZ$163,INDEX('[1]功能-城建'!$B$6:$B$165,MATCH($C72,'[1]功能-城建'!$S$6:$S$165,1),1))</f>
        <v>130.47467154691921</v>
      </c>
      <c r="G72" s="6">
        <f>INDEX(节奏总纲!BA$4:BA$163,INDEX('[1]功能-城建'!$B$6:$B$165,MATCH($C72,'[1]功能-城建'!$S$6:$S$165,1),1))</f>
        <v>129.52983824261307</v>
      </c>
      <c r="H72" s="6">
        <f>INDEX(节奏总纲!BB$4:BB$163,INDEX('[1]功能-城建'!$B$6:$B$165,MATCH($C72,'[1]功能-城建'!$S$6:$S$165,1),1))</f>
        <v>128.52822980669353</v>
      </c>
      <c r="K72" s="6">
        <v>69</v>
      </c>
      <c r="L72" s="6">
        <f>[2]非r将兵属性验证!$M75</f>
        <v>226.05822566964031</v>
      </c>
      <c r="M72" s="6">
        <f>[2]小r将兵属性验证!$M75</f>
        <v>231.44480499736758</v>
      </c>
      <c r="N72" s="6">
        <f>[2]中r将兵属性验证!$M75</f>
        <v>239.46528921894205</v>
      </c>
      <c r="O72" s="6">
        <f>[2]大r将兵属性验证!$M75</f>
        <v>268.81338767595719</v>
      </c>
      <c r="P72" s="6">
        <f>[2]超r将兵属性验证!$M75</f>
        <v>282.92460643856384</v>
      </c>
      <c r="T72" s="6">
        <v>69</v>
      </c>
      <c r="U72" s="44">
        <f>[3]圣人天赋!HO74</f>
        <v>0.34500292014555278</v>
      </c>
      <c r="V72" s="44">
        <f>[3]圣人天赋!HP74</f>
        <v>0.34976342037465924</v>
      </c>
      <c r="W72" s="44">
        <f>[3]圣人天赋!HQ74</f>
        <v>0.36012610823258784</v>
      </c>
      <c r="X72" s="44">
        <f>[3]圣人天赋!HR74</f>
        <v>0.37584028690969068</v>
      </c>
      <c r="Y72" s="44">
        <f>[3]圣人天赋!HS74</f>
        <v>0.39677952452625287</v>
      </c>
      <c r="AA72" s="6">
        <v>69</v>
      </c>
      <c r="AB72" s="44">
        <f>[3]圣人天赋!HF74</f>
        <v>1.7250146007277642</v>
      </c>
      <c r="AC72" s="44">
        <f>[3]圣人天赋!HG74</f>
        <v>1.7488171018732963</v>
      </c>
      <c r="AD72" s="44">
        <f>[3]圣人天赋!HH74</f>
        <v>1.8006305411629395</v>
      </c>
      <c r="AE72" s="44">
        <f>[3]圣人天赋!HI74</f>
        <v>1.8792014345484536</v>
      </c>
      <c r="AF72" s="44">
        <f>[3]圣人天赋!HJ74</f>
        <v>1.9838976226312646</v>
      </c>
      <c r="AJ72" s="6">
        <v>69</v>
      </c>
      <c r="AK72" s="6">
        <f>[3]圣人天赋!GX74</f>
        <v>0.15545040905540414</v>
      </c>
      <c r="AL72" s="6">
        <f>[3]圣人天赋!GY74</f>
        <v>0.1600560481033724</v>
      </c>
      <c r="AM72" s="6">
        <f>[3]圣人天赋!GZ74</f>
        <v>0.16704012751541811</v>
      </c>
      <c r="AN72" s="6">
        <f>[3]圣人天赋!HA74</f>
        <v>0.17634645534500129</v>
      </c>
      <c r="AO72" s="6">
        <f>[3]圣人天赋!HB74</f>
        <v>0</v>
      </c>
    </row>
    <row r="73" spans="3:41" x14ac:dyDescent="0.15">
      <c r="C73" s="6">
        <v>70</v>
      </c>
      <c r="D73" s="6">
        <f>INDEX(节奏总纲!AX$4:AX$163,INDEX('[1]功能-城建'!$B$6:$B$165,MATCH($C73,'[1]功能-城建'!$S$6:$S$165,1),1))</f>
        <v>134.32238585092639</v>
      </c>
      <c r="E73" s="6">
        <f>INDEX(节奏总纲!AY$4:AY$163,INDEX('[1]功能-城建'!$B$6:$B$165,MATCH($C73,'[1]功能-城建'!$S$6:$S$165,1),1))</f>
        <v>133.48248819741508</v>
      </c>
      <c r="F73" s="6">
        <f>INDEX(节奏总纲!AZ$4:AZ$163,INDEX('[1]功能-城建'!$B$6:$B$165,MATCH($C73,'[1]功能-城建'!$S$6:$S$165,1),1))</f>
        <v>132.56461040487298</v>
      </c>
      <c r="G73" s="6">
        <f>INDEX(节奏总纲!BA$4:BA$163,INDEX('[1]功能-城建'!$B$6:$B$165,MATCH($C73,'[1]功能-城建'!$S$6:$S$165,1),1))</f>
        <v>131.5959653197481</v>
      </c>
      <c r="H73" s="6">
        <f>INDEX(节奏总纲!BB$4:BB$163,INDEX('[1]功能-城建'!$B$6:$B$165,MATCH($C73,'[1]功能-城建'!$S$6:$S$165,1),1))</f>
        <v>130.57679608675303</v>
      </c>
      <c r="K73" s="6">
        <v>70</v>
      </c>
      <c r="L73" s="6">
        <f>[2]非r将兵属性验证!$M76</f>
        <v>230.15612562636002</v>
      </c>
      <c r="M73" s="6">
        <f>[2]小r将兵属性验证!$M76</f>
        <v>235.42121088618933</v>
      </c>
      <c r="N73" s="6">
        <f>[2]中r将兵属性验证!$M76</f>
        <v>243.5792714092687</v>
      </c>
      <c r="O73" s="6">
        <f>[2]大r将兵属性验证!$M76</f>
        <v>273.65282974107669</v>
      </c>
      <c r="P73" s="6">
        <f>[2]超r将兵属性验证!$M76</f>
        <v>287.91839535646182</v>
      </c>
      <c r="T73" s="6">
        <v>70</v>
      </c>
      <c r="U73" s="44">
        <f>[3]圣人天赋!HO75</f>
        <v>0.34396081843196552</v>
      </c>
      <c r="V73" s="44">
        <f>[3]圣人天赋!HP75</f>
        <v>0.34863622685804002</v>
      </c>
      <c r="W73" s="44">
        <f>[3]圣人天赋!HQ75</f>
        <v>0.35887722569755431</v>
      </c>
      <c r="X73" s="44">
        <f>[3]圣人天赋!HR75</f>
        <v>0.37452102512940222</v>
      </c>
      <c r="Y73" s="44">
        <f>[3]圣人天赋!HS75</f>
        <v>0.39516637903639318</v>
      </c>
      <c r="AA73" s="6">
        <v>70</v>
      </c>
      <c r="AB73" s="44">
        <f>[3]圣人天赋!HF75</f>
        <v>1.7198040921598277</v>
      </c>
      <c r="AC73" s="44">
        <f>[3]圣人天赋!HG75</f>
        <v>1.7431811342902004</v>
      </c>
      <c r="AD73" s="44">
        <f>[3]圣人天赋!HH75</f>
        <v>1.7943861284877718</v>
      </c>
      <c r="AE73" s="44">
        <f>[3]圣人天赋!HI75</f>
        <v>1.8726051256470111</v>
      </c>
      <c r="AF73" s="44">
        <f>[3]圣人天赋!HJ75</f>
        <v>1.975831895181966</v>
      </c>
      <c r="AJ73" s="6">
        <v>70</v>
      </c>
      <c r="AK73" s="6">
        <f>[3]圣人天赋!GX75</f>
        <v>0.15494943415912893</v>
      </c>
      <c r="AL73" s="6">
        <f>[3]圣人天赋!GY75</f>
        <v>0.15950098919891306</v>
      </c>
      <c r="AM73" s="6">
        <f>[3]圣人天赋!GZ75</f>
        <v>0.166453788946401</v>
      </c>
      <c r="AN73" s="6">
        <f>[3]圣人天赋!HA75</f>
        <v>0.17562950179395254</v>
      </c>
      <c r="AO73" s="6">
        <f>[3]圣人天赋!HB75</f>
        <v>0</v>
      </c>
    </row>
    <row r="74" spans="3:41" x14ac:dyDescent="0.15">
      <c r="C74" s="6">
        <v>71</v>
      </c>
      <c r="D74" s="6">
        <f>INDEX(节奏总纲!AX$4:AX$163,INDEX('[1]功能-城建'!$B$6:$B$165,MATCH($C74,'[1]功能-城建'!$S$6:$S$165,1),1))</f>
        <v>136.42791633259191</v>
      </c>
      <c r="E74" s="6">
        <f>INDEX(节奏总纲!AY$4:AY$163,INDEX('[1]功能-城建'!$B$6:$B$165,MATCH($C74,'[1]功能-城建'!$S$6:$S$165,1),1))</f>
        <v>135.62040290082996</v>
      </c>
      <c r="F74" s="6">
        <f>INDEX(节奏总纲!AZ$4:AZ$163,INDEX('[1]功能-城建'!$B$6:$B$165,MATCH($C74,'[1]功能-城建'!$S$6:$S$165,1),1))</f>
        <v>134.76985377611533</v>
      </c>
      <c r="G74" s="6">
        <f>INDEX(节奏总纲!BA$4:BA$163,INDEX('[1]功能-城建'!$B$6:$B$165,MATCH($C74,'[1]功能-城建'!$S$6:$S$165,1),1))</f>
        <v>133.82828810970861</v>
      </c>
      <c r="H74" s="6">
        <f>INDEX(节奏总纲!BB$4:BB$163,INDEX('[1]功能-城建'!$B$6:$B$165,MATCH($C74,'[1]功能-城建'!$S$6:$S$165,1),1))</f>
        <v>132.7790170152997</v>
      </c>
      <c r="K74" s="6">
        <v>71</v>
      </c>
      <c r="L74" s="6">
        <f>[2]非r将兵属性验证!$M77</f>
        <v>233.97722868928537</v>
      </c>
      <c r="M74" s="6">
        <f>[2]小r将兵属性验证!$M77</f>
        <v>239.11482176132563</v>
      </c>
      <c r="N74" s="6">
        <f>[2]中r将兵属性验证!$M77</f>
        <v>247.30341397682679</v>
      </c>
      <c r="O74" s="6">
        <f>[2]大r将兵属性验证!$M77</f>
        <v>278.01094174323708</v>
      </c>
      <c r="P74" s="6">
        <f>[2]超r将兵属性验证!$M77</f>
        <v>291.94971222059854</v>
      </c>
      <c r="T74" s="6">
        <v>71</v>
      </c>
      <c r="U74" s="44">
        <f>[3]圣人天赋!HO76</f>
        <v>0.34288248662238952</v>
      </c>
      <c r="V74" s="44">
        <f>[3]圣人天赋!HP76</f>
        <v>0.34752604074686266</v>
      </c>
      <c r="W74" s="44">
        <f>[3]圣人天赋!HQ76</f>
        <v>0.35766841299958352</v>
      </c>
      <c r="X74" s="44">
        <f>[3]圣人天赋!HR76</f>
        <v>0.37314224758225645</v>
      </c>
      <c r="Y74" s="44">
        <f>[3]圣人天赋!HS76</f>
        <v>0.39362770140598269</v>
      </c>
      <c r="AA74" s="6">
        <v>71</v>
      </c>
      <c r="AB74" s="44">
        <f>[3]圣人天赋!HF76</f>
        <v>1.7144124331119479</v>
      </c>
      <c r="AC74" s="44">
        <f>[3]圣人天赋!HG76</f>
        <v>1.7376302037343136</v>
      </c>
      <c r="AD74" s="44">
        <f>[3]圣人天赋!HH76</f>
        <v>1.7883420649979178</v>
      </c>
      <c r="AE74" s="44">
        <f>[3]圣人天赋!HI76</f>
        <v>1.8657112379112823</v>
      </c>
      <c r="AF74" s="44">
        <f>[3]圣人天赋!HJ76</f>
        <v>1.9681385070299138</v>
      </c>
      <c r="AJ74" s="6">
        <v>71</v>
      </c>
      <c r="AK74" s="6">
        <f>[3]圣人天赋!GX76</f>
        <v>0.15445601810971676</v>
      </c>
      <c r="AL74" s="6">
        <f>[3]圣人天赋!GY76</f>
        <v>0.15896373911092604</v>
      </c>
      <c r="AM74" s="6">
        <f>[3]圣人天赋!GZ76</f>
        <v>0.16584099892544735</v>
      </c>
      <c r="AN74" s="6">
        <f>[3]圣人天赋!HA76</f>
        <v>0.17494564506932567</v>
      </c>
      <c r="AO74" s="6">
        <f>[3]圣人天赋!HB76</f>
        <v>0</v>
      </c>
    </row>
    <row r="75" spans="3:41" x14ac:dyDescent="0.15">
      <c r="C75" s="6">
        <v>72</v>
      </c>
      <c r="D75" s="6">
        <f>INDEX(节奏总纲!AX$4:AX$163,INDEX('[1]功能-城建'!$B$6:$B$165,MATCH($C75,'[1]功能-城建'!$S$6:$S$165,1),1))</f>
        <v>138.53345528648683</v>
      </c>
      <c r="E75" s="6">
        <f>INDEX(节奏总纲!AY$4:AY$163,INDEX('[1]功能-城建'!$B$6:$B$165,MATCH($C75,'[1]功能-城建'!$S$6:$S$165,1),1))</f>
        <v>137.70627422196659</v>
      </c>
      <c r="F75" s="6">
        <f>INDEX(节奏总纲!AZ$4:AZ$163,INDEX('[1]功能-城建'!$B$6:$B$165,MATCH($C75,'[1]功能-城建'!$S$6:$S$165,1),1))</f>
        <v>136.8190741194654</v>
      </c>
      <c r="G75" s="6">
        <f>INDEX(节奏总纲!BA$4:BA$163,INDEX('[1]功能-城建'!$B$6:$B$165,MATCH($C75,'[1]功能-城建'!$S$6:$S$165,1),1))</f>
        <v>135.89542876835631</v>
      </c>
      <c r="H75" s="6">
        <f>INDEX(节奏总纲!BB$4:BB$163,INDEX('[1]功能-城建'!$B$6:$B$165,MATCH($C75,'[1]功能-城建'!$S$6:$S$165,1),1))</f>
        <v>134.91256595481366</v>
      </c>
      <c r="K75" s="6">
        <v>72</v>
      </c>
      <c r="L75" s="6">
        <f>[2]非r将兵属性验证!$M78</f>
        <v>237.79833175221071</v>
      </c>
      <c r="M75" s="6">
        <f>[2]小r将兵属性验证!$M78</f>
        <v>242.80091803713282</v>
      </c>
      <c r="N75" s="6">
        <f>[2]中r将兵属性验证!$M78</f>
        <v>251.02755654438482</v>
      </c>
      <c r="O75" s="6">
        <f>[2]大r将兵属性验证!$M78</f>
        <v>282.40005316587713</v>
      </c>
      <c r="P75" s="6">
        <f>[2]超r将兵属性验证!$M78</f>
        <v>296.05010638995697</v>
      </c>
      <c r="T75" s="6">
        <v>72</v>
      </c>
      <c r="U75" s="44">
        <f>[3]圣人天赋!HO77</f>
        <v>0.34184966781906684</v>
      </c>
      <c r="V75" s="44">
        <f>[3]圣人天赋!HP77</f>
        <v>0.34639298054047751</v>
      </c>
      <c r="W75" s="44">
        <f>[3]圣人天赋!HQ77</f>
        <v>0.35650008978632447</v>
      </c>
      <c r="X75" s="44">
        <f>[3]圣人天赋!HR77</f>
        <v>0.37182078044946038</v>
      </c>
      <c r="Y75" s="44">
        <f>[3]圣人天赋!HS77</f>
        <v>0.39201273162848421</v>
      </c>
      <c r="AA75" s="6">
        <v>72</v>
      </c>
      <c r="AB75" s="44">
        <f>[3]圣人天赋!HF77</f>
        <v>1.7092483390953344</v>
      </c>
      <c r="AC75" s="44">
        <f>[3]圣人天赋!HG77</f>
        <v>1.7319649027023878</v>
      </c>
      <c r="AD75" s="44">
        <f>[3]圣人天赋!HH77</f>
        <v>1.7825004489316225</v>
      </c>
      <c r="AE75" s="44">
        <f>[3]圣人天赋!HI77</f>
        <v>1.8591039022473022</v>
      </c>
      <c r="AF75" s="44">
        <f>[3]圣人天赋!HJ77</f>
        <v>1.9600636581424213</v>
      </c>
      <c r="AJ75" s="6">
        <v>72</v>
      </c>
      <c r="AK75" s="6">
        <f>[3]圣人天赋!GX77</f>
        <v>0.15395243579576781</v>
      </c>
      <c r="AL75" s="6">
        <f>[3]圣人天赋!GY77</f>
        <v>0.15844448434947755</v>
      </c>
      <c r="AM75" s="6">
        <f>[3]圣人天赋!GZ77</f>
        <v>0.16525368019976019</v>
      </c>
      <c r="AN75" s="6">
        <f>[3]圣人天赋!HA77</f>
        <v>0.17422788072377079</v>
      </c>
      <c r="AO75" s="6">
        <f>[3]圣人天赋!HB77</f>
        <v>0</v>
      </c>
    </row>
    <row r="76" spans="3:41" x14ac:dyDescent="0.15">
      <c r="C76" s="6">
        <v>73</v>
      </c>
      <c r="D76" s="6">
        <f>INDEX(节奏总纲!AX$4:AX$163,INDEX('[1]功能-城建'!$B$6:$B$165,MATCH($C76,'[1]功能-城建'!$S$6:$S$165,1),1))</f>
        <v>140.63900152187057</v>
      </c>
      <c r="E76" s="6">
        <f>INDEX(节奏总纲!AY$4:AY$163,INDEX('[1]功能-城建'!$B$6:$B$165,MATCH($C76,'[1]功能-城建'!$S$6:$S$165,1),1))</f>
        <v>139.81183580038677</v>
      </c>
      <c r="F76" s="6">
        <f>INDEX(节奏总纲!AZ$4:AZ$163,INDEX('[1]功能-城建'!$B$6:$B$165,MATCH($C76,'[1]功能-城建'!$S$6:$S$165,1),1))</f>
        <v>138.91106706435997</v>
      </c>
      <c r="G76" s="6">
        <f>INDEX(节奏总纲!BA$4:BA$163,INDEX('[1]功能-城建'!$B$6:$B$165,MATCH($C76,'[1]功能-城建'!$S$6:$S$165,1),1))</f>
        <v>137.96184741964817</v>
      </c>
      <c r="H76" s="6">
        <f>INDEX(节奏总纲!BB$4:BB$163,INDEX('[1]功能-城建'!$B$6:$B$165,MATCH($C76,'[1]功能-城建'!$S$6:$S$165,1),1))</f>
        <v>136.95030487715928</v>
      </c>
      <c r="K76" s="6">
        <v>73</v>
      </c>
      <c r="L76" s="6">
        <f>[2]非r将兵属性验证!$M79</f>
        <v>241.81567693433641</v>
      </c>
      <c r="M76" s="6">
        <f>[2]小r将兵属性验证!$M79</f>
        <v>246.53953341696595</v>
      </c>
      <c r="N76" s="6">
        <f>[2]中r将兵属性验证!$M79</f>
        <v>254.86680858793392</v>
      </c>
      <c r="O76" s="6">
        <f>[2]大r将兵属性验证!$M79</f>
        <v>287.02089017382758</v>
      </c>
      <c r="P76" s="6">
        <f>[2]超r将兵属性验证!$M79</f>
        <v>300.37722161619274</v>
      </c>
      <c r="T76" s="6">
        <v>73</v>
      </c>
      <c r="U76" s="44">
        <f>[3]圣人天赋!HO78</f>
        <v>0.34076085983515875</v>
      </c>
      <c r="V76" s="44">
        <f>[3]圣人天赋!HP78</f>
        <v>0.34534353309245491</v>
      </c>
      <c r="W76" s="44">
        <f>[3]圣人天赋!HQ78</f>
        <v>0.35529892018732612</v>
      </c>
      <c r="X76" s="44">
        <f>[3]圣人天赋!HR78</f>
        <v>0.37045809947558123</v>
      </c>
      <c r="Y76" s="44">
        <f>[3]圣人天赋!HS78</f>
        <v>0.39050589306502659</v>
      </c>
      <c r="AA76" s="6">
        <v>73</v>
      </c>
      <c r="AB76" s="44">
        <f>[3]圣人天赋!HF78</f>
        <v>1.703804299175794</v>
      </c>
      <c r="AC76" s="44">
        <f>[3]圣人天赋!HG78</f>
        <v>1.7267176654622747</v>
      </c>
      <c r="AD76" s="44">
        <f>[3]圣人天赋!HH78</f>
        <v>1.7764946009366307</v>
      </c>
      <c r="AE76" s="44">
        <f>[3]圣人天赋!HI78</f>
        <v>1.8522904973779064</v>
      </c>
      <c r="AF76" s="44">
        <f>[3]圣人天赋!HJ78</f>
        <v>1.9525294653251331</v>
      </c>
      <c r="AJ76" s="6">
        <v>73</v>
      </c>
      <c r="AK76" s="6">
        <f>[3]圣人天赋!GX78</f>
        <v>0.15348601470775777</v>
      </c>
      <c r="AL76" s="6">
        <f>[3]圣人天赋!GY78</f>
        <v>0.15791063119436718</v>
      </c>
      <c r="AM76" s="6">
        <f>[3]圣人天赋!GZ78</f>
        <v>0.16464804421136947</v>
      </c>
      <c r="AN76" s="6">
        <f>[3]圣人天赋!HA78</f>
        <v>0.17355817469556739</v>
      </c>
      <c r="AO76" s="6">
        <f>[3]圣人天赋!HB78</f>
        <v>0</v>
      </c>
    </row>
    <row r="77" spans="3:41" x14ac:dyDescent="0.15">
      <c r="C77" s="6">
        <v>74</v>
      </c>
      <c r="D77" s="6">
        <f>INDEX(节奏总纲!AX$4:AX$163,INDEX('[1]功能-城建'!$B$6:$B$165,MATCH($C77,'[1]功能-城建'!$S$6:$S$165,1),1))</f>
        <v>142.74455401431342</v>
      </c>
      <c r="E77" s="6">
        <f>INDEX(节奏总纲!AY$4:AY$163,INDEX('[1]功能-城建'!$B$6:$B$165,MATCH($C77,'[1]功能-城建'!$S$6:$S$165,1),1))</f>
        <v>141.95854268233577</v>
      </c>
      <c r="F77" s="6">
        <f>INDEX(节奏总纲!AZ$4:AZ$163,INDEX('[1]功能-城建'!$B$6:$B$165,MATCH($C77,'[1]功能-城建'!$S$6:$S$165,1),1))</f>
        <v>141.12063409703663</v>
      </c>
      <c r="G77" s="6">
        <f>INDEX(节奏总纲!BA$4:BA$163,INDEX('[1]功能-城建'!$B$6:$B$165,MATCH($C77,'[1]功能-城建'!$S$6:$S$165,1),1))</f>
        <v>140.18479766698579</v>
      </c>
      <c r="H77" s="6">
        <f>INDEX(节奏总纲!BB$4:BB$163,INDEX('[1]功能-城建'!$B$6:$B$165,MATCH($C77,'[1]功能-城建'!$S$6:$S$165,1),1))</f>
        <v>139.16271061168544</v>
      </c>
      <c r="K77" s="6">
        <v>74</v>
      </c>
      <c r="L77" s="6">
        <f>[2]非r将兵属性验证!$M80</f>
        <v>245.95120595401229</v>
      </c>
      <c r="M77" s="6">
        <f>[2]小r将兵属性验证!$M80</f>
        <v>250.28450150848187</v>
      </c>
      <c r="N77" s="6">
        <f>[2]中r将兵属性验证!$M80</f>
        <v>258.74073710454962</v>
      </c>
      <c r="O77" s="6">
        <f>[2]大r将兵属性验证!$M80</f>
        <v>291.64172718177809</v>
      </c>
      <c r="P77" s="6">
        <f>[2]超r将兵属性验证!$M80</f>
        <v>305.87695952956494</v>
      </c>
      <c r="T77" s="6">
        <v>74</v>
      </c>
      <c r="U77" s="44">
        <f>[3]圣人天赋!HO79</f>
        <v>0.33973715546766531</v>
      </c>
      <c r="V77" s="44">
        <f>[3]圣人天赋!HP79</f>
        <v>0.3442021075022989</v>
      </c>
      <c r="W77" s="44">
        <f>[3]圣人天赋!HQ79</f>
        <v>0.35408309499992274</v>
      </c>
      <c r="X77" s="44">
        <f>[3]圣人天赋!HR79</f>
        <v>0.36907053863148592</v>
      </c>
      <c r="Y77" s="44">
        <f>[3]圣人天赋!HS79</f>
        <v>0.38884170346785496</v>
      </c>
      <c r="AA77" s="6">
        <v>74</v>
      </c>
      <c r="AB77" s="44">
        <f>[3]圣人天赋!HF79</f>
        <v>1.6986857773383268</v>
      </c>
      <c r="AC77" s="44">
        <f>[3]圣人天赋!HG79</f>
        <v>1.7210105375114948</v>
      </c>
      <c r="AD77" s="44">
        <f>[3]圣人天赋!HH79</f>
        <v>1.7704154749996139</v>
      </c>
      <c r="AE77" s="44">
        <f>[3]圣人天赋!HI79</f>
        <v>1.8453526931574298</v>
      </c>
      <c r="AF77" s="44">
        <f>[3]圣人天赋!HJ79</f>
        <v>1.9442085173392749</v>
      </c>
      <c r="AJ77" s="6">
        <v>74</v>
      </c>
      <c r="AK77" s="6">
        <f>[3]圣人天赋!GX79</f>
        <v>0.15297871444546621</v>
      </c>
      <c r="AL77" s="6">
        <f>[3]圣人天赋!GY79</f>
        <v>0.15737026444441016</v>
      </c>
      <c r="AM77" s="6">
        <f>[3]圣人天赋!GZ79</f>
        <v>0.16403135050288264</v>
      </c>
      <c r="AN77" s="6">
        <f>[3]圣人天赋!HA79</f>
        <v>0.17281853487460222</v>
      </c>
      <c r="AO77" s="6">
        <f>[3]圣人天赋!HB79</f>
        <v>0</v>
      </c>
    </row>
    <row r="78" spans="3:41" x14ac:dyDescent="0.15">
      <c r="C78" s="6">
        <v>75</v>
      </c>
      <c r="D78" s="6">
        <f>INDEX(节奏总纲!AX$4:AX$163,INDEX('[1]功能-城建'!$B$6:$B$165,MATCH($C78,'[1]功能-城建'!$S$6:$S$165,1),1))</f>
        <v>144.85011188259233</v>
      </c>
      <c r="E78" s="6">
        <f>INDEX(节奏总纲!AY$4:AY$163,INDEX('[1]功能-城建'!$B$6:$B$165,MATCH($C78,'[1]功能-城建'!$S$6:$S$165,1),1))</f>
        <v>144.04377283559913</v>
      </c>
      <c r="F78" s="6">
        <f>INDEX(节奏总纲!AZ$4:AZ$163,INDEX('[1]功能-城建'!$B$6:$B$165,MATCH($C78,'[1]功能-城建'!$S$6:$S$165,1),1))</f>
        <v>143.16904869712448</v>
      </c>
      <c r="G78" s="6">
        <f>INDEX(节奏总纲!BA$4:BA$163,INDEX('[1]功能-城建'!$B$6:$B$165,MATCH($C78,'[1]功能-城建'!$S$6:$S$165,1),1))</f>
        <v>142.25753558451294</v>
      </c>
      <c r="H78" s="6">
        <f>INDEX(节奏总纲!BB$4:BB$163,INDEX('[1]功能-城建'!$B$6:$B$165,MATCH($C78,'[1]功能-城建'!$S$6:$S$165,1),1))</f>
        <v>141.29248112662486</v>
      </c>
      <c r="K78" s="6">
        <v>75</v>
      </c>
      <c r="L78" s="6">
        <f>[2]非r将兵属性验证!$M81</f>
        <v>250.09025092602022</v>
      </c>
      <c r="M78" s="6">
        <f>[2]小r将兵属性验证!$M81</f>
        <v>255.15340457513008</v>
      </c>
      <c r="N78" s="6">
        <f>[2]中r将兵属性验证!$M81</f>
        <v>264.09384022750089</v>
      </c>
      <c r="O78" s="6">
        <f>[2]大r将兵属性验证!$M81</f>
        <v>297.27556901456711</v>
      </c>
      <c r="P78" s="6">
        <f>[2]超r将兵属性验证!$M81</f>
        <v>311.65274164765265</v>
      </c>
      <c r="T78" s="6">
        <v>75</v>
      </c>
      <c r="U78" s="44">
        <f>[3]圣人天赋!HO80</f>
        <v>0.33863997629310333</v>
      </c>
      <c r="V78" s="44">
        <f>[3]圣人天赋!HP80</f>
        <v>0.34311662024539352</v>
      </c>
      <c r="W78" s="44">
        <f>[3]圣人天赋!HQ80</f>
        <v>0.35282466511595978</v>
      </c>
      <c r="X78" s="44">
        <f>[3]圣人天赋!HR80</f>
        <v>0.36768077997095949</v>
      </c>
      <c r="Y78" s="44">
        <f>[3]圣人天赋!HS80</f>
        <v>0.38725602003491516</v>
      </c>
      <c r="AA78" s="6">
        <v>75</v>
      </c>
      <c r="AB78" s="44">
        <f>[3]圣人天赋!HF80</f>
        <v>1.6931998814655169</v>
      </c>
      <c r="AC78" s="44">
        <f>[3]圣人天赋!HG80</f>
        <v>1.7155831012269678</v>
      </c>
      <c r="AD78" s="44">
        <f>[3]圣人天赋!HH80</f>
        <v>1.7641233255797992</v>
      </c>
      <c r="AE78" s="44">
        <f>[3]圣人天赋!HI80</f>
        <v>1.8384038998547978</v>
      </c>
      <c r="AF78" s="44">
        <f>[3]圣人天赋!HJ80</f>
        <v>1.936280100174576</v>
      </c>
      <c r="AJ78" s="6">
        <v>75</v>
      </c>
      <c r="AK78" s="6">
        <f>[3]圣人天赋!GX80</f>
        <v>0.15249627566461937</v>
      </c>
      <c r="AL78" s="6">
        <f>[3]圣人天赋!GY80</f>
        <v>0.15681096227375993</v>
      </c>
      <c r="AM78" s="6">
        <f>[3]圣人天赋!GZ80</f>
        <v>0.16341367998709314</v>
      </c>
      <c r="AN78" s="6">
        <f>[3]圣人天赋!HA80</f>
        <v>0.17211378668218455</v>
      </c>
      <c r="AO78" s="6">
        <f>[3]圣人天赋!HB80</f>
        <v>0</v>
      </c>
    </row>
    <row r="79" spans="3:41" x14ac:dyDescent="0.15">
      <c r="C79" s="6">
        <v>76</v>
      </c>
      <c r="D79" s="6">
        <f>INDEX(节奏总纲!AX$4:AX$163,INDEX('[1]功能-城建'!$B$6:$B$165,MATCH($C79,'[1]功能-城建'!$S$6:$S$165,1),1))</f>
        <v>146.95567436878142</v>
      </c>
      <c r="E79" s="6">
        <f>INDEX(节奏总纲!AY$4:AY$163,INDEX('[1]功能-城建'!$B$6:$B$165,MATCH($C79,'[1]功能-城建'!$S$6:$S$165,1),1))</f>
        <v>146.1345285871148</v>
      </c>
      <c r="F79" s="6">
        <f>INDEX(节奏总纲!AZ$4:AZ$163,INDEX('[1]功能-城建'!$B$6:$B$165,MATCH($C79,'[1]功能-城建'!$S$6:$S$165,1),1))</f>
        <v>145.25314650323406</v>
      </c>
      <c r="G79" s="6">
        <f>INDEX(节奏总纲!BA$4:BA$163,INDEX('[1]功能-城建'!$B$6:$B$165,MATCH($C79,'[1]功能-城建'!$S$6:$S$165,1),1))</f>
        <v>144.32236845404299</v>
      </c>
      <c r="H79" s="6">
        <f>INDEX(节奏总纲!BB$4:BB$163,INDEX('[1]功能-城建'!$B$6:$B$165,MATCH($C79,'[1]功能-城建'!$S$6:$S$165,1),1))</f>
        <v>143.33605108914449</v>
      </c>
      <c r="K79" s="6">
        <v>76</v>
      </c>
      <c r="L79" s="6">
        <f>[2]非r将兵属性验证!$M82</f>
        <v>256.34282853248379</v>
      </c>
      <c r="M79" s="6">
        <f>[2]小r将兵属性验证!$M82</f>
        <v>261.13844103278205</v>
      </c>
      <c r="N79" s="6">
        <f>[2]中r将兵属性验证!$M82</f>
        <v>270.47210795326657</v>
      </c>
      <c r="O79" s="6">
        <f>[2]大r将兵属性验证!$M82</f>
        <v>305.11498218443654</v>
      </c>
      <c r="P79" s="6">
        <f>[2]超r将兵属性验证!$M82</f>
        <v>319.78760355804553</v>
      </c>
      <c r="T79" s="6">
        <v>76</v>
      </c>
      <c r="U79" s="44">
        <f>[3]圣人天赋!HO81</f>
        <v>0.3376231703366378</v>
      </c>
      <c r="V79" s="44">
        <f>[3]圣人天赋!HP81</f>
        <v>0.34196627036800431</v>
      </c>
      <c r="W79" s="44">
        <f>[3]圣人天赋!HQ81</f>
        <v>0.35164443841432241</v>
      </c>
      <c r="X79" s="44">
        <f>[3]圣人天赋!HR81</f>
        <v>0.36627854414595368</v>
      </c>
      <c r="Y79" s="44">
        <f>[3]圣人天赋!HS81</f>
        <v>0.3855504724726655</v>
      </c>
      <c r="AA79" s="6">
        <v>76</v>
      </c>
      <c r="AB79" s="44">
        <f>[3]圣人天赋!HF81</f>
        <v>1.6881158516831893</v>
      </c>
      <c r="AC79" s="44">
        <f>[3]圣人天赋!HG81</f>
        <v>1.7098313518400219</v>
      </c>
      <c r="AD79" s="44">
        <f>[3]圣人天赋!HH81</f>
        <v>1.7582221920716121</v>
      </c>
      <c r="AE79" s="44">
        <f>[3]圣人天赋!HI81</f>
        <v>1.8313927207297687</v>
      </c>
      <c r="AF79" s="44">
        <f>[3]圣人天赋!HJ81</f>
        <v>1.9277523623633277</v>
      </c>
      <c r="AJ79" s="6">
        <v>76</v>
      </c>
      <c r="AK79" s="6">
        <f>[3]圣人天赋!GX81</f>
        <v>0.2279775135786696</v>
      </c>
      <c r="AL79" s="6">
        <f>[3]圣人天赋!GY81</f>
        <v>0.23442962560954833</v>
      </c>
      <c r="AM79" s="6">
        <f>[3]圣人天赋!GZ81</f>
        <v>0.24418569609730253</v>
      </c>
      <c r="AN79" s="6">
        <f>[3]圣人天赋!HA81</f>
        <v>0.25703364831511039</v>
      </c>
      <c r="AO79" s="6">
        <f>[3]圣人天赋!HB81</f>
        <v>0</v>
      </c>
    </row>
    <row r="80" spans="3:41" x14ac:dyDescent="0.15">
      <c r="C80" s="6">
        <v>77</v>
      </c>
      <c r="D80" s="6">
        <f>INDEX(节奏总纲!AX$4:AX$163,INDEX('[1]功能-城建'!$B$6:$B$165,MATCH($C80,'[1]功能-城建'!$S$6:$S$165,1),1))</f>
        <v>149.05713970651243</v>
      </c>
      <c r="E80" s="6">
        <f>INDEX(节奏总纲!AY$4:AY$163,INDEX('[1]功能-城建'!$B$6:$B$165,MATCH($C80,'[1]功能-城建'!$S$6:$S$165,1),1))</f>
        <v>148.27357279823164</v>
      </c>
      <c r="F80" s="6">
        <f>INDEX(节奏总纲!AZ$4:AZ$163,INDEX('[1]功能-城建'!$B$6:$B$165,MATCH($C80,'[1]功能-城建'!$S$6:$S$165,1),1))</f>
        <v>147.45018844840658</v>
      </c>
      <c r="G80" s="6">
        <f>INDEX(节奏总纲!BA$4:BA$163,INDEX('[1]功能-城建'!$B$6:$B$165,MATCH($C80,'[1]功能-城建'!$S$6:$S$165,1),1))</f>
        <v>146.55064673623977</v>
      </c>
      <c r="H80" s="6">
        <f>INDEX(节奏总纲!BB$4:BB$163,INDEX('[1]功能-城建'!$B$6:$B$165,MATCH($C80,'[1]功能-城建'!$S$6:$S$165,1),1))</f>
        <v>145.53468456757108</v>
      </c>
      <c r="K80" s="6">
        <v>77</v>
      </c>
      <c r="L80" s="6">
        <f>[2]非r将兵属性验证!$M83</f>
        <v>262.59540613894745</v>
      </c>
      <c r="M80" s="6">
        <f>[2]小r将兵属性验证!$M83</f>
        <v>267.12347749043403</v>
      </c>
      <c r="N80" s="6">
        <f>[2]中r将兵属性验证!$M83</f>
        <v>277.19560593273837</v>
      </c>
      <c r="O80" s="6">
        <f>[2]大r将兵属性验证!$M83</f>
        <v>312.55967906065803</v>
      </c>
      <c r="P80" s="6">
        <f>[2]超r将兵属性验证!$M83</f>
        <v>327.92246546843842</v>
      </c>
      <c r="T80" s="6">
        <v>77</v>
      </c>
      <c r="U80" s="44">
        <f>[3]圣人天赋!HO82</f>
        <v>0.33653558469452821</v>
      </c>
      <c r="V80" s="44">
        <f>[3]圣人天赋!HP82</f>
        <v>0.34088831033261996</v>
      </c>
      <c r="W80" s="44">
        <f>[3]圣人天赋!HQ82</f>
        <v>0.35037023314280602</v>
      </c>
      <c r="X80" s="44">
        <f>[3]圣人天赋!HR82</f>
        <v>0.36488268924778866</v>
      </c>
      <c r="Y80" s="44">
        <f>[3]圣人天赋!HS82</f>
        <v>0.38406006368482909</v>
      </c>
      <c r="AA80" s="6">
        <v>77</v>
      </c>
      <c r="AB80" s="44">
        <f>[3]圣人天赋!HF82</f>
        <v>1.6826779234726414</v>
      </c>
      <c r="AC80" s="44">
        <f>[3]圣人天赋!HG82</f>
        <v>1.7044415516631002</v>
      </c>
      <c r="AD80" s="44">
        <f>[3]圣人天赋!HH82</f>
        <v>1.7518511657140303</v>
      </c>
      <c r="AE80" s="44">
        <f>[3]圣人天赋!HI82</f>
        <v>1.8244134462389434</v>
      </c>
      <c r="AF80" s="44">
        <f>[3]圣人天赋!HJ82</f>
        <v>1.9203003184241456</v>
      </c>
      <c r="AJ80" s="6">
        <v>77</v>
      </c>
      <c r="AK80" s="6">
        <f>[3]圣人天赋!GX82</f>
        <v>0.22725887355508004</v>
      </c>
      <c r="AL80" s="6">
        <f>[3]圣人天赋!GY82</f>
        <v>0.23358015542853738</v>
      </c>
      <c r="AM80" s="6">
        <f>[3]圣人天赋!GZ82</f>
        <v>0.24325512616519249</v>
      </c>
      <c r="AN80" s="6">
        <f>[3]圣人天赋!HA82</f>
        <v>0.25604004245655276</v>
      </c>
      <c r="AO80" s="6">
        <f>[3]圣人天赋!HB82</f>
        <v>0</v>
      </c>
    </row>
    <row r="81" spans="3:41" x14ac:dyDescent="0.15">
      <c r="C81" s="6">
        <v>78</v>
      </c>
      <c r="D81" s="6">
        <f>INDEX(节奏总纲!AX$4:AX$163,INDEX('[1]功能-城建'!$B$6:$B$165,MATCH($C81,'[1]功能-城建'!$S$6:$S$165,1),1))</f>
        <v>151.15563986695878</v>
      </c>
      <c r="E81" s="6">
        <f>INDEX(节奏总纲!AY$4:AY$163,INDEX('[1]功能-城建'!$B$6:$B$165,MATCH($C81,'[1]功能-城建'!$S$6:$S$165,1),1))</f>
        <v>150.36857275778672</v>
      </c>
      <c r="F81" s="6">
        <f>INDEX(节奏总纲!AZ$4:AZ$163,INDEX('[1]功能-城建'!$B$6:$B$165,MATCH($C81,'[1]功能-城建'!$S$6:$S$165,1),1))</f>
        <v>149.53271887048692</v>
      </c>
      <c r="G81" s="6">
        <f>INDEX(节奏总纲!BA$4:BA$163,INDEX('[1]功能-城建'!$B$6:$B$165,MATCH($C81,'[1]功能-城建'!$S$6:$S$165,1),1))</f>
        <v>148.64897064481843</v>
      </c>
      <c r="H81" s="6">
        <f>INDEX(节奏总纲!BB$4:BB$163,INDEX('[1]功能-城建'!$B$6:$B$165,MATCH($C81,'[1]功能-城建'!$S$6:$S$165,1),1))</f>
        <v>147.71229603325094</v>
      </c>
      <c r="K81" s="6">
        <v>78</v>
      </c>
      <c r="L81" s="6">
        <f>[2]非r将兵属性验证!$M84</f>
        <v>267.11214783437873</v>
      </c>
      <c r="M81" s="6">
        <f>[2]小r将兵属性验证!$M84</f>
        <v>271.49883809184922</v>
      </c>
      <c r="N81" s="6">
        <f>[2]中r将兵属性验证!$M84</f>
        <v>282.79945751034154</v>
      </c>
      <c r="O81" s="6">
        <f>[2]大r将兵属性验证!$M84</f>
        <v>319.43703060213272</v>
      </c>
      <c r="P81" s="6">
        <f>[2]超r将兵属性验证!$M84</f>
        <v>335.23614150147523</v>
      </c>
      <c r="T81" s="6">
        <v>78</v>
      </c>
      <c r="U81" s="44">
        <f>[3]圣人天赋!HO83</f>
        <v>0.33550762507965731</v>
      </c>
      <c r="V81" s="44">
        <f>[3]圣人天赋!HP83</f>
        <v>0.33974543836883347</v>
      </c>
      <c r="W81" s="44">
        <f>[3]圣人天赋!HQ83</f>
        <v>0.34917705047028691</v>
      </c>
      <c r="X81" s="44">
        <f>[3]圣人天赋!HR83</f>
        <v>0.36348904517757108</v>
      </c>
      <c r="Y81" s="44">
        <f>[3]圣人天赋!HS83</f>
        <v>0.38250989793405477</v>
      </c>
      <c r="AA81" s="6">
        <v>78</v>
      </c>
      <c r="AB81" s="44">
        <f>[3]圣人天赋!HF83</f>
        <v>1.6775381253982868</v>
      </c>
      <c r="AC81" s="44">
        <f>[3]圣人天赋!HG83</f>
        <v>1.6987271918441675</v>
      </c>
      <c r="AD81" s="44">
        <f>[3]圣人天赋!HH83</f>
        <v>1.7458852523514348</v>
      </c>
      <c r="AE81" s="44">
        <f>[3]圣人天赋!HI83</f>
        <v>1.8174452258878557</v>
      </c>
      <c r="AF81" s="44">
        <f>[3]圣人天赋!HJ83</f>
        <v>1.9125494896702739</v>
      </c>
      <c r="AJ81" s="6">
        <v>78</v>
      </c>
      <c r="AK81" s="6">
        <f>[3]圣人天赋!GX83</f>
        <v>0.2264969589125557</v>
      </c>
      <c r="AL81" s="6">
        <f>[3]圣人天赋!GY83</f>
        <v>0.23278470031352466</v>
      </c>
      <c r="AM81" s="6">
        <f>[3]圣人天赋!GZ83</f>
        <v>0.24232603011838078</v>
      </c>
      <c r="AN81" s="6">
        <f>[3]圣人天赋!HA83</f>
        <v>0.25500659862270325</v>
      </c>
      <c r="AO81" s="6">
        <f>[3]圣人天赋!HB83</f>
        <v>0</v>
      </c>
    </row>
    <row r="82" spans="3:41" x14ac:dyDescent="0.15">
      <c r="C82" s="6">
        <v>79</v>
      </c>
      <c r="D82" s="6">
        <f>INDEX(节奏总纲!AX$4:AX$163,INDEX('[1]功能-城建'!$B$6:$B$165,MATCH($C82,'[1]功能-城建'!$S$6:$S$165,1),1))</f>
        <v>153.254142755516</v>
      </c>
      <c r="E82" s="6">
        <f>INDEX(节奏总纲!AY$4:AY$163,INDEX('[1]功能-城建'!$B$6:$B$165,MATCH($C82,'[1]功能-城建'!$S$6:$S$165,1),1))</f>
        <v>152.42090057971816</v>
      </c>
      <c r="F82" s="6">
        <f>INDEX(节奏总纲!AZ$4:AZ$163,INDEX('[1]功能-城建'!$B$6:$B$165,MATCH($C82,'[1]功能-城建'!$S$6:$S$165,1),1))</f>
        <v>151.57476523052998</v>
      </c>
      <c r="G82" s="6">
        <f>INDEX(节奏总纲!BA$4:BA$163,INDEX('[1]功能-城建'!$B$6:$B$165,MATCH($C82,'[1]功能-城建'!$S$6:$S$165,1),1))</f>
        <v>150.68887650130068</v>
      </c>
      <c r="H82" s="6">
        <f>INDEX(节奏总纲!BB$4:BB$163,INDEX('[1]功能-城建'!$B$6:$B$165,MATCH($C82,'[1]功能-城建'!$S$6:$S$165,1),1))</f>
        <v>149.76122007031191</v>
      </c>
      <c r="K82" s="6">
        <v>79</v>
      </c>
      <c r="L82" s="6">
        <f>[2]非r将兵属性验证!$M85</f>
        <v>271.3634413408609</v>
      </c>
      <c r="M82" s="6">
        <f>[2]小r将兵属性验证!$M85</f>
        <v>276.0345292481544</v>
      </c>
      <c r="N82" s="6">
        <f>[2]中r将兵属性验证!$M85</f>
        <v>287.92902186588674</v>
      </c>
      <c r="O82" s="6">
        <f>[2]大r将兵属性验证!$M85</f>
        <v>326.14611910597046</v>
      </c>
      <c r="P82" s="6">
        <f>[2]超r将兵属性验证!$M85</f>
        <v>342.48201005682301</v>
      </c>
      <c r="T82" s="6">
        <v>79</v>
      </c>
      <c r="U82" s="44">
        <f>[3]圣人天赋!HO84</f>
        <v>0.33442946308523508</v>
      </c>
      <c r="V82" s="44">
        <f>[3]圣人天赋!HP84</f>
        <v>0.33865124762645987</v>
      </c>
      <c r="W82" s="44">
        <f>[3]圣人天赋!HQ84</f>
        <v>0.34789610973198265</v>
      </c>
      <c r="X82" s="44">
        <f>[3]圣人天赋!HR84</f>
        <v>0.36219224151900575</v>
      </c>
      <c r="Y82" s="44">
        <f>[3]圣人天赋!HS84</f>
        <v>0.38097842696530976</v>
      </c>
      <c r="AA82" s="6">
        <v>79</v>
      </c>
      <c r="AB82" s="44">
        <f>[3]圣人天赋!HF84</f>
        <v>1.6721473154261757</v>
      </c>
      <c r="AC82" s="44">
        <f>[3]圣人天赋!HG84</f>
        <v>1.6932562381322995</v>
      </c>
      <c r="AD82" s="44">
        <f>[3]圣人天赋!HH84</f>
        <v>1.7394805486599136</v>
      </c>
      <c r="AE82" s="44">
        <f>[3]圣人天赋!HI84</f>
        <v>1.810961207595029</v>
      </c>
      <c r="AF82" s="44">
        <f>[3]圣人天赋!HJ84</f>
        <v>1.9048921348265488</v>
      </c>
      <c r="AJ82" s="6">
        <v>79</v>
      </c>
      <c r="AK82" s="6">
        <f>[3]圣人天赋!GX84</f>
        <v>0.22576749841763996</v>
      </c>
      <c r="AL82" s="6">
        <f>[3]圣人天赋!GY84</f>
        <v>0.23193073982132184</v>
      </c>
      <c r="AM82" s="6">
        <f>[3]圣人天赋!GZ84</f>
        <v>0.24146149434600389</v>
      </c>
      <c r="AN82" s="6">
        <f>[3]圣人天赋!HA84</f>
        <v>0.25398561797687319</v>
      </c>
      <c r="AO82" s="6">
        <f>[3]圣人天赋!HB84</f>
        <v>0</v>
      </c>
    </row>
    <row r="83" spans="3:41" x14ac:dyDescent="0.15">
      <c r="C83" s="6">
        <v>80</v>
      </c>
      <c r="D83" s="6">
        <f>INDEX(节奏总纲!AX$4:AX$163,INDEX('[1]功能-城建'!$B$6:$B$165,MATCH($C83,'[1]功能-城建'!$S$6:$S$165,1),1))</f>
        <v>155.35264798579232</v>
      </c>
      <c r="E83" s="6">
        <f>INDEX(节奏总纲!AY$4:AY$163,INDEX('[1]功能-城建'!$B$6:$B$165,MATCH($C83,'[1]功能-城建'!$S$6:$S$165,1),1))</f>
        <v>154.14666602127767</v>
      </c>
      <c r="F83" s="6">
        <f>INDEX(节奏总纲!AZ$4:AZ$163,INDEX('[1]功能-城建'!$B$6:$B$165,MATCH($C83,'[1]功能-城建'!$S$6:$S$165,1),1))</f>
        <v>153.14946182958477</v>
      </c>
      <c r="G83" s="6">
        <f>INDEX(节奏总纲!BA$4:BA$163,INDEX('[1]功能-城建'!$B$6:$B$165,MATCH($C83,'[1]功能-城建'!$S$6:$S$165,1),1))</f>
        <v>152.12605579164665</v>
      </c>
      <c r="H83" s="6">
        <f>INDEX(节奏总纲!BB$4:BB$163,INDEX('[1]功能-城建'!$B$6:$B$165,MATCH($C83,'[1]功能-城建'!$S$6:$S$165,1),1))</f>
        <v>151.0810487166913</v>
      </c>
      <c r="K83" s="6">
        <v>80</v>
      </c>
      <c r="L83" s="6">
        <f>[2]非r将兵属性验证!$M86</f>
        <v>275.60083900567065</v>
      </c>
      <c r="M83" s="6">
        <f>[2]小r将兵属性验证!$M86</f>
        <v>280.54140018893554</v>
      </c>
      <c r="N83" s="6">
        <f>[2]中r将兵属性验证!$M86</f>
        <v>293.05825750995763</v>
      </c>
      <c r="O83" s="6">
        <f>[2]大r将兵属性验证!$M86</f>
        <v>332.38313648920717</v>
      </c>
      <c r="P83" s="6">
        <f>[2]超r将兵属性验证!$M86</f>
        <v>349.71696888266109</v>
      </c>
      <c r="T83" s="6">
        <v>80</v>
      </c>
      <c r="U83" s="44">
        <f>[3]圣人天赋!HO85</f>
        <v>0.33339045234648745</v>
      </c>
      <c r="V83" s="44">
        <f>[3]圣人天赋!HP85</f>
        <v>0.33750546064007259</v>
      </c>
      <c r="W83" s="44">
        <f>[3]圣人天赋!HQ85</f>
        <v>0.34677964631157132</v>
      </c>
      <c r="X83" s="44">
        <f>[3]圣人天赋!HR85</f>
        <v>0.36083833743606347</v>
      </c>
      <c r="Y83" s="44">
        <f>[3]圣人天赋!HS85</f>
        <v>0.37946520418688895</v>
      </c>
      <c r="AA83" s="6">
        <v>80</v>
      </c>
      <c r="AB83" s="44">
        <f>[3]圣人天赋!HF85</f>
        <v>1.6669522617324373</v>
      </c>
      <c r="AC83" s="44">
        <f>[3]圣人天赋!HG85</f>
        <v>1.687527303200363</v>
      </c>
      <c r="AD83" s="44">
        <f>[3]圣人天赋!HH85</f>
        <v>1.7338982315578568</v>
      </c>
      <c r="AE83" s="44">
        <f>[3]圣人天赋!HI85</f>
        <v>1.8041916871803174</v>
      </c>
      <c r="AF83" s="44">
        <f>[3]圣人天赋!HJ85</f>
        <v>1.8973260209344449</v>
      </c>
      <c r="AJ83" s="6">
        <v>80</v>
      </c>
      <c r="AK83" s="6">
        <f>[3]圣人天赋!GX85</f>
        <v>0.22500364042671511</v>
      </c>
      <c r="AL83" s="6">
        <f>[3]圣人天赋!GY85</f>
        <v>0.23118643087438093</v>
      </c>
      <c r="AM83" s="6">
        <f>[3]圣人天赋!GZ85</f>
        <v>0.24055889162404237</v>
      </c>
      <c r="AN83" s="6">
        <f>[3]圣人天赋!HA85</f>
        <v>0.25297680279125934</v>
      </c>
      <c r="AO83" s="6">
        <f>[3]圣人天赋!HB85</f>
        <v>0</v>
      </c>
    </row>
    <row r="84" spans="3:41" x14ac:dyDescent="0.15">
      <c r="K84" s="6">
        <v>81</v>
      </c>
      <c r="L84" s="6">
        <f>[2]非r将兵属性验证!$M87</f>
        <v>279.27316465378044</v>
      </c>
      <c r="M84" s="6">
        <f>[2]小r将兵属性验证!$M87</f>
        <v>285.42898576299734</v>
      </c>
      <c r="N84" s="6">
        <f>[2]中r将兵属性验证!$M87</f>
        <v>298.59759497812496</v>
      </c>
      <c r="O84" s="6">
        <f>[2]大r将兵属性验证!$M87</f>
        <v>339.48255336846421</v>
      </c>
      <c r="P84" s="6">
        <f>[2]超r将兵属性验证!$M87</f>
        <v>357.10951371911682</v>
      </c>
      <c r="T84" s="6">
        <v>81</v>
      </c>
      <c r="U84" s="44">
        <f>[3]圣人天赋!HO86</f>
        <v>0.33232154904025579</v>
      </c>
      <c r="V84" s="44">
        <f>[3]圣人天赋!HP86</f>
        <v>0.33645958460103237</v>
      </c>
      <c r="W84" s="44">
        <f>[3]圣人天赋!HQ86</f>
        <v>0.3455922179851314</v>
      </c>
      <c r="X84" s="44">
        <f>[3]圣人天赋!HR86</f>
        <v>0.35954512745610795</v>
      </c>
      <c r="Y84" s="44">
        <f>[3]圣人天赋!HS86</f>
        <v>0.37791618949557704</v>
      </c>
      <c r="AA84" s="6">
        <v>81</v>
      </c>
      <c r="AB84" s="44">
        <f>[3]圣人天赋!HF86</f>
        <v>1.661607745201279</v>
      </c>
      <c r="AC84" s="44">
        <f>[3]圣人天赋!HG86</f>
        <v>1.682297923005162</v>
      </c>
      <c r="AD84" s="44">
        <f>[3]圣人天赋!HH86</f>
        <v>1.7279610899256572</v>
      </c>
      <c r="AE84" s="44">
        <f>[3]圣人天赋!HI86</f>
        <v>1.7977256372805401</v>
      </c>
      <c r="AF84" s="44">
        <f>[3]圣人天赋!HJ86</f>
        <v>1.8895809474778853</v>
      </c>
      <c r="AJ84" s="6">
        <v>81</v>
      </c>
      <c r="AK84" s="6">
        <f>[3]圣人天赋!GX86</f>
        <v>0.22430638973402164</v>
      </c>
      <c r="AL84" s="6">
        <f>[3]圣人天赋!GY86</f>
        <v>0.23039481199008766</v>
      </c>
      <c r="AM84" s="6">
        <f>[3]圣人天赋!GZ86</f>
        <v>0.23969675163740536</v>
      </c>
      <c r="AN84" s="6">
        <f>[3]圣人天赋!HA86</f>
        <v>0.25194412633038477</v>
      </c>
      <c r="AO84" s="6">
        <f>[3]圣人天赋!HB86</f>
        <v>0</v>
      </c>
    </row>
    <row r="85" spans="3:41" x14ac:dyDescent="0.15">
      <c r="K85" s="6">
        <v>82</v>
      </c>
      <c r="L85" s="6">
        <f>[2]非r将兵属性验证!$M88</f>
        <v>282.98843280665369</v>
      </c>
      <c r="M85" s="6">
        <f>[2]小r将兵属性验证!$M88</f>
        <v>290.31657133705926</v>
      </c>
      <c r="N85" s="6">
        <f>[2]中r将兵属性验证!$M88</f>
        <v>304.14404307786924</v>
      </c>
      <c r="O85" s="6">
        <f>[2]大r将兵属性验证!$M88</f>
        <v>346.53193114787081</v>
      </c>
      <c r="P85" s="6">
        <f>[2]超r将兵属性验证!$M88</f>
        <v>364.25273077413448</v>
      </c>
      <c r="T85" s="6">
        <v>82</v>
      </c>
      <c r="U85" s="44">
        <f>[3]圣人天赋!HO87</f>
        <v>0.33127160163535374</v>
      </c>
      <c r="V85" s="44">
        <f>[3]圣人天赋!HP87</f>
        <v>0.33535292089549024</v>
      </c>
      <c r="W85" s="44">
        <f>[3]圣人天赋!HQ87</f>
        <v>0.34441636394165426</v>
      </c>
      <c r="X85" s="44">
        <f>[3]圣人天赋!HR87</f>
        <v>0.35812913487795806</v>
      </c>
      <c r="Y85" s="44">
        <f>[3]圣人天赋!HS87</f>
        <v>0.3764080608579784</v>
      </c>
      <c r="AA85" s="6">
        <v>82</v>
      </c>
      <c r="AB85" s="44">
        <f>[3]圣人天赋!HF87</f>
        <v>1.656358008176769</v>
      </c>
      <c r="AC85" s="44">
        <f>[3]圣人天赋!HG87</f>
        <v>1.6767646044774513</v>
      </c>
      <c r="AD85" s="44">
        <f>[3]圣人天赋!HH87</f>
        <v>1.7220818197082715</v>
      </c>
      <c r="AE85" s="44">
        <f>[3]圣人天赋!HI87</f>
        <v>1.7906456743897905</v>
      </c>
      <c r="AF85" s="44">
        <f>[3]圣人天赋!HJ87</f>
        <v>1.8820403042898923</v>
      </c>
      <c r="AJ85" s="6">
        <v>82</v>
      </c>
      <c r="AK85" s="6">
        <f>[3]圣人天赋!GX87</f>
        <v>0.2235686139303269</v>
      </c>
      <c r="AL85" s="6">
        <f>[3]圣人天赋!GY87</f>
        <v>0.22961090929443623</v>
      </c>
      <c r="AM85" s="6">
        <f>[3]圣人天赋!GZ87</f>
        <v>0.23875275658530543</v>
      </c>
      <c r="AN85" s="6">
        <f>[3]圣人天赋!HA87</f>
        <v>0.25093870723865236</v>
      </c>
      <c r="AO85" s="6">
        <f>[3]圣人天赋!HB87</f>
        <v>0</v>
      </c>
    </row>
    <row r="86" spans="3:41" x14ac:dyDescent="0.15">
      <c r="K86" s="6">
        <v>83</v>
      </c>
      <c r="L86" s="6">
        <f>[2]非r将兵属性验证!$M89</f>
        <v>286.78428793058134</v>
      </c>
      <c r="M86" s="6">
        <f>[2]小r将兵属性验证!$M89</f>
        <v>294.97767171415006</v>
      </c>
      <c r="N86" s="6">
        <f>[2]中r将兵属性验证!$M89</f>
        <v>309.81131311322019</v>
      </c>
      <c r="O86" s="6">
        <f>[2]大r将兵属性验证!$M89</f>
        <v>353.01203074860683</v>
      </c>
      <c r="P86" s="6">
        <f>[2]超r将兵属性验证!$M89</f>
        <v>370.12490755959055</v>
      </c>
      <c r="T86" s="6">
        <v>83</v>
      </c>
      <c r="U86" s="44">
        <f>[3]圣人天赋!HO88</f>
        <v>0.33021179673894085</v>
      </c>
      <c r="V86" s="44">
        <f>[3]圣人天赋!HP88</f>
        <v>0.33423886654837581</v>
      </c>
      <c r="W86" s="44">
        <f>[3]圣人天赋!HQ88</f>
        <v>0.34315550400740741</v>
      </c>
      <c r="X86" s="44">
        <f>[3]圣人天赋!HR88</f>
        <v>0.35681409915243845</v>
      </c>
      <c r="Y86" s="44">
        <f>[3]圣人天赋!HS88</f>
        <v>0.37479660703073431</v>
      </c>
      <c r="AA86" s="6">
        <v>83</v>
      </c>
      <c r="AB86" s="44">
        <f>[3]圣人天赋!HF88</f>
        <v>1.6510589836947045</v>
      </c>
      <c r="AC86" s="44">
        <f>[3]圣人天赋!HG88</f>
        <v>1.671194332741879</v>
      </c>
      <c r="AD86" s="44">
        <f>[3]圣人天赋!HH88</f>
        <v>1.7157775200370371</v>
      </c>
      <c r="AE86" s="44">
        <f>[3]圣人天赋!HI88</f>
        <v>1.7840704957621925</v>
      </c>
      <c r="AF86" s="44">
        <f>[3]圣人天赋!HJ88</f>
        <v>1.8739830351536717</v>
      </c>
      <c r="AJ86" s="6">
        <v>83</v>
      </c>
      <c r="AK86" s="6">
        <f>[3]圣人天赋!GX88</f>
        <v>0.22282591103225058</v>
      </c>
      <c r="AL86" s="6">
        <f>[3]圣人天赋!GY88</f>
        <v>0.22877033600493832</v>
      </c>
      <c r="AM86" s="6">
        <f>[3]圣人天赋!GZ88</f>
        <v>0.2378760661016257</v>
      </c>
      <c r="AN86" s="6">
        <f>[3]圣人天赋!HA88</f>
        <v>0.24986440468715629</v>
      </c>
      <c r="AO86" s="6">
        <f>[3]圣人天赋!HB88</f>
        <v>0</v>
      </c>
    </row>
    <row r="87" spans="3:41" x14ac:dyDescent="0.15">
      <c r="K87" s="6">
        <v>84</v>
      </c>
      <c r="L87" s="6">
        <f>[2]非r将兵属性验证!$M90</f>
        <v>290.61956508792991</v>
      </c>
      <c r="M87" s="6">
        <f>[2]小r将兵属性验证!$M90</f>
        <v>299.63233712301513</v>
      </c>
      <c r="N87" s="6">
        <f>[2]中r将兵属性验证!$M90</f>
        <v>315.51646031627672</v>
      </c>
      <c r="O87" s="6">
        <f>[2]大r将兵属性验证!$M90</f>
        <v>359.42438671296577</v>
      </c>
      <c r="P87" s="6">
        <f>[2]超r将兵属性验证!$M90</f>
        <v>376.43825123407174</v>
      </c>
      <c r="T87" s="6">
        <v>84</v>
      </c>
      <c r="U87" s="44">
        <f>[3]圣人天赋!HO89</f>
        <v>0.32915103661481937</v>
      </c>
      <c r="V87" s="44">
        <f>[3]圣人天赋!HP89</f>
        <v>0.33311702576664531</v>
      </c>
      <c r="W87" s="44">
        <f>[3]圣人天赋!HQ89</f>
        <v>0.34197034647963798</v>
      </c>
      <c r="X87" s="44">
        <f>[3]圣人天赋!HR89</f>
        <v>0.35542799067602948</v>
      </c>
      <c r="Y87" s="44">
        <f>[3]圣人天赋!HS89</f>
        <v>0.37328600885088514</v>
      </c>
      <c r="AA87" s="6">
        <v>84</v>
      </c>
      <c r="AB87" s="44">
        <f>[3]圣人天赋!HF89</f>
        <v>1.6457551830740969</v>
      </c>
      <c r="AC87" s="44">
        <f>[3]圣人天赋!HG89</f>
        <v>1.6655851288332266</v>
      </c>
      <c r="AD87" s="44">
        <f>[3]圣人天赋!HH89</f>
        <v>1.7098517323981901</v>
      </c>
      <c r="AE87" s="44">
        <f>[3]圣人天赋!HI89</f>
        <v>1.7771399533801475</v>
      </c>
      <c r="AF87" s="44">
        <f>[3]圣人天赋!HJ89</f>
        <v>1.8664300442544257</v>
      </c>
      <c r="AJ87" s="6">
        <v>84</v>
      </c>
      <c r="AK87" s="6">
        <f>[3]圣人天赋!GX89</f>
        <v>0.2220780171777636</v>
      </c>
      <c r="AL87" s="6">
        <f>[3]圣人天赋!GY89</f>
        <v>0.22798023098642539</v>
      </c>
      <c r="AM87" s="6">
        <f>[3]圣人天赋!GZ89</f>
        <v>0.23695199378401971</v>
      </c>
      <c r="AN87" s="6">
        <f>[3]圣人天赋!HA89</f>
        <v>0.24885733923392347</v>
      </c>
      <c r="AO87" s="6">
        <f>[3]圣人天赋!HB89</f>
        <v>0</v>
      </c>
    </row>
    <row r="88" spans="3:41" x14ac:dyDescent="0.15">
      <c r="K88" s="6">
        <v>85</v>
      </c>
      <c r="L88" s="6">
        <f>[2]非r将兵属性验证!$M91</f>
        <v>294.08207972878699</v>
      </c>
      <c r="M88" s="6">
        <f>[2]小r将兵属性验证!$M91</f>
        <v>305.44548351109563</v>
      </c>
      <c r="N88" s="6">
        <f>[2]中r将兵属性验证!$M91</f>
        <v>323.0733802172241</v>
      </c>
      <c r="O88" s="6">
        <f>[2]大r将兵属性验证!$M91</f>
        <v>366.0653580909767</v>
      </c>
      <c r="P88" s="6">
        <f>[2]超r将兵属性验证!$M91</f>
        <v>382.63811097143014</v>
      </c>
      <c r="T88" s="6">
        <v>85</v>
      </c>
      <c r="U88" s="44">
        <f>[3]圣人天赋!HO90</f>
        <v>0.32810017430772076</v>
      </c>
      <c r="V88" s="44">
        <f>[3]圣人天赋!HP90</f>
        <v>0.33202693729713545</v>
      </c>
      <c r="W88" s="44">
        <f>[3]圣人天赋!HQ90</f>
        <v>0.34077646576738901</v>
      </c>
      <c r="X88" s="44">
        <f>[3]圣人天赋!HR90</f>
        <v>0.35406924050287913</v>
      </c>
      <c r="Y88" s="44">
        <f>[3]圣人天赋!HS90</f>
        <v>0.37197857388299704</v>
      </c>
      <c r="AA88" s="6">
        <v>85</v>
      </c>
      <c r="AB88" s="44">
        <f>[3]圣人天赋!HF90</f>
        <v>1.6405008715386038</v>
      </c>
      <c r="AC88" s="44">
        <f>[3]圣人天赋!HG90</f>
        <v>1.6601346864856774</v>
      </c>
      <c r="AD88" s="44">
        <f>[3]圣人天赋!HH90</f>
        <v>1.7038823288369451</v>
      </c>
      <c r="AE88" s="44">
        <f>[3]圣人天赋!HI90</f>
        <v>1.7703462025143959</v>
      </c>
      <c r="AF88" s="44">
        <f>[3]圣人天赋!HJ90</f>
        <v>1.8598928694149854</v>
      </c>
      <c r="AJ88" s="6">
        <v>85</v>
      </c>
      <c r="AK88" s="6">
        <f>[3]圣人天赋!GX90</f>
        <v>0.22135129153142369</v>
      </c>
      <c r="AL88" s="6">
        <f>[3]圣人天赋!GY90</f>
        <v>0.22718431051159271</v>
      </c>
      <c r="AM88" s="6">
        <f>[3]圣人天赋!GZ90</f>
        <v>0.23604616033525283</v>
      </c>
      <c r="AN88" s="6">
        <f>[3]圣人天赋!HA90</f>
        <v>0.24798571592199808</v>
      </c>
      <c r="AO88" s="6">
        <f>[3]圣人天赋!HB90</f>
        <v>0</v>
      </c>
    </row>
    <row r="89" spans="3:41" x14ac:dyDescent="0.15">
      <c r="K89" s="6">
        <v>86</v>
      </c>
      <c r="L89" s="6">
        <f>[2]非r将兵属性验证!$M92</f>
        <v>300.44502247000332</v>
      </c>
      <c r="M89" s="6">
        <f>[2]小r将兵属性验证!$M92</f>
        <v>312.57114669156647</v>
      </c>
      <c r="N89" s="6">
        <f>[2]中r将兵属性验证!$M92</f>
        <v>331.53146796027113</v>
      </c>
      <c r="O89" s="6">
        <f>[2]大r将兵属性验证!$M92</f>
        <v>373.59276505342842</v>
      </c>
      <c r="P89" s="6">
        <f>[2]超r将兵属性验证!$M92</f>
        <v>386.1895720768353</v>
      </c>
      <c r="T89" s="6">
        <v>86</v>
      </c>
      <c r="U89" s="44">
        <f>[3]圣人天赋!HO91</f>
        <v>0.32702873284572914</v>
      </c>
      <c r="V89" s="44">
        <f>[3]圣人天赋!HP91</f>
        <v>0.33093273241629734</v>
      </c>
      <c r="W89" s="44">
        <f>[3]圣人天赋!HQ91</f>
        <v>0.33955608622279687</v>
      </c>
      <c r="X89" s="44">
        <f>[3]圣人天赋!HR91</f>
        <v>0.35283460551421797</v>
      </c>
      <c r="Y89" s="44">
        <f>[3]圣人天赋!HS91</f>
        <v>0.37090554342912641</v>
      </c>
      <c r="AA89" s="6">
        <v>86</v>
      </c>
      <c r="AB89" s="44">
        <f>[3]圣人天赋!HF91</f>
        <v>1.6351436642286459</v>
      </c>
      <c r="AC89" s="44">
        <f>[3]圣人天赋!HG91</f>
        <v>1.6546636620814867</v>
      </c>
      <c r="AD89" s="44">
        <f>[3]圣人天赋!HH91</f>
        <v>1.6977804311139846</v>
      </c>
      <c r="AE89" s="44">
        <f>[3]圣人天赋!HI91</f>
        <v>1.7641730275710901</v>
      </c>
      <c r="AF89" s="44">
        <f>[3]圣人天赋!HJ91</f>
        <v>1.854527717145632</v>
      </c>
      <c r="AJ89" s="6">
        <v>86</v>
      </c>
      <c r="AK89" s="6">
        <f>[3]圣人天赋!GX91</f>
        <v>0.22062182161086494</v>
      </c>
      <c r="AL89" s="6">
        <f>[3]圣人天赋!GY91</f>
        <v>0.22637072414853132</v>
      </c>
      <c r="AM89" s="6">
        <f>[3]圣人天赋!GZ91</f>
        <v>0.23522307034281204</v>
      </c>
      <c r="AN89" s="6">
        <f>[3]圣人天赋!HA91</f>
        <v>0.24727036228608432</v>
      </c>
      <c r="AO89" s="6">
        <f>[3]圣人天赋!HB91</f>
        <v>0</v>
      </c>
    </row>
    <row r="90" spans="3:41" x14ac:dyDescent="0.15">
      <c r="K90" s="6">
        <v>87</v>
      </c>
      <c r="L90" s="6">
        <f>[2]非r将兵属性验证!$M93</f>
        <v>306.72829049688505</v>
      </c>
      <c r="M90" s="6">
        <f>[2]小r将兵属性验证!$M93</f>
        <v>320.01887922136132</v>
      </c>
      <c r="N90" s="6">
        <f>[2]中r将兵属性验证!$M93</f>
        <v>339.12148947226706</v>
      </c>
      <c r="O90" s="6">
        <f>[2]大r将兵属性验证!$M93</f>
        <v>380.66757037160392</v>
      </c>
      <c r="P90" s="6">
        <f>[2]超r将兵属性验证!$M93</f>
        <v>390.13283550486278</v>
      </c>
      <c r="T90" s="6">
        <v>87</v>
      </c>
      <c r="U90" s="44">
        <f>[3]圣人天赋!HO92</f>
        <v>0.32598666156041473</v>
      </c>
      <c r="V90" s="44">
        <f>[3]圣人天赋!HP92</f>
        <v>0.32979361598946949</v>
      </c>
      <c r="W90" s="44">
        <f>[3]圣人天赋!HQ92</f>
        <v>0.33841578375846676</v>
      </c>
      <c r="X90" s="44">
        <f>[3]圣人天赋!HR92</f>
        <v>0.35183675884548343</v>
      </c>
      <c r="Y90" s="44">
        <f>[3]圣人天赋!HS92</f>
        <v>0.36976717914240254</v>
      </c>
      <c r="AA90" s="6">
        <v>87</v>
      </c>
      <c r="AB90" s="44">
        <f>[3]圣人天赋!HF92</f>
        <v>1.6299333078020739</v>
      </c>
      <c r="AC90" s="44">
        <f>[3]圣人天赋!HG92</f>
        <v>1.6489680799473474</v>
      </c>
      <c r="AD90" s="44">
        <f>[3]圣人天赋!HH92</f>
        <v>1.692078918792334</v>
      </c>
      <c r="AE90" s="44">
        <f>[3]圣人天赋!HI92</f>
        <v>1.7591837942274173</v>
      </c>
      <c r="AF90" s="44">
        <f>[3]圣人天赋!HJ92</f>
        <v>1.8488358957120128</v>
      </c>
      <c r="AJ90" s="6">
        <v>87</v>
      </c>
      <c r="AK90" s="6">
        <f>[3]圣人天赋!GX92</f>
        <v>0.21986241065964637</v>
      </c>
      <c r="AL90" s="6">
        <f>[3]圣人天赋!GY92</f>
        <v>0.22561052250564456</v>
      </c>
      <c r="AM90" s="6">
        <f>[3]圣人天赋!GZ92</f>
        <v>0.23455783923032233</v>
      </c>
      <c r="AN90" s="6">
        <f>[3]圣人天赋!HA92</f>
        <v>0.24651145276160175</v>
      </c>
      <c r="AO90" s="6">
        <f>[3]圣人天赋!HB92</f>
        <v>0</v>
      </c>
    </row>
    <row r="91" spans="3:41" x14ac:dyDescent="0.15">
      <c r="K91" s="6">
        <v>88</v>
      </c>
      <c r="L91" s="6">
        <f>[2]非r将兵属性验证!$M94</f>
        <v>311.18309888853355</v>
      </c>
      <c r="M91" s="6">
        <f>[2]小r将兵属性验证!$M94</f>
        <v>325.7461265663901</v>
      </c>
      <c r="N91" s="6">
        <f>[2]中r将兵属性验证!$M94</f>
        <v>345.8406588758524</v>
      </c>
      <c r="O91" s="6">
        <f>[2]大r将兵属性验证!$M94</f>
        <v>385.88263137103894</v>
      </c>
      <c r="P91" s="6">
        <f>[2]超r将兵属性验证!$M94</f>
        <v>393.32743705963878</v>
      </c>
      <c r="T91" s="6">
        <v>88</v>
      </c>
      <c r="U91" s="44">
        <f>[3]圣人天赋!HO93</f>
        <v>0.43320623445879408</v>
      </c>
      <c r="V91" s="44">
        <f>[3]圣人天赋!HP93</f>
        <v>0.43830189364204425</v>
      </c>
      <c r="W91" s="44">
        <f>[3]圣人天赋!HQ93</f>
        <v>0.44994247492423228</v>
      </c>
      <c r="X91" s="44">
        <f>[3]圣人天赋!HR93</f>
        <v>0.46781748835844594</v>
      </c>
      <c r="Y91" s="44">
        <f>[3]圣人天赋!HS93</f>
        <v>0.49153210517438867</v>
      </c>
      <c r="AA91" s="6">
        <v>88</v>
      </c>
      <c r="AB91" s="44">
        <f>[3]圣人天赋!HF93</f>
        <v>2.1660311722939705</v>
      </c>
      <c r="AC91" s="44">
        <f>[3]圣人天赋!HG93</f>
        <v>2.1915094682102212</v>
      </c>
      <c r="AD91" s="44">
        <f>[3]圣人天赋!HH93</f>
        <v>2.2497123746211614</v>
      </c>
      <c r="AE91" s="44">
        <f>[3]圣人天赋!HI93</f>
        <v>2.3390874417922296</v>
      </c>
      <c r="AF91" s="44">
        <f>[3]圣人天赋!HJ93</f>
        <v>2.4576605258719435</v>
      </c>
      <c r="AJ91" s="6">
        <v>88</v>
      </c>
      <c r="AK91" s="6">
        <f>[3]圣人天赋!GX93</f>
        <v>0.21915094682102215</v>
      </c>
      <c r="AL91" s="6">
        <f>[3]圣人天赋!GY93</f>
        <v>0.22497123746211617</v>
      </c>
      <c r="AM91" s="6">
        <f>[3]圣人天赋!GZ93</f>
        <v>0.23390874417922303</v>
      </c>
      <c r="AN91" s="6">
        <f>[3]圣人天赋!HA93</f>
        <v>0.24576605258719439</v>
      </c>
      <c r="AO91" s="6">
        <f>[3]圣人天赋!HB93</f>
        <v>0</v>
      </c>
    </row>
    <row r="92" spans="3:41" x14ac:dyDescent="0.15">
      <c r="K92" s="6">
        <v>89</v>
      </c>
      <c r="L92" s="6">
        <f>[2]非r将兵属性验证!$M95</f>
        <v>315.27575068568478</v>
      </c>
      <c r="M92" s="6">
        <f>[2]小r将兵属性验证!$M95</f>
        <v>331.35414313055702</v>
      </c>
      <c r="N92" s="6">
        <f>[2]中r将兵属性验证!$M95</f>
        <v>352.1203530728493</v>
      </c>
      <c r="O92" s="6">
        <f>[2]大r将兵属性验证!$M95</f>
        <v>391.09759746489249</v>
      </c>
      <c r="P92" s="6">
        <f>[2]超r将兵属性验证!$M95</f>
        <v>395.5238809689634</v>
      </c>
      <c r="T92" s="6">
        <v>89</v>
      </c>
      <c r="U92" s="44">
        <f>[3]圣人天赋!HO94</f>
        <v>0.43186266461580258</v>
      </c>
      <c r="V92" s="44">
        <f>[3]圣人天赋!HP94</f>
        <v>0.43711578310646976</v>
      </c>
      <c r="W92" s="44">
        <f>[3]圣人天赋!HQ94</f>
        <v>0.44881937446061038</v>
      </c>
      <c r="X92" s="44">
        <f>[3]圣人天赋!HR94</f>
        <v>0.46650082429223916</v>
      </c>
      <c r="Y92" s="44">
        <f>[3]圣人天赋!HS94</f>
        <v>0.49010039426123836</v>
      </c>
      <c r="AA92" s="6">
        <v>89</v>
      </c>
      <c r="AB92" s="44">
        <f>[3]圣人天赋!HF94</f>
        <v>2.1593133230790129</v>
      </c>
      <c r="AC92" s="44">
        <f>[3]圣人天赋!HG94</f>
        <v>2.1855789155323491</v>
      </c>
      <c r="AD92" s="44">
        <f>[3]圣人天赋!HH94</f>
        <v>2.2440968723030519</v>
      </c>
      <c r="AE92" s="44">
        <f>[3]圣人天赋!HI94</f>
        <v>2.3325041214611959</v>
      </c>
      <c r="AF92" s="44">
        <f>[3]圣人天赋!HJ94</f>
        <v>2.450501971306192</v>
      </c>
      <c r="AJ92" s="6">
        <v>89</v>
      </c>
      <c r="AK92" s="6">
        <f>[3]圣人天赋!GX94</f>
        <v>0.21855789155323493</v>
      </c>
      <c r="AL92" s="6">
        <f>[3]圣人天赋!GY94</f>
        <v>0.22440968723030522</v>
      </c>
      <c r="AM92" s="6">
        <f>[3]圣人天赋!GZ94</f>
        <v>0.23325041214611963</v>
      </c>
      <c r="AN92" s="6">
        <f>[3]圣人天赋!HA94</f>
        <v>0.24505019713061924</v>
      </c>
      <c r="AO92" s="6">
        <f>[3]圣人天赋!HB94</f>
        <v>0</v>
      </c>
    </row>
    <row r="93" spans="3:41" x14ac:dyDescent="0.15">
      <c r="K93" s="6">
        <v>90</v>
      </c>
      <c r="L93" s="6">
        <f>[2]非r将兵属性验证!$M96</f>
        <v>319.34797239998898</v>
      </c>
      <c r="M93" s="6">
        <f>[2]小r将兵属性验证!$M96</f>
        <v>336.93342345482483</v>
      </c>
      <c r="N93" s="6">
        <f>[2]中r将兵属性验证!$M96</f>
        <v>358.40004726984625</v>
      </c>
      <c r="O93" s="6">
        <f>[2]大r将兵属性验证!$M96</f>
        <v>396.30829319051026</v>
      </c>
      <c r="P93" s="6">
        <f>[2]超r将兵属性验证!$M96</f>
        <v>397.72032487828801</v>
      </c>
      <c r="T93" s="6">
        <v>90</v>
      </c>
      <c r="U93" s="44">
        <f>[3]圣人天赋!HO95</f>
        <v>0.43069745006353088</v>
      </c>
      <c r="V93" s="44">
        <f>[3]圣人天赋!HP95</f>
        <v>0.43608701990997184</v>
      </c>
      <c r="W93" s="44">
        <f>[3]圣人天赋!HQ95</f>
        <v>0.44761912037906215</v>
      </c>
      <c r="X93" s="44">
        <f>[3]圣人天赋!HR95</f>
        <v>0.46528396061831168</v>
      </c>
      <c r="Y93" s="44">
        <f>[3]圣人天赋!HS95</f>
        <v>0.48899999999999999</v>
      </c>
      <c r="AA93" s="6">
        <v>90</v>
      </c>
      <c r="AB93" s="44">
        <f>[3]圣人天赋!HF95</f>
        <v>2.1534872503176543</v>
      </c>
      <c r="AC93" s="44">
        <f>[3]圣人天赋!HG95</f>
        <v>2.1804350995498591</v>
      </c>
      <c r="AD93" s="44">
        <f>[3]圣人天赋!HH95</f>
        <v>2.2380956018953109</v>
      </c>
      <c r="AE93" s="44">
        <f>[3]圣人天赋!HI95</f>
        <v>2.3264198030915586</v>
      </c>
      <c r="AF93" s="44">
        <f>[3]圣人天赋!HJ95</f>
        <v>2.4450000000000003</v>
      </c>
      <c r="AJ93" s="6">
        <v>90</v>
      </c>
      <c r="AK93" s="6">
        <f>[3]圣人天赋!GX95</f>
        <v>0.21804350995498595</v>
      </c>
      <c r="AL93" s="6">
        <f>[3]圣人天赋!GY95</f>
        <v>0.22380956018953113</v>
      </c>
      <c r="AM93" s="6">
        <f>[3]圣人天赋!GZ95</f>
        <v>0.23264198030915589</v>
      </c>
      <c r="AN93" s="6">
        <f>[3]圣人天赋!HA95</f>
        <v>0.24450000000000005</v>
      </c>
      <c r="AO93" s="6">
        <f>[3]圣人天赋!HB95</f>
        <v>0</v>
      </c>
    </row>
    <row r="94" spans="3:41" x14ac:dyDescent="0.15">
      <c r="K94" s="6">
        <v>91</v>
      </c>
      <c r="L94" s="6">
        <f>[2]非r将兵属性验证!$M97</f>
        <v>322.93692459498209</v>
      </c>
      <c r="M94" s="6">
        <f>[2]小r将兵属性验证!$M97</f>
        <v>341.7383033471325</v>
      </c>
      <c r="N94" s="6">
        <f>[2]中r将兵属性验证!$M97</f>
        <v>363.52910864052387</v>
      </c>
      <c r="O94" s="6">
        <f>[2]大r将兵属性验证!$M97</f>
        <v>398.20705785934416</v>
      </c>
      <c r="P94" s="6">
        <f>[2]超r将兵属性验证!$M97</f>
        <v>399.48776878761259</v>
      </c>
      <c r="T94" s="6">
        <v>91</v>
      </c>
      <c r="U94" s="44">
        <f>[3]圣人天赋!HO96</f>
        <v>0.42960419367784375</v>
      </c>
      <c r="V94" s="44">
        <f>[3]圣人天赋!HP96</f>
        <v>0.43486529266482898</v>
      </c>
      <c r="W94" s="44">
        <f>[3]圣人天赋!HQ96</f>
        <v>0.44640431166515354</v>
      </c>
      <c r="X94" s="44">
        <f>[3]圣人天赋!HR96</f>
        <v>0.46380398931700967</v>
      </c>
      <c r="Y94" s="44">
        <f>[3]圣人天赋!HS96</f>
        <v>0.48899999999999999</v>
      </c>
      <c r="AA94" s="6">
        <v>91</v>
      </c>
      <c r="AB94" s="44">
        <f>[3]圣人天赋!HF96</f>
        <v>2.1480209683892189</v>
      </c>
      <c r="AC94" s="44">
        <f>[3]圣人天赋!HG96</f>
        <v>2.174326463324145</v>
      </c>
      <c r="AD94" s="44">
        <f>[3]圣人天赋!HH96</f>
        <v>2.2320215583257679</v>
      </c>
      <c r="AE94" s="44">
        <f>[3]圣人天赋!HI96</f>
        <v>2.3190199465850485</v>
      </c>
      <c r="AF94" s="44">
        <f>[3]圣人天赋!HJ96</f>
        <v>2.4450000000000003</v>
      </c>
      <c r="AJ94" s="6">
        <v>91</v>
      </c>
      <c r="AK94" s="6">
        <f>[3]圣人天赋!GX96</f>
        <v>0.21743264633241455</v>
      </c>
      <c r="AL94" s="6">
        <f>[3]圣人天赋!GY96</f>
        <v>0.22320215583257683</v>
      </c>
      <c r="AM94" s="6">
        <f>[3]圣人天赋!GZ96</f>
        <v>0.23190199465850486</v>
      </c>
      <c r="AN94" s="6">
        <f>[3]圣人天赋!HA96</f>
        <v>0.24450000000000005</v>
      </c>
      <c r="AO94" s="6">
        <f>[3]圣人天赋!HB96</f>
        <v>0</v>
      </c>
    </row>
    <row r="95" spans="3:41" x14ac:dyDescent="0.15">
      <c r="K95" s="6">
        <v>92</v>
      </c>
      <c r="L95" s="6">
        <f>[2]非r将兵属性验证!$M98</f>
        <v>326.49031756864082</v>
      </c>
      <c r="M95" s="6">
        <f>[2]小r将兵属性验证!$M98</f>
        <v>346.49287724849808</v>
      </c>
      <c r="N95" s="6">
        <f>[2]中r将兵属性验证!$M98</f>
        <v>368.05140194233644</v>
      </c>
      <c r="O95" s="6">
        <f>[2]大r将兵属性验证!$M98</f>
        <v>400.10582252817801</v>
      </c>
      <c r="P95" s="6">
        <f>[2]超r将兵属性验证!$M98</f>
        <v>401.25521269693724</v>
      </c>
      <c r="T95" s="6">
        <v>92</v>
      </c>
      <c r="U95" s="44">
        <f>[3]圣人天赋!HO97</f>
        <v>0.42843247049591598</v>
      </c>
      <c r="V95" s="44">
        <f>[3]圣人天赋!HP97</f>
        <v>0.43375080094361329</v>
      </c>
      <c r="W95" s="44">
        <f>[3]圣人天赋!HQ97</f>
        <v>0.44509057797395218</v>
      </c>
      <c r="X95" s="44">
        <f>[3]圣人天赋!HR97</f>
        <v>0.46379999999999999</v>
      </c>
      <c r="Y95" s="44">
        <f>[3]圣人天赋!HS97</f>
        <v>0.48899999999999999</v>
      </c>
      <c r="AA95" s="6">
        <v>92</v>
      </c>
      <c r="AB95" s="44">
        <f>[3]圣人天赋!HF97</f>
        <v>2.1421623524795801</v>
      </c>
      <c r="AC95" s="44">
        <f>[3]圣人天赋!HG97</f>
        <v>2.1687540047180667</v>
      </c>
      <c r="AD95" s="44">
        <f>[3]圣人天赋!HH97</f>
        <v>2.2254528898697608</v>
      </c>
      <c r="AE95" s="44">
        <f>[3]圣人天赋!HI97</f>
        <v>2.319</v>
      </c>
      <c r="AF95" s="44">
        <f>[3]圣人天赋!HJ97</f>
        <v>2.4450000000000003</v>
      </c>
      <c r="AJ95" s="6">
        <v>92</v>
      </c>
      <c r="AK95" s="6">
        <f>[3]圣人天赋!GX97</f>
        <v>0.21687540047180667</v>
      </c>
      <c r="AL95" s="6">
        <f>[3]圣人天赋!GY97</f>
        <v>0.22254528898697612</v>
      </c>
      <c r="AM95" s="6">
        <f>[3]圣人天赋!GZ97</f>
        <v>0.23190000000000005</v>
      </c>
      <c r="AN95" s="6">
        <f>[3]圣人天赋!HA97</f>
        <v>0.24450000000000005</v>
      </c>
      <c r="AO95" s="6">
        <f>[3]圣人天赋!HB97</f>
        <v>0</v>
      </c>
    </row>
    <row r="96" spans="3:41" x14ac:dyDescent="0.15">
      <c r="K96" s="6">
        <v>93</v>
      </c>
      <c r="L96" s="6">
        <f>[2]非r将兵属性验证!$M99</f>
        <v>330.04371054229966</v>
      </c>
      <c r="M96" s="6">
        <f>[2]小r将兵属性验证!$M99</f>
        <v>351.24745114986371</v>
      </c>
      <c r="N96" s="6">
        <f>[2]中r将兵属性验证!$M99</f>
        <v>372.57369524414895</v>
      </c>
      <c r="O96" s="6">
        <f>[2]大r将兵属性验证!$M99</f>
        <v>402.0122073311465</v>
      </c>
      <c r="P96" s="6">
        <f>[2]超r将兵属性验证!$M99</f>
        <v>402.46057804130379</v>
      </c>
      <c r="T96" s="6">
        <v>93</v>
      </c>
      <c r="U96" s="44">
        <f>[3]圣人天赋!HO98</f>
        <v>0.42734369761074087</v>
      </c>
      <c r="V96" s="44">
        <f>[3]圣人天赋!HP98</f>
        <v>0.43254174502622855</v>
      </c>
      <c r="W96" s="44">
        <f>[3]圣人天赋!HQ98</f>
        <v>0.44489999999999996</v>
      </c>
      <c r="X96" s="44">
        <f>[3]圣人天赋!HR98</f>
        <v>0.46379999999999999</v>
      </c>
      <c r="Y96" s="44">
        <f>[3]圣人天赋!HS98</f>
        <v>0.48899999999999999</v>
      </c>
      <c r="AA96" s="6">
        <v>93</v>
      </c>
      <c r="AB96" s="44">
        <f>[3]圣人天赋!HF98</f>
        <v>2.1367184880537042</v>
      </c>
      <c r="AC96" s="44">
        <f>[3]圣人天赋!HG98</f>
        <v>2.162708725131143</v>
      </c>
      <c r="AD96" s="44">
        <f>[3]圣人天赋!HH98</f>
        <v>2.2244999999999999</v>
      </c>
      <c r="AE96" s="44">
        <f>[3]圣人天赋!HI98</f>
        <v>2.319</v>
      </c>
      <c r="AF96" s="44">
        <f>[3]圣人天赋!HJ98</f>
        <v>2.4450000000000003</v>
      </c>
      <c r="AJ96" s="6">
        <v>93</v>
      </c>
      <c r="AK96" s="6">
        <f>[3]圣人天赋!GX98</f>
        <v>0.28836116335081907</v>
      </c>
      <c r="AL96" s="6">
        <f>[3]圣人天赋!GY98</f>
        <v>0.29659999999999997</v>
      </c>
      <c r="AM96" s="6">
        <f>[3]圣人天赋!GZ98</f>
        <v>0.30920000000000003</v>
      </c>
      <c r="AN96" s="6">
        <f>[3]圣人天赋!HA98</f>
        <v>0.32600000000000007</v>
      </c>
      <c r="AO96" s="6">
        <f>[3]圣人天赋!HB98</f>
        <v>0</v>
      </c>
    </row>
    <row r="97" spans="11:41" x14ac:dyDescent="0.15">
      <c r="K97" s="6">
        <v>94</v>
      </c>
      <c r="L97" s="6">
        <f>[2]非r将兵属性验证!$M100</f>
        <v>333.5162786382748</v>
      </c>
      <c r="M97" s="6">
        <f>[2]小r将兵属性验证!$M100</f>
        <v>355.45137777780764</v>
      </c>
      <c r="N97" s="6">
        <f>[2]中r将兵属性验证!$M100</f>
        <v>377.07491770656884</v>
      </c>
      <c r="O97" s="6">
        <f>[2]大r将兵属性验证!$M100</f>
        <v>403.39031052981522</v>
      </c>
      <c r="P97" s="6">
        <f>[2]超r将兵属性验证!$M100</f>
        <v>403.64833044168921</v>
      </c>
      <c r="T97" s="6">
        <v>94</v>
      </c>
      <c r="U97" s="44">
        <f>[3]圣人天赋!HO99</f>
        <v>0.42618153181305501</v>
      </c>
      <c r="V97" s="44">
        <f>[3]圣人天赋!HP99</f>
        <v>0.43229999999999996</v>
      </c>
      <c r="W97" s="44">
        <f>[3]圣人天赋!HQ99</f>
        <v>0.44489999999999996</v>
      </c>
      <c r="X97" s="44">
        <f>[3]圣人天赋!HR99</f>
        <v>0.46379999999999999</v>
      </c>
      <c r="Y97" s="44">
        <f>[3]圣人天赋!HS99</f>
        <v>0.48899999999999999</v>
      </c>
      <c r="AA97" s="6">
        <v>94</v>
      </c>
      <c r="AB97" s="44">
        <f>[3]圣人天赋!HF99</f>
        <v>2.1309076590652749</v>
      </c>
      <c r="AC97" s="44">
        <f>[3]圣人天赋!HG99</f>
        <v>2.1614999999999998</v>
      </c>
      <c r="AD97" s="44">
        <f>[3]圣人天赋!HH99</f>
        <v>2.2244999999999999</v>
      </c>
      <c r="AE97" s="44">
        <f>[3]圣人天赋!HI99</f>
        <v>2.319</v>
      </c>
      <c r="AF97" s="44">
        <f>[3]圣人天赋!HJ99</f>
        <v>2.4450000000000003</v>
      </c>
      <c r="AJ97" s="6">
        <v>94</v>
      </c>
      <c r="AK97" s="6">
        <f>[3]圣人天赋!GX99</f>
        <v>0.28819999999999996</v>
      </c>
      <c r="AL97" s="6">
        <f>[3]圣人天赋!GY99</f>
        <v>0.29659999999999997</v>
      </c>
      <c r="AM97" s="6">
        <f>[3]圣人天赋!GZ99</f>
        <v>0.30920000000000003</v>
      </c>
      <c r="AN97" s="6">
        <f>[3]圣人天赋!HA99</f>
        <v>0.32600000000000007</v>
      </c>
      <c r="AO97" s="6">
        <f>[3]圣人天赋!HB99</f>
        <v>0</v>
      </c>
    </row>
    <row r="98" spans="11:41" x14ac:dyDescent="0.15">
      <c r="K98" s="6">
        <v>95</v>
      </c>
      <c r="L98" s="6">
        <f>[2]非r将兵属性验证!$M101</f>
        <v>336.97594433130132</v>
      </c>
      <c r="M98" s="6">
        <f>[2]小r将兵属性验证!$M101</f>
        <v>359.61891947611343</v>
      </c>
      <c r="N98" s="6">
        <f>[2]中r将兵属性验证!$M101</f>
        <v>381.28842244221687</v>
      </c>
      <c r="O98" s="6">
        <f>[2]大r将兵属性验证!$M101</f>
        <v>404.62783138905667</v>
      </c>
      <c r="P98" s="6">
        <f>[2]超r将兵属性验证!$M101</f>
        <v>404.94317903476372</v>
      </c>
      <c r="T98" s="6">
        <v>95</v>
      </c>
      <c r="U98" s="44">
        <f>[3]圣人天赋!HO100</f>
        <v>0.42599999999999999</v>
      </c>
      <c r="V98" s="44">
        <f>[3]圣人天赋!HP100</f>
        <v>0.43229999999999996</v>
      </c>
      <c r="W98" s="44">
        <f>[3]圣人天赋!HQ100</f>
        <v>0.44489999999999996</v>
      </c>
      <c r="X98" s="44">
        <f>[3]圣人天赋!HR100</f>
        <v>0.46379999999999999</v>
      </c>
      <c r="Y98" s="44">
        <f>[3]圣人天赋!HS100</f>
        <v>0.48899999999999999</v>
      </c>
      <c r="AA98" s="6">
        <v>95</v>
      </c>
      <c r="AB98" s="44">
        <f>[3]圣人天赋!HF100</f>
        <v>2.13</v>
      </c>
      <c r="AC98" s="44">
        <f>[3]圣人天赋!HG100</f>
        <v>2.1614999999999998</v>
      </c>
      <c r="AD98" s="44">
        <f>[3]圣人天赋!HH100</f>
        <v>2.2244999999999999</v>
      </c>
      <c r="AE98" s="44">
        <f>[3]圣人天赋!HI100</f>
        <v>2.319</v>
      </c>
      <c r="AF98" s="44">
        <f>[3]圣人天赋!HJ100</f>
        <v>2.4450000000000003</v>
      </c>
      <c r="AJ98" s="6">
        <v>95</v>
      </c>
      <c r="AK98" s="6">
        <f>[3]圣人天赋!GX100</f>
        <v>0.28819999999999996</v>
      </c>
      <c r="AL98" s="6">
        <f>[3]圣人天赋!GY100</f>
        <v>0.29659999999999997</v>
      </c>
      <c r="AM98" s="6">
        <f>[3]圣人天赋!GZ100</f>
        <v>0.30920000000000003</v>
      </c>
      <c r="AN98" s="6">
        <f>[3]圣人天赋!HA100</f>
        <v>0.32600000000000007</v>
      </c>
      <c r="AO98" s="6">
        <f>[3]圣人天赋!HB100</f>
        <v>0</v>
      </c>
    </row>
    <row r="99" spans="11:41" x14ac:dyDescent="0.15">
      <c r="K99" s="6">
        <v>96</v>
      </c>
      <c r="L99" s="6">
        <f>[2]非r将兵属性验证!$M102</f>
        <v>340.61260177015674</v>
      </c>
      <c r="M99" s="6">
        <f>[2]小r将兵属性验证!$M102</f>
        <v>363.6360600097334</v>
      </c>
      <c r="N99" s="6">
        <f>[2]中r将兵属性验证!$M102</f>
        <v>385.42111596330324</v>
      </c>
      <c r="O99" s="6">
        <f>[2]大r将兵属性验证!$M102</f>
        <v>406.01815323344061</v>
      </c>
      <c r="P99" s="6">
        <f>[2]超r将兵属性验证!$M102</f>
        <v>406.24100589229408</v>
      </c>
      <c r="T99" s="6">
        <v>96</v>
      </c>
      <c r="U99" s="44">
        <f>[3]圣人天赋!HO101</f>
        <v>0.42599999999999999</v>
      </c>
      <c r="V99" s="44">
        <f>[3]圣人天赋!HP101</f>
        <v>0.43229999999999996</v>
      </c>
      <c r="W99" s="44">
        <f>[3]圣人天赋!HQ101</f>
        <v>0.44489999999999996</v>
      </c>
      <c r="X99" s="44">
        <f>[3]圣人天赋!HR101</f>
        <v>0.46379999999999999</v>
      </c>
      <c r="Y99" s="44">
        <f>[3]圣人天赋!HS101</f>
        <v>0.48899999999999999</v>
      </c>
      <c r="AA99" s="6">
        <v>96</v>
      </c>
      <c r="AB99" s="44">
        <f>[3]圣人天赋!HF101</f>
        <v>2.13</v>
      </c>
      <c r="AC99" s="44">
        <f>[3]圣人天赋!HG101</f>
        <v>2.1614999999999998</v>
      </c>
      <c r="AD99" s="44">
        <f>[3]圣人天赋!HH101</f>
        <v>2.2244999999999999</v>
      </c>
      <c r="AE99" s="44">
        <f>[3]圣人天赋!HI101</f>
        <v>2.319</v>
      </c>
      <c r="AF99" s="44">
        <f>[3]圣人天赋!HJ101</f>
        <v>2.4450000000000003</v>
      </c>
      <c r="AJ99" s="6">
        <v>96</v>
      </c>
      <c r="AK99" s="6">
        <f>[3]圣人天赋!GX101</f>
        <v>0.28819999999999996</v>
      </c>
      <c r="AL99" s="6">
        <f>[3]圣人天赋!GY101</f>
        <v>0.29659999999999997</v>
      </c>
      <c r="AM99" s="6">
        <f>[3]圣人天赋!GZ101</f>
        <v>0.30920000000000003</v>
      </c>
      <c r="AN99" s="6">
        <f>[3]圣人天赋!HA101</f>
        <v>0.32600000000000007</v>
      </c>
      <c r="AO99" s="6">
        <f>[3]圣人天赋!HB101</f>
        <v>0</v>
      </c>
    </row>
    <row r="100" spans="11:41" x14ac:dyDescent="0.15">
      <c r="K100" s="6">
        <v>97</v>
      </c>
      <c r="L100" s="6">
        <f>[2]非r将兵属性验证!$M103</f>
        <v>344.32498712314919</v>
      </c>
      <c r="M100" s="6">
        <f>[2]小r将兵属性验证!$M103</f>
        <v>367.49520952989246</v>
      </c>
      <c r="N100" s="6">
        <f>[2]中r将兵属性验证!$M103</f>
        <v>389.59628176246594</v>
      </c>
      <c r="O100" s="6">
        <f>[2]大r将兵属性验证!$M103</f>
        <v>407.44248113244106</v>
      </c>
      <c r="P100" s="6">
        <f>[2]超r将兵属性验证!$M103</f>
        <v>407.59388587858916</v>
      </c>
      <c r="T100" s="6">
        <v>97</v>
      </c>
      <c r="U100" s="44">
        <f>[3]圣人天赋!HO102</f>
        <v>0.42599999999999999</v>
      </c>
      <c r="V100" s="44">
        <f>[3]圣人天赋!HP102</f>
        <v>0.43229999999999996</v>
      </c>
      <c r="W100" s="44">
        <f>[3]圣人天赋!HQ102</f>
        <v>0.44489999999999996</v>
      </c>
      <c r="X100" s="44">
        <f>[3]圣人天赋!HR102</f>
        <v>0.46379999999999999</v>
      </c>
      <c r="Y100" s="44">
        <f>[3]圣人天赋!HS102</f>
        <v>0.48899999999999999</v>
      </c>
      <c r="AA100" s="6">
        <v>97</v>
      </c>
      <c r="AB100" s="44">
        <f>[3]圣人天赋!HF102</f>
        <v>2.13</v>
      </c>
      <c r="AC100" s="44">
        <f>[3]圣人天赋!HG102</f>
        <v>2.1614999999999998</v>
      </c>
      <c r="AD100" s="44">
        <f>[3]圣人天赋!HH102</f>
        <v>2.2244999999999999</v>
      </c>
      <c r="AE100" s="44">
        <f>[3]圣人天赋!HI102</f>
        <v>2.319</v>
      </c>
      <c r="AF100" s="44">
        <f>[3]圣人天赋!HJ102</f>
        <v>2.4450000000000003</v>
      </c>
      <c r="AJ100" s="6">
        <v>97</v>
      </c>
      <c r="AK100" s="6">
        <f>[3]圣人天赋!GX102</f>
        <v>0.28819999999999996</v>
      </c>
      <c r="AL100" s="6">
        <f>[3]圣人天赋!GY102</f>
        <v>0.29659999999999997</v>
      </c>
      <c r="AM100" s="6">
        <f>[3]圣人天赋!GZ102</f>
        <v>0.30920000000000003</v>
      </c>
      <c r="AN100" s="6">
        <f>[3]圣人天赋!HA102</f>
        <v>0.32600000000000007</v>
      </c>
      <c r="AO100" s="6">
        <f>[3]圣人天赋!HB102</f>
        <v>0</v>
      </c>
    </row>
    <row r="101" spans="11:41" x14ac:dyDescent="0.15">
      <c r="K101" s="6">
        <v>98</v>
      </c>
      <c r="L101" s="6">
        <f>[2]非r将兵属性验证!$M104</f>
        <v>347.87129998996056</v>
      </c>
      <c r="M101" s="6">
        <f>[2]小r将兵属性验证!$M104</f>
        <v>370.98624310711358</v>
      </c>
      <c r="N101" s="6">
        <f>[2]中r将兵属性验证!$M104</f>
        <v>393.7857164466011</v>
      </c>
      <c r="O101" s="6">
        <f>[2]大r将兵属性验证!$M104</f>
        <v>408.84955655380713</v>
      </c>
      <c r="P101" s="6">
        <f>[2]超r将兵属性验证!$M104</f>
        <v>408.95893600282693</v>
      </c>
      <c r="T101" s="6">
        <v>98</v>
      </c>
      <c r="U101" s="44">
        <f>[3]圣人天赋!HO103</f>
        <v>0.42599999999999999</v>
      </c>
      <c r="V101" s="44">
        <f>[3]圣人天赋!HP103</f>
        <v>0.43229999999999996</v>
      </c>
      <c r="W101" s="44">
        <f>[3]圣人天赋!HQ103</f>
        <v>0.44489999999999996</v>
      </c>
      <c r="X101" s="44">
        <f>[3]圣人天赋!HR103</f>
        <v>0.46379999999999999</v>
      </c>
      <c r="Y101" s="44">
        <f>[3]圣人天赋!HS103</f>
        <v>0.48899999999999999</v>
      </c>
      <c r="AA101" s="6">
        <v>98</v>
      </c>
      <c r="AB101" s="44">
        <f>[3]圣人天赋!HF103</f>
        <v>2.13</v>
      </c>
      <c r="AC101" s="44">
        <f>[3]圣人天赋!HG103</f>
        <v>2.1614999999999998</v>
      </c>
      <c r="AD101" s="44">
        <f>[3]圣人天赋!HH103</f>
        <v>2.2244999999999999</v>
      </c>
      <c r="AE101" s="44">
        <f>[3]圣人天赋!HI103</f>
        <v>2.319</v>
      </c>
      <c r="AF101" s="44">
        <f>[3]圣人天赋!HJ103</f>
        <v>2.4450000000000003</v>
      </c>
      <c r="AJ101" s="6">
        <v>98</v>
      </c>
      <c r="AK101" s="6">
        <f>[3]圣人天赋!GX103</f>
        <v>0.28819999999999996</v>
      </c>
      <c r="AL101" s="6">
        <f>[3]圣人天赋!GY103</f>
        <v>0.29659999999999997</v>
      </c>
      <c r="AM101" s="6">
        <f>[3]圣人天赋!GZ103</f>
        <v>0.30920000000000003</v>
      </c>
      <c r="AN101" s="6">
        <f>[3]圣人天赋!HA103</f>
        <v>0.32600000000000007</v>
      </c>
      <c r="AO101" s="6">
        <f>[3]圣人天赋!HB103</f>
        <v>0</v>
      </c>
    </row>
    <row r="102" spans="11:41" x14ac:dyDescent="0.15">
      <c r="K102" s="6">
        <v>99</v>
      </c>
      <c r="L102" s="6">
        <f>[2]非r将兵属性验证!$M105</f>
        <v>351.41761285677188</v>
      </c>
      <c r="M102" s="6">
        <f>[2]小r将兵属性验证!$M105</f>
        <v>374.4772766843347</v>
      </c>
      <c r="N102" s="6">
        <f>[2]中r将兵属性验证!$M105</f>
        <v>397.97454875497516</v>
      </c>
      <c r="O102" s="6">
        <f>[2]大r将兵属性验证!$M105</f>
        <v>410.24861224450206</v>
      </c>
      <c r="P102" s="6">
        <f>[2]超r将兵属性验证!$M105</f>
        <v>410.30628436280836</v>
      </c>
      <c r="T102" s="6">
        <v>99</v>
      </c>
      <c r="U102" s="44">
        <f>[3]圣人天赋!HO104</f>
        <v>0.42599999999999999</v>
      </c>
      <c r="V102" s="44">
        <f>[3]圣人天赋!HP104</f>
        <v>0.43229999999999996</v>
      </c>
      <c r="W102" s="44">
        <f>[3]圣人天赋!HQ104</f>
        <v>0.44489999999999996</v>
      </c>
      <c r="X102" s="44">
        <f>[3]圣人天赋!HR104</f>
        <v>0.46379999999999999</v>
      </c>
      <c r="Y102" s="44">
        <f>[3]圣人天赋!HS104</f>
        <v>0.48899999999999999</v>
      </c>
      <c r="AA102" s="6">
        <v>99</v>
      </c>
      <c r="AB102" s="44">
        <f>[3]圣人天赋!HF104</f>
        <v>2.13</v>
      </c>
      <c r="AC102" s="44">
        <f>[3]圣人天赋!HG104</f>
        <v>2.1614999999999998</v>
      </c>
      <c r="AD102" s="44">
        <f>[3]圣人天赋!HH104</f>
        <v>2.2244999999999999</v>
      </c>
      <c r="AE102" s="44">
        <f>[3]圣人天赋!HI104</f>
        <v>2.319</v>
      </c>
      <c r="AF102" s="44">
        <f>[3]圣人天赋!HJ104</f>
        <v>2.4450000000000003</v>
      </c>
      <c r="AJ102" s="6">
        <v>99</v>
      </c>
      <c r="AK102" s="6">
        <f>[3]圣人天赋!GX104</f>
        <v>0.28819999999999996</v>
      </c>
      <c r="AL102" s="6">
        <f>[3]圣人天赋!GY104</f>
        <v>0.29659999999999997</v>
      </c>
      <c r="AM102" s="6">
        <f>[3]圣人天赋!GZ104</f>
        <v>0.30920000000000003</v>
      </c>
      <c r="AN102" s="6">
        <f>[3]圣人天赋!HA104</f>
        <v>0.32600000000000007</v>
      </c>
      <c r="AO102" s="6">
        <f>[3]圣人天赋!HB104</f>
        <v>0</v>
      </c>
    </row>
    <row r="103" spans="11:41" x14ac:dyDescent="0.15">
      <c r="K103" s="6">
        <v>100</v>
      </c>
      <c r="L103" s="6">
        <f>[2]非r将兵属性验证!$M106</f>
        <v>354.96331406967727</v>
      </c>
      <c r="M103" s="6">
        <f>[2]小r将兵属性验证!$M106</f>
        <v>377.9588125307119</v>
      </c>
      <c r="N103" s="6">
        <f>[2]中r将兵属性验证!$M106</f>
        <v>402.12494618085384</v>
      </c>
      <c r="O103" s="6">
        <f>[2]大r将兵属性验证!$M106</f>
        <v>411.63465674863443</v>
      </c>
      <c r="P103" s="6">
        <f>[2]超r将兵属性验证!$M106</f>
        <v>411.65363272278972</v>
      </c>
      <c r="T103" s="6">
        <v>100</v>
      </c>
      <c r="U103" s="44">
        <f>[3]圣人天赋!HO105</f>
        <v>0.42599999999999999</v>
      </c>
      <c r="V103" s="44">
        <f>[3]圣人天赋!HP105</f>
        <v>0.43229999999999996</v>
      </c>
      <c r="W103" s="44">
        <f>[3]圣人天赋!HQ105</f>
        <v>0.44489999999999996</v>
      </c>
      <c r="X103" s="44">
        <f>[3]圣人天赋!HR105</f>
        <v>0.46379999999999999</v>
      </c>
      <c r="Y103" s="44">
        <f>[3]圣人天赋!HS105</f>
        <v>0.48899999999999999</v>
      </c>
      <c r="AA103" s="6">
        <v>100</v>
      </c>
      <c r="AB103" s="44">
        <f>[3]圣人天赋!HF105</f>
        <v>2.13</v>
      </c>
      <c r="AC103" s="44">
        <f>[3]圣人天赋!HG105</f>
        <v>2.1614999999999998</v>
      </c>
      <c r="AD103" s="44">
        <f>[3]圣人天赋!HH105</f>
        <v>2.2244999999999999</v>
      </c>
      <c r="AE103" s="44">
        <f>[3]圣人天赋!HI105</f>
        <v>2.319</v>
      </c>
      <c r="AF103" s="44">
        <f>[3]圣人天赋!HJ105</f>
        <v>2.4450000000000003</v>
      </c>
      <c r="AJ103" s="6">
        <v>100</v>
      </c>
      <c r="AK103" s="6">
        <f>[3]圣人天赋!GX105</f>
        <v>0.28819999999999996</v>
      </c>
      <c r="AL103" s="6">
        <f>[3]圣人天赋!GY105</f>
        <v>0.29659999999999997</v>
      </c>
      <c r="AM103" s="6">
        <f>[3]圣人天赋!GZ105</f>
        <v>0.30920000000000003</v>
      </c>
      <c r="AN103" s="6">
        <f>[3]圣人天赋!HA105</f>
        <v>0.32600000000000007</v>
      </c>
      <c r="AO103" s="6">
        <f>[3]圣人天赋!HB105</f>
        <v>0</v>
      </c>
    </row>
    <row r="104" spans="11:41" x14ac:dyDescent="0.15">
      <c r="K104" s="6">
        <v>101</v>
      </c>
      <c r="L104" s="6">
        <f>[2]非r将兵属性验证!$M107</f>
        <v>358.57324039259566</v>
      </c>
      <c r="M104" s="6">
        <f>[2]小r将兵属性验证!$M107</f>
        <v>381.418939798373</v>
      </c>
      <c r="N104" s="6">
        <f>[2]中r将兵属性验证!$M107</f>
        <v>405.12287666951931</v>
      </c>
      <c r="O104" s="6">
        <f>[2]大r将兵属性验证!$M107</f>
        <v>413.01858060723083</v>
      </c>
      <c r="P104" s="6">
        <f>[2]超r将兵属性验证!$M107</f>
        <v>413.00098108277115</v>
      </c>
      <c r="T104" s="6">
        <v>101</v>
      </c>
      <c r="U104" s="44">
        <f>[3]圣人天赋!HO106</f>
        <v>0.42599999999999999</v>
      </c>
      <c r="V104" s="44">
        <f>[3]圣人天赋!HP106</f>
        <v>0.43229999999999996</v>
      </c>
      <c r="W104" s="44">
        <f>[3]圣人天赋!HQ106</f>
        <v>0.44489999999999996</v>
      </c>
      <c r="X104" s="44">
        <f>[3]圣人天赋!HR106</f>
        <v>0.46379999999999999</v>
      </c>
      <c r="Y104" s="44">
        <f>[3]圣人天赋!HS106</f>
        <v>0.48899999999999999</v>
      </c>
      <c r="AA104" s="6">
        <v>101</v>
      </c>
      <c r="AB104" s="44">
        <f>[3]圣人天赋!HF106</f>
        <v>2.13</v>
      </c>
      <c r="AC104" s="44">
        <f>[3]圣人天赋!HG106</f>
        <v>2.1614999999999998</v>
      </c>
      <c r="AD104" s="44">
        <f>[3]圣人天赋!HH106</f>
        <v>2.2244999999999999</v>
      </c>
      <c r="AE104" s="44">
        <f>[3]圣人天赋!HI106</f>
        <v>2.319</v>
      </c>
      <c r="AF104" s="44">
        <f>[3]圣人天赋!HJ106</f>
        <v>2.4450000000000003</v>
      </c>
      <c r="AJ104" s="6">
        <v>101</v>
      </c>
      <c r="AK104" s="6">
        <f>[3]圣人天赋!GX106</f>
        <v>0.28819999999999996</v>
      </c>
      <c r="AL104" s="6">
        <f>[3]圣人天赋!GY106</f>
        <v>0.29659999999999997</v>
      </c>
      <c r="AM104" s="6">
        <f>[3]圣人天赋!GZ106</f>
        <v>0.30920000000000003</v>
      </c>
      <c r="AN104" s="6">
        <f>[3]圣人天赋!HA106</f>
        <v>0.32600000000000007</v>
      </c>
      <c r="AO104" s="6">
        <f>[3]圣人天赋!HB106</f>
        <v>0</v>
      </c>
    </row>
    <row r="105" spans="11:41" x14ac:dyDescent="0.15">
      <c r="K105" s="6">
        <v>102</v>
      </c>
      <c r="L105" s="6">
        <f>[2]非r将兵属性验证!$M108</f>
        <v>362.2500029791795</v>
      </c>
      <c r="M105" s="6">
        <f>[2]小r将兵属性验证!$M108</f>
        <v>384.86956933519008</v>
      </c>
      <c r="N105" s="6">
        <f>[2]中r将兵属性验证!$M108</f>
        <v>408.12080715818473</v>
      </c>
      <c r="O105" s="6">
        <f>[2]大r将兵属性验证!$M108</f>
        <v>414.40250446582735</v>
      </c>
      <c r="P105" s="6">
        <f>[2]超r将兵属性验证!$M108</f>
        <v>414.34832944275252</v>
      </c>
      <c r="T105" s="6">
        <v>102</v>
      </c>
      <c r="U105" s="44">
        <f>[3]圣人天赋!HO107</f>
        <v>0.42599999999999999</v>
      </c>
      <c r="V105" s="44">
        <f>[3]圣人天赋!HP107</f>
        <v>0.43229999999999996</v>
      </c>
      <c r="W105" s="44">
        <f>[3]圣人天赋!HQ107</f>
        <v>0.44489999999999996</v>
      </c>
      <c r="X105" s="44">
        <f>[3]圣人天赋!HR107</f>
        <v>0.46379999999999999</v>
      </c>
      <c r="Y105" s="44">
        <f>[3]圣人天赋!HS107</f>
        <v>0.48899999999999999</v>
      </c>
      <c r="AA105" s="6">
        <v>102</v>
      </c>
      <c r="AB105" s="44">
        <f>[3]圣人天赋!HF107</f>
        <v>2.13</v>
      </c>
      <c r="AC105" s="44">
        <f>[3]圣人天赋!HG107</f>
        <v>2.1614999999999998</v>
      </c>
      <c r="AD105" s="44">
        <f>[3]圣人天赋!HH107</f>
        <v>2.2244999999999999</v>
      </c>
      <c r="AE105" s="44">
        <f>[3]圣人天赋!HI107</f>
        <v>2.319</v>
      </c>
      <c r="AF105" s="44">
        <f>[3]圣人天赋!HJ107</f>
        <v>2.4450000000000003</v>
      </c>
      <c r="AJ105" s="6">
        <v>102</v>
      </c>
      <c r="AK105" s="6">
        <f>[3]圣人天赋!GX107</f>
        <v>0.28819999999999996</v>
      </c>
      <c r="AL105" s="6">
        <f>[3]圣人天赋!GY107</f>
        <v>0.29659999999999997</v>
      </c>
      <c r="AM105" s="6">
        <f>[3]圣人天赋!GZ107</f>
        <v>0.30920000000000003</v>
      </c>
      <c r="AN105" s="6">
        <f>[3]圣人天赋!HA107</f>
        <v>0.32600000000000007</v>
      </c>
      <c r="AO105" s="6">
        <f>[3]圣人天赋!HB107</f>
        <v>0</v>
      </c>
    </row>
    <row r="106" spans="11:41" x14ac:dyDescent="0.15">
      <c r="K106" s="6">
        <v>103</v>
      </c>
      <c r="L106" s="6">
        <f>[2]非r将兵属性验证!$M109</f>
        <v>365.91217268270282</v>
      </c>
      <c r="M106" s="6">
        <f>[2]小r将兵属性验证!$M109</f>
        <v>388.32019887200715</v>
      </c>
      <c r="N106" s="6">
        <f>[2]中r将兵属性验证!$M109</f>
        <v>411.11873764685026</v>
      </c>
      <c r="O106" s="6">
        <f>[2]大r将兵属性验证!$M109</f>
        <v>415.78642832442375</v>
      </c>
      <c r="P106" s="6">
        <f>[2]超r将兵属性验证!$M109</f>
        <v>416.04917526460326</v>
      </c>
      <c r="T106" s="6">
        <v>103</v>
      </c>
      <c r="U106" s="44">
        <f>[3]圣人天赋!HO108</f>
        <v>0.42599999999999999</v>
      </c>
      <c r="V106" s="44">
        <f>[3]圣人天赋!HP108</f>
        <v>0.43229999999999996</v>
      </c>
      <c r="W106" s="44">
        <f>[3]圣人天赋!HQ108</f>
        <v>0.44489999999999996</v>
      </c>
      <c r="X106" s="44">
        <f>[3]圣人天赋!HR108</f>
        <v>0.46379999999999999</v>
      </c>
      <c r="Y106" s="44">
        <f>[3]圣人天赋!HS108</f>
        <v>0.48899999999999999</v>
      </c>
      <c r="AA106" s="6">
        <v>103</v>
      </c>
      <c r="AB106" s="44">
        <f>[3]圣人天赋!HF108</f>
        <v>2.13</v>
      </c>
      <c r="AC106" s="44">
        <f>[3]圣人天赋!HG108</f>
        <v>2.1614999999999998</v>
      </c>
      <c r="AD106" s="44">
        <f>[3]圣人天赋!HH108</f>
        <v>2.2244999999999999</v>
      </c>
      <c r="AE106" s="44">
        <f>[3]圣人天赋!HI108</f>
        <v>2.319</v>
      </c>
      <c r="AF106" s="44">
        <f>[3]圣人天赋!HJ108</f>
        <v>2.4450000000000003</v>
      </c>
      <c r="AJ106" s="6">
        <v>103</v>
      </c>
      <c r="AK106" s="6">
        <f>[3]圣人天赋!GX108</f>
        <v>0.28819999999999996</v>
      </c>
      <c r="AL106" s="6">
        <f>[3]圣人天赋!GY108</f>
        <v>0.29659999999999997</v>
      </c>
      <c r="AM106" s="6">
        <f>[3]圣人天赋!GZ108</f>
        <v>0.30920000000000003</v>
      </c>
      <c r="AN106" s="6">
        <f>[3]圣人天赋!HA108</f>
        <v>0.32600000000000007</v>
      </c>
      <c r="AO106" s="6">
        <f>[3]圣人天赋!HB108</f>
        <v>0</v>
      </c>
    </row>
    <row r="107" spans="11:41" x14ac:dyDescent="0.15">
      <c r="K107" s="6">
        <v>104</v>
      </c>
      <c r="L107" s="6">
        <f>[2]非r将兵属性验证!$M110</f>
        <v>369.57434238622602</v>
      </c>
      <c r="M107" s="6">
        <f>[2]小r将兵属性验证!$M110</f>
        <v>391.77682220008307</v>
      </c>
      <c r="N107" s="6">
        <f>[2]中r将兵属性验证!$M110</f>
        <v>414.13502599806645</v>
      </c>
      <c r="O107" s="6">
        <f>[2]大r将兵属性验证!$M110</f>
        <v>417.16959364509114</v>
      </c>
      <c r="P107" s="6">
        <f>[2]超r将兵属性验证!$M110</f>
        <v>418.65489359961509</v>
      </c>
      <c r="T107" s="6">
        <v>104</v>
      </c>
      <c r="U107" s="44">
        <f>[3]圣人天赋!HO109</f>
        <v>0.42599999999999999</v>
      </c>
      <c r="V107" s="44">
        <f>[3]圣人天赋!HP109</f>
        <v>0.43229999999999996</v>
      </c>
      <c r="W107" s="44">
        <f>[3]圣人天赋!HQ109</f>
        <v>0.44489999999999996</v>
      </c>
      <c r="X107" s="44">
        <f>[3]圣人天赋!HR109</f>
        <v>0.46379999999999999</v>
      </c>
      <c r="Y107" s="44">
        <f>[3]圣人天赋!HS109</f>
        <v>0.48899999999999999</v>
      </c>
      <c r="AA107" s="6">
        <v>104</v>
      </c>
      <c r="AB107" s="44">
        <f>[3]圣人天赋!HF109</f>
        <v>2.13</v>
      </c>
      <c r="AC107" s="44">
        <f>[3]圣人天赋!HG109</f>
        <v>2.1614999999999998</v>
      </c>
      <c r="AD107" s="44">
        <f>[3]圣人天赋!HH109</f>
        <v>2.2244999999999999</v>
      </c>
      <c r="AE107" s="44">
        <f>[3]圣人天赋!HI109</f>
        <v>2.319</v>
      </c>
      <c r="AF107" s="44">
        <f>[3]圣人天赋!HJ109</f>
        <v>2.4450000000000003</v>
      </c>
      <c r="AJ107" s="6">
        <v>104</v>
      </c>
      <c r="AK107" s="6">
        <f>[3]圣人天赋!GX109</f>
        <v>0.28819999999999996</v>
      </c>
      <c r="AL107" s="6">
        <f>[3]圣人天赋!GY109</f>
        <v>0.29659999999999997</v>
      </c>
      <c r="AM107" s="6">
        <f>[3]圣人天赋!GZ109</f>
        <v>0.30920000000000003</v>
      </c>
      <c r="AN107" s="6">
        <f>[3]圣人天赋!HA109</f>
        <v>0.32600000000000007</v>
      </c>
      <c r="AO107" s="6">
        <f>[3]圣人天赋!HB109</f>
        <v>0</v>
      </c>
    </row>
    <row r="108" spans="11:41" x14ac:dyDescent="0.15">
      <c r="K108" s="6">
        <v>105</v>
      </c>
      <c r="L108" s="6">
        <f>[2]非r将兵属性验证!$M111</f>
        <v>373.00363036573407</v>
      </c>
      <c r="M108" s="6">
        <f>[2]小r将兵属性验证!$M111</f>
        <v>395.27057080298817</v>
      </c>
      <c r="N108" s="6">
        <f>[2]中r将兵属性验证!$M111</f>
        <v>417.16939183536022</v>
      </c>
      <c r="O108" s="6">
        <f>[2]大r将兵属性验证!$M111</f>
        <v>418.5509047041603</v>
      </c>
      <c r="P108" s="6">
        <f>[2]超r将兵属性验证!$M111</f>
        <v>421.37908623464244</v>
      </c>
      <c r="T108" s="6">
        <v>105</v>
      </c>
      <c r="U108" s="44">
        <f>[3]圣人天赋!HO110</f>
        <v>0.42599999999999999</v>
      </c>
      <c r="V108" s="44">
        <f>[3]圣人天赋!HP110</f>
        <v>0.43229999999999996</v>
      </c>
      <c r="W108" s="44">
        <f>[3]圣人天赋!HQ110</f>
        <v>0.44489999999999996</v>
      </c>
      <c r="X108" s="44">
        <f>[3]圣人天赋!HR110</f>
        <v>0.46379999999999999</v>
      </c>
      <c r="Y108" s="44">
        <f>[3]圣人天赋!HS110</f>
        <v>0.48899999999999999</v>
      </c>
      <c r="AA108" s="6">
        <v>105</v>
      </c>
      <c r="AB108" s="44">
        <f>[3]圣人天赋!HF110</f>
        <v>2.13</v>
      </c>
      <c r="AC108" s="44">
        <f>[3]圣人天赋!HG110</f>
        <v>2.1614999999999998</v>
      </c>
      <c r="AD108" s="44">
        <f>[3]圣人天赋!HH110</f>
        <v>2.2244999999999999</v>
      </c>
      <c r="AE108" s="44">
        <f>[3]圣人天赋!HI110</f>
        <v>2.319</v>
      </c>
      <c r="AF108" s="44">
        <f>[3]圣人天赋!HJ110</f>
        <v>2.4450000000000003</v>
      </c>
      <c r="AJ108" s="6">
        <v>105</v>
      </c>
      <c r="AK108" s="6">
        <f>[3]圣人天赋!GX110</f>
        <v>0.28819999999999996</v>
      </c>
      <c r="AL108" s="6">
        <f>[3]圣人天赋!GY110</f>
        <v>0.29659999999999997</v>
      </c>
      <c r="AM108" s="6">
        <f>[3]圣人天赋!GZ110</f>
        <v>0.30920000000000003</v>
      </c>
      <c r="AN108" s="6">
        <f>[3]圣人天赋!HA110</f>
        <v>0.32600000000000007</v>
      </c>
      <c r="AO108" s="6">
        <f>[3]圣人天赋!HB110</f>
        <v>0</v>
      </c>
    </row>
    <row r="109" spans="11:41" x14ac:dyDescent="0.15">
      <c r="K109" s="6">
        <v>106</v>
      </c>
      <c r="L109" s="6">
        <f>[2]非r将兵属性验证!$M112</f>
        <v>376.48971045700279</v>
      </c>
      <c r="M109" s="6">
        <f>[2]小r将兵属性验证!$M112</f>
        <v>398.88229189677855</v>
      </c>
      <c r="N109" s="6">
        <f>[2]中r将兵属性验证!$M112</f>
        <v>418.85691465703655</v>
      </c>
      <c r="O109" s="6">
        <f>[2]大r将兵属性验证!$M112</f>
        <v>420.10341836397703</v>
      </c>
      <c r="P109" s="6">
        <f>[2]超r将兵属性验证!$M112</f>
        <v>424.10327886966979</v>
      </c>
      <c r="T109" s="6">
        <v>106</v>
      </c>
      <c r="U109" s="44">
        <f>[3]圣人天赋!HO111</f>
        <v>0.42599999999999999</v>
      </c>
      <c r="V109" s="44">
        <f>[3]圣人天赋!HP111</f>
        <v>0.43229999999999996</v>
      </c>
      <c r="W109" s="44">
        <f>[3]圣人天赋!HQ111</f>
        <v>0.44489999999999996</v>
      </c>
      <c r="X109" s="44">
        <f>[3]圣人天赋!HR111</f>
        <v>0.46379999999999999</v>
      </c>
      <c r="Y109" s="44">
        <f>[3]圣人天赋!HS111</f>
        <v>0.48899999999999999</v>
      </c>
      <c r="AA109" s="6">
        <v>106</v>
      </c>
      <c r="AB109" s="44">
        <f>[3]圣人天赋!HF111</f>
        <v>2.13</v>
      </c>
      <c r="AC109" s="44">
        <f>[3]圣人天赋!HG111</f>
        <v>2.1614999999999998</v>
      </c>
      <c r="AD109" s="44">
        <f>[3]圣人天赋!HH111</f>
        <v>2.2244999999999999</v>
      </c>
      <c r="AE109" s="44">
        <f>[3]圣人天赋!HI111</f>
        <v>2.319</v>
      </c>
      <c r="AF109" s="44">
        <f>[3]圣人天赋!HJ111</f>
        <v>2.4450000000000003</v>
      </c>
      <c r="AJ109" s="6">
        <v>106</v>
      </c>
      <c r="AK109" s="6">
        <f>[3]圣人天赋!GX111</f>
        <v>0.28819999999999996</v>
      </c>
      <c r="AL109" s="6">
        <f>[3]圣人天赋!GY111</f>
        <v>0.29659999999999997</v>
      </c>
      <c r="AM109" s="6">
        <f>[3]圣人天赋!GZ111</f>
        <v>0.30920000000000003</v>
      </c>
      <c r="AN109" s="6">
        <f>[3]圣人天赋!HA111</f>
        <v>0.32600000000000007</v>
      </c>
      <c r="AO109" s="6">
        <f>[3]圣人天赋!HB111</f>
        <v>0</v>
      </c>
    </row>
    <row r="110" spans="11:41" x14ac:dyDescent="0.15">
      <c r="K110" s="6">
        <v>107</v>
      </c>
      <c r="L110" s="6">
        <f>[2]非r将兵属性验证!$M113</f>
        <v>380.01795107630198</v>
      </c>
      <c r="M110" s="6">
        <f>[2]小r将兵属性验证!$M113</f>
        <v>402.43614274433929</v>
      </c>
      <c r="N110" s="6">
        <f>[2]中r将兵属性验证!$M113</f>
        <v>420.6089650146294</v>
      </c>
      <c r="O110" s="6">
        <f>[2]大r将兵属性验证!$M113</f>
        <v>421.68065250198879</v>
      </c>
      <c r="P110" s="6">
        <f>[2]超r将兵属性验证!$M113</f>
        <v>426.89866571957589</v>
      </c>
      <c r="T110" s="6">
        <v>107</v>
      </c>
      <c r="U110" s="44">
        <f>[3]圣人天赋!HO112</f>
        <v>0.42599999999999999</v>
      </c>
      <c r="V110" s="44">
        <f>[3]圣人天赋!HP112</f>
        <v>0.43229999999999996</v>
      </c>
      <c r="W110" s="44">
        <f>[3]圣人天赋!HQ112</f>
        <v>0.44489999999999996</v>
      </c>
      <c r="X110" s="44">
        <f>[3]圣人天赋!HR112</f>
        <v>0.46379999999999999</v>
      </c>
      <c r="Y110" s="44">
        <f>[3]圣人天赋!HS112</f>
        <v>0.48899999999999999</v>
      </c>
      <c r="AA110" s="6">
        <v>107</v>
      </c>
      <c r="AB110" s="44">
        <f>[3]圣人天赋!HF112</f>
        <v>2.13</v>
      </c>
      <c r="AC110" s="44">
        <f>[3]圣人天赋!HG112</f>
        <v>2.1614999999999998</v>
      </c>
      <c r="AD110" s="44">
        <f>[3]圣人天赋!HH112</f>
        <v>2.2244999999999999</v>
      </c>
      <c r="AE110" s="44">
        <f>[3]圣人天赋!HI112</f>
        <v>2.319</v>
      </c>
      <c r="AF110" s="44">
        <f>[3]圣人天赋!HJ112</f>
        <v>2.4450000000000003</v>
      </c>
      <c r="AJ110" s="6">
        <v>107</v>
      </c>
      <c r="AK110" s="6">
        <f>[3]圣人天赋!GX112</f>
        <v>0.28819999999999996</v>
      </c>
      <c r="AL110" s="6">
        <f>[3]圣人天赋!GY112</f>
        <v>0.29659999999999997</v>
      </c>
      <c r="AM110" s="6">
        <f>[3]圣人天赋!GZ112</f>
        <v>0.30920000000000003</v>
      </c>
      <c r="AN110" s="6">
        <f>[3]圣人天赋!HA112</f>
        <v>0.32600000000000007</v>
      </c>
      <c r="AO110" s="6">
        <f>[3]圣人天赋!HB112</f>
        <v>0</v>
      </c>
    </row>
    <row r="111" spans="11:41" x14ac:dyDescent="0.15">
      <c r="K111" s="6">
        <v>108</v>
      </c>
      <c r="L111" s="6">
        <f>[2]非r将兵属性验证!$M114</f>
        <v>383.19673524370529</v>
      </c>
      <c r="M111" s="6">
        <f>[2]小r将兵属性验证!$M114</f>
        <v>405.98999359189997</v>
      </c>
      <c r="N111" s="6">
        <f>[2]中r将兵属性验证!$M114</f>
        <v>422.36101537222208</v>
      </c>
      <c r="O111" s="6">
        <f>[2]大r将兵属性验证!$M114</f>
        <v>423.25788664000044</v>
      </c>
      <c r="P111" s="6">
        <f>[2]超r将兵属性验证!$M114</f>
        <v>429.72012924241</v>
      </c>
      <c r="T111" s="6">
        <v>108</v>
      </c>
      <c r="U111" s="44">
        <f>[3]圣人天赋!HO113</f>
        <v>0.42599999999999999</v>
      </c>
      <c r="V111" s="44">
        <f>[3]圣人天赋!HP113</f>
        <v>0.43229999999999996</v>
      </c>
      <c r="W111" s="44">
        <f>[3]圣人天赋!HQ113</f>
        <v>0.44489999999999996</v>
      </c>
      <c r="X111" s="44">
        <f>[3]圣人天赋!HR113</f>
        <v>0.46379999999999999</v>
      </c>
      <c r="Y111" s="44">
        <f>[3]圣人天赋!HS113</f>
        <v>0.48899999999999999</v>
      </c>
      <c r="AA111" s="6">
        <v>108</v>
      </c>
      <c r="AB111" s="44">
        <f>[3]圣人天赋!HF113</f>
        <v>2.13</v>
      </c>
      <c r="AC111" s="44">
        <f>[3]圣人天赋!HG113</f>
        <v>2.1614999999999998</v>
      </c>
      <c r="AD111" s="44">
        <f>[3]圣人天赋!HH113</f>
        <v>2.2244999999999999</v>
      </c>
      <c r="AE111" s="44">
        <f>[3]圣人天赋!HI113</f>
        <v>2.319</v>
      </c>
      <c r="AF111" s="44">
        <f>[3]圣人天赋!HJ113</f>
        <v>2.4450000000000003</v>
      </c>
      <c r="AJ111" s="6">
        <v>108</v>
      </c>
      <c r="AK111" s="6">
        <f>[3]圣人天赋!GX113</f>
        <v>0.28819999999999996</v>
      </c>
      <c r="AL111" s="6">
        <f>[3]圣人天赋!GY113</f>
        <v>0.29659999999999997</v>
      </c>
      <c r="AM111" s="6">
        <f>[3]圣人天赋!GZ113</f>
        <v>0.30920000000000003</v>
      </c>
      <c r="AN111" s="6">
        <f>[3]圣人天赋!HA113</f>
        <v>0.32600000000000007</v>
      </c>
      <c r="AO111" s="6">
        <f>[3]圣人天赋!HB113</f>
        <v>0</v>
      </c>
    </row>
    <row r="112" spans="11:41" x14ac:dyDescent="0.15">
      <c r="K112" s="6">
        <v>109</v>
      </c>
      <c r="L112" s="6">
        <f>[2]非r将兵属性验证!$M115</f>
        <v>386.18441260263091</v>
      </c>
      <c r="M112" s="6">
        <f>[2]小r将兵属性验证!$M115</f>
        <v>409.54384443946066</v>
      </c>
      <c r="N112" s="6">
        <f>[2]中r将兵属性验证!$M115</f>
        <v>424.11306572981488</v>
      </c>
      <c r="O112" s="6">
        <f>[2]大r将兵属性验证!$M115</f>
        <v>424.83260081745823</v>
      </c>
      <c r="P112" s="6">
        <f>[2]超r将兵属性验证!$M115</f>
        <v>432.52745692300419</v>
      </c>
      <c r="T112" s="6">
        <v>109</v>
      </c>
      <c r="U112" s="44">
        <f>[3]圣人天赋!HO114</f>
        <v>0.42599999999999999</v>
      </c>
      <c r="V112" s="44">
        <f>[3]圣人天赋!HP114</f>
        <v>0.43229999999999996</v>
      </c>
      <c r="W112" s="44">
        <f>[3]圣人天赋!HQ114</f>
        <v>0.44489999999999996</v>
      </c>
      <c r="X112" s="44">
        <f>[3]圣人天赋!HR114</f>
        <v>0.46379999999999999</v>
      </c>
      <c r="Y112" s="44">
        <f>[3]圣人天赋!HS114</f>
        <v>0.48899999999999999</v>
      </c>
      <c r="AA112" s="6">
        <v>109</v>
      </c>
      <c r="AB112" s="44">
        <f>[3]圣人天赋!HF114</f>
        <v>2.13</v>
      </c>
      <c r="AC112" s="44">
        <f>[3]圣人天赋!HG114</f>
        <v>2.1614999999999998</v>
      </c>
      <c r="AD112" s="44">
        <f>[3]圣人天赋!HH114</f>
        <v>2.2244999999999999</v>
      </c>
      <c r="AE112" s="44">
        <f>[3]圣人天赋!HI114</f>
        <v>2.319</v>
      </c>
      <c r="AF112" s="44">
        <f>[3]圣人天赋!HJ114</f>
        <v>2.4450000000000003</v>
      </c>
      <c r="AJ112" s="6">
        <v>109</v>
      </c>
      <c r="AK112" s="6">
        <f>[3]圣人天赋!GX114</f>
        <v>0.28819999999999996</v>
      </c>
      <c r="AL112" s="6">
        <f>[3]圣人天赋!GY114</f>
        <v>0.29659999999999997</v>
      </c>
      <c r="AM112" s="6">
        <f>[3]圣人天赋!GZ114</f>
        <v>0.30920000000000003</v>
      </c>
      <c r="AN112" s="6">
        <f>[3]圣人天赋!HA114</f>
        <v>0.32600000000000007</v>
      </c>
      <c r="AO112" s="6">
        <f>[3]圣人天赋!HB114</f>
        <v>0</v>
      </c>
    </row>
    <row r="113" spans="11:41" x14ac:dyDescent="0.15">
      <c r="K113" s="6">
        <v>110</v>
      </c>
      <c r="L113" s="6">
        <f>[2]非r将兵属性验证!$M116</f>
        <v>389.17208996155637</v>
      </c>
      <c r="M113" s="6">
        <f>[2]小r将兵属性验证!$M116</f>
        <v>413.09769528702145</v>
      </c>
      <c r="N113" s="6">
        <f>[2]中r将兵属性验证!$M116</f>
        <v>425.86511608740767</v>
      </c>
      <c r="O113" s="6">
        <f>[2]大r将兵属性验证!$M116</f>
        <v>426.4050735089005</v>
      </c>
      <c r="P113" s="6">
        <f>[2]超r将兵属性验证!$M116</f>
        <v>435.32886825389005</v>
      </c>
      <c r="T113" s="6">
        <v>110</v>
      </c>
      <c r="U113" s="44">
        <f>[3]圣人天赋!HO115</f>
        <v>0.42599999999999999</v>
      </c>
      <c r="V113" s="44">
        <f>[3]圣人天赋!HP115</f>
        <v>0.43229999999999996</v>
      </c>
      <c r="W113" s="44">
        <f>[3]圣人天赋!HQ115</f>
        <v>0.44489999999999996</v>
      </c>
      <c r="X113" s="44">
        <f>[3]圣人天赋!HR115</f>
        <v>0.46379999999999999</v>
      </c>
      <c r="Y113" s="44">
        <f>[3]圣人天赋!HS115</f>
        <v>0.48899999999999999</v>
      </c>
      <c r="AA113" s="6">
        <v>110</v>
      </c>
      <c r="AB113" s="44">
        <f>[3]圣人天赋!HF115</f>
        <v>2.13</v>
      </c>
      <c r="AC113" s="44">
        <f>[3]圣人天赋!HG115</f>
        <v>2.1614999999999998</v>
      </c>
      <c r="AD113" s="44">
        <f>[3]圣人天赋!HH115</f>
        <v>2.2244999999999999</v>
      </c>
      <c r="AE113" s="44">
        <f>[3]圣人天赋!HI115</f>
        <v>2.319</v>
      </c>
      <c r="AF113" s="44">
        <f>[3]圣人天赋!HJ115</f>
        <v>2.4450000000000003</v>
      </c>
      <c r="AJ113" s="6">
        <v>110</v>
      </c>
      <c r="AK113" s="6">
        <f>[3]圣人天赋!GX115</f>
        <v>0.28819999999999996</v>
      </c>
      <c r="AL113" s="6">
        <f>[3]圣人天赋!GY115</f>
        <v>0.29659999999999997</v>
      </c>
      <c r="AM113" s="6">
        <f>[3]圣人天赋!GZ115</f>
        <v>0.30920000000000003</v>
      </c>
      <c r="AN113" s="6">
        <f>[3]圣人天赋!HA115</f>
        <v>0.32600000000000007</v>
      </c>
      <c r="AO113" s="6">
        <f>[3]圣人天赋!HB115</f>
        <v>0</v>
      </c>
    </row>
    <row r="114" spans="11:41" x14ac:dyDescent="0.15">
      <c r="K114" s="6">
        <v>111</v>
      </c>
      <c r="L114" s="6">
        <f>[2]非r将兵属性验证!$M117</f>
        <v>392.15976732048205</v>
      </c>
      <c r="M114" s="6">
        <f>[2]小r将兵属性验证!$M117</f>
        <v>416.64601497348497</v>
      </c>
      <c r="N114" s="6">
        <f>[2]中r将兵属性验证!$M117</f>
        <v>427.61701061378477</v>
      </c>
      <c r="O114" s="6">
        <f>[2]大r将兵属性验证!$M117</f>
        <v>427.9554010198475</v>
      </c>
      <c r="P114" s="6">
        <f>[2]超r将兵属性验证!$M117</f>
        <v>438.11614374253611</v>
      </c>
      <c r="T114" s="6">
        <v>111</v>
      </c>
      <c r="U114" s="44">
        <f>[3]圣人天赋!HO116</f>
        <v>0.42599999999999999</v>
      </c>
      <c r="V114" s="44">
        <f>[3]圣人天赋!HP116</f>
        <v>0.43229999999999996</v>
      </c>
      <c r="W114" s="44">
        <f>[3]圣人天赋!HQ116</f>
        <v>0.44489999999999996</v>
      </c>
      <c r="X114" s="44">
        <f>[3]圣人天赋!HR116</f>
        <v>0.46379999999999999</v>
      </c>
      <c r="Y114" s="44">
        <f>[3]圣人天赋!HS116</f>
        <v>0.48899999999999999</v>
      </c>
      <c r="AA114" s="6">
        <v>111</v>
      </c>
      <c r="AB114" s="44">
        <f>[3]圣人天赋!HF116</f>
        <v>2.13</v>
      </c>
      <c r="AC114" s="44">
        <f>[3]圣人天赋!HG116</f>
        <v>2.1614999999999998</v>
      </c>
      <c r="AD114" s="44">
        <f>[3]圣人天赋!HH116</f>
        <v>2.2244999999999999</v>
      </c>
      <c r="AE114" s="44">
        <f>[3]圣人天赋!HI116</f>
        <v>2.319</v>
      </c>
      <c r="AF114" s="44">
        <f>[3]圣人天赋!HJ116</f>
        <v>2.4450000000000003</v>
      </c>
      <c r="AJ114" s="6">
        <v>111</v>
      </c>
      <c r="AK114" s="6">
        <f>[3]圣人天赋!GX116</f>
        <v>0.28819999999999996</v>
      </c>
      <c r="AL114" s="6">
        <f>[3]圣人天赋!GY116</f>
        <v>0.29659999999999997</v>
      </c>
      <c r="AM114" s="6">
        <f>[3]圣人天赋!GZ116</f>
        <v>0.30920000000000003</v>
      </c>
      <c r="AN114" s="6">
        <f>[3]圣人天赋!HA116</f>
        <v>0.32600000000000007</v>
      </c>
      <c r="AO114" s="6">
        <f>[3]圣人天赋!HB116</f>
        <v>0</v>
      </c>
    </row>
    <row r="115" spans="11:41" x14ac:dyDescent="0.15">
      <c r="K115" s="6">
        <v>112</v>
      </c>
      <c r="L115" s="6">
        <f>[2]非r将兵属性验证!$M118</f>
        <v>395.14744467940761</v>
      </c>
      <c r="M115" s="6">
        <f>[2]小r将兵属性验证!$M118</f>
        <v>420.18964001704256</v>
      </c>
      <c r="N115" s="6">
        <f>[2]中r将兵属性验证!$M118</f>
        <v>429.33493258669318</v>
      </c>
      <c r="O115" s="6">
        <f>[2]大r将兵属性验证!$M118</f>
        <v>429.49844712367116</v>
      </c>
      <c r="P115" s="6">
        <f>[2]超r将兵属性验证!$M118</f>
        <v>440.90341923118211</v>
      </c>
      <c r="T115" s="6">
        <v>112</v>
      </c>
      <c r="U115" s="44">
        <f>[3]圣人天赋!HO117</f>
        <v>0.51119999999999999</v>
      </c>
      <c r="V115" s="44">
        <f>[3]圣人天赋!HP117</f>
        <v>0.51875999999999989</v>
      </c>
      <c r="W115" s="44">
        <f>[3]圣人天赋!HQ117</f>
        <v>0.53387999999999991</v>
      </c>
      <c r="X115" s="44">
        <f>[3]圣人天赋!HR117</f>
        <v>0.55655999999999994</v>
      </c>
      <c r="Y115" s="44">
        <f>[3]圣人天赋!HS117</f>
        <v>0.58679999999999999</v>
      </c>
      <c r="AA115" s="6">
        <v>112</v>
      </c>
      <c r="AB115" s="44">
        <f>[3]圣人天赋!HF117</f>
        <v>2.5559999999999996</v>
      </c>
      <c r="AC115" s="44">
        <f>[3]圣人天赋!HG117</f>
        <v>2.5937999999999994</v>
      </c>
      <c r="AD115" s="44">
        <f>[3]圣人天赋!HH117</f>
        <v>2.6693999999999996</v>
      </c>
      <c r="AE115" s="44">
        <f>[3]圣人天赋!HI117</f>
        <v>2.7827999999999999</v>
      </c>
      <c r="AF115" s="44">
        <f>[3]圣人天赋!HJ117</f>
        <v>2.9339999999999997</v>
      </c>
      <c r="AJ115" s="6">
        <v>112</v>
      </c>
      <c r="AK115" s="6">
        <f>[3]圣人天赋!GX117</f>
        <v>0.28819999999999996</v>
      </c>
      <c r="AL115" s="6">
        <f>[3]圣人天赋!GY117</f>
        <v>0.29659999999999997</v>
      </c>
      <c r="AM115" s="6">
        <f>[3]圣人天赋!GZ117</f>
        <v>0.30920000000000003</v>
      </c>
      <c r="AN115" s="6">
        <f>[3]圣人天赋!HA117</f>
        <v>0.32600000000000007</v>
      </c>
      <c r="AO115" s="6">
        <f>[3]圣人天赋!HB117</f>
        <v>0</v>
      </c>
    </row>
    <row r="116" spans="11:41" x14ac:dyDescent="0.15">
      <c r="K116" s="6">
        <v>113</v>
      </c>
      <c r="L116" s="6">
        <f>[2]非r将兵属性验证!$M119</f>
        <v>398.12093685127957</v>
      </c>
      <c r="M116" s="6">
        <f>[2]小r将兵属性验证!$M119</f>
        <v>423.72505979551539</v>
      </c>
      <c r="N116" s="6">
        <f>[2]中r将兵属性验证!$M119</f>
        <v>431.05285455960166</v>
      </c>
      <c r="O116" s="6">
        <f>[2]大r将兵属性验证!$M119</f>
        <v>431.04149322749481</v>
      </c>
      <c r="P116" s="6">
        <f>[2]超r将兵属性验证!$M119</f>
        <v>443.69069471982817</v>
      </c>
      <c r="T116" s="6">
        <v>113</v>
      </c>
      <c r="U116" s="44">
        <f>[3]圣人天赋!HO118</f>
        <v>0.51119999999999999</v>
      </c>
      <c r="V116" s="44">
        <f>[3]圣人天赋!HP118</f>
        <v>0.51875999999999989</v>
      </c>
      <c r="W116" s="44">
        <f>[3]圣人天赋!HQ118</f>
        <v>0.53387999999999991</v>
      </c>
      <c r="X116" s="44">
        <f>[3]圣人天赋!HR118</f>
        <v>0.55655999999999994</v>
      </c>
      <c r="Y116" s="44">
        <f>[3]圣人天赋!HS118</f>
        <v>0.58679999999999999</v>
      </c>
      <c r="AA116" s="6">
        <v>113</v>
      </c>
      <c r="AB116" s="44">
        <f>[3]圣人天赋!HF118</f>
        <v>2.5559999999999996</v>
      </c>
      <c r="AC116" s="44">
        <f>[3]圣人天赋!HG118</f>
        <v>2.5937999999999994</v>
      </c>
      <c r="AD116" s="44">
        <f>[3]圣人天赋!HH118</f>
        <v>2.6693999999999996</v>
      </c>
      <c r="AE116" s="44">
        <f>[3]圣人天赋!HI118</f>
        <v>2.7827999999999999</v>
      </c>
      <c r="AF116" s="44">
        <f>[3]圣人天赋!HJ118</f>
        <v>2.9339999999999997</v>
      </c>
      <c r="AJ116" s="6">
        <v>113</v>
      </c>
      <c r="AK116" s="6">
        <f>[3]圣人天赋!GX118</f>
        <v>0.28819999999999996</v>
      </c>
      <c r="AL116" s="6">
        <f>[3]圣人天赋!GY118</f>
        <v>0.29659999999999997</v>
      </c>
      <c r="AM116" s="6">
        <f>[3]圣人天赋!GZ118</f>
        <v>0.30920000000000003</v>
      </c>
      <c r="AN116" s="6">
        <f>[3]圣人天赋!HA118</f>
        <v>0.32600000000000007</v>
      </c>
      <c r="AO116" s="6">
        <f>[3]圣人天赋!HB118</f>
        <v>0</v>
      </c>
    </row>
    <row r="117" spans="11:41" x14ac:dyDescent="0.15">
      <c r="K117" s="6">
        <v>114</v>
      </c>
      <c r="L117" s="6">
        <f>[2]非r将兵属性验证!$M120</f>
        <v>401.08744259499525</v>
      </c>
      <c r="M117" s="6">
        <f>[2]小r将兵属性验证!$M120</f>
        <v>427.24472260888814</v>
      </c>
      <c r="N117" s="6">
        <f>[2]中r将兵属性验证!$M120</f>
        <v>432.7283740514992</v>
      </c>
      <c r="O117" s="6">
        <f>[2]大r将兵属性验证!$M120</f>
        <v>432.58453933131847</v>
      </c>
      <c r="P117" s="6">
        <f>[2]超r将兵属性验证!$M120</f>
        <v>446.58629940444564</v>
      </c>
      <c r="T117" s="6">
        <v>114</v>
      </c>
      <c r="U117" s="44">
        <f>[3]圣人天赋!HO119</f>
        <v>0.51119999999999999</v>
      </c>
      <c r="V117" s="44">
        <f>[3]圣人天赋!HP119</f>
        <v>0.51875999999999989</v>
      </c>
      <c r="W117" s="44">
        <f>[3]圣人天赋!HQ119</f>
        <v>0.53387999999999991</v>
      </c>
      <c r="X117" s="44">
        <f>[3]圣人天赋!HR119</f>
        <v>0.55655999999999994</v>
      </c>
      <c r="Y117" s="44">
        <f>[3]圣人天赋!HS119</f>
        <v>0.58679999999999999</v>
      </c>
      <c r="AA117" s="6">
        <v>114</v>
      </c>
      <c r="AB117" s="44">
        <f>[3]圣人天赋!HF119</f>
        <v>2.5559999999999996</v>
      </c>
      <c r="AC117" s="44">
        <f>[3]圣人天赋!HG119</f>
        <v>2.5937999999999994</v>
      </c>
      <c r="AD117" s="44">
        <f>[3]圣人天赋!HH119</f>
        <v>2.6693999999999996</v>
      </c>
      <c r="AE117" s="44">
        <f>[3]圣人天赋!HI119</f>
        <v>2.7827999999999999</v>
      </c>
      <c r="AF117" s="44">
        <f>[3]圣人天赋!HJ119</f>
        <v>2.9339999999999997</v>
      </c>
      <c r="AJ117" s="6">
        <v>114</v>
      </c>
      <c r="AK117" s="6">
        <f>[3]圣人天赋!GX119</f>
        <v>0.28819999999999996</v>
      </c>
      <c r="AL117" s="6">
        <f>[3]圣人天赋!GY119</f>
        <v>0.29659999999999997</v>
      </c>
      <c r="AM117" s="6">
        <f>[3]圣人天赋!GZ119</f>
        <v>0.30920000000000003</v>
      </c>
      <c r="AN117" s="6">
        <f>[3]圣人天赋!HA119</f>
        <v>0.32600000000000007</v>
      </c>
      <c r="AO117" s="6">
        <f>[3]圣人天赋!HB119</f>
        <v>0</v>
      </c>
    </row>
    <row r="118" spans="11:41" x14ac:dyDescent="0.15">
      <c r="K118" s="6">
        <v>115</v>
      </c>
      <c r="L118" s="6">
        <f>[2]非r将兵属性验证!$M121</f>
        <v>403.8845127946031</v>
      </c>
      <c r="M118" s="6">
        <f>[2]小r将兵属性验证!$M121</f>
        <v>430.63538320151906</v>
      </c>
      <c r="N118" s="6">
        <f>[2]中r将兵属性验证!$M121</f>
        <v>434.33688500135759</v>
      </c>
      <c r="O118" s="6">
        <f>[2]大r将兵属性验证!$M121</f>
        <v>434.38528657457022</v>
      </c>
      <c r="P118" s="6">
        <f>[2]超r将兵属性验证!$M121</f>
        <v>449.57232113917269</v>
      </c>
      <c r="T118" s="6">
        <v>115</v>
      </c>
      <c r="U118" s="44">
        <f>[3]圣人天赋!HO120</f>
        <v>0.51119999999999999</v>
      </c>
      <c r="V118" s="44">
        <f>[3]圣人天赋!HP120</f>
        <v>0.51875999999999989</v>
      </c>
      <c r="W118" s="44">
        <f>[3]圣人天赋!HQ120</f>
        <v>0.53387999999999991</v>
      </c>
      <c r="X118" s="44">
        <f>[3]圣人天赋!HR120</f>
        <v>0.55655999999999994</v>
      </c>
      <c r="Y118" s="44">
        <f>[3]圣人天赋!HS120</f>
        <v>0.58679999999999999</v>
      </c>
      <c r="AA118" s="6">
        <v>115</v>
      </c>
      <c r="AB118" s="44">
        <f>[3]圣人天赋!HF120</f>
        <v>2.5559999999999996</v>
      </c>
      <c r="AC118" s="44">
        <f>[3]圣人天赋!HG120</f>
        <v>2.5937999999999994</v>
      </c>
      <c r="AD118" s="44">
        <f>[3]圣人天赋!HH120</f>
        <v>2.6693999999999996</v>
      </c>
      <c r="AE118" s="44">
        <f>[3]圣人天赋!HI120</f>
        <v>2.7827999999999999</v>
      </c>
      <c r="AF118" s="44">
        <f>[3]圣人天赋!HJ120</f>
        <v>2.9339999999999997</v>
      </c>
      <c r="AJ118" s="6">
        <v>115</v>
      </c>
      <c r="AK118" s="6">
        <f>[3]圣人天赋!GX120</f>
        <v>0.28819999999999996</v>
      </c>
      <c r="AL118" s="6">
        <f>[3]圣人天赋!GY120</f>
        <v>0.29659999999999997</v>
      </c>
      <c r="AM118" s="6">
        <f>[3]圣人天赋!GZ120</f>
        <v>0.30920000000000003</v>
      </c>
      <c r="AN118" s="6">
        <f>[3]圣人天赋!HA120</f>
        <v>0.32600000000000007</v>
      </c>
      <c r="AO118" s="6">
        <f>[3]圣人天赋!HB120</f>
        <v>0</v>
      </c>
    </row>
    <row r="119" spans="11:41" x14ac:dyDescent="0.15">
      <c r="K119" s="6">
        <v>116</v>
      </c>
      <c r="L119" s="6">
        <f>[2]非r将兵属性验证!$M122</f>
        <v>406.50328232023816</v>
      </c>
      <c r="M119" s="6">
        <f>[2]小r将兵属性验证!$M122</f>
        <v>432.57086343214996</v>
      </c>
      <c r="N119" s="6">
        <f>[2]中r将兵属性验证!$M122</f>
        <v>435.85366617320528</v>
      </c>
      <c r="O119" s="6">
        <f>[2]大r将兵属性验证!$M122</f>
        <v>436.52218882124805</v>
      </c>
      <c r="P119" s="6">
        <f>[2]超r将兵属性验证!$M122</f>
        <v>452.37781919687319</v>
      </c>
      <c r="T119" s="6">
        <v>116</v>
      </c>
      <c r="U119" s="44">
        <f>[3]圣人天赋!HO121</f>
        <v>0.51119999999999999</v>
      </c>
      <c r="V119" s="44">
        <f>[3]圣人天赋!HP121</f>
        <v>0.51875999999999989</v>
      </c>
      <c r="W119" s="44">
        <f>[3]圣人天赋!HQ121</f>
        <v>0.53387999999999991</v>
      </c>
      <c r="X119" s="44">
        <f>[3]圣人天赋!HR121</f>
        <v>0.55655999999999994</v>
      </c>
      <c r="Y119" s="44">
        <f>[3]圣人天赋!HS121</f>
        <v>0.58679999999999999</v>
      </c>
      <c r="AA119" s="6">
        <v>116</v>
      </c>
      <c r="AB119" s="44">
        <f>[3]圣人天赋!HF121</f>
        <v>2.5559999999999996</v>
      </c>
      <c r="AC119" s="44">
        <f>[3]圣人天赋!HG121</f>
        <v>2.5937999999999994</v>
      </c>
      <c r="AD119" s="44">
        <f>[3]圣人天赋!HH121</f>
        <v>2.6693999999999996</v>
      </c>
      <c r="AE119" s="44">
        <f>[3]圣人天赋!HI121</f>
        <v>2.7827999999999999</v>
      </c>
      <c r="AF119" s="44">
        <f>[3]圣人天赋!HJ121</f>
        <v>2.9339999999999997</v>
      </c>
      <c r="AJ119" s="6">
        <v>116</v>
      </c>
      <c r="AK119" s="6">
        <f>[3]圣人天赋!GX121</f>
        <v>0.28819999999999996</v>
      </c>
      <c r="AL119" s="6">
        <f>[3]圣人天赋!GY121</f>
        <v>0.29659999999999997</v>
      </c>
      <c r="AM119" s="6">
        <f>[3]圣人天赋!GZ121</f>
        <v>0.30920000000000003</v>
      </c>
      <c r="AN119" s="6">
        <f>[3]圣人天赋!HA121</f>
        <v>0.32600000000000007</v>
      </c>
      <c r="AO119" s="6">
        <f>[3]圣人天赋!HB121</f>
        <v>0</v>
      </c>
    </row>
    <row r="120" spans="11:41" x14ac:dyDescent="0.15">
      <c r="K120" s="6">
        <v>117</v>
      </c>
      <c r="L120" s="6">
        <f>[2]非r将兵属性验证!$M123</f>
        <v>408.94115392935799</v>
      </c>
      <c r="M120" s="6">
        <f>[2]小r将兵属性验证!$M123</f>
        <v>434.31260379968421</v>
      </c>
      <c r="N120" s="6">
        <f>[2]中r将兵属性验证!$M123</f>
        <v>436.87392625013808</v>
      </c>
      <c r="O120" s="6">
        <f>[2]大r将兵属性验证!$M123</f>
        <v>438.29296174246775</v>
      </c>
      <c r="P120" s="6">
        <f>[2]超r将兵属性验证!$M123</f>
        <v>454.94669561095776</v>
      </c>
      <c r="T120" s="6">
        <v>117</v>
      </c>
      <c r="U120" s="44">
        <f>[3]圣人天赋!HO122</f>
        <v>0.51119999999999999</v>
      </c>
      <c r="V120" s="44">
        <f>[3]圣人天赋!HP122</f>
        <v>0.51875999999999989</v>
      </c>
      <c r="W120" s="44">
        <f>[3]圣人天赋!HQ122</f>
        <v>0.53387999999999991</v>
      </c>
      <c r="X120" s="44">
        <f>[3]圣人天赋!HR122</f>
        <v>0.55655999999999994</v>
      </c>
      <c r="Y120" s="44">
        <f>[3]圣人天赋!HS122</f>
        <v>0.58679999999999999</v>
      </c>
      <c r="AA120" s="6">
        <v>117</v>
      </c>
      <c r="AB120" s="44">
        <f>[3]圣人天赋!HF122</f>
        <v>2.5559999999999996</v>
      </c>
      <c r="AC120" s="44">
        <f>[3]圣人天赋!HG122</f>
        <v>2.5937999999999994</v>
      </c>
      <c r="AD120" s="44">
        <f>[3]圣人天赋!HH122</f>
        <v>2.6693999999999996</v>
      </c>
      <c r="AE120" s="44">
        <f>[3]圣人天赋!HI122</f>
        <v>2.7827999999999999</v>
      </c>
      <c r="AF120" s="44">
        <f>[3]圣人天赋!HJ122</f>
        <v>2.9339999999999997</v>
      </c>
      <c r="AJ120" s="6">
        <v>117</v>
      </c>
      <c r="AK120" s="6">
        <f>[3]圣人天赋!GX122</f>
        <v>0.28819999999999996</v>
      </c>
      <c r="AL120" s="6">
        <f>[3]圣人天赋!GY122</f>
        <v>0.29659999999999997</v>
      </c>
      <c r="AM120" s="6">
        <f>[3]圣人天赋!GZ122</f>
        <v>0.30920000000000003</v>
      </c>
      <c r="AN120" s="6">
        <f>[3]圣人天赋!HA122</f>
        <v>0.32600000000000007</v>
      </c>
      <c r="AO120" s="6">
        <f>[3]圣人天赋!HB122</f>
        <v>0</v>
      </c>
    </row>
    <row r="121" spans="11:41" x14ac:dyDescent="0.15">
      <c r="K121" s="6">
        <v>118</v>
      </c>
      <c r="L121" s="6">
        <f>[2]非r将兵属性验证!$M124</f>
        <v>411.315860455044</v>
      </c>
      <c r="M121" s="6">
        <f>[2]小r将兵属性验证!$M124</f>
        <v>435.90299249471218</v>
      </c>
      <c r="N121" s="6">
        <f>[2]中r将兵属性验证!$M124</f>
        <v>437.89418632707083</v>
      </c>
      <c r="O121" s="6">
        <f>[2]大r将兵属性验证!$M124</f>
        <v>440.06373466368751</v>
      </c>
      <c r="P121" s="6">
        <f>[2]超r将兵属性验证!$M124</f>
        <v>457.41709963006701</v>
      </c>
      <c r="T121" s="6">
        <v>118</v>
      </c>
      <c r="U121" s="44">
        <f>[3]圣人天赋!HO123</f>
        <v>0.51119999999999999</v>
      </c>
      <c r="V121" s="44">
        <f>[3]圣人天赋!HP123</f>
        <v>0.51875999999999989</v>
      </c>
      <c r="W121" s="44">
        <f>[3]圣人天赋!HQ123</f>
        <v>0.53387999999999991</v>
      </c>
      <c r="X121" s="44">
        <f>[3]圣人天赋!HR123</f>
        <v>0.55655999999999994</v>
      </c>
      <c r="Y121" s="44">
        <f>[3]圣人天赋!HS123</f>
        <v>0.58679999999999999</v>
      </c>
      <c r="AA121" s="6">
        <v>118</v>
      </c>
      <c r="AB121" s="44">
        <f>[3]圣人天赋!HF123</f>
        <v>2.5559999999999996</v>
      </c>
      <c r="AC121" s="44">
        <f>[3]圣人天赋!HG123</f>
        <v>2.5937999999999994</v>
      </c>
      <c r="AD121" s="44">
        <f>[3]圣人天赋!HH123</f>
        <v>2.6693999999999996</v>
      </c>
      <c r="AE121" s="44">
        <f>[3]圣人天赋!HI123</f>
        <v>2.7827999999999999</v>
      </c>
      <c r="AF121" s="44">
        <f>[3]圣人天赋!HJ123</f>
        <v>2.9339999999999997</v>
      </c>
      <c r="AJ121" s="6">
        <v>118</v>
      </c>
      <c r="AK121" s="6">
        <f>[3]圣人天赋!GX123</f>
        <v>0.34583999999999993</v>
      </c>
      <c r="AL121" s="6">
        <f>[3]圣人天赋!GY123</f>
        <v>0.35591999999999996</v>
      </c>
      <c r="AM121" s="6">
        <f>[3]圣人天赋!GZ123</f>
        <v>0.37103999999999998</v>
      </c>
      <c r="AN121" s="6">
        <f>[3]圣人天赋!HA123</f>
        <v>0.39119999999999999</v>
      </c>
      <c r="AO121" s="6">
        <f>[3]圣人天赋!HB123</f>
        <v>0</v>
      </c>
    </row>
    <row r="122" spans="11:41" x14ac:dyDescent="0.15">
      <c r="K122" s="6">
        <v>119</v>
      </c>
      <c r="L122" s="6">
        <f>[2]非r将兵属性验证!$M125</f>
        <v>413.64068433753141</v>
      </c>
      <c r="M122" s="6">
        <f>[2]小r将兵属性验证!$M125</f>
        <v>437.49338118974003</v>
      </c>
      <c r="N122" s="6">
        <f>[2]中r将兵属性验证!$M125</f>
        <v>438.91444640400357</v>
      </c>
      <c r="O122" s="6">
        <f>[2]大r将兵属性验证!$M125</f>
        <v>441.83450758490733</v>
      </c>
      <c r="P122" s="6">
        <f>[2]超r将兵属性验证!$M125</f>
        <v>459.88750364917638</v>
      </c>
      <c r="T122" s="6">
        <v>119</v>
      </c>
      <c r="U122" s="44">
        <f>[3]圣人天赋!HO124</f>
        <v>0.51119999999999999</v>
      </c>
      <c r="V122" s="44">
        <f>[3]圣人天赋!HP124</f>
        <v>0.51875999999999989</v>
      </c>
      <c r="W122" s="44">
        <f>[3]圣人天赋!HQ124</f>
        <v>0.53387999999999991</v>
      </c>
      <c r="X122" s="44">
        <f>[3]圣人天赋!HR124</f>
        <v>0.55655999999999994</v>
      </c>
      <c r="Y122" s="44">
        <f>[3]圣人天赋!HS124</f>
        <v>0.58679999999999999</v>
      </c>
      <c r="AA122" s="6">
        <v>119</v>
      </c>
      <c r="AB122" s="44">
        <f>[3]圣人天赋!HF124</f>
        <v>2.5559999999999996</v>
      </c>
      <c r="AC122" s="44">
        <f>[3]圣人天赋!HG124</f>
        <v>2.5937999999999994</v>
      </c>
      <c r="AD122" s="44">
        <f>[3]圣人天赋!HH124</f>
        <v>2.6693999999999996</v>
      </c>
      <c r="AE122" s="44">
        <f>[3]圣人天赋!HI124</f>
        <v>2.7827999999999999</v>
      </c>
      <c r="AF122" s="44">
        <f>[3]圣人天赋!HJ124</f>
        <v>2.9339999999999997</v>
      </c>
      <c r="AJ122" s="6">
        <v>119</v>
      </c>
      <c r="AK122" s="6">
        <f>[3]圣人天赋!GX124</f>
        <v>0.34583999999999993</v>
      </c>
      <c r="AL122" s="6">
        <f>[3]圣人天赋!GY124</f>
        <v>0.35591999999999996</v>
      </c>
      <c r="AM122" s="6">
        <f>[3]圣人天赋!GZ124</f>
        <v>0.37103999999999998</v>
      </c>
      <c r="AN122" s="6">
        <f>[3]圣人天赋!HA124</f>
        <v>0.39119999999999999</v>
      </c>
      <c r="AO122" s="6">
        <f>[3]圣人天赋!HB124</f>
        <v>0</v>
      </c>
    </row>
    <row r="123" spans="11:41" x14ac:dyDescent="0.15">
      <c r="K123" s="6">
        <v>120</v>
      </c>
      <c r="L123" s="6">
        <f>[2]非r将兵属性验证!$M126</f>
        <v>415.96550822001871</v>
      </c>
      <c r="M123" s="6">
        <f>[2]小r将兵属性验证!$M126</f>
        <v>439.08376988476789</v>
      </c>
      <c r="N123" s="6">
        <f>[2]中r将兵属性验证!$M126</f>
        <v>439.93470648093637</v>
      </c>
      <c r="O123" s="6">
        <f>[2]大r将兵属性验证!$M126</f>
        <v>443.60528050612703</v>
      </c>
      <c r="P123" s="6">
        <f>[2]超r将兵属性验证!$M126</f>
        <v>462.35790766828563</v>
      </c>
      <c r="T123" s="6">
        <v>120</v>
      </c>
      <c r="U123" s="44">
        <f>[3]圣人天赋!HO125</f>
        <v>0.51119999999999999</v>
      </c>
      <c r="V123" s="44">
        <f>[3]圣人天赋!HP125</f>
        <v>0.51875999999999989</v>
      </c>
      <c r="W123" s="44">
        <f>[3]圣人天赋!HQ125</f>
        <v>0.53387999999999991</v>
      </c>
      <c r="X123" s="44">
        <f>[3]圣人天赋!HR125</f>
        <v>0.55655999999999994</v>
      </c>
      <c r="Y123" s="44">
        <f>[3]圣人天赋!HS125</f>
        <v>0.58679999999999999</v>
      </c>
      <c r="AA123" s="6">
        <v>120</v>
      </c>
      <c r="AB123" s="44">
        <f>[3]圣人天赋!HF125</f>
        <v>2.5559999999999996</v>
      </c>
      <c r="AC123" s="44">
        <f>[3]圣人天赋!HG125</f>
        <v>2.5937999999999994</v>
      </c>
      <c r="AD123" s="44">
        <f>[3]圣人天赋!HH125</f>
        <v>2.6693999999999996</v>
      </c>
      <c r="AE123" s="44">
        <f>[3]圣人天赋!HI125</f>
        <v>2.7827999999999999</v>
      </c>
      <c r="AF123" s="44">
        <f>[3]圣人天赋!HJ125</f>
        <v>2.9339999999999997</v>
      </c>
      <c r="AJ123" s="6">
        <v>120</v>
      </c>
      <c r="AK123" s="6">
        <f>[3]圣人天赋!GX125</f>
        <v>0.34583999999999993</v>
      </c>
      <c r="AL123" s="6">
        <f>[3]圣人天赋!GY125</f>
        <v>0.35591999999999996</v>
      </c>
      <c r="AM123" s="6">
        <f>[3]圣人天赋!GZ125</f>
        <v>0.37103999999999998</v>
      </c>
      <c r="AN123" s="6">
        <f>[3]圣人天赋!HA125</f>
        <v>0.39119999999999999</v>
      </c>
      <c r="AO123" s="6">
        <f>[3]圣人天赋!HB125</f>
        <v>0</v>
      </c>
    </row>
    <row r="124" spans="11:41" x14ac:dyDescent="0.15">
      <c r="K124" s="6">
        <v>121</v>
      </c>
      <c r="L124" s="6">
        <f>[2]非r将兵属性验证!$M127</f>
        <v>418.29033210250606</v>
      </c>
      <c r="M124" s="6">
        <f>[2]小r将兵属性验证!$M127</f>
        <v>440.29532884946912</v>
      </c>
      <c r="N124" s="6">
        <f>[2]中r将兵属性验证!$M127</f>
        <v>440.95496655786911</v>
      </c>
      <c r="O124" s="6">
        <f>[2]大r将兵属性验证!$M127</f>
        <v>445.37605342734679</v>
      </c>
      <c r="P124" s="6">
        <f>[2]超r将兵属性验证!$M127</f>
        <v>464.82215316301676</v>
      </c>
      <c r="T124" s="6">
        <v>121</v>
      </c>
      <c r="U124" s="44">
        <f>[3]圣人天赋!HO126</f>
        <v>0.51119999999999999</v>
      </c>
      <c r="V124" s="44">
        <f>[3]圣人天赋!HP126</f>
        <v>0.51875999999999989</v>
      </c>
      <c r="W124" s="44">
        <f>[3]圣人天赋!HQ126</f>
        <v>0.53387999999999991</v>
      </c>
      <c r="X124" s="44">
        <f>[3]圣人天赋!HR126</f>
        <v>0.55655999999999994</v>
      </c>
      <c r="Y124" s="44">
        <f>[3]圣人天赋!HS126</f>
        <v>0.58679999999999999</v>
      </c>
      <c r="AA124" s="6">
        <v>121</v>
      </c>
      <c r="AB124" s="44">
        <f>[3]圣人天赋!HF126</f>
        <v>2.5559999999999996</v>
      </c>
      <c r="AC124" s="44">
        <f>[3]圣人天赋!HG126</f>
        <v>2.5937999999999994</v>
      </c>
      <c r="AD124" s="44">
        <f>[3]圣人天赋!HH126</f>
        <v>2.6693999999999996</v>
      </c>
      <c r="AE124" s="44">
        <f>[3]圣人天赋!HI126</f>
        <v>2.7827999999999999</v>
      </c>
      <c r="AF124" s="44">
        <f>[3]圣人天赋!HJ126</f>
        <v>2.9339999999999997</v>
      </c>
      <c r="AJ124" s="6">
        <v>121</v>
      </c>
      <c r="AK124" s="6">
        <f>[3]圣人天赋!GX126</f>
        <v>0.34583999999999993</v>
      </c>
      <c r="AL124" s="6">
        <f>[3]圣人天赋!GY126</f>
        <v>0.35591999999999996</v>
      </c>
      <c r="AM124" s="6">
        <f>[3]圣人天赋!GZ126</f>
        <v>0.37103999999999998</v>
      </c>
      <c r="AN124" s="6">
        <f>[3]圣人天赋!HA126</f>
        <v>0.39119999999999999</v>
      </c>
      <c r="AO124" s="6">
        <f>[3]圣人天赋!HB126</f>
        <v>0</v>
      </c>
    </row>
    <row r="125" spans="11:41" x14ac:dyDescent="0.15">
      <c r="K125" s="6">
        <v>122</v>
      </c>
      <c r="L125" s="6">
        <f>[2]非r将兵属性验证!$M128</f>
        <v>420.61515598499341</v>
      </c>
      <c r="M125" s="6">
        <f>[2]小r将兵属性验证!$M128</f>
        <v>441.50688781417034</v>
      </c>
      <c r="N125" s="6">
        <f>[2]中r将兵属性验证!$M128</f>
        <v>441.97522663480186</v>
      </c>
      <c r="O125" s="6">
        <f>[2]大r将兵属性验证!$M128</f>
        <v>447.14682634856655</v>
      </c>
      <c r="P125" s="6">
        <f>[2]超r将兵属性验证!$M128</f>
        <v>467.15321133532689</v>
      </c>
      <c r="T125" s="6">
        <v>122</v>
      </c>
      <c r="U125" s="44">
        <f>[3]圣人天赋!HO127</f>
        <v>0.51119999999999999</v>
      </c>
      <c r="V125" s="44">
        <f>[3]圣人天赋!HP127</f>
        <v>0.51875999999999989</v>
      </c>
      <c r="W125" s="44">
        <f>[3]圣人天赋!HQ127</f>
        <v>0.53387999999999991</v>
      </c>
      <c r="X125" s="44">
        <f>[3]圣人天赋!HR127</f>
        <v>0.55655999999999994</v>
      </c>
      <c r="Y125" s="44">
        <f>[3]圣人天赋!HS127</f>
        <v>0.58679999999999999</v>
      </c>
      <c r="AA125" s="6">
        <v>122</v>
      </c>
      <c r="AB125" s="44">
        <f>[3]圣人天赋!HF127</f>
        <v>2.5559999999999996</v>
      </c>
      <c r="AC125" s="44">
        <f>[3]圣人天赋!HG127</f>
        <v>2.5937999999999994</v>
      </c>
      <c r="AD125" s="44">
        <f>[3]圣人天赋!HH127</f>
        <v>2.6693999999999996</v>
      </c>
      <c r="AE125" s="44">
        <f>[3]圣人天赋!HI127</f>
        <v>2.7827999999999999</v>
      </c>
      <c r="AF125" s="44">
        <f>[3]圣人天赋!HJ127</f>
        <v>2.9339999999999997</v>
      </c>
      <c r="AJ125" s="6">
        <v>122</v>
      </c>
      <c r="AK125" s="6">
        <f>[3]圣人天赋!GX127</f>
        <v>0.34583999999999993</v>
      </c>
      <c r="AL125" s="6">
        <f>[3]圣人天赋!GY127</f>
        <v>0.35591999999999996</v>
      </c>
      <c r="AM125" s="6">
        <f>[3]圣人天赋!GZ127</f>
        <v>0.37103999999999998</v>
      </c>
      <c r="AN125" s="6">
        <f>[3]圣人天赋!HA127</f>
        <v>0.39119999999999999</v>
      </c>
      <c r="AO125" s="6">
        <f>[3]圣人天赋!HB127</f>
        <v>0</v>
      </c>
    </row>
    <row r="126" spans="11:41" x14ac:dyDescent="0.15">
      <c r="K126" s="6">
        <v>123</v>
      </c>
      <c r="L126" s="6">
        <f>[2]非r将兵属性验证!$M129</f>
        <v>422.60901062473465</v>
      </c>
      <c r="M126" s="6">
        <f>[2]小r将兵属性验证!$M129</f>
        <v>442.71844677887151</v>
      </c>
      <c r="N126" s="6">
        <f>[2]中r将兵属性验证!$M129</f>
        <v>442.99548671173466</v>
      </c>
      <c r="O126" s="6">
        <f>[2]大r将兵属性验证!$M129</f>
        <v>448.80923944288685</v>
      </c>
      <c r="P126" s="6">
        <f>[2]超r将兵属性验证!$M129</f>
        <v>469.25629921279307</v>
      </c>
      <c r="T126" s="6">
        <v>123</v>
      </c>
      <c r="U126" s="44">
        <f>[3]圣人天赋!HO128</f>
        <v>0.51119999999999999</v>
      </c>
      <c r="V126" s="44">
        <f>[3]圣人天赋!HP128</f>
        <v>0.51875999999999989</v>
      </c>
      <c r="W126" s="44">
        <f>[3]圣人天赋!HQ128</f>
        <v>0.53387999999999991</v>
      </c>
      <c r="X126" s="44">
        <f>[3]圣人天赋!HR128</f>
        <v>0.55655999999999994</v>
      </c>
      <c r="Y126" s="44">
        <f>[3]圣人天赋!HS128</f>
        <v>0.58679999999999999</v>
      </c>
      <c r="AA126" s="6">
        <v>123</v>
      </c>
      <c r="AB126" s="44">
        <f>[3]圣人天赋!HF128</f>
        <v>2.5559999999999996</v>
      </c>
      <c r="AC126" s="44">
        <f>[3]圣人天赋!HG128</f>
        <v>2.5937999999999994</v>
      </c>
      <c r="AD126" s="44">
        <f>[3]圣人天赋!HH128</f>
        <v>2.6693999999999996</v>
      </c>
      <c r="AE126" s="44">
        <f>[3]圣人天赋!HI128</f>
        <v>2.7827999999999999</v>
      </c>
      <c r="AF126" s="44">
        <f>[3]圣人天赋!HJ128</f>
        <v>2.9339999999999997</v>
      </c>
      <c r="AJ126" s="6">
        <v>123</v>
      </c>
      <c r="AK126" s="6">
        <f>[3]圣人天赋!GX128</f>
        <v>0.34583999999999993</v>
      </c>
      <c r="AL126" s="6">
        <f>[3]圣人天赋!GY128</f>
        <v>0.35591999999999996</v>
      </c>
      <c r="AM126" s="6">
        <f>[3]圣人天赋!GZ128</f>
        <v>0.37103999999999998</v>
      </c>
      <c r="AN126" s="6">
        <f>[3]圣人天赋!HA128</f>
        <v>0.39119999999999999</v>
      </c>
      <c r="AO126" s="6">
        <f>[3]圣人天赋!HB128</f>
        <v>0</v>
      </c>
    </row>
    <row r="127" spans="11:41" x14ac:dyDescent="0.15">
      <c r="K127" s="6">
        <v>124</v>
      </c>
      <c r="L127" s="6">
        <f>[2]非r将兵属性验证!$M130</f>
        <v>424.47153915065036</v>
      </c>
      <c r="M127" s="6">
        <f>[2]小r将兵属性验证!$M130</f>
        <v>443.93000574357268</v>
      </c>
      <c r="N127" s="6">
        <f>[2]中r将兵属性验证!$M130</f>
        <v>443.90670077973249</v>
      </c>
      <c r="O127" s="6">
        <f>[2]大r将兵属性验证!$M130</f>
        <v>450.14488271111526</v>
      </c>
      <c r="P127" s="6">
        <f>[2]超r将兵属性验证!$M130</f>
        <v>471.21388271908182</v>
      </c>
      <c r="T127" s="6">
        <v>124</v>
      </c>
      <c r="U127" s="44">
        <f>[3]圣人天赋!HO129</f>
        <v>0.51119999999999999</v>
      </c>
      <c r="V127" s="44">
        <f>[3]圣人天赋!HP129</f>
        <v>0.51875999999999989</v>
      </c>
      <c r="W127" s="44">
        <f>[3]圣人天赋!HQ129</f>
        <v>0.53387999999999991</v>
      </c>
      <c r="X127" s="44">
        <f>[3]圣人天赋!HR129</f>
        <v>0.55655999999999994</v>
      </c>
      <c r="Y127" s="44">
        <f>[3]圣人天赋!HS129</f>
        <v>0.58679999999999999</v>
      </c>
      <c r="AA127" s="6">
        <v>124</v>
      </c>
      <c r="AB127" s="44">
        <f>[3]圣人天赋!HF129</f>
        <v>2.5559999999999996</v>
      </c>
      <c r="AC127" s="44">
        <f>[3]圣人天赋!HG129</f>
        <v>2.5937999999999994</v>
      </c>
      <c r="AD127" s="44">
        <f>[3]圣人天赋!HH129</f>
        <v>2.6693999999999996</v>
      </c>
      <c r="AE127" s="44">
        <f>[3]圣人天赋!HI129</f>
        <v>2.7827999999999999</v>
      </c>
      <c r="AF127" s="44">
        <f>[3]圣人天赋!HJ129</f>
        <v>2.9339999999999997</v>
      </c>
      <c r="AJ127" s="6">
        <v>124</v>
      </c>
      <c r="AK127" s="6">
        <f>[3]圣人天赋!GX129</f>
        <v>0.34583999999999993</v>
      </c>
      <c r="AL127" s="6">
        <f>[3]圣人天赋!GY129</f>
        <v>0.35591999999999996</v>
      </c>
      <c r="AM127" s="6">
        <f>[3]圣人天赋!GZ129</f>
        <v>0.37103999999999998</v>
      </c>
      <c r="AN127" s="6">
        <f>[3]圣人天赋!HA129</f>
        <v>0.39119999999999999</v>
      </c>
      <c r="AO127" s="6">
        <f>[3]圣人天赋!HB129</f>
        <v>0</v>
      </c>
    </row>
    <row r="128" spans="11:41" x14ac:dyDescent="0.15">
      <c r="K128" s="6">
        <v>125</v>
      </c>
      <c r="L128" s="6">
        <f>[2]非r将兵属性验证!$M131</f>
        <v>426.33406767656595</v>
      </c>
      <c r="M128" s="6">
        <f>[2]小r将兵属性验证!$M131</f>
        <v>444.95730020626326</v>
      </c>
      <c r="N128" s="6">
        <f>[2]中r将兵属性验证!$M131</f>
        <v>444.52318635277965</v>
      </c>
      <c r="O128" s="6">
        <f>[2]大r将兵属性验证!$M131</f>
        <v>451.43350408658483</v>
      </c>
      <c r="P128" s="6">
        <f>[2]超r将兵属性验证!$M131</f>
        <v>474.46148055114747</v>
      </c>
      <c r="T128" s="6">
        <v>125</v>
      </c>
      <c r="U128" s="44">
        <f>[3]圣人天赋!HO130</f>
        <v>0.51119999999999999</v>
      </c>
      <c r="V128" s="44">
        <f>[3]圣人天赋!HP130</f>
        <v>0.51875999999999989</v>
      </c>
      <c r="W128" s="44">
        <f>[3]圣人天赋!HQ130</f>
        <v>0.53387999999999991</v>
      </c>
      <c r="X128" s="44">
        <f>[3]圣人天赋!HR130</f>
        <v>0.55655999999999994</v>
      </c>
      <c r="Y128" s="44">
        <f>[3]圣人天赋!HS130</f>
        <v>0.58679999999999999</v>
      </c>
      <c r="AA128" s="6">
        <v>125</v>
      </c>
      <c r="AB128" s="44">
        <f>[3]圣人天赋!HF130</f>
        <v>2.5559999999999996</v>
      </c>
      <c r="AC128" s="44">
        <f>[3]圣人天赋!HG130</f>
        <v>2.5937999999999994</v>
      </c>
      <c r="AD128" s="44">
        <f>[3]圣人天赋!HH130</f>
        <v>2.6693999999999996</v>
      </c>
      <c r="AE128" s="44">
        <f>[3]圣人天赋!HI130</f>
        <v>2.7827999999999999</v>
      </c>
      <c r="AF128" s="44">
        <f>[3]圣人天赋!HJ130</f>
        <v>2.9339999999999997</v>
      </c>
      <c r="AJ128" s="6">
        <v>125</v>
      </c>
      <c r="AK128" s="6">
        <f>[3]圣人天赋!GX130</f>
        <v>0.34583999999999993</v>
      </c>
      <c r="AL128" s="6">
        <f>[3]圣人天赋!GY130</f>
        <v>0.35591999999999996</v>
      </c>
      <c r="AM128" s="6">
        <f>[3]圣人天赋!GZ130</f>
        <v>0.37103999999999998</v>
      </c>
      <c r="AN128" s="6">
        <f>[3]圣人天赋!HA130</f>
        <v>0.39119999999999999</v>
      </c>
      <c r="AO128" s="6">
        <f>[3]圣人天赋!HB130</f>
        <v>0</v>
      </c>
    </row>
    <row r="129" spans="11:41" x14ac:dyDescent="0.15">
      <c r="K129" s="6">
        <v>126</v>
      </c>
      <c r="L129" s="6">
        <f>[2]非r将兵属性验证!$M132</f>
        <v>428.19659620248171</v>
      </c>
      <c r="M129" s="6">
        <f>[2]小r将兵属性验证!$M132</f>
        <v>445.66130335820139</v>
      </c>
      <c r="N129" s="6">
        <f>[2]中r将兵属性验证!$M132</f>
        <v>445.03062591689189</v>
      </c>
      <c r="O129" s="6">
        <f>[2]大r将兵属性验证!$M132</f>
        <v>453.81180756590823</v>
      </c>
      <c r="P129" s="6">
        <f>[2]超r将兵属性验证!$M132</f>
        <v>477.87876498487293</v>
      </c>
      <c r="T129" s="6">
        <v>126</v>
      </c>
      <c r="U129" s="44">
        <f>[3]圣人天赋!HO131</f>
        <v>0.51119999999999999</v>
      </c>
      <c r="V129" s="44">
        <f>[3]圣人天赋!HP131</f>
        <v>0.51875999999999989</v>
      </c>
      <c r="W129" s="44">
        <f>[3]圣人天赋!HQ131</f>
        <v>0.53387999999999991</v>
      </c>
      <c r="X129" s="44">
        <f>[3]圣人天赋!HR131</f>
        <v>0.55655999999999994</v>
      </c>
      <c r="Y129" s="44">
        <f>[3]圣人天赋!HS131</f>
        <v>0.58679999999999999</v>
      </c>
      <c r="AA129" s="6">
        <v>126</v>
      </c>
      <c r="AB129" s="44">
        <f>[3]圣人天赋!HF131</f>
        <v>2.5559999999999996</v>
      </c>
      <c r="AC129" s="44">
        <f>[3]圣人天赋!HG131</f>
        <v>2.5937999999999994</v>
      </c>
      <c r="AD129" s="44">
        <f>[3]圣人天赋!HH131</f>
        <v>2.6693999999999996</v>
      </c>
      <c r="AE129" s="44">
        <f>[3]圣人天赋!HI131</f>
        <v>2.7827999999999999</v>
      </c>
      <c r="AF129" s="44">
        <f>[3]圣人天赋!HJ131</f>
        <v>2.9339999999999997</v>
      </c>
      <c r="AJ129" s="6">
        <v>126</v>
      </c>
      <c r="AK129" s="6">
        <f>[3]圣人天赋!GX131</f>
        <v>0.34583999999999993</v>
      </c>
      <c r="AL129" s="6">
        <f>[3]圣人天赋!GY131</f>
        <v>0.35591999999999996</v>
      </c>
      <c r="AM129" s="6">
        <f>[3]圣人天赋!GZ131</f>
        <v>0.37103999999999998</v>
      </c>
      <c r="AN129" s="6">
        <f>[3]圣人天赋!HA131</f>
        <v>0.39119999999999999</v>
      </c>
      <c r="AO129" s="6">
        <f>[3]圣人天赋!HB131</f>
        <v>0</v>
      </c>
    </row>
    <row r="130" spans="11:41" x14ac:dyDescent="0.15">
      <c r="K130" s="6">
        <v>127</v>
      </c>
      <c r="L130" s="6">
        <f>[2]非r将兵属性验证!$M133</f>
        <v>430.05912472839736</v>
      </c>
      <c r="M130" s="6">
        <f>[2]小r将兵属性验证!$M133</f>
        <v>446.36530651013953</v>
      </c>
      <c r="N130" s="6">
        <f>[2]中r将兵属性验证!$M133</f>
        <v>446.71071710082464</v>
      </c>
      <c r="O130" s="6">
        <f>[2]大r将兵属性验证!$M133</f>
        <v>456.45995851955695</v>
      </c>
      <c r="P130" s="6">
        <f>[2]超r将兵属性验证!$M133</f>
        <v>481.29604941859844</v>
      </c>
      <c r="T130" s="6">
        <v>127</v>
      </c>
      <c r="U130" s="44">
        <f>[3]圣人天赋!HO132</f>
        <v>0.51119999999999999</v>
      </c>
      <c r="V130" s="44">
        <f>[3]圣人天赋!HP132</f>
        <v>0.51875999999999989</v>
      </c>
      <c r="W130" s="44">
        <f>[3]圣人天赋!HQ132</f>
        <v>0.53387999999999991</v>
      </c>
      <c r="X130" s="44">
        <f>[3]圣人天赋!HR132</f>
        <v>0.55655999999999994</v>
      </c>
      <c r="Y130" s="44">
        <f>[3]圣人天赋!HS132</f>
        <v>0.58679999999999999</v>
      </c>
      <c r="AA130" s="6">
        <v>127</v>
      </c>
      <c r="AB130" s="44">
        <f>[3]圣人天赋!HF132</f>
        <v>2.5559999999999996</v>
      </c>
      <c r="AC130" s="44">
        <f>[3]圣人天赋!HG132</f>
        <v>2.5937999999999994</v>
      </c>
      <c r="AD130" s="44">
        <f>[3]圣人天赋!HH132</f>
        <v>2.6693999999999996</v>
      </c>
      <c r="AE130" s="44">
        <f>[3]圣人天赋!HI132</f>
        <v>2.7827999999999999</v>
      </c>
      <c r="AF130" s="44">
        <f>[3]圣人天赋!HJ132</f>
        <v>2.9339999999999997</v>
      </c>
      <c r="AJ130" s="6">
        <v>127</v>
      </c>
      <c r="AK130" s="6">
        <f>[3]圣人天赋!GX132</f>
        <v>0.34583999999999993</v>
      </c>
      <c r="AL130" s="6">
        <f>[3]圣人天赋!GY132</f>
        <v>0.35591999999999996</v>
      </c>
      <c r="AM130" s="6">
        <f>[3]圣人天赋!GZ132</f>
        <v>0.37103999999999998</v>
      </c>
      <c r="AN130" s="6">
        <f>[3]圣人天赋!HA132</f>
        <v>0.39119999999999999</v>
      </c>
      <c r="AO130" s="6">
        <f>[3]圣人天赋!HB132</f>
        <v>0</v>
      </c>
    </row>
    <row r="131" spans="11:41" x14ac:dyDescent="0.15">
      <c r="K131" s="6">
        <v>128</v>
      </c>
      <c r="L131" s="6">
        <f>[2]非r将兵属性验证!$M134</f>
        <v>431.92165325431301</v>
      </c>
      <c r="M131" s="6">
        <f>[2]小r将兵属性验证!$M134</f>
        <v>446.89047138821473</v>
      </c>
      <c r="N131" s="6">
        <f>[2]中r将兵属性验证!$M134</f>
        <v>448.66859004813733</v>
      </c>
      <c r="O131" s="6">
        <f>[2]大r将兵属性验证!$M134</f>
        <v>459.10810947320562</v>
      </c>
      <c r="P131" s="6">
        <f>[2]超r将兵属性验证!$M134</f>
        <v>484.71333385232396</v>
      </c>
      <c r="T131" s="6">
        <v>128</v>
      </c>
      <c r="U131" s="44">
        <f>[3]圣人天赋!HO133</f>
        <v>0.51119999999999999</v>
      </c>
      <c r="V131" s="44">
        <f>[3]圣人天赋!HP133</f>
        <v>0.51875999999999989</v>
      </c>
      <c r="W131" s="44">
        <f>[3]圣人天赋!HQ133</f>
        <v>0.53387999999999991</v>
      </c>
      <c r="X131" s="44">
        <f>[3]圣人天赋!HR133</f>
        <v>0.55655999999999994</v>
      </c>
      <c r="Y131" s="44">
        <f>[3]圣人天赋!HS133</f>
        <v>0.58679999999999999</v>
      </c>
      <c r="AA131" s="6">
        <v>128</v>
      </c>
      <c r="AB131" s="44">
        <f>[3]圣人天赋!HF133</f>
        <v>2.5559999999999996</v>
      </c>
      <c r="AC131" s="44">
        <f>[3]圣人天赋!HG133</f>
        <v>2.5937999999999994</v>
      </c>
      <c r="AD131" s="44">
        <f>[3]圣人天赋!HH133</f>
        <v>2.6693999999999996</v>
      </c>
      <c r="AE131" s="44">
        <f>[3]圣人天赋!HI133</f>
        <v>2.7827999999999999</v>
      </c>
      <c r="AF131" s="44">
        <f>[3]圣人天赋!HJ133</f>
        <v>2.9339999999999997</v>
      </c>
      <c r="AJ131" s="6">
        <v>128</v>
      </c>
      <c r="AK131" s="6">
        <f>[3]圣人天赋!GX133</f>
        <v>0.34583999999999993</v>
      </c>
      <c r="AL131" s="6">
        <f>[3]圣人天赋!GY133</f>
        <v>0.35591999999999996</v>
      </c>
      <c r="AM131" s="6">
        <f>[3]圣人天赋!GZ133</f>
        <v>0.37103999999999998</v>
      </c>
      <c r="AN131" s="6">
        <f>[3]圣人天赋!HA133</f>
        <v>0.39119999999999999</v>
      </c>
      <c r="AO131" s="6">
        <f>[3]圣人天赋!HB133</f>
        <v>0</v>
      </c>
    </row>
    <row r="132" spans="11:41" x14ac:dyDescent="0.15">
      <c r="K132" s="6">
        <v>129</v>
      </c>
      <c r="L132" s="6">
        <f>[2]非r将兵属性验证!$M135</f>
        <v>433.84812727948929</v>
      </c>
      <c r="M132" s="6">
        <f>[2]小r将兵属性验证!$M135</f>
        <v>447.38929306133963</v>
      </c>
      <c r="N132" s="6">
        <f>[2]中r将兵属性验证!$M135</f>
        <v>450.62646299545003</v>
      </c>
      <c r="O132" s="6">
        <f>[2]大r将兵属性验证!$M135</f>
        <v>461.7562604268544</v>
      </c>
      <c r="P132" s="6">
        <f>[2]超r将兵属性验证!$M135</f>
        <v>488.13061828604941</v>
      </c>
      <c r="T132" s="6">
        <v>129</v>
      </c>
      <c r="U132" s="44">
        <f>[3]圣人天赋!HO134</f>
        <v>0.51119999999999999</v>
      </c>
      <c r="V132" s="44">
        <f>[3]圣人天赋!HP134</f>
        <v>0.51875999999999989</v>
      </c>
      <c r="W132" s="44">
        <f>[3]圣人天赋!HQ134</f>
        <v>0.53387999999999991</v>
      </c>
      <c r="X132" s="44">
        <f>[3]圣人天赋!HR134</f>
        <v>0.55655999999999994</v>
      </c>
      <c r="Y132" s="44">
        <f>[3]圣人天赋!HS134</f>
        <v>0.58679999999999999</v>
      </c>
      <c r="AA132" s="6">
        <v>129</v>
      </c>
      <c r="AB132" s="44">
        <f>[3]圣人天赋!HF134</f>
        <v>2.5559999999999996</v>
      </c>
      <c r="AC132" s="44">
        <f>[3]圣人天赋!HG134</f>
        <v>2.5937999999999994</v>
      </c>
      <c r="AD132" s="44">
        <f>[3]圣人天赋!HH134</f>
        <v>2.6693999999999996</v>
      </c>
      <c r="AE132" s="44">
        <f>[3]圣人天赋!HI134</f>
        <v>2.7827999999999999</v>
      </c>
      <c r="AF132" s="44">
        <f>[3]圣人天赋!HJ134</f>
        <v>2.9339999999999997</v>
      </c>
      <c r="AJ132" s="6">
        <v>129</v>
      </c>
      <c r="AK132" s="6">
        <f>[3]圣人天赋!GX134</f>
        <v>0.34583999999999993</v>
      </c>
      <c r="AL132" s="6">
        <f>[3]圣人天赋!GY134</f>
        <v>0.35591999999999996</v>
      </c>
      <c r="AM132" s="6">
        <f>[3]圣人天赋!GZ134</f>
        <v>0.37103999999999998</v>
      </c>
      <c r="AN132" s="6">
        <f>[3]圣人天赋!HA134</f>
        <v>0.39119999999999999</v>
      </c>
      <c r="AO132" s="6">
        <f>[3]圣人天赋!HB134</f>
        <v>0</v>
      </c>
    </row>
    <row r="133" spans="11:41" x14ac:dyDescent="0.15">
      <c r="K133" s="6">
        <v>130</v>
      </c>
      <c r="L133" s="6">
        <f>[2]非r将兵属性验证!$M136</f>
        <v>435.77497824931027</v>
      </c>
      <c r="M133" s="6">
        <f>[2]小r将兵属性验证!$M136</f>
        <v>447.88811473446452</v>
      </c>
      <c r="N133" s="6">
        <f>[2]中r将兵属性验证!$M136</f>
        <v>452.58433594276261</v>
      </c>
      <c r="O133" s="6">
        <f>[2]大r将兵属性验证!$M136</f>
        <v>464.40441138050312</v>
      </c>
      <c r="P133" s="6">
        <f>[2]超r将兵属性验证!$M136</f>
        <v>491.54790271977492</v>
      </c>
      <c r="T133" s="6">
        <v>130</v>
      </c>
      <c r="U133" s="44">
        <f>[3]圣人天赋!HO135</f>
        <v>0.51119999999999999</v>
      </c>
      <c r="V133" s="44">
        <f>[3]圣人天赋!HP135</f>
        <v>0.51875999999999989</v>
      </c>
      <c r="W133" s="44">
        <f>[3]圣人天赋!HQ135</f>
        <v>0.53387999999999991</v>
      </c>
      <c r="X133" s="44">
        <f>[3]圣人天赋!HR135</f>
        <v>0.55655999999999994</v>
      </c>
      <c r="Y133" s="44">
        <f>[3]圣人天赋!HS135</f>
        <v>0.58679999999999999</v>
      </c>
      <c r="AA133" s="6">
        <v>130</v>
      </c>
      <c r="AB133" s="44">
        <f>[3]圣人天赋!HF135</f>
        <v>2.5559999999999996</v>
      </c>
      <c r="AC133" s="44">
        <f>[3]圣人天赋!HG135</f>
        <v>2.5937999999999994</v>
      </c>
      <c r="AD133" s="44">
        <f>[3]圣人天赋!HH135</f>
        <v>2.6693999999999996</v>
      </c>
      <c r="AE133" s="44">
        <f>[3]圣人天赋!HI135</f>
        <v>2.7827999999999999</v>
      </c>
      <c r="AF133" s="44">
        <f>[3]圣人天赋!HJ135</f>
        <v>2.9339999999999997</v>
      </c>
      <c r="AJ133" s="6">
        <v>130</v>
      </c>
      <c r="AK133" s="6">
        <f>[3]圣人天赋!GX135</f>
        <v>0.34583999999999993</v>
      </c>
      <c r="AL133" s="6">
        <f>[3]圣人天赋!GY135</f>
        <v>0.35591999999999996</v>
      </c>
      <c r="AM133" s="6">
        <f>[3]圣人天赋!GZ135</f>
        <v>0.37103999999999998</v>
      </c>
      <c r="AN133" s="6">
        <f>[3]圣人天赋!HA135</f>
        <v>0.39119999999999999</v>
      </c>
      <c r="AO133" s="6">
        <f>[3]圣人天赋!HB135</f>
        <v>0</v>
      </c>
    </row>
    <row r="134" spans="11:41" x14ac:dyDescent="0.15">
      <c r="K134" s="6">
        <v>131</v>
      </c>
      <c r="L134" s="6">
        <f>[2]非r将兵属性验证!$M137</f>
        <v>437.70182921913118</v>
      </c>
      <c r="M134" s="6">
        <f>[2]小r将兵属性验证!$M137</f>
        <v>448.38693640758936</v>
      </c>
      <c r="N134" s="6">
        <f>[2]中r将兵属性验证!$M137</f>
        <v>454.54220889007536</v>
      </c>
      <c r="O134" s="6">
        <f>[2]大r将兵属性验证!$M137</f>
        <v>467.05256233415179</v>
      </c>
      <c r="P134" s="6">
        <f>[2]超r将兵属性验证!$M137</f>
        <v>494.96518715350038</v>
      </c>
      <c r="T134" s="6">
        <v>131</v>
      </c>
      <c r="U134" s="44">
        <f>[3]圣人天赋!HO136</f>
        <v>0.51119999999999999</v>
      </c>
      <c r="V134" s="44">
        <f>[3]圣人天赋!HP136</f>
        <v>0.51875999999999989</v>
      </c>
      <c r="W134" s="44">
        <f>[3]圣人天赋!HQ136</f>
        <v>0.53387999999999991</v>
      </c>
      <c r="X134" s="44">
        <f>[3]圣人天赋!HR136</f>
        <v>0.55655999999999994</v>
      </c>
      <c r="Y134" s="44">
        <f>[3]圣人天赋!HS136</f>
        <v>0.58679999999999999</v>
      </c>
      <c r="AA134" s="6">
        <v>131</v>
      </c>
      <c r="AB134" s="44">
        <f>[3]圣人天赋!HF136</f>
        <v>2.5559999999999996</v>
      </c>
      <c r="AC134" s="44">
        <f>[3]圣人天赋!HG136</f>
        <v>2.5937999999999994</v>
      </c>
      <c r="AD134" s="44">
        <f>[3]圣人天赋!HH136</f>
        <v>2.6693999999999996</v>
      </c>
      <c r="AE134" s="44">
        <f>[3]圣人天赋!HI136</f>
        <v>2.7827999999999999</v>
      </c>
      <c r="AF134" s="44">
        <f>[3]圣人天赋!HJ136</f>
        <v>2.9339999999999997</v>
      </c>
      <c r="AJ134" s="6">
        <v>131</v>
      </c>
      <c r="AK134" s="6">
        <f>[3]圣人天赋!GX136</f>
        <v>0.34583999999999993</v>
      </c>
      <c r="AL134" s="6">
        <f>[3]圣人天赋!GY136</f>
        <v>0.35591999999999996</v>
      </c>
      <c r="AM134" s="6">
        <f>[3]圣人天赋!GZ136</f>
        <v>0.37103999999999998</v>
      </c>
      <c r="AN134" s="6">
        <f>[3]圣人天赋!HA136</f>
        <v>0.39119999999999999</v>
      </c>
      <c r="AO134" s="6">
        <f>[3]圣人天赋!HB136</f>
        <v>0</v>
      </c>
    </row>
    <row r="135" spans="11:41" x14ac:dyDescent="0.15">
      <c r="K135" s="6">
        <v>132</v>
      </c>
      <c r="L135" s="6">
        <f>[2]非r将兵属性验证!$M138</f>
        <v>439.6286801889521</v>
      </c>
      <c r="M135" s="6">
        <f>[2]小r将兵属性验证!$M138</f>
        <v>448.88575808071425</v>
      </c>
      <c r="N135" s="6">
        <f>[2]中r将兵属性验证!$M138</f>
        <v>456.500081837388</v>
      </c>
      <c r="O135" s="6">
        <f>[2]大r将兵属性验证!$M138</f>
        <v>469.70071328780051</v>
      </c>
      <c r="P135" s="6">
        <f>[2]超r将兵属性验证!$M138</f>
        <v>498.38247158722589</v>
      </c>
      <c r="T135" s="6">
        <v>132</v>
      </c>
      <c r="U135" s="44">
        <f>[3]圣人天赋!HO137</f>
        <v>0.51119999999999999</v>
      </c>
      <c r="V135" s="44">
        <f>[3]圣人天赋!HP137</f>
        <v>0.51875999999999989</v>
      </c>
      <c r="W135" s="44">
        <f>[3]圣人天赋!HQ137</f>
        <v>0.53387999999999991</v>
      </c>
      <c r="X135" s="44">
        <f>[3]圣人天赋!HR137</f>
        <v>0.55655999999999994</v>
      </c>
      <c r="Y135" s="44">
        <f>[3]圣人天赋!HS137</f>
        <v>0.58679999999999999</v>
      </c>
      <c r="AA135" s="6">
        <v>132</v>
      </c>
      <c r="AB135" s="44">
        <f>[3]圣人天赋!HF137</f>
        <v>2.5559999999999996</v>
      </c>
      <c r="AC135" s="44">
        <f>[3]圣人天赋!HG137</f>
        <v>2.5937999999999994</v>
      </c>
      <c r="AD135" s="44">
        <f>[3]圣人天赋!HH137</f>
        <v>2.6693999999999996</v>
      </c>
      <c r="AE135" s="44">
        <f>[3]圣人天赋!HI137</f>
        <v>2.7827999999999999</v>
      </c>
      <c r="AF135" s="44">
        <f>[3]圣人天赋!HJ137</f>
        <v>2.9339999999999997</v>
      </c>
      <c r="AJ135" s="6">
        <v>132</v>
      </c>
      <c r="AK135" s="6">
        <f>[3]圣人天赋!GX137</f>
        <v>0.34583999999999993</v>
      </c>
      <c r="AL135" s="6">
        <f>[3]圣人天赋!GY137</f>
        <v>0.35591999999999996</v>
      </c>
      <c r="AM135" s="6">
        <f>[3]圣人天赋!GZ137</f>
        <v>0.37103999999999998</v>
      </c>
      <c r="AN135" s="6">
        <f>[3]圣人天赋!HA137</f>
        <v>0.39119999999999999</v>
      </c>
      <c r="AO135" s="6">
        <f>[3]圣人天赋!HB137</f>
        <v>0</v>
      </c>
    </row>
    <row r="136" spans="11:41" x14ac:dyDescent="0.15">
      <c r="K136" s="6">
        <v>133</v>
      </c>
      <c r="L136" s="6">
        <f>[2]非r将兵属性验证!$M139</f>
        <v>441.55553115877302</v>
      </c>
      <c r="M136" s="6">
        <f>[2]小r将兵属性验证!$M139</f>
        <v>449.38457975383915</v>
      </c>
      <c r="N136" s="6">
        <f>[2]中r将兵属性验证!$M139</f>
        <v>458.45795478470069</v>
      </c>
      <c r="O136" s="6">
        <f>[2]大r将兵属性验证!$M139</f>
        <v>472.34886424144923</v>
      </c>
      <c r="P136" s="6">
        <f>[2]超r将兵属性验证!$M139</f>
        <v>501.79975602095135</v>
      </c>
      <c r="T136" s="6">
        <v>133</v>
      </c>
      <c r="U136" s="44">
        <f>[3]圣人天赋!HO138</f>
        <v>0.51119999999999999</v>
      </c>
      <c r="V136" s="44">
        <f>[3]圣人天赋!HP138</f>
        <v>0.51875999999999989</v>
      </c>
      <c r="W136" s="44">
        <f>[3]圣人天赋!HQ138</f>
        <v>0.53387999999999991</v>
      </c>
      <c r="X136" s="44">
        <f>[3]圣人天赋!HR138</f>
        <v>0.55655999999999994</v>
      </c>
      <c r="Y136" s="44">
        <f>[3]圣人天赋!HS138</f>
        <v>0.58679999999999999</v>
      </c>
      <c r="AA136" s="6">
        <v>133</v>
      </c>
      <c r="AB136" s="44">
        <f>[3]圣人天赋!HF138</f>
        <v>2.5559999999999996</v>
      </c>
      <c r="AC136" s="44">
        <f>[3]圣人天赋!HG138</f>
        <v>2.5937999999999994</v>
      </c>
      <c r="AD136" s="44">
        <f>[3]圣人天赋!HH138</f>
        <v>2.6693999999999996</v>
      </c>
      <c r="AE136" s="44">
        <f>[3]圣人天赋!HI138</f>
        <v>2.7827999999999999</v>
      </c>
      <c r="AF136" s="44">
        <f>[3]圣人天赋!HJ138</f>
        <v>2.9339999999999997</v>
      </c>
      <c r="AJ136" s="6">
        <v>133</v>
      </c>
      <c r="AK136" s="6">
        <f>[3]圣人天赋!GX138</f>
        <v>0.34583999999999993</v>
      </c>
      <c r="AL136" s="6">
        <f>[3]圣人天赋!GY138</f>
        <v>0.35591999999999996</v>
      </c>
      <c r="AM136" s="6">
        <f>[3]圣人天赋!GZ138</f>
        <v>0.37103999999999998</v>
      </c>
      <c r="AN136" s="6">
        <f>[3]圣人天赋!HA138</f>
        <v>0.39119999999999999</v>
      </c>
      <c r="AO136" s="6">
        <f>[3]圣人天赋!HB138</f>
        <v>0</v>
      </c>
    </row>
    <row r="137" spans="11:41" x14ac:dyDescent="0.15">
      <c r="K137" s="6">
        <v>134</v>
      </c>
      <c r="L137" s="6">
        <f>[2]非r将兵属性验证!$M140</f>
        <v>443.48238212859394</v>
      </c>
      <c r="M137" s="6">
        <f>[2]小r将兵属性验证!$M140</f>
        <v>449.88340142696404</v>
      </c>
      <c r="N137" s="6">
        <f>[2]中r将兵属性验证!$M140</f>
        <v>460.41582773201333</v>
      </c>
      <c r="O137" s="6">
        <f>[2]大r将兵属性验证!$M140</f>
        <v>474.9970151950979</v>
      </c>
      <c r="P137" s="6">
        <f>[2]超r将兵属性验证!$M140</f>
        <v>505.21704045467686</v>
      </c>
      <c r="T137" s="6">
        <v>134</v>
      </c>
      <c r="U137" s="44">
        <f>[3]圣人天赋!HO139</f>
        <v>0.51119999999999999</v>
      </c>
      <c r="V137" s="44">
        <f>[3]圣人天赋!HP139</f>
        <v>0.51875999999999989</v>
      </c>
      <c r="W137" s="44">
        <f>[3]圣人天赋!HQ139</f>
        <v>0.53387999999999991</v>
      </c>
      <c r="X137" s="44">
        <f>[3]圣人天赋!HR139</f>
        <v>0.55655999999999994</v>
      </c>
      <c r="Y137" s="44">
        <f>[3]圣人天赋!HS139</f>
        <v>0.58679999999999999</v>
      </c>
      <c r="AA137" s="6">
        <v>134</v>
      </c>
      <c r="AB137" s="44">
        <f>[3]圣人天赋!HF139</f>
        <v>2.5559999999999996</v>
      </c>
      <c r="AC137" s="44">
        <f>[3]圣人天赋!HG139</f>
        <v>2.5937999999999994</v>
      </c>
      <c r="AD137" s="44">
        <f>[3]圣人天赋!HH139</f>
        <v>2.6693999999999996</v>
      </c>
      <c r="AE137" s="44">
        <f>[3]圣人天赋!HI139</f>
        <v>2.7827999999999999</v>
      </c>
      <c r="AF137" s="44">
        <f>[3]圣人天赋!HJ139</f>
        <v>2.9339999999999997</v>
      </c>
      <c r="AJ137" s="6">
        <v>134</v>
      </c>
      <c r="AK137" s="6">
        <f>[3]圣人天赋!GX139</f>
        <v>0.34583999999999993</v>
      </c>
      <c r="AL137" s="6">
        <f>[3]圣人天赋!GY139</f>
        <v>0.35591999999999996</v>
      </c>
      <c r="AM137" s="6">
        <f>[3]圣人天赋!GZ139</f>
        <v>0.37103999999999998</v>
      </c>
      <c r="AN137" s="6">
        <f>[3]圣人天赋!HA139</f>
        <v>0.39119999999999999</v>
      </c>
      <c r="AO137" s="6">
        <f>[3]圣人天赋!HB139</f>
        <v>0</v>
      </c>
    </row>
    <row r="138" spans="11:41" x14ac:dyDescent="0.15">
      <c r="K138" s="6">
        <v>135</v>
      </c>
      <c r="L138" s="6">
        <f>[2]非r将兵属性验证!$M141</f>
        <v>445.40923309841492</v>
      </c>
      <c r="M138" s="6">
        <f>[2]小r将兵属性验证!$M141</f>
        <v>450.38222310008888</v>
      </c>
      <c r="N138" s="6">
        <f>[2]中r将兵属性验证!$M141</f>
        <v>462.37370067932602</v>
      </c>
      <c r="O138" s="6">
        <f>[2]大r将兵属性验证!$M141</f>
        <v>477.64516614874663</v>
      </c>
      <c r="P138" s="6">
        <f>[2]超r将兵属性验证!$M141</f>
        <v>508.42495906265128</v>
      </c>
      <c r="T138" s="6">
        <v>135</v>
      </c>
      <c r="U138" s="44">
        <f>[3]圣人天赋!HO140</f>
        <v>0.51119999999999999</v>
      </c>
      <c r="V138" s="44">
        <f>[3]圣人天赋!HP140</f>
        <v>0.51875999999999989</v>
      </c>
      <c r="W138" s="44">
        <f>[3]圣人天赋!HQ140</f>
        <v>0.53387999999999991</v>
      </c>
      <c r="X138" s="44">
        <f>[3]圣人天赋!HR140</f>
        <v>0.55655999999999994</v>
      </c>
      <c r="Y138" s="44">
        <f>[3]圣人天赋!HS140</f>
        <v>0.58679999999999999</v>
      </c>
      <c r="AA138" s="6">
        <v>135</v>
      </c>
      <c r="AB138" s="44">
        <f>[3]圣人天赋!HF140</f>
        <v>2.5559999999999996</v>
      </c>
      <c r="AC138" s="44">
        <f>[3]圣人天赋!HG140</f>
        <v>2.5937999999999994</v>
      </c>
      <c r="AD138" s="44">
        <f>[3]圣人天赋!HH140</f>
        <v>2.6693999999999996</v>
      </c>
      <c r="AE138" s="44">
        <f>[3]圣人天赋!HI140</f>
        <v>2.7827999999999999</v>
      </c>
      <c r="AF138" s="44">
        <f>[3]圣人天赋!HJ140</f>
        <v>2.9339999999999997</v>
      </c>
      <c r="AJ138" s="6">
        <v>135</v>
      </c>
      <c r="AK138" s="6">
        <f>[3]圣人天赋!GX140</f>
        <v>0.34583999999999993</v>
      </c>
      <c r="AL138" s="6">
        <f>[3]圣人天赋!GY140</f>
        <v>0.35591999999999996</v>
      </c>
      <c r="AM138" s="6">
        <f>[3]圣人天赋!GZ140</f>
        <v>0.37103999999999998</v>
      </c>
      <c r="AN138" s="6">
        <f>[3]圣人天赋!HA140</f>
        <v>0.39119999999999999</v>
      </c>
      <c r="AO138" s="6">
        <f>[3]圣人天赋!HB140</f>
        <v>0</v>
      </c>
    </row>
    <row r="139" spans="11:41" x14ac:dyDescent="0.15">
      <c r="K139" s="6">
        <v>136</v>
      </c>
      <c r="L139" s="6">
        <f>[2]非r将兵属性验证!$M142</f>
        <v>446.51024286611721</v>
      </c>
      <c r="M139" s="6">
        <f>[2]小r将兵属性验证!$M142</f>
        <v>450.88104477321377</v>
      </c>
      <c r="N139" s="6">
        <f>[2]中r将兵属性验证!$M142</f>
        <v>464.33157362663866</v>
      </c>
      <c r="O139" s="6">
        <f>[2]大r将兵属性验证!$M142</f>
        <v>480.25027416588324</v>
      </c>
      <c r="P139" s="6">
        <f>[2]超r将兵属性验证!$M142</f>
        <v>509.4476862583482</v>
      </c>
      <c r="T139" s="6">
        <v>136</v>
      </c>
      <c r="U139" s="44">
        <f>[3]圣人天赋!HO141</f>
        <v>0.51119999999999999</v>
      </c>
      <c r="V139" s="44">
        <f>[3]圣人天赋!HP141</f>
        <v>0.51875999999999989</v>
      </c>
      <c r="W139" s="44">
        <f>[3]圣人天赋!HQ141</f>
        <v>0.53387999999999991</v>
      </c>
      <c r="X139" s="44">
        <f>[3]圣人天赋!HR141</f>
        <v>0.55655999999999994</v>
      </c>
      <c r="Y139" s="44">
        <f>[3]圣人天赋!HS141</f>
        <v>0.58679999999999999</v>
      </c>
      <c r="AA139" s="6">
        <v>136</v>
      </c>
      <c r="AB139" s="44">
        <f>[3]圣人天赋!HF141</f>
        <v>2.5559999999999996</v>
      </c>
      <c r="AC139" s="44">
        <f>[3]圣人天赋!HG141</f>
        <v>2.5937999999999994</v>
      </c>
      <c r="AD139" s="44">
        <f>[3]圣人天赋!HH141</f>
        <v>2.6693999999999996</v>
      </c>
      <c r="AE139" s="44">
        <f>[3]圣人天赋!HI141</f>
        <v>2.7827999999999999</v>
      </c>
      <c r="AF139" s="44">
        <f>[3]圣人天赋!HJ141</f>
        <v>2.9339999999999997</v>
      </c>
      <c r="AJ139" s="6">
        <v>136</v>
      </c>
      <c r="AK139" s="6">
        <f>[3]圣人天赋!GX141</f>
        <v>0.34583999999999993</v>
      </c>
      <c r="AL139" s="6">
        <f>[3]圣人天赋!GY141</f>
        <v>0.35591999999999996</v>
      </c>
      <c r="AM139" s="6">
        <f>[3]圣人天赋!GZ141</f>
        <v>0.37103999999999998</v>
      </c>
      <c r="AN139" s="6">
        <f>[3]圣人天赋!HA141</f>
        <v>0.39119999999999999</v>
      </c>
      <c r="AO139" s="6">
        <f>[3]圣人天赋!HB141</f>
        <v>0</v>
      </c>
    </row>
    <row r="140" spans="11:41" x14ac:dyDescent="0.15">
      <c r="K140" s="6">
        <v>137</v>
      </c>
      <c r="L140" s="6">
        <f>[2]非r将兵属性验证!$M143</f>
        <v>447.61125263381945</v>
      </c>
      <c r="M140" s="6">
        <f>[2]小r将兵属性验证!$M143</f>
        <v>451.37986644633855</v>
      </c>
      <c r="N140" s="6">
        <f>[2]中r将兵属性验证!$M143</f>
        <v>466.32337541076691</v>
      </c>
      <c r="O140" s="6">
        <f>[2]大r将兵属性验证!$M143</f>
        <v>482.48681156353211</v>
      </c>
      <c r="P140" s="6">
        <f>[2]超r将兵属性验证!$M143</f>
        <v>510.47041345404517</v>
      </c>
      <c r="T140" s="6">
        <v>137</v>
      </c>
      <c r="U140" s="44">
        <f>[3]圣人天赋!HO142</f>
        <v>0.59639999999999993</v>
      </c>
      <c r="V140" s="44">
        <f>[3]圣人天赋!HP142</f>
        <v>0.60521999999999987</v>
      </c>
      <c r="W140" s="44">
        <f>[3]圣人天赋!HQ142</f>
        <v>0.62285999999999997</v>
      </c>
      <c r="X140" s="44">
        <f>[3]圣人天赋!HR142</f>
        <v>0.64932000000000001</v>
      </c>
      <c r="Y140" s="44">
        <f>[3]圣人天赋!HS142</f>
        <v>0.68459999999999999</v>
      </c>
      <c r="AA140" s="6">
        <v>137</v>
      </c>
      <c r="AB140" s="44">
        <f>[3]圣人天赋!HF142</f>
        <v>2.9819999999999993</v>
      </c>
      <c r="AC140" s="44">
        <f>[3]圣人天赋!HG142</f>
        <v>3.0260999999999991</v>
      </c>
      <c r="AD140" s="44">
        <f>[3]圣人天赋!HH142</f>
        <v>3.1142999999999992</v>
      </c>
      <c r="AE140" s="44">
        <f>[3]圣人天赋!HI142</f>
        <v>3.2465999999999995</v>
      </c>
      <c r="AF140" s="44">
        <f>[3]圣人天赋!HJ142</f>
        <v>3.4229999999999996</v>
      </c>
      <c r="AJ140" s="6">
        <v>137</v>
      </c>
      <c r="AK140" s="6">
        <f>[3]圣人天赋!GX142</f>
        <v>0.34583999999999993</v>
      </c>
      <c r="AL140" s="6">
        <f>[3]圣人天赋!GY142</f>
        <v>0.35591999999999996</v>
      </c>
      <c r="AM140" s="6">
        <f>[3]圣人天赋!GZ142</f>
        <v>0.37103999999999998</v>
      </c>
      <c r="AN140" s="6">
        <f>[3]圣人天赋!HA142</f>
        <v>0.39119999999999999</v>
      </c>
      <c r="AO140" s="6">
        <f>[3]圣人天赋!HB142</f>
        <v>0</v>
      </c>
    </row>
    <row r="141" spans="11:41" x14ac:dyDescent="0.15">
      <c r="K141" s="6">
        <v>138</v>
      </c>
      <c r="L141" s="6">
        <f>[2]非r将兵属性验证!$M144</f>
        <v>448.71226240152174</v>
      </c>
      <c r="M141" s="6">
        <f>[2]小r将兵属性验证!$M144</f>
        <v>452.33908109768475</v>
      </c>
      <c r="N141" s="6">
        <f>[2]中r将兵属性验证!$M144</f>
        <v>468.4687772882433</v>
      </c>
      <c r="O141" s="6">
        <f>[2]大r将兵属性验证!$M144</f>
        <v>484.72334896118105</v>
      </c>
      <c r="P141" s="6">
        <f>[2]超r将兵属性验证!$M144</f>
        <v>511.49314064974209</v>
      </c>
      <c r="T141" s="6">
        <v>138</v>
      </c>
      <c r="U141" s="44">
        <f>[3]圣人天赋!HO143</f>
        <v>0.59639999999999993</v>
      </c>
      <c r="V141" s="44">
        <f>[3]圣人天赋!HP143</f>
        <v>0.60521999999999987</v>
      </c>
      <c r="W141" s="44">
        <f>[3]圣人天赋!HQ143</f>
        <v>0.62285999999999997</v>
      </c>
      <c r="X141" s="44">
        <f>[3]圣人天赋!HR143</f>
        <v>0.64932000000000001</v>
      </c>
      <c r="Y141" s="44">
        <f>[3]圣人天赋!HS143</f>
        <v>0.68459999999999999</v>
      </c>
      <c r="AA141" s="6">
        <v>138</v>
      </c>
      <c r="AB141" s="44">
        <f>[3]圣人天赋!HF143</f>
        <v>2.9819999999999993</v>
      </c>
      <c r="AC141" s="44">
        <f>[3]圣人天赋!HG143</f>
        <v>3.0260999999999991</v>
      </c>
      <c r="AD141" s="44">
        <f>[3]圣人天赋!HH143</f>
        <v>3.1142999999999992</v>
      </c>
      <c r="AE141" s="44">
        <f>[3]圣人天赋!HI143</f>
        <v>3.2465999999999995</v>
      </c>
      <c r="AF141" s="44">
        <f>[3]圣人天赋!HJ143</f>
        <v>3.4229999999999996</v>
      </c>
      <c r="AJ141" s="6">
        <v>138</v>
      </c>
      <c r="AK141" s="6">
        <f>[3]圣人天赋!GX143</f>
        <v>0.34583999999999993</v>
      </c>
      <c r="AL141" s="6">
        <f>[3]圣人天赋!GY143</f>
        <v>0.35591999999999996</v>
      </c>
      <c r="AM141" s="6">
        <f>[3]圣人天赋!GZ143</f>
        <v>0.37103999999999998</v>
      </c>
      <c r="AN141" s="6">
        <f>[3]圣人天赋!HA143</f>
        <v>0.39119999999999999</v>
      </c>
      <c r="AO141" s="6">
        <f>[3]圣人天赋!HB143</f>
        <v>0</v>
      </c>
    </row>
    <row r="142" spans="11:41" x14ac:dyDescent="0.15">
      <c r="K142" s="6">
        <v>139</v>
      </c>
      <c r="L142" s="6">
        <f>[2]非r将兵属性验证!$M145</f>
        <v>449.78288145242209</v>
      </c>
      <c r="M142" s="6">
        <f>[2]小r将兵属性验证!$M145</f>
        <v>454.40532726212871</v>
      </c>
      <c r="N142" s="6">
        <f>[2]中r将兵属性验证!$M145</f>
        <v>470.61417916571969</v>
      </c>
      <c r="O142" s="6">
        <f>[2]大r将兵属性验证!$M145</f>
        <v>486.95988635882992</v>
      </c>
      <c r="P142" s="6">
        <f>[2]超r将兵属性验证!$M145</f>
        <v>512.51586784543895</v>
      </c>
      <c r="T142" s="6">
        <v>139</v>
      </c>
      <c r="U142" s="44">
        <f>[3]圣人天赋!HO144</f>
        <v>0.59639999999999993</v>
      </c>
      <c r="V142" s="44">
        <f>[3]圣人天赋!HP144</f>
        <v>0.60521999999999987</v>
      </c>
      <c r="W142" s="44">
        <f>[3]圣人天赋!HQ144</f>
        <v>0.62285999999999997</v>
      </c>
      <c r="X142" s="44">
        <f>[3]圣人天赋!HR144</f>
        <v>0.64932000000000001</v>
      </c>
      <c r="Y142" s="44">
        <f>[3]圣人天赋!HS144</f>
        <v>0.68459999999999999</v>
      </c>
      <c r="AA142" s="6">
        <v>139</v>
      </c>
      <c r="AB142" s="44">
        <f>[3]圣人天赋!HF144</f>
        <v>2.9819999999999993</v>
      </c>
      <c r="AC142" s="44">
        <f>[3]圣人天赋!HG144</f>
        <v>3.0260999999999991</v>
      </c>
      <c r="AD142" s="44">
        <f>[3]圣人天赋!HH144</f>
        <v>3.1142999999999992</v>
      </c>
      <c r="AE142" s="44">
        <f>[3]圣人天赋!HI144</f>
        <v>3.2465999999999995</v>
      </c>
      <c r="AF142" s="44">
        <f>[3]圣人天赋!HJ144</f>
        <v>3.4229999999999996</v>
      </c>
      <c r="AJ142" s="6">
        <v>139</v>
      </c>
      <c r="AK142" s="6">
        <f>[3]圣人天赋!GX144</f>
        <v>0.34583999999999993</v>
      </c>
      <c r="AL142" s="6">
        <f>[3]圣人天赋!GY144</f>
        <v>0.35591999999999996</v>
      </c>
      <c r="AM142" s="6">
        <f>[3]圣人天赋!GZ144</f>
        <v>0.37103999999999998</v>
      </c>
      <c r="AN142" s="6">
        <f>[3]圣人天赋!HA144</f>
        <v>0.39119999999999999</v>
      </c>
      <c r="AO142" s="6">
        <f>[3]圣人天赋!HB144</f>
        <v>0</v>
      </c>
    </row>
    <row r="143" spans="11:41" x14ac:dyDescent="0.15">
      <c r="K143" s="6">
        <v>140</v>
      </c>
      <c r="L143" s="6">
        <f>[2]非r将兵属性验证!$M146</f>
        <v>450.81875123263376</v>
      </c>
      <c r="M143" s="6">
        <f>[2]小r将兵属性验证!$M146</f>
        <v>456.47157342657272</v>
      </c>
      <c r="N143" s="6">
        <f>[2]中r将兵属性验证!$M146</f>
        <v>472.75958104319602</v>
      </c>
      <c r="O143" s="6">
        <f>[2]大r将兵属性验证!$M146</f>
        <v>489.19642375647891</v>
      </c>
      <c r="P143" s="6">
        <f>[2]超r将兵属性验证!$M146</f>
        <v>513.53859504113586</v>
      </c>
      <c r="T143" s="6">
        <v>140</v>
      </c>
      <c r="U143" s="44">
        <f>[3]圣人天赋!HO145</f>
        <v>0.59639999999999993</v>
      </c>
      <c r="V143" s="44">
        <f>[3]圣人天赋!HP145</f>
        <v>0.60521999999999987</v>
      </c>
      <c r="W143" s="44">
        <f>[3]圣人天赋!HQ145</f>
        <v>0.62285999999999997</v>
      </c>
      <c r="X143" s="44">
        <f>[3]圣人天赋!HR145</f>
        <v>0.64932000000000001</v>
      </c>
      <c r="Y143" s="44">
        <f>[3]圣人天赋!HS145</f>
        <v>0.68459999999999999</v>
      </c>
      <c r="AA143" s="6">
        <v>140</v>
      </c>
      <c r="AB143" s="44">
        <f>[3]圣人天赋!HF145</f>
        <v>2.9819999999999993</v>
      </c>
      <c r="AC143" s="44">
        <f>[3]圣人天赋!HG145</f>
        <v>3.0260999999999991</v>
      </c>
      <c r="AD143" s="44">
        <f>[3]圣人天赋!HH145</f>
        <v>3.1142999999999992</v>
      </c>
      <c r="AE143" s="44">
        <f>[3]圣人天赋!HI145</f>
        <v>3.2465999999999995</v>
      </c>
      <c r="AF143" s="44">
        <f>[3]圣人天赋!HJ145</f>
        <v>3.4229999999999996</v>
      </c>
      <c r="AJ143" s="6">
        <v>140</v>
      </c>
      <c r="AK143" s="6">
        <f>[3]圣人天赋!GX145</f>
        <v>0.34583999999999993</v>
      </c>
      <c r="AL143" s="6">
        <f>[3]圣人天赋!GY145</f>
        <v>0.35591999999999996</v>
      </c>
      <c r="AM143" s="6">
        <f>[3]圣人天赋!GZ145</f>
        <v>0.37103999999999998</v>
      </c>
      <c r="AN143" s="6">
        <f>[3]圣人天赋!HA145</f>
        <v>0.39119999999999999</v>
      </c>
      <c r="AO143" s="6">
        <f>[3]圣人天赋!HB145</f>
        <v>0</v>
      </c>
    </row>
    <row r="144" spans="11:41" x14ac:dyDescent="0.15">
      <c r="K144" s="6">
        <v>141</v>
      </c>
      <c r="L144" s="6">
        <f>[2]非r将兵属性验证!$M147</f>
        <v>451.60684576986546</v>
      </c>
      <c r="M144" s="6">
        <f>[2]小r将兵属性验证!$M147</f>
        <v>458.53781959101678</v>
      </c>
      <c r="N144" s="6">
        <f>[2]中r将兵属性验证!$M147</f>
        <v>474.90498292067241</v>
      </c>
      <c r="O144" s="6">
        <f>[2]大r将兵属性验证!$M147</f>
        <v>491.43296115412784</v>
      </c>
      <c r="P144" s="6">
        <f>[2]超r将兵属性验证!$M147</f>
        <v>514.56132223683289</v>
      </c>
      <c r="T144" s="6">
        <v>141</v>
      </c>
      <c r="U144" s="44">
        <f>[3]圣人天赋!HO146</f>
        <v>0.59639999999999993</v>
      </c>
      <c r="V144" s="44">
        <f>[3]圣人天赋!HP146</f>
        <v>0.60521999999999987</v>
      </c>
      <c r="W144" s="44">
        <f>[3]圣人天赋!HQ146</f>
        <v>0.62285999999999997</v>
      </c>
      <c r="X144" s="44">
        <f>[3]圣人天赋!HR146</f>
        <v>0.64932000000000001</v>
      </c>
      <c r="Y144" s="44">
        <f>[3]圣人天赋!HS146</f>
        <v>0.68459999999999999</v>
      </c>
      <c r="AA144" s="6">
        <v>141</v>
      </c>
      <c r="AB144" s="44">
        <f>[3]圣人天赋!HF146</f>
        <v>2.9819999999999993</v>
      </c>
      <c r="AC144" s="44">
        <f>[3]圣人天赋!HG146</f>
        <v>3.0260999999999991</v>
      </c>
      <c r="AD144" s="44">
        <f>[3]圣人天赋!HH146</f>
        <v>3.1142999999999992</v>
      </c>
      <c r="AE144" s="44">
        <f>[3]圣人天赋!HI146</f>
        <v>3.2465999999999995</v>
      </c>
      <c r="AF144" s="44">
        <f>[3]圣人天赋!HJ146</f>
        <v>3.4229999999999996</v>
      </c>
      <c r="AJ144" s="6">
        <v>141</v>
      </c>
      <c r="AK144" s="6">
        <f>[3]圣人天赋!GX146</f>
        <v>0.34583999999999993</v>
      </c>
      <c r="AL144" s="6">
        <f>[3]圣人天赋!GY146</f>
        <v>0.35591999999999996</v>
      </c>
      <c r="AM144" s="6">
        <f>[3]圣人天赋!GZ146</f>
        <v>0.37103999999999998</v>
      </c>
      <c r="AN144" s="6">
        <f>[3]圣人天赋!HA146</f>
        <v>0.39119999999999999</v>
      </c>
      <c r="AO144" s="6">
        <f>[3]圣人天赋!HB146</f>
        <v>0</v>
      </c>
    </row>
    <row r="145" spans="11:41" x14ac:dyDescent="0.15">
      <c r="K145" s="6">
        <v>142</v>
      </c>
      <c r="L145" s="6">
        <f>[2]非r将兵属性验证!$M148</f>
        <v>452.39494030709727</v>
      </c>
      <c r="M145" s="6">
        <f>[2]小r将兵属性验证!$M148</f>
        <v>460.60406575546074</v>
      </c>
      <c r="N145" s="6">
        <f>[2]中r将兵属性验证!$M148</f>
        <v>477.0503847981488</v>
      </c>
      <c r="O145" s="6">
        <f>[2]大r将兵属性验证!$M148</f>
        <v>493.66949855177671</v>
      </c>
      <c r="P145" s="6">
        <f>[2]超r将兵属性验证!$M148</f>
        <v>515.58404943252981</v>
      </c>
      <c r="T145" s="6">
        <v>142</v>
      </c>
      <c r="U145" s="44">
        <f>[3]圣人天赋!HO147</f>
        <v>0.59639999999999993</v>
      </c>
      <c r="V145" s="44">
        <f>[3]圣人天赋!HP147</f>
        <v>0.60521999999999987</v>
      </c>
      <c r="W145" s="44">
        <f>[3]圣人天赋!HQ147</f>
        <v>0.62285999999999997</v>
      </c>
      <c r="X145" s="44">
        <f>[3]圣人天赋!HR147</f>
        <v>0.64932000000000001</v>
      </c>
      <c r="Y145" s="44">
        <f>[3]圣人天赋!HS147</f>
        <v>0.68459999999999999</v>
      </c>
      <c r="AA145" s="6">
        <v>142</v>
      </c>
      <c r="AB145" s="44">
        <f>[3]圣人天赋!HF147</f>
        <v>2.9819999999999993</v>
      </c>
      <c r="AC145" s="44">
        <f>[3]圣人天赋!HG147</f>
        <v>3.0260999999999991</v>
      </c>
      <c r="AD145" s="44">
        <f>[3]圣人天赋!HH147</f>
        <v>3.1142999999999992</v>
      </c>
      <c r="AE145" s="44">
        <f>[3]圣人天赋!HI147</f>
        <v>3.2465999999999995</v>
      </c>
      <c r="AF145" s="44">
        <f>[3]圣人天赋!HJ147</f>
        <v>3.4229999999999996</v>
      </c>
      <c r="AJ145" s="6">
        <v>142</v>
      </c>
      <c r="AK145" s="6">
        <f>[3]圣人天赋!GX147</f>
        <v>0.34583999999999993</v>
      </c>
      <c r="AL145" s="6">
        <f>[3]圣人天赋!GY147</f>
        <v>0.35591999999999996</v>
      </c>
      <c r="AM145" s="6">
        <f>[3]圣人天赋!GZ147</f>
        <v>0.37103999999999998</v>
      </c>
      <c r="AN145" s="6">
        <f>[3]圣人天赋!HA147</f>
        <v>0.39119999999999999</v>
      </c>
      <c r="AO145" s="6">
        <f>[3]圣人天赋!HB147</f>
        <v>0</v>
      </c>
    </row>
    <row r="146" spans="11:41" x14ac:dyDescent="0.15">
      <c r="K146" s="6">
        <v>143</v>
      </c>
      <c r="L146" s="6">
        <f>[2]非r将兵属性验证!$M149</f>
        <v>453.18303484432897</v>
      </c>
      <c r="M146" s="6">
        <f>[2]小r将兵属性验证!$M149</f>
        <v>462.6703119199048</v>
      </c>
      <c r="N146" s="6">
        <f>[2]中r将兵属性验证!$M149</f>
        <v>479.19578667562519</v>
      </c>
      <c r="O146" s="6">
        <f>[2]大r将兵属性验证!$M149</f>
        <v>495.90603594942564</v>
      </c>
      <c r="P146" s="6">
        <f>[2]超r将兵属性验证!$M149</f>
        <v>516.60677662822661</v>
      </c>
      <c r="T146" s="6">
        <v>143</v>
      </c>
      <c r="U146" s="44">
        <f>[3]圣人天赋!HO148</f>
        <v>0.59639999999999993</v>
      </c>
      <c r="V146" s="44">
        <f>[3]圣人天赋!HP148</f>
        <v>0.60521999999999987</v>
      </c>
      <c r="W146" s="44">
        <f>[3]圣人天赋!HQ148</f>
        <v>0.62285999999999997</v>
      </c>
      <c r="X146" s="44">
        <f>[3]圣人天赋!HR148</f>
        <v>0.64932000000000001</v>
      </c>
      <c r="Y146" s="44">
        <f>[3]圣人天赋!HS148</f>
        <v>0.68459999999999999</v>
      </c>
      <c r="AA146" s="6">
        <v>143</v>
      </c>
      <c r="AB146" s="44">
        <f>[3]圣人天赋!HF148</f>
        <v>2.9819999999999993</v>
      </c>
      <c r="AC146" s="44">
        <f>[3]圣人天赋!HG148</f>
        <v>3.0260999999999991</v>
      </c>
      <c r="AD146" s="44">
        <f>[3]圣人天赋!HH148</f>
        <v>3.1142999999999992</v>
      </c>
      <c r="AE146" s="44">
        <f>[3]圣人天赋!HI148</f>
        <v>3.2465999999999995</v>
      </c>
      <c r="AF146" s="44">
        <f>[3]圣人天赋!HJ148</f>
        <v>3.4229999999999996</v>
      </c>
      <c r="AJ146" s="6">
        <v>143</v>
      </c>
      <c r="AK146" s="6">
        <f>[3]圣人天赋!GX148</f>
        <v>0.40347999999999989</v>
      </c>
      <c r="AL146" s="6">
        <f>[3]圣人天赋!GY148</f>
        <v>0.41523999999999994</v>
      </c>
      <c r="AM146" s="6">
        <f>[3]圣人天赋!GZ148</f>
        <v>0.43287999999999999</v>
      </c>
      <c r="AN146" s="6">
        <f>[3]圣人天赋!HA148</f>
        <v>0.45639999999999997</v>
      </c>
      <c r="AO146" s="6">
        <f>[3]圣人天赋!HB148</f>
        <v>0</v>
      </c>
    </row>
    <row r="147" spans="11:41" x14ac:dyDescent="0.15">
      <c r="K147" s="6">
        <v>144</v>
      </c>
      <c r="L147" s="6">
        <f>[2]非r将兵属性验证!$M150</f>
        <v>453.97112938156067</v>
      </c>
      <c r="M147" s="6">
        <f>[2]小r将兵属性验证!$M150</f>
        <v>464.73655808434881</v>
      </c>
      <c r="N147" s="6">
        <f>[2]中r将兵属性验证!$M150</f>
        <v>481.34118855310157</v>
      </c>
      <c r="O147" s="6">
        <f>[2]大r将兵属性验证!$M150</f>
        <v>498.14257334707457</v>
      </c>
      <c r="P147" s="6">
        <f>[2]超r将兵属性验证!$M150</f>
        <v>517.62950382392364</v>
      </c>
      <c r="T147" s="6">
        <v>144</v>
      </c>
      <c r="U147" s="44">
        <f>[3]圣人天赋!HO149</f>
        <v>0.59639999999999993</v>
      </c>
      <c r="V147" s="44">
        <f>[3]圣人天赋!HP149</f>
        <v>0.60521999999999987</v>
      </c>
      <c r="W147" s="44">
        <f>[3]圣人天赋!HQ149</f>
        <v>0.62285999999999997</v>
      </c>
      <c r="X147" s="44">
        <f>[3]圣人天赋!HR149</f>
        <v>0.64932000000000001</v>
      </c>
      <c r="Y147" s="44">
        <f>[3]圣人天赋!HS149</f>
        <v>0.68459999999999999</v>
      </c>
      <c r="AA147" s="6">
        <v>144</v>
      </c>
      <c r="AB147" s="44">
        <f>[3]圣人天赋!HF149</f>
        <v>2.9819999999999993</v>
      </c>
      <c r="AC147" s="44">
        <f>[3]圣人天赋!HG149</f>
        <v>3.0260999999999991</v>
      </c>
      <c r="AD147" s="44">
        <f>[3]圣人天赋!HH149</f>
        <v>3.1142999999999992</v>
      </c>
      <c r="AE147" s="44">
        <f>[3]圣人天赋!HI149</f>
        <v>3.2465999999999995</v>
      </c>
      <c r="AF147" s="44">
        <f>[3]圣人天赋!HJ149</f>
        <v>3.4229999999999996</v>
      </c>
      <c r="AJ147" s="6">
        <v>144</v>
      </c>
      <c r="AK147" s="6">
        <f>[3]圣人天赋!GX149</f>
        <v>0.40347999999999989</v>
      </c>
      <c r="AL147" s="6">
        <f>[3]圣人天赋!GY149</f>
        <v>0.41523999999999994</v>
      </c>
      <c r="AM147" s="6">
        <f>[3]圣人天赋!GZ149</f>
        <v>0.43287999999999999</v>
      </c>
      <c r="AN147" s="6">
        <f>[3]圣人天赋!HA149</f>
        <v>0.45639999999999997</v>
      </c>
      <c r="AO147" s="6">
        <f>[3]圣人天赋!HB149</f>
        <v>0</v>
      </c>
    </row>
    <row r="148" spans="11:41" x14ac:dyDescent="0.15">
      <c r="K148" s="6">
        <v>145</v>
      </c>
      <c r="L148" s="6">
        <f>[2]非r将兵属性验证!$M151</f>
        <v>454.75922391879249</v>
      </c>
      <c r="M148" s="6">
        <f>[2]小r将兵属性验证!$M151</f>
        <v>466.80280424879277</v>
      </c>
      <c r="N148" s="6">
        <f>[2]中r将兵属性验证!$M151</f>
        <v>483.48659043057796</v>
      </c>
      <c r="O148" s="6">
        <f>[2]大r将兵属性验证!$M151</f>
        <v>500.37911074472345</v>
      </c>
      <c r="P148" s="6">
        <f>[2]超r将兵属性验证!$M151</f>
        <v>518.65223101962044</v>
      </c>
      <c r="T148" s="6">
        <v>145</v>
      </c>
      <c r="U148" s="44">
        <f>[3]圣人天赋!HO150</f>
        <v>0.59639999999999993</v>
      </c>
      <c r="V148" s="44">
        <f>[3]圣人天赋!HP150</f>
        <v>0.60521999999999987</v>
      </c>
      <c r="W148" s="44">
        <f>[3]圣人天赋!HQ150</f>
        <v>0.62285999999999997</v>
      </c>
      <c r="X148" s="44">
        <f>[3]圣人天赋!HR150</f>
        <v>0.64932000000000001</v>
      </c>
      <c r="Y148" s="44">
        <f>[3]圣人天赋!HS150</f>
        <v>0.68459999999999999</v>
      </c>
      <c r="AA148" s="6">
        <v>145</v>
      </c>
      <c r="AB148" s="44">
        <f>[3]圣人天赋!HF150</f>
        <v>2.9819999999999993</v>
      </c>
      <c r="AC148" s="44">
        <f>[3]圣人天赋!HG150</f>
        <v>3.0260999999999991</v>
      </c>
      <c r="AD148" s="44">
        <f>[3]圣人天赋!HH150</f>
        <v>3.1142999999999992</v>
      </c>
      <c r="AE148" s="44">
        <f>[3]圣人天赋!HI150</f>
        <v>3.2465999999999995</v>
      </c>
      <c r="AF148" s="44">
        <f>[3]圣人天赋!HJ150</f>
        <v>3.4229999999999996</v>
      </c>
      <c r="AJ148" s="6">
        <v>145</v>
      </c>
      <c r="AK148" s="6">
        <f>[3]圣人天赋!GX150</f>
        <v>0.40347999999999989</v>
      </c>
      <c r="AL148" s="6">
        <f>[3]圣人天赋!GY150</f>
        <v>0.41523999999999994</v>
      </c>
      <c r="AM148" s="6">
        <f>[3]圣人天赋!GZ150</f>
        <v>0.43287999999999999</v>
      </c>
      <c r="AN148" s="6">
        <f>[3]圣人天赋!HA150</f>
        <v>0.45639999999999997</v>
      </c>
      <c r="AO148" s="6">
        <f>[3]圣人天赋!HB150</f>
        <v>0</v>
      </c>
    </row>
    <row r="149" spans="11:41" x14ac:dyDescent="0.15">
      <c r="K149" s="6">
        <v>146</v>
      </c>
      <c r="L149" s="6">
        <f>[2]非r将兵属性验证!$M152</f>
        <v>455.54731845602419</v>
      </c>
      <c r="M149" s="6">
        <f>[2]小r将兵属性验证!$M152</f>
        <v>468.86905041323678</v>
      </c>
      <c r="N149" s="6">
        <f>[2]中r将兵属性验证!$M152</f>
        <v>485.63199230805429</v>
      </c>
      <c r="O149" s="6">
        <f>[2]大r将兵属性验证!$M152</f>
        <v>502.61564814237238</v>
      </c>
      <c r="P149" s="6">
        <f>[2]超r将兵属性验证!$M152</f>
        <v>520.03576196667382</v>
      </c>
      <c r="T149" s="6">
        <v>146</v>
      </c>
      <c r="U149" s="44">
        <f>[3]圣人天赋!HO151</f>
        <v>0.59639999999999993</v>
      </c>
      <c r="V149" s="44">
        <f>[3]圣人天赋!HP151</f>
        <v>0.60521999999999987</v>
      </c>
      <c r="W149" s="44">
        <f>[3]圣人天赋!HQ151</f>
        <v>0.62285999999999997</v>
      </c>
      <c r="X149" s="44">
        <f>[3]圣人天赋!HR151</f>
        <v>0.64932000000000001</v>
      </c>
      <c r="Y149" s="44">
        <f>[3]圣人天赋!HS151</f>
        <v>0.68459999999999999</v>
      </c>
      <c r="AA149" s="6">
        <v>146</v>
      </c>
      <c r="AB149" s="44">
        <f>[3]圣人天赋!HF151</f>
        <v>2.9819999999999993</v>
      </c>
      <c r="AC149" s="44">
        <f>[3]圣人天赋!HG151</f>
        <v>3.0260999999999991</v>
      </c>
      <c r="AD149" s="44">
        <f>[3]圣人天赋!HH151</f>
        <v>3.1142999999999992</v>
      </c>
      <c r="AE149" s="44">
        <f>[3]圣人天赋!HI151</f>
        <v>3.2465999999999995</v>
      </c>
      <c r="AF149" s="44">
        <f>[3]圣人天赋!HJ151</f>
        <v>3.4229999999999996</v>
      </c>
      <c r="AJ149" s="6">
        <v>146</v>
      </c>
      <c r="AK149" s="6">
        <f>[3]圣人天赋!GX151</f>
        <v>0.40347999999999989</v>
      </c>
      <c r="AL149" s="6">
        <f>[3]圣人天赋!GY151</f>
        <v>0.41523999999999994</v>
      </c>
      <c r="AM149" s="6">
        <f>[3]圣人天赋!GZ151</f>
        <v>0.43287999999999999</v>
      </c>
      <c r="AN149" s="6">
        <f>[3]圣人天赋!HA151</f>
        <v>0.45639999999999997</v>
      </c>
      <c r="AO149" s="6">
        <f>[3]圣人天赋!HB151</f>
        <v>0</v>
      </c>
    </row>
    <row r="150" spans="11:41" x14ac:dyDescent="0.15">
      <c r="K150" s="6">
        <v>147</v>
      </c>
      <c r="L150" s="6">
        <f>[2]非r将兵属性验证!$M153</f>
        <v>456.335412993256</v>
      </c>
      <c r="M150" s="6">
        <f>[2]小r将兵属性验证!$M153</f>
        <v>470.93529657768079</v>
      </c>
      <c r="N150" s="6">
        <f>[2]中r将兵属性验证!$M153</f>
        <v>487.77739418553068</v>
      </c>
      <c r="O150" s="6">
        <f>[2]大r将兵属性验证!$M153</f>
        <v>505.85869227511017</v>
      </c>
      <c r="P150" s="6">
        <f>[2]超r将兵属性验证!$M153</f>
        <v>521.83388521891868</v>
      </c>
      <c r="T150" s="6">
        <v>147</v>
      </c>
      <c r="U150" s="44">
        <f>[3]圣人天赋!HO152</f>
        <v>0.59639999999999993</v>
      </c>
      <c r="V150" s="44">
        <f>[3]圣人天赋!HP152</f>
        <v>0.60521999999999987</v>
      </c>
      <c r="W150" s="44">
        <f>[3]圣人天赋!HQ152</f>
        <v>0.62285999999999997</v>
      </c>
      <c r="X150" s="44">
        <f>[3]圣人天赋!HR152</f>
        <v>0.64932000000000001</v>
      </c>
      <c r="Y150" s="44">
        <f>[3]圣人天赋!HS152</f>
        <v>0.68459999999999999</v>
      </c>
      <c r="AA150" s="6">
        <v>147</v>
      </c>
      <c r="AB150" s="44">
        <f>[3]圣人天赋!HF152</f>
        <v>2.9819999999999993</v>
      </c>
      <c r="AC150" s="44">
        <f>[3]圣人天赋!HG152</f>
        <v>3.0260999999999991</v>
      </c>
      <c r="AD150" s="44">
        <f>[3]圣人天赋!HH152</f>
        <v>3.1142999999999992</v>
      </c>
      <c r="AE150" s="44">
        <f>[3]圣人天赋!HI152</f>
        <v>3.2465999999999995</v>
      </c>
      <c r="AF150" s="44">
        <f>[3]圣人天赋!HJ152</f>
        <v>3.4229999999999996</v>
      </c>
      <c r="AJ150" s="6">
        <v>147</v>
      </c>
      <c r="AK150" s="6">
        <f>[3]圣人天赋!GX152</f>
        <v>0.40347999999999989</v>
      </c>
      <c r="AL150" s="6">
        <f>[3]圣人天赋!GY152</f>
        <v>0.41523999999999994</v>
      </c>
      <c r="AM150" s="6">
        <f>[3]圣人天赋!GZ152</f>
        <v>0.43287999999999999</v>
      </c>
      <c r="AN150" s="6">
        <f>[3]圣人天赋!HA152</f>
        <v>0.45639999999999997</v>
      </c>
      <c r="AO150" s="6">
        <f>[3]圣人天赋!HB152</f>
        <v>0</v>
      </c>
    </row>
    <row r="151" spans="11:41" x14ac:dyDescent="0.15">
      <c r="K151" s="6">
        <v>148</v>
      </c>
      <c r="L151" s="6">
        <f>[2]非r将兵属性验证!$M154</f>
        <v>457.1235075304877</v>
      </c>
      <c r="M151" s="6">
        <f>[2]小r将兵属性验证!$M154</f>
        <v>473.0015427421248</v>
      </c>
      <c r="N151" s="6">
        <f>[2]中r将兵属性验证!$M154</f>
        <v>491.05555538221495</v>
      </c>
      <c r="O151" s="6">
        <f>[2]大r将兵属性验证!$M154</f>
        <v>510.3351304730034</v>
      </c>
      <c r="P151" s="6">
        <f>[2]超r将兵属性验证!$M154</f>
        <v>523.63200847116377</v>
      </c>
      <c r="T151" s="6">
        <v>148</v>
      </c>
      <c r="U151" s="44">
        <f>[3]圣人天赋!HO153</f>
        <v>0.59639999999999993</v>
      </c>
      <c r="V151" s="44">
        <f>[3]圣人天赋!HP153</f>
        <v>0.60521999999999987</v>
      </c>
      <c r="W151" s="44">
        <f>[3]圣人天赋!HQ153</f>
        <v>0.62285999999999997</v>
      </c>
      <c r="X151" s="44">
        <f>[3]圣人天赋!HR153</f>
        <v>0.64932000000000001</v>
      </c>
      <c r="Y151" s="44">
        <f>[3]圣人天赋!HS153</f>
        <v>0.68459999999999999</v>
      </c>
      <c r="AA151" s="6">
        <v>148</v>
      </c>
      <c r="AB151" s="44">
        <f>[3]圣人天赋!HF153</f>
        <v>2.9819999999999993</v>
      </c>
      <c r="AC151" s="44">
        <f>[3]圣人天赋!HG153</f>
        <v>3.0260999999999991</v>
      </c>
      <c r="AD151" s="44">
        <f>[3]圣人天赋!HH153</f>
        <v>3.1142999999999992</v>
      </c>
      <c r="AE151" s="44">
        <f>[3]圣人天赋!HI153</f>
        <v>3.2465999999999995</v>
      </c>
      <c r="AF151" s="44">
        <f>[3]圣人天赋!HJ153</f>
        <v>3.4229999999999996</v>
      </c>
      <c r="AJ151" s="6">
        <v>148</v>
      </c>
      <c r="AK151" s="6">
        <f>[3]圣人天赋!GX153</f>
        <v>0.40347999999999989</v>
      </c>
      <c r="AL151" s="6">
        <f>[3]圣人天赋!GY153</f>
        <v>0.41523999999999994</v>
      </c>
      <c r="AM151" s="6">
        <f>[3]圣人天赋!GZ153</f>
        <v>0.43287999999999999</v>
      </c>
      <c r="AN151" s="6">
        <f>[3]圣人天赋!HA153</f>
        <v>0.45639999999999997</v>
      </c>
      <c r="AO151" s="6">
        <f>[3]圣人天赋!HB153</f>
        <v>0</v>
      </c>
    </row>
    <row r="152" spans="11:41" x14ac:dyDescent="0.15">
      <c r="K152" s="6">
        <v>149</v>
      </c>
      <c r="L152" s="6">
        <f>[2]非r将兵属性验证!$M155</f>
        <v>457.9116020677194</v>
      </c>
      <c r="M152" s="6">
        <f>[2]小r将兵属性验证!$M155</f>
        <v>476.41405124341566</v>
      </c>
      <c r="N152" s="6">
        <f>[2]中r将兵属性验证!$M155</f>
        <v>495.26122557512599</v>
      </c>
      <c r="O152" s="6">
        <f>[2]大r将兵属性验证!$M155</f>
        <v>514.81156867089658</v>
      </c>
      <c r="P152" s="6">
        <f>[2]超r将兵属性验证!$M155</f>
        <v>525.46252038737623</v>
      </c>
      <c r="T152" s="6">
        <v>149</v>
      </c>
      <c r="U152" s="44">
        <f>[3]圣人天赋!HO154</f>
        <v>0.59639999999999993</v>
      </c>
      <c r="V152" s="44">
        <f>[3]圣人天赋!HP154</f>
        <v>0.60521999999999987</v>
      </c>
      <c r="W152" s="44">
        <f>[3]圣人天赋!HQ154</f>
        <v>0.62285999999999997</v>
      </c>
      <c r="X152" s="44">
        <f>[3]圣人天赋!HR154</f>
        <v>0.64932000000000001</v>
      </c>
      <c r="Y152" s="44">
        <f>[3]圣人天赋!HS154</f>
        <v>0.68459999999999999</v>
      </c>
      <c r="AA152" s="6">
        <v>149</v>
      </c>
      <c r="AB152" s="44">
        <f>[3]圣人天赋!HF154</f>
        <v>2.9819999999999993</v>
      </c>
      <c r="AC152" s="44">
        <f>[3]圣人天赋!HG154</f>
        <v>3.0260999999999991</v>
      </c>
      <c r="AD152" s="44">
        <f>[3]圣人天赋!HH154</f>
        <v>3.1142999999999992</v>
      </c>
      <c r="AE152" s="44">
        <f>[3]圣人天赋!HI154</f>
        <v>3.2465999999999995</v>
      </c>
      <c r="AF152" s="44">
        <f>[3]圣人天赋!HJ154</f>
        <v>3.4229999999999996</v>
      </c>
      <c r="AJ152" s="6">
        <v>149</v>
      </c>
      <c r="AK152" s="6">
        <f>[3]圣人天赋!GX154</f>
        <v>0.40347999999999989</v>
      </c>
      <c r="AL152" s="6">
        <f>[3]圣人天赋!GY154</f>
        <v>0.41523999999999994</v>
      </c>
      <c r="AM152" s="6">
        <f>[3]圣人天赋!GZ154</f>
        <v>0.43287999999999999</v>
      </c>
      <c r="AN152" s="6">
        <f>[3]圣人天赋!HA154</f>
        <v>0.45639999999999997</v>
      </c>
      <c r="AO152" s="6">
        <f>[3]圣人天赋!HB154</f>
        <v>0</v>
      </c>
    </row>
    <row r="153" spans="11:41" x14ac:dyDescent="0.15">
      <c r="K153" s="6">
        <v>150</v>
      </c>
      <c r="L153" s="6">
        <f>[2]非r将兵属性验证!$M156</f>
        <v>461.30652512307938</v>
      </c>
      <c r="M153" s="6">
        <f>[2]小r将兵属性验证!$M156</f>
        <v>480.33356272277297</v>
      </c>
      <c r="N153" s="6">
        <f>[2]中r将兵属性验证!$M156</f>
        <v>499.46689576803703</v>
      </c>
      <c r="O153" s="6">
        <f>[2]大r将兵属性验证!$M156</f>
        <v>519.28800686878969</v>
      </c>
      <c r="P153" s="6">
        <f>[2]超r将兵属性验证!$M156</f>
        <v>527.3011294695807</v>
      </c>
      <c r="T153" s="6">
        <v>150</v>
      </c>
      <c r="U153" s="44">
        <f>[3]圣人天赋!HO155</f>
        <v>0.59639999999999993</v>
      </c>
      <c r="V153" s="44">
        <f>[3]圣人天赋!HP155</f>
        <v>0.60521999999999987</v>
      </c>
      <c r="W153" s="44">
        <f>[3]圣人天赋!HQ155</f>
        <v>0.62285999999999997</v>
      </c>
      <c r="X153" s="44">
        <f>[3]圣人天赋!HR155</f>
        <v>0.64932000000000001</v>
      </c>
      <c r="Y153" s="44">
        <f>[3]圣人天赋!HS155</f>
        <v>0.68459999999999999</v>
      </c>
      <c r="AA153" s="6">
        <v>150</v>
      </c>
      <c r="AB153" s="44">
        <f>[3]圣人天赋!HF155</f>
        <v>2.9819999999999993</v>
      </c>
      <c r="AC153" s="44">
        <f>[3]圣人天赋!HG155</f>
        <v>3.0260999999999991</v>
      </c>
      <c r="AD153" s="44">
        <f>[3]圣人天赋!HH155</f>
        <v>3.1142999999999992</v>
      </c>
      <c r="AE153" s="44">
        <f>[3]圣人天赋!HI155</f>
        <v>3.2465999999999995</v>
      </c>
      <c r="AF153" s="44">
        <f>[3]圣人天赋!HJ155</f>
        <v>3.4229999999999996</v>
      </c>
      <c r="AJ153" s="6">
        <v>150</v>
      </c>
      <c r="AK153" s="6">
        <f>[3]圣人天赋!GX155</f>
        <v>0.40347999999999989</v>
      </c>
      <c r="AL153" s="6">
        <f>[3]圣人天赋!GY155</f>
        <v>0.41523999999999994</v>
      </c>
      <c r="AM153" s="6">
        <f>[3]圣人天赋!GZ155</f>
        <v>0.43287999999999999</v>
      </c>
      <c r="AN153" s="6">
        <f>[3]圣人天赋!HA155</f>
        <v>0.45639999999999997</v>
      </c>
      <c r="AO153" s="6">
        <f>[3]圣人天赋!HB155</f>
        <v>0</v>
      </c>
    </row>
    <row r="154" spans="11:41" x14ac:dyDescent="0.15">
      <c r="K154" s="6">
        <v>151</v>
      </c>
      <c r="L154" s="6">
        <f>[2]非r将兵属性验证!$M157</f>
        <v>464.85942854677489</v>
      </c>
      <c r="M154" s="6">
        <f>[2]小r将兵属性验证!$M157</f>
        <v>484.25307420213034</v>
      </c>
      <c r="N154" s="6">
        <f>[2]中r将兵属性验证!$M157</f>
        <v>503.67256596094813</v>
      </c>
      <c r="O154" s="6">
        <f>[2]大r将兵属性验证!$M157</f>
        <v>523.76444506668292</v>
      </c>
      <c r="P154" s="6">
        <f>[2]超r将兵属性验证!$M157</f>
        <v>529.13973855178529</v>
      </c>
      <c r="T154" s="6">
        <v>151</v>
      </c>
      <c r="U154" s="44">
        <f>[3]圣人天赋!HO156</f>
        <v>0.59639999999999993</v>
      </c>
      <c r="V154" s="44">
        <f>[3]圣人天赋!HP156</f>
        <v>0.60521999999999987</v>
      </c>
      <c r="W154" s="44">
        <f>[3]圣人天赋!HQ156</f>
        <v>0.62285999999999997</v>
      </c>
      <c r="X154" s="44">
        <f>[3]圣人天赋!HR156</f>
        <v>0.64932000000000001</v>
      </c>
      <c r="Y154" s="44">
        <f>[3]圣人天赋!HS156</f>
        <v>0.68459999999999999</v>
      </c>
      <c r="AA154" s="6">
        <v>151</v>
      </c>
      <c r="AB154" s="44">
        <f>[3]圣人天赋!HF156</f>
        <v>2.9819999999999993</v>
      </c>
      <c r="AC154" s="44">
        <f>[3]圣人天赋!HG156</f>
        <v>3.0260999999999991</v>
      </c>
      <c r="AD154" s="44">
        <f>[3]圣人天赋!HH156</f>
        <v>3.1142999999999992</v>
      </c>
      <c r="AE154" s="44">
        <f>[3]圣人天赋!HI156</f>
        <v>3.2465999999999995</v>
      </c>
      <c r="AF154" s="44">
        <f>[3]圣人天赋!HJ156</f>
        <v>3.4229999999999996</v>
      </c>
      <c r="AJ154" s="6">
        <v>151</v>
      </c>
      <c r="AK154" s="6">
        <f>[3]圣人天赋!GX156</f>
        <v>0.40347999999999989</v>
      </c>
      <c r="AL154" s="6">
        <f>[3]圣人天赋!GY156</f>
        <v>0.41523999999999994</v>
      </c>
      <c r="AM154" s="6">
        <f>[3]圣人天赋!GZ156</f>
        <v>0.43287999999999999</v>
      </c>
      <c r="AN154" s="6">
        <f>[3]圣人天赋!HA156</f>
        <v>0.45639999999999997</v>
      </c>
      <c r="AO154" s="6">
        <f>[3]圣人天赋!HB156</f>
        <v>0</v>
      </c>
    </row>
    <row r="155" spans="11:41" x14ac:dyDescent="0.15">
      <c r="K155" s="6">
        <v>152</v>
      </c>
      <c r="L155" s="6">
        <f>[2]非r将兵属性验证!$M158</f>
        <v>468.41233197047029</v>
      </c>
      <c r="M155" s="6">
        <f>[2]小r将兵属性验证!$M158</f>
        <v>488.1725856814877</v>
      </c>
      <c r="N155" s="6">
        <f>[2]中r将兵属性验证!$M158</f>
        <v>507.87823615385912</v>
      </c>
      <c r="O155" s="6">
        <f>[2]大r将兵属性验证!$M158</f>
        <v>528.26784599256973</v>
      </c>
      <c r="P155" s="6">
        <f>[2]超r将兵属性验证!$M158</f>
        <v>530.36306025396311</v>
      </c>
      <c r="T155" s="6">
        <v>152</v>
      </c>
      <c r="U155" s="44">
        <f>[3]圣人天赋!HO157</f>
        <v>0.59639999999999993</v>
      </c>
      <c r="V155" s="44">
        <f>[3]圣人天赋!HP157</f>
        <v>0.60521999999999987</v>
      </c>
      <c r="W155" s="44">
        <f>[3]圣人天赋!HQ157</f>
        <v>0.62285999999999997</v>
      </c>
      <c r="X155" s="44">
        <f>[3]圣人天赋!HR157</f>
        <v>0.64932000000000001</v>
      </c>
      <c r="Y155" s="44">
        <f>[3]圣人天赋!HS157</f>
        <v>0.68459999999999999</v>
      </c>
      <c r="AA155" s="6">
        <v>152</v>
      </c>
      <c r="AB155" s="44">
        <f>[3]圣人天赋!HF157</f>
        <v>2.9819999999999993</v>
      </c>
      <c r="AC155" s="44">
        <f>[3]圣人天赋!HG157</f>
        <v>3.0260999999999991</v>
      </c>
      <c r="AD155" s="44">
        <f>[3]圣人天赋!HH157</f>
        <v>3.1142999999999992</v>
      </c>
      <c r="AE155" s="44">
        <f>[3]圣人天赋!HI157</f>
        <v>3.2465999999999995</v>
      </c>
      <c r="AF155" s="44">
        <f>[3]圣人天赋!HJ157</f>
        <v>3.4229999999999996</v>
      </c>
      <c r="AJ155" s="6">
        <v>152</v>
      </c>
      <c r="AK155" s="6">
        <f>[3]圣人天赋!GX157</f>
        <v>0.40347999999999989</v>
      </c>
      <c r="AL155" s="6">
        <f>[3]圣人天赋!GY157</f>
        <v>0.41523999999999994</v>
      </c>
      <c r="AM155" s="6">
        <f>[3]圣人天赋!GZ157</f>
        <v>0.43287999999999999</v>
      </c>
      <c r="AN155" s="6">
        <f>[3]圣人天赋!HA157</f>
        <v>0.45639999999999997</v>
      </c>
      <c r="AO155" s="6">
        <f>[3]圣人天赋!HB157</f>
        <v>0</v>
      </c>
    </row>
    <row r="156" spans="11:41" x14ac:dyDescent="0.15">
      <c r="K156" s="6">
        <v>153</v>
      </c>
      <c r="L156" s="6">
        <f>[2]非r将兵属性验证!$M159</f>
        <v>471.96523539416575</v>
      </c>
      <c r="M156" s="6">
        <f>[2]小r将兵属性验证!$M159</f>
        <v>492.09209716084507</v>
      </c>
      <c r="N156" s="6">
        <f>[2]中r将兵属性验证!$M159</f>
        <v>512.08861592290839</v>
      </c>
      <c r="O156" s="6">
        <f>[2]大r将兵属性验证!$M159</f>
        <v>529.84920134426341</v>
      </c>
      <c r="P156" s="6">
        <f>[2]超r将兵属性验证!$M159</f>
        <v>531.5321154749322</v>
      </c>
      <c r="T156" s="6">
        <v>153</v>
      </c>
      <c r="U156" s="44">
        <f>[3]圣人天赋!HO158</f>
        <v>0.59639999999999993</v>
      </c>
      <c r="V156" s="44">
        <f>[3]圣人天赋!HP158</f>
        <v>0.60521999999999987</v>
      </c>
      <c r="W156" s="44">
        <f>[3]圣人天赋!HQ158</f>
        <v>0.62285999999999997</v>
      </c>
      <c r="X156" s="44">
        <f>[3]圣人天赋!HR158</f>
        <v>0.64932000000000001</v>
      </c>
      <c r="Y156" s="44">
        <f>[3]圣人天赋!HS158</f>
        <v>0.68459999999999999</v>
      </c>
      <c r="AA156" s="6">
        <v>153</v>
      </c>
      <c r="AB156" s="44">
        <f>[3]圣人天赋!HF158</f>
        <v>2.9819999999999993</v>
      </c>
      <c r="AC156" s="44">
        <f>[3]圣人天赋!HG158</f>
        <v>3.0260999999999991</v>
      </c>
      <c r="AD156" s="44">
        <f>[3]圣人天赋!HH158</f>
        <v>3.1142999999999992</v>
      </c>
      <c r="AE156" s="44">
        <f>[3]圣人天赋!HI158</f>
        <v>3.2465999999999995</v>
      </c>
      <c r="AF156" s="44">
        <f>[3]圣人天赋!HJ158</f>
        <v>3.4229999999999996</v>
      </c>
      <c r="AJ156" s="6">
        <v>153</v>
      </c>
      <c r="AK156" s="6">
        <f>[3]圣人天赋!GX158</f>
        <v>0.40347999999999989</v>
      </c>
      <c r="AL156" s="6">
        <f>[3]圣人天赋!GY158</f>
        <v>0.41523999999999994</v>
      </c>
      <c r="AM156" s="6">
        <f>[3]圣人天赋!GZ158</f>
        <v>0.43287999999999999</v>
      </c>
      <c r="AN156" s="6">
        <f>[3]圣人天赋!HA158</f>
        <v>0.45639999999999997</v>
      </c>
      <c r="AO156" s="6">
        <f>[3]圣人天赋!HB158</f>
        <v>0</v>
      </c>
    </row>
    <row r="157" spans="11:41" x14ac:dyDescent="0.15">
      <c r="K157" s="6">
        <v>154</v>
      </c>
      <c r="L157" s="6">
        <f>[2]非r将兵属性验证!$M160</f>
        <v>475.5181388178612</v>
      </c>
      <c r="M157" s="6">
        <f>[2]小r将兵属性验证!$M160</f>
        <v>496.01160864020244</v>
      </c>
      <c r="N157" s="6">
        <f>[2]中r将兵属性验证!$M160</f>
        <v>513.61196581837407</v>
      </c>
      <c r="O157" s="6">
        <f>[2]大r将兵属性验证!$M160</f>
        <v>531.00725712646988</v>
      </c>
      <c r="P157" s="6">
        <f>[2]超r将兵属性验证!$M160</f>
        <v>532.70117069590128</v>
      </c>
      <c r="T157" s="6">
        <v>154</v>
      </c>
      <c r="U157" s="44">
        <f>[3]圣人天赋!HO159</f>
        <v>0.59639999999999993</v>
      </c>
      <c r="V157" s="44">
        <f>[3]圣人天赋!HP159</f>
        <v>0.60521999999999987</v>
      </c>
      <c r="W157" s="44">
        <f>[3]圣人天赋!HQ159</f>
        <v>0.62285999999999997</v>
      </c>
      <c r="X157" s="44">
        <f>[3]圣人天赋!HR159</f>
        <v>0.64932000000000001</v>
      </c>
      <c r="Y157" s="44">
        <f>[3]圣人天赋!HS159</f>
        <v>0.68459999999999999</v>
      </c>
      <c r="AA157" s="6">
        <v>154</v>
      </c>
      <c r="AB157" s="44">
        <f>[3]圣人天赋!HF159</f>
        <v>2.9819999999999993</v>
      </c>
      <c r="AC157" s="44">
        <f>[3]圣人天赋!HG159</f>
        <v>3.0260999999999991</v>
      </c>
      <c r="AD157" s="44">
        <f>[3]圣人天赋!HH159</f>
        <v>3.1142999999999992</v>
      </c>
      <c r="AE157" s="44">
        <f>[3]圣人天赋!HI159</f>
        <v>3.2465999999999995</v>
      </c>
      <c r="AF157" s="44">
        <f>[3]圣人天赋!HJ159</f>
        <v>3.4229999999999996</v>
      </c>
      <c r="AJ157" s="6">
        <v>154</v>
      </c>
      <c r="AK157" s="6">
        <f>[3]圣人天赋!GX159</f>
        <v>0.40347999999999989</v>
      </c>
      <c r="AL157" s="6">
        <f>[3]圣人天赋!GY159</f>
        <v>0.41523999999999994</v>
      </c>
      <c r="AM157" s="6">
        <f>[3]圣人天赋!GZ159</f>
        <v>0.43287999999999999</v>
      </c>
      <c r="AN157" s="6">
        <f>[3]圣人天赋!HA159</f>
        <v>0.45639999999999997</v>
      </c>
      <c r="AO157" s="6">
        <f>[3]圣人天赋!HB159</f>
        <v>0</v>
      </c>
    </row>
    <row r="158" spans="11:41" x14ac:dyDescent="0.15">
      <c r="K158" s="6">
        <v>155</v>
      </c>
      <c r="L158" s="6">
        <f>[2]非r将兵属性验证!$M161</f>
        <v>479.07104224155665</v>
      </c>
      <c r="M158" s="6">
        <f>[2]小r将兵属性验证!$M161</f>
        <v>497.37639132352206</v>
      </c>
      <c r="N158" s="6">
        <f>[2]中r将兵属性验证!$M161</f>
        <v>514.65706516351509</v>
      </c>
      <c r="O158" s="6">
        <f>[2]大r将兵属性验证!$M161</f>
        <v>532.16531290867647</v>
      </c>
      <c r="P158" s="6">
        <f>[2]超r将兵属性验证!$M161</f>
        <v>533.87022591687025</v>
      </c>
      <c r="T158" s="6">
        <v>155</v>
      </c>
      <c r="U158" s="44">
        <f>[3]圣人天赋!HO160</f>
        <v>0.59639999999999993</v>
      </c>
      <c r="V158" s="44">
        <f>[3]圣人天赋!HP160</f>
        <v>0.60521999999999987</v>
      </c>
      <c r="W158" s="44">
        <f>[3]圣人天赋!HQ160</f>
        <v>0.62285999999999997</v>
      </c>
      <c r="X158" s="44">
        <f>[3]圣人天赋!HR160</f>
        <v>0.64932000000000001</v>
      </c>
      <c r="Y158" s="44">
        <f>[3]圣人天赋!HS160</f>
        <v>0.68459999999999999</v>
      </c>
      <c r="AA158" s="6">
        <v>155</v>
      </c>
      <c r="AB158" s="44">
        <f>[3]圣人天赋!HF160</f>
        <v>2.9819999999999993</v>
      </c>
      <c r="AC158" s="44">
        <f>[3]圣人天赋!HG160</f>
        <v>3.0260999999999991</v>
      </c>
      <c r="AD158" s="44">
        <f>[3]圣人天赋!HH160</f>
        <v>3.1142999999999992</v>
      </c>
      <c r="AE158" s="44">
        <f>[3]圣人天赋!HI160</f>
        <v>3.2465999999999995</v>
      </c>
      <c r="AF158" s="44">
        <f>[3]圣人天赋!HJ160</f>
        <v>3.4229999999999996</v>
      </c>
      <c r="AJ158" s="6">
        <v>155</v>
      </c>
      <c r="AK158" s="6">
        <f>[3]圣人天赋!GX160</f>
        <v>0.40347999999999989</v>
      </c>
      <c r="AL158" s="6">
        <f>[3]圣人天赋!GY160</f>
        <v>0.41523999999999994</v>
      </c>
      <c r="AM158" s="6">
        <f>[3]圣人天赋!GZ160</f>
        <v>0.43287999999999999</v>
      </c>
      <c r="AN158" s="6">
        <f>[3]圣人天赋!HA160</f>
        <v>0.45639999999999997</v>
      </c>
      <c r="AO158" s="6">
        <f>[3]圣人天赋!HB160</f>
        <v>0</v>
      </c>
    </row>
    <row r="159" spans="11:41" x14ac:dyDescent="0.15">
      <c r="K159" s="6">
        <v>156</v>
      </c>
      <c r="L159" s="6">
        <f>[2]非r将兵属性验证!$M162</f>
        <v>480.86459651536893</v>
      </c>
      <c r="M159" s="6">
        <f>[2]小r将兵属性验证!$M162</f>
        <v>498.31543697943209</v>
      </c>
      <c r="N159" s="6">
        <f>[2]中r将兵属性验证!$M162</f>
        <v>515.70216450865598</v>
      </c>
      <c r="O159" s="6">
        <f>[2]大r将兵属性验证!$M162</f>
        <v>533.32336869088294</v>
      </c>
      <c r="P159" s="6">
        <f>[2]超r将兵属性验证!$M162</f>
        <v>535.03928113783934</v>
      </c>
      <c r="T159" s="6">
        <v>156</v>
      </c>
      <c r="U159" s="44">
        <f>[3]圣人天赋!HO161</f>
        <v>0.6389999999999999</v>
      </c>
      <c r="V159" s="44">
        <f>[3]圣人天赋!HP161</f>
        <v>0.64844999999999986</v>
      </c>
      <c r="W159" s="44">
        <f>[3]圣人天赋!HQ161</f>
        <v>0.66734999999999989</v>
      </c>
      <c r="X159" s="44">
        <f>[3]圣人天赋!HR161</f>
        <v>0.69569999999999999</v>
      </c>
      <c r="Y159" s="44">
        <f>[3]圣人天赋!HS161</f>
        <v>0.73349999999999993</v>
      </c>
      <c r="AA159" s="6">
        <v>156</v>
      </c>
      <c r="AB159" s="44">
        <f>[3]圣人天赋!HF161</f>
        <v>3.1949999999999998</v>
      </c>
      <c r="AC159" s="44">
        <f>[3]圣人天赋!HG161</f>
        <v>3.2422499999999994</v>
      </c>
      <c r="AD159" s="44">
        <f>[3]圣人天赋!HH161</f>
        <v>3.3367499999999999</v>
      </c>
      <c r="AE159" s="44">
        <f>[3]圣人天赋!HI161</f>
        <v>3.4784999999999999</v>
      </c>
      <c r="AF159" s="44">
        <f>[3]圣人天赋!HJ161</f>
        <v>3.6675000000000004</v>
      </c>
      <c r="AJ159" s="6">
        <v>156</v>
      </c>
      <c r="AK159" s="6">
        <f>[3]圣人天赋!GX161</f>
        <v>0.43230000000000002</v>
      </c>
      <c r="AL159" s="6">
        <f>[3]圣人天赋!GY161</f>
        <v>0.44490000000000002</v>
      </c>
      <c r="AM159" s="6">
        <f>[3]圣人天赋!GZ161</f>
        <v>0.4638000000000001</v>
      </c>
      <c r="AN159" s="6">
        <f>[3]圣人天赋!HA161</f>
        <v>0.4890000000000001</v>
      </c>
      <c r="AO159" s="6">
        <f>[3]圣人天赋!HB161</f>
        <v>0</v>
      </c>
    </row>
    <row r="160" spans="11:41" x14ac:dyDescent="0.15">
      <c r="K160" s="6">
        <v>157</v>
      </c>
      <c r="L160" s="6">
        <f>[2]非r将兵属性验证!$M163</f>
        <v>481.73819879003895</v>
      </c>
      <c r="M160" s="6">
        <f>[2]小r将兵属性验证!$M163</f>
        <v>499.25448263534201</v>
      </c>
      <c r="N160" s="6">
        <f>[2]中r将兵属性验证!$M163</f>
        <v>516.74726385379688</v>
      </c>
      <c r="O160" s="6">
        <f>[2]大r将兵属性验证!$M163</f>
        <v>534.48142447308953</v>
      </c>
      <c r="P160" s="6">
        <f>[2]超r将兵属性验证!$M163</f>
        <v>536.20833635880831</v>
      </c>
      <c r="T160" s="6">
        <v>157</v>
      </c>
      <c r="U160" s="44">
        <f>[3]圣人天赋!HO162</f>
        <v>0.6389999999999999</v>
      </c>
      <c r="V160" s="44">
        <f>[3]圣人天赋!HP162</f>
        <v>0.64844999999999986</v>
      </c>
      <c r="W160" s="44">
        <f>[3]圣人天赋!HQ162</f>
        <v>0.66734999999999989</v>
      </c>
      <c r="X160" s="44">
        <f>[3]圣人天赋!HR162</f>
        <v>0.69569999999999999</v>
      </c>
      <c r="Y160" s="44">
        <f>[3]圣人天赋!HS162</f>
        <v>0.73349999999999993</v>
      </c>
      <c r="AA160" s="6">
        <v>157</v>
      </c>
      <c r="AB160" s="44">
        <f>[3]圣人天赋!HF162</f>
        <v>3.1949999999999998</v>
      </c>
      <c r="AC160" s="44">
        <f>[3]圣人天赋!HG162</f>
        <v>3.2422499999999994</v>
      </c>
      <c r="AD160" s="44">
        <f>[3]圣人天赋!HH162</f>
        <v>3.3367499999999999</v>
      </c>
      <c r="AE160" s="44">
        <f>[3]圣人天赋!HI162</f>
        <v>3.4784999999999999</v>
      </c>
      <c r="AF160" s="44">
        <f>[3]圣人天赋!HJ162</f>
        <v>3.6675000000000004</v>
      </c>
      <c r="AJ160" s="6">
        <v>157</v>
      </c>
      <c r="AK160" s="6">
        <f>[3]圣人天赋!GX162</f>
        <v>0.43230000000000002</v>
      </c>
      <c r="AL160" s="6">
        <f>[3]圣人天赋!GY162</f>
        <v>0.44490000000000002</v>
      </c>
      <c r="AM160" s="6">
        <f>[3]圣人天赋!GZ162</f>
        <v>0.4638000000000001</v>
      </c>
      <c r="AN160" s="6">
        <f>[3]圣人天赋!HA162</f>
        <v>0.4890000000000001</v>
      </c>
      <c r="AO160" s="6">
        <f>[3]圣人天赋!HB162</f>
        <v>0</v>
      </c>
    </row>
    <row r="161" spans="11:41" x14ac:dyDescent="0.15">
      <c r="K161" s="6">
        <v>158</v>
      </c>
      <c r="L161" s="6">
        <f>[2]非r将兵属性验证!$M164</f>
        <v>482.61180106470891</v>
      </c>
      <c r="M161" s="6">
        <f>[2]小r将兵属性验证!$M164</f>
        <v>500.19352829125205</v>
      </c>
      <c r="N161" s="6">
        <f>[2]中r将兵属性验证!$M164</f>
        <v>517.79236319893789</v>
      </c>
      <c r="O161" s="6">
        <f>[2]大r将兵属性验证!$M164</f>
        <v>535.63948025529601</v>
      </c>
      <c r="P161" s="6">
        <f>[2]超r将兵属性验证!$M164</f>
        <v>537.37739157977751</v>
      </c>
      <c r="T161" s="6">
        <v>158</v>
      </c>
      <c r="U161" s="44">
        <f>[3]圣人天赋!HO163</f>
        <v>0.6389999999999999</v>
      </c>
      <c r="V161" s="44">
        <f>[3]圣人天赋!HP163</f>
        <v>0.64844999999999986</v>
      </c>
      <c r="W161" s="44">
        <f>[3]圣人天赋!HQ163</f>
        <v>0.66734999999999989</v>
      </c>
      <c r="X161" s="44">
        <f>[3]圣人天赋!HR163</f>
        <v>0.69569999999999999</v>
      </c>
      <c r="Y161" s="44">
        <f>[3]圣人天赋!HS163</f>
        <v>0.73349999999999993</v>
      </c>
      <c r="AA161" s="6">
        <v>158</v>
      </c>
      <c r="AB161" s="44">
        <f>[3]圣人天赋!HF163</f>
        <v>3.1949999999999998</v>
      </c>
      <c r="AC161" s="44">
        <f>[3]圣人天赋!HG163</f>
        <v>3.2422499999999994</v>
      </c>
      <c r="AD161" s="44">
        <f>[3]圣人天赋!HH163</f>
        <v>3.3367499999999999</v>
      </c>
      <c r="AE161" s="44">
        <f>[3]圣人天赋!HI163</f>
        <v>3.4784999999999999</v>
      </c>
      <c r="AF161" s="44">
        <f>[3]圣人天赋!HJ163</f>
        <v>3.6675000000000004</v>
      </c>
      <c r="AJ161" s="6">
        <v>158</v>
      </c>
      <c r="AK161" s="6">
        <f>[3]圣人天赋!GX163</f>
        <v>0.43230000000000002</v>
      </c>
      <c r="AL161" s="6">
        <f>[3]圣人天赋!GY163</f>
        <v>0.44490000000000002</v>
      </c>
      <c r="AM161" s="6">
        <f>[3]圣人天赋!GZ163</f>
        <v>0.4638000000000001</v>
      </c>
      <c r="AN161" s="6">
        <f>[3]圣人天赋!HA163</f>
        <v>0.4890000000000001</v>
      </c>
      <c r="AO161" s="6">
        <f>[3]圣人天赋!HB163</f>
        <v>0</v>
      </c>
    </row>
    <row r="162" spans="11:41" x14ac:dyDescent="0.15">
      <c r="K162" s="6">
        <v>159</v>
      </c>
      <c r="L162" s="6">
        <f>[2]非r将兵属性验证!$M165</f>
        <v>483.48540333937888</v>
      </c>
      <c r="M162" s="6">
        <f>[2]小r将兵属性验证!$M165</f>
        <v>501.13257394716203</v>
      </c>
      <c r="N162" s="6">
        <f>[2]中r将兵属性验证!$M165</f>
        <v>518.83746254407879</v>
      </c>
      <c r="O162" s="6">
        <f>[2]大r将兵属性验证!$M165</f>
        <v>536.79753603750248</v>
      </c>
      <c r="P162" s="6">
        <f>[2]超r将兵属性验证!$M165</f>
        <v>538.54644680074648</v>
      </c>
      <c r="T162" s="6">
        <v>159</v>
      </c>
      <c r="U162" s="44">
        <f>[3]圣人天赋!HO164</f>
        <v>0.6389999999999999</v>
      </c>
      <c r="V162" s="44">
        <f>[3]圣人天赋!HP164</f>
        <v>0.64844999999999986</v>
      </c>
      <c r="W162" s="44">
        <f>[3]圣人天赋!HQ164</f>
        <v>0.66734999999999989</v>
      </c>
      <c r="X162" s="44">
        <f>[3]圣人天赋!HR164</f>
        <v>0.69569999999999999</v>
      </c>
      <c r="Y162" s="44">
        <f>[3]圣人天赋!HS164</f>
        <v>0.73349999999999993</v>
      </c>
      <c r="AA162" s="6">
        <v>159</v>
      </c>
      <c r="AB162" s="44">
        <f>[3]圣人天赋!HF164</f>
        <v>3.1949999999999998</v>
      </c>
      <c r="AC162" s="44">
        <f>[3]圣人天赋!HG164</f>
        <v>3.2422499999999994</v>
      </c>
      <c r="AD162" s="44">
        <f>[3]圣人天赋!HH164</f>
        <v>3.3367499999999999</v>
      </c>
      <c r="AE162" s="44">
        <f>[3]圣人天赋!HI164</f>
        <v>3.4784999999999999</v>
      </c>
      <c r="AF162" s="44">
        <f>[3]圣人天赋!HJ164</f>
        <v>3.6675000000000004</v>
      </c>
      <c r="AJ162" s="6">
        <v>159</v>
      </c>
      <c r="AK162" s="6">
        <f>[3]圣人天赋!GX164</f>
        <v>0.43230000000000002</v>
      </c>
      <c r="AL162" s="6">
        <f>[3]圣人天赋!GY164</f>
        <v>0.44490000000000002</v>
      </c>
      <c r="AM162" s="6">
        <f>[3]圣人天赋!GZ164</f>
        <v>0.4638000000000001</v>
      </c>
      <c r="AN162" s="6">
        <f>[3]圣人天赋!HA164</f>
        <v>0.4890000000000001</v>
      </c>
      <c r="AO162" s="6">
        <f>[3]圣人天赋!HB164</f>
        <v>0</v>
      </c>
    </row>
    <row r="163" spans="11:41" x14ac:dyDescent="0.15">
      <c r="K163" s="6">
        <v>160</v>
      </c>
      <c r="L163" s="6">
        <f>[2]非r将兵属性验证!$M166</f>
        <v>484.35900561404884</v>
      </c>
      <c r="M163" s="6">
        <f>[2]小r将兵属性验证!$M166</f>
        <v>502.07161960307201</v>
      </c>
      <c r="N163" s="6">
        <f>[2]中r将兵属性验证!$M166</f>
        <v>519.8825618892198</v>
      </c>
      <c r="O163" s="6">
        <f>[2]大r将兵属性验证!$M166</f>
        <v>537.95559181970907</v>
      </c>
      <c r="P163" s="6">
        <f>[2]超r将兵属性验证!$M166</f>
        <v>539.71550202171557</v>
      </c>
      <c r="T163" s="6">
        <v>160</v>
      </c>
      <c r="U163" s="44">
        <f>[3]圣人天赋!HO165</f>
        <v>0.6389999999999999</v>
      </c>
      <c r="V163" s="44">
        <f>[3]圣人天赋!HP165</f>
        <v>0.64844999999999986</v>
      </c>
      <c r="W163" s="44">
        <f>[3]圣人天赋!HQ165</f>
        <v>0.66734999999999989</v>
      </c>
      <c r="X163" s="44">
        <f>[3]圣人天赋!HR165</f>
        <v>0.69569999999999999</v>
      </c>
      <c r="Y163" s="44">
        <f>[3]圣人天赋!HS165</f>
        <v>0.73349999999999993</v>
      </c>
      <c r="AA163" s="6">
        <v>160</v>
      </c>
      <c r="AB163" s="44">
        <f>[3]圣人天赋!HF165</f>
        <v>3.1949999999999998</v>
      </c>
      <c r="AC163" s="44">
        <f>[3]圣人天赋!HG165</f>
        <v>3.2422499999999994</v>
      </c>
      <c r="AD163" s="44">
        <f>[3]圣人天赋!HH165</f>
        <v>3.3367499999999999</v>
      </c>
      <c r="AE163" s="44">
        <f>[3]圣人天赋!HI165</f>
        <v>3.4784999999999999</v>
      </c>
      <c r="AF163" s="44">
        <f>[3]圣人天赋!HJ165</f>
        <v>3.6675000000000004</v>
      </c>
      <c r="AJ163" s="6">
        <v>160</v>
      </c>
      <c r="AK163" s="6">
        <f>[3]圣人天赋!GX165</f>
        <v>0.43230000000000002</v>
      </c>
      <c r="AL163" s="6">
        <f>[3]圣人天赋!GY165</f>
        <v>0.44490000000000002</v>
      </c>
      <c r="AM163" s="6">
        <f>[3]圣人天赋!GZ165</f>
        <v>0.4638000000000001</v>
      </c>
      <c r="AN163" s="6">
        <f>[3]圣人天赋!HA165</f>
        <v>0.4890000000000001</v>
      </c>
      <c r="AO163" s="6">
        <f>[3]圣人天赋!HB165</f>
        <v>0</v>
      </c>
    </row>
  </sheetData>
  <mergeCells count="5">
    <mergeCell ref="AK2:AO2"/>
    <mergeCell ref="AB2:AF2"/>
    <mergeCell ref="U2:Y2"/>
    <mergeCell ref="D2:H2"/>
    <mergeCell ref="L2:P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E195"/>
  <sheetViews>
    <sheetView topLeftCell="BX1" workbookViewId="0">
      <selection activeCell="CM85" sqref="CM85"/>
    </sheetView>
  </sheetViews>
  <sheetFormatPr defaultColWidth="9" defaultRowHeight="11.25" x14ac:dyDescent="0.15"/>
  <cols>
    <col min="1" max="2" width="9" style="2"/>
    <col min="3" max="20" width="9" style="1"/>
    <col min="21" max="21" width="9" style="1" customWidth="1"/>
    <col min="22" max="23" width="9" style="2"/>
    <col min="24" max="42" width="9" style="1"/>
    <col min="43" max="43" width="9" style="2"/>
    <col min="44" max="44" width="9.75" style="2" bestFit="1" customWidth="1"/>
    <col min="45" max="52" width="9" style="1"/>
    <col min="53" max="62" width="9" style="1" customWidth="1"/>
    <col min="63" max="63" width="9" style="18"/>
    <col min="64" max="65" width="9" style="2" customWidth="1"/>
    <col min="66" max="84" width="9" style="1" customWidth="1"/>
    <col min="85" max="86" width="9" style="2" customWidth="1"/>
    <col min="87" max="104" width="9" style="1" customWidth="1"/>
    <col min="105" max="105" width="9" style="17" customWidth="1"/>
    <col min="106" max="106" width="9" style="1" customWidth="1"/>
    <col min="107" max="126" width="9" style="6" customWidth="1"/>
    <col min="127" max="127" width="9" style="1" customWidth="1"/>
    <col min="128" max="146" width="9" style="6" customWidth="1"/>
    <col min="147" max="148" width="9" style="1" customWidth="1"/>
    <col min="149" max="167" width="9" style="6" customWidth="1"/>
    <col min="168" max="169" width="9" style="1" customWidth="1"/>
    <col min="170" max="170" width="9" style="6" customWidth="1"/>
    <col min="171" max="171" width="11.625" style="6" customWidth="1"/>
    <col min="172" max="172" width="13.875" style="6" customWidth="1"/>
    <col min="173" max="175" width="9" style="6" customWidth="1"/>
    <col min="176" max="16384" width="9" style="1"/>
  </cols>
  <sheetData>
    <row r="1" spans="1:187" x14ac:dyDescent="0.15">
      <c r="A1" s="15" t="s">
        <v>169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V1" s="15" t="s">
        <v>169</v>
      </c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G1" s="2" t="s">
        <v>312</v>
      </c>
      <c r="CI1" s="2">
        <f>'[1]功能-城建'!D$9</f>
        <v>4</v>
      </c>
      <c r="CJ1" s="2">
        <f>'[1]功能-城建'!E$9</f>
        <v>0</v>
      </c>
      <c r="CK1" s="2">
        <f>'[1]功能-城建'!F$9</f>
        <v>0</v>
      </c>
      <c r="CL1" s="2">
        <f>'[1]功能-城建'!G$9</f>
        <v>4</v>
      </c>
      <c r="CM1" s="2">
        <f>'[1]功能-城建'!H$9</f>
        <v>4</v>
      </c>
      <c r="CN1" s="2">
        <f>'[1]功能-城建'!I$9</f>
        <v>4</v>
      </c>
      <c r="CO1" s="2">
        <f>'[1]功能-城建'!J$9</f>
        <v>4</v>
      </c>
      <c r="CP1" s="2">
        <f>'[1]功能-城建'!K$9</f>
        <v>0</v>
      </c>
      <c r="CQ1" s="2">
        <f>'[1]功能-城建'!L$9</f>
        <v>4</v>
      </c>
      <c r="CR1" s="2">
        <f>'[1]功能-城建'!M$9</f>
        <v>4</v>
      </c>
      <c r="CS1" s="2">
        <f>'[1]功能-城建'!N$9</f>
        <v>0</v>
      </c>
      <c r="CT1" s="2">
        <f>'[1]功能-城建'!O$9</f>
        <v>2</v>
      </c>
      <c r="CU1" s="2">
        <f>'[1]功能-城建'!P$9</f>
        <v>2</v>
      </c>
      <c r="CV1" s="2">
        <f>'[1]功能-城建'!Q$9</f>
        <v>2</v>
      </c>
      <c r="CW1" s="2">
        <f>'[1]功能-城建'!R$9</f>
        <v>0</v>
      </c>
      <c r="CX1" s="2">
        <f>'[1]功能-城建'!S$9</f>
        <v>0</v>
      </c>
      <c r="CY1" s="2">
        <f>'[1]功能-城建'!T$9</f>
        <v>0</v>
      </c>
      <c r="DB1" s="27" t="s">
        <v>201</v>
      </c>
    </row>
    <row r="2" spans="1:187" x14ac:dyDescent="0.15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P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I2" s="2">
        <v>9024120</v>
      </c>
      <c r="CJ2" s="2">
        <f>SUM(CJ6:CJ36)-CI2</f>
        <v>237222780</v>
      </c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>
        <v>9035040</v>
      </c>
      <c r="CY2" s="2">
        <f>CX2-SUM(CY6:CY34)</f>
        <v>-235815060</v>
      </c>
    </row>
    <row r="3" spans="1:187" x14ac:dyDescent="0.15">
      <c r="A3" s="68" t="s">
        <v>218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V3" s="68" t="s">
        <v>208</v>
      </c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2"/>
      <c r="AQ3" s="68" t="s">
        <v>170</v>
      </c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19"/>
      <c r="BL3" s="68" t="s">
        <v>220</v>
      </c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  <c r="CD3" s="68"/>
      <c r="CE3" s="68"/>
      <c r="CG3" s="68" t="s">
        <v>279</v>
      </c>
      <c r="CH3" s="68"/>
      <c r="CI3" s="68"/>
      <c r="CJ3" s="68"/>
      <c r="CK3" s="68"/>
      <c r="CL3" s="68"/>
      <c r="CM3" s="68"/>
      <c r="CN3" s="68"/>
      <c r="CO3" s="68"/>
      <c r="CP3" s="68"/>
      <c r="CQ3" s="68"/>
      <c r="CR3" s="68"/>
      <c r="CS3" s="68"/>
      <c r="CT3" s="68"/>
      <c r="CU3" s="68"/>
      <c r="CV3" s="68"/>
      <c r="CW3" s="68"/>
      <c r="CX3" s="68"/>
      <c r="CY3" s="68"/>
      <c r="CZ3" s="68"/>
      <c r="DC3" s="69" t="s">
        <v>221</v>
      </c>
      <c r="DD3" s="69"/>
      <c r="DE3" s="69"/>
      <c r="DF3" s="69"/>
      <c r="DG3" s="69"/>
      <c r="DH3" s="69"/>
      <c r="DI3" s="69"/>
      <c r="DJ3" s="69"/>
      <c r="DK3" s="69"/>
      <c r="DL3" s="69"/>
      <c r="DM3" s="69"/>
      <c r="DN3" s="69"/>
      <c r="DO3" s="69"/>
      <c r="DP3" s="69"/>
      <c r="DQ3" s="69"/>
      <c r="DR3" s="69"/>
      <c r="DS3" s="69"/>
      <c r="DT3" s="69"/>
      <c r="DU3" s="69"/>
      <c r="DX3" s="69" t="s">
        <v>222</v>
      </c>
      <c r="DY3" s="69"/>
      <c r="DZ3" s="69"/>
      <c r="EA3" s="69"/>
      <c r="EB3" s="69"/>
      <c r="EC3" s="69"/>
      <c r="ED3" s="69"/>
      <c r="EE3" s="69"/>
      <c r="EF3" s="69"/>
      <c r="EG3" s="69"/>
      <c r="EH3" s="69"/>
      <c r="EI3" s="69"/>
      <c r="EJ3" s="69"/>
      <c r="EK3" s="69"/>
      <c r="EL3" s="69"/>
      <c r="EM3" s="69"/>
      <c r="EN3" s="69"/>
      <c r="EO3" s="69"/>
      <c r="EP3" s="69"/>
      <c r="ES3" s="69" t="s">
        <v>223</v>
      </c>
      <c r="ET3" s="69"/>
      <c r="EU3" s="69"/>
      <c r="EV3" s="69"/>
      <c r="EW3" s="69"/>
      <c r="EX3" s="69"/>
      <c r="EY3" s="69"/>
      <c r="EZ3" s="69"/>
      <c r="FA3" s="69"/>
      <c r="FB3" s="69"/>
      <c r="FC3" s="69"/>
      <c r="FD3" s="69"/>
      <c r="FE3" s="69"/>
      <c r="FF3" s="69"/>
      <c r="FG3" s="69"/>
      <c r="FH3" s="69"/>
      <c r="FI3" s="69"/>
      <c r="FJ3" s="69"/>
      <c r="FK3" s="69"/>
    </row>
    <row r="4" spans="1:187" x14ac:dyDescent="0.15">
      <c r="A4" s="64" t="s">
        <v>64</v>
      </c>
      <c r="B4" s="64" t="s">
        <v>1</v>
      </c>
      <c r="C4" s="64" t="s">
        <v>22</v>
      </c>
      <c r="D4" s="64" t="s">
        <v>23</v>
      </c>
      <c r="E4" s="64" t="s">
        <v>4</v>
      </c>
      <c r="F4" s="68" t="s">
        <v>5</v>
      </c>
      <c r="G4" s="68"/>
      <c r="H4" s="68"/>
      <c r="I4" s="68"/>
      <c r="J4" s="68"/>
      <c r="K4" s="68"/>
      <c r="L4" s="2"/>
      <c r="M4" s="64" t="s">
        <v>293</v>
      </c>
      <c r="N4" s="68" t="s">
        <v>24</v>
      </c>
      <c r="O4" s="68"/>
      <c r="P4" s="68"/>
      <c r="Q4" s="68"/>
      <c r="R4" s="64" t="s">
        <v>7</v>
      </c>
      <c r="S4" s="64" t="s">
        <v>131</v>
      </c>
      <c r="V4" s="64" t="s">
        <v>172</v>
      </c>
      <c r="W4" s="64" t="s">
        <v>1</v>
      </c>
      <c r="X4" s="64" t="s">
        <v>22</v>
      </c>
      <c r="Y4" s="64" t="s">
        <v>23</v>
      </c>
      <c r="Z4" s="64" t="s">
        <v>4</v>
      </c>
      <c r="AA4" s="68" t="s">
        <v>5</v>
      </c>
      <c r="AB4" s="68"/>
      <c r="AC4" s="68"/>
      <c r="AD4" s="68"/>
      <c r="AE4" s="68"/>
      <c r="AF4" s="68"/>
      <c r="AG4" s="2"/>
      <c r="AH4" s="64" t="s">
        <v>293</v>
      </c>
      <c r="AI4" s="68" t="s">
        <v>24</v>
      </c>
      <c r="AJ4" s="68"/>
      <c r="AK4" s="68"/>
      <c r="AL4" s="68"/>
      <c r="AM4" s="64" t="s">
        <v>7</v>
      </c>
      <c r="AN4" s="64" t="s">
        <v>131</v>
      </c>
      <c r="AP4" s="2"/>
      <c r="AQ4" s="64" t="s">
        <v>0</v>
      </c>
      <c r="AR4" s="64" t="s">
        <v>1</v>
      </c>
      <c r="AS4" s="64" t="s">
        <v>2</v>
      </c>
      <c r="AT4" s="64" t="s">
        <v>3</v>
      </c>
      <c r="AU4" s="64" t="s">
        <v>4</v>
      </c>
      <c r="AV4" s="68" t="s">
        <v>5</v>
      </c>
      <c r="AW4" s="68"/>
      <c r="AX4" s="68"/>
      <c r="AY4" s="68"/>
      <c r="AZ4" s="68"/>
      <c r="BA4" s="68"/>
      <c r="BB4" s="2"/>
      <c r="BC4" s="64" t="s">
        <v>293</v>
      </c>
      <c r="BD4" s="68" t="s">
        <v>6</v>
      </c>
      <c r="BE4" s="68"/>
      <c r="BF4" s="68"/>
      <c r="BG4" s="68"/>
      <c r="BH4" s="64" t="s">
        <v>7</v>
      </c>
      <c r="BI4" s="64" t="s">
        <v>131</v>
      </c>
      <c r="BL4" s="64" t="s">
        <v>21</v>
      </c>
      <c r="BM4" s="64" t="s">
        <v>1</v>
      </c>
      <c r="BN4" s="64" t="s">
        <v>22</v>
      </c>
      <c r="BO4" s="64" t="s">
        <v>23</v>
      </c>
      <c r="BP4" s="64" t="s">
        <v>4</v>
      </c>
      <c r="BQ4" s="68" t="s">
        <v>5</v>
      </c>
      <c r="BR4" s="68"/>
      <c r="BS4" s="68"/>
      <c r="BT4" s="68"/>
      <c r="BU4" s="68"/>
      <c r="BV4" s="68"/>
      <c r="BW4" s="2"/>
      <c r="BX4" s="64" t="s">
        <v>293</v>
      </c>
      <c r="BY4" s="68" t="s">
        <v>24</v>
      </c>
      <c r="BZ4" s="68"/>
      <c r="CA4" s="68"/>
      <c r="CB4" s="68"/>
      <c r="CC4" s="64" t="s">
        <v>7</v>
      </c>
      <c r="CD4" s="64" t="s">
        <v>131</v>
      </c>
      <c r="CG4" s="64" t="s">
        <v>0</v>
      </c>
      <c r="CH4" s="64" t="s">
        <v>1</v>
      </c>
      <c r="CI4" s="64" t="s">
        <v>2</v>
      </c>
      <c r="CJ4" s="64" t="s">
        <v>3</v>
      </c>
      <c r="CK4" s="64" t="s">
        <v>4</v>
      </c>
      <c r="CL4" s="68" t="s">
        <v>5</v>
      </c>
      <c r="CM4" s="68"/>
      <c r="CN4" s="68"/>
      <c r="CO4" s="68"/>
      <c r="CP4" s="68"/>
      <c r="CQ4" s="68"/>
      <c r="CR4" s="2"/>
      <c r="CS4" s="64" t="s">
        <v>293</v>
      </c>
      <c r="CT4" s="68" t="s">
        <v>6</v>
      </c>
      <c r="CU4" s="68"/>
      <c r="CV4" s="68"/>
      <c r="CW4" s="68"/>
      <c r="CX4" s="64" t="s">
        <v>7</v>
      </c>
      <c r="CY4" s="64" t="s">
        <v>131</v>
      </c>
      <c r="DC4" s="67" t="s">
        <v>172</v>
      </c>
      <c r="DD4" s="67" t="s">
        <v>1</v>
      </c>
      <c r="DE4" s="67" t="s">
        <v>22</v>
      </c>
      <c r="DF4" s="67" t="s">
        <v>23</v>
      </c>
      <c r="DG4" s="67" t="s">
        <v>4</v>
      </c>
      <c r="DH4" s="67" t="s">
        <v>5</v>
      </c>
      <c r="DI4" s="67"/>
      <c r="DJ4" s="67"/>
      <c r="DK4" s="67"/>
      <c r="DL4" s="67"/>
      <c r="DM4" s="67"/>
      <c r="DN4" s="8"/>
      <c r="DO4" s="64" t="s">
        <v>293</v>
      </c>
      <c r="DP4" s="67" t="s">
        <v>24</v>
      </c>
      <c r="DQ4" s="67"/>
      <c r="DR4" s="67"/>
      <c r="DS4" s="67"/>
      <c r="DT4" s="67" t="s">
        <v>7</v>
      </c>
      <c r="DU4" s="67" t="s">
        <v>131</v>
      </c>
      <c r="DX4" s="67" t="s">
        <v>174</v>
      </c>
      <c r="DY4" s="67" t="s">
        <v>1</v>
      </c>
      <c r="DZ4" s="67" t="s">
        <v>22</v>
      </c>
      <c r="EA4" s="67" t="s">
        <v>23</v>
      </c>
      <c r="EB4" s="67" t="s">
        <v>4</v>
      </c>
      <c r="EC4" s="67" t="s">
        <v>5</v>
      </c>
      <c r="ED4" s="67"/>
      <c r="EE4" s="67"/>
      <c r="EF4" s="67"/>
      <c r="EG4" s="67"/>
      <c r="EH4" s="67"/>
      <c r="EI4" s="8"/>
      <c r="EJ4" s="64" t="s">
        <v>293</v>
      </c>
      <c r="EK4" s="67" t="s">
        <v>24</v>
      </c>
      <c r="EL4" s="67"/>
      <c r="EM4" s="67"/>
      <c r="EN4" s="67"/>
      <c r="EO4" s="67" t="s">
        <v>7</v>
      </c>
      <c r="EP4" s="67" t="s">
        <v>131</v>
      </c>
      <c r="ES4" s="67" t="s">
        <v>173</v>
      </c>
      <c r="ET4" s="67" t="s">
        <v>1</v>
      </c>
      <c r="EU4" s="67" t="s">
        <v>22</v>
      </c>
      <c r="EV4" s="67" t="s">
        <v>23</v>
      </c>
      <c r="EW4" s="67" t="s">
        <v>4</v>
      </c>
      <c r="EX4" s="67" t="s">
        <v>5</v>
      </c>
      <c r="EY4" s="67"/>
      <c r="EZ4" s="67"/>
      <c r="FA4" s="67"/>
      <c r="FB4" s="67"/>
      <c r="FC4" s="67"/>
      <c r="FD4" s="8"/>
      <c r="FE4" s="64" t="s">
        <v>293</v>
      </c>
      <c r="FF4" s="67" t="s">
        <v>24</v>
      </c>
      <c r="FG4" s="67"/>
      <c r="FH4" s="67"/>
      <c r="FI4" s="67"/>
      <c r="FJ4" s="67" t="s">
        <v>7</v>
      </c>
      <c r="FK4" s="67" t="s">
        <v>131</v>
      </c>
      <c r="FO4" s="66" t="s">
        <v>184</v>
      </c>
      <c r="FP4" s="66"/>
      <c r="FQ4" s="66"/>
    </row>
    <row r="5" spans="1:187" x14ac:dyDescent="0.15">
      <c r="A5" s="64"/>
      <c r="B5" s="64"/>
      <c r="C5" s="64"/>
      <c r="D5" s="64"/>
      <c r="E5" s="64"/>
      <c r="F5" s="2" t="s">
        <v>25</v>
      </c>
      <c r="G5" s="2" t="s">
        <v>26</v>
      </c>
      <c r="H5" s="2" t="s">
        <v>27</v>
      </c>
      <c r="I5" s="2" t="s">
        <v>11</v>
      </c>
      <c r="J5" s="2" t="s">
        <v>28</v>
      </c>
      <c r="K5" s="2" t="s">
        <v>29</v>
      </c>
      <c r="L5" s="2" t="s">
        <v>14</v>
      </c>
      <c r="M5" s="64"/>
      <c r="N5" s="2" t="s">
        <v>30</v>
      </c>
      <c r="O5" s="2" t="s">
        <v>31</v>
      </c>
      <c r="P5" s="2" t="s">
        <v>17</v>
      </c>
      <c r="Q5" s="2" t="s">
        <v>33</v>
      </c>
      <c r="R5" s="64"/>
      <c r="S5" s="64"/>
      <c r="V5" s="64"/>
      <c r="W5" s="64"/>
      <c r="X5" s="64"/>
      <c r="Y5" s="64"/>
      <c r="Z5" s="64"/>
      <c r="AA5" s="2" t="s">
        <v>25</v>
      </c>
      <c r="AB5" s="2" t="s">
        <v>26</v>
      </c>
      <c r="AC5" s="2" t="s">
        <v>27</v>
      </c>
      <c r="AD5" s="2" t="s">
        <v>11</v>
      </c>
      <c r="AE5" s="2" t="s">
        <v>28</v>
      </c>
      <c r="AF5" s="2" t="s">
        <v>29</v>
      </c>
      <c r="AG5" s="2" t="s">
        <v>14</v>
      </c>
      <c r="AH5" s="64"/>
      <c r="AI5" s="2" t="s">
        <v>30</v>
      </c>
      <c r="AJ5" s="2" t="s">
        <v>31</v>
      </c>
      <c r="AK5" s="2" t="s">
        <v>17</v>
      </c>
      <c r="AL5" s="2" t="s">
        <v>33</v>
      </c>
      <c r="AM5" s="64"/>
      <c r="AN5" s="64"/>
      <c r="AP5" s="2"/>
      <c r="AQ5" s="64"/>
      <c r="AR5" s="64"/>
      <c r="AS5" s="64"/>
      <c r="AT5" s="64"/>
      <c r="AU5" s="64"/>
      <c r="AV5" s="2" t="s">
        <v>8</v>
      </c>
      <c r="AW5" s="2" t="s">
        <v>9</v>
      </c>
      <c r="AX5" s="2" t="s">
        <v>10</v>
      </c>
      <c r="AY5" s="2" t="s">
        <v>11</v>
      </c>
      <c r="AZ5" s="2" t="s">
        <v>12</v>
      </c>
      <c r="BA5" s="2" t="s">
        <v>13</v>
      </c>
      <c r="BB5" s="2" t="s">
        <v>14</v>
      </c>
      <c r="BC5" s="64"/>
      <c r="BD5" s="2" t="s">
        <v>15</v>
      </c>
      <c r="BE5" s="2" t="s">
        <v>16</v>
      </c>
      <c r="BF5" s="2" t="s">
        <v>17</v>
      </c>
      <c r="BG5" s="2" t="s">
        <v>18</v>
      </c>
      <c r="BH5" s="64"/>
      <c r="BI5" s="64"/>
      <c r="BL5" s="64"/>
      <c r="BM5" s="64"/>
      <c r="BN5" s="64"/>
      <c r="BO5" s="64"/>
      <c r="BP5" s="64"/>
      <c r="BQ5" s="2" t="s">
        <v>25</v>
      </c>
      <c r="BR5" s="2" t="s">
        <v>26</v>
      </c>
      <c r="BS5" s="2" t="s">
        <v>27</v>
      </c>
      <c r="BT5" s="2" t="s">
        <v>11</v>
      </c>
      <c r="BU5" s="2" t="s">
        <v>28</v>
      </c>
      <c r="BV5" s="2" t="s">
        <v>29</v>
      </c>
      <c r="BW5" s="2" t="s">
        <v>14</v>
      </c>
      <c r="BX5" s="64"/>
      <c r="BY5" s="2" t="s">
        <v>30</v>
      </c>
      <c r="BZ5" s="2" t="s">
        <v>31</v>
      </c>
      <c r="CA5" s="2" t="s">
        <v>17</v>
      </c>
      <c r="CB5" s="2" t="s">
        <v>33</v>
      </c>
      <c r="CC5" s="64"/>
      <c r="CD5" s="64"/>
      <c r="CG5" s="64"/>
      <c r="CH5" s="64"/>
      <c r="CI5" s="64"/>
      <c r="CJ5" s="64"/>
      <c r="CK5" s="64"/>
      <c r="CL5" s="2" t="s">
        <v>8</v>
      </c>
      <c r="CM5" s="2" t="s">
        <v>9</v>
      </c>
      <c r="CN5" s="2" t="s">
        <v>10</v>
      </c>
      <c r="CO5" s="2" t="s">
        <v>11</v>
      </c>
      <c r="CP5" s="2" t="s">
        <v>12</v>
      </c>
      <c r="CQ5" s="2" t="s">
        <v>13</v>
      </c>
      <c r="CR5" s="2" t="s">
        <v>14</v>
      </c>
      <c r="CS5" s="64"/>
      <c r="CT5" s="2" t="s">
        <v>15</v>
      </c>
      <c r="CU5" s="2" t="s">
        <v>16</v>
      </c>
      <c r="CV5" s="2" t="s">
        <v>17</v>
      </c>
      <c r="CW5" s="2" t="s">
        <v>18</v>
      </c>
      <c r="CX5" s="64"/>
      <c r="CY5" s="64"/>
      <c r="DC5" s="67"/>
      <c r="DD5" s="67"/>
      <c r="DE5" s="67"/>
      <c r="DF5" s="67"/>
      <c r="DG5" s="67"/>
      <c r="DH5" s="8" t="s">
        <v>25</v>
      </c>
      <c r="DI5" s="8" t="s">
        <v>26</v>
      </c>
      <c r="DJ5" s="8" t="s">
        <v>27</v>
      </c>
      <c r="DK5" s="8" t="s">
        <v>11</v>
      </c>
      <c r="DL5" s="8" t="s">
        <v>28</v>
      </c>
      <c r="DM5" s="8" t="s">
        <v>29</v>
      </c>
      <c r="DN5" s="8" t="s">
        <v>14</v>
      </c>
      <c r="DO5" s="64"/>
      <c r="DP5" s="8" t="s">
        <v>30</v>
      </c>
      <c r="DQ5" s="8" t="s">
        <v>31</v>
      </c>
      <c r="DR5" s="8" t="s">
        <v>17</v>
      </c>
      <c r="DS5" s="8" t="s">
        <v>33</v>
      </c>
      <c r="DT5" s="67"/>
      <c r="DU5" s="67"/>
      <c r="DX5" s="67"/>
      <c r="DY5" s="67"/>
      <c r="DZ5" s="67"/>
      <c r="EA5" s="67"/>
      <c r="EB5" s="67"/>
      <c r="EC5" s="8" t="s">
        <v>25</v>
      </c>
      <c r="ED5" s="8" t="s">
        <v>26</v>
      </c>
      <c r="EE5" s="8" t="s">
        <v>27</v>
      </c>
      <c r="EF5" s="8" t="s">
        <v>11</v>
      </c>
      <c r="EG5" s="8" t="s">
        <v>28</v>
      </c>
      <c r="EH5" s="8" t="s">
        <v>29</v>
      </c>
      <c r="EI5" s="8" t="s">
        <v>14</v>
      </c>
      <c r="EJ5" s="64"/>
      <c r="EK5" s="8" t="s">
        <v>30</v>
      </c>
      <c r="EL5" s="8" t="s">
        <v>31</v>
      </c>
      <c r="EM5" s="8" t="s">
        <v>17</v>
      </c>
      <c r="EN5" s="8" t="s">
        <v>33</v>
      </c>
      <c r="EO5" s="67"/>
      <c r="EP5" s="67"/>
      <c r="ES5" s="67"/>
      <c r="ET5" s="67"/>
      <c r="EU5" s="67"/>
      <c r="EV5" s="67"/>
      <c r="EW5" s="67"/>
      <c r="EX5" s="8" t="s">
        <v>25</v>
      </c>
      <c r="EY5" s="8" t="s">
        <v>26</v>
      </c>
      <c r="EZ5" s="8" t="s">
        <v>27</v>
      </c>
      <c r="FA5" s="8" t="s">
        <v>11</v>
      </c>
      <c r="FB5" s="8" t="s">
        <v>28</v>
      </c>
      <c r="FC5" s="8" t="s">
        <v>29</v>
      </c>
      <c r="FD5" s="8" t="s">
        <v>14</v>
      </c>
      <c r="FE5" s="64"/>
      <c r="FF5" s="8" t="s">
        <v>30</v>
      </c>
      <c r="FG5" s="8" t="s">
        <v>31</v>
      </c>
      <c r="FH5" s="8" t="s">
        <v>17</v>
      </c>
      <c r="FI5" s="8" t="s">
        <v>33</v>
      </c>
      <c r="FJ5" s="67"/>
      <c r="FK5" s="67"/>
      <c r="FN5" s="6" t="s">
        <v>175</v>
      </c>
      <c r="FO5" s="6" t="s">
        <v>181</v>
      </c>
      <c r="FP5" s="6" t="s">
        <v>176</v>
      </c>
      <c r="FQ5" s="6" t="s">
        <v>177</v>
      </c>
    </row>
    <row r="6" spans="1:187" x14ac:dyDescent="0.15">
      <c r="A6" s="2">
        <v>1</v>
      </c>
      <c r="B6" s="4">
        <f>SMALL('[1]资源-玩家城池建筑时间'!DH$6:DH$85,$A6)</f>
        <v>84.188869517100059</v>
      </c>
      <c r="C6" s="4">
        <f>SMALL('[1]资源-玩家城池建筑时间'!DI$6:DI$85,$A6)</f>
        <v>18.708637670466683</v>
      </c>
      <c r="D6" s="4">
        <f>SMALL('[1]资源-玩家城池建筑时间'!DJ$6:DJ$85,$A6)</f>
        <v>0</v>
      </c>
      <c r="E6" s="4"/>
      <c r="F6" s="4">
        <f>SMALL('[1]资源-玩家城池建筑时间'!DL$6:DL$85,$A6)</f>
        <v>15.590531392055567</v>
      </c>
      <c r="G6" s="4">
        <f>SMALL('[1]资源-玩家城池建筑时间'!DM$6:DM$85,$A6)</f>
        <v>15.590531392055567</v>
      </c>
      <c r="H6" s="4">
        <f>SMALL('[1]资源-玩家城池建筑时间'!DN$6:DN$85,$A6)</f>
        <v>15.590531392055567</v>
      </c>
      <c r="I6" s="4">
        <f>SMALL('[1]资源-玩家城池建筑时间'!DO$6:DO$85,$A6)</f>
        <v>15.590531392055567</v>
      </c>
      <c r="J6" s="4">
        <f>SMALL('[1]资源-玩家城池建筑时间'!DP$6:DP$85,$A6)</f>
        <v>0</v>
      </c>
      <c r="K6" s="4">
        <f>SMALL('[1]资源-玩家城池建筑时间'!DQ$6:DQ$85,$A6)</f>
        <v>21.826743948877795</v>
      </c>
      <c r="L6" s="4">
        <f>SMALL('[1]资源-玩家城池建筑时间'!DR$6:DR$85,$A6)</f>
        <v>0</v>
      </c>
      <c r="M6" s="4">
        <f>SMALL('[1]资源-玩家城池建筑时间'!DS$6:DS$85,$A6)</f>
        <v>0</v>
      </c>
      <c r="N6" s="4">
        <f>SMALL('[1]资源-玩家城池建筑时间'!DT$6:DT$85,$A6)</f>
        <v>0</v>
      </c>
      <c r="O6" s="4">
        <f>SMALL('[1]资源-玩家城池建筑时间'!DU$6:DU$85,$A6)</f>
        <v>1.6629900151525938</v>
      </c>
      <c r="P6" s="4">
        <f>SMALL('[1]资源-玩家城池建筑时间'!DV$6:DV$85,$A6)</f>
        <v>0</v>
      </c>
      <c r="Q6" s="4">
        <f>SMALL('[1]资源-玩家城池建筑时间'!DW$6:DW$85,$A6)</f>
        <v>0</v>
      </c>
      <c r="R6" s="4">
        <f>SMALL('[1]资源-玩家城池建筑时间'!DX$6:DX$85,$A6)</f>
        <v>0</v>
      </c>
      <c r="S6" s="4">
        <f>SMALL('[1]资源-玩家城池建筑时间'!DY$6:DY$85,$A6)</f>
        <v>0</v>
      </c>
      <c r="T6" s="4">
        <f>SMALL('[1]资源-玩家城池建筑时间'!DZ$6:DZ$85,$A6)</f>
        <v>0</v>
      </c>
      <c r="V6" s="2">
        <v>1</v>
      </c>
      <c r="W6" s="2">
        <f>IFERROR(求节点($A$6:$A$85,B$6:B$85,相关资料!C6),0)</f>
        <v>84.188869517100059</v>
      </c>
      <c r="X6" s="2">
        <f>IFERROR(求节点($A$6:$A$85,C$6:C$85,相关资料!D6),0)</f>
        <v>18.708637670466683</v>
      </c>
      <c r="Y6" s="2">
        <f>IFERROR(求节点($A$6:$A$85,D$6:D$85,相关资料!E6),0)</f>
        <v>4702.7123030155926</v>
      </c>
      <c r="Z6" s="2">
        <f>IFERROR(求节点($A$6:$A$85,E$6:E$85,相关资料!F6),0)</f>
        <v>0</v>
      </c>
      <c r="AA6" s="2">
        <f>IFERROR(求节点($A$6:$A$85,F$6:F$85,相关资料!G6),0)</f>
        <v>15.590531392055567</v>
      </c>
      <c r="AB6" s="2">
        <f>IFERROR(求节点($A$6:$A$85,G$6:G$85,相关资料!H6),0)</f>
        <v>15.590531392055567</v>
      </c>
      <c r="AC6" s="2">
        <f>IFERROR(求节点($A$6:$A$85,H$6:H$85,相关资料!I6),0)</f>
        <v>15.590531392055567</v>
      </c>
      <c r="AD6" s="2">
        <f>IFERROR(求节点($A$6:$A$85,I$6:I$85,相关资料!J6),0)</f>
        <v>15.590531392055567</v>
      </c>
      <c r="AE6" s="30">
        <f>求节点('[1]功能-城建'!$K$35:$K$85,$J$35:$J$85,$V6)</f>
        <v>32013.498699570249</v>
      </c>
      <c r="AF6" s="2">
        <f>IFERROR(求节点($A$6:$A$85,K$6:K$85,相关资料!L6),0)</f>
        <v>21.826743948877795</v>
      </c>
      <c r="AG6" s="2">
        <f>IFERROR(求节点($A$6:$A$85,L$6:L$85,相关资料!M6),0)</f>
        <v>42.816205504754365</v>
      </c>
      <c r="AH6" s="2">
        <f>IFERROR(求节点($A$6:$A$85,M$6:M$85,相关资料!N6),0)</f>
        <v>1880.5207891057455</v>
      </c>
      <c r="AI6" s="2">
        <f>IFERROR(求节点($A$6:$A$85,N$6:N$85,相关资料!O6),0)</f>
        <v>0</v>
      </c>
      <c r="AJ6" s="2">
        <f>IFERROR(求节点($A$6:$A$85,O$6:O$85,相关资料!P6),0)</f>
        <v>1.6629900151525938</v>
      </c>
      <c r="AK6" s="2">
        <f>IFERROR(求节点($A$6:$A$85,P$6:P$85,相关资料!Q6),0)</f>
        <v>4.8932806291147841</v>
      </c>
      <c r="AL6" s="2">
        <f>IFERROR(求节点($A$6:$A$85,Q$6:Q$85,相关资料!R6),0)</f>
        <v>438.79055169188405</v>
      </c>
      <c r="AM6" s="2">
        <f>IFERROR(求节点($A$6:$A$85,R$6:R$85,相关资料!S6),0)</f>
        <v>5648.1716356492107</v>
      </c>
      <c r="AN6" s="2">
        <f>IFERROR(求节点($A$6:$A$85,S$6:S$85,相关资料!T6),0)</f>
        <v>29553.441298082467</v>
      </c>
      <c r="AO6" s="2"/>
      <c r="AP6" s="2"/>
      <c r="AQ6" s="2">
        <v>1</v>
      </c>
      <c r="AR6" s="52">
        <f t="shared" ref="AR6:BI6" si="0">W6</f>
        <v>84.188869517100059</v>
      </c>
      <c r="AS6" s="52">
        <f t="shared" si="0"/>
        <v>18.708637670466683</v>
      </c>
      <c r="AT6" s="52">
        <f t="shared" si="0"/>
        <v>4702.7123030155926</v>
      </c>
      <c r="AU6" s="52">
        <f t="shared" si="0"/>
        <v>0</v>
      </c>
      <c r="AV6" s="52">
        <f t="shared" si="0"/>
        <v>15.590531392055567</v>
      </c>
      <c r="AW6" s="52">
        <f t="shared" si="0"/>
        <v>15.590531392055567</v>
      </c>
      <c r="AX6" s="52">
        <f t="shared" si="0"/>
        <v>15.590531392055567</v>
      </c>
      <c r="AY6" s="52">
        <f t="shared" si="0"/>
        <v>15.590531392055567</v>
      </c>
      <c r="AZ6" s="52">
        <f t="shared" si="0"/>
        <v>32013.498699570249</v>
      </c>
      <c r="BA6" s="52">
        <f t="shared" si="0"/>
        <v>21.826743948877795</v>
      </c>
      <c r="BB6" s="52">
        <f t="shared" si="0"/>
        <v>42.816205504754365</v>
      </c>
      <c r="BC6" s="52">
        <f t="shared" si="0"/>
        <v>1880.5207891057455</v>
      </c>
      <c r="BD6" s="52">
        <v>240</v>
      </c>
      <c r="BE6" s="52">
        <f t="shared" si="0"/>
        <v>1.6629900151525938</v>
      </c>
      <c r="BF6" s="52">
        <f t="shared" si="0"/>
        <v>4.8932806291147841</v>
      </c>
      <c r="BG6" s="52">
        <f t="shared" si="0"/>
        <v>438.79055169188405</v>
      </c>
      <c r="BH6" s="53">
        <f>AM6/COUNTIF($AM$6:$AM$85,$AM6)</f>
        <v>1882.7238785497368</v>
      </c>
      <c r="BI6" s="52">
        <f t="shared" si="0"/>
        <v>29553.441298082467</v>
      </c>
      <c r="BL6" s="2">
        <v>1</v>
      </c>
      <c r="BM6" s="2">
        <f t="shared" ref="BM6:BM37" si="1">IFERROR(LARGE(AR$6:AR$85,COUNTIF(AR$6:AR$85,"&gt;0")+1-$BL6),0)</f>
        <v>84.188869517100059</v>
      </c>
      <c r="BN6" s="2">
        <f t="shared" ref="BN6:BN37" si="2">IFERROR(LARGE(AS$6:AS$85,COUNTIF(AS$6:AS$85,"&gt;0")+1-$BL6),0)</f>
        <v>18.708637670466683</v>
      </c>
      <c r="BO6" s="2">
        <f t="shared" ref="BO6:BO37" si="3">IFERROR(LARGE(AT$6:AT$85,COUNTIF(AT$6:AT$85,"&gt;0")+1-$BL6),0)</f>
        <v>4702.7123030155926</v>
      </c>
      <c r="BP6" s="2">
        <f t="shared" ref="BP6:BP37" si="4">IFERROR(LARGE(AU$6:AU$85,COUNTIF(AU$6:AU$85,"&gt;0")+1-$BL6),0)</f>
        <v>0</v>
      </c>
      <c r="BQ6" s="2">
        <f t="shared" ref="BQ6:BQ37" si="5">IFERROR(LARGE(AV$6:AV$85,COUNTIF(AV$6:AV$85,"&gt;0")+1-$BL6),0)</f>
        <v>15.590531392055567</v>
      </c>
      <c r="BR6" s="2">
        <f t="shared" ref="BR6:BR37" si="6">IFERROR(LARGE(AW$6:AW$85,COUNTIF(AW$6:AW$85,"&gt;0")+1-$BL6),0)</f>
        <v>15.590531392055567</v>
      </c>
      <c r="BS6" s="2">
        <f t="shared" ref="BS6:BS37" si="7">IFERROR(LARGE(AX$6:AX$85,COUNTIF(AX$6:AX$85,"&gt;0")+1-$BL6),0)</f>
        <v>15.590531392055567</v>
      </c>
      <c r="BT6" s="2">
        <f t="shared" ref="BT6:BT37" si="8">IFERROR(LARGE(AY$6:AY$85,COUNTIF(AY$6:AY$85,"&gt;0")+1-$BL6),0)</f>
        <v>15.590531392055567</v>
      </c>
      <c r="BU6" s="2">
        <f t="shared" ref="BU6:BU37" si="9">IFERROR(LARGE(AZ$6:AZ$85,COUNTIF(AZ$6:AZ$85,"&gt;0")+1-$BL6),0)</f>
        <v>15001.731567680079</v>
      </c>
      <c r="BV6" s="2">
        <f t="shared" ref="BV6:BV37" si="10">IFERROR(LARGE(BA$6:BA$85,COUNTIF(BA$6:BA$85,"&gt;0")+1-$BL6),0)</f>
        <v>21.826743948877795</v>
      </c>
      <c r="BW6" s="2">
        <f t="shared" ref="BW6:BW37" si="11">IFERROR(LARGE(BB$6:BB$85,COUNTIF(BB$6:BB$85,"&gt;0")+1-$BL6),0)</f>
        <v>42.816205504754365</v>
      </c>
      <c r="BX6" s="2">
        <f t="shared" ref="BX6:BX37" si="12">IFERROR(LARGE(BC$6:BC$85,COUNTIF(BC$6:BC$85,"&gt;0")+1-$BL6),0)</f>
        <v>1880.5207891057455</v>
      </c>
      <c r="BY6" s="2">
        <f t="shared" ref="BY6:BY37" si="13">IFERROR(LARGE(BD$6:BD$85,COUNTIF(BD$6:BD$85,"&gt;0")+1-$BL6),0)</f>
        <v>172.30786724122785</v>
      </c>
      <c r="BZ6" s="2">
        <f t="shared" ref="BZ6:BZ37" si="14">IFERROR(LARGE(BE$6:BE$85,COUNTIF(BE$6:BE$85,"&gt;0")+1-$BL6),0)</f>
        <v>1.6629900151525938</v>
      </c>
      <c r="CA6" s="2">
        <f t="shared" ref="CA6:CA37" si="15">IFERROR(LARGE(BF$6:BF$85,COUNTIF(BF$6:BF$85,"&gt;0")+1-$BL6),0)</f>
        <v>4.8932806291147841</v>
      </c>
      <c r="CB6" s="2">
        <f t="shared" ref="CB6:CB37" si="16">IFERROR(LARGE(BG$6:BG$85,COUNTIF(BG$6:BG$85,"&gt;0")+1-$BL6),0)</f>
        <v>438.79055169188405</v>
      </c>
      <c r="CC6" s="2">
        <f t="shared" ref="CC6:CC37" si="17">IFERROR(LARGE(BH$6:BH$85,COUNTIF(BH$6:BH$85,"&gt;0")+1-$BL6),0)</f>
        <v>1882.7238785497368</v>
      </c>
      <c r="CD6" s="2">
        <f t="shared" ref="CD6:CD37" si="18">IFERROR(LARGE(BI$6:BI$85,COUNTIF(BI$6:BI$85,"&gt;0")+1-$BL6),0)</f>
        <v>25324.936835380457</v>
      </c>
      <c r="CE6" s="2"/>
      <c r="CG6" s="2">
        <v>1</v>
      </c>
      <c r="CH6" s="29">
        <v>120</v>
      </c>
      <c r="CI6" s="29">
        <v>60</v>
      </c>
      <c r="CJ6" s="29">
        <v>1200</v>
      </c>
      <c r="CK6" s="2">
        <f t="shared" ref="CK6" si="19">ROUNDUP(BP6/60,0)*60</f>
        <v>0</v>
      </c>
      <c r="CL6" s="29">
        <v>30</v>
      </c>
      <c r="CM6" s="29">
        <v>30</v>
      </c>
      <c r="CN6" s="29">
        <v>30</v>
      </c>
      <c r="CO6" s="29">
        <v>30</v>
      </c>
      <c r="CP6" s="29">
        <v>15060</v>
      </c>
      <c r="CQ6" s="29">
        <v>60</v>
      </c>
      <c r="CR6" s="29">
        <v>60</v>
      </c>
      <c r="CS6" s="29">
        <v>360</v>
      </c>
      <c r="CT6" s="29">
        <v>180</v>
      </c>
      <c r="CU6" s="29">
        <v>60</v>
      </c>
      <c r="CV6" s="29">
        <v>60</v>
      </c>
      <c r="CW6" s="29">
        <v>180</v>
      </c>
      <c r="CX6" s="29">
        <v>240</v>
      </c>
      <c r="CY6" s="29">
        <v>1800</v>
      </c>
      <c r="CZ6" s="2"/>
      <c r="DC6" s="8">
        <v>1</v>
      </c>
      <c r="DD6" s="8">
        <f>SUM(CH6:CH6)</f>
        <v>120</v>
      </c>
      <c r="DE6" s="8">
        <f t="shared" ref="DE6:DU6" si="20">SUM(CI6:CI6)</f>
        <v>60</v>
      </c>
      <c r="DF6" s="8">
        <f t="shared" si="20"/>
        <v>1200</v>
      </c>
      <c r="DG6" s="8">
        <f t="shared" si="20"/>
        <v>0</v>
      </c>
      <c r="DH6" s="8">
        <f t="shared" si="20"/>
        <v>30</v>
      </c>
      <c r="DI6" s="8">
        <f t="shared" si="20"/>
        <v>30</v>
      </c>
      <c r="DJ6" s="8">
        <f t="shared" si="20"/>
        <v>30</v>
      </c>
      <c r="DK6" s="8">
        <f t="shared" si="20"/>
        <v>30</v>
      </c>
      <c r="DL6" s="8">
        <f t="shared" si="20"/>
        <v>15060</v>
      </c>
      <c r="DM6" s="8">
        <f>SUM(CQ6:CQ6)</f>
        <v>60</v>
      </c>
      <c r="DN6" s="8">
        <f t="shared" si="20"/>
        <v>60</v>
      </c>
      <c r="DO6" s="8">
        <f t="shared" si="20"/>
        <v>360</v>
      </c>
      <c r="DP6" s="8">
        <f t="shared" si="20"/>
        <v>180</v>
      </c>
      <c r="DQ6" s="8">
        <f t="shared" si="20"/>
        <v>60</v>
      </c>
      <c r="DR6" s="8">
        <f t="shared" si="20"/>
        <v>60</v>
      </c>
      <c r="DS6" s="8">
        <f t="shared" si="20"/>
        <v>180</v>
      </c>
      <c r="DT6" s="8">
        <f t="shared" si="20"/>
        <v>240</v>
      </c>
      <c r="DU6" s="8">
        <f t="shared" si="20"/>
        <v>1800</v>
      </c>
      <c r="DX6" s="8">
        <v>1</v>
      </c>
      <c r="DY6" s="5">
        <f>SUM(DD$6:DD6)</f>
        <v>120</v>
      </c>
      <c r="DZ6" s="5">
        <f>SUM(DE$6:DE6)</f>
        <v>60</v>
      </c>
      <c r="EA6" s="5">
        <f>SUM(DF$6:DF6)</f>
        <v>1200</v>
      </c>
      <c r="EB6" s="5">
        <f>SUM(DG$6:DG6)</f>
        <v>0</v>
      </c>
      <c r="EC6" s="5">
        <f>SUM(DH$6:DH6)</f>
        <v>30</v>
      </c>
      <c r="ED6" s="5">
        <f>SUM(DI$6:DI6)</f>
        <v>30</v>
      </c>
      <c r="EE6" s="5">
        <f>SUM(DJ$6:DJ6)</f>
        <v>30</v>
      </c>
      <c r="EF6" s="5">
        <f>SUM(DK$6:DK6)</f>
        <v>30</v>
      </c>
      <c r="EG6" s="5">
        <f>SUM(DL$6:DL6)</f>
        <v>15060</v>
      </c>
      <c r="EH6" s="5">
        <f>SUM(DM$6:DM6)</f>
        <v>60</v>
      </c>
      <c r="EI6" s="5">
        <f>SUM(DN$6:DN6)</f>
        <v>60</v>
      </c>
      <c r="EJ6" s="5">
        <f>SUM(DO$6:DO6)</f>
        <v>360</v>
      </c>
      <c r="EK6" s="5">
        <f>SUM(DP$6:DP6)</f>
        <v>180</v>
      </c>
      <c r="EL6" s="5">
        <f>SUM(DQ$6:DQ6)</f>
        <v>60</v>
      </c>
      <c r="EM6" s="5">
        <f>SUM(DR$6:DR6)</f>
        <v>60</v>
      </c>
      <c r="EN6" s="5">
        <f>SUM(DS$6:DS6)</f>
        <v>180</v>
      </c>
      <c r="EO6" s="5">
        <f>SUM(DT$6:DT6)</f>
        <v>240</v>
      </c>
      <c r="EP6" s="5">
        <f>SUM(DU$6:DU6)</f>
        <v>1800</v>
      </c>
      <c r="ES6" s="8">
        <v>1</v>
      </c>
      <c r="ET6" s="5">
        <f>IFERROR(求节点(相关资料!C$6:C$85,DY$6:DY$55,$ES6),0)</f>
        <v>120</v>
      </c>
      <c r="EU6" s="5">
        <f>IFERROR(求节点(相关资料!D$6:D$85,DZ$6:DZ$55,$ES6),0)</f>
        <v>60</v>
      </c>
      <c r="EV6" s="5">
        <f>IFERROR(求节点(相关资料!E$6:E$85,EA$6:EA$55,$ES6),0)</f>
        <v>96</v>
      </c>
      <c r="EW6" s="5">
        <f>IFERROR(求节点(相关资料!F$6:F$85,EB$6:EB$55,$ES6),0)</f>
        <v>0</v>
      </c>
      <c r="EX6" s="5">
        <f>IFERROR(求节点(相关资料!G$6:G$85,EC$6:EC$55,$ES6),0)</f>
        <v>30</v>
      </c>
      <c r="EY6" s="5">
        <f>IFERROR(求节点(相关资料!H$6:H$85,ED$6:ED$55,$ES6),0)</f>
        <v>30</v>
      </c>
      <c r="EZ6" s="5">
        <f>IFERROR(求节点(相关资料!I$6:I$85,EE$6:EE$55,$ES6),0)</f>
        <v>30</v>
      </c>
      <c r="FA6" s="5">
        <f>IFERROR(求节点(相关资料!J$6:J$85,EF$6:EF$55,$ES6),0)</f>
        <v>30</v>
      </c>
      <c r="FB6" s="5">
        <f>IFERROR(求节点(相关资料!K$6:K$85,EG$6:EG$55,$ES6),0)</f>
        <v>537.8571428571413</v>
      </c>
      <c r="FC6" s="5">
        <f>IFERROR(求节点(相关资料!L$6:L$85,EH$6:EH$55,$ES6),0)</f>
        <v>60</v>
      </c>
      <c r="FD6" s="5">
        <f>IFERROR(求节点(相关资料!M$6:M$85,EI$6:EI$55,$ES6),0)</f>
        <v>30</v>
      </c>
      <c r="FE6" s="5">
        <f>IFERROR(求节点(相关资料!N$6:N$85,EJ$6:EJ$55,$ES6),0)</f>
        <v>48</v>
      </c>
      <c r="FF6" s="5">
        <f>IFERROR(求节点(相关资料!O$6:O$85,EK$6:EK$55,$ES6),0)</f>
        <v>120</v>
      </c>
      <c r="FG6" s="5">
        <f>IFERROR(求节点(相关资料!P$6:P$85,EL$6:EL$55,$ES6),0)</f>
        <v>60</v>
      </c>
      <c r="FH6" s="5">
        <f>IFERROR(求节点(相关资料!Q$6:Q$85,EM$6:EM$55,$ES6),0)</f>
        <v>30</v>
      </c>
      <c r="FI6" s="5">
        <f>IFERROR(求节点(相关资料!R$6:R$85,EN$6:EN$55,$ES6),0)</f>
        <v>30</v>
      </c>
      <c r="FJ6" s="5">
        <f>IFERROR(求节点(相关资料!S$6:S$85,EO$6:EO$55,$ES6),0)</f>
        <v>24</v>
      </c>
      <c r="FK6" s="5">
        <f>IFERROR(求节点(相关资料!T$6:T$85,EP$6:EP$55,$ES6),0)</f>
        <v>112.5</v>
      </c>
      <c r="FN6" s="6">
        <v>1</v>
      </c>
      <c r="FO6" s="6">
        <f>SUMPRODUCT(ET6:FK6,'[1]功能-城建'!$X6:$AO6)</f>
        <v>420</v>
      </c>
      <c r="FP6" s="6">
        <f>SUM('[1]资源-玩家城池建筑时间'!$AC6:$AC$6)</f>
        <v>188.74936671981942</v>
      </c>
      <c r="FQ6" s="6">
        <f>FO6/FP6</f>
        <v>2.2251730286515361</v>
      </c>
    </row>
    <row r="7" spans="1:187" x14ac:dyDescent="0.15">
      <c r="A7" s="2">
        <v>2</v>
      </c>
      <c r="B7" s="4">
        <f>SMALL('[1]资源-玩家城池建筑时间'!DH$6:DH$85,$A7)</f>
        <v>249.33709074972404</v>
      </c>
      <c r="C7" s="4">
        <f>SMALL('[1]资源-玩家城池建筑时间'!DI$6:DI$85,$A7)</f>
        <v>55.40824238882756</v>
      </c>
      <c r="D7" s="4">
        <f>SMALL('[1]资源-玩家城池建筑时间'!DJ$6:DJ$85,$A7)</f>
        <v>0</v>
      </c>
      <c r="E7" s="4"/>
      <c r="F7" s="4">
        <f>SMALL('[1]资源-玩家城池建筑时间'!DL$6:DL$85,$A7)</f>
        <v>46.173535324022971</v>
      </c>
      <c r="G7" s="4">
        <f>SMALL('[1]资源-玩家城池建筑时间'!DM$6:DM$85,$A7)</f>
        <v>46.173535324022971</v>
      </c>
      <c r="H7" s="4">
        <f>SMALL('[1]资源-玩家城池建筑时间'!DN$6:DN$85,$A7)</f>
        <v>46.173535324022971</v>
      </c>
      <c r="I7" s="4">
        <f>SMALL('[1]资源-玩家城池建筑时间'!DO$6:DO$85,$A7)</f>
        <v>46.173535324022971</v>
      </c>
      <c r="J7" s="4">
        <f>SMALL('[1]资源-玩家城池建筑时间'!DP$6:DP$85,$A7)</f>
        <v>0</v>
      </c>
      <c r="K7" s="4">
        <f>SMALL('[1]资源-玩家城池建筑时间'!DQ$6:DQ$85,$A7)</f>
        <v>64.642949453632156</v>
      </c>
      <c r="L7" s="4">
        <f>SMALL('[1]资源-玩家城池建筑时间'!DR$6:DR$85,$A7)</f>
        <v>42.816205504754365</v>
      </c>
      <c r="M7" s="4">
        <f>SMALL('[1]资源-玩家城池建筑时间'!DS$6:DS$85,$A7)</f>
        <v>0</v>
      </c>
      <c r="N7" s="4">
        <f>SMALL('[1]资源-玩家城池建筑时间'!DT$6:DT$85,$A7)</f>
        <v>0</v>
      </c>
      <c r="O7" s="4">
        <f>SMALL('[1]资源-玩家城池建筑时间'!DU$6:DU$85,$A7)</f>
        <v>6.5562706442673777</v>
      </c>
      <c r="P7" s="4">
        <f>SMALL('[1]资源-玩家城池建筑时间'!DV$6:DV$85,$A7)</f>
        <v>4.8932806291147841</v>
      </c>
      <c r="Q7" s="4">
        <f>SMALL('[1]资源-玩家城池建筑时间'!DW$6:DW$85,$A7)</f>
        <v>0</v>
      </c>
      <c r="R7" s="4">
        <f>SMALL('[1]资源-玩家城池建筑时间'!DX$6:DX$85,$A7)</f>
        <v>0</v>
      </c>
      <c r="S7" s="4">
        <f>SMALL('[1]资源-玩家城池建筑时间'!DY$6:DY$85,$A7)</f>
        <v>0</v>
      </c>
      <c r="T7" s="4">
        <f>SMALL('[1]资源-玩家城池建筑时间'!DZ$6:DZ$85,$A7)</f>
        <v>0</v>
      </c>
      <c r="V7" s="2">
        <v>2</v>
      </c>
      <c r="W7" s="2">
        <f>IFERROR(求节点($A$6:$A$85,B$6:B$85,相关资料!C7),0)</f>
        <v>249.33709074972404</v>
      </c>
      <c r="X7" s="2">
        <f>IFERROR(求节点($A$6:$A$85,C$6:C$85,相关资料!D7),0)</f>
        <v>55.40824238882756</v>
      </c>
      <c r="Y7" s="2">
        <f>IFERROR(求节点($A$6:$A$85,D$6:D$85,相关资料!E7),0)</f>
        <v>11132.967693104032</v>
      </c>
      <c r="Z7" s="2">
        <f>IFERROR(求节点($A$6:$A$85,E$6:E$85,相关资料!F7),0)</f>
        <v>0</v>
      </c>
      <c r="AA7" s="2">
        <f>IFERROR(求节点($A$6:$A$85,F$6:F$85,相关资料!G7),0)</f>
        <v>46.173535324022971</v>
      </c>
      <c r="AB7" s="2">
        <f>IFERROR(求节点($A$6:$A$85,G$6:G$85,相关资料!H7),0)</f>
        <v>46.173535324022971</v>
      </c>
      <c r="AC7" s="2">
        <f>IFERROR(求节点($A$6:$A$85,H$6:H$85,相关资料!I7),0)</f>
        <v>46.173535324022971</v>
      </c>
      <c r="AD7" s="2">
        <f>IFERROR(求节点($A$6:$A$85,I$6:I$85,相关资料!J7),0)</f>
        <v>46.173535324022971</v>
      </c>
      <c r="AE7" s="30">
        <f>求节点('[1]功能-城建'!$K$35:$K$85,$J$35:$J$85,$V7)</f>
        <v>64026.997399140528</v>
      </c>
      <c r="AF7" s="2">
        <f>IFERROR(求节点($A$6:$A$85,K$6:K$85,相关资料!L7),0)</f>
        <v>64.642949453632156</v>
      </c>
      <c r="AG7" s="2">
        <f>IFERROR(求节点($A$6:$A$85,L$6:L$85,相关资料!M7),0)</f>
        <v>42.816205504754365</v>
      </c>
      <c r="AH7" s="2">
        <f>IFERROR(求节点($A$6:$A$85,M$6:M$85,相关资料!N7),0)</f>
        <v>10839.362246385626</v>
      </c>
      <c r="AI7" s="2">
        <f>IFERROR(求节点($A$6:$A$85,N$6:N$85,相关资料!O7),0)</f>
        <v>172.30786724122785</v>
      </c>
      <c r="AJ7" s="2">
        <f>IFERROR(求节点($A$6:$A$85,O$6:O$85,相关资料!P7),0)</f>
        <v>73.920083731466377</v>
      </c>
      <c r="AK7" s="2">
        <f>IFERROR(求节点($A$6:$A$85,P$6:P$85,相关资料!Q7),0)</f>
        <v>359.77602965441861</v>
      </c>
      <c r="AL7" s="2">
        <f>IFERROR(求节点($A$6:$A$85,Q$6:Q$85,相关资料!R7),0)</f>
        <v>1379.0509462447567</v>
      </c>
      <c r="AM7" s="2">
        <f>IFERROR(求节点($A$6:$A$85,R$6:R$85,相关资料!S7),0)</f>
        <v>5648.1716356492107</v>
      </c>
      <c r="AN7" s="2">
        <f>IFERROR(求节点($A$6:$A$85,S$6:S$85,相关资料!T7),0)</f>
        <v>54878.378133462924</v>
      </c>
      <c r="AO7" s="2"/>
      <c r="AP7" s="2"/>
      <c r="AQ7" s="2">
        <v>2</v>
      </c>
      <c r="AR7" s="2">
        <f>IF(W7=0,0,W7-W6)</f>
        <v>165.148221232624</v>
      </c>
      <c r="AS7" s="2">
        <f t="shared" ref="AS7:BI21" si="21">IF(X7=0,0,X7-X6)</f>
        <v>36.699604718360874</v>
      </c>
      <c r="AT7" s="2">
        <f>IF(Y7=0,0,Y7-Y6)</f>
        <v>6430.2553900884395</v>
      </c>
      <c r="AU7" s="2">
        <f t="shared" si="21"/>
        <v>0</v>
      </c>
      <c r="AV7" s="2">
        <f t="shared" si="21"/>
        <v>30.583003931967404</v>
      </c>
      <c r="AW7" s="2">
        <f t="shared" si="21"/>
        <v>30.583003931967404</v>
      </c>
      <c r="AX7" s="2">
        <f t="shared" si="21"/>
        <v>30.583003931967404</v>
      </c>
      <c r="AY7" s="2">
        <f t="shared" si="21"/>
        <v>30.583003931967404</v>
      </c>
      <c r="AZ7" s="2">
        <f t="shared" si="21"/>
        <v>32013.498699570278</v>
      </c>
      <c r="BA7" s="2">
        <f t="shared" si="21"/>
        <v>42.816205504754365</v>
      </c>
      <c r="BB7" s="29">
        <v>80</v>
      </c>
      <c r="BC7" s="2">
        <f t="shared" si="21"/>
        <v>8958.8414572798811</v>
      </c>
      <c r="BD7" s="2">
        <f t="shared" si="21"/>
        <v>172.30786724122785</v>
      </c>
      <c r="BE7" s="2">
        <f t="shared" si="21"/>
        <v>72.25709371631379</v>
      </c>
      <c r="BF7" s="2">
        <f t="shared" si="21"/>
        <v>354.88274902530384</v>
      </c>
      <c r="BG7" s="2">
        <f t="shared" si="21"/>
        <v>940.26039455287264</v>
      </c>
      <c r="BH7" s="29">
        <f t="shared" ref="BH7:BH23" si="22">IF(AM7=0,0,IF((AM7-AM6)/COUNTIF($AM$6:$AM$85,$AM7)=0,BH6,(AM7-AM6)/COUNTIF($AM$6:$AM$85,$AM7)))</f>
        <v>1882.7238785497368</v>
      </c>
      <c r="BI7" s="2">
        <f t="shared" si="21"/>
        <v>25324.936835380457</v>
      </c>
      <c r="BL7" s="2">
        <v>2</v>
      </c>
      <c r="BM7" s="2">
        <f t="shared" si="1"/>
        <v>165.148221232624</v>
      </c>
      <c r="BN7" s="2">
        <f t="shared" si="2"/>
        <v>36.699604718360874</v>
      </c>
      <c r="BO7" s="2">
        <f t="shared" si="3"/>
        <v>6430.2553900884395</v>
      </c>
      <c r="BP7" s="2">
        <f t="shared" si="4"/>
        <v>0</v>
      </c>
      <c r="BQ7" s="2">
        <f t="shared" si="5"/>
        <v>30.583003931967404</v>
      </c>
      <c r="BR7" s="2">
        <f t="shared" si="6"/>
        <v>30.583003931967404</v>
      </c>
      <c r="BS7" s="2">
        <f t="shared" si="7"/>
        <v>30.583003931967404</v>
      </c>
      <c r="BT7" s="2">
        <f t="shared" si="8"/>
        <v>30.583003931967404</v>
      </c>
      <c r="BU7" s="2">
        <f t="shared" si="9"/>
        <v>15001.731567680137</v>
      </c>
      <c r="BV7" s="2">
        <f t="shared" si="10"/>
        <v>42.816205504754365</v>
      </c>
      <c r="BW7" s="2">
        <f t="shared" si="11"/>
        <v>80</v>
      </c>
      <c r="BX7" s="2">
        <f t="shared" si="12"/>
        <v>8958.8414572798811</v>
      </c>
      <c r="BY7" s="2">
        <f t="shared" si="13"/>
        <v>240</v>
      </c>
      <c r="BZ7" s="2">
        <f t="shared" si="14"/>
        <v>72.25709371631379</v>
      </c>
      <c r="CA7" s="2">
        <f t="shared" si="15"/>
        <v>354.88274902530384</v>
      </c>
      <c r="CB7" s="2">
        <f t="shared" si="16"/>
        <v>940.26039455287264</v>
      </c>
      <c r="CC7" s="2">
        <f t="shared" si="17"/>
        <v>1882.7238785497368</v>
      </c>
      <c r="CD7" s="2">
        <f t="shared" si="18"/>
        <v>29553.441298082467</v>
      </c>
      <c r="CE7" s="2"/>
      <c r="CG7" s="2">
        <v>2</v>
      </c>
      <c r="CH7" s="29">
        <v>180</v>
      </c>
      <c r="CI7" s="29">
        <v>60</v>
      </c>
      <c r="CJ7" s="29">
        <v>4800</v>
      </c>
      <c r="CK7" s="2">
        <f t="shared" ref="CK7:CK54" si="23">ROUNDUP(BP7/60,0)*60</f>
        <v>0</v>
      </c>
      <c r="CL7" s="29">
        <v>60</v>
      </c>
      <c r="CM7" s="29">
        <v>60</v>
      </c>
      <c r="CN7" s="29">
        <v>60</v>
      </c>
      <c r="CO7" s="29">
        <v>60</v>
      </c>
      <c r="CP7" s="29">
        <v>15060</v>
      </c>
      <c r="CQ7" s="29">
        <v>60</v>
      </c>
      <c r="CR7" s="29">
        <v>120</v>
      </c>
      <c r="CS7" s="29">
        <v>9780</v>
      </c>
      <c r="CT7" s="29">
        <v>240</v>
      </c>
      <c r="CU7" s="29">
        <v>120</v>
      </c>
      <c r="CV7" s="29">
        <v>360</v>
      </c>
      <c r="CW7" s="29">
        <v>1260</v>
      </c>
      <c r="CX7" s="29">
        <v>360</v>
      </c>
      <c r="CY7" s="29">
        <v>7200</v>
      </c>
      <c r="CZ7" s="2"/>
      <c r="DC7" s="8">
        <v>2</v>
      </c>
      <c r="DD7" s="8">
        <f t="shared" ref="DD7:DD70" si="24">SUM(CH7:CH7)</f>
        <v>180</v>
      </c>
      <c r="DE7" s="8">
        <f t="shared" ref="DE7:DE70" si="25">SUM(CI7:CI7)</f>
        <v>60</v>
      </c>
      <c r="DF7" s="8">
        <f t="shared" ref="DF7:DF70" si="26">SUM(CJ7:CJ7)</f>
        <v>4800</v>
      </c>
      <c r="DG7" s="8">
        <f t="shared" ref="DG7:DG70" si="27">SUM(CK7:CK7)</f>
        <v>0</v>
      </c>
      <c r="DH7" s="8">
        <f t="shared" ref="DH7:DH70" si="28">SUM(CL7:CL7)</f>
        <v>60</v>
      </c>
      <c r="DI7" s="8">
        <f t="shared" ref="DI7:DI70" si="29">SUM(CM7:CM7)</f>
        <v>60</v>
      </c>
      <c r="DJ7" s="8">
        <f t="shared" ref="DJ7:DJ70" si="30">SUM(CN7:CN7)</f>
        <v>60</v>
      </c>
      <c r="DK7" s="8">
        <f t="shared" ref="DK7:DK70" si="31">SUM(CO7:CO7)</f>
        <v>60</v>
      </c>
      <c r="DL7" s="8">
        <f t="shared" ref="DL7:DL70" si="32">SUM(CP7:CP7)</f>
        <v>15060</v>
      </c>
      <c r="DM7" s="8">
        <f t="shared" ref="DM7:DM70" si="33">SUM(CQ7:CQ7)</f>
        <v>60</v>
      </c>
      <c r="DN7" s="8">
        <f t="shared" ref="DN7:DN70" si="34">SUM(CR7:CR7)</f>
        <v>120</v>
      </c>
      <c r="DO7" s="8">
        <f t="shared" ref="DO7:DO70" si="35">SUM(CS7:CS7)</f>
        <v>9780</v>
      </c>
      <c r="DP7" s="8">
        <f t="shared" ref="DP7:DP70" si="36">SUM(CT7:CT7)</f>
        <v>240</v>
      </c>
      <c r="DQ7" s="8">
        <f t="shared" ref="DQ7:DQ70" si="37">SUM(CU7:CU7)</f>
        <v>120</v>
      </c>
      <c r="DR7" s="8">
        <f t="shared" ref="DR7:DR70" si="38">SUM(CV7:CV7)</f>
        <v>360</v>
      </c>
      <c r="DS7" s="8">
        <f t="shared" ref="DS7:DS70" si="39">SUM(CW7:CW7)</f>
        <v>1260</v>
      </c>
      <c r="DT7" s="8">
        <f t="shared" ref="DT7:DT70" si="40">SUM(CX7:CX7)</f>
        <v>360</v>
      </c>
      <c r="DU7" s="8">
        <f t="shared" ref="DU7:DU70" si="41">SUM(CY7:CY7)</f>
        <v>7200</v>
      </c>
      <c r="DX7" s="8">
        <v>2</v>
      </c>
      <c r="DY7" s="5">
        <f>SUM(DD$6:DD7)</f>
        <v>300</v>
      </c>
      <c r="DZ7" s="5">
        <f>SUM(DE$6:DE7)</f>
        <v>120</v>
      </c>
      <c r="EA7" s="5">
        <f>SUM(DF$6:DF7)</f>
        <v>6000</v>
      </c>
      <c r="EB7" s="5">
        <f>SUM(DG$6:DG7)</f>
        <v>0</v>
      </c>
      <c r="EC7" s="5">
        <f>SUM(DH$6:DH7)</f>
        <v>90</v>
      </c>
      <c r="ED7" s="5">
        <f>SUM(DI$6:DI7)</f>
        <v>90</v>
      </c>
      <c r="EE7" s="5">
        <f>SUM(DJ$6:DJ7)</f>
        <v>90</v>
      </c>
      <c r="EF7" s="5">
        <f>SUM(DK$6:DK7)</f>
        <v>90</v>
      </c>
      <c r="EG7" s="5">
        <f>SUM(DL$6:DL7)</f>
        <v>30120</v>
      </c>
      <c r="EH7" s="5">
        <f>SUM(DM$6:DM7)</f>
        <v>120</v>
      </c>
      <c r="EI7" s="5">
        <f>SUM(DN$6:DN7)</f>
        <v>180</v>
      </c>
      <c r="EJ7" s="5">
        <f>SUM(DO$6:DO7)</f>
        <v>10140</v>
      </c>
      <c r="EK7" s="5">
        <f>SUM(DP$6:DP7)</f>
        <v>420</v>
      </c>
      <c r="EL7" s="5">
        <f>SUM(DQ$6:DQ7)</f>
        <v>180</v>
      </c>
      <c r="EM7" s="5">
        <f>SUM(DR$6:DR7)</f>
        <v>420</v>
      </c>
      <c r="EN7" s="5">
        <f>SUM(DS$6:DS7)</f>
        <v>1440</v>
      </c>
      <c r="EO7" s="5">
        <f>SUM(DT$6:DT7)</f>
        <v>600</v>
      </c>
      <c r="EP7" s="5">
        <f>SUM(DU$6:DU7)</f>
        <v>9000</v>
      </c>
      <c r="ES7" s="8">
        <v>2</v>
      </c>
      <c r="ET7" s="5">
        <f>IFERROR(求节点(相关资料!C$6:C$85,DY$6:DY$55,$ES7),0)</f>
        <v>300</v>
      </c>
      <c r="EU7" s="5">
        <f>IFERROR(求节点(相关资料!D$6:D$85,DZ$6:DZ$55,$ES7),0)</f>
        <v>120</v>
      </c>
      <c r="EV7" s="5">
        <f>IFERROR(求节点(相关资料!E$6:E$85,EA$6:EA$55,$ES7),0)</f>
        <v>192</v>
      </c>
      <c r="EW7" s="5">
        <f>IFERROR(求节点(相关资料!F$6:F$85,EB$6:EB$55,$ES7),0)</f>
        <v>0</v>
      </c>
      <c r="EX7" s="5">
        <f>IFERROR(求节点(相关资料!G$6:G$85,EC$6:EC$55,$ES7),0)</f>
        <v>90</v>
      </c>
      <c r="EY7" s="5">
        <f>IFERROR(求节点(相关资料!H$6:H$85,ED$6:ED$55,$ES7),0)</f>
        <v>90</v>
      </c>
      <c r="EZ7" s="5">
        <f>IFERROR(求节点(相关资料!I$6:I$85,EE$6:EE$55,$ES7),0)</f>
        <v>90</v>
      </c>
      <c r="FA7" s="5">
        <f>IFERROR(求节点(相关资料!J$6:J$85,EF$6:EF$55,$ES7),0)</f>
        <v>90</v>
      </c>
      <c r="FB7" s="5">
        <f>IFERROR(求节点(相关资料!K$6:K$85,EG$6:EG$55,$ES7),0)</f>
        <v>1075.7142857142844</v>
      </c>
      <c r="FC7" s="5">
        <f>IFERROR(求节点(相关资料!L$6:L$85,EH$6:EH$55,$ES7),0)</f>
        <v>120</v>
      </c>
      <c r="FD7" s="5">
        <f>IFERROR(求节点(相关资料!M$6:M$85,EI$6:EI$55,$ES7),0)</f>
        <v>180</v>
      </c>
      <c r="FE7" s="5">
        <f>IFERROR(求节点(相关资料!N$6:N$85,EJ$6:EJ$55,$ES7),0)</f>
        <v>96</v>
      </c>
      <c r="FF7" s="5">
        <f>IFERROR(求节点(相关资料!O$6:O$85,EK$6:EK$55,$ES7),0)</f>
        <v>220</v>
      </c>
      <c r="FG7" s="5">
        <f>IFERROR(求节点(相关资料!P$6:P$85,EL$6:EL$55,$ES7),0)</f>
        <v>108</v>
      </c>
      <c r="FH7" s="5">
        <f>IFERROR(求节点(相关资料!Q$6:Q$85,EM$6:EM$55,$ES7),0)</f>
        <v>60</v>
      </c>
      <c r="FI7" s="5">
        <f>IFERROR(求节点(相关资料!R$6:R$85,EN$6:EN$55,$ES7),0)</f>
        <v>60</v>
      </c>
      <c r="FJ7" s="5">
        <f>IFERROR(求节点(相关资料!S$6:S$85,EO$6:EO$55,$ES7),0)</f>
        <v>48</v>
      </c>
      <c r="FK7" s="5">
        <f>IFERROR(求节点(相关资料!T$6:T$85,EP$6:EP$55,$ES7),0)</f>
        <v>225</v>
      </c>
      <c r="FN7" s="6">
        <v>2</v>
      </c>
      <c r="FO7" s="6">
        <f>SUMPRODUCT(ET7:FK7,'[1]功能-城建'!$X7:$AO7)</f>
        <v>1248</v>
      </c>
      <c r="FP7" s="6">
        <f>SUM('[1]资源-玩家城池建筑时间'!$AC$6:$AC7)</f>
        <v>608.34818066641219</v>
      </c>
      <c r="FQ7" s="6">
        <f t="shared" ref="FQ7:FQ55" si="42">FO7/FP7</f>
        <v>2.0514567802814567</v>
      </c>
      <c r="GE7" s="1">
        <v>1</v>
      </c>
    </row>
    <row r="8" spans="1:187" x14ac:dyDescent="0.15">
      <c r="A8" s="2">
        <v>3</v>
      </c>
      <c r="B8" s="4">
        <f>SMALL('[1]资源-玩家城池建筑时间'!DH$6:DH$85,$A8)</f>
        <v>1022.4673848284642</v>
      </c>
      <c r="C8" s="4">
        <f>SMALL('[1]资源-玩家城池建筑时间'!DI$6:DI$85,$A8)</f>
        <v>227.21497440632538</v>
      </c>
      <c r="D8" s="4">
        <f>SMALL('[1]资源-玩家城池建筑时间'!DJ$6:DJ$85,$A8)</f>
        <v>0</v>
      </c>
      <c r="E8" s="4"/>
      <c r="F8" s="4">
        <f>SMALL('[1]资源-玩家城池建筑时间'!DL$6:DL$85,$A8)</f>
        <v>189.34581200527117</v>
      </c>
      <c r="G8" s="4">
        <f>SMALL('[1]资源-玩家城池建筑时间'!DM$6:DM$85,$A8)</f>
        <v>189.34581200527117</v>
      </c>
      <c r="H8" s="4">
        <f>SMALL('[1]资源-玩家城池建筑时间'!DN$6:DN$85,$A8)</f>
        <v>189.34581200527117</v>
      </c>
      <c r="I8" s="4">
        <f>SMALL('[1]资源-玩家城池建筑时间'!DO$6:DO$85,$A8)</f>
        <v>189.34581200527117</v>
      </c>
      <c r="J8" s="4">
        <f>SMALL('[1]资源-玩家城池建筑时间'!DP$6:DP$85,$A8)</f>
        <v>0</v>
      </c>
      <c r="K8" s="4">
        <f>SMALL('[1]资源-玩家城池建筑时间'!DQ$6:DQ$85,$A8)</f>
        <v>265.08413680737965</v>
      </c>
      <c r="L8" s="4">
        <f>SMALL('[1]资源-玩家城池建筑时间'!DR$6:DR$85,$A8)</f>
        <v>243.25739285850182</v>
      </c>
      <c r="M8" s="4">
        <f>SMALL('[1]资源-玩家城池建筑时间'!DS$6:DS$85,$A8)</f>
        <v>0</v>
      </c>
      <c r="N8" s="4">
        <f>SMALL('[1]资源-玩家城池建筑时间'!DT$6:DT$85,$A8)</f>
        <v>30.543419025332941</v>
      </c>
      <c r="O8" s="4">
        <f>SMALL('[1]资源-玩家城池建筑时间'!DU$6:DU$85,$A8)</f>
        <v>37.099689669600316</v>
      </c>
      <c r="P8" s="4">
        <f>SMALL('[1]资源-玩家城池建筑时间'!DV$6:DV$85,$A8)</f>
        <v>35.436699654447722</v>
      </c>
      <c r="Q8" s="4">
        <f>SMALL('[1]资源-玩家城池建筑时间'!DW$6:DW$85,$A8)</f>
        <v>0</v>
      </c>
      <c r="R8" s="4">
        <f>SMALL('[1]资源-玩家城池建筑时间'!DX$6:DX$85,$A8)</f>
        <v>0</v>
      </c>
      <c r="S8" s="4">
        <f>SMALL('[1]资源-玩家城池建筑时间'!DY$6:DY$85,$A8)</f>
        <v>0</v>
      </c>
      <c r="T8" s="4">
        <f>SMALL('[1]资源-玩家城池建筑时间'!DZ$6:DZ$85,$A8)</f>
        <v>0</v>
      </c>
      <c r="V8" s="2">
        <v>3</v>
      </c>
      <c r="W8" s="2">
        <f>IFERROR(求节点($A$6:$A$85,B$6:B$85,相关资料!C8),0)</f>
        <v>1022.4673848284642</v>
      </c>
      <c r="X8" s="2">
        <f>IFERROR(求节点($A$6:$A$85,C$6:C$85,相关资料!D8),0)</f>
        <v>227.21497440632538</v>
      </c>
      <c r="Y8" s="2">
        <f>IFERROR(求节点($A$6:$A$85,D$6:D$85,相关资料!E8),0)</f>
        <v>21179.014901825503</v>
      </c>
      <c r="Z8" s="2">
        <f>IFERROR(求节点($A$6:$A$85,E$6:E$85,相关资料!F8),0)</f>
        <v>0</v>
      </c>
      <c r="AA8" s="2">
        <f>IFERROR(求节点($A$6:$A$85,F$6:F$85,相关资料!G8),0)</f>
        <v>189.34581200527117</v>
      </c>
      <c r="AB8" s="2">
        <f>IFERROR(求节点($A$6:$A$85,G$6:G$85,相关资料!H8),0)</f>
        <v>189.34581200527117</v>
      </c>
      <c r="AC8" s="2">
        <f>IFERROR(求节点($A$6:$A$85,H$6:H$85,相关资料!I8),0)</f>
        <v>189.34581200527117</v>
      </c>
      <c r="AD8" s="2">
        <f>IFERROR(求节点($A$6:$A$85,I$6:I$85,相关资料!J8),0)</f>
        <v>189.34581200527117</v>
      </c>
      <c r="AE8" s="30">
        <f>求节点('[1]功能-城建'!$K$35:$K$85,$J$35:$J$85,$V8)</f>
        <v>96040.496098710806</v>
      </c>
      <c r="AF8" s="2">
        <f>IFERROR(求节点($A$6:$A$85,K$6:K$85,相关资料!L8),0)</f>
        <v>265.08413680737965</v>
      </c>
      <c r="AG8" s="2">
        <f>IFERROR(求节点($A$6:$A$85,L$6:L$85,相关资料!M8),0)</f>
        <v>243.25739285850182</v>
      </c>
      <c r="AH8" s="2">
        <f>IFERROR(求节点($A$6:$A$85,M$6:M$85,相关资料!N8),0)</f>
        <v>23791.446172511794</v>
      </c>
      <c r="AI8" s="2">
        <f>IFERROR(求节点($A$6:$A$85,N$6:N$85,相关资料!O8),0)</f>
        <v>3120.162708500985</v>
      </c>
      <c r="AJ8" s="2">
        <f>IFERROR(求节点($A$6:$A$85,O$6:O$85,相关资料!P8),0)</f>
        <v>1416.1506359143571</v>
      </c>
      <c r="AK8" s="2">
        <f>IFERROR(求节点($A$6:$A$85,P$6:P$85,相关资料!Q8),0)</f>
        <v>4237.1113614153765</v>
      </c>
      <c r="AL8" s="2">
        <f>IFERROR(求节点($A$6:$A$85,Q$6:Q$85,相关资料!R8),0)</f>
        <v>7515.2686880084657</v>
      </c>
      <c r="AM8" s="2">
        <f>IFERROR(求节点($A$6:$A$85,R$6:R$85,相关资料!S8),0)</f>
        <v>5648.1716356492107</v>
      </c>
      <c r="AN8" s="2">
        <f>IFERROR(求节点($A$6:$A$85,S$6:S$85,相关资料!T8),0)</f>
        <v>110266.15654703943</v>
      </c>
      <c r="AO8" s="2"/>
      <c r="AP8" s="2"/>
      <c r="AQ8" s="2">
        <v>3</v>
      </c>
      <c r="AR8" s="2">
        <f t="shared" ref="AR8:BG37" si="43">IF(W8=0,0,W8-W7)</f>
        <v>773.13029407874023</v>
      </c>
      <c r="AS8" s="2">
        <f t="shared" si="21"/>
        <v>171.80673201749784</v>
      </c>
      <c r="AT8" s="2">
        <f t="shared" ref="AT8" si="44">IF(Y8=0,0,Y8-Y7)</f>
        <v>10046.047208721471</v>
      </c>
      <c r="AU8" s="2">
        <f t="shared" si="21"/>
        <v>0</v>
      </c>
      <c r="AV8" s="2">
        <f t="shared" si="21"/>
        <v>143.17227668124821</v>
      </c>
      <c r="AW8" s="2">
        <f t="shared" si="21"/>
        <v>143.17227668124821</v>
      </c>
      <c r="AX8" s="2">
        <f t="shared" si="21"/>
        <v>143.17227668124821</v>
      </c>
      <c r="AY8" s="2">
        <f t="shared" si="21"/>
        <v>143.17227668124821</v>
      </c>
      <c r="AZ8" s="2">
        <f>IF(AE8=0,0,AE8-AE7)</f>
        <v>32013.498699570278</v>
      </c>
      <c r="BA8" s="2">
        <f t="shared" si="21"/>
        <v>200.44118735374749</v>
      </c>
      <c r="BB8" s="2">
        <f t="shared" si="21"/>
        <v>200.44118735374747</v>
      </c>
      <c r="BC8" s="2">
        <f t="shared" si="21"/>
        <v>12952.083926126168</v>
      </c>
      <c r="BD8" s="2">
        <f t="shared" si="21"/>
        <v>2947.854841259757</v>
      </c>
      <c r="BE8" s="2">
        <f t="shared" si="21"/>
        <v>1342.2305521828907</v>
      </c>
      <c r="BF8" s="2">
        <f t="shared" si="21"/>
        <v>3877.3353317609581</v>
      </c>
      <c r="BG8" s="2">
        <f t="shared" si="21"/>
        <v>6136.2177417637085</v>
      </c>
      <c r="BH8" s="29">
        <f t="shared" si="22"/>
        <v>1882.7238785497368</v>
      </c>
      <c r="BI8" s="2">
        <f t="shared" si="21"/>
        <v>55387.778413576503</v>
      </c>
      <c r="BL8" s="2">
        <v>3</v>
      </c>
      <c r="BM8" s="2">
        <f t="shared" si="1"/>
        <v>773.13029407874023</v>
      </c>
      <c r="BN8" s="2">
        <f t="shared" si="2"/>
        <v>171.80673201749784</v>
      </c>
      <c r="BO8" s="2">
        <f t="shared" si="3"/>
        <v>10046.047208721471</v>
      </c>
      <c r="BP8" s="2">
        <f t="shared" si="4"/>
        <v>0</v>
      </c>
      <c r="BQ8" s="2">
        <f t="shared" si="5"/>
        <v>143.17227668124821</v>
      </c>
      <c r="BR8" s="2">
        <f t="shared" si="6"/>
        <v>143.17227668124821</v>
      </c>
      <c r="BS8" s="2">
        <f t="shared" si="7"/>
        <v>143.17227668124821</v>
      </c>
      <c r="BT8" s="2">
        <f t="shared" si="8"/>
        <v>143.17227668124821</v>
      </c>
      <c r="BU8" s="2">
        <f t="shared" si="9"/>
        <v>15001.731567680137</v>
      </c>
      <c r="BV8" s="2">
        <f t="shared" si="10"/>
        <v>200.44118735374749</v>
      </c>
      <c r="BW8" s="2">
        <f t="shared" si="11"/>
        <v>200.44118735374747</v>
      </c>
      <c r="BX8" s="2">
        <f t="shared" si="12"/>
        <v>12952.083926126168</v>
      </c>
      <c r="BY8" s="2">
        <f t="shared" si="13"/>
        <v>2947.854841259757</v>
      </c>
      <c r="BZ8" s="2">
        <f t="shared" si="14"/>
        <v>1342.2305521828907</v>
      </c>
      <c r="CA8" s="2">
        <f t="shared" si="15"/>
        <v>3877.3353317609581</v>
      </c>
      <c r="CB8" s="2">
        <f t="shared" si="16"/>
        <v>6136.2177417637085</v>
      </c>
      <c r="CC8" s="2">
        <f t="shared" si="17"/>
        <v>1882.7238785497368</v>
      </c>
      <c r="CD8" s="2">
        <f t="shared" si="18"/>
        <v>55387.778413576503</v>
      </c>
      <c r="CE8" s="2"/>
      <c r="CF8" s="1">
        <f t="shared" ref="CF8" si="45">CH8/60</f>
        <v>5</v>
      </c>
      <c r="CG8" s="2">
        <v>3</v>
      </c>
      <c r="CH8" s="29">
        <v>300</v>
      </c>
      <c r="CI8" s="29">
        <v>180</v>
      </c>
      <c r="CJ8" s="29">
        <v>8280</v>
      </c>
      <c r="CK8" s="2">
        <f t="shared" si="23"/>
        <v>0</v>
      </c>
      <c r="CL8" s="29">
        <v>150</v>
      </c>
      <c r="CM8" s="29">
        <v>150</v>
      </c>
      <c r="CN8" s="29">
        <v>150</v>
      </c>
      <c r="CO8" s="29">
        <v>150</v>
      </c>
      <c r="CP8" s="29">
        <v>15060</v>
      </c>
      <c r="CQ8" s="29">
        <v>240</v>
      </c>
      <c r="CR8" s="29">
        <v>240</v>
      </c>
      <c r="CS8" s="29">
        <v>13740</v>
      </c>
      <c r="CT8" s="29">
        <v>480</v>
      </c>
      <c r="CU8" s="29">
        <v>420</v>
      </c>
      <c r="CV8" s="29">
        <v>1020</v>
      </c>
      <c r="CW8" s="29">
        <v>6180</v>
      </c>
      <c r="CX8" s="29">
        <v>2160</v>
      </c>
      <c r="CY8" s="29">
        <v>18000</v>
      </c>
      <c r="CZ8" s="2"/>
      <c r="DC8" s="8">
        <v>3</v>
      </c>
      <c r="DD8" s="8">
        <f t="shared" si="24"/>
        <v>300</v>
      </c>
      <c r="DE8" s="8">
        <f t="shared" si="25"/>
        <v>180</v>
      </c>
      <c r="DF8" s="8">
        <f t="shared" si="26"/>
        <v>8280</v>
      </c>
      <c r="DG8" s="8">
        <f t="shared" si="27"/>
        <v>0</v>
      </c>
      <c r="DH8" s="8">
        <f t="shared" si="28"/>
        <v>150</v>
      </c>
      <c r="DI8" s="8">
        <f t="shared" si="29"/>
        <v>150</v>
      </c>
      <c r="DJ8" s="8">
        <f t="shared" si="30"/>
        <v>150</v>
      </c>
      <c r="DK8" s="8">
        <f t="shared" si="31"/>
        <v>150</v>
      </c>
      <c r="DL8" s="8">
        <f t="shared" si="32"/>
        <v>15060</v>
      </c>
      <c r="DM8" s="8">
        <f t="shared" si="33"/>
        <v>240</v>
      </c>
      <c r="DN8" s="8">
        <f t="shared" si="34"/>
        <v>240</v>
      </c>
      <c r="DO8" s="8">
        <f t="shared" si="35"/>
        <v>13740</v>
      </c>
      <c r="DP8" s="8">
        <f t="shared" si="36"/>
        <v>480</v>
      </c>
      <c r="DQ8" s="8">
        <f t="shared" si="37"/>
        <v>420</v>
      </c>
      <c r="DR8" s="8">
        <f t="shared" si="38"/>
        <v>1020</v>
      </c>
      <c r="DS8" s="8">
        <f t="shared" si="39"/>
        <v>6180</v>
      </c>
      <c r="DT8" s="8">
        <f t="shared" si="40"/>
        <v>2160</v>
      </c>
      <c r="DU8" s="8">
        <f t="shared" si="41"/>
        <v>18000</v>
      </c>
      <c r="DX8" s="8">
        <v>3</v>
      </c>
      <c r="DY8" s="5">
        <f>SUM(DD$6:DD8)</f>
        <v>600</v>
      </c>
      <c r="DZ8" s="5">
        <f>SUM(DE$6:DE8)</f>
        <v>300</v>
      </c>
      <c r="EA8" s="5">
        <f>SUM(DF$6:DF8)</f>
        <v>14280</v>
      </c>
      <c r="EB8" s="5">
        <f>SUM(DG$6:DG8)</f>
        <v>0</v>
      </c>
      <c r="EC8" s="5">
        <f>SUM(DH$6:DH8)</f>
        <v>240</v>
      </c>
      <c r="ED8" s="5">
        <f>SUM(DI$6:DI8)</f>
        <v>240</v>
      </c>
      <c r="EE8" s="5">
        <f>SUM(DJ$6:DJ8)</f>
        <v>240</v>
      </c>
      <c r="EF8" s="5">
        <f>SUM(DK$6:DK8)</f>
        <v>240</v>
      </c>
      <c r="EG8" s="5">
        <f>SUM(DL$6:DL8)</f>
        <v>45180</v>
      </c>
      <c r="EH8" s="5">
        <f>SUM(DM$6:DM8)</f>
        <v>360</v>
      </c>
      <c r="EI8" s="5">
        <f>SUM(DN$6:DN8)</f>
        <v>420</v>
      </c>
      <c r="EJ8" s="5">
        <f>SUM(DO$6:DO8)</f>
        <v>23880</v>
      </c>
      <c r="EK8" s="5">
        <f>SUM(DP$6:DP8)</f>
        <v>900</v>
      </c>
      <c r="EL8" s="5">
        <f>SUM(DQ$6:DQ8)</f>
        <v>600</v>
      </c>
      <c r="EM8" s="5">
        <f>SUM(DR$6:DR8)</f>
        <v>1440</v>
      </c>
      <c r="EN8" s="5">
        <f>SUM(DS$6:DS8)</f>
        <v>7620</v>
      </c>
      <c r="EO8" s="5">
        <f>SUM(DT$6:DT8)</f>
        <v>2760</v>
      </c>
      <c r="EP8" s="5">
        <f>SUM(DU$6:DU8)</f>
        <v>27000</v>
      </c>
      <c r="ES8" s="8">
        <v>3</v>
      </c>
      <c r="ET8" s="5">
        <f>IFERROR(求节点(相关资料!C$6:C$85,DY$6:DY$55,$ES8),0)</f>
        <v>600</v>
      </c>
      <c r="EU8" s="5">
        <f>IFERROR(求节点(相关资料!D$6:D$85,DZ$6:DZ$55,$ES8),0)</f>
        <v>300</v>
      </c>
      <c r="EV8" s="5">
        <f>IFERROR(求节点(相关资料!E$6:E$85,EA$6:EA$55,$ES8),0)</f>
        <v>288</v>
      </c>
      <c r="EW8" s="5">
        <f>IFERROR(求节点(相关资料!F$6:F$85,EB$6:EB$55,$ES8),0)</f>
        <v>0</v>
      </c>
      <c r="EX8" s="5">
        <f>IFERROR(求节点(相关资料!G$6:G$85,EC$6:EC$55,$ES8),0)</f>
        <v>240</v>
      </c>
      <c r="EY8" s="5">
        <f>IFERROR(求节点(相关资料!H$6:H$85,ED$6:ED$55,$ES8),0)</f>
        <v>240</v>
      </c>
      <c r="EZ8" s="5">
        <f>IFERROR(求节点(相关资料!I$6:I$85,EE$6:EE$55,$ES8),0)</f>
        <v>240</v>
      </c>
      <c r="FA8" s="5">
        <f>IFERROR(求节点(相关资料!J$6:J$85,EF$6:EF$55,$ES8),0)</f>
        <v>240</v>
      </c>
      <c r="FB8" s="5">
        <f>IFERROR(求节点(相关资料!K$6:K$85,EG$6:EG$55,$ES8),0)</f>
        <v>1613.5714285714275</v>
      </c>
      <c r="FC8" s="5">
        <f>IFERROR(求节点(相关资料!L$6:L$85,EH$6:EH$55,$ES8),0)</f>
        <v>360</v>
      </c>
      <c r="FD8" s="5">
        <f>IFERROR(求节点(相关资料!M$6:M$85,EI$6:EI$55,$ES8),0)</f>
        <v>420</v>
      </c>
      <c r="FE8" s="5">
        <f>IFERROR(求节点(相关资料!N$6:N$85,EJ$6:EJ$55,$ES8),0)</f>
        <v>144</v>
      </c>
      <c r="FF8" s="5">
        <f>IFERROR(求节点(相关资料!O$6:O$85,EK$6:EK$55,$ES8),0)</f>
        <v>300</v>
      </c>
      <c r="FG8" s="5">
        <f>IFERROR(求节点(相关资料!P$6:P$85,EL$6:EL$55,$ES8),0)</f>
        <v>156</v>
      </c>
      <c r="FH8" s="5">
        <f>IFERROR(求节点(相关资料!Q$6:Q$85,EM$6:EM$55,$ES8),0)</f>
        <v>162.85714285714286</v>
      </c>
      <c r="FI8" s="5">
        <f>IFERROR(求节点(相关资料!R$6:R$85,EN$6:EN$55,$ES8),0)</f>
        <v>90</v>
      </c>
      <c r="FJ8" s="5">
        <f>IFERROR(求节点(相关资料!S$6:S$85,EO$6:EO$55,$ES8),0)</f>
        <v>72</v>
      </c>
      <c r="FK8" s="5">
        <f>IFERROR(求节点(相关资料!T$6:T$85,EP$6:EP$55,$ES8),0)</f>
        <v>337.5</v>
      </c>
      <c r="FN8" s="6">
        <v>3</v>
      </c>
      <c r="FO8" s="6">
        <f>SUMPRODUCT(ET8:FK8,'[1]功能-城建'!$X8:$AO8)</f>
        <v>3258.8571428571427</v>
      </c>
      <c r="FP8" s="6">
        <f>SUM('[1]资源-玩家城池建筑时间'!$AC$6:$AC8)</f>
        <v>2618.4869452711364</v>
      </c>
      <c r="FQ8" s="6">
        <f t="shared" si="42"/>
        <v>1.2445573382531026</v>
      </c>
    </row>
    <row r="9" spans="1:187" x14ac:dyDescent="0.15">
      <c r="A9" s="2">
        <v>4</v>
      </c>
      <c r="B9" s="4">
        <f>SMALL('[1]资源-玩家城池建筑时间'!DH$6:DH$85,$A9)</f>
        <v>2513.6933443340395</v>
      </c>
      <c r="C9" s="4">
        <f>SMALL('[1]资源-玩家城池建筑时间'!DI$6:DI$85,$A9)</f>
        <v>558.59852096311988</v>
      </c>
      <c r="D9" s="4">
        <f>SMALL('[1]资源-玩家城池建筑时间'!DJ$6:DJ$85,$A9)</f>
        <v>0</v>
      </c>
      <c r="E9" s="4"/>
      <c r="F9" s="4">
        <f>SMALL('[1]资源-玩家城池建筑时间'!DL$6:DL$85,$A9)</f>
        <v>465.49876746926662</v>
      </c>
      <c r="G9" s="4">
        <f>SMALL('[1]资源-玩家城池建筑时间'!DM$6:DM$85,$A9)</f>
        <v>465.49876746926662</v>
      </c>
      <c r="H9" s="4">
        <f>SMALL('[1]资源-玩家城池建筑时间'!DN$6:DN$85,$A9)</f>
        <v>465.49876746926662</v>
      </c>
      <c r="I9" s="4">
        <f>SMALL('[1]资源-玩家城池建筑时间'!DO$6:DO$85,$A9)</f>
        <v>465.49876746926662</v>
      </c>
      <c r="J9" s="4">
        <f>SMALL('[1]资源-玩家城池建筑时间'!DP$6:DP$85,$A9)</f>
        <v>0</v>
      </c>
      <c r="K9" s="4">
        <f>SMALL('[1]资源-玩家城池建筑时间'!DQ$6:DQ$85,$A9)</f>
        <v>651.69827445697319</v>
      </c>
      <c r="L9" s="4">
        <f>SMALL('[1]资源-玩家城池建筑时间'!DR$6:DR$85,$A9)</f>
        <v>629.87153050809547</v>
      </c>
      <c r="M9" s="4">
        <f>SMALL('[1]资源-玩家城池建筑时间'!DS$6:DS$85,$A9)</f>
        <v>0</v>
      </c>
      <c r="N9" s="4">
        <f>SMALL('[1]资源-玩家城池建筑时间'!DT$6:DT$85,$A9)</f>
        <v>104.18420714906506</v>
      </c>
      <c r="O9" s="4">
        <f>SMALL('[1]资源-玩家城池建筑时间'!DU$6:DU$85,$A9)</f>
        <v>110.74047779333245</v>
      </c>
      <c r="P9" s="4">
        <f>SMALL('[1]资源-玩家城池建筑时间'!DV$6:DV$85,$A9)</f>
        <v>109.07748777817984</v>
      </c>
      <c r="Q9" s="4">
        <f>SMALL('[1]资源-玩家城池建筑时间'!DW$6:DW$85,$A9)</f>
        <v>73.640788123732122</v>
      </c>
      <c r="R9" s="4">
        <f>SMALL('[1]资源-玩家城池建筑时间'!DX$6:DX$85,$A9)</f>
        <v>0</v>
      </c>
      <c r="S9" s="4">
        <f>SMALL('[1]资源-玩家城池建筑时间'!DY$6:DY$85,$A9)</f>
        <v>0</v>
      </c>
      <c r="T9" s="4">
        <f>SMALL('[1]资源-玩家城池建筑时间'!DZ$6:DZ$85,$A9)</f>
        <v>0</v>
      </c>
      <c r="V9" s="2">
        <v>4</v>
      </c>
      <c r="W9" s="2">
        <f>IFERROR(求节点($A$6:$A$85,B$6:B$85,相关资料!C9),0)</f>
        <v>2513.6933443340395</v>
      </c>
      <c r="X9" s="2">
        <f>IFERROR(求节点($A$6:$A$85,C$6:C$85,相关资料!D9),0)</f>
        <v>558.59852096311988</v>
      </c>
      <c r="Y9" s="2">
        <f>IFERROR(求节点($A$6:$A$85,D$6:D$85,相关资料!E9),0)</f>
        <v>34828.468064444474</v>
      </c>
      <c r="Z9" s="2">
        <f>IFERROR(求节点($A$6:$A$85,E$6:E$85,相关资料!F9),0)</f>
        <v>0</v>
      </c>
      <c r="AA9" s="2">
        <f>IFERROR(求节点($A$6:$A$85,F$6:F$85,相关资料!G9),0)</f>
        <v>465.49876746926662</v>
      </c>
      <c r="AB9" s="2">
        <f>IFERROR(求节点($A$6:$A$85,G$6:G$85,相关资料!H9),0)</f>
        <v>465.49876746926662</v>
      </c>
      <c r="AC9" s="2">
        <f>IFERROR(求节点($A$6:$A$85,H$6:H$85,相关资料!I9),0)</f>
        <v>465.49876746926662</v>
      </c>
      <c r="AD9" s="2">
        <f>IFERROR(求节点($A$6:$A$85,I$6:I$85,相关资料!J9),0)</f>
        <v>465.49876746926662</v>
      </c>
      <c r="AE9" s="30">
        <f>求节点('[1]功能-城建'!$K$35:$K$85,$J$35:$J$85,$V9)</f>
        <v>128053.99479828106</v>
      </c>
      <c r="AF9" s="2">
        <f>IFERROR(求节点($A$6:$A$85,K$6:K$85,相关资料!L9),0)</f>
        <v>651.69827445697319</v>
      </c>
      <c r="AG9" s="2">
        <f>IFERROR(求节点($A$6:$A$85,L$6:L$85,相关资料!M9),0)</f>
        <v>629.87153050809547</v>
      </c>
      <c r="AH9" s="2">
        <f>IFERROR(求节点($A$6:$A$85,M$6:M$85,相关资料!N9),0)</f>
        <v>43082.287707895281</v>
      </c>
      <c r="AI9" s="2">
        <f>IFERROR(求节点($A$6:$A$85,N$6:N$85,相关资料!O9),0)</f>
        <v>14282.274214386358</v>
      </c>
      <c r="AJ9" s="2">
        <f>IFERROR(求节点($A$6:$A$85,O$6:O$85,相关资料!P9),0)</f>
        <v>12371.613327617382</v>
      </c>
      <c r="AK9" s="2">
        <f>IFERROR(求节点($A$6:$A$85,P$6:P$85,相关资料!Q9),0)</f>
        <v>14287.167495015472</v>
      </c>
      <c r="AL9" s="2">
        <f>IFERROR(求节点($A$6:$A$85,Q$6:Q$85,相关资料!R9),0)</f>
        <v>15974.604194086951</v>
      </c>
      <c r="AM9" s="2">
        <f>IFERROR(求节点($A$6:$A$85,R$6:R$85,相关资料!S9),0)</f>
        <v>10182.590061471205</v>
      </c>
      <c r="AN9" s="2">
        <f>IFERROR(求节点($A$6:$A$85,S$6:S$85,相关资料!T9),0)</f>
        <v>223451.98750343494</v>
      </c>
      <c r="AO9" s="2"/>
      <c r="AP9" s="2"/>
      <c r="AQ9" s="2">
        <v>4</v>
      </c>
      <c r="AR9" s="2">
        <f t="shared" si="43"/>
        <v>1491.2259595055752</v>
      </c>
      <c r="AS9" s="2">
        <f t="shared" si="21"/>
        <v>331.3835465567945</v>
      </c>
      <c r="AT9" s="2">
        <f t="shared" si="21"/>
        <v>13649.453162618971</v>
      </c>
      <c r="AU9" s="2">
        <f t="shared" si="21"/>
        <v>0</v>
      </c>
      <c r="AV9" s="2">
        <f t="shared" si="21"/>
        <v>276.15295546399545</v>
      </c>
      <c r="AW9" s="2">
        <f t="shared" si="21"/>
        <v>276.15295546399545</v>
      </c>
      <c r="AX9" s="2">
        <f t="shared" si="21"/>
        <v>276.15295546399545</v>
      </c>
      <c r="AY9" s="2">
        <f t="shared" si="21"/>
        <v>276.15295546399545</v>
      </c>
      <c r="AZ9" s="2">
        <f t="shared" si="21"/>
        <v>32013.498699570249</v>
      </c>
      <c r="BA9" s="2">
        <f t="shared" si="21"/>
        <v>386.61413764959354</v>
      </c>
      <c r="BB9" s="2">
        <f t="shared" si="21"/>
        <v>386.61413764959366</v>
      </c>
      <c r="BC9" s="2">
        <f t="shared" si="21"/>
        <v>19290.841535383486</v>
      </c>
      <c r="BD9" s="2">
        <f t="shared" si="21"/>
        <v>11162.111505885372</v>
      </c>
      <c r="BE9" s="2">
        <f t="shared" si="21"/>
        <v>10955.462691703025</v>
      </c>
      <c r="BF9" s="2">
        <f t="shared" si="21"/>
        <v>10050.056133600096</v>
      </c>
      <c r="BG9" s="2">
        <f t="shared" si="21"/>
        <v>8459.3355060784852</v>
      </c>
      <c r="BH9" s="29">
        <f t="shared" si="22"/>
        <v>2267.2092129109969</v>
      </c>
      <c r="BI9" s="2">
        <f t="shared" si="21"/>
        <v>113185.83095639551</v>
      </c>
      <c r="BL9" s="2">
        <v>4</v>
      </c>
      <c r="BM9" s="2">
        <f t="shared" si="1"/>
        <v>1491.2259595055752</v>
      </c>
      <c r="BN9" s="2">
        <f t="shared" si="2"/>
        <v>331.3835465567945</v>
      </c>
      <c r="BO9" s="2">
        <f t="shared" si="3"/>
        <v>13649.453162618971</v>
      </c>
      <c r="BP9" s="2">
        <f t="shared" si="4"/>
        <v>0</v>
      </c>
      <c r="BQ9" s="2">
        <f t="shared" si="5"/>
        <v>276.15295546399545</v>
      </c>
      <c r="BR9" s="2">
        <f t="shared" si="6"/>
        <v>276.15295546399545</v>
      </c>
      <c r="BS9" s="2">
        <f t="shared" si="7"/>
        <v>276.15295546399545</v>
      </c>
      <c r="BT9" s="2">
        <f t="shared" si="8"/>
        <v>276.15295546399545</v>
      </c>
      <c r="BU9" s="2">
        <f t="shared" si="9"/>
        <v>15001.731567680137</v>
      </c>
      <c r="BV9" s="2">
        <f t="shared" si="10"/>
        <v>386.61413764959354</v>
      </c>
      <c r="BW9" s="2">
        <f t="shared" si="11"/>
        <v>386.61413764959366</v>
      </c>
      <c r="BX9" s="2">
        <f t="shared" si="12"/>
        <v>19290.841535383486</v>
      </c>
      <c r="BY9" s="2">
        <f t="shared" si="13"/>
        <v>10336.503616972259</v>
      </c>
      <c r="BZ9" s="2">
        <f t="shared" si="14"/>
        <v>10955.462691703025</v>
      </c>
      <c r="CA9" s="2">
        <f t="shared" si="15"/>
        <v>10050.056133600096</v>
      </c>
      <c r="CB9" s="2">
        <f t="shared" si="16"/>
        <v>8459.3355060784852</v>
      </c>
      <c r="CC9" s="2">
        <f t="shared" si="17"/>
        <v>2267.2092129109969</v>
      </c>
      <c r="CD9" s="2">
        <f t="shared" si="18"/>
        <v>113185.83095639551</v>
      </c>
      <c r="CE9" s="2"/>
      <c r="CF9" s="1">
        <f>CH9/60</f>
        <v>15</v>
      </c>
      <c r="CG9" s="2">
        <v>4</v>
      </c>
      <c r="CH9" s="29">
        <v>900</v>
      </c>
      <c r="CI9" s="29">
        <v>310</v>
      </c>
      <c r="CJ9" s="29">
        <v>15480</v>
      </c>
      <c r="CK9" s="2">
        <f t="shared" si="23"/>
        <v>0</v>
      </c>
      <c r="CL9" s="29">
        <v>300</v>
      </c>
      <c r="CM9" s="29">
        <v>300</v>
      </c>
      <c r="CN9" s="29">
        <v>300</v>
      </c>
      <c r="CO9" s="29">
        <v>300</v>
      </c>
      <c r="CP9" s="29">
        <v>15060</v>
      </c>
      <c r="CQ9" s="29">
        <v>310</v>
      </c>
      <c r="CR9" s="29">
        <v>310</v>
      </c>
      <c r="CS9" s="29">
        <v>19320</v>
      </c>
      <c r="CT9" s="29">
        <v>1140</v>
      </c>
      <c r="CU9" s="29">
        <v>1260</v>
      </c>
      <c r="CV9" s="29">
        <v>4200</v>
      </c>
      <c r="CW9" s="29">
        <v>8460</v>
      </c>
      <c r="CX9" s="29">
        <v>2580</v>
      </c>
      <c r="CY9" s="29">
        <v>36000</v>
      </c>
      <c r="CZ9" s="2"/>
      <c r="DC9" s="8">
        <v>4</v>
      </c>
      <c r="DD9" s="8">
        <f t="shared" si="24"/>
        <v>900</v>
      </c>
      <c r="DE9" s="8">
        <f t="shared" si="25"/>
        <v>310</v>
      </c>
      <c r="DF9" s="8">
        <f t="shared" si="26"/>
        <v>15480</v>
      </c>
      <c r="DG9" s="8">
        <f t="shared" si="27"/>
        <v>0</v>
      </c>
      <c r="DH9" s="8">
        <f t="shared" si="28"/>
        <v>300</v>
      </c>
      <c r="DI9" s="8">
        <f t="shared" si="29"/>
        <v>300</v>
      </c>
      <c r="DJ9" s="8">
        <f t="shared" si="30"/>
        <v>300</v>
      </c>
      <c r="DK9" s="8">
        <f t="shared" si="31"/>
        <v>300</v>
      </c>
      <c r="DL9" s="8">
        <f t="shared" si="32"/>
        <v>15060</v>
      </c>
      <c r="DM9" s="8">
        <f t="shared" si="33"/>
        <v>310</v>
      </c>
      <c r="DN9" s="8">
        <f t="shared" si="34"/>
        <v>310</v>
      </c>
      <c r="DO9" s="8">
        <f t="shared" si="35"/>
        <v>19320</v>
      </c>
      <c r="DP9" s="8">
        <f t="shared" si="36"/>
        <v>1140</v>
      </c>
      <c r="DQ9" s="8">
        <f t="shared" si="37"/>
        <v>1260</v>
      </c>
      <c r="DR9" s="8">
        <f t="shared" si="38"/>
        <v>4200</v>
      </c>
      <c r="DS9" s="8">
        <f t="shared" si="39"/>
        <v>8460</v>
      </c>
      <c r="DT9" s="8">
        <f t="shared" si="40"/>
        <v>2580</v>
      </c>
      <c r="DU9" s="8">
        <f t="shared" si="41"/>
        <v>36000</v>
      </c>
      <c r="DX9" s="8">
        <v>4</v>
      </c>
      <c r="DY9" s="5">
        <f>SUM(DD$6:DD9)</f>
        <v>1500</v>
      </c>
      <c r="DZ9" s="5">
        <f>SUM(DE$6:DE9)</f>
        <v>610</v>
      </c>
      <c r="EA9" s="5">
        <f>SUM(DF$6:DF9)</f>
        <v>29760</v>
      </c>
      <c r="EB9" s="5">
        <f>SUM(DG$6:DG9)</f>
        <v>0</v>
      </c>
      <c r="EC9" s="5">
        <f>SUM(DH$6:DH9)</f>
        <v>540</v>
      </c>
      <c r="ED9" s="5">
        <f>SUM(DI$6:DI9)</f>
        <v>540</v>
      </c>
      <c r="EE9" s="5">
        <f>SUM(DJ$6:DJ9)</f>
        <v>540</v>
      </c>
      <c r="EF9" s="5">
        <f>SUM(DK$6:DK9)</f>
        <v>540</v>
      </c>
      <c r="EG9" s="5">
        <f>SUM(DL$6:DL9)</f>
        <v>60240</v>
      </c>
      <c r="EH9" s="5">
        <f>SUM(DM$6:DM9)</f>
        <v>670</v>
      </c>
      <c r="EI9" s="5">
        <f>SUM(DN$6:DN9)</f>
        <v>730</v>
      </c>
      <c r="EJ9" s="5">
        <f>SUM(DO$6:DO9)</f>
        <v>43200</v>
      </c>
      <c r="EK9" s="5">
        <f>SUM(DP$6:DP9)</f>
        <v>2040</v>
      </c>
      <c r="EL9" s="5">
        <f>SUM(DQ$6:DQ9)</f>
        <v>1860</v>
      </c>
      <c r="EM9" s="5">
        <f>SUM(DR$6:DR9)</f>
        <v>5640</v>
      </c>
      <c r="EN9" s="5">
        <f>SUM(DS$6:DS9)</f>
        <v>16080</v>
      </c>
      <c r="EO9" s="5">
        <f>SUM(DT$6:DT9)</f>
        <v>5340</v>
      </c>
      <c r="EP9" s="5">
        <f>SUM(DU$6:DU9)</f>
        <v>63000</v>
      </c>
      <c r="ES9" s="8">
        <v>4</v>
      </c>
      <c r="ET9" s="5">
        <f>IFERROR(求节点(相关资料!C$6:C$85,DY$6:DY$55,$ES9),0)</f>
        <v>1500</v>
      </c>
      <c r="EU9" s="5">
        <f>IFERROR(求节点(相关资料!D$6:D$85,DZ$6:DZ$55,$ES9),0)</f>
        <v>610</v>
      </c>
      <c r="EV9" s="5">
        <f>IFERROR(求节点(相关资料!E$6:E$85,EA$6:EA$55,$ES9),0)</f>
        <v>384</v>
      </c>
      <c r="EW9" s="5">
        <f>IFERROR(求节点(相关资料!F$6:F$85,EB$6:EB$55,$ES9),0)</f>
        <v>0</v>
      </c>
      <c r="EX9" s="5">
        <f>IFERROR(求节点(相关资料!G$6:G$85,EC$6:EC$55,$ES9),0)</f>
        <v>540</v>
      </c>
      <c r="EY9" s="5">
        <f>IFERROR(求节点(相关资料!H$6:H$85,ED$6:ED$55,$ES9),0)</f>
        <v>540</v>
      </c>
      <c r="EZ9" s="5">
        <f>IFERROR(求节点(相关资料!I$6:I$85,EE$6:EE$55,$ES9),0)</f>
        <v>540</v>
      </c>
      <c r="FA9" s="5">
        <f>IFERROR(求节点(相关资料!J$6:J$85,EF$6:EF$55,$ES9),0)</f>
        <v>540</v>
      </c>
      <c r="FB9" s="5">
        <f>IFERROR(求节点(相关资料!K$6:K$85,EG$6:EG$55,$ES9),0)</f>
        <v>2151.4285714285706</v>
      </c>
      <c r="FC9" s="5">
        <f>IFERROR(求节点(相关资料!L$6:L$85,EH$6:EH$55,$ES9),0)</f>
        <v>670</v>
      </c>
      <c r="FD9" s="5">
        <f>IFERROR(求节点(相关资料!M$6:M$85,EI$6:EI$55,$ES9),0)</f>
        <v>730</v>
      </c>
      <c r="FE9" s="5">
        <f>IFERROR(求节点(相关资料!N$6:N$85,EJ$6:EJ$55,$ES9),0)</f>
        <v>192</v>
      </c>
      <c r="FF9" s="5">
        <f>IFERROR(求节点(相关资料!O$6:O$85,EK$6:EK$55,$ES9),0)</f>
        <v>380</v>
      </c>
      <c r="FG9" s="5">
        <f>IFERROR(求节点(相关资料!P$6:P$85,EL$6:EL$55,$ES9),0)</f>
        <v>232.5</v>
      </c>
      <c r="FH9" s="5">
        <f>IFERROR(求节点(相关资料!Q$6:Q$85,EM$6:EM$55,$ES9),0)</f>
        <v>265.71428571428572</v>
      </c>
      <c r="FI9" s="5">
        <f>IFERROR(求节点(相关资料!R$6:R$85,EN$6:EN$55,$ES9),0)</f>
        <v>120</v>
      </c>
      <c r="FJ9" s="5">
        <f>IFERROR(求节点(相关资料!S$6:S$85,EO$6:EO$55,$ES9),0)</f>
        <v>96</v>
      </c>
      <c r="FK9" s="5">
        <f>IFERROR(求节点(相关资料!T$6:T$85,EP$6:EP$55,$ES9),0)</f>
        <v>450</v>
      </c>
      <c r="FN9" s="6">
        <v>4</v>
      </c>
      <c r="FO9" s="6">
        <f>SUMPRODUCT(ET9:FK9,'[1]功能-城建'!$X9:$AO9)</f>
        <v>6668.2142857142853</v>
      </c>
      <c r="FP9" s="6">
        <f>SUM('[1]资源-玩家城池建筑时间'!$AC$6:$AC9)</f>
        <v>6539.8589128598724</v>
      </c>
      <c r="FQ9" s="6">
        <f t="shared" si="42"/>
        <v>1.0196266272047578</v>
      </c>
    </row>
    <row r="10" spans="1:187" x14ac:dyDescent="0.15">
      <c r="A10" s="2">
        <v>5</v>
      </c>
      <c r="B10" s="4">
        <f>SMALL('[1]资源-玩家城池建筑时间'!DH$6:DH$85,$A10)</f>
        <v>4812.8668724445342</v>
      </c>
      <c r="C10" s="4">
        <f>SMALL('[1]资源-玩家城池建筑时间'!DI$6:DI$85,$A10)</f>
        <v>1069.525971654341</v>
      </c>
      <c r="D10" s="4">
        <f>SMALL('[1]资源-玩家城池建筑时间'!DJ$6:DJ$85,$A10)</f>
        <v>0</v>
      </c>
      <c r="E10" s="4"/>
      <c r="F10" s="4">
        <f>SMALL('[1]资源-玩家城池建筑时间'!DL$6:DL$85,$A10)</f>
        <v>891.27164304528412</v>
      </c>
      <c r="G10" s="4">
        <f>SMALL('[1]资源-玩家城池建筑时间'!DM$6:DM$85,$A10)</f>
        <v>891.27164304528412</v>
      </c>
      <c r="H10" s="4">
        <f>SMALL('[1]资源-玩家城池建筑时间'!DN$6:DN$85,$A10)</f>
        <v>891.27164304528412</v>
      </c>
      <c r="I10" s="4">
        <f>SMALL('[1]资源-玩家城池建筑时间'!DO$6:DO$85,$A10)</f>
        <v>891.27164304528412</v>
      </c>
      <c r="J10" s="4">
        <f>SMALL('[1]资源-玩家城池建筑时间'!DP$6:DP$85,$A10)</f>
        <v>0</v>
      </c>
      <c r="K10" s="4">
        <f>SMALL('[1]资源-玩家城池建筑时间'!DQ$6:DQ$85,$A10)</f>
        <v>1247.7803002633977</v>
      </c>
      <c r="L10" s="4">
        <f>SMALL('[1]资源-玩家城池建筑时间'!DR$6:DR$85,$A10)</f>
        <v>1225.95355631452</v>
      </c>
      <c r="M10" s="4">
        <f>SMALL('[1]资源-玩家城池建筑时间'!DS$6:DS$85,$A10)</f>
        <v>0</v>
      </c>
      <c r="N10" s="4">
        <f>SMALL('[1]资源-玩家城池建筑时间'!DT$6:DT$85,$A10)</f>
        <v>240.43152733339065</v>
      </c>
      <c r="O10" s="4">
        <f>SMALL('[1]资源-玩家城池建筑时间'!DU$6:DU$85,$A10)</f>
        <v>246.98779797765803</v>
      </c>
      <c r="P10" s="4">
        <f>SMALL('[1]资源-玩家城池建筑时间'!DV$6:DV$85,$A10)</f>
        <v>245.32480796250542</v>
      </c>
      <c r="Q10" s="4">
        <f>SMALL('[1]资源-玩家城池建筑时间'!DW$6:DW$85,$A10)</f>
        <v>209.88810830805772</v>
      </c>
      <c r="R10" s="4">
        <f>SMALL('[1]资源-玩家城池建筑时间'!DX$6:DX$85,$A10)</f>
        <v>0</v>
      </c>
      <c r="S10" s="4">
        <f>SMALL('[1]资源-玩家城池建筑时间'!DY$6:DY$85,$A10)</f>
        <v>255.4637253456105</v>
      </c>
      <c r="T10" s="4">
        <f>SMALL('[1]资源-玩家城池建筑时间'!DZ$6:DZ$85,$A10)</f>
        <v>0</v>
      </c>
      <c r="V10" s="2">
        <v>5</v>
      </c>
      <c r="W10" s="2">
        <f>IFERROR(求节点($A$6:$A$85,B$6:B$85,相关资料!C10),0)</f>
        <v>4812.8668724445342</v>
      </c>
      <c r="X10" s="2">
        <f>IFERROR(求节点($A$6:$A$85,C$6:C$85,相关资料!D10),0)</f>
        <v>1069.525971654341</v>
      </c>
      <c r="Y10" s="2">
        <f>IFERROR(求节点($A$6:$A$85,D$6:D$85,相关资料!E10),0)</f>
        <v>54192.714190975516</v>
      </c>
      <c r="Z10" s="2">
        <f>IFERROR(求节点($A$6:$A$85,E$6:E$85,相关资料!F10),0)</f>
        <v>0</v>
      </c>
      <c r="AA10" s="2">
        <f>IFERROR(求节点($A$6:$A$85,F$6:F$85,相关资料!G10),0)</f>
        <v>891.27164304528412</v>
      </c>
      <c r="AB10" s="2">
        <f>IFERROR(求节点($A$6:$A$85,G$6:G$85,相关资料!H10),0)</f>
        <v>891.27164304528412</v>
      </c>
      <c r="AC10" s="2">
        <f>IFERROR(求节点($A$6:$A$85,H$6:H$85,相关资料!I10),0)</f>
        <v>891.27164304528412</v>
      </c>
      <c r="AD10" s="2">
        <f>IFERROR(求节点($A$6:$A$85,I$6:I$85,相关资料!J10),0)</f>
        <v>891.27164304528412</v>
      </c>
      <c r="AE10" s="30">
        <f>求节点('[1]功能-城建'!$K$35:$K$85,$J$35:$J$85,$V10)</f>
        <v>160067.49349785133</v>
      </c>
      <c r="AF10" s="2">
        <f>IFERROR(求节点($A$6:$A$85,K$6:K$85,相关资料!L10),0)</f>
        <v>1247.7803002633977</v>
      </c>
      <c r="AG10" s="2">
        <f>IFERROR(求节点($A$6:$A$85,L$6:L$85,相关资料!M10),0)</f>
        <v>1225.95355631452</v>
      </c>
      <c r="AH10" s="2">
        <f>IFERROR(求节点($A$6:$A$85,M$6:M$85,相关资料!N10),0)</f>
        <v>78838.674606322835</v>
      </c>
      <c r="AI10" s="2">
        <f>IFERROR(求节点($A$6:$A$85,N$6:N$85,相关资料!O10),0)</f>
        <v>24618.777831358617</v>
      </c>
      <c r="AJ10" s="2">
        <f>IFERROR(求节点($A$6:$A$85,O$6:O$85,相关资料!P10),0)</f>
        <v>24625.334102002882</v>
      </c>
      <c r="AK10" s="2">
        <f>IFERROR(求节点($A$6:$A$85,P$6:P$85,相关资料!Q10),0)</f>
        <v>24623.671111987729</v>
      </c>
      <c r="AL10" s="2">
        <f>IFERROR(求节点($A$6:$A$85,Q$6:Q$85,相关资料!R10),0)</f>
        <v>24588.23441233328</v>
      </c>
      <c r="AM10" s="2">
        <f>IFERROR(求节点($A$6:$A$85,R$6:R$85,相关资料!S10),0)</f>
        <v>10182.590061471205</v>
      </c>
      <c r="AN10" s="2">
        <f>IFERROR(求节点($A$6:$A$85,S$6:S$85,相关资料!T10),0)</f>
        <v>444224.32014863275</v>
      </c>
      <c r="AO10" s="2"/>
      <c r="AP10" s="2"/>
      <c r="AQ10" s="2">
        <v>5</v>
      </c>
      <c r="AR10" s="2">
        <f t="shared" si="43"/>
        <v>2299.1735281104948</v>
      </c>
      <c r="AS10" s="2">
        <f t="shared" si="21"/>
        <v>510.92745069122111</v>
      </c>
      <c r="AT10" s="2">
        <f t="shared" si="21"/>
        <v>19364.246126531041</v>
      </c>
      <c r="AU10" s="2">
        <f t="shared" si="21"/>
        <v>0</v>
      </c>
      <c r="AV10" s="2">
        <f t="shared" si="21"/>
        <v>425.7728755760175</v>
      </c>
      <c r="AW10" s="2">
        <f t="shared" si="21"/>
        <v>425.7728755760175</v>
      </c>
      <c r="AX10" s="2">
        <f t="shared" si="21"/>
        <v>425.7728755760175</v>
      </c>
      <c r="AY10" s="2">
        <f t="shared" si="21"/>
        <v>425.7728755760175</v>
      </c>
      <c r="AZ10" s="2">
        <f t="shared" si="21"/>
        <v>32013.498699570278</v>
      </c>
      <c r="BA10" s="2">
        <f t="shared" si="21"/>
        <v>596.08202580642455</v>
      </c>
      <c r="BB10" s="2">
        <f t="shared" si="21"/>
        <v>596.08202580642455</v>
      </c>
      <c r="BC10" s="2">
        <f t="shared" si="21"/>
        <v>35756.386898427554</v>
      </c>
      <c r="BD10" s="2">
        <f t="shared" si="21"/>
        <v>10336.503616972259</v>
      </c>
      <c r="BE10" s="2">
        <f t="shared" si="21"/>
        <v>12253.7207743855</v>
      </c>
      <c r="BF10" s="2">
        <f t="shared" si="21"/>
        <v>10336.503616972257</v>
      </c>
      <c r="BG10" s="2">
        <f t="shared" si="21"/>
        <v>8613.6302182463296</v>
      </c>
      <c r="BH10" s="29">
        <f t="shared" si="22"/>
        <v>2267.2092129109969</v>
      </c>
      <c r="BI10" s="2">
        <f t="shared" si="21"/>
        <v>220772.33264519781</v>
      </c>
      <c r="BL10" s="2">
        <v>5</v>
      </c>
      <c r="BM10" s="2">
        <f t="shared" si="1"/>
        <v>2299.1735281104948</v>
      </c>
      <c r="BN10" s="2">
        <f t="shared" si="2"/>
        <v>510.92745069122111</v>
      </c>
      <c r="BO10" s="2">
        <f t="shared" si="3"/>
        <v>19364.246126531041</v>
      </c>
      <c r="BP10" s="2">
        <f t="shared" si="4"/>
        <v>0</v>
      </c>
      <c r="BQ10" s="2">
        <f t="shared" si="5"/>
        <v>425.7728755760175</v>
      </c>
      <c r="BR10" s="2">
        <f t="shared" si="6"/>
        <v>425.7728755760175</v>
      </c>
      <c r="BS10" s="2">
        <f t="shared" si="7"/>
        <v>425.7728755760175</v>
      </c>
      <c r="BT10" s="2">
        <f t="shared" si="8"/>
        <v>425.7728755760175</v>
      </c>
      <c r="BU10" s="2">
        <f t="shared" si="9"/>
        <v>15001.731567680137</v>
      </c>
      <c r="BV10" s="2">
        <f t="shared" si="10"/>
        <v>596.08202580642455</v>
      </c>
      <c r="BW10" s="2">
        <f t="shared" si="11"/>
        <v>596.08202580642455</v>
      </c>
      <c r="BX10" s="2">
        <f t="shared" si="12"/>
        <v>35756.386898427554</v>
      </c>
      <c r="BY10" s="2">
        <f t="shared" si="13"/>
        <v>11162.111505885372</v>
      </c>
      <c r="BZ10" s="2">
        <f t="shared" si="14"/>
        <v>12253.7207743855</v>
      </c>
      <c r="CA10" s="2">
        <f t="shared" si="15"/>
        <v>10336.503616972257</v>
      </c>
      <c r="CB10" s="2">
        <f t="shared" si="16"/>
        <v>8613.6302182463296</v>
      </c>
      <c r="CC10" s="2">
        <f t="shared" si="17"/>
        <v>2267.2092129109969</v>
      </c>
      <c r="CD10" s="2">
        <f t="shared" si="18"/>
        <v>220772.33264519781</v>
      </c>
      <c r="CE10" s="2"/>
      <c r="CF10" s="1">
        <f t="shared" ref="CF10:CF54" si="46">CH10/60</f>
        <v>32</v>
      </c>
      <c r="CG10" s="2">
        <v>5</v>
      </c>
      <c r="CH10" s="29">
        <v>1920</v>
      </c>
      <c r="CI10" s="29">
        <v>360</v>
      </c>
      <c r="CJ10" s="29">
        <v>21180</v>
      </c>
      <c r="CK10" s="2">
        <f t="shared" si="23"/>
        <v>0</v>
      </c>
      <c r="CL10" s="29">
        <v>340</v>
      </c>
      <c r="CM10" s="29">
        <v>340</v>
      </c>
      <c r="CN10" s="29">
        <v>340</v>
      </c>
      <c r="CO10" s="29">
        <v>340</v>
      </c>
      <c r="CP10" s="29">
        <v>15060</v>
      </c>
      <c r="CQ10" s="29">
        <v>360</v>
      </c>
      <c r="CR10" s="29">
        <v>360</v>
      </c>
      <c r="CS10" s="29">
        <v>35760</v>
      </c>
      <c r="CT10" s="29">
        <v>4260</v>
      </c>
      <c r="CU10" s="29">
        <v>4200</v>
      </c>
      <c r="CV10" s="29">
        <v>11340</v>
      </c>
      <c r="CW10" s="29">
        <v>8640</v>
      </c>
      <c r="CX10" s="29">
        <v>2580</v>
      </c>
      <c r="CY10" s="29">
        <v>108000</v>
      </c>
      <c r="CZ10" s="2"/>
      <c r="DC10" s="8">
        <v>5</v>
      </c>
      <c r="DD10" s="8">
        <f t="shared" si="24"/>
        <v>1920</v>
      </c>
      <c r="DE10" s="8">
        <f t="shared" si="25"/>
        <v>360</v>
      </c>
      <c r="DF10" s="8">
        <f t="shared" si="26"/>
        <v>21180</v>
      </c>
      <c r="DG10" s="8">
        <f t="shared" si="27"/>
        <v>0</v>
      </c>
      <c r="DH10" s="8">
        <f t="shared" si="28"/>
        <v>340</v>
      </c>
      <c r="DI10" s="8">
        <f t="shared" si="29"/>
        <v>340</v>
      </c>
      <c r="DJ10" s="8">
        <f t="shared" si="30"/>
        <v>340</v>
      </c>
      <c r="DK10" s="8">
        <f t="shared" si="31"/>
        <v>340</v>
      </c>
      <c r="DL10" s="8">
        <f t="shared" si="32"/>
        <v>15060</v>
      </c>
      <c r="DM10" s="8">
        <f t="shared" si="33"/>
        <v>360</v>
      </c>
      <c r="DN10" s="8">
        <f t="shared" si="34"/>
        <v>360</v>
      </c>
      <c r="DO10" s="8">
        <f t="shared" si="35"/>
        <v>35760</v>
      </c>
      <c r="DP10" s="8">
        <f t="shared" si="36"/>
        <v>4260</v>
      </c>
      <c r="DQ10" s="8">
        <f t="shared" si="37"/>
        <v>4200</v>
      </c>
      <c r="DR10" s="8">
        <f t="shared" si="38"/>
        <v>11340</v>
      </c>
      <c r="DS10" s="8">
        <f t="shared" si="39"/>
        <v>8640</v>
      </c>
      <c r="DT10" s="8">
        <f t="shared" si="40"/>
        <v>2580</v>
      </c>
      <c r="DU10" s="8">
        <f t="shared" si="41"/>
        <v>108000</v>
      </c>
      <c r="DX10" s="8">
        <v>5</v>
      </c>
      <c r="DY10" s="5">
        <f>SUM(DD$6:DD10)</f>
        <v>3420</v>
      </c>
      <c r="DZ10" s="5">
        <f>SUM(DE$6:DE10)</f>
        <v>970</v>
      </c>
      <c r="EA10" s="5">
        <f>SUM(DF$6:DF10)</f>
        <v>50940</v>
      </c>
      <c r="EB10" s="5">
        <f>SUM(DG$6:DG10)</f>
        <v>0</v>
      </c>
      <c r="EC10" s="5">
        <f>SUM(DH$6:DH10)</f>
        <v>880</v>
      </c>
      <c r="ED10" s="5">
        <f>SUM(DI$6:DI10)</f>
        <v>880</v>
      </c>
      <c r="EE10" s="5">
        <f>SUM(DJ$6:DJ10)</f>
        <v>880</v>
      </c>
      <c r="EF10" s="5">
        <f>SUM(DK$6:DK10)</f>
        <v>880</v>
      </c>
      <c r="EG10" s="5">
        <f>SUM(DL$6:DL10)</f>
        <v>75300</v>
      </c>
      <c r="EH10" s="5">
        <f>SUM(DM$6:DM10)</f>
        <v>1030</v>
      </c>
      <c r="EI10" s="5">
        <f>SUM(DN$6:DN10)</f>
        <v>1090</v>
      </c>
      <c r="EJ10" s="5">
        <f>SUM(DO$6:DO10)</f>
        <v>78960</v>
      </c>
      <c r="EK10" s="5">
        <f>SUM(DP$6:DP10)</f>
        <v>6300</v>
      </c>
      <c r="EL10" s="5">
        <f>SUM(DQ$6:DQ10)</f>
        <v>6060</v>
      </c>
      <c r="EM10" s="5">
        <f>SUM(DR$6:DR10)</f>
        <v>16980</v>
      </c>
      <c r="EN10" s="5">
        <f>SUM(DS$6:DS10)</f>
        <v>24720</v>
      </c>
      <c r="EO10" s="5">
        <f>SUM(DT$6:DT10)</f>
        <v>7920</v>
      </c>
      <c r="EP10" s="5">
        <f>SUM(DU$6:DU10)</f>
        <v>171000</v>
      </c>
      <c r="ES10" s="8">
        <v>5</v>
      </c>
      <c r="ET10" s="5">
        <f>IFERROR(求节点(相关资料!C$6:C$85,DY$6:DY$55,$ES10),0)</f>
        <v>3420</v>
      </c>
      <c r="EU10" s="5">
        <f>IFERROR(求节点(相关资料!D$6:D$85,DZ$6:DZ$55,$ES10),0)</f>
        <v>970</v>
      </c>
      <c r="EV10" s="5">
        <f>IFERROR(求节点(相关资料!E$6:E$85,EA$6:EA$55,$ES10),0)</f>
        <v>480</v>
      </c>
      <c r="EW10" s="5">
        <f>IFERROR(求节点(相关资料!F$6:F$85,EB$6:EB$55,$ES10),0)</f>
        <v>0</v>
      </c>
      <c r="EX10" s="5">
        <f>IFERROR(求节点(相关资料!G$6:G$85,EC$6:EC$55,$ES10),0)</f>
        <v>880</v>
      </c>
      <c r="EY10" s="5">
        <f>IFERROR(求节点(相关资料!H$6:H$85,ED$6:ED$55,$ES10),0)</f>
        <v>880</v>
      </c>
      <c r="EZ10" s="5">
        <f>IFERROR(求节点(相关资料!I$6:I$85,EE$6:EE$55,$ES10),0)</f>
        <v>880</v>
      </c>
      <c r="FA10" s="5">
        <f>IFERROR(求节点(相关资料!J$6:J$85,EF$6:EF$55,$ES10),0)</f>
        <v>880</v>
      </c>
      <c r="FB10" s="5">
        <f>IFERROR(求节点(相关资料!K$6:K$85,EG$6:EG$55,$ES10),0)</f>
        <v>2689.2857142857138</v>
      </c>
      <c r="FC10" s="5">
        <f>IFERROR(求节点(相关资料!L$6:L$85,EH$6:EH$55,$ES10),0)</f>
        <v>1030</v>
      </c>
      <c r="FD10" s="5">
        <f>IFERROR(求节点(相关资料!M$6:M$85,EI$6:EI$55,$ES10),0)</f>
        <v>1090</v>
      </c>
      <c r="FE10" s="5">
        <f>IFERROR(求节点(相关资料!N$6:N$85,EJ$6:EJ$55,$ES10),0)</f>
        <v>240</v>
      </c>
      <c r="FF10" s="5">
        <f>IFERROR(求节点(相关资料!O$6:O$85,EK$6:EK$55,$ES10),0)</f>
        <v>480</v>
      </c>
      <c r="FG10" s="5">
        <f>IFERROR(求节点(相关资料!P$6:P$85,EL$6:EL$55,$ES10),0)</f>
        <v>337.5</v>
      </c>
      <c r="FH10" s="5">
        <f>IFERROR(求节点(相关资料!Q$6:Q$85,EM$6:EM$55,$ES10),0)</f>
        <v>368.57142857142856</v>
      </c>
      <c r="FI10" s="5">
        <f>IFERROR(求节点(相关资料!R$6:R$85,EN$6:EN$55,$ES10),0)</f>
        <v>150</v>
      </c>
      <c r="FJ10" s="5">
        <f>IFERROR(求节点(相关资料!S$6:S$85,EO$6:EO$55,$ES10),0)</f>
        <v>120</v>
      </c>
      <c r="FK10" s="5">
        <f>IFERROR(求节点(相关资料!T$6:T$85,EP$6:EP$55,$ES10),0)</f>
        <v>562.5</v>
      </c>
      <c r="FN10" s="6">
        <v>5</v>
      </c>
      <c r="FO10" s="6">
        <f>SUMPRODUCT(ET10:FK10,'[1]功能-城建'!$X10:$AO10)</f>
        <v>11928.571428571429</v>
      </c>
      <c r="FP10" s="6">
        <f>SUM('[1]资源-玩家城池建筑时间'!$AC$6:$AC10)</f>
        <v>12653.957406131483</v>
      </c>
      <c r="FQ10" s="6">
        <f t="shared" si="42"/>
        <v>0.9426751683857757</v>
      </c>
    </row>
    <row r="11" spans="1:187" x14ac:dyDescent="0.15">
      <c r="A11" s="2">
        <v>6</v>
      </c>
      <c r="B11" s="4">
        <f>SMALL('[1]资源-玩家城池建筑时间'!DH$6:DH$85,$A11)</f>
        <v>8123.7772142463073</v>
      </c>
      <c r="C11" s="4">
        <f>SMALL('[1]资源-玩家城池建筑时间'!DI$6:DI$85,$A11)</f>
        <v>1805.2838253880682</v>
      </c>
      <c r="D11" s="4">
        <f>SMALL('[1]资源-玩家城池建筑时间'!DJ$6:DJ$85,$A11)</f>
        <v>0</v>
      </c>
      <c r="E11" s="4"/>
      <c r="F11" s="4">
        <f>SMALL('[1]资源-玩家城池建筑时间'!DL$6:DL$85,$A11)</f>
        <v>1504.40318782339</v>
      </c>
      <c r="G11" s="4">
        <f>SMALL('[1]资源-玩家城池建筑时间'!DM$6:DM$85,$A11)</f>
        <v>1504.40318782339</v>
      </c>
      <c r="H11" s="4">
        <f>SMALL('[1]资源-玩家城池建筑时间'!DN$6:DN$85,$A11)</f>
        <v>1504.40318782339</v>
      </c>
      <c r="I11" s="4">
        <f>SMALL('[1]资源-玩家城池建筑时间'!DO$6:DO$85,$A11)</f>
        <v>1504.40318782339</v>
      </c>
      <c r="J11" s="4">
        <f>SMALL('[1]资源-玩家城池建筑时间'!DP$6:DP$85,$A11)</f>
        <v>0</v>
      </c>
      <c r="K11" s="4">
        <f>SMALL('[1]资源-玩家城池建筑时间'!DQ$6:DQ$85,$A11)</f>
        <v>2106.1644629527464</v>
      </c>
      <c r="L11" s="4">
        <f>SMALL('[1]资源-玩家城池建筑时间'!DR$6:DR$85,$A11)</f>
        <v>2084.3377190038682</v>
      </c>
      <c r="M11" s="4">
        <f>SMALL('[1]资源-玩家城池建筑时间'!DS$6:DS$85,$A11)</f>
        <v>0</v>
      </c>
      <c r="N11" s="4">
        <f>SMALL('[1]资源-玩家城池建筑时间'!DT$6:DT$85,$A11)</f>
        <v>469.33397071721697</v>
      </c>
      <c r="O11" s="4">
        <f>SMALL('[1]资源-玩家城池建筑时间'!DU$6:DU$85,$A11)</f>
        <v>475.8902413614843</v>
      </c>
      <c r="P11" s="4">
        <f>SMALL('[1]资源-玩家城池建筑时间'!DV$6:DV$85,$A11)</f>
        <v>474.22725134633174</v>
      </c>
      <c r="Q11" s="4">
        <f>SMALL('[1]资源-玩家城池建筑时间'!DW$6:DW$85,$A11)</f>
        <v>438.79055169188405</v>
      </c>
      <c r="R11" s="4">
        <f>SMALL('[1]资源-玩家城池建筑时间'!DX$6:DX$85,$A11)</f>
        <v>0</v>
      </c>
      <c r="S11" s="4">
        <f>SMALL('[1]资源-玩家城池建筑时间'!DY$6:DY$85,$A11)</f>
        <v>623.34265221247415</v>
      </c>
      <c r="T11" s="4">
        <f>SMALL('[1]资源-玩家城池建筑时间'!DZ$6:DZ$85,$A11)</f>
        <v>0</v>
      </c>
      <c r="V11" s="2">
        <v>6</v>
      </c>
      <c r="W11" s="2">
        <f>IFERROR(求节点($A$6:$A$85,B$6:B$85,相关资料!C11),0)</f>
        <v>8123.7772142463073</v>
      </c>
      <c r="X11" s="2">
        <f>IFERROR(求节点($A$6:$A$85,C$6:C$85,相关资料!D11),0)</f>
        <v>1805.2838253880682</v>
      </c>
      <c r="Y11" s="2">
        <f>IFERROR(求节点($A$6:$A$85,D$6:D$85,相关资料!E11),0)</f>
        <v>81468.16959932477</v>
      </c>
      <c r="Z11" s="2">
        <f>IFERROR(求节点($A$6:$A$85,E$6:E$85,相关资料!F11),0)</f>
        <v>0</v>
      </c>
      <c r="AA11" s="2">
        <f>IFERROR(求节点($A$6:$A$85,F$6:F$85,相关资料!G11),0)</f>
        <v>1504.40318782339</v>
      </c>
      <c r="AB11" s="2">
        <f>IFERROR(求节点($A$6:$A$85,G$6:G$85,相关资料!H11),0)</f>
        <v>1504.40318782339</v>
      </c>
      <c r="AC11" s="2">
        <f>IFERROR(求节点($A$6:$A$85,H$6:H$85,相关资料!I11),0)</f>
        <v>1504.40318782339</v>
      </c>
      <c r="AD11" s="2">
        <f>IFERROR(求节点($A$6:$A$85,I$6:I$85,相关资料!J11),0)</f>
        <v>1504.40318782339</v>
      </c>
      <c r="AE11" s="30">
        <f>求节点('[1]功能-城建'!$K$35:$K$85,$J$35:$J$85,$V11)</f>
        <v>192080.99219742161</v>
      </c>
      <c r="AF11" s="2">
        <f>IFERROR(求节点($A$6:$A$85,K$6:K$85,相关资料!L11),0)</f>
        <v>2106.1644629527464</v>
      </c>
      <c r="AG11" s="2">
        <f>IFERROR(求节点($A$6:$A$85,L$6:L$85,相关资料!M11),0)</f>
        <v>2084.3377190038682</v>
      </c>
      <c r="AH11" s="2">
        <f>IFERROR(求节点($A$6:$A$85,M$6:M$85,相关资料!N11),0)</f>
        <v>125154.40296936204</v>
      </c>
      <c r="AI11" s="2">
        <f>IFERROR(求节点($A$6:$A$85,N$6:N$85,相关资料!O11),0)</f>
        <v>50160.840773914708</v>
      </c>
      <c r="AJ11" s="2">
        <f>IFERROR(求节点($A$6:$A$85,O$6:O$85,相关资料!P11),0)</f>
        <v>50167.397044558973</v>
      </c>
      <c r="AK11" s="2">
        <f>IFERROR(求节点($A$6:$A$85,P$6:P$85,相关资料!Q11),0)</f>
        <v>50165.73405454382</v>
      </c>
      <c r="AL11" s="2">
        <f>IFERROR(求节点($A$6:$A$85,Q$6:Q$85,相关资料!R11),0)</f>
        <v>50130.297354889371</v>
      </c>
      <c r="AM11" s="2">
        <f>IFERROR(求节点($A$6:$A$85,R$6:R$85,相关资料!S11),0)</f>
        <v>15713.024169394019</v>
      </c>
      <c r="AN11" s="2">
        <f>IFERROR(求节点($A$6:$A$85,S$6:S$85,相关资料!T11),0)</f>
        <v>881997.24438637146</v>
      </c>
      <c r="AO11" s="2"/>
      <c r="AP11" s="2"/>
      <c r="AQ11" s="2">
        <v>6</v>
      </c>
      <c r="AR11" s="2">
        <f t="shared" si="43"/>
        <v>3310.910341801773</v>
      </c>
      <c r="AS11" s="2">
        <f t="shared" si="21"/>
        <v>735.75785373372719</v>
      </c>
      <c r="AT11" s="2">
        <f t="shared" si="21"/>
        <v>27275.455408349255</v>
      </c>
      <c r="AU11" s="2">
        <f t="shared" si="21"/>
        <v>0</v>
      </c>
      <c r="AV11" s="2">
        <f t="shared" si="21"/>
        <v>613.13154477810588</v>
      </c>
      <c r="AW11" s="2">
        <f t="shared" si="21"/>
        <v>613.13154477810588</v>
      </c>
      <c r="AX11" s="2">
        <f t="shared" si="21"/>
        <v>613.13154477810588</v>
      </c>
      <c r="AY11" s="2">
        <f t="shared" si="21"/>
        <v>613.13154477810588</v>
      </c>
      <c r="AZ11" s="2">
        <f t="shared" si="21"/>
        <v>32013.498699570278</v>
      </c>
      <c r="BA11" s="2">
        <f t="shared" si="21"/>
        <v>858.38416268934861</v>
      </c>
      <c r="BB11" s="2">
        <f t="shared" si="21"/>
        <v>858.38416268934816</v>
      </c>
      <c r="BC11" s="2">
        <f t="shared" si="21"/>
        <v>46315.728363039205</v>
      </c>
      <c r="BD11" s="2">
        <f t="shared" si="21"/>
        <v>25542.062942556091</v>
      </c>
      <c r="BE11" s="2">
        <f t="shared" si="21"/>
        <v>25542.062942556091</v>
      </c>
      <c r="BF11" s="2">
        <f t="shared" si="21"/>
        <v>25542.062942556091</v>
      </c>
      <c r="BG11" s="2">
        <f t="shared" si="21"/>
        <v>25542.062942556091</v>
      </c>
      <c r="BH11" s="29">
        <f t="shared" si="22"/>
        <v>2765.2170539614071</v>
      </c>
      <c r="BI11" s="2">
        <f t="shared" si="21"/>
        <v>437772.92423773871</v>
      </c>
      <c r="BL11" s="2">
        <v>6</v>
      </c>
      <c r="BM11" s="2">
        <f t="shared" si="1"/>
        <v>3310.910341801773</v>
      </c>
      <c r="BN11" s="2">
        <f t="shared" si="2"/>
        <v>735.75785373372719</v>
      </c>
      <c r="BO11" s="2">
        <f t="shared" si="3"/>
        <v>27275.455408349255</v>
      </c>
      <c r="BP11" s="2">
        <f t="shared" si="4"/>
        <v>0</v>
      </c>
      <c r="BQ11" s="2">
        <f t="shared" si="5"/>
        <v>613.13154477810588</v>
      </c>
      <c r="BR11" s="2">
        <f t="shared" si="6"/>
        <v>613.13154477810588</v>
      </c>
      <c r="BS11" s="2">
        <f t="shared" si="7"/>
        <v>613.13154477810588</v>
      </c>
      <c r="BT11" s="2">
        <f t="shared" si="8"/>
        <v>613.13154477810588</v>
      </c>
      <c r="BU11" s="2">
        <f t="shared" si="9"/>
        <v>15001.731567680137</v>
      </c>
      <c r="BV11" s="2">
        <f t="shared" si="10"/>
        <v>858.38416268934861</v>
      </c>
      <c r="BW11" s="2">
        <f t="shared" si="11"/>
        <v>858.38416268934816</v>
      </c>
      <c r="BX11" s="2">
        <f t="shared" si="12"/>
        <v>46315.728363039205</v>
      </c>
      <c r="BY11" s="2">
        <f t="shared" si="13"/>
        <v>25542.062942556091</v>
      </c>
      <c r="BZ11" s="2">
        <f t="shared" si="14"/>
        <v>25542.062942556091</v>
      </c>
      <c r="CA11" s="2">
        <f t="shared" si="15"/>
        <v>25542.062942556091</v>
      </c>
      <c r="CB11" s="2">
        <f t="shared" si="16"/>
        <v>25542.062942556091</v>
      </c>
      <c r="CC11" s="2">
        <f t="shared" si="17"/>
        <v>2307.419730436508</v>
      </c>
      <c r="CD11" s="2">
        <f t="shared" si="18"/>
        <v>437772.92423773871</v>
      </c>
      <c r="CE11" s="2"/>
      <c r="CF11" s="1">
        <f t="shared" si="46"/>
        <v>62</v>
      </c>
      <c r="CG11" s="2">
        <v>6</v>
      </c>
      <c r="CH11" s="29">
        <v>3720</v>
      </c>
      <c r="CI11" s="29">
        <v>660</v>
      </c>
      <c r="CJ11" s="29">
        <v>29100</v>
      </c>
      <c r="CK11" s="2">
        <f t="shared" si="23"/>
        <v>0</v>
      </c>
      <c r="CL11" s="29">
        <v>390</v>
      </c>
      <c r="CM11" s="29">
        <v>390</v>
      </c>
      <c r="CN11" s="29">
        <v>390</v>
      </c>
      <c r="CO11" s="29">
        <v>390</v>
      </c>
      <c r="CP11" s="29">
        <v>15060</v>
      </c>
      <c r="CQ11" s="29">
        <v>660</v>
      </c>
      <c r="CR11" s="29">
        <v>660</v>
      </c>
      <c r="CS11" s="29">
        <v>46320</v>
      </c>
      <c r="CT11" s="29">
        <v>11100</v>
      </c>
      <c r="CU11" s="29">
        <v>11100</v>
      </c>
      <c r="CV11" s="29">
        <v>29100</v>
      </c>
      <c r="CW11" s="29">
        <v>25560</v>
      </c>
      <c r="CX11" s="29">
        <v>2640</v>
      </c>
      <c r="CY11" s="29">
        <v>429120</v>
      </c>
      <c r="CZ11" s="2"/>
      <c r="DC11" s="8">
        <v>6</v>
      </c>
      <c r="DD11" s="8">
        <f t="shared" si="24"/>
        <v>3720</v>
      </c>
      <c r="DE11" s="8">
        <f t="shared" si="25"/>
        <v>660</v>
      </c>
      <c r="DF11" s="8">
        <f t="shared" si="26"/>
        <v>29100</v>
      </c>
      <c r="DG11" s="8">
        <f t="shared" si="27"/>
        <v>0</v>
      </c>
      <c r="DH11" s="8">
        <f t="shared" si="28"/>
        <v>390</v>
      </c>
      <c r="DI11" s="8">
        <f t="shared" si="29"/>
        <v>390</v>
      </c>
      <c r="DJ11" s="8">
        <f t="shared" si="30"/>
        <v>390</v>
      </c>
      <c r="DK11" s="8">
        <f t="shared" si="31"/>
        <v>390</v>
      </c>
      <c r="DL11" s="8">
        <f t="shared" si="32"/>
        <v>15060</v>
      </c>
      <c r="DM11" s="8">
        <f t="shared" si="33"/>
        <v>660</v>
      </c>
      <c r="DN11" s="8">
        <f t="shared" si="34"/>
        <v>660</v>
      </c>
      <c r="DO11" s="8">
        <f t="shared" si="35"/>
        <v>46320</v>
      </c>
      <c r="DP11" s="8">
        <f t="shared" si="36"/>
        <v>11100</v>
      </c>
      <c r="DQ11" s="8">
        <f t="shared" si="37"/>
        <v>11100</v>
      </c>
      <c r="DR11" s="8">
        <f t="shared" si="38"/>
        <v>29100</v>
      </c>
      <c r="DS11" s="8">
        <f t="shared" si="39"/>
        <v>25560</v>
      </c>
      <c r="DT11" s="8">
        <f t="shared" si="40"/>
        <v>2640</v>
      </c>
      <c r="DU11" s="8">
        <f t="shared" si="41"/>
        <v>429120</v>
      </c>
      <c r="DX11" s="8">
        <v>6</v>
      </c>
      <c r="DY11" s="5">
        <f>SUM(DD$6:DD11)</f>
        <v>7140</v>
      </c>
      <c r="DZ11" s="5">
        <f>SUM(DE$6:DE11)</f>
        <v>1630</v>
      </c>
      <c r="EA11" s="5">
        <f>SUM(DF$6:DF11)</f>
        <v>80040</v>
      </c>
      <c r="EB11" s="5">
        <f>SUM(DG$6:DG11)</f>
        <v>0</v>
      </c>
      <c r="EC11" s="5">
        <f>SUM(DH$6:DH11)</f>
        <v>1270</v>
      </c>
      <c r="ED11" s="5">
        <f>SUM(DI$6:DI11)</f>
        <v>1270</v>
      </c>
      <c r="EE11" s="5">
        <f>SUM(DJ$6:DJ11)</f>
        <v>1270</v>
      </c>
      <c r="EF11" s="5">
        <f>SUM(DK$6:DK11)</f>
        <v>1270</v>
      </c>
      <c r="EG11" s="5">
        <f>SUM(DL$6:DL11)</f>
        <v>90360</v>
      </c>
      <c r="EH11" s="5">
        <f>SUM(DM$6:DM11)</f>
        <v>1690</v>
      </c>
      <c r="EI11" s="5">
        <f>SUM(DN$6:DN11)</f>
        <v>1750</v>
      </c>
      <c r="EJ11" s="5">
        <f>SUM(DO$6:DO11)</f>
        <v>125280</v>
      </c>
      <c r="EK11" s="5">
        <f>SUM(DP$6:DP11)</f>
        <v>17400</v>
      </c>
      <c r="EL11" s="5">
        <f>SUM(DQ$6:DQ11)</f>
        <v>17160</v>
      </c>
      <c r="EM11" s="5">
        <f>SUM(DR$6:DR11)</f>
        <v>46080</v>
      </c>
      <c r="EN11" s="5">
        <f>SUM(DS$6:DS11)</f>
        <v>50280</v>
      </c>
      <c r="EO11" s="5">
        <f>SUM(DT$6:DT11)</f>
        <v>10560</v>
      </c>
      <c r="EP11" s="5">
        <f>SUM(DU$6:DU11)</f>
        <v>600120</v>
      </c>
      <c r="ES11" s="8">
        <v>6</v>
      </c>
      <c r="ET11" s="5">
        <f>IFERROR(求节点(相关资料!C$6:C$85,DY$6:DY$55,$ES11),0)</f>
        <v>7140</v>
      </c>
      <c r="EU11" s="5">
        <f>IFERROR(求节点(相关资料!D$6:D$85,DZ$6:DZ$55,$ES11),0)</f>
        <v>1630</v>
      </c>
      <c r="EV11" s="5">
        <f>IFERROR(求节点(相关资料!E$6:E$85,EA$6:EA$55,$ES11),0)</f>
        <v>576</v>
      </c>
      <c r="EW11" s="5">
        <f>IFERROR(求节点(相关资料!F$6:F$85,EB$6:EB$55,$ES11),0)</f>
        <v>0</v>
      </c>
      <c r="EX11" s="5">
        <f>IFERROR(求节点(相关资料!G$6:G$85,EC$6:EC$55,$ES11),0)</f>
        <v>1270</v>
      </c>
      <c r="EY11" s="5">
        <f>IFERROR(求节点(相关资料!H$6:H$85,ED$6:ED$55,$ES11),0)</f>
        <v>1270</v>
      </c>
      <c r="EZ11" s="5">
        <f>IFERROR(求节点(相关资料!I$6:I$85,EE$6:EE$55,$ES11),0)</f>
        <v>1270</v>
      </c>
      <c r="FA11" s="5">
        <f>IFERROR(求节点(相关资料!J$6:J$85,EF$6:EF$55,$ES11),0)</f>
        <v>1270</v>
      </c>
      <c r="FB11" s="5">
        <f>IFERROR(求节点(相关资料!K$6:K$85,EG$6:EG$55,$ES11),0)</f>
        <v>3227.1428571428569</v>
      </c>
      <c r="FC11" s="5">
        <f>IFERROR(求节点(相关资料!L$6:L$85,EH$6:EH$55,$ES11),0)</f>
        <v>1690</v>
      </c>
      <c r="FD11" s="5">
        <f>IFERROR(求节点(相关资料!M$6:M$85,EI$6:EI$55,$ES11),0)</f>
        <v>1750</v>
      </c>
      <c r="FE11" s="5">
        <f>IFERROR(求节点(相关资料!N$6:N$85,EJ$6:EJ$55,$ES11),0)</f>
        <v>288</v>
      </c>
      <c r="FF11" s="5">
        <f>IFERROR(求节点(相关资料!O$6:O$85,EK$6:EK$55,$ES11),0)</f>
        <v>600</v>
      </c>
      <c r="FG11" s="5">
        <f>IFERROR(求节点(相关资料!P$6:P$85,EL$6:EL$55,$ES11),0)</f>
        <v>442.5</v>
      </c>
      <c r="FH11" s="5">
        <f>IFERROR(求节点(相关资料!Q$6:Q$85,EM$6:EM$55,$ES11),0)</f>
        <v>565.71428571428578</v>
      </c>
      <c r="FI11" s="5">
        <f>IFERROR(求节点(相关资料!R$6:R$85,EN$6:EN$55,$ES11),0)</f>
        <v>180</v>
      </c>
      <c r="FJ11" s="5">
        <f>IFERROR(求节点(相关资料!S$6:S$85,EO$6:EO$55,$ES11),0)</f>
        <v>144</v>
      </c>
      <c r="FK11" s="5">
        <f>IFERROR(求节点(相关资料!T$6:T$85,EP$6:EP$55,$ES11),0)</f>
        <v>675</v>
      </c>
      <c r="FN11" s="6">
        <v>6</v>
      </c>
      <c r="FO11" s="6">
        <f>SUMPRODUCT(ET11:FK11,'[1]功能-城建'!$X11:$AO11)</f>
        <v>19753.214285714286</v>
      </c>
      <c r="FP11" s="6">
        <f>SUM('[1]资源-玩家城池建筑时间'!$AC$6:$AC11)</f>
        <v>21785.529879693408</v>
      </c>
      <c r="FQ11" s="6">
        <f t="shared" si="42"/>
        <v>0.90671259293658624</v>
      </c>
    </row>
    <row r="12" spans="1:187" x14ac:dyDescent="0.15">
      <c r="A12" s="2">
        <v>7</v>
      </c>
      <c r="B12" s="4">
        <f>SMALL('[1]资源-玩家城池建筑时间'!DH$6:DH$85,$A12)</f>
        <v>12449.018044275606</v>
      </c>
      <c r="C12" s="4">
        <f>SMALL('[1]资源-玩家城池建筑时间'!DI$6:DI$85,$A12)</f>
        <v>2766.4484542834684</v>
      </c>
      <c r="D12" s="4">
        <f>SMALL('[1]资源-玩家城池建筑时间'!DJ$6:DJ$85,$A12)</f>
        <v>0</v>
      </c>
      <c r="E12" s="4"/>
      <c r="F12" s="4">
        <f>SMALL('[1]资源-玩家城池建筑时间'!DL$6:DL$85,$A12)</f>
        <v>2305.3737119028901</v>
      </c>
      <c r="G12" s="4">
        <f>SMALL('[1]资源-玩家城池建筑时间'!DM$6:DM$85,$A12)</f>
        <v>2305.3737119028901</v>
      </c>
      <c r="H12" s="4">
        <f>SMALL('[1]资源-玩家城池建筑时间'!DN$6:DN$85,$A12)</f>
        <v>2305.3737119028901</v>
      </c>
      <c r="I12" s="4">
        <f>SMALL('[1]资源-玩家城池建筑时间'!DO$6:DO$85,$A12)</f>
        <v>2305.3737119028901</v>
      </c>
      <c r="J12" s="4">
        <f>SMALL('[1]资源-玩家城池建筑时间'!DP$6:DP$85,$A12)</f>
        <v>0</v>
      </c>
      <c r="K12" s="4">
        <f>SMALL('[1]资源-玩家城池建筑时间'!DQ$6:DQ$85,$A12)</f>
        <v>3227.5231966640467</v>
      </c>
      <c r="L12" s="4">
        <f>SMALL('[1]资源-玩家城池建筑时间'!DR$6:DR$85,$A12)</f>
        <v>3205.6964527151686</v>
      </c>
      <c r="M12" s="4">
        <f>SMALL('[1]资源-玩家城池建筑时间'!DS$6:DS$85,$A12)</f>
        <v>683.49484721450676</v>
      </c>
      <c r="N12" s="4">
        <f>SMALL('[1]资源-玩家城池建筑时间'!DT$6:DT$85,$A12)</f>
        <v>811.08139432447035</v>
      </c>
      <c r="O12" s="4">
        <f>SMALL('[1]资源-玩家城池建筑时间'!DU$6:DU$85,$A12)</f>
        <v>817.63766496873768</v>
      </c>
      <c r="P12" s="4">
        <f>SMALL('[1]资源-玩家城池建筑时间'!DV$6:DV$85,$A12)</f>
        <v>815.97467495358512</v>
      </c>
      <c r="Q12" s="4">
        <f>SMALL('[1]资源-玩家城池建筑时间'!DW$6:DW$85,$A12)</f>
        <v>780.53797529913743</v>
      </c>
      <c r="R12" s="4">
        <f>SMALL('[1]资源-玩家城池建筑时间'!DX$6:DX$85,$A12)</f>
        <v>0</v>
      </c>
      <c r="S12" s="4">
        <f>SMALL('[1]资源-玩家城池建筑时间'!DY$6:DY$85,$A12)</f>
        <v>1103.9249666601743</v>
      </c>
      <c r="T12" s="4">
        <f>SMALL('[1]资源-玩家城池建筑时间'!DZ$6:DZ$85,$A12)</f>
        <v>0</v>
      </c>
      <c r="V12" s="2">
        <v>7</v>
      </c>
      <c r="W12" s="2">
        <f>IFERROR(求节点($A$6:$A$85,B$6:B$85,相关资料!C12),0)</f>
        <v>12449.018044275606</v>
      </c>
      <c r="X12" s="2">
        <f>IFERROR(求节点($A$6:$A$85,C$6:C$85,相关资料!D12),0)</f>
        <v>2766.4484542834684</v>
      </c>
      <c r="Y12" s="2">
        <f>IFERROR(求节点($A$6:$A$85,D$6:D$85,相关资料!E12),0)</f>
        <v>120220.31629982678</v>
      </c>
      <c r="Z12" s="2">
        <f>IFERROR(求节点($A$6:$A$85,E$6:E$85,相关资料!F12),0)</f>
        <v>0</v>
      </c>
      <c r="AA12" s="2">
        <f>IFERROR(求节点($A$6:$A$85,F$6:F$85,相关资料!G12),0)</f>
        <v>2305.3737119028901</v>
      </c>
      <c r="AB12" s="2">
        <f>IFERROR(求节点($A$6:$A$85,G$6:G$85,相关资料!H12),0)</f>
        <v>2305.3737119028901</v>
      </c>
      <c r="AC12" s="2">
        <f>IFERROR(求节点($A$6:$A$85,H$6:H$85,相关资料!I12),0)</f>
        <v>2305.3737119028901</v>
      </c>
      <c r="AD12" s="2">
        <f>IFERROR(求节点($A$6:$A$85,I$6:I$85,相关资料!J12),0)</f>
        <v>2305.3737119028901</v>
      </c>
      <c r="AE12" s="30">
        <f>求节点('[1]功能-城建'!$K$35:$K$85,$J$35:$J$85,$V12)</f>
        <v>224094.49089699186</v>
      </c>
      <c r="AF12" s="2">
        <f>IFERROR(求节点($A$6:$A$85,K$6:K$85,相关资料!L12),0)</f>
        <v>3227.5231966640467</v>
      </c>
      <c r="AG12" s="2">
        <f>IFERROR(求节点($A$6:$A$85,L$6:L$85,相关资料!M12),0)</f>
        <v>3205.6964527151686</v>
      </c>
      <c r="AH12" s="2">
        <f>IFERROR(求节点($A$6:$A$85,M$6:M$85,相关资料!N12),0)</f>
        <v>220088.05592714928</v>
      </c>
      <c r="AI12" s="2">
        <f>IFERROR(求节点($A$6:$A$85,N$6:N$85,相关资料!O12),0)</f>
        <v>99343.190271642117</v>
      </c>
      <c r="AJ12" s="2">
        <f>IFERROR(求节点($A$6:$A$85,O$6:O$85,相关资料!P12),0)</f>
        <v>99349.74654228639</v>
      </c>
      <c r="AK12" s="2">
        <f>IFERROR(求节点($A$6:$A$85,P$6:P$85,相关资料!Q12),0)</f>
        <v>99348.083552271215</v>
      </c>
      <c r="AL12" s="2">
        <f>IFERROR(求节点($A$6:$A$85,Q$6:Q$85,相关资料!R12),0)</f>
        <v>99312.646852616774</v>
      </c>
      <c r="AM12" s="2">
        <f>IFERROR(求节点($A$6:$A$85,R$6:R$85,相关资料!S12),0)</f>
        <v>15713.024169394019</v>
      </c>
      <c r="AN12" s="2">
        <f>IFERROR(求节点($A$6:$A$85,S$6:S$85,相关资料!T12),0)</f>
        <v>1687682.0232879166</v>
      </c>
      <c r="AO12" s="2"/>
      <c r="AP12" s="2"/>
      <c r="AQ12" s="2">
        <v>7</v>
      </c>
      <c r="AR12" s="2">
        <f t="shared" si="43"/>
        <v>4325.2408300292991</v>
      </c>
      <c r="AS12" s="2">
        <f t="shared" si="21"/>
        <v>961.16462889540026</v>
      </c>
      <c r="AT12" s="2">
        <f t="shared" si="21"/>
        <v>38752.146700502009</v>
      </c>
      <c r="AU12" s="2">
        <f t="shared" si="21"/>
        <v>0</v>
      </c>
      <c r="AV12" s="2">
        <f t="shared" si="21"/>
        <v>800.97052407950014</v>
      </c>
      <c r="AW12" s="2">
        <f t="shared" si="21"/>
        <v>800.97052407950014</v>
      </c>
      <c r="AX12" s="2">
        <f t="shared" si="21"/>
        <v>800.97052407950014</v>
      </c>
      <c r="AY12" s="2">
        <f t="shared" si="21"/>
        <v>800.97052407950014</v>
      </c>
      <c r="AZ12" s="2">
        <f t="shared" si="21"/>
        <v>32013.498699570249</v>
      </c>
      <c r="BA12" s="2">
        <f t="shared" si="21"/>
        <v>1121.3587337113004</v>
      </c>
      <c r="BB12" s="2">
        <f t="shared" si="21"/>
        <v>1121.3587337113004</v>
      </c>
      <c r="BC12" s="2">
        <f t="shared" si="21"/>
        <v>94933.652957787242</v>
      </c>
      <c r="BD12" s="2">
        <f t="shared" si="21"/>
        <v>49182.349497727409</v>
      </c>
      <c r="BE12" s="2">
        <f t="shared" si="21"/>
        <v>49182.349497727417</v>
      </c>
      <c r="BF12" s="2">
        <f t="shared" si="21"/>
        <v>49182.349497727395</v>
      </c>
      <c r="BG12" s="2">
        <f t="shared" si="21"/>
        <v>49182.349497727402</v>
      </c>
      <c r="BH12" s="29">
        <f t="shared" si="22"/>
        <v>2765.2170539614071</v>
      </c>
      <c r="BI12" s="2">
        <f t="shared" si="21"/>
        <v>805684.7789015451</v>
      </c>
      <c r="BL12" s="2">
        <v>7</v>
      </c>
      <c r="BM12" s="2">
        <f t="shared" si="1"/>
        <v>4325.2408300292991</v>
      </c>
      <c r="BN12" s="2">
        <f t="shared" si="2"/>
        <v>961.16462889540026</v>
      </c>
      <c r="BO12" s="2">
        <f t="shared" si="3"/>
        <v>38752.146700502009</v>
      </c>
      <c r="BP12" s="2">
        <f t="shared" si="4"/>
        <v>0</v>
      </c>
      <c r="BQ12" s="2">
        <f t="shared" si="5"/>
        <v>800.97052407950014</v>
      </c>
      <c r="BR12" s="2">
        <f t="shared" si="6"/>
        <v>800.97052407950014</v>
      </c>
      <c r="BS12" s="2">
        <f t="shared" si="7"/>
        <v>800.97052407950014</v>
      </c>
      <c r="BT12" s="2">
        <f t="shared" si="8"/>
        <v>800.97052407950014</v>
      </c>
      <c r="BU12" s="2">
        <f t="shared" si="9"/>
        <v>15001.731567680137</v>
      </c>
      <c r="BV12" s="2">
        <f t="shared" si="10"/>
        <v>1121.3587337113004</v>
      </c>
      <c r="BW12" s="2">
        <f t="shared" si="11"/>
        <v>1121.3587337113004</v>
      </c>
      <c r="BX12" s="2">
        <f t="shared" si="12"/>
        <v>94933.652957787242</v>
      </c>
      <c r="BY12" s="2">
        <f t="shared" si="13"/>
        <v>49182.349497727409</v>
      </c>
      <c r="BZ12" s="2">
        <f t="shared" si="14"/>
        <v>49182.349497727417</v>
      </c>
      <c r="CA12" s="2">
        <f t="shared" si="15"/>
        <v>49182.349497727395</v>
      </c>
      <c r="CB12" s="2">
        <f t="shared" si="16"/>
        <v>49182.349497727402</v>
      </c>
      <c r="CC12" s="2">
        <f t="shared" si="17"/>
        <v>2307.419730436508</v>
      </c>
      <c r="CD12" s="2">
        <f t="shared" si="18"/>
        <v>805684.7789015451</v>
      </c>
      <c r="CE12" s="2"/>
      <c r="CF12" s="1">
        <f t="shared" si="46"/>
        <v>93</v>
      </c>
      <c r="CG12" s="2">
        <v>7</v>
      </c>
      <c r="CH12" s="29">
        <v>5580</v>
      </c>
      <c r="CI12" s="29">
        <v>1020</v>
      </c>
      <c r="CJ12" s="29">
        <v>40380</v>
      </c>
      <c r="CK12" s="2">
        <f t="shared" si="23"/>
        <v>0</v>
      </c>
      <c r="CL12" s="29">
        <v>630</v>
      </c>
      <c r="CM12" s="29">
        <v>630</v>
      </c>
      <c r="CN12" s="29">
        <v>630</v>
      </c>
      <c r="CO12" s="29">
        <v>630</v>
      </c>
      <c r="CP12" s="29">
        <v>15060</v>
      </c>
      <c r="CQ12" s="29">
        <v>900</v>
      </c>
      <c r="CR12" s="29">
        <v>900</v>
      </c>
      <c r="CS12" s="29">
        <v>94980</v>
      </c>
      <c r="CT12" s="29">
        <v>29100</v>
      </c>
      <c r="CU12" s="29">
        <v>29100</v>
      </c>
      <c r="CV12" s="29">
        <v>49200</v>
      </c>
      <c r="CW12" s="29">
        <v>49200</v>
      </c>
      <c r="CX12" s="29">
        <v>2640</v>
      </c>
      <c r="CY12" s="29">
        <v>913740</v>
      </c>
      <c r="CZ12" s="2"/>
      <c r="DC12" s="8">
        <v>7</v>
      </c>
      <c r="DD12" s="8">
        <f t="shared" si="24"/>
        <v>5580</v>
      </c>
      <c r="DE12" s="8">
        <f t="shared" si="25"/>
        <v>1020</v>
      </c>
      <c r="DF12" s="8">
        <f t="shared" si="26"/>
        <v>40380</v>
      </c>
      <c r="DG12" s="8">
        <f t="shared" si="27"/>
        <v>0</v>
      </c>
      <c r="DH12" s="8">
        <f t="shared" si="28"/>
        <v>630</v>
      </c>
      <c r="DI12" s="8">
        <f t="shared" si="29"/>
        <v>630</v>
      </c>
      <c r="DJ12" s="8">
        <f t="shared" si="30"/>
        <v>630</v>
      </c>
      <c r="DK12" s="8">
        <f t="shared" si="31"/>
        <v>630</v>
      </c>
      <c r="DL12" s="8">
        <f t="shared" si="32"/>
        <v>15060</v>
      </c>
      <c r="DM12" s="8">
        <f t="shared" si="33"/>
        <v>900</v>
      </c>
      <c r="DN12" s="8">
        <f t="shared" si="34"/>
        <v>900</v>
      </c>
      <c r="DO12" s="8">
        <f t="shared" si="35"/>
        <v>94980</v>
      </c>
      <c r="DP12" s="8">
        <f t="shared" si="36"/>
        <v>29100</v>
      </c>
      <c r="DQ12" s="8">
        <f t="shared" si="37"/>
        <v>29100</v>
      </c>
      <c r="DR12" s="8">
        <f t="shared" si="38"/>
        <v>49200</v>
      </c>
      <c r="DS12" s="8">
        <f t="shared" si="39"/>
        <v>49200</v>
      </c>
      <c r="DT12" s="8">
        <f t="shared" si="40"/>
        <v>2640</v>
      </c>
      <c r="DU12" s="8">
        <f t="shared" si="41"/>
        <v>913740</v>
      </c>
      <c r="DX12" s="8">
        <v>7</v>
      </c>
      <c r="DY12" s="5">
        <f>SUM(DD$6:DD12)</f>
        <v>12720</v>
      </c>
      <c r="DZ12" s="5">
        <f>SUM(DE$6:DE12)</f>
        <v>2650</v>
      </c>
      <c r="EA12" s="5">
        <f>SUM(DF$6:DF12)</f>
        <v>120420</v>
      </c>
      <c r="EB12" s="5">
        <f>SUM(DG$6:DG12)</f>
        <v>0</v>
      </c>
      <c r="EC12" s="5">
        <f>SUM(DH$6:DH12)</f>
        <v>1900</v>
      </c>
      <c r="ED12" s="5">
        <f>SUM(DI$6:DI12)</f>
        <v>1900</v>
      </c>
      <c r="EE12" s="5">
        <f>SUM(DJ$6:DJ12)</f>
        <v>1900</v>
      </c>
      <c r="EF12" s="5">
        <f>SUM(DK$6:DK12)</f>
        <v>1900</v>
      </c>
      <c r="EG12" s="5">
        <f>SUM(DL$6:DL12)</f>
        <v>105420</v>
      </c>
      <c r="EH12" s="5">
        <f>SUM(DM$6:DM12)</f>
        <v>2590</v>
      </c>
      <c r="EI12" s="5">
        <f>SUM(DN$6:DN12)</f>
        <v>2650</v>
      </c>
      <c r="EJ12" s="5">
        <f>SUM(DO$6:DO12)</f>
        <v>220260</v>
      </c>
      <c r="EK12" s="5">
        <f>SUM(DP$6:DP12)</f>
        <v>46500</v>
      </c>
      <c r="EL12" s="5">
        <f>SUM(DQ$6:DQ12)</f>
        <v>46260</v>
      </c>
      <c r="EM12" s="5">
        <f>SUM(DR$6:DR12)</f>
        <v>95280</v>
      </c>
      <c r="EN12" s="5">
        <f>SUM(DS$6:DS12)</f>
        <v>99480</v>
      </c>
      <c r="EO12" s="5">
        <f>SUM(DT$6:DT12)</f>
        <v>13200</v>
      </c>
      <c r="EP12" s="5">
        <f>SUM(DU$6:DU12)</f>
        <v>1513860</v>
      </c>
      <c r="ES12" s="8">
        <v>7</v>
      </c>
      <c r="ET12" s="5">
        <f>IFERROR(求节点(相关资料!C$6:C$85,DY$6:DY$55,$ES12),0)</f>
        <v>12720</v>
      </c>
      <c r="EU12" s="5">
        <f>IFERROR(求节点(相关资料!D$6:D$85,DZ$6:DZ$55,$ES12),0)</f>
        <v>2650</v>
      </c>
      <c r="EV12" s="5">
        <f>IFERROR(求节点(相关资料!E$6:E$85,EA$6:EA$55,$ES12),0)</f>
        <v>672</v>
      </c>
      <c r="EW12" s="5">
        <f>IFERROR(求节点(相关资料!F$6:F$85,EB$6:EB$55,$ES12),0)</f>
        <v>0</v>
      </c>
      <c r="EX12" s="5">
        <f>IFERROR(求节点(相关资料!G$6:G$85,EC$6:EC$55,$ES12),0)</f>
        <v>1900</v>
      </c>
      <c r="EY12" s="5">
        <f>IFERROR(求节点(相关资料!H$6:H$85,ED$6:ED$55,$ES12),0)</f>
        <v>1900</v>
      </c>
      <c r="EZ12" s="5">
        <f>IFERROR(求节点(相关资料!I$6:I$85,EE$6:EE$55,$ES12),0)</f>
        <v>1900</v>
      </c>
      <c r="FA12" s="5">
        <f>IFERROR(求节点(相关资料!J$6:J$85,EF$6:EF$55,$ES12),0)</f>
        <v>1900</v>
      </c>
      <c r="FB12" s="5">
        <f>IFERROR(求节点(相关资料!K$6:K$85,EG$6:EG$55,$ES12),0)</f>
        <v>3765</v>
      </c>
      <c r="FC12" s="5">
        <f>IFERROR(求节点(相关资料!L$6:L$85,EH$6:EH$55,$ES12),0)</f>
        <v>2590</v>
      </c>
      <c r="FD12" s="5">
        <f>IFERROR(求节点(相关资料!M$6:M$85,EI$6:EI$55,$ES12),0)</f>
        <v>2650</v>
      </c>
      <c r="FE12" s="5">
        <f>IFERROR(求节点(相关资料!N$6:N$85,EJ$6:EJ$55,$ES12),0)</f>
        <v>336</v>
      </c>
      <c r="FF12" s="5">
        <f>IFERROR(求节点(相关资料!O$6:O$85,EK$6:EK$55,$ES12),0)</f>
        <v>720</v>
      </c>
      <c r="FG12" s="5">
        <f>IFERROR(求节点(相关资料!P$6:P$85,EL$6:EL$55,$ES12),0)</f>
        <v>547.5</v>
      </c>
      <c r="FH12" s="5">
        <f>IFERROR(求节点(相关资料!Q$6:Q$85,EM$6:EM$55,$ES12),0)</f>
        <v>857.14285714285711</v>
      </c>
      <c r="FI12" s="5">
        <f>IFERROR(求节点(相关资料!R$6:R$85,EN$6:EN$55,$ES12),0)</f>
        <v>1020</v>
      </c>
      <c r="FJ12" s="5">
        <f>IFERROR(求节点(相关资料!S$6:S$85,EO$6:EO$55,$ES12),0)</f>
        <v>168</v>
      </c>
      <c r="FK12" s="5">
        <f>IFERROR(求节点(相关资料!T$6:T$85,EP$6:EP$55,$ES12),0)</f>
        <v>787.5</v>
      </c>
      <c r="FN12" s="6">
        <v>7</v>
      </c>
      <c r="FO12" s="6">
        <f>SUMPRODUCT(ET12:FK12,'[1]功能-城建'!$X12:$AO12)</f>
        <v>32478.142857142859</v>
      </c>
      <c r="FP12" s="6">
        <f>SUM('[1]资源-玩家城池建筑时间'!$AC$6:$AC12)</f>
        <v>34569.019444002231</v>
      </c>
      <c r="FQ12" s="6">
        <f t="shared" si="42"/>
        <v>0.93951588386108698</v>
      </c>
    </row>
    <row r="13" spans="1:187" x14ac:dyDescent="0.15">
      <c r="A13" s="2">
        <v>8</v>
      </c>
      <c r="B13" s="4">
        <f>SMALL('[1]资源-玩家城池建筑时间'!DH$6:DH$85,$A13)</f>
        <v>25915.559890552042</v>
      </c>
      <c r="C13" s="4">
        <f>SMALL('[1]资源-玩家城池建筑时间'!DI$6:DI$85,$A13)</f>
        <v>5759.0133090115651</v>
      </c>
      <c r="D13" s="4">
        <f>SMALL('[1]资源-玩家城池建筑时间'!DJ$6:DJ$85,$A13)</f>
        <v>0</v>
      </c>
      <c r="E13" s="4"/>
      <c r="F13" s="4">
        <f>SMALL('[1]资源-玩家城池建筑时间'!DL$6:DL$85,$A13)</f>
        <v>4799.1777575096366</v>
      </c>
      <c r="G13" s="4">
        <f>SMALL('[1]资源-玩家城池建筑时间'!DM$6:DM$85,$A13)</f>
        <v>4799.1777575096366</v>
      </c>
      <c r="H13" s="4">
        <f>SMALL('[1]资源-玩家城池建筑时间'!DN$6:DN$85,$A13)</f>
        <v>4799.1777575096366</v>
      </c>
      <c r="I13" s="4">
        <f>SMALL('[1]资源-玩家城池建筑时间'!DO$6:DO$85,$A13)</f>
        <v>4799.1777575096366</v>
      </c>
      <c r="J13" s="4">
        <f>SMALL('[1]资源-玩家城池建筑时间'!DP$6:DP$85,$A13)</f>
        <v>0</v>
      </c>
      <c r="K13" s="4">
        <f>SMALL('[1]资源-玩家城池建筑时间'!DQ$6:DQ$85,$A13)</f>
        <v>6718.8488605134935</v>
      </c>
      <c r="L13" s="4">
        <f>SMALL('[1]资源-玩家城池建筑时间'!DR$6:DR$85,$A13)</f>
        <v>6697.0221165646144</v>
      </c>
      <c r="M13" s="4">
        <f>SMALL('[1]资源-玩家城池建筑时间'!DS$6:DS$85,$A13)</f>
        <v>3077.5467309969845</v>
      </c>
      <c r="N13" s="4">
        <f>SMALL('[1]资源-玩家城池建筑时间'!DT$6:DT$85,$A13)</f>
        <v>2008.107336215709</v>
      </c>
      <c r="O13" s="4">
        <f>SMALL('[1]资源-玩家城池建筑时间'!DU$6:DU$85,$A13)</f>
        <v>2014.6636068599764</v>
      </c>
      <c r="P13" s="4">
        <f>SMALL('[1]资源-玩家城池建筑时间'!DV$6:DV$85,$A13)</f>
        <v>2013.000616844824</v>
      </c>
      <c r="Q13" s="4">
        <f>SMALL('[1]资源-玩家城池建筑时间'!DW$6:DW$85,$A13)</f>
        <v>1977.5639171903763</v>
      </c>
      <c r="R13" s="4">
        <f>SMALL('[1]资源-玩家城池建筑时间'!DX$6:DX$85,$A13)</f>
        <v>0</v>
      </c>
      <c r="S13" s="4">
        <f>SMALL('[1]资源-玩家城池建筑时间'!DY$6:DY$85,$A13)</f>
        <v>2600.2073940242226</v>
      </c>
      <c r="T13" s="4">
        <f>SMALL('[1]资源-玩家城池建筑时间'!DZ$6:DZ$85,$A13)</f>
        <v>0</v>
      </c>
      <c r="V13" s="2">
        <v>8</v>
      </c>
      <c r="W13" s="2">
        <f>IFERROR(求节点($A$6:$A$85,B$6:B$85,相关资料!C13),0)</f>
        <v>25915.559890552042</v>
      </c>
      <c r="X13" s="2">
        <f>IFERROR(求节点($A$6:$A$85,C$6:C$85,相关资料!D13),0)</f>
        <v>5759.0133090115651</v>
      </c>
      <c r="Y13" s="2">
        <f>IFERROR(求节点($A$6:$A$85,D$6:D$85,相关资料!E13),0)</f>
        <v>176443.79619865655</v>
      </c>
      <c r="Z13" s="2">
        <f>IFERROR(求节点($A$6:$A$85,E$6:E$85,相关资料!F13),0)</f>
        <v>0</v>
      </c>
      <c r="AA13" s="2">
        <f>IFERROR(求节点($A$6:$A$85,F$6:F$85,相关资料!G13),0)</f>
        <v>4799.1777575096366</v>
      </c>
      <c r="AB13" s="2">
        <f>IFERROR(求节点($A$6:$A$85,G$6:G$85,相关资料!H13),0)</f>
        <v>4799.1777575096366</v>
      </c>
      <c r="AC13" s="2">
        <f>IFERROR(求节点($A$6:$A$85,H$6:H$85,相关资料!I13),0)</f>
        <v>4799.1777575096366</v>
      </c>
      <c r="AD13" s="2">
        <f>IFERROR(求节点($A$6:$A$85,I$6:I$85,相关资料!J13),0)</f>
        <v>4799.1777575096366</v>
      </c>
      <c r="AE13" s="30">
        <f>求节点('[1]功能-城建'!$K$35:$K$85,$J$35:$J$85,$V13)</f>
        <v>256107.98959656214</v>
      </c>
      <c r="AF13" s="2">
        <f>IFERROR(求节点($A$6:$A$85,K$6:K$85,相关资料!L13),0)</f>
        <v>6718.8488605134935</v>
      </c>
      <c r="AG13" s="2">
        <f>IFERROR(求节点($A$6:$A$85,L$6:L$85,相关资料!M13),0)</f>
        <v>6697.0221165646144</v>
      </c>
      <c r="AH13" s="2">
        <f>IFERROR(求节点($A$6:$A$85,M$6:M$85,相关资料!N13),0)</f>
        <v>386418.99758335389</v>
      </c>
      <c r="AI13" s="2">
        <f>IFERROR(求节点($A$6:$A$85,N$6:N$85,相关资料!O13),0)</f>
        <v>155306.89582883957</v>
      </c>
      <c r="AJ13" s="2">
        <f>IFERROR(求节点($A$6:$A$85,O$6:O$85,相关资料!P13),0)</f>
        <v>155313.45209948384</v>
      </c>
      <c r="AK13" s="2">
        <f>IFERROR(求节点($A$6:$A$85,P$6:P$85,相关资料!Q13),0)</f>
        <v>155311.78910946866</v>
      </c>
      <c r="AL13" s="2">
        <f>IFERROR(求节点($A$6:$A$85,Q$6:Q$85,相关资料!R13),0)</f>
        <v>155276.35240981422</v>
      </c>
      <c r="AM13" s="2">
        <f>IFERROR(求节点($A$6:$A$85,R$6:R$85,相关资料!S13),0)</f>
        <v>20327.863630267035</v>
      </c>
      <c r="AN13" s="2">
        <f>IFERROR(求节点($A$6:$A$85,S$6:S$85,相关资料!T13),0)</f>
        <v>3211170.3975749705</v>
      </c>
      <c r="AO13" s="2"/>
      <c r="AP13" s="2"/>
      <c r="AQ13" s="2">
        <v>8</v>
      </c>
      <c r="AR13" s="2">
        <f t="shared" si="43"/>
        <v>13466.541846276436</v>
      </c>
      <c r="AS13" s="2">
        <f t="shared" si="21"/>
        <v>2992.5648547280966</v>
      </c>
      <c r="AT13" s="2">
        <f t="shared" si="21"/>
        <v>56223.47989882977</v>
      </c>
      <c r="AU13" s="2">
        <f t="shared" si="21"/>
        <v>0</v>
      </c>
      <c r="AV13" s="2">
        <f t="shared" si="21"/>
        <v>2493.8040456067465</v>
      </c>
      <c r="AW13" s="2">
        <f t="shared" si="21"/>
        <v>2493.8040456067465</v>
      </c>
      <c r="AX13" s="2">
        <f t="shared" si="21"/>
        <v>2493.8040456067465</v>
      </c>
      <c r="AY13" s="2">
        <f t="shared" si="21"/>
        <v>2493.8040456067465</v>
      </c>
      <c r="AZ13" s="2">
        <f t="shared" si="21"/>
        <v>32013.498699570278</v>
      </c>
      <c r="BA13" s="2">
        <f t="shared" si="21"/>
        <v>3491.3256638494468</v>
      </c>
      <c r="BB13" s="2">
        <f t="shared" si="21"/>
        <v>3491.3256638494458</v>
      </c>
      <c r="BC13" s="2">
        <f t="shared" si="21"/>
        <v>166330.94165620461</v>
      </c>
      <c r="BD13" s="2">
        <f t="shared" si="21"/>
        <v>55963.705557197449</v>
      </c>
      <c r="BE13" s="2">
        <f t="shared" si="21"/>
        <v>55963.705557197449</v>
      </c>
      <c r="BF13" s="2">
        <f t="shared" si="21"/>
        <v>55963.705557197449</v>
      </c>
      <c r="BG13" s="2">
        <f t="shared" si="21"/>
        <v>55963.705557197449</v>
      </c>
      <c r="BH13" s="29">
        <f t="shared" si="22"/>
        <v>2307.419730436508</v>
      </c>
      <c r="BI13" s="2">
        <f t="shared" si="21"/>
        <v>1523488.3742870539</v>
      </c>
      <c r="BL13" s="2">
        <v>8</v>
      </c>
      <c r="BM13" s="2">
        <f t="shared" si="1"/>
        <v>13466.541846276436</v>
      </c>
      <c r="BN13" s="2">
        <f t="shared" si="2"/>
        <v>2992.5648547280966</v>
      </c>
      <c r="BO13" s="2">
        <f t="shared" si="3"/>
        <v>56223.47989882977</v>
      </c>
      <c r="BP13" s="2">
        <f t="shared" si="4"/>
        <v>0</v>
      </c>
      <c r="BQ13" s="2">
        <f t="shared" si="5"/>
        <v>2493.8040456067465</v>
      </c>
      <c r="BR13" s="2">
        <f t="shared" si="6"/>
        <v>2493.8040456067465</v>
      </c>
      <c r="BS13" s="2">
        <f t="shared" si="7"/>
        <v>2493.8040456067465</v>
      </c>
      <c r="BT13" s="2">
        <f t="shared" si="8"/>
        <v>2493.8040456067465</v>
      </c>
      <c r="BU13" s="2">
        <f t="shared" si="9"/>
        <v>15001.731567680137</v>
      </c>
      <c r="BV13" s="2">
        <f t="shared" si="10"/>
        <v>3491.3256638494468</v>
      </c>
      <c r="BW13" s="2">
        <f t="shared" si="11"/>
        <v>3491.3256638494458</v>
      </c>
      <c r="BX13" s="2">
        <f t="shared" si="12"/>
        <v>166330.94165620461</v>
      </c>
      <c r="BY13" s="2">
        <f t="shared" si="13"/>
        <v>55963.705557197449</v>
      </c>
      <c r="BZ13" s="2">
        <f t="shared" si="14"/>
        <v>55963.705557197449</v>
      </c>
      <c r="CA13" s="2">
        <f t="shared" si="15"/>
        <v>55963.705557197449</v>
      </c>
      <c r="CB13" s="2">
        <f t="shared" si="16"/>
        <v>55963.705557197449</v>
      </c>
      <c r="CC13" s="2">
        <f t="shared" si="17"/>
        <v>2676.5355080166573</v>
      </c>
      <c r="CD13" s="2">
        <f t="shared" si="18"/>
        <v>1523488.3742870539</v>
      </c>
      <c r="CE13" s="2"/>
      <c r="CF13" s="1">
        <f t="shared" si="46"/>
        <v>224</v>
      </c>
      <c r="CG13" s="2">
        <v>8</v>
      </c>
      <c r="CH13" s="29">
        <v>13440</v>
      </c>
      <c r="CI13" s="29">
        <v>3060</v>
      </c>
      <c r="CJ13" s="29">
        <v>56280</v>
      </c>
      <c r="CK13" s="2">
        <f t="shared" si="23"/>
        <v>0</v>
      </c>
      <c r="CL13" s="29">
        <v>1290</v>
      </c>
      <c r="CM13" s="29">
        <v>1290</v>
      </c>
      <c r="CN13" s="29">
        <v>1290</v>
      </c>
      <c r="CO13" s="29">
        <v>1290</v>
      </c>
      <c r="CP13" s="29">
        <v>15060</v>
      </c>
      <c r="CQ13" s="29">
        <v>1620</v>
      </c>
      <c r="CR13" s="29">
        <v>1620</v>
      </c>
      <c r="CS13" s="29">
        <v>166380</v>
      </c>
      <c r="CT13" s="29">
        <v>70380</v>
      </c>
      <c r="CU13" s="29">
        <v>70380</v>
      </c>
      <c r="CV13" s="29">
        <v>60240</v>
      </c>
      <c r="CW13" s="29">
        <v>55980</v>
      </c>
      <c r="CX13" s="29">
        <v>3000</v>
      </c>
      <c r="CY13" s="29">
        <v>1631520</v>
      </c>
      <c r="CZ13" s="2"/>
      <c r="DC13" s="8">
        <v>8</v>
      </c>
      <c r="DD13" s="8">
        <f t="shared" si="24"/>
        <v>13440</v>
      </c>
      <c r="DE13" s="8">
        <f t="shared" si="25"/>
        <v>3060</v>
      </c>
      <c r="DF13" s="8">
        <f t="shared" si="26"/>
        <v>56280</v>
      </c>
      <c r="DG13" s="8">
        <f t="shared" si="27"/>
        <v>0</v>
      </c>
      <c r="DH13" s="8">
        <f t="shared" si="28"/>
        <v>1290</v>
      </c>
      <c r="DI13" s="8">
        <f t="shared" si="29"/>
        <v>1290</v>
      </c>
      <c r="DJ13" s="8">
        <f t="shared" si="30"/>
        <v>1290</v>
      </c>
      <c r="DK13" s="8">
        <f t="shared" si="31"/>
        <v>1290</v>
      </c>
      <c r="DL13" s="8">
        <f t="shared" si="32"/>
        <v>15060</v>
      </c>
      <c r="DM13" s="8">
        <f t="shared" si="33"/>
        <v>1620</v>
      </c>
      <c r="DN13" s="8">
        <f t="shared" si="34"/>
        <v>1620</v>
      </c>
      <c r="DO13" s="8">
        <f t="shared" si="35"/>
        <v>166380</v>
      </c>
      <c r="DP13" s="8">
        <f t="shared" si="36"/>
        <v>70380</v>
      </c>
      <c r="DQ13" s="8">
        <f t="shared" si="37"/>
        <v>70380</v>
      </c>
      <c r="DR13" s="8">
        <f t="shared" si="38"/>
        <v>60240</v>
      </c>
      <c r="DS13" s="8">
        <f t="shared" si="39"/>
        <v>55980</v>
      </c>
      <c r="DT13" s="8">
        <f t="shared" si="40"/>
        <v>3000</v>
      </c>
      <c r="DU13" s="8">
        <f t="shared" si="41"/>
        <v>1631520</v>
      </c>
      <c r="DX13" s="8">
        <v>8</v>
      </c>
      <c r="DY13" s="5">
        <f>SUM(DD$6:DD13)</f>
        <v>26160</v>
      </c>
      <c r="DZ13" s="5">
        <f>SUM(DE$6:DE13)</f>
        <v>5710</v>
      </c>
      <c r="EA13" s="5">
        <f>SUM(DF$6:DF13)</f>
        <v>176700</v>
      </c>
      <c r="EB13" s="5">
        <f>SUM(DG$6:DG13)</f>
        <v>0</v>
      </c>
      <c r="EC13" s="5">
        <f>SUM(DH$6:DH13)</f>
        <v>3190</v>
      </c>
      <c r="ED13" s="5">
        <f>SUM(DI$6:DI13)</f>
        <v>3190</v>
      </c>
      <c r="EE13" s="5">
        <f>SUM(DJ$6:DJ13)</f>
        <v>3190</v>
      </c>
      <c r="EF13" s="5">
        <f>SUM(DK$6:DK13)</f>
        <v>3190</v>
      </c>
      <c r="EG13" s="5">
        <f>SUM(DL$6:DL13)</f>
        <v>120480</v>
      </c>
      <c r="EH13" s="5">
        <f>SUM(DM$6:DM13)</f>
        <v>4210</v>
      </c>
      <c r="EI13" s="5">
        <f>SUM(DN$6:DN13)</f>
        <v>4270</v>
      </c>
      <c r="EJ13" s="5">
        <f>SUM(DO$6:DO13)</f>
        <v>386640</v>
      </c>
      <c r="EK13" s="5">
        <f>SUM(DP$6:DP13)</f>
        <v>116880</v>
      </c>
      <c r="EL13" s="5">
        <f>SUM(DQ$6:DQ13)</f>
        <v>116640</v>
      </c>
      <c r="EM13" s="5">
        <f>SUM(DR$6:DR13)</f>
        <v>155520</v>
      </c>
      <c r="EN13" s="5">
        <f>SUM(DS$6:DS13)</f>
        <v>155460</v>
      </c>
      <c r="EO13" s="5">
        <f>SUM(DT$6:DT13)</f>
        <v>16200</v>
      </c>
      <c r="EP13" s="5">
        <f>SUM(DU$6:DU13)</f>
        <v>3145380</v>
      </c>
      <c r="ES13" s="8">
        <v>8</v>
      </c>
      <c r="ET13" s="5">
        <f>IFERROR(求节点(相关资料!C$6:C$85,DY$6:DY$55,$ES13),0)</f>
        <v>26160</v>
      </c>
      <c r="EU13" s="5">
        <f>IFERROR(求节点(相关资料!D$6:D$85,DZ$6:DZ$55,$ES13),0)</f>
        <v>5710</v>
      </c>
      <c r="EV13" s="5">
        <f>IFERROR(求节点(相关资料!E$6:E$85,EA$6:EA$55,$ES13),0)</f>
        <v>768</v>
      </c>
      <c r="EW13" s="5">
        <f>IFERROR(求节点(相关资料!F$6:F$85,EB$6:EB$55,$ES13),0)</f>
        <v>0</v>
      </c>
      <c r="EX13" s="5">
        <f>IFERROR(求节点(相关资料!G$6:G$85,EC$6:EC$55,$ES13),0)</f>
        <v>3190</v>
      </c>
      <c r="EY13" s="5">
        <f>IFERROR(求节点(相关资料!H$6:H$85,ED$6:ED$55,$ES13),0)</f>
        <v>3190</v>
      </c>
      <c r="EZ13" s="5">
        <f>IFERROR(求节点(相关资料!I$6:I$85,EE$6:EE$55,$ES13),0)</f>
        <v>3190</v>
      </c>
      <c r="FA13" s="5">
        <f>IFERROR(求节点(相关资料!J$6:J$85,EF$6:EF$55,$ES13),0)</f>
        <v>3190</v>
      </c>
      <c r="FB13" s="5">
        <f>IFERROR(求节点(相关资料!K$6:K$85,EG$6:EG$55,$ES13),0)</f>
        <v>4302.8571428571413</v>
      </c>
      <c r="FC13" s="5">
        <f>IFERROR(求节点(相关资料!L$6:L$85,EH$6:EH$55,$ES13),0)</f>
        <v>4210</v>
      </c>
      <c r="FD13" s="5">
        <f>IFERROR(求节点(相关资料!M$6:M$85,EI$6:EI$55,$ES13),0)</f>
        <v>4270</v>
      </c>
      <c r="FE13" s="5">
        <f>IFERROR(求节点(相关资料!N$6:N$85,EJ$6:EJ$55,$ES13),0)</f>
        <v>2805</v>
      </c>
      <c r="FF13" s="5">
        <f>IFERROR(求节点(相关资料!O$6:O$85,EK$6:EK$55,$ES13),0)</f>
        <v>840</v>
      </c>
      <c r="FG13" s="5">
        <f>IFERROR(求节点(相关资料!P$6:P$85,EL$6:EL$55,$ES13),0)</f>
        <v>757.5</v>
      </c>
      <c r="FH13" s="5">
        <f>IFERROR(求节点(相关资料!Q$6:Q$85,EM$6:EM$55,$ES13),0)</f>
        <v>1148.5714285714287</v>
      </c>
      <c r="FI13" s="5">
        <f>IFERROR(求节点(相关资料!R$6:R$85,EN$6:EN$55,$ES13),0)</f>
        <v>2676</v>
      </c>
      <c r="FJ13" s="5">
        <f>IFERROR(求节点(相关资料!S$6:S$85,EO$6:EO$55,$ES13),0)</f>
        <v>192</v>
      </c>
      <c r="FK13" s="5">
        <f>IFERROR(求节点(相关资料!T$6:T$85,EP$6:EP$55,$ES13),0)</f>
        <v>900</v>
      </c>
      <c r="FN13" s="6">
        <v>8</v>
      </c>
      <c r="FO13" s="6">
        <f>SUMPRODUCT(ET13:FK13,'[1]功能-城建'!$X13:$AO13)</f>
        <v>62237.071428571428</v>
      </c>
      <c r="FP13" s="6">
        <f>SUM('[1]资源-玩家城池建筑时间'!$AC$6:$AC13)</f>
        <v>75168.149306480074</v>
      </c>
      <c r="FQ13" s="6">
        <f t="shared" si="42"/>
        <v>0.82797131501554888</v>
      </c>
    </row>
    <row r="14" spans="1:187" x14ac:dyDescent="0.15">
      <c r="A14" s="2">
        <v>9</v>
      </c>
      <c r="B14" s="4">
        <f>SMALL('[1]资源-玩家城池建筑时间'!DH$6:DH$85,$A14)</f>
        <v>48434.681179328887</v>
      </c>
      <c r="C14" s="4">
        <f>SMALL('[1]资源-玩家城池建筑时间'!DI$6:DI$85,$A14)</f>
        <v>10763.262484295308</v>
      </c>
      <c r="D14" s="4">
        <f>SMALL('[1]资源-玩家城池建筑时间'!DJ$6:DJ$85,$A14)</f>
        <v>0</v>
      </c>
      <c r="E14" s="4"/>
      <c r="F14" s="4">
        <f>SMALL('[1]资源-玩家城池建筑时间'!DL$6:DL$85,$A14)</f>
        <v>8969.3854035794211</v>
      </c>
      <c r="G14" s="4">
        <f>SMALL('[1]资源-玩家城池建筑时间'!DM$6:DM$85,$A14)</f>
        <v>8969.3854035794211</v>
      </c>
      <c r="H14" s="4">
        <f>SMALL('[1]资源-玩家城池建筑时间'!DN$6:DN$85,$A14)</f>
        <v>8969.3854035794211</v>
      </c>
      <c r="I14" s="4">
        <f>SMALL('[1]资源-玩家城池建筑时间'!DO$6:DO$85,$A14)</f>
        <v>8969.3854035794211</v>
      </c>
      <c r="J14" s="4">
        <f>SMALL('[1]资源-玩家城池建筑时间'!DP$6:DP$85,$A14)</f>
        <v>0</v>
      </c>
      <c r="K14" s="4">
        <f>SMALL('[1]资源-玩家城池建筑时间'!DQ$6:DQ$85,$A14)</f>
        <v>12557.139565011194</v>
      </c>
      <c r="L14" s="4">
        <f>SMALL('[1]资源-玩家城池建筑时间'!DR$6:DR$85,$A14)</f>
        <v>12535.312821062314</v>
      </c>
      <c r="M14" s="4">
        <f>SMALL('[1]资源-玩家城池建筑时间'!DS$6:DS$85,$A14)</f>
        <v>7525.7682201380894</v>
      </c>
      <c r="N14" s="4">
        <f>SMALL('[1]资源-玩家城池建筑时间'!DT$6:DT$85,$A14)</f>
        <v>4232.2180807862615</v>
      </c>
      <c r="O14" s="4">
        <f>SMALL('[1]资源-玩家城池建筑时间'!DU$6:DU$85,$A14)</f>
        <v>4238.7743514305294</v>
      </c>
      <c r="P14" s="4">
        <f>SMALL('[1]资源-玩家城池建筑时间'!DV$6:DV$85,$A14)</f>
        <v>4237.1113614153765</v>
      </c>
      <c r="Q14" s="4">
        <f>SMALL('[1]资源-玩家城池建筑时间'!DW$6:DW$85,$A14)</f>
        <v>4201.6746617609288</v>
      </c>
      <c r="R14" s="4">
        <f>SMALL('[1]资源-玩家城池建筑时间'!DX$6:DX$85,$A14)</f>
        <v>0</v>
      </c>
      <c r="S14" s="4">
        <f>SMALL('[1]资源-玩家城池建筑时间'!DY$6:DY$85,$A14)</f>
        <v>5102.3319816660942</v>
      </c>
      <c r="T14" s="4">
        <f>SMALL('[1]资源-玩家城池建筑时间'!DZ$6:DZ$85,$A14)</f>
        <v>0</v>
      </c>
      <c r="V14" s="2">
        <v>9</v>
      </c>
      <c r="W14" s="2">
        <f>IFERROR(求节点($A$6:$A$85,B$6:B$85,相关资料!C14),0)</f>
        <v>48434.681179328887</v>
      </c>
      <c r="X14" s="2">
        <f>IFERROR(求节点($A$6:$A$85,C$6:C$85,相关资料!D14),0)</f>
        <v>10763.262484295308</v>
      </c>
      <c r="Y14" s="2">
        <f>IFERROR(求节点($A$6:$A$85,D$6:D$85,相关资料!E14),0)</f>
        <v>253849.64565444528</v>
      </c>
      <c r="Z14" s="2">
        <f>IFERROR(求节点($A$6:$A$85,E$6:E$85,相关资料!F14),0)</f>
        <v>0</v>
      </c>
      <c r="AA14" s="2">
        <f>IFERROR(求节点($A$6:$A$85,F$6:F$85,相关资料!G14),0)</f>
        <v>8969.3854035794211</v>
      </c>
      <c r="AB14" s="2">
        <f>IFERROR(求节点($A$6:$A$85,G$6:G$85,相关资料!H14),0)</f>
        <v>8969.3854035794211</v>
      </c>
      <c r="AC14" s="2">
        <f>IFERROR(求节点($A$6:$A$85,H$6:H$85,相关资料!I14),0)</f>
        <v>8969.3854035794211</v>
      </c>
      <c r="AD14" s="2">
        <f>IFERROR(求节点($A$6:$A$85,I$6:I$85,相关资料!J14),0)</f>
        <v>8969.3854035794211</v>
      </c>
      <c r="AE14" s="30">
        <f>求节点('[1]功能-城建'!$K$35:$K$85,$J$35:$J$85,$V14)</f>
        <v>288121.48829613242</v>
      </c>
      <c r="AF14" s="2">
        <f>IFERROR(求节点($A$6:$A$85,K$6:K$85,相关资料!L14),0)</f>
        <v>12557.139565011194</v>
      </c>
      <c r="AG14" s="2">
        <f>IFERROR(求节点($A$6:$A$85,L$6:L$85,相关资料!M14),0)</f>
        <v>12535.312821062314</v>
      </c>
      <c r="AH14" s="2">
        <f>IFERROR(求节点($A$6:$A$85,M$6:M$85,相关资料!N14),0)</f>
        <v>655732.12642761751</v>
      </c>
      <c r="AI14" s="2">
        <f>IFERROR(求节点($A$6:$A$85,N$6:N$85,相关资料!O14),0)</f>
        <v>297356.25201808615</v>
      </c>
      <c r="AJ14" s="2">
        <f>IFERROR(求节点($A$6:$A$85,O$6:O$85,相关资料!P14),0)</f>
        <v>297362.80828873045</v>
      </c>
      <c r="AK14" s="2">
        <f>IFERROR(求节点($A$6:$A$85,P$6:P$85,相关资料!Q14),0)</f>
        <v>297361.14529871522</v>
      </c>
      <c r="AL14" s="2">
        <f>IFERROR(求节点($A$6:$A$85,Q$6:Q$85,相关资料!R14),0)</f>
        <v>297325.70859906077</v>
      </c>
      <c r="AM14" s="2">
        <f>IFERROR(求节点($A$6:$A$85,R$6:R$85,相关资料!S14),0)</f>
        <v>20327.863630267035</v>
      </c>
      <c r="AN14" s="2">
        <f>IFERROR(求节点($A$6:$A$85,S$6:S$85,相关资料!T14),0)</f>
        <v>6082498.6017932817</v>
      </c>
      <c r="AO14" s="2"/>
      <c r="AP14" s="2"/>
      <c r="AQ14" s="2">
        <v>9</v>
      </c>
      <c r="AR14" s="2">
        <f t="shared" si="43"/>
        <v>22519.121288776845</v>
      </c>
      <c r="AS14" s="2">
        <f t="shared" si="21"/>
        <v>5004.2491752837432</v>
      </c>
      <c r="AT14" s="2">
        <f t="shared" si="21"/>
        <v>77405.849455788732</v>
      </c>
      <c r="AU14" s="2">
        <f t="shared" si="21"/>
        <v>0</v>
      </c>
      <c r="AV14" s="2">
        <f t="shared" si="21"/>
        <v>4170.2076460697845</v>
      </c>
      <c r="AW14" s="2">
        <f t="shared" si="21"/>
        <v>4170.2076460697845</v>
      </c>
      <c r="AX14" s="2">
        <f t="shared" si="21"/>
        <v>4170.2076460697845</v>
      </c>
      <c r="AY14" s="2">
        <f t="shared" si="21"/>
        <v>4170.2076460697845</v>
      </c>
      <c r="AZ14" s="2">
        <f t="shared" si="21"/>
        <v>32013.498699570278</v>
      </c>
      <c r="BA14" s="2">
        <f t="shared" si="21"/>
        <v>5838.2907044977001</v>
      </c>
      <c r="BB14" s="2">
        <f t="shared" si="21"/>
        <v>5838.2907044977001</v>
      </c>
      <c r="BC14" s="2">
        <f t="shared" si="21"/>
        <v>269313.12884426361</v>
      </c>
      <c r="BD14" s="2">
        <f t="shared" si="21"/>
        <v>142049.35618924658</v>
      </c>
      <c r="BE14" s="2">
        <f t="shared" si="21"/>
        <v>142049.35618924661</v>
      </c>
      <c r="BF14" s="2">
        <f t="shared" si="21"/>
        <v>142049.35618924655</v>
      </c>
      <c r="BG14" s="2">
        <f t="shared" si="21"/>
        <v>142049.35618924655</v>
      </c>
      <c r="BH14" s="29">
        <f t="shared" si="22"/>
        <v>2307.419730436508</v>
      </c>
      <c r="BI14" s="2">
        <f t="shared" si="21"/>
        <v>2871328.2042183112</v>
      </c>
      <c r="BL14" s="2">
        <v>9</v>
      </c>
      <c r="BM14" s="2">
        <f t="shared" si="1"/>
        <v>22519.121288776845</v>
      </c>
      <c r="BN14" s="2">
        <f t="shared" si="2"/>
        <v>5004.2491752837432</v>
      </c>
      <c r="BO14" s="2">
        <f t="shared" si="3"/>
        <v>77405.849455788732</v>
      </c>
      <c r="BP14" s="2">
        <f t="shared" si="4"/>
        <v>0</v>
      </c>
      <c r="BQ14" s="2">
        <f t="shared" si="5"/>
        <v>4170.2076460697845</v>
      </c>
      <c r="BR14" s="2">
        <f t="shared" si="6"/>
        <v>4170.2076460697845</v>
      </c>
      <c r="BS14" s="2">
        <f t="shared" si="7"/>
        <v>4170.2076460697845</v>
      </c>
      <c r="BT14" s="2">
        <f t="shared" si="8"/>
        <v>4170.2076460697845</v>
      </c>
      <c r="BU14" s="2">
        <f t="shared" si="9"/>
        <v>15001.731567680137</v>
      </c>
      <c r="BV14" s="2">
        <f t="shared" si="10"/>
        <v>5838.2907044977001</v>
      </c>
      <c r="BW14" s="2">
        <f t="shared" si="11"/>
        <v>5838.2907044977001</v>
      </c>
      <c r="BX14" s="2">
        <f t="shared" si="12"/>
        <v>269313.12884426361</v>
      </c>
      <c r="BY14" s="2">
        <f t="shared" si="13"/>
        <v>142049.35618924658</v>
      </c>
      <c r="BZ14" s="2">
        <f t="shared" si="14"/>
        <v>142049.35618924661</v>
      </c>
      <c r="CA14" s="2">
        <f t="shared" si="15"/>
        <v>142049.35618924655</v>
      </c>
      <c r="CB14" s="2">
        <f t="shared" si="16"/>
        <v>142049.35618924655</v>
      </c>
      <c r="CC14" s="2">
        <f t="shared" si="17"/>
        <v>2676.5355080166573</v>
      </c>
      <c r="CD14" s="2">
        <f t="shared" si="18"/>
        <v>2871328.2042183112</v>
      </c>
      <c r="CE14" s="2"/>
      <c r="CF14" s="1">
        <f t="shared" si="46"/>
        <v>316</v>
      </c>
      <c r="CG14" s="2">
        <v>9</v>
      </c>
      <c r="CH14" s="29">
        <v>18960</v>
      </c>
      <c r="CI14" s="29">
        <v>5160</v>
      </c>
      <c r="CJ14" s="29">
        <v>77460</v>
      </c>
      <c r="CK14" s="2">
        <f t="shared" si="23"/>
        <v>0</v>
      </c>
      <c r="CL14" s="29">
        <v>2550</v>
      </c>
      <c r="CM14" s="29">
        <v>2550</v>
      </c>
      <c r="CN14" s="29">
        <v>2550</v>
      </c>
      <c r="CO14" s="29">
        <v>2550</v>
      </c>
      <c r="CP14" s="29">
        <v>15060</v>
      </c>
      <c r="CQ14" s="29">
        <v>3240</v>
      </c>
      <c r="CR14" s="29">
        <v>3240</v>
      </c>
      <c r="CS14" s="29">
        <v>269340</v>
      </c>
      <c r="CT14" s="29">
        <v>156480</v>
      </c>
      <c r="CU14" s="29">
        <v>156480</v>
      </c>
      <c r="CV14" s="29">
        <v>142080</v>
      </c>
      <c r="CW14" s="29">
        <v>142080</v>
      </c>
      <c r="CX14" s="29">
        <v>3000</v>
      </c>
      <c r="CY14" s="29">
        <v>2937480</v>
      </c>
      <c r="CZ14" s="2"/>
      <c r="DC14" s="8">
        <v>9</v>
      </c>
      <c r="DD14" s="8">
        <f t="shared" si="24"/>
        <v>18960</v>
      </c>
      <c r="DE14" s="8">
        <f t="shared" si="25"/>
        <v>5160</v>
      </c>
      <c r="DF14" s="8">
        <f t="shared" si="26"/>
        <v>77460</v>
      </c>
      <c r="DG14" s="8">
        <f t="shared" si="27"/>
        <v>0</v>
      </c>
      <c r="DH14" s="8">
        <f t="shared" si="28"/>
        <v>2550</v>
      </c>
      <c r="DI14" s="8">
        <f t="shared" si="29"/>
        <v>2550</v>
      </c>
      <c r="DJ14" s="8">
        <f t="shared" si="30"/>
        <v>2550</v>
      </c>
      <c r="DK14" s="8">
        <f t="shared" si="31"/>
        <v>2550</v>
      </c>
      <c r="DL14" s="8">
        <f t="shared" si="32"/>
        <v>15060</v>
      </c>
      <c r="DM14" s="8">
        <f t="shared" si="33"/>
        <v>3240</v>
      </c>
      <c r="DN14" s="8">
        <f t="shared" si="34"/>
        <v>3240</v>
      </c>
      <c r="DO14" s="8">
        <f t="shared" si="35"/>
        <v>269340</v>
      </c>
      <c r="DP14" s="8">
        <f t="shared" si="36"/>
        <v>156480</v>
      </c>
      <c r="DQ14" s="8">
        <f t="shared" si="37"/>
        <v>156480</v>
      </c>
      <c r="DR14" s="8">
        <f t="shared" si="38"/>
        <v>142080</v>
      </c>
      <c r="DS14" s="8">
        <f t="shared" si="39"/>
        <v>142080</v>
      </c>
      <c r="DT14" s="8">
        <f t="shared" si="40"/>
        <v>3000</v>
      </c>
      <c r="DU14" s="8">
        <f t="shared" si="41"/>
        <v>2937480</v>
      </c>
      <c r="DX14" s="8">
        <v>9</v>
      </c>
      <c r="DY14" s="5">
        <f>SUM(DD$6:DD14)</f>
        <v>45120</v>
      </c>
      <c r="DZ14" s="5">
        <f>SUM(DE$6:DE14)</f>
        <v>10870</v>
      </c>
      <c r="EA14" s="5">
        <f>SUM(DF$6:DF14)</f>
        <v>254160</v>
      </c>
      <c r="EB14" s="5">
        <f>SUM(DG$6:DG14)</f>
        <v>0</v>
      </c>
      <c r="EC14" s="5">
        <f>SUM(DH$6:DH14)</f>
        <v>5740</v>
      </c>
      <c r="ED14" s="5">
        <f>SUM(DI$6:DI14)</f>
        <v>5740</v>
      </c>
      <c r="EE14" s="5">
        <f>SUM(DJ$6:DJ14)</f>
        <v>5740</v>
      </c>
      <c r="EF14" s="5">
        <f>SUM(DK$6:DK14)</f>
        <v>5740</v>
      </c>
      <c r="EG14" s="5">
        <f>SUM(DL$6:DL14)</f>
        <v>135540</v>
      </c>
      <c r="EH14" s="5">
        <f>SUM(DM$6:DM14)</f>
        <v>7450</v>
      </c>
      <c r="EI14" s="5">
        <f>SUM(DN$6:DN14)</f>
        <v>7510</v>
      </c>
      <c r="EJ14" s="5">
        <f>SUM(DO$6:DO14)</f>
        <v>655980</v>
      </c>
      <c r="EK14" s="5">
        <f>SUM(DP$6:DP14)</f>
        <v>273360</v>
      </c>
      <c r="EL14" s="5">
        <f>SUM(DQ$6:DQ14)</f>
        <v>273120</v>
      </c>
      <c r="EM14" s="5">
        <f>SUM(DR$6:DR14)</f>
        <v>297600</v>
      </c>
      <c r="EN14" s="5">
        <f>SUM(DS$6:DS14)</f>
        <v>297540</v>
      </c>
      <c r="EO14" s="5">
        <f>SUM(DT$6:DT14)</f>
        <v>19200</v>
      </c>
      <c r="EP14" s="5">
        <f>SUM(DU$6:DU14)</f>
        <v>6082860</v>
      </c>
      <c r="ES14" s="8">
        <v>9</v>
      </c>
      <c r="ET14" s="5">
        <f>IFERROR(求节点(相关资料!C$6:C$85,DY$6:DY$55,$ES14),0)</f>
        <v>45120</v>
      </c>
      <c r="EU14" s="5">
        <f>IFERROR(求节点(相关资料!D$6:D$85,DZ$6:DZ$55,$ES14),0)</f>
        <v>10870</v>
      </c>
      <c r="EV14" s="5">
        <f>IFERROR(求节点(相关资料!E$6:E$85,EA$6:EA$55,$ES14),0)</f>
        <v>864</v>
      </c>
      <c r="EW14" s="5">
        <f>IFERROR(求节点(相关资料!F$6:F$85,EB$6:EB$55,$ES14),0)</f>
        <v>0</v>
      </c>
      <c r="EX14" s="5">
        <f>IFERROR(求节点(相关资料!G$6:G$85,EC$6:EC$55,$ES14),0)</f>
        <v>5740</v>
      </c>
      <c r="EY14" s="5">
        <f>IFERROR(求节点(相关资料!H$6:H$85,ED$6:ED$55,$ES14),0)</f>
        <v>5740</v>
      </c>
      <c r="EZ14" s="5">
        <f>IFERROR(求节点(相关资料!I$6:I$85,EE$6:EE$55,$ES14),0)</f>
        <v>5740</v>
      </c>
      <c r="FA14" s="5">
        <f>IFERROR(求节点(相关资料!J$6:J$85,EF$6:EF$55,$ES14),0)</f>
        <v>5740</v>
      </c>
      <c r="FB14" s="5">
        <f>IFERROR(求节点(相关资料!K$6:K$85,EG$6:EG$55,$ES14),0)</f>
        <v>4840.7142857142844</v>
      </c>
      <c r="FC14" s="5">
        <f>IFERROR(求节点(相关资料!L$6:L$85,EH$6:EH$55,$ES14),0)</f>
        <v>7450</v>
      </c>
      <c r="FD14" s="5">
        <f>IFERROR(求节点(相关资料!M$6:M$85,EI$6:EI$55,$ES14),0)</f>
        <v>7510</v>
      </c>
      <c r="FE14" s="5">
        <f>IFERROR(求节点(相关资料!N$6:N$85,EJ$6:EJ$55,$ES14),0)</f>
        <v>7695</v>
      </c>
      <c r="FF14" s="5">
        <f>IFERROR(求节点(相关资料!O$6:O$85,EK$6:EK$55,$ES14),0)</f>
        <v>1062.8571428571429</v>
      </c>
      <c r="FG14" s="5">
        <f>IFERROR(求节点(相关资料!P$6:P$85,EL$6:EL$55,$ES14),0)</f>
        <v>1072.5</v>
      </c>
      <c r="FH14" s="5">
        <f>IFERROR(求节点(相关资料!Q$6:Q$85,EM$6:EM$55,$ES14),0)</f>
        <v>1440</v>
      </c>
      <c r="FI14" s="5">
        <f>IFERROR(求节点(相关资料!R$6:R$85,EN$6:EN$55,$ES14),0)</f>
        <v>5148</v>
      </c>
      <c r="FJ14" s="5">
        <f>IFERROR(求节点(相关资料!S$6:S$85,EO$6:EO$55,$ES14),0)</f>
        <v>216</v>
      </c>
      <c r="FK14" s="5">
        <f>IFERROR(求节点(相关资料!T$6:T$85,EP$6:EP$55,$ES14),0)</f>
        <v>1012.5</v>
      </c>
      <c r="FN14" s="6">
        <v>9</v>
      </c>
      <c r="FO14" s="6">
        <f>SUMPRODUCT(ET14:FK14,'[1]功能-城建'!$X14:$AO14)</f>
        <v>111340.85714285714</v>
      </c>
      <c r="FP14" s="6">
        <f>SUM('[1]资源-玩家城池建筑时间'!$AC$6:$AC14)</f>
        <v>144393.59623123851</v>
      </c>
      <c r="FQ14" s="6">
        <f t="shared" si="42"/>
        <v>0.77109276345296374</v>
      </c>
    </row>
    <row r="15" spans="1:187" x14ac:dyDescent="0.15">
      <c r="A15" s="2">
        <v>10</v>
      </c>
      <c r="B15" s="4">
        <f>SMALL('[1]资源-玩家城池建筑时间'!DH$6:DH$85,$A15)</f>
        <v>78934.808011834626</v>
      </c>
      <c r="C15" s="4">
        <f>SMALL('[1]资源-玩家城池建筑时间'!DI$6:DI$85,$A15)</f>
        <v>17541.068447074362</v>
      </c>
      <c r="D15" s="4">
        <f>SMALL('[1]资源-玩家城池建筑时间'!DJ$6:DJ$85,$A15)</f>
        <v>0</v>
      </c>
      <c r="E15" s="4"/>
      <c r="F15" s="4">
        <f>SMALL('[1]资源-玩家城池建筑时间'!DL$6:DL$85,$A15)</f>
        <v>14617.557039228632</v>
      </c>
      <c r="G15" s="4">
        <f>SMALL('[1]资源-玩家城池建筑时间'!DM$6:DM$85,$A15)</f>
        <v>14617.557039228632</v>
      </c>
      <c r="H15" s="4">
        <f>SMALL('[1]资源-玩家城池建筑时间'!DN$6:DN$85,$A15)</f>
        <v>14617.557039228632</v>
      </c>
      <c r="I15" s="4">
        <f>SMALL('[1]资源-玩家城池建筑时间'!DO$6:DO$85,$A15)</f>
        <v>14617.557039228632</v>
      </c>
      <c r="J15" s="4">
        <f>SMALL('[1]资源-玩家城池建筑时间'!DP$6:DP$85,$A15)</f>
        <v>0</v>
      </c>
      <c r="K15" s="4">
        <f>SMALL('[1]资源-玩家城池建筑时间'!DQ$6:DQ$85,$A15)</f>
        <v>20464.579854920088</v>
      </c>
      <c r="L15" s="4">
        <f>SMALL('[1]资源-玩家城池建筑时间'!DR$6:DR$85,$A15)</f>
        <v>20442.753110971207</v>
      </c>
      <c r="M15" s="4">
        <f>SMALL('[1]资源-玩家城池建筑时间'!DS$6:DS$85,$A15)</f>
        <v>14152.956272633162</v>
      </c>
      <c r="N15" s="4">
        <f>SMALL('[1]资源-玩家城池建筑时间'!DT$6:DT$85,$A15)</f>
        <v>7545.8121070337984</v>
      </c>
      <c r="O15" s="4">
        <f>SMALL('[1]资源-玩家城池建筑时间'!DU$6:DU$85,$A15)</f>
        <v>7552.3683776780654</v>
      </c>
      <c r="P15" s="4">
        <f>SMALL('[1]资源-玩家城池建筑时间'!DV$6:DV$85,$A15)</f>
        <v>7550.7053876629125</v>
      </c>
      <c r="Q15" s="4">
        <f>SMALL('[1]资源-玩家城池建筑时间'!DW$6:DW$85,$A15)</f>
        <v>7515.2686880084657</v>
      </c>
      <c r="R15" s="4">
        <f>SMALL('[1]资源-玩家城池建筑时间'!DX$6:DX$85,$A15)</f>
        <v>5648.1716356492107</v>
      </c>
      <c r="S15" s="4">
        <f>SMALL('[1]资源-玩家城池建筑时间'!DY$6:DY$85,$A15)</f>
        <v>8491.23496305562</v>
      </c>
      <c r="T15" s="4">
        <f>SMALL('[1]资源-玩家城池建筑时间'!DZ$6:DZ$85,$A15)</f>
        <v>0</v>
      </c>
      <c r="V15" s="2">
        <v>10</v>
      </c>
      <c r="W15" s="2">
        <f>IFERROR(求节点($A$6:$A$85,B$6:B$85,相关资料!C15),0)</f>
        <v>78934.808011834626</v>
      </c>
      <c r="X15" s="2">
        <f>IFERROR(求节点($A$6:$A$85,C$6:C$85,相关资料!D15),0)</f>
        <v>17541.068447074362</v>
      </c>
      <c r="Y15" s="2">
        <f>IFERROR(求节点($A$6:$A$85,D$6:D$85,相关资料!E15),0)</f>
        <v>362585.144236336</v>
      </c>
      <c r="Z15" s="2">
        <f>IFERROR(求节点($A$6:$A$85,E$6:E$85,相关资料!F15),0)</f>
        <v>0</v>
      </c>
      <c r="AA15" s="2">
        <f>IFERROR(求节点($A$6:$A$85,F$6:F$85,相关资料!G15),0)</f>
        <v>14617.557039228632</v>
      </c>
      <c r="AB15" s="2">
        <f>IFERROR(求节点($A$6:$A$85,G$6:G$85,相关资料!H15),0)</f>
        <v>14617.557039228632</v>
      </c>
      <c r="AC15" s="2">
        <f>IFERROR(求节点($A$6:$A$85,H$6:H$85,相关资料!I15),0)</f>
        <v>14617.557039228632</v>
      </c>
      <c r="AD15" s="2">
        <f>IFERROR(求节点($A$6:$A$85,I$6:I$85,相关资料!J15),0)</f>
        <v>14617.557039228632</v>
      </c>
      <c r="AE15" s="30">
        <f>求节点('[1]功能-城建'!$K$35:$K$85,$J$35:$J$85,$V15)</f>
        <v>320134.98699570267</v>
      </c>
      <c r="AF15" s="2">
        <f>IFERROR(求节点($A$6:$A$85,K$6:K$85,相关资料!L15),0)</f>
        <v>20464.579854920088</v>
      </c>
      <c r="AG15" s="2">
        <f>IFERROR(求节点($A$6:$A$85,L$6:L$85,相关资料!M15),0)</f>
        <v>20442.753110971207</v>
      </c>
      <c r="AH15" s="2">
        <f>IFERROR(求节点($A$6:$A$85,M$6:M$85,相关资料!N15),0)</f>
        <v>1074398.4425875968</v>
      </c>
      <c r="AI15" s="2">
        <f>IFERROR(求节点($A$6:$A$85,N$6:N$85,相关资料!O15),0)</f>
        <v>537668.5552645158</v>
      </c>
      <c r="AJ15" s="2">
        <f>IFERROR(求节点($A$6:$A$85,O$6:O$85,相关资料!P15),0)</f>
        <v>537675.1115351601</v>
      </c>
      <c r="AK15" s="2">
        <f>IFERROR(求节点($A$6:$A$85,P$6:P$85,相关资料!Q15),0)</f>
        <v>537673.44854514487</v>
      </c>
      <c r="AL15" s="2">
        <f>IFERROR(求节点($A$6:$A$85,Q$6:Q$85,相关资料!R15),0)</f>
        <v>537638.01184549043</v>
      </c>
      <c r="AM15" s="2">
        <f>IFERROR(求节点($A$6:$A$85,R$6:R$85,相关资料!S15),0)</f>
        <v>25680.934646300349</v>
      </c>
      <c r="AN15" s="2">
        <f>IFERROR(求节点($A$6:$A$85,S$6:S$85,相关资料!T15),0)</f>
        <v>11799491.369327927</v>
      </c>
      <c r="AO15" s="2"/>
      <c r="AP15" s="2"/>
      <c r="AQ15" s="2">
        <v>10</v>
      </c>
      <c r="AR15" s="2">
        <f t="shared" si="43"/>
        <v>30500.126832505739</v>
      </c>
      <c r="AS15" s="2">
        <f t="shared" si="21"/>
        <v>6777.8059627790535</v>
      </c>
      <c r="AT15" s="2">
        <f t="shared" si="21"/>
        <v>108735.49858189072</v>
      </c>
      <c r="AU15" s="2">
        <f t="shared" si="21"/>
        <v>0</v>
      </c>
      <c r="AV15" s="2">
        <f t="shared" si="21"/>
        <v>5648.1716356492107</v>
      </c>
      <c r="AW15" s="2">
        <f t="shared" si="21"/>
        <v>5648.1716356492107</v>
      </c>
      <c r="AX15" s="2">
        <f t="shared" si="21"/>
        <v>5648.1716356492107</v>
      </c>
      <c r="AY15" s="2">
        <f t="shared" si="21"/>
        <v>5648.1716356492107</v>
      </c>
      <c r="AZ15" s="2">
        <f t="shared" si="21"/>
        <v>32013.498699570249</v>
      </c>
      <c r="BA15" s="2">
        <f t="shared" si="21"/>
        <v>7907.4402899088946</v>
      </c>
      <c r="BB15" s="2">
        <f t="shared" si="21"/>
        <v>7907.4402899088927</v>
      </c>
      <c r="BC15" s="2">
        <f t="shared" si="21"/>
        <v>418666.31615997932</v>
      </c>
      <c r="BD15" s="2">
        <f t="shared" si="21"/>
        <v>240312.30324642966</v>
      </c>
      <c r="BE15" s="2">
        <f t="shared" si="21"/>
        <v>240312.30324642966</v>
      </c>
      <c r="BF15" s="2">
        <f t="shared" si="21"/>
        <v>240312.30324642966</v>
      </c>
      <c r="BG15" s="2">
        <f t="shared" si="21"/>
        <v>240312.30324642966</v>
      </c>
      <c r="BH15" s="29">
        <f t="shared" si="22"/>
        <v>2676.5355080166573</v>
      </c>
      <c r="BI15" s="2">
        <f t="shared" si="21"/>
        <v>5716992.7675346453</v>
      </c>
      <c r="BL15" s="2">
        <v>10</v>
      </c>
      <c r="BM15" s="2">
        <f t="shared" si="1"/>
        <v>24485.859499438768</v>
      </c>
      <c r="BN15" s="2">
        <f t="shared" si="2"/>
        <v>5441.3021109863912</v>
      </c>
      <c r="BO15" s="2">
        <f t="shared" si="3"/>
        <v>108735.49858189072</v>
      </c>
      <c r="BP15" s="2">
        <f t="shared" si="4"/>
        <v>0</v>
      </c>
      <c r="BQ15" s="2">
        <f t="shared" si="5"/>
        <v>4534.4184258219939</v>
      </c>
      <c r="BR15" s="2">
        <f t="shared" si="6"/>
        <v>4534.4184258219939</v>
      </c>
      <c r="BS15" s="2">
        <f t="shared" si="7"/>
        <v>4534.4184258219939</v>
      </c>
      <c r="BT15" s="2">
        <f t="shared" si="8"/>
        <v>4534.4184258219939</v>
      </c>
      <c r="BU15" s="2">
        <f t="shared" si="9"/>
        <v>15001.731567680137</v>
      </c>
      <c r="BV15" s="2">
        <f t="shared" si="10"/>
        <v>6348.1857961507922</v>
      </c>
      <c r="BW15" s="2">
        <f t="shared" si="11"/>
        <v>6348.1857961507922</v>
      </c>
      <c r="BX15" s="2">
        <f t="shared" si="12"/>
        <v>418666.31615997932</v>
      </c>
      <c r="BY15" s="2">
        <f t="shared" si="13"/>
        <v>240312.30324642966</v>
      </c>
      <c r="BZ15" s="2">
        <f t="shared" si="14"/>
        <v>240312.30324642966</v>
      </c>
      <c r="CA15" s="2">
        <f t="shared" si="15"/>
        <v>240312.30324642966</v>
      </c>
      <c r="CB15" s="2">
        <f t="shared" si="16"/>
        <v>240312.30324642966</v>
      </c>
      <c r="CC15" s="2">
        <f t="shared" si="17"/>
        <v>2765.2170539614071</v>
      </c>
      <c r="CD15" s="2">
        <f t="shared" si="18"/>
        <v>5716992.7675346453</v>
      </c>
      <c r="CE15" s="2"/>
      <c r="CF15" s="1">
        <f t="shared" si="46"/>
        <v>379</v>
      </c>
      <c r="CG15" s="2">
        <v>10</v>
      </c>
      <c r="CH15" s="29">
        <v>22740</v>
      </c>
      <c r="CI15" s="29">
        <v>5460</v>
      </c>
      <c r="CJ15" s="29">
        <v>108780</v>
      </c>
      <c r="CK15" s="2">
        <f t="shared" si="23"/>
        <v>0</v>
      </c>
      <c r="CL15" s="29">
        <v>3750</v>
      </c>
      <c r="CM15" s="29">
        <v>3750</v>
      </c>
      <c r="CN15" s="29">
        <v>3750</v>
      </c>
      <c r="CO15" s="29">
        <v>3750</v>
      </c>
      <c r="CP15" s="29">
        <v>15060</v>
      </c>
      <c r="CQ15" s="29">
        <v>4980</v>
      </c>
      <c r="CR15" s="29">
        <v>4980</v>
      </c>
      <c r="CS15" s="29">
        <v>418680</v>
      </c>
      <c r="CT15" s="29">
        <v>254760</v>
      </c>
      <c r="CU15" s="29">
        <v>254760</v>
      </c>
      <c r="CV15" s="29">
        <v>240360</v>
      </c>
      <c r="CW15" s="29">
        <v>240360</v>
      </c>
      <c r="CX15" s="29">
        <v>3120</v>
      </c>
      <c r="CY15" s="29">
        <v>2952180</v>
      </c>
      <c r="CZ15" s="2"/>
      <c r="DC15" s="8">
        <v>10</v>
      </c>
      <c r="DD15" s="8">
        <f t="shared" si="24"/>
        <v>22740</v>
      </c>
      <c r="DE15" s="8">
        <f t="shared" si="25"/>
        <v>5460</v>
      </c>
      <c r="DF15" s="8">
        <f t="shared" si="26"/>
        <v>108780</v>
      </c>
      <c r="DG15" s="8">
        <f t="shared" si="27"/>
        <v>0</v>
      </c>
      <c r="DH15" s="8">
        <f t="shared" si="28"/>
        <v>3750</v>
      </c>
      <c r="DI15" s="8">
        <f t="shared" si="29"/>
        <v>3750</v>
      </c>
      <c r="DJ15" s="8">
        <f t="shared" si="30"/>
        <v>3750</v>
      </c>
      <c r="DK15" s="8">
        <f t="shared" si="31"/>
        <v>3750</v>
      </c>
      <c r="DL15" s="8">
        <f t="shared" si="32"/>
        <v>15060</v>
      </c>
      <c r="DM15" s="8">
        <f t="shared" si="33"/>
        <v>4980</v>
      </c>
      <c r="DN15" s="8">
        <f t="shared" si="34"/>
        <v>4980</v>
      </c>
      <c r="DO15" s="8">
        <f t="shared" si="35"/>
        <v>418680</v>
      </c>
      <c r="DP15" s="8">
        <f t="shared" si="36"/>
        <v>254760</v>
      </c>
      <c r="DQ15" s="8">
        <f t="shared" si="37"/>
        <v>254760</v>
      </c>
      <c r="DR15" s="8">
        <f t="shared" si="38"/>
        <v>240360</v>
      </c>
      <c r="DS15" s="8">
        <f t="shared" si="39"/>
        <v>240360</v>
      </c>
      <c r="DT15" s="8">
        <f t="shared" si="40"/>
        <v>3120</v>
      </c>
      <c r="DU15" s="8">
        <f t="shared" si="41"/>
        <v>2952180</v>
      </c>
      <c r="DX15" s="8">
        <v>10</v>
      </c>
      <c r="DY15" s="5">
        <f>SUM(DD$6:DD15)</f>
        <v>67860</v>
      </c>
      <c r="DZ15" s="5">
        <f>SUM(DE$6:DE15)</f>
        <v>16330</v>
      </c>
      <c r="EA15" s="5">
        <f>SUM(DF$6:DF15)</f>
        <v>362940</v>
      </c>
      <c r="EB15" s="5">
        <f>SUM(DG$6:DG15)</f>
        <v>0</v>
      </c>
      <c r="EC15" s="5">
        <f>SUM(DH$6:DH15)</f>
        <v>9490</v>
      </c>
      <c r="ED15" s="5">
        <f>SUM(DI$6:DI15)</f>
        <v>9490</v>
      </c>
      <c r="EE15" s="5">
        <f>SUM(DJ$6:DJ15)</f>
        <v>9490</v>
      </c>
      <c r="EF15" s="5">
        <f>SUM(DK$6:DK15)</f>
        <v>9490</v>
      </c>
      <c r="EG15" s="5">
        <f>SUM(DL$6:DL15)</f>
        <v>150600</v>
      </c>
      <c r="EH15" s="5">
        <f>SUM(DM$6:DM15)</f>
        <v>12430</v>
      </c>
      <c r="EI15" s="5">
        <f>SUM(DN$6:DN15)</f>
        <v>12490</v>
      </c>
      <c r="EJ15" s="5">
        <f>SUM(DO$6:DO15)</f>
        <v>1074660</v>
      </c>
      <c r="EK15" s="5">
        <f>SUM(DP$6:DP15)</f>
        <v>528120</v>
      </c>
      <c r="EL15" s="5">
        <f>SUM(DQ$6:DQ15)</f>
        <v>527880</v>
      </c>
      <c r="EM15" s="5">
        <f>SUM(DR$6:DR15)</f>
        <v>537960</v>
      </c>
      <c r="EN15" s="5">
        <f>SUM(DS$6:DS15)</f>
        <v>537900</v>
      </c>
      <c r="EO15" s="5">
        <f>SUM(DT$6:DT15)</f>
        <v>22320</v>
      </c>
      <c r="EP15" s="5">
        <f>SUM(DU$6:DU15)</f>
        <v>9035040</v>
      </c>
      <c r="ES15" s="8">
        <v>10</v>
      </c>
      <c r="ET15" s="5">
        <f>IFERROR(求节点(相关资料!C$6:C$85,DY$6:DY$55,$ES15),0)</f>
        <v>67860</v>
      </c>
      <c r="EU15" s="5">
        <f>IFERROR(求节点(相关资料!D$6:D$85,DZ$6:DZ$55,$ES15),0)</f>
        <v>16330</v>
      </c>
      <c r="EV15" s="5">
        <f>IFERROR(求节点(相关资料!E$6:E$85,EA$6:EA$55,$ES15),0)</f>
        <v>960</v>
      </c>
      <c r="EW15" s="5">
        <f>IFERROR(求节点(相关资料!F$6:F$85,EB$6:EB$55,$ES15),0)</f>
        <v>0</v>
      </c>
      <c r="EX15" s="5">
        <f>IFERROR(求节点(相关资料!G$6:G$85,EC$6:EC$55,$ES15),0)</f>
        <v>9490</v>
      </c>
      <c r="EY15" s="5">
        <f>IFERROR(求节点(相关资料!H$6:H$85,ED$6:ED$55,$ES15),0)</f>
        <v>9490</v>
      </c>
      <c r="EZ15" s="5">
        <f>IFERROR(求节点(相关资料!I$6:I$85,EE$6:EE$55,$ES15),0)</f>
        <v>9490</v>
      </c>
      <c r="FA15" s="5">
        <f>IFERROR(求节点(相关资料!J$6:J$85,EF$6:EF$55,$ES15),0)</f>
        <v>9490</v>
      </c>
      <c r="FB15" s="5">
        <f>IFERROR(求节点(相关资料!K$6:K$85,EG$6:EG$55,$ES15),0)</f>
        <v>5378.5714285714275</v>
      </c>
      <c r="FC15" s="5">
        <f>IFERROR(求节点(相关资料!L$6:L$85,EH$6:EH$55,$ES15),0)</f>
        <v>12430</v>
      </c>
      <c r="FD15" s="5">
        <f>IFERROR(求节点(相关资料!M$6:M$85,EI$6:EI$55,$ES15),0)</f>
        <v>12490</v>
      </c>
      <c r="FE15" s="5">
        <f>IFERROR(求节点(相关资料!N$6:N$85,EJ$6:EJ$55,$ES15),0)</f>
        <v>13575</v>
      </c>
      <c r="FF15" s="5">
        <f>IFERROR(求节点(相关资料!O$6:O$85,EK$6:EK$55,$ES15),0)</f>
        <v>1388.5714285714284</v>
      </c>
      <c r="FG15" s="5">
        <f>IFERROR(求节点(相关资料!P$6:P$85,EL$6:EL$55,$ES15),0)</f>
        <v>1387.5</v>
      </c>
      <c r="FH15" s="5">
        <f>IFERROR(求节点(相关资料!Q$6:Q$85,EM$6:EM$55,$ES15),0)</f>
        <v>2840</v>
      </c>
      <c r="FI15" s="5">
        <f>IFERROR(求节点(相关资料!R$6:R$85,EN$6:EN$55,$ES15),0)</f>
        <v>7620</v>
      </c>
      <c r="FJ15" s="5">
        <f>IFERROR(求节点(相关资料!S$6:S$85,EO$6:EO$55,$ES15),0)</f>
        <v>2760</v>
      </c>
      <c r="FK15" s="5">
        <f>IFERROR(求节点(相关资料!T$6:T$85,EP$6:EP$55,$ES15),0)</f>
        <v>1125</v>
      </c>
      <c r="FN15" s="6">
        <v>10</v>
      </c>
      <c r="FO15" s="6">
        <f>SUMPRODUCT(ET15:FK15,'[1]功能-城建'!$X15:$AO15)</f>
        <v>177766.07142857142</v>
      </c>
      <c r="FP15" s="6">
        <f>SUM('[1]资源-玩家城池建筑时间'!$AC$6:$AC15)</f>
        <v>245608.83194207237</v>
      </c>
      <c r="FQ15" s="6">
        <f t="shared" si="42"/>
        <v>0.72377719491169645</v>
      </c>
    </row>
    <row r="16" spans="1:187" x14ac:dyDescent="0.15">
      <c r="A16" s="2">
        <v>11</v>
      </c>
      <c r="B16" s="4">
        <f>SMALL('[1]资源-玩家城池建筑时间'!DH$6:DH$85,$A16)</f>
        <v>103420.66751127339</v>
      </c>
      <c r="C16" s="4">
        <f>SMALL('[1]资源-玩家城池建筑时间'!DI$6:DI$85,$A16)</f>
        <v>22982.370558060753</v>
      </c>
      <c r="D16" s="4">
        <f>SMALL('[1]资源-玩家城池建筑时间'!DJ$6:DJ$85,$A16)</f>
        <v>0</v>
      </c>
      <c r="E16" s="4"/>
      <c r="F16" s="4">
        <f>SMALL('[1]资源-玩家城池建筑时间'!DL$6:DL$85,$A16)</f>
        <v>19151.975465050626</v>
      </c>
      <c r="G16" s="4">
        <f>SMALL('[1]资源-玩家城池建筑时间'!DM$6:DM$85,$A16)</f>
        <v>19151.975465050626</v>
      </c>
      <c r="H16" s="4">
        <f>SMALL('[1]资源-玩家城池建筑时间'!DN$6:DN$85,$A16)</f>
        <v>19151.975465050626</v>
      </c>
      <c r="I16" s="4">
        <f>SMALL('[1]资源-玩家城池建筑时间'!DO$6:DO$85,$A16)</f>
        <v>19151.975465050626</v>
      </c>
      <c r="J16" s="4">
        <f>SMALL('[1]资源-玩家城池建筑时间'!DP$6:DP$85,$A16)</f>
        <v>0</v>
      </c>
      <c r="K16" s="4">
        <f>SMALL('[1]资源-玩家城池建筑时间'!DQ$6:DQ$85,$A16)</f>
        <v>26812.76565107088</v>
      </c>
      <c r="L16" s="4">
        <f>SMALL('[1]资源-玩家城池建筑时间'!DR$6:DR$85,$A16)</f>
        <v>26790.938907121999</v>
      </c>
      <c r="M16" s="4">
        <f>SMALL('[1]资源-玩家城池建筑时间'!DS$6:DS$85,$A16)</f>
        <v>19957.011857685313</v>
      </c>
      <c r="N16" s="4">
        <f>SMALL('[1]资源-玩家城池建筑时间'!DT$6:DT$85,$A16)</f>
        <v>10447.839899559875</v>
      </c>
      <c r="O16" s="4">
        <f>SMALL('[1]资源-玩家城池建筑时间'!DU$6:DU$85,$A16)</f>
        <v>10454.396170204142</v>
      </c>
      <c r="P16" s="4">
        <f>SMALL('[1]资源-玩家城池建筑时间'!DV$6:DV$85,$A16)</f>
        <v>10452.733180188989</v>
      </c>
      <c r="Q16" s="4">
        <f>SMALL('[1]资源-玩家城池建筑时间'!DW$6:DW$85,$A16)</f>
        <v>10417.296480534542</v>
      </c>
      <c r="R16" s="4">
        <f>SMALL('[1]资源-玩家城池建筑时间'!DX$6:DX$85,$A16)</f>
        <v>10182.590061471205</v>
      </c>
      <c r="S16" s="4">
        <f>SMALL('[1]资源-玩家城池建筑时间'!DY$6:DY$85,$A16)</f>
        <v>11211.886018548816</v>
      </c>
      <c r="T16" s="4">
        <f>SMALL('[1]资源-玩家城池建筑时间'!DZ$6:DZ$85,$A16)</f>
        <v>0</v>
      </c>
      <c r="V16" s="2">
        <v>11</v>
      </c>
      <c r="W16" s="2">
        <f>IFERROR(求节点($A$6:$A$85,B$6:B$85,相关资料!C16),0)</f>
        <v>103420.66751127339</v>
      </c>
      <c r="X16" s="2">
        <f>IFERROR(求节点($A$6:$A$85,C$6:C$85,相关资料!D16),0)</f>
        <v>22982.370558060753</v>
      </c>
      <c r="Y16" s="2">
        <f>IFERROR(求节点($A$6:$A$85,D$6:D$85,相关资料!E16),0)</f>
        <v>516775.92446777003</v>
      </c>
      <c r="Z16" s="2">
        <f>IFERROR(求节点($A$6:$A$85,E$6:E$85,相关资料!F16),0)</f>
        <v>0</v>
      </c>
      <c r="AA16" s="2">
        <f>IFERROR(求节点($A$6:$A$85,F$6:F$85,相关资料!G16),0)</f>
        <v>19151.975465050626</v>
      </c>
      <c r="AB16" s="2">
        <f>IFERROR(求节点($A$6:$A$85,G$6:G$85,相关资料!H16),0)</f>
        <v>19151.975465050626</v>
      </c>
      <c r="AC16" s="2">
        <f>IFERROR(求节点($A$6:$A$85,H$6:H$85,相关资料!I16),0)</f>
        <v>19151.975465050626</v>
      </c>
      <c r="AD16" s="2">
        <f>IFERROR(求节点($A$6:$A$85,I$6:I$85,相关资料!J16),0)</f>
        <v>19151.975465050626</v>
      </c>
      <c r="AE16" s="30">
        <f>求节点('[1]功能-城建'!$K$35:$K$85,$J$35:$J$85,$V16)</f>
        <v>335136.7185633828</v>
      </c>
      <c r="AF16" s="2">
        <f>IFERROR(求节点($A$6:$A$85,K$6:K$85,相关资料!L16),0)</f>
        <v>26812.76565107088</v>
      </c>
      <c r="AG16" s="2">
        <f>IFERROR(求节点($A$6:$A$85,L$6:L$85,相关资料!M16),0)</f>
        <v>26790.938907121999</v>
      </c>
      <c r="AH16" s="2">
        <f>IFERROR(求节点($A$6:$A$85,M$6:M$85,相关资料!N16),0)</f>
        <v>1557667.325173778</v>
      </c>
      <c r="AI16" s="2">
        <f>IFERROR(求节点($A$6:$A$85,N$6:N$85,相关资料!O16),0)</f>
        <v>850739.81354655919</v>
      </c>
      <c r="AJ16" s="2">
        <f>IFERROR(求节点($A$6:$A$85,O$6:O$85,相关资料!P16),0)</f>
        <v>850746.36981720349</v>
      </c>
      <c r="AK16" s="2">
        <f>IFERROR(求节点($A$6:$A$85,P$6:P$85,相关资料!Q16),0)</f>
        <v>850744.70682718826</v>
      </c>
      <c r="AL16" s="2">
        <f>IFERROR(求节点($A$6:$A$85,Q$6:Q$85,相关资料!R16),0)</f>
        <v>850709.27012753382</v>
      </c>
      <c r="AM16" s="2">
        <f>IFERROR(求节点($A$6:$A$85,R$6:R$85,相关资料!S16),0)</f>
        <v>25680.934646300349</v>
      </c>
      <c r="AN16" s="2">
        <f>IFERROR(求节点($A$6:$A$85,S$6:S$85,相关资料!T16),0)</f>
        <v>22575922.660683952</v>
      </c>
      <c r="AO16" s="2"/>
      <c r="AP16" s="2"/>
      <c r="AQ16" s="2">
        <v>11</v>
      </c>
      <c r="AR16" s="2">
        <f t="shared" si="43"/>
        <v>24485.859499438768</v>
      </c>
      <c r="AS16" s="2">
        <f t="shared" si="21"/>
        <v>5441.3021109863912</v>
      </c>
      <c r="AT16" s="2">
        <f t="shared" si="21"/>
        <v>154190.78023143404</v>
      </c>
      <c r="AU16" s="2">
        <f t="shared" si="21"/>
        <v>0</v>
      </c>
      <c r="AV16" s="2">
        <f t="shared" si="21"/>
        <v>4534.4184258219939</v>
      </c>
      <c r="AW16" s="2">
        <f t="shared" si="21"/>
        <v>4534.4184258219939</v>
      </c>
      <c r="AX16" s="2">
        <f t="shared" si="21"/>
        <v>4534.4184258219939</v>
      </c>
      <c r="AY16" s="2">
        <f t="shared" si="21"/>
        <v>4534.4184258219939</v>
      </c>
      <c r="AZ16" s="2">
        <f t="shared" si="21"/>
        <v>15001.731567680137</v>
      </c>
      <c r="BA16" s="2">
        <f t="shared" si="21"/>
        <v>6348.1857961507922</v>
      </c>
      <c r="BB16" s="2">
        <f t="shared" si="21"/>
        <v>6348.1857961507922</v>
      </c>
      <c r="BC16" s="2">
        <f t="shared" si="21"/>
        <v>483268.88258618116</v>
      </c>
      <c r="BD16" s="2">
        <f t="shared" si="21"/>
        <v>313071.25828204339</v>
      </c>
      <c r="BE16" s="2">
        <f t="shared" si="21"/>
        <v>313071.25828204339</v>
      </c>
      <c r="BF16" s="2">
        <f t="shared" si="21"/>
        <v>313071.25828204339</v>
      </c>
      <c r="BG16" s="2">
        <f t="shared" si="21"/>
        <v>313071.25828204339</v>
      </c>
      <c r="BH16" s="29">
        <f t="shared" si="22"/>
        <v>2676.5355080166573</v>
      </c>
      <c r="BI16" s="2">
        <f t="shared" si="21"/>
        <v>10776431.291356025</v>
      </c>
      <c r="BL16" s="2">
        <v>11</v>
      </c>
      <c r="BM16" s="2">
        <f t="shared" si="1"/>
        <v>24920.133088714269</v>
      </c>
      <c r="BN16" s="2">
        <f t="shared" si="2"/>
        <v>5537.8073530476177</v>
      </c>
      <c r="BO16" s="2">
        <f t="shared" si="3"/>
        <v>154190.78023143404</v>
      </c>
      <c r="BP16" s="2">
        <f t="shared" si="4"/>
        <v>0</v>
      </c>
      <c r="BQ16" s="2">
        <f t="shared" si="5"/>
        <v>4614.8394608730159</v>
      </c>
      <c r="BR16" s="2">
        <f t="shared" si="6"/>
        <v>4614.8394608730159</v>
      </c>
      <c r="BS16" s="2">
        <f t="shared" si="7"/>
        <v>4614.8394608730159</v>
      </c>
      <c r="BT16" s="2">
        <f t="shared" si="8"/>
        <v>4614.8394608730159</v>
      </c>
      <c r="BU16" s="2">
        <f t="shared" si="9"/>
        <v>17864.33704940218</v>
      </c>
      <c r="BV16" s="2">
        <f t="shared" si="10"/>
        <v>6460.7752452222194</v>
      </c>
      <c r="BW16" s="2">
        <f t="shared" si="11"/>
        <v>6460.7752452222194</v>
      </c>
      <c r="BX16" s="2">
        <f t="shared" si="12"/>
        <v>483268.88258618116</v>
      </c>
      <c r="BY16" s="2">
        <f t="shared" si="13"/>
        <v>313071.25828204339</v>
      </c>
      <c r="BZ16" s="2">
        <f t="shared" si="14"/>
        <v>313071.25828204339</v>
      </c>
      <c r="CA16" s="2">
        <f t="shared" si="15"/>
        <v>313071.25828204339</v>
      </c>
      <c r="CB16" s="2">
        <f t="shared" si="16"/>
        <v>313071.25828204339</v>
      </c>
      <c r="CC16" s="2">
        <f t="shared" si="17"/>
        <v>2765.2170539614071</v>
      </c>
      <c r="CD16" s="2">
        <f t="shared" si="18"/>
        <v>10776431.291356025</v>
      </c>
      <c r="CE16" s="2"/>
      <c r="CF16" s="1">
        <f t="shared" si="46"/>
        <v>416</v>
      </c>
      <c r="CG16" s="2">
        <v>11</v>
      </c>
      <c r="CH16" s="29">
        <v>24960</v>
      </c>
      <c r="CI16" s="29">
        <v>5750</v>
      </c>
      <c r="CJ16" s="29">
        <v>154200</v>
      </c>
      <c r="CK16" s="2">
        <f t="shared" si="23"/>
        <v>0</v>
      </c>
      <c r="CL16" s="29">
        <v>4920</v>
      </c>
      <c r="CM16" s="29">
        <v>4920</v>
      </c>
      <c r="CN16" s="29">
        <v>4920</v>
      </c>
      <c r="CO16" s="29">
        <v>4920</v>
      </c>
      <c r="CP16" s="29">
        <v>17880</v>
      </c>
      <c r="CQ16" s="29">
        <v>6480</v>
      </c>
      <c r="CR16" s="29">
        <v>6480</v>
      </c>
      <c r="CS16" s="29">
        <v>483300</v>
      </c>
      <c r="CT16" s="29">
        <v>323160</v>
      </c>
      <c r="CU16" s="29">
        <v>323220</v>
      </c>
      <c r="CV16" s="29">
        <v>313080</v>
      </c>
      <c r="CW16" s="29">
        <v>313080</v>
      </c>
      <c r="CX16" s="29">
        <v>3120</v>
      </c>
      <c r="CY16" s="2">
        <f t="shared" ref="CY16:CY79" si="47">ROUNDUP(CD16/60,0)*60</f>
        <v>10776480</v>
      </c>
      <c r="CZ16" s="2"/>
      <c r="DC16" s="8">
        <v>11</v>
      </c>
      <c r="DD16" s="8">
        <f t="shared" si="24"/>
        <v>24960</v>
      </c>
      <c r="DE16" s="8">
        <f t="shared" si="25"/>
        <v>5750</v>
      </c>
      <c r="DF16" s="8">
        <f t="shared" si="26"/>
        <v>154200</v>
      </c>
      <c r="DG16" s="8">
        <f t="shared" si="27"/>
        <v>0</v>
      </c>
      <c r="DH16" s="8">
        <f t="shared" si="28"/>
        <v>4920</v>
      </c>
      <c r="DI16" s="8">
        <f t="shared" si="29"/>
        <v>4920</v>
      </c>
      <c r="DJ16" s="8">
        <f t="shared" si="30"/>
        <v>4920</v>
      </c>
      <c r="DK16" s="8">
        <f t="shared" si="31"/>
        <v>4920</v>
      </c>
      <c r="DL16" s="8">
        <f t="shared" si="32"/>
        <v>17880</v>
      </c>
      <c r="DM16" s="8">
        <f t="shared" si="33"/>
        <v>6480</v>
      </c>
      <c r="DN16" s="8">
        <f t="shared" si="34"/>
        <v>6480</v>
      </c>
      <c r="DO16" s="8">
        <f t="shared" si="35"/>
        <v>483300</v>
      </c>
      <c r="DP16" s="8">
        <f t="shared" si="36"/>
        <v>323160</v>
      </c>
      <c r="DQ16" s="8">
        <f t="shared" si="37"/>
        <v>323220</v>
      </c>
      <c r="DR16" s="8">
        <f t="shared" si="38"/>
        <v>313080</v>
      </c>
      <c r="DS16" s="8">
        <f t="shared" si="39"/>
        <v>313080</v>
      </c>
      <c r="DT16" s="8">
        <f t="shared" si="40"/>
        <v>3120</v>
      </c>
      <c r="DU16" s="8">
        <f t="shared" si="41"/>
        <v>10776480</v>
      </c>
      <c r="DX16" s="8">
        <v>11</v>
      </c>
      <c r="DY16" s="5">
        <f>SUM(DD$6:DD16)</f>
        <v>92820</v>
      </c>
      <c r="DZ16" s="5">
        <f>SUM(DE$6:DE16)</f>
        <v>22080</v>
      </c>
      <c r="EA16" s="5">
        <f>SUM(DF$6:DF16)</f>
        <v>517140</v>
      </c>
      <c r="EB16" s="5">
        <f>SUM(DG$6:DG16)</f>
        <v>0</v>
      </c>
      <c r="EC16" s="5">
        <f>SUM(DH$6:DH16)</f>
        <v>14410</v>
      </c>
      <c r="ED16" s="5">
        <f>SUM(DI$6:DI16)</f>
        <v>14410</v>
      </c>
      <c r="EE16" s="5">
        <f>SUM(DJ$6:DJ16)</f>
        <v>14410</v>
      </c>
      <c r="EF16" s="5">
        <f>SUM(DK$6:DK16)</f>
        <v>14410</v>
      </c>
      <c r="EG16" s="5">
        <f>SUM(DL$6:DL16)</f>
        <v>168480</v>
      </c>
      <c r="EH16" s="5">
        <f>SUM(DM$6:DM16)</f>
        <v>18910</v>
      </c>
      <c r="EI16" s="5">
        <f>SUM(DN$6:DN16)</f>
        <v>18970</v>
      </c>
      <c r="EJ16" s="5">
        <f>SUM(DO$6:DO16)</f>
        <v>1557960</v>
      </c>
      <c r="EK16" s="5">
        <f>SUM(DP$6:DP16)</f>
        <v>851280</v>
      </c>
      <c r="EL16" s="5">
        <f>SUM(DQ$6:DQ16)</f>
        <v>851100</v>
      </c>
      <c r="EM16" s="5">
        <f>SUM(DR$6:DR16)</f>
        <v>851040</v>
      </c>
      <c r="EN16" s="5">
        <f>SUM(DS$6:DS16)</f>
        <v>850980</v>
      </c>
      <c r="EO16" s="5">
        <f>SUM(DT$6:DT16)</f>
        <v>25440</v>
      </c>
      <c r="EP16" s="5">
        <f>SUM(DU$6:DU16)</f>
        <v>19811520</v>
      </c>
      <c r="ES16" s="8">
        <v>11</v>
      </c>
      <c r="ET16" s="5">
        <f>IFERROR(求节点(相关资料!C$6:C$85,DY$6:DY$55,$ES16),0)</f>
        <v>92820</v>
      </c>
      <c r="EU16" s="5">
        <f>IFERROR(求节点(相关资料!D$6:D$85,DZ$6:DZ$55,$ES16),0)</f>
        <v>22080</v>
      </c>
      <c r="EV16" s="5">
        <f>IFERROR(求节点(相关资料!E$6:E$85,EA$6:EA$55,$ES16),0)</f>
        <v>1056</v>
      </c>
      <c r="EW16" s="5">
        <f>IFERROR(求节点(相关资料!F$6:F$85,EB$6:EB$55,$ES16),0)</f>
        <v>0</v>
      </c>
      <c r="EX16" s="5">
        <f>IFERROR(求节点(相关资料!G$6:G$85,EC$6:EC$55,$ES16),0)</f>
        <v>14410</v>
      </c>
      <c r="EY16" s="5">
        <f>IFERROR(求节点(相关资料!H$6:H$85,ED$6:ED$55,$ES16),0)</f>
        <v>14410</v>
      </c>
      <c r="EZ16" s="5">
        <f>IFERROR(求节点(相关资料!I$6:I$85,EE$6:EE$55,$ES16),0)</f>
        <v>14410</v>
      </c>
      <c r="FA16" s="5">
        <f>IFERROR(求节点(相关资料!J$6:J$85,EF$6:EF$55,$ES16),0)</f>
        <v>14410</v>
      </c>
      <c r="FB16" s="5">
        <f>IFERROR(求节点(相关资料!K$6:K$85,EG$6:EG$55,$ES16),0)</f>
        <v>5916.4285714285706</v>
      </c>
      <c r="FC16" s="5">
        <f>IFERROR(求节点(相关资料!L$6:L$85,EH$6:EH$55,$ES16),0)</f>
        <v>18910</v>
      </c>
      <c r="FD16" s="5">
        <f>IFERROR(求节点(相关资料!M$6:M$85,EI$6:EI$55,$ES16),0)</f>
        <v>18970</v>
      </c>
      <c r="FE16" s="5">
        <f>IFERROR(求节点(相关资料!N$6:N$85,EJ$6:EJ$55,$ES16),0)</f>
        <v>20445</v>
      </c>
      <c r="FF16" s="5">
        <f>IFERROR(求节点(相关资料!O$6:O$85,EK$6:EK$55,$ES16),0)</f>
        <v>1714.2857142857142</v>
      </c>
      <c r="FG16" s="5">
        <f>IFERROR(求节点(相关资料!P$6:P$85,EL$6:EL$55,$ES16),0)</f>
        <v>1702.5</v>
      </c>
      <c r="FH16" s="5">
        <f>IFERROR(求节点(相关资料!Q$6:Q$85,EM$6:EM$55,$ES16),0)</f>
        <v>4240</v>
      </c>
      <c r="FI16" s="5">
        <f>IFERROR(求节点(相关资料!R$6:R$85,EN$6:EN$55,$ES16),0)</f>
        <v>11004</v>
      </c>
      <c r="FJ16" s="5">
        <f>IFERROR(求节点(相关资料!S$6:S$85,EO$6:EO$55,$ES16),0)</f>
        <v>7920</v>
      </c>
      <c r="FK16" s="5">
        <f>IFERROR(求节点(相关资料!T$6:T$85,EP$6:EP$55,$ES16),0)</f>
        <v>1237.5</v>
      </c>
      <c r="FN16" s="6">
        <v>11</v>
      </c>
      <c r="FO16" s="6">
        <f>SUMPRODUCT(ET16:FK16,'[1]功能-城建'!$X16:$AO16)</f>
        <v>258683.28571428571</v>
      </c>
      <c r="FP16" s="6">
        <f>SUM('[1]资源-玩家城池建筑时间'!$AC$6:$AC16)</f>
        <v>328316.62402906554</v>
      </c>
      <c r="FQ16" s="6">
        <f t="shared" si="42"/>
        <v>0.78790797291880277</v>
      </c>
    </row>
    <row r="17" spans="1:173" x14ac:dyDescent="0.15">
      <c r="A17" s="2">
        <v>12</v>
      </c>
      <c r="B17" s="4">
        <f>SMALL('[1]资源-玩家城池建筑时间'!DH$6:DH$85,$A17)</f>
        <v>133285.01169405659</v>
      </c>
      <c r="C17" s="4">
        <f>SMALL('[1]资源-玩家城池建筑时间'!DI$6:DI$85,$A17)</f>
        <v>29618.891487568129</v>
      </c>
      <c r="D17" s="4">
        <f>SMALL('[1]资源-玩家城池建筑时间'!DJ$6:DJ$85,$A17)</f>
        <v>3318.2604647536887</v>
      </c>
      <c r="E17" s="4"/>
      <c r="F17" s="4">
        <f>SMALL('[1]资源-玩家城池建筑时间'!DL$6:DL$85,$A17)</f>
        <v>24682.40957297344</v>
      </c>
      <c r="G17" s="4">
        <f>SMALL('[1]资源-玩家城池建筑时间'!DM$6:DM$85,$A17)</f>
        <v>24682.40957297344</v>
      </c>
      <c r="H17" s="4">
        <f>SMALL('[1]资源-玩家城池建筑时间'!DN$6:DN$85,$A17)</f>
        <v>24682.40957297344</v>
      </c>
      <c r="I17" s="4">
        <f>SMALL('[1]资源-玩家城池建筑时间'!DO$6:DO$85,$A17)</f>
        <v>24682.40957297344</v>
      </c>
      <c r="J17" s="4">
        <f>SMALL('[1]资源-玩家城池建筑时间'!DP$6:DP$85,$A17)</f>
        <v>0</v>
      </c>
      <c r="K17" s="4">
        <f>SMALL('[1]资源-玩家城池建筑时间'!DQ$6:DQ$85,$A17)</f>
        <v>34555.373402162819</v>
      </c>
      <c r="L17" s="4">
        <f>SMALL('[1]资源-玩家城池建筑时间'!DR$6:DR$85,$A17)</f>
        <v>34533.546658213942</v>
      </c>
      <c r="M17" s="4">
        <f>SMALL('[1]资源-玩家城池建筑时间'!DS$6:DS$85,$A17)</f>
        <v>27625.88048733828</v>
      </c>
      <c r="N17" s="4">
        <f>SMALL('[1]资源-玩家城池建筑时间'!DT$6:DT$85,$A17)</f>
        <v>14282.274214386358</v>
      </c>
      <c r="O17" s="4">
        <f>SMALL('[1]资源-玩家城池建筑时间'!DU$6:DU$85,$A17)</f>
        <v>14288.830485030625</v>
      </c>
      <c r="P17" s="4">
        <f>SMALL('[1]资源-玩家城池建筑时间'!DV$6:DV$85,$A17)</f>
        <v>14287.167495015472</v>
      </c>
      <c r="Q17" s="4">
        <f>SMALL('[1]资源-玩家城池建筑时间'!DW$6:DW$85,$A17)</f>
        <v>14251.730795361025</v>
      </c>
      <c r="R17" s="4">
        <f>SMALL('[1]资源-玩家城池建筑时间'!DX$6:DX$85,$A17)</f>
        <v>15713.024169394019</v>
      </c>
      <c r="S17" s="4">
        <f>SMALL('[1]资源-玩家城池建筑时间'!DY$6:DY$85,$A17)</f>
        <v>14530.146483302504</v>
      </c>
      <c r="T17" s="4">
        <f>SMALL('[1]资源-玩家城池建筑时间'!DZ$6:DZ$85,$A17)</f>
        <v>0</v>
      </c>
      <c r="V17" s="2">
        <v>12</v>
      </c>
      <c r="W17" s="2">
        <f>IFERROR(求节点($A$6:$A$85,B$6:B$85,相关资料!C17),0)</f>
        <v>133285.01169405659</v>
      </c>
      <c r="X17" s="2">
        <f>IFERROR(求节点($A$6:$A$85,C$6:C$85,相关资料!D17),0)</f>
        <v>29618.891487568129</v>
      </c>
      <c r="Y17" s="2">
        <f>IFERROR(求节点($A$6:$A$85,D$6:D$85,相关资料!E17),0)</f>
        <v>734800.21827259474</v>
      </c>
      <c r="Z17" s="2">
        <f>IFERROR(求节点($A$6:$A$85,E$6:E$85,相关资料!F17),0)</f>
        <v>0</v>
      </c>
      <c r="AA17" s="2">
        <f>IFERROR(求节点($A$6:$A$85,F$6:F$85,相关资料!G17),0)</f>
        <v>24682.40957297344</v>
      </c>
      <c r="AB17" s="2">
        <f>IFERROR(求节点($A$6:$A$85,G$6:G$85,相关资料!H17),0)</f>
        <v>24682.40957297344</v>
      </c>
      <c r="AC17" s="2">
        <f>IFERROR(求节点($A$6:$A$85,H$6:H$85,相关资料!I17),0)</f>
        <v>24682.40957297344</v>
      </c>
      <c r="AD17" s="2">
        <f>IFERROR(求节点($A$6:$A$85,I$6:I$85,相关资料!J17),0)</f>
        <v>24682.40957297344</v>
      </c>
      <c r="AE17" s="30">
        <f>求节点('[1]功能-城建'!$K$35:$K$85,$J$35:$J$85,$V17)</f>
        <v>350138.45013106294</v>
      </c>
      <c r="AF17" s="2">
        <f>IFERROR(求节点($A$6:$A$85,K$6:K$85,相关资料!L17),0)</f>
        <v>34555.373402162819</v>
      </c>
      <c r="AG17" s="2">
        <f>IFERROR(求节点($A$6:$A$85,L$6:L$85,相关资料!M17),0)</f>
        <v>34533.546658213942</v>
      </c>
      <c r="AH17" s="2">
        <f>IFERROR(求节点($A$6:$A$85,M$6:M$85,相关资料!N17),0)</f>
        <v>2242959.6817579288</v>
      </c>
      <c r="AI17" s="2">
        <f>IFERROR(求节点($A$6:$A$85,N$6:N$85,相关资料!O17),0)</f>
        <v>1343214.2435535002</v>
      </c>
      <c r="AJ17" s="2">
        <f>IFERROR(求节点($A$6:$A$85,O$6:O$85,相关资料!P17),0)</f>
        <v>1343220.7998241447</v>
      </c>
      <c r="AK17" s="2">
        <f>IFERROR(求节点($A$6:$A$85,P$6:P$85,相关资料!Q17),0)</f>
        <v>1343219.1368341292</v>
      </c>
      <c r="AL17" s="2">
        <f>IFERROR(求节点($A$6:$A$85,Q$6:Q$85,相关资料!R17),0)</f>
        <v>1343183.7001344748</v>
      </c>
      <c r="AM17" s="2">
        <f>IFERROR(求节点($A$6:$A$85,R$6:R$85,相关资料!S17),0)</f>
        <v>31794.137786988835</v>
      </c>
      <c r="AN17" s="2">
        <f>IFERROR(求节点($A$6:$A$85,S$6:S$85,相关资料!T17),0)</f>
        <v>38309410.48650647</v>
      </c>
      <c r="AO17" s="2"/>
      <c r="AP17" s="2"/>
      <c r="AQ17" s="2">
        <v>12</v>
      </c>
      <c r="AR17" s="2">
        <f t="shared" si="43"/>
        <v>29864.344182783199</v>
      </c>
      <c r="AS17" s="2">
        <f t="shared" si="21"/>
        <v>6636.5209295073764</v>
      </c>
      <c r="AT17" s="2">
        <f t="shared" si="21"/>
        <v>218024.2938048247</v>
      </c>
      <c r="AU17" s="2">
        <f t="shared" si="21"/>
        <v>0</v>
      </c>
      <c r="AV17" s="2">
        <f t="shared" si="21"/>
        <v>5530.4341079228143</v>
      </c>
      <c r="AW17" s="2">
        <f t="shared" si="21"/>
        <v>5530.4341079228143</v>
      </c>
      <c r="AX17" s="2">
        <f t="shared" si="21"/>
        <v>5530.4341079228143</v>
      </c>
      <c r="AY17" s="2">
        <f t="shared" si="21"/>
        <v>5530.4341079228143</v>
      </c>
      <c r="AZ17" s="2">
        <f t="shared" si="21"/>
        <v>15001.731567680137</v>
      </c>
      <c r="BA17" s="2">
        <f t="shared" si="21"/>
        <v>7742.6077510919386</v>
      </c>
      <c r="BB17" s="2">
        <f t="shared" si="21"/>
        <v>7742.6077510919422</v>
      </c>
      <c r="BC17" s="2">
        <f t="shared" si="21"/>
        <v>685292.35658415081</v>
      </c>
      <c r="BD17" s="2">
        <f t="shared" si="21"/>
        <v>492474.43000694097</v>
      </c>
      <c r="BE17" s="2">
        <f t="shared" si="21"/>
        <v>492474.4300069412</v>
      </c>
      <c r="BF17" s="2">
        <f t="shared" si="21"/>
        <v>492474.43000694097</v>
      </c>
      <c r="BG17" s="2">
        <f t="shared" si="21"/>
        <v>492474.43000694097</v>
      </c>
      <c r="BH17" s="29">
        <f t="shared" si="22"/>
        <v>3056.6015703442426</v>
      </c>
      <c r="BI17" s="2">
        <f t="shared" si="21"/>
        <v>15733487.825822517</v>
      </c>
      <c r="BL17" s="2">
        <v>12</v>
      </c>
      <c r="BM17" s="2">
        <f t="shared" si="1"/>
        <v>28906.583486579882</v>
      </c>
      <c r="BN17" s="2">
        <f t="shared" si="2"/>
        <v>6423.6852192399747</v>
      </c>
      <c r="BO17" s="2">
        <f t="shared" si="3"/>
        <v>218024.2938048247</v>
      </c>
      <c r="BP17" s="2">
        <f t="shared" si="4"/>
        <v>0</v>
      </c>
      <c r="BQ17" s="2">
        <f t="shared" si="5"/>
        <v>5353.071016033311</v>
      </c>
      <c r="BR17" s="2">
        <f t="shared" si="6"/>
        <v>5353.071016033311</v>
      </c>
      <c r="BS17" s="2">
        <f t="shared" si="7"/>
        <v>5353.071016033311</v>
      </c>
      <c r="BT17" s="2">
        <f t="shared" si="8"/>
        <v>5353.071016033311</v>
      </c>
      <c r="BU17" s="2">
        <f t="shared" si="9"/>
        <v>17864.33704940218</v>
      </c>
      <c r="BV17" s="2">
        <f t="shared" si="10"/>
        <v>7494.2994224466383</v>
      </c>
      <c r="BW17" s="2">
        <f t="shared" si="11"/>
        <v>7494.2994224466383</v>
      </c>
      <c r="BX17" s="2">
        <f t="shared" si="12"/>
        <v>685292.35658415081</v>
      </c>
      <c r="BY17" s="2">
        <f t="shared" si="13"/>
        <v>406274.47321880236</v>
      </c>
      <c r="BZ17" s="2">
        <f t="shared" si="14"/>
        <v>406274.47321880236</v>
      </c>
      <c r="CA17" s="2">
        <f t="shared" si="15"/>
        <v>406274.47321880236</v>
      </c>
      <c r="CB17" s="2">
        <f t="shared" si="16"/>
        <v>406274.47321880236</v>
      </c>
      <c r="CC17" s="2">
        <f t="shared" si="17"/>
        <v>3056.6015703442426</v>
      </c>
      <c r="CD17" s="2">
        <f t="shared" si="18"/>
        <v>15733487.825822517</v>
      </c>
      <c r="CE17" s="2"/>
      <c r="CF17" s="1">
        <f t="shared" si="46"/>
        <v>482</v>
      </c>
      <c r="CG17" s="2">
        <v>12</v>
      </c>
      <c r="CH17" s="29">
        <v>28920</v>
      </c>
      <c r="CI17" s="29">
        <v>6480</v>
      </c>
      <c r="CJ17" s="29">
        <v>218040</v>
      </c>
      <c r="CK17" s="2">
        <f t="shared" si="23"/>
        <v>0</v>
      </c>
      <c r="CL17" s="29">
        <v>5670</v>
      </c>
      <c r="CM17" s="29">
        <v>5670</v>
      </c>
      <c r="CN17" s="29">
        <v>5670</v>
      </c>
      <c r="CO17" s="29">
        <v>5670</v>
      </c>
      <c r="CP17" s="29">
        <v>17880</v>
      </c>
      <c r="CQ17" s="29">
        <v>8100</v>
      </c>
      <c r="CR17" s="29">
        <v>8100</v>
      </c>
      <c r="CS17" s="29">
        <v>685320</v>
      </c>
      <c r="CT17" s="29">
        <v>406320</v>
      </c>
      <c r="CU17" s="29">
        <v>406320</v>
      </c>
      <c r="CV17" s="29">
        <v>406320</v>
      </c>
      <c r="CW17" s="29">
        <v>406320</v>
      </c>
      <c r="CX17" s="29">
        <v>3360</v>
      </c>
      <c r="CY17" s="2">
        <f t="shared" si="47"/>
        <v>15733500</v>
      </c>
      <c r="CZ17" s="2"/>
      <c r="DC17" s="8">
        <v>12</v>
      </c>
      <c r="DD17" s="8">
        <f t="shared" si="24"/>
        <v>28920</v>
      </c>
      <c r="DE17" s="8">
        <f t="shared" si="25"/>
        <v>6480</v>
      </c>
      <c r="DF17" s="8">
        <f t="shared" si="26"/>
        <v>218040</v>
      </c>
      <c r="DG17" s="8">
        <f t="shared" si="27"/>
        <v>0</v>
      </c>
      <c r="DH17" s="8">
        <f t="shared" si="28"/>
        <v>5670</v>
      </c>
      <c r="DI17" s="8">
        <f t="shared" si="29"/>
        <v>5670</v>
      </c>
      <c r="DJ17" s="8">
        <f t="shared" si="30"/>
        <v>5670</v>
      </c>
      <c r="DK17" s="8">
        <f t="shared" si="31"/>
        <v>5670</v>
      </c>
      <c r="DL17" s="8">
        <f t="shared" si="32"/>
        <v>17880</v>
      </c>
      <c r="DM17" s="8">
        <f t="shared" si="33"/>
        <v>8100</v>
      </c>
      <c r="DN17" s="8">
        <f t="shared" si="34"/>
        <v>8100</v>
      </c>
      <c r="DO17" s="8">
        <f t="shared" si="35"/>
        <v>685320</v>
      </c>
      <c r="DP17" s="8">
        <f t="shared" si="36"/>
        <v>406320</v>
      </c>
      <c r="DQ17" s="8">
        <f t="shared" si="37"/>
        <v>406320</v>
      </c>
      <c r="DR17" s="8">
        <f t="shared" si="38"/>
        <v>406320</v>
      </c>
      <c r="DS17" s="8">
        <f t="shared" si="39"/>
        <v>406320</v>
      </c>
      <c r="DT17" s="8">
        <f t="shared" si="40"/>
        <v>3360</v>
      </c>
      <c r="DU17" s="8">
        <f t="shared" si="41"/>
        <v>15733500</v>
      </c>
      <c r="DX17" s="8">
        <v>12</v>
      </c>
      <c r="DY17" s="5">
        <f>SUM(DD$6:DD17)</f>
        <v>121740</v>
      </c>
      <c r="DZ17" s="5">
        <f>SUM(DE$6:DE17)</f>
        <v>28560</v>
      </c>
      <c r="EA17" s="5">
        <f>SUM(DF$6:DF17)</f>
        <v>735180</v>
      </c>
      <c r="EB17" s="5">
        <f>SUM(DG$6:DG17)</f>
        <v>0</v>
      </c>
      <c r="EC17" s="5">
        <f>SUM(DH$6:DH17)</f>
        <v>20080</v>
      </c>
      <c r="ED17" s="5">
        <f>SUM(DI$6:DI17)</f>
        <v>20080</v>
      </c>
      <c r="EE17" s="5">
        <f>SUM(DJ$6:DJ17)</f>
        <v>20080</v>
      </c>
      <c r="EF17" s="5">
        <f>SUM(DK$6:DK17)</f>
        <v>20080</v>
      </c>
      <c r="EG17" s="5">
        <f>SUM(DL$6:DL17)</f>
        <v>186360</v>
      </c>
      <c r="EH17" s="5">
        <f>SUM(DM$6:DM17)</f>
        <v>27010</v>
      </c>
      <c r="EI17" s="5">
        <f>SUM(DN$6:DN17)</f>
        <v>27070</v>
      </c>
      <c r="EJ17" s="5">
        <f>SUM(DO$6:DO17)</f>
        <v>2243280</v>
      </c>
      <c r="EK17" s="5">
        <f>SUM(DP$6:DP17)</f>
        <v>1257600</v>
      </c>
      <c r="EL17" s="5">
        <f>SUM(DQ$6:DQ17)</f>
        <v>1257420</v>
      </c>
      <c r="EM17" s="5">
        <f>SUM(DR$6:DR17)</f>
        <v>1257360</v>
      </c>
      <c r="EN17" s="5">
        <f>SUM(DS$6:DS17)</f>
        <v>1257300</v>
      </c>
      <c r="EO17" s="5">
        <f>SUM(DT$6:DT17)</f>
        <v>28800</v>
      </c>
      <c r="EP17" s="5">
        <f>SUM(DU$6:DU17)</f>
        <v>35545020</v>
      </c>
      <c r="ES17" s="8">
        <v>12</v>
      </c>
      <c r="ET17" s="5">
        <f>IFERROR(求节点(相关资料!C$6:C$85,DY$6:DY$55,$ES17),0)</f>
        <v>121740</v>
      </c>
      <c r="EU17" s="5">
        <f>IFERROR(求节点(相关资料!D$6:D$85,DZ$6:DZ$55,$ES17),0)</f>
        <v>28560</v>
      </c>
      <c r="EV17" s="5">
        <f>IFERROR(求节点(相关资料!E$6:E$85,EA$6:EA$55,$ES17),0)</f>
        <v>1152</v>
      </c>
      <c r="EW17" s="5">
        <f>IFERROR(求节点(相关资料!F$6:F$85,EB$6:EB$55,$ES17),0)</f>
        <v>0</v>
      </c>
      <c r="EX17" s="5">
        <f>IFERROR(求节点(相关资料!G$6:G$85,EC$6:EC$55,$ES17),0)</f>
        <v>20080</v>
      </c>
      <c r="EY17" s="5">
        <f>IFERROR(求节点(相关资料!H$6:H$85,ED$6:ED$55,$ES17),0)</f>
        <v>20080</v>
      </c>
      <c r="EZ17" s="5">
        <f>IFERROR(求节点(相关资料!I$6:I$85,EE$6:EE$55,$ES17),0)</f>
        <v>20080</v>
      </c>
      <c r="FA17" s="5">
        <f>IFERROR(求节点(相关资料!J$6:J$85,EF$6:EF$55,$ES17),0)</f>
        <v>20080</v>
      </c>
      <c r="FB17" s="5">
        <f>IFERROR(求节点(相关资料!K$6:K$85,EG$6:EG$55,$ES17),0)</f>
        <v>6454.2857142857138</v>
      </c>
      <c r="FC17" s="5">
        <f>IFERROR(求节点(相关资料!L$6:L$85,EH$6:EH$55,$ES17),0)</f>
        <v>27010</v>
      </c>
      <c r="FD17" s="5">
        <f>IFERROR(求节点(相关资料!M$6:M$85,EI$6:EI$55,$ES17),0)</f>
        <v>27070</v>
      </c>
      <c r="FE17" s="5">
        <f>IFERROR(求节点(相关资料!N$6:N$85,EJ$6:EJ$55,$ES17),0)</f>
        <v>27744</v>
      </c>
      <c r="FF17" s="5">
        <f>IFERROR(求节点(相关资料!O$6:O$85,EK$6:EK$55,$ES17),0)</f>
        <v>2040</v>
      </c>
      <c r="FG17" s="5">
        <f>IFERROR(求节点(相关资料!P$6:P$85,EL$6:EL$55,$ES17),0)</f>
        <v>2560</v>
      </c>
      <c r="FH17" s="5">
        <f>IFERROR(求节点(相关资料!Q$6:Q$85,EM$6:EM$55,$ES17),0)</f>
        <v>5640</v>
      </c>
      <c r="FI17" s="5">
        <f>IFERROR(求节点(相关资料!R$6:R$85,EN$6:EN$55,$ES17),0)</f>
        <v>14388</v>
      </c>
      <c r="FJ17" s="5">
        <f>IFERROR(求节点(相关资料!S$6:S$85,EO$6:EO$55,$ES17),0)</f>
        <v>13200</v>
      </c>
      <c r="FK17" s="5">
        <f>IFERROR(求节点(相关资料!T$6:T$85,EP$6:EP$55,$ES17),0)</f>
        <v>1350</v>
      </c>
      <c r="FN17" s="6">
        <v>12</v>
      </c>
      <c r="FO17" s="6">
        <f>SUMPRODUCT(ET17:FK17,'[1]功能-城建'!$X17:$AO17)</f>
        <v>352774</v>
      </c>
      <c r="FP17" s="6">
        <f>SUM('[1]资源-玩家城池建筑时间'!$AC$6:$AC17)</f>
        <v>434279.74153686664</v>
      </c>
      <c r="FQ17" s="6">
        <f t="shared" si="42"/>
        <v>0.81231972449733192</v>
      </c>
    </row>
    <row r="18" spans="1:173" x14ac:dyDescent="0.15">
      <c r="A18" s="2">
        <v>13</v>
      </c>
      <c r="B18" s="4">
        <f>SMALL('[1]资源-玩家城池建筑时间'!DH$6:DH$85,$A18)</f>
        <v>158205.14478277086</v>
      </c>
      <c r="C18" s="4">
        <f>SMALL('[1]资源-玩家城池建筑时间'!DI$6:DI$85,$A18)</f>
        <v>35156.698840615747</v>
      </c>
      <c r="D18" s="4">
        <f>SMALL('[1]资源-玩家城池建筑时间'!DJ$6:DJ$85,$A18)</f>
        <v>6087.164141277497</v>
      </c>
      <c r="E18" s="4"/>
      <c r="F18" s="4">
        <f>SMALL('[1]资源-玩家城池建筑时间'!DL$6:DL$85,$A18)</f>
        <v>29297.249033846456</v>
      </c>
      <c r="G18" s="4">
        <f>SMALL('[1]资源-玩家城池建筑时间'!DM$6:DM$85,$A18)</f>
        <v>29297.249033846456</v>
      </c>
      <c r="H18" s="4">
        <f>SMALL('[1]资源-玩家城池建筑时间'!DN$6:DN$85,$A18)</f>
        <v>29297.249033846456</v>
      </c>
      <c r="I18" s="4">
        <f>SMALL('[1]资源-玩家城池建筑时间'!DO$6:DO$85,$A18)</f>
        <v>29297.249033846456</v>
      </c>
      <c r="J18" s="4">
        <f>SMALL('[1]资源-玩家城池建筑时间'!DP$6:DP$85,$A18)</f>
        <v>0</v>
      </c>
      <c r="K18" s="4">
        <f>SMALL('[1]资源-玩家城池建筑时间'!DQ$6:DQ$85,$A18)</f>
        <v>41016.148647385038</v>
      </c>
      <c r="L18" s="4">
        <f>SMALL('[1]资源-玩家城池建筑时间'!DR$6:DR$85,$A18)</f>
        <v>40994.321903436161</v>
      </c>
      <c r="M18" s="4">
        <f>SMALL('[1]资源-玩家城池建筑时间'!DS$6:DS$85,$A18)</f>
        <v>34517.374082241979</v>
      </c>
      <c r="N18" s="4">
        <f>SMALL('[1]资源-玩家城池建筑时间'!DT$6:DT$85,$A18)</f>
        <v>17728.021011838209</v>
      </c>
      <c r="O18" s="4">
        <f>SMALL('[1]资源-玩家城池建筑时间'!DU$6:DU$85,$A18)</f>
        <v>17734.577282482474</v>
      </c>
      <c r="P18" s="4">
        <f>SMALL('[1]资源-玩家城池建筑时间'!DV$6:DV$85,$A18)</f>
        <v>17732.914292467322</v>
      </c>
      <c r="Q18" s="4">
        <f>SMALL('[1]资源-玩家城池建筑时间'!DW$6:DW$85,$A18)</f>
        <v>17697.477592812877</v>
      </c>
      <c r="R18" s="4">
        <f>SMALL('[1]资源-玩家城池建筑时间'!DX$6:DX$85,$A18)</f>
        <v>20327.863630267035</v>
      </c>
      <c r="S18" s="4">
        <f>SMALL('[1]资源-玩家城池建筑时间'!DY$6:DY$85,$A18)</f>
        <v>17299.050159826314</v>
      </c>
      <c r="T18" s="4">
        <f>SMALL('[1]资源-玩家城池建筑时间'!DZ$6:DZ$85,$A18)</f>
        <v>0</v>
      </c>
      <c r="V18" s="2">
        <v>13</v>
      </c>
      <c r="W18" s="2">
        <f>IFERROR(求节点($A$6:$A$85,B$6:B$85,相关资料!C18),0)</f>
        <v>158205.14478277086</v>
      </c>
      <c r="X18" s="2">
        <f>IFERROR(求节点($A$6:$A$85,C$6:C$85,相关资料!D18),0)</f>
        <v>35156.698840615747</v>
      </c>
      <c r="Y18" s="2">
        <f>IFERROR(求节点($A$6:$A$85,D$6:D$85,相关资料!E18),0)</f>
        <v>1026563.1953539648</v>
      </c>
      <c r="Z18" s="2">
        <f>IFERROR(求节点($A$6:$A$85,E$6:E$85,相关资料!F18),0)</f>
        <v>0</v>
      </c>
      <c r="AA18" s="2">
        <f>IFERROR(求节点($A$6:$A$85,F$6:F$85,相关资料!G18),0)</f>
        <v>29297.249033846456</v>
      </c>
      <c r="AB18" s="2">
        <f>IFERROR(求节点($A$6:$A$85,G$6:G$85,相关资料!H18),0)</f>
        <v>29297.249033846456</v>
      </c>
      <c r="AC18" s="2">
        <f>IFERROR(求节点($A$6:$A$85,H$6:H$85,相关资料!I18),0)</f>
        <v>29297.249033846456</v>
      </c>
      <c r="AD18" s="2">
        <f>IFERROR(求节点($A$6:$A$85,I$6:I$85,相关资料!J18),0)</f>
        <v>29297.249033846456</v>
      </c>
      <c r="AE18" s="30">
        <f>求节点('[1]功能-城建'!$K$35:$K$85,$J$35:$J$85,$V18)</f>
        <v>365140.18169874308</v>
      </c>
      <c r="AF18" s="2">
        <f>IFERROR(求节点($A$6:$A$85,K$6:K$85,相关资料!L18),0)</f>
        <v>41016.148647385038</v>
      </c>
      <c r="AG18" s="2">
        <f>IFERROR(求节点($A$6:$A$85,L$6:L$85,相关资料!M18),0)</f>
        <v>40994.321903436161</v>
      </c>
      <c r="AH18" s="2">
        <f>IFERROR(求节点($A$6:$A$85,M$6:M$85,相关资料!N18),0)</f>
        <v>3211956.543112705</v>
      </c>
      <c r="AI18" s="2">
        <f>IFERROR(求节点($A$6:$A$85,N$6:N$85,相关资料!O18),0)</f>
        <v>1749488.7167723025</v>
      </c>
      <c r="AJ18" s="2">
        <f>IFERROR(求节点($A$6:$A$85,O$6:O$85,相关资料!P18),0)</f>
        <v>1749495.2730429471</v>
      </c>
      <c r="AK18" s="2">
        <f>IFERROR(求节点($A$6:$A$85,P$6:P$85,相关资料!Q18),0)</f>
        <v>1749493.6100529316</v>
      </c>
      <c r="AL18" s="2">
        <f>IFERROR(求节点($A$6:$A$85,Q$6:Q$85,相关资料!R18),0)</f>
        <v>1749458.1733532771</v>
      </c>
      <c r="AM18" s="2">
        <f>IFERROR(求节点($A$6:$A$85,R$6:R$85,相关资料!S18),0)</f>
        <v>31794.137786988835</v>
      </c>
      <c r="AN18" s="2">
        <f>IFERROR(求节点($A$6:$A$85,S$6:S$85,相关资料!T18),0)</f>
        <v>60535346.443313368</v>
      </c>
      <c r="AO18" s="2"/>
      <c r="AP18" s="2"/>
      <c r="AQ18" s="2">
        <v>13</v>
      </c>
      <c r="AR18" s="2">
        <f t="shared" si="43"/>
        <v>24920.133088714269</v>
      </c>
      <c r="AS18" s="2">
        <f t="shared" si="21"/>
        <v>5537.8073530476177</v>
      </c>
      <c r="AT18" s="2">
        <f t="shared" si="21"/>
        <v>291762.97708137007</v>
      </c>
      <c r="AU18" s="2">
        <f t="shared" si="21"/>
        <v>0</v>
      </c>
      <c r="AV18" s="2">
        <f t="shared" si="21"/>
        <v>4614.8394608730159</v>
      </c>
      <c r="AW18" s="2">
        <f t="shared" si="21"/>
        <v>4614.8394608730159</v>
      </c>
      <c r="AX18" s="2">
        <f t="shared" si="21"/>
        <v>4614.8394608730159</v>
      </c>
      <c r="AY18" s="2">
        <f t="shared" si="21"/>
        <v>4614.8394608730159</v>
      </c>
      <c r="AZ18" s="2">
        <f t="shared" si="21"/>
        <v>15001.731567680137</v>
      </c>
      <c r="BA18" s="2">
        <f t="shared" si="21"/>
        <v>6460.7752452222194</v>
      </c>
      <c r="BB18" s="2">
        <f t="shared" si="21"/>
        <v>6460.7752452222194</v>
      </c>
      <c r="BC18" s="2">
        <f t="shared" si="21"/>
        <v>968996.86135477619</v>
      </c>
      <c r="BD18" s="2">
        <f t="shared" si="21"/>
        <v>406274.47321880236</v>
      </c>
      <c r="BE18" s="2">
        <f t="shared" si="21"/>
        <v>406274.47321880236</v>
      </c>
      <c r="BF18" s="2">
        <f t="shared" si="21"/>
        <v>406274.47321880236</v>
      </c>
      <c r="BG18" s="2">
        <f t="shared" si="21"/>
        <v>406274.47321880236</v>
      </c>
      <c r="BH18" s="29">
        <f t="shared" si="22"/>
        <v>3056.6015703442426</v>
      </c>
      <c r="BI18" s="2">
        <f t="shared" si="21"/>
        <v>22225935.956806898</v>
      </c>
      <c r="BL18" s="2">
        <v>13</v>
      </c>
      <c r="BM18" s="2">
        <f t="shared" si="1"/>
        <v>29864.344182783199</v>
      </c>
      <c r="BN18" s="2">
        <f t="shared" si="2"/>
        <v>6636.5209295073764</v>
      </c>
      <c r="BO18" s="2">
        <f t="shared" si="3"/>
        <v>291762.97708137007</v>
      </c>
      <c r="BP18" s="2">
        <f t="shared" si="4"/>
        <v>0</v>
      </c>
      <c r="BQ18" s="2">
        <f t="shared" si="5"/>
        <v>5530.4341079228143</v>
      </c>
      <c r="BR18" s="2">
        <f t="shared" si="6"/>
        <v>5530.4341079228143</v>
      </c>
      <c r="BS18" s="2">
        <f t="shared" si="7"/>
        <v>5530.4341079228143</v>
      </c>
      <c r="BT18" s="2">
        <f t="shared" si="8"/>
        <v>5530.4341079228143</v>
      </c>
      <c r="BU18" s="2">
        <f t="shared" si="9"/>
        <v>17864.33704940218</v>
      </c>
      <c r="BV18" s="2">
        <f t="shared" si="10"/>
        <v>7742.6077510919386</v>
      </c>
      <c r="BW18" s="2">
        <f t="shared" si="11"/>
        <v>7742.6077510919422</v>
      </c>
      <c r="BX18" s="2">
        <f t="shared" si="12"/>
        <v>968996.86135477619</v>
      </c>
      <c r="BY18" s="2">
        <f t="shared" si="13"/>
        <v>492474.43000694097</v>
      </c>
      <c r="BZ18" s="2">
        <f t="shared" si="14"/>
        <v>492474.4300069412</v>
      </c>
      <c r="CA18" s="2">
        <f t="shared" si="15"/>
        <v>492474.43000694097</v>
      </c>
      <c r="CB18" s="2">
        <f t="shared" si="16"/>
        <v>492474.43000694097</v>
      </c>
      <c r="CC18" s="2">
        <f t="shared" si="17"/>
        <v>3056.6015703442426</v>
      </c>
      <c r="CD18" s="2">
        <f t="shared" si="18"/>
        <v>22225935.956806898</v>
      </c>
      <c r="CE18" s="2"/>
      <c r="CF18" s="1">
        <f t="shared" si="46"/>
        <v>529</v>
      </c>
      <c r="CG18" s="2">
        <v>13</v>
      </c>
      <c r="CH18" s="29">
        <v>31740</v>
      </c>
      <c r="CI18" s="29">
        <v>6660</v>
      </c>
      <c r="CJ18" s="29">
        <v>291780</v>
      </c>
      <c r="CK18" s="2">
        <f t="shared" si="23"/>
        <v>0</v>
      </c>
      <c r="CL18" s="29">
        <v>5850</v>
      </c>
      <c r="CM18" s="29">
        <v>5850</v>
      </c>
      <c r="CN18" s="29">
        <v>5850</v>
      </c>
      <c r="CO18" s="29">
        <v>5850</v>
      </c>
      <c r="CP18" s="29">
        <v>17880</v>
      </c>
      <c r="CQ18" s="29">
        <v>9000</v>
      </c>
      <c r="CR18" s="29">
        <v>9000</v>
      </c>
      <c r="CS18" s="29">
        <v>969000</v>
      </c>
      <c r="CT18" s="29">
        <v>492480</v>
      </c>
      <c r="CU18" s="29">
        <v>492480</v>
      </c>
      <c r="CV18" s="29">
        <v>492480</v>
      </c>
      <c r="CW18" s="29">
        <v>492480</v>
      </c>
      <c r="CX18" s="29">
        <v>3360</v>
      </c>
      <c r="CY18" s="2">
        <f t="shared" si="47"/>
        <v>22225980</v>
      </c>
      <c r="CZ18" s="2"/>
      <c r="DC18" s="8">
        <v>13</v>
      </c>
      <c r="DD18" s="8">
        <f t="shared" si="24"/>
        <v>31740</v>
      </c>
      <c r="DE18" s="8">
        <f t="shared" si="25"/>
        <v>6660</v>
      </c>
      <c r="DF18" s="8">
        <f t="shared" si="26"/>
        <v>291780</v>
      </c>
      <c r="DG18" s="8">
        <f t="shared" si="27"/>
        <v>0</v>
      </c>
      <c r="DH18" s="8">
        <f t="shared" si="28"/>
        <v>5850</v>
      </c>
      <c r="DI18" s="8">
        <f t="shared" si="29"/>
        <v>5850</v>
      </c>
      <c r="DJ18" s="8">
        <f t="shared" si="30"/>
        <v>5850</v>
      </c>
      <c r="DK18" s="8">
        <f t="shared" si="31"/>
        <v>5850</v>
      </c>
      <c r="DL18" s="8">
        <f t="shared" si="32"/>
        <v>17880</v>
      </c>
      <c r="DM18" s="8">
        <f t="shared" si="33"/>
        <v>9000</v>
      </c>
      <c r="DN18" s="8">
        <f t="shared" si="34"/>
        <v>9000</v>
      </c>
      <c r="DO18" s="8">
        <f t="shared" si="35"/>
        <v>969000</v>
      </c>
      <c r="DP18" s="8">
        <f t="shared" si="36"/>
        <v>492480</v>
      </c>
      <c r="DQ18" s="8">
        <f t="shared" si="37"/>
        <v>492480</v>
      </c>
      <c r="DR18" s="8">
        <f t="shared" si="38"/>
        <v>492480</v>
      </c>
      <c r="DS18" s="8">
        <f t="shared" si="39"/>
        <v>492480</v>
      </c>
      <c r="DT18" s="8">
        <f t="shared" si="40"/>
        <v>3360</v>
      </c>
      <c r="DU18" s="8">
        <f t="shared" si="41"/>
        <v>22225980</v>
      </c>
      <c r="DX18" s="8">
        <v>13</v>
      </c>
      <c r="DY18" s="5">
        <f>SUM(DD$6:DD18)</f>
        <v>153480</v>
      </c>
      <c r="DZ18" s="5">
        <f>SUM(DE$6:DE18)</f>
        <v>35220</v>
      </c>
      <c r="EA18" s="5">
        <f>SUM(DF$6:DF18)</f>
        <v>1026960</v>
      </c>
      <c r="EB18" s="5">
        <f>SUM(DG$6:DG18)</f>
        <v>0</v>
      </c>
      <c r="EC18" s="5">
        <f>SUM(DH$6:DH18)</f>
        <v>25930</v>
      </c>
      <c r="ED18" s="5">
        <f>SUM(DI$6:DI18)</f>
        <v>25930</v>
      </c>
      <c r="EE18" s="5">
        <f>SUM(DJ$6:DJ18)</f>
        <v>25930</v>
      </c>
      <c r="EF18" s="5">
        <f>SUM(DK$6:DK18)</f>
        <v>25930</v>
      </c>
      <c r="EG18" s="5">
        <f>SUM(DL$6:DL18)</f>
        <v>204240</v>
      </c>
      <c r="EH18" s="5">
        <f>SUM(DM$6:DM18)</f>
        <v>36010</v>
      </c>
      <c r="EI18" s="5">
        <f>SUM(DN$6:DN18)</f>
        <v>36070</v>
      </c>
      <c r="EJ18" s="5">
        <f>SUM(DO$6:DO18)</f>
        <v>3212280</v>
      </c>
      <c r="EK18" s="5">
        <f>SUM(DP$6:DP18)</f>
        <v>1750080</v>
      </c>
      <c r="EL18" s="5">
        <f>SUM(DQ$6:DQ18)</f>
        <v>1749900</v>
      </c>
      <c r="EM18" s="5">
        <f>SUM(DR$6:DR18)</f>
        <v>1749840</v>
      </c>
      <c r="EN18" s="5">
        <f>SUM(DS$6:DS18)</f>
        <v>1749780</v>
      </c>
      <c r="EO18" s="5">
        <f>SUM(DT$6:DT18)</f>
        <v>32160</v>
      </c>
      <c r="EP18" s="5">
        <f>SUM(DU$6:DU18)</f>
        <v>57771000</v>
      </c>
      <c r="ES18" s="8">
        <v>13</v>
      </c>
      <c r="ET18" s="5">
        <f>IFERROR(求节点(相关资料!C$6:C$85,DY$6:DY$55,$ES18),0)</f>
        <v>153480</v>
      </c>
      <c r="EU18" s="5">
        <f>IFERROR(求节点(相关资料!D$6:D$85,DZ$6:DZ$55,$ES18),0)</f>
        <v>35220</v>
      </c>
      <c r="EV18" s="5">
        <f>IFERROR(求节点(相关资料!E$6:E$85,EA$6:EA$55,$ES18),0)</f>
        <v>2400</v>
      </c>
      <c r="EW18" s="5">
        <f>IFERROR(求节点(相关资料!F$6:F$85,EB$6:EB$55,$ES18),0)</f>
        <v>0</v>
      </c>
      <c r="EX18" s="5">
        <f>IFERROR(求节点(相关资料!G$6:G$85,EC$6:EC$55,$ES18),0)</f>
        <v>25930</v>
      </c>
      <c r="EY18" s="5">
        <f>IFERROR(求节点(相关资料!H$6:H$85,ED$6:ED$55,$ES18),0)</f>
        <v>25930</v>
      </c>
      <c r="EZ18" s="5">
        <f>IFERROR(求节点(相关资料!I$6:I$85,EE$6:EE$55,$ES18),0)</f>
        <v>25930</v>
      </c>
      <c r="FA18" s="5">
        <f>IFERROR(求节点(相关资料!J$6:J$85,EF$6:EF$55,$ES18),0)</f>
        <v>25930</v>
      </c>
      <c r="FB18" s="5">
        <f>IFERROR(求节点(相关资料!K$6:K$85,EG$6:EG$55,$ES18),0)</f>
        <v>6992.1428571428569</v>
      </c>
      <c r="FC18" s="5">
        <f>IFERROR(求节点(相关资料!L$6:L$85,EH$6:EH$55,$ES18),0)</f>
        <v>36010</v>
      </c>
      <c r="FD18" s="5">
        <f>IFERROR(求节点(相关资料!M$6:M$85,EI$6:EI$55,$ES18),0)</f>
        <v>36070</v>
      </c>
      <c r="FE18" s="5">
        <f>IFERROR(求节点(相关资料!N$6:N$85,EJ$6:EJ$55,$ES18),0)</f>
        <v>35472</v>
      </c>
      <c r="FF18" s="5">
        <f>IFERROR(求节点(相关资料!O$6:O$85,EK$6:EK$55,$ES18),0)</f>
        <v>3744</v>
      </c>
      <c r="FG18" s="5">
        <f>IFERROR(求节点(相关资料!P$6:P$85,EL$6:EL$55,$ES18),0)</f>
        <v>3960</v>
      </c>
      <c r="FH18" s="5">
        <f>IFERROR(求节点(相关资料!Q$6:Q$85,EM$6:EM$55,$ES18),0)</f>
        <v>10176</v>
      </c>
      <c r="FI18" s="5">
        <f>IFERROR(求节点(相关资料!R$6:R$85,EN$6:EN$55,$ES18),0)</f>
        <v>18240</v>
      </c>
      <c r="FJ18" s="5">
        <f>IFERROR(求节点(相关资料!S$6:S$85,EO$6:EO$55,$ES18),0)</f>
        <v>19200</v>
      </c>
      <c r="FK18" s="5">
        <f>IFERROR(求节点(相关资料!T$6:T$85,EP$6:EP$55,$ES18),0)</f>
        <v>1462.5</v>
      </c>
      <c r="FN18" s="6">
        <v>13</v>
      </c>
      <c r="FO18" s="6">
        <f>SUMPRODUCT(ET18:FK18,'[1]功能-城建'!$X18:$AO18)</f>
        <v>459154.5</v>
      </c>
      <c r="FP18" s="6">
        <f>SUM('[1]资源-玩家城池建筑时间'!$AC$6:$AC18)</f>
        <v>524176.81423467299</v>
      </c>
      <c r="FQ18" s="6">
        <f t="shared" si="42"/>
        <v>0.87595347129267986</v>
      </c>
    </row>
    <row r="19" spans="1:173" x14ac:dyDescent="0.15">
      <c r="A19" s="2">
        <v>14</v>
      </c>
      <c r="B19" s="4">
        <f>SMALL('[1]资源-玩家城池建筑时间'!DH$6:DH$85,$A19)</f>
        <v>187111.72826935074</v>
      </c>
      <c r="C19" s="4">
        <f>SMALL('[1]资源-玩家城池建筑时间'!DI$6:DI$85,$A19)</f>
        <v>41580.384059855722</v>
      </c>
      <c r="D19" s="4">
        <f>SMALL('[1]资源-玩家城池建筑时间'!DJ$6:DJ$85,$A19)</f>
        <v>9299.0067508974862</v>
      </c>
      <c r="E19" s="4"/>
      <c r="F19" s="4">
        <f>SMALL('[1]资源-玩家城池建筑时间'!DL$6:DL$85,$A19)</f>
        <v>34650.320049879767</v>
      </c>
      <c r="G19" s="4">
        <f>SMALL('[1]资源-玩家城池建筑时间'!DM$6:DM$85,$A19)</f>
        <v>34650.320049879767</v>
      </c>
      <c r="H19" s="4">
        <f>SMALL('[1]资源-玩家城池建筑时间'!DN$6:DN$85,$A19)</f>
        <v>34650.320049879767</v>
      </c>
      <c r="I19" s="4">
        <f>SMALL('[1]资源-玩家城池建筑时间'!DO$6:DO$85,$A19)</f>
        <v>34650.320049879767</v>
      </c>
      <c r="J19" s="4">
        <f>SMALL('[1]资源-玩家城池建筑时间'!DP$6:DP$85,$A19)</f>
        <v>0</v>
      </c>
      <c r="K19" s="4">
        <f>SMALL('[1]资源-玩家城池建筑时间'!DQ$6:DQ$85,$A19)</f>
        <v>48510.448069831677</v>
      </c>
      <c r="L19" s="4">
        <f>SMALL('[1]资源-玩家城池建筑时间'!DR$6:DR$85,$A19)</f>
        <v>48488.621325882799</v>
      </c>
      <c r="M19" s="4">
        <f>SMALL('[1]资源-玩家城池建筑时间'!DS$6:DS$85,$A19)</f>
        <v>43082.287707895281</v>
      </c>
      <c r="N19" s="4">
        <f>SMALL('[1]资源-玩家城池建筑时间'!DT$6:DT$85,$A19)</f>
        <v>22010.47782466486</v>
      </c>
      <c r="O19" s="4">
        <f>SMALL('[1]资源-玩家城池建筑时间'!DU$6:DU$85,$A19)</f>
        <v>22017.034095309125</v>
      </c>
      <c r="P19" s="4">
        <f>SMALL('[1]资源-玩家城池建筑时间'!DV$6:DV$85,$A19)</f>
        <v>22015.371105293973</v>
      </c>
      <c r="Q19" s="4">
        <f>SMALL('[1]资源-玩家城池建筑时间'!DW$6:DW$85,$A19)</f>
        <v>21979.934405639528</v>
      </c>
      <c r="R19" s="4">
        <f>SMALL('[1]资源-玩家城池建筑时间'!DX$6:DX$85,$A19)</f>
        <v>25680.934646300349</v>
      </c>
      <c r="S19" s="4">
        <f>SMALL('[1]资源-玩家城池建筑时间'!DY$6:DY$85,$A19)</f>
        <v>20510.892769446302</v>
      </c>
      <c r="T19" s="4">
        <f>SMALL('[1]资源-玩家城池建筑时间'!DZ$6:DZ$85,$A19)</f>
        <v>0</v>
      </c>
      <c r="V19" s="2">
        <v>14</v>
      </c>
      <c r="W19" s="2">
        <f>IFERROR(求节点($A$6:$A$85,B$6:B$85,相关资料!C19),0)</f>
        <v>187111.72826935074</v>
      </c>
      <c r="X19" s="2">
        <f>IFERROR(求节点($A$6:$A$85,C$6:C$85,相关资料!D19),0)</f>
        <v>41580.384059855722</v>
      </c>
      <c r="Y19" s="2">
        <f>IFERROR(求节点($A$6:$A$85,D$6:D$85,相关资料!E19),0)</f>
        <v>1424503.4976000676</v>
      </c>
      <c r="Z19" s="2">
        <f>IFERROR(求节点($A$6:$A$85,E$6:E$85,相关资料!F19),0)</f>
        <v>0</v>
      </c>
      <c r="AA19" s="2">
        <f>IFERROR(求节点($A$6:$A$85,F$6:F$85,相关资料!G19),0)</f>
        <v>34650.320049879767</v>
      </c>
      <c r="AB19" s="2">
        <f>IFERROR(求节点($A$6:$A$85,G$6:G$85,相关资料!H19),0)</f>
        <v>34650.320049879767</v>
      </c>
      <c r="AC19" s="2">
        <f>IFERROR(求节点($A$6:$A$85,H$6:H$85,相关资料!I19),0)</f>
        <v>34650.320049879767</v>
      </c>
      <c r="AD19" s="2">
        <f>IFERROR(求节点($A$6:$A$85,I$6:I$85,相关资料!J19),0)</f>
        <v>34650.320049879767</v>
      </c>
      <c r="AE19" s="30">
        <f>求节点('[1]功能-城建'!$K$35:$K$85,$J$35:$J$85,$V19)</f>
        <v>380141.91326642322</v>
      </c>
      <c r="AF19" s="2">
        <f>IFERROR(求节点($A$6:$A$85,K$6:K$85,相关资料!L19),0)</f>
        <v>48510.448069831677</v>
      </c>
      <c r="AG19" s="2">
        <f>IFERROR(求节点($A$6:$A$85,L$6:L$85,相关资料!M19),0)</f>
        <v>48488.621325882799</v>
      </c>
      <c r="AH19" s="2">
        <f>IFERROR(求节点($A$6:$A$85,M$6:M$85,相关资料!N19),0)</f>
        <v>4508680.8856965713</v>
      </c>
      <c r="AI19" s="2">
        <f>IFERROR(求节点($A$6:$A$85,N$6:N$85,相关资料!O19),0)</f>
        <v>2254809.7768190028</v>
      </c>
      <c r="AJ19" s="2">
        <f>IFERROR(求节点($A$6:$A$85,O$6:O$85,相关资料!P19),0)</f>
        <v>2254816.3330896473</v>
      </c>
      <c r="AK19" s="2">
        <f>IFERROR(求节点($A$6:$A$85,P$6:P$85,相关资料!Q19),0)</f>
        <v>2254814.6700996319</v>
      </c>
      <c r="AL19" s="2">
        <f>IFERROR(求节点($A$6:$A$85,Q$6:Q$85,相关资料!R19),0)</f>
        <v>2254779.2333999774</v>
      </c>
      <c r="AM19" s="2">
        <f>IFERROR(求节点($A$6:$A$85,R$6:R$85,相关资料!S19),0)</f>
        <v>40751.84886069395</v>
      </c>
      <c r="AN19" s="2">
        <f>IFERROR(求节点($A$6:$A$85,S$6:S$85,相关资料!T19),0)</f>
        <v>104298272.069832</v>
      </c>
      <c r="AO19" s="2"/>
      <c r="AP19" s="2"/>
      <c r="AQ19" s="2">
        <v>14</v>
      </c>
      <c r="AR19" s="2">
        <f t="shared" si="43"/>
        <v>28906.583486579882</v>
      </c>
      <c r="AS19" s="2">
        <f t="shared" si="21"/>
        <v>6423.6852192399747</v>
      </c>
      <c r="AT19" s="2">
        <f t="shared" si="21"/>
        <v>397940.30224610283</v>
      </c>
      <c r="AU19" s="2">
        <f t="shared" si="21"/>
        <v>0</v>
      </c>
      <c r="AV19" s="2">
        <f t="shared" si="21"/>
        <v>5353.071016033311</v>
      </c>
      <c r="AW19" s="2">
        <f t="shared" si="21"/>
        <v>5353.071016033311</v>
      </c>
      <c r="AX19" s="2">
        <f t="shared" si="21"/>
        <v>5353.071016033311</v>
      </c>
      <c r="AY19" s="2">
        <f t="shared" si="21"/>
        <v>5353.071016033311</v>
      </c>
      <c r="AZ19" s="2">
        <f t="shared" si="21"/>
        <v>15001.731567680137</v>
      </c>
      <c r="BA19" s="2">
        <f t="shared" si="21"/>
        <v>7494.2994224466383</v>
      </c>
      <c r="BB19" s="2">
        <f t="shared" si="21"/>
        <v>7494.2994224466383</v>
      </c>
      <c r="BC19" s="2">
        <f t="shared" si="21"/>
        <v>1296724.3425838663</v>
      </c>
      <c r="BD19" s="2">
        <f t="shared" si="21"/>
        <v>505321.0600467003</v>
      </c>
      <c r="BE19" s="2">
        <f t="shared" si="21"/>
        <v>505321.0600467003</v>
      </c>
      <c r="BF19" s="2">
        <f t="shared" si="21"/>
        <v>505321.0600467003</v>
      </c>
      <c r="BG19" s="2">
        <f t="shared" si="21"/>
        <v>505321.0600467003</v>
      </c>
      <c r="BH19" s="29">
        <f t="shared" si="22"/>
        <v>4478.8555368525576</v>
      </c>
      <c r="BI19" s="2">
        <f t="shared" si="21"/>
        <v>43762925.626518629</v>
      </c>
      <c r="BL19" s="2">
        <v>14</v>
      </c>
      <c r="BM19" s="2">
        <f t="shared" si="1"/>
        <v>30500.126832505739</v>
      </c>
      <c r="BN19" s="2">
        <f t="shared" si="2"/>
        <v>6777.8059627790535</v>
      </c>
      <c r="BO19" s="2">
        <f t="shared" si="3"/>
        <v>397940.30224610283</v>
      </c>
      <c r="BP19" s="2">
        <f t="shared" si="4"/>
        <v>0</v>
      </c>
      <c r="BQ19" s="2">
        <f t="shared" si="5"/>
        <v>5648.1716356492107</v>
      </c>
      <c r="BR19" s="2">
        <f t="shared" si="6"/>
        <v>5648.1716356492107</v>
      </c>
      <c r="BS19" s="2">
        <f t="shared" si="7"/>
        <v>5648.1716356492107</v>
      </c>
      <c r="BT19" s="2">
        <f t="shared" si="8"/>
        <v>5648.1716356492107</v>
      </c>
      <c r="BU19" s="2">
        <f t="shared" si="9"/>
        <v>17864.337049402238</v>
      </c>
      <c r="BV19" s="2">
        <f t="shared" si="10"/>
        <v>7907.4402899088946</v>
      </c>
      <c r="BW19" s="2">
        <f t="shared" si="11"/>
        <v>7907.4402899088927</v>
      </c>
      <c r="BX19" s="2">
        <f t="shared" si="12"/>
        <v>1296724.3425838663</v>
      </c>
      <c r="BY19" s="2">
        <f t="shared" si="13"/>
        <v>505321.0600467003</v>
      </c>
      <c r="BZ19" s="2">
        <f t="shared" si="14"/>
        <v>505321.0600467003</v>
      </c>
      <c r="CA19" s="2">
        <f t="shared" si="15"/>
        <v>505321.0600467003</v>
      </c>
      <c r="CB19" s="2">
        <f t="shared" si="16"/>
        <v>505321.0600467003</v>
      </c>
      <c r="CC19" s="2">
        <f t="shared" si="17"/>
        <v>4478.8555368525576</v>
      </c>
      <c r="CD19" s="2">
        <f t="shared" si="18"/>
        <v>43762925.626518629</v>
      </c>
      <c r="CE19" s="2"/>
      <c r="CF19" s="1">
        <f t="shared" si="46"/>
        <v>574</v>
      </c>
      <c r="CG19" s="2">
        <v>14</v>
      </c>
      <c r="CH19" s="29">
        <v>34440</v>
      </c>
      <c r="CI19" s="29">
        <v>6780</v>
      </c>
      <c r="CJ19" s="29">
        <v>397980</v>
      </c>
      <c r="CK19" s="2">
        <f t="shared" si="23"/>
        <v>0</v>
      </c>
      <c r="CL19" s="29">
        <v>6270</v>
      </c>
      <c r="CM19" s="29">
        <v>6270</v>
      </c>
      <c r="CN19" s="29">
        <v>6270</v>
      </c>
      <c r="CO19" s="29">
        <v>6270</v>
      </c>
      <c r="CP19" s="29">
        <v>17880</v>
      </c>
      <c r="CQ19" s="29">
        <v>10020</v>
      </c>
      <c r="CR19" s="29">
        <v>10020</v>
      </c>
      <c r="CS19" s="29">
        <v>1296780</v>
      </c>
      <c r="CT19" s="29">
        <v>505380</v>
      </c>
      <c r="CU19" s="29">
        <v>505380</v>
      </c>
      <c r="CV19" s="29">
        <v>505380</v>
      </c>
      <c r="CW19" s="29">
        <v>505380</v>
      </c>
      <c r="CX19" s="29">
        <v>4500</v>
      </c>
      <c r="CY19" s="2">
        <f t="shared" si="47"/>
        <v>43762980</v>
      </c>
      <c r="CZ19" s="2"/>
      <c r="DC19" s="8">
        <v>14</v>
      </c>
      <c r="DD19" s="8">
        <f t="shared" si="24"/>
        <v>34440</v>
      </c>
      <c r="DE19" s="8">
        <f t="shared" si="25"/>
        <v>6780</v>
      </c>
      <c r="DF19" s="8">
        <f t="shared" si="26"/>
        <v>397980</v>
      </c>
      <c r="DG19" s="8">
        <f t="shared" si="27"/>
        <v>0</v>
      </c>
      <c r="DH19" s="8">
        <f t="shared" si="28"/>
        <v>6270</v>
      </c>
      <c r="DI19" s="8">
        <f t="shared" si="29"/>
        <v>6270</v>
      </c>
      <c r="DJ19" s="8">
        <f t="shared" si="30"/>
        <v>6270</v>
      </c>
      <c r="DK19" s="8">
        <f t="shared" si="31"/>
        <v>6270</v>
      </c>
      <c r="DL19" s="8">
        <f t="shared" si="32"/>
        <v>17880</v>
      </c>
      <c r="DM19" s="8">
        <f t="shared" si="33"/>
        <v>10020</v>
      </c>
      <c r="DN19" s="8">
        <f t="shared" si="34"/>
        <v>10020</v>
      </c>
      <c r="DO19" s="8">
        <f t="shared" si="35"/>
        <v>1296780</v>
      </c>
      <c r="DP19" s="8">
        <f t="shared" si="36"/>
        <v>505380</v>
      </c>
      <c r="DQ19" s="8">
        <f t="shared" si="37"/>
        <v>505380</v>
      </c>
      <c r="DR19" s="8">
        <f t="shared" si="38"/>
        <v>505380</v>
      </c>
      <c r="DS19" s="8">
        <f t="shared" si="39"/>
        <v>505380</v>
      </c>
      <c r="DT19" s="8">
        <f t="shared" si="40"/>
        <v>4500</v>
      </c>
      <c r="DU19" s="8">
        <f t="shared" si="41"/>
        <v>43762980</v>
      </c>
      <c r="DX19" s="8">
        <v>14</v>
      </c>
      <c r="DY19" s="5">
        <f>SUM(DD$6:DD19)</f>
        <v>187920</v>
      </c>
      <c r="DZ19" s="5">
        <f>SUM(DE$6:DE19)</f>
        <v>42000</v>
      </c>
      <c r="EA19" s="5">
        <f>SUM(DF$6:DF19)</f>
        <v>1424940</v>
      </c>
      <c r="EB19" s="5">
        <f>SUM(DG$6:DG19)</f>
        <v>0</v>
      </c>
      <c r="EC19" s="5">
        <f>SUM(DH$6:DH19)</f>
        <v>32200</v>
      </c>
      <c r="ED19" s="5">
        <f>SUM(DI$6:DI19)</f>
        <v>32200</v>
      </c>
      <c r="EE19" s="5">
        <f>SUM(DJ$6:DJ19)</f>
        <v>32200</v>
      </c>
      <c r="EF19" s="5">
        <f>SUM(DK$6:DK19)</f>
        <v>32200</v>
      </c>
      <c r="EG19" s="5">
        <f>SUM(DL$6:DL19)</f>
        <v>222120</v>
      </c>
      <c r="EH19" s="5">
        <f>SUM(DM$6:DM19)</f>
        <v>46030</v>
      </c>
      <c r="EI19" s="5">
        <f>SUM(DN$6:DN19)</f>
        <v>46090</v>
      </c>
      <c r="EJ19" s="5">
        <f>SUM(DO$6:DO19)</f>
        <v>4509060</v>
      </c>
      <c r="EK19" s="5">
        <f>SUM(DP$6:DP19)</f>
        <v>2255460</v>
      </c>
      <c r="EL19" s="5">
        <f>SUM(DQ$6:DQ19)</f>
        <v>2255280</v>
      </c>
      <c r="EM19" s="5">
        <f>SUM(DR$6:DR19)</f>
        <v>2255220</v>
      </c>
      <c r="EN19" s="5">
        <f>SUM(DS$6:DS19)</f>
        <v>2255160</v>
      </c>
      <c r="EO19" s="5">
        <f>SUM(DT$6:DT19)</f>
        <v>36660</v>
      </c>
      <c r="EP19" s="5">
        <f>SUM(DU$6:DU19)</f>
        <v>101533980</v>
      </c>
      <c r="ES19" s="8">
        <v>14</v>
      </c>
      <c r="ET19" s="5">
        <f>IFERROR(求节点(相关资料!C$6:C$85,DY$6:DY$55,$ES19),0)</f>
        <v>187920</v>
      </c>
      <c r="EU19" s="5">
        <f>IFERROR(求节点(相关资料!D$6:D$85,DZ$6:DZ$55,$ES19),0)</f>
        <v>42000</v>
      </c>
      <c r="EV19" s="5">
        <f>IFERROR(求节点(相关资料!E$6:E$85,EA$6:EA$55,$ES19),0)</f>
        <v>4800</v>
      </c>
      <c r="EW19" s="5">
        <f>IFERROR(求节点(相关资料!F$6:F$85,EB$6:EB$55,$ES19),0)</f>
        <v>0</v>
      </c>
      <c r="EX19" s="5">
        <f>IFERROR(求节点(相关资料!G$6:G$85,EC$6:EC$55,$ES19),0)</f>
        <v>32200</v>
      </c>
      <c r="EY19" s="5">
        <f>IFERROR(求节点(相关资料!H$6:H$85,ED$6:ED$55,$ES19),0)</f>
        <v>32200</v>
      </c>
      <c r="EZ19" s="5">
        <f>IFERROR(求节点(相关资料!I$6:I$85,EE$6:EE$55,$ES19),0)</f>
        <v>32200</v>
      </c>
      <c r="FA19" s="5">
        <f>IFERROR(求节点(相关资料!J$6:J$85,EF$6:EF$55,$ES19),0)</f>
        <v>32200</v>
      </c>
      <c r="FB19" s="5">
        <f>IFERROR(求节点(相关资料!K$6:K$85,EG$6:EG$55,$ES19),0)</f>
        <v>7530</v>
      </c>
      <c r="FC19" s="5">
        <f>IFERROR(求节点(相关资料!L$6:L$85,EH$6:EH$55,$ES19),0)</f>
        <v>46030</v>
      </c>
      <c r="FD19" s="5">
        <f>IFERROR(求节点(相关资料!M$6:M$85,EI$6:EI$55,$ES19),0)</f>
        <v>46090</v>
      </c>
      <c r="FE19" s="5">
        <f>IFERROR(求节点(相关资料!N$6:N$85,EJ$6:EJ$55,$ES19),0)</f>
        <v>43200</v>
      </c>
      <c r="FF19" s="5">
        <f>IFERROR(求节点(相关资料!O$6:O$85,EK$6:EK$55,$ES19),0)</f>
        <v>5448</v>
      </c>
      <c r="FG19" s="5">
        <f>IFERROR(求节点(相关资料!P$6:P$85,EL$6:EL$55,$ES19),0)</f>
        <v>5360</v>
      </c>
      <c r="FH19" s="5">
        <f>IFERROR(求节点(相关资料!Q$6:Q$85,EM$6:EM$55,$ES19),0)</f>
        <v>14712</v>
      </c>
      <c r="FI19" s="5">
        <f>IFERROR(求节点(相关资料!R$6:R$85,EN$6:EN$55,$ES19),0)</f>
        <v>22560</v>
      </c>
      <c r="FJ19" s="5">
        <f>IFERROR(求节点(相关资料!S$6:S$85,EO$6:EO$55,$ES19),0)</f>
        <v>25440</v>
      </c>
      <c r="FK19" s="5">
        <f>IFERROR(求节点(相关资料!T$6:T$85,EP$6:EP$55,$ES19),0)</f>
        <v>1575</v>
      </c>
      <c r="FN19" s="6">
        <v>14</v>
      </c>
      <c r="FO19" s="6">
        <f>SUMPRODUCT(ET19:FK19,'[1]功能-城建'!$X19:$AO19)</f>
        <v>573935</v>
      </c>
      <c r="FP19" s="6">
        <f>SUM('[1]资源-玩家城池建筑时间'!$AC$6:$AC19)</f>
        <v>630167.6203521326</v>
      </c>
      <c r="FQ19" s="6">
        <f t="shared" si="42"/>
        <v>0.91076561451902227</v>
      </c>
    </row>
    <row r="20" spans="1:173" x14ac:dyDescent="0.15">
      <c r="A20" s="2">
        <v>15</v>
      </c>
      <c r="B20" s="4">
        <f>SMALL('[1]资源-玩家城池建筑时间'!DH$6:DH$85,$A20)</f>
        <v>220123.02522906856</v>
      </c>
      <c r="C20" s="4">
        <f>SMALL('[1]资源-玩家城池建筑时间'!DI$6:DI$85,$A20)</f>
        <v>48916.227828681906</v>
      </c>
      <c r="D20" s="4">
        <f>SMALL('[1]资源-玩家城池建筑时间'!DJ$6:DJ$85,$A20)</f>
        <v>12966.928635310578</v>
      </c>
      <c r="E20" s="4"/>
      <c r="F20" s="4">
        <f>SMALL('[1]资源-玩家城池建筑时间'!DL$6:DL$85,$A20)</f>
        <v>40763.523190568252</v>
      </c>
      <c r="G20" s="4">
        <f>SMALL('[1]资源-玩家城池建筑时间'!DM$6:DM$85,$A20)</f>
        <v>40763.523190568252</v>
      </c>
      <c r="H20" s="4">
        <f>SMALL('[1]资源-玩家城池建筑时间'!DN$6:DN$85,$A20)</f>
        <v>40763.523190568252</v>
      </c>
      <c r="I20" s="4">
        <f>SMALL('[1]资源-玩家城池建筑时间'!DO$6:DO$85,$A20)</f>
        <v>40763.523190568252</v>
      </c>
      <c r="J20" s="4">
        <f>SMALL('[1]资源-玩家城池建筑时间'!DP$6:DP$85,$A20)</f>
        <v>0</v>
      </c>
      <c r="K20" s="4">
        <f>SMALL('[1]资源-玩家城池建筑时间'!DQ$6:DQ$85,$A20)</f>
        <v>57068.932466795559</v>
      </c>
      <c r="L20" s="4">
        <f>SMALL('[1]资源-玩家城池建筑时间'!DR$6:DR$85,$A20)</f>
        <v>57047.105722846682</v>
      </c>
      <c r="M20" s="4">
        <f>SMALL('[1]资源-玩家城池建筑时间'!DS$6:DS$85,$A20)</f>
        <v>53515.4877346703</v>
      </c>
      <c r="N20" s="4">
        <f>SMALL('[1]资源-玩家城池建筑时间'!DT$6:DT$85,$A20)</f>
        <v>27227.07783805237</v>
      </c>
      <c r="O20" s="4">
        <f>SMALL('[1]资源-玩家城池建筑时间'!DU$6:DU$85,$A20)</f>
        <v>27233.634108696635</v>
      </c>
      <c r="P20" s="4">
        <f>SMALL('[1]资源-玩家城池建筑时间'!DV$6:DV$85,$A20)</f>
        <v>27231.971118681482</v>
      </c>
      <c r="Q20" s="4">
        <f>SMALL('[1]资源-玩家城池建筑时间'!DW$6:DW$85,$A20)</f>
        <v>27196.534419027033</v>
      </c>
      <c r="R20" s="4">
        <f>SMALL('[1]资源-玩家城池建筑时间'!DX$6:DX$85,$A20)</f>
        <v>31794.137786988835</v>
      </c>
      <c r="S20" s="4">
        <f>SMALL('[1]资源-玩家城池建筑时间'!DY$6:DY$85,$A20)</f>
        <v>24178.814653859394</v>
      </c>
      <c r="T20" s="4">
        <f>SMALL('[1]资源-玩家城池建筑时间'!DZ$6:DZ$85,$A20)</f>
        <v>0</v>
      </c>
      <c r="V20" s="2">
        <v>15</v>
      </c>
      <c r="W20" s="2">
        <f>IFERROR(求节点($A$6:$A$85,B$6:B$85,相关资料!C20),0)</f>
        <v>220123.02522906856</v>
      </c>
      <c r="X20" s="2">
        <f>IFERROR(求节点($A$6:$A$85,C$6:C$85,相关资料!D20),0)</f>
        <v>48916.227828681906</v>
      </c>
      <c r="Y20" s="2">
        <f>IFERROR(求节点($A$6:$A$85,D$6:D$85,相关资料!E20),0)</f>
        <v>1971954.3276381518</v>
      </c>
      <c r="Z20" s="2">
        <f>IFERROR(求节点($A$6:$A$85,E$6:E$85,相关资料!F20),0)</f>
        <v>0</v>
      </c>
      <c r="AA20" s="2">
        <f>IFERROR(求节点($A$6:$A$85,F$6:F$85,相关资料!G20),0)</f>
        <v>40763.523190568252</v>
      </c>
      <c r="AB20" s="2">
        <f>IFERROR(求节点($A$6:$A$85,G$6:G$85,相关资料!H20),0)</f>
        <v>40763.523190568252</v>
      </c>
      <c r="AC20" s="2">
        <f>IFERROR(求节点($A$6:$A$85,H$6:H$85,相关资料!I20),0)</f>
        <v>40763.523190568252</v>
      </c>
      <c r="AD20" s="2">
        <f>IFERROR(求节点($A$6:$A$85,I$6:I$85,相关资料!J20),0)</f>
        <v>40763.523190568252</v>
      </c>
      <c r="AE20" s="30">
        <f>求节点('[1]功能-城建'!$K$35:$K$85,$J$35:$J$85,$V20)</f>
        <v>395143.6448341033</v>
      </c>
      <c r="AF20" s="2">
        <f>IFERROR(求节点($A$6:$A$85,K$6:K$85,相关资料!L20),0)</f>
        <v>57068.932466795559</v>
      </c>
      <c r="AG20" s="2">
        <f>IFERROR(求节点($A$6:$A$85,L$6:L$85,相关资料!M20),0)</f>
        <v>57047.105722846682</v>
      </c>
      <c r="AH20" s="2">
        <f>IFERROR(求节点($A$6:$A$85,M$6:M$85,相关资料!N20),0)</f>
        <v>6277304.4512348063</v>
      </c>
      <c r="AI20" s="2">
        <f>IFERROR(求节点($A$6:$A$85,N$6:N$85,相关资料!O20),0)</f>
        <v>3396802.2770122471</v>
      </c>
      <c r="AJ20" s="2">
        <f>IFERROR(求节点($A$6:$A$85,O$6:O$85,相关资料!P20),0)</f>
        <v>3396808.8332828917</v>
      </c>
      <c r="AK20" s="2">
        <f>IFERROR(求节点($A$6:$A$85,P$6:P$85,相关资料!Q20),0)</f>
        <v>3396807.1702928762</v>
      </c>
      <c r="AL20" s="2">
        <f>IFERROR(求节点($A$6:$A$85,Q$6:Q$85,相关资料!R20),0)</f>
        <v>3396771.7335932218</v>
      </c>
      <c r="AM20" s="2">
        <f>IFERROR(求节点($A$6:$A$85,R$6:R$85,相关资料!S20),0)</f>
        <v>40751.84886069395</v>
      </c>
      <c r="AN20" s="2">
        <f>IFERROR(求节点($A$6:$A$85,S$6:S$85,相关资料!T20),0)</f>
        <v>181448412.96602002</v>
      </c>
      <c r="AO20" s="2"/>
      <c r="AP20" s="2"/>
      <c r="AQ20" s="2">
        <v>15</v>
      </c>
      <c r="AR20" s="2">
        <f t="shared" si="43"/>
        <v>33011.296959717816</v>
      </c>
      <c r="AS20" s="2">
        <f t="shared" si="21"/>
        <v>7335.8437688261838</v>
      </c>
      <c r="AT20" s="2">
        <f t="shared" si="21"/>
        <v>547450.83003808418</v>
      </c>
      <c r="AU20" s="2">
        <f t="shared" si="21"/>
        <v>0</v>
      </c>
      <c r="AV20" s="2">
        <f t="shared" si="21"/>
        <v>6113.2031406884853</v>
      </c>
      <c r="AW20" s="2">
        <f t="shared" si="21"/>
        <v>6113.2031406884853</v>
      </c>
      <c r="AX20" s="2">
        <f t="shared" si="21"/>
        <v>6113.2031406884853</v>
      </c>
      <c r="AY20" s="2">
        <f t="shared" si="21"/>
        <v>6113.2031406884853</v>
      </c>
      <c r="AZ20" s="2">
        <f t="shared" si="21"/>
        <v>15001.731567680079</v>
      </c>
      <c r="BA20" s="2">
        <f t="shared" si="21"/>
        <v>8558.4843969638823</v>
      </c>
      <c r="BB20" s="2">
        <f t="shared" si="21"/>
        <v>8558.4843969638823</v>
      </c>
      <c r="BC20" s="2">
        <f t="shared" si="21"/>
        <v>1768623.565538235</v>
      </c>
      <c r="BD20" s="2">
        <f t="shared" si="21"/>
        <v>1141992.5001932443</v>
      </c>
      <c r="BE20" s="2">
        <f t="shared" si="21"/>
        <v>1141992.5001932443</v>
      </c>
      <c r="BF20" s="2">
        <f t="shared" si="21"/>
        <v>1141992.5001932443</v>
      </c>
      <c r="BG20" s="2">
        <f t="shared" si="21"/>
        <v>1141992.5001932443</v>
      </c>
      <c r="BH20" s="29">
        <f t="shared" si="22"/>
        <v>4478.8555368525576</v>
      </c>
      <c r="BI20" s="2">
        <f t="shared" si="21"/>
        <v>77150140.896188021</v>
      </c>
      <c r="BL20" s="2">
        <v>15</v>
      </c>
      <c r="BM20" s="2">
        <f t="shared" si="1"/>
        <v>33011.296959717816</v>
      </c>
      <c r="BN20" s="2">
        <f t="shared" si="2"/>
        <v>7335.8437688261838</v>
      </c>
      <c r="BO20" s="2">
        <f t="shared" si="3"/>
        <v>547450.83003808418</v>
      </c>
      <c r="BP20" s="2">
        <f t="shared" si="4"/>
        <v>0</v>
      </c>
      <c r="BQ20" s="2">
        <f t="shared" si="5"/>
        <v>6113.2031406884853</v>
      </c>
      <c r="BR20" s="2">
        <f t="shared" si="6"/>
        <v>6113.2031406884853</v>
      </c>
      <c r="BS20" s="2">
        <f t="shared" si="7"/>
        <v>6113.2031406884853</v>
      </c>
      <c r="BT20" s="2">
        <f t="shared" si="8"/>
        <v>6113.2031406884853</v>
      </c>
      <c r="BU20" s="2">
        <f t="shared" si="9"/>
        <v>17864.337049402238</v>
      </c>
      <c r="BV20" s="2">
        <f t="shared" si="10"/>
        <v>8558.4843969638823</v>
      </c>
      <c r="BW20" s="2">
        <f t="shared" si="11"/>
        <v>8558.4843969638823</v>
      </c>
      <c r="BX20" s="2">
        <f t="shared" si="12"/>
        <v>1768623.565538235</v>
      </c>
      <c r="BY20" s="2">
        <f t="shared" si="13"/>
        <v>1141992.5001932443</v>
      </c>
      <c r="BZ20" s="2">
        <f t="shared" si="14"/>
        <v>1141992.5001932443</v>
      </c>
      <c r="CA20" s="2">
        <f t="shared" si="15"/>
        <v>1141992.5001932443</v>
      </c>
      <c r="CB20" s="2">
        <f t="shared" si="16"/>
        <v>1141992.5001932443</v>
      </c>
      <c r="CC20" s="2">
        <f t="shared" si="17"/>
        <v>4478.8555368525576</v>
      </c>
      <c r="CD20" s="2">
        <f t="shared" si="18"/>
        <v>66165935.840989083</v>
      </c>
      <c r="CE20" s="2"/>
      <c r="CF20" s="1">
        <f t="shared" si="46"/>
        <v>630</v>
      </c>
      <c r="CG20" s="2">
        <v>15</v>
      </c>
      <c r="CH20" s="29">
        <v>37800</v>
      </c>
      <c r="CI20" s="29">
        <v>7380</v>
      </c>
      <c r="CJ20" s="29">
        <v>547500</v>
      </c>
      <c r="CK20" s="2">
        <f t="shared" si="23"/>
        <v>0</v>
      </c>
      <c r="CL20" s="29">
        <v>6720</v>
      </c>
      <c r="CM20" s="29">
        <v>6720</v>
      </c>
      <c r="CN20" s="29">
        <v>6720</v>
      </c>
      <c r="CO20" s="29">
        <v>6720</v>
      </c>
      <c r="CP20" s="29">
        <v>17880</v>
      </c>
      <c r="CQ20" s="29">
        <v>11450</v>
      </c>
      <c r="CR20" s="29">
        <v>11450</v>
      </c>
      <c r="CS20" s="29">
        <v>1768680</v>
      </c>
      <c r="CT20" s="29">
        <v>1142040</v>
      </c>
      <c r="CU20" s="29">
        <v>1142040</v>
      </c>
      <c r="CV20" s="29">
        <v>1142040</v>
      </c>
      <c r="CW20" s="29">
        <v>1142040</v>
      </c>
      <c r="CX20" s="29">
        <v>4500</v>
      </c>
      <c r="CY20" s="2">
        <f t="shared" si="47"/>
        <v>66165960</v>
      </c>
      <c r="CZ20" s="2"/>
      <c r="DC20" s="8">
        <v>15</v>
      </c>
      <c r="DD20" s="8">
        <f t="shared" si="24"/>
        <v>37800</v>
      </c>
      <c r="DE20" s="8">
        <f t="shared" si="25"/>
        <v>7380</v>
      </c>
      <c r="DF20" s="8">
        <f t="shared" si="26"/>
        <v>547500</v>
      </c>
      <c r="DG20" s="8">
        <f t="shared" si="27"/>
        <v>0</v>
      </c>
      <c r="DH20" s="8">
        <f t="shared" si="28"/>
        <v>6720</v>
      </c>
      <c r="DI20" s="8">
        <f t="shared" si="29"/>
        <v>6720</v>
      </c>
      <c r="DJ20" s="8">
        <f t="shared" si="30"/>
        <v>6720</v>
      </c>
      <c r="DK20" s="8">
        <f t="shared" si="31"/>
        <v>6720</v>
      </c>
      <c r="DL20" s="8">
        <f t="shared" si="32"/>
        <v>17880</v>
      </c>
      <c r="DM20" s="8">
        <f t="shared" si="33"/>
        <v>11450</v>
      </c>
      <c r="DN20" s="8">
        <f t="shared" si="34"/>
        <v>11450</v>
      </c>
      <c r="DO20" s="8">
        <f t="shared" si="35"/>
        <v>1768680</v>
      </c>
      <c r="DP20" s="8">
        <f t="shared" si="36"/>
        <v>1142040</v>
      </c>
      <c r="DQ20" s="8">
        <f t="shared" si="37"/>
        <v>1142040</v>
      </c>
      <c r="DR20" s="8">
        <f t="shared" si="38"/>
        <v>1142040</v>
      </c>
      <c r="DS20" s="8">
        <f t="shared" si="39"/>
        <v>1142040</v>
      </c>
      <c r="DT20" s="8">
        <f t="shared" si="40"/>
        <v>4500</v>
      </c>
      <c r="DU20" s="8">
        <f t="shared" si="41"/>
        <v>66165960</v>
      </c>
      <c r="DX20" s="8">
        <v>15</v>
      </c>
      <c r="DY20" s="5">
        <f>SUM(DD$6:DD20)</f>
        <v>225720</v>
      </c>
      <c r="DZ20" s="5">
        <f>SUM(DE$6:DE20)</f>
        <v>49380</v>
      </c>
      <c r="EA20" s="5">
        <f>SUM(DF$6:DF20)</f>
        <v>1972440</v>
      </c>
      <c r="EB20" s="5">
        <f>SUM(DG$6:DG20)</f>
        <v>0</v>
      </c>
      <c r="EC20" s="5">
        <f>SUM(DH$6:DH20)</f>
        <v>38920</v>
      </c>
      <c r="ED20" s="5">
        <f>SUM(DI$6:DI20)</f>
        <v>38920</v>
      </c>
      <c r="EE20" s="5">
        <f>SUM(DJ$6:DJ20)</f>
        <v>38920</v>
      </c>
      <c r="EF20" s="5">
        <f>SUM(DK$6:DK20)</f>
        <v>38920</v>
      </c>
      <c r="EG20" s="5">
        <f>SUM(DL$6:DL20)</f>
        <v>240000</v>
      </c>
      <c r="EH20" s="5">
        <f>SUM(DM$6:DM20)</f>
        <v>57480</v>
      </c>
      <c r="EI20" s="5">
        <f>SUM(DN$6:DN20)</f>
        <v>57540</v>
      </c>
      <c r="EJ20" s="5">
        <f>SUM(DO$6:DO20)</f>
        <v>6277740</v>
      </c>
      <c r="EK20" s="5">
        <f>SUM(DP$6:DP20)</f>
        <v>3397500</v>
      </c>
      <c r="EL20" s="5">
        <f>SUM(DQ$6:DQ20)</f>
        <v>3397320</v>
      </c>
      <c r="EM20" s="5">
        <f>SUM(DR$6:DR20)</f>
        <v>3397260</v>
      </c>
      <c r="EN20" s="5">
        <f>SUM(DS$6:DS20)</f>
        <v>3397200</v>
      </c>
      <c r="EO20" s="5">
        <f>SUM(DT$6:DT20)</f>
        <v>41160</v>
      </c>
      <c r="EP20" s="5">
        <f>SUM(DU$6:DU20)</f>
        <v>167699940</v>
      </c>
      <c r="ES20" s="8">
        <v>15</v>
      </c>
      <c r="ET20" s="5">
        <f>IFERROR(求节点(相关资料!C$6:C$85,DY$6:DY$55,$ES20),0)</f>
        <v>225720</v>
      </c>
      <c r="EU20" s="5">
        <f>IFERROR(求节点(相关资料!D$6:D$85,DZ$6:DZ$55,$ES20),0)</f>
        <v>49380</v>
      </c>
      <c r="EV20" s="5">
        <f>IFERROR(求节点(相关资料!E$6:E$85,EA$6:EA$55,$ES20),0)</f>
        <v>8070</v>
      </c>
      <c r="EW20" s="5">
        <f>IFERROR(求节点(相关资料!F$6:F$85,EB$6:EB$55,$ES20),0)</f>
        <v>0</v>
      </c>
      <c r="EX20" s="5">
        <f>IFERROR(求节点(相关资料!G$6:G$85,EC$6:EC$55,$ES20),0)</f>
        <v>38920</v>
      </c>
      <c r="EY20" s="5">
        <f>IFERROR(求节点(相关资料!H$6:H$85,ED$6:ED$55,$ES20),0)</f>
        <v>38920</v>
      </c>
      <c r="EZ20" s="5">
        <f>IFERROR(求节点(相关资料!I$6:I$85,EE$6:EE$55,$ES20),0)</f>
        <v>38920</v>
      </c>
      <c r="FA20" s="5">
        <f>IFERROR(求节点(相关资料!J$6:J$85,EF$6:EF$55,$ES20),0)</f>
        <v>38920</v>
      </c>
      <c r="FB20" s="5">
        <f>IFERROR(求节点(相关资料!K$6:K$85,EG$6:EG$55,$ES20),0)</f>
        <v>8067.8571428571422</v>
      </c>
      <c r="FC20" s="5">
        <f>IFERROR(求节点(相关资料!L$6:L$85,EH$6:EH$55,$ES20),0)</f>
        <v>57480</v>
      </c>
      <c r="FD20" s="5">
        <f>IFERROR(求节点(相关资料!M$6:M$85,EI$6:EI$55,$ES20),0)</f>
        <v>57540</v>
      </c>
      <c r="FE20" s="5">
        <f>IFERROR(求节点(相关资料!N$6:N$85,EJ$6:EJ$55,$ES20),0)</f>
        <v>57504</v>
      </c>
      <c r="FF20" s="5">
        <f>IFERROR(求节点(相关资料!O$6:O$85,EK$6:EK$55,$ES20),0)</f>
        <v>8150</v>
      </c>
      <c r="FG20" s="5">
        <f>IFERROR(求节点(相关资料!P$6:P$85,EL$6:EL$55,$ES20),0)</f>
        <v>7910</v>
      </c>
      <c r="FH20" s="5">
        <f>IFERROR(求节点(相关资料!Q$6:Q$85,EM$6:EM$55,$ES20),0)</f>
        <v>21830</v>
      </c>
      <c r="FI20" s="5">
        <f>IFERROR(求节点(相关资料!R$6:R$85,EN$6:EN$55,$ES20),0)</f>
        <v>28980</v>
      </c>
      <c r="FJ20" s="5">
        <f>IFERROR(求节点(相关资料!S$6:S$85,EO$6:EO$55,$ES20),0)</f>
        <v>32160</v>
      </c>
      <c r="FK20" s="5">
        <f>IFERROR(求节点(相关资料!T$6:T$85,EP$6:EP$55,$ES20),0)</f>
        <v>1687.5</v>
      </c>
      <c r="FN20" s="6">
        <v>15</v>
      </c>
      <c r="FO20" s="6">
        <f>SUMPRODUCT(ET20:FK20,'[1]功能-城建'!$X20:$AO20)</f>
        <v>712091.5</v>
      </c>
      <c r="FP20" s="6">
        <f>SUM('[1]资源-玩家城池建筑时间'!$AC$6:$AC20)</f>
        <v>756833.18942719803</v>
      </c>
      <c r="FQ20" s="6">
        <f t="shared" si="42"/>
        <v>0.94088302409007674</v>
      </c>
    </row>
    <row r="21" spans="1:173" x14ac:dyDescent="0.15">
      <c r="A21" s="2">
        <v>16</v>
      </c>
      <c r="B21" s="4">
        <f>SMALL('[1]资源-玩家城池建筑时间'!DH$6:DH$85,$A21)</f>
        <v>268494.6650270762</v>
      </c>
      <c r="C21" s="4">
        <f>SMALL('[1]资源-玩家城池建筑时间'!DI$6:DI$85,$A21)</f>
        <v>59665.481117128053</v>
      </c>
      <c r="D21" s="4">
        <f>SMALL('[1]资源-玩家城池建筑时间'!DJ$6:DJ$85,$A21)</f>
        <v>18341.555279533652</v>
      </c>
      <c r="E21" s="4"/>
      <c r="F21" s="4">
        <f>SMALL('[1]资源-玩家城池建筑时间'!DL$6:DL$85,$A21)</f>
        <v>49721.234264273371</v>
      </c>
      <c r="G21" s="4">
        <f>SMALL('[1]资源-玩家城池建筑时间'!DM$6:DM$85,$A21)</f>
        <v>49721.234264273371</v>
      </c>
      <c r="H21" s="4">
        <f>SMALL('[1]资源-玩家城池建筑时间'!DN$6:DN$85,$A21)</f>
        <v>49721.234264273371</v>
      </c>
      <c r="I21" s="4">
        <f>SMALL('[1]资源-玩家城池建筑时间'!DO$6:DO$85,$A21)</f>
        <v>49721.234264273371</v>
      </c>
      <c r="J21" s="4">
        <f>SMALL('[1]资源-玩家城池建筑时间'!DP$6:DP$85,$A21)</f>
        <v>0</v>
      </c>
      <c r="K21" s="4">
        <f>SMALL('[1]资源-玩家城池建筑时间'!DQ$6:DQ$85,$A21)</f>
        <v>69609.72796998272</v>
      </c>
      <c r="L21" s="4">
        <f>SMALL('[1]资源-玩家城池建筑时间'!DR$6:DR$85,$A21)</f>
        <v>69587.90122603385</v>
      </c>
      <c r="M21" s="4">
        <f>SMALL('[1]资源-玩家城池建筑时间'!DS$6:DS$85,$A21)</f>
        <v>69758.803814988918</v>
      </c>
      <c r="N21" s="4">
        <f>SMALL('[1]资源-玩家城池建筑时间'!DT$6:DT$85,$A21)</f>
        <v>35348.735878211679</v>
      </c>
      <c r="O21" s="4">
        <f>SMALL('[1]资源-玩家城池建筑时间'!DU$6:DU$85,$A21)</f>
        <v>35355.292148855944</v>
      </c>
      <c r="P21" s="4">
        <f>SMALL('[1]资源-玩家城池建筑时间'!DV$6:DV$85,$A21)</f>
        <v>35353.629158840791</v>
      </c>
      <c r="Q21" s="4">
        <f>SMALL('[1]资源-玩家城池建筑时间'!DW$6:DW$85,$A21)</f>
        <v>35318.192459186343</v>
      </c>
      <c r="R21" s="4">
        <f>SMALL('[1]资源-玩家城池建筑时间'!DX$6:DX$85,$A21)</f>
        <v>40751.84886069395</v>
      </c>
      <c r="S21" s="4">
        <f>SMALL('[1]资源-玩家城池建筑时间'!DY$6:DY$85,$A21)</f>
        <v>29553.441298082467</v>
      </c>
      <c r="T21" s="4">
        <f>SMALL('[1]资源-玩家城池建筑时间'!DZ$6:DZ$85,$A21)</f>
        <v>0</v>
      </c>
      <c r="V21" s="2">
        <v>16</v>
      </c>
      <c r="W21" s="2">
        <f>IFERROR(求节点($A$6:$A$85,B$6:B$85,相关资料!C21),0)</f>
        <v>268494.6650270762</v>
      </c>
      <c r="X21" s="2">
        <f>IFERROR(求节点($A$6:$A$85,C$6:C$85,相关资料!D21),0)</f>
        <v>59665.481117128053</v>
      </c>
      <c r="Y21" s="2">
        <f>IFERROR(求节点($A$6:$A$85,D$6:D$85,相关资料!E21),0)</f>
        <v>2724296.4341049162</v>
      </c>
      <c r="Z21" s="2">
        <f>IFERROR(求节点($A$6:$A$85,E$6:E$85,相关资料!F21),0)</f>
        <v>0</v>
      </c>
      <c r="AA21" s="2">
        <f>IFERROR(求节点($A$6:$A$85,F$6:F$85,相关资料!G21),0)</f>
        <v>49721.234264273371</v>
      </c>
      <c r="AB21" s="2">
        <f>IFERROR(求节点($A$6:$A$85,G$6:G$85,相关资料!H21),0)</f>
        <v>49721.234264273371</v>
      </c>
      <c r="AC21" s="2">
        <f>IFERROR(求节点($A$6:$A$85,H$6:H$85,相关资料!I21),0)</f>
        <v>49721.234264273371</v>
      </c>
      <c r="AD21" s="2">
        <f>IFERROR(求节点($A$6:$A$85,I$6:I$85,相关资料!J21),0)</f>
        <v>49721.234264273371</v>
      </c>
      <c r="AE21" s="30">
        <f>求节点('[1]功能-城建'!$K$35:$K$85,$J$35:$J$85,$V21)</f>
        <v>410145.37640178343</v>
      </c>
      <c r="AF21" s="2">
        <f>IFERROR(求节点($A$6:$A$85,K$6:K$85,相关资料!L21),0)</f>
        <v>69609.72796998272</v>
      </c>
      <c r="AG21" s="2">
        <f>IFERROR(求节点($A$6:$A$85,L$6:L$85,相关资料!M21),0)</f>
        <v>69587.90122603385</v>
      </c>
      <c r="AH21" s="2">
        <f>IFERROR(求节点($A$6:$A$85,M$6:M$85,相关资料!N21),0)</f>
        <v>8710419.2514040694</v>
      </c>
      <c r="AI21" s="2">
        <f>IFERROR(求节点($A$6:$A$85,N$6:N$85,相关资料!O21),0)</f>
        <v>4710065.3453179533</v>
      </c>
      <c r="AJ21" s="2">
        <f>IFERROR(求节点($A$6:$A$85,O$6:O$85,相关资料!P21),0)</f>
        <v>4710071.9015885983</v>
      </c>
      <c r="AK21" s="2">
        <f>IFERROR(求节点($A$6:$A$85,P$6:P$85,相关资料!Q21),0)</f>
        <v>4710070.2385985823</v>
      </c>
      <c r="AL21" s="2">
        <f>IFERROR(求节点($A$6:$A$85,Q$6:Q$85,相关资料!R21),0)</f>
        <v>4710034.8018989284</v>
      </c>
      <c r="AM21" s="2">
        <f>IFERROR(求节点($A$6:$A$85,R$6:R$85,相关资料!S21),0)</f>
        <v>50210.047601666789</v>
      </c>
      <c r="AN21" s="2">
        <f>IFERROR(求节点($A$6:$A$85,S$6:S$85,相关资料!T21),0)</f>
        <v>247614348.8070091</v>
      </c>
      <c r="AO21" s="2"/>
      <c r="AP21" s="2"/>
      <c r="AQ21" s="2">
        <v>16</v>
      </c>
      <c r="AR21" s="2">
        <f t="shared" si="43"/>
        <v>48371.639798007644</v>
      </c>
      <c r="AS21" s="2">
        <f t="shared" si="21"/>
        <v>10749.253288446147</v>
      </c>
      <c r="AT21" s="2">
        <f t="shared" si="21"/>
        <v>752342.10646676435</v>
      </c>
      <c r="AU21" s="2">
        <f t="shared" si="21"/>
        <v>0</v>
      </c>
      <c r="AV21" s="2">
        <f t="shared" si="21"/>
        <v>8957.7110737051189</v>
      </c>
      <c r="AW21" s="2">
        <f t="shared" si="21"/>
        <v>8957.7110737051189</v>
      </c>
      <c r="AX21" s="2">
        <f t="shared" si="21"/>
        <v>8957.7110737051189</v>
      </c>
      <c r="AY21" s="2">
        <f t="shared" si="21"/>
        <v>8957.7110737051189</v>
      </c>
      <c r="AZ21" s="2">
        <f t="shared" si="21"/>
        <v>15001.731567680137</v>
      </c>
      <c r="BA21" s="2">
        <f t="shared" si="21"/>
        <v>12540.795503187161</v>
      </c>
      <c r="BB21" s="2">
        <f t="shared" si="21"/>
        <v>12540.795503187168</v>
      </c>
      <c r="BC21" s="2">
        <f t="shared" si="21"/>
        <v>2433114.800169263</v>
      </c>
      <c r="BD21" s="2">
        <f t="shared" si="21"/>
        <v>1313263.0683057061</v>
      </c>
      <c r="BE21" s="2">
        <f t="shared" si="21"/>
        <v>1313263.0683057066</v>
      </c>
      <c r="BF21" s="2">
        <f t="shared" si="21"/>
        <v>1313263.0683057061</v>
      </c>
      <c r="BG21" s="2">
        <f t="shared" si="21"/>
        <v>1313263.0683057066</v>
      </c>
      <c r="BH21" s="29">
        <f t="shared" si="22"/>
        <v>4729.0993704864195</v>
      </c>
      <c r="BI21" s="2">
        <f t="shared" si="21"/>
        <v>66165935.840989083</v>
      </c>
      <c r="BL21" s="2">
        <v>16</v>
      </c>
      <c r="BM21" s="2">
        <f t="shared" si="1"/>
        <v>48371.639798007644</v>
      </c>
      <c r="BN21" s="2">
        <f t="shared" si="2"/>
        <v>10749.253288446147</v>
      </c>
      <c r="BO21" s="2">
        <f t="shared" si="3"/>
        <v>752342.10646676435</v>
      </c>
      <c r="BP21" s="2">
        <f t="shared" si="4"/>
        <v>0</v>
      </c>
      <c r="BQ21" s="2">
        <f t="shared" si="5"/>
        <v>8957.7110737051189</v>
      </c>
      <c r="BR21" s="2">
        <f t="shared" si="6"/>
        <v>8957.7110737051189</v>
      </c>
      <c r="BS21" s="2">
        <f t="shared" si="7"/>
        <v>8957.7110737051189</v>
      </c>
      <c r="BT21" s="2">
        <f t="shared" si="8"/>
        <v>8957.7110737051189</v>
      </c>
      <c r="BU21" s="2">
        <f t="shared" si="9"/>
        <v>17864.337049402238</v>
      </c>
      <c r="BV21" s="2">
        <f t="shared" si="10"/>
        <v>12540.795503187161</v>
      </c>
      <c r="BW21" s="2">
        <f t="shared" si="11"/>
        <v>12540.795503187168</v>
      </c>
      <c r="BX21" s="2">
        <f t="shared" si="12"/>
        <v>2433114.800169263</v>
      </c>
      <c r="BY21" s="2">
        <f t="shared" si="13"/>
        <v>1313263.0683057061</v>
      </c>
      <c r="BZ21" s="2">
        <f t="shared" si="14"/>
        <v>1313263.0683057066</v>
      </c>
      <c r="CA21" s="2">
        <f t="shared" si="15"/>
        <v>1313263.0683057061</v>
      </c>
      <c r="CB21" s="2">
        <f t="shared" si="16"/>
        <v>1313263.0683057066</v>
      </c>
      <c r="CC21" s="2">
        <f t="shared" si="17"/>
        <v>4729.0993704864195</v>
      </c>
      <c r="CD21" s="2">
        <f t="shared" si="18"/>
        <v>77150140.896188021</v>
      </c>
      <c r="CE21" s="2"/>
      <c r="CF21" s="1">
        <f t="shared" si="46"/>
        <v>722</v>
      </c>
      <c r="CG21" s="2">
        <v>16</v>
      </c>
      <c r="CH21" s="29">
        <v>43320</v>
      </c>
      <c r="CI21" s="29">
        <v>10800</v>
      </c>
      <c r="CJ21" s="29">
        <v>752400</v>
      </c>
      <c r="CK21" s="2">
        <f t="shared" si="23"/>
        <v>0</v>
      </c>
      <c r="CL21" s="29">
        <v>9570</v>
      </c>
      <c r="CM21" s="29">
        <v>9570</v>
      </c>
      <c r="CN21" s="29">
        <v>9570</v>
      </c>
      <c r="CO21" s="29">
        <v>9570</v>
      </c>
      <c r="CP21" s="29">
        <v>17880</v>
      </c>
      <c r="CQ21" s="29">
        <v>12600</v>
      </c>
      <c r="CR21" s="29">
        <v>12600</v>
      </c>
      <c r="CS21" s="29">
        <v>2433120</v>
      </c>
      <c r="CT21" s="29">
        <v>1313280</v>
      </c>
      <c r="CU21" s="29">
        <v>1313280</v>
      </c>
      <c r="CV21" s="29">
        <v>1313280</v>
      </c>
      <c r="CW21" s="29">
        <v>1313280</v>
      </c>
      <c r="CX21" s="29">
        <v>4740</v>
      </c>
      <c r="CY21" s="2">
        <f t="shared" si="47"/>
        <v>77150160</v>
      </c>
      <c r="CZ21" s="2"/>
      <c r="DC21" s="8">
        <v>16</v>
      </c>
      <c r="DD21" s="8">
        <f t="shared" si="24"/>
        <v>43320</v>
      </c>
      <c r="DE21" s="8">
        <f t="shared" si="25"/>
        <v>10800</v>
      </c>
      <c r="DF21" s="8">
        <f t="shared" si="26"/>
        <v>752400</v>
      </c>
      <c r="DG21" s="8">
        <f t="shared" si="27"/>
        <v>0</v>
      </c>
      <c r="DH21" s="8">
        <f t="shared" si="28"/>
        <v>9570</v>
      </c>
      <c r="DI21" s="8">
        <f t="shared" si="29"/>
        <v>9570</v>
      </c>
      <c r="DJ21" s="8">
        <f t="shared" si="30"/>
        <v>9570</v>
      </c>
      <c r="DK21" s="8">
        <f t="shared" si="31"/>
        <v>9570</v>
      </c>
      <c r="DL21" s="8">
        <f t="shared" si="32"/>
        <v>17880</v>
      </c>
      <c r="DM21" s="8">
        <f t="shared" si="33"/>
        <v>12600</v>
      </c>
      <c r="DN21" s="8">
        <f t="shared" si="34"/>
        <v>12600</v>
      </c>
      <c r="DO21" s="8">
        <f t="shared" si="35"/>
        <v>2433120</v>
      </c>
      <c r="DP21" s="8">
        <f t="shared" si="36"/>
        <v>1313280</v>
      </c>
      <c r="DQ21" s="8">
        <f t="shared" si="37"/>
        <v>1313280</v>
      </c>
      <c r="DR21" s="8">
        <f t="shared" si="38"/>
        <v>1313280</v>
      </c>
      <c r="DS21" s="8">
        <f t="shared" si="39"/>
        <v>1313280</v>
      </c>
      <c r="DT21" s="8">
        <f t="shared" si="40"/>
        <v>4740</v>
      </c>
      <c r="DU21" s="8">
        <f t="shared" si="41"/>
        <v>77150160</v>
      </c>
      <c r="DX21" s="8">
        <v>16</v>
      </c>
      <c r="DY21" s="5">
        <f>SUM(DD$6:DD21)</f>
        <v>269040</v>
      </c>
      <c r="DZ21" s="5">
        <f>SUM(DE$6:DE21)</f>
        <v>60180</v>
      </c>
      <c r="EA21" s="5">
        <f>SUM(DF$6:DF21)</f>
        <v>2724840</v>
      </c>
      <c r="EB21" s="5">
        <f>SUM(DG$6:DG21)</f>
        <v>0</v>
      </c>
      <c r="EC21" s="5">
        <f>SUM(DH$6:DH21)</f>
        <v>48490</v>
      </c>
      <c r="ED21" s="5">
        <f>SUM(DI$6:DI21)</f>
        <v>48490</v>
      </c>
      <c r="EE21" s="5">
        <f>SUM(DJ$6:DJ21)</f>
        <v>48490</v>
      </c>
      <c r="EF21" s="5">
        <f>SUM(DK$6:DK21)</f>
        <v>48490</v>
      </c>
      <c r="EG21" s="5">
        <f>SUM(DL$6:DL21)</f>
        <v>257880</v>
      </c>
      <c r="EH21" s="5">
        <f>SUM(DM$6:DM21)</f>
        <v>70080</v>
      </c>
      <c r="EI21" s="5">
        <f>SUM(DN$6:DN21)</f>
        <v>70140</v>
      </c>
      <c r="EJ21" s="5">
        <f>SUM(DO$6:DO21)</f>
        <v>8710860</v>
      </c>
      <c r="EK21" s="5">
        <f>SUM(DP$6:DP21)</f>
        <v>4710780</v>
      </c>
      <c r="EL21" s="5">
        <f>SUM(DQ$6:DQ21)</f>
        <v>4710600</v>
      </c>
      <c r="EM21" s="5">
        <f>SUM(DR$6:DR21)</f>
        <v>4710540</v>
      </c>
      <c r="EN21" s="5">
        <f>SUM(DS$6:DS21)</f>
        <v>4710480</v>
      </c>
      <c r="EO21" s="5">
        <f>SUM(DT$6:DT21)</f>
        <v>45900</v>
      </c>
      <c r="EP21" s="5">
        <f>SUM(DU$6:DU21)</f>
        <v>244850100</v>
      </c>
      <c r="ES21" s="8">
        <v>16</v>
      </c>
      <c r="ET21" s="5">
        <f>IFERROR(求节点(相关资料!C$6:C$85,DY$6:DY$55,$ES21),0)</f>
        <v>269040</v>
      </c>
      <c r="EU21" s="5">
        <f>IFERROR(求节点(相关资料!D$6:D$85,DZ$6:DZ$55,$ES21),0)</f>
        <v>60180</v>
      </c>
      <c r="EV21" s="5">
        <f>IFERROR(求节点(相关资料!E$6:E$85,EA$6:EA$55,$ES21),0)</f>
        <v>12210</v>
      </c>
      <c r="EW21" s="5">
        <f>IFERROR(求节点(相关资料!F$6:F$85,EB$6:EB$55,$ES21),0)</f>
        <v>0</v>
      </c>
      <c r="EX21" s="5">
        <f>IFERROR(求节点(相关资料!G$6:G$85,EC$6:EC$55,$ES21),0)</f>
        <v>48490</v>
      </c>
      <c r="EY21" s="5">
        <f>IFERROR(求节点(相关资料!H$6:H$85,ED$6:ED$55,$ES21),0)</f>
        <v>48490</v>
      </c>
      <c r="EZ21" s="5">
        <f>IFERROR(求节点(相关资料!I$6:I$85,EE$6:EE$55,$ES21),0)</f>
        <v>48490</v>
      </c>
      <c r="FA21" s="5">
        <f>IFERROR(求节点(相关资料!J$6:J$85,EF$6:EF$55,$ES21),0)</f>
        <v>48490</v>
      </c>
      <c r="FB21" s="5">
        <f>IFERROR(求节点(相关资料!K$6:K$85,EG$6:EG$55,$ES21),0)</f>
        <v>8605.7142857142862</v>
      </c>
      <c r="FC21" s="5">
        <f>IFERROR(求节点(相关资料!L$6:L$85,EH$6:EH$55,$ES21),0)</f>
        <v>70080</v>
      </c>
      <c r="FD21" s="5">
        <f>IFERROR(求节点(相关资料!M$6:M$85,EI$6:EI$55,$ES21),0)</f>
        <v>70140</v>
      </c>
      <c r="FE21" s="5">
        <f>IFERROR(求节点(相关资料!N$6:N$85,EJ$6:EJ$55,$ES21),0)</f>
        <v>71808</v>
      </c>
      <c r="FF21" s="5">
        <f>IFERROR(求节点(相关资料!O$6:O$85,EK$6:EK$55,$ES21),0)</f>
        <v>11850</v>
      </c>
      <c r="FG21" s="5">
        <f>IFERROR(求节点(相关资料!P$6:P$85,EL$6:EL$55,$ES21),0)</f>
        <v>11610</v>
      </c>
      <c r="FH21" s="5">
        <f>IFERROR(求节点(相关资料!Q$6:Q$85,EM$6:EM$55,$ES21),0)</f>
        <v>31530</v>
      </c>
      <c r="FI21" s="5">
        <f>IFERROR(求节点(相关资料!R$6:R$85,EN$6:EN$55,$ES21),0)</f>
        <v>37500</v>
      </c>
      <c r="FJ21" s="5">
        <f>IFERROR(求节点(相关资料!S$6:S$85,EO$6:EO$55,$ES21),0)</f>
        <v>41160</v>
      </c>
      <c r="FK21" s="5">
        <f>IFERROR(求节点(相关资料!T$6:T$85,EP$6:EP$55,$ES21),0)</f>
        <v>1800</v>
      </c>
      <c r="FN21" s="6">
        <v>16</v>
      </c>
      <c r="FO21" s="6">
        <f>SUMPRODUCT(ET21:FK21,'[1]功能-城建'!$X21:$AO21)</f>
        <v>882868</v>
      </c>
      <c r="FP21" s="6">
        <f>SUM('[1]资源-玩家城池建筑时间'!$AC$6:$AC21)</f>
        <v>945303.43041795376</v>
      </c>
      <c r="FQ21" s="6">
        <f t="shared" si="42"/>
        <v>0.93395196885052167</v>
      </c>
    </row>
    <row r="22" spans="1:173" x14ac:dyDescent="0.15">
      <c r="A22" s="2">
        <v>17</v>
      </c>
      <c r="B22" s="4">
        <f>SMALL('[1]资源-玩家城池建筑时间'!DH$6:DH$85,$A22)</f>
        <v>319568.93822832953</v>
      </c>
      <c r="C22" s="4">
        <f>SMALL('[1]资源-玩家城池建筑时间'!DI$6:DI$85,$A22)</f>
        <v>71015.319606295467</v>
      </c>
      <c r="D22" s="4">
        <f>SMALL('[1]资源-玩家城池建筑时间'!DJ$6:DJ$85,$A22)</f>
        <v>24016.474524117355</v>
      </c>
      <c r="E22" s="4"/>
      <c r="F22" s="4">
        <f>SMALL('[1]资源-玩家城池建筑时间'!DL$6:DL$85,$A22)</f>
        <v>59179.43300524621</v>
      </c>
      <c r="G22" s="4">
        <f>SMALL('[1]资源-玩家城池建筑时间'!DM$6:DM$85,$A22)</f>
        <v>59179.43300524621</v>
      </c>
      <c r="H22" s="4">
        <f>SMALL('[1]资源-玩家城池建筑时间'!DN$6:DN$85,$A22)</f>
        <v>59179.43300524621</v>
      </c>
      <c r="I22" s="4">
        <f>SMALL('[1]资源-玩家城池建筑时间'!DO$6:DO$85,$A22)</f>
        <v>59179.43300524621</v>
      </c>
      <c r="J22" s="4">
        <f>SMALL('[1]资源-玩家城池建筑时间'!DP$6:DP$85,$A22)</f>
        <v>0</v>
      </c>
      <c r="K22" s="4">
        <f>SMALL('[1]资源-玩家城池建筑时间'!DQ$6:DQ$85,$A22)</f>
        <v>82851.206207344687</v>
      </c>
      <c r="L22" s="4">
        <f>SMALL('[1]资源-玩家城池建筑时间'!DR$6:DR$85,$A22)</f>
        <v>82829.379463395831</v>
      </c>
      <c r="M22" s="4">
        <f>SMALL('[1]资源-玩家城池建筑时间'!DS$6:DS$85,$A22)</f>
        <v>87918.545397656766</v>
      </c>
      <c r="N22" s="4">
        <f>SMALL('[1]资源-玩家城池建筑时间'!DT$6:DT$85,$A22)</f>
        <v>44428.606669545603</v>
      </c>
      <c r="O22" s="4">
        <f>SMALL('[1]资源-玩家城池建筑时间'!DU$6:DU$85,$A22)</f>
        <v>44435.162940189868</v>
      </c>
      <c r="P22" s="4">
        <f>SMALL('[1]资源-玩家城池建筑时间'!DV$6:DV$85,$A22)</f>
        <v>44433.499950174715</v>
      </c>
      <c r="Q22" s="4">
        <f>SMALL('[1]资源-玩家城池建筑时间'!DW$6:DW$85,$A22)</f>
        <v>44398.063250520267</v>
      </c>
      <c r="R22" s="4">
        <f>SMALL('[1]资源-玩家城池建筑时间'!DX$6:DX$85,$A22)</f>
        <v>50210.047601666789</v>
      </c>
      <c r="S22" s="4">
        <f>SMALL('[1]资源-玩家城池建筑时间'!DY$6:DY$85,$A22)</f>
        <v>35228.360542666167</v>
      </c>
      <c r="T22" s="4">
        <f>SMALL('[1]资源-玩家城池建筑时间'!DZ$6:DZ$85,$A22)</f>
        <v>0</v>
      </c>
      <c r="V22" s="2">
        <v>17</v>
      </c>
      <c r="W22" s="2">
        <f>IFERROR(求节点($A$6:$A$85,B$6:B$85,相关资料!C22),0)</f>
        <v>319568.93822832953</v>
      </c>
      <c r="X22" s="2">
        <f>IFERROR(求节点($A$6:$A$85,C$6:C$85,相关资料!D22),0)</f>
        <v>71015.319606295467</v>
      </c>
      <c r="Y22" s="2">
        <f>IFERROR(求节点($A$6:$A$85,D$6:D$85,相关资料!E22),0)</f>
        <v>3757218.0305533502</v>
      </c>
      <c r="Z22" s="2">
        <f>IFERROR(求节点($A$6:$A$85,E$6:E$85,相关资料!F22),0)</f>
        <v>0</v>
      </c>
      <c r="AA22" s="2">
        <f>IFERROR(求节点($A$6:$A$85,F$6:F$85,相关资料!G22),0)</f>
        <v>59179.43300524621</v>
      </c>
      <c r="AB22" s="2">
        <f>IFERROR(求节点($A$6:$A$85,G$6:G$85,相关资料!H22),0)</f>
        <v>59179.43300524621</v>
      </c>
      <c r="AC22" s="2">
        <f>IFERROR(求节点($A$6:$A$85,H$6:H$85,相关资料!I22),0)</f>
        <v>59179.43300524621</v>
      </c>
      <c r="AD22" s="2">
        <f>IFERROR(求节点($A$6:$A$85,I$6:I$85,相关资料!J22),0)</f>
        <v>59179.43300524621</v>
      </c>
      <c r="AE22" s="30">
        <f>求节点('[1]功能-城建'!$K$35:$K$85,$J$35:$J$85,$V22)</f>
        <v>425147.10796946357</v>
      </c>
      <c r="AF22" s="2">
        <f>IFERROR(求节点($A$6:$A$85,K$6:K$85,相关资料!L22),0)</f>
        <v>82851.206207344687</v>
      </c>
      <c r="AG22" s="2">
        <f>IFERROR(求节点($A$6:$A$85,L$6:L$85,相关资料!M22),0)</f>
        <v>82829.379463395831</v>
      </c>
      <c r="AH22" s="2">
        <f>IFERROR(求节点($A$6:$A$85,M$6:M$85,相关资料!N22),0)</f>
        <v>12054161.946811911</v>
      </c>
      <c r="AI22" s="2">
        <f>IFERROR(求节点($A$6:$A$85,N$6:N$85,相关资料!O22),0)</f>
        <v>6027550.3073766716</v>
      </c>
      <c r="AJ22" s="2">
        <f>IFERROR(求节点($A$6:$A$85,O$6:O$85,相关资料!P22),0)</f>
        <v>6027556.8636473175</v>
      </c>
      <c r="AK22" s="2">
        <f>IFERROR(求节点($A$6:$A$85,P$6:P$85,相关资料!Q22),0)</f>
        <v>6027555.2006573007</v>
      </c>
      <c r="AL22" s="2">
        <f>IFERROR(求节点($A$6:$A$85,Q$6:Q$85,相关资料!R22),0)</f>
        <v>6027519.7639576476</v>
      </c>
      <c r="AM22" s="2">
        <f>IFERROR(求节点($A$6:$A$85,R$6:R$85,相关资料!S22),0)</f>
        <v>50210.047601666789</v>
      </c>
      <c r="AN22" s="2">
        <f>IFERROR(求节点($A$6:$A$85,S$6:S$85,相关资料!T22),0)</f>
        <v>247614348.8070091</v>
      </c>
      <c r="AO22" s="2"/>
      <c r="AP22" s="2"/>
      <c r="AQ22" s="2">
        <v>17</v>
      </c>
      <c r="AR22" s="2">
        <f>IF(W22=0,0,W22-W21)</f>
        <v>51074.273201253323</v>
      </c>
      <c r="AS22" s="2">
        <f t="shared" si="43"/>
        <v>11349.838489167414</v>
      </c>
      <c r="AT22" s="2">
        <f t="shared" si="43"/>
        <v>1032921.5964484341</v>
      </c>
      <c r="AU22" s="2">
        <f t="shared" si="43"/>
        <v>0</v>
      </c>
      <c r="AV22" s="2">
        <f t="shared" si="43"/>
        <v>9458.198740972839</v>
      </c>
      <c r="AW22" s="2">
        <f t="shared" si="43"/>
        <v>9458.198740972839</v>
      </c>
      <c r="AX22" s="2">
        <f t="shared" si="43"/>
        <v>9458.198740972839</v>
      </c>
      <c r="AY22" s="2">
        <f t="shared" si="43"/>
        <v>9458.198740972839</v>
      </c>
      <c r="AZ22" s="2">
        <f t="shared" si="43"/>
        <v>15001.731567680137</v>
      </c>
      <c r="BA22" s="2">
        <f t="shared" si="43"/>
        <v>13241.478237361967</v>
      </c>
      <c r="BB22" s="2">
        <f t="shared" si="43"/>
        <v>13241.478237361982</v>
      </c>
      <c r="BC22" s="2">
        <f t="shared" si="43"/>
        <v>3343742.6954078414</v>
      </c>
      <c r="BD22" s="2">
        <f t="shared" si="43"/>
        <v>1317484.9620587183</v>
      </c>
      <c r="BE22" s="2">
        <f t="shared" si="43"/>
        <v>1317484.9620587192</v>
      </c>
      <c r="BF22" s="2">
        <f t="shared" si="43"/>
        <v>1317484.9620587183</v>
      </c>
      <c r="BG22" s="2">
        <f t="shared" si="43"/>
        <v>1317484.9620587192</v>
      </c>
      <c r="BH22" s="29">
        <f t="shared" si="22"/>
        <v>4729.0993704864195</v>
      </c>
      <c r="BI22" s="2">
        <f t="shared" ref="BH22:BI54" si="48">IF(AN22=0,0,AN22-AN21)</f>
        <v>0</v>
      </c>
      <c r="BL22" s="2">
        <v>17</v>
      </c>
      <c r="BM22" s="2">
        <f t="shared" si="1"/>
        <v>51074.273201253323</v>
      </c>
      <c r="BN22" s="2">
        <f t="shared" si="2"/>
        <v>11349.838489167414</v>
      </c>
      <c r="BO22" s="2">
        <f t="shared" si="3"/>
        <v>1032921.5964484341</v>
      </c>
      <c r="BP22" s="2">
        <f t="shared" si="4"/>
        <v>0</v>
      </c>
      <c r="BQ22" s="2">
        <f t="shared" si="5"/>
        <v>9458.198740972839</v>
      </c>
      <c r="BR22" s="2">
        <f t="shared" si="6"/>
        <v>9458.198740972839</v>
      </c>
      <c r="BS22" s="2">
        <f t="shared" si="7"/>
        <v>9458.198740972839</v>
      </c>
      <c r="BT22" s="2">
        <f t="shared" si="8"/>
        <v>9458.198740972839</v>
      </c>
      <c r="BU22" s="2">
        <f t="shared" si="9"/>
        <v>17864.337049402238</v>
      </c>
      <c r="BV22" s="2">
        <f t="shared" si="10"/>
        <v>13241.478237361967</v>
      </c>
      <c r="BW22" s="2">
        <f t="shared" si="11"/>
        <v>13241.478237361982</v>
      </c>
      <c r="BX22" s="2">
        <f t="shared" si="12"/>
        <v>3343742.6954078414</v>
      </c>
      <c r="BY22" s="2">
        <f t="shared" si="13"/>
        <v>1317484.9620587183</v>
      </c>
      <c r="BZ22" s="2">
        <f t="shared" si="14"/>
        <v>1317484.9620587192</v>
      </c>
      <c r="CA22" s="2">
        <f t="shared" si="15"/>
        <v>1317484.9620587183</v>
      </c>
      <c r="CB22" s="2">
        <f t="shared" si="16"/>
        <v>1317484.9620587192</v>
      </c>
      <c r="CC22" s="2">
        <f t="shared" si="17"/>
        <v>4729.0993704864195</v>
      </c>
      <c r="CD22" s="2">
        <f t="shared" si="18"/>
        <v>0</v>
      </c>
      <c r="CE22" s="2"/>
      <c r="CF22" s="1">
        <f t="shared" si="46"/>
        <v>852</v>
      </c>
      <c r="CG22" s="2">
        <v>17</v>
      </c>
      <c r="CH22" s="29">
        <v>51120</v>
      </c>
      <c r="CI22" s="29">
        <v>11400</v>
      </c>
      <c r="CJ22" s="29">
        <v>1032960</v>
      </c>
      <c r="CK22" s="2">
        <f t="shared" si="23"/>
        <v>0</v>
      </c>
      <c r="CL22" s="29">
        <v>10080</v>
      </c>
      <c r="CM22" s="29">
        <v>10080</v>
      </c>
      <c r="CN22" s="29">
        <v>10080</v>
      </c>
      <c r="CO22" s="29">
        <v>10080</v>
      </c>
      <c r="CP22" s="29">
        <v>17880</v>
      </c>
      <c r="CQ22" s="29">
        <v>13260</v>
      </c>
      <c r="CR22" s="29">
        <v>13260</v>
      </c>
      <c r="CS22" s="29">
        <v>3343800</v>
      </c>
      <c r="CT22" s="29">
        <v>1317540</v>
      </c>
      <c r="CU22" s="29">
        <v>1317540</v>
      </c>
      <c r="CV22" s="29">
        <v>1317540</v>
      </c>
      <c r="CW22" s="29">
        <v>1317540</v>
      </c>
      <c r="CX22" s="29">
        <v>4740</v>
      </c>
      <c r="CY22" s="2">
        <f t="shared" si="47"/>
        <v>0</v>
      </c>
      <c r="CZ22" s="2"/>
      <c r="DC22" s="8">
        <v>17</v>
      </c>
      <c r="DD22" s="8">
        <f t="shared" si="24"/>
        <v>51120</v>
      </c>
      <c r="DE22" s="8">
        <f t="shared" si="25"/>
        <v>11400</v>
      </c>
      <c r="DF22" s="8">
        <f t="shared" si="26"/>
        <v>1032960</v>
      </c>
      <c r="DG22" s="8">
        <f t="shared" si="27"/>
        <v>0</v>
      </c>
      <c r="DH22" s="8">
        <f t="shared" si="28"/>
        <v>10080</v>
      </c>
      <c r="DI22" s="8">
        <f t="shared" si="29"/>
        <v>10080</v>
      </c>
      <c r="DJ22" s="8">
        <f t="shared" si="30"/>
        <v>10080</v>
      </c>
      <c r="DK22" s="8">
        <f t="shared" si="31"/>
        <v>10080</v>
      </c>
      <c r="DL22" s="8">
        <f t="shared" si="32"/>
        <v>17880</v>
      </c>
      <c r="DM22" s="8">
        <f t="shared" si="33"/>
        <v>13260</v>
      </c>
      <c r="DN22" s="8">
        <f t="shared" si="34"/>
        <v>13260</v>
      </c>
      <c r="DO22" s="8">
        <f t="shared" si="35"/>
        <v>3343800</v>
      </c>
      <c r="DP22" s="8">
        <f t="shared" si="36"/>
        <v>1317540</v>
      </c>
      <c r="DQ22" s="8">
        <f t="shared" si="37"/>
        <v>1317540</v>
      </c>
      <c r="DR22" s="8">
        <f t="shared" si="38"/>
        <v>1317540</v>
      </c>
      <c r="DS22" s="8">
        <f t="shared" si="39"/>
        <v>1317540</v>
      </c>
      <c r="DT22" s="8">
        <f t="shared" si="40"/>
        <v>4740</v>
      </c>
      <c r="DU22" s="8">
        <f t="shared" si="41"/>
        <v>0</v>
      </c>
      <c r="DX22" s="8">
        <v>17</v>
      </c>
      <c r="DY22" s="5">
        <f>SUM(DD$6:DD22)</f>
        <v>320160</v>
      </c>
      <c r="DZ22" s="5">
        <f>SUM(DE$6:DE22)</f>
        <v>71580</v>
      </c>
      <c r="EA22" s="5">
        <f>SUM(DF$6:DF22)</f>
        <v>3757800</v>
      </c>
      <c r="EB22" s="5">
        <f>SUM(DG$6:DG22)</f>
        <v>0</v>
      </c>
      <c r="EC22" s="5">
        <f>SUM(DH$6:DH22)</f>
        <v>58570</v>
      </c>
      <c r="ED22" s="5">
        <f>SUM(DI$6:DI22)</f>
        <v>58570</v>
      </c>
      <c r="EE22" s="5">
        <f>SUM(DJ$6:DJ22)</f>
        <v>58570</v>
      </c>
      <c r="EF22" s="5">
        <f>SUM(DK$6:DK22)</f>
        <v>58570</v>
      </c>
      <c r="EG22" s="5">
        <f>SUM(DL$6:DL22)</f>
        <v>275760</v>
      </c>
      <c r="EH22" s="5">
        <f>SUM(DM$6:DM22)</f>
        <v>83340</v>
      </c>
      <c r="EI22" s="5">
        <f>SUM(DN$6:DN22)</f>
        <v>83400</v>
      </c>
      <c r="EJ22" s="5">
        <f>SUM(DO$6:DO22)</f>
        <v>12054660</v>
      </c>
      <c r="EK22" s="5">
        <f>SUM(DP$6:DP22)</f>
        <v>6028320</v>
      </c>
      <c r="EL22" s="5">
        <f>SUM(DQ$6:DQ22)</f>
        <v>6028140</v>
      </c>
      <c r="EM22" s="5">
        <f>SUM(DR$6:DR22)</f>
        <v>6028080</v>
      </c>
      <c r="EN22" s="5">
        <f>SUM(DS$6:DS22)</f>
        <v>6028020</v>
      </c>
      <c r="EO22" s="5">
        <f>SUM(DT$6:DT22)</f>
        <v>50640</v>
      </c>
      <c r="EP22" s="5">
        <f>SUM(DU$6:DU22)</f>
        <v>244850100</v>
      </c>
      <c r="ES22" s="8">
        <v>17</v>
      </c>
      <c r="ET22" s="5">
        <f>IFERROR(求节点(相关资料!C$6:C$85,DY$6:DY$55,$ES22),0)</f>
        <v>320160</v>
      </c>
      <c r="EU22" s="5">
        <f>IFERROR(求节点(相关资料!D$6:D$85,DZ$6:DZ$55,$ES22),0)</f>
        <v>71580</v>
      </c>
      <c r="EV22" s="5">
        <f>IFERROR(求节点(相关资料!E$6:E$85,EA$6:EA$55,$ES22),0)</f>
        <v>18150</v>
      </c>
      <c r="EW22" s="5">
        <f>IFERROR(求节点(相关资料!F$6:F$85,EB$6:EB$55,$ES22),0)</f>
        <v>0</v>
      </c>
      <c r="EX22" s="5">
        <f>IFERROR(求节点(相关资料!G$6:G$85,EC$6:EC$55,$ES22),0)</f>
        <v>58570</v>
      </c>
      <c r="EY22" s="5">
        <f>IFERROR(求节点(相关资料!H$6:H$85,ED$6:ED$55,$ES22),0)</f>
        <v>58570</v>
      </c>
      <c r="EZ22" s="5">
        <f>IFERROR(求节点(相关资料!I$6:I$85,EE$6:EE$55,$ES22),0)</f>
        <v>58570</v>
      </c>
      <c r="FA22" s="5">
        <f>IFERROR(求节点(相关资料!J$6:J$85,EF$6:EF$55,$ES22),0)</f>
        <v>58570</v>
      </c>
      <c r="FB22" s="5">
        <f>IFERROR(求节点(相关资料!K$6:K$85,EG$6:EG$55,$ES22),0)</f>
        <v>9143.5714285714275</v>
      </c>
      <c r="FC22" s="5">
        <f>IFERROR(求节点(相关资料!L$6:L$85,EH$6:EH$55,$ES22),0)</f>
        <v>83340</v>
      </c>
      <c r="FD22" s="5">
        <f>IFERROR(求节点(相关资料!M$6:M$85,EI$6:EI$55,$ES22),0)</f>
        <v>83400</v>
      </c>
      <c r="FE22" s="5">
        <f>IFERROR(求节点(相关资料!N$6:N$85,EJ$6:EJ$55,$ES22),0)</f>
        <v>90540</v>
      </c>
      <c r="FF22" s="5">
        <f>IFERROR(求节点(相关资料!O$6:O$85,EK$6:EK$55,$ES22),0)</f>
        <v>15550</v>
      </c>
      <c r="FG22" s="5">
        <f>IFERROR(求节点(相关资料!P$6:P$85,EL$6:EL$55,$ES22),0)</f>
        <v>15310</v>
      </c>
      <c r="FH22" s="5">
        <f>IFERROR(求节点(相关资料!Q$6:Q$85,EM$6:EM$55,$ES22),0)</f>
        <v>41230</v>
      </c>
      <c r="FI22" s="5">
        <f>IFERROR(求节点(相关资料!R$6:R$85,EN$6:EN$55,$ES22),0)</f>
        <v>46020</v>
      </c>
      <c r="FJ22" s="5">
        <f>IFERROR(求节点(相关资料!S$6:S$85,EO$6:EO$55,$ES22),0)</f>
        <v>50640</v>
      </c>
      <c r="FK22" s="5">
        <f>IFERROR(求节点(相关资料!T$6:T$85,EP$6:EP$55,$ES22),0)</f>
        <v>3857.1428571428573</v>
      </c>
      <c r="FN22" s="6">
        <v>17</v>
      </c>
      <c r="FO22" s="6">
        <f>SUMPRODUCT(ET22:FK22,'[1]功能-城建'!$X22:$AO22)</f>
        <v>1074057.142857143</v>
      </c>
      <c r="FP22" s="6">
        <f>SUM('[1]资源-玩家城池建筑时间'!$AC$6:$AC22)</f>
        <v>1147330.5555251336</v>
      </c>
      <c r="FQ22" s="6">
        <f t="shared" si="42"/>
        <v>0.93613574369205799</v>
      </c>
    </row>
    <row r="23" spans="1:173" x14ac:dyDescent="0.15">
      <c r="A23" s="2">
        <v>18</v>
      </c>
      <c r="B23" s="4">
        <f>SMALL('[1]资源-玩家城池建筑时间'!DH$6:DH$85,$A23)</f>
        <v>380662.48591963178</v>
      </c>
      <c r="C23" s="4">
        <f>SMALL('[1]资源-玩家城池建筑时间'!DI$6:DI$85,$A23)</f>
        <v>84591.663537695975</v>
      </c>
      <c r="D23" s="4">
        <f>SMALL('[1]资源-玩家城池建筑时间'!DJ$6:DJ$85,$A23)</f>
        <v>30804.646489817609</v>
      </c>
      <c r="E23" s="4"/>
      <c r="F23" s="4">
        <f>SMALL('[1]资源-玩家城池建筑时间'!DL$6:DL$85,$A23)</f>
        <v>70493.052948079974</v>
      </c>
      <c r="G23" s="4">
        <f>SMALL('[1]资源-玩家城池建筑时间'!DM$6:DM$85,$A23)</f>
        <v>70493.052948079974</v>
      </c>
      <c r="H23" s="4">
        <f>SMALL('[1]资源-玩家城池建筑时间'!DN$6:DN$85,$A23)</f>
        <v>70493.052948079974</v>
      </c>
      <c r="I23" s="4">
        <f>SMALL('[1]资源-玩家城池建筑时间'!DO$6:DO$85,$A23)</f>
        <v>70493.052948079974</v>
      </c>
      <c r="J23" s="4">
        <f>SMALL('[1]资源-玩家城池建筑时间'!DP$6:DP$85,$A23)</f>
        <v>0</v>
      </c>
      <c r="K23" s="4">
        <f>SMALL('[1]资源-玩家城池建筑时间'!DQ$6:DQ$85,$A23)</f>
        <v>98690.274127311946</v>
      </c>
      <c r="L23" s="4">
        <f>SMALL('[1]资源-玩家城池建筑时间'!DR$6:DR$85,$A23)</f>
        <v>98668.447383363091</v>
      </c>
      <c r="M23" s="4">
        <f>SMALL('[1]资源-玩家城池建筑时间'!DS$6:DS$85,$A23)</f>
        <v>110847.48181513319</v>
      </c>
      <c r="N23" s="4">
        <f>SMALL('[1]资源-玩家城池建筑时间'!DT$6:DT$85,$A23)</f>
        <v>55893.074878283805</v>
      </c>
      <c r="O23" s="4">
        <f>SMALL('[1]资源-玩家城池建筑时间'!DU$6:DU$85,$A23)</f>
        <v>55899.631148928078</v>
      </c>
      <c r="P23" s="4">
        <f>SMALL('[1]资源-玩家城池建筑时间'!DV$6:DV$85,$A23)</f>
        <v>55897.968158912918</v>
      </c>
      <c r="Q23" s="4">
        <f>SMALL('[1]资源-玩家城池建筑时间'!DW$6:DW$85,$A23)</f>
        <v>55862.531459258476</v>
      </c>
      <c r="R23" s="4">
        <f>SMALL('[1]资源-玩家城池建筑时间'!DX$6:DX$85,$A23)</f>
        <v>61523.667544500546</v>
      </c>
      <c r="S23" s="4">
        <f>SMALL('[1]资源-玩家城池建筑时间'!DY$6:DY$85,$A23)</f>
        <v>42016.532508366421</v>
      </c>
      <c r="T23" s="4">
        <f>SMALL('[1]资源-玩家城池建筑时间'!DZ$6:DZ$85,$A23)</f>
        <v>0</v>
      </c>
      <c r="V23" s="2">
        <v>18</v>
      </c>
      <c r="W23" s="2">
        <f>IFERROR(求节点($A$6:$A$85,B$6:B$85,相关资料!C23),0)</f>
        <v>380662.48591963178</v>
      </c>
      <c r="X23" s="2">
        <f>IFERROR(求节点($A$6:$A$85,C$6:C$85,相关资料!D23),0)</f>
        <v>84591.663537695975</v>
      </c>
      <c r="Y23" s="2">
        <f>IFERROR(求节点($A$6:$A$85,D$6:D$85,相关资料!E23),0)</f>
        <v>5174561.0598549303</v>
      </c>
      <c r="Z23" s="2">
        <f>IFERROR(求节点($A$6:$A$85,E$6:E$85,相关资料!F23),0)</f>
        <v>0</v>
      </c>
      <c r="AA23" s="2">
        <f>IFERROR(求节点($A$6:$A$85,F$6:F$85,相关资料!G23),0)</f>
        <v>70493.052948079974</v>
      </c>
      <c r="AB23" s="2">
        <f>IFERROR(求节点($A$6:$A$85,G$6:G$85,相关资料!H23),0)</f>
        <v>70493.052948079974</v>
      </c>
      <c r="AC23" s="2">
        <f>IFERROR(求节点($A$6:$A$85,H$6:H$85,相关资料!I23),0)</f>
        <v>70493.052948079974</v>
      </c>
      <c r="AD23" s="2">
        <f>IFERROR(求节点($A$6:$A$85,I$6:I$85,相关资料!J23),0)</f>
        <v>70493.052948079974</v>
      </c>
      <c r="AE23" s="30">
        <f>求节点('[1]功能-城建'!$K$35:$K$85,$J$35:$J$85,$V23)</f>
        <v>440148.83953714371</v>
      </c>
      <c r="AF23" s="2">
        <f>IFERROR(求节点($A$6:$A$85,K$6:K$85,相关资料!L23),0)</f>
        <v>98690.274127311946</v>
      </c>
      <c r="AG23" s="2">
        <f>IFERROR(求节点($A$6:$A$85,L$6:L$85,相关资料!M23),0)</f>
        <v>98668.447383363091</v>
      </c>
      <c r="AH23" s="2">
        <f>IFERROR(求节点($A$6:$A$85,M$6:M$85,相关资料!N23),0)</f>
        <v>16644924.597693836</v>
      </c>
      <c r="AI23" s="2">
        <f>IFERROR(求节点($A$6:$A$85,N$6:N$85,相关资料!O23),0)</f>
        <v>8990923.5513646603</v>
      </c>
      <c r="AJ23" s="2">
        <f>IFERROR(求节点($A$6:$A$85,O$6:O$85,相关资料!P23),0)</f>
        <v>8990930.1076353043</v>
      </c>
      <c r="AK23" s="2">
        <f>IFERROR(求节点($A$6:$A$85,P$6:P$85,相关资料!Q23),0)</f>
        <v>8990928.4446452893</v>
      </c>
      <c r="AL23" s="2">
        <f>IFERROR(求节点($A$6:$A$85,Q$6:Q$85,相关资料!R23),0)</f>
        <v>8990893.0079456344</v>
      </c>
      <c r="AM23" s="2">
        <f>IFERROR(求节点($A$6:$A$85,R$6:R$85,相关资料!S23),0)</f>
        <v>61523.667544500546</v>
      </c>
      <c r="AN23" s="2">
        <f>IFERROR(求节点($A$6:$A$85,S$6:S$85,相关资料!T23),0)</f>
        <v>247614348.8070091</v>
      </c>
      <c r="AO23" s="2"/>
      <c r="AP23" s="2"/>
      <c r="AQ23" s="2">
        <v>18</v>
      </c>
      <c r="AR23" s="2">
        <f t="shared" si="43"/>
        <v>61093.547691302258</v>
      </c>
      <c r="AS23" s="2">
        <f t="shared" si="43"/>
        <v>13576.343931400508</v>
      </c>
      <c r="AT23" s="2">
        <f t="shared" si="43"/>
        <v>1417343.02930158</v>
      </c>
      <c r="AU23" s="2">
        <f t="shared" si="43"/>
        <v>0</v>
      </c>
      <c r="AV23" s="2">
        <f t="shared" si="43"/>
        <v>11313.619942833764</v>
      </c>
      <c r="AW23" s="2">
        <f t="shared" si="43"/>
        <v>11313.619942833764</v>
      </c>
      <c r="AX23" s="2">
        <f t="shared" si="43"/>
        <v>11313.619942833764</v>
      </c>
      <c r="AY23" s="2">
        <f t="shared" si="43"/>
        <v>11313.619942833764</v>
      </c>
      <c r="AZ23" s="2">
        <f t="shared" si="43"/>
        <v>15001.731567680137</v>
      </c>
      <c r="BA23" s="2">
        <f t="shared" si="43"/>
        <v>15839.06791996726</v>
      </c>
      <c r="BB23" s="2">
        <f t="shared" si="43"/>
        <v>15839.06791996726</v>
      </c>
      <c r="BC23" s="2">
        <f t="shared" si="43"/>
        <v>4590762.6508819256</v>
      </c>
      <c r="BD23" s="2">
        <f t="shared" si="43"/>
        <v>2963373.2439879887</v>
      </c>
      <c r="BE23" s="2">
        <f t="shared" si="43"/>
        <v>2963373.2439879868</v>
      </c>
      <c r="BF23" s="2">
        <f t="shared" si="43"/>
        <v>2963373.2439879887</v>
      </c>
      <c r="BG23" s="2">
        <f t="shared" si="43"/>
        <v>2963373.2439879868</v>
      </c>
      <c r="BH23" s="29">
        <f t="shared" si="22"/>
        <v>11313.619942833757</v>
      </c>
      <c r="BI23" s="2">
        <f t="shared" si="48"/>
        <v>0</v>
      </c>
      <c r="BL23" s="2">
        <v>18</v>
      </c>
      <c r="BM23" s="2">
        <f t="shared" si="1"/>
        <v>61093.547691302258</v>
      </c>
      <c r="BN23" s="2">
        <f t="shared" si="2"/>
        <v>13576.343931400508</v>
      </c>
      <c r="BO23" s="2">
        <f t="shared" si="3"/>
        <v>1417343.02930158</v>
      </c>
      <c r="BP23" s="2">
        <f t="shared" si="4"/>
        <v>0</v>
      </c>
      <c r="BQ23" s="2">
        <f t="shared" si="5"/>
        <v>11313.619942833764</v>
      </c>
      <c r="BR23" s="2">
        <f t="shared" si="6"/>
        <v>11313.619942833764</v>
      </c>
      <c r="BS23" s="2">
        <f t="shared" si="7"/>
        <v>11313.619942833764</v>
      </c>
      <c r="BT23" s="2">
        <f t="shared" si="8"/>
        <v>11313.619942833764</v>
      </c>
      <c r="BU23" s="2">
        <f t="shared" si="9"/>
        <v>17864.337049402297</v>
      </c>
      <c r="BV23" s="2">
        <f t="shared" si="10"/>
        <v>15839.06791996726</v>
      </c>
      <c r="BW23" s="2">
        <f t="shared" si="11"/>
        <v>15839.06791996726</v>
      </c>
      <c r="BX23" s="2">
        <f t="shared" si="12"/>
        <v>4590762.6508819256</v>
      </c>
      <c r="BY23" s="2">
        <f t="shared" si="13"/>
        <v>2963373.2439879887</v>
      </c>
      <c r="BZ23" s="2">
        <f t="shared" si="14"/>
        <v>2963373.2439879868</v>
      </c>
      <c r="CA23" s="2">
        <f t="shared" si="15"/>
        <v>2963373.2439879887</v>
      </c>
      <c r="CB23" s="2">
        <f t="shared" si="16"/>
        <v>2963373.2439879868</v>
      </c>
      <c r="CC23" s="2">
        <f t="shared" si="17"/>
        <v>11313.619942833757</v>
      </c>
      <c r="CD23" s="2">
        <f t="shared" si="18"/>
        <v>0</v>
      </c>
      <c r="CE23" s="2"/>
      <c r="CF23" s="1">
        <f t="shared" si="46"/>
        <v>1019</v>
      </c>
      <c r="CG23" s="2">
        <v>18</v>
      </c>
      <c r="CH23" s="29">
        <v>61140</v>
      </c>
      <c r="CI23" s="29">
        <v>13620</v>
      </c>
      <c r="CJ23" s="29">
        <v>1417380</v>
      </c>
      <c r="CK23" s="2">
        <f t="shared" si="23"/>
        <v>0</v>
      </c>
      <c r="CL23" s="29">
        <v>11940</v>
      </c>
      <c r="CM23" s="29">
        <v>11940</v>
      </c>
      <c r="CN23" s="29">
        <v>11940</v>
      </c>
      <c r="CO23" s="29">
        <v>11940</v>
      </c>
      <c r="CP23" s="29">
        <v>17880</v>
      </c>
      <c r="CQ23" s="29">
        <v>15840</v>
      </c>
      <c r="CR23" s="29">
        <v>15840</v>
      </c>
      <c r="CS23" s="29">
        <v>4590780</v>
      </c>
      <c r="CT23" s="29">
        <v>2963400</v>
      </c>
      <c r="CU23" s="29">
        <v>2963400</v>
      </c>
      <c r="CV23" s="29">
        <v>2963400</v>
      </c>
      <c r="CW23" s="29">
        <v>2963400</v>
      </c>
      <c r="CX23" s="29">
        <v>11340</v>
      </c>
      <c r="CY23" s="2">
        <f t="shared" si="47"/>
        <v>0</v>
      </c>
      <c r="CZ23" s="2"/>
      <c r="DC23" s="8">
        <v>18</v>
      </c>
      <c r="DD23" s="8">
        <f t="shared" si="24"/>
        <v>61140</v>
      </c>
      <c r="DE23" s="8">
        <f t="shared" si="25"/>
        <v>13620</v>
      </c>
      <c r="DF23" s="8">
        <f t="shared" si="26"/>
        <v>1417380</v>
      </c>
      <c r="DG23" s="8">
        <f t="shared" si="27"/>
        <v>0</v>
      </c>
      <c r="DH23" s="8">
        <f t="shared" si="28"/>
        <v>11940</v>
      </c>
      <c r="DI23" s="8">
        <f t="shared" si="29"/>
        <v>11940</v>
      </c>
      <c r="DJ23" s="8">
        <f t="shared" si="30"/>
        <v>11940</v>
      </c>
      <c r="DK23" s="8">
        <f t="shared" si="31"/>
        <v>11940</v>
      </c>
      <c r="DL23" s="8">
        <f t="shared" si="32"/>
        <v>17880</v>
      </c>
      <c r="DM23" s="8">
        <f t="shared" si="33"/>
        <v>15840</v>
      </c>
      <c r="DN23" s="8">
        <f t="shared" si="34"/>
        <v>15840</v>
      </c>
      <c r="DO23" s="8">
        <f t="shared" si="35"/>
        <v>4590780</v>
      </c>
      <c r="DP23" s="8">
        <f t="shared" si="36"/>
        <v>2963400</v>
      </c>
      <c r="DQ23" s="8">
        <f t="shared" si="37"/>
        <v>2963400</v>
      </c>
      <c r="DR23" s="8">
        <f t="shared" si="38"/>
        <v>2963400</v>
      </c>
      <c r="DS23" s="8">
        <f t="shared" si="39"/>
        <v>2963400</v>
      </c>
      <c r="DT23" s="8">
        <f t="shared" si="40"/>
        <v>11340</v>
      </c>
      <c r="DU23" s="8">
        <f t="shared" si="41"/>
        <v>0</v>
      </c>
      <c r="DX23" s="8">
        <v>18</v>
      </c>
      <c r="DY23" s="5">
        <f>SUM(DD$6:DD23)</f>
        <v>381300</v>
      </c>
      <c r="DZ23" s="5">
        <f>SUM(DE$6:DE23)</f>
        <v>85200</v>
      </c>
      <c r="EA23" s="5">
        <f>SUM(DF$6:DF23)</f>
        <v>5175180</v>
      </c>
      <c r="EB23" s="5">
        <f>SUM(DG$6:DG23)</f>
        <v>0</v>
      </c>
      <c r="EC23" s="5">
        <f>SUM(DH$6:DH23)</f>
        <v>70510</v>
      </c>
      <c r="ED23" s="5">
        <f>SUM(DI$6:DI23)</f>
        <v>70510</v>
      </c>
      <c r="EE23" s="5">
        <f>SUM(DJ$6:DJ23)</f>
        <v>70510</v>
      </c>
      <c r="EF23" s="5">
        <f>SUM(DK$6:DK23)</f>
        <v>70510</v>
      </c>
      <c r="EG23" s="5">
        <f>SUM(DL$6:DL23)</f>
        <v>293640</v>
      </c>
      <c r="EH23" s="5">
        <f>SUM(DM$6:DM23)</f>
        <v>99180</v>
      </c>
      <c r="EI23" s="5">
        <f>SUM(DN$6:DN23)</f>
        <v>99240</v>
      </c>
      <c r="EJ23" s="5">
        <f>SUM(DO$6:DO23)</f>
        <v>16645440</v>
      </c>
      <c r="EK23" s="5">
        <f>SUM(DP$6:DP23)</f>
        <v>8991720</v>
      </c>
      <c r="EL23" s="5">
        <f>SUM(DQ$6:DQ23)</f>
        <v>8991540</v>
      </c>
      <c r="EM23" s="5">
        <f>SUM(DR$6:DR23)</f>
        <v>8991480</v>
      </c>
      <c r="EN23" s="5">
        <f>SUM(DS$6:DS23)</f>
        <v>8991420</v>
      </c>
      <c r="EO23" s="5">
        <f>SUM(DT$6:DT23)</f>
        <v>61980</v>
      </c>
      <c r="EP23" s="5">
        <f>SUM(DU$6:DU23)</f>
        <v>244850100</v>
      </c>
      <c r="ES23" s="8">
        <v>18</v>
      </c>
      <c r="ET23" s="5">
        <f>IFERROR(求节点(相关资料!C$6:C$85,DY$6:DY$55,$ES23),0)</f>
        <v>381300</v>
      </c>
      <c r="EU23" s="5">
        <f>IFERROR(求节点(相关资料!D$6:D$85,DZ$6:DZ$55,$ES23),0)</f>
        <v>85200</v>
      </c>
      <c r="EV23" s="5">
        <f>IFERROR(求节点(相关资料!E$6:E$85,EA$6:EA$55,$ES23),0)</f>
        <v>25890</v>
      </c>
      <c r="EW23" s="5">
        <f>IFERROR(求节点(相关资料!F$6:F$85,EB$6:EB$55,$ES23),0)</f>
        <v>0</v>
      </c>
      <c r="EX23" s="5">
        <f>IFERROR(求节点(相关资料!G$6:G$85,EC$6:EC$55,$ES23),0)</f>
        <v>70510</v>
      </c>
      <c r="EY23" s="5">
        <f>IFERROR(求节点(相关资料!H$6:H$85,ED$6:ED$55,$ES23),0)</f>
        <v>70510</v>
      </c>
      <c r="EZ23" s="5">
        <f>IFERROR(求节点(相关资料!I$6:I$85,EE$6:EE$55,$ES23),0)</f>
        <v>70510</v>
      </c>
      <c r="FA23" s="5">
        <f>IFERROR(求节点(相关资料!J$6:J$85,EF$6:EF$55,$ES23),0)</f>
        <v>70510</v>
      </c>
      <c r="FB23" s="5">
        <f>IFERROR(求节点(相关资料!K$6:K$85,EG$6:EG$55,$ES23),0)</f>
        <v>9681.4285714285706</v>
      </c>
      <c r="FC23" s="5">
        <f>IFERROR(求节点(相关资料!L$6:L$85,EH$6:EH$55,$ES23),0)</f>
        <v>99180</v>
      </c>
      <c r="FD23" s="5">
        <f>IFERROR(求节点(相关资料!M$6:M$85,EI$6:EI$55,$ES23),0)</f>
        <v>99240</v>
      </c>
      <c r="FE23" s="5">
        <f>IFERROR(求节点(相关资料!N$6:N$85,EJ$6:EJ$55,$ES23),0)</f>
        <v>113700</v>
      </c>
      <c r="FF23" s="5">
        <f>IFERROR(求节点(相关资料!O$6:O$85,EK$6:EK$55,$ES23),0)</f>
        <v>22250</v>
      </c>
      <c r="FG23" s="5">
        <f>IFERROR(求节点(相关资料!P$6:P$85,EL$6:EL$55,$ES23),0)</f>
        <v>22010</v>
      </c>
      <c r="FH23" s="5">
        <f>IFERROR(求节点(相关资料!Q$6:Q$85,EM$6:EM$55,$ES23),0)</f>
        <v>54280</v>
      </c>
      <c r="FI23" s="5">
        <f>IFERROR(求节点(相关资料!R$6:R$85,EN$6:EN$55,$ES23),0)</f>
        <v>58480</v>
      </c>
      <c r="FJ23" s="5">
        <f>IFERROR(求节点(相关资料!S$6:S$85,EO$6:EO$55,$ES23),0)</f>
        <v>61980</v>
      </c>
      <c r="FK23" s="5">
        <f>IFERROR(求节点(相关资料!T$6:T$85,EP$6:EP$55,$ES23),0)</f>
        <v>5914.2857142857147</v>
      </c>
      <c r="FN23" s="6">
        <v>18</v>
      </c>
      <c r="FO23" s="6">
        <f>SUMPRODUCT(ET23:FK23,'[1]功能-城建'!$X23:$AO23)</f>
        <v>1311464.2857142857</v>
      </c>
      <c r="FP23" s="6">
        <f>SUM('[1]资源-玩家城池建筑时间'!$AC$6:$AC23)</f>
        <v>1392609.8358857695</v>
      </c>
      <c r="FQ23" s="6">
        <f t="shared" si="42"/>
        <v>0.9417313104643763</v>
      </c>
    </row>
    <row r="24" spans="1:173" x14ac:dyDescent="0.15">
      <c r="A24" s="2">
        <v>19</v>
      </c>
      <c r="B24" s="4">
        <f>SMALL('[1]资源-玩家城池建筑时间'!DH$6:DH$85,$A24)</f>
        <v>453091.27426291531</v>
      </c>
      <c r="C24" s="4">
        <f>SMALL('[1]资源-玩家城池建筑时间'!DI$6:DI$85,$A24)</f>
        <v>100686.94983620342</v>
      </c>
      <c r="D24" s="4">
        <f>SMALL('[1]资源-玩家城池建筑时间'!DJ$6:DJ$85,$A24)</f>
        <v>38852.289639071336</v>
      </c>
      <c r="E24" s="4"/>
      <c r="F24" s="4">
        <f>SMALL('[1]资源-玩家城池建筑时间'!DL$6:DL$85,$A24)</f>
        <v>83905.791530169518</v>
      </c>
      <c r="G24" s="4">
        <f>SMALL('[1]资源-玩家城池建筑时间'!DM$6:DM$85,$A24)</f>
        <v>83905.791530169518</v>
      </c>
      <c r="H24" s="4">
        <f>SMALL('[1]资源-玩家城池建筑时间'!DN$6:DN$85,$A24)</f>
        <v>83905.791530169518</v>
      </c>
      <c r="I24" s="4">
        <f>SMALL('[1]资源-玩家城池建筑时间'!DO$6:DO$85,$A24)</f>
        <v>83905.791530169518</v>
      </c>
      <c r="J24" s="4">
        <f>SMALL('[1]资源-玩家城池建筑时间'!DP$6:DP$85,$A24)</f>
        <v>0</v>
      </c>
      <c r="K24" s="4">
        <f>SMALL('[1]资源-玩家城池建筑时间'!DQ$6:DQ$85,$A24)</f>
        <v>117468.10814223731</v>
      </c>
      <c r="L24" s="4">
        <f>SMALL('[1]资源-玩家城池建筑时间'!DR$6:DR$85,$A24)</f>
        <v>117446.28139828845</v>
      </c>
      <c r="M24" s="4">
        <f>SMALL('[1]资源-玩家城池建筑时间'!DS$6:DS$85,$A24)</f>
        <v>139461.32412359089</v>
      </c>
      <c r="N24" s="4">
        <f>SMALL('[1]资源-玩家城池建筑时间'!DT$6:DT$85,$A24)</f>
        <v>70199.996032512659</v>
      </c>
      <c r="O24" s="4">
        <f>SMALL('[1]资源-玩家城池建筑时间'!DU$6:DU$85,$A24)</f>
        <v>70206.552303156932</v>
      </c>
      <c r="P24" s="4">
        <f>SMALL('[1]资源-玩家城池建筑时间'!DV$6:DV$85,$A24)</f>
        <v>70204.889313141757</v>
      </c>
      <c r="Q24" s="4">
        <f>SMALL('[1]资源-玩家城池建筑时间'!DW$6:DW$85,$A24)</f>
        <v>70169.452613487316</v>
      </c>
      <c r="R24" s="4">
        <f>SMALL('[1]资源-玩家城池建筑时间'!DX$6:DX$85,$A24)</f>
        <v>74936.406126590096</v>
      </c>
      <c r="S24" s="4">
        <f>SMALL('[1]资源-玩家城池建筑时间'!DY$6:DY$85,$A24)</f>
        <v>50064.175657620144</v>
      </c>
      <c r="T24" s="4">
        <f>SMALL('[1]资源-玩家城池建筑时间'!DZ$6:DZ$85,$A24)</f>
        <v>0</v>
      </c>
      <c r="V24" s="2">
        <v>19</v>
      </c>
      <c r="W24" s="2">
        <f>IFERROR(求节点($A$6:$A$85,B$6:B$85,相关资料!C24),0)</f>
        <v>453091.27426291531</v>
      </c>
      <c r="X24" s="2">
        <f>IFERROR(求节点($A$6:$A$85,C$6:C$85,相关资料!D24),0)</f>
        <v>100686.94983620342</v>
      </c>
      <c r="Y24" s="2">
        <f>IFERROR(求节点($A$6:$A$85,D$6:D$85,相关资料!E24),0)</f>
        <v>7123316.3410351891</v>
      </c>
      <c r="Z24" s="2">
        <f>IFERROR(求节点($A$6:$A$85,E$6:E$85,相关资料!F24),0)</f>
        <v>0</v>
      </c>
      <c r="AA24" s="2">
        <f>IFERROR(求节点($A$6:$A$85,F$6:F$85,相关资料!G24),0)</f>
        <v>83905.791530169518</v>
      </c>
      <c r="AB24" s="2">
        <f>IFERROR(求节点($A$6:$A$85,G$6:G$85,相关资料!H24),0)</f>
        <v>83905.791530169518</v>
      </c>
      <c r="AC24" s="2">
        <f>IFERROR(求节点($A$6:$A$85,H$6:H$85,相关资料!I24),0)</f>
        <v>83905.791530169518</v>
      </c>
      <c r="AD24" s="2">
        <f>IFERROR(求节点($A$6:$A$85,I$6:I$85,相关资料!J24),0)</f>
        <v>83905.791530169518</v>
      </c>
      <c r="AE24" s="30">
        <f>求节点('[1]功能-城建'!$K$35:$K$85,$J$35:$J$85,$V24)</f>
        <v>455150.57110482384</v>
      </c>
      <c r="AF24" s="2">
        <f>IFERROR(求节点($A$6:$A$85,K$6:K$85,相关资料!L24),0)</f>
        <v>117468.10814223731</v>
      </c>
      <c r="AG24" s="2">
        <f>IFERROR(求节点($A$6:$A$85,L$6:L$85,相关资料!M24),0)</f>
        <v>117446.28139828845</v>
      </c>
      <c r="AH24" s="2">
        <f>IFERROR(求节点($A$6:$A$85,M$6:M$85,相关资料!N24),0)</f>
        <v>22944226.950145304</v>
      </c>
      <c r="AI24" s="2">
        <f>IFERROR(求节点($A$6:$A$85,N$6:N$85,相关资料!O24),0)</f>
        <v>12389434.782085836</v>
      </c>
      <c r="AJ24" s="2">
        <f>IFERROR(求节点($A$6:$A$85,O$6:O$85,相关资料!P24),0)</f>
        <v>12389441.33835648</v>
      </c>
      <c r="AK24" s="2">
        <f>IFERROR(求节点($A$6:$A$85,P$6:P$85,相关资料!Q24),0)</f>
        <v>12389439.675366465</v>
      </c>
      <c r="AL24" s="2">
        <f>IFERROR(求节点($A$6:$A$85,Q$6:Q$85,相关资料!R24),0)</f>
        <v>12389404.23866681</v>
      </c>
      <c r="AM24" s="2">
        <f>IFERROR(求节点($A$6:$A$85,R$6:R$85,相关资料!S24),0)</f>
        <v>74936.406126590096</v>
      </c>
      <c r="AN24" s="2">
        <f>IFERROR(求节点($A$6:$A$85,S$6:S$85,相关资料!T24),0)</f>
        <v>247614348.8070091</v>
      </c>
      <c r="AO24" s="2"/>
      <c r="AP24" s="2"/>
      <c r="AQ24" s="2">
        <v>19</v>
      </c>
      <c r="AR24" s="2">
        <f t="shared" si="43"/>
        <v>72428.788343283522</v>
      </c>
      <c r="AS24" s="2">
        <f t="shared" si="43"/>
        <v>16095.286298507446</v>
      </c>
      <c r="AT24" s="2">
        <f t="shared" si="43"/>
        <v>1948755.2811802588</v>
      </c>
      <c r="AU24" s="2">
        <f t="shared" si="43"/>
        <v>0</v>
      </c>
      <c r="AV24" s="2">
        <f t="shared" si="43"/>
        <v>13412.738582089543</v>
      </c>
      <c r="AW24" s="2">
        <f t="shared" si="43"/>
        <v>13412.738582089543</v>
      </c>
      <c r="AX24" s="2">
        <f t="shared" si="43"/>
        <v>13412.738582089543</v>
      </c>
      <c r="AY24" s="2">
        <f t="shared" si="43"/>
        <v>13412.738582089543</v>
      </c>
      <c r="AZ24" s="2">
        <f t="shared" si="43"/>
        <v>15001.731567680137</v>
      </c>
      <c r="BA24" s="2">
        <f t="shared" si="43"/>
        <v>18777.834014925364</v>
      </c>
      <c r="BB24" s="2">
        <f t="shared" si="43"/>
        <v>18777.834014925364</v>
      </c>
      <c r="BC24" s="2">
        <f t="shared" si="43"/>
        <v>6299302.3524514679</v>
      </c>
      <c r="BD24" s="2">
        <f t="shared" si="43"/>
        <v>3398511.2307211757</v>
      </c>
      <c r="BE24" s="2">
        <f t="shared" si="43"/>
        <v>3398511.2307211757</v>
      </c>
      <c r="BF24" s="2">
        <f t="shared" si="43"/>
        <v>3398511.2307211757</v>
      </c>
      <c r="BG24" s="2">
        <f t="shared" si="43"/>
        <v>3398511.2307211757</v>
      </c>
      <c r="BH24" s="2">
        <f t="shared" si="48"/>
        <v>13412.738582089551</v>
      </c>
      <c r="BI24" s="2">
        <f t="shared" si="48"/>
        <v>0</v>
      </c>
      <c r="BL24" s="2">
        <v>19</v>
      </c>
      <c r="BM24" s="2">
        <f t="shared" si="1"/>
        <v>72428.788343283522</v>
      </c>
      <c r="BN24" s="2">
        <f t="shared" si="2"/>
        <v>16095.286298507446</v>
      </c>
      <c r="BO24" s="2">
        <f t="shared" si="3"/>
        <v>1948755.2811802588</v>
      </c>
      <c r="BP24" s="2">
        <f t="shared" si="4"/>
        <v>0</v>
      </c>
      <c r="BQ24" s="2">
        <f t="shared" si="5"/>
        <v>13412.738582089543</v>
      </c>
      <c r="BR24" s="2">
        <f t="shared" si="6"/>
        <v>13412.738582089543</v>
      </c>
      <c r="BS24" s="2">
        <f t="shared" si="7"/>
        <v>13412.738582089543</v>
      </c>
      <c r="BT24" s="2">
        <f t="shared" si="8"/>
        <v>13412.738582089543</v>
      </c>
      <c r="BU24" s="2">
        <f t="shared" si="9"/>
        <v>17864.337049402297</v>
      </c>
      <c r="BV24" s="2">
        <f t="shared" si="10"/>
        <v>18777.834014925364</v>
      </c>
      <c r="BW24" s="2">
        <f t="shared" si="11"/>
        <v>18777.834014925364</v>
      </c>
      <c r="BX24" s="2">
        <f t="shared" si="12"/>
        <v>6299302.3524514679</v>
      </c>
      <c r="BY24" s="2">
        <f t="shared" si="13"/>
        <v>3398511.2307211757</v>
      </c>
      <c r="BZ24" s="2">
        <f t="shared" si="14"/>
        <v>3398511.2307211757</v>
      </c>
      <c r="CA24" s="2">
        <f t="shared" si="15"/>
        <v>3398511.2307211757</v>
      </c>
      <c r="CB24" s="2">
        <f t="shared" si="16"/>
        <v>3398511.2307211757</v>
      </c>
      <c r="CC24" s="2">
        <f t="shared" si="17"/>
        <v>13412.738582089551</v>
      </c>
      <c r="CD24" s="2">
        <f t="shared" si="18"/>
        <v>0</v>
      </c>
      <c r="CE24" s="2"/>
      <c r="CF24" s="1">
        <f t="shared" si="46"/>
        <v>1208</v>
      </c>
      <c r="CG24" s="2">
        <v>19</v>
      </c>
      <c r="CH24" s="29">
        <v>72480</v>
      </c>
      <c r="CI24" s="29">
        <v>16140</v>
      </c>
      <c r="CJ24" s="29">
        <v>1900140</v>
      </c>
      <c r="CK24" s="2">
        <f t="shared" si="23"/>
        <v>0</v>
      </c>
      <c r="CL24" s="29">
        <v>13760</v>
      </c>
      <c r="CM24" s="29">
        <v>13760</v>
      </c>
      <c r="CN24" s="29">
        <v>13760</v>
      </c>
      <c r="CO24" s="29">
        <v>13760</v>
      </c>
      <c r="CP24" s="29">
        <v>17880</v>
      </c>
      <c r="CQ24" s="29">
        <v>18780</v>
      </c>
      <c r="CR24" s="29">
        <v>18780</v>
      </c>
      <c r="CS24" s="29">
        <v>6299340</v>
      </c>
      <c r="CT24" s="29">
        <v>3398520</v>
      </c>
      <c r="CU24" s="29">
        <v>3398520</v>
      </c>
      <c r="CV24" s="29">
        <v>3398520</v>
      </c>
      <c r="CW24" s="29">
        <v>3398520</v>
      </c>
      <c r="CX24" s="29">
        <v>13440</v>
      </c>
      <c r="CY24" s="2">
        <f t="shared" si="47"/>
        <v>0</v>
      </c>
      <c r="CZ24" s="2"/>
      <c r="DC24" s="8">
        <v>19</v>
      </c>
      <c r="DD24" s="8">
        <f t="shared" si="24"/>
        <v>72480</v>
      </c>
      <c r="DE24" s="8">
        <f t="shared" si="25"/>
        <v>16140</v>
      </c>
      <c r="DF24" s="8">
        <f t="shared" si="26"/>
        <v>1900140</v>
      </c>
      <c r="DG24" s="8">
        <f t="shared" si="27"/>
        <v>0</v>
      </c>
      <c r="DH24" s="8">
        <f t="shared" si="28"/>
        <v>13760</v>
      </c>
      <c r="DI24" s="8">
        <f t="shared" si="29"/>
        <v>13760</v>
      </c>
      <c r="DJ24" s="8">
        <f t="shared" si="30"/>
        <v>13760</v>
      </c>
      <c r="DK24" s="8">
        <f t="shared" si="31"/>
        <v>13760</v>
      </c>
      <c r="DL24" s="8">
        <f t="shared" si="32"/>
        <v>17880</v>
      </c>
      <c r="DM24" s="8">
        <f t="shared" si="33"/>
        <v>18780</v>
      </c>
      <c r="DN24" s="8">
        <f t="shared" si="34"/>
        <v>18780</v>
      </c>
      <c r="DO24" s="8">
        <f t="shared" si="35"/>
        <v>6299340</v>
      </c>
      <c r="DP24" s="8">
        <f t="shared" si="36"/>
        <v>3398520</v>
      </c>
      <c r="DQ24" s="8">
        <f t="shared" si="37"/>
        <v>3398520</v>
      </c>
      <c r="DR24" s="8">
        <f t="shared" si="38"/>
        <v>3398520</v>
      </c>
      <c r="DS24" s="8">
        <f t="shared" si="39"/>
        <v>3398520</v>
      </c>
      <c r="DT24" s="8">
        <f t="shared" si="40"/>
        <v>13440</v>
      </c>
      <c r="DU24" s="8">
        <f t="shared" si="41"/>
        <v>0</v>
      </c>
      <c r="DX24" s="8">
        <v>19</v>
      </c>
      <c r="DY24" s="5">
        <f>SUM(DD$6:DD24)</f>
        <v>453780</v>
      </c>
      <c r="DZ24" s="5">
        <f>SUM(DE$6:DE24)</f>
        <v>101340</v>
      </c>
      <c r="EA24" s="5">
        <f>SUM(DF$6:DF24)</f>
        <v>7075320</v>
      </c>
      <c r="EB24" s="5">
        <f>SUM(DG$6:DG24)</f>
        <v>0</v>
      </c>
      <c r="EC24" s="5">
        <f>SUM(DH$6:DH24)</f>
        <v>84270</v>
      </c>
      <c r="ED24" s="5">
        <f>SUM(DI$6:DI24)</f>
        <v>84270</v>
      </c>
      <c r="EE24" s="5">
        <f>SUM(DJ$6:DJ24)</f>
        <v>84270</v>
      </c>
      <c r="EF24" s="5">
        <f>SUM(DK$6:DK24)</f>
        <v>84270</v>
      </c>
      <c r="EG24" s="5">
        <f>SUM(DL$6:DL24)</f>
        <v>311520</v>
      </c>
      <c r="EH24" s="5">
        <f>SUM(DM$6:DM24)</f>
        <v>117960</v>
      </c>
      <c r="EI24" s="5">
        <f>SUM(DN$6:DN24)</f>
        <v>118020</v>
      </c>
      <c r="EJ24" s="5">
        <f>SUM(DO$6:DO24)</f>
        <v>22944780</v>
      </c>
      <c r="EK24" s="5">
        <f>SUM(DP$6:DP24)</f>
        <v>12390240</v>
      </c>
      <c r="EL24" s="5">
        <f>SUM(DQ$6:DQ24)</f>
        <v>12390060</v>
      </c>
      <c r="EM24" s="5">
        <f>SUM(DR$6:DR24)</f>
        <v>12390000</v>
      </c>
      <c r="EN24" s="5">
        <f>SUM(DS$6:DS24)</f>
        <v>12389940</v>
      </c>
      <c r="EO24" s="5">
        <f>SUM(DT$6:DT24)</f>
        <v>75420</v>
      </c>
      <c r="EP24" s="5">
        <f>SUM(DU$6:DU24)</f>
        <v>244850100</v>
      </c>
      <c r="ES24" s="8">
        <v>19</v>
      </c>
      <c r="ET24" s="5">
        <f>IFERROR(求节点(相关资料!C$6:C$85,DY$6:DY$55,$ES24),0)</f>
        <v>453780</v>
      </c>
      <c r="EU24" s="5">
        <f>IFERROR(求节点(相关资料!D$6:D$85,DZ$6:DZ$55,$ES24),0)</f>
        <v>101340</v>
      </c>
      <c r="EV24" s="5">
        <f>IFERROR(求节点(相关资料!E$6:E$85,EA$6:EA$55,$ES24),0)</f>
        <v>35055</v>
      </c>
      <c r="EW24" s="5">
        <f>IFERROR(求节点(相关资料!F$6:F$85,EB$6:EB$55,$ES24),0)</f>
        <v>0</v>
      </c>
      <c r="EX24" s="5">
        <f>IFERROR(求节点(相关资料!G$6:G$85,EC$6:EC$55,$ES24),0)</f>
        <v>84270</v>
      </c>
      <c r="EY24" s="5">
        <f>IFERROR(求节点(相关资料!H$6:H$85,ED$6:ED$55,$ES24),0)</f>
        <v>84270</v>
      </c>
      <c r="EZ24" s="5">
        <f>IFERROR(求节点(相关资料!I$6:I$85,EE$6:EE$55,$ES24),0)</f>
        <v>84270</v>
      </c>
      <c r="FA24" s="5">
        <f>IFERROR(求节点(相关资料!J$6:J$85,EF$6:EF$55,$ES24),0)</f>
        <v>84270</v>
      </c>
      <c r="FB24" s="5">
        <f>IFERROR(求节点(相关资料!K$6:K$85,EG$6:EG$55,$ES24),0)</f>
        <v>10219.285714285714</v>
      </c>
      <c r="FC24" s="5">
        <f>IFERROR(求节点(相关资料!L$6:L$85,EH$6:EH$55,$ES24),0)</f>
        <v>117960</v>
      </c>
      <c r="FD24" s="5">
        <f>IFERROR(求节点(相关资料!M$6:M$85,EI$6:EI$55,$ES24),0)</f>
        <v>118020</v>
      </c>
      <c r="FE24" s="5">
        <f>IFERROR(求节点(相关资料!N$6:N$85,EJ$6:EJ$55,$ES24),0)</f>
        <v>144276</v>
      </c>
      <c r="FF24" s="5">
        <f>IFERROR(求节点(相关资料!O$6:O$85,EK$6:EK$55,$ES24),0)</f>
        <v>31950</v>
      </c>
      <c r="FG24" s="5">
        <f>IFERROR(求节点(相关资料!P$6:P$85,EL$6:EL$55,$ES24),0)</f>
        <v>31710</v>
      </c>
      <c r="FH24" s="5">
        <f>IFERROR(求节点(相关资料!Q$6:Q$85,EM$6:EM$55,$ES24),0)</f>
        <v>70680</v>
      </c>
      <c r="FI24" s="5">
        <f>IFERROR(求节点(相关资料!R$6:R$85,EN$6:EN$55,$ES24),0)</f>
        <v>74880</v>
      </c>
      <c r="FJ24" s="5">
        <f>IFERROR(求节点(相关资料!S$6:S$85,EO$6:EO$55,$ES24),0)</f>
        <v>75420</v>
      </c>
      <c r="FK24" s="5">
        <f>IFERROR(求节点(相关资料!T$6:T$85,EP$6:EP$55,$ES24),0)</f>
        <v>7971.4285714285725</v>
      </c>
      <c r="FN24" s="6">
        <v>19</v>
      </c>
      <c r="FO24" s="6">
        <f>SUMPRODUCT(ET24:FK24,'[1]功能-城建'!$X24:$AO24)</f>
        <v>1600122.4285714286</v>
      </c>
      <c r="FP24" s="6">
        <f>SUM('[1]资源-玩家城池建筑时间'!$AC$6:$AC24)</f>
        <v>1687690.0846917394</v>
      </c>
      <c r="FQ24" s="6">
        <f t="shared" si="42"/>
        <v>0.94811390022694531</v>
      </c>
    </row>
    <row r="25" spans="1:173" x14ac:dyDescent="0.15">
      <c r="A25" s="2">
        <v>20</v>
      </c>
      <c r="B25" s="4">
        <f>SMALL('[1]资源-玩家城池建筑时间'!DH$6:DH$85,$A25)</f>
        <v>539746.91882808541</v>
      </c>
      <c r="C25" s="4">
        <f>SMALL('[1]资源-玩家城池建筑时间'!DI$6:DI$85,$A25)</f>
        <v>119943.75973957454</v>
      </c>
      <c r="D25" s="4">
        <f>SMALL('[1]资源-玩家城池建筑时间'!DJ$6:DJ$85,$A25)</f>
        <v>48480.694590756902</v>
      </c>
      <c r="E25" s="4"/>
      <c r="F25" s="4">
        <f>SMALL('[1]资源-玩家城池建筑时间'!DL$6:DL$85,$A25)</f>
        <v>99953.133116312121</v>
      </c>
      <c r="G25" s="4">
        <f>SMALL('[1]资源-玩家城池建筑时间'!DM$6:DM$85,$A25)</f>
        <v>99953.133116312121</v>
      </c>
      <c r="H25" s="4">
        <f>SMALL('[1]资源-玩家城池建筑时间'!DN$6:DN$85,$A25)</f>
        <v>99953.133116312121</v>
      </c>
      <c r="I25" s="4">
        <f>SMALL('[1]资源-玩家城池建筑时间'!DO$6:DO$85,$A25)</f>
        <v>99953.133116312121</v>
      </c>
      <c r="J25" s="4">
        <f>SMALL('[1]资源-玩家城池建筑时间'!DP$6:DP$85,$A25)</f>
        <v>0</v>
      </c>
      <c r="K25" s="4">
        <f>SMALL('[1]资源-玩家城池建筑时间'!DQ$6:DQ$85,$A25)</f>
        <v>139934.38636283696</v>
      </c>
      <c r="L25" s="4">
        <f>SMALL('[1]资源-玩家城池建筑时间'!DR$6:DR$85,$A25)</f>
        <v>139912.5596188881</v>
      </c>
      <c r="M25" s="4">
        <f>SMALL('[1]资源-玩家城池建筑时间'!DS$6:DS$85,$A25)</f>
        <v>175407.36927655034</v>
      </c>
      <c r="N25" s="4">
        <f>SMALL('[1]资源-玩家城池建筑时间'!DT$6:DT$85,$A25)</f>
        <v>88173.018608992381</v>
      </c>
      <c r="O25" s="4">
        <f>SMALL('[1]资源-玩家城池建筑时间'!DU$6:DU$85,$A25)</f>
        <v>88179.574879636653</v>
      </c>
      <c r="P25" s="4">
        <f>SMALL('[1]资源-玩家城池建筑时间'!DV$6:DV$85,$A25)</f>
        <v>88177.911889621479</v>
      </c>
      <c r="Q25" s="4">
        <f>SMALL('[1]资源-玩家城池建筑时间'!DW$6:DW$85,$A25)</f>
        <v>88142.475189967037</v>
      </c>
      <c r="R25" s="4">
        <f>SMALL('[1]资源-玩家城池建筑时间'!DX$6:DX$85,$A25)</f>
        <v>90983.7477127327</v>
      </c>
      <c r="S25" s="4">
        <f>SMALL('[1]资源-玩家城池建筑时间'!DY$6:DY$85,$A25)</f>
        <v>59692.580609305704</v>
      </c>
      <c r="T25" s="4">
        <f>SMALL('[1]资源-玩家城池建筑时间'!DZ$6:DZ$85,$A25)</f>
        <v>0</v>
      </c>
      <c r="V25" s="2">
        <v>20</v>
      </c>
      <c r="W25" s="2">
        <f>IFERROR(求节点($A$6:$A$85,B$6:B$85,相关资料!C25),0)</f>
        <v>539746.91882808541</v>
      </c>
      <c r="X25" s="2">
        <f>IFERROR(求节点($A$6:$A$85,C$6:C$85,相关资料!D25),0)</f>
        <v>119943.75973957454</v>
      </c>
      <c r="Y25" s="2">
        <f>IFERROR(求节点($A$6:$A$85,D$6:D$85,相关资料!E25),0)</f>
        <v>10380606.126503913</v>
      </c>
      <c r="Z25" s="2">
        <f>IFERROR(求节点($A$6:$A$85,E$6:E$85,相关资料!F25),0)</f>
        <v>0</v>
      </c>
      <c r="AA25" s="2">
        <f>IFERROR(求节点($A$6:$A$85,F$6:F$85,相关资料!G25),0)</f>
        <v>99953.133116312121</v>
      </c>
      <c r="AB25" s="2">
        <f>IFERROR(求节点($A$6:$A$85,G$6:G$85,相关资料!H25),0)</f>
        <v>99953.133116312121</v>
      </c>
      <c r="AC25" s="2">
        <f>IFERROR(求节点($A$6:$A$85,H$6:H$85,相关资料!I25),0)</f>
        <v>99953.133116312121</v>
      </c>
      <c r="AD25" s="2">
        <f>IFERROR(求节点($A$6:$A$85,I$6:I$85,相关资料!J25),0)</f>
        <v>99953.133116312121</v>
      </c>
      <c r="AE25" s="30">
        <f>求节点('[1]功能-城建'!$K$35:$K$85,$J$35:$J$85,$V25)</f>
        <v>470152.30267250398</v>
      </c>
      <c r="AF25" s="2">
        <f>IFERROR(求节点($A$6:$A$85,K$6:K$85,相关资料!L25),0)</f>
        <v>139934.38636283696</v>
      </c>
      <c r="AG25" s="2">
        <f>IFERROR(求节点($A$6:$A$85,L$6:L$85,相关资料!M25),0)</f>
        <v>139912.5596188881</v>
      </c>
      <c r="AH25" s="2">
        <f>IFERROR(求节点($A$6:$A$85,M$6:M$85,相关资料!N25),0)</f>
        <v>34129305.342989847</v>
      </c>
      <c r="AI25" s="2">
        <f>IFERROR(求节点($A$6:$A$85,N$6:N$85,相关资料!O25),0)</f>
        <v>17065122.005465642</v>
      </c>
      <c r="AJ25" s="2">
        <f>IFERROR(求节点($A$6:$A$85,O$6:O$85,相关资料!P25),0)</f>
        <v>17065128.561736286</v>
      </c>
      <c r="AK25" s="2">
        <f>IFERROR(求节点($A$6:$A$85,P$6:P$85,相关资料!Q25),0)</f>
        <v>17065126.898746271</v>
      </c>
      <c r="AL25" s="2">
        <f>IFERROR(求节点($A$6:$A$85,Q$6:Q$85,相关资料!R25),0)</f>
        <v>17065091.462046616</v>
      </c>
      <c r="AM25" s="2">
        <f>IFERROR(求节点($A$6:$A$85,R$6:R$85,相关资料!S25),0)</f>
        <v>90983.7477127327</v>
      </c>
      <c r="AN25" s="2">
        <f>IFERROR(求节点($A$6:$A$85,S$6:S$85,相关资料!T25),0)</f>
        <v>247614348.8070091</v>
      </c>
      <c r="AO25" s="2"/>
      <c r="AP25" s="2"/>
      <c r="AQ25" s="2">
        <v>20</v>
      </c>
      <c r="AR25" s="2">
        <f t="shared" si="43"/>
        <v>86655.644565170107</v>
      </c>
      <c r="AS25" s="2">
        <f t="shared" si="43"/>
        <v>19256.809903371119</v>
      </c>
      <c r="AT25" s="2">
        <f t="shared" si="43"/>
        <v>3257289.7854687236</v>
      </c>
      <c r="AU25" s="2">
        <f t="shared" si="43"/>
        <v>0</v>
      </c>
      <c r="AV25" s="2">
        <f t="shared" si="43"/>
        <v>16047.341586142604</v>
      </c>
      <c r="AW25" s="2">
        <f t="shared" si="43"/>
        <v>16047.341586142604</v>
      </c>
      <c r="AX25" s="2">
        <f t="shared" si="43"/>
        <v>16047.341586142604</v>
      </c>
      <c r="AY25" s="2">
        <f t="shared" si="43"/>
        <v>16047.341586142604</v>
      </c>
      <c r="AZ25" s="2">
        <f t="shared" si="43"/>
        <v>15001.731567680137</v>
      </c>
      <c r="BA25" s="2">
        <f t="shared" si="43"/>
        <v>22466.278220599648</v>
      </c>
      <c r="BB25" s="2">
        <f t="shared" si="43"/>
        <v>22466.278220599648</v>
      </c>
      <c r="BC25" s="2">
        <f t="shared" si="43"/>
        <v>11185078.392844543</v>
      </c>
      <c r="BD25" s="2">
        <f t="shared" si="43"/>
        <v>4675687.2233798057</v>
      </c>
      <c r="BE25" s="2">
        <f t="shared" si="43"/>
        <v>4675687.2233798057</v>
      </c>
      <c r="BF25" s="2">
        <f t="shared" si="43"/>
        <v>4675687.2233798057</v>
      </c>
      <c r="BG25" s="2">
        <f t="shared" si="43"/>
        <v>4675687.2233798057</v>
      </c>
      <c r="BH25" s="2">
        <f t="shared" si="48"/>
        <v>16047.341586142604</v>
      </c>
      <c r="BI25" s="2">
        <f t="shared" si="48"/>
        <v>0</v>
      </c>
      <c r="BL25" s="2">
        <v>20</v>
      </c>
      <c r="BM25" s="2">
        <f t="shared" si="1"/>
        <v>86655.644565170107</v>
      </c>
      <c r="BN25" s="2">
        <f t="shared" si="2"/>
        <v>19256.809903371119</v>
      </c>
      <c r="BO25" s="2">
        <f t="shared" si="3"/>
        <v>3257289.7854687236</v>
      </c>
      <c r="BP25" s="2">
        <f t="shared" si="4"/>
        <v>0</v>
      </c>
      <c r="BQ25" s="2">
        <f t="shared" si="5"/>
        <v>16047.341586142604</v>
      </c>
      <c r="BR25" s="2">
        <f t="shared" si="6"/>
        <v>16047.341586142604</v>
      </c>
      <c r="BS25" s="2">
        <f t="shared" si="7"/>
        <v>16047.341586142604</v>
      </c>
      <c r="BT25" s="2">
        <f t="shared" si="8"/>
        <v>16047.341586142604</v>
      </c>
      <c r="BU25" s="2">
        <f t="shared" si="9"/>
        <v>17864.337049402297</v>
      </c>
      <c r="BV25" s="2">
        <f t="shared" si="10"/>
        <v>22466.278220599648</v>
      </c>
      <c r="BW25" s="2">
        <f t="shared" si="11"/>
        <v>22466.278220599648</v>
      </c>
      <c r="BX25" s="2">
        <f t="shared" si="12"/>
        <v>9560659.2475769222</v>
      </c>
      <c r="BY25" s="2">
        <f t="shared" si="13"/>
        <v>4675687.2233798057</v>
      </c>
      <c r="BZ25" s="2">
        <f t="shared" si="14"/>
        <v>4675687.2233798057</v>
      </c>
      <c r="CA25" s="2">
        <f t="shared" si="15"/>
        <v>4675687.2233798057</v>
      </c>
      <c r="CB25" s="2">
        <f t="shared" si="16"/>
        <v>4675687.2233798057</v>
      </c>
      <c r="CC25" s="2">
        <f t="shared" si="17"/>
        <v>16047.341586142604</v>
      </c>
      <c r="CD25" s="2">
        <f t="shared" si="18"/>
        <v>0</v>
      </c>
      <c r="CE25" s="2"/>
      <c r="CF25" s="1">
        <f t="shared" si="46"/>
        <v>1445</v>
      </c>
      <c r="CG25" s="2">
        <v>20</v>
      </c>
      <c r="CH25" s="29">
        <v>86700</v>
      </c>
      <c r="CI25" s="29">
        <v>19260</v>
      </c>
      <c r="CJ25" s="29">
        <v>1948800</v>
      </c>
      <c r="CK25" s="2">
        <f t="shared" si="23"/>
        <v>0</v>
      </c>
      <c r="CL25" s="29">
        <v>16050</v>
      </c>
      <c r="CM25" s="29">
        <v>16050</v>
      </c>
      <c r="CN25" s="29">
        <v>16050</v>
      </c>
      <c r="CO25" s="29">
        <v>16050</v>
      </c>
      <c r="CP25" s="29">
        <v>17880</v>
      </c>
      <c r="CQ25" s="29">
        <v>22500</v>
      </c>
      <c r="CR25" s="29">
        <v>22500</v>
      </c>
      <c r="CS25" s="29">
        <v>11185080</v>
      </c>
      <c r="CT25" s="29">
        <v>4675740</v>
      </c>
      <c r="CU25" s="29">
        <v>4675740</v>
      </c>
      <c r="CV25" s="29">
        <v>4675740</v>
      </c>
      <c r="CW25" s="29">
        <v>4675740</v>
      </c>
      <c r="CX25" s="29">
        <v>16080</v>
      </c>
      <c r="CY25" s="2">
        <f t="shared" si="47"/>
        <v>0</v>
      </c>
      <c r="CZ25" s="2"/>
      <c r="DC25" s="8">
        <v>20</v>
      </c>
      <c r="DD25" s="8">
        <f t="shared" si="24"/>
        <v>86700</v>
      </c>
      <c r="DE25" s="8">
        <f t="shared" si="25"/>
        <v>19260</v>
      </c>
      <c r="DF25" s="8">
        <f t="shared" si="26"/>
        <v>1948800</v>
      </c>
      <c r="DG25" s="8">
        <f t="shared" si="27"/>
        <v>0</v>
      </c>
      <c r="DH25" s="8">
        <f t="shared" si="28"/>
        <v>16050</v>
      </c>
      <c r="DI25" s="8">
        <f t="shared" si="29"/>
        <v>16050</v>
      </c>
      <c r="DJ25" s="8">
        <f t="shared" si="30"/>
        <v>16050</v>
      </c>
      <c r="DK25" s="8">
        <f t="shared" si="31"/>
        <v>16050</v>
      </c>
      <c r="DL25" s="8">
        <f t="shared" si="32"/>
        <v>17880</v>
      </c>
      <c r="DM25" s="8">
        <f t="shared" si="33"/>
        <v>22500</v>
      </c>
      <c r="DN25" s="8">
        <f t="shared" si="34"/>
        <v>22500</v>
      </c>
      <c r="DO25" s="8">
        <f t="shared" si="35"/>
        <v>11185080</v>
      </c>
      <c r="DP25" s="8">
        <f t="shared" si="36"/>
        <v>4675740</v>
      </c>
      <c r="DQ25" s="8">
        <f t="shared" si="37"/>
        <v>4675740</v>
      </c>
      <c r="DR25" s="8">
        <f t="shared" si="38"/>
        <v>4675740</v>
      </c>
      <c r="DS25" s="8">
        <f t="shared" si="39"/>
        <v>4675740</v>
      </c>
      <c r="DT25" s="8">
        <f t="shared" si="40"/>
        <v>16080</v>
      </c>
      <c r="DU25" s="8">
        <f t="shared" si="41"/>
        <v>0</v>
      </c>
      <c r="DX25" s="8">
        <v>20</v>
      </c>
      <c r="DY25" s="5">
        <f>SUM(DD$6:DD25)</f>
        <v>540480</v>
      </c>
      <c r="DZ25" s="5">
        <f>SUM(DE$6:DE25)</f>
        <v>120600</v>
      </c>
      <c r="EA25" s="5">
        <f>SUM(DF$6:DF25)</f>
        <v>9024120</v>
      </c>
      <c r="EB25" s="5">
        <f>SUM(DG$6:DG25)</f>
        <v>0</v>
      </c>
      <c r="EC25" s="5">
        <f>SUM(DH$6:DH25)</f>
        <v>100320</v>
      </c>
      <c r="ED25" s="5">
        <f>SUM(DI$6:DI25)</f>
        <v>100320</v>
      </c>
      <c r="EE25" s="5">
        <f>SUM(DJ$6:DJ25)</f>
        <v>100320</v>
      </c>
      <c r="EF25" s="5">
        <f>SUM(DK$6:DK25)</f>
        <v>100320</v>
      </c>
      <c r="EG25" s="5">
        <f>SUM(DL$6:DL25)</f>
        <v>329400</v>
      </c>
      <c r="EH25" s="5">
        <f>SUM(DM$6:DM25)</f>
        <v>140460</v>
      </c>
      <c r="EI25" s="5">
        <f>SUM(DN$6:DN25)</f>
        <v>140520</v>
      </c>
      <c r="EJ25" s="5">
        <f>SUM(DO$6:DO25)</f>
        <v>34129860</v>
      </c>
      <c r="EK25" s="5">
        <f>SUM(DP$6:DP25)</f>
        <v>17065980</v>
      </c>
      <c r="EL25" s="5">
        <f>SUM(DQ$6:DQ25)</f>
        <v>17065800</v>
      </c>
      <c r="EM25" s="5">
        <f>SUM(DR$6:DR25)</f>
        <v>17065740</v>
      </c>
      <c r="EN25" s="5">
        <f>SUM(DS$6:DS25)</f>
        <v>17065680</v>
      </c>
      <c r="EO25" s="5">
        <f>SUM(DT$6:DT25)</f>
        <v>91500</v>
      </c>
      <c r="EP25" s="5">
        <f>SUM(DU$6:DU25)</f>
        <v>244850100</v>
      </c>
      <c r="ES25" s="8">
        <v>20</v>
      </c>
      <c r="ET25" s="5">
        <f>IFERROR(求节点(相关资料!C$6:C$85,DY$6:DY$55,$ES25),0)</f>
        <v>540480</v>
      </c>
      <c r="EU25" s="5">
        <f>IFERROR(求节点(相关资料!D$6:D$85,DZ$6:DZ$55,$ES25),0)</f>
        <v>120600</v>
      </c>
      <c r="EV25" s="5">
        <f>IFERROR(求节点(相关资料!E$6:E$85,EA$6:EA$55,$ES25),0)</f>
        <v>45645</v>
      </c>
      <c r="EW25" s="5">
        <f>IFERROR(求节点(相关资料!F$6:F$85,EB$6:EB$55,$ES25),0)</f>
        <v>0</v>
      </c>
      <c r="EX25" s="5">
        <f>IFERROR(求节点(相关资料!G$6:G$85,EC$6:EC$55,$ES25),0)</f>
        <v>100320</v>
      </c>
      <c r="EY25" s="5">
        <f>IFERROR(求节点(相关资料!H$6:H$85,ED$6:ED$55,$ES25),0)</f>
        <v>100320</v>
      </c>
      <c r="EZ25" s="5">
        <f>IFERROR(求节点(相关资料!I$6:I$85,EE$6:EE$55,$ES25),0)</f>
        <v>100320</v>
      </c>
      <c r="FA25" s="5">
        <f>IFERROR(求节点(相关资料!J$6:J$85,EF$6:EF$55,$ES25),0)</f>
        <v>100320</v>
      </c>
      <c r="FB25" s="5">
        <f>IFERROR(求节点(相关资料!K$6:K$85,EG$6:EG$55,$ES25),0)</f>
        <v>10757.142857142857</v>
      </c>
      <c r="FC25" s="5">
        <f>IFERROR(求节点(相关资料!L$6:L$85,EH$6:EH$55,$ES25),0)</f>
        <v>140460</v>
      </c>
      <c r="FD25" s="5">
        <f>IFERROR(求节点(相关资料!M$6:M$85,EI$6:EI$55,$ES25),0)</f>
        <v>140520</v>
      </c>
      <c r="FE25" s="5">
        <f>IFERROR(求节点(相关资料!N$6:N$85,EJ$6:EJ$55,$ES25),0)</f>
        <v>182268</v>
      </c>
      <c r="FF25" s="5">
        <f>IFERROR(求节点(相关资料!O$6:O$85,EK$6:EK$55,$ES25),0)</f>
        <v>41650</v>
      </c>
      <c r="FG25" s="5">
        <f>IFERROR(求节点(相关资料!P$6:P$85,EL$6:EL$55,$ES25),0)</f>
        <v>41410</v>
      </c>
      <c r="FH25" s="5">
        <f>IFERROR(求节点(相关资料!Q$6:Q$85,EM$6:EM$55,$ES25),0)</f>
        <v>87080</v>
      </c>
      <c r="FI25" s="5">
        <f>IFERROR(求节点(相关资料!R$6:R$85,EN$6:EN$55,$ES25),0)</f>
        <v>91280</v>
      </c>
      <c r="FJ25" s="5">
        <f>IFERROR(求节点(相关资料!S$6:S$85,EO$6:EO$55,$ES25),0)</f>
        <v>91500</v>
      </c>
      <c r="FK25" s="5">
        <f>IFERROR(求节点(相关资料!T$6:T$85,EP$6:EP$55,$ES25),0)</f>
        <v>11250</v>
      </c>
      <c r="FN25" s="6">
        <v>20</v>
      </c>
      <c r="FO25" s="6">
        <f>SUMPRODUCT(ET25:FK25,'[1]功能-城建'!$X25:$AO25)</f>
        <v>1935423</v>
      </c>
      <c r="FP25" s="6">
        <f>SUM('[1]资源-玩家城池建筑时间'!$AC$6:$AC25)</f>
        <v>2045866.7488944423</v>
      </c>
      <c r="FQ25" s="6">
        <f t="shared" si="42"/>
        <v>0.9460161572330531</v>
      </c>
    </row>
    <row r="26" spans="1:173" x14ac:dyDescent="0.15">
      <c r="A26" s="2">
        <v>21</v>
      </c>
      <c r="B26" s="4">
        <f>SMALL('[1]资源-玩家城池建筑时间'!DH$6:DH$85,$A26)</f>
        <v>642563.27163202048</v>
      </c>
      <c r="C26" s="4">
        <f>SMALL('[1]资源-玩家城池建筑时间'!DI$6:DI$85,$A26)</f>
        <v>142791.83814044899</v>
      </c>
      <c r="D26" s="4">
        <f>SMALL('[1]资源-玩家城池建筑时间'!DJ$6:DJ$85,$A26)</f>
        <v>59904.733791194136</v>
      </c>
      <c r="E26" s="4"/>
      <c r="F26" s="4">
        <f>SMALL('[1]资源-玩家城池建筑时间'!DL$6:DL$85,$A26)</f>
        <v>118993.19845037417</v>
      </c>
      <c r="G26" s="4">
        <f>SMALL('[1]资源-玩家城池建筑时间'!DM$6:DM$85,$A26)</f>
        <v>118993.19845037417</v>
      </c>
      <c r="H26" s="4">
        <f>SMALL('[1]资源-玩家城池建筑时间'!DN$6:DN$85,$A26)</f>
        <v>118993.19845037417</v>
      </c>
      <c r="I26" s="4">
        <f>SMALL('[1]资源-玩家城池建筑时间'!DO$6:DO$85,$A26)</f>
        <v>118993.19845037417</v>
      </c>
      <c r="J26" s="4">
        <f>SMALL('[1]资源-玩家城池建筑时间'!DP$6:DP$85,$A26)</f>
        <v>0</v>
      </c>
      <c r="K26" s="4">
        <f>SMALL('[1]资源-玩家城池建筑时间'!DQ$6:DQ$85,$A26)</f>
        <v>166590.47783052383</v>
      </c>
      <c r="L26" s="4">
        <f>SMALL('[1]资源-玩家城池建筑时间'!DR$6:DR$85,$A26)</f>
        <v>166568.65108657497</v>
      </c>
      <c r="M26" s="4">
        <f>SMALL('[1]资源-玩家城池建筑时间'!DS$6:DS$85,$A26)</f>
        <v>220088.05592714928</v>
      </c>
      <c r="N26" s="4">
        <f>SMALL('[1]资源-玩家城池建筑时间'!DT$6:DT$85,$A26)</f>
        <v>110513.36193429185</v>
      </c>
      <c r="O26" s="4">
        <f>SMALL('[1]资源-玩家城池建筑时间'!DU$6:DU$85,$A26)</f>
        <v>110519.91820493613</v>
      </c>
      <c r="P26" s="4">
        <f>SMALL('[1]资源-玩家城池建筑时间'!DV$6:DV$85,$A26)</f>
        <v>110518.25521492095</v>
      </c>
      <c r="Q26" s="4">
        <f>SMALL('[1]资源-玩家城池建筑时间'!DW$6:DW$85,$A26)</f>
        <v>110482.81851526651</v>
      </c>
      <c r="R26" s="4">
        <f>SMALL('[1]资源-玩家城池建筑时间'!DX$6:DX$85,$A26)</f>
        <v>110023.81304679475</v>
      </c>
      <c r="S26" s="4">
        <f>SMALL('[1]资源-玩家城池建筑时间'!DY$6:DY$85,$A26)</f>
        <v>71116.61980974293</v>
      </c>
      <c r="T26" s="4">
        <f>SMALL('[1]资源-玩家城池建筑时间'!DZ$6:DZ$85,$A26)</f>
        <v>0</v>
      </c>
      <c r="V26" s="2">
        <v>21</v>
      </c>
      <c r="W26" s="2">
        <f>IFERROR(求节点($A$6:$A$85,B$6:B$85,相关资料!C26),0)</f>
        <v>642563.27163202048</v>
      </c>
      <c r="X26" s="2">
        <f>IFERROR(求节点($A$6:$A$85,C$6:C$85,相关资料!D26),0)</f>
        <v>142791.83814044899</v>
      </c>
      <c r="Y26" s="2">
        <f>IFERROR(求节点($A$6:$A$85,D$6:D$85,相关资料!E26),0)</f>
        <v>14903027.304144274</v>
      </c>
      <c r="Z26" s="2">
        <f>IFERROR(求节点($A$6:$A$85,E$6:E$85,相关资料!F26),0)</f>
        <v>0</v>
      </c>
      <c r="AA26" s="2">
        <f>IFERROR(求节点($A$6:$A$85,F$6:F$85,相关资料!G26),0)</f>
        <v>118993.19845037417</v>
      </c>
      <c r="AB26" s="2">
        <f>IFERROR(求节点($A$6:$A$85,G$6:G$85,相关资料!H26),0)</f>
        <v>118993.19845037417</v>
      </c>
      <c r="AC26" s="2">
        <f>IFERROR(求节点($A$6:$A$85,H$6:H$85,相关资料!I26),0)</f>
        <v>118993.19845037417</v>
      </c>
      <c r="AD26" s="2">
        <f>IFERROR(求节点($A$6:$A$85,I$6:I$85,相关资料!J26),0)</f>
        <v>118993.19845037417</v>
      </c>
      <c r="AE26" s="30">
        <f>求节点('[1]功能-城建'!$K$35:$K$85,$J$35:$J$85,$V26)</f>
        <v>488016.63972190622</v>
      </c>
      <c r="AF26" s="2">
        <f>IFERROR(求节点($A$6:$A$85,K$6:K$85,相关资料!L26),0)</f>
        <v>166590.47783052383</v>
      </c>
      <c r="AG26" s="2">
        <f>IFERROR(求节点($A$6:$A$85,L$6:L$85,相关资料!M26),0)</f>
        <v>166568.65108657497</v>
      </c>
      <c r="AH26" s="2">
        <f>IFERROR(求节点($A$6:$A$85,M$6:M$85,相关资料!N26),0)</f>
        <v>46082205.024140783</v>
      </c>
      <c r="AI26" s="2">
        <f>IFERROR(求节点($A$6:$A$85,N$6:N$85,相关资料!O26),0)</f>
        <v>26169734.861164358</v>
      </c>
      <c r="AJ26" s="2">
        <f>IFERROR(求节点($A$6:$A$85,O$6:O$85,相关资料!P26),0)</f>
        <v>26169741.417435002</v>
      </c>
      <c r="AK26" s="2">
        <f>IFERROR(求节点($A$6:$A$85,P$6:P$85,相关资料!Q26),0)</f>
        <v>26169739.754444987</v>
      </c>
      <c r="AL26" s="2">
        <f>IFERROR(求节点($A$6:$A$85,Q$6:Q$85,相关资料!R26),0)</f>
        <v>26169704.317745332</v>
      </c>
      <c r="AM26" s="2">
        <f>IFERROR(求节点($A$6:$A$85,R$6:R$85,相关资料!S26),0)</f>
        <v>110023.81304679475</v>
      </c>
      <c r="AN26" s="2">
        <f>IFERROR(求节点($A$6:$A$85,S$6:S$85,相关资料!T26),0)</f>
        <v>247614348.8070091</v>
      </c>
      <c r="AO26" s="2"/>
      <c r="AP26" s="2"/>
      <c r="AQ26" s="2">
        <v>21</v>
      </c>
      <c r="AR26" s="2">
        <f t="shared" si="43"/>
        <v>102816.35280393506</v>
      </c>
      <c r="AS26" s="2">
        <f t="shared" si="43"/>
        <v>22848.078400874452</v>
      </c>
      <c r="AT26" s="2">
        <f t="shared" si="43"/>
        <v>4522421.1776403617</v>
      </c>
      <c r="AU26" s="2">
        <f t="shared" si="43"/>
        <v>0</v>
      </c>
      <c r="AV26" s="2">
        <f t="shared" si="43"/>
        <v>19040.065334062048</v>
      </c>
      <c r="AW26" s="2">
        <f t="shared" si="43"/>
        <v>19040.065334062048</v>
      </c>
      <c r="AX26" s="2">
        <f t="shared" si="43"/>
        <v>19040.065334062048</v>
      </c>
      <c r="AY26" s="2">
        <f t="shared" si="43"/>
        <v>19040.065334062048</v>
      </c>
      <c r="AZ26" s="2">
        <f t="shared" si="43"/>
        <v>17864.337049402238</v>
      </c>
      <c r="BA26" s="2">
        <f t="shared" si="43"/>
        <v>26656.091467686871</v>
      </c>
      <c r="BB26" s="2">
        <f t="shared" si="43"/>
        <v>26656.091467686871</v>
      </c>
      <c r="BC26" s="2">
        <f t="shared" si="43"/>
        <v>11952899.681150936</v>
      </c>
      <c r="BD26" s="2">
        <f t="shared" si="43"/>
        <v>9104612.8556987159</v>
      </c>
      <c r="BE26" s="2">
        <f t="shared" si="43"/>
        <v>9104612.8556987159</v>
      </c>
      <c r="BF26" s="2">
        <f t="shared" si="43"/>
        <v>9104612.8556987159</v>
      </c>
      <c r="BG26" s="2">
        <f t="shared" si="43"/>
        <v>9104612.8556987159</v>
      </c>
      <c r="BH26" s="2">
        <f t="shared" si="48"/>
        <v>19040.065334062048</v>
      </c>
      <c r="BI26" s="2">
        <f t="shared" si="48"/>
        <v>0</v>
      </c>
      <c r="BL26" s="2">
        <v>21</v>
      </c>
      <c r="BM26" s="2">
        <f t="shared" si="1"/>
        <v>102816.35280393506</v>
      </c>
      <c r="BN26" s="2">
        <f t="shared" si="2"/>
        <v>22848.078400874452</v>
      </c>
      <c r="BO26" s="2">
        <f t="shared" si="3"/>
        <v>4522421.1776403617</v>
      </c>
      <c r="BP26" s="2">
        <f t="shared" si="4"/>
        <v>0</v>
      </c>
      <c r="BQ26" s="2">
        <f t="shared" si="5"/>
        <v>19040.065334062048</v>
      </c>
      <c r="BR26" s="2">
        <f t="shared" si="6"/>
        <v>19040.065334062048</v>
      </c>
      <c r="BS26" s="2">
        <f t="shared" si="7"/>
        <v>19040.065334062048</v>
      </c>
      <c r="BT26" s="2">
        <f t="shared" si="8"/>
        <v>19040.065334062048</v>
      </c>
      <c r="BU26" s="2">
        <f t="shared" si="9"/>
        <v>32013.498699570249</v>
      </c>
      <c r="BV26" s="2">
        <f t="shared" si="10"/>
        <v>26656.091467686871</v>
      </c>
      <c r="BW26" s="2">
        <f t="shared" si="11"/>
        <v>26656.091467686871</v>
      </c>
      <c r="BX26" s="2">
        <f t="shared" si="12"/>
        <v>11185078.392844543</v>
      </c>
      <c r="BY26" s="2">
        <f t="shared" si="13"/>
        <v>9104612.8556987159</v>
      </c>
      <c r="BZ26" s="2">
        <f t="shared" si="14"/>
        <v>9104612.8556987159</v>
      </c>
      <c r="CA26" s="2">
        <f t="shared" si="15"/>
        <v>9104612.8556987159</v>
      </c>
      <c r="CB26" s="2">
        <f t="shared" si="16"/>
        <v>9104612.8556987159</v>
      </c>
      <c r="CC26" s="2">
        <f t="shared" si="17"/>
        <v>19040.065334062048</v>
      </c>
      <c r="CD26" s="2">
        <f t="shared" si="18"/>
        <v>0</v>
      </c>
      <c r="CE26" s="2"/>
      <c r="CF26" s="1">
        <f t="shared" si="46"/>
        <v>1714</v>
      </c>
      <c r="CG26" s="2">
        <v>21</v>
      </c>
      <c r="CH26" s="29">
        <v>102840</v>
      </c>
      <c r="CI26" s="29">
        <v>22860</v>
      </c>
      <c r="CJ26" s="2">
        <f t="shared" ref="CJ26:CJ85" si="49">ROUNDUP(BO26/60,0)*60</f>
        <v>4522440</v>
      </c>
      <c r="CK26" s="2">
        <f t="shared" si="23"/>
        <v>0</v>
      </c>
      <c r="CL26" s="29">
        <v>19050</v>
      </c>
      <c r="CM26" s="29">
        <v>19050</v>
      </c>
      <c r="CN26" s="29">
        <v>19050</v>
      </c>
      <c r="CO26" s="29">
        <v>19050</v>
      </c>
      <c r="CP26" s="29">
        <v>32040</v>
      </c>
      <c r="CQ26" s="29">
        <v>26700</v>
      </c>
      <c r="CR26" s="29">
        <v>26700</v>
      </c>
      <c r="CS26" s="2">
        <f t="shared" ref="CS26" si="50">ROUNDUP(BX26/60,0)*60</f>
        <v>11185080</v>
      </c>
      <c r="CT26" s="2">
        <f t="shared" ref="CT26" si="51">ROUNDUP(BY26/60,0)*60</f>
        <v>9104640</v>
      </c>
      <c r="CU26" s="2">
        <f t="shared" ref="CU26" si="52">ROUNDUP(BZ26/60,0)*60</f>
        <v>9104640</v>
      </c>
      <c r="CV26" s="2">
        <f t="shared" ref="CV26" si="53">ROUNDUP(CA26/60,0)*60</f>
        <v>9104640</v>
      </c>
      <c r="CW26" s="2">
        <f t="shared" ref="CW26" si="54">ROUNDUP(CB26/60,0)*60</f>
        <v>9104640</v>
      </c>
      <c r="CX26" s="29">
        <v>19080</v>
      </c>
      <c r="CY26" s="2">
        <f t="shared" si="47"/>
        <v>0</v>
      </c>
      <c r="CZ26" s="2"/>
      <c r="DC26" s="8">
        <v>21</v>
      </c>
      <c r="DD26" s="8">
        <f t="shared" si="24"/>
        <v>102840</v>
      </c>
      <c r="DE26" s="8">
        <f t="shared" si="25"/>
        <v>22860</v>
      </c>
      <c r="DF26" s="8">
        <f t="shared" si="26"/>
        <v>4522440</v>
      </c>
      <c r="DG26" s="8">
        <f t="shared" si="27"/>
        <v>0</v>
      </c>
      <c r="DH26" s="8">
        <f t="shared" si="28"/>
        <v>19050</v>
      </c>
      <c r="DI26" s="8">
        <f t="shared" si="29"/>
        <v>19050</v>
      </c>
      <c r="DJ26" s="8">
        <f t="shared" si="30"/>
        <v>19050</v>
      </c>
      <c r="DK26" s="8">
        <f t="shared" si="31"/>
        <v>19050</v>
      </c>
      <c r="DL26" s="8">
        <f t="shared" si="32"/>
        <v>32040</v>
      </c>
      <c r="DM26" s="8">
        <f t="shared" si="33"/>
        <v>26700</v>
      </c>
      <c r="DN26" s="8">
        <f t="shared" si="34"/>
        <v>26700</v>
      </c>
      <c r="DO26" s="8">
        <f t="shared" si="35"/>
        <v>11185080</v>
      </c>
      <c r="DP26" s="8">
        <f t="shared" si="36"/>
        <v>9104640</v>
      </c>
      <c r="DQ26" s="8">
        <f t="shared" si="37"/>
        <v>9104640</v>
      </c>
      <c r="DR26" s="8">
        <f t="shared" si="38"/>
        <v>9104640</v>
      </c>
      <c r="DS26" s="8">
        <f t="shared" si="39"/>
        <v>9104640</v>
      </c>
      <c r="DT26" s="8">
        <f t="shared" si="40"/>
        <v>19080</v>
      </c>
      <c r="DU26" s="8">
        <f t="shared" si="41"/>
        <v>0</v>
      </c>
      <c r="DX26" s="8">
        <v>21</v>
      </c>
      <c r="DY26" s="5">
        <f>SUM(DD$6:DD26)</f>
        <v>643320</v>
      </c>
      <c r="DZ26" s="5">
        <f>SUM(DE$6:DE26)</f>
        <v>143460</v>
      </c>
      <c r="EA26" s="5">
        <f>SUM(DF$6:DF26)</f>
        <v>13546560</v>
      </c>
      <c r="EB26" s="5">
        <f>SUM(DG$6:DG26)</f>
        <v>0</v>
      </c>
      <c r="EC26" s="5">
        <f>SUM(DH$6:DH26)</f>
        <v>119370</v>
      </c>
      <c r="ED26" s="5">
        <f>SUM(DI$6:DI26)</f>
        <v>119370</v>
      </c>
      <c r="EE26" s="5">
        <f>SUM(DJ$6:DJ26)</f>
        <v>119370</v>
      </c>
      <c r="EF26" s="5">
        <f>SUM(DK$6:DK26)</f>
        <v>119370</v>
      </c>
      <c r="EG26" s="5">
        <f>SUM(DL$6:DL26)</f>
        <v>361440</v>
      </c>
      <c r="EH26" s="5">
        <f>SUM(DM$6:DM26)</f>
        <v>167160</v>
      </c>
      <c r="EI26" s="5">
        <f>SUM(DN$6:DN26)</f>
        <v>167220</v>
      </c>
      <c r="EJ26" s="5">
        <f>SUM(DO$6:DO26)</f>
        <v>45314940</v>
      </c>
      <c r="EK26" s="5">
        <f>SUM(DP$6:DP26)</f>
        <v>26170620</v>
      </c>
      <c r="EL26" s="5">
        <f>SUM(DQ$6:DQ26)</f>
        <v>26170440</v>
      </c>
      <c r="EM26" s="5">
        <f>SUM(DR$6:DR26)</f>
        <v>26170380</v>
      </c>
      <c r="EN26" s="5">
        <f>SUM(DS$6:DS26)</f>
        <v>26170320</v>
      </c>
      <c r="EO26" s="5">
        <f>SUM(DT$6:DT26)</f>
        <v>110580</v>
      </c>
      <c r="EP26" s="5">
        <f>SUM(DU$6:DU26)</f>
        <v>244850100</v>
      </c>
      <c r="ES26" s="8">
        <v>21</v>
      </c>
      <c r="ET26" s="5">
        <f>IFERROR(求节点(相关资料!C$6:C$85,DY$6:DY$55,$ES26),0)</f>
        <v>643320</v>
      </c>
      <c r="EU26" s="5">
        <f>IFERROR(求节点(相关资料!D$6:D$85,DZ$6:DZ$55,$ES26),0)</f>
        <v>143460</v>
      </c>
      <c r="EV26" s="5">
        <f>IFERROR(求节点(相关资料!E$6:E$85,EA$6:EA$55,$ES26),0)</f>
        <v>58215</v>
      </c>
      <c r="EW26" s="5">
        <f>IFERROR(求节点(相关资料!F$6:F$85,EB$6:EB$55,$ES26),0)</f>
        <v>0</v>
      </c>
      <c r="EX26" s="5">
        <f>IFERROR(求节点(相关资料!G$6:G$85,EC$6:EC$55,$ES26),0)</f>
        <v>119370</v>
      </c>
      <c r="EY26" s="5">
        <f>IFERROR(求节点(相关资料!H$6:H$85,ED$6:ED$55,$ES26),0)</f>
        <v>119370</v>
      </c>
      <c r="EZ26" s="5">
        <f>IFERROR(求节点(相关资料!I$6:I$85,EE$6:EE$55,$ES26),0)</f>
        <v>119370</v>
      </c>
      <c r="FA26" s="5">
        <f>IFERROR(求节点(相关资料!J$6:J$85,EF$6:EF$55,$ES26),0)</f>
        <v>119370</v>
      </c>
      <c r="FB26" s="5">
        <f>IFERROR(求节点(相关资料!K$6:K$85,EG$6:EG$55,$ES26),0)</f>
        <v>11295</v>
      </c>
      <c r="FC26" s="5">
        <f>IFERROR(求节点(相关资料!L$6:L$85,EH$6:EH$55,$ES26),0)</f>
        <v>167160</v>
      </c>
      <c r="FD26" s="5">
        <f>IFERROR(求节点(相关资料!M$6:M$85,EI$6:EI$55,$ES26),0)</f>
        <v>167220</v>
      </c>
      <c r="FE26" s="5">
        <f>IFERROR(求节点(相关资料!N$6:N$85,EJ$6:EJ$55,$ES26),0)</f>
        <v>220260</v>
      </c>
      <c r="FF26" s="5">
        <f>IFERROR(求节点(相关资料!O$6:O$85,EK$6:EK$55,$ES26),0)</f>
        <v>64095</v>
      </c>
      <c r="FG26" s="5">
        <f>IFERROR(求节点(相关资料!P$6:P$85,EL$6:EL$55,$ES26),0)</f>
        <v>63855</v>
      </c>
      <c r="FH26" s="5">
        <f>IFERROR(求节点(相关资料!Q$6:Q$85,EM$6:EM$55,$ES26),0)</f>
        <v>110340</v>
      </c>
      <c r="FI26" s="5">
        <f>IFERROR(求节点(相关资料!R$6:R$85,EN$6:EN$55,$ES26),0)</f>
        <v>113475</v>
      </c>
      <c r="FJ26" s="5">
        <f>IFERROR(求节点(相关资料!S$6:S$85,EO$6:EO$55,$ES26),0)</f>
        <v>110580</v>
      </c>
      <c r="FK26" s="5">
        <f>IFERROR(求节点(相关资料!T$6:T$85,EP$6:EP$55,$ES26),0)</f>
        <v>15750</v>
      </c>
      <c r="FN26" s="6">
        <v>21</v>
      </c>
      <c r="FO26" s="6">
        <f>SUMPRODUCT(ET26:FK26,'[1]功能-城建'!$X26:$AO26)</f>
        <v>2355210</v>
      </c>
      <c r="FP26" s="6">
        <f>SUM('[1]资源-玩家城池建筑时间'!$AC$6:$AC26)</f>
        <v>2476933.8280576072</v>
      </c>
      <c r="FQ26" s="6">
        <f t="shared" si="42"/>
        <v>0.95085705291002376</v>
      </c>
    </row>
    <row r="27" spans="1:173" x14ac:dyDescent="0.15">
      <c r="A27" s="2">
        <v>22</v>
      </c>
      <c r="B27" s="4">
        <f>SMALL('[1]资源-玩家城池建筑时间'!DH$6:DH$85,$A27)</f>
        <v>764920.0993652835</v>
      </c>
      <c r="C27" s="4">
        <f>SMALL('[1]资源-玩家城池建筑时间'!DI$6:DI$85,$A27)</f>
        <v>169982.24430339632</v>
      </c>
      <c r="D27" s="4">
        <f>SMALL('[1]资源-玩家城池建筑时间'!DJ$6:DJ$85,$A27)</f>
        <v>73499.936872667793</v>
      </c>
      <c r="E27" s="4"/>
      <c r="F27" s="4">
        <f>SMALL('[1]资源-玩家城池建筑时间'!DL$6:DL$85,$A27)</f>
        <v>141651.87025283027</v>
      </c>
      <c r="G27" s="4">
        <f>SMALL('[1]资源-玩家城池建筑时间'!DM$6:DM$85,$A27)</f>
        <v>141651.87025283027</v>
      </c>
      <c r="H27" s="4">
        <f>SMALL('[1]资源-玩家城池建筑时间'!DN$6:DN$85,$A27)</f>
        <v>141651.87025283027</v>
      </c>
      <c r="I27" s="4">
        <f>SMALL('[1]资源-玩家城池建筑时间'!DO$6:DO$85,$A27)</f>
        <v>141651.87025283027</v>
      </c>
      <c r="J27" s="4">
        <f>SMALL('[1]资源-玩家城池建筑时间'!DP$6:DP$85,$A27)</f>
        <v>0</v>
      </c>
      <c r="K27" s="4">
        <f>SMALL('[1]资源-玩家城池建筑时间'!DQ$6:DQ$85,$A27)</f>
        <v>198312.61835396237</v>
      </c>
      <c r="L27" s="4">
        <f>SMALL('[1]资源-玩家城池建筑时间'!DR$6:DR$85,$A27)</f>
        <v>198290.79161001352</v>
      </c>
      <c r="M27" s="4">
        <f>SMALL('[1]资源-玩家城池建筑时间'!DS$6:DS$85,$A27)</f>
        <v>275677.33074917493</v>
      </c>
      <c r="N27" s="4">
        <f>SMALL('[1]资源-玩家城池建筑时间'!DT$6:DT$85,$A27)</f>
        <v>138307.99934530468</v>
      </c>
      <c r="O27" s="4">
        <f>SMALL('[1]资源-玩家城池建筑时间'!DU$6:DU$85,$A27)</f>
        <v>138314.55561594895</v>
      </c>
      <c r="P27" s="4">
        <f>SMALL('[1]资源-玩家城池建筑时间'!DV$6:DV$85,$A27)</f>
        <v>138312.89262593377</v>
      </c>
      <c r="Q27" s="4">
        <f>SMALL('[1]资源-玩家城池建筑时间'!DW$6:DW$85,$A27)</f>
        <v>138277.45592627933</v>
      </c>
      <c r="R27" s="4">
        <f>SMALL('[1]资源-玩家城池建筑时间'!DX$6:DX$85,$A27)</f>
        <v>132682.48484925085</v>
      </c>
      <c r="S27" s="4">
        <f>SMALL('[1]资源-玩家城池建筑时间'!DY$6:DY$85,$A27)</f>
        <v>84711.822891216594</v>
      </c>
      <c r="T27" s="4">
        <f>SMALL('[1]资源-玩家城池建筑时间'!DZ$6:DZ$85,$A27)</f>
        <v>0</v>
      </c>
      <c r="V27" s="2">
        <v>22</v>
      </c>
      <c r="W27" s="2">
        <f>IFERROR(求节点($A$6:$A$85,B$6:B$85,相关资料!C27),0)</f>
        <v>764920.0993652835</v>
      </c>
      <c r="X27" s="2">
        <f>IFERROR(求节点($A$6:$A$85,C$6:C$85,相关资料!D27),0)</f>
        <v>169982.24430339632</v>
      </c>
      <c r="Y27" s="2">
        <f>IFERROR(求节点($A$6:$A$85,D$6:D$85,相关资料!E27),0)</f>
        <v>22564710.774665404</v>
      </c>
      <c r="Z27" s="2">
        <f>IFERROR(求节点($A$6:$A$85,E$6:E$85,相关资料!F27),0)</f>
        <v>0</v>
      </c>
      <c r="AA27" s="2">
        <f>IFERROR(求节点($A$6:$A$85,F$6:F$85,相关资料!G27),0)</f>
        <v>141651.87025283027</v>
      </c>
      <c r="AB27" s="2">
        <f>IFERROR(求节点($A$6:$A$85,G$6:G$85,相关资料!H27),0)</f>
        <v>141651.87025283027</v>
      </c>
      <c r="AC27" s="2">
        <f>IFERROR(求节点($A$6:$A$85,H$6:H$85,相关资料!I27),0)</f>
        <v>141651.87025283027</v>
      </c>
      <c r="AD27" s="2">
        <f>IFERROR(求节点($A$6:$A$85,I$6:I$85,相关资料!J27),0)</f>
        <v>141651.87025283027</v>
      </c>
      <c r="AE27" s="30">
        <f>求节点('[1]功能-城建'!$K$35:$K$85,$J$35:$J$85,$V27)</f>
        <v>505880.97677130846</v>
      </c>
      <c r="AF27" s="2">
        <f>IFERROR(求节点($A$6:$A$85,K$6:K$85,相关资料!L27),0)</f>
        <v>198312.61835396237</v>
      </c>
      <c r="AG27" s="2">
        <f>IFERROR(求节点($A$6:$A$85,L$6:L$85,相关资料!M27),0)</f>
        <v>198290.79161001352</v>
      </c>
      <c r="AH27" s="2">
        <f>IFERROR(求节点($A$6:$A$85,M$6:M$85,相关资料!N27),0)</f>
        <v>55642864.271717705</v>
      </c>
      <c r="AI27" s="2">
        <f>IFERROR(求节点($A$6:$A$85,N$6:N$85,相关资料!O27),0)</f>
        <v>37450164.928113572</v>
      </c>
      <c r="AJ27" s="2">
        <f>IFERROR(求节点($A$6:$A$85,O$6:O$85,相关资料!P27),0)</f>
        <v>37450171.484384216</v>
      </c>
      <c r="AK27" s="2">
        <f>IFERROR(求节点($A$6:$A$85,P$6:P$85,相关资料!Q27),0)</f>
        <v>37450169.821394198</v>
      </c>
      <c r="AL27" s="2">
        <f>IFERROR(求节点($A$6:$A$85,Q$6:Q$85,相关资料!R27),0)</f>
        <v>37450134.384694546</v>
      </c>
      <c r="AM27" s="2">
        <f>IFERROR(求节点($A$6:$A$85,R$6:R$85,相关资料!S27),0)</f>
        <v>132682.48484925085</v>
      </c>
      <c r="AN27" s="2">
        <f>IFERROR(求节点($A$6:$A$85,S$6:S$85,相关资料!T27),0)</f>
        <v>247614348.8070091</v>
      </c>
      <c r="AO27" s="2"/>
      <c r="AP27" s="2"/>
      <c r="AQ27" s="2">
        <v>22</v>
      </c>
      <c r="AR27" s="2">
        <f t="shared" si="43"/>
        <v>122356.82773326302</v>
      </c>
      <c r="AS27" s="2">
        <f t="shared" si="43"/>
        <v>27190.406162947329</v>
      </c>
      <c r="AT27" s="2">
        <f t="shared" si="43"/>
        <v>7661683.4705211297</v>
      </c>
      <c r="AU27" s="2">
        <f t="shared" si="43"/>
        <v>0</v>
      </c>
      <c r="AV27" s="2">
        <f t="shared" si="43"/>
        <v>22658.671802456098</v>
      </c>
      <c r="AW27" s="2">
        <f t="shared" si="43"/>
        <v>22658.671802456098</v>
      </c>
      <c r="AX27" s="2">
        <f t="shared" si="43"/>
        <v>22658.671802456098</v>
      </c>
      <c r="AY27" s="2">
        <f t="shared" si="43"/>
        <v>22658.671802456098</v>
      </c>
      <c r="AZ27" s="2">
        <f t="shared" si="43"/>
        <v>17864.337049402238</v>
      </c>
      <c r="BA27" s="2">
        <f t="shared" si="43"/>
        <v>31722.140523438546</v>
      </c>
      <c r="BB27" s="2">
        <f t="shared" si="43"/>
        <v>31722.140523438546</v>
      </c>
      <c r="BC27" s="2">
        <f t="shared" si="43"/>
        <v>9560659.2475769222</v>
      </c>
      <c r="BD27" s="2">
        <f t="shared" si="43"/>
        <v>11280430.066949215</v>
      </c>
      <c r="BE27" s="2">
        <f t="shared" si="43"/>
        <v>11280430.066949215</v>
      </c>
      <c r="BF27" s="2">
        <f t="shared" si="43"/>
        <v>11280430.066949211</v>
      </c>
      <c r="BG27" s="2">
        <f t="shared" si="43"/>
        <v>11280430.066949215</v>
      </c>
      <c r="BH27" s="2">
        <f t="shared" si="48"/>
        <v>22658.671802456098</v>
      </c>
      <c r="BI27" s="2">
        <f t="shared" si="48"/>
        <v>0</v>
      </c>
      <c r="BL27" s="2">
        <v>22</v>
      </c>
      <c r="BM27" s="2">
        <f t="shared" si="1"/>
        <v>122356.82773326302</v>
      </c>
      <c r="BN27" s="2">
        <f t="shared" si="2"/>
        <v>27190.406162947329</v>
      </c>
      <c r="BO27" s="2">
        <f t="shared" si="3"/>
        <v>7661683.4705211297</v>
      </c>
      <c r="BP27" s="2">
        <f t="shared" si="4"/>
        <v>0</v>
      </c>
      <c r="BQ27" s="2">
        <f t="shared" si="5"/>
        <v>22658.671802456098</v>
      </c>
      <c r="BR27" s="2">
        <f t="shared" si="6"/>
        <v>22658.671802456098</v>
      </c>
      <c r="BS27" s="2">
        <f t="shared" si="7"/>
        <v>22658.671802456098</v>
      </c>
      <c r="BT27" s="2">
        <f t="shared" si="8"/>
        <v>22658.671802456098</v>
      </c>
      <c r="BU27" s="2">
        <f t="shared" si="9"/>
        <v>32013.498699570249</v>
      </c>
      <c r="BV27" s="2">
        <f t="shared" si="10"/>
        <v>31722.140523438546</v>
      </c>
      <c r="BW27" s="2">
        <f t="shared" si="11"/>
        <v>31722.140523438546</v>
      </c>
      <c r="BX27" s="2">
        <f t="shared" si="12"/>
        <v>11952899.681150936</v>
      </c>
      <c r="BY27" s="2">
        <f t="shared" si="13"/>
        <v>11280430.066949215</v>
      </c>
      <c r="BZ27" s="2">
        <f t="shared" si="14"/>
        <v>11280430.066949215</v>
      </c>
      <c r="CA27" s="2">
        <f t="shared" si="15"/>
        <v>11280430.066949211</v>
      </c>
      <c r="CB27" s="2">
        <f t="shared" si="16"/>
        <v>11280430.066949215</v>
      </c>
      <c r="CC27" s="2">
        <f t="shared" si="17"/>
        <v>22658.671802456098</v>
      </c>
      <c r="CD27" s="2">
        <f t="shared" si="18"/>
        <v>0</v>
      </c>
      <c r="CE27" s="2"/>
      <c r="CF27" s="1">
        <f t="shared" si="46"/>
        <v>2040</v>
      </c>
      <c r="CG27" s="2">
        <v>22</v>
      </c>
      <c r="CH27" s="29">
        <v>122400</v>
      </c>
      <c r="CI27" s="29">
        <v>27240</v>
      </c>
      <c r="CJ27" s="2">
        <f t="shared" si="49"/>
        <v>7661700</v>
      </c>
      <c r="CK27" s="2">
        <f t="shared" si="23"/>
        <v>0</v>
      </c>
      <c r="CL27" s="29">
        <v>22680</v>
      </c>
      <c r="CM27" s="29">
        <v>22680</v>
      </c>
      <c r="CN27" s="29">
        <v>22680</v>
      </c>
      <c r="CO27" s="29">
        <v>22680</v>
      </c>
      <c r="CP27" s="29">
        <v>32040</v>
      </c>
      <c r="CQ27" s="29">
        <v>31740</v>
      </c>
      <c r="CR27" s="29">
        <v>31740</v>
      </c>
      <c r="CS27" s="2">
        <f t="shared" ref="CS27:CS85" si="55">ROUNDUP(BX27/60,0)*60</f>
        <v>11952900</v>
      </c>
      <c r="CT27" s="2">
        <f t="shared" ref="CT27:CT85" si="56">ROUNDUP(BY27/60,0)*60</f>
        <v>11280480</v>
      </c>
      <c r="CU27" s="2">
        <f t="shared" ref="CU27:CU85" si="57">ROUNDUP(BZ27/60,0)*60</f>
        <v>11280480</v>
      </c>
      <c r="CV27" s="2">
        <f t="shared" ref="CV27:CV85" si="58">ROUNDUP(CA27/60,0)*60</f>
        <v>11280480</v>
      </c>
      <c r="CW27" s="2">
        <f t="shared" ref="CW27:CW85" si="59">ROUNDUP(CB27/60,0)*60</f>
        <v>11280480</v>
      </c>
      <c r="CX27" s="29">
        <v>22680</v>
      </c>
      <c r="CY27" s="2">
        <f t="shared" si="47"/>
        <v>0</v>
      </c>
      <c r="CZ27" s="2"/>
      <c r="DC27" s="8">
        <v>22</v>
      </c>
      <c r="DD27" s="8">
        <f t="shared" si="24"/>
        <v>122400</v>
      </c>
      <c r="DE27" s="8">
        <f t="shared" si="25"/>
        <v>27240</v>
      </c>
      <c r="DF27" s="8">
        <f t="shared" si="26"/>
        <v>7661700</v>
      </c>
      <c r="DG27" s="8">
        <f t="shared" si="27"/>
        <v>0</v>
      </c>
      <c r="DH27" s="8">
        <f t="shared" si="28"/>
        <v>22680</v>
      </c>
      <c r="DI27" s="8">
        <f t="shared" si="29"/>
        <v>22680</v>
      </c>
      <c r="DJ27" s="8">
        <f t="shared" si="30"/>
        <v>22680</v>
      </c>
      <c r="DK27" s="8">
        <f t="shared" si="31"/>
        <v>22680</v>
      </c>
      <c r="DL27" s="8">
        <f t="shared" si="32"/>
        <v>32040</v>
      </c>
      <c r="DM27" s="8">
        <f t="shared" si="33"/>
        <v>31740</v>
      </c>
      <c r="DN27" s="8">
        <f t="shared" si="34"/>
        <v>31740</v>
      </c>
      <c r="DO27" s="8">
        <f t="shared" si="35"/>
        <v>11952900</v>
      </c>
      <c r="DP27" s="8">
        <f t="shared" si="36"/>
        <v>11280480</v>
      </c>
      <c r="DQ27" s="8">
        <f t="shared" si="37"/>
        <v>11280480</v>
      </c>
      <c r="DR27" s="8">
        <f t="shared" si="38"/>
        <v>11280480</v>
      </c>
      <c r="DS27" s="8">
        <f t="shared" si="39"/>
        <v>11280480</v>
      </c>
      <c r="DT27" s="8">
        <f t="shared" si="40"/>
        <v>22680</v>
      </c>
      <c r="DU27" s="8">
        <f t="shared" si="41"/>
        <v>0</v>
      </c>
      <c r="DX27" s="8">
        <v>22</v>
      </c>
      <c r="DY27" s="5">
        <f>SUM(DD$6:DD27)</f>
        <v>765720</v>
      </c>
      <c r="DZ27" s="5">
        <f>SUM(DE$6:DE27)</f>
        <v>170700</v>
      </c>
      <c r="EA27" s="5">
        <f>SUM(DF$6:DF27)</f>
        <v>21208260</v>
      </c>
      <c r="EB27" s="5">
        <f>SUM(DG$6:DG27)</f>
        <v>0</v>
      </c>
      <c r="EC27" s="5">
        <f>SUM(DH$6:DH27)</f>
        <v>142050</v>
      </c>
      <c r="ED27" s="5">
        <f>SUM(DI$6:DI27)</f>
        <v>142050</v>
      </c>
      <c r="EE27" s="5">
        <f>SUM(DJ$6:DJ27)</f>
        <v>142050</v>
      </c>
      <c r="EF27" s="5">
        <f>SUM(DK$6:DK27)</f>
        <v>142050</v>
      </c>
      <c r="EG27" s="5">
        <f>SUM(DL$6:DL27)</f>
        <v>393480</v>
      </c>
      <c r="EH27" s="5">
        <f>SUM(DM$6:DM27)</f>
        <v>198900</v>
      </c>
      <c r="EI27" s="5">
        <f>SUM(DN$6:DN27)</f>
        <v>198960</v>
      </c>
      <c r="EJ27" s="5">
        <f>SUM(DO$6:DO27)</f>
        <v>57267840</v>
      </c>
      <c r="EK27" s="5">
        <f>SUM(DP$6:DP27)</f>
        <v>37451100</v>
      </c>
      <c r="EL27" s="5">
        <f>SUM(DQ$6:DQ27)</f>
        <v>37450920</v>
      </c>
      <c r="EM27" s="5">
        <f>SUM(DR$6:DR27)</f>
        <v>37450860</v>
      </c>
      <c r="EN27" s="5">
        <f>SUM(DS$6:DS27)</f>
        <v>37450800</v>
      </c>
      <c r="EO27" s="5">
        <f>SUM(DT$6:DT27)</f>
        <v>133260</v>
      </c>
      <c r="EP27" s="5">
        <f>SUM(DU$6:DU27)</f>
        <v>244850100</v>
      </c>
      <c r="ES27" s="8">
        <v>22</v>
      </c>
      <c r="ET27" s="5">
        <f>IFERROR(求节点(相关资料!C$6:C$85,DY$6:DY$55,$ES27),0)</f>
        <v>765720</v>
      </c>
      <c r="EU27" s="5">
        <f>IFERROR(求节点(相关资料!D$6:D$85,DZ$6:DZ$55,$ES27),0)</f>
        <v>170700</v>
      </c>
      <c r="EV27" s="5">
        <f>IFERROR(求节点(相关资料!E$6:E$85,EA$6:EA$55,$ES27),0)</f>
        <v>72765</v>
      </c>
      <c r="EW27" s="5">
        <f>IFERROR(求节点(相关资料!F$6:F$85,EB$6:EB$55,$ES27),0)</f>
        <v>0</v>
      </c>
      <c r="EX27" s="5">
        <f>IFERROR(求节点(相关资料!G$6:G$85,EC$6:EC$55,$ES27),0)</f>
        <v>142050</v>
      </c>
      <c r="EY27" s="5">
        <f>IFERROR(求节点(相关资料!H$6:H$85,ED$6:ED$55,$ES27),0)</f>
        <v>142050</v>
      </c>
      <c r="EZ27" s="5">
        <f>IFERROR(求节点(相关资料!I$6:I$85,EE$6:EE$55,$ES27),0)</f>
        <v>142050</v>
      </c>
      <c r="FA27" s="5">
        <f>IFERROR(求节点(相关资料!J$6:J$85,EF$6:EF$55,$ES27),0)</f>
        <v>142050</v>
      </c>
      <c r="FB27" s="5">
        <f>IFERROR(求节点(相关资料!K$6:K$85,EG$6:EG$55,$ES27),0)</f>
        <v>11832.857142857143</v>
      </c>
      <c r="FC27" s="5">
        <f>IFERROR(求节点(相关资料!L$6:L$85,EH$6:EH$55,$ES27),0)</f>
        <v>198900</v>
      </c>
      <c r="FD27" s="5">
        <f>IFERROR(求节点(相关资料!M$6:M$85,EI$6:EI$55,$ES27),0)</f>
        <v>198960</v>
      </c>
      <c r="FE27" s="5">
        <f>IFERROR(求节点(相关资料!N$6:N$85,EJ$6:EJ$55,$ES27),0)</f>
        <v>286812</v>
      </c>
      <c r="FF27" s="5">
        <f>IFERROR(求节点(相关资料!O$6:O$85,EK$6:EK$55,$ES27),0)</f>
        <v>99285</v>
      </c>
      <c r="FG27" s="5">
        <f>IFERROR(求节点(相关资料!P$6:P$85,EL$6:EL$55,$ES27),0)</f>
        <v>99045</v>
      </c>
      <c r="FH27" s="5">
        <f>IFERROR(求节点(相关资料!Q$6:Q$85,EM$6:EM$55,$ES27),0)</f>
        <v>140460</v>
      </c>
      <c r="FI27" s="5">
        <f>IFERROR(求节点(相关资料!R$6:R$85,EN$6:EN$55,$ES27),0)</f>
        <v>141465</v>
      </c>
      <c r="FJ27" s="5">
        <f>IFERROR(求节点(相关资料!S$6:S$85,EO$6:EO$55,$ES27),0)</f>
        <v>133260</v>
      </c>
      <c r="FK27" s="5">
        <f>IFERROR(求节点(相关资料!T$6:T$85,EP$6:EP$55,$ES27),0)</f>
        <v>20250</v>
      </c>
      <c r="FN27" s="6">
        <v>22</v>
      </c>
      <c r="FO27" s="6">
        <f>SUMPRODUCT(ET27:FK27,'[1]功能-城建'!$X27:$AO27)</f>
        <v>2895822</v>
      </c>
      <c r="FP27" s="6">
        <f>SUM('[1]资源-玩家城池建筑时间'!$AC$6:$AC27)</f>
        <v>2997176.9326419993</v>
      </c>
      <c r="FQ27" s="6">
        <f t="shared" si="42"/>
        <v>0.96618320008466918</v>
      </c>
    </row>
    <row r="28" spans="1:173" x14ac:dyDescent="0.15">
      <c r="A28" s="2">
        <v>23</v>
      </c>
      <c r="B28" s="4">
        <f>SMALL('[1]资源-玩家城池建筑时间'!DH$6:DH$85,$A28)</f>
        <v>908348.28844510915</v>
      </c>
      <c r="C28" s="4">
        <f>SMALL('[1]资源-玩家城池建筑时间'!DI$6:DI$85,$A28)</f>
        <v>201855.17521002423</v>
      </c>
      <c r="D28" s="4">
        <f>SMALL('[1]资源-玩家城池建筑时间'!DJ$6:DJ$85,$A28)</f>
        <v>89436.402325981748</v>
      </c>
      <c r="E28" s="4"/>
      <c r="F28" s="4">
        <f>SMALL('[1]资源-玩家城池建筑时间'!DL$6:DL$85,$A28)</f>
        <v>168212.64600835353</v>
      </c>
      <c r="G28" s="4">
        <f>SMALL('[1]资源-玩家城池建筑时间'!DM$6:DM$85,$A28)</f>
        <v>168212.64600835353</v>
      </c>
      <c r="H28" s="4">
        <f>SMALL('[1]资源-玩家城池建筑时间'!DN$6:DN$85,$A28)</f>
        <v>168212.64600835353</v>
      </c>
      <c r="I28" s="4">
        <f>SMALL('[1]资源-玩家城池建筑时间'!DO$6:DO$85,$A28)</f>
        <v>168212.64600835353</v>
      </c>
      <c r="J28" s="4">
        <f>SMALL('[1]资源-玩家城池建筑时间'!DP$6:DP$85,$A28)</f>
        <v>0</v>
      </c>
      <c r="K28" s="4">
        <f>SMALL('[1]资源-玩家城池建筑时间'!DQ$6:DQ$85,$A28)</f>
        <v>235497.70441169495</v>
      </c>
      <c r="L28" s="4">
        <f>SMALL('[1]资源-玩家城池建筑时间'!DR$6:DR$85,$A28)</f>
        <v>235475.8776677461</v>
      </c>
      <c r="M28" s="4">
        <f>SMALL('[1]资源-玩家城池建筑时间'!DS$6:DS$85,$A28)</f>
        <v>343672.91668331448</v>
      </c>
      <c r="N28" s="4">
        <f>SMALL('[1]资源-玩家城池建筑时间'!DT$6:DT$85,$A28)</f>
        <v>172305.79231237445</v>
      </c>
      <c r="O28" s="4">
        <f>SMALL('[1]资源-玩家城池建筑时间'!DU$6:DU$85,$A28)</f>
        <v>172312.34858301873</v>
      </c>
      <c r="P28" s="4">
        <f>SMALL('[1]资源-玩家城池建筑时间'!DV$6:DV$85,$A28)</f>
        <v>172310.68559300355</v>
      </c>
      <c r="Q28" s="4">
        <f>SMALL('[1]资源-玩家城池建筑时间'!DW$6:DW$85,$A28)</f>
        <v>172275.24889334911</v>
      </c>
      <c r="R28" s="4">
        <f>SMALL('[1]资源-玩家城池建筑时间'!DX$6:DX$85,$A28)</f>
        <v>159243.26060477411</v>
      </c>
      <c r="S28" s="4">
        <f>SMALL('[1]资源-玩家城池建筑时间'!DY$6:DY$85,$A28)</f>
        <v>100648.28834453055</v>
      </c>
      <c r="T28" s="4">
        <f>SMALL('[1]资源-玩家城池建筑时间'!DZ$6:DZ$85,$A28)</f>
        <v>0</v>
      </c>
      <c r="V28" s="2">
        <v>23</v>
      </c>
      <c r="W28" s="2">
        <f>IFERROR(求节点($A$6:$A$85,B$6:B$85,相关资料!C28),0)</f>
        <v>908348.28844510915</v>
      </c>
      <c r="X28" s="2">
        <f>IFERROR(求节点($A$6:$A$85,C$6:C$85,相关资料!D28),0)</f>
        <v>201855.17521002423</v>
      </c>
      <c r="Y28" s="2">
        <f>IFERROR(求节点($A$6:$A$85,D$6:D$85,相关资料!E28),0)</f>
        <v>31634047.865906544</v>
      </c>
      <c r="Z28" s="2">
        <f>IFERROR(求节点($A$6:$A$85,E$6:E$85,相关资料!F28),0)</f>
        <v>0</v>
      </c>
      <c r="AA28" s="2">
        <f>IFERROR(求节点($A$6:$A$85,F$6:F$85,相关资料!G28),0)</f>
        <v>168212.64600835353</v>
      </c>
      <c r="AB28" s="2">
        <f>IFERROR(求节点($A$6:$A$85,G$6:G$85,相关资料!H28),0)</f>
        <v>168212.64600835353</v>
      </c>
      <c r="AC28" s="2">
        <f>IFERROR(求节点($A$6:$A$85,H$6:H$85,相关资料!I28),0)</f>
        <v>168212.64600835353</v>
      </c>
      <c r="AD28" s="2">
        <f>IFERROR(求节点($A$6:$A$85,I$6:I$85,相关资料!J28),0)</f>
        <v>168212.64600835353</v>
      </c>
      <c r="AE28" s="30">
        <f>求节点('[1]功能-城建'!$K$35:$K$85,$J$35:$J$85,$V28)</f>
        <v>523745.3138207107</v>
      </c>
      <c r="AF28" s="2">
        <f>IFERROR(求节点($A$6:$A$85,K$6:K$85,相关资料!L28),0)</f>
        <v>235497.70441169495</v>
      </c>
      <c r="AG28" s="2">
        <f>IFERROR(求节点($A$6:$A$85,L$6:L$85,相关资料!M28),0)</f>
        <v>235475.8776677461</v>
      </c>
      <c r="AH28" s="2">
        <f>IFERROR(求节点($A$6:$A$85,M$6:M$85,相关资料!N28),0)</f>
        <v>70540622.945414081</v>
      </c>
      <c r="AI28" s="2">
        <f>IFERROR(求节点($A$6:$A$85,N$6:N$85,相关资料!O28),0)</f>
        <v>56605780.530773915</v>
      </c>
      <c r="AJ28" s="2">
        <f>IFERROR(求节点($A$6:$A$85,O$6:O$85,相关资料!P28),0)</f>
        <v>56605787.087044559</v>
      </c>
      <c r="AK28" s="2">
        <f>IFERROR(求节点($A$6:$A$85,P$6:P$85,相关资料!Q28),0)</f>
        <v>56605785.424054541</v>
      </c>
      <c r="AL28" s="2">
        <f>IFERROR(求节点($A$6:$A$85,Q$6:Q$85,相关资料!R28),0)</f>
        <v>56605749.98735489</v>
      </c>
      <c r="AM28" s="2">
        <f>IFERROR(求节点($A$6:$A$85,R$6:R$85,相关资料!S28),0)</f>
        <v>159243.26060477411</v>
      </c>
      <c r="AN28" s="2">
        <f>IFERROR(求节点($A$6:$A$85,S$6:S$85,相关资料!T28),0)</f>
        <v>247614348.8070091</v>
      </c>
      <c r="AO28" s="2"/>
      <c r="AP28" s="2"/>
      <c r="AQ28" s="2">
        <v>23</v>
      </c>
      <c r="AR28" s="2">
        <f t="shared" si="43"/>
        <v>143428.18907982565</v>
      </c>
      <c r="AS28" s="2">
        <f t="shared" si="43"/>
        <v>31872.930906627909</v>
      </c>
      <c r="AT28" s="2">
        <f t="shared" si="43"/>
        <v>9069337.0912411399</v>
      </c>
      <c r="AU28" s="2">
        <f t="shared" si="43"/>
        <v>0</v>
      </c>
      <c r="AV28" s="2">
        <f t="shared" si="43"/>
        <v>26560.775755523267</v>
      </c>
      <c r="AW28" s="2">
        <f t="shared" si="43"/>
        <v>26560.775755523267</v>
      </c>
      <c r="AX28" s="2">
        <f t="shared" si="43"/>
        <v>26560.775755523267</v>
      </c>
      <c r="AY28" s="2">
        <f t="shared" si="43"/>
        <v>26560.775755523267</v>
      </c>
      <c r="AZ28" s="2">
        <f t="shared" si="43"/>
        <v>17864.337049402238</v>
      </c>
      <c r="BA28" s="2">
        <f t="shared" si="43"/>
        <v>37185.08605773258</v>
      </c>
      <c r="BB28" s="2">
        <f t="shared" si="43"/>
        <v>37185.08605773258</v>
      </c>
      <c r="BC28" s="2">
        <f t="shared" si="43"/>
        <v>14897758.673696376</v>
      </c>
      <c r="BD28" s="2">
        <f t="shared" si="43"/>
        <v>19155615.602660343</v>
      </c>
      <c r="BE28" s="2">
        <f t="shared" si="43"/>
        <v>19155615.602660343</v>
      </c>
      <c r="BF28" s="2">
        <f t="shared" si="43"/>
        <v>19155615.602660343</v>
      </c>
      <c r="BG28" s="2">
        <f t="shared" si="43"/>
        <v>19155615.602660343</v>
      </c>
      <c r="BH28" s="2">
        <f t="shared" si="48"/>
        <v>26560.775755523267</v>
      </c>
      <c r="BI28" s="2">
        <f t="shared" si="48"/>
        <v>0</v>
      </c>
      <c r="BL28" s="2">
        <v>23</v>
      </c>
      <c r="BM28" s="2">
        <f t="shared" si="1"/>
        <v>143428.18907982565</v>
      </c>
      <c r="BN28" s="2">
        <f t="shared" si="2"/>
        <v>31872.930906627909</v>
      </c>
      <c r="BO28" s="2">
        <f t="shared" si="3"/>
        <v>9069337.0912411399</v>
      </c>
      <c r="BP28" s="2">
        <f t="shared" si="4"/>
        <v>0</v>
      </c>
      <c r="BQ28" s="2">
        <f t="shared" si="5"/>
        <v>26560.775755523267</v>
      </c>
      <c r="BR28" s="2">
        <f t="shared" si="6"/>
        <v>26560.775755523267</v>
      </c>
      <c r="BS28" s="2">
        <f t="shared" si="7"/>
        <v>26560.775755523267</v>
      </c>
      <c r="BT28" s="2">
        <f t="shared" si="8"/>
        <v>26560.775755523267</v>
      </c>
      <c r="BU28" s="2">
        <f t="shared" si="9"/>
        <v>32013.498699570249</v>
      </c>
      <c r="BV28" s="2">
        <f t="shared" si="10"/>
        <v>37185.08605773258</v>
      </c>
      <c r="BW28" s="2">
        <f t="shared" si="11"/>
        <v>37185.08605773258</v>
      </c>
      <c r="BX28" s="2">
        <f t="shared" si="12"/>
        <v>14897758.673696376</v>
      </c>
      <c r="BY28" s="2">
        <f t="shared" si="13"/>
        <v>19155615.602660343</v>
      </c>
      <c r="BZ28" s="2">
        <f t="shared" si="14"/>
        <v>19155615.602660343</v>
      </c>
      <c r="CA28" s="2">
        <f t="shared" si="15"/>
        <v>19155615.602660343</v>
      </c>
      <c r="CB28" s="2">
        <f t="shared" si="16"/>
        <v>19155615.602660343</v>
      </c>
      <c r="CC28" s="2">
        <f t="shared" si="17"/>
        <v>26560.775755523267</v>
      </c>
      <c r="CD28" s="2">
        <f t="shared" si="18"/>
        <v>0</v>
      </c>
      <c r="CE28" s="2"/>
      <c r="CF28" s="1">
        <f t="shared" si="46"/>
        <v>2391</v>
      </c>
      <c r="CG28" s="2">
        <v>23</v>
      </c>
      <c r="CH28" s="29">
        <v>143460</v>
      </c>
      <c r="CI28" s="29">
        <v>31920</v>
      </c>
      <c r="CJ28" s="2">
        <f t="shared" si="49"/>
        <v>9069360</v>
      </c>
      <c r="CK28" s="2">
        <f t="shared" si="23"/>
        <v>0</v>
      </c>
      <c r="CL28" s="29">
        <v>26580</v>
      </c>
      <c r="CM28" s="29">
        <v>26580</v>
      </c>
      <c r="CN28" s="29">
        <v>26580</v>
      </c>
      <c r="CO28" s="29">
        <v>26580</v>
      </c>
      <c r="CP28" s="29">
        <v>32040</v>
      </c>
      <c r="CQ28" s="29">
        <v>37200</v>
      </c>
      <c r="CR28" s="29">
        <v>37200</v>
      </c>
      <c r="CS28" s="2">
        <f t="shared" si="55"/>
        <v>14897760</v>
      </c>
      <c r="CT28" s="2">
        <f t="shared" si="56"/>
        <v>19155660</v>
      </c>
      <c r="CU28" s="2">
        <f t="shared" si="57"/>
        <v>19155660</v>
      </c>
      <c r="CV28" s="2">
        <f t="shared" si="58"/>
        <v>19155660</v>
      </c>
      <c r="CW28" s="2">
        <f t="shared" si="59"/>
        <v>19155660</v>
      </c>
      <c r="CX28" s="29">
        <v>26580</v>
      </c>
      <c r="CY28" s="2">
        <f t="shared" si="47"/>
        <v>0</v>
      </c>
      <c r="CZ28" s="2"/>
      <c r="DC28" s="8">
        <v>23</v>
      </c>
      <c r="DD28" s="8">
        <f t="shared" si="24"/>
        <v>143460</v>
      </c>
      <c r="DE28" s="8">
        <f t="shared" si="25"/>
        <v>31920</v>
      </c>
      <c r="DF28" s="8">
        <f t="shared" si="26"/>
        <v>9069360</v>
      </c>
      <c r="DG28" s="8">
        <f t="shared" si="27"/>
        <v>0</v>
      </c>
      <c r="DH28" s="8">
        <f t="shared" si="28"/>
        <v>26580</v>
      </c>
      <c r="DI28" s="8">
        <f t="shared" si="29"/>
        <v>26580</v>
      </c>
      <c r="DJ28" s="8">
        <f t="shared" si="30"/>
        <v>26580</v>
      </c>
      <c r="DK28" s="8">
        <f t="shared" si="31"/>
        <v>26580</v>
      </c>
      <c r="DL28" s="8">
        <f t="shared" si="32"/>
        <v>32040</v>
      </c>
      <c r="DM28" s="8">
        <f t="shared" si="33"/>
        <v>37200</v>
      </c>
      <c r="DN28" s="8">
        <f t="shared" si="34"/>
        <v>37200</v>
      </c>
      <c r="DO28" s="8">
        <f t="shared" si="35"/>
        <v>14897760</v>
      </c>
      <c r="DP28" s="8">
        <f t="shared" si="36"/>
        <v>19155660</v>
      </c>
      <c r="DQ28" s="8">
        <f t="shared" si="37"/>
        <v>19155660</v>
      </c>
      <c r="DR28" s="8">
        <f t="shared" si="38"/>
        <v>19155660</v>
      </c>
      <c r="DS28" s="8">
        <f t="shared" si="39"/>
        <v>19155660</v>
      </c>
      <c r="DT28" s="8">
        <f t="shared" si="40"/>
        <v>26580</v>
      </c>
      <c r="DU28" s="8">
        <f t="shared" si="41"/>
        <v>0</v>
      </c>
      <c r="DX28" s="8">
        <v>23</v>
      </c>
      <c r="DY28" s="5">
        <f>SUM(DD$6:DD28)</f>
        <v>909180</v>
      </c>
      <c r="DZ28" s="5">
        <f>SUM(DE$6:DE28)</f>
        <v>202620</v>
      </c>
      <c r="EA28" s="5">
        <f>SUM(DF$6:DF28)</f>
        <v>30277620</v>
      </c>
      <c r="EB28" s="5">
        <f>SUM(DG$6:DG28)</f>
        <v>0</v>
      </c>
      <c r="EC28" s="5">
        <f>SUM(DH$6:DH28)</f>
        <v>168630</v>
      </c>
      <c r="ED28" s="5">
        <f>SUM(DI$6:DI28)</f>
        <v>168630</v>
      </c>
      <c r="EE28" s="5">
        <f>SUM(DJ$6:DJ28)</f>
        <v>168630</v>
      </c>
      <c r="EF28" s="5">
        <f>SUM(DK$6:DK28)</f>
        <v>168630</v>
      </c>
      <c r="EG28" s="5">
        <f>SUM(DL$6:DL28)</f>
        <v>425520</v>
      </c>
      <c r="EH28" s="5">
        <f>SUM(DM$6:DM28)</f>
        <v>236100</v>
      </c>
      <c r="EI28" s="5">
        <f>SUM(DN$6:DN28)</f>
        <v>236160</v>
      </c>
      <c r="EJ28" s="5">
        <f>SUM(DO$6:DO28)</f>
        <v>72165600</v>
      </c>
      <c r="EK28" s="5">
        <f>SUM(DP$6:DP28)</f>
        <v>56606760</v>
      </c>
      <c r="EL28" s="5">
        <f>SUM(DQ$6:DQ28)</f>
        <v>56606580</v>
      </c>
      <c r="EM28" s="5">
        <f>SUM(DR$6:DR28)</f>
        <v>56606520</v>
      </c>
      <c r="EN28" s="5">
        <f>SUM(DS$6:DS28)</f>
        <v>56606460</v>
      </c>
      <c r="EO28" s="5">
        <f>SUM(DT$6:DT28)</f>
        <v>159840</v>
      </c>
      <c r="EP28" s="5">
        <f>SUM(DU$6:DU28)</f>
        <v>244850100</v>
      </c>
      <c r="ES28" s="8">
        <v>23</v>
      </c>
      <c r="ET28" s="5">
        <f>IFERROR(求节点(相关资料!C$6:C$85,DY$6:DY$55,$ES28),0)</f>
        <v>909180</v>
      </c>
      <c r="EU28" s="5">
        <f>IFERROR(求节点(相关资料!D$6:D$85,DZ$6:DZ$55,$ES28),0)</f>
        <v>202620</v>
      </c>
      <c r="EV28" s="5">
        <f>IFERROR(求节点(相关资料!E$6:E$85,EA$6:EA$55,$ES28),0)</f>
        <v>90135</v>
      </c>
      <c r="EW28" s="5">
        <f>IFERROR(求节点(相关资料!F$6:F$85,EB$6:EB$55,$ES28),0)</f>
        <v>0</v>
      </c>
      <c r="EX28" s="5">
        <f>IFERROR(求节点(相关资料!G$6:G$85,EC$6:EC$55,$ES28),0)</f>
        <v>168630</v>
      </c>
      <c r="EY28" s="5">
        <f>IFERROR(求节点(相关资料!H$6:H$85,ED$6:ED$55,$ES28),0)</f>
        <v>168630</v>
      </c>
      <c r="EZ28" s="5">
        <f>IFERROR(求节点(相关资料!I$6:I$85,EE$6:EE$55,$ES28),0)</f>
        <v>168630</v>
      </c>
      <c r="FA28" s="5">
        <f>IFERROR(求节点(相关资料!J$6:J$85,EF$6:EF$55,$ES28),0)</f>
        <v>168630</v>
      </c>
      <c r="FB28" s="5">
        <f>IFERROR(求节点(相关资料!K$6:K$85,EG$6:EG$55,$ES28),0)</f>
        <v>12370.714285714286</v>
      </c>
      <c r="FC28" s="5">
        <f>IFERROR(求节点(相关资料!L$6:L$85,EH$6:EH$55,$ES28),0)</f>
        <v>236100</v>
      </c>
      <c r="FD28" s="5">
        <f>IFERROR(求节点(相关资料!M$6:M$85,EI$6:EI$55,$ES28),0)</f>
        <v>236160</v>
      </c>
      <c r="FE28" s="5">
        <f>IFERROR(求节点(相关资料!N$6:N$85,EJ$6:EJ$55,$ES28),0)</f>
        <v>353364</v>
      </c>
      <c r="FF28" s="5">
        <f>IFERROR(求节点(相关资料!O$6:O$85,EK$6:EK$55,$ES28),0)</f>
        <v>142960</v>
      </c>
      <c r="FG28" s="5">
        <f>IFERROR(求节点(相关资料!P$6:P$85,EL$6:EL$55,$ES28),0)</f>
        <v>142720</v>
      </c>
      <c r="FH28" s="5">
        <f>IFERROR(求节点(相关资料!Q$6:Q$85,EM$6:EM$55,$ES28),0)</f>
        <v>179200</v>
      </c>
      <c r="FI28" s="5">
        <f>IFERROR(求节点(相关资料!R$6:R$85,EN$6:EN$55,$ES28),0)</f>
        <v>179140</v>
      </c>
      <c r="FJ28" s="5">
        <f>IFERROR(求节点(相关资料!S$6:S$85,EO$6:EO$55,$ES28),0)</f>
        <v>159840</v>
      </c>
      <c r="FK28" s="5">
        <f>IFERROR(求节点(相关资料!T$6:T$85,EP$6:EP$55,$ES28),0)</f>
        <v>24750</v>
      </c>
      <c r="FN28" s="6">
        <v>23</v>
      </c>
      <c r="FO28" s="6">
        <f>SUMPRODUCT(ET28:FK28,'[1]功能-城建'!$X28:$AO28)</f>
        <v>3530689</v>
      </c>
      <c r="FP28" s="6">
        <f>SUM('[1]资源-玩家城池建筑时间'!$AC$6:$AC28)</f>
        <v>3615511.7922305809</v>
      </c>
      <c r="FQ28" s="6">
        <f t="shared" si="42"/>
        <v>0.97653920188758403</v>
      </c>
    </row>
    <row r="29" spans="1:173" x14ac:dyDescent="0.15">
      <c r="A29" s="2">
        <v>24</v>
      </c>
      <c r="B29" s="4">
        <f>SMALL('[1]资源-玩家城池建筑时间'!DH$6:DH$85,$A29)</f>
        <v>1081469.9160902689</v>
      </c>
      <c r="C29" s="4">
        <f>SMALL('[1]资源-玩家城池建筑时间'!DI$6:DI$85,$A29)</f>
        <v>240326.64802005971</v>
      </c>
      <c r="D29" s="4">
        <f>SMALL('[1]资源-玩家城池建筑时间'!DJ$6:DJ$85,$A29)</f>
        <v>108672.13873099949</v>
      </c>
      <c r="E29" s="4"/>
      <c r="F29" s="4">
        <f>SMALL('[1]资源-玩家城池建筑时间'!DL$6:DL$85,$A29)</f>
        <v>200272.20668338309</v>
      </c>
      <c r="G29" s="4">
        <f>SMALL('[1]资源-玩家城池建筑时间'!DM$6:DM$85,$A29)</f>
        <v>200272.20668338309</v>
      </c>
      <c r="H29" s="4">
        <f>SMALL('[1]资源-玩家城池建筑时间'!DN$6:DN$85,$A29)</f>
        <v>200272.20668338309</v>
      </c>
      <c r="I29" s="4">
        <f>SMALL('[1]资源-玩家城池建筑时间'!DO$6:DO$85,$A29)</f>
        <v>200272.20668338309</v>
      </c>
      <c r="J29" s="4">
        <f>SMALL('[1]资源-玩家城池建筑时间'!DP$6:DP$85,$A29)</f>
        <v>0</v>
      </c>
      <c r="K29" s="4">
        <f>SMALL('[1]资源-玩家城池建筑时间'!DQ$6:DQ$85,$A29)</f>
        <v>280381.08935673634</v>
      </c>
      <c r="L29" s="4">
        <f>SMALL('[1]资源-玩家城池建筑时间'!DR$6:DR$85,$A29)</f>
        <v>280359.26261278748</v>
      </c>
      <c r="M29" s="4">
        <f>SMALL('[1]资源-玩家城池建筑时间'!DS$6:DS$85,$A29)</f>
        <v>429165.0784833933</v>
      </c>
      <c r="N29" s="4">
        <f>SMALL('[1]资源-玩家城池建筑时间'!DT$6:DT$85,$A29)</f>
        <v>215051.87321241386</v>
      </c>
      <c r="O29" s="4">
        <f>SMALL('[1]资源-玩家城池建筑时间'!DU$6:DU$85,$A29)</f>
        <v>215058.42948305816</v>
      </c>
      <c r="P29" s="4">
        <f>SMALL('[1]资源-玩家城池建筑时间'!DV$6:DV$85,$A29)</f>
        <v>215056.76649304299</v>
      </c>
      <c r="Q29" s="4">
        <f>SMALL('[1]资源-玩家城池建筑时间'!DW$6:DW$85,$A29)</f>
        <v>215021.32979338855</v>
      </c>
      <c r="R29" s="4">
        <f>SMALL('[1]资源-玩家城池建筑时间'!DX$6:DX$85,$A29)</f>
        <v>191302.82127980367</v>
      </c>
      <c r="S29" s="4">
        <f>SMALL('[1]资源-玩家城池建筑时间'!DY$6:DY$85,$A29)</f>
        <v>119884.02474954829</v>
      </c>
      <c r="T29" s="4">
        <f>SMALL('[1]资源-玩家城池建筑时间'!DZ$6:DZ$85,$A29)</f>
        <v>0</v>
      </c>
      <c r="V29" s="2">
        <v>24</v>
      </c>
      <c r="W29" s="2">
        <f>IFERROR(求节点($A$6:$A$85,B$6:B$85,相关资料!C29),0)</f>
        <v>1081469.9160902689</v>
      </c>
      <c r="X29" s="2">
        <f>IFERROR(求节点($A$6:$A$85,C$6:C$85,相关资料!D29),0)</f>
        <v>240326.64802005971</v>
      </c>
      <c r="Y29" s="2">
        <f>IFERROR(求节点($A$6:$A$85,D$6:D$85,相关资料!E29),0)</f>
        <v>41871160.227058396</v>
      </c>
      <c r="Z29" s="2">
        <f>IFERROR(求节点($A$6:$A$85,E$6:E$85,相关资料!F29),0)</f>
        <v>0</v>
      </c>
      <c r="AA29" s="2">
        <f>IFERROR(求节点($A$6:$A$85,F$6:F$85,相关资料!G29),0)</f>
        <v>200272.20668338309</v>
      </c>
      <c r="AB29" s="2">
        <f>IFERROR(求节点($A$6:$A$85,G$6:G$85,相关资料!H29),0)</f>
        <v>200272.20668338309</v>
      </c>
      <c r="AC29" s="2">
        <f>IFERROR(求节点($A$6:$A$85,H$6:H$85,相关资料!I29),0)</f>
        <v>200272.20668338309</v>
      </c>
      <c r="AD29" s="2">
        <f>IFERROR(求节点($A$6:$A$85,I$6:I$85,相关资料!J29),0)</f>
        <v>200272.20668338309</v>
      </c>
      <c r="AE29" s="30">
        <f>求节点('[1]功能-城建'!$K$35:$K$85,$J$35:$J$85,$V29)</f>
        <v>541609.65087011294</v>
      </c>
      <c r="AF29" s="2">
        <f>IFERROR(求节点($A$6:$A$85,K$6:K$85,相关资料!L29),0)</f>
        <v>280381.08935673634</v>
      </c>
      <c r="AG29" s="2">
        <f>IFERROR(求节点($A$6:$A$85,L$6:L$85,相关资料!M29),0)</f>
        <v>280359.26261278748</v>
      </c>
      <c r="AH29" s="2">
        <f>IFERROR(求节点($A$6:$A$85,M$6:M$85,相关资料!N29),0)</f>
        <v>93712325.375113368</v>
      </c>
      <c r="AI29" s="2">
        <f>IFERROR(求节点($A$6:$A$85,N$6:N$85,相关资料!O29),0)</f>
        <v>77449106.638500318</v>
      </c>
      <c r="AJ29" s="2">
        <f>IFERROR(求节点($A$6:$A$85,O$6:O$85,相关资料!P29),0)</f>
        <v>77449113.194770962</v>
      </c>
      <c r="AK29" s="2">
        <f>IFERROR(求节点($A$6:$A$85,P$6:P$85,相关资料!Q29),0)</f>
        <v>77449111.531780943</v>
      </c>
      <c r="AL29" s="2">
        <f>IFERROR(求节点($A$6:$A$85,Q$6:Q$85,相关资料!R29),0)</f>
        <v>77449076.0950813</v>
      </c>
      <c r="AM29" s="2">
        <f>IFERROR(求节点($A$6:$A$85,R$6:R$85,相关资料!S29),0)</f>
        <v>191302.82127980367</v>
      </c>
      <c r="AN29" s="2">
        <f>IFERROR(求节点($A$6:$A$85,S$6:S$85,相关资料!T29),0)</f>
        <v>247614348.8070091</v>
      </c>
      <c r="AO29" s="2"/>
      <c r="AP29" s="2"/>
      <c r="AQ29" s="2">
        <v>24</v>
      </c>
      <c r="AR29" s="2">
        <f t="shared" si="43"/>
        <v>173121.62764515972</v>
      </c>
      <c r="AS29" s="2">
        <f t="shared" si="43"/>
        <v>38471.472810035484</v>
      </c>
      <c r="AT29" s="2">
        <f t="shared" si="43"/>
        <v>10237112.361151852</v>
      </c>
      <c r="AU29" s="2">
        <f t="shared" si="43"/>
        <v>0</v>
      </c>
      <c r="AV29" s="2">
        <f t="shared" si="43"/>
        <v>32059.560675029556</v>
      </c>
      <c r="AW29" s="2">
        <f t="shared" si="43"/>
        <v>32059.560675029556</v>
      </c>
      <c r="AX29" s="2">
        <f t="shared" si="43"/>
        <v>32059.560675029556</v>
      </c>
      <c r="AY29" s="2">
        <f t="shared" si="43"/>
        <v>32059.560675029556</v>
      </c>
      <c r="AZ29" s="2">
        <f t="shared" si="43"/>
        <v>17864.337049402238</v>
      </c>
      <c r="BA29" s="2">
        <f t="shared" si="43"/>
        <v>44883.384945041384</v>
      </c>
      <c r="BB29" s="2">
        <f t="shared" si="43"/>
        <v>44883.384945041384</v>
      </c>
      <c r="BC29" s="2">
        <f t="shared" si="43"/>
        <v>23171702.429699287</v>
      </c>
      <c r="BD29" s="2">
        <f t="shared" si="43"/>
        <v>20843326.107726403</v>
      </c>
      <c r="BE29" s="2">
        <f t="shared" si="43"/>
        <v>20843326.107726403</v>
      </c>
      <c r="BF29" s="2">
        <f t="shared" si="43"/>
        <v>20843326.107726403</v>
      </c>
      <c r="BG29" s="2">
        <f t="shared" si="43"/>
        <v>20843326.10772641</v>
      </c>
      <c r="BH29" s="2">
        <f t="shared" si="48"/>
        <v>32059.560675029556</v>
      </c>
      <c r="BI29" s="2">
        <f t="shared" si="48"/>
        <v>0</v>
      </c>
      <c r="BL29" s="2">
        <v>24</v>
      </c>
      <c r="BM29" s="2">
        <f t="shared" si="1"/>
        <v>173121.62764515972</v>
      </c>
      <c r="BN29" s="2">
        <f t="shared" si="2"/>
        <v>38471.472810035484</v>
      </c>
      <c r="BO29" s="2">
        <f t="shared" si="3"/>
        <v>10237112.361151852</v>
      </c>
      <c r="BP29" s="2">
        <f t="shared" si="4"/>
        <v>0</v>
      </c>
      <c r="BQ29" s="2">
        <f t="shared" si="5"/>
        <v>32059.560675029556</v>
      </c>
      <c r="BR29" s="2">
        <f t="shared" si="6"/>
        <v>32059.560675029556</v>
      </c>
      <c r="BS29" s="2">
        <f t="shared" si="7"/>
        <v>32059.560675029556</v>
      </c>
      <c r="BT29" s="2">
        <f t="shared" si="8"/>
        <v>32059.560675029556</v>
      </c>
      <c r="BU29" s="2">
        <f t="shared" si="9"/>
        <v>32013.498699570249</v>
      </c>
      <c r="BV29" s="2">
        <f t="shared" si="10"/>
        <v>44883.384945041384</v>
      </c>
      <c r="BW29" s="2">
        <f t="shared" si="11"/>
        <v>44883.384945041384</v>
      </c>
      <c r="BX29" s="2">
        <f t="shared" si="12"/>
        <v>23171702.429699287</v>
      </c>
      <c r="BY29" s="2">
        <f t="shared" si="13"/>
        <v>20843326.107726403</v>
      </c>
      <c r="BZ29" s="2">
        <f t="shared" si="14"/>
        <v>20843326.107726403</v>
      </c>
      <c r="CA29" s="2">
        <f t="shared" si="15"/>
        <v>20843326.107726403</v>
      </c>
      <c r="CB29" s="2">
        <f t="shared" si="16"/>
        <v>20843326.10772641</v>
      </c>
      <c r="CC29" s="2">
        <f t="shared" si="17"/>
        <v>32059.560675029556</v>
      </c>
      <c r="CD29" s="2">
        <f t="shared" si="18"/>
        <v>0</v>
      </c>
      <c r="CE29" s="2"/>
      <c r="CF29" s="1">
        <f t="shared" si="46"/>
        <v>2886</v>
      </c>
      <c r="CG29" s="2">
        <v>24</v>
      </c>
      <c r="CH29" s="29">
        <v>173160</v>
      </c>
      <c r="CI29" s="29">
        <v>38520</v>
      </c>
      <c r="CJ29" s="2">
        <f>ROUNDUP(BO29/60,0)*60</f>
        <v>10237140</v>
      </c>
      <c r="CK29" s="2">
        <f t="shared" si="23"/>
        <v>0</v>
      </c>
      <c r="CL29" s="29">
        <v>32070</v>
      </c>
      <c r="CM29" s="29">
        <v>32070</v>
      </c>
      <c r="CN29" s="29">
        <v>32070</v>
      </c>
      <c r="CO29" s="29">
        <v>32070</v>
      </c>
      <c r="CP29" s="29">
        <v>32040</v>
      </c>
      <c r="CQ29" s="29">
        <v>44940</v>
      </c>
      <c r="CR29" s="29">
        <v>44940</v>
      </c>
      <c r="CS29" s="2">
        <f t="shared" si="55"/>
        <v>23171760</v>
      </c>
      <c r="CT29" s="2">
        <f t="shared" si="56"/>
        <v>20843340</v>
      </c>
      <c r="CU29" s="2">
        <f t="shared" si="57"/>
        <v>20843340</v>
      </c>
      <c r="CV29" s="2">
        <f t="shared" si="58"/>
        <v>20843340</v>
      </c>
      <c r="CW29" s="2">
        <f t="shared" si="59"/>
        <v>20843340</v>
      </c>
      <c r="CX29" s="29">
        <v>32100</v>
      </c>
      <c r="CY29" s="2">
        <f t="shared" si="47"/>
        <v>0</v>
      </c>
      <c r="CZ29" s="2"/>
      <c r="DC29" s="8">
        <v>24</v>
      </c>
      <c r="DD29" s="8">
        <f t="shared" si="24"/>
        <v>173160</v>
      </c>
      <c r="DE29" s="8">
        <f t="shared" si="25"/>
        <v>38520</v>
      </c>
      <c r="DF29" s="8">
        <f t="shared" si="26"/>
        <v>10237140</v>
      </c>
      <c r="DG29" s="8">
        <f t="shared" si="27"/>
        <v>0</v>
      </c>
      <c r="DH29" s="8">
        <f t="shared" si="28"/>
        <v>32070</v>
      </c>
      <c r="DI29" s="8">
        <f t="shared" si="29"/>
        <v>32070</v>
      </c>
      <c r="DJ29" s="8">
        <f t="shared" si="30"/>
        <v>32070</v>
      </c>
      <c r="DK29" s="8">
        <f t="shared" si="31"/>
        <v>32070</v>
      </c>
      <c r="DL29" s="8">
        <f t="shared" si="32"/>
        <v>32040</v>
      </c>
      <c r="DM29" s="8">
        <f t="shared" si="33"/>
        <v>44940</v>
      </c>
      <c r="DN29" s="8">
        <f t="shared" si="34"/>
        <v>44940</v>
      </c>
      <c r="DO29" s="8">
        <f t="shared" si="35"/>
        <v>23171760</v>
      </c>
      <c r="DP29" s="8">
        <f t="shared" si="36"/>
        <v>20843340</v>
      </c>
      <c r="DQ29" s="8">
        <f t="shared" si="37"/>
        <v>20843340</v>
      </c>
      <c r="DR29" s="8">
        <f t="shared" si="38"/>
        <v>20843340</v>
      </c>
      <c r="DS29" s="8">
        <f t="shared" si="39"/>
        <v>20843340</v>
      </c>
      <c r="DT29" s="8">
        <f t="shared" si="40"/>
        <v>32100</v>
      </c>
      <c r="DU29" s="8">
        <f t="shared" si="41"/>
        <v>0</v>
      </c>
      <c r="DX29" s="8">
        <v>24</v>
      </c>
      <c r="DY29" s="5">
        <f>SUM(DD$6:DD29)</f>
        <v>1082340</v>
      </c>
      <c r="DZ29" s="5">
        <f>SUM(DE$6:DE29)</f>
        <v>241140</v>
      </c>
      <c r="EA29" s="5">
        <f>SUM(DF$6:DF29)</f>
        <v>40514760</v>
      </c>
      <c r="EB29" s="5">
        <f>SUM(DG$6:DG29)</f>
        <v>0</v>
      </c>
      <c r="EC29" s="5">
        <f>SUM(DH$6:DH29)</f>
        <v>200700</v>
      </c>
      <c r="ED29" s="5">
        <f>SUM(DI$6:DI29)</f>
        <v>200700</v>
      </c>
      <c r="EE29" s="5">
        <f>SUM(DJ$6:DJ29)</f>
        <v>200700</v>
      </c>
      <c r="EF29" s="5">
        <f>SUM(DK$6:DK29)</f>
        <v>200700</v>
      </c>
      <c r="EG29" s="5">
        <f>SUM(DL$6:DL29)</f>
        <v>457560</v>
      </c>
      <c r="EH29" s="5">
        <f>SUM(DM$6:DM29)</f>
        <v>281040</v>
      </c>
      <c r="EI29" s="5">
        <f>SUM(DN$6:DN29)</f>
        <v>281100</v>
      </c>
      <c r="EJ29" s="5">
        <f>SUM(DO$6:DO29)</f>
        <v>95337360</v>
      </c>
      <c r="EK29" s="5">
        <f>SUM(DP$6:DP29)</f>
        <v>77450100</v>
      </c>
      <c r="EL29" s="5">
        <f>SUM(DQ$6:DQ29)</f>
        <v>77449920</v>
      </c>
      <c r="EM29" s="5">
        <f>SUM(DR$6:DR29)</f>
        <v>77449860</v>
      </c>
      <c r="EN29" s="5">
        <f>SUM(DS$6:DS29)</f>
        <v>77449800</v>
      </c>
      <c r="EO29" s="5">
        <f>SUM(DT$6:DT29)</f>
        <v>191940</v>
      </c>
      <c r="EP29" s="5">
        <f>SUM(DU$6:DU29)</f>
        <v>244850100</v>
      </c>
      <c r="ES29" s="8">
        <v>24</v>
      </c>
      <c r="ET29" s="5">
        <f>IFERROR(求节点(相关资料!C$6:C$85,DY$6:DY$55,$ES29),0)</f>
        <v>1082340</v>
      </c>
      <c r="EU29" s="5">
        <f>IFERROR(求节点(相关资料!D$6:D$85,DZ$6:DZ$55,$ES29),0)</f>
        <v>241140</v>
      </c>
      <c r="EV29" s="5">
        <f>IFERROR(求节点(相关资料!E$6:E$85,EA$6:EA$55,$ES29),0)</f>
        <v>110325</v>
      </c>
      <c r="EW29" s="5">
        <f>IFERROR(求节点(相关资料!F$6:F$85,EB$6:EB$55,$ES29),0)</f>
        <v>0</v>
      </c>
      <c r="EX29" s="5">
        <f>IFERROR(求节点(相关资料!G$6:G$85,EC$6:EC$55,$ES29),0)</f>
        <v>200700</v>
      </c>
      <c r="EY29" s="5">
        <f>IFERROR(求节点(相关资料!H$6:H$85,ED$6:ED$55,$ES29),0)</f>
        <v>200700</v>
      </c>
      <c r="EZ29" s="5">
        <f>IFERROR(求节点(相关资料!I$6:I$85,EE$6:EE$55,$ES29),0)</f>
        <v>200700</v>
      </c>
      <c r="FA29" s="5">
        <f>IFERROR(求节点(相关资料!J$6:J$85,EF$6:EF$55,$ES29),0)</f>
        <v>200700</v>
      </c>
      <c r="FB29" s="5">
        <f>IFERROR(求节点(相关资料!K$6:K$85,EG$6:EG$55,$ES29),0)</f>
        <v>12908.571428571428</v>
      </c>
      <c r="FC29" s="5">
        <f>IFERROR(求节点(相关资料!L$6:L$85,EH$6:EH$55,$ES29),0)</f>
        <v>281040</v>
      </c>
      <c r="FD29" s="5">
        <f>IFERROR(求节点(相关资料!M$6:M$85,EI$6:EI$55,$ES29),0)</f>
        <v>281100</v>
      </c>
      <c r="FE29" s="5">
        <f>IFERROR(求节点(相关资料!N$6:N$85,EJ$6:EJ$55,$ES29),0)</f>
        <v>440508</v>
      </c>
      <c r="FF29" s="5">
        <f>IFERROR(求节点(相关资料!O$6:O$85,EK$6:EK$55,$ES29),0)</f>
        <v>195120</v>
      </c>
      <c r="FG29" s="5">
        <f>IFERROR(求节点(相关资料!P$6:P$85,EL$6:EL$55,$ES29),0)</f>
        <v>194880</v>
      </c>
      <c r="FH29" s="5">
        <f>IFERROR(求节点(相关资料!Q$6:Q$85,EM$6:EM$55,$ES29),0)</f>
        <v>226560</v>
      </c>
      <c r="FI29" s="5">
        <f>IFERROR(求节点(相关资料!R$6:R$85,EN$6:EN$55,$ES29),0)</f>
        <v>226500</v>
      </c>
      <c r="FJ29" s="5">
        <f>IFERROR(求节点(相关资料!S$6:S$85,EO$6:EO$55,$ES29),0)</f>
        <v>191940</v>
      </c>
      <c r="FK29" s="5">
        <f>IFERROR(求节点(相关资料!T$6:T$85,EP$6:EP$55,$ES29),0)</f>
        <v>31500</v>
      </c>
      <c r="FN29" s="6">
        <v>24</v>
      </c>
      <c r="FO29" s="6">
        <f>SUMPRODUCT(ET29:FK29,'[1]功能-城建'!$X29:$AO29)</f>
        <v>4305753</v>
      </c>
      <c r="FP29" s="6">
        <f>SUM('[1]资源-玩家城池建筑时间'!$AC$6:$AC29)</f>
        <v>4372117.4241612786</v>
      </c>
      <c r="FQ29" s="6">
        <f t="shared" si="42"/>
        <v>0.9848209876993389</v>
      </c>
    </row>
    <row r="30" spans="1:173" x14ac:dyDescent="0.15">
      <c r="A30" s="2">
        <v>25</v>
      </c>
      <c r="B30" s="4">
        <f>SMALL('[1]资源-玩家城池建筑时间'!DH$6:DH$85,$A30)</f>
        <v>1289337.1123291601</v>
      </c>
      <c r="C30" s="4">
        <f>SMALL('[1]资源-玩家城池建筑时间'!DI$6:DI$85,$A30)</f>
        <v>286519.35829536885</v>
      </c>
      <c r="D30" s="4">
        <f>SMALL('[1]资源-玩家城池建筑时间'!DJ$6:DJ$85,$A30)</f>
        <v>131768.49386865407</v>
      </c>
      <c r="E30" s="4"/>
      <c r="F30" s="4">
        <f>SMALL('[1]资源-玩家城池建筑时间'!DL$6:DL$85,$A30)</f>
        <v>238766.13191280738</v>
      </c>
      <c r="G30" s="4">
        <f>SMALL('[1]资源-玩家城池建筑时间'!DM$6:DM$85,$A30)</f>
        <v>238766.13191280738</v>
      </c>
      <c r="H30" s="4">
        <f>SMALL('[1]资源-玩家城池建筑时间'!DN$6:DN$85,$A30)</f>
        <v>238766.13191280738</v>
      </c>
      <c r="I30" s="4">
        <f>SMALL('[1]资源-玩家城池建筑时间'!DO$6:DO$85,$A30)</f>
        <v>238766.13191280738</v>
      </c>
      <c r="J30" s="4">
        <f>SMALL('[1]资源-玩家城池建筑时间'!DP$6:DP$85,$A30)</f>
        <v>0</v>
      </c>
      <c r="K30" s="4">
        <f>SMALL('[1]资源-玩家城池建筑时间'!DQ$6:DQ$85,$A30)</f>
        <v>334272.58467793034</v>
      </c>
      <c r="L30" s="4">
        <f>SMALL('[1]资源-玩家城池建筑时间'!DR$6:DR$85,$A30)</f>
        <v>334250.75793398148</v>
      </c>
      <c r="M30" s="4">
        <f>SMALL('[1]资源-玩家城池建筑时间'!DS$6:DS$85,$A30)</f>
        <v>531815.54576185811</v>
      </c>
      <c r="N30" s="4">
        <f>SMALL('[1]资源-玩家城池建筑时间'!DT$6:DT$85,$A30)</f>
        <v>266377.10685164627</v>
      </c>
      <c r="O30" s="4">
        <f>SMALL('[1]资源-玩家城池建筑时间'!DU$6:DU$85,$A30)</f>
        <v>266383.66312229057</v>
      </c>
      <c r="P30" s="4">
        <f>SMALL('[1]资源-玩家城池建筑时间'!DV$6:DV$85,$A30)</f>
        <v>266382.0001322754</v>
      </c>
      <c r="Q30" s="4">
        <f>SMALL('[1]资源-玩家城池建筑时间'!DW$6:DW$85,$A30)</f>
        <v>266346.56343262095</v>
      </c>
      <c r="R30" s="4">
        <f>SMALL('[1]资源-玩家城池建筑时间'!DX$6:DX$85,$A30)</f>
        <v>229796.74650922796</v>
      </c>
      <c r="S30" s="4">
        <f>SMALL('[1]资源-玩家城池建筑时间'!DY$6:DY$85,$A30)</f>
        <v>142980.37988720287</v>
      </c>
      <c r="T30" s="4">
        <f>SMALL('[1]资源-玩家城池建筑时间'!DZ$6:DZ$85,$A30)</f>
        <v>0</v>
      </c>
      <c r="V30" s="2">
        <v>25</v>
      </c>
      <c r="W30" s="2">
        <f>IFERROR(求节点($A$6:$A$85,B$6:B$85,相关资料!C30),0)</f>
        <v>1289337.1123291601</v>
      </c>
      <c r="X30" s="2">
        <f>IFERROR(求节点($A$6:$A$85,C$6:C$85,相关资料!D30),0)</f>
        <v>286519.35829536885</v>
      </c>
      <c r="Y30" s="2">
        <f>IFERROR(求节点($A$6:$A$85,D$6:D$85,相关资料!E30),0)</f>
        <v>55050501.42419973</v>
      </c>
      <c r="Z30" s="2">
        <f>IFERROR(求节点($A$6:$A$85,E$6:E$85,相关资料!F30),0)</f>
        <v>0</v>
      </c>
      <c r="AA30" s="2">
        <f>IFERROR(求节点($A$6:$A$85,F$6:F$85,相关资料!G30),0)</f>
        <v>238766.13191280738</v>
      </c>
      <c r="AB30" s="2">
        <f>IFERROR(求节点($A$6:$A$85,G$6:G$85,相关资料!H30),0)</f>
        <v>238766.13191280738</v>
      </c>
      <c r="AC30" s="2">
        <f>IFERROR(求节点($A$6:$A$85,H$6:H$85,相关资料!I30),0)</f>
        <v>238766.13191280738</v>
      </c>
      <c r="AD30" s="2">
        <f>IFERROR(求节点($A$6:$A$85,I$6:I$85,相关资料!J30),0)</f>
        <v>238766.13191280738</v>
      </c>
      <c r="AE30" s="30">
        <f>求节点('[1]功能-城建'!$K$35:$K$85,$J$35:$J$85,$V30)</f>
        <v>559473.98791951523</v>
      </c>
      <c r="AF30" s="2">
        <f>IFERROR(求节点($A$6:$A$85,K$6:K$85,相关资料!L30),0)</f>
        <v>334272.58467793034</v>
      </c>
      <c r="AG30" s="2">
        <f>IFERROR(求节点($A$6:$A$85,L$6:L$85,相关资料!M30),0)</f>
        <v>334250.75793398148</v>
      </c>
      <c r="AH30" s="2">
        <f>IFERROR(求节点($A$6:$A$85,M$6:M$85,相关资料!N30),0)</f>
        <v>119885695.33957295</v>
      </c>
      <c r="AI30" s="2">
        <f>IFERROR(求节点($A$6:$A$85,N$6:N$85,相关资料!O30),0)</f>
        <v>101520578.85366496</v>
      </c>
      <c r="AJ30" s="2">
        <f>IFERROR(求节点($A$6:$A$85,O$6:O$85,相关资料!P30),0)</f>
        <v>101520585.40993561</v>
      </c>
      <c r="AK30" s="2">
        <f>IFERROR(求节点($A$6:$A$85,P$6:P$85,相关资料!Q30),0)</f>
        <v>101520583.74694559</v>
      </c>
      <c r="AL30" s="2">
        <f>IFERROR(求节点($A$6:$A$85,Q$6:Q$85,相关资料!R30),0)</f>
        <v>101520548.31024595</v>
      </c>
      <c r="AM30" s="2">
        <f>IFERROR(求节点($A$6:$A$85,R$6:R$85,相关资料!S30),0)</f>
        <v>229796.74650922796</v>
      </c>
      <c r="AN30" s="2">
        <f>IFERROR(求节点($A$6:$A$85,S$6:S$85,相关资料!T30),0)</f>
        <v>247614348.8070091</v>
      </c>
      <c r="AO30" s="2"/>
      <c r="AP30" s="2"/>
      <c r="AQ30" s="2">
        <v>25</v>
      </c>
      <c r="AR30" s="2">
        <f t="shared" si="43"/>
        <v>207867.19623889122</v>
      </c>
      <c r="AS30" s="2">
        <f t="shared" si="43"/>
        <v>46192.710275309131</v>
      </c>
      <c r="AT30" s="2">
        <f t="shared" si="43"/>
        <v>13179341.197141334</v>
      </c>
      <c r="AU30" s="2">
        <f t="shared" si="43"/>
        <v>0</v>
      </c>
      <c r="AV30" s="2">
        <f t="shared" si="43"/>
        <v>38493.925229424291</v>
      </c>
      <c r="AW30" s="2">
        <f t="shared" si="43"/>
        <v>38493.925229424291</v>
      </c>
      <c r="AX30" s="2">
        <f t="shared" si="43"/>
        <v>38493.925229424291</v>
      </c>
      <c r="AY30" s="2">
        <f t="shared" si="43"/>
        <v>38493.925229424291</v>
      </c>
      <c r="AZ30" s="2">
        <f t="shared" si="43"/>
        <v>17864.337049402297</v>
      </c>
      <c r="BA30" s="2">
        <f t="shared" si="43"/>
        <v>53891.495321194001</v>
      </c>
      <c r="BB30" s="2">
        <f t="shared" si="43"/>
        <v>53891.495321194001</v>
      </c>
      <c r="BC30" s="2">
        <f t="shared" si="43"/>
        <v>26173369.964459583</v>
      </c>
      <c r="BD30" s="2">
        <f t="shared" si="43"/>
        <v>24071472.215164647</v>
      </c>
      <c r="BE30" s="2">
        <f t="shared" si="43"/>
        <v>24071472.215164647</v>
      </c>
      <c r="BF30" s="2">
        <f t="shared" si="43"/>
        <v>24071472.215164647</v>
      </c>
      <c r="BG30" s="2">
        <f t="shared" si="43"/>
        <v>24071472.215164647</v>
      </c>
      <c r="BH30" s="2">
        <f t="shared" si="48"/>
        <v>38493.925229424291</v>
      </c>
      <c r="BI30" s="2">
        <f t="shared" si="48"/>
        <v>0</v>
      </c>
      <c r="BL30" s="2">
        <v>25</v>
      </c>
      <c r="BM30" s="2">
        <f t="shared" si="1"/>
        <v>207867.19623889122</v>
      </c>
      <c r="BN30" s="2">
        <f t="shared" si="2"/>
        <v>46192.710275309131</v>
      </c>
      <c r="BO30" s="2">
        <f>IFERROR(LARGE(AT$6:AT$85,COUNTIF(AT$6:AT$85,"&gt;0")+1-$BL30),0)</f>
        <v>13179341.197141334</v>
      </c>
      <c r="BP30" s="2">
        <f t="shared" si="4"/>
        <v>0</v>
      </c>
      <c r="BQ30" s="2">
        <f t="shared" si="5"/>
        <v>38493.925229424291</v>
      </c>
      <c r="BR30" s="2">
        <f t="shared" si="6"/>
        <v>38493.925229424291</v>
      </c>
      <c r="BS30" s="2">
        <f t="shared" si="7"/>
        <v>38493.925229424291</v>
      </c>
      <c r="BT30" s="2">
        <f t="shared" si="8"/>
        <v>38493.925229424291</v>
      </c>
      <c r="BU30" s="2">
        <f t="shared" si="9"/>
        <v>32013.498699570278</v>
      </c>
      <c r="BV30" s="2">
        <f t="shared" si="10"/>
        <v>53891.495321194001</v>
      </c>
      <c r="BW30" s="2">
        <f t="shared" si="11"/>
        <v>53891.495321194001</v>
      </c>
      <c r="BX30" s="2">
        <f t="shared" si="12"/>
        <v>26173369.964459583</v>
      </c>
      <c r="BY30" s="2">
        <f t="shared" si="13"/>
        <v>24071472.215164647</v>
      </c>
      <c r="BZ30" s="2">
        <f t="shared" si="14"/>
        <v>24071472.215164647</v>
      </c>
      <c r="CA30" s="2">
        <f t="shared" si="15"/>
        <v>24071472.215164647</v>
      </c>
      <c r="CB30" s="2">
        <f t="shared" si="16"/>
        <v>24071472.215164647</v>
      </c>
      <c r="CC30" s="2">
        <f t="shared" si="17"/>
        <v>38493.925229424291</v>
      </c>
      <c r="CD30" s="2">
        <f t="shared" si="18"/>
        <v>0</v>
      </c>
      <c r="CE30" s="2"/>
      <c r="CF30" s="1">
        <f t="shared" si="46"/>
        <v>3465</v>
      </c>
      <c r="CG30" s="2">
        <v>25</v>
      </c>
      <c r="CH30" s="29">
        <v>207900</v>
      </c>
      <c r="CI30" s="29">
        <v>46200</v>
      </c>
      <c r="CJ30" s="2">
        <f t="shared" si="49"/>
        <v>13179360</v>
      </c>
      <c r="CK30" s="2">
        <f t="shared" si="23"/>
        <v>0</v>
      </c>
      <c r="CL30" s="29">
        <v>38520</v>
      </c>
      <c r="CM30" s="29">
        <v>38520</v>
      </c>
      <c r="CN30" s="29">
        <v>38520</v>
      </c>
      <c r="CO30" s="29">
        <v>38520</v>
      </c>
      <c r="CP30" s="29">
        <v>32040</v>
      </c>
      <c r="CQ30" s="29">
        <v>53940</v>
      </c>
      <c r="CR30" s="29">
        <v>53940</v>
      </c>
      <c r="CS30" s="2">
        <f t="shared" si="55"/>
        <v>26173380</v>
      </c>
      <c r="CT30" s="2">
        <f t="shared" si="56"/>
        <v>24071520</v>
      </c>
      <c r="CU30" s="2">
        <f t="shared" si="57"/>
        <v>24071520</v>
      </c>
      <c r="CV30" s="2">
        <f t="shared" si="58"/>
        <v>24071520</v>
      </c>
      <c r="CW30" s="2">
        <f t="shared" si="59"/>
        <v>24071520</v>
      </c>
      <c r="CX30" s="29">
        <v>38520</v>
      </c>
      <c r="CY30" s="2">
        <f t="shared" si="47"/>
        <v>0</v>
      </c>
      <c r="CZ30" s="2"/>
      <c r="DC30" s="8">
        <v>25</v>
      </c>
      <c r="DD30" s="8">
        <f t="shared" si="24"/>
        <v>207900</v>
      </c>
      <c r="DE30" s="8">
        <f t="shared" si="25"/>
        <v>46200</v>
      </c>
      <c r="DF30" s="8">
        <f t="shared" si="26"/>
        <v>13179360</v>
      </c>
      <c r="DG30" s="8">
        <f t="shared" si="27"/>
        <v>0</v>
      </c>
      <c r="DH30" s="8">
        <f t="shared" si="28"/>
        <v>38520</v>
      </c>
      <c r="DI30" s="8">
        <f t="shared" si="29"/>
        <v>38520</v>
      </c>
      <c r="DJ30" s="8">
        <f t="shared" si="30"/>
        <v>38520</v>
      </c>
      <c r="DK30" s="8">
        <f t="shared" si="31"/>
        <v>38520</v>
      </c>
      <c r="DL30" s="8">
        <f t="shared" si="32"/>
        <v>32040</v>
      </c>
      <c r="DM30" s="8">
        <f t="shared" si="33"/>
        <v>53940</v>
      </c>
      <c r="DN30" s="8">
        <f t="shared" si="34"/>
        <v>53940</v>
      </c>
      <c r="DO30" s="8">
        <f t="shared" si="35"/>
        <v>26173380</v>
      </c>
      <c r="DP30" s="8">
        <f t="shared" si="36"/>
        <v>24071520</v>
      </c>
      <c r="DQ30" s="8">
        <f t="shared" si="37"/>
        <v>24071520</v>
      </c>
      <c r="DR30" s="8">
        <f t="shared" si="38"/>
        <v>24071520</v>
      </c>
      <c r="DS30" s="8">
        <f t="shared" si="39"/>
        <v>24071520</v>
      </c>
      <c r="DT30" s="8">
        <f t="shared" si="40"/>
        <v>38520</v>
      </c>
      <c r="DU30" s="8">
        <f t="shared" si="41"/>
        <v>0</v>
      </c>
      <c r="DX30" s="8">
        <v>25</v>
      </c>
      <c r="DY30" s="5">
        <f>SUM(DD$6:DD30)</f>
        <v>1290240</v>
      </c>
      <c r="DZ30" s="5">
        <f>SUM(DE$6:DE30)</f>
        <v>287340</v>
      </c>
      <c r="EA30" s="5">
        <f>SUM(DF$6:DF30)</f>
        <v>53694120</v>
      </c>
      <c r="EB30" s="5">
        <f>SUM(DG$6:DG30)</f>
        <v>0</v>
      </c>
      <c r="EC30" s="5">
        <f>SUM(DH$6:DH30)</f>
        <v>239220</v>
      </c>
      <c r="ED30" s="5">
        <f>SUM(DI$6:DI30)</f>
        <v>239220</v>
      </c>
      <c r="EE30" s="5">
        <f>SUM(DJ$6:DJ30)</f>
        <v>239220</v>
      </c>
      <c r="EF30" s="5">
        <f>SUM(DK$6:DK30)</f>
        <v>239220</v>
      </c>
      <c r="EG30" s="5">
        <f>SUM(DL$6:DL30)</f>
        <v>489600</v>
      </c>
      <c r="EH30" s="5">
        <f>SUM(DM$6:DM30)</f>
        <v>334980</v>
      </c>
      <c r="EI30" s="5">
        <f>SUM(DN$6:DN30)</f>
        <v>335040</v>
      </c>
      <c r="EJ30" s="5">
        <f>SUM(DO$6:DO30)</f>
        <v>121510740</v>
      </c>
      <c r="EK30" s="5">
        <f>SUM(DP$6:DP30)</f>
        <v>101521620</v>
      </c>
      <c r="EL30" s="5">
        <f>SUM(DQ$6:DQ30)</f>
        <v>101521440</v>
      </c>
      <c r="EM30" s="5">
        <f>SUM(DR$6:DR30)</f>
        <v>101521380</v>
      </c>
      <c r="EN30" s="5">
        <f>SUM(DS$6:DS30)</f>
        <v>101521320</v>
      </c>
      <c r="EO30" s="5">
        <f>SUM(DT$6:DT30)</f>
        <v>230460</v>
      </c>
      <c r="EP30" s="5">
        <f>SUM(DU$6:DU30)</f>
        <v>244850100</v>
      </c>
      <c r="ES30" s="8">
        <v>25</v>
      </c>
      <c r="ET30" s="5">
        <f>IFERROR(求节点(相关资料!C$6:C$85,DY$6:DY$55,$ES30),0)</f>
        <v>1290240</v>
      </c>
      <c r="EU30" s="5">
        <f>IFERROR(求节点(相关资料!D$6:D$85,DZ$6:DZ$55,$ES30),0)</f>
        <v>287340</v>
      </c>
      <c r="EV30" s="5">
        <f>IFERROR(求节点(相关资料!E$6:E$85,EA$6:EA$55,$ES30),0)</f>
        <v>134490</v>
      </c>
      <c r="EW30" s="5">
        <f>IFERROR(求节点(相关资料!F$6:F$85,EB$6:EB$55,$ES30),0)</f>
        <v>0</v>
      </c>
      <c r="EX30" s="5">
        <f>IFERROR(求节点(相关资料!G$6:G$85,EC$6:EC$55,$ES30),0)</f>
        <v>239220</v>
      </c>
      <c r="EY30" s="5">
        <f>IFERROR(求节点(相关资料!H$6:H$85,ED$6:ED$55,$ES30),0)</f>
        <v>239220</v>
      </c>
      <c r="EZ30" s="5">
        <f>IFERROR(求节点(相关资料!I$6:I$85,EE$6:EE$55,$ES30),0)</f>
        <v>239220</v>
      </c>
      <c r="FA30" s="5">
        <f>IFERROR(求节点(相关资料!J$6:J$85,EF$6:EF$55,$ES30),0)</f>
        <v>239220</v>
      </c>
      <c r="FB30" s="5">
        <f>IFERROR(求节点(相关资料!K$6:K$85,EG$6:EG$55,$ES30),0)</f>
        <v>13446.428571428571</v>
      </c>
      <c r="FC30" s="5">
        <f>IFERROR(求节点(相关资料!L$6:L$85,EH$6:EH$55,$ES30),0)</f>
        <v>334980</v>
      </c>
      <c r="FD30" s="5">
        <f>IFERROR(求节点(相关资料!M$6:M$85,EI$6:EI$55,$ES30),0)</f>
        <v>335040</v>
      </c>
      <c r="FE30" s="5">
        <f>IFERROR(求节点(相关资料!N$6:N$85,EJ$6:EJ$55,$ES30),0)</f>
        <v>548244</v>
      </c>
      <c r="FF30" s="5">
        <f>IFERROR(求节点(相关资料!O$6:O$85,EK$6:EK$55,$ES30),0)</f>
        <v>247280</v>
      </c>
      <c r="FG30" s="5">
        <f>IFERROR(求节点(相关资料!P$6:P$85,EL$6:EL$55,$ES30),0)</f>
        <v>247040</v>
      </c>
      <c r="FH30" s="5">
        <f>IFERROR(求节点(相关资料!Q$6:Q$85,EM$6:EM$55,$ES30),0)</f>
        <v>273920</v>
      </c>
      <c r="FI30" s="5">
        <f>IFERROR(求节点(相关资料!R$6:R$85,EN$6:EN$55,$ES30),0)</f>
        <v>273860</v>
      </c>
      <c r="FJ30" s="5">
        <f>IFERROR(求节点(相关资料!S$6:S$85,EO$6:EO$55,$ES30),0)</f>
        <v>230460</v>
      </c>
      <c r="FK30" s="5">
        <f>IFERROR(求节点(相关资料!T$6:T$85,EP$6:EP$55,$ES30),0)</f>
        <v>40500</v>
      </c>
      <c r="FN30" s="6">
        <v>25</v>
      </c>
      <c r="FO30" s="6">
        <f>SUMPRODUCT(ET30:FK30,'[1]功能-城建'!$X30:$AO30)</f>
        <v>5200274</v>
      </c>
      <c r="FP30" s="6">
        <f>SUM('[1]资源-玩家城池建筑时间'!$AC$6:$AC30)</f>
        <v>5280574.0595756918</v>
      </c>
      <c r="FQ30" s="6">
        <f t="shared" si="42"/>
        <v>0.98479330870664006</v>
      </c>
    </row>
    <row r="31" spans="1:173" x14ac:dyDescent="0.15">
      <c r="A31" s="2">
        <v>26</v>
      </c>
      <c r="B31" s="4">
        <f>SMALL('[1]资源-玩家城池建筑时间'!DH$6:DH$85,$A31)</f>
        <v>1540268.1881773227</v>
      </c>
      <c r="C31" s="4">
        <f>SMALL('[1]资源-玩家城池建筑时间'!DI$6:DI$85,$A31)</f>
        <v>342281.81959496054</v>
      </c>
      <c r="D31" s="4">
        <f>SMALL('[1]资源-玩家城池建筑时间'!DJ$6:DJ$85,$A31)</f>
        <v>159649.72451844992</v>
      </c>
      <c r="E31" s="4"/>
      <c r="F31" s="4">
        <f>SMALL('[1]资源-玩家城池建筑时间'!DL$6:DL$85,$A31)</f>
        <v>285234.84966246714</v>
      </c>
      <c r="G31" s="4">
        <f>SMALL('[1]资源-玩家城池建筑时间'!DM$6:DM$85,$A31)</f>
        <v>285234.84966246714</v>
      </c>
      <c r="H31" s="4">
        <f>SMALL('[1]资源-玩家城池建筑时间'!DN$6:DN$85,$A31)</f>
        <v>285234.84966246714</v>
      </c>
      <c r="I31" s="4">
        <f>SMALL('[1]资源-玩家城池建筑时间'!DO$6:DO$85,$A31)</f>
        <v>285234.84966246714</v>
      </c>
      <c r="J31" s="4">
        <f>SMALL('[1]资源-玩家城池建筑时间'!DP$6:DP$85,$A31)</f>
        <v>0</v>
      </c>
      <c r="K31" s="4">
        <f>SMALL('[1]资源-玩家城池建筑时间'!DQ$6:DQ$85,$A31)</f>
        <v>399328.78952745401</v>
      </c>
      <c r="L31" s="4">
        <f>SMALL('[1]资源-玩家城池建筑时间'!DR$6:DR$85,$A31)</f>
        <v>399306.96278350515</v>
      </c>
      <c r="M31" s="4">
        <f>SMALL('[1]资源-玩家城池建筑时间'!DS$6:DS$85,$A31)</f>
        <v>655732.12642761751</v>
      </c>
      <c r="N31" s="4">
        <f>SMALL('[1]资源-玩家城池建筑时间'!DT$6:DT$85,$A31)</f>
        <v>328335.39718452597</v>
      </c>
      <c r="O31" s="4">
        <f>SMALL('[1]资源-玩家城池建筑时间'!DU$6:DU$85,$A31)</f>
        <v>328341.95345517027</v>
      </c>
      <c r="P31" s="4">
        <f>SMALL('[1]资源-玩家城池建筑时间'!DV$6:DV$85,$A31)</f>
        <v>328340.29046515509</v>
      </c>
      <c r="Q31" s="4">
        <f>SMALL('[1]资源-玩家城池建筑时间'!DW$6:DW$85,$A31)</f>
        <v>328304.85376550065</v>
      </c>
      <c r="R31" s="4">
        <f>SMALL('[1]资源-玩家城池建筑时间'!DX$6:DX$85,$A31)</f>
        <v>276265.46425888769</v>
      </c>
      <c r="S31" s="4">
        <f>SMALL('[1]资源-玩家城池建筑时间'!DY$6:DY$85,$A31)</f>
        <v>170861.61053699872</v>
      </c>
      <c r="T31" s="4">
        <f>SMALL('[1]资源-玩家城池建筑时间'!DZ$6:DZ$85,$A31)</f>
        <v>0</v>
      </c>
      <c r="V31" s="2">
        <v>26</v>
      </c>
      <c r="W31" s="2">
        <f>IFERROR(求节点($A$6:$A$85,B$6:B$85,相关资料!C31),0)</f>
        <v>1540268.1881773227</v>
      </c>
      <c r="X31" s="2">
        <f>IFERROR(求节点($A$6:$A$85,C$6:C$85,相关资料!D31),0)</f>
        <v>342281.81959496054</v>
      </c>
      <c r="Y31" s="2">
        <f>IFERROR(求节点($A$6:$A$85,D$6:D$85,相关资料!E31),0)</f>
        <v>73547095.441555768</v>
      </c>
      <c r="Z31" s="2">
        <f>IFERROR(求节点($A$6:$A$85,E$6:E$85,相关资料!F31),0)</f>
        <v>0</v>
      </c>
      <c r="AA31" s="2">
        <f>IFERROR(求节点($A$6:$A$85,F$6:F$85,相关资料!G31),0)</f>
        <v>285234.84966246714</v>
      </c>
      <c r="AB31" s="2">
        <f>IFERROR(求节点($A$6:$A$85,G$6:G$85,相关资料!H31),0)</f>
        <v>285234.84966246714</v>
      </c>
      <c r="AC31" s="2">
        <f>IFERROR(求节点($A$6:$A$85,H$6:H$85,相关资料!I31),0)</f>
        <v>285234.84966246714</v>
      </c>
      <c r="AD31" s="2">
        <f>IFERROR(求节点($A$6:$A$85,I$6:I$85,相关资料!J31),0)</f>
        <v>285234.84966246714</v>
      </c>
      <c r="AE31" s="30">
        <f>求节点('[1]功能-城建'!$K$35:$K$85,$J$35:$J$85,$V31)</f>
        <v>577338.32496891741</v>
      </c>
      <c r="AF31" s="2">
        <f>IFERROR(求节点($A$6:$A$85,K$6:K$85,相关资料!L31),0)</f>
        <v>399328.78952745401</v>
      </c>
      <c r="AG31" s="2">
        <f>IFERROR(求节点($A$6:$A$85,L$6:L$85,相关资料!M31),0)</f>
        <v>399306.96278350515</v>
      </c>
      <c r="AH31" s="2">
        <f>IFERROR(求节点($A$6:$A$85,M$6:M$85,相关资料!N31),0)</f>
        <v>147719610.34860593</v>
      </c>
      <c r="AI31" s="2">
        <f>IFERROR(求节点($A$6:$A$85,N$6:N$85,相关资料!O31),0)</f>
        <v>134471635.02557635</v>
      </c>
      <c r="AJ31" s="2">
        <f>IFERROR(求节点($A$6:$A$85,O$6:O$85,相关资料!P31),0)</f>
        <v>134471641.58184698</v>
      </c>
      <c r="AK31" s="2">
        <f>IFERROR(求节点($A$6:$A$85,P$6:P$85,相关资料!Q31),0)</f>
        <v>134471639.91885698</v>
      </c>
      <c r="AL31" s="2">
        <f>IFERROR(求节点($A$6:$A$85,Q$6:Q$85,相关资料!R31),0)</f>
        <v>134471604.48215732</v>
      </c>
      <c r="AM31" s="2">
        <f>IFERROR(求节点($A$6:$A$85,R$6:R$85,相关资料!S31),0)</f>
        <v>276265.46425888769</v>
      </c>
      <c r="AN31" s="2">
        <f>IFERROR(求节点($A$6:$A$85,S$6:S$85,相关资料!T31),0)</f>
        <v>247614348.8070091</v>
      </c>
      <c r="AO31" s="2"/>
      <c r="AP31" s="2"/>
      <c r="AQ31" s="2">
        <v>26</v>
      </c>
      <c r="AR31" s="2">
        <f t="shared" si="43"/>
        <v>250931.07584816264</v>
      </c>
      <c r="AS31" s="2">
        <f t="shared" si="43"/>
        <v>55762.461299591698</v>
      </c>
      <c r="AT31" s="2">
        <f t="shared" si="43"/>
        <v>18496594.017356038</v>
      </c>
      <c r="AU31" s="2">
        <f t="shared" si="43"/>
        <v>0</v>
      </c>
      <c r="AV31" s="2">
        <f t="shared" si="43"/>
        <v>46468.717749659758</v>
      </c>
      <c r="AW31" s="2">
        <f t="shared" si="43"/>
        <v>46468.717749659758</v>
      </c>
      <c r="AX31" s="2">
        <f t="shared" si="43"/>
        <v>46468.717749659758</v>
      </c>
      <c r="AY31" s="2">
        <f t="shared" si="43"/>
        <v>46468.717749659758</v>
      </c>
      <c r="AZ31" s="2">
        <f t="shared" si="43"/>
        <v>17864.33704940218</v>
      </c>
      <c r="BA31" s="2">
        <f t="shared" si="43"/>
        <v>65056.204849523667</v>
      </c>
      <c r="BB31" s="2">
        <f t="shared" si="43"/>
        <v>65056.204849523667</v>
      </c>
      <c r="BC31" s="2">
        <f t="shared" si="43"/>
        <v>27833915.00903298</v>
      </c>
      <c r="BD31" s="2">
        <f t="shared" si="43"/>
        <v>32951056.171911389</v>
      </c>
      <c r="BE31" s="2">
        <f t="shared" si="43"/>
        <v>32951056.171911374</v>
      </c>
      <c r="BF31" s="2">
        <f t="shared" si="43"/>
        <v>32951056.171911389</v>
      </c>
      <c r="BG31" s="2">
        <f t="shared" si="43"/>
        <v>32951056.171911374</v>
      </c>
      <c r="BH31" s="2">
        <f t="shared" si="48"/>
        <v>46468.717749659729</v>
      </c>
      <c r="BI31" s="2">
        <f t="shared" si="48"/>
        <v>0</v>
      </c>
      <c r="BL31" s="2">
        <v>26</v>
      </c>
      <c r="BM31" s="2">
        <f t="shared" si="1"/>
        <v>250931.07584816264</v>
      </c>
      <c r="BN31" s="2">
        <f t="shared" si="2"/>
        <v>55762.461299591698</v>
      </c>
      <c r="BO31" s="2">
        <f t="shared" si="3"/>
        <v>18496594.017356038</v>
      </c>
      <c r="BP31" s="2">
        <f t="shared" si="4"/>
        <v>0</v>
      </c>
      <c r="BQ31" s="2">
        <f t="shared" si="5"/>
        <v>46468.717749659758</v>
      </c>
      <c r="BR31" s="2">
        <f t="shared" si="6"/>
        <v>46468.717749659758</v>
      </c>
      <c r="BS31" s="2">
        <f t="shared" si="7"/>
        <v>46468.717749659758</v>
      </c>
      <c r="BT31" s="2">
        <f t="shared" si="8"/>
        <v>46468.717749659758</v>
      </c>
      <c r="BU31" s="2">
        <f t="shared" si="9"/>
        <v>32013.498699570278</v>
      </c>
      <c r="BV31" s="2">
        <f t="shared" si="10"/>
        <v>65056.204849523667</v>
      </c>
      <c r="BW31" s="2">
        <f t="shared" si="11"/>
        <v>65056.204849523667</v>
      </c>
      <c r="BX31" s="2">
        <f t="shared" si="12"/>
        <v>27833915.00903298</v>
      </c>
      <c r="BY31" s="2">
        <f t="shared" si="13"/>
        <v>32951056.171911389</v>
      </c>
      <c r="BZ31" s="2">
        <f t="shared" si="14"/>
        <v>32951056.171911374</v>
      </c>
      <c r="CA31" s="2">
        <f t="shared" si="15"/>
        <v>32951056.171911389</v>
      </c>
      <c r="CB31" s="2">
        <f t="shared" si="16"/>
        <v>32951056.171911374</v>
      </c>
      <c r="CC31" s="2">
        <f t="shared" si="17"/>
        <v>46468.717749659729</v>
      </c>
      <c r="CD31" s="2">
        <f t="shared" si="18"/>
        <v>0</v>
      </c>
      <c r="CE31" s="2"/>
      <c r="CF31" s="1">
        <f t="shared" si="46"/>
        <v>4183</v>
      </c>
      <c r="CG31" s="2">
        <v>26</v>
      </c>
      <c r="CH31" s="29">
        <v>250980</v>
      </c>
      <c r="CI31" s="29">
        <v>55800</v>
      </c>
      <c r="CJ31" s="2">
        <f t="shared" si="49"/>
        <v>18496620</v>
      </c>
      <c r="CK31" s="2">
        <f t="shared" si="23"/>
        <v>0</v>
      </c>
      <c r="CL31" s="29">
        <v>46470</v>
      </c>
      <c r="CM31" s="29">
        <v>46470</v>
      </c>
      <c r="CN31" s="29">
        <v>46470</v>
      </c>
      <c r="CO31" s="29">
        <v>46470</v>
      </c>
      <c r="CP31" s="29">
        <v>32040</v>
      </c>
      <c r="CQ31" s="29">
        <v>65100</v>
      </c>
      <c r="CR31" s="29">
        <v>65100</v>
      </c>
      <c r="CS31" s="2">
        <f t="shared" si="55"/>
        <v>27833940</v>
      </c>
      <c r="CT31" s="2">
        <f t="shared" si="56"/>
        <v>32951100</v>
      </c>
      <c r="CU31" s="2">
        <f t="shared" si="57"/>
        <v>32951100</v>
      </c>
      <c r="CV31" s="2">
        <f t="shared" si="58"/>
        <v>32951100</v>
      </c>
      <c r="CW31" s="2">
        <f t="shared" si="59"/>
        <v>32951100</v>
      </c>
      <c r="CX31" s="29">
        <v>46500</v>
      </c>
      <c r="CY31" s="2">
        <f t="shared" si="47"/>
        <v>0</v>
      </c>
      <c r="CZ31" s="2"/>
      <c r="DC31" s="8">
        <v>26</v>
      </c>
      <c r="DD31" s="8">
        <f t="shared" si="24"/>
        <v>250980</v>
      </c>
      <c r="DE31" s="8">
        <f t="shared" si="25"/>
        <v>55800</v>
      </c>
      <c r="DF31" s="8">
        <f t="shared" si="26"/>
        <v>18496620</v>
      </c>
      <c r="DG31" s="8">
        <f t="shared" si="27"/>
        <v>0</v>
      </c>
      <c r="DH31" s="8">
        <f t="shared" si="28"/>
        <v>46470</v>
      </c>
      <c r="DI31" s="8">
        <f t="shared" si="29"/>
        <v>46470</v>
      </c>
      <c r="DJ31" s="8">
        <f t="shared" si="30"/>
        <v>46470</v>
      </c>
      <c r="DK31" s="8">
        <f t="shared" si="31"/>
        <v>46470</v>
      </c>
      <c r="DL31" s="8">
        <f t="shared" si="32"/>
        <v>32040</v>
      </c>
      <c r="DM31" s="8">
        <f t="shared" si="33"/>
        <v>65100</v>
      </c>
      <c r="DN31" s="8">
        <f t="shared" si="34"/>
        <v>65100</v>
      </c>
      <c r="DO31" s="8">
        <f t="shared" si="35"/>
        <v>27833940</v>
      </c>
      <c r="DP31" s="8">
        <f t="shared" si="36"/>
        <v>32951100</v>
      </c>
      <c r="DQ31" s="8">
        <f t="shared" si="37"/>
        <v>32951100</v>
      </c>
      <c r="DR31" s="8">
        <f t="shared" si="38"/>
        <v>32951100</v>
      </c>
      <c r="DS31" s="8">
        <f t="shared" si="39"/>
        <v>32951100</v>
      </c>
      <c r="DT31" s="8">
        <f t="shared" si="40"/>
        <v>46500</v>
      </c>
      <c r="DU31" s="8">
        <f t="shared" si="41"/>
        <v>0</v>
      </c>
      <c r="DX31" s="8">
        <v>26</v>
      </c>
      <c r="DY31" s="5">
        <f>SUM(DD$6:DD31)</f>
        <v>1541220</v>
      </c>
      <c r="DZ31" s="5">
        <f>SUM(DE$6:DE31)</f>
        <v>343140</v>
      </c>
      <c r="EA31" s="5">
        <f>SUM(DF$6:DF31)</f>
        <v>72190740</v>
      </c>
      <c r="EB31" s="5">
        <f>SUM(DG$6:DG31)</f>
        <v>0</v>
      </c>
      <c r="EC31" s="5">
        <f>SUM(DH$6:DH31)</f>
        <v>285690</v>
      </c>
      <c r="ED31" s="5">
        <f>SUM(DI$6:DI31)</f>
        <v>285690</v>
      </c>
      <c r="EE31" s="5">
        <f>SUM(DJ$6:DJ31)</f>
        <v>285690</v>
      </c>
      <c r="EF31" s="5">
        <f>SUM(DK$6:DK31)</f>
        <v>285690</v>
      </c>
      <c r="EG31" s="5">
        <f>SUM(DL$6:DL31)</f>
        <v>521640</v>
      </c>
      <c r="EH31" s="5">
        <f>SUM(DM$6:DM31)</f>
        <v>400080</v>
      </c>
      <c r="EI31" s="5">
        <f>SUM(DN$6:DN31)</f>
        <v>400140</v>
      </c>
      <c r="EJ31" s="5">
        <f>SUM(DO$6:DO31)</f>
        <v>149344680</v>
      </c>
      <c r="EK31" s="5">
        <f>SUM(DP$6:DP31)</f>
        <v>134472720</v>
      </c>
      <c r="EL31" s="5">
        <f>SUM(DQ$6:DQ31)</f>
        <v>134472540</v>
      </c>
      <c r="EM31" s="5">
        <f>SUM(DR$6:DR31)</f>
        <v>134472480</v>
      </c>
      <c r="EN31" s="5">
        <f>SUM(DS$6:DS31)</f>
        <v>134472420</v>
      </c>
      <c r="EO31" s="5">
        <f>SUM(DT$6:DT31)</f>
        <v>276960</v>
      </c>
      <c r="EP31" s="5">
        <f>SUM(DU$6:DU31)</f>
        <v>244850100</v>
      </c>
      <c r="ES31" s="8">
        <v>26</v>
      </c>
      <c r="ET31" s="5">
        <f>IFERROR(求节点(相关资料!C$6:C$85,DY$6:DY$55,$ES31),0)</f>
        <v>1541220</v>
      </c>
      <c r="EU31" s="5">
        <f>IFERROR(求节点(相关资料!D$6:D$85,DZ$6:DZ$55,$ES31),0)</f>
        <v>343140</v>
      </c>
      <c r="EV31" s="5">
        <f>IFERROR(求节点(相关资料!E$6:E$85,EA$6:EA$55,$ES31),0)</f>
        <v>162630</v>
      </c>
      <c r="EW31" s="5">
        <f>IFERROR(求节点(相关资料!F$6:F$85,EB$6:EB$55,$ES31),0)</f>
        <v>0</v>
      </c>
      <c r="EX31" s="5">
        <f>IFERROR(求节点(相关资料!G$6:G$85,EC$6:EC$55,$ES31),0)</f>
        <v>285690</v>
      </c>
      <c r="EY31" s="5">
        <f>IFERROR(求节点(相关资料!H$6:H$85,ED$6:ED$55,$ES31),0)</f>
        <v>285690</v>
      </c>
      <c r="EZ31" s="5">
        <f>IFERROR(求节点(相关资料!I$6:I$85,EE$6:EE$55,$ES31),0)</f>
        <v>285690</v>
      </c>
      <c r="FA31" s="5">
        <f>IFERROR(求节点(相关资料!J$6:J$85,EF$6:EF$55,$ES31),0)</f>
        <v>285690</v>
      </c>
      <c r="FB31" s="5">
        <f>IFERROR(求节点(相关资料!K$6:K$85,EG$6:EG$55,$ES31),0)</f>
        <v>13984.285714285714</v>
      </c>
      <c r="FC31" s="5">
        <f>IFERROR(求节点(相关资料!L$6:L$85,EH$6:EH$55,$ES31),0)</f>
        <v>400080</v>
      </c>
      <c r="FD31" s="5">
        <f>IFERROR(求节点(相关资料!M$6:M$85,EI$6:EI$55,$ES31),0)</f>
        <v>400140</v>
      </c>
      <c r="FE31" s="5">
        <f>IFERROR(求节点(相关资料!N$6:N$85,EJ$6:EJ$55,$ES31),0)</f>
        <v>655980</v>
      </c>
      <c r="FF31" s="5">
        <f>IFERROR(求节点(相关资料!O$6:O$85,EK$6:EK$55,$ES31),0)</f>
        <v>315820</v>
      </c>
      <c r="FG31" s="5">
        <f>IFERROR(求节点(相关资料!P$6:P$85,EL$6:EL$55,$ES31),0)</f>
        <v>315580</v>
      </c>
      <c r="FH31" s="5">
        <f>IFERROR(求节点(相关资料!Q$6:Q$85,EM$6:EM$55,$ES31),0)</f>
        <v>337660</v>
      </c>
      <c r="FI31" s="5">
        <f>IFERROR(求节点(相关资料!R$6:R$85,EN$6:EN$55,$ES31),0)</f>
        <v>337600</v>
      </c>
      <c r="FJ31" s="5">
        <f>IFERROR(求节点(相关资料!S$6:S$85,EO$6:EO$55,$ES31),0)</f>
        <v>276960</v>
      </c>
      <c r="FK31" s="5">
        <f>IFERROR(求节点(相关资料!T$6:T$85,EP$6:EP$55,$ES31),0)</f>
        <v>49500</v>
      </c>
      <c r="FN31" s="6">
        <v>26</v>
      </c>
      <c r="FO31" s="6">
        <f>SUMPRODUCT(ET31:FK31,'[1]功能-城建'!$X31:$AO31)</f>
        <v>6279070</v>
      </c>
      <c r="FP31" s="6">
        <f>SUM('[1]资源-玩家城池建筑时间'!$AC$6:$AC31)</f>
        <v>6377235.7984676622</v>
      </c>
      <c r="FQ31" s="6">
        <f t="shared" si="42"/>
        <v>0.9846068419657229</v>
      </c>
    </row>
    <row r="32" spans="1:173" x14ac:dyDescent="0.15">
      <c r="A32" s="2">
        <v>27</v>
      </c>
      <c r="B32" s="4">
        <f>SMALL('[1]资源-玩家城池建筑时间'!DH$6:DH$85,$A32)</f>
        <v>1842561.478421042</v>
      </c>
      <c r="C32" s="4">
        <f>SMALL('[1]资源-玩家城池建筑时间'!DI$6:DI$85,$A32)</f>
        <v>409458.10631578701</v>
      </c>
      <c r="D32" s="4">
        <f>SMALL('[1]资源-玩家城池建筑时间'!DJ$6:DJ$85,$A32)</f>
        <v>193237.86787886315</v>
      </c>
      <c r="E32" s="4"/>
      <c r="F32" s="4">
        <f>SMALL('[1]资源-玩家城池建筑时间'!DL$6:DL$85,$A32)</f>
        <v>341215.08859648922</v>
      </c>
      <c r="G32" s="4">
        <f>SMALL('[1]资源-玩家城池建筑时间'!DM$6:DM$85,$A32)</f>
        <v>341215.08859648922</v>
      </c>
      <c r="H32" s="4">
        <f>SMALL('[1]资源-玩家城池建筑时间'!DN$6:DN$85,$A32)</f>
        <v>341215.08859648922</v>
      </c>
      <c r="I32" s="4">
        <f>SMALL('[1]资源-玩家城池建筑时间'!DO$6:DO$85,$A32)</f>
        <v>341215.08859648922</v>
      </c>
      <c r="J32" s="4">
        <f>SMALL('[1]资源-玩家城池建筑时间'!DP$6:DP$85,$A32)</f>
        <v>0</v>
      </c>
      <c r="K32" s="4">
        <f>SMALL('[1]资源-玩家城池建筑时间'!DQ$6:DQ$85,$A32)</f>
        <v>477701.12403508491</v>
      </c>
      <c r="L32" s="4">
        <f>SMALL('[1]资源-玩家城池建筑时间'!DR$6:DR$85,$A32)</f>
        <v>477679.29729113606</v>
      </c>
      <c r="M32" s="4">
        <f>SMALL('[1]资源-玩家城池建筑时间'!DS$6:DS$85,$A32)</f>
        <v>805012.76358500973</v>
      </c>
      <c r="N32" s="4">
        <f>SMALL('[1]资源-玩家城池建筑时间'!DT$6:DT$85,$A32)</f>
        <v>402975.71576322208</v>
      </c>
      <c r="O32" s="4">
        <f>SMALL('[1]资源-玩家城池建筑时间'!DU$6:DU$85,$A32)</f>
        <v>402982.27203386638</v>
      </c>
      <c r="P32" s="4">
        <f>SMALL('[1]资源-玩家城池建筑时间'!DV$6:DV$85,$A32)</f>
        <v>402980.6090438512</v>
      </c>
      <c r="Q32" s="4">
        <f>SMALL('[1]资源-玩家城池建筑时间'!DW$6:DW$85,$A32)</f>
        <v>402945.17234419676</v>
      </c>
      <c r="R32" s="4">
        <f>SMALL('[1]资源-玩家城池建筑时间'!DX$6:DX$85,$A32)</f>
        <v>332245.70319290977</v>
      </c>
      <c r="S32" s="4">
        <f>SMALL('[1]资源-玩家城池建筑时间'!DY$6:DY$85,$A32)</f>
        <v>204449.75389741195</v>
      </c>
      <c r="T32" s="4">
        <f>SMALL('[1]资源-玩家城池建筑时间'!DZ$6:DZ$85,$A32)</f>
        <v>0</v>
      </c>
      <c r="V32" s="2">
        <v>27</v>
      </c>
      <c r="W32" s="2">
        <f>IFERROR(求节点($A$6:$A$85,B$6:B$85,相关资料!C32),0)</f>
        <v>1842561.478421042</v>
      </c>
      <c r="X32" s="2">
        <f>IFERROR(求节点($A$6:$A$85,C$6:C$85,相关资料!D32),0)</f>
        <v>409458.10631578701</v>
      </c>
      <c r="Y32" s="2">
        <f>IFERROR(求节点($A$6:$A$85,D$6:D$85,相关资料!E32),0)</f>
        <v>104287060.18381345</v>
      </c>
      <c r="Z32" s="2">
        <f>IFERROR(求节点($A$6:$A$85,E$6:E$85,相关资料!F32),0)</f>
        <v>0</v>
      </c>
      <c r="AA32" s="2">
        <f>IFERROR(求节点($A$6:$A$85,F$6:F$85,相关资料!G32),0)</f>
        <v>341215.08859648922</v>
      </c>
      <c r="AB32" s="2">
        <f>IFERROR(求节点($A$6:$A$85,G$6:G$85,相关资料!H32),0)</f>
        <v>341215.08859648922</v>
      </c>
      <c r="AC32" s="2">
        <f>IFERROR(求节点($A$6:$A$85,H$6:H$85,相关资料!I32),0)</f>
        <v>341215.08859648922</v>
      </c>
      <c r="AD32" s="2">
        <f>IFERROR(求节点($A$6:$A$85,I$6:I$85,相关资料!J32),0)</f>
        <v>341215.08859648922</v>
      </c>
      <c r="AE32" s="30">
        <f>求节点('[1]功能-城建'!$K$35:$K$85,$J$35:$J$85,$V32)</f>
        <v>595202.66201831959</v>
      </c>
      <c r="AF32" s="2">
        <f>IFERROR(求节点($A$6:$A$85,K$6:K$85,相关资料!L32),0)</f>
        <v>477701.12403508491</v>
      </c>
      <c r="AG32" s="2">
        <f>IFERROR(求节点($A$6:$A$85,L$6:L$85,相关资料!M32),0)</f>
        <v>477679.29729113606</v>
      </c>
      <c r="AH32" s="2">
        <f>IFERROR(求节点($A$6:$A$85,M$6:M$85,相关资料!N32),0)</f>
        <v>178100308.52311528</v>
      </c>
      <c r="AI32" s="2">
        <f>IFERROR(求节点($A$6:$A$85,N$6:N$85,相关资料!O32),0)</f>
        <v>183814363.6767295</v>
      </c>
      <c r="AJ32" s="2">
        <f>IFERROR(求节点($A$6:$A$85,O$6:O$85,相关资料!P32),0)</f>
        <v>183814370.23300016</v>
      </c>
      <c r="AK32" s="2">
        <f>IFERROR(求节点($A$6:$A$85,P$6:P$85,相关资料!Q32),0)</f>
        <v>183814368.57001013</v>
      </c>
      <c r="AL32" s="2">
        <f>IFERROR(求节点($A$6:$A$85,Q$6:Q$85,相关资料!R32),0)</f>
        <v>183814333.1333105</v>
      </c>
      <c r="AM32" s="2">
        <f>IFERROR(求节点($A$6:$A$85,R$6:R$85,相关资料!S32),0)</f>
        <v>332245.70319290977</v>
      </c>
      <c r="AN32" s="2">
        <f>IFERROR(求节点($A$6:$A$85,S$6:S$85,相关资料!T32),0)</f>
        <v>247614348.8070091</v>
      </c>
      <c r="AO32" s="2"/>
      <c r="AP32" s="2"/>
      <c r="AQ32" s="2">
        <v>27</v>
      </c>
      <c r="AR32" s="2">
        <f t="shared" si="43"/>
        <v>302293.29024371924</v>
      </c>
      <c r="AS32" s="2">
        <f t="shared" si="43"/>
        <v>67176.286720826465</v>
      </c>
      <c r="AT32" s="2">
        <f t="shared" si="43"/>
        <v>30739964.742257684</v>
      </c>
      <c r="AU32" s="2">
        <f t="shared" si="43"/>
        <v>0</v>
      </c>
      <c r="AV32" s="2">
        <f t="shared" si="43"/>
        <v>55980.238934022083</v>
      </c>
      <c r="AW32" s="2">
        <f t="shared" si="43"/>
        <v>55980.238934022083</v>
      </c>
      <c r="AX32" s="2">
        <f t="shared" si="43"/>
        <v>55980.238934022083</v>
      </c>
      <c r="AY32" s="2">
        <f t="shared" si="43"/>
        <v>55980.238934022083</v>
      </c>
      <c r="AZ32" s="2">
        <f t="shared" si="43"/>
        <v>17864.33704940218</v>
      </c>
      <c r="BA32" s="2">
        <f t="shared" si="43"/>
        <v>78372.334507630905</v>
      </c>
      <c r="BB32" s="2">
        <f t="shared" si="43"/>
        <v>78372.334507630905</v>
      </c>
      <c r="BC32" s="2">
        <f t="shared" si="43"/>
        <v>30380698.174509346</v>
      </c>
      <c r="BD32" s="2">
        <f t="shared" si="43"/>
        <v>49342728.651153147</v>
      </c>
      <c r="BE32" s="2">
        <f t="shared" si="43"/>
        <v>49342728.651153177</v>
      </c>
      <c r="BF32" s="2">
        <f t="shared" si="43"/>
        <v>49342728.651153147</v>
      </c>
      <c r="BG32" s="2">
        <f t="shared" si="43"/>
        <v>49342728.651153177</v>
      </c>
      <c r="BH32" s="2">
        <f t="shared" si="48"/>
        <v>55980.238934022083</v>
      </c>
      <c r="BI32" s="2">
        <f t="shared" si="48"/>
        <v>0</v>
      </c>
      <c r="BL32" s="2">
        <v>27</v>
      </c>
      <c r="BM32" s="2">
        <f t="shared" si="1"/>
        <v>302293.29024371924</v>
      </c>
      <c r="BN32" s="2">
        <f t="shared" si="2"/>
        <v>67176.286720826465</v>
      </c>
      <c r="BO32" s="2">
        <f t="shared" si="3"/>
        <v>30739964.742257684</v>
      </c>
      <c r="BP32" s="2">
        <f t="shared" si="4"/>
        <v>0</v>
      </c>
      <c r="BQ32" s="2">
        <f t="shared" si="5"/>
        <v>55980.238934022083</v>
      </c>
      <c r="BR32" s="2">
        <f t="shared" si="6"/>
        <v>55980.238934022083</v>
      </c>
      <c r="BS32" s="2">
        <f t="shared" si="7"/>
        <v>55980.238934022083</v>
      </c>
      <c r="BT32" s="2">
        <f t="shared" si="8"/>
        <v>55980.238934022083</v>
      </c>
      <c r="BU32" s="2">
        <f t="shared" si="9"/>
        <v>32013.498699570278</v>
      </c>
      <c r="BV32" s="2">
        <f t="shared" si="10"/>
        <v>78372.334507630905</v>
      </c>
      <c r="BW32" s="2">
        <f t="shared" si="11"/>
        <v>78372.334507630905</v>
      </c>
      <c r="BX32" s="2">
        <f t="shared" si="12"/>
        <v>30380698.174509346</v>
      </c>
      <c r="BY32" s="2">
        <f t="shared" si="13"/>
        <v>49342728.651153147</v>
      </c>
      <c r="BZ32" s="2">
        <f t="shared" si="14"/>
        <v>49342728.651153177</v>
      </c>
      <c r="CA32" s="2">
        <f t="shared" si="15"/>
        <v>49342728.651153147</v>
      </c>
      <c r="CB32" s="2">
        <f t="shared" si="16"/>
        <v>49342728.651153177</v>
      </c>
      <c r="CC32" s="2">
        <f t="shared" si="17"/>
        <v>55980.238934022083</v>
      </c>
      <c r="CD32" s="2">
        <f t="shared" si="18"/>
        <v>0</v>
      </c>
      <c r="CE32" s="2"/>
      <c r="CF32" s="1">
        <f t="shared" si="46"/>
        <v>5039</v>
      </c>
      <c r="CG32" s="2">
        <v>27</v>
      </c>
      <c r="CH32" s="29">
        <v>302340</v>
      </c>
      <c r="CI32" s="29">
        <v>67200</v>
      </c>
      <c r="CJ32" s="2">
        <f t="shared" si="49"/>
        <v>30739980</v>
      </c>
      <c r="CK32" s="2">
        <f t="shared" si="23"/>
        <v>0</v>
      </c>
      <c r="CL32" s="29">
        <v>56010</v>
      </c>
      <c r="CM32" s="29">
        <v>56010</v>
      </c>
      <c r="CN32" s="29">
        <v>56010</v>
      </c>
      <c r="CO32" s="29">
        <v>56010</v>
      </c>
      <c r="CP32" s="29">
        <v>32040</v>
      </c>
      <c r="CQ32" s="29">
        <v>78420</v>
      </c>
      <c r="CR32" s="29">
        <v>78420</v>
      </c>
      <c r="CS32" s="2">
        <f t="shared" si="55"/>
        <v>30380700</v>
      </c>
      <c r="CT32" s="2">
        <f t="shared" si="56"/>
        <v>49342740</v>
      </c>
      <c r="CU32" s="2">
        <f t="shared" si="57"/>
        <v>49342740</v>
      </c>
      <c r="CV32" s="2">
        <f t="shared" si="58"/>
        <v>49342740</v>
      </c>
      <c r="CW32" s="2">
        <f t="shared" si="59"/>
        <v>49342740</v>
      </c>
      <c r="CX32" s="29">
        <v>56040</v>
      </c>
      <c r="CY32" s="2">
        <f t="shared" si="47"/>
        <v>0</v>
      </c>
      <c r="CZ32" s="2"/>
      <c r="DC32" s="8">
        <v>27</v>
      </c>
      <c r="DD32" s="8">
        <f t="shared" si="24"/>
        <v>302340</v>
      </c>
      <c r="DE32" s="8">
        <f t="shared" si="25"/>
        <v>67200</v>
      </c>
      <c r="DF32" s="8">
        <f t="shared" si="26"/>
        <v>30739980</v>
      </c>
      <c r="DG32" s="8">
        <f t="shared" si="27"/>
        <v>0</v>
      </c>
      <c r="DH32" s="8">
        <f t="shared" si="28"/>
        <v>56010</v>
      </c>
      <c r="DI32" s="8">
        <f t="shared" si="29"/>
        <v>56010</v>
      </c>
      <c r="DJ32" s="8">
        <f t="shared" si="30"/>
        <v>56010</v>
      </c>
      <c r="DK32" s="8">
        <f t="shared" si="31"/>
        <v>56010</v>
      </c>
      <c r="DL32" s="8">
        <f t="shared" si="32"/>
        <v>32040</v>
      </c>
      <c r="DM32" s="8">
        <f t="shared" si="33"/>
        <v>78420</v>
      </c>
      <c r="DN32" s="8">
        <f t="shared" si="34"/>
        <v>78420</v>
      </c>
      <c r="DO32" s="8">
        <f t="shared" si="35"/>
        <v>30380700</v>
      </c>
      <c r="DP32" s="8">
        <f t="shared" si="36"/>
        <v>49342740</v>
      </c>
      <c r="DQ32" s="8">
        <f t="shared" si="37"/>
        <v>49342740</v>
      </c>
      <c r="DR32" s="8">
        <f t="shared" si="38"/>
        <v>49342740</v>
      </c>
      <c r="DS32" s="8">
        <f t="shared" si="39"/>
        <v>49342740</v>
      </c>
      <c r="DT32" s="8">
        <f t="shared" si="40"/>
        <v>56040</v>
      </c>
      <c r="DU32" s="8">
        <f t="shared" si="41"/>
        <v>0</v>
      </c>
      <c r="DX32" s="8">
        <v>27</v>
      </c>
      <c r="DY32" s="5">
        <f>SUM(DD$6:DD32)</f>
        <v>1843560</v>
      </c>
      <c r="DZ32" s="5">
        <f>SUM(DE$6:DE32)</f>
        <v>410340</v>
      </c>
      <c r="EA32" s="5">
        <f>SUM(DF$6:DF32)</f>
        <v>102930720</v>
      </c>
      <c r="EB32" s="5">
        <f>SUM(DG$6:DG32)</f>
        <v>0</v>
      </c>
      <c r="EC32" s="5">
        <f>SUM(DH$6:DH32)</f>
        <v>341700</v>
      </c>
      <c r="ED32" s="5">
        <f>SUM(DI$6:DI32)</f>
        <v>341700</v>
      </c>
      <c r="EE32" s="5">
        <f>SUM(DJ$6:DJ32)</f>
        <v>341700</v>
      </c>
      <c r="EF32" s="5">
        <f>SUM(DK$6:DK32)</f>
        <v>341700</v>
      </c>
      <c r="EG32" s="5">
        <f>SUM(DL$6:DL32)</f>
        <v>553680</v>
      </c>
      <c r="EH32" s="5">
        <f>SUM(DM$6:DM32)</f>
        <v>478500</v>
      </c>
      <c r="EI32" s="5">
        <f>SUM(DN$6:DN32)</f>
        <v>478560</v>
      </c>
      <c r="EJ32" s="5">
        <f>SUM(DO$6:DO32)</f>
        <v>179725380</v>
      </c>
      <c r="EK32" s="5">
        <f>SUM(DP$6:DP32)</f>
        <v>183815460</v>
      </c>
      <c r="EL32" s="5">
        <f>SUM(DQ$6:DQ32)</f>
        <v>183815280</v>
      </c>
      <c r="EM32" s="5">
        <f>SUM(DR$6:DR32)</f>
        <v>183815220</v>
      </c>
      <c r="EN32" s="5">
        <f>SUM(DS$6:DS32)</f>
        <v>183815160</v>
      </c>
      <c r="EO32" s="5">
        <f>SUM(DT$6:DT32)</f>
        <v>333000</v>
      </c>
      <c r="EP32" s="5">
        <f>SUM(DU$6:DU32)</f>
        <v>244850100</v>
      </c>
      <c r="ES32" s="8">
        <v>27</v>
      </c>
      <c r="ET32" s="5">
        <f>IFERROR(求节点(相关资料!C$6:C$85,DY$6:DY$55,$ES32),0)</f>
        <v>1843560</v>
      </c>
      <c r="EU32" s="5">
        <f>IFERROR(求节点(相关资料!D$6:D$85,DZ$6:DZ$55,$ES32),0)</f>
        <v>410340</v>
      </c>
      <c r="EV32" s="5">
        <f>IFERROR(求节点(相关资料!E$6:E$85,EA$6:EA$55,$ES32),0)</f>
        <v>196065</v>
      </c>
      <c r="EW32" s="5">
        <f>IFERROR(求节点(相关资料!F$6:F$85,EB$6:EB$55,$ES32),0)</f>
        <v>0</v>
      </c>
      <c r="EX32" s="5">
        <f>IFERROR(求节点(相关资料!G$6:G$85,EC$6:EC$55,$ES32),0)</f>
        <v>341700</v>
      </c>
      <c r="EY32" s="5">
        <f>IFERROR(求节点(相关资料!H$6:H$85,ED$6:ED$55,$ES32),0)</f>
        <v>341700</v>
      </c>
      <c r="EZ32" s="5">
        <f>IFERROR(求节点(相关资料!I$6:I$85,EE$6:EE$55,$ES32),0)</f>
        <v>341700</v>
      </c>
      <c r="FA32" s="5">
        <f>IFERROR(求节点(相关资料!J$6:J$85,EF$6:EF$55,$ES32),0)</f>
        <v>341700</v>
      </c>
      <c r="FB32" s="5">
        <f>IFERROR(求节点(相关资料!K$6:K$85,EG$6:EG$55,$ES32),0)</f>
        <v>14522.142857142857</v>
      </c>
      <c r="FC32" s="5">
        <f>IFERROR(求节点(相关资料!L$6:L$85,EH$6:EH$55,$ES32),0)</f>
        <v>478500</v>
      </c>
      <c r="FD32" s="5">
        <f>IFERROR(求节点(相关资料!M$6:M$85,EI$6:EI$55,$ES32),0)</f>
        <v>478560</v>
      </c>
      <c r="FE32" s="5">
        <f>IFERROR(求节点(相关资料!N$6:N$85,EJ$6:EJ$55,$ES32),0)</f>
        <v>823452</v>
      </c>
      <c r="FF32" s="5">
        <f>IFERROR(求节点(相关资料!O$6:O$85,EK$6:EK$55,$ES32),0)</f>
        <v>400740</v>
      </c>
      <c r="FG32" s="5">
        <f>IFERROR(求节点(相关资料!P$6:P$85,EL$6:EL$55,$ES32),0)</f>
        <v>400500</v>
      </c>
      <c r="FH32" s="5">
        <f>IFERROR(求节点(相关资料!Q$6:Q$85,EM$6:EM$55,$ES32),0)</f>
        <v>417780</v>
      </c>
      <c r="FI32" s="5">
        <f>IFERROR(求节点(相关资料!R$6:R$85,EN$6:EN$55,$ES32),0)</f>
        <v>417720</v>
      </c>
      <c r="FJ32" s="5">
        <f>IFERROR(求节点(相关资料!S$6:S$85,EO$6:EO$55,$ES32),0)</f>
        <v>333000</v>
      </c>
      <c r="FK32" s="5">
        <f>IFERROR(求节点(相关资料!T$6:T$85,EP$6:EP$55,$ES32),0)</f>
        <v>58500</v>
      </c>
      <c r="FN32" s="6">
        <v>27</v>
      </c>
      <c r="FO32" s="6">
        <f>SUMPRODUCT(ET32:FK32,'[1]功能-城建'!$X32:$AO32)</f>
        <v>7625517</v>
      </c>
      <c r="FP32" s="6">
        <f>SUM('[1]资源-玩家城池建筑时间'!$AC$6:$AC32)</f>
        <v>7698369.437310583</v>
      </c>
      <c r="FQ32" s="6">
        <f t="shared" si="42"/>
        <v>0.99053664053098056</v>
      </c>
    </row>
    <row r="33" spans="1:173" x14ac:dyDescent="0.15">
      <c r="A33" s="2">
        <v>28</v>
      </c>
      <c r="B33" s="4">
        <f>SMALL('[1]资源-玩家城池建筑时间'!DH$6:DH$85,$A33)</f>
        <v>2184601.6833294556</v>
      </c>
      <c r="C33" s="4">
        <f>SMALL('[1]资源-玩家城池建筑时间'!DI$6:DI$85,$A33)</f>
        <v>485467.0407398789</v>
      </c>
      <c r="D33" s="4">
        <f>SMALL('[1]资源-玩家城池建筑时间'!DJ$6:DJ$85,$A33)</f>
        <v>231242.3350909091</v>
      </c>
      <c r="E33" s="4"/>
      <c r="F33" s="4">
        <f>SMALL('[1]资源-玩家城池建筑时间'!DL$6:DL$85,$A33)</f>
        <v>404555.86728323251</v>
      </c>
      <c r="G33" s="4">
        <f>SMALL('[1]资源-玩家城池建筑时间'!DM$6:DM$85,$A33)</f>
        <v>404555.86728323251</v>
      </c>
      <c r="H33" s="4">
        <f>SMALL('[1]资源-玩家城池建筑时间'!DN$6:DN$85,$A33)</f>
        <v>404555.86728323251</v>
      </c>
      <c r="I33" s="4">
        <f>SMALL('[1]资源-玩家城池建筑时间'!DO$6:DO$85,$A33)</f>
        <v>404555.86728323251</v>
      </c>
      <c r="J33" s="4">
        <f>SMALL('[1]资源-玩家城池建筑时间'!DP$6:DP$85,$A33)</f>
        <v>88677.090161440559</v>
      </c>
      <c r="K33" s="4">
        <f>SMALL('[1]资源-玩家城池建筑时间'!DQ$6:DQ$85,$A33)</f>
        <v>566378.21419652551</v>
      </c>
      <c r="L33" s="4">
        <f>SMALL('[1]资源-玩家城池建筑时间'!DR$6:DR$85,$A33)</f>
        <v>566356.38745257666</v>
      </c>
      <c r="M33" s="4">
        <f>SMALL('[1]资源-玩家城池建筑时间'!DS$6:DS$85,$A33)</f>
        <v>973921.50674965838</v>
      </c>
      <c r="N33" s="4">
        <f>SMALL('[1]资源-玩家城池建筑时间'!DT$6:DT$85,$A33)</f>
        <v>487430.08734554646</v>
      </c>
      <c r="O33" s="4">
        <f>SMALL('[1]资源-玩家城池建筑时间'!DU$6:DU$85,$A33)</f>
        <v>487436.64361619076</v>
      </c>
      <c r="P33" s="4">
        <f>SMALL('[1]资源-玩家城池建筑时间'!DV$6:DV$85,$A33)</f>
        <v>487434.98062617553</v>
      </c>
      <c r="Q33" s="4">
        <f>SMALL('[1]资源-玩家城池建筑时间'!DW$6:DW$85,$A33)</f>
        <v>487399.54392652109</v>
      </c>
      <c r="R33" s="4">
        <f>SMALL('[1]资源-玩家城池建筑时间'!DX$6:DX$85,$A33)</f>
        <v>395586.48187965306</v>
      </c>
      <c r="S33" s="4">
        <f>SMALL('[1]资源-玩家城池建筑时间'!DY$6:DY$85,$A33)</f>
        <v>242454.2211094579</v>
      </c>
      <c r="T33" s="4">
        <f>SMALL('[1]资源-玩家城池建筑时间'!DZ$6:DZ$85,$A33)</f>
        <v>0</v>
      </c>
      <c r="V33" s="2">
        <v>28</v>
      </c>
      <c r="W33" s="2">
        <f>IFERROR(求节点($A$6:$A$85,B$6:B$85,相关资料!C33),0)</f>
        <v>2184601.6833294556</v>
      </c>
      <c r="X33" s="2">
        <f>IFERROR(求节点($A$6:$A$85,C$6:C$85,相关资料!D33),0)</f>
        <v>485467.0407398789</v>
      </c>
      <c r="Y33" s="2">
        <f>IFERROR(求节点($A$6:$A$85,D$6:D$85,相关资料!E33),0)</f>
        <v>146086856.5692127</v>
      </c>
      <c r="Z33" s="2">
        <f>IFERROR(求节点($A$6:$A$85,E$6:E$85,相关资料!F33),0)</f>
        <v>0</v>
      </c>
      <c r="AA33" s="2">
        <f>IFERROR(求节点($A$6:$A$85,F$6:F$85,相关资料!G33),0)</f>
        <v>404555.86728323251</v>
      </c>
      <c r="AB33" s="2">
        <f>IFERROR(求节点($A$6:$A$85,G$6:G$85,相关资料!H33),0)</f>
        <v>404555.86728323251</v>
      </c>
      <c r="AC33" s="2">
        <f>IFERROR(求节点($A$6:$A$85,H$6:H$85,相关资料!I33),0)</f>
        <v>404555.86728323251</v>
      </c>
      <c r="AD33" s="2">
        <f>IFERROR(求节点($A$6:$A$85,I$6:I$85,相关资料!J33),0)</f>
        <v>404555.86728323251</v>
      </c>
      <c r="AE33" s="30">
        <f>求节点('[1]功能-城建'!$K$35:$K$85,$J$35:$J$85,$V33)</f>
        <v>613066.99906772189</v>
      </c>
      <c r="AF33" s="2">
        <f>IFERROR(求节点($A$6:$A$85,K$6:K$85,相关资料!L33),0)</f>
        <v>566378.21419652551</v>
      </c>
      <c r="AG33" s="2">
        <f>IFERROR(求节点($A$6:$A$85,L$6:L$85,相关资料!M33),0)</f>
        <v>566356.38745257666</v>
      </c>
      <c r="AH33" s="2">
        <f>IFERROR(求节点($A$6:$A$85,M$6:M$85,相关资料!N33),0)</f>
        <v>212417707.27393532</v>
      </c>
      <c r="AI33" s="2">
        <f>IFERROR(求节点($A$6:$A$85,N$6:N$85,相关资料!O33),0)</f>
        <v>259657786.32276586</v>
      </c>
      <c r="AJ33" s="2">
        <f>IFERROR(求节点($A$6:$A$85,O$6:O$85,相关资料!P33),0)</f>
        <v>259657792.87903652</v>
      </c>
      <c r="AK33" s="2">
        <f>IFERROR(求节点($A$6:$A$85,P$6:P$85,相关资料!Q33),0)</f>
        <v>259657791.21604648</v>
      </c>
      <c r="AL33" s="2">
        <f>IFERROR(求节点($A$6:$A$85,Q$6:Q$85,相关资料!R33),0)</f>
        <v>259657755.77934685</v>
      </c>
      <c r="AM33" s="2">
        <f>IFERROR(求节点($A$6:$A$85,R$6:R$85,相关资料!S33),0)</f>
        <v>395586.48187965306</v>
      </c>
      <c r="AN33" s="2">
        <f>IFERROR(求节点($A$6:$A$85,S$6:S$85,相关资料!T33),0)</f>
        <v>247614348.8070091</v>
      </c>
      <c r="AO33" s="2"/>
      <c r="AP33" s="2"/>
      <c r="AQ33" s="2">
        <v>28</v>
      </c>
      <c r="AR33" s="2">
        <f t="shared" si="43"/>
        <v>342040.20490841358</v>
      </c>
      <c r="AS33" s="2">
        <f t="shared" si="43"/>
        <v>76008.934424091887</v>
      </c>
      <c r="AT33" s="2">
        <f t="shared" si="43"/>
        <v>41799796.385399252</v>
      </c>
      <c r="AU33" s="2">
        <f t="shared" si="43"/>
        <v>0</v>
      </c>
      <c r="AV33" s="2">
        <f t="shared" si="43"/>
        <v>63340.778686743288</v>
      </c>
      <c r="AW33" s="2">
        <f t="shared" si="43"/>
        <v>63340.778686743288</v>
      </c>
      <c r="AX33" s="2">
        <f t="shared" si="43"/>
        <v>63340.778686743288</v>
      </c>
      <c r="AY33" s="2">
        <f t="shared" si="43"/>
        <v>63340.778686743288</v>
      </c>
      <c r="AZ33" s="2">
        <f t="shared" si="43"/>
        <v>17864.337049402297</v>
      </c>
      <c r="BA33" s="2">
        <f t="shared" si="43"/>
        <v>88677.090161440603</v>
      </c>
      <c r="BB33" s="2">
        <f t="shared" si="43"/>
        <v>88677.090161440603</v>
      </c>
      <c r="BC33" s="2">
        <f t="shared" si="43"/>
        <v>34317398.750820041</v>
      </c>
      <c r="BD33" s="2">
        <f t="shared" si="43"/>
        <v>75843422.646036357</v>
      </c>
      <c r="BE33" s="2">
        <f t="shared" si="43"/>
        <v>75843422.646036357</v>
      </c>
      <c r="BF33" s="2">
        <f t="shared" si="43"/>
        <v>75843422.646036357</v>
      </c>
      <c r="BG33" s="2">
        <f t="shared" si="43"/>
        <v>75843422.646036357</v>
      </c>
      <c r="BH33" s="2">
        <f t="shared" si="48"/>
        <v>63340.778686743288</v>
      </c>
      <c r="BI33" s="2">
        <f t="shared" si="48"/>
        <v>0</v>
      </c>
      <c r="BL33" s="2">
        <v>28</v>
      </c>
      <c r="BM33" s="2">
        <f t="shared" si="1"/>
        <v>342040.20490841358</v>
      </c>
      <c r="BN33" s="2">
        <f t="shared" si="2"/>
        <v>76008.934424091887</v>
      </c>
      <c r="BO33" s="2">
        <f t="shared" si="3"/>
        <v>41799796.385399252</v>
      </c>
      <c r="BP33" s="2">
        <f t="shared" si="4"/>
        <v>0</v>
      </c>
      <c r="BQ33" s="2">
        <f t="shared" si="5"/>
        <v>63340.778686743288</v>
      </c>
      <c r="BR33" s="2">
        <f t="shared" si="6"/>
        <v>63340.778686743288</v>
      </c>
      <c r="BS33" s="2">
        <f t="shared" si="7"/>
        <v>63340.778686743288</v>
      </c>
      <c r="BT33" s="2">
        <f t="shared" si="8"/>
        <v>63340.778686743288</v>
      </c>
      <c r="BU33" s="2">
        <f t="shared" si="9"/>
        <v>32013.498699570278</v>
      </c>
      <c r="BV33" s="2">
        <f t="shared" si="10"/>
        <v>88677.090161440603</v>
      </c>
      <c r="BW33" s="2">
        <f t="shared" si="11"/>
        <v>88677.090161440603</v>
      </c>
      <c r="BX33" s="2">
        <f t="shared" si="12"/>
        <v>34317398.750820041</v>
      </c>
      <c r="BY33" s="2">
        <f t="shared" si="13"/>
        <v>75843422.646036357</v>
      </c>
      <c r="BZ33" s="2">
        <f t="shared" si="14"/>
        <v>75843422.646036357</v>
      </c>
      <c r="CA33" s="2">
        <f t="shared" si="15"/>
        <v>75843422.646036357</v>
      </c>
      <c r="CB33" s="2">
        <f t="shared" si="16"/>
        <v>75843422.646036357</v>
      </c>
      <c r="CC33" s="2">
        <f t="shared" si="17"/>
        <v>63340.778686743288</v>
      </c>
      <c r="CD33" s="2">
        <f t="shared" si="18"/>
        <v>0</v>
      </c>
      <c r="CE33" s="2"/>
      <c r="CF33" s="1">
        <f t="shared" si="46"/>
        <v>5701</v>
      </c>
      <c r="CG33" s="2">
        <v>28</v>
      </c>
      <c r="CH33" s="29">
        <v>342060</v>
      </c>
      <c r="CI33" s="29">
        <v>76020</v>
      </c>
      <c r="CJ33" s="2">
        <f t="shared" si="49"/>
        <v>41799840</v>
      </c>
      <c r="CK33" s="2">
        <f t="shared" si="23"/>
        <v>0</v>
      </c>
      <c r="CL33" s="29">
        <v>63360</v>
      </c>
      <c r="CM33" s="29">
        <v>63360</v>
      </c>
      <c r="CN33" s="29">
        <v>63360</v>
      </c>
      <c r="CO33" s="29">
        <v>63360</v>
      </c>
      <c r="CP33" s="29">
        <v>32040</v>
      </c>
      <c r="CQ33" s="29">
        <v>88680</v>
      </c>
      <c r="CR33" s="29">
        <v>88680</v>
      </c>
      <c r="CS33" s="2">
        <f t="shared" si="55"/>
        <v>34317420</v>
      </c>
      <c r="CT33" s="2">
        <f t="shared" si="56"/>
        <v>75843480</v>
      </c>
      <c r="CU33" s="2">
        <f t="shared" si="57"/>
        <v>75843480</v>
      </c>
      <c r="CV33" s="2">
        <f t="shared" si="58"/>
        <v>75843480</v>
      </c>
      <c r="CW33" s="2">
        <f t="shared" si="59"/>
        <v>75843480</v>
      </c>
      <c r="CX33" s="29">
        <v>63360</v>
      </c>
      <c r="CY33" s="2">
        <f t="shared" si="47"/>
        <v>0</v>
      </c>
      <c r="CZ33" s="2"/>
      <c r="DC33" s="8">
        <v>28</v>
      </c>
      <c r="DD33" s="8">
        <f t="shared" si="24"/>
        <v>342060</v>
      </c>
      <c r="DE33" s="8">
        <f t="shared" si="25"/>
        <v>76020</v>
      </c>
      <c r="DF33" s="8">
        <f t="shared" si="26"/>
        <v>41799840</v>
      </c>
      <c r="DG33" s="8">
        <f t="shared" si="27"/>
        <v>0</v>
      </c>
      <c r="DH33" s="8">
        <f t="shared" si="28"/>
        <v>63360</v>
      </c>
      <c r="DI33" s="8">
        <f t="shared" si="29"/>
        <v>63360</v>
      </c>
      <c r="DJ33" s="8">
        <f t="shared" si="30"/>
        <v>63360</v>
      </c>
      <c r="DK33" s="8">
        <f t="shared" si="31"/>
        <v>63360</v>
      </c>
      <c r="DL33" s="8">
        <f t="shared" si="32"/>
        <v>32040</v>
      </c>
      <c r="DM33" s="8">
        <f t="shared" si="33"/>
        <v>88680</v>
      </c>
      <c r="DN33" s="8">
        <f t="shared" si="34"/>
        <v>88680</v>
      </c>
      <c r="DO33" s="8">
        <f t="shared" si="35"/>
        <v>34317420</v>
      </c>
      <c r="DP33" s="8">
        <f t="shared" si="36"/>
        <v>75843480</v>
      </c>
      <c r="DQ33" s="8">
        <f t="shared" si="37"/>
        <v>75843480</v>
      </c>
      <c r="DR33" s="8">
        <f t="shared" si="38"/>
        <v>75843480</v>
      </c>
      <c r="DS33" s="8">
        <f t="shared" si="39"/>
        <v>75843480</v>
      </c>
      <c r="DT33" s="8">
        <f t="shared" si="40"/>
        <v>63360</v>
      </c>
      <c r="DU33" s="8">
        <f t="shared" si="41"/>
        <v>0</v>
      </c>
      <c r="DX33" s="8">
        <v>28</v>
      </c>
      <c r="DY33" s="5">
        <f>SUM(DD$6:DD33)</f>
        <v>2185620</v>
      </c>
      <c r="DZ33" s="5">
        <f>SUM(DE$6:DE33)</f>
        <v>486360</v>
      </c>
      <c r="EA33" s="5">
        <f>SUM(DF$6:DF33)</f>
        <v>144730560</v>
      </c>
      <c r="EB33" s="5">
        <f>SUM(DG$6:DG33)</f>
        <v>0</v>
      </c>
      <c r="EC33" s="5">
        <f>SUM(DH$6:DH33)</f>
        <v>405060</v>
      </c>
      <c r="ED33" s="5">
        <f>SUM(DI$6:DI33)</f>
        <v>405060</v>
      </c>
      <c r="EE33" s="5">
        <f>SUM(DJ$6:DJ33)</f>
        <v>405060</v>
      </c>
      <c r="EF33" s="5">
        <f>SUM(DK$6:DK33)</f>
        <v>405060</v>
      </c>
      <c r="EG33" s="5">
        <f>SUM(DL$6:DL33)</f>
        <v>585720</v>
      </c>
      <c r="EH33" s="5">
        <f>SUM(DM$6:DM33)</f>
        <v>567180</v>
      </c>
      <c r="EI33" s="5">
        <f>SUM(DN$6:DN33)</f>
        <v>567240</v>
      </c>
      <c r="EJ33" s="5">
        <f>SUM(DO$6:DO33)</f>
        <v>214042800</v>
      </c>
      <c r="EK33" s="5">
        <f>SUM(DP$6:DP33)</f>
        <v>259658940</v>
      </c>
      <c r="EL33" s="5">
        <f>SUM(DQ$6:DQ33)</f>
        <v>259658760</v>
      </c>
      <c r="EM33" s="5">
        <f>SUM(DR$6:DR33)</f>
        <v>259658700</v>
      </c>
      <c r="EN33" s="5">
        <f>SUM(DS$6:DS33)</f>
        <v>259658640</v>
      </c>
      <c r="EO33" s="5">
        <f>SUM(DT$6:DT33)</f>
        <v>396360</v>
      </c>
      <c r="EP33" s="5">
        <f>SUM(DU$6:DU33)</f>
        <v>244850100</v>
      </c>
      <c r="ES33" s="8">
        <v>28</v>
      </c>
      <c r="ET33" s="5">
        <f>IFERROR(求节点(相关资料!C$6:C$85,DY$6:DY$55,$ES33),0)</f>
        <v>2185620</v>
      </c>
      <c r="EU33" s="5">
        <f>IFERROR(求节点(相关资料!D$6:D$85,DZ$6:DZ$55,$ES33),0)</f>
        <v>486360</v>
      </c>
      <c r="EV33" s="5">
        <f>IFERROR(求节点(相关资料!E$6:E$85,EA$6:EA$55,$ES33),0)</f>
        <v>234795</v>
      </c>
      <c r="EW33" s="5">
        <f>IFERROR(求节点(相关资料!F$6:F$85,EB$6:EB$55,$ES33),0)</f>
        <v>0</v>
      </c>
      <c r="EX33" s="5">
        <f>IFERROR(求节点(相关资料!G$6:G$85,EC$6:EC$55,$ES33),0)</f>
        <v>405060</v>
      </c>
      <c r="EY33" s="5">
        <f>IFERROR(求节点(相关资料!H$6:H$85,ED$6:ED$55,$ES33),0)</f>
        <v>405060</v>
      </c>
      <c r="EZ33" s="5">
        <f>IFERROR(求节点(相关资料!I$6:I$85,EE$6:EE$55,$ES33),0)</f>
        <v>405060</v>
      </c>
      <c r="FA33" s="5">
        <f>IFERROR(求节点(相关资料!J$6:J$85,EF$6:EF$55,$ES33),0)</f>
        <v>405060</v>
      </c>
      <c r="FB33" s="5">
        <f>IFERROR(求节点(相关资料!K$6:K$85,EG$6:EG$55,$ES33),0)</f>
        <v>45180</v>
      </c>
      <c r="FC33" s="5">
        <f>IFERROR(求节点(相关资料!L$6:L$85,EH$6:EH$55,$ES33),0)</f>
        <v>567180</v>
      </c>
      <c r="FD33" s="5">
        <f>IFERROR(求节点(相关资料!M$6:M$85,EI$6:EI$55,$ES33),0)</f>
        <v>567240</v>
      </c>
      <c r="FE33" s="5">
        <f>IFERROR(求节点(相关资料!N$6:N$85,EJ$6:EJ$55,$ES33),0)</f>
        <v>990924</v>
      </c>
      <c r="FF33" s="5">
        <f>IFERROR(求节点(相关资料!O$6:O$85,EK$6:EK$55,$ES33),0)</f>
        <v>485660</v>
      </c>
      <c r="FG33" s="5">
        <f>IFERROR(求节点(相关资料!P$6:P$85,EL$6:EL$55,$ES33),0)</f>
        <v>485420</v>
      </c>
      <c r="FH33" s="5">
        <f>IFERROR(求节点(相关资料!Q$6:Q$85,EM$6:EM$55,$ES33),0)</f>
        <v>497900</v>
      </c>
      <c r="FI33" s="5">
        <f>IFERROR(求节点(相关资料!R$6:R$85,EN$6:EN$55,$ES33),0)</f>
        <v>497840</v>
      </c>
      <c r="FJ33" s="5">
        <f>IFERROR(求节点(相关资料!S$6:S$85,EO$6:EO$55,$ES33),0)</f>
        <v>396360</v>
      </c>
      <c r="FK33" s="5">
        <f>IFERROR(求节点(相关资料!T$6:T$85,EP$6:EP$55,$ES33),0)</f>
        <v>76500</v>
      </c>
      <c r="FN33" s="6">
        <v>28</v>
      </c>
      <c r="FO33" s="6">
        <f>SUMPRODUCT(ET33:FK33,'[1]功能-城建'!$X33:$AO33)</f>
        <v>9137219</v>
      </c>
      <c r="FP33" s="6">
        <f>SUM('[1]资源-玩家城池建筑时间'!$AC$6:$AC33)</f>
        <v>9281888.9044791646</v>
      </c>
      <c r="FQ33" s="6">
        <f t="shared" si="42"/>
        <v>0.9844137431542247</v>
      </c>
    </row>
    <row r="34" spans="1:173" x14ac:dyDescent="0.15">
      <c r="A34" s="2">
        <v>29</v>
      </c>
      <c r="B34" s="4">
        <f>SMALL('[1]资源-玩家城池建筑时间'!DH$6:DH$85,$A34)</f>
        <v>2591533.2734731068</v>
      </c>
      <c r="C34" s="4">
        <f>SMALL('[1]资源-玩家城池建筑时间'!DI$6:DI$85,$A34)</f>
        <v>575896.28299402364</v>
      </c>
      <c r="D34" s="4">
        <f>SMALL('[1]资源-玩家城池建筑时间'!DJ$6:DJ$85,$A34)</f>
        <v>276456.95621798147</v>
      </c>
      <c r="E34" s="4"/>
      <c r="F34" s="4">
        <f>SMALL('[1]资源-玩家城池建筑时间'!DL$6:DL$85,$A34)</f>
        <v>479913.56916168646</v>
      </c>
      <c r="G34" s="4">
        <f>SMALL('[1]资源-玩家城池建筑时间'!DM$6:DM$85,$A34)</f>
        <v>479913.56916168646</v>
      </c>
      <c r="H34" s="4">
        <f>SMALL('[1]资源-玩家城池建筑时间'!DN$6:DN$85,$A34)</f>
        <v>479913.56916168646</v>
      </c>
      <c r="I34" s="4">
        <f>SMALL('[1]资源-玩家城池建筑时间'!DO$6:DO$85,$A34)</f>
        <v>479913.56916168646</v>
      </c>
      <c r="J34" s="4">
        <f>SMALL('[1]资源-玩家城池建筑时间'!DP$6:DP$85,$A34)</f>
        <v>194177.87279127605</v>
      </c>
      <c r="K34" s="4">
        <f>SMALL('[1]资源-玩家城池建筑时间'!DQ$6:DQ$85,$A34)</f>
        <v>671878.99682636105</v>
      </c>
      <c r="L34" s="4">
        <f>SMALL('[1]资源-玩家城池建筑时间'!DR$6:DR$85,$A34)</f>
        <v>671857.17008241219</v>
      </c>
      <c r="M34" s="4">
        <f>SMALL('[1]资源-玩家城池建筑时间'!DS$6:DS$85,$A34)</f>
        <v>1174875.3784255355</v>
      </c>
      <c r="N34" s="4">
        <f>SMALL('[1]资源-玩家城池建筑时间'!DT$6:DT$85,$A34)</f>
        <v>587907.02318348503</v>
      </c>
      <c r="O34" s="4">
        <f>SMALL('[1]资源-玩家城池建筑时间'!DU$6:DU$85,$A34)</f>
        <v>587913.57945412933</v>
      </c>
      <c r="P34" s="4">
        <f>SMALL('[1]资源-玩家城池建筑时间'!DV$6:DV$85,$A34)</f>
        <v>587911.9164641141</v>
      </c>
      <c r="Q34" s="4">
        <f>SMALL('[1]资源-玩家城池建筑时间'!DW$6:DW$85,$A34)</f>
        <v>587876.47976445965</v>
      </c>
      <c r="R34" s="4">
        <f>SMALL('[1]资源-玩家城池建筑时间'!DX$6:DX$85,$A34)</f>
        <v>470944.18375810701</v>
      </c>
      <c r="S34" s="4">
        <f>SMALL('[1]资源-玩家城池建筑时间'!DY$6:DY$85,$A34)</f>
        <v>287668.84223653027</v>
      </c>
      <c r="T34" s="4">
        <f>SMALL('[1]资源-玩家城池建筑时间'!DZ$6:DZ$85,$A34)</f>
        <v>0</v>
      </c>
      <c r="V34" s="2">
        <v>29</v>
      </c>
      <c r="W34" s="2">
        <f>IFERROR(求节点($A$6:$A$85,B$6:B$85,相关资料!C34),0)</f>
        <v>2591533.2734731068</v>
      </c>
      <c r="X34" s="2">
        <f>IFERROR(求节点($A$6:$A$85,C$6:C$85,相关资料!D34),0)</f>
        <v>575896.28299402364</v>
      </c>
      <c r="Y34" s="2">
        <f>IFERROR(求节点($A$6:$A$85,D$6:D$85,相关资料!E34),0)</f>
        <v>201682635.5208742</v>
      </c>
      <c r="Z34" s="2">
        <f>IFERROR(求节点($A$6:$A$85,E$6:E$85,相关资料!F34),0)</f>
        <v>0</v>
      </c>
      <c r="AA34" s="2">
        <f>IFERROR(求节点($A$6:$A$85,F$6:F$85,相关资料!G34),0)</f>
        <v>479913.56916168646</v>
      </c>
      <c r="AB34" s="2">
        <f>IFERROR(求节点($A$6:$A$85,G$6:G$85,相关资料!H34),0)</f>
        <v>479913.56916168646</v>
      </c>
      <c r="AC34" s="2">
        <f>IFERROR(求节点($A$6:$A$85,H$6:H$85,相关资料!I34),0)</f>
        <v>479913.56916168646</v>
      </c>
      <c r="AD34" s="2">
        <f>IFERROR(求节点($A$6:$A$85,I$6:I$85,相关资料!J34),0)</f>
        <v>479913.56916168646</v>
      </c>
      <c r="AE34" s="30">
        <f>求节点('[1]功能-城建'!$K$35:$K$85,$J$35:$J$85,$V34)</f>
        <v>630931.33611712418</v>
      </c>
      <c r="AF34" s="2">
        <f>IFERROR(求节点($A$6:$A$85,K$6:K$85,相关资料!L34),0)</f>
        <v>671878.99682636105</v>
      </c>
      <c r="AG34" s="2">
        <f>IFERROR(求节点($A$6:$A$85,L$6:L$85,相关资料!M34),0)</f>
        <v>671857.17008241219</v>
      </c>
      <c r="AH34" s="2">
        <f>IFERROR(求节点($A$6:$A$85,M$6:M$85,相关资料!N34),0)</f>
        <v>256778702.19855583</v>
      </c>
      <c r="AI34" s="2">
        <f>IFERROR(求节点($A$6:$A$85,N$6:N$85,相关资料!O34),0)</f>
        <v>362078818.32068241</v>
      </c>
      <c r="AJ34" s="2">
        <f>IFERROR(求节点($A$6:$A$85,O$6:O$85,相关资料!P34),0)</f>
        <v>362078824.87695307</v>
      </c>
      <c r="AK34" s="2">
        <f>IFERROR(求节点($A$6:$A$85,P$6:P$85,相关资料!Q34),0)</f>
        <v>362078823.21396303</v>
      </c>
      <c r="AL34" s="2">
        <f>IFERROR(求节点($A$6:$A$85,Q$6:Q$85,相关资料!R34),0)</f>
        <v>362078787.7772634</v>
      </c>
      <c r="AM34" s="2">
        <f>IFERROR(求节点($A$6:$A$85,R$6:R$85,相关资料!S34),0)</f>
        <v>470944.18375810701</v>
      </c>
      <c r="AN34" s="2">
        <f>IFERROR(求节点($A$6:$A$85,S$6:S$85,相关资料!T34),0)</f>
        <v>247614348.8070091</v>
      </c>
      <c r="AO34" s="2"/>
      <c r="AP34" s="2"/>
      <c r="AQ34" s="2">
        <v>29</v>
      </c>
      <c r="AR34" s="2">
        <f t="shared" si="43"/>
        <v>406931.59014365124</v>
      </c>
      <c r="AS34" s="2">
        <f t="shared" si="43"/>
        <v>90429.242254144745</v>
      </c>
      <c r="AT34" s="2">
        <f t="shared" si="43"/>
        <v>55595778.951661497</v>
      </c>
      <c r="AU34" s="2">
        <f t="shared" si="43"/>
        <v>0</v>
      </c>
      <c r="AV34" s="2">
        <f t="shared" si="43"/>
        <v>75357.701878453954</v>
      </c>
      <c r="AW34" s="2">
        <f t="shared" si="43"/>
        <v>75357.701878453954</v>
      </c>
      <c r="AX34" s="2">
        <f t="shared" si="43"/>
        <v>75357.701878453954</v>
      </c>
      <c r="AY34" s="2">
        <f t="shared" si="43"/>
        <v>75357.701878453954</v>
      </c>
      <c r="AZ34" s="2">
        <f t="shared" si="43"/>
        <v>17864.337049402297</v>
      </c>
      <c r="BA34" s="2">
        <f t="shared" si="43"/>
        <v>105500.78262983554</v>
      </c>
      <c r="BB34" s="2">
        <f t="shared" si="43"/>
        <v>105500.78262983554</v>
      </c>
      <c r="BC34" s="2">
        <f t="shared" si="43"/>
        <v>44360994.924620509</v>
      </c>
      <c r="BD34" s="2">
        <f t="shared" si="43"/>
        <v>102421031.99791655</v>
      </c>
      <c r="BE34" s="2">
        <f t="shared" si="43"/>
        <v>102421031.99791655</v>
      </c>
      <c r="BF34" s="2">
        <f t="shared" si="43"/>
        <v>102421031.99791655</v>
      </c>
      <c r="BG34" s="2">
        <f t="shared" si="43"/>
        <v>102421031.99791655</v>
      </c>
      <c r="BH34" s="2">
        <f t="shared" si="48"/>
        <v>75357.701878453954</v>
      </c>
      <c r="BI34" s="2">
        <f t="shared" si="48"/>
        <v>0</v>
      </c>
      <c r="BL34" s="2">
        <v>29</v>
      </c>
      <c r="BM34" s="2">
        <f t="shared" si="1"/>
        <v>406931.59014365124</v>
      </c>
      <c r="BN34" s="2">
        <f t="shared" si="2"/>
        <v>90429.242254144745</v>
      </c>
      <c r="BO34" s="2">
        <f t="shared" si="3"/>
        <v>45920501.400116324</v>
      </c>
      <c r="BP34" s="2">
        <f t="shared" si="4"/>
        <v>0</v>
      </c>
      <c r="BQ34" s="2">
        <f t="shared" si="5"/>
        <v>75357.701878453954</v>
      </c>
      <c r="BR34" s="2">
        <f t="shared" si="6"/>
        <v>75357.701878453954</v>
      </c>
      <c r="BS34" s="2">
        <f t="shared" si="7"/>
        <v>75357.701878453954</v>
      </c>
      <c r="BT34" s="2">
        <f t="shared" si="8"/>
        <v>75357.701878453954</v>
      </c>
      <c r="BU34" s="2">
        <f t="shared" si="9"/>
        <v>32013.498699570278</v>
      </c>
      <c r="BV34" s="2">
        <f t="shared" si="10"/>
        <v>105500.78262983554</v>
      </c>
      <c r="BW34" s="2">
        <f t="shared" si="11"/>
        <v>105500.78262983554</v>
      </c>
      <c r="BX34" s="2">
        <f t="shared" si="12"/>
        <v>44360994.924620509</v>
      </c>
      <c r="BY34" s="2">
        <f t="shared" si="13"/>
        <v>102421031.99791655</v>
      </c>
      <c r="BZ34" s="2">
        <f t="shared" si="14"/>
        <v>102421031.99791655</v>
      </c>
      <c r="CA34" s="2">
        <f t="shared" si="15"/>
        <v>102421031.99791655</v>
      </c>
      <c r="CB34" s="2">
        <f t="shared" si="16"/>
        <v>102421031.99791655</v>
      </c>
      <c r="CC34" s="2">
        <f t="shared" si="17"/>
        <v>75357.701878453954</v>
      </c>
      <c r="CD34" s="2">
        <f t="shared" si="18"/>
        <v>0</v>
      </c>
      <c r="CE34" s="2"/>
      <c r="CF34" s="1">
        <f t="shared" si="46"/>
        <v>6783</v>
      </c>
      <c r="CG34" s="2">
        <v>29</v>
      </c>
      <c r="CH34" s="29">
        <v>406980</v>
      </c>
      <c r="CI34" s="29">
        <v>90480</v>
      </c>
      <c r="CJ34" s="2">
        <f t="shared" si="49"/>
        <v>45920520</v>
      </c>
      <c r="CK34" s="2">
        <f t="shared" si="23"/>
        <v>0</v>
      </c>
      <c r="CL34" s="29">
        <v>75360</v>
      </c>
      <c r="CM34" s="29">
        <v>75360</v>
      </c>
      <c r="CN34" s="29">
        <v>75360</v>
      </c>
      <c r="CO34" s="29">
        <v>75360</v>
      </c>
      <c r="CP34" s="29">
        <v>32040</v>
      </c>
      <c r="CQ34" s="29">
        <v>105540</v>
      </c>
      <c r="CR34" s="29">
        <v>105540</v>
      </c>
      <c r="CS34" s="2">
        <f t="shared" si="55"/>
        <v>44361000</v>
      </c>
      <c r="CT34" s="2">
        <f t="shared" si="56"/>
        <v>102421080</v>
      </c>
      <c r="CU34" s="2">
        <f t="shared" si="57"/>
        <v>102421080</v>
      </c>
      <c r="CV34" s="2">
        <f t="shared" si="58"/>
        <v>102421080</v>
      </c>
      <c r="CW34" s="2">
        <f t="shared" si="59"/>
        <v>102421080</v>
      </c>
      <c r="CX34" s="29">
        <v>75360</v>
      </c>
      <c r="CY34" s="2">
        <f t="shared" si="47"/>
        <v>0</v>
      </c>
      <c r="CZ34" s="2"/>
      <c r="DC34" s="8">
        <v>29</v>
      </c>
      <c r="DD34" s="8">
        <f t="shared" si="24"/>
        <v>406980</v>
      </c>
      <c r="DE34" s="8">
        <f t="shared" si="25"/>
        <v>90480</v>
      </c>
      <c r="DF34" s="8">
        <f t="shared" si="26"/>
        <v>45920520</v>
      </c>
      <c r="DG34" s="8">
        <f t="shared" si="27"/>
        <v>0</v>
      </c>
      <c r="DH34" s="8">
        <f t="shared" si="28"/>
        <v>75360</v>
      </c>
      <c r="DI34" s="8">
        <f t="shared" si="29"/>
        <v>75360</v>
      </c>
      <c r="DJ34" s="8">
        <f t="shared" si="30"/>
        <v>75360</v>
      </c>
      <c r="DK34" s="8">
        <f t="shared" si="31"/>
        <v>75360</v>
      </c>
      <c r="DL34" s="8">
        <f t="shared" si="32"/>
        <v>32040</v>
      </c>
      <c r="DM34" s="8">
        <f t="shared" si="33"/>
        <v>105540</v>
      </c>
      <c r="DN34" s="8">
        <f t="shared" si="34"/>
        <v>105540</v>
      </c>
      <c r="DO34" s="8">
        <f t="shared" si="35"/>
        <v>44361000</v>
      </c>
      <c r="DP34" s="8">
        <f t="shared" si="36"/>
        <v>102421080</v>
      </c>
      <c r="DQ34" s="8">
        <f t="shared" si="37"/>
        <v>102421080</v>
      </c>
      <c r="DR34" s="8">
        <f t="shared" si="38"/>
        <v>102421080</v>
      </c>
      <c r="DS34" s="8">
        <f t="shared" si="39"/>
        <v>102421080</v>
      </c>
      <c r="DT34" s="8">
        <f t="shared" si="40"/>
        <v>75360</v>
      </c>
      <c r="DU34" s="8">
        <f t="shared" si="41"/>
        <v>0</v>
      </c>
      <c r="DX34" s="8">
        <v>29</v>
      </c>
      <c r="DY34" s="5">
        <f>SUM(DD$6:DD34)</f>
        <v>2592600</v>
      </c>
      <c r="DZ34" s="5">
        <f>SUM(DE$6:DE34)</f>
        <v>576840</v>
      </c>
      <c r="EA34" s="5">
        <f>SUM(DF$6:DF34)</f>
        <v>190651080</v>
      </c>
      <c r="EB34" s="5">
        <f>SUM(DG$6:DG34)</f>
        <v>0</v>
      </c>
      <c r="EC34" s="5">
        <f>SUM(DH$6:DH34)</f>
        <v>480420</v>
      </c>
      <c r="ED34" s="5">
        <f>SUM(DI$6:DI34)</f>
        <v>480420</v>
      </c>
      <c r="EE34" s="5">
        <f>SUM(DJ$6:DJ34)</f>
        <v>480420</v>
      </c>
      <c r="EF34" s="5">
        <f>SUM(DK$6:DK34)</f>
        <v>480420</v>
      </c>
      <c r="EG34" s="5">
        <f>SUM(DL$6:DL34)</f>
        <v>617760</v>
      </c>
      <c r="EH34" s="5">
        <f>SUM(DM$6:DM34)</f>
        <v>672720</v>
      </c>
      <c r="EI34" s="5">
        <f>SUM(DN$6:DN34)</f>
        <v>672780</v>
      </c>
      <c r="EJ34" s="5">
        <f>SUM(DO$6:DO34)</f>
        <v>258403800</v>
      </c>
      <c r="EK34" s="5">
        <f>SUM(DP$6:DP34)</f>
        <v>362080020</v>
      </c>
      <c r="EL34" s="5">
        <f>SUM(DQ$6:DQ34)</f>
        <v>362079840</v>
      </c>
      <c r="EM34" s="5">
        <f>SUM(DR$6:DR34)</f>
        <v>362079780</v>
      </c>
      <c r="EN34" s="5">
        <f>SUM(DS$6:DS34)</f>
        <v>362079720</v>
      </c>
      <c r="EO34" s="5">
        <f>SUM(DT$6:DT34)</f>
        <v>471720</v>
      </c>
      <c r="EP34" s="5">
        <f>SUM(DU$6:DU34)</f>
        <v>244850100</v>
      </c>
      <c r="ES34" s="8">
        <v>29</v>
      </c>
      <c r="ET34" s="5">
        <f>IFERROR(求节点(相关资料!C$6:C$85,DY$6:DY$55,$ES34),0)</f>
        <v>2592600</v>
      </c>
      <c r="EU34" s="5">
        <f>IFERROR(求节点(相关资料!D$6:D$85,DZ$6:DZ$55,$ES34),0)</f>
        <v>576840</v>
      </c>
      <c r="EV34" s="5">
        <f>IFERROR(求节点(相关资料!E$6:E$85,EA$6:EA$55,$ES34),0)</f>
        <v>281355</v>
      </c>
      <c r="EW34" s="5">
        <f>IFERROR(求节点(相关资料!F$6:F$85,EB$6:EB$55,$ES34),0)</f>
        <v>0</v>
      </c>
      <c r="EX34" s="5">
        <f>IFERROR(求节点(相关资料!G$6:G$85,EC$6:EC$55,$ES34),0)</f>
        <v>480420</v>
      </c>
      <c r="EY34" s="5">
        <f>IFERROR(求节点(相关资料!H$6:H$85,ED$6:ED$55,$ES34),0)</f>
        <v>480420</v>
      </c>
      <c r="EZ34" s="5">
        <f>IFERROR(求节点(相关资料!I$6:I$85,EE$6:EE$55,$ES34),0)</f>
        <v>480420</v>
      </c>
      <c r="FA34" s="5">
        <f>IFERROR(求节点(相关资料!J$6:J$85,EF$6:EF$55,$ES34),0)</f>
        <v>480420</v>
      </c>
      <c r="FB34" s="5">
        <f>IFERROR(求节点(相关资料!K$6:K$85,EG$6:EG$55,$ES34),0)</f>
        <v>90360</v>
      </c>
      <c r="FC34" s="5">
        <f>IFERROR(求节点(相关资料!L$6:L$85,EH$6:EH$55,$ES34),0)</f>
        <v>672720</v>
      </c>
      <c r="FD34" s="5">
        <f>IFERROR(求节点(相关资料!M$6:M$85,EI$6:EI$55,$ES34),0)</f>
        <v>672780</v>
      </c>
      <c r="FE34" s="5">
        <f>IFERROR(求节点(相关资料!N$6:N$85,EJ$6:EJ$55,$ES34),0)</f>
        <v>1195485</v>
      </c>
      <c r="FF34" s="5">
        <f>IFERROR(求节点(相关资料!O$6:O$85,EK$6:EK$55,$ES34),0)</f>
        <v>592752</v>
      </c>
      <c r="FG34" s="5">
        <f>IFERROR(求节点(相关资料!P$6:P$85,EL$6:EL$55,$ES34),0)</f>
        <v>592524</v>
      </c>
      <c r="FH34" s="5">
        <f>IFERROR(求节点(相关资料!Q$6:Q$85,EM$6:EM$55,$ES34),0)</f>
        <v>600576</v>
      </c>
      <c r="FI34" s="5">
        <f>IFERROR(求节点(相关资料!R$6:R$85,EN$6:EN$55,$ES34),0)</f>
        <v>600516</v>
      </c>
      <c r="FJ34" s="5">
        <f>IFERROR(求节点(相关资料!S$6:S$85,EO$6:EO$55,$ES34),0)</f>
        <v>471720</v>
      </c>
      <c r="FK34" s="5">
        <f>IFERROR(求节点(相关资料!T$6:T$85,EP$6:EP$55,$ES34),0)</f>
        <v>103500</v>
      </c>
      <c r="FN34" s="6">
        <v>29</v>
      </c>
      <c r="FO34" s="6">
        <f>SUMPRODUCT(ET34:FK34,'[1]功能-城建'!$X34:$AO34)</f>
        <v>10965408</v>
      </c>
      <c r="FP34" s="6">
        <f>SUM('[1]资源-玩家城池建筑时间'!$AC$6:$AC34)</f>
        <v>11165831.451440513</v>
      </c>
      <c r="FQ34" s="6">
        <f t="shared" si="42"/>
        <v>0.98205028865856148</v>
      </c>
    </row>
    <row r="35" spans="1:173" x14ac:dyDescent="0.15">
      <c r="A35" s="2">
        <v>30</v>
      </c>
      <c r="B35" s="4">
        <f>SMALL('[1]资源-玩家城池建筑时间'!DH$6:DH$85,$A35)</f>
        <v>3077367.8568330379</v>
      </c>
      <c r="C35" s="4">
        <f>SMALL('[1]资源-玩家城池建筑时间'!DI$6:DI$85,$A35)</f>
        <v>683859.52374067507</v>
      </c>
      <c r="D35" s="4">
        <f>SMALL('[1]资源-玩家城池建筑时间'!DJ$6:DJ$85,$A35)</f>
        <v>330438.57659130718</v>
      </c>
      <c r="E35" s="4"/>
      <c r="F35" s="4">
        <f>SMALL('[1]资源-玩家城池建筑时间'!DL$6:DL$85,$A35)</f>
        <v>569882.93645056267</v>
      </c>
      <c r="G35" s="4">
        <f>SMALL('[1]资源-玩家城池建筑时间'!DM$6:DM$85,$A35)</f>
        <v>569882.93645056267</v>
      </c>
      <c r="H35" s="4">
        <f>SMALL('[1]资源-玩家城池建筑时间'!DN$6:DN$85,$A35)</f>
        <v>569882.93645056267</v>
      </c>
      <c r="I35" s="4">
        <f>SMALL('[1]资源-玩家城池建筑时间'!DO$6:DO$85,$A35)</f>
        <v>569882.93645056267</v>
      </c>
      <c r="J35" s="4">
        <f>SMALL('[1]资源-玩家城池建筑时间'!DP$6:DP$85,$A35)</f>
        <v>320134.98699570267</v>
      </c>
      <c r="K35" s="4">
        <f>SMALL('[1]资源-玩家城池建筑时间'!DQ$6:DQ$85,$A35)</f>
        <v>797836.1110307877</v>
      </c>
      <c r="L35" s="4">
        <f>SMALL('[1]资源-玩家城池建筑时间'!DR$6:DR$85,$A35)</f>
        <v>797814.28428683884</v>
      </c>
      <c r="M35" s="4">
        <f>SMALL('[1]资源-玩家城池建筑时间'!DS$6:DS$85,$A35)</f>
        <v>1414793.6911958719</v>
      </c>
      <c r="N35" s="4">
        <f>SMALL('[1]资源-玩家城池建筑时间'!DT$6:DT$85,$A35)</f>
        <v>707866.17956865323</v>
      </c>
      <c r="O35" s="4">
        <f>SMALL('[1]资源-玩家城池建筑时间'!DU$6:DU$85,$A35)</f>
        <v>707872.73583929753</v>
      </c>
      <c r="P35" s="4">
        <f>SMALL('[1]资源-玩家城池建筑时间'!DV$6:DV$85,$A35)</f>
        <v>707871.0728492823</v>
      </c>
      <c r="Q35" s="4">
        <f>SMALL('[1]资源-玩家城池建筑时间'!DW$6:DW$85,$A35)</f>
        <v>707835.63614962786</v>
      </c>
      <c r="R35" s="4">
        <f>SMALL('[1]资源-玩家城池建筑时间'!DX$6:DX$85,$A35)</f>
        <v>560913.55104698322</v>
      </c>
      <c r="S35" s="4">
        <f>SMALL('[1]资源-玩家城池建筑时间'!DY$6:DY$85,$A35)</f>
        <v>341650.46260985598</v>
      </c>
      <c r="T35" s="4">
        <f>SMALL('[1]资源-玩家城池建筑时间'!DZ$6:DZ$85,$A35)</f>
        <v>0</v>
      </c>
      <c r="V35" s="2">
        <v>30</v>
      </c>
      <c r="W35" s="2">
        <f>IFERROR(求节点($A$6:$A$85,B$6:B$85,相关资料!C35),0)</f>
        <v>3077367.8568330379</v>
      </c>
      <c r="X35" s="2">
        <f>IFERROR(求节点($A$6:$A$85,C$6:C$85,相关资料!D35),0)</f>
        <v>683859.52374067507</v>
      </c>
      <c r="Y35" s="2">
        <f>IFERROR(求节点($A$6:$A$85,D$6:D$85,相关资料!E35),0)</f>
        <v>247603136.92099053</v>
      </c>
      <c r="Z35" s="2">
        <f>IFERROR(求节点($A$6:$A$85,E$6:E$85,相关资料!F35),0)</f>
        <v>0</v>
      </c>
      <c r="AA35" s="2">
        <f>IFERROR(求节点($A$6:$A$85,F$6:F$85,相关资料!G35),0)</f>
        <v>569882.93645056267</v>
      </c>
      <c r="AB35" s="2">
        <f>IFERROR(求节点($A$6:$A$85,G$6:G$85,相关资料!H35),0)</f>
        <v>569882.93645056267</v>
      </c>
      <c r="AC35" s="2">
        <f>IFERROR(求节点($A$6:$A$85,H$6:H$85,相关资料!I35),0)</f>
        <v>569882.93645056267</v>
      </c>
      <c r="AD35" s="2">
        <f>IFERROR(求节点($A$6:$A$85,I$6:I$85,相关资料!J35),0)</f>
        <v>569882.93645056267</v>
      </c>
      <c r="AE35" s="30">
        <f>求节点('[1]功能-城建'!$K$35:$K$85,$J$35:$J$85,$V35)</f>
        <v>648795.67316652637</v>
      </c>
      <c r="AF35" s="2">
        <f>IFERROR(求节点($A$6:$A$85,K$6:K$85,相关资料!L35),0)</f>
        <v>797836.1110307877</v>
      </c>
      <c r="AG35" s="2">
        <f>IFERROR(求节点($A$6:$A$85,L$6:L$85,相关资料!M35),0)</f>
        <v>797814.28428683884</v>
      </c>
      <c r="AH35" s="2">
        <f>IFERROR(求节点($A$6:$A$85,M$6:M$85,相关资料!N35),0)</f>
        <v>310748745.12564069</v>
      </c>
      <c r="AI35" s="2">
        <f>IFERROR(求节点($A$6:$A$85,N$6:N$85,相关资料!O35),0)</f>
        <v>497129031.0899477</v>
      </c>
      <c r="AJ35" s="2">
        <f>IFERROR(求节点($A$6:$A$85,O$6:O$85,相关资料!P35),0)</f>
        <v>497129037.64621836</v>
      </c>
      <c r="AK35" s="2">
        <f>IFERROR(求节点($A$6:$A$85,P$6:P$85,相关资料!Q35),0)</f>
        <v>497129035.98322833</v>
      </c>
      <c r="AL35" s="2">
        <f>IFERROR(求节点($A$6:$A$85,Q$6:Q$85,相关资料!R35),0)</f>
        <v>497129000.5465287</v>
      </c>
      <c r="AM35" s="2">
        <f>IFERROR(求节点($A$6:$A$85,R$6:R$85,相关资料!S35),0)</f>
        <v>560913.55104698322</v>
      </c>
      <c r="AN35" s="2">
        <f>IFERROR(求节点($A$6:$A$85,S$6:S$85,相关资料!T35),0)</f>
        <v>247614348.8070091</v>
      </c>
      <c r="AO35" s="2"/>
      <c r="AP35" s="2"/>
      <c r="AQ35" s="2">
        <v>30</v>
      </c>
      <c r="AR35" s="2">
        <f t="shared" si="43"/>
        <v>485834.58335993113</v>
      </c>
      <c r="AS35" s="2">
        <f t="shared" si="43"/>
        <v>107963.24074665143</v>
      </c>
      <c r="AT35" s="2">
        <f t="shared" si="43"/>
        <v>45920501.400116324</v>
      </c>
      <c r="AU35" s="2">
        <f t="shared" si="43"/>
        <v>0</v>
      </c>
      <c r="AV35" s="2">
        <f t="shared" si="43"/>
        <v>89969.367288876208</v>
      </c>
      <c r="AW35" s="2">
        <f t="shared" si="43"/>
        <v>89969.367288876208</v>
      </c>
      <c r="AX35" s="2">
        <f t="shared" si="43"/>
        <v>89969.367288876208</v>
      </c>
      <c r="AY35" s="2">
        <f t="shared" si="43"/>
        <v>89969.367288876208</v>
      </c>
      <c r="AZ35" s="2">
        <f t="shared" si="43"/>
        <v>17864.33704940218</v>
      </c>
      <c r="BA35" s="2">
        <f t="shared" si="43"/>
        <v>125957.11420442665</v>
      </c>
      <c r="BB35" s="2">
        <f t="shared" si="43"/>
        <v>125957.11420442665</v>
      </c>
      <c r="BC35" s="2">
        <f t="shared" si="43"/>
        <v>53970042.927084863</v>
      </c>
      <c r="BD35" s="2">
        <f t="shared" si="43"/>
        <v>135050212.76926529</v>
      </c>
      <c r="BE35" s="2">
        <f t="shared" si="43"/>
        <v>135050212.76926529</v>
      </c>
      <c r="BF35" s="2">
        <f t="shared" si="43"/>
        <v>135050212.76926529</v>
      </c>
      <c r="BG35" s="2">
        <f t="shared" si="43"/>
        <v>135050212.76926529</v>
      </c>
      <c r="BH35" s="2">
        <f t="shared" si="48"/>
        <v>89969.367288876208</v>
      </c>
      <c r="BI35" s="2">
        <f t="shared" si="48"/>
        <v>0</v>
      </c>
      <c r="BL35" s="2">
        <v>30</v>
      </c>
      <c r="BM35" s="2">
        <f t="shared" si="1"/>
        <v>485834.58335993113</v>
      </c>
      <c r="BN35" s="2">
        <f t="shared" si="2"/>
        <v>107963.24074665143</v>
      </c>
      <c r="BO35" s="2">
        <f t="shared" si="3"/>
        <v>55595778.951661497</v>
      </c>
      <c r="BP35" s="2">
        <f t="shared" si="4"/>
        <v>0</v>
      </c>
      <c r="BQ35" s="2">
        <f t="shared" si="5"/>
        <v>89969.367288876208</v>
      </c>
      <c r="BR35" s="2">
        <f t="shared" si="6"/>
        <v>89969.367288876208</v>
      </c>
      <c r="BS35" s="2">
        <f t="shared" si="7"/>
        <v>89969.367288876208</v>
      </c>
      <c r="BT35" s="2">
        <f t="shared" si="8"/>
        <v>89969.367288876208</v>
      </c>
      <c r="BU35" s="2">
        <f t="shared" si="9"/>
        <v>32013.498699570278</v>
      </c>
      <c r="BV35" s="2">
        <f t="shared" si="10"/>
        <v>125957.11420442665</v>
      </c>
      <c r="BW35" s="2">
        <f t="shared" si="11"/>
        <v>125957.11420442665</v>
      </c>
      <c r="BX35" s="2">
        <f t="shared" si="12"/>
        <v>53970042.927084863</v>
      </c>
      <c r="BY35" s="2">
        <f t="shared" si="13"/>
        <v>135050212.76926529</v>
      </c>
      <c r="BZ35" s="2">
        <f t="shared" si="14"/>
        <v>135050212.76926529</v>
      </c>
      <c r="CA35" s="2">
        <f t="shared" si="15"/>
        <v>135050212.76926529</v>
      </c>
      <c r="CB35" s="2">
        <f t="shared" si="16"/>
        <v>135050212.76926529</v>
      </c>
      <c r="CC35" s="2">
        <f t="shared" si="17"/>
        <v>89969.367288876208</v>
      </c>
      <c r="CD35" s="2">
        <f t="shared" si="18"/>
        <v>0</v>
      </c>
      <c r="CE35" s="2"/>
      <c r="CF35" s="1">
        <f t="shared" si="46"/>
        <v>8098</v>
      </c>
      <c r="CG35" s="2">
        <v>30</v>
      </c>
      <c r="CH35" s="29">
        <v>485880</v>
      </c>
      <c r="CI35" s="29">
        <v>108000</v>
      </c>
      <c r="CJ35" s="2">
        <f t="shared" si="49"/>
        <v>55595820</v>
      </c>
      <c r="CK35" s="2">
        <f t="shared" si="23"/>
        <v>0</v>
      </c>
      <c r="CL35" s="29">
        <v>89970</v>
      </c>
      <c r="CM35" s="29">
        <v>89970</v>
      </c>
      <c r="CN35" s="29">
        <v>89970</v>
      </c>
      <c r="CO35" s="29">
        <v>89970</v>
      </c>
      <c r="CP35" s="29">
        <v>32040</v>
      </c>
      <c r="CQ35" s="29">
        <v>126000</v>
      </c>
      <c r="CR35" s="29">
        <v>126000</v>
      </c>
      <c r="CS35" s="2">
        <f t="shared" si="55"/>
        <v>53970060</v>
      </c>
      <c r="CT35" s="2">
        <f t="shared" si="56"/>
        <v>135050220</v>
      </c>
      <c r="CU35" s="2">
        <f t="shared" si="57"/>
        <v>135050220</v>
      </c>
      <c r="CV35" s="2">
        <f t="shared" si="58"/>
        <v>135050220</v>
      </c>
      <c r="CW35" s="2">
        <f t="shared" si="59"/>
        <v>135050220</v>
      </c>
      <c r="CX35" s="29">
        <v>90000</v>
      </c>
      <c r="CY35" s="2">
        <f t="shared" si="47"/>
        <v>0</v>
      </c>
      <c r="CZ35" s="2"/>
      <c r="DC35" s="8">
        <v>30</v>
      </c>
      <c r="DD35" s="8">
        <f t="shared" si="24"/>
        <v>485880</v>
      </c>
      <c r="DE35" s="8">
        <f t="shared" si="25"/>
        <v>108000</v>
      </c>
      <c r="DF35" s="8">
        <f t="shared" si="26"/>
        <v>55595820</v>
      </c>
      <c r="DG35" s="8">
        <f t="shared" si="27"/>
        <v>0</v>
      </c>
      <c r="DH35" s="8">
        <f t="shared" si="28"/>
        <v>89970</v>
      </c>
      <c r="DI35" s="8">
        <f t="shared" si="29"/>
        <v>89970</v>
      </c>
      <c r="DJ35" s="8">
        <f t="shared" si="30"/>
        <v>89970</v>
      </c>
      <c r="DK35" s="8">
        <f t="shared" si="31"/>
        <v>89970</v>
      </c>
      <c r="DL35" s="8">
        <f t="shared" si="32"/>
        <v>32040</v>
      </c>
      <c r="DM35" s="8">
        <f t="shared" si="33"/>
        <v>126000</v>
      </c>
      <c r="DN35" s="8">
        <f t="shared" si="34"/>
        <v>126000</v>
      </c>
      <c r="DO35" s="8">
        <f t="shared" si="35"/>
        <v>53970060</v>
      </c>
      <c r="DP35" s="8">
        <f t="shared" si="36"/>
        <v>135050220</v>
      </c>
      <c r="DQ35" s="8">
        <f t="shared" si="37"/>
        <v>135050220</v>
      </c>
      <c r="DR35" s="8">
        <f t="shared" si="38"/>
        <v>135050220</v>
      </c>
      <c r="DS35" s="8">
        <f t="shared" si="39"/>
        <v>135050220</v>
      </c>
      <c r="DT35" s="8">
        <f t="shared" si="40"/>
        <v>90000</v>
      </c>
      <c r="DU35" s="8">
        <f t="shared" si="41"/>
        <v>0</v>
      </c>
      <c r="DX35" s="8">
        <v>30</v>
      </c>
      <c r="DY35" s="5">
        <f>SUM(DD$6:DD35)</f>
        <v>3078480</v>
      </c>
      <c r="DZ35" s="5">
        <f>SUM(DE$6:DE35)</f>
        <v>684840</v>
      </c>
      <c r="EA35" s="5">
        <f>SUM(DF$6:DF35)</f>
        <v>246246900</v>
      </c>
      <c r="EB35" s="5">
        <f>SUM(DG$6:DG35)</f>
        <v>0</v>
      </c>
      <c r="EC35" s="5">
        <f>SUM(DH$6:DH35)</f>
        <v>570390</v>
      </c>
      <c r="ED35" s="5">
        <f>SUM(DI$6:DI35)</f>
        <v>570390</v>
      </c>
      <c r="EE35" s="5">
        <f>SUM(DJ$6:DJ35)</f>
        <v>570390</v>
      </c>
      <c r="EF35" s="5">
        <f>SUM(DK$6:DK35)</f>
        <v>570390</v>
      </c>
      <c r="EG35" s="5">
        <f>SUM(DL$6:DL35)</f>
        <v>649800</v>
      </c>
      <c r="EH35" s="5">
        <f>SUM(DM$6:DM35)</f>
        <v>798720</v>
      </c>
      <c r="EI35" s="5">
        <f>SUM(DN$6:DN35)</f>
        <v>798780</v>
      </c>
      <c r="EJ35" s="5">
        <f>SUM(DO$6:DO35)</f>
        <v>312373860</v>
      </c>
      <c r="EK35" s="5">
        <f>SUM(DP$6:DP35)</f>
        <v>497130240</v>
      </c>
      <c r="EL35" s="5">
        <f>SUM(DQ$6:DQ35)</f>
        <v>497130060</v>
      </c>
      <c r="EM35" s="5">
        <f>SUM(DR$6:DR35)</f>
        <v>497130000</v>
      </c>
      <c r="EN35" s="5">
        <f>SUM(DS$6:DS35)</f>
        <v>497129940</v>
      </c>
      <c r="EO35" s="5">
        <f>SUM(DT$6:DT35)</f>
        <v>561720</v>
      </c>
      <c r="EP35" s="5">
        <f>SUM(DU$6:DU35)</f>
        <v>244850100</v>
      </c>
      <c r="ES35" s="8">
        <v>30</v>
      </c>
      <c r="ET35" s="5">
        <f>IFERROR(求节点(相关资料!C$6:C$85,DY$6:DY$55,$ES35),0)</f>
        <v>3078480</v>
      </c>
      <c r="EU35" s="5">
        <f>IFERROR(求节点(相关资料!D$6:D$85,DZ$6:DZ$55,$ES35),0)</f>
        <v>684840</v>
      </c>
      <c r="EV35" s="5">
        <f>IFERROR(求节点(相关资料!E$6:E$85,EA$6:EA$55,$ES35),0)</f>
        <v>335745</v>
      </c>
      <c r="EW35" s="5">
        <f>IFERROR(求节点(相关资料!F$6:F$85,EB$6:EB$55,$ES35),0)</f>
        <v>0</v>
      </c>
      <c r="EX35" s="5">
        <f>IFERROR(求节点(相关资料!G$6:G$85,EC$6:EC$55,$ES35),0)</f>
        <v>570390</v>
      </c>
      <c r="EY35" s="5">
        <f>IFERROR(求节点(相关资料!H$6:H$85,ED$6:ED$55,$ES35),0)</f>
        <v>570390</v>
      </c>
      <c r="EZ35" s="5">
        <f>IFERROR(求节点(相关资料!I$6:I$85,EE$6:EE$55,$ES35),0)</f>
        <v>570390</v>
      </c>
      <c r="FA35" s="5">
        <f>IFERROR(求节点(相关资料!J$6:J$85,EF$6:EF$55,$ES35),0)</f>
        <v>570390</v>
      </c>
      <c r="FB35" s="5">
        <f>IFERROR(求节点(相关资料!K$6:K$85,EG$6:EG$55,$ES35),0)</f>
        <v>150600</v>
      </c>
      <c r="FC35" s="5">
        <f>IFERROR(求节点(相关资料!L$6:L$85,EH$6:EH$55,$ES35),0)</f>
        <v>798720</v>
      </c>
      <c r="FD35" s="5">
        <f>IFERROR(求节点(相关资料!M$6:M$85,EI$6:EI$55,$ES35),0)</f>
        <v>798780</v>
      </c>
      <c r="FE35" s="5">
        <f>IFERROR(求节点(相关资料!N$6:N$85,EJ$6:EJ$55,$ES35),0)</f>
        <v>1437135</v>
      </c>
      <c r="FF35" s="5">
        <f>IFERROR(求节点(相关资料!O$6:O$85,EK$6:EK$55,$ES35),0)</f>
        <v>722016</v>
      </c>
      <c r="FG35" s="5">
        <f>IFERROR(求节点(相关资料!P$6:P$85,EL$6:EL$55,$ES35),0)</f>
        <v>721812</v>
      </c>
      <c r="FH35" s="5">
        <f>IFERROR(求节点(相关资料!Q$6:Q$85,EM$6:EM$55,$ES35),0)</f>
        <v>725808</v>
      </c>
      <c r="FI35" s="5">
        <f>IFERROR(求节点(相关资料!R$6:R$85,EN$6:EN$55,$ES35),0)</f>
        <v>725748</v>
      </c>
      <c r="FJ35" s="5">
        <f>IFERROR(求节点(相关资料!S$6:S$85,EO$6:EO$55,$ES35),0)</f>
        <v>561720</v>
      </c>
      <c r="FK35" s="5">
        <f>IFERROR(求节点(相关资料!T$6:T$85,EP$6:EP$55,$ES35),0)</f>
        <v>130500</v>
      </c>
      <c r="FN35" s="6">
        <v>30</v>
      </c>
      <c r="FO35" s="6">
        <f>SUMPRODUCT(ET35:FK35,'[1]功能-城建'!$X35:$AO35)</f>
        <v>13153464</v>
      </c>
      <c r="FP35" s="6">
        <f>SUM('[1]资源-玩家城池建筑时间'!$AC$6:$AC35)</f>
        <v>13415065.633662418</v>
      </c>
      <c r="FQ35" s="6">
        <f t="shared" si="42"/>
        <v>0.98049941455329293</v>
      </c>
    </row>
    <row r="36" spans="1:173" x14ac:dyDescent="0.15">
      <c r="A36" s="2">
        <v>31</v>
      </c>
      <c r="B36" s="4">
        <f>SMALL('[1]资源-玩家城池建筑时间'!DH$6:DH$85,$A36)</f>
        <v>3656006.0744435573</v>
      </c>
      <c r="C36" s="4">
        <f>SMALL('[1]资源-玩家城池建筑时间'!DI$6:DI$85,$A36)</f>
        <v>812445.79432079045</v>
      </c>
      <c r="D36" s="4">
        <f>SMALL('[1]资源-玩家城池建筑时间'!DJ$6:DJ$85,$A36)</f>
        <v>394731.71188136487</v>
      </c>
      <c r="E36" s="4"/>
      <c r="F36" s="4">
        <f>SMALL('[1]资源-玩家城池建筑时间'!DL$6:DL$85,$A36)</f>
        <v>677038.16193399217</v>
      </c>
      <c r="G36" s="4">
        <f>SMALL('[1]资源-玩家城池建筑时间'!DM$6:DM$85,$A36)</f>
        <v>677038.16193399217</v>
      </c>
      <c r="H36" s="4">
        <f>SMALL('[1]资源-玩家城池建筑时间'!DN$6:DN$85,$A36)</f>
        <v>677038.16193399217</v>
      </c>
      <c r="I36" s="4">
        <f>SMALL('[1]资源-玩家城池建筑时间'!DO$6:DO$85,$A36)</f>
        <v>677038.16193399217</v>
      </c>
      <c r="J36" s="4">
        <f>SMALL('[1]资源-玩家城池建筑时间'!DP$6:DP$85,$A36)</f>
        <v>470152.30267250398</v>
      </c>
      <c r="K36" s="4">
        <f>SMALL('[1]资源-玩家城池建筑时间'!DQ$6:DQ$85,$A36)</f>
        <v>947853.42670758895</v>
      </c>
      <c r="L36" s="4">
        <f>SMALL('[1]资源-玩家城池建筑时间'!DR$6:DR$85,$A36)</f>
        <v>947831.5999636401</v>
      </c>
      <c r="M36" s="4">
        <f>SMALL('[1]资源-玩家城池建筑时间'!DS$6:DS$85,$A36)</f>
        <v>1700540.9591516838</v>
      </c>
      <c r="N36" s="4">
        <f>SMALL('[1]资源-玩家城池建筑时间'!DT$6:DT$85,$A36)</f>
        <v>850739.81354655919</v>
      </c>
      <c r="O36" s="4">
        <f>SMALL('[1]资源-玩家城池建筑时间'!DU$6:DU$85,$A36)</f>
        <v>850746.36981720349</v>
      </c>
      <c r="P36" s="4">
        <f>SMALL('[1]资源-玩家城池建筑时间'!DV$6:DV$85,$A36)</f>
        <v>850744.70682718826</v>
      </c>
      <c r="Q36" s="4">
        <f>SMALL('[1]资源-玩家城池建筑时间'!DW$6:DW$85,$A36)</f>
        <v>850709.27012753382</v>
      </c>
      <c r="R36" s="4">
        <f>SMALL('[1]资源-玩家城池建筑时间'!DX$6:DX$85,$A36)</f>
        <v>668068.77653041272</v>
      </c>
      <c r="S36" s="4">
        <f>SMALL('[1]资源-玩家城池建筑时间'!DY$6:DY$85,$A36)</f>
        <v>405943.59789991367</v>
      </c>
      <c r="T36" s="4">
        <f>SMALL('[1]资源-玩家城池建筑时间'!DZ$6:DZ$85,$A36)</f>
        <v>0</v>
      </c>
      <c r="V36" s="2">
        <v>31</v>
      </c>
      <c r="W36" s="2">
        <f>IFERROR(求节点($A$6:$A$85,B$6:B$85,相关资料!C36),0)</f>
        <v>3656006.0744435573</v>
      </c>
      <c r="X36" s="2">
        <f>IFERROR(求节点($A$6:$A$85,C$6:C$85,相关资料!D36),0)</f>
        <v>812445.79432079045</v>
      </c>
      <c r="Y36" s="2">
        <f>IFERROR(求节点($A$6:$A$85,D$6:D$85,相关资料!E36),0)</f>
        <v>247603136.92099053</v>
      </c>
      <c r="Z36" s="2">
        <f>IFERROR(求节点($A$6:$A$85,E$6:E$85,相关资料!F36),0)</f>
        <v>0</v>
      </c>
      <c r="AA36" s="2">
        <f>IFERROR(求节点($A$6:$A$85,F$6:F$85,相关资料!G36),0)</f>
        <v>677038.16193399217</v>
      </c>
      <c r="AB36" s="2">
        <f>IFERROR(求节点($A$6:$A$85,G$6:G$85,相关资料!H36),0)</f>
        <v>677038.16193399217</v>
      </c>
      <c r="AC36" s="2">
        <f>IFERROR(求节点($A$6:$A$85,H$6:H$85,相关资料!I36),0)</f>
        <v>677038.16193399217</v>
      </c>
      <c r="AD36" s="2">
        <f>IFERROR(求节点($A$6:$A$85,I$6:I$85,相关资料!J36),0)</f>
        <v>677038.16193399217</v>
      </c>
      <c r="AE36" s="30">
        <f>求节点('[1]功能-城建'!$K$35:$K$85,$J$35:$J$85,$V36)</f>
        <v>719546.64574936382</v>
      </c>
      <c r="AF36" s="2">
        <f>IFERROR(求节点($A$6:$A$85,K$6:K$85,相关资料!L36),0)</f>
        <v>947853.42670758895</v>
      </c>
      <c r="AG36" s="2">
        <f>IFERROR(求节点($A$6:$A$85,L$6:L$85,相关资料!M36),0)</f>
        <v>947831.5999636401</v>
      </c>
      <c r="AH36" s="2">
        <f>IFERROR(求节点($A$6:$A$85,M$6:M$85,相关资料!N36),0)</f>
        <v>390327900.83194506</v>
      </c>
      <c r="AI36" s="2">
        <f>IFERROR(求节点($A$6:$A$85,N$6:N$85,相关资料!O36),0)</f>
        <v>497129031.0899477</v>
      </c>
      <c r="AJ36" s="2">
        <f>IFERROR(求节点($A$6:$A$85,O$6:O$85,相关资料!P36),0)</f>
        <v>497129037.64621836</v>
      </c>
      <c r="AK36" s="2">
        <f>IFERROR(求节点($A$6:$A$85,P$6:P$85,相关资料!Q36),0)</f>
        <v>497129035.98322833</v>
      </c>
      <c r="AL36" s="2">
        <f>IFERROR(求节点($A$6:$A$85,Q$6:Q$85,相关资料!R36),0)</f>
        <v>497129000.5465287</v>
      </c>
      <c r="AM36" s="2">
        <f>IFERROR(求节点($A$6:$A$85,R$6:R$85,相关资料!S36),0)</f>
        <v>668068.77653041272</v>
      </c>
      <c r="AN36" s="2">
        <f>IFERROR(求节点($A$6:$A$85,S$6:S$85,相关资料!T36),0)</f>
        <v>247614348.8070091</v>
      </c>
      <c r="AO36" s="2"/>
      <c r="AP36" s="2"/>
      <c r="AQ36" s="2">
        <v>31</v>
      </c>
      <c r="AR36" s="2">
        <f t="shared" si="43"/>
        <v>578638.21761051938</v>
      </c>
      <c r="AS36" s="2">
        <f t="shared" si="43"/>
        <v>128586.27058011538</v>
      </c>
      <c r="AT36" s="2">
        <f t="shared" si="43"/>
        <v>0</v>
      </c>
      <c r="AU36" s="2">
        <f t="shared" si="43"/>
        <v>0</v>
      </c>
      <c r="AV36" s="2">
        <f t="shared" si="43"/>
        <v>107155.2254834295</v>
      </c>
      <c r="AW36" s="2">
        <f t="shared" si="43"/>
        <v>107155.2254834295</v>
      </c>
      <c r="AX36" s="2">
        <f t="shared" si="43"/>
        <v>107155.2254834295</v>
      </c>
      <c r="AY36" s="2">
        <f t="shared" si="43"/>
        <v>107155.2254834295</v>
      </c>
      <c r="AZ36" s="2">
        <f t="shared" si="43"/>
        <v>70750.97258283745</v>
      </c>
      <c r="BA36" s="2">
        <f t="shared" si="43"/>
        <v>150017.31567680126</v>
      </c>
      <c r="BB36" s="2">
        <f t="shared" si="43"/>
        <v>150017.31567680126</v>
      </c>
      <c r="BC36" s="2">
        <f t="shared" si="43"/>
        <v>79579155.706304371</v>
      </c>
      <c r="BD36" s="2">
        <f t="shared" si="43"/>
        <v>0</v>
      </c>
      <c r="BE36" s="2">
        <f t="shared" si="43"/>
        <v>0</v>
      </c>
      <c r="BF36" s="2">
        <f t="shared" si="43"/>
        <v>0</v>
      </c>
      <c r="BG36" s="2">
        <f t="shared" si="43"/>
        <v>0</v>
      </c>
      <c r="BH36" s="2">
        <f t="shared" si="48"/>
        <v>107155.2254834295</v>
      </c>
      <c r="BI36" s="2">
        <f t="shared" si="48"/>
        <v>0</v>
      </c>
      <c r="BL36" s="2">
        <v>31</v>
      </c>
      <c r="BM36" s="2">
        <f t="shared" si="1"/>
        <v>578638.21761051938</v>
      </c>
      <c r="BN36" s="2">
        <f t="shared" si="2"/>
        <v>128586.27058011538</v>
      </c>
      <c r="BO36" s="2">
        <f t="shared" si="3"/>
        <v>0</v>
      </c>
      <c r="BP36" s="2">
        <f t="shared" si="4"/>
        <v>0</v>
      </c>
      <c r="BQ36" s="2">
        <f t="shared" si="5"/>
        <v>107155.2254834295</v>
      </c>
      <c r="BR36" s="2">
        <f t="shared" si="6"/>
        <v>107155.2254834295</v>
      </c>
      <c r="BS36" s="2">
        <f t="shared" si="7"/>
        <v>107155.2254834295</v>
      </c>
      <c r="BT36" s="2">
        <f t="shared" si="8"/>
        <v>107155.2254834295</v>
      </c>
      <c r="BU36" s="2">
        <f t="shared" si="9"/>
        <v>70750.97258283745</v>
      </c>
      <c r="BV36" s="2">
        <f t="shared" si="10"/>
        <v>150017.31567680126</v>
      </c>
      <c r="BW36" s="2">
        <f t="shared" si="11"/>
        <v>150017.31567680126</v>
      </c>
      <c r="BX36" s="2">
        <f t="shared" si="12"/>
        <v>79579155.706304371</v>
      </c>
      <c r="BY36" s="2">
        <f t="shared" si="13"/>
        <v>0</v>
      </c>
      <c r="BZ36" s="2">
        <f t="shared" si="14"/>
        <v>0</v>
      </c>
      <c r="CA36" s="2">
        <f t="shared" si="15"/>
        <v>0</v>
      </c>
      <c r="CB36" s="2">
        <f t="shared" si="16"/>
        <v>0</v>
      </c>
      <c r="CC36" s="2">
        <f t="shared" si="17"/>
        <v>107155.2254834295</v>
      </c>
      <c r="CD36" s="2">
        <f t="shared" si="18"/>
        <v>0</v>
      </c>
      <c r="CE36" s="2"/>
      <c r="CF36" s="1">
        <f t="shared" si="46"/>
        <v>9644</v>
      </c>
      <c r="CG36" s="2">
        <v>31</v>
      </c>
      <c r="CH36" s="29">
        <v>578640</v>
      </c>
      <c r="CI36" s="29">
        <v>128640</v>
      </c>
      <c r="CJ36" s="2">
        <f t="shared" si="49"/>
        <v>0</v>
      </c>
      <c r="CK36" s="2">
        <f t="shared" si="23"/>
        <v>0</v>
      </c>
      <c r="CL36" s="29">
        <v>107160</v>
      </c>
      <c r="CM36" s="29">
        <v>107160</v>
      </c>
      <c r="CN36" s="29">
        <v>107160</v>
      </c>
      <c r="CO36" s="29">
        <v>107160</v>
      </c>
      <c r="CP36" s="29">
        <v>70800</v>
      </c>
      <c r="CQ36" s="29">
        <v>150060</v>
      </c>
      <c r="CR36" s="29">
        <v>150060</v>
      </c>
      <c r="CS36" s="2">
        <f t="shared" si="55"/>
        <v>79579200</v>
      </c>
      <c r="CT36" s="2">
        <f t="shared" si="56"/>
        <v>0</v>
      </c>
      <c r="CU36" s="2">
        <f t="shared" si="57"/>
        <v>0</v>
      </c>
      <c r="CV36" s="2">
        <f t="shared" si="58"/>
        <v>0</v>
      </c>
      <c r="CW36" s="2">
        <f t="shared" si="59"/>
        <v>0</v>
      </c>
      <c r="CX36" s="29">
        <v>107160</v>
      </c>
      <c r="CY36" s="2">
        <f t="shared" si="47"/>
        <v>0</v>
      </c>
      <c r="CZ36" s="2"/>
      <c r="DC36" s="8">
        <v>31</v>
      </c>
      <c r="DD36" s="8">
        <f t="shared" si="24"/>
        <v>578640</v>
      </c>
      <c r="DE36" s="8">
        <f t="shared" si="25"/>
        <v>128640</v>
      </c>
      <c r="DF36" s="8">
        <f t="shared" si="26"/>
        <v>0</v>
      </c>
      <c r="DG36" s="8">
        <f t="shared" si="27"/>
        <v>0</v>
      </c>
      <c r="DH36" s="8">
        <f t="shared" si="28"/>
        <v>107160</v>
      </c>
      <c r="DI36" s="8">
        <f t="shared" si="29"/>
        <v>107160</v>
      </c>
      <c r="DJ36" s="8">
        <f t="shared" si="30"/>
        <v>107160</v>
      </c>
      <c r="DK36" s="8">
        <f t="shared" si="31"/>
        <v>107160</v>
      </c>
      <c r="DL36" s="8">
        <f t="shared" si="32"/>
        <v>70800</v>
      </c>
      <c r="DM36" s="8">
        <f t="shared" si="33"/>
        <v>150060</v>
      </c>
      <c r="DN36" s="8">
        <f t="shared" si="34"/>
        <v>150060</v>
      </c>
      <c r="DO36" s="8">
        <f t="shared" si="35"/>
        <v>79579200</v>
      </c>
      <c r="DP36" s="8">
        <f t="shared" si="36"/>
        <v>0</v>
      </c>
      <c r="DQ36" s="8">
        <f t="shared" si="37"/>
        <v>0</v>
      </c>
      <c r="DR36" s="8">
        <f t="shared" si="38"/>
        <v>0</v>
      </c>
      <c r="DS36" s="8">
        <f t="shared" si="39"/>
        <v>0</v>
      </c>
      <c r="DT36" s="8">
        <f t="shared" si="40"/>
        <v>107160</v>
      </c>
      <c r="DU36" s="8">
        <f t="shared" si="41"/>
        <v>0</v>
      </c>
      <c r="DX36" s="8">
        <v>31</v>
      </c>
      <c r="DY36" s="5">
        <f>SUM(DD$6:DD36)</f>
        <v>3657120</v>
      </c>
      <c r="DZ36" s="5">
        <f>SUM(DE$6:DE36)</f>
        <v>813480</v>
      </c>
      <c r="EA36" s="5">
        <f>SUM(DF$6:DF36)</f>
        <v>246246900</v>
      </c>
      <c r="EB36" s="5">
        <f>SUM(DG$6:DG36)</f>
        <v>0</v>
      </c>
      <c r="EC36" s="5">
        <f>SUM(DH$6:DH36)</f>
        <v>677550</v>
      </c>
      <c r="ED36" s="5">
        <f>SUM(DI$6:DI36)</f>
        <v>677550</v>
      </c>
      <c r="EE36" s="5">
        <f>SUM(DJ$6:DJ36)</f>
        <v>677550</v>
      </c>
      <c r="EF36" s="5">
        <f>SUM(DK$6:DK36)</f>
        <v>677550</v>
      </c>
      <c r="EG36" s="5">
        <f>SUM(DL$6:DL36)</f>
        <v>720600</v>
      </c>
      <c r="EH36" s="5">
        <f>SUM(DM$6:DM36)</f>
        <v>948780</v>
      </c>
      <c r="EI36" s="5">
        <f>SUM(DN$6:DN36)</f>
        <v>948840</v>
      </c>
      <c r="EJ36" s="5">
        <f>SUM(DO$6:DO36)</f>
        <v>391953060</v>
      </c>
      <c r="EK36" s="5">
        <f>SUM(DP$6:DP36)</f>
        <v>497130240</v>
      </c>
      <c r="EL36" s="5">
        <f>SUM(DQ$6:DQ36)</f>
        <v>497130060</v>
      </c>
      <c r="EM36" s="5">
        <f>SUM(DR$6:DR36)</f>
        <v>497130000</v>
      </c>
      <c r="EN36" s="5">
        <f>SUM(DS$6:DS36)</f>
        <v>497129940</v>
      </c>
      <c r="EO36" s="5">
        <f>SUM(DT$6:DT36)</f>
        <v>668880</v>
      </c>
      <c r="EP36" s="5">
        <f>SUM(DU$6:DU36)</f>
        <v>244850100</v>
      </c>
      <c r="ES36" s="8">
        <v>31</v>
      </c>
      <c r="ET36" s="5">
        <f>IFERROR(求节点(相关资料!C$6:C$85,DY$6:DY$55,$ES36),0)</f>
        <v>3657120</v>
      </c>
      <c r="EU36" s="5">
        <f>IFERROR(求节点(相关资料!D$6:D$85,DZ$6:DZ$55,$ES36),0)</f>
        <v>813480</v>
      </c>
      <c r="EV36" s="5">
        <f>IFERROR(求节点(相关资料!E$6:E$85,EA$6:EA$55,$ES36),0)</f>
        <v>401490</v>
      </c>
      <c r="EW36" s="5">
        <f>IFERROR(求节点(相关资料!F$6:F$85,EB$6:EB$55,$ES36),0)</f>
        <v>0</v>
      </c>
      <c r="EX36" s="5">
        <f>IFERROR(求节点(相关资料!G$6:G$85,EC$6:EC$55,$ES36),0)</f>
        <v>677550</v>
      </c>
      <c r="EY36" s="5">
        <f>IFERROR(求节点(相关资料!H$6:H$85,ED$6:ED$55,$ES36),0)</f>
        <v>677550</v>
      </c>
      <c r="EZ36" s="5">
        <f>IFERROR(求节点(相关资料!I$6:I$85,EE$6:EE$55,$ES36),0)</f>
        <v>677550</v>
      </c>
      <c r="FA36" s="5">
        <f>IFERROR(求节点(相关资料!J$6:J$85,EF$6:EF$55,$ES36),0)</f>
        <v>677550</v>
      </c>
      <c r="FB36" s="5">
        <f>IFERROR(求节点(相关资料!K$6:K$85,EG$6:EG$55,$ES36),0)</f>
        <v>329400</v>
      </c>
      <c r="FC36" s="5">
        <f>IFERROR(求节点(相关资料!L$6:L$85,EH$6:EH$55,$ES36),0)</f>
        <v>948780</v>
      </c>
      <c r="FD36" s="5">
        <f>IFERROR(求节点(相关资料!M$6:M$85,EI$6:EI$55,$ES36),0)</f>
        <v>948840</v>
      </c>
      <c r="FE36" s="5">
        <f>IFERROR(求节点(相关资料!N$6:N$85,EJ$6:EJ$55,$ES36),0)</f>
        <v>1729290</v>
      </c>
      <c r="FF36" s="5">
        <f>IFERROR(求节点(相关资料!O$6:O$85,EK$6:EK$55,$ES36),0)</f>
        <v>851280</v>
      </c>
      <c r="FG36" s="5">
        <f>IFERROR(求节点(相关资料!P$6:P$85,EL$6:EL$55,$ES36),0)</f>
        <v>851100</v>
      </c>
      <c r="FH36" s="5">
        <f>IFERROR(求节点(相关资料!Q$6:Q$85,EM$6:EM$55,$ES36),0)</f>
        <v>851040</v>
      </c>
      <c r="FI36" s="5">
        <f>IFERROR(求节点(相关资料!R$6:R$85,EN$6:EN$55,$ES36),0)</f>
        <v>850980</v>
      </c>
      <c r="FJ36" s="5">
        <f>IFERROR(求节点(相关资料!S$6:S$85,EO$6:EO$55,$ES36),0)</f>
        <v>668880</v>
      </c>
      <c r="FK36" s="5">
        <f>IFERROR(求节点(相关资料!T$6:T$85,EP$6:EP$55,$ES36),0)</f>
        <v>157500</v>
      </c>
      <c r="FN36" s="6">
        <v>31</v>
      </c>
      <c r="FO36" s="6">
        <f>SUMPRODUCT(ET36:FK36,'[1]功能-城建'!$X36:$AO36)</f>
        <v>15769380</v>
      </c>
      <c r="FP36" s="6">
        <f>SUM('[1]资源-玩家城池建筑时间'!$AC$6:$AC36)</f>
        <v>16093946.270748155</v>
      </c>
      <c r="FQ36" s="6">
        <f t="shared" si="42"/>
        <v>0.97983302135548467</v>
      </c>
    </row>
    <row r="37" spans="1:173" x14ac:dyDescent="0.15">
      <c r="A37" s="2">
        <v>32</v>
      </c>
      <c r="B37" s="4">
        <f>SMALL('[1]资源-玩家城池建筑时间'!DH$6:DH$85,$A37)</f>
        <v>4345059.0749205006</v>
      </c>
      <c r="C37" s="4">
        <f>SMALL('[1]资源-玩家城池建筑时间'!DI$6:DI$85,$A37)</f>
        <v>965568.68331566674</v>
      </c>
      <c r="D37" s="4">
        <f>SMALL('[1]资源-玩家城池建筑时间'!DJ$6:DJ$85,$A37)</f>
        <v>471293.15637880302</v>
      </c>
      <c r="E37" s="4"/>
      <c r="F37" s="4">
        <f>SMALL('[1]资源-玩家城池建筑时间'!DL$6:DL$85,$A37)</f>
        <v>804640.5694297225</v>
      </c>
      <c r="G37" s="4">
        <f>SMALL('[1]资源-玩家城池建筑时间'!DM$6:DM$85,$A37)</f>
        <v>804640.5694297225</v>
      </c>
      <c r="H37" s="4">
        <f>SMALL('[1]资源-玩家城池建筑时间'!DN$6:DN$85,$A37)</f>
        <v>804640.5694297225</v>
      </c>
      <c r="I37" s="4">
        <f>SMALL('[1]资源-玩家城池建筑时间'!DO$6:DO$85,$A37)</f>
        <v>804640.5694297225</v>
      </c>
      <c r="J37" s="4">
        <f>SMALL('[1]资源-玩家城池建筑时间'!DP$6:DP$85,$A37)</f>
        <v>648795.67316652637</v>
      </c>
      <c r="K37" s="4">
        <f>SMALL('[1]资源-玩家城池建筑时间'!DQ$6:DQ$85,$A37)</f>
        <v>1126496.7972016113</v>
      </c>
      <c r="L37" s="4">
        <f>SMALL('[1]资源-玩家城池建筑时间'!DR$6:DR$85,$A37)</f>
        <v>1126474.9704576624</v>
      </c>
      <c r="M37" s="4">
        <f>SMALL('[1]资源-玩家城池建筑时间'!DS$6:DS$85,$A37)</f>
        <v>2040814.0458069646</v>
      </c>
      <c r="N37" s="4">
        <f>SMALL('[1]资源-玩家城池建筑时间'!DT$6:DT$85,$A37)</f>
        <v>1020876.3568741996</v>
      </c>
      <c r="O37" s="4">
        <f>SMALL('[1]资源-玩家城池建筑时间'!DU$6:DU$85,$A37)</f>
        <v>1020882.9131448439</v>
      </c>
      <c r="P37" s="4">
        <f>SMALL('[1]资源-玩家城池建筑时间'!DV$6:DV$85,$A37)</f>
        <v>1020881.2501548287</v>
      </c>
      <c r="Q37" s="4">
        <f>SMALL('[1]资源-玩家城池建筑时间'!DW$6:DW$85,$A37)</f>
        <v>1020845.8134551742</v>
      </c>
      <c r="R37" s="4">
        <f>SMALL('[1]资源-玩家城池建筑时间'!DX$6:DX$85,$A37)</f>
        <v>795671.18402614305</v>
      </c>
      <c r="S37" s="4">
        <f>SMALL('[1]资源-玩家城池建筑时间'!DY$6:DY$85,$A37)</f>
        <v>482505.04239735182</v>
      </c>
      <c r="T37" s="4">
        <f>SMALL('[1]资源-玩家城池建筑时间'!DZ$6:DZ$85,$A37)</f>
        <v>0</v>
      </c>
      <c r="V37" s="2">
        <v>32</v>
      </c>
      <c r="W37" s="2">
        <f>IFERROR(求节点($A$6:$A$85,B$6:B$85,相关资料!C37),0)</f>
        <v>4345059.0749205006</v>
      </c>
      <c r="X37" s="2">
        <f>IFERROR(求节点($A$6:$A$85,C$6:C$85,相关资料!D37),0)</f>
        <v>965568.68331566674</v>
      </c>
      <c r="Y37" s="2">
        <f>IFERROR(求节点($A$6:$A$85,D$6:D$85,相关资料!E37),0)</f>
        <v>247603136.92099053</v>
      </c>
      <c r="Z37" s="2">
        <f>IFERROR(求节点($A$6:$A$85,E$6:E$85,相关资料!F37),0)</f>
        <v>0</v>
      </c>
      <c r="AA37" s="2">
        <f>IFERROR(求节点($A$6:$A$85,F$6:F$85,相关资料!G37),0)</f>
        <v>804640.5694297225</v>
      </c>
      <c r="AB37" s="2">
        <f>IFERROR(求节点($A$6:$A$85,G$6:G$85,相关资料!H37),0)</f>
        <v>804640.5694297225</v>
      </c>
      <c r="AC37" s="2">
        <f>IFERROR(求节点($A$6:$A$85,H$6:H$85,相关资料!I37),0)</f>
        <v>804640.5694297225</v>
      </c>
      <c r="AD37" s="2">
        <f>IFERROR(求节点($A$6:$A$85,I$6:I$85,相关资料!J37),0)</f>
        <v>804640.5694297225</v>
      </c>
      <c r="AE37" s="30">
        <f>求节点('[1]功能-城建'!$K$35:$K$85,$J$35:$J$85,$V37)</f>
        <v>790297.61833220138</v>
      </c>
      <c r="AF37" s="2">
        <f>IFERROR(求节点($A$6:$A$85,K$6:K$85,相关资料!L37),0)</f>
        <v>1126496.7972016113</v>
      </c>
      <c r="AG37" s="2">
        <f>IFERROR(求节点($A$6:$A$85,L$6:L$85,相关资料!M37),0)</f>
        <v>1126474.9704576624</v>
      </c>
      <c r="AH37" s="2">
        <f>IFERROR(求节点($A$6:$A$85,M$6:M$85,相关资料!N37),0)</f>
        <v>491379428.51710933</v>
      </c>
      <c r="AI37" s="2">
        <f>IFERROR(求节点($A$6:$A$85,N$6:N$85,相关资料!O37),0)</f>
        <v>497129031.0899477</v>
      </c>
      <c r="AJ37" s="2">
        <f>IFERROR(求节点($A$6:$A$85,O$6:O$85,相关资料!P37),0)</f>
        <v>497129037.64621836</v>
      </c>
      <c r="AK37" s="2">
        <f>IFERROR(求节点($A$6:$A$85,P$6:P$85,相关资料!Q37),0)</f>
        <v>497129035.98322833</v>
      </c>
      <c r="AL37" s="2">
        <f>IFERROR(求节点($A$6:$A$85,Q$6:Q$85,相关资料!R37),0)</f>
        <v>497129000.5465287</v>
      </c>
      <c r="AM37" s="2">
        <f>IFERROR(求节点($A$6:$A$85,R$6:R$85,相关资料!S37),0)</f>
        <v>795671.18402614305</v>
      </c>
      <c r="AN37" s="2">
        <f>IFERROR(求节点($A$6:$A$85,S$6:S$85,相关资料!T37),0)</f>
        <v>247614348.8070091</v>
      </c>
      <c r="AO37" s="2"/>
      <c r="AP37" s="2"/>
      <c r="AQ37" s="2">
        <v>32</v>
      </c>
      <c r="AR37" s="2">
        <f t="shared" si="43"/>
        <v>689053.00047694333</v>
      </c>
      <c r="AS37" s="2">
        <f t="shared" ref="AS37:BG54" si="60">IF(X37=0,0,X37-X36)</f>
        <v>153122.8889948763</v>
      </c>
      <c r="AT37" s="2">
        <f t="shared" si="60"/>
        <v>0</v>
      </c>
      <c r="AU37" s="2">
        <f t="shared" si="60"/>
        <v>0</v>
      </c>
      <c r="AV37" s="2">
        <f t="shared" si="60"/>
        <v>127602.40749573032</v>
      </c>
      <c r="AW37" s="2">
        <f t="shared" si="60"/>
        <v>127602.40749573032</v>
      </c>
      <c r="AX37" s="2">
        <f t="shared" si="60"/>
        <v>127602.40749573032</v>
      </c>
      <c r="AY37" s="2">
        <f t="shared" si="60"/>
        <v>127602.40749573032</v>
      </c>
      <c r="AZ37" s="2">
        <f t="shared" si="60"/>
        <v>70750.972582837567</v>
      </c>
      <c r="BA37" s="2">
        <f t="shared" si="60"/>
        <v>178643.37049402238</v>
      </c>
      <c r="BB37" s="2">
        <f t="shared" si="60"/>
        <v>178643.37049402227</v>
      </c>
      <c r="BC37" s="2">
        <f t="shared" si="60"/>
        <v>101051527.68516427</v>
      </c>
      <c r="BD37" s="2">
        <f t="shared" si="60"/>
        <v>0</v>
      </c>
      <c r="BE37" s="2">
        <f t="shared" si="60"/>
        <v>0</v>
      </c>
      <c r="BF37" s="2">
        <f t="shared" si="60"/>
        <v>0</v>
      </c>
      <c r="BG37" s="2">
        <f t="shared" si="60"/>
        <v>0</v>
      </c>
      <c r="BH37" s="2">
        <f t="shared" si="48"/>
        <v>127602.40749573032</v>
      </c>
      <c r="BI37" s="2">
        <f t="shared" si="48"/>
        <v>0</v>
      </c>
      <c r="BL37" s="2">
        <v>32</v>
      </c>
      <c r="BM37" s="2">
        <f t="shared" si="1"/>
        <v>689053.00047694333</v>
      </c>
      <c r="BN37" s="2">
        <f t="shared" si="2"/>
        <v>153122.8889948763</v>
      </c>
      <c r="BO37" s="2">
        <f t="shared" si="3"/>
        <v>0</v>
      </c>
      <c r="BP37" s="2">
        <f t="shared" si="4"/>
        <v>0</v>
      </c>
      <c r="BQ37" s="2">
        <f t="shared" si="5"/>
        <v>127602.40749573032</v>
      </c>
      <c r="BR37" s="2">
        <f t="shared" si="6"/>
        <v>127602.40749573032</v>
      </c>
      <c r="BS37" s="2">
        <f t="shared" si="7"/>
        <v>127602.40749573032</v>
      </c>
      <c r="BT37" s="2">
        <f t="shared" si="8"/>
        <v>127602.40749573032</v>
      </c>
      <c r="BU37" s="2">
        <f t="shared" si="9"/>
        <v>70750.97258283745</v>
      </c>
      <c r="BV37" s="2">
        <f t="shared" si="10"/>
        <v>178643.37049402238</v>
      </c>
      <c r="BW37" s="2">
        <f t="shared" si="11"/>
        <v>178643.37049402227</v>
      </c>
      <c r="BX37" s="2">
        <f t="shared" si="12"/>
        <v>101051527.68516427</v>
      </c>
      <c r="BY37" s="2">
        <f t="shared" si="13"/>
        <v>0</v>
      </c>
      <c r="BZ37" s="2">
        <f t="shared" si="14"/>
        <v>0</v>
      </c>
      <c r="CA37" s="2">
        <f t="shared" si="15"/>
        <v>0</v>
      </c>
      <c r="CB37" s="2">
        <f t="shared" si="16"/>
        <v>0</v>
      </c>
      <c r="CC37" s="2">
        <f t="shared" si="17"/>
        <v>127602.40749573032</v>
      </c>
      <c r="CD37" s="2">
        <f t="shared" si="18"/>
        <v>0</v>
      </c>
      <c r="CE37" s="2"/>
      <c r="CF37" s="1">
        <f t="shared" si="46"/>
        <v>11485</v>
      </c>
      <c r="CG37" s="2">
        <v>32</v>
      </c>
      <c r="CH37" s="29">
        <v>689100</v>
      </c>
      <c r="CI37" s="29">
        <v>153180</v>
      </c>
      <c r="CJ37" s="2">
        <f t="shared" si="49"/>
        <v>0</v>
      </c>
      <c r="CK37" s="2">
        <f t="shared" si="23"/>
        <v>0</v>
      </c>
      <c r="CL37" s="29">
        <v>127620</v>
      </c>
      <c r="CM37" s="29">
        <v>127620</v>
      </c>
      <c r="CN37" s="29">
        <v>127620</v>
      </c>
      <c r="CO37" s="29">
        <v>127620</v>
      </c>
      <c r="CP37" s="29">
        <v>70800</v>
      </c>
      <c r="CQ37" s="29">
        <v>178680</v>
      </c>
      <c r="CR37" s="29">
        <v>178680</v>
      </c>
      <c r="CS37" s="2">
        <f t="shared" si="55"/>
        <v>101051580</v>
      </c>
      <c r="CT37" s="2">
        <f t="shared" si="56"/>
        <v>0</v>
      </c>
      <c r="CU37" s="2">
        <f t="shared" si="57"/>
        <v>0</v>
      </c>
      <c r="CV37" s="2">
        <f t="shared" si="58"/>
        <v>0</v>
      </c>
      <c r="CW37" s="2">
        <f t="shared" si="59"/>
        <v>0</v>
      </c>
      <c r="CX37" s="29">
        <v>127620</v>
      </c>
      <c r="CY37" s="2">
        <f t="shared" si="47"/>
        <v>0</v>
      </c>
      <c r="CZ37" s="2"/>
      <c r="DC37" s="8">
        <v>32</v>
      </c>
      <c r="DD37" s="8">
        <f t="shared" si="24"/>
        <v>689100</v>
      </c>
      <c r="DE37" s="8">
        <f t="shared" si="25"/>
        <v>153180</v>
      </c>
      <c r="DF37" s="8">
        <f t="shared" si="26"/>
        <v>0</v>
      </c>
      <c r="DG37" s="8">
        <f t="shared" si="27"/>
        <v>0</v>
      </c>
      <c r="DH37" s="8">
        <f t="shared" si="28"/>
        <v>127620</v>
      </c>
      <c r="DI37" s="8">
        <f t="shared" si="29"/>
        <v>127620</v>
      </c>
      <c r="DJ37" s="8">
        <f t="shared" si="30"/>
        <v>127620</v>
      </c>
      <c r="DK37" s="8">
        <f t="shared" si="31"/>
        <v>127620</v>
      </c>
      <c r="DL37" s="8">
        <f t="shared" si="32"/>
        <v>70800</v>
      </c>
      <c r="DM37" s="8">
        <f t="shared" si="33"/>
        <v>178680</v>
      </c>
      <c r="DN37" s="8">
        <f t="shared" si="34"/>
        <v>178680</v>
      </c>
      <c r="DO37" s="8">
        <f t="shared" si="35"/>
        <v>101051580</v>
      </c>
      <c r="DP37" s="8">
        <f t="shared" si="36"/>
        <v>0</v>
      </c>
      <c r="DQ37" s="8">
        <f t="shared" si="37"/>
        <v>0</v>
      </c>
      <c r="DR37" s="8">
        <f t="shared" si="38"/>
        <v>0</v>
      </c>
      <c r="DS37" s="8">
        <f t="shared" si="39"/>
        <v>0</v>
      </c>
      <c r="DT37" s="8">
        <f t="shared" si="40"/>
        <v>127620</v>
      </c>
      <c r="DU37" s="8">
        <f t="shared" si="41"/>
        <v>0</v>
      </c>
      <c r="DX37" s="8">
        <v>32</v>
      </c>
      <c r="DY37" s="5">
        <f>SUM(DD$6:DD37)</f>
        <v>4346220</v>
      </c>
      <c r="DZ37" s="5">
        <f>SUM(DE$6:DE37)</f>
        <v>966660</v>
      </c>
      <c r="EA37" s="5">
        <f>SUM(DF$6:DF37)</f>
        <v>246246900</v>
      </c>
      <c r="EB37" s="5">
        <f>SUM(DG$6:DG37)</f>
        <v>0</v>
      </c>
      <c r="EC37" s="5">
        <f>SUM(DH$6:DH37)</f>
        <v>805170</v>
      </c>
      <c r="ED37" s="5">
        <f>SUM(DI$6:DI37)</f>
        <v>805170</v>
      </c>
      <c r="EE37" s="5">
        <f>SUM(DJ$6:DJ37)</f>
        <v>805170</v>
      </c>
      <c r="EF37" s="5">
        <f>SUM(DK$6:DK37)</f>
        <v>805170</v>
      </c>
      <c r="EG37" s="5">
        <f>SUM(DL$6:DL37)</f>
        <v>791400</v>
      </c>
      <c r="EH37" s="5">
        <f>SUM(DM$6:DM37)</f>
        <v>1127460</v>
      </c>
      <c r="EI37" s="5">
        <f>SUM(DN$6:DN37)</f>
        <v>1127520</v>
      </c>
      <c r="EJ37" s="5">
        <f>SUM(DO$6:DO37)</f>
        <v>493004640</v>
      </c>
      <c r="EK37" s="5">
        <f>SUM(DP$6:DP37)</f>
        <v>497130240</v>
      </c>
      <c r="EL37" s="5">
        <f>SUM(DQ$6:DQ37)</f>
        <v>497130060</v>
      </c>
      <c r="EM37" s="5">
        <f>SUM(DR$6:DR37)</f>
        <v>497130000</v>
      </c>
      <c r="EN37" s="5">
        <f>SUM(DS$6:DS37)</f>
        <v>497129940</v>
      </c>
      <c r="EO37" s="5">
        <f>SUM(DT$6:DT37)</f>
        <v>796500</v>
      </c>
      <c r="EP37" s="5">
        <f>SUM(DU$6:DU37)</f>
        <v>244850100</v>
      </c>
      <c r="ES37" s="8">
        <v>32</v>
      </c>
      <c r="ET37" s="5">
        <f>IFERROR(求节点(相关资料!C$6:C$85,DY$6:DY$55,$ES37),0)</f>
        <v>4346220</v>
      </c>
      <c r="EU37" s="5">
        <f>IFERROR(求节点(相关资料!D$6:D$85,DZ$6:DZ$55,$ES37),0)</f>
        <v>966660</v>
      </c>
      <c r="EV37" s="5">
        <f>IFERROR(求节点(相关资料!E$6:E$85,EA$6:EA$55,$ES37),0)</f>
        <v>478590</v>
      </c>
      <c r="EW37" s="5">
        <f>IFERROR(求节点(相关资料!F$6:F$85,EB$6:EB$55,$ES37),0)</f>
        <v>0</v>
      </c>
      <c r="EX37" s="5">
        <f>IFERROR(求节点(相关资料!G$6:G$85,EC$6:EC$55,$ES37),0)</f>
        <v>805170</v>
      </c>
      <c r="EY37" s="5">
        <f>IFERROR(求节点(相关资料!H$6:H$85,ED$6:ED$55,$ES37),0)</f>
        <v>805170</v>
      </c>
      <c r="EZ37" s="5">
        <f>IFERROR(求节点(相关资料!I$6:I$85,EE$6:EE$55,$ES37),0)</f>
        <v>805170</v>
      </c>
      <c r="FA37" s="5">
        <f>IFERROR(求节点(相关资料!J$6:J$85,EF$6:EF$55,$ES37),0)</f>
        <v>805170</v>
      </c>
      <c r="FB37" s="5">
        <f>IFERROR(求节点(相关资料!K$6:K$85,EG$6:EG$55,$ES37),0)</f>
        <v>649800</v>
      </c>
      <c r="FC37" s="5">
        <f>IFERROR(求节点(相关资料!L$6:L$85,EH$6:EH$55,$ES37),0)</f>
        <v>1127460</v>
      </c>
      <c r="FD37" s="5">
        <f>IFERROR(求节点(相关资料!M$6:M$85,EI$6:EI$55,$ES37),0)</f>
        <v>1127520</v>
      </c>
      <c r="FE37" s="5">
        <f>IFERROR(求节点(相关资料!N$6:N$85,EJ$6:EJ$55,$ES37),0)</f>
        <v>2071950</v>
      </c>
      <c r="FF37" s="5">
        <f>IFERROR(求节点(相关资料!O$6:O$85,EK$6:EK$55,$ES37),0)</f>
        <v>1013808</v>
      </c>
      <c r="FG37" s="5">
        <f>IFERROR(求节点(相关资料!P$6:P$85,EL$6:EL$55,$ES37),0)</f>
        <v>1013628</v>
      </c>
      <c r="FH37" s="5">
        <f>IFERROR(求节点(相关资料!Q$6:Q$85,EM$6:EM$55,$ES37),0)</f>
        <v>1013568</v>
      </c>
      <c r="FI37" s="5">
        <f>IFERROR(求节点(相关资料!R$6:R$85,EN$6:EN$55,$ES37),0)</f>
        <v>1013508</v>
      </c>
      <c r="FJ37" s="5">
        <f>IFERROR(求节点(相关资料!S$6:S$85,EO$6:EO$55,$ES37),0)</f>
        <v>796500</v>
      </c>
      <c r="FK37" s="5">
        <f>IFERROR(求节点(相关资料!T$6:T$85,EP$6:EP$55,$ES37),0)</f>
        <v>224640</v>
      </c>
      <c r="FN37" s="6">
        <v>32</v>
      </c>
      <c r="FO37" s="6">
        <f>SUMPRODUCT(ET37:FK37,'[1]功能-城建'!$X37:$AO37)</f>
        <v>19064532</v>
      </c>
      <c r="FP37" s="6">
        <f>SUM('[1]资源-玩家城池建筑时间'!$AC$6:$AC37)</f>
        <v>19284006.458141413</v>
      </c>
      <c r="FQ37" s="6">
        <f t="shared" si="42"/>
        <v>0.98861883506325243</v>
      </c>
    </row>
    <row r="38" spans="1:173" x14ac:dyDescent="0.15">
      <c r="A38" s="2">
        <v>33</v>
      </c>
      <c r="B38" s="4">
        <f>SMALL('[1]资源-玩家城池建筑时间'!DH$6:DH$85,$A38)</f>
        <v>5163748.9005219061</v>
      </c>
      <c r="C38" s="4">
        <f>SMALL('[1]资源-玩家城池建筑时间'!DI$6:DI$85,$A38)</f>
        <v>1147499.7556715347</v>
      </c>
      <c r="D38" s="4">
        <f>SMALL('[1]资源-玩家城池建筑时间'!DJ$6:DJ$85,$A38)</f>
        <v>562258.69255673699</v>
      </c>
      <c r="E38" s="4"/>
      <c r="F38" s="4">
        <f>SMALL('[1]资源-玩家城池建筑时间'!DL$6:DL$85,$A38)</f>
        <v>956249.79639294569</v>
      </c>
      <c r="G38" s="4">
        <f>SMALL('[1]资源-玩家城池建筑时间'!DM$6:DM$85,$A38)</f>
        <v>956249.79639294569</v>
      </c>
      <c r="H38" s="4">
        <f>SMALL('[1]资源-玩家城池建筑时间'!DN$6:DN$85,$A38)</f>
        <v>956249.79639294569</v>
      </c>
      <c r="I38" s="4">
        <f>SMALL('[1]资源-玩家城池建筑时间'!DO$6:DO$85,$A38)</f>
        <v>956249.79639294569</v>
      </c>
      <c r="J38" s="4">
        <f>SMALL('[1]资源-玩家城池建筑时间'!DP$6:DP$85,$A38)</f>
        <v>861048.59091503883</v>
      </c>
      <c r="K38" s="4">
        <f>SMALL('[1]资源-玩家城池建筑时间'!DQ$6:DQ$85,$A38)</f>
        <v>1338749.7149501238</v>
      </c>
      <c r="L38" s="4">
        <f>SMALL('[1]资源-玩家城池建筑时间'!DR$6:DR$85,$A38)</f>
        <v>1338727.8882061748</v>
      </c>
      <c r="M38" s="4">
        <f>SMALL('[1]资源-玩家城池建筑时间'!DS$6:DS$85,$A38)</f>
        <v>2445105.3177088932</v>
      </c>
      <c r="N38" s="4">
        <f>SMALL('[1]资源-玩家城池建筑时间'!DT$6:DT$85,$A38)</f>
        <v>1223021.9928251638</v>
      </c>
      <c r="O38" s="4">
        <f>SMALL('[1]资源-玩家城池建筑时间'!DU$6:DU$85,$A38)</f>
        <v>1223028.5490958081</v>
      </c>
      <c r="P38" s="4">
        <f>SMALL('[1]资源-玩家城池建筑时间'!DV$6:DV$85,$A38)</f>
        <v>1223026.8861057928</v>
      </c>
      <c r="Q38" s="4">
        <f>SMALL('[1]资源-玩家城池建筑时间'!DW$6:DW$85,$A38)</f>
        <v>1222991.4494061384</v>
      </c>
      <c r="R38" s="4">
        <f>SMALL('[1]资源-玩家城池建筑时间'!DX$6:DX$85,$A38)</f>
        <v>947280.41098936624</v>
      </c>
      <c r="S38" s="4">
        <f>SMALL('[1]资源-玩家城池建筑时间'!DY$6:DY$85,$A38)</f>
        <v>573470.57857528573</v>
      </c>
      <c r="T38" s="4">
        <f>SMALL('[1]资源-玩家城池建筑时间'!DZ$6:DZ$85,$A38)</f>
        <v>0</v>
      </c>
      <c r="V38" s="2">
        <v>33</v>
      </c>
      <c r="W38" s="2">
        <f>IFERROR(求节点($A$6:$A$85,B$6:B$85,相关资料!C38),0)</f>
        <v>5163748.9005219061</v>
      </c>
      <c r="X38" s="2">
        <f>IFERROR(求节点($A$6:$A$85,C$6:C$85,相关资料!D38),0)</f>
        <v>1147499.7556715347</v>
      </c>
      <c r="Y38" s="2">
        <f>IFERROR(求节点($A$6:$A$85,D$6:D$85,相关资料!E38),0)</f>
        <v>247603136.92099053</v>
      </c>
      <c r="Z38" s="2">
        <f>IFERROR(求节点($A$6:$A$85,E$6:E$85,相关资料!F38),0)</f>
        <v>0</v>
      </c>
      <c r="AA38" s="2">
        <f>IFERROR(求节点($A$6:$A$85,F$6:F$85,相关资料!G38),0)</f>
        <v>956249.79639294569</v>
      </c>
      <c r="AB38" s="2">
        <f>IFERROR(求节点($A$6:$A$85,G$6:G$85,相关资料!H38),0)</f>
        <v>956249.79639294569</v>
      </c>
      <c r="AC38" s="2">
        <f>IFERROR(求节点($A$6:$A$85,H$6:H$85,相关资料!I38),0)</f>
        <v>956249.79639294569</v>
      </c>
      <c r="AD38" s="2">
        <f>IFERROR(求节点($A$6:$A$85,I$6:I$85,相关资料!J38),0)</f>
        <v>956249.79639294569</v>
      </c>
      <c r="AE38" s="30">
        <f>求节点('[1]功能-城建'!$K$35:$K$85,$J$35:$J$85,$V38)</f>
        <v>861048.59091503883</v>
      </c>
      <c r="AF38" s="2">
        <f>IFERROR(求节点($A$6:$A$85,K$6:K$85,相关资料!L38),0)</f>
        <v>1338749.7149501238</v>
      </c>
      <c r="AG38" s="2">
        <f>IFERROR(求节点($A$6:$A$85,L$6:L$85,相关资料!M38),0)</f>
        <v>1338727.8882061748</v>
      </c>
      <c r="AH38" s="2">
        <f>IFERROR(求节点($A$6:$A$85,M$6:M$85,相关资料!N38),0)</f>
        <v>615155242.28117478</v>
      </c>
      <c r="AI38" s="2">
        <f>IFERROR(求节点($A$6:$A$85,N$6:N$85,相关资料!O38),0)</f>
        <v>497129031.0899477</v>
      </c>
      <c r="AJ38" s="2">
        <f>IFERROR(求节点($A$6:$A$85,O$6:O$85,相关资料!P38),0)</f>
        <v>497129037.64621836</v>
      </c>
      <c r="AK38" s="2">
        <f>IFERROR(求节点($A$6:$A$85,P$6:P$85,相关资料!Q38),0)</f>
        <v>497129035.98322833</v>
      </c>
      <c r="AL38" s="2">
        <f>IFERROR(求节点($A$6:$A$85,Q$6:Q$85,相关资料!R38),0)</f>
        <v>497129000.5465287</v>
      </c>
      <c r="AM38" s="2">
        <f>IFERROR(求节点($A$6:$A$85,R$6:R$85,相关资料!S38),0)</f>
        <v>947280.41098936624</v>
      </c>
      <c r="AN38" s="2">
        <f>IFERROR(求节点($A$6:$A$85,S$6:S$85,相关资料!T38),0)</f>
        <v>247614348.8070091</v>
      </c>
      <c r="AO38" s="2"/>
      <c r="AP38" s="2"/>
      <c r="AQ38" s="2">
        <v>33</v>
      </c>
      <c r="AR38" s="2">
        <f t="shared" ref="AR38:AR54" si="61">IF(W38=0,0,W38-W37)</f>
        <v>818689.82560140546</v>
      </c>
      <c r="AS38" s="2">
        <f t="shared" si="60"/>
        <v>181931.07235586795</v>
      </c>
      <c r="AT38" s="2">
        <f t="shared" si="60"/>
        <v>0</v>
      </c>
      <c r="AU38" s="2">
        <f t="shared" si="60"/>
        <v>0</v>
      </c>
      <c r="AV38" s="2">
        <f t="shared" si="60"/>
        <v>151609.22696322319</v>
      </c>
      <c r="AW38" s="2">
        <f t="shared" si="60"/>
        <v>151609.22696322319</v>
      </c>
      <c r="AX38" s="2">
        <f t="shared" si="60"/>
        <v>151609.22696322319</v>
      </c>
      <c r="AY38" s="2">
        <f t="shared" si="60"/>
        <v>151609.22696322319</v>
      </c>
      <c r="AZ38" s="2">
        <f t="shared" si="60"/>
        <v>70750.97258283745</v>
      </c>
      <c r="BA38" s="2">
        <f t="shared" si="60"/>
        <v>212252.91774851247</v>
      </c>
      <c r="BB38" s="2">
        <f t="shared" si="60"/>
        <v>212252.91774851247</v>
      </c>
      <c r="BC38" s="2">
        <f t="shared" si="60"/>
        <v>123775813.76406544</v>
      </c>
      <c r="BD38" s="2">
        <f t="shared" si="60"/>
        <v>0</v>
      </c>
      <c r="BE38" s="2">
        <f t="shared" si="60"/>
        <v>0</v>
      </c>
      <c r="BF38" s="2">
        <f t="shared" si="60"/>
        <v>0</v>
      </c>
      <c r="BG38" s="2">
        <f t="shared" si="60"/>
        <v>0</v>
      </c>
      <c r="BH38" s="2">
        <f t="shared" si="48"/>
        <v>151609.22696322319</v>
      </c>
      <c r="BI38" s="2">
        <f t="shared" si="48"/>
        <v>0</v>
      </c>
      <c r="BL38" s="2">
        <v>33</v>
      </c>
      <c r="BM38" s="2">
        <f t="shared" ref="BM38:BM54" si="62">IFERROR(LARGE(AR$6:AR$85,COUNTIF(AR$6:AR$85,"&gt;0")+1-$BL38),0)</f>
        <v>818689.82560140546</v>
      </c>
      <c r="BN38" s="2">
        <f t="shared" ref="BN38:BN54" si="63">IFERROR(LARGE(AS$6:AS$85,COUNTIF(AS$6:AS$85,"&gt;0")+1-$BL38),0)</f>
        <v>181931.07235586795</v>
      </c>
      <c r="BO38" s="2">
        <f t="shared" ref="BO38:BO54" si="64">IFERROR(LARGE(AT$6:AT$85,COUNTIF(AT$6:AT$85,"&gt;0")+1-$BL38),0)</f>
        <v>0</v>
      </c>
      <c r="BP38" s="2">
        <f t="shared" ref="BP38:BP54" si="65">IFERROR(LARGE(AU$6:AU$85,COUNTIF(AU$6:AU$85,"&gt;0")+1-$BL38),0)</f>
        <v>0</v>
      </c>
      <c r="BQ38" s="2">
        <f t="shared" ref="BQ38:BQ54" si="66">IFERROR(LARGE(AV$6:AV$85,COUNTIF(AV$6:AV$85,"&gt;0")+1-$BL38),0)</f>
        <v>151609.22696322319</v>
      </c>
      <c r="BR38" s="2">
        <f t="shared" ref="BR38:BR54" si="67">IFERROR(LARGE(AW$6:AW$85,COUNTIF(AW$6:AW$85,"&gt;0")+1-$BL38),0)</f>
        <v>151609.22696322319</v>
      </c>
      <c r="BS38" s="2">
        <f t="shared" ref="BS38:BS54" si="68">IFERROR(LARGE(AX$6:AX$85,COUNTIF(AX$6:AX$85,"&gt;0")+1-$BL38),0)</f>
        <v>151609.22696322319</v>
      </c>
      <c r="BT38" s="2">
        <f t="shared" ref="BT38:BT54" si="69">IFERROR(LARGE(AY$6:AY$85,COUNTIF(AY$6:AY$85,"&gt;0")+1-$BL38),0)</f>
        <v>151609.22696322319</v>
      </c>
      <c r="BU38" s="2">
        <f t="shared" ref="BU38:BU54" si="70">IFERROR(LARGE(AZ$6:AZ$85,COUNTIF(AZ$6:AZ$85,"&gt;0")+1-$BL38),0)</f>
        <v>70750.972582837567</v>
      </c>
      <c r="BV38" s="2">
        <f t="shared" ref="BV38:BV54" si="71">IFERROR(LARGE(BA$6:BA$85,COUNTIF(BA$6:BA$85,"&gt;0")+1-$BL38),0)</f>
        <v>212252.91774851247</v>
      </c>
      <c r="BW38" s="2">
        <f t="shared" ref="BW38:BW54" si="72">IFERROR(LARGE(BB$6:BB$85,COUNTIF(BB$6:BB$85,"&gt;0")+1-$BL38),0)</f>
        <v>212252.91774851247</v>
      </c>
      <c r="BX38" s="2">
        <f t="shared" ref="BX38:BX54" si="73">IFERROR(LARGE(BC$6:BC$85,COUNTIF(BC$6:BC$85,"&gt;0")+1-$BL38),0)</f>
        <v>123775813.76406544</v>
      </c>
      <c r="BY38" s="2">
        <f t="shared" ref="BY38:BY54" si="74">IFERROR(LARGE(BD$6:BD$85,COUNTIF(BD$6:BD$85,"&gt;0")+1-$BL38),0)</f>
        <v>0</v>
      </c>
      <c r="BZ38" s="2">
        <f t="shared" ref="BZ38:BZ54" si="75">IFERROR(LARGE(BE$6:BE$85,COUNTIF(BE$6:BE$85,"&gt;0")+1-$BL38),0)</f>
        <v>0</v>
      </c>
      <c r="CA38" s="2">
        <f t="shared" ref="CA38:CA54" si="76">IFERROR(LARGE(BF$6:BF$85,COUNTIF(BF$6:BF$85,"&gt;0")+1-$BL38),0)</f>
        <v>0</v>
      </c>
      <c r="CB38" s="2">
        <f t="shared" ref="CB38:CB54" si="77">IFERROR(LARGE(BG$6:BG$85,COUNTIF(BG$6:BG$85,"&gt;0")+1-$BL38),0)</f>
        <v>0</v>
      </c>
      <c r="CC38" s="2">
        <f t="shared" ref="CC38:CC54" si="78">IFERROR(LARGE(BH$6:BH$85,COUNTIF(BH$6:BH$85,"&gt;0")+1-$BL38),0)</f>
        <v>151609.22696322319</v>
      </c>
      <c r="CD38" s="2">
        <f t="shared" ref="CD38:CD54" si="79">IFERROR(LARGE(BI$6:BI$85,COUNTIF(BI$6:BI$85,"&gt;0")+1-$BL38),0)</f>
        <v>0</v>
      </c>
      <c r="CE38" s="2"/>
      <c r="CF38" s="1">
        <f t="shared" si="46"/>
        <v>13645</v>
      </c>
      <c r="CG38" s="2">
        <v>33</v>
      </c>
      <c r="CH38" s="29">
        <v>818700</v>
      </c>
      <c r="CI38" s="29">
        <v>181980</v>
      </c>
      <c r="CJ38" s="2">
        <f t="shared" si="49"/>
        <v>0</v>
      </c>
      <c r="CK38" s="2">
        <f t="shared" si="23"/>
        <v>0</v>
      </c>
      <c r="CL38" s="29">
        <v>151620</v>
      </c>
      <c r="CM38" s="29">
        <v>151620</v>
      </c>
      <c r="CN38" s="29">
        <v>151620</v>
      </c>
      <c r="CO38" s="29">
        <v>151620</v>
      </c>
      <c r="CP38" s="29">
        <v>70800</v>
      </c>
      <c r="CQ38" s="29">
        <v>212280</v>
      </c>
      <c r="CR38" s="29">
        <v>212280</v>
      </c>
      <c r="CS38" s="2">
        <f t="shared" si="55"/>
        <v>123775860</v>
      </c>
      <c r="CT38" s="2">
        <f t="shared" si="56"/>
        <v>0</v>
      </c>
      <c r="CU38" s="2">
        <f t="shared" si="57"/>
        <v>0</v>
      </c>
      <c r="CV38" s="2">
        <f t="shared" si="58"/>
        <v>0</v>
      </c>
      <c r="CW38" s="2">
        <f t="shared" si="59"/>
        <v>0</v>
      </c>
      <c r="CX38" s="29">
        <v>151620</v>
      </c>
      <c r="CY38" s="2">
        <f t="shared" si="47"/>
        <v>0</v>
      </c>
      <c r="CZ38" s="2"/>
      <c r="DC38" s="8">
        <v>33</v>
      </c>
      <c r="DD38" s="8">
        <f t="shared" si="24"/>
        <v>818700</v>
      </c>
      <c r="DE38" s="8">
        <f t="shared" si="25"/>
        <v>181980</v>
      </c>
      <c r="DF38" s="8">
        <f t="shared" si="26"/>
        <v>0</v>
      </c>
      <c r="DG38" s="8">
        <f t="shared" si="27"/>
        <v>0</v>
      </c>
      <c r="DH38" s="8">
        <f t="shared" si="28"/>
        <v>151620</v>
      </c>
      <c r="DI38" s="8">
        <f t="shared" si="29"/>
        <v>151620</v>
      </c>
      <c r="DJ38" s="8">
        <f t="shared" si="30"/>
        <v>151620</v>
      </c>
      <c r="DK38" s="8">
        <f t="shared" si="31"/>
        <v>151620</v>
      </c>
      <c r="DL38" s="8">
        <f t="shared" si="32"/>
        <v>70800</v>
      </c>
      <c r="DM38" s="8">
        <f t="shared" si="33"/>
        <v>212280</v>
      </c>
      <c r="DN38" s="8">
        <f t="shared" si="34"/>
        <v>212280</v>
      </c>
      <c r="DO38" s="8">
        <f t="shared" si="35"/>
        <v>123775860</v>
      </c>
      <c r="DP38" s="8">
        <f t="shared" si="36"/>
        <v>0</v>
      </c>
      <c r="DQ38" s="8">
        <f t="shared" si="37"/>
        <v>0</v>
      </c>
      <c r="DR38" s="8">
        <f t="shared" si="38"/>
        <v>0</v>
      </c>
      <c r="DS38" s="8">
        <f t="shared" si="39"/>
        <v>0</v>
      </c>
      <c r="DT38" s="8">
        <f t="shared" si="40"/>
        <v>151620</v>
      </c>
      <c r="DU38" s="8">
        <f t="shared" si="41"/>
        <v>0</v>
      </c>
      <c r="DX38" s="8">
        <v>33</v>
      </c>
      <c r="DY38" s="5">
        <f>SUM(DD$6:DD38)</f>
        <v>5164920</v>
      </c>
      <c r="DZ38" s="5">
        <f>SUM(DE$6:DE38)</f>
        <v>1148640</v>
      </c>
      <c r="EA38" s="5">
        <f>SUM(DF$6:DF38)</f>
        <v>246246900</v>
      </c>
      <c r="EB38" s="5">
        <f>SUM(DG$6:DG38)</f>
        <v>0</v>
      </c>
      <c r="EC38" s="5">
        <f>SUM(DH$6:DH38)</f>
        <v>956790</v>
      </c>
      <c r="ED38" s="5">
        <f>SUM(DI$6:DI38)</f>
        <v>956790</v>
      </c>
      <c r="EE38" s="5">
        <f>SUM(DJ$6:DJ38)</f>
        <v>956790</v>
      </c>
      <c r="EF38" s="5">
        <f>SUM(DK$6:DK38)</f>
        <v>956790</v>
      </c>
      <c r="EG38" s="5">
        <f>SUM(DL$6:DL38)</f>
        <v>862200</v>
      </c>
      <c r="EH38" s="5">
        <f>SUM(DM$6:DM38)</f>
        <v>1339740</v>
      </c>
      <c r="EI38" s="5">
        <f>SUM(DN$6:DN38)</f>
        <v>1339800</v>
      </c>
      <c r="EJ38" s="5">
        <f>SUM(DO$6:DO38)</f>
        <v>616780500</v>
      </c>
      <c r="EK38" s="5">
        <f>SUM(DP$6:DP38)</f>
        <v>497130240</v>
      </c>
      <c r="EL38" s="5">
        <f>SUM(DQ$6:DQ38)</f>
        <v>497130060</v>
      </c>
      <c r="EM38" s="5">
        <f>SUM(DR$6:DR38)</f>
        <v>497130000</v>
      </c>
      <c r="EN38" s="5">
        <f>SUM(DS$6:DS38)</f>
        <v>497129940</v>
      </c>
      <c r="EO38" s="5">
        <f>SUM(DT$6:DT38)</f>
        <v>948120</v>
      </c>
      <c r="EP38" s="5">
        <f>SUM(DU$6:DU38)</f>
        <v>244850100</v>
      </c>
      <c r="ES38" s="8">
        <v>33</v>
      </c>
      <c r="ET38" s="5">
        <f>IFERROR(求节点(相关资料!C$6:C$85,DY$6:DY$55,$ES38),0)</f>
        <v>5164920</v>
      </c>
      <c r="EU38" s="5">
        <f>IFERROR(求节点(相关资料!D$6:D$85,DZ$6:DZ$55,$ES38),0)</f>
        <v>1148640</v>
      </c>
      <c r="EV38" s="5">
        <f>IFERROR(求节点(相关资料!E$6:E$85,EA$6:EA$55,$ES38),0)</f>
        <v>571650</v>
      </c>
      <c r="EW38" s="5">
        <f>IFERROR(求节点(相关资料!F$6:F$85,EB$6:EB$55,$ES38),0)</f>
        <v>0</v>
      </c>
      <c r="EX38" s="5">
        <f>IFERROR(求节点(相关资料!G$6:G$85,EC$6:EC$55,$ES38),0)</f>
        <v>956790</v>
      </c>
      <c r="EY38" s="5">
        <f>IFERROR(求节点(相关资料!H$6:H$85,ED$6:ED$55,$ES38),0)</f>
        <v>956790</v>
      </c>
      <c r="EZ38" s="5">
        <f>IFERROR(求节点(相关资料!I$6:I$85,EE$6:EE$55,$ES38),0)</f>
        <v>956790</v>
      </c>
      <c r="FA38" s="5">
        <f>IFERROR(求节点(相关资料!J$6:J$85,EF$6:EF$55,$ES38),0)</f>
        <v>956790</v>
      </c>
      <c r="FB38" s="5">
        <f>IFERROR(求节点(相关资料!K$6:K$85,EG$6:EG$55,$ES38),0)</f>
        <v>862200</v>
      </c>
      <c r="FC38" s="5">
        <f>IFERROR(求节点(相关资料!L$6:L$85,EH$6:EH$55,$ES38),0)</f>
        <v>1339740</v>
      </c>
      <c r="FD38" s="5">
        <f>IFERROR(求节点(相关资料!M$6:M$85,EI$6:EI$55,$ES38),0)</f>
        <v>1339800</v>
      </c>
      <c r="FE38" s="5">
        <f>IFERROR(求节点(相关资料!N$6:N$85,EJ$6:EJ$55,$ES38),0)</f>
        <v>2485530</v>
      </c>
      <c r="FF38" s="5">
        <f>IFERROR(求节点(相关资料!O$6:O$85,EK$6:EK$55,$ES38),0)</f>
        <v>1176336</v>
      </c>
      <c r="FG38" s="5">
        <f>IFERROR(求节点(相关资料!P$6:P$85,EL$6:EL$55,$ES38),0)</f>
        <v>1176156</v>
      </c>
      <c r="FH38" s="5">
        <f>IFERROR(求节点(相关资料!Q$6:Q$85,EM$6:EM$55,$ES38),0)</f>
        <v>1176096</v>
      </c>
      <c r="FI38" s="5">
        <f>IFERROR(求节点(相关资料!R$6:R$85,EN$6:EN$55,$ES38),0)</f>
        <v>1176036</v>
      </c>
      <c r="FJ38" s="5">
        <f>IFERROR(求节点(相关资料!S$6:S$85,EO$6:EO$55,$ES38),0)</f>
        <v>948120</v>
      </c>
      <c r="FK38" s="5">
        <f>IFERROR(求节点(相关资料!T$6:T$85,EP$6:EP$55,$ES38),0)</f>
        <v>331920</v>
      </c>
      <c r="FN38" s="6">
        <v>33</v>
      </c>
      <c r="FO38" s="6">
        <f>SUMPRODUCT(ET38:FK38,'[1]功能-城建'!$X38:$AO38)</f>
        <v>22724304</v>
      </c>
      <c r="FP38" s="6">
        <f>SUM('[1]资源-玩家城池建筑时间'!$AC$6:$AC38)</f>
        <v>23074237.132221993</v>
      </c>
      <c r="FQ38" s="6">
        <f t="shared" si="42"/>
        <v>0.9848344658063114</v>
      </c>
    </row>
    <row r="39" spans="1:173" x14ac:dyDescent="0.15">
      <c r="A39" s="2">
        <v>34</v>
      </c>
      <c r="B39" s="4">
        <f>SMALL('[1]资源-玩家城池建筑时间'!DH$6:DH$85,$A39)</f>
        <v>6137306.1314214319</v>
      </c>
      <c r="C39" s="4">
        <f>SMALL('[1]资源-玩家城池建筑时间'!DI$6:DI$85,$A39)</f>
        <v>1363845.8069825405</v>
      </c>
      <c r="D39" s="4">
        <f>SMALL('[1]资源-玩家城池建筑时间'!DJ$6:DJ$85,$A39)</f>
        <v>670431.71821223991</v>
      </c>
      <c r="E39" s="4"/>
      <c r="F39" s="4">
        <f>SMALL('[1]资源-玩家城池建筑时间'!DL$6:DL$85,$A39)</f>
        <v>1136538.1724854505</v>
      </c>
      <c r="G39" s="4">
        <f>SMALL('[1]资源-玩家城池建筑时间'!DM$6:DM$85,$A39)</f>
        <v>1136538.1724854505</v>
      </c>
      <c r="H39" s="4">
        <f>SMALL('[1]资源-玩家城池建筑时间'!DN$6:DN$85,$A39)</f>
        <v>1136538.1724854505</v>
      </c>
      <c r="I39" s="4">
        <f>SMALL('[1]资源-玩家城池建筑时间'!DO$6:DO$85,$A39)</f>
        <v>1136538.1724854505</v>
      </c>
      <c r="J39" s="4">
        <f>SMALL('[1]资源-玩家城池建筑时间'!DP$6:DP$85,$A39)</f>
        <v>1113452.3174445457</v>
      </c>
      <c r="K39" s="4">
        <f>SMALL('[1]资源-玩家城池建筑时间'!DQ$6:DQ$85,$A39)</f>
        <v>1591153.4414796305</v>
      </c>
      <c r="L39" s="4">
        <f>SMALL('[1]资源-玩家城池建筑时间'!DR$6:DR$85,$A39)</f>
        <v>1591131.6147356816</v>
      </c>
      <c r="M39" s="4">
        <f>SMALL('[1]资源-玩家城池建筑时间'!DS$6:DS$85,$A39)</f>
        <v>2925874.3206222393</v>
      </c>
      <c r="N39" s="4">
        <f>SMALL('[1]资源-玩家城池建筑时间'!DT$6:DT$85,$A39)</f>
        <v>1463406.4942818368</v>
      </c>
      <c r="O39" s="4">
        <f>SMALL('[1]资源-玩家城池建筑时间'!DU$6:DU$85,$A39)</f>
        <v>1463413.0505524813</v>
      </c>
      <c r="P39" s="4">
        <f>SMALL('[1]资源-玩家城池建筑时间'!DV$6:DV$85,$A39)</f>
        <v>1463411.3875624659</v>
      </c>
      <c r="Q39" s="4">
        <f>SMALL('[1]资源-玩家城池建筑时间'!DW$6:DW$85,$A39)</f>
        <v>1463375.9508628114</v>
      </c>
      <c r="R39" s="4">
        <f>SMALL('[1]资源-玩家城池建筑时间'!DX$6:DX$85,$A39)</f>
        <v>1127568.7870818712</v>
      </c>
      <c r="S39" s="4">
        <f>SMALL('[1]资源-玩家城池建筑时间'!DY$6:DY$85,$A39)</f>
        <v>681643.60423078865</v>
      </c>
      <c r="T39" s="4">
        <f>SMALL('[1]资源-玩家城池建筑时间'!DZ$6:DZ$85,$A39)</f>
        <v>0</v>
      </c>
      <c r="V39" s="2">
        <v>34</v>
      </c>
      <c r="W39" s="2">
        <f>IFERROR(求节点($A$6:$A$85,B$6:B$85,相关资料!C39),0)</f>
        <v>6137306.1314214319</v>
      </c>
      <c r="X39" s="2">
        <f>IFERROR(求节点($A$6:$A$85,C$6:C$85,相关资料!D39),0)</f>
        <v>1363845.8069825405</v>
      </c>
      <c r="Y39" s="2">
        <f>IFERROR(求节点($A$6:$A$85,D$6:D$85,相关资料!E39),0)</f>
        <v>247603136.92099053</v>
      </c>
      <c r="Z39" s="2">
        <f>IFERROR(求节点($A$6:$A$85,E$6:E$85,相关资料!F39),0)</f>
        <v>0</v>
      </c>
      <c r="AA39" s="2">
        <f>IFERROR(求节点($A$6:$A$85,F$6:F$85,相关资料!G39),0)</f>
        <v>1136538.1724854505</v>
      </c>
      <c r="AB39" s="2">
        <f>IFERROR(求节点($A$6:$A$85,G$6:G$85,相关资料!H39),0)</f>
        <v>1136538.1724854505</v>
      </c>
      <c r="AC39" s="2">
        <f>IFERROR(求节点($A$6:$A$85,H$6:H$85,相关资料!I39),0)</f>
        <v>1136538.1724854505</v>
      </c>
      <c r="AD39" s="2">
        <f>IFERROR(求节点($A$6:$A$85,I$6:I$85,相关资料!J39),0)</f>
        <v>1136538.1724854505</v>
      </c>
      <c r="AE39" s="30">
        <f>求节点('[1]功能-城建'!$K$35:$K$85,$J$35:$J$85,$V39)</f>
        <v>1113452.3174445457</v>
      </c>
      <c r="AF39" s="2">
        <f>IFERROR(求节点($A$6:$A$85,K$6:K$85,相关资料!L39),0)</f>
        <v>1591153.4414796305</v>
      </c>
      <c r="AG39" s="2">
        <f>IFERROR(求节点($A$6:$A$85,L$6:L$85,相关资料!M39),0)</f>
        <v>1591131.6147356816</v>
      </c>
      <c r="AH39" s="2">
        <f>IFERROR(求节点($A$6:$A$85,M$6:M$85,相关资料!N39),0)</f>
        <v>765245218.06211066</v>
      </c>
      <c r="AI39" s="2">
        <f>IFERROR(求节点($A$6:$A$85,N$6:N$85,相关资料!O39),0)</f>
        <v>497129031.0899477</v>
      </c>
      <c r="AJ39" s="2">
        <f>IFERROR(求节点($A$6:$A$85,O$6:O$85,相关资料!P39),0)</f>
        <v>497129037.64621836</v>
      </c>
      <c r="AK39" s="2">
        <f>IFERROR(求节点($A$6:$A$85,P$6:P$85,相关资料!Q39),0)</f>
        <v>497129035.98322833</v>
      </c>
      <c r="AL39" s="2">
        <f>IFERROR(求节点($A$6:$A$85,Q$6:Q$85,相关资料!R39),0)</f>
        <v>497129000.5465287</v>
      </c>
      <c r="AM39" s="2">
        <f>IFERROR(求节点($A$6:$A$85,R$6:R$85,相关资料!S39),0)</f>
        <v>1127568.7870818712</v>
      </c>
      <c r="AN39" s="2">
        <f>IFERROR(求节点($A$6:$A$85,S$6:S$85,相关资料!T39),0)</f>
        <v>247614348.8070091</v>
      </c>
      <c r="AO39" s="2"/>
      <c r="AP39" s="2"/>
      <c r="AQ39" s="2">
        <v>34</v>
      </c>
      <c r="AR39" s="2">
        <f t="shared" si="61"/>
        <v>973557.23089952581</v>
      </c>
      <c r="AS39" s="2">
        <f t="shared" si="60"/>
        <v>216346.05131100584</v>
      </c>
      <c r="AT39" s="2">
        <f t="shared" si="60"/>
        <v>0</v>
      </c>
      <c r="AU39" s="2">
        <f t="shared" si="60"/>
        <v>0</v>
      </c>
      <c r="AV39" s="2">
        <f t="shared" si="60"/>
        <v>180288.37609250483</v>
      </c>
      <c r="AW39" s="2">
        <f t="shared" si="60"/>
        <v>180288.37609250483</v>
      </c>
      <c r="AX39" s="2">
        <f t="shared" si="60"/>
        <v>180288.37609250483</v>
      </c>
      <c r="AY39" s="2">
        <f t="shared" si="60"/>
        <v>180288.37609250483</v>
      </c>
      <c r="AZ39" s="2">
        <f t="shared" si="60"/>
        <v>252403.72652950685</v>
      </c>
      <c r="BA39" s="2">
        <f t="shared" si="60"/>
        <v>252403.72652950673</v>
      </c>
      <c r="BB39" s="2">
        <f t="shared" si="60"/>
        <v>252403.72652950673</v>
      </c>
      <c r="BC39" s="2">
        <f t="shared" si="60"/>
        <v>150089975.78093588</v>
      </c>
      <c r="BD39" s="2">
        <f t="shared" si="60"/>
        <v>0</v>
      </c>
      <c r="BE39" s="2">
        <f t="shared" si="60"/>
        <v>0</v>
      </c>
      <c r="BF39" s="2">
        <f t="shared" si="60"/>
        <v>0</v>
      </c>
      <c r="BG39" s="2">
        <f t="shared" si="60"/>
        <v>0</v>
      </c>
      <c r="BH39" s="2">
        <f t="shared" si="48"/>
        <v>180288.37609250494</v>
      </c>
      <c r="BI39" s="2">
        <f t="shared" si="48"/>
        <v>0</v>
      </c>
      <c r="BL39" s="2">
        <v>34</v>
      </c>
      <c r="BM39" s="2">
        <f t="shared" si="62"/>
        <v>973557.23089952581</v>
      </c>
      <c r="BN39" s="2">
        <f t="shared" si="63"/>
        <v>216346.05131100584</v>
      </c>
      <c r="BO39" s="2">
        <f t="shared" si="64"/>
        <v>0</v>
      </c>
      <c r="BP39" s="2">
        <f t="shared" si="65"/>
        <v>0</v>
      </c>
      <c r="BQ39" s="2">
        <f t="shared" si="66"/>
        <v>180288.37609250483</v>
      </c>
      <c r="BR39" s="2">
        <f t="shared" si="67"/>
        <v>180288.37609250483</v>
      </c>
      <c r="BS39" s="2">
        <f t="shared" si="68"/>
        <v>180288.37609250483</v>
      </c>
      <c r="BT39" s="2">
        <f t="shared" si="69"/>
        <v>180288.37609250483</v>
      </c>
      <c r="BU39" s="2">
        <f t="shared" si="70"/>
        <v>252403.72652950685</v>
      </c>
      <c r="BV39" s="2">
        <f t="shared" si="71"/>
        <v>252403.72652950673</v>
      </c>
      <c r="BW39" s="2">
        <f t="shared" si="72"/>
        <v>252403.72652950673</v>
      </c>
      <c r="BX39" s="2">
        <f t="shared" si="73"/>
        <v>150089975.78093588</v>
      </c>
      <c r="BY39" s="2">
        <f t="shared" si="74"/>
        <v>0</v>
      </c>
      <c r="BZ39" s="2">
        <f t="shared" si="75"/>
        <v>0</v>
      </c>
      <c r="CA39" s="2">
        <f t="shared" si="76"/>
        <v>0</v>
      </c>
      <c r="CB39" s="2">
        <f t="shared" si="77"/>
        <v>0</v>
      </c>
      <c r="CC39" s="2">
        <f t="shared" si="78"/>
        <v>180288.37609250494</v>
      </c>
      <c r="CD39" s="2">
        <f t="shared" si="79"/>
        <v>0</v>
      </c>
      <c r="CE39" s="2"/>
      <c r="CF39" s="1">
        <f t="shared" si="46"/>
        <v>16226</v>
      </c>
      <c r="CG39" s="2">
        <v>34</v>
      </c>
      <c r="CH39" s="29">
        <v>973560</v>
      </c>
      <c r="CI39" s="29">
        <v>216360</v>
      </c>
      <c r="CJ39" s="2">
        <f t="shared" si="49"/>
        <v>0</v>
      </c>
      <c r="CK39" s="2">
        <f t="shared" si="23"/>
        <v>0</v>
      </c>
      <c r="CL39" s="29">
        <v>180300</v>
      </c>
      <c r="CM39" s="29">
        <v>180300</v>
      </c>
      <c r="CN39" s="29">
        <v>180300</v>
      </c>
      <c r="CO39" s="29">
        <v>180300</v>
      </c>
      <c r="CP39" s="29">
        <v>252420</v>
      </c>
      <c r="CQ39" s="29">
        <v>252420</v>
      </c>
      <c r="CR39" s="29">
        <v>252420</v>
      </c>
      <c r="CS39" s="2">
        <f t="shared" si="55"/>
        <v>150090000</v>
      </c>
      <c r="CT39" s="2">
        <f t="shared" si="56"/>
        <v>0</v>
      </c>
      <c r="CU39" s="2">
        <f t="shared" si="57"/>
        <v>0</v>
      </c>
      <c r="CV39" s="2">
        <f t="shared" si="58"/>
        <v>0</v>
      </c>
      <c r="CW39" s="2">
        <f t="shared" si="59"/>
        <v>0</v>
      </c>
      <c r="CX39" s="29">
        <v>180300</v>
      </c>
      <c r="CY39" s="2">
        <f t="shared" si="47"/>
        <v>0</v>
      </c>
      <c r="CZ39" s="2"/>
      <c r="DC39" s="8">
        <v>34</v>
      </c>
      <c r="DD39" s="8">
        <f t="shared" si="24"/>
        <v>973560</v>
      </c>
      <c r="DE39" s="8">
        <f t="shared" si="25"/>
        <v>216360</v>
      </c>
      <c r="DF39" s="8">
        <f t="shared" si="26"/>
        <v>0</v>
      </c>
      <c r="DG39" s="8">
        <f t="shared" si="27"/>
        <v>0</v>
      </c>
      <c r="DH39" s="8">
        <f t="shared" si="28"/>
        <v>180300</v>
      </c>
      <c r="DI39" s="8">
        <f t="shared" si="29"/>
        <v>180300</v>
      </c>
      <c r="DJ39" s="8">
        <f t="shared" si="30"/>
        <v>180300</v>
      </c>
      <c r="DK39" s="8">
        <f t="shared" si="31"/>
        <v>180300</v>
      </c>
      <c r="DL39" s="8">
        <f t="shared" si="32"/>
        <v>252420</v>
      </c>
      <c r="DM39" s="8">
        <f t="shared" si="33"/>
        <v>252420</v>
      </c>
      <c r="DN39" s="8">
        <f t="shared" si="34"/>
        <v>252420</v>
      </c>
      <c r="DO39" s="8">
        <f t="shared" si="35"/>
        <v>150090000</v>
      </c>
      <c r="DP39" s="8">
        <f t="shared" si="36"/>
        <v>0</v>
      </c>
      <c r="DQ39" s="8">
        <f t="shared" si="37"/>
        <v>0</v>
      </c>
      <c r="DR39" s="8">
        <f t="shared" si="38"/>
        <v>0</v>
      </c>
      <c r="DS39" s="8">
        <f t="shared" si="39"/>
        <v>0</v>
      </c>
      <c r="DT39" s="8">
        <f t="shared" si="40"/>
        <v>180300</v>
      </c>
      <c r="DU39" s="8">
        <f t="shared" si="41"/>
        <v>0</v>
      </c>
      <c r="DX39" s="8">
        <v>34</v>
      </c>
      <c r="DY39" s="5">
        <f>SUM(DD$6:DD39)</f>
        <v>6138480</v>
      </c>
      <c r="DZ39" s="5">
        <f>SUM(DE$6:DE39)</f>
        <v>1365000</v>
      </c>
      <c r="EA39" s="5">
        <f>SUM(DF$6:DF39)</f>
        <v>246246900</v>
      </c>
      <c r="EB39" s="5">
        <f>SUM(DG$6:DG39)</f>
        <v>0</v>
      </c>
      <c r="EC39" s="5">
        <f>SUM(DH$6:DH39)</f>
        <v>1137090</v>
      </c>
      <c r="ED39" s="5">
        <f>SUM(DI$6:DI39)</f>
        <v>1137090</v>
      </c>
      <c r="EE39" s="5">
        <f>SUM(DJ$6:DJ39)</f>
        <v>1137090</v>
      </c>
      <c r="EF39" s="5">
        <f>SUM(DK$6:DK39)</f>
        <v>1137090</v>
      </c>
      <c r="EG39" s="5">
        <f>SUM(DL$6:DL39)</f>
        <v>1114620</v>
      </c>
      <c r="EH39" s="5">
        <f>SUM(DM$6:DM39)</f>
        <v>1592160</v>
      </c>
      <c r="EI39" s="5">
        <f>SUM(DN$6:DN39)</f>
        <v>1592220</v>
      </c>
      <c r="EJ39" s="5">
        <f>SUM(DO$6:DO39)</f>
        <v>766870500</v>
      </c>
      <c r="EK39" s="5">
        <f>SUM(DP$6:DP39)</f>
        <v>497130240</v>
      </c>
      <c r="EL39" s="5">
        <f>SUM(DQ$6:DQ39)</f>
        <v>497130060</v>
      </c>
      <c r="EM39" s="5">
        <f>SUM(DR$6:DR39)</f>
        <v>497130000</v>
      </c>
      <c r="EN39" s="5">
        <f>SUM(DS$6:DS39)</f>
        <v>497129940</v>
      </c>
      <c r="EO39" s="5">
        <f>SUM(DT$6:DT39)</f>
        <v>1128420</v>
      </c>
      <c r="EP39" s="5">
        <f>SUM(DU$6:DU39)</f>
        <v>244850100</v>
      </c>
      <c r="ES39" s="8">
        <v>34</v>
      </c>
      <c r="ET39" s="5">
        <f>IFERROR(求节点(相关资料!C$6:C$85,DY$6:DY$55,$ES39),0)</f>
        <v>6138480</v>
      </c>
      <c r="EU39" s="5">
        <f>IFERROR(求节点(相关资料!D$6:D$85,DZ$6:DZ$55,$ES39),0)</f>
        <v>1365000</v>
      </c>
      <c r="EV39" s="5">
        <f>IFERROR(求节点(相关资料!E$6:E$85,EA$6:EA$55,$ES39),0)</f>
        <v>680670</v>
      </c>
      <c r="EW39" s="5">
        <f>IFERROR(求节点(相关资料!F$6:F$85,EB$6:EB$55,$ES39),0)</f>
        <v>0</v>
      </c>
      <c r="EX39" s="5">
        <f>IFERROR(求节点(相关资料!G$6:G$85,EC$6:EC$55,$ES39),0)</f>
        <v>1137090</v>
      </c>
      <c r="EY39" s="5">
        <f>IFERROR(求节点(相关资料!H$6:H$85,ED$6:ED$55,$ES39),0)</f>
        <v>1137090</v>
      </c>
      <c r="EZ39" s="5">
        <f>IFERROR(求节点(相关资料!I$6:I$85,EE$6:EE$55,$ES39),0)</f>
        <v>1137090</v>
      </c>
      <c r="FA39" s="5">
        <f>IFERROR(求节点(相关资料!J$6:J$85,EF$6:EF$55,$ES39),0)</f>
        <v>1137090</v>
      </c>
      <c r="FB39" s="5">
        <f>IFERROR(求节点(相关资料!K$6:K$85,EG$6:EG$55,$ES39),0)</f>
        <v>1114620</v>
      </c>
      <c r="FC39" s="5">
        <f>IFERROR(求节点(相关资料!L$6:L$85,EH$6:EH$55,$ES39),0)</f>
        <v>1592160</v>
      </c>
      <c r="FD39" s="5">
        <f>IFERROR(求节点(相关资料!M$6:M$85,EI$6:EI$55,$ES39),0)</f>
        <v>1592220</v>
      </c>
      <c r="FE39" s="5">
        <f>IFERROR(求节点(相关资料!N$6:N$85,EJ$6:EJ$55,$ES39),0)</f>
        <v>2970030</v>
      </c>
      <c r="FF39" s="5">
        <f>IFERROR(求节点(相关资料!O$6:O$85,EK$6:EK$55,$ES39),0)</f>
        <v>1421760</v>
      </c>
      <c r="FG39" s="5">
        <f>IFERROR(求节点(相关资料!P$6:P$85,EL$6:EL$55,$ES39),0)</f>
        <v>1421580</v>
      </c>
      <c r="FH39" s="5">
        <f>IFERROR(求节点(相关资料!Q$6:Q$85,EM$6:EM$55,$ES39),0)</f>
        <v>1421520</v>
      </c>
      <c r="FI39" s="5">
        <f>IFERROR(求节点(相关资料!R$6:R$85,EN$6:EN$55,$ES39),0)</f>
        <v>1421460</v>
      </c>
      <c r="FJ39" s="5">
        <f>IFERROR(求节点(相关资料!S$6:S$85,EO$6:EO$55,$ES39),0)</f>
        <v>1128420</v>
      </c>
      <c r="FK39" s="5">
        <f>IFERROR(求节点(相关资料!T$6:T$85,EP$6:EP$55,$ES39),0)</f>
        <v>439200</v>
      </c>
      <c r="FN39" s="6">
        <v>34</v>
      </c>
      <c r="FO39" s="6">
        <f>SUMPRODUCT(ET39:FK39,'[1]功能-城建'!$X39:$AO39)</f>
        <v>27255480</v>
      </c>
      <c r="FP39" s="6">
        <f>SUM('[1]资源-玩家城池建筑时间'!$AC$6:$AC39)</f>
        <v>27581446.534534615</v>
      </c>
      <c r="FQ39" s="6">
        <f t="shared" si="42"/>
        <v>0.98818167371582655</v>
      </c>
    </row>
    <row r="40" spans="1:173" x14ac:dyDescent="0.15">
      <c r="A40" s="2">
        <v>35</v>
      </c>
      <c r="B40" s="4">
        <f>SMALL('[1]资源-玩家城池建筑时间'!DH$6:DH$85,$A40)</f>
        <v>7295939.1325078178</v>
      </c>
      <c r="C40" s="4">
        <f>SMALL('[1]资源-玩家城池建筑时间'!DI$6:DI$85,$A40)</f>
        <v>1621319.8072239598</v>
      </c>
      <c r="D40" s="4">
        <f>SMALL('[1]资源-玩家城池建筑时间'!DJ$6:DJ$85,$A40)</f>
        <v>799168.71833294956</v>
      </c>
      <c r="E40" s="4"/>
      <c r="F40" s="4">
        <f>SMALL('[1]资源-玩家城池建筑时间'!DL$6:DL$85,$A40)</f>
        <v>1351099.8393532999</v>
      </c>
      <c r="G40" s="4">
        <f>SMALL('[1]资源-玩家城池建筑时间'!DM$6:DM$85,$A40)</f>
        <v>1351099.8393532999</v>
      </c>
      <c r="H40" s="4">
        <f>SMALL('[1]资源-玩家城池建筑时间'!DN$6:DN$85,$A40)</f>
        <v>1351099.8393532999</v>
      </c>
      <c r="I40" s="4">
        <f>SMALL('[1]资源-玩家城池建筑时间'!DO$6:DO$85,$A40)</f>
        <v>1351099.8393532999</v>
      </c>
      <c r="J40" s="4">
        <f>SMALL('[1]资源-玩家城池建筑时间'!DP$6:DP$85,$A40)</f>
        <v>1413838.6510595349</v>
      </c>
      <c r="K40" s="4">
        <f>SMALL('[1]资源-玩家城池建筑时间'!DQ$6:DQ$85,$A40)</f>
        <v>1891539.7750946195</v>
      </c>
      <c r="L40" s="4">
        <f>SMALL('[1]资源-玩家城池建筑时间'!DR$6:DR$85,$A40)</f>
        <v>1891517.9483506707</v>
      </c>
      <c r="M40" s="4">
        <f>SMALL('[1]资源-玩家城池建筑时间'!DS$6:DS$85,$A40)</f>
        <v>3498038.7656031707</v>
      </c>
      <c r="N40" s="4">
        <f>SMALL('[1]资源-玩家城池建筑时间'!DT$6:DT$85,$A40)</f>
        <v>1749488.7167723025</v>
      </c>
      <c r="O40" s="4">
        <f>SMALL('[1]资源-玩家城池建筑时间'!DU$6:DU$85,$A40)</f>
        <v>1749495.2730429471</v>
      </c>
      <c r="P40" s="4">
        <f>SMALL('[1]资源-玩家城池建筑时间'!DV$6:DV$85,$A40)</f>
        <v>1749493.6100529316</v>
      </c>
      <c r="Q40" s="4">
        <f>SMALL('[1]资源-玩家城池建筑时间'!DW$6:DW$85,$A40)</f>
        <v>1749458.1733532771</v>
      </c>
      <c r="R40" s="4">
        <f>SMALL('[1]资源-玩家城池建筑时间'!DX$6:DX$85,$A40)</f>
        <v>1342130.4539497206</v>
      </c>
      <c r="S40" s="4">
        <f>SMALL('[1]资源-玩家城池建筑时间'!DY$6:DY$85,$A40)</f>
        <v>810380.6043514983</v>
      </c>
      <c r="T40" s="4">
        <f>SMALL('[1]资源-玩家城池建筑时间'!DZ$6:DZ$85,$A40)</f>
        <v>0</v>
      </c>
      <c r="V40" s="2">
        <v>35</v>
      </c>
      <c r="W40" s="2">
        <f>IFERROR(求节点($A$6:$A$85,B$6:B$85,相关资料!C40),0)</f>
        <v>7295939.1325078178</v>
      </c>
      <c r="X40" s="2">
        <f>IFERROR(求节点($A$6:$A$85,C$6:C$85,相关资料!D40),0)</f>
        <v>1621319.8072239598</v>
      </c>
      <c r="Y40" s="2">
        <f>IFERROR(求节点($A$6:$A$85,D$6:D$85,相关资料!E40),0)</f>
        <v>247603136.92099053</v>
      </c>
      <c r="Z40" s="2">
        <f>IFERROR(求节点($A$6:$A$85,E$6:E$85,相关资料!F40),0)</f>
        <v>0</v>
      </c>
      <c r="AA40" s="2">
        <f>IFERROR(求节点($A$6:$A$85,F$6:F$85,相关资料!G40),0)</f>
        <v>1351099.8393532999</v>
      </c>
      <c r="AB40" s="2">
        <f>IFERROR(求节点($A$6:$A$85,G$6:G$85,相关资料!H40),0)</f>
        <v>1351099.8393532999</v>
      </c>
      <c r="AC40" s="2">
        <f>IFERROR(求节点($A$6:$A$85,H$6:H$85,相关资料!I40),0)</f>
        <v>1351099.8393532999</v>
      </c>
      <c r="AD40" s="2">
        <f>IFERROR(求节点($A$6:$A$85,I$6:I$85,相关资料!J40),0)</f>
        <v>1351099.8393532999</v>
      </c>
      <c r="AE40" s="30">
        <f>求节点('[1]功能-城建'!$K$35:$K$85,$J$35:$J$85,$V40)</f>
        <v>1413838.6510595349</v>
      </c>
      <c r="AF40" s="2">
        <f>IFERROR(求节点($A$6:$A$85,K$6:K$85,相关资料!L40),0)</f>
        <v>1891539.7750946195</v>
      </c>
      <c r="AG40" s="2">
        <f>IFERROR(求节点($A$6:$A$85,L$6:L$85,相关资料!M40),0)</f>
        <v>1891517.9483506707</v>
      </c>
      <c r="AH40" s="2">
        <f>IFERROR(求节点($A$6:$A$85,M$6:M$85,相关资料!N40),0)</f>
        <v>945285285.1444267</v>
      </c>
      <c r="AI40" s="2">
        <f>IFERROR(求节点($A$6:$A$85,N$6:N$85,相关资料!O40),0)</f>
        <v>497129031.0899477</v>
      </c>
      <c r="AJ40" s="2">
        <f>IFERROR(求节点($A$6:$A$85,O$6:O$85,相关资料!P40),0)</f>
        <v>497129037.64621836</v>
      </c>
      <c r="AK40" s="2">
        <f>IFERROR(求节点($A$6:$A$85,P$6:P$85,相关资料!Q40),0)</f>
        <v>497129035.98322833</v>
      </c>
      <c r="AL40" s="2">
        <f>IFERROR(求节点($A$6:$A$85,Q$6:Q$85,相关资料!R40),0)</f>
        <v>497129000.5465287</v>
      </c>
      <c r="AM40" s="2">
        <f>IFERROR(求节点($A$6:$A$85,R$6:R$85,相关资料!S40),0)</f>
        <v>1342130.4539497206</v>
      </c>
      <c r="AN40" s="2">
        <f>IFERROR(求节点($A$6:$A$85,S$6:S$85,相关资料!T40),0)</f>
        <v>247614348.8070091</v>
      </c>
      <c r="AO40" s="2"/>
      <c r="AP40" s="2"/>
      <c r="AQ40" s="2">
        <v>35</v>
      </c>
      <c r="AR40" s="2">
        <f t="shared" si="61"/>
        <v>1158633.0010863859</v>
      </c>
      <c r="AS40" s="2">
        <f t="shared" si="60"/>
        <v>257474.0002414193</v>
      </c>
      <c r="AT40" s="2">
        <f t="shared" si="60"/>
        <v>0</v>
      </c>
      <c r="AU40" s="2">
        <f t="shared" si="60"/>
        <v>0</v>
      </c>
      <c r="AV40" s="2">
        <f t="shared" si="60"/>
        <v>214561.66686784942</v>
      </c>
      <c r="AW40" s="2">
        <f t="shared" si="60"/>
        <v>214561.66686784942</v>
      </c>
      <c r="AX40" s="2">
        <f t="shared" si="60"/>
        <v>214561.66686784942</v>
      </c>
      <c r="AY40" s="2">
        <f t="shared" si="60"/>
        <v>214561.66686784942</v>
      </c>
      <c r="AZ40" s="2">
        <f t="shared" si="60"/>
        <v>300386.33361498918</v>
      </c>
      <c r="BA40" s="2">
        <f t="shared" si="60"/>
        <v>300386.33361498895</v>
      </c>
      <c r="BB40" s="2">
        <f t="shared" si="60"/>
        <v>300386.33361498918</v>
      </c>
      <c r="BC40" s="2">
        <f t="shared" si="60"/>
        <v>180040067.08231604</v>
      </c>
      <c r="BD40" s="2">
        <f t="shared" si="60"/>
        <v>0</v>
      </c>
      <c r="BE40" s="2">
        <f t="shared" si="60"/>
        <v>0</v>
      </c>
      <c r="BF40" s="2">
        <f t="shared" si="60"/>
        <v>0</v>
      </c>
      <c r="BG40" s="2">
        <f t="shared" si="60"/>
        <v>0</v>
      </c>
      <c r="BH40" s="2">
        <f t="shared" si="48"/>
        <v>214561.66686784942</v>
      </c>
      <c r="BI40" s="2">
        <f t="shared" si="48"/>
        <v>0</v>
      </c>
      <c r="BL40" s="2">
        <v>35</v>
      </c>
      <c r="BM40" s="2">
        <f t="shared" si="62"/>
        <v>1158633.0010863859</v>
      </c>
      <c r="BN40" s="2">
        <f t="shared" si="63"/>
        <v>257474.0002414193</v>
      </c>
      <c r="BO40" s="2">
        <f t="shared" si="64"/>
        <v>0</v>
      </c>
      <c r="BP40" s="2">
        <f t="shared" si="65"/>
        <v>0</v>
      </c>
      <c r="BQ40" s="2">
        <f t="shared" si="66"/>
        <v>214561.66686784942</v>
      </c>
      <c r="BR40" s="2">
        <f t="shared" si="67"/>
        <v>214561.66686784942</v>
      </c>
      <c r="BS40" s="2">
        <f t="shared" si="68"/>
        <v>214561.66686784942</v>
      </c>
      <c r="BT40" s="2">
        <f t="shared" si="69"/>
        <v>214561.66686784942</v>
      </c>
      <c r="BU40" s="2">
        <f t="shared" si="70"/>
        <v>300386.33361498918</v>
      </c>
      <c r="BV40" s="2">
        <f t="shared" si="71"/>
        <v>300386.33361498895</v>
      </c>
      <c r="BW40" s="2">
        <f t="shared" si="72"/>
        <v>300386.33361498918</v>
      </c>
      <c r="BX40" s="2">
        <f t="shared" si="73"/>
        <v>155119278.96632159</v>
      </c>
      <c r="BY40" s="2">
        <f t="shared" si="74"/>
        <v>0</v>
      </c>
      <c r="BZ40" s="2">
        <f t="shared" si="75"/>
        <v>0</v>
      </c>
      <c r="CA40" s="2">
        <f t="shared" si="76"/>
        <v>0</v>
      </c>
      <c r="CB40" s="2">
        <f t="shared" si="77"/>
        <v>0</v>
      </c>
      <c r="CC40" s="2">
        <f t="shared" si="78"/>
        <v>214561.66686784942</v>
      </c>
      <c r="CD40" s="2">
        <f t="shared" si="79"/>
        <v>0</v>
      </c>
      <c r="CE40" s="2"/>
      <c r="CF40" s="1">
        <f t="shared" si="46"/>
        <v>19311</v>
      </c>
      <c r="CG40" s="2">
        <v>35</v>
      </c>
      <c r="CH40" s="29">
        <v>1158660</v>
      </c>
      <c r="CI40" s="29">
        <v>257520</v>
      </c>
      <c r="CJ40" s="2">
        <f t="shared" si="49"/>
        <v>0</v>
      </c>
      <c r="CK40" s="2">
        <f t="shared" si="23"/>
        <v>0</v>
      </c>
      <c r="CL40" s="29">
        <v>214590</v>
      </c>
      <c r="CM40" s="29">
        <v>214590</v>
      </c>
      <c r="CN40" s="29">
        <v>214590</v>
      </c>
      <c r="CO40" s="29">
        <v>214590</v>
      </c>
      <c r="CP40" s="29">
        <v>300420</v>
      </c>
      <c r="CQ40" s="29">
        <v>300420</v>
      </c>
      <c r="CR40" s="29">
        <v>300420</v>
      </c>
      <c r="CS40" s="2">
        <f t="shared" si="55"/>
        <v>155119320</v>
      </c>
      <c r="CT40" s="2">
        <f t="shared" si="56"/>
        <v>0</v>
      </c>
      <c r="CU40" s="2">
        <f t="shared" si="57"/>
        <v>0</v>
      </c>
      <c r="CV40" s="2">
        <f t="shared" si="58"/>
        <v>0</v>
      </c>
      <c r="CW40" s="2">
        <f t="shared" si="59"/>
        <v>0</v>
      </c>
      <c r="CX40" s="29">
        <v>214620</v>
      </c>
      <c r="CY40" s="2">
        <f t="shared" si="47"/>
        <v>0</v>
      </c>
      <c r="CZ40" s="2"/>
      <c r="DC40" s="8">
        <v>35</v>
      </c>
      <c r="DD40" s="8">
        <f t="shared" si="24"/>
        <v>1158660</v>
      </c>
      <c r="DE40" s="8">
        <f t="shared" si="25"/>
        <v>257520</v>
      </c>
      <c r="DF40" s="8">
        <f t="shared" si="26"/>
        <v>0</v>
      </c>
      <c r="DG40" s="8">
        <f t="shared" si="27"/>
        <v>0</v>
      </c>
      <c r="DH40" s="8">
        <f t="shared" si="28"/>
        <v>214590</v>
      </c>
      <c r="DI40" s="8">
        <f t="shared" si="29"/>
        <v>214590</v>
      </c>
      <c r="DJ40" s="8">
        <f t="shared" si="30"/>
        <v>214590</v>
      </c>
      <c r="DK40" s="8">
        <f t="shared" si="31"/>
        <v>214590</v>
      </c>
      <c r="DL40" s="8">
        <f t="shared" si="32"/>
        <v>300420</v>
      </c>
      <c r="DM40" s="8">
        <f t="shared" si="33"/>
        <v>300420</v>
      </c>
      <c r="DN40" s="8">
        <f t="shared" si="34"/>
        <v>300420</v>
      </c>
      <c r="DO40" s="8">
        <f t="shared" si="35"/>
        <v>155119320</v>
      </c>
      <c r="DP40" s="8">
        <f t="shared" si="36"/>
        <v>0</v>
      </c>
      <c r="DQ40" s="8">
        <f t="shared" si="37"/>
        <v>0</v>
      </c>
      <c r="DR40" s="8">
        <f t="shared" si="38"/>
        <v>0</v>
      </c>
      <c r="DS40" s="8">
        <f t="shared" si="39"/>
        <v>0</v>
      </c>
      <c r="DT40" s="8">
        <f t="shared" si="40"/>
        <v>214620</v>
      </c>
      <c r="DU40" s="8">
        <f t="shared" si="41"/>
        <v>0</v>
      </c>
      <c r="DX40" s="8">
        <v>35</v>
      </c>
      <c r="DY40" s="5">
        <f>SUM(DD$6:DD40)</f>
        <v>7297140</v>
      </c>
      <c r="DZ40" s="5">
        <f>SUM(DE$6:DE40)</f>
        <v>1622520</v>
      </c>
      <c r="EA40" s="5">
        <f>SUM(DF$6:DF40)</f>
        <v>246246900</v>
      </c>
      <c r="EB40" s="5">
        <f>SUM(DG$6:DG40)</f>
        <v>0</v>
      </c>
      <c r="EC40" s="5">
        <f>SUM(DH$6:DH40)</f>
        <v>1351680</v>
      </c>
      <c r="ED40" s="5">
        <f>SUM(DI$6:DI40)</f>
        <v>1351680</v>
      </c>
      <c r="EE40" s="5">
        <f>SUM(DJ$6:DJ40)</f>
        <v>1351680</v>
      </c>
      <c r="EF40" s="5">
        <f>SUM(DK$6:DK40)</f>
        <v>1351680</v>
      </c>
      <c r="EG40" s="5">
        <f>SUM(DL$6:DL40)</f>
        <v>1415040</v>
      </c>
      <c r="EH40" s="5">
        <f>SUM(DM$6:DM40)</f>
        <v>1892580</v>
      </c>
      <c r="EI40" s="5">
        <f>SUM(DN$6:DN40)</f>
        <v>1892640</v>
      </c>
      <c r="EJ40" s="5">
        <f>SUM(DO$6:DO40)</f>
        <v>921989820</v>
      </c>
      <c r="EK40" s="5">
        <f>SUM(DP$6:DP40)</f>
        <v>497130240</v>
      </c>
      <c r="EL40" s="5">
        <f>SUM(DQ$6:DQ40)</f>
        <v>497130060</v>
      </c>
      <c r="EM40" s="5">
        <f>SUM(DR$6:DR40)</f>
        <v>497130000</v>
      </c>
      <c r="EN40" s="5">
        <f>SUM(DS$6:DS40)</f>
        <v>497129940</v>
      </c>
      <c r="EO40" s="5">
        <f>SUM(DT$6:DT40)</f>
        <v>1343040</v>
      </c>
      <c r="EP40" s="5">
        <f>SUM(DU$6:DU40)</f>
        <v>244850100</v>
      </c>
      <c r="ES40" s="8">
        <v>35</v>
      </c>
      <c r="ET40" s="5">
        <f>IFERROR(求节点(相关资料!C$6:C$85,DY$6:DY$55,$ES40),0)</f>
        <v>7297140</v>
      </c>
      <c r="EU40" s="5">
        <f>IFERROR(求节点(相关资料!D$6:D$85,DZ$6:DZ$55,$ES40),0)</f>
        <v>1622520</v>
      </c>
      <c r="EV40" s="5">
        <f>IFERROR(求节点(相关资料!E$6:E$85,EA$6:EA$55,$ES40),0)</f>
        <v>808125</v>
      </c>
      <c r="EW40" s="5">
        <f>IFERROR(求节点(相关资料!F$6:F$85,EB$6:EB$55,$ES40),0)</f>
        <v>0</v>
      </c>
      <c r="EX40" s="5">
        <f>IFERROR(求节点(相关资料!G$6:G$85,EC$6:EC$55,$ES40),0)</f>
        <v>1351680</v>
      </c>
      <c r="EY40" s="5">
        <f>IFERROR(求节点(相关资料!H$6:H$85,ED$6:ED$55,$ES40),0)</f>
        <v>1351680</v>
      </c>
      <c r="EZ40" s="5">
        <f>IFERROR(求节点(相关资料!I$6:I$85,EE$6:EE$55,$ES40),0)</f>
        <v>1351680</v>
      </c>
      <c r="FA40" s="5">
        <f>IFERROR(求节点(相关资料!J$6:J$85,EF$6:EF$55,$ES40),0)</f>
        <v>1351680</v>
      </c>
      <c r="FB40" s="5">
        <f>IFERROR(求节点(相关资料!K$6:K$85,EG$6:EG$55,$ES40),0)</f>
        <v>1415040</v>
      </c>
      <c r="FC40" s="5">
        <f>IFERROR(求节点(相关资料!L$6:L$85,EH$6:EH$55,$ES40),0)</f>
        <v>1892580</v>
      </c>
      <c r="FD40" s="5">
        <f>IFERROR(求节点(相关资料!M$6:M$85,EI$6:EI$55,$ES40),0)</f>
        <v>1892640</v>
      </c>
      <c r="FE40" s="5">
        <f>IFERROR(求节点(相关资料!N$6:N$85,EJ$6:EJ$55,$ES40),0)</f>
        <v>3536475</v>
      </c>
      <c r="FF40" s="5">
        <f>IFERROR(求节点(相关资料!O$6:O$85,EK$6:EK$55,$ES40),0)</f>
        <v>1750080</v>
      </c>
      <c r="FG40" s="5">
        <f>IFERROR(求节点(相关资料!P$6:P$85,EL$6:EL$55,$ES40),0)</f>
        <v>1749900</v>
      </c>
      <c r="FH40" s="5">
        <f>IFERROR(求节点(相关资料!Q$6:Q$85,EM$6:EM$55,$ES40),0)</f>
        <v>1749840</v>
      </c>
      <c r="FI40" s="5">
        <f>IFERROR(求节点(相关资料!R$6:R$85,EN$6:EN$55,$ES40),0)</f>
        <v>1749780</v>
      </c>
      <c r="FJ40" s="5">
        <f>IFERROR(求节点(相关资料!S$6:S$85,EO$6:EO$55,$ES40),0)</f>
        <v>1343040</v>
      </c>
      <c r="FK40" s="5">
        <f>IFERROR(求节点(相关资料!T$6:T$85,EP$6:EP$55,$ES40),0)</f>
        <v>546480</v>
      </c>
      <c r="FN40" s="6">
        <v>35</v>
      </c>
      <c r="FO40" s="6">
        <f>SUMPRODUCT(ET40:FK40,'[1]功能-城建'!$X40:$AO40)</f>
        <v>32760360</v>
      </c>
      <c r="FP40" s="6">
        <f>SUM('[1]资源-玩家城池建筑时间'!$AC$6:$AC40)</f>
        <v>32945488.206230849</v>
      </c>
      <c r="FQ40" s="6">
        <f t="shared" si="42"/>
        <v>0.99438077210839948</v>
      </c>
    </row>
    <row r="41" spans="1:173" x14ac:dyDescent="0.15">
      <c r="A41" s="2">
        <v>36</v>
      </c>
      <c r="B41" s="4">
        <f>SMALL('[1]资源-玩家城池建筑时间'!DH$6:DH$85,$A41)</f>
        <v>8585038.6531355362</v>
      </c>
      <c r="C41" s="4">
        <f>SMALL('[1]资源-玩家城池建筑时间'!DI$6:DI$85,$A41)</f>
        <v>1907786.3673634527</v>
      </c>
      <c r="D41" s="4">
        <f>SMALL('[1]资源-玩家城池建筑时间'!DJ$6:DJ$85,$A41)</f>
        <v>942401.99840269599</v>
      </c>
      <c r="E41" s="4"/>
      <c r="F41" s="4">
        <f>SMALL('[1]资源-玩家城池建筑时间'!DL$6:DL$85,$A41)</f>
        <v>1589821.9728028772</v>
      </c>
      <c r="G41" s="4">
        <f>SMALL('[1]资源-玩家城池建筑时间'!DM$6:DM$85,$A41)</f>
        <v>1589821.9728028772</v>
      </c>
      <c r="H41" s="4">
        <f>SMALL('[1]资源-玩家城池建筑时间'!DN$6:DN$85,$A41)</f>
        <v>1589821.9728028772</v>
      </c>
      <c r="I41" s="4">
        <f>SMALL('[1]资源-玩家城池建筑时间'!DO$6:DO$85,$A41)</f>
        <v>1589821.9728028772</v>
      </c>
      <c r="J41" s="4">
        <f>SMALL('[1]资源-玩家城池建筑时间'!DP$6:DP$85,$A41)</f>
        <v>1748049.6378889431</v>
      </c>
      <c r="K41" s="4">
        <f>SMALL('[1]资源-玩家城池建筑时间'!DQ$6:DQ$85,$A41)</f>
        <v>2225750.7619240279</v>
      </c>
      <c r="L41" s="4">
        <f>SMALL('[1]资源-玩家城池建筑时间'!DR$6:DR$85,$A41)</f>
        <v>2225728.9351800792</v>
      </c>
      <c r="M41" s="4">
        <f>SMALL('[1]资源-玩家城池建筑时间'!DS$6:DS$85,$A41)</f>
        <v>4134631.1214687102</v>
      </c>
      <c r="N41" s="4">
        <f>SMALL('[1]资源-玩家城池建筑时间'!DT$6:DT$85,$A41)</f>
        <v>2067784.8947050723</v>
      </c>
      <c r="O41" s="4">
        <f>SMALL('[1]资源-玩家城池建筑时间'!DU$6:DU$85,$A41)</f>
        <v>2067791.4509757168</v>
      </c>
      <c r="P41" s="4">
        <f>SMALL('[1]资源-玩家城池建筑时间'!DV$6:DV$85,$A41)</f>
        <v>2067789.7879857013</v>
      </c>
      <c r="Q41" s="4">
        <f>SMALL('[1]资源-玩家城池建筑时间'!DW$6:DW$85,$A41)</f>
        <v>2067754.3512860469</v>
      </c>
      <c r="R41" s="4">
        <f>SMALL('[1]资源-玩家城池建筑时间'!DX$6:DX$85,$A41)</f>
        <v>1580852.5873992979</v>
      </c>
      <c r="S41" s="4">
        <f>SMALL('[1]资源-玩家城池建筑时间'!DY$6:DY$85,$A41)</f>
        <v>953613.88442124473</v>
      </c>
      <c r="T41" s="4">
        <f>SMALL('[1]资源-玩家城池建筑时间'!DZ$6:DZ$85,$A41)</f>
        <v>0</v>
      </c>
      <c r="V41" s="2">
        <v>36</v>
      </c>
      <c r="W41" s="2">
        <f>IFERROR(求节点($A$6:$A$85,B$6:B$85,相关资料!C41),0)</f>
        <v>8585038.6531355362</v>
      </c>
      <c r="X41" s="2">
        <f>IFERROR(求节点($A$6:$A$85,C$6:C$85,相关资料!D41),0)</f>
        <v>1907786.3673634527</v>
      </c>
      <c r="Y41" s="2">
        <f>IFERROR(求节点($A$6:$A$85,D$6:D$85,相关资料!E41),0)</f>
        <v>247603136.92099053</v>
      </c>
      <c r="Z41" s="2">
        <f>IFERROR(求节点($A$6:$A$85,E$6:E$85,相关资料!F41),0)</f>
        <v>0</v>
      </c>
      <c r="AA41" s="2">
        <f>IFERROR(求节点($A$6:$A$85,F$6:F$85,相关资料!G41),0)</f>
        <v>1589821.9728028772</v>
      </c>
      <c r="AB41" s="2">
        <f>IFERROR(求节点($A$6:$A$85,G$6:G$85,相关资料!H41),0)</f>
        <v>1589821.9728028772</v>
      </c>
      <c r="AC41" s="2">
        <f>IFERROR(求节点($A$6:$A$85,H$6:H$85,相关资料!I41),0)</f>
        <v>1589821.9728028772</v>
      </c>
      <c r="AD41" s="2">
        <f>IFERROR(求节点($A$6:$A$85,I$6:I$85,相关资料!J41),0)</f>
        <v>1589821.9728028772</v>
      </c>
      <c r="AE41" s="30">
        <f>求节点('[1]功能-城建'!$K$35:$K$85,$J$35:$J$85,$V41)</f>
        <v>1748049.6378889431</v>
      </c>
      <c r="AF41" s="2">
        <f>IFERROR(求节点($A$6:$A$85,K$6:K$85,相关资料!L41),0)</f>
        <v>2225750.7619240279</v>
      </c>
      <c r="AG41" s="2">
        <f>IFERROR(求节点($A$6:$A$85,L$6:L$85,相关资料!M41),0)</f>
        <v>2225728.9351800792</v>
      </c>
      <c r="AH41" s="2">
        <f>IFERROR(求节点($A$6:$A$85,M$6:M$85,相关资料!N41),0)</f>
        <v>1100404564.1107483</v>
      </c>
      <c r="AI41" s="2">
        <f>IFERROR(求节点($A$6:$A$85,N$6:N$85,相关资料!O41),0)</f>
        <v>497129031.0899477</v>
      </c>
      <c r="AJ41" s="2">
        <f>IFERROR(求节点($A$6:$A$85,O$6:O$85,相关资料!P41),0)</f>
        <v>497129037.64621836</v>
      </c>
      <c r="AK41" s="2">
        <f>IFERROR(求节点($A$6:$A$85,P$6:P$85,相关资料!Q41),0)</f>
        <v>497129035.98322833</v>
      </c>
      <c r="AL41" s="2">
        <f>IFERROR(求节点($A$6:$A$85,Q$6:Q$85,相关资料!R41),0)</f>
        <v>497129000.5465287</v>
      </c>
      <c r="AM41" s="2">
        <f>IFERROR(求节点($A$6:$A$85,R$6:R$85,相关资料!S41),0)</f>
        <v>1580852.5873992979</v>
      </c>
      <c r="AN41" s="2">
        <f>IFERROR(求节点($A$6:$A$85,S$6:S$85,相关资料!T41),0)</f>
        <v>247614348.8070091</v>
      </c>
      <c r="AO41" s="2"/>
      <c r="AP41" s="2"/>
      <c r="AQ41" s="2">
        <v>36</v>
      </c>
      <c r="AR41" s="2">
        <f t="shared" si="61"/>
        <v>1289099.5206277184</v>
      </c>
      <c r="AS41" s="2">
        <f t="shared" si="60"/>
        <v>286466.56013949285</v>
      </c>
      <c r="AT41" s="2">
        <f t="shared" si="60"/>
        <v>0</v>
      </c>
      <c r="AU41" s="2">
        <f t="shared" si="60"/>
        <v>0</v>
      </c>
      <c r="AV41" s="2">
        <f t="shared" si="60"/>
        <v>238722.13344957726</v>
      </c>
      <c r="AW41" s="2">
        <f t="shared" si="60"/>
        <v>238722.13344957726</v>
      </c>
      <c r="AX41" s="2">
        <f t="shared" si="60"/>
        <v>238722.13344957726</v>
      </c>
      <c r="AY41" s="2">
        <f t="shared" si="60"/>
        <v>238722.13344957726</v>
      </c>
      <c r="AZ41" s="2">
        <f t="shared" si="60"/>
        <v>334210.98682940821</v>
      </c>
      <c r="BA41" s="2">
        <f t="shared" si="60"/>
        <v>334210.98682940844</v>
      </c>
      <c r="BB41" s="2">
        <f t="shared" si="60"/>
        <v>334210.98682940844</v>
      </c>
      <c r="BC41" s="2">
        <f t="shared" si="60"/>
        <v>155119278.96632159</v>
      </c>
      <c r="BD41" s="2">
        <f t="shared" si="60"/>
        <v>0</v>
      </c>
      <c r="BE41" s="2">
        <f t="shared" si="60"/>
        <v>0</v>
      </c>
      <c r="BF41" s="2">
        <f t="shared" si="60"/>
        <v>0</v>
      </c>
      <c r="BG41" s="2">
        <f t="shared" si="60"/>
        <v>0</v>
      </c>
      <c r="BH41" s="2">
        <f t="shared" si="48"/>
        <v>238722.13344957726</v>
      </c>
      <c r="BI41" s="2">
        <f t="shared" si="48"/>
        <v>0</v>
      </c>
      <c r="BL41" s="2">
        <v>36</v>
      </c>
      <c r="BM41" s="2">
        <f t="shared" si="62"/>
        <v>1289099.5206277184</v>
      </c>
      <c r="BN41" s="2">
        <f t="shared" si="63"/>
        <v>286466.56013949285</v>
      </c>
      <c r="BO41" s="2">
        <f t="shared" si="64"/>
        <v>0</v>
      </c>
      <c r="BP41" s="2">
        <f t="shared" si="65"/>
        <v>0</v>
      </c>
      <c r="BQ41" s="2">
        <f t="shared" si="66"/>
        <v>238722.13344957726</v>
      </c>
      <c r="BR41" s="2">
        <f t="shared" si="67"/>
        <v>238722.13344957726</v>
      </c>
      <c r="BS41" s="2">
        <f t="shared" si="68"/>
        <v>238722.13344957726</v>
      </c>
      <c r="BT41" s="2">
        <f t="shared" si="69"/>
        <v>238722.13344957726</v>
      </c>
      <c r="BU41" s="2">
        <f t="shared" si="70"/>
        <v>334210.98682940821</v>
      </c>
      <c r="BV41" s="2">
        <f t="shared" si="71"/>
        <v>334210.98682940844</v>
      </c>
      <c r="BW41" s="2">
        <f t="shared" si="72"/>
        <v>334210.98682940844</v>
      </c>
      <c r="BX41" s="2">
        <f t="shared" si="73"/>
        <v>180040067.08231604</v>
      </c>
      <c r="BY41" s="2">
        <f t="shared" si="74"/>
        <v>0</v>
      </c>
      <c r="BZ41" s="2">
        <f t="shared" si="75"/>
        <v>0</v>
      </c>
      <c r="CA41" s="2">
        <f t="shared" si="76"/>
        <v>0</v>
      </c>
      <c r="CB41" s="2">
        <f t="shared" si="77"/>
        <v>0</v>
      </c>
      <c r="CC41" s="2">
        <f t="shared" si="78"/>
        <v>238722.13344957726</v>
      </c>
      <c r="CD41" s="2">
        <f t="shared" si="79"/>
        <v>0</v>
      </c>
      <c r="CE41" s="2"/>
      <c r="CF41" s="1">
        <f t="shared" si="46"/>
        <v>21485</v>
      </c>
      <c r="CG41" s="2">
        <v>36</v>
      </c>
      <c r="CH41" s="29">
        <v>1289100</v>
      </c>
      <c r="CI41" s="29">
        <v>286500</v>
      </c>
      <c r="CJ41" s="2">
        <f t="shared" si="49"/>
        <v>0</v>
      </c>
      <c r="CK41" s="2">
        <f t="shared" si="23"/>
        <v>0</v>
      </c>
      <c r="CL41" s="29">
        <v>238740</v>
      </c>
      <c r="CM41" s="29">
        <v>238740</v>
      </c>
      <c r="CN41" s="29">
        <v>238740</v>
      </c>
      <c r="CO41" s="29">
        <v>238740</v>
      </c>
      <c r="CP41" s="29">
        <v>334260</v>
      </c>
      <c r="CQ41" s="29">
        <v>334260</v>
      </c>
      <c r="CR41" s="29">
        <v>334260</v>
      </c>
      <c r="CS41" s="2">
        <f t="shared" si="55"/>
        <v>180040080</v>
      </c>
      <c r="CT41" s="2">
        <f t="shared" si="56"/>
        <v>0</v>
      </c>
      <c r="CU41" s="2">
        <f t="shared" si="57"/>
        <v>0</v>
      </c>
      <c r="CV41" s="2">
        <f t="shared" si="58"/>
        <v>0</v>
      </c>
      <c r="CW41" s="2">
        <f t="shared" si="59"/>
        <v>0</v>
      </c>
      <c r="CX41" s="29">
        <v>238740</v>
      </c>
      <c r="CY41" s="2">
        <f t="shared" si="47"/>
        <v>0</v>
      </c>
      <c r="CZ41" s="2"/>
      <c r="DC41" s="8">
        <v>36</v>
      </c>
      <c r="DD41" s="8">
        <f t="shared" si="24"/>
        <v>1289100</v>
      </c>
      <c r="DE41" s="8">
        <f t="shared" si="25"/>
        <v>286500</v>
      </c>
      <c r="DF41" s="8">
        <f t="shared" si="26"/>
        <v>0</v>
      </c>
      <c r="DG41" s="8">
        <f t="shared" si="27"/>
        <v>0</v>
      </c>
      <c r="DH41" s="8">
        <f t="shared" si="28"/>
        <v>238740</v>
      </c>
      <c r="DI41" s="8">
        <f t="shared" si="29"/>
        <v>238740</v>
      </c>
      <c r="DJ41" s="8">
        <f t="shared" si="30"/>
        <v>238740</v>
      </c>
      <c r="DK41" s="8">
        <f t="shared" si="31"/>
        <v>238740</v>
      </c>
      <c r="DL41" s="8">
        <f t="shared" si="32"/>
        <v>334260</v>
      </c>
      <c r="DM41" s="8">
        <f t="shared" si="33"/>
        <v>334260</v>
      </c>
      <c r="DN41" s="8">
        <f t="shared" si="34"/>
        <v>334260</v>
      </c>
      <c r="DO41" s="8">
        <f t="shared" si="35"/>
        <v>180040080</v>
      </c>
      <c r="DP41" s="8">
        <f t="shared" si="36"/>
        <v>0</v>
      </c>
      <c r="DQ41" s="8">
        <f t="shared" si="37"/>
        <v>0</v>
      </c>
      <c r="DR41" s="8">
        <f t="shared" si="38"/>
        <v>0</v>
      </c>
      <c r="DS41" s="8">
        <f t="shared" si="39"/>
        <v>0</v>
      </c>
      <c r="DT41" s="8">
        <f t="shared" si="40"/>
        <v>238740</v>
      </c>
      <c r="DU41" s="8">
        <f t="shared" si="41"/>
        <v>0</v>
      </c>
      <c r="DX41" s="8">
        <v>36</v>
      </c>
      <c r="DY41" s="5">
        <f>SUM(DD$6:DD41)</f>
        <v>8586240</v>
      </c>
      <c r="DZ41" s="5">
        <f>SUM(DE$6:DE41)</f>
        <v>1909020</v>
      </c>
      <c r="EA41" s="5">
        <f>SUM(DF$6:DF41)</f>
        <v>246246900</v>
      </c>
      <c r="EB41" s="5">
        <f>SUM(DG$6:DG41)</f>
        <v>0</v>
      </c>
      <c r="EC41" s="5">
        <f>SUM(DH$6:DH41)</f>
        <v>1590420</v>
      </c>
      <c r="ED41" s="5">
        <f>SUM(DI$6:DI41)</f>
        <v>1590420</v>
      </c>
      <c r="EE41" s="5">
        <f>SUM(DJ$6:DJ41)</f>
        <v>1590420</v>
      </c>
      <c r="EF41" s="5">
        <f>SUM(DK$6:DK41)</f>
        <v>1590420</v>
      </c>
      <c r="EG41" s="5">
        <f>SUM(DL$6:DL41)</f>
        <v>1749300</v>
      </c>
      <c r="EH41" s="5">
        <f>SUM(DM$6:DM41)</f>
        <v>2226840</v>
      </c>
      <c r="EI41" s="5">
        <f>SUM(DN$6:DN41)</f>
        <v>2226900</v>
      </c>
      <c r="EJ41" s="5">
        <f>SUM(DO$6:DO41)</f>
        <v>1102029900</v>
      </c>
      <c r="EK41" s="5">
        <f>SUM(DP$6:DP41)</f>
        <v>497130240</v>
      </c>
      <c r="EL41" s="5">
        <f>SUM(DQ$6:DQ41)</f>
        <v>497130060</v>
      </c>
      <c r="EM41" s="5">
        <f>SUM(DR$6:DR41)</f>
        <v>497130000</v>
      </c>
      <c r="EN41" s="5">
        <f>SUM(DS$6:DS41)</f>
        <v>497129940</v>
      </c>
      <c r="EO41" s="5">
        <f>SUM(DT$6:DT41)</f>
        <v>1581780</v>
      </c>
      <c r="EP41" s="5">
        <f>SUM(DU$6:DU41)</f>
        <v>244850100</v>
      </c>
      <c r="ES41" s="8">
        <v>36</v>
      </c>
      <c r="ET41" s="5">
        <f>IFERROR(求节点(相关资料!C$6:C$85,DY$6:DY$55,$ES41),0)</f>
        <v>8586240</v>
      </c>
      <c r="EU41" s="5">
        <f>IFERROR(求节点(相关资料!D$6:D$85,DZ$6:DZ$55,$ES41),0)</f>
        <v>1909020</v>
      </c>
      <c r="EV41" s="5">
        <f>IFERROR(求节点(相关资料!E$6:E$85,EA$6:EA$55,$ES41),0)</f>
        <v>954015</v>
      </c>
      <c r="EW41" s="5">
        <f>IFERROR(求节点(相关资料!F$6:F$85,EB$6:EB$55,$ES41),0)</f>
        <v>0</v>
      </c>
      <c r="EX41" s="5">
        <f>IFERROR(求节点(相关资料!G$6:G$85,EC$6:EC$55,$ES41),0)</f>
        <v>1590420</v>
      </c>
      <c r="EY41" s="5">
        <f>IFERROR(求节点(相关资料!H$6:H$85,ED$6:ED$55,$ES41),0)</f>
        <v>1590420</v>
      </c>
      <c r="EZ41" s="5">
        <f>IFERROR(求节点(相关资料!I$6:I$85,EE$6:EE$55,$ES41),0)</f>
        <v>1590420</v>
      </c>
      <c r="FA41" s="5">
        <f>IFERROR(求节点(相关资料!J$6:J$85,EF$6:EF$55,$ES41),0)</f>
        <v>1590420</v>
      </c>
      <c r="FB41" s="5">
        <f>IFERROR(求节点(相关资料!K$6:K$85,EG$6:EG$55,$ES41),0)</f>
        <v>1749300</v>
      </c>
      <c r="FC41" s="5">
        <f>IFERROR(求节点(相关资料!L$6:L$85,EH$6:EH$55,$ES41),0)</f>
        <v>2226840</v>
      </c>
      <c r="FD41" s="5">
        <f>IFERROR(求节点(相关资料!M$6:M$85,EI$6:EI$55,$ES41),0)</f>
        <v>2226900</v>
      </c>
      <c r="FE41" s="5">
        <f>IFERROR(求节点(相关资料!N$6:N$85,EJ$6:EJ$55,$ES41),0)</f>
        <v>4184865</v>
      </c>
      <c r="FF41" s="5">
        <f>IFERROR(求节点(相关资料!O$6:O$85,EK$6:EK$55,$ES41),0)</f>
        <v>2087000</v>
      </c>
      <c r="FG41" s="5">
        <f>IFERROR(求节点(相关资料!P$6:P$85,EL$6:EL$55,$ES41),0)</f>
        <v>2086820</v>
      </c>
      <c r="FH41" s="5">
        <f>IFERROR(求节点(相关资料!Q$6:Q$85,EM$6:EM$55,$ES41),0)</f>
        <v>2086760</v>
      </c>
      <c r="FI41" s="5">
        <f>IFERROR(求节点(相关资料!R$6:R$85,EN$6:EN$55,$ES41),0)</f>
        <v>2086700</v>
      </c>
      <c r="FJ41" s="5">
        <f>IFERROR(求节点(相关资料!S$6:S$85,EO$6:EO$55,$ES41),0)</f>
        <v>1581780</v>
      </c>
      <c r="FK41" s="5">
        <f>IFERROR(求节点(相关资料!T$6:T$85,EP$6:EP$55,$ES41),0)</f>
        <v>714337.5</v>
      </c>
      <c r="FN41" s="6">
        <v>36</v>
      </c>
      <c r="FO41" s="6">
        <f>SUMPRODUCT(ET41:FK41,'[1]功能-城建'!$X41:$AO41)</f>
        <v>38842257.5</v>
      </c>
      <c r="FP41" s="6">
        <f>SUM('[1]资源-玩家城池建筑时间'!$AC$6:$AC41)</f>
        <v>38913541.542470284</v>
      </c>
      <c r="FQ41" s="6">
        <f t="shared" si="42"/>
        <v>0.99816814302567436</v>
      </c>
    </row>
    <row r="42" spans="1:173" x14ac:dyDescent="0.15">
      <c r="A42" s="2">
        <v>37</v>
      </c>
      <c r="B42" s="4">
        <f>SMALL('[1]资源-玩家城池建筑时间'!DH$6:DH$85,$A42)</f>
        <v>10099940.198258374</v>
      </c>
      <c r="C42" s="4">
        <f>SMALL('[1]资源-玩家城池建筑时间'!DI$6:DI$85,$A42)</f>
        <v>2244431.1551685277</v>
      </c>
      <c r="D42" s="4">
        <f>SMALL('[1]资源-玩家城池建筑时间'!DJ$6:DJ$85,$A42)</f>
        <v>1110724.3923052335</v>
      </c>
      <c r="E42" s="4"/>
      <c r="F42" s="4">
        <f>SMALL('[1]资源-玩家城池建筑时间'!DL$6:DL$85,$A42)</f>
        <v>1870359.2959737731</v>
      </c>
      <c r="G42" s="4">
        <f>SMALL('[1]资源-玩家城池建筑时间'!DM$6:DM$85,$A42)</f>
        <v>1870359.2959737731</v>
      </c>
      <c r="H42" s="4">
        <f>SMALL('[1]资源-玩家城池建筑时间'!DN$6:DN$85,$A42)</f>
        <v>1870359.2959737731</v>
      </c>
      <c r="I42" s="4">
        <f>SMALL('[1]资源-玩家城池建筑时间'!DO$6:DO$85,$A42)</f>
        <v>1870359.2959737731</v>
      </c>
      <c r="J42" s="4">
        <f>SMALL('[1]资源-玩家城池建筑时间'!DP$6:DP$85,$A42)</f>
        <v>2140801.8903281973</v>
      </c>
      <c r="K42" s="4">
        <f>SMALL('[1]资源-玩家城池建筑时间'!DQ$6:DQ$85,$A42)</f>
        <v>2618503.0143632819</v>
      </c>
      <c r="L42" s="4">
        <f>SMALL('[1]资源-玩家城池建筑时间'!DR$6:DR$85,$A42)</f>
        <v>2618481.1876193332</v>
      </c>
      <c r="M42" s="4">
        <f>SMALL('[1]资源-玩家城池建筑时间'!DS$6:DS$85,$A42)</f>
        <v>4882730.6499244329</v>
      </c>
      <c r="N42" s="4">
        <f>SMALL('[1]资源-玩家城池建筑时间'!DT$6:DT$85,$A42)</f>
        <v>2441834.6589329336</v>
      </c>
      <c r="O42" s="4">
        <f>SMALL('[1]资源-玩家城池建筑时间'!DU$6:DU$85,$A42)</f>
        <v>2441841.2152035781</v>
      </c>
      <c r="P42" s="4">
        <f>SMALL('[1]资源-玩家城池建筑时间'!DV$6:DV$85,$A42)</f>
        <v>2441839.5522135627</v>
      </c>
      <c r="Q42" s="4">
        <f>SMALL('[1]资源-玩家城池建筑时间'!DW$6:DW$85,$A42)</f>
        <v>2441804.1155139082</v>
      </c>
      <c r="R42" s="4">
        <f>SMALL('[1]资源-玩家城池建筑时间'!DX$6:DX$85,$A42)</f>
        <v>1861389.9105701935</v>
      </c>
      <c r="S42" s="4">
        <f>SMALL('[1]资源-玩家城池建筑时间'!DY$6:DY$85,$A42)</f>
        <v>1121936.2783237821</v>
      </c>
      <c r="T42" s="4">
        <f>SMALL('[1]资源-玩家城池建筑时间'!DZ$6:DZ$85,$A42)</f>
        <v>0</v>
      </c>
      <c r="V42" s="2">
        <v>37</v>
      </c>
      <c r="W42" s="2">
        <f>IFERROR(求节点($A$6:$A$85,B$6:B$85,相关资料!C42),0)</f>
        <v>10099940.198258374</v>
      </c>
      <c r="X42" s="2">
        <f>IFERROR(求节点($A$6:$A$85,C$6:C$85,相关资料!D42),0)</f>
        <v>2244431.1551685277</v>
      </c>
      <c r="Y42" s="2">
        <f>IFERROR(求节点($A$6:$A$85,D$6:D$85,相关资料!E42),0)</f>
        <v>247603136.92099053</v>
      </c>
      <c r="Z42" s="2">
        <f>IFERROR(求节点($A$6:$A$85,E$6:E$85,相关资料!F42),0)</f>
        <v>0</v>
      </c>
      <c r="AA42" s="2">
        <f>IFERROR(求节点($A$6:$A$85,F$6:F$85,相关资料!G42),0)</f>
        <v>1870359.2959737731</v>
      </c>
      <c r="AB42" s="2">
        <f>IFERROR(求节点($A$6:$A$85,G$6:G$85,相关资料!H42),0)</f>
        <v>1870359.2959737731</v>
      </c>
      <c r="AC42" s="2">
        <f>IFERROR(求节点($A$6:$A$85,H$6:H$85,相关资料!I42),0)</f>
        <v>1870359.2959737731</v>
      </c>
      <c r="AD42" s="2">
        <f>IFERROR(求节点($A$6:$A$85,I$6:I$85,相关资料!J42),0)</f>
        <v>1870359.2959737731</v>
      </c>
      <c r="AE42" s="30">
        <f>求节点('[1]功能-城建'!$K$35:$K$85,$J$35:$J$85,$V42)</f>
        <v>2140801.8903281973</v>
      </c>
      <c r="AF42" s="2">
        <f>IFERROR(求节点($A$6:$A$85,K$6:K$85,相关资料!L42),0)</f>
        <v>2618503.0143632819</v>
      </c>
      <c r="AG42" s="2">
        <f>IFERROR(求节点($A$6:$A$85,L$6:L$85,相关资料!M42),0)</f>
        <v>2618481.1876193332</v>
      </c>
      <c r="AH42" s="2">
        <f>IFERROR(求节点($A$6:$A$85,M$6:M$85,相关资料!N42),0)</f>
        <v>1100404564.1107483</v>
      </c>
      <c r="AI42" s="2">
        <f>IFERROR(求节点($A$6:$A$85,N$6:N$85,相关资料!O42),0)</f>
        <v>497129031.0899477</v>
      </c>
      <c r="AJ42" s="2">
        <f>IFERROR(求节点($A$6:$A$85,O$6:O$85,相关资料!P42),0)</f>
        <v>497129037.64621836</v>
      </c>
      <c r="AK42" s="2">
        <f>IFERROR(求节点($A$6:$A$85,P$6:P$85,相关资料!Q42),0)</f>
        <v>497129035.98322833</v>
      </c>
      <c r="AL42" s="2">
        <f>IFERROR(求节点($A$6:$A$85,Q$6:Q$85,相关资料!R42),0)</f>
        <v>497129000.5465287</v>
      </c>
      <c r="AM42" s="2">
        <f>IFERROR(求节点($A$6:$A$85,R$6:R$85,相关资料!S42),0)</f>
        <v>1861389.9105701935</v>
      </c>
      <c r="AN42" s="2">
        <f>IFERROR(求节点($A$6:$A$85,S$6:S$85,相关资料!T42),0)</f>
        <v>247614348.8070091</v>
      </c>
      <c r="AO42" s="2"/>
      <c r="AP42" s="2"/>
      <c r="AQ42" s="2">
        <v>37</v>
      </c>
      <c r="AR42" s="2">
        <f t="shared" si="61"/>
        <v>1514901.5451228376</v>
      </c>
      <c r="AS42" s="2">
        <f t="shared" si="60"/>
        <v>336644.78780507506</v>
      </c>
      <c r="AT42" s="2">
        <f t="shared" si="60"/>
        <v>0</v>
      </c>
      <c r="AU42" s="2">
        <f t="shared" si="60"/>
        <v>0</v>
      </c>
      <c r="AV42" s="2">
        <f t="shared" si="60"/>
        <v>280537.32317089592</v>
      </c>
      <c r="AW42" s="2">
        <f t="shared" si="60"/>
        <v>280537.32317089592</v>
      </c>
      <c r="AX42" s="2">
        <f t="shared" si="60"/>
        <v>280537.32317089592</v>
      </c>
      <c r="AY42" s="2">
        <f t="shared" si="60"/>
        <v>280537.32317089592</v>
      </c>
      <c r="AZ42" s="2">
        <f>IF(AE42=0,0,AE42-AE41)</f>
        <v>392752.2524392542</v>
      </c>
      <c r="BA42" s="2">
        <f t="shared" si="60"/>
        <v>392752.25243925396</v>
      </c>
      <c r="BB42" s="2">
        <f t="shared" si="60"/>
        <v>392752.25243925396</v>
      </c>
      <c r="BC42" s="2">
        <f t="shared" si="60"/>
        <v>0</v>
      </c>
      <c r="BD42" s="2">
        <f t="shared" si="60"/>
        <v>0</v>
      </c>
      <c r="BE42" s="2">
        <f t="shared" si="60"/>
        <v>0</v>
      </c>
      <c r="BF42" s="2">
        <f t="shared" si="60"/>
        <v>0</v>
      </c>
      <c r="BG42" s="2">
        <f t="shared" si="60"/>
        <v>0</v>
      </c>
      <c r="BH42" s="2">
        <f t="shared" si="48"/>
        <v>280537.32317089569</v>
      </c>
      <c r="BI42" s="2">
        <f t="shared" si="48"/>
        <v>0</v>
      </c>
      <c r="BL42" s="2">
        <v>37</v>
      </c>
      <c r="BM42" s="2">
        <f t="shared" si="62"/>
        <v>1514901.5451228376</v>
      </c>
      <c r="BN42" s="2">
        <f t="shared" si="63"/>
        <v>336644.78780507506</v>
      </c>
      <c r="BO42" s="2">
        <f t="shared" si="64"/>
        <v>0</v>
      </c>
      <c r="BP42" s="2">
        <f t="shared" si="65"/>
        <v>0</v>
      </c>
      <c r="BQ42" s="2">
        <f t="shared" si="66"/>
        <v>280537.32317089592</v>
      </c>
      <c r="BR42" s="2">
        <f t="shared" si="67"/>
        <v>280537.32317089592</v>
      </c>
      <c r="BS42" s="2">
        <f t="shared" si="68"/>
        <v>280537.32317089592</v>
      </c>
      <c r="BT42" s="2">
        <f t="shared" si="69"/>
        <v>280537.32317089592</v>
      </c>
      <c r="BU42" s="2">
        <f t="shared" si="70"/>
        <v>392752.2524392542</v>
      </c>
      <c r="BV42" s="2">
        <f t="shared" si="71"/>
        <v>392752.25243925396</v>
      </c>
      <c r="BW42" s="2">
        <f t="shared" si="72"/>
        <v>392752.25243925396</v>
      </c>
      <c r="BX42" s="2">
        <f t="shared" si="73"/>
        <v>0</v>
      </c>
      <c r="BY42" s="2">
        <f t="shared" si="74"/>
        <v>0</v>
      </c>
      <c r="BZ42" s="2">
        <f t="shared" si="75"/>
        <v>0</v>
      </c>
      <c r="CA42" s="2">
        <f t="shared" si="76"/>
        <v>0</v>
      </c>
      <c r="CB42" s="2">
        <f t="shared" si="77"/>
        <v>0</v>
      </c>
      <c r="CC42" s="2">
        <f t="shared" si="78"/>
        <v>280537.32317089569</v>
      </c>
      <c r="CD42" s="2">
        <f t="shared" si="79"/>
        <v>0</v>
      </c>
      <c r="CE42" s="2"/>
      <c r="CF42" s="1">
        <f t="shared" si="46"/>
        <v>25249</v>
      </c>
      <c r="CG42" s="2">
        <v>37</v>
      </c>
      <c r="CH42" s="29">
        <v>1514940</v>
      </c>
      <c r="CI42" s="29">
        <v>336660</v>
      </c>
      <c r="CJ42" s="2">
        <f t="shared" si="49"/>
        <v>0</v>
      </c>
      <c r="CK42" s="2">
        <f t="shared" si="23"/>
        <v>0</v>
      </c>
      <c r="CL42" s="29">
        <v>280560</v>
      </c>
      <c r="CM42" s="29">
        <v>280560</v>
      </c>
      <c r="CN42" s="29">
        <v>280560</v>
      </c>
      <c r="CO42" s="29">
        <v>280560</v>
      </c>
      <c r="CP42" s="29">
        <v>392760</v>
      </c>
      <c r="CQ42" s="29">
        <v>392760</v>
      </c>
      <c r="CR42" s="29">
        <v>392760</v>
      </c>
      <c r="CS42" s="2">
        <f t="shared" si="55"/>
        <v>0</v>
      </c>
      <c r="CT42" s="2">
        <f t="shared" si="56"/>
        <v>0</v>
      </c>
      <c r="CU42" s="2">
        <f t="shared" si="57"/>
        <v>0</v>
      </c>
      <c r="CV42" s="2">
        <f t="shared" si="58"/>
        <v>0</v>
      </c>
      <c r="CW42" s="2">
        <f t="shared" si="59"/>
        <v>0</v>
      </c>
      <c r="CX42" s="29">
        <v>280560</v>
      </c>
      <c r="CY42" s="2">
        <f t="shared" si="47"/>
        <v>0</v>
      </c>
      <c r="CZ42" s="2"/>
      <c r="DC42" s="8">
        <v>37</v>
      </c>
      <c r="DD42" s="8">
        <f t="shared" si="24"/>
        <v>1514940</v>
      </c>
      <c r="DE42" s="8">
        <f t="shared" si="25"/>
        <v>336660</v>
      </c>
      <c r="DF42" s="8">
        <f t="shared" si="26"/>
        <v>0</v>
      </c>
      <c r="DG42" s="8">
        <f t="shared" si="27"/>
        <v>0</v>
      </c>
      <c r="DH42" s="8">
        <f t="shared" si="28"/>
        <v>280560</v>
      </c>
      <c r="DI42" s="8">
        <f t="shared" si="29"/>
        <v>280560</v>
      </c>
      <c r="DJ42" s="8">
        <f t="shared" si="30"/>
        <v>280560</v>
      </c>
      <c r="DK42" s="8">
        <f t="shared" si="31"/>
        <v>280560</v>
      </c>
      <c r="DL42" s="8">
        <f t="shared" si="32"/>
        <v>392760</v>
      </c>
      <c r="DM42" s="8">
        <f t="shared" si="33"/>
        <v>392760</v>
      </c>
      <c r="DN42" s="8">
        <f t="shared" si="34"/>
        <v>392760</v>
      </c>
      <c r="DO42" s="8">
        <f t="shared" si="35"/>
        <v>0</v>
      </c>
      <c r="DP42" s="8">
        <f t="shared" si="36"/>
        <v>0</v>
      </c>
      <c r="DQ42" s="8">
        <f t="shared" si="37"/>
        <v>0</v>
      </c>
      <c r="DR42" s="8">
        <f t="shared" si="38"/>
        <v>0</v>
      </c>
      <c r="DS42" s="8">
        <f t="shared" si="39"/>
        <v>0</v>
      </c>
      <c r="DT42" s="8">
        <f t="shared" si="40"/>
        <v>280560</v>
      </c>
      <c r="DU42" s="8">
        <f t="shared" si="41"/>
        <v>0</v>
      </c>
      <c r="DX42" s="8">
        <v>37</v>
      </c>
      <c r="DY42" s="5">
        <f>SUM(DD$6:DD42)</f>
        <v>10101180</v>
      </c>
      <c r="DZ42" s="5">
        <f>SUM(DE$6:DE42)</f>
        <v>2245680</v>
      </c>
      <c r="EA42" s="5">
        <f>SUM(DF$6:DF42)</f>
        <v>246246900</v>
      </c>
      <c r="EB42" s="5">
        <f>SUM(DG$6:DG42)</f>
        <v>0</v>
      </c>
      <c r="EC42" s="5">
        <f>SUM(DH$6:DH42)</f>
        <v>1870980</v>
      </c>
      <c r="ED42" s="5">
        <f>SUM(DI$6:DI42)</f>
        <v>1870980</v>
      </c>
      <c r="EE42" s="5">
        <f>SUM(DJ$6:DJ42)</f>
        <v>1870980</v>
      </c>
      <c r="EF42" s="5">
        <f>SUM(DK$6:DK42)</f>
        <v>1870980</v>
      </c>
      <c r="EG42" s="5">
        <f>SUM(DL$6:DL42)</f>
        <v>2142060</v>
      </c>
      <c r="EH42" s="5">
        <f>SUM(DM$6:DM42)</f>
        <v>2619600</v>
      </c>
      <c r="EI42" s="5">
        <f>SUM(DN$6:DN42)</f>
        <v>2619660</v>
      </c>
      <c r="EJ42" s="5">
        <f>SUM(DO$6:DO42)</f>
        <v>1102029900</v>
      </c>
      <c r="EK42" s="5">
        <f>SUM(DP$6:DP42)</f>
        <v>497130240</v>
      </c>
      <c r="EL42" s="5">
        <f>SUM(DQ$6:DQ42)</f>
        <v>497130060</v>
      </c>
      <c r="EM42" s="5">
        <f>SUM(DR$6:DR42)</f>
        <v>497130000</v>
      </c>
      <c r="EN42" s="5">
        <f>SUM(DS$6:DS42)</f>
        <v>497129940</v>
      </c>
      <c r="EO42" s="5">
        <f>SUM(DT$6:DT42)</f>
        <v>1862340</v>
      </c>
      <c r="EP42" s="5">
        <f>SUM(DU$6:DU42)</f>
        <v>244850100</v>
      </c>
      <c r="ES42" s="8">
        <v>37</v>
      </c>
      <c r="ET42" s="5">
        <f>IFERROR(求节点(相关资料!C$6:C$85,DY$6:DY$55,$ES42),0)</f>
        <v>10101180</v>
      </c>
      <c r="EU42" s="5">
        <f>IFERROR(求节点(相关资料!D$6:D$85,DZ$6:DZ$55,$ES42),0)</f>
        <v>2245680</v>
      </c>
      <c r="EV42" s="5">
        <f>IFERROR(求节点(相关资料!E$6:E$85,EA$6:EA$55,$ES42),0)</f>
        <v>1126455</v>
      </c>
      <c r="EW42" s="5">
        <f>IFERROR(求节点(相关资料!F$6:F$85,EB$6:EB$55,$ES42),0)</f>
        <v>0</v>
      </c>
      <c r="EX42" s="5">
        <f>IFERROR(求节点(相关资料!G$6:G$85,EC$6:EC$55,$ES42),0)</f>
        <v>1870980</v>
      </c>
      <c r="EY42" s="5">
        <f>IFERROR(求节点(相关资料!H$6:H$85,ED$6:ED$55,$ES42),0)</f>
        <v>1870980</v>
      </c>
      <c r="EZ42" s="5">
        <f>IFERROR(求节点(相关资料!I$6:I$85,EE$6:EE$55,$ES42),0)</f>
        <v>1870980</v>
      </c>
      <c r="FA42" s="5">
        <f>IFERROR(求节点(相关资料!J$6:J$85,EF$6:EF$55,$ES42),0)</f>
        <v>1870980</v>
      </c>
      <c r="FB42" s="5">
        <f>IFERROR(求节点(相关资料!K$6:K$85,EG$6:EG$55,$ES42),0)</f>
        <v>2142060</v>
      </c>
      <c r="FC42" s="5">
        <f>IFERROR(求节点(相关资料!L$6:L$85,EH$6:EH$55,$ES42),0)</f>
        <v>2619600</v>
      </c>
      <c r="FD42" s="5">
        <f>IFERROR(求节点(相关资料!M$6:M$85,EI$6:EI$55,$ES42),0)</f>
        <v>2619660</v>
      </c>
      <c r="FE42" s="5">
        <f>IFERROR(求节点(相关资料!N$6:N$85,EJ$6:EJ$55,$ES42),0)</f>
        <v>4951230</v>
      </c>
      <c r="FF42" s="5">
        <f>IFERROR(求节点(相关资料!O$6:O$85,EK$6:EK$55,$ES42),0)</f>
        <v>2483868</v>
      </c>
      <c r="FG42" s="5">
        <f>IFERROR(求节点(相关资料!P$6:P$85,EL$6:EL$55,$ES42),0)</f>
        <v>2483688</v>
      </c>
      <c r="FH42" s="5">
        <f>IFERROR(求节点(相关资料!Q$6:Q$85,EM$6:EM$55,$ES42),0)</f>
        <v>2483628</v>
      </c>
      <c r="FI42" s="5">
        <f>IFERROR(求节点(相关资料!R$6:R$85,EN$6:EN$55,$ES42),0)</f>
        <v>2483568</v>
      </c>
      <c r="FJ42" s="5">
        <f>IFERROR(求节点(相关资料!S$6:S$85,EO$6:EO$55,$ES42),0)</f>
        <v>1862340</v>
      </c>
      <c r="FK42" s="5">
        <f>IFERROR(求节点(相关资料!T$6:T$85,EP$6:EP$55,$ES42),0)</f>
        <v>942772.5</v>
      </c>
      <c r="FN42" s="6">
        <v>37</v>
      </c>
      <c r="FO42" s="6">
        <f>SUMPRODUCT(ET42:FK42,'[1]功能-城建'!$X42:$AO42)</f>
        <v>46029649.5</v>
      </c>
      <c r="FP42" s="6">
        <f>SUM('[1]资源-玩家城池建筑时间'!$AC$6:$AC42)</f>
        <v>45926974.621742681</v>
      </c>
      <c r="FQ42" s="6">
        <f t="shared" si="42"/>
        <v>1.0022356116226456</v>
      </c>
    </row>
    <row r="43" spans="1:173" x14ac:dyDescent="0.15">
      <c r="A43" s="2">
        <v>38</v>
      </c>
      <c r="B43" s="4">
        <f>SMALL('[1]资源-玩家城池建筑时间'!DH$6:DH$85,$A43)</f>
        <v>11880345.240344167</v>
      </c>
      <c r="C43" s="4">
        <f>SMALL('[1]资源-玩家城池建筑时间'!DI$6:DI$85,$A43)</f>
        <v>2640076.7200764818</v>
      </c>
      <c r="D43" s="4">
        <f>SMALL('[1]资源-玩家城池建筑时间'!DJ$6:DJ$85,$A43)</f>
        <v>1308547.1747592106</v>
      </c>
      <c r="E43" s="4"/>
      <c r="F43" s="4">
        <f>SMALL('[1]资源-玩家城池建筑时间'!DL$6:DL$85,$A43)</f>
        <v>2200063.9333970682</v>
      </c>
      <c r="G43" s="4">
        <f>SMALL('[1]资源-玩家城池建筑时间'!DM$6:DM$85,$A43)</f>
        <v>2200063.9333970682</v>
      </c>
      <c r="H43" s="4">
        <f>SMALL('[1]资源-玩家城池建筑时间'!DN$6:DN$85,$A43)</f>
        <v>2200063.9333970682</v>
      </c>
      <c r="I43" s="4">
        <f>SMALL('[1]资源-玩家城池建筑时间'!DO$6:DO$85,$A43)</f>
        <v>2200063.9333970682</v>
      </c>
      <c r="J43" s="4">
        <f>SMALL('[1]资源-玩家城池建筑时间'!DP$6:DP$85,$A43)</f>
        <v>2602388.3827208104</v>
      </c>
      <c r="K43" s="4">
        <f>SMALL('[1]资源-玩家城池建筑时间'!DQ$6:DQ$85,$A43)</f>
        <v>3080089.506755895</v>
      </c>
      <c r="L43" s="4">
        <f>SMALL('[1]资源-玩家城池建筑时间'!DR$6:DR$85,$A43)</f>
        <v>3080067.6800119462</v>
      </c>
      <c r="M43" s="4">
        <f>SMALL('[1]资源-玩家城池建筑时间'!DS$6:DS$85,$A43)</f>
        <v>5761943.0163865527</v>
      </c>
      <c r="N43" s="4">
        <f>SMALL('[1]资源-玩家城池建筑时间'!DT$6:DT$85,$A43)</f>
        <v>2881440.8421639935</v>
      </c>
      <c r="O43" s="4">
        <f>SMALL('[1]资源-玩家城池建筑时间'!DU$6:DU$85,$A43)</f>
        <v>2881447.398434638</v>
      </c>
      <c r="P43" s="4">
        <f>SMALL('[1]资源-玩家城池建筑时间'!DV$6:DV$85,$A43)</f>
        <v>2881445.7354446226</v>
      </c>
      <c r="Q43" s="4">
        <f>SMALL('[1]资源-玩家城池建筑时间'!DW$6:DW$85,$A43)</f>
        <v>2881410.2987449681</v>
      </c>
      <c r="R43" s="4">
        <f>SMALL('[1]资源-玩家城池建筑时间'!DX$6:DX$85,$A43)</f>
        <v>2191094.5479934886</v>
      </c>
      <c r="S43" s="4">
        <f>SMALL('[1]资源-玩家城池建筑时间'!DY$6:DY$85,$A43)</f>
        <v>1319759.0607777592</v>
      </c>
      <c r="T43" s="4">
        <f>SMALL('[1]资源-玩家城池建筑时间'!DZ$6:DZ$85,$A43)</f>
        <v>0</v>
      </c>
      <c r="V43" s="2">
        <v>38</v>
      </c>
      <c r="W43" s="2">
        <f>IFERROR(求节点($A$6:$A$85,B$6:B$85,相关资料!C43),0)</f>
        <v>11880345.240344167</v>
      </c>
      <c r="X43" s="2">
        <f>IFERROR(求节点($A$6:$A$85,C$6:C$85,相关资料!D43),0)</f>
        <v>2640076.7200764818</v>
      </c>
      <c r="Y43" s="2">
        <f>IFERROR(求节点($A$6:$A$85,D$6:D$85,相关资料!E43),0)</f>
        <v>247603136.92099053</v>
      </c>
      <c r="Z43" s="2">
        <f>IFERROR(求节点($A$6:$A$85,E$6:E$85,相关资料!F43),0)</f>
        <v>0</v>
      </c>
      <c r="AA43" s="2">
        <f>IFERROR(求节点($A$6:$A$85,F$6:F$85,相关资料!G43),0)</f>
        <v>2200063.9333970682</v>
      </c>
      <c r="AB43" s="2">
        <f>IFERROR(求节点($A$6:$A$85,G$6:G$85,相关资料!H43),0)</f>
        <v>2200063.9333970682</v>
      </c>
      <c r="AC43" s="2">
        <f>IFERROR(求节点($A$6:$A$85,H$6:H$85,相关资料!I43),0)</f>
        <v>2200063.9333970682</v>
      </c>
      <c r="AD43" s="2">
        <f>IFERROR(求节点($A$6:$A$85,I$6:I$85,相关资料!J43),0)</f>
        <v>2200063.9333970682</v>
      </c>
      <c r="AE43" s="30">
        <f>求节点('[1]功能-城建'!$K$35:$K$85,$J$35:$J$85,$V43)</f>
        <v>2602388.3827208104</v>
      </c>
      <c r="AF43" s="2">
        <f>IFERROR(求节点($A$6:$A$85,K$6:K$85,相关资料!L43),0)</f>
        <v>3080089.506755895</v>
      </c>
      <c r="AG43" s="2">
        <f>IFERROR(求节点($A$6:$A$85,L$6:L$85,相关资料!M43),0)</f>
        <v>3080067.6800119462</v>
      </c>
      <c r="AH43" s="2">
        <f>IFERROR(求节点($A$6:$A$85,M$6:M$85,相关资料!N43),0)</f>
        <v>1100404564.1107483</v>
      </c>
      <c r="AI43" s="2">
        <f>IFERROR(求节点($A$6:$A$85,N$6:N$85,相关资料!O43),0)</f>
        <v>497129031.0899477</v>
      </c>
      <c r="AJ43" s="2">
        <f>IFERROR(求节点($A$6:$A$85,O$6:O$85,相关资料!P43),0)</f>
        <v>497129037.64621836</v>
      </c>
      <c r="AK43" s="2">
        <f>IFERROR(求节点($A$6:$A$85,P$6:P$85,相关资料!Q43),0)</f>
        <v>497129035.98322833</v>
      </c>
      <c r="AL43" s="2">
        <f>IFERROR(求节点($A$6:$A$85,Q$6:Q$85,相关资料!R43),0)</f>
        <v>497129000.5465287</v>
      </c>
      <c r="AM43" s="2">
        <f>IFERROR(求节点($A$6:$A$85,R$6:R$85,相关资料!S43),0)</f>
        <v>2191094.5479934886</v>
      </c>
      <c r="AN43" s="2">
        <f>IFERROR(求节点($A$6:$A$85,S$6:S$85,相关资料!T43),0)</f>
        <v>247614348.8070091</v>
      </c>
      <c r="AO43" s="2"/>
      <c r="AP43" s="2"/>
      <c r="AQ43" s="2">
        <v>38</v>
      </c>
      <c r="AR43" s="2">
        <f t="shared" si="61"/>
        <v>1780405.0420857929</v>
      </c>
      <c r="AS43" s="2">
        <f t="shared" si="60"/>
        <v>395645.56490795407</v>
      </c>
      <c r="AT43" s="2">
        <f t="shared" si="60"/>
        <v>0</v>
      </c>
      <c r="AU43" s="2">
        <f t="shared" si="60"/>
        <v>0</v>
      </c>
      <c r="AV43" s="2">
        <f t="shared" si="60"/>
        <v>329704.63742329506</v>
      </c>
      <c r="AW43" s="2">
        <f t="shared" si="60"/>
        <v>329704.63742329506</v>
      </c>
      <c r="AX43" s="2">
        <f t="shared" si="60"/>
        <v>329704.63742329506</v>
      </c>
      <c r="AY43" s="2">
        <f t="shared" si="60"/>
        <v>329704.63742329506</v>
      </c>
      <c r="AZ43" s="2">
        <f t="shared" si="60"/>
        <v>461586.49239261309</v>
      </c>
      <c r="BA43" s="2">
        <f t="shared" si="60"/>
        <v>461586.49239261309</v>
      </c>
      <c r="BB43" s="2">
        <f t="shared" si="60"/>
        <v>461586.49239261309</v>
      </c>
      <c r="BC43" s="2">
        <f t="shared" si="60"/>
        <v>0</v>
      </c>
      <c r="BD43" s="2">
        <f t="shared" si="60"/>
        <v>0</v>
      </c>
      <c r="BE43" s="2">
        <f t="shared" si="60"/>
        <v>0</v>
      </c>
      <c r="BF43" s="2">
        <f t="shared" si="60"/>
        <v>0</v>
      </c>
      <c r="BG43" s="2">
        <f t="shared" si="60"/>
        <v>0</v>
      </c>
      <c r="BH43" s="2">
        <f t="shared" si="48"/>
        <v>329704.63742329506</v>
      </c>
      <c r="BI43" s="2">
        <f t="shared" si="48"/>
        <v>0</v>
      </c>
      <c r="BL43" s="2">
        <v>38</v>
      </c>
      <c r="BM43" s="2">
        <f t="shared" si="62"/>
        <v>1780405.0420857929</v>
      </c>
      <c r="BN43" s="2">
        <f t="shared" si="63"/>
        <v>395645.56490795407</v>
      </c>
      <c r="BO43" s="2">
        <f t="shared" si="64"/>
        <v>0</v>
      </c>
      <c r="BP43" s="2">
        <f t="shared" si="65"/>
        <v>0</v>
      </c>
      <c r="BQ43" s="2">
        <f t="shared" si="66"/>
        <v>329704.63742329506</v>
      </c>
      <c r="BR43" s="2">
        <f t="shared" si="67"/>
        <v>329704.63742329506</v>
      </c>
      <c r="BS43" s="2">
        <f t="shared" si="68"/>
        <v>329704.63742329506</v>
      </c>
      <c r="BT43" s="2">
        <f t="shared" si="69"/>
        <v>329704.63742329506</v>
      </c>
      <c r="BU43" s="2">
        <f t="shared" si="70"/>
        <v>461586.49239261309</v>
      </c>
      <c r="BV43" s="2">
        <f t="shared" si="71"/>
        <v>461586.49239261309</v>
      </c>
      <c r="BW43" s="2">
        <f t="shared" si="72"/>
        <v>461586.49239261309</v>
      </c>
      <c r="BX43" s="2">
        <f t="shared" si="73"/>
        <v>0</v>
      </c>
      <c r="BY43" s="2">
        <f t="shared" si="74"/>
        <v>0</v>
      </c>
      <c r="BZ43" s="2">
        <f t="shared" si="75"/>
        <v>0</v>
      </c>
      <c r="CA43" s="2">
        <f t="shared" si="76"/>
        <v>0</v>
      </c>
      <c r="CB43" s="2">
        <f t="shared" si="77"/>
        <v>0</v>
      </c>
      <c r="CC43" s="2">
        <f t="shared" si="78"/>
        <v>329704.63742329506</v>
      </c>
      <c r="CD43" s="2">
        <f t="shared" si="79"/>
        <v>0</v>
      </c>
      <c r="CE43" s="2"/>
      <c r="CF43" s="1">
        <f t="shared" si="46"/>
        <v>29674</v>
      </c>
      <c r="CG43" s="2">
        <v>38</v>
      </c>
      <c r="CH43" s="29">
        <v>1780440</v>
      </c>
      <c r="CI43" s="29">
        <v>395700</v>
      </c>
      <c r="CJ43" s="2">
        <f t="shared" si="49"/>
        <v>0</v>
      </c>
      <c r="CK43" s="2">
        <f t="shared" si="23"/>
        <v>0</v>
      </c>
      <c r="CL43" s="29">
        <v>329730</v>
      </c>
      <c r="CM43" s="29">
        <v>329730</v>
      </c>
      <c r="CN43" s="29">
        <v>329730</v>
      </c>
      <c r="CO43" s="29">
        <v>329730</v>
      </c>
      <c r="CP43" s="29">
        <v>461640</v>
      </c>
      <c r="CQ43" s="29">
        <v>461640</v>
      </c>
      <c r="CR43" s="29">
        <v>461640</v>
      </c>
      <c r="CS43" s="2">
        <f t="shared" si="55"/>
        <v>0</v>
      </c>
      <c r="CT43" s="2">
        <f t="shared" si="56"/>
        <v>0</v>
      </c>
      <c r="CU43" s="2">
        <f t="shared" si="57"/>
        <v>0</v>
      </c>
      <c r="CV43" s="2">
        <f t="shared" si="58"/>
        <v>0</v>
      </c>
      <c r="CW43" s="2">
        <f t="shared" si="59"/>
        <v>0</v>
      </c>
      <c r="CX43" s="29">
        <v>329760</v>
      </c>
      <c r="CY43" s="2">
        <f t="shared" si="47"/>
        <v>0</v>
      </c>
      <c r="CZ43" s="2"/>
      <c r="DC43" s="8">
        <v>38</v>
      </c>
      <c r="DD43" s="8">
        <f t="shared" si="24"/>
        <v>1780440</v>
      </c>
      <c r="DE43" s="8">
        <f t="shared" si="25"/>
        <v>395700</v>
      </c>
      <c r="DF43" s="8">
        <f t="shared" si="26"/>
        <v>0</v>
      </c>
      <c r="DG43" s="8">
        <f t="shared" si="27"/>
        <v>0</v>
      </c>
      <c r="DH43" s="8">
        <f t="shared" si="28"/>
        <v>329730</v>
      </c>
      <c r="DI43" s="8">
        <f t="shared" si="29"/>
        <v>329730</v>
      </c>
      <c r="DJ43" s="8">
        <f t="shared" si="30"/>
        <v>329730</v>
      </c>
      <c r="DK43" s="8">
        <f t="shared" si="31"/>
        <v>329730</v>
      </c>
      <c r="DL43" s="8">
        <f t="shared" si="32"/>
        <v>461640</v>
      </c>
      <c r="DM43" s="8">
        <f t="shared" si="33"/>
        <v>461640</v>
      </c>
      <c r="DN43" s="8">
        <f t="shared" si="34"/>
        <v>461640</v>
      </c>
      <c r="DO43" s="8">
        <f t="shared" si="35"/>
        <v>0</v>
      </c>
      <c r="DP43" s="8">
        <f t="shared" si="36"/>
        <v>0</v>
      </c>
      <c r="DQ43" s="8">
        <f t="shared" si="37"/>
        <v>0</v>
      </c>
      <c r="DR43" s="8">
        <f t="shared" si="38"/>
        <v>0</v>
      </c>
      <c r="DS43" s="8">
        <f t="shared" si="39"/>
        <v>0</v>
      </c>
      <c r="DT43" s="8">
        <f t="shared" si="40"/>
        <v>329760</v>
      </c>
      <c r="DU43" s="8">
        <f t="shared" si="41"/>
        <v>0</v>
      </c>
      <c r="DX43" s="8">
        <v>38</v>
      </c>
      <c r="DY43" s="5">
        <f>SUM(DD$6:DD43)</f>
        <v>11881620</v>
      </c>
      <c r="DZ43" s="5">
        <f>SUM(DE$6:DE43)</f>
        <v>2641380</v>
      </c>
      <c r="EA43" s="5">
        <f>SUM(DF$6:DF43)</f>
        <v>246246900</v>
      </c>
      <c r="EB43" s="5">
        <f>SUM(DG$6:DG43)</f>
        <v>0</v>
      </c>
      <c r="EC43" s="5">
        <f>SUM(DH$6:DH43)</f>
        <v>2200710</v>
      </c>
      <c r="ED43" s="5">
        <f>SUM(DI$6:DI43)</f>
        <v>2200710</v>
      </c>
      <c r="EE43" s="5">
        <f>SUM(DJ$6:DJ43)</f>
        <v>2200710</v>
      </c>
      <c r="EF43" s="5">
        <f>SUM(DK$6:DK43)</f>
        <v>2200710</v>
      </c>
      <c r="EG43" s="5">
        <f>SUM(DL$6:DL43)</f>
        <v>2603700</v>
      </c>
      <c r="EH43" s="5">
        <f>SUM(DM$6:DM43)</f>
        <v>3081240</v>
      </c>
      <c r="EI43" s="5">
        <f>SUM(DN$6:DN43)</f>
        <v>3081300</v>
      </c>
      <c r="EJ43" s="5">
        <f>SUM(DO$6:DO43)</f>
        <v>1102029900</v>
      </c>
      <c r="EK43" s="5">
        <f>SUM(DP$6:DP43)</f>
        <v>497130240</v>
      </c>
      <c r="EL43" s="5">
        <f>SUM(DQ$6:DQ43)</f>
        <v>497130060</v>
      </c>
      <c r="EM43" s="5">
        <f>SUM(DR$6:DR43)</f>
        <v>497130000</v>
      </c>
      <c r="EN43" s="5">
        <f>SUM(DS$6:DS43)</f>
        <v>497129940</v>
      </c>
      <c r="EO43" s="5">
        <f>SUM(DT$6:DT43)</f>
        <v>2192100</v>
      </c>
      <c r="EP43" s="5">
        <f>SUM(DU$6:DU43)</f>
        <v>244850100</v>
      </c>
      <c r="ES43" s="8">
        <v>38</v>
      </c>
      <c r="ET43" s="5">
        <f>IFERROR(求节点(相关资料!C$6:C$85,DY$6:DY$55,$ES43),0)</f>
        <v>11881620</v>
      </c>
      <c r="EU43" s="5">
        <f>IFERROR(求节点(相关资料!D$6:D$85,DZ$6:DZ$55,$ES43),0)</f>
        <v>2641380</v>
      </c>
      <c r="EV43" s="5">
        <f>IFERROR(求节点(相关资料!E$6:E$85,EA$6:EA$55,$ES43),0)</f>
        <v>1325445</v>
      </c>
      <c r="EW43" s="5">
        <f>IFERROR(求节点(相关资料!F$6:F$85,EB$6:EB$55,$ES43),0)</f>
        <v>0</v>
      </c>
      <c r="EX43" s="5">
        <f>IFERROR(求节点(相关资料!G$6:G$85,EC$6:EC$55,$ES43),0)</f>
        <v>2200710</v>
      </c>
      <c r="EY43" s="5">
        <f>IFERROR(求节点(相关资料!H$6:H$85,ED$6:ED$55,$ES43),0)</f>
        <v>2200710</v>
      </c>
      <c r="EZ43" s="5">
        <f>IFERROR(求节点(相关资料!I$6:I$85,EE$6:EE$55,$ES43),0)</f>
        <v>2200710</v>
      </c>
      <c r="FA43" s="5">
        <f>IFERROR(求节点(相关资料!J$6:J$85,EF$6:EF$55,$ES43),0)</f>
        <v>2200710</v>
      </c>
      <c r="FB43" s="5">
        <f>IFERROR(求节点(相关资料!K$6:K$85,EG$6:EG$55,$ES43),0)</f>
        <v>2603700</v>
      </c>
      <c r="FC43" s="5">
        <f>IFERROR(求节点(相关资料!L$6:L$85,EH$6:EH$55,$ES43),0)</f>
        <v>3081240</v>
      </c>
      <c r="FD43" s="5">
        <f>IFERROR(求节点(相关资料!M$6:M$85,EI$6:EI$55,$ES43),0)</f>
        <v>3081300</v>
      </c>
      <c r="FE43" s="5">
        <f>IFERROR(求节点(相关资料!N$6:N$85,EJ$6:EJ$55,$ES43),0)</f>
        <v>5835570</v>
      </c>
      <c r="FF43" s="5">
        <f>IFERROR(求节点(相关资料!O$6:O$85,EK$6:EK$55,$ES43),0)</f>
        <v>2940684</v>
      </c>
      <c r="FG43" s="5">
        <f>IFERROR(求节点(相关资料!P$6:P$85,EL$6:EL$55,$ES43),0)</f>
        <v>2940504</v>
      </c>
      <c r="FH43" s="5">
        <f>IFERROR(求节点(相关资料!Q$6:Q$85,EM$6:EM$55,$ES43),0)</f>
        <v>2940444</v>
      </c>
      <c r="FI43" s="5">
        <f>IFERROR(求节点(相关资料!R$6:R$85,EN$6:EN$55,$ES43),0)</f>
        <v>2940384</v>
      </c>
      <c r="FJ43" s="5">
        <f>IFERROR(求节点(相关资料!S$6:S$85,EO$6:EO$55,$ES43),0)</f>
        <v>2192100</v>
      </c>
      <c r="FK43" s="5">
        <f>IFERROR(求节点(相关资料!T$6:T$85,EP$6:EP$55,$ES43),0)</f>
        <v>1171207.5</v>
      </c>
      <c r="FN43" s="6">
        <v>38</v>
      </c>
      <c r="FO43" s="6">
        <f>SUMPRODUCT(ET43:FK43,'[1]功能-城建'!$X43:$AO43)</f>
        <v>54378418.5</v>
      </c>
      <c r="FP43" s="6">
        <f>SUM('[1]资源-玩家城池建筑时间'!$AC$6:$AC43)</f>
        <v>54169590.557325058</v>
      </c>
      <c r="FQ43" s="6">
        <f t="shared" si="42"/>
        <v>1.0038550770003321</v>
      </c>
    </row>
    <row r="44" spans="1:173" x14ac:dyDescent="0.15">
      <c r="A44" s="2">
        <v>39</v>
      </c>
      <c r="B44" s="4">
        <f>SMALL('[1]资源-玩家城池建筑时间'!DH$6:DH$85,$A44)</f>
        <v>13967559.051479595</v>
      </c>
      <c r="C44" s="4">
        <f>SMALL('[1]资源-玩家城池建筑时间'!DI$6:DI$85,$A44)</f>
        <v>3103902.0114399102</v>
      </c>
      <c r="D44" s="4">
        <f>SMALL('[1]资源-玩家城池建筑时间'!DJ$6:DJ$85,$A44)</f>
        <v>1540459.8204409247</v>
      </c>
      <c r="E44" s="4"/>
      <c r="F44" s="4">
        <f>SMALL('[1]资源-玩家城池建筑时间'!DL$6:DL$85,$A44)</f>
        <v>2586585.0095332582</v>
      </c>
      <c r="G44" s="4">
        <f>SMALL('[1]资源-玩家城池建筑时间'!DM$6:DM$85,$A44)</f>
        <v>2586585.0095332582</v>
      </c>
      <c r="H44" s="4">
        <f>SMALL('[1]资源-玩家城池建筑时间'!DN$6:DN$85,$A44)</f>
        <v>2586585.0095332582</v>
      </c>
      <c r="I44" s="4">
        <f>SMALL('[1]资源-玩家城池建筑时间'!DO$6:DO$85,$A44)</f>
        <v>2586585.0095332582</v>
      </c>
      <c r="J44" s="4">
        <f>SMALL('[1]资源-玩家城池建筑时间'!DP$6:DP$85,$A44)</f>
        <v>3143517.8893114766</v>
      </c>
      <c r="K44" s="4">
        <f>SMALL('[1]资源-玩家城池建筑时间'!DQ$6:DQ$85,$A44)</f>
        <v>3621219.0133465612</v>
      </c>
      <c r="L44" s="4">
        <f>SMALL('[1]资源-玩家城池建筑时间'!DR$6:DR$85,$A44)</f>
        <v>3621197.1866026125</v>
      </c>
      <c r="M44" s="4">
        <f>SMALL('[1]资源-玩家城池建筑时间'!DS$6:DS$85,$A44)</f>
        <v>6792665.8860830599</v>
      </c>
      <c r="N44" s="4">
        <f>SMALL('[1]资源-玩家城池建筑时间'!DT$6:DT$85,$A44)</f>
        <v>3396802.2770122471</v>
      </c>
      <c r="O44" s="4">
        <f>SMALL('[1]资源-玩家城池建筑时间'!DU$6:DU$85,$A44)</f>
        <v>3396808.8332828917</v>
      </c>
      <c r="P44" s="4">
        <f>SMALL('[1]资源-玩家城池建筑时间'!DV$6:DV$85,$A44)</f>
        <v>3396807.1702928762</v>
      </c>
      <c r="Q44" s="4">
        <f>SMALL('[1]资源-玩家城池建筑时间'!DW$6:DW$85,$A44)</f>
        <v>3396771.7335932218</v>
      </c>
      <c r="R44" s="4">
        <f>SMALL('[1]资源-玩家城池建筑时间'!DX$6:DX$85,$A44)</f>
        <v>2577615.6241296791</v>
      </c>
      <c r="S44" s="4">
        <f>SMALL('[1]资源-玩家城池建筑时间'!DY$6:DY$85,$A44)</f>
        <v>1551671.7064594734</v>
      </c>
      <c r="T44" s="4">
        <f>SMALL('[1]资源-玩家城池建筑时间'!DZ$6:DZ$85,$A44)</f>
        <v>0</v>
      </c>
      <c r="V44" s="2">
        <v>39</v>
      </c>
      <c r="W44" s="2">
        <f>IFERROR(求节点($A$6:$A$85,B$6:B$85,相关资料!C44),0)</f>
        <v>13967559.051479595</v>
      </c>
      <c r="X44" s="2">
        <f>IFERROR(求节点($A$6:$A$85,C$6:C$85,相关资料!D44),0)</f>
        <v>3103902.0114399102</v>
      </c>
      <c r="Y44" s="2">
        <f>IFERROR(求节点($A$6:$A$85,D$6:D$85,相关资料!E44),0)</f>
        <v>247603136.92099053</v>
      </c>
      <c r="Z44" s="2">
        <f>IFERROR(求节点($A$6:$A$85,E$6:E$85,相关资料!F44),0)</f>
        <v>0</v>
      </c>
      <c r="AA44" s="2">
        <f>IFERROR(求节点($A$6:$A$85,F$6:F$85,相关资料!G44),0)</f>
        <v>2586585.0095332582</v>
      </c>
      <c r="AB44" s="2">
        <f>IFERROR(求节点($A$6:$A$85,G$6:G$85,相关资料!H44),0)</f>
        <v>2586585.0095332582</v>
      </c>
      <c r="AC44" s="2">
        <f>IFERROR(求节点($A$6:$A$85,H$6:H$85,相关资料!I44),0)</f>
        <v>2586585.0095332582</v>
      </c>
      <c r="AD44" s="2">
        <f>IFERROR(求节点($A$6:$A$85,I$6:I$85,相关资料!J44),0)</f>
        <v>2586585.0095332582</v>
      </c>
      <c r="AE44" s="30">
        <f>求节点('[1]功能-城建'!$K$35:$K$85,$J$35:$J$85,$V44)</f>
        <v>3143517.8893114766</v>
      </c>
      <c r="AF44" s="2">
        <f>IFERROR(求节点($A$6:$A$85,K$6:K$85,相关资料!L44),0)</f>
        <v>3621219.0133465612</v>
      </c>
      <c r="AG44" s="2">
        <f>IFERROR(求节点($A$6:$A$85,L$6:L$85,相关资料!M44),0)</f>
        <v>3621197.1866026125</v>
      </c>
      <c r="AH44" s="2">
        <f>IFERROR(求节点($A$6:$A$85,M$6:M$85,相关资料!N44),0)</f>
        <v>1100404564.1107483</v>
      </c>
      <c r="AI44" s="2">
        <f>IFERROR(求节点($A$6:$A$85,N$6:N$85,相关资料!O44),0)</f>
        <v>497129031.0899477</v>
      </c>
      <c r="AJ44" s="2">
        <f>IFERROR(求节点($A$6:$A$85,O$6:O$85,相关资料!P44),0)</f>
        <v>497129037.64621836</v>
      </c>
      <c r="AK44" s="2">
        <f>IFERROR(求节点($A$6:$A$85,P$6:P$85,相关资料!Q44),0)</f>
        <v>497129035.98322833</v>
      </c>
      <c r="AL44" s="2">
        <f>IFERROR(求节点($A$6:$A$85,Q$6:Q$85,相关资料!R44),0)</f>
        <v>497129000.5465287</v>
      </c>
      <c r="AM44" s="2">
        <f>IFERROR(求节点($A$6:$A$85,R$6:R$85,相关资料!S44),0)</f>
        <v>2577615.6241296791</v>
      </c>
      <c r="AN44" s="2">
        <f>IFERROR(求节点($A$6:$A$85,S$6:S$85,相关资料!T44),0)</f>
        <v>247614348.8070091</v>
      </c>
      <c r="AO44" s="2"/>
      <c r="AP44" s="2"/>
      <c r="AQ44" s="2">
        <v>39</v>
      </c>
      <c r="AR44" s="2">
        <f t="shared" si="61"/>
        <v>2087213.811135428</v>
      </c>
      <c r="AS44" s="2">
        <f t="shared" si="60"/>
        <v>463825.29136342835</v>
      </c>
      <c r="AT44" s="2">
        <f t="shared" si="60"/>
        <v>0</v>
      </c>
      <c r="AU44" s="2">
        <f t="shared" si="60"/>
        <v>0</v>
      </c>
      <c r="AV44" s="2">
        <f t="shared" si="60"/>
        <v>386521.07613618998</v>
      </c>
      <c r="AW44" s="2">
        <f t="shared" si="60"/>
        <v>386521.07613618998</v>
      </c>
      <c r="AX44" s="2">
        <f t="shared" si="60"/>
        <v>386521.07613618998</v>
      </c>
      <c r="AY44" s="2">
        <f t="shared" si="60"/>
        <v>386521.07613618998</v>
      </c>
      <c r="AZ44" s="2">
        <f t="shared" si="60"/>
        <v>541129.50659066625</v>
      </c>
      <c r="BA44" s="2">
        <f t="shared" si="60"/>
        <v>541129.50659066625</v>
      </c>
      <c r="BB44" s="2">
        <f t="shared" si="60"/>
        <v>541129.50659066625</v>
      </c>
      <c r="BC44" s="2">
        <f t="shared" si="60"/>
        <v>0</v>
      </c>
      <c r="BD44" s="2">
        <f t="shared" si="60"/>
        <v>0</v>
      </c>
      <c r="BE44" s="2">
        <f t="shared" si="60"/>
        <v>0</v>
      </c>
      <c r="BF44" s="2">
        <f t="shared" si="60"/>
        <v>0</v>
      </c>
      <c r="BG44" s="2">
        <f t="shared" si="60"/>
        <v>0</v>
      </c>
      <c r="BH44" s="2">
        <f t="shared" si="48"/>
        <v>386521.07613619044</v>
      </c>
      <c r="BI44" s="2">
        <f t="shared" si="48"/>
        <v>0</v>
      </c>
      <c r="BL44" s="2">
        <v>39</v>
      </c>
      <c r="BM44" s="2">
        <f t="shared" si="62"/>
        <v>2087213.811135428</v>
      </c>
      <c r="BN44" s="2">
        <f t="shared" si="63"/>
        <v>463825.29136342835</v>
      </c>
      <c r="BO44" s="2">
        <f t="shared" si="64"/>
        <v>0</v>
      </c>
      <c r="BP44" s="2">
        <f t="shared" si="65"/>
        <v>0</v>
      </c>
      <c r="BQ44" s="2">
        <f t="shared" si="66"/>
        <v>386521.07613618998</v>
      </c>
      <c r="BR44" s="2">
        <f t="shared" si="67"/>
        <v>386521.07613618998</v>
      </c>
      <c r="BS44" s="2">
        <f t="shared" si="68"/>
        <v>386521.07613618998</v>
      </c>
      <c r="BT44" s="2">
        <f t="shared" si="69"/>
        <v>386521.07613618998</v>
      </c>
      <c r="BU44" s="2">
        <f t="shared" si="70"/>
        <v>541129.50659066625</v>
      </c>
      <c r="BV44" s="2">
        <f t="shared" si="71"/>
        <v>541129.50659066625</v>
      </c>
      <c r="BW44" s="2">
        <f t="shared" si="72"/>
        <v>541129.50659066625</v>
      </c>
      <c r="BX44" s="2">
        <f t="shared" si="73"/>
        <v>0</v>
      </c>
      <c r="BY44" s="2">
        <f t="shared" si="74"/>
        <v>0</v>
      </c>
      <c r="BZ44" s="2">
        <f t="shared" si="75"/>
        <v>0</v>
      </c>
      <c r="CA44" s="2">
        <f t="shared" si="76"/>
        <v>0</v>
      </c>
      <c r="CB44" s="2">
        <f t="shared" si="77"/>
        <v>0</v>
      </c>
      <c r="CC44" s="2">
        <f t="shared" si="78"/>
        <v>386521.07613619044</v>
      </c>
      <c r="CD44" s="2">
        <f t="shared" si="79"/>
        <v>0</v>
      </c>
      <c r="CE44" s="2"/>
      <c r="CF44" s="1">
        <f t="shared" si="46"/>
        <v>34787</v>
      </c>
      <c r="CG44" s="2">
        <v>39</v>
      </c>
      <c r="CH44" s="29">
        <v>2087220</v>
      </c>
      <c r="CI44" s="29">
        <v>463860</v>
      </c>
      <c r="CJ44" s="2">
        <f t="shared" si="49"/>
        <v>0</v>
      </c>
      <c r="CK44" s="2">
        <f t="shared" si="23"/>
        <v>0</v>
      </c>
      <c r="CL44" s="29">
        <v>386550</v>
      </c>
      <c r="CM44" s="29">
        <v>386550</v>
      </c>
      <c r="CN44" s="29">
        <v>386550</v>
      </c>
      <c r="CO44" s="29">
        <v>386550</v>
      </c>
      <c r="CP44" s="29">
        <v>541140</v>
      </c>
      <c r="CQ44" s="29">
        <v>541140</v>
      </c>
      <c r="CR44" s="29">
        <v>541140</v>
      </c>
      <c r="CS44" s="2">
        <f t="shared" si="55"/>
        <v>0</v>
      </c>
      <c r="CT44" s="2">
        <f t="shared" si="56"/>
        <v>0</v>
      </c>
      <c r="CU44" s="2">
        <f t="shared" si="57"/>
        <v>0</v>
      </c>
      <c r="CV44" s="2">
        <f t="shared" si="58"/>
        <v>0</v>
      </c>
      <c r="CW44" s="2">
        <f t="shared" si="59"/>
        <v>0</v>
      </c>
      <c r="CX44" s="29">
        <v>386580</v>
      </c>
      <c r="CY44" s="2">
        <f t="shared" si="47"/>
        <v>0</v>
      </c>
      <c r="CZ44" s="2"/>
      <c r="DC44" s="8">
        <v>39</v>
      </c>
      <c r="DD44" s="8">
        <f t="shared" si="24"/>
        <v>2087220</v>
      </c>
      <c r="DE44" s="8">
        <f t="shared" si="25"/>
        <v>463860</v>
      </c>
      <c r="DF44" s="8">
        <f t="shared" si="26"/>
        <v>0</v>
      </c>
      <c r="DG44" s="8">
        <f t="shared" si="27"/>
        <v>0</v>
      </c>
      <c r="DH44" s="8">
        <f t="shared" si="28"/>
        <v>386550</v>
      </c>
      <c r="DI44" s="8">
        <f t="shared" si="29"/>
        <v>386550</v>
      </c>
      <c r="DJ44" s="8">
        <f t="shared" si="30"/>
        <v>386550</v>
      </c>
      <c r="DK44" s="8">
        <f t="shared" si="31"/>
        <v>386550</v>
      </c>
      <c r="DL44" s="8">
        <f t="shared" si="32"/>
        <v>541140</v>
      </c>
      <c r="DM44" s="8">
        <f t="shared" si="33"/>
        <v>541140</v>
      </c>
      <c r="DN44" s="8">
        <f t="shared" si="34"/>
        <v>541140</v>
      </c>
      <c r="DO44" s="8">
        <f t="shared" si="35"/>
        <v>0</v>
      </c>
      <c r="DP44" s="8">
        <f t="shared" si="36"/>
        <v>0</v>
      </c>
      <c r="DQ44" s="8">
        <f t="shared" si="37"/>
        <v>0</v>
      </c>
      <c r="DR44" s="8">
        <f t="shared" si="38"/>
        <v>0</v>
      </c>
      <c r="DS44" s="8">
        <f t="shared" si="39"/>
        <v>0</v>
      </c>
      <c r="DT44" s="8">
        <f t="shared" si="40"/>
        <v>386580</v>
      </c>
      <c r="DU44" s="8">
        <f t="shared" si="41"/>
        <v>0</v>
      </c>
      <c r="DX44" s="8">
        <v>39</v>
      </c>
      <c r="DY44" s="5">
        <f>SUM(DD$6:DD44)</f>
        <v>13968840</v>
      </c>
      <c r="DZ44" s="5">
        <f>SUM(DE$6:DE44)</f>
        <v>3105240</v>
      </c>
      <c r="EA44" s="5">
        <f>SUM(DF$6:DF44)</f>
        <v>246246900</v>
      </c>
      <c r="EB44" s="5">
        <f>SUM(DG$6:DG44)</f>
        <v>0</v>
      </c>
      <c r="EC44" s="5">
        <f>SUM(DH$6:DH44)</f>
        <v>2587260</v>
      </c>
      <c r="ED44" s="5">
        <f>SUM(DI$6:DI44)</f>
        <v>2587260</v>
      </c>
      <c r="EE44" s="5">
        <f>SUM(DJ$6:DJ44)</f>
        <v>2587260</v>
      </c>
      <c r="EF44" s="5">
        <f>SUM(DK$6:DK44)</f>
        <v>2587260</v>
      </c>
      <c r="EG44" s="5">
        <f>SUM(DL$6:DL44)</f>
        <v>3144840</v>
      </c>
      <c r="EH44" s="5">
        <f>SUM(DM$6:DM44)</f>
        <v>3622380</v>
      </c>
      <c r="EI44" s="5">
        <f>SUM(DN$6:DN44)</f>
        <v>3622440</v>
      </c>
      <c r="EJ44" s="5">
        <f>SUM(DO$6:DO44)</f>
        <v>1102029900</v>
      </c>
      <c r="EK44" s="5">
        <f>SUM(DP$6:DP44)</f>
        <v>497130240</v>
      </c>
      <c r="EL44" s="5">
        <f>SUM(DQ$6:DQ44)</f>
        <v>497130060</v>
      </c>
      <c r="EM44" s="5">
        <f>SUM(DR$6:DR44)</f>
        <v>497130000</v>
      </c>
      <c r="EN44" s="5">
        <f>SUM(DS$6:DS44)</f>
        <v>497129940</v>
      </c>
      <c r="EO44" s="5">
        <f>SUM(DT$6:DT44)</f>
        <v>2578680</v>
      </c>
      <c r="EP44" s="5">
        <f>SUM(DU$6:DU44)</f>
        <v>244850100</v>
      </c>
      <c r="ES44" s="8">
        <v>39</v>
      </c>
      <c r="ET44" s="5">
        <f>IFERROR(求节点(相关资料!C$6:C$85,DY$6:DY$55,$ES44),0)</f>
        <v>13968840</v>
      </c>
      <c r="EU44" s="5">
        <f>IFERROR(求节点(相关资料!D$6:D$85,DZ$6:DZ$55,$ES44),0)</f>
        <v>3105240</v>
      </c>
      <c r="EV44" s="5">
        <f>IFERROR(求节点(相关资料!E$6:E$85,EA$6:EA$55,$ES44),0)</f>
        <v>1561815</v>
      </c>
      <c r="EW44" s="5">
        <f>IFERROR(求节点(相关资料!F$6:F$85,EB$6:EB$55,$ES44),0)</f>
        <v>0</v>
      </c>
      <c r="EX44" s="5">
        <f>IFERROR(求节点(相关资料!G$6:G$85,EC$6:EC$55,$ES44),0)</f>
        <v>2587260</v>
      </c>
      <c r="EY44" s="5">
        <f>IFERROR(求节点(相关资料!H$6:H$85,ED$6:ED$55,$ES44),0)</f>
        <v>2587260</v>
      </c>
      <c r="EZ44" s="5">
        <f>IFERROR(求节点(相关资料!I$6:I$85,EE$6:EE$55,$ES44),0)</f>
        <v>2587260</v>
      </c>
      <c r="FA44" s="5">
        <f>IFERROR(求节点(相关资料!J$6:J$85,EF$6:EF$55,$ES44),0)</f>
        <v>2587260</v>
      </c>
      <c r="FB44" s="5">
        <f>IFERROR(求节点(相关资料!K$6:K$85,EG$6:EG$55,$ES44),0)</f>
        <v>3144840</v>
      </c>
      <c r="FC44" s="5">
        <f>IFERROR(求节点(相关资料!L$6:L$85,EH$6:EH$55,$ES44),0)</f>
        <v>3622380</v>
      </c>
      <c r="FD44" s="5">
        <f>IFERROR(求节点(相关资料!M$6:M$85,EI$6:EI$55,$ES44),0)</f>
        <v>3622440</v>
      </c>
      <c r="FE44" s="5">
        <f>IFERROR(求节点(相关资料!N$6:N$85,EJ$6:EJ$55,$ES44),0)</f>
        <v>6886020</v>
      </c>
      <c r="FF44" s="5">
        <f>IFERROR(求节点(相关资料!O$6:O$85,EK$6:EK$55,$ES44),0)</f>
        <v>3397500</v>
      </c>
      <c r="FG44" s="5">
        <f>IFERROR(求节点(相关资料!P$6:P$85,EL$6:EL$55,$ES44),0)</f>
        <v>3397320</v>
      </c>
      <c r="FH44" s="5">
        <f>IFERROR(求节点(相关资料!Q$6:Q$85,EM$6:EM$55,$ES44),0)</f>
        <v>3397260</v>
      </c>
      <c r="FI44" s="5">
        <f>IFERROR(求节点(相关资料!R$6:R$85,EN$6:EN$55,$ES44),0)</f>
        <v>3397200</v>
      </c>
      <c r="FJ44" s="5">
        <f>IFERROR(求节点(相关资料!S$6:S$85,EO$6:EO$55,$ES44),0)</f>
        <v>2578680</v>
      </c>
      <c r="FK44" s="5">
        <f>IFERROR(求节点(相关资料!T$6:T$85,EP$6:EP$55,$ES44),0)</f>
        <v>1399642.5</v>
      </c>
      <c r="FN44" s="6">
        <v>39</v>
      </c>
      <c r="FO44" s="6">
        <f>SUMPRODUCT(ET44:FK44,'[1]功能-城建'!$X44:$AO44)</f>
        <v>63828217.5</v>
      </c>
      <c r="FP44" s="6">
        <f>SUM('[1]资源-玩家城池建筑时间'!$AC$6:$AC44)</f>
        <v>63832617.460729815</v>
      </c>
      <c r="FQ44" s="6">
        <f t="shared" si="42"/>
        <v>0.99993107033825579</v>
      </c>
    </row>
    <row r="45" spans="1:173" x14ac:dyDescent="0.15">
      <c r="A45" s="2">
        <v>40</v>
      </c>
      <c r="B45" s="4">
        <f>SMALL('[1]资源-玩家城池建筑时间'!DH$6:DH$85,$A45)</f>
        <v>16415744.754391573</v>
      </c>
      <c r="C45" s="4">
        <f>SMALL('[1]资源-玩家城池建筑时间'!DI$6:DI$85,$A45)</f>
        <v>3647943.278753683</v>
      </c>
      <c r="D45" s="4">
        <f>SMALL('[1]资源-玩家城池建筑时间'!DJ$6:DJ$85,$A45)</f>
        <v>1812480.4540978111</v>
      </c>
      <c r="E45" s="4"/>
      <c r="F45" s="4">
        <f>SMALL('[1]资源-玩家城池建筑时间'!DL$6:DL$85,$A45)</f>
        <v>3039952.7322947355</v>
      </c>
      <c r="G45" s="4">
        <f>SMALL('[1]资源-玩家城池建筑时间'!DM$6:DM$85,$A45)</f>
        <v>3039952.7322947355</v>
      </c>
      <c r="H45" s="4">
        <f>SMALL('[1]资源-玩家城池建筑时间'!DN$6:DN$85,$A45)</f>
        <v>3039952.7322947355</v>
      </c>
      <c r="I45" s="4">
        <f>SMALL('[1]资源-玩家城池建筑时间'!DO$6:DO$85,$A45)</f>
        <v>3039952.7322947355</v>
      </c>
      <c r="J45" s="4">
        <f>SMALL('[1]资源-玩家城池建筑时间'!DP$6:DP$85,$A45)</f>
        <v>3778232.7011775449</v>
      </c>
      <c r="K45" s="4">
        <f>SMALL('[1]资源-玩家城池建筑时间'!DQ$6:DQ$85,$A45)</f>
        <v>4255933.8252126295</v>
      </c>
      <c r="L45" s="4">
        <f>SMALL('[1]资源-玩家城池建筑时间'!DR$6:DR$85,$A45)</f>
        <v>4255911.9984686812</v>
      </c>
      <c r="M45" s="4">
        <f>SMALL('[1]资源-玩家城池建筑时间'!DS$6:DS$85,$A45)</f>
        <v>8001646.4801136665</v>
      </c>
      <c r="N45" s="4">
        <f>SMALL('[1]资源-玩家城池建筑时间'!DT$6:DT$85,$A45)</f>
        <v>4001292.5740275504</v>
      </c>
      <c r="O45" s="4">
        <f>SMALL('[1]资源-玩家城池建筑时间'!DU$6:DU$85,$A45)</f>
        <v>4001299.1302981949</v>
      </c>
      <c r="P45" s="4">
        <f>SMALL('[1]资源-玩家城池建筑时间'!DV$6:DV$85,$A45)</f>
        <v>4001297.4673081795</v>
      </c>
      <c r="Q45" s="4">
        <f>SMALL('[1]资源-玩家城池建筑时间'!DW$6:DW$85,$A45)</f>
        <v>4001262.030608525</v>
      </c>
      <c r="R45" s="4">
        <f>SMALL('[1]资源-玩家城池建筑时间'!DX$6:DX$85,$A45)</f>
        <v>3030983.3468911564</v>
      </c>
      <c r="S45" s="4">
        <f>SMALL('[1]资源-玩家城池建筑时间'!DY$6:DY$85,$A45)</f>
        <v>1823692.3401163598</v>
      </c>
      <c r="T45" s="4">
        <f>SMALL('[1]资源-玩家城池建筑时间'!DZ$6:DZ$85,$A45)</f>
        <v>0</v>
      </c>
      <c r="V45" s="2">
        <v>40</v>
      </c>
      <c r="W45" s="2">
        <f>IFERROR(求节点($A$6:$A$85,B$6:B$85,相关资料!C45),0)</f>
        <v>16415744.754391573</v>
      </c>
      <c r="X45" s="2">
        <f>IFERROR(求节点($A$6:$A$85,C$6:C$85,相关资料!D45),0)</f>
        <v>3647943.278753683</v>
      </c>
      <c r="Y45" s="2">
        <f>IFERROR(求节点($A$6:$A$85,D$6:D$85,相关资料!E45),0)</f>
        <v>247603136.92099053</v>
      </c>
      <c r="Z45" s="2">
        <f>IFERROR(求节点($A$6:$A$85,E$6:E$85,相关资料!F45),0)</f>
        <v>0</v>
      </c>
      <c r="AA45" s="2">
        <f>IFERROR(求节点($A$6:$A$85,F$6:F$85,相关资料!G45),0)</f>
        <v>3039952.7322947355</v>
      </c>
      <c r="AB45" s="2">
        <f>IFERROR(求节点($A$6:$A$85,G$6:G$85,相关资料!H45),0)</f>
        <v>3039952.7322947355</v>
      </c>
      <c r="AC45" s="2">
        <f>IFERROR(求节点($A$6:$A$85,H$6:H$85,相关资料!I45),0)</f>
        <v>3039952.7322947355</v>
      </c>
      <c r="AD45" s="2">
        <f>IFERROR(求节点($A$6:$A$85,I$6:I$85,相关资料!J45),0)</f>
        <v>3039952.7322947355</v>
      </c>
      <c r="AE45" s="30">
        <f>求节点('[1]功能-城建'!$K$35:$K$85,$J$35:$J$85,$V45)</f>
        <v>3778232.7011775449</v>
      </c>
      <c r="AF45" s="2">
        <f>IFERROR(求节点($A$6:$A$85,K$6:K$85,相关资料!L45),0)</f>
        <v>4255933.8252126295</v>
      </c>
      <c r="AG45" s="2">
        <f>IFERROR(求节点($A$6:$A$85,L$6:L$85,相关资料!M45),0)</f>
        <v>4255911.9984686812</v>
      </c>
      <c r="AH45" s="2">
        <f>IFERROR(求节点($A$6:$A$85,M$6:M$85,相关资料!N45),0)</f>
        <v>1100404564.1107483</v>
      </c>
      <c r="AI45" s="2">
        <f>IFERROR(求节点($A$6:$A$85,N$6:N$85,相关资料!O45),0)</f>
        <v>497129031.0899477</v>
      </c>
      <c r="AJ45" s="2">
        <f>IFERROR(求节点($A$6:$A$85,O$6:O$85,相关资料!P45),0)</f>
        <v>497129037.64621836</v>
      </c>
      <c r="AK45" s="2">
        <f>IFERROR(求节点($A$6:$A$85,P$6:P$85,相关资料!Q45),0)</f>
        <v>497129035.98322833</v>
      </c>
      <c r="AL45" s="2">
        <f>IFERROR(求节点($A$6:$A$85,Q$6:Q$85,相关资料!R45),0)</f>
        <v>497129000.5465287</v>
      </c>
      <c r="AM45" s="2">
        <f>IFERROR(求节点($A$6:$A$85,R$6:R$85,相关资料!S45),0)</f>
        <v>3030983.3468911564</v>
      </c>
      <c r="AN45" s="2">
        <f>IFERROR(求节点($A$6:$A$85,S$6:S$85,相关资料!T45),0)</f>
        <v>247614348.8070091</v>
      </c>
      <c r="AO45" s="2"/>
      <c r="AP45" s="2"/>
      <c r="AQ45" s="2">
        <v>40</v>
      </c>
      <c r="AR45" s="2">
        <f t="shared" si="61"/>
        <v>2448185.7029119786</v>
      </c>
      <c r="AS45" s="2">
        <f t="shared" si="60"/>
        <v>544041.26731377281</v>
      </c>
      <c r="AT45" s="2">
        <f t="shared" si="60"/>
        <v>0</v>
      </c>
      <c r="AU45" s="2">
        <f t="shared" si="60"/>
        <v>0</v>
      </c>
      <c r="AV45" s="2">
        <f t="shared" si="60"/>
        <v>453367.72276147734</v>
      </c>
      <c r="AW45" s="2">
        <f t="shared" si="60"/>
        <v>453367.72276147734</v>
      </c>
      <c r="AX45" s="2">
        <f t="shared" si="60"/>
        <v>453367.72276147734</v>
      </c>
      <c r="AY45" s="2">
        <f t="shared" si="60"/>
        <v>453367.72276147734</v>
      </c>
      <c r="AZ45" s="2">
        <f t="shared" si="60"/>
        <v>634714.81186606828</v>
      </c>
      <c r="BA45" s="2">
        <f t="shared" si="60"/>
        <v>634714.81186606828</v>
      </c>
      <c r="BB45" s="2">
        <f t="shared" si="60"/>
        <v>634714.81186606875</v>
      </c>
      <c r="BC45" s="2">
        <f t="shared" si="60"/>
        <v>0</v>
      </c>
      <c r="BD45" s="2">
        <f t="shared" si="60"/>
        <v>0</v>
      </c>
      <c r="BE45" s="2">
        <f t="shared" si="60"/>
        <v>0</v>
      </c>
      <c r="BF45" s="2">
        <f t="shared" si="60"/>
        <v>0</v>
      </c>
      <c r="BG45" s="2">
        <f t="shared" si="60"/>
        <v>0</v>
      </c>
      <c r="BH45" s="2">
        <f t="shared" si="48"/>
        <v>453367.72276147734</v>
      </c>
      <c r="BI45" s="2">
        <f t="shared" si="48"/>
        <v>0</v>
      </c>
      <c r="BL45" s="2">
        <v>40</v>
      </c>
      <c r="BM45" s="2">
        <f t="shared" si="62"/>
        <v>2448185.7029119786</v>
      </c>
      <c r="BN45" s="2">
        <f t="shared" si="63"/>
        <v>544041.26731377281</v>
      </c>
      <c r="BO45" s="2">
        <f t="shared" si="64"/>
        <v>0</v>
      </c>
      <c r="BP45" s="2">
        <f t="shared" si="65"/>
        <v>0</v>
      </c>
      <c r="BQ45" s="2">
        <f t="shared" si="66"/>
        <v>453367.72276147734</v>
      </c>
      <c r="BR45" s="2">
        <f t="shared" si="67"/>
        <v>453367.72276147734</v>
      </c>
      <c r="BS45" s="2">
        <f t="shared" si="68"/>
        <v>453367.72276147734</v>
      </c>
      <c r="BT45" s="2">
        <f t="shared" si="69"/>
        <v>453367.72276147734</v>
      </c>
      <c r="BU45" s="2">
        <f t="shared" si="70"/>
        <v>634714.81186606828</v>
      </c>
      <c r="BV45" s="2">
        <f t="shared" si="71"/>
        <v>634714.81186606828</v>
      </c>
      <c r="BW45" s="2">
        <f t="shared" si="72"/>
        <v>634714.81186606875</v>
      </c>
      <c r="BX45" s="2">
        <f t="shared" si="73"/>
        <v>0</v>
      </c>
      <c r="BY45" s="2">
        <f t="shared" si="74"/>
        <v>0</v>
      </c>
      <c r="BZ45" s="2">
        <f t="shared" si="75"/>
        <v>0</v>
      </c>
      <c r="CA45" s="2">
        <f t="shared" si="76"/>
        <v>0</v>
      </c>
      <c r="CB45" s="2">
        <f t="shared" si="77"/>
        <v>0</v>
      </c>
      <c r="CC45" s="2">
        <f t="shared" si="78"/>
        <v>453367.72276147734</v>
      </c>
      <c r="CD45" s="2">
        <f t="shared" si="79"/>
        <v>0</v>
      </c>
      <c r="CE45" s="2"/>
      <c r="CF45" s="1">
        <f t="shared" si="46"/>
        <v>40804</v>
      </c>
      <c r="CG45" s="2">
        <v>40</v>
      </c>
      <c r="CH45" s="29">
        <v>2448240</v>
      </c>
      <c r="CI45" s="29">
        <v>544080</v>
      </c>
      <c r="CJ45" s="2">
        <f t="shared" si="49"/>
        <v>0</v>
      </c>
      <c r="CK45" s="2">
        <f t="shared" si="23"/>
        <v>0</v>
      </c>
      <c r="CL45" s="29">
        <v>453390</v>
      </c>
      <c r="CM45" s="29">
        <v>453390</v>
      </c>
      <c r="CN45" s="29">
        <v>453390</v>
      </c>
      <c r="CO45" s="29">
        <v>453390</v>
      </c>
      <c r="CP45" s="29">
        <v>634740</v>
      </c>
      <c r="CQ45" s="29">
        <v>634740</v>
      </c>
      <c r="CR45" s="29">
        <v>634740</v>
      </c>
      <c r="CS45" s="2">
        <f t="shared" si="55"/>
        <v>0</v>
      </c>
      <c r="CT45" s="2">
        <f t="shared" si="56"/>
        <v>0</v>
      </c>
      <c r="CU45" s="2">
        <f t="shared" si="57"/>
        <v>0</v>
      </c>
      <c r="CV45" s="2">
        <f t="shared" si="58"/>
        <v>0</v>
      </c>
      <c r="CW45" s="2">
        <f t="shared" si="59"/>
        <v>0</v>
      </c>
      <c r="CX45" s="29">
        <v>453420</v>
      </c>
      <c r="CY45" s="2">
        <f t="shared" si="47"/>
        <v>0</v>
      </c>
      <c r="CZ45" s="2"/>
      <c r="DC45" s="8">
        <v>40</v>
      </c>
      <c r="DD45" s="8">
        <f t="shared" si="24"/>
        <v>2448240</v>
      </c>
      <c r="DE45" s="8">
        <f t="shared" si="25"/>
        <v>544080</v>
      </c>
      <c r="DF45" s="8">
        <f t="shared" si="26"/>
        <v>0</v>
      </c>
      <c r="DG45" s="8">
        <f t="shared" si="27"/>
        <v>0</v>
      </c>
      <c r="DH45" s="8">
        <f t="shared" si="28"/>
        <v>453390</v>
      </c>
      <c r="DI45" s="8">
        <f t="shared" si="29"/>
        <v>453390</v>
      </c>
      <c r="DJ45" s="8">
        <f t="shared" si="30"/>
        <v>453390</v>
      </c>
      <c r="DK45" s="8">
        <f t="shared" si="31"/>
        <v>453390</v>
      </c>
      <c r="DL45" s="8">
        <f t="shared" si="32"/>
        <v>634740</v>
      </c>
      <c r="DM45" s="8">
        <f t="shared" si="33"/>
        <v>634740</v>
      </c>
      <c r="DN45" s="8">
        <f t="shared" si="34"/>
        <v>634740</v>
      </c>
      <c r="DO45" s="8">
        <f t="shared" si="35"/>
        <v>0</v>
      </c>
      <c r="DP45" s="8">
        <f t="shared" si="36"/>
        <v>0</v>
      </c>
      <c r="DQ45" s="8">
        <f t="shared" si="37"/>
        <v>0</v>
      </c>
      <c r="DR45" s="8">
        <f t="shared" si="38"/>
        <v>0</v>
      </c>
      <c r="DS45" s="8">
        <f t="shared" si="39"/>
        <v>0</v>
      </c>
      <c r="DT45" s="8">
        <f t="shared" si="40"/>
        <v>453420</v>
      </c>
      <c r="DU45" s="8">
        <f t="shared" si="41"/>
        <v>0</v>
      </c>
      <c r="DX45" s="8">
        <v>40</v>
      </c>
      <c r="DY45" s="5">
        <f>SUM(DD$6:DD45)</f>
        <v>16417080</v>
      </c>
      <c r="DZ45" s="5">
        <f>SUM(DE$6:DE45)</f>
        <v>3649320</v>
      </c>
      <c r="EA45" s="5">
        <f>SUM(DF$6:DF45)</f>
        <v>246246900</v>
      </c>
      <c r="EB45" s="5">
        <f>SUM(DG$6:DG45)</f>
        <v>0</v>
      </c>
      <c r="EC45" s="5">
        <f>SUM(DH$6:DH45)</f>
        <v>3040650</v>
      </c>
      <c r="ED45" s="5">
        <f>SUM(DI$6:DI45)</f>
        <v>3040650</v>
      </c>
      <c r="EE45" s="5">
        <f>SUM(DJ$6:DJ45)</f>
        <v>3040650</v>
      </c>
      <c r="EF45" s="5">
        <f>SUM(DK$6:DK45)</f>
        <v>3040650</v>
      </c>
      <c r="EG45" s="5">
        <f>SUM(DL$6:DL45)</f>
        <v>3779580</v>
      </c>
      <c r="EH45" s="5">
        <f>SUM(DM$6:DM45)</f>
        <v>4257120</v>
      </c>
      <c r="EI45" s="5">
        <f>SUM(DN$6:DN45)</f>
        <v>4257180</v>
      </c>
      <c r="EJ45" s="5">
        <f>SUM(DO$6:DO45)</f>
        <v>1102029900</v>
      </c>
      <c r="EK45" s="5">
        <f>SUM(DP$6:DP45)</f>
        <v>497130240</v>
      </c>
      <c r="EL45" s="5">
        <f>SUM(DQ$6:DQ45)</f>
        <v>497130060</v>
      </c>
      <c r="EM45" s="5">
        <f>SUM(DR$6:DR45)</f>
        <v>497130000</v>
      </c>
      <c r="EN45" s="5">
        <f>SUM(DS$6:DS45)</f>
        <v>497129940</v>
      </c>
      <c r="EO45" s="5">
        <f>SUM(DT$6:DT45)</f>
        <v>3032100</v>
      </c>
      <c r="EP45" s="5">
        <f>SUM(DU$6:DU45)</f>
        <v>244850100</v>
      </c>
      <c r="ES45" s="8">
        <v>40</v>
      </c>
      <c r="ET45" s="5">
        <f>IFERROR(求节点(相关资料!C$6:C$85,DY$6:DY$55,$ES45),0)</f>
        <v>16417080</v>
      </c>
      <c r="EU45" s="5">
        <f>IFERROR(求节点(相关资料!D$6:D$85,DZ$6:DZ$55,$ES45),0)</f>
        <v>3649320</v>
      </c>
      <c r="EV45" s="5">
        <f>IFERROR(求节点(相关资料!E$6:E$85,EA$6:EA$55,$ES45),0)</f>
        <v>1835565</v>
      </c>
      <c r="EW45" s="5">
        <f>IFERROR(求节点(相关资料!F$6:F$85,EB$6:EB$55,$ES45),0)</f>
        <v>0</v>
      </c>
      <c r="EX45" s="5">
        <f>IFERROR(求节点(相关资料!G$6:G$85,EC$6:EC$55,$ES45),0)</f>
        <v>3040650</v>
      </c>
      <c r="EY45" s="5">
        <f>IFERROR(求节点(相关资料!H$6:H$85,ED$6:ED$55,$ES45),0)</f>
        <v>3040650</v>
      </c>
      <c r="EZ45" s="5">
        <f>IFERROR(求节点(相关资料!I$6:I$85,EE$6:EE$55,$ES45),0)</f>
        <v>3040650</v>
      </c>
      <c r="FA45" s="5">
        <f>IFERROR(求节点(相关资料!J$6:J$85,EF$6:EF$55,$ES45),0)</f>
        <v>3040650</v>
      </c>
      <c r="FB45" s="5">
        <f>IFERROR(求节点(相关资料!K$6:K$85,EG$6:EG$55,$ES45),0)</f>
        <v>3779580</v>
      </c>
      <c r="FC45" s="5">
        <f>IFERROR(求节点(相关资料!L$6:L$85,EH$6:EH$55,$ES45),0)</f>
        <v>4257120</v>
      </c>
      <c r="FD45" s="5">
        <f>IFERROR(求节点(相关资料!M$6:M$85,EI$6:EI$55,$ES45),0)</f>
        <v>4257180</v>
      </c>
      <c r="FE45" s="5">
        <f>IFERROR(求节点(相关资料!N$6:N$85,EJ$6:EJ$55,$ES45),0)</f>
        <v>8102580</v>
      </c>
      <c r="FF45" s="5">
        <f>IFERROR(求节点(相关资料!O$6:O$85,EK$6:EK$55,$ES45),0)</f>
        <v>4054140</v>
      </c>
      <c r="FG45" s="5">
        <f>IFERROR(求节点(相关资料!P$6:P$85,EL$6:EL$55,$ES45),0)</f>
        <v>4053960</v>
      </c>
      <c r="FH45" s="5">
        <f>IFERROR(求节点(相关资料!Q$6:Q$85,EM$6:EM$55,$ES45),0)</f>
        <v>4053900</v>
      </c>
      <c r="FI45" s="5">
        <f>IFERROR(求节点(相关资料!R$6:R$85,EN$6:EN$55,$ES45),0)</f>
        <v>4053840</v>
      </c>
      <c r="FJ45" s="5">
        <f>IFERROR(求节点(相关资料!S$6:S$85,EO$6:EO$55,$ES45),0)</f>
        <v>3032100</v>
      </c>
      <c r="FK45" s="5">
        <f>IFERROR(求节点(相关资料!T$6:T$85,EP$6:EP$55,$ES45),0)</f>
        <v>1717800</v>
      </c>
      <c r="FN45" s="6">
        <v>40</v>
      </c>
      <c r="FO45" s="6">
        <f>SUMPRODUCT(ET45:FK45,'[1]功能-城建'!$X45:$AO45)</f>
        <v>75426765</v>
      </c>
      <c r="FP45" s="6">
        <f>SUM('[1]资源-玩家城池建筑时间'!$AC$6:$AC45)</f>
        <v>75166810.529766753</v>
      </c>
      <c r="FQ45" s="6">
        <f t="shared" si="42"/>
        <v>1.0034583677077837</v>
      </c>
    </row>
    <row r="46" spans="1:173" x14ac:dyDescent="0.15">
      <c r="A46" s="2">
        <v>41</v>
      </c>
      <c r="B46" s="4">
        <f>SMALL('[1]资源-玩家城池建筑时间'!DH$6:DH$85,$A46)</f>
        <v>19286274.478117704</v>
      </c>
      <c r="C46" s="4">
        <f>SMALL('[1]资源-玩家城池建筑时间'!DI$6:DI$85,$A46)</f>
        <v>4285838.7729150457</v>
      </c>
      <c r="D46" s="4">
        <f>SMALL('[1]资源-玩家城池建筑时间'!DJ$6:DJ$85,$A46)</f>
        <v>2131428.2011784925</v>
      </c>
      <c r="E46" s="4"/>
      <c r="F46" s="4">
        <f>SMALL('[1]资源-玩家城池建筑时间'!DL$6:DL$85,$A46)</f>
        <v>3571532.3107625376</v>
      </c>
      <c r="G46" s="4">
        <f>SMALL('[1]资源-玩家城池建筑时间'!DM$6:DM$85,$A46)</f>
        <v>3571532.3107625376</v>
      </c>
      <c r="H46" s="4">
        <f>SMALL('[1]资源-玩家城池建筑时间'!DN$6:DN$85,$A46)</f>
        <v>3571532.3107625376</v>
      </c>
      <c r="I46" s="4">
        <f>SMALL('[1]资源-玩家城池建筑时间'!DO$6:DO$85,$A46)</f>
        <v>3571532.3107625376</v>
      </c>
      <c r="J46" s="4">
        <f>SMALL('[1]资源-玩家城池建筑时间'!DP$6:DP$85,$A46)</f>
        <v>4522444.1110324683</v>
      </c>
      <c r="K46" s="4">
        <f>SMALL('[1]资源-玩家城池建筑时间'!DQ$6:DQ$85,$A46)</f>
        <v>5000145.2350675529</v>
      </c>
      <c r="L46" s="4">
        <f>SMALL('[1]资源-玩家城池建筑时间'!DR$6:DR$85,$A46)</f>
        <v>5000123.4083236046</v>
      </c>
      <c r="M46" s="4">
        <f>SMALL('[1]资源-玩家城池建筑时间'!DS$6:DS$85,$A46)</f>
        <v>9419192.0226944722</v>
      </c>
      <c r="N46" s="4">
        <f>SMALL('[1]资源-玩家城池建筑时间'!DT$6:DT$85,$A46)</f>
        <v>4710065.3453179533</v>
      </c>
      <c r="O46" s="4">
        <f>SMALL('[1]资源-玩家城池建筑时间'!DU$6:DU$85,$A46)</f>
        <v>4710071.9015885983</v>
      </c>
      <c r="P46" s="4">
        <f>SMALL('[1]资源-玩家城池建筑时间'!DV$6:DV$85,$A46)</f>
        <v>4710070.2385985823</v>
      </c>
      <c r="Q46" s="4">
        <f>SMALL('[1]资源-玩家城池建筑时间'!DW$6:DW$85,$A46)</f>
        <v>4710034.8018989284</v>
      </c>
      <c r="R46" s="4">
        <f>SMALL('[1]资源-玩家城池建筑时间'!DX$6:DX$85,$A46)</f>
        <v>3562562.9253589585</v>
      </c>
      <c r="S46" s="4">
        <f>SMALL('[1]资源-玩家城池建筑时间'!DY$6:DY$85,$A46)</f>
        <v>2142640.0871970411</v>
      </c>
      <c r="T46" s="4">
        <f>SMALL('[1]资源-玩家城池建筑时间'!DZ$6:DZ$85,$A46)</f>
        <v>0</v>
      </c>
      <c r="V46" s="2">
        <v>41</v>
      </c>
      <c r="W46" s="2">
        <f>IFERROR(求节点($A$6:$A$85,B$6:B$85,相关资料!C46),0)</f>
        <v>19286274.478117704</v>
      </c>
      <c r="X46" s="2">
        <f>IFERROR(求节点($A$6:$A$85,C$6:C$85,相关资料!D46),0)</f>
        <v>4285838.7729150457</v>
      </c>
      <c r="Y46" s="2">
        <f>IFERROR(求节点($A$6:$A$85,D$6:D$85,相关资料!E46),0)</f>
        <v>247603136.92099053</v>
      </c>
      <c r="Z46" s="2">
        <f>IFERROR(求节点($A$6:$A$85,E$6:E$85,相关资料!F46),0)</f>
        <v>0</v>
      </c>
      <c r="AA46" s="2">
        <f>IFERROR(求节点($A$6:$A$85,F$6:F$85,相关资料!G46),0)</f>
        <v>3571532.3107625376</v>
      </c>
      <c r="AB46" s="2">
        <f>IFERROR(求节点($A$6:$A$85,G$6:G$85,相关资料!H46),0)</f>
        <v>3571532.3107625376</v>
      </c>
      <c r="AC46" s="2">
        <f>IFERROR(求节点($A$6:$A$85,H$6:H$85,相关资料!I46),0)</f>
        <v>3571532.3107625376</v>
      </c>
      <c r="AD46" s="2">
        <f>IFERROR(求节点($A$6:$A$85,I$6:I$85,相关资料!J46),0)</f>
        <v>3571532.3107625376</v>
      </c>
      <c r="AE46" s="30">
        <f>求节点('[1]功能-城建'!$K$35:$K$85,$J$35:$J$85,$V46)</f>
        <v>4522444.1110324683</v>
      </c>
      <c r="AF46" s="2">
        <f>IFERROR(求节点($A$6:$A$85,K$6:K$85,相关资料!L46),0)</f>
        <v>5000145.2350675529</v>
      </c>
      <c r="AG46" s="2">
        <f>IFERROR(求节点($A$6:$A$85,L$6:L$85,相关资料!M46),0)</f>
        <v>5000123.4083236046</v>
      </c>
      <c r="AH46" s="2">
        <f>IFERROR(求节点($A$6:$A$85,M$6:M$85,相关资料!N46),0)</f>
        <v>1100404564.1107483</v>
      </c>
      <c r="AI46" s="2">
        <f>IFERROR(求节点($A$6:$A$85,N$6:N$85,相关资料!O46),0)</f>
        <v>497129031.0899477</v>
      </c>
      <c r="AJ46" s="2">
        <f>IFERROR(求节点($A$6:$A$85,O$6:O$85,相关资料!P46),0)</f>
        <v>497129037.64621836</v>
      </c>
      <c r="AK46" s="2">
        <f>IFERROR(求节点($A$6:$A$85,P$6:P$85,相关资料!Q46),0)</f>
        <v>497129035.98322833</v>
      </c>
      <c r="AL46" s="2">
        <f>IFERROR(求节点($A$6:$A$85,Q$6:Q$85,相关资料!R46),0)</f>
        <v>497129000.5465287</v>
      </c>
      <c r="AM46" s="2">
        <f>IFERROR(求节点($A$6:$A$85,R$6:R$85,相关资料!S46),0)</f>
        <v>3562562.9253589585</v>
      </c>
      <c r="AN46" s="2">
        <f>IFERROR(求节点($A$6:$A$85,S$6:S$85,相关资料!T46),0)</f>
        <v>247614348.8070091</v>
      </c>
      <c r="AO46" s="2"/>
      <c r="AP46" s="2"/>
      <c r="AQ46" s="2">
        <v>41</v>
      </c>
      <c r="AR46" s="2">
        <f t="shared" si="61"/>
        <v>2870529.723726131</v>
      </c>
      <c r="AS46" s="2">
        <f t="shared" si="60"/>
        <v>637895.49416136276</v>
      </c>
      <c r="AT46" s="2">
        <f t="shared" si="60"/>
        <v>0</v>
      </c>
      <c r="AU46" s="2">
        <f t="shared" si="60"/>
        <v>0</v>
      </c>
      <c r="AV46" s="2">
        <f t="shared" si="60"/>
        <v>531579.57846780214</v>
      </c>
      <c r="AW46" s="2">
        <f t="shared" si="60"/>
        <v>531579.57846780214</v>
      </c>
      <c r="AX46" s="2">
        <f t="shared" si="60"/>
        <v>531579.57846780214</v>
      </c>
      <c r="AY46" s="2">
        <f t="shared" si="60"/>
        <v>531579.57846780214</v>
      </c>
      <c r="AZ46" s="2">
        <f t="shared" si="60"/>
        <v>744211.40985492337</v>
      </c>
      <c r="BA46" s="2">
        <f t="shared" si="60"/>
        <v>744211.40985492337</v>
      </c>
      <c r="BB46" s="2">
        <f t="shared" si="60"/>
        <v>744211.40985492337</v>
      </c>
      <c r="BC46" s="2">
        <f t="shared" si="60"/>
        <v>0</v>
      </c>
      <c r="BD46" s="2">
        <f t="shared" si="60"/>
        <v>0</v>
      </c>
      <c r="BE46" s="2">
        <f t="shared" si="60"/>
        <v>0</v>
      </c>
      <c r="BF46" s="2">
        <f t="shared" si="60"/>
        <v>0</v>
      </c>
      <c r="BG46" s="2">
        <f t="shared" si="60"/>
        <v>0</v>
      </c>
      <c r="BH46" s="2">
        <f t="shared" si="48"/>
        <v>531579.57846780214</v>
      </c>
      <c r="BI46" s="2">
        <f t="shared" si="48"/>
        <v>0</v>
      </c>
      <c r="BL46" s="2">
        <v>41</v>
      </c>
      <c r="BM46" s="2">
        <f t="shared" si="62"/>
        <v>2870529.723726131</v>
      </c>
      <c r="BN46" s="2">
        <f t="shared" si="63"/>
        <v>637895.49416136276</v>
      </c>
      <c r="BO46" s="2">
        <f t="shared" si="64"/>
        <v>0</v>
      </c>
      <c r="BP46" s="2">
        <f t="shared" si="65"/>
        <v>0</v>
      </c>
      <c r="BQ46" s="2">
        <f t="shared" si="66"/>
        <v>531579.57846780214</v>
      </c>
      <c r="BR46" s="2">
        <f t="shared" si="67"/>
        <v>531579.57846780214</v>
      </c>
      <c r="BS46" s="2">
        <f t="shared" si="68"/>
        <v>531579.57846780214</v>
      </c>
      <c r="BT46" s="2">
        <f t="shared" si="69"/>
        <v>531579.57846780214</v>
      </c>
      <c r="BU46" s="2">
        <f t="shared" si="70"/>
        <v>744211.40985492337</v>
      </c>
      <c r="BV46" s="2">
        <f t="shared" si="71"/>
        <v>744211.40985492337</v>
      </c>
      <c r="BW46" s="2">
        <f t="shared" si="72"/>
        <v>744211.40985492337</v>
      </c>
      <c r="BX46" s="2">
        <f t="shared" si="73"/>
        <v>0</v>
      </c>
      <c r="BY46" s="2">
        <f t="shared" si="74"/>
        <v>0</v>
      </c>
      <c r="BZ46" s="2">
        <f t="shared" si="75"/>
        <v>0</v>
      </c>
      <c r="CA46" s="2">
        <f t="shared" si="76"/>
        <v>0</v>
      </c>
      <c r="CB46" s="2">
        <f t="shared" si="77"/>
        <v>0</v>
      </c>
      <c r="CC46" s="2">
        <f t="shared" si="78"/>
        <v>531579.57846780214</v>
      </c>
      <c r="CD46" s="2">
        <f t="shared" si="79"/>
        <v>0</v>
      </c>
      <c r="CE46" s="2"/>
      <c r="CF46" s="1">
        <f t="shared" si="46"/>
        <v>47843</v>
      </c>
      <c r="CG46" s="2">
        <v>41</v>
      </c>
      <c r="CH46" s="29">
        <v>2870580</v>
      </c>
      <c r="CI46" s="29">
        <v>637920</v>
      </c>
      <c r="CJ46" s="2">
        <f t="shared" si="49"/>
        <v>0</v>
      </c>
      <c r="CK46" s="2">
        <f t="shared" si="23"/>
        <v>0</v>
      </c>
      <c r="CL46" s="29">
        <v>531600</v>
      </c>
      <c r="CM46" s="29">
        <v>531600</v>
      </c>
      <c r="CN46" s="29">
        <v>531600</v>
      </c>
      <c r="CO46" s="29">
        <v>531600</v>
      </c>
      <c r="CP46" s="29">
        <v>744240</v>
      </c>
      <c r="CQ46" s="29">
        <v>744240</v>
      </c>
      <c r="CR46" s="29">
        <v>744240</v>
      </c>
      <c r="CS46" s="2">
        <f t="shared" si="55"/>
        <v>0</v>
      </c>
      <c r="CT46" s="2">
        <f t="shared" si="56"/>
        <v>0</v>
      </c>
      <c r="CU46" s="2">
        <f t="shared" si="57"/>
        <v>0</v>
      </c>
      <c r="CV46" s="2">
        <f t="shared" si="58"/>
        <v>0</v>
      </c>
      <c r="CW46" s="2">
        <f t="shared" si="59"/>
        <v>0</v>
      </c>
      <c r="CX46" s="29">
        <v>531600</v>
      </c>
      <c r="CY46" s="2">
        <f t="shared" si="47"/>
        <v>0</v>
      </c>
      <c r="CZ46" s="2"/>
      <c r="DC46" s="8">
        <v>41</v>
      </c>
      <c r="DD46" s="8">
        <f t="shared" si="24"/>
        <v>2870580</v>
      </c>
      <c r="DE46" s="8">
        <f t="shared" si="25"/>
        <v>637920</v>
      </c>
      <c r="DF46" s="8">
        <f t="shared" si="26"/>
        <v>0</v>
      </c>
      <c r="DG46" s="8">
        <f t="shared" si="27"/>
        <v>0</v>
      </c>
      <c r="DH46" s="8">
        <f t="shared" si="28"/>
        <v>531600</v>
      </c>
      <c r="DI46" s="8">
        <f t="shared" si="29"/>
        <v>531600</v>
      </c>
      <c r="DJ46" s="8">
        <f t="shared" si="30"/>
        <v>531600</v>
      </c>
      <c r="DK46" s="8">
        <f t="shared" si="31"/>
        <v>531600</v>
      </c>
      <c r="DL46" s="8">
        <f t="shared" si="32"/>
        <v>744240</v>
      </c>
      <c r="DM46" s="8">
        <f t="shared" si="33"/>
        <v>744240</v>
      </c>
      <c r="DN46" s="8">
        <f t="shared" si="34"/>
        <v>744240</v>
      </c>
      <c r="DO46" s="8">
        <f t="shared" si="35"/>
        <v>0</v>
      </c>
      <c r="DP46" s="8">
        <f t="shared" si="36"/>
        <v>0</v>
      </c>
      <c r="DQ46" s="8">
        <f t="shared" si="37"/>
        <v>0</v>
      </c>
      <c r="DR46" s="8">
        <f t="shared" si="38"/>
        <v>0</v>
      </c>
      <c r="DS46" s="8">
        <f t="shared" si="39"/>
        <v>0</v>
      </c>
      <c r="DT46" s="8">
        <f t="shared" si="40"/>
        <v>531600</v>
      </c>
      <c r="DU46" s="8">
        <f t="shared" si="41"/>
        <v>0</v>
      </c>
      <c r="DX46" s="8">
        <v>41</v>
      </c>
      <c r="DY46" s="5">
        <f>SUM(DD$6:DD46)</f>
        <v>19287660</v>
      </c>
      <c r="DZ46" s="5">
        <f>SUM(DE$6:DE46)</f>
        <v>4287240</v>
      </c>
      <c r="EA46" s="5">
        <f>SUM(DF$6:DF46)</f>
        <v>246246900</v>
      </c>
      <c r="EB46" s="5">
        <f>SUM(DG$6:DG46)</f>
        <v>0</v>
      </c>
      <c r="EC46" s="5">
        <f>SUM(DH$6:DH46)</f>
        <v>3572250</v>
      </c>
      <c r="ED46" s="5">
        <f>SUM(DI$6:DI46)</f>
        <v>3572250</v>
      </c>
      <c r="EE46" s="5">
        <f>SUM(DJ$6:DJ46)</f>
        <v>3572250</v>
      </c>
      <c r="EF46" s="5">
        <f>SUM(DK$6:DK46)</f>
        <v>3572250</v>
      </c>
      <c r="EG46" s="5">
        <f>SUM(DL$6:DL46)</f>
        <v>4523820</v>
      </c>
      <c r="EH46" s="5">
        <f>SUM(DM$6:DM46)</f>
        <v>5001360</v>
      </c>
      <c r="EI46" s="5">
        <f>SUM(DN$6:DN46)</f>
        <v>5001420</v>
      </c>
      <c r="EJ46" s="5">
        <f>SUM(DO$6:DO46)</f>
        <v>1102029900</v>
      </c>
      <c r="EK46" s="5">
        <f>SUM(DP$6:DP46)</f>
        <v>497130240</v>
      </c>
      <c r="EL46" s="5">
        <f>SUM(DQ$6:DQ46)</f>
        <v>497130060</v>
      </c>
      <c r="EM46" s="5">
        <f>SUM(DR$6:DR46)</f>
        <v>497130000</v>
      </c>
      <c r="EN46" s="5">
        <f>SUM(DS$6:DS46)</f>
        <v>497129940</v>
      </c>
      <c r="EO46" s="5">
        <f>SUM(DT$6:DT46)</f>
        <v>3563700</v>
      </c>
      <c r="EP46" s="5">
        <f>SUM(DU$6:DU46)</f>
        <v>244850100</v>
      </c>
      <c r="ES46" s="8">
        <v>41</v>
      </c>
      <c r="ET46" s="5">
        <f>IFERROR(求节点(相关资料!C$6:C$85,DY$6:DY$55,$ES46),0)</f>
        <v>19287660</v>
      </c>
      <c r="EU46" s="5">
        <f>IFERROR(求节点(相关资料!D$6:D$85,DZ$6:DZ$55,$ES46),0)</f>
        <v>4287240</v>
      </c>
      <c r="EV46" s="5">
        <f>IFERROR(求节点(相关资料!E$6:E$85,EA$6:EA$55,$ES46),0)</f>
        <v>2160540</v>
      </c>
      <c r="EW46" s="5">
        <f>IFERROR(求节点(相关资料!F$6:F$85,EB$6:EB$55,$ES46),0)</f>
        <v>0</v>
      </c>
      <c r="EX46" s="5">
        <f>IFERROR(求节点(相关资料!G$6:G$85,EC$6:EC$55,$ES46),0)</f>
        <v>3572250</v>
      </c>
      <c r="EY46" s="5">
        <f>IFERROR(求节点(相关资料!H$6:H$85,ED$6:ED$55,$ES46),0)</f>
        <v>3572250</v>
      </c>
      <c r="EZ46" s="5">
        <f>IFERROR(求节点(相关资料!I$6:I$85,EE$6:EE$55,$ES46),0)</f>
        <v>3572250</v>
      </c>
      <c r="FA46" s="5">
        <f>IFERROR(求节点(相关资料!J$6:J$85,EF$6:EF$55,$ES46),0)</f>
        <v>3572250</v>
      </c>
      <c r="FB46" s="5">
        <f>IFERROR(求节点(相关资料!K$6:K$85,EG$6:EG$55,$ES46),0)</f>
        <v>4523820</v>
      </c>
      <c r="FC46" s="5">
        <f>IFERROR(求节点(相关资料!L$6:L$85,EH$6:EH$55,$ES46),0)</f>
        <v>5001360</v>
      </c>
      <c r="FD46" s="5">
        <f>IFERROR(求节点(相关资料!M$6:M$85,EI$6:EI$55,$ES46),0)</f>
        <v>5001420</v>
      </c>
      <c r="FE46" s="5">
        <f>IFERROR(求节点(相关资料!N$6:N$85,EJ$6:EJ$55,$ES46),0)</f>
        <v>9546810</v>
      </c>
      <c r="FF46" s="5">
        <f>IFERROR(求节点(相关资料!O$6:O$85,EK$6:EK$55,$ES46),0)</f>
        <v>4710780</v>
      </c>
      <c r="FG46" s="5">
        <f>IFERROR(求节点(相关资料!P$6:P$85,EL$6:EL$55,$ES46),0)</f>
        <v>4710600</v>
      </c>
      <c r="FH46" s="5">
        <f>IFERROR(求节点(相关资料!Q$6:Q$85,EM$6:EM$55,$ES46),0)</f>
        <v>4710540</v>
      </c>
      <c r="FI46" s="5">
        <f>IFERROR(求节点(相关资料!R$6:R$85,EN$6:EN$55,$ES46),0)</f>
        <v>4710480</v>
      </c>
      <c r="FJ46" s="5">
        <f>IFERROR(求节点(相关资料!S$6:S$85,EO$6:EO$55,$ES46),0)</f>
        <v>3563700</v>
      </c>
      <c r="FK46" s="5">
        <f>IFERROR(求节点(相关资料!T$6:T$85,EP$6:EP$55,$ES46),0)</f>
        <v>2125680</v>
      </c>
      <c r="FN46" s="6">
        <v>41</v>
      </c>
      <c r="FO46" s="6">
        <f>SUMPRODUCT(ET46:FK46,'[1]功能-城建'!$X46:$AO46)</f>
        <v>88629630</v>
      </c>
      <c r="FP46" s="6">
        <f>SUM('[1]资源-玩家城池建筑时间'!$AC$6:$AC46)</f>
        <v>88456299.991461813</v>
      </c>
      <c r="FQ46" s="6">
        <f t="shared" si="42"/>
        <v>1.0019594987418072</v>
      </c>
    </row>
    <row r="47" spans="1:173" x14ac:dyDescent="0.15">
      <c r="A47" s="2">
        <v>42</v>
      </c>
      <c r="B47" s="4">
        <f>SMALL('[1]资源-玩家城池建筑时间'!DH$6:DH$85,$A47)</f>
        <v>22651098.278248869</v>
      </c>
      <c r="C47" s="4">
        <f>SMALL('[1]资源-玩家城池建筑时间'!DI$6:DI$85,$A47)</f>
        <v>5033577.3951664157</v>
      </c>
      <c r="D47" s="4">
        <f>SMALL('[1]资源-玩家城池建筑时间'!DJ$6:DJ$85,$A47)</f>
        <v>2505297.5123041775</v>
      </c>
      <c r="E47" s="4"/>
      <c r="F47" s="4">
        <f>SMALL('[1]资源-玩家城池建筑时间'!DL$6:DL$85,$A47)</f>
        <v>4194647.8293053461</v>
      </c>
      <c r="G47" s="4">
        <f>SMALL('[1]资源-玩家城池建筑时间'!DM$6:DM$85,$A47)</f>
        <v>4194647.8293053461</v>
      </c>
      <c r="H47" s="4">
        <f>SMALL('[1]资源-玩家城池建筑时间'!DN$6:DN$85,$A47)</f>
        <v>4194647.8293053461</v>
      </c>
      <c r="I47" s="4">
        <f>SMALL('[1]资源-玩家城池建筑时间'!DO$6:DO$85,$A47)</f>
        <v>4194647.8293053461</v>
      </c>
      <c r="J47" s="4">
        <f>SMALL('[1]资源-玩家城池建筑时间'!DP$6:DP$85,$A47)</f>
        <v>5394805.8369923998</v>
      </c>
      <c r="K47" s="4">
        <f>SMALL('[1]资源-玩家城池建筑时间'!DQ$6:DQ$85,$A47)</f>
        <v>5872506.9610274844</v>
      </c>
      <c r="L47" s="4">
        <f>SMALL('[1]资源-玩家城池建筑时间'!DR$6:DR$85,$A47)</f>
        <v>5872485.1342835361</v>
      </c>
      <c r="M47" s="4">
        <f>SMALL('[1]资源-玩家城池建筑时间'!DS$6:DS$85,$A47)</f>
        <v>11080833.405475294</v>
      </c>
      <c r="N47" s="4">
        <f>SMALL('[1]资源-玩家城池建筑时间'!DT$6:DT$85,$A47)</f>
        <v>5540886.0367083643</v>
      </c>
      <c r="O47" s="4">
        <f>SMALL('[1]资源-玩家城池建筑时间'!DU$6:DU$85,$A47)</f>
        <v>5540892.5929790093</v>
      </c>
      <c r="P47" s="4">
        <f>SMALL('[1]资源-玩家城池建筑时间'!DV$6:DV$85,$A47)</f>
        <v>5540890.9299889933</v>
      </c>
      <c r="Q47" s="4">
        <f>SMALL('[1]资源-玩家城池建筑时间'!DW$6:DW$85,$A47)</f>
        <v>5540855.4932893394</v>
      </c>
      <c r="R47" s="4">
        <f>SMALL('[1]资源-玩家城池建筑时间'!DX$6:DX$85,$A47)</f>
        <v>4185678.443901767</v>
      </c>
      <c r="S47" s="4">
        <f>SMALL('[1]资源-玩家城池建筑时间'!DY$6:DY$85,$A47)</f>
        <v>2516509.3983227261</v>
      </c>
      <c r="T47" s="4">
        <f>SMALL('[1]资源-玩家城池建筑时间'!DZ$6:DZ$85,$A47)</f>
        <v>0</v>
      </c>
      <c r="V47" s="2">
        <v>42</v>
      </c>
      <c r="W47" s="2">
        <f>IFERROR(求节点($A$6:$A$85,B$6:B$85,相关资料!C47),0)</f>
        <v>22651098.278248869</v>
      </c>
      <c r="X47" s="2">
        <f>IFERROR(求节点($A$6:$A$85,C$6:C$85,相关资料!D47),0)</f>
        <v>5033577.3951664157</v>
      </c>
      <c r="Y47" s="2">
        <f>IFERROR(求节点($A$6:$A$85,D$6:D$85,相关资料!E47),0)</f>
        <v>247603136.92099053</v>
      </c>
      <c r="Z47" s="2">
        <f>IFERROR(求节点($A$6:$A$85,E$6:E$85,相关资料!F47),0)</f>
        <v>0</v>
      </c>
      <c r="AA47" s="2">
        <f>IFERROR(求节点($A$6:$A$85,F$6:F$85,相关资料!G47),0)</f>
        <v>4194647.8293053461</v>
      </c>
      <c r="AB47" s="2">
        <f>IFERROR(求节点($A$6:$A$85,G$6:G$85,相关资料!H47),0)</f>
        <v>4194647.8293053461</v>
      </c>
      <c r="AC47" s="2">
        <f>IFERROR(求节点($A$6:$A$85,H$6:H$85,相关资料!I47),0)</f>
        <v>4194647.8293053461</v>
      </c>
      <c r="AD47" s="2">
        <f>IFERROR(求节点($A$6:$A$85,I$6:I$85,相关资料!J47),0)</f>
        <v>4194647.8293053461</v>
      </c>
      <c r="AE47" s="30">
        <f>求节点('[1]功能-城建'!$K$35:$K$85,$J$35:$J$85,$V47)</f>
        <v>5394805.8369923998</v>
      </c>
      <c r="AF47" s="2">
        <f>IFERROR(求节点($A$6:$A$85,K$6:K$85,相关资料!L47),0)</f>
        <v>5872506.9610274844</v>
      </c>
      <c r="AG47" s="2">
        <f>IFERROR(求节点($A$6:$A$85,L$6:L$85,相关资料!M47),0)</f>
        <v>5872485.1342835361</v>
      </c>
      <c r="AH47" s="2">
        <f>IFERROR(求节点($A$6:$A$85,M$6:M$85,相关资料!N47),0)</f>
        <v>1100404564.1107483</v>
      </c>
      <c r="AI47" s="2">
        <f>IFERROR(求节点($A$6:$A$85,N$6:N$85,相关资料!O47),0)</f>
        <v>497129031.0899477</v>
      </c>
      <c r="AJ47" s="2">
        <f>IFERROR(求节点($A$6:$A$85,O$6:O$85,相关资料!P47),0)</f>
        <v>497129037.64621836</v>
      </c>
      <c r="AK47" s="2">
        <f>IFERROR(求节点($A$6:$A$85,P$6:P$85,相关资料!Q47),0)</f>
        <v>497129035.98322833</v>
      </c>
      <c r="AL47" s="2">
        <f>IFERROR(求节点($A$6:$A$85,Q$6:Q$85,相关资料!R47),0)</f>
        <v>497129000.5465287</v>
      </c>
      <c r="AM47" s="2">
        <f>IFERROR(求节点($A$6:$A$85,R$6:R$85,相关资料!S47),0)</f>
        <v>4185678.443901767</v>
      </c>
      <c r="AN47" s="2">
        <f>IFERROR(求节点($A$6:$A$85,S$6:S$85,相关资料!T47),0)</f>
        <v>247614348.8070091</v>
      </c>
      <c r="AO47" s="2"/>
      <c r="AP47" s="2"/>
      <c r="AQ47" s="2">
        <v>42</v>
      </c>
      <c r="AR47" s="2">
        <f t="shared" si="61"/>
        <v>3364823.8001311645</v>
      </c>
      <c r="AS47" s="2">
        <f t="shared" si="60"/>
        <v>747738.62225136999</v>
      </c>
      <c r="AT47" s="2">
        <f t="shared" si="60"/>
        <v>0</v>
      </c>
      <c r="AU47" s="2">
        <f t="shared" si="60"/>
        <v>0</v>
      </c>
      <c r="AV47" s="2">
        <f t="shared" si="60"/>
        <v>623115.51854280848</v>
      </c>
      <c r="AW47" s="2">
        <f t="shared" si="60"/>
        <v>623115.51854280848</v>
      </c>
      <c r="AX47" s="2">
        <f t="shared" si="60"/>
        <v>623115.51854280848</v>
      </c>
      <c r="AY47" s="2">
        <f t="shared" si="60"/>
        <v>623115.51854280848</v>
      </c>
      <c r="AZ47" s="2">
        <f t="shared" si="60"/>
        <v>872361.7259599315</v>
      </c>
      <c r="BA47" s="2">
        <f t="shared" si="60"/>
        <v>872361.7259599315</v>
      </c>
      <c r="BB47" s="2">
        <f t="shared" si="60"/>
        <v>872361.7259599315</v>
      </c>
      <c r="BC47" s="2">
        <f t="shared" si="60"/>
        <v>0</v>
      </c>
      <c r="BD47" s="2">
        <f t="shared" si="60"/>
        <v>0</v>
      </c>
      <c r="BE47" s="2">
        <f t="shared" si="60"/>
        <v>0</v>
      </c>
      <c r="BF47" s="2">
        <f t="shared" si="60"/>
        <v>0</v>
      </c>
      <c r="BG47" s="2">
        <f t="shared" si="60"/>
        <v>0</v>
      </c>
      <c r="BH47" s="2">
        <f t="shared" si="48"/>
        <v>623115.51854280848</v>
      </c>
      <c r="BI47" s="2">
        <f t="shared" si="48"/>
        <v>0</v>
      </c>
      <c r="BL47" s="2">
        <v>42</v>
      </c>
      <c r="BM47" s="2">
        <f t="shared" si="62"/>
        <v>3364823.8001311645</v>
      </c>
      <c r="BN47" s="2">
        <f t="shared" si="63"/>
        <v>747738.62225136999</v>
      </c>
      <c r="BO47" s="2">
        <f t="shared" si="64"/>
        <v>0</v>
      </c>
      <c r="BP47" s="2">
        <f t="shared" si="65"/>
        <v>0</v>
      </c>
      <c r="BQ47" s="2">
        <f t="shared" si="66"/>
        <v>623115.51854280848</v>
      </c>
      <c r="BR47" s="2">
        <f t="shared" si="67"/>
        <v>623115.51854280848</v>
      </c>
      <c r="BS47" s="2">
        <f t="shared" si="68"/>
        <v>623115.51854280848</v>
      </c>
      <c r="BT47" s="2">
        <f t="shared" si="69"/>
        <v>623115.51854280848</v>
      </c>
      <c r="BU47" s="2">
        <f t="shared" si="70"/>
        <v>872361.7259599315</v>
      </c>
      <c r="BV47" s="2">
        <f t="shared" si="71"/>
        <v>872361.7259599315</v>
      </c>
      <c r="BW47" s="2">
        <f t="shared" si="72"/>
        <v>872361.7259599315</v>
      </c>
      <c r="BX47" s="2">
        <f t="shared" si="73"/>
        <v>0</v>
      </c>
      <c r="BY47" s="2">
        <f t="shared" si="74"/>
        <v>0</v>
      </c>
      <c r="BZ47" s="2">
        <f t="shared" si="75"/>
        <v>0</v>
      </c>
      <c r="CA47" s="2">
        <f t="shared" si="76"/>
        <v>0</v>
      </c>
      <c r="CB47" s="2">
        <f t="shared" si="77"/>
        <v>0</v>
      </c>
      <c r="CC47" s="2">
        <f t="shared" si="78"/>
        <v>623115.51854280848</v>
      </c>
      <c r="CD47" s="2">
        <f t="shared" si="79"/>
        <v>0</v>
      </c>
      <c r="CE47" s="2"/>
      <c r="CF47" s="1">
        <f t="shared" si="46"/>
        <v>56081</v>
      </c>
      <c r="CG47" s="2">
        <v>42</v>
      </c>
      <c r="CH47" s="29">
        <v>3364860</v>
      </c>
      <c r="CI47" s="29">
        <v>747780</v>
      </c>
      <c r="CJ47" s="2">
        <f t="shared" si="49"/>
        <v>0</v>
      </c>
      <c r="CK47" s="2">
        <f t="shared" si="23"/>
        <v>0</v>
      </c>
      <c r="CL47" s="29">
        <v>623130</v>
      </c>
      <c r="CM47" s="29">
        <v>623130</v>
      </c>
      <c r="CN47" s="29">
        <v>623130</v>
      </c>
      <c r="CO47" s="29">
        <v>623130</v>
      </c>
      <c r="CP47" s="29">
        <v>872400</v>
      </c>
      <c r="CQ47" s="29">
        <v>872400</v>
      </c>
      <c r="CR47" s="29">
        <v>872400</v>
      </c>
      <c r="CS47" s="2">
        <f t="shared" si="55"/>
        <v>0</v>
      </c>
      <c r="CT47" s="2">
        <f t="shared" si="56"/>
        <v>0</v>
      </c>
      <c r="CU47" s="2">
        <f t="shared" si="57"/>
        <v>0</v>
      </c>
      <c r="CV47" s="2">
        <f t="shared" si="58"/>
        <v>0</v>
      </c>
      <c r="CW47" s="2">
        <f t="shared" si="59"/>
        <v>0</v>
      </c>
      <c r="CX47" s="29">
        <v>623160</v>
      </c>
      <c r="CY47" s="2">
        <f t="shared" si="47"/>
        <v>0</v>
      </c>
      <c r="CZ47" s="2"/>
      <c r="DC47" s="8">
        <v>42</v>
      </c>
      <c r="DD47" s="8">
        <f t="shared" si="24"/>
        <v>3364860</v>
      </c>
      <c r="DE47" s="8">
        <f t="shared" si="25"/>
        <v>747780</v>
      </c>
      <c r="DF47" s="8">
        <f t="shared" si="26"/>
        <v>0</v>
      </c>
      <c r="DG47" s="8">
        <f t="shared" si="27"/>
        <v>0</v>
      </c>
      <c r="DH47" s="8">
        <f t="shared" si="28"/>
        <v>623130</v>
      </c>
      <c r="DI47" s="8">
        <f t="shared" si="29"/>
        <v>623130</v>
      </c>
      <c r="DJ47" s="8">
        <f t="shared" si="30"/>
        <v>623130</v>
      </c>
      <c r="DK47" s="8">
        <f t="shared" si="31"/>
        <v>623130</v>
      </c>
      <c r="DL47" s="8">
        <f t="shared" si="32"/>
        <v>872400</v>
      </c>
      <c r="DM47" s="8">
        <f t="shared" si="33"/>
        <v>872400</v>
      </c>
      <c r="DN47" s="8">
        <f t="shared" si="34"/>
        <v>872400</v>
      </c>
      <c r="DO47" s="8">
        <f t="shared" si="35"/>
        <v>0</v>
      </c>
      <c r="DP47" s="8">
        <f t="shared" si="36"/>
        <v>0</v>
      </c>
      <c r="DQ47" s="8">
        <f t="shared" si="37"/>
        <v>0</v>
      </c>
      <c r="DR47" s="8">
        <f t="shared" si="38"/>
        <v>0</v>
      </c>
      <c r="DS47" s="8">
        <f t="shared" si="39"/>
        <v>0</v>
      </c>
      <c r="DT47" s="8">
        <f t="shared" si="40"/>
        <v>623160</v>
      </c>
      <c r="DU47" s="8">
        <f t="shared" si="41"/>
        <v>0</v>
      </c>
      <c r="DX47" s="8">
        <v>42</v>
      </c>
      <c r="DY47" s="5">
        <f>SUM(DD$6:DD47)</f>
        <v>22652520</v>
      </c>
      <c r="DZ47" s="5">
        <f>SUM(DE$6:DE47)</f>
        <v>5035020</v>
      </c>
      <c r="EA47" s="5">
        <f>SUM(DF$6:DF47)</f>
        <v>246246900</v>
      </c>
      <c r="EB47" s="5">
        <f>SUM(DG$6:DG47)</f>
        <v>0</v>
      </c>
      <c r="EC47" s="5">
        <f>SUM(DH$6:DH47)</f>
        <v>4195380</v>
      </c>
      <c r="ED47" s="5">
        <f>SUM(DI$6:DI47)</f>
        <v>4195380</v>
      </c>
      <c r="EE47" s="5">
        <f>SUM(DJ$6:DJ47)</f>
        <v>4195380</v>
      </c>
      <c r="EF47" s="5">
        <f>SUM(DK$6:DK47)</f>
        <v>4195380</v>
      </c>
      <c r="EG47" s="5">
        <f>SUM(DL$6:DL47)</f>
        <v>5396220</v>
      </c>
      <c r="EH47" s="5">
        <f>SUM(DM$6:DM47)</f>
        <v>5873760</v>
      </c>
      <c r="EI47" s="5">
        <f>SUM(DN$6:DN47)</f>
        <v>5873820</v>
      </c>
      <c r="EJ47" s="5">
        <f>SUM(DO$6:DO47)</f>
        <v>1102029900</v>
      </c>
      <c r="EK47" s="5">
        <f>SUM(DP$6:DP47)</f>
        <v>497130240</v>
      </c>
      <c r="EL47" s="5">
        <f>SUM(DQ$6:DQ47)</f>
        <v>497130060</v>
      </c>
      <c r="EM47" s="5">
        <f>SUM(DR$6:DR47)</f>
        <v>497130000</v>
      </c>
      <c r="EN47" s="5">
        <f>SUM(DS$6:DS47)</f>
        <v>497129940</v>
      </c>
      <c r="EO47" s="5">
        <f>SUM(DT$6:DT47)</f>
        <v>4186860</v>
      </c>
      <c r="EP47" s="5">
        <f>SUM(DU$6:DU47)</f>
        <v>244850100</v>
      </c>
      <c r="ES47" s="8">
        <v>42</v>
      </c>
      <c r="ET47" s="5">
        <f>IFERROR(求节点(相关资料!C$6:C$85,DY$6:DY$55,$ES47),0)</f>
        <v>22652520</v>
      </c>
      <c r="EU47" s="5">
        <f>IFERROR(求节点(相关资料!D$6:D$85,DZ$6:DZ$55,$ES47),0)</f>
        <v>5035020</v>
      </c>
      <c r="EV47" s="5">
        <f>IFERROR(求节点(相关资料!E$6:E$85,EA$6:EA$55,$ES47),0)</f>
        <v>2536740</v>
      </c>
      <c r="EW47" s="5">
        <f>IFERROR(求节点(相关资料!F$6:F$85,EB$6:EB$55,$ES47),0)</f>
        <v>0</v>
      </c>
      <c r="EX47" s="5">
        <f>IFERROR(求节点(相关资料!G$6:G$85,EC$6:EC$55,$ES47),0)</f>
        <v>4195380</v>
      </c>
      <c r="EY47" s="5">
        <f>IFERROR(求节点(相关资料!H$6:H$85,ED$6:ED$55,$ES47),0)</f>
        <v>4195380</v>
      </c>
      <c r="EZ47" s="5">
        <f>IFERROR(求节点(相关资料!I$6:I$85,EE$6:EE$55,$ES47),0)</f>
        <v>4195380</v>
      </c>
      <c r="FA47" s="5">
        <f>IFERROR(求节点(相关资料!J$6:J$85,EF$6:EF$55,$ES47),0)</f>
        <v>4195380</v>
      </c>
      <c r="FB47" s="5">
        <f>IFERROR(求节点(相关资料!K$6:K$85,EG$6:EG$55,$ES47),0)</f>
        <v>5396220</v>
      </c>
      <c r="FC47" s="5">
        <f>IFERROR(求节点(相关资料!L$6:L$85,EH$6:EH$55,$ES47),0)</f>
        <v>5873760</v>
      </c>
      <c r="FD47" s="5">
        <f>IFERROR(求节点(相关资料!M$6:M$85,EI$6:EI$55,$ES47),0)</f>
        <v>5873820</v>
      </c>
      <c r="FE47" s="5">
        <f>IFERROR(求节点(相关资料!N$6:N$85,EJ$6:EJ$55,$ES47),0)</f>
        <v>11218710</v>
      </c>
      <c r="FF47" s="5">
        <f>IFERROR(求节点(相关资料!O$6:O$85,EK$6:EK$55,$ES47),0)</f>
        <v>5589140</v>
      </c>
      <c r="FG47" s="5">
        <f>IFERROR(求节点(相关资料!P$6:P$85,EL$6:EL$55,$ES47),0)</f>
        <v>5588960</v>
      </c>
      <c r="FH47" s="5">
        <f>IFERROR(求节点(相关资料!Q$6:Q$85,EM$6:EM$55,$ES47),0)</f>
        <v>5588900</v>
      </c>
      <c r="FI47" s="5">
        <f>IFERROR(求节点(相关资料!R$6:R$85,EN$6:EN$55,$ES47),0)</f>
        <v>5588840</v>
      </c>
      <c r="FJ47" s="5">
        <f>IFERROR(求节点(相关资料!S$6:S$85,EO$6:EO$55,$ES47),0)</f>
        <v>4186860</v>
      </c>
      <c r="FK47" s="5">
        <f>IFERROR(求节点(相关资料!T$6:T$85,EP$6:EP$55,$ES47),0)</f>
        <v>2533560</v>
      </c>
      <c r="FN47" s="6">
        <v>42</v>
      </c>
      <c r="FO47" s="6">
        <f>SUMPRODUCT(ET47:FK47,'[1]功能-城建'!$X47:$AO47)</f>
        <v>104444570</v>
      </c>
      <c r="FP47" s="6">
        <f>SUM('[1]资源-玩家城池建筑时间'!$AC$6:$AC47)</f>
        <v>104034187.95503202</v>
      </c>
      <c r="FQ47" s="6">
        <f t="shared" si="42"/>
        <v>1.0039446844641626</v>
      </c>
    </row>
    <row r="48" spans="1:173" x14ac:dyDescent="0.15">
      <c r="A48" s="2">
        <v>43</v>
      </c>
      <c r="B48" s="4">
        <f>SMALL('[1]资源-玩家城池建筑时间'!DH$6:DH$85,$A48)</f>
        <v>26593078.870662164</v>
      </c>
      <c r="C48" s="4">
        <f>SMALL('[1]资源-玩家城池建筑时间'!DI$6:DI$85,$A48)</f>
        <v>5909573.0823693704</v>
      </c>
      <c r="D48" s="4">
        <f>SMALL('[1]资源-玩家城池建筑时间'!DJ$6:DJ$85,$A48)</f>
        <v>2943295.3559056548</v>
      </c>
      <c r="E48" s="4"/>
      <c r="F48" s="4">
        <f>SMALL('[1]资源-玩家城池建筑时间'!DL$6:DL$85,$A48)</f>
        <v>4924644.235307808</v>
      </c>
      <c r="G48" s="4">
        <f>SMALL('[1]资源-玩家城池建筑时间'!DM$6:DM$85,$A48)</f>
        <v>4924644.235307808</v>
      </c>
      <c r="H48" s="4">
        <f>SMALL('[1]资源-玩家城池建筑时间'!DN$6:DN$85,$A48)</f>
        <v>4924644.235307808</v>
      </c>
      <c r="I48" s="4">
        <f>SMALL('[1]资源-玩家城池建筑时间'!DO$6:DO$85,$A48)</f>
        <v>4924644.235307808</v>
      </c>
      <c r="J48" s="4">
        <f>SMALL('[1]资源-玩家城池建筑时间'!DP$6:DP$85,$A48)</f>
        <v>6416800.8053958463</v>
      </c>
      <c r="K48" s="4">
        <f>SMALL('[1]资源-玩家城池建筑时间'!DQ$6:DQ$85,$A48)</f>
        <v>6894501.9294309309</v>
      </c>
      <c r="L48" s="4">
        <f>SMALL('[1]资源-玩家城池建筑时间'!DR$6:DR$85,$A48)</f>
        <v>6894480.1026869826</v>
      </c>
      <c r="M48" s="4">
        <f>SMALL('[1]资源-玩家城池建筑时间'!DS$6:DS$85,$A48)</f>
        <v>13027490.488148525</v>
      </c>
      <c r="N48" s="4">
        <f>SMALL('[1]资源-玩家城池建筑时间'!DT$6:DT$85,$A48)</f>
        <v>6514214.5780449798</v>
      </c>
      <c r="O48" s="4">
        <f>SMALL('[1]资源-玩家城池建筑时间'!DU$6:DU$85,$A48)</f>
        <v>6514221.1343156248</v>
      </c>
      <c r="P48" s="4">
        <f>SMALL('[1]资源-玩家城池建筑时间'!DV$6:DV$85,$A48)</f>
        <v>6514219.4713256089</v>
      </c>
      <c r="Q48" s="4">
        <f>SMALL('[1]资源-玩家城池建筑时间'!DW$6:DW$85,$A48)</f>
        <v>6514184.0346259549</v>
      </c>
      <c r="R48" s="4">
        <f>SMALL('[1]资源-玩家城池建筑时间'!DX$6:DX$85,$A48)</f>
        <v>4915674.8499042289</v>
      </c>
      <c r="S48" s="4">
        <f>SMALL('[1]资源-玩家城池建筑时间'!DY$6:DY$85,$A48)</f>
        <v>2954507.241924203</v>
      </c>
      <c r="T48" s="4">
        <f>SMALL('[1]资源-玩家城池建筑时间'!DZ$6:DZ$85,$A48)</f>
        <v>0</v>
      </c>
      <c r="V48" s="2">
        <v>43</v>
      </c>
      <c r="W48" s="2">
        <f>IFERROR(求节点($A$6:$A$85,B$6:B$85,相关资料!C48),0)</f>
        <v>26593078.870662164</v>
      </c>
      <c r="X48" s="2">
        <f>IFERROR(求节点($A$6:$A$85,C$6:C$85,相关资料!D48),0)</f>
        <v>5909573.0823693704</v>
      </c>
      <c r="Y48" s="2">
        <f>IFERROR(求节点($A$6:$A$85,D$6:D$85,相关资料!E48),0)</f>
        <v>247603136.92099053</v>
      </c>
      <c r="Z48" s="2">
        <f>IFERROR(求节点($A$6:$A$85,E$6:E$85,相关资料!F48),0)</f>
        <v>0</v>
      </c>
      <c r="AA48" s="2">
        <f>IFERROR(求节点($A$6:$A$85,F$6:F$85,相关资料!G48),0)</f>
        <v>4924644.235307808</v>
      </c>
      <c r="AB48" s="2">
        <f>IFERROR(求节点($A$6:$A$85,G$6:G$85,相关资料!H48),0)</f>
        <v>4924644.235307808</v>
      </c>
      <c r="AC48" s="2">
        <f>IFERROR(求节点($A$6:$A$85,H$6:H$85,相关资料!I48),0)</f>
        <v>4924644.235307808</v>
      </c>
      <c r="AD48" s="2">
        <f>IFERROR(求节点($A$6:$A$85,I$6:I$85,相关资料!J48),0)</f>
        <v>4924644.235307808</v>
      </c>
      <c r="AE48" s="30">
        <f>求节点('[1]功能-城建'!$K$35:$K$85,$J$35:$J$85,$V48)</f>
        <v>6416800.8053958463</v>
      </c>
      <c r="AF48" s="2">
        <f>IFERROR(求节点($A$6:$A$85,K$6:K$85,相关资料!L48),0)</f>
        <v>6894501.9294309309</v>
      </c>
      <c r="AG48" s="2">
        <f>IFERROR(求节点($A$6:$A$85,L$6:L$85,相关资料!M48),0)</f>
        <v>6894480.1026869826</v>
      </c>
      <c r="AH48" s="2">
        <f>IFERROR(求节点($A$6:$A$85,M$6:M$85,相关资料!N48),0)</f>
        <v>1100404564.1107483</v>
      </c>
      <c r="AI48" s="2">
        <f>IFERROR(求节点($A$6:$A$85,N$6:N$85,相关资料!O48),0)</f>
        <v>497129031.0899477</v>
      </c>
      <c r="AJ48" s="2">
        <f>IFERROR(求节点($A$6:$A$85,O$6:O$85,相关资料!P48),0)</f>
        <v>497129037.64621836</v>
      </c>
      <c r="AK48" s="2">
        <f>IFERROR(求节点($A$6:$A$85,P$6:P$85,相关资料!Q48),0)</f>
        <v>497129035.98322833</v>
      </c>
      <c r="AL48" s="2">
        <f>IFERROR(求节点($A$6:$A$85,Q$6:Q$85,相关资料!R48),0)</f>
        <v>497129000.5465287</v>
      </c>
      <c r="AM48" s="2">
        <f>IFERROR(求节点($A$6:$A$85,R$6:R$85,相关资料!S48),0)</f>
        <v>4915674.8499042289</v>
      </c>
      <c r="AN48" s="2">
        <f>IFERROR(求节点($A$6:$A$85,S$6:S$85,相关资料!T48),0)</f>
        <v>247614348.8070091</v>
      </c>
      <c r="AO48" s="2"/>
      <c r="AP48" s="2"/>
      <c r="AQ48" s="2">
        <v>43</v>
      </c>
      <c r="AR48" s="2">
        <f t="shared" si="61"/>
        <v>3941980.5924132951</v>
      </c>
      <c r="AS48" s="2">
        <f t="shared" si="60"/>
        <v>875995.68720295466</v>
      </c>
      <c r="AT48" s="2">
        <f t="shared" si="60"/>
        <v>0</v>
      </c>
      <c r="AU48" s="2">
        <f t="shared" si="60"/>
        <v>0</v>
      </c>
      <c r="AV48" s="2">
        <f t="shared" si="60"/>
        <v>729996.40600246191</v>
      </c>
      <c r="AW48" s="2">
        <f t="shared" si="60"/>
        <v>729996.40600246191</v>
      </c>
      <c r="AX48" s="2">
        <f t="shared" si="60"/>
        <v>729996.40600246191</v>
      </c>
      <c r="AY48" s="2">
        <f t="shared" si="60"/>
        <v>729996.40600246191</v>
      </c>
      <c r="AZ48" s="2">
        <f t="shared" si="60"/>
        <v>1021994.9684034465</v>
      </c>
      <c r="BA48" s="2">
        <f t="shared" si="60"/>
        <v>1021994.9684034465</v>
      </c>
      <c r="BB48" s="2">
        <f t="shared" si="60"/>
        <v>1021994.9684034465</v>
      </c>
      <c r="BC48" s="2">
        <f t="shared" si="60"/>
        <v>0</v>
      </c>
      <c r="BD48" s="2">
        <f t="shared" si="60"/>
        <v>0</v>
      </c>
      <c r="BE48" s="2">
        <f t="shared" si="60"/>
        <v>0</v>
      </c>
      <c r="BF48" s="2">
        <f t="shared" si="60"/>
        <v>0</v>
      </c>
      <c r="BG48" s="2">
        <f t="shared" si="60"/>
        <v>0</v>
      </c>
      <c r="BH48" s="2">
        <f t="shared" si="48"/>
        <v>729996.40600246191</v>
      </c>
      <c r="BI48" s="2">
        <f t="shared" si="48"/>
        <v>0</v>
      </c>
      <c r="BL48" s="2">
        <v>43</v>
      </c>
      <c r="BM48" s="2">
        <f t="shared" si="62"/>
        <v>3941980.5924132951</v>
      </c>
      <c r="BN48" s="2">
        <f t="shared" si="63"/>
        <v>875995.68720295466</v>
      </c>
      <c r="BO48" s="2">
        <f t="shared" si="64"/>
        <v>0</v>
      </c>
      <c r="BP48" s="2">
        <f t="shared" si="65"/>
        <v>0</v>
      </c>
      <c r="BQ48" s="2">
        <f t="shared" si="66"/>
        <v>729996.40600246191</v>
      </c>
      <c r="BR48" s="2">
        <f t="shared" si="67"/>
        <v>729996.40600246191</v>
      </c>
      <c r="BS48" s="2">
        <f t="shared" si="68"/>
        <v>729996.40600246191</v>
      </c>
      <c r="BT48" s="2">
        <f t="shared" si="69"/>
        <v>729996.40600246191</v>
      </c>
      <c r="BU48" s="2">
        <f t="shared" si="70"/>
        <v>1021994.9684034465</v>
      </c>
      <c r="BV48" s="2">
        <f t="shared" si="71"/>
        <v>1021994.9684034465</v>
      </c>
      <c r="BW48" s="2">
        <f t="shared" si="72"/>
        <v>1021994.9684034465</v>
      </c>
      <c r="BX48" s="2">
        <f t="shared" si="73"/>
        <v>0</v>
      </c>
      <c r="BY48" s="2">
        <f t="shared" si="74"/>
        <v>0</v>
      </c>
      <c r="BZ48" s="2">
        <f t="shared" si="75"/>
        <v>0</v>
      </c>
      <c r="CA48" s="2">
        <f t="shared" si="76"/>
        <v>0</v>
      </c>
      <c r="CB48" s="2">
        <f t="shared" si="77"/>
        <v>0</v>
      </c>
      <c r="CC48" s="2">
        <f t="shared" si="78"/>
        <v>729996.40600246191</v>
      </c>
      <c r="CD48" s="2">
        <f t="shared" si="79"/>
        <v>0</v>
      </c>
      <c r="CE48" s="2"/>
      <c r="CF48" s="1">
        <f t="shared" si="46"/>
        <v>65700</v>
      </c>
      <c r="CG48" s="2">
        <v>43</v>
      </c>
      <c r="CH48" s="29">
        <v>3942000</v>
      </c>
      <c r="CI48" s="29">
        <v>876000</v>
      </c>
      <c r="CJ48" s="2">
        <f t="shared" si="49"/>
        <v>0</v>
      </c>
      <c r="CK48" s="2">
        <f t="shared" si="23"/>
        <v>0</v>
      </c>
      <c r="CL48" s="29">
        <v>730020</v>
      </c>
      <c r="CM48" s="29">
        <v>730020</v>
      </c>
      <c r="CN48" s="29">
        <v>730020</v>
      </c>
      <c r="CO48" s="29">
        <v>730020</v>
      </c>
      <c r="CP48" s="29">
        <v>1022040</v>
      </c>
      <c r="CQ48" s="29">
        <v>1022040</v>
      </c>
      <c r="CR48" s="29">
        <v>1022040</v>
      </c>
      <c r="CS48" s="2">
        <f t="shared" si="55"/>
        <v>0</v>
      </c>
      <c r="CT48" s="2">
        <f t="shared" si="56"/>
        <v>0</v>
      </c>
      <c r="CU48" s="2">
        <f t="shared" si="57"/>
        <v>0</v>
      </c>
      <c r="CV48" s="2">
        <f t="shared" si="58"/>
        <v>0</v>
      </c>
      <c r="CW48" s="2">
        <f t="shared" si="59"/>
        <v>0</v>
      </c>
      <c r="CX48" s="29">
        <v>730020</v>
      </c>
      <c r="CY48" s="2">
        <f t="shared" si="47"/>
        <v>0</v>
      </c>
      <c r="CZ48" s="2"/>
      <c r="DC48" s="8">
        <v>43</v>
      </c>
      <c r="DD48" s="8">
        <f t="shared" si="24"/>
        <v>3942000</v>
      </c>
      <c r="DE48" s="8">
        <f t="shared" si="25"/>
        <v>876000</v>
      </c>
      <c r="DF48" s="8">
        <f t="shared" si="26"/>
        <v>0</v>
      </c>
      <c r="DG48" s="8">
        <f t="shared" si="27"/>
        <v>0</v>
      </c>
      <c r="DH48" s="8">
        <f t="shared" si="28"/>
        <v>730020</v>
      </c>
      <c r="DI48" s="8">
        <f t="shared" si="29"/>
        <v>730020</v>
      </c>
      <c r="DJ48" s="8">
        <f t="shared" si="30"/>
        <v>730020</v>
      </c>
      <c r="DK48" s="8">
        <f t="shared" si="31"/>
        <v>730020</v>
      </c>
      <c r="DL48" s="8">
        <f t="shared" si="32"/>
        <v>1022040</v>
      </c>
      <c r="DM48" s="8">
        <f t="shared" si="33"/>
        <v>1022040</v>
      </c>
      <c r="DN48" s="8">
        <f t="shared" si="34"/>
        <v>1022040</v>
      </c>
      <c r="DO48" s="8">
        <f t="shared" si="35"/>
        <v>0</v>
      </c>
      <c r="DP48" s="8">
        <f t="shared" si="36"/>
        <v>0</v>
      </c>
      <c r="DQ48" s="8">
        <f t="shared" si="37"/>
        <v>0</v>
      </c>
      <c r="DR48" s="8">
        <f t="shared" si="38"/>
        <v>0</v>
      </c>
      <c r="DS48" s="8">
        <f t="shared" si="39"/>
        <v>0</v>
      </c>
      <c r="DT48" s="8">
        <f t="shared" si="40"/>
        <v>730020</v>
      </c>
      <c r="DU48" s="8">
        <f t="shared" si="41"/>
        <v>0</v>
      </c>
      <c r="DX48" s="8">
        <v>43</v>
      </c>
      <c r="DY48" s="5">
        <f>SUM(DD$6:DD48)</f>
        <v>26594520</v>
      </c>
      <c r="DZ48" s="5">
        <f>SUM(DE$6:DE48)</f>
        <v>5911020</v>
      </c>
      <c r="EA48" s="5">
        <f>SUM(DF$6:DF48)</f>
        <v>246246900</v>
      </c>
      <c r="EB48" s="5">
        <f>SUM(DG$6:DG48)</f>
        <v>0</v>
      </c>
      <c r="EC48" s="5">
        <f>SUM(DH$6:DH48)</f>
        <v>4925400</v>
      </c>
      <c r="ED48" s="5">
        <f>SUM(DI$6:DI48)</f>
        <v>4925400</v>
      </c>
      <c r="EE48" s="5">
        <f>SUM(DJ$6:DJ48)</f>
        <v>4925400</v>
      </c>
      <c r="EF48" s="5">
        <f>SUM(DK$6:DK48)</f>
        <v>4925400</v>
      </c>
      <c r="EG48" s="5">
        <f>SUM(DL$6:DL48)</f>
        <v>6418260</v>
      </c>
      <c r="EH48" s="5">
        <f>SUM(DM$6:DM48)</f>
        <v>6895800</v>
      </c>
      <c r="EI48" s="5">
        <f>SUM(DN$6:DN48)</f>
        <v>6895860</v>
      </c>
      <c r="EJ48" s="5">
        <f>SUM(DO$6:DO48)</f>
        <v>1102029900</v>
      </c>
      <c r="EK48" s="5">
        <f>SUM(DP$6:DP48)</f>
        <v>497130240</v>
      </c>
      <c r="EL48" s="5">
        <f>SUM(DQ$6:DQ48)</f>
        <v>497130060</v>
      </c>
      <c r="EM48" s="5">
        <f>SUM(DR$6:DR48)</f>
        <v>497130000</v>
      </c>
      <c r="EN48" s="5">
        <f>SUM(DS$6:DS48)</f>
        <v>497129940</v>
      </c>
      <c r="EO48" s="5">
        <f>SUM(DT$6:DT48)</f>
        <v>4916880</v>
      </c>
      <c r="EP48" s="5">
        <f>SUM(DU$6:DU48)</f>
        <v>244850100</v>
      </c>
      <c r="ES48" s="8">
        <v>43</v>
      </c>
      <c r="ET48" s="5">
        <f>IFERROR(求节点(相关资料!C$6:C$85,DY$6:DY$55,$ES48),0)</f>
        <v>26594520</v>
      </c>
      <c r="EU48" s="5">
        <f>IFERROR(求节点(相关资料!D$6:D$85,DZ$6:DZ$55,$ES48),0)</f>
        <v>5911020</v>
      </c>
      <c r="EV48" s="5">
        <f>IFERROR(求节点(相关资料!E$6:E$85,EA$6:EA$55,$ES48),0)</f>
        <v>2983080</v>
      </c>
      <c r="EW48" s="5">
        <f>IFERROR(求节点(相关资料!F$6:F$85,EB$6:EB$55,$ES48),0)</f>
        <v>0</v>
      </c>
      <c r="EX48" s="5">
        <f>IFERROR(求节点(相关资料!G$6:G$85,EC$6:EC$55,$ES48),0)</f>
        <v>4925400</v>
      </c>
      <c r="EY48" s="5">
        <f>IFERROR(求节点(相关资料!H$6:H$85,ED$6:ED$55,$ES48),0)</f>
        <v>4925400</v>
      </c>
      <c r="EZ48" s="5">
        <f>IFERROR(求节点(相关资料!I$6:I$85,EE$6:EE$55,$ES48),0)</f>
        <v>4925400</v>
      </c>
      <c r="FA48" s="5">
        <f>IFERROR(求节点(相关资料!J$6:J$85,EF$6:EF$55,$ES48),0)</f>
        <v>4925400</v>
      </c>
      <c r="FB48" s="5">
        <f>IFERROR(求节点(相关资料!K$6:K$85,EG$6:EG$55,$ES48),0)</f>
        <v>6418260</v>
      </c>
      <c r="FC48" s="5">
        <f>IFERROR(求节点(相关资料!L$6:L$85,EH$6:EH$55,$ES48),0)</f>
        <v>6895800</v>
      </c>
      <c r="FD48" s="5">
        <f>IFERROR(求节点(相关资料!M$6:M$85,EI$6:EI$55,$ES48),0)</f>
        <v>6895860</v>
      </c>
      <c r="FE48" s="5">
        <f>IFERROR(求节点(相关资料!N$6:N$85,EJ$6:EJ$55,$ES48),0)</f>
        <v>13202355</v>
      </c>
      <c r="FF48" s="5">
        <f>IFERROR(求节点(相关资料!O$6:O$85,EK$6:EK$55,$ES48),0)</f>
        <v>6621000</v>
      </c>
      <c r="FG48" s="5">
        <f>IFERROR(求节点(相关资料!P$6:P$85,EL$6:EL$55,$ES48),0)</f>
        <v>6620820</v>
      </c>
      <c r="FH48" s="5">
        <f>IFERROR(求节点(相关资料!Q$6:Q$85,EM$6:EM$55,$ES48),0)</f>
        <v>6620760</v>
      </c>
      <c r="FI48" s="5">
        <f>IFERROR(求节点(相关资料!R$6:R$85,EN$6:EN$55,$ES48),0)</f>
        <v>6620700</v>
      </c>
      <c r="FJ48" s="5">
        <f>IFERROR(求节点(相关资料!S$6:S$85,EO$6:EO$55,$ES48),0)</f>
        <v>4916880</v>
      </c>
      <c r="FK48" s="5">
        <f>IFERROR(求节点(相关资料!T$6:T$85,EP$6:EP$55,$ES48),0)</f>
        <v>2941440</v>
      </c>
      <c r="FN48" s="6">
        <v>43</v>
      </c>
      <c r="FO48" s="6">
        <f>SUMPRODUCT(ET48:FK48,'[1]功能-城建'!$X48:$AO48)</f>
        <v>122944095</v>
      </c>
      <c r="FP48" s="6">
        <f>SUM('[1]资源-玩家城池建筑时间'!$AC$6:$AC48)</f>
        <v>122284098.10509357</v>
      </c>
      <c r="FQ48" s="6">
        <f t="shared" si="42"/>
        <v>1.0053972422018373</v>
      </c>
    </row>
    <row r="49" spans="1:173" x14ac:dyDescent="0.15">
      <c r="A49" s="2">
        <v>44</v>
      </c>
      <c r="B49" s="4">
        <f>SMALL('[1]资源-玩家城池建筑时间'!DH$6:DH$85,$A49)</f>
        <v>31213015.672375973</v>
      </c>
      <c r="C49" s="4">
        <f>SMALL('[1]资源-玩家城池建筑时间'!DI$6:DI$85,$A49)</f>
        <v>6936225.7049724394</v>
      </c>
      <c r="D49" s="4">
        <f>SMALL('[1]资源-玩家城池建筑时间'!DJ$6:DJ$85,$A49)</f>
        <v>3456621.6672071894</v>
      </c>
      <c r="E49" s="4"/>
      <c r="F49" s="4">
        <f>SMALL('[1]资源-玩家城池建筑时间'!DL$6:DL$85,$A49)</f>
        <v>5780188.0874770321</v>
      </c>
      <c r="G49" s="4">
        <f>SMALL('[1]资源-玩家城池建筑时间'!DM$6:DM$85,$A49)</f>
        <v>5780188.0874770321</v>
      </c>
      <c r="H49" s="4">
        <f>SMALL('[1]资源-玩家城池建筑时间'!DN$6:DN$85,$A49)</f>
        <v>5780188.0874770321</v>
      </c>
      <c r="I49" s="4">
        <f>SMALL('[1]资源-玩家城池建筑时间'!DO$6:DO$85,$A49)</f>
        <v>5780188.0874770321</v>
      </c>
      <c r="J49" s="4">
        <f>SMALL('[1]资源-玩家城池建筑时间'!DP$6:DP$85,$A49)</f>
        <v>7614562.1984327594</v>
      </c>
      <c r="K49" s="4">
        <f>SMALL('[1]资源-玩家城池建筑时间'!DQ$6:DQ$85,$A49)</f>
        <v>8092263.322467844</v>
      </c>
      <c r="L49" s="4">
        <f>SMALL('[1]资源-玩家城池建筑时间'!DR$6:DR$85,$A49)</f>
        <v>8092241.4957238957</v>
      </c>
      <c r="M49" s="4">
        <f>SMALL('[1]资源-玩家城池建筑时间'!DS$6:DS$85,$A49)</f>
        <v>15308940.760599788</v>
      </c>
      <c r="N49" s="4">
        <f>SMALL('[1]资源-玩家城池建筑时间'!DT$6:DT$85,$A49)</f>
        <v>7654939.7142706122</v>
      </c>
      <c r="O49" s="4">
        <f>SMALL('[1]资源-玩家城池建筑时间'!DU$6:DU$85,$A49)</f>
        <v>7654946.2705412563</v>
      </c>
      <c r="P49" s="4">
        <f>SMALL('[1]资源-玩家城池建筑时间'!DV$6:DV$85,$A49)</f>
        <v>7654944.6075512413</v>
      </c>
      <c r="Q49" s="4">
        <f>SMALL('[1]资源-玩家城池建筑时间'!DW$6:DW$85,$A49)</f>
        <v>7654909.1708515864</v>
      </c>
      <c r="R49" s="4">
        <f>SMALL('[1]资源-玩家城池建筑时间'!DX$6:DX$85,$A49)</f>
        <v>5771218.702073453</v>
      </c>
      <c r="S49" s="4">
        <f>SMALL('[1]资源-玩家城池建筑时间'!DY$6:DY$85,$A49)</f>
        <v>3467833.5532257375</v>
      </c>
      <c r="T49" s="4">
        <f>SMALL('[1]资源-玩家城池建筑时间'!DZ$6:DZ$85,$A49)</f>
        <v>0</v>
      </c>
      <c r="V49" s="2">
        <v>44</v>
      </c>
      <c r="W49" s="2">
        <f>IFERROR(求节点($A$6:$A$85,B$6:B$85,相关资料!C49),0)</f>
        <v>31213015.672375973</v>
      </c>
      <c r="X49" s="2">
        <f>IFERROR(求节点($A$6:$A$85,C$6:C$85,相关资料!D49),0)</f>
        <v>6936225.7049724394</v>
      </c>
      <c r="Y49" s="2">
        <f>IFERROR(求节点($A$6:$A$85,D$6:D$85,相关资料!E49),0)</f>
        <v>247603136.92099053</v>
      </c>
      <c r="Z49" s="2">
        <f>IFERROR(求节点($A$6:$A$85,E$6:E$85,相关资料!F49),0)</f>
        <v>0</v>
      </c>
      <c r="AA49" s="2">
        <f>IFERROR(求节点($A$6:$A$85,F$6:F$85,相关资料!G49),0)</f>
        <v>5780188.0874770321</v>
      </c>
      <c r="AB49" s="2">
        <f>IFERROR(求节点($A$6:$A$85,G$6:G$85,相关资料!H49),0)</f>
        <v>5780188.0874770321</v>
      </c>
      <c r="AC49" s="2">
        <f>IFERROR(求节点($A$6:$A$85,H$6:H$85,相关资料!I49),0)</f>
        <v>5780188.0874770321</v>
      </c>
      <c r="AD49" s="2">
        <f>IFERROR(求节点($A$6:$A$85,I$6:I$85,相关资料!J49),0)</f>
        <v>5780188.0874770321</v>
      </c>
      <c r="AE49" s="30">
        <f>求节点('[1]功能-城建'!$K$35:$K$85,$J$35:$J$85,$V49)</f>
        <v>7614562.1984327594</v>
      </c>
      <c r="AF49" s="2">
        <f>IFERROR(求节点($A$6:$A$85,K$6:K$85,相关资料!L49),0)</f>
        <v>8092263.322467844</v>
      </c>
      <c r="AG49" s="2">
        <f>IFERROR(求节点($A$6:$A$85,L$6:L$85,相关资料!M49),0)</f>
        <v>8092241.4957238957</v>
      </c>
      <c r="AH49" s="2">
        <f>IFERROR(求节点($A$6:$A$85,M$6:M$85,相关资料!N49),0)</f>
        <v>1100404564.1107483</v>
      </c>
      <c r="AI49" s="2">
        <f>IFERROR(求节点($A$6:$A$85,N$6:N$85,相关资料!O49),0)</f>
        <v>497129031.0899477</v>
      </c>
      <c r="AJ49" s="2">
        <f>IFERROR(求节点($A$6:$A$85,O$6:O$85,相关资料!P49),0)</f>
        <v>497129037.64621836</v>
      </c>
      <c r="AK49" s="2">
        <f>IFERROR(求节点($A$6:$A$85,P$6:P$85,相关资料!Q49),0)</f>
        <v>497129035.98322833</v>
      </c>
      <c r="AL49" s="2">
        <f>IFERROR(求节点($A$6:$A$85,Q$6:Q$85,相关资料!R49),0)</f>
        <v>497129000.5465287</v>
      </c>
      <c r="AM49" s="2">
        <f>IFERROR(求节点($A$6:$A$85,R$6:R$85,相关资料!S49),0)</f>
        <v>5771218.702073453</v>
      </c>
      <c r="AN49" s="2">
        <f>IFERROR(求节点($A$6:$A$85,S$6:S$85,相关资料!T49),0)</f>
        <v>247614348.8070091</v>
      </c>
      <c r="AO49" s="2"/>
      <c r="AP49" s="2"/>
      <c r="AQ49" s="2">
        <v>44</v>
      </c>
      <c r="AR49" s="2">
        <f t="shared" si="61"/>
        <v>4619936.8017138094</v>
      </c>
      <c r="AS49" s="2">
        <f t="shared" si="60"/>
        <v>1026652.6226030691</v>
      </c>
      <c r="AT49" s="2">
        <f t="shared" si="60"/>
        <v>0</v>
      </c>
      <c r="AU49" s="2">
        <f t="shared" si="60"/>
        <v>0</v>
      </c>
      <c r="AV49" s="2">
        <f t="shared" si="60"/>
        <v>855543.85216922406</v>
      </c>
      <c r="AW49" s="2">
        <f t="shared" si="60"/>
        <v>855543.85216922406</v>
      </c>
      <c r="AX49" s="2">
        <f t="shared" si="60"/>
        <v>855543.85216922406</v>
      </c>
      <c r="AY49" s="2">
        <f t="shared" si="60"/>
        <v>855543.85216922406</v>
      </c>
      <c r="AZ49" s="2">
        <f t="shared" si="60"/>
        <v>1197761.3930369131</v>
      </c>
      <c r="BA49" s="2">
        <f t="shared" si="60"/>
        <v>1197761.3930369131</v>
      </c>
      <c r="BB49" s="2">
        <f t="shared" si="60"/>
        <v>1197761.3930369131</v>
      </c>
      <c r="BC49" s="2">
        <f t="shared" si="60"/>
        <v>0</v>
      </c>
      <c r="BD49" s="2">
        <f t="shared" si="60"/>
        <v>0</v>
      </c>
      <c r="BE49" s="2">
        <f t="shared" si="60"/>
        <v>0</v>
      </c>
      <c r="BF49" s="2">
        <f t="shared" si="60"/>
        <v>0</v>
      </c>
      <c r="BG49" s="2">
        <f t="shared" si="60"/>
        <v>0</v>
      </c>
      <c r="BH49" s="2">
        <f t="shared" si="48"/>
        <v>855543.85216922406</v>
      </c>
      <c r="BI49" s="2">
        <f t="shared" si="48"/>
        <v>0</v>
      </c>
      <c r="BL49" s="2">
        <v>44</v>
      </c>
      <c r="BM49" s="2">
        <f t="shared" si="62"/>
        <v>4619936.8017138094</v>
      </c>
      <c r="BN49" s="2">
        <f t="shared" si="63"/>
        <v>1026652.6226030691</v>
      </c>
      <c r="BO49" s="2">
        <f t="shared" si="64"/>
        <v>0</v>
      </c>
      <c r="BP49" s="2">
        <f t="shared" si="65"/>
        <v>0</v>
      </c>
      <c r="BQ49" s="2">
        <f t="shared" si="66"/>
        <v>855543.85216922406</v>
      </c>
      <c r="BR49" s="2">
        <f t="shared" si="67"/>
        <v>855543.85216922406</v>
      </c>
      <c r="BS49" s="2">
        <f t="shared" si="68"/>
        <v>855543.85216922406</v>
      </c>
      <c r="BT49" s="2">
        <f t="shared" si="69"/>
        <v>855543.85216922406</v>
      </c>
      <c r="BU49" s="2">
        <f t="shared" si="70"/>
        <v>1197761.3930369131</v>
      </c>
      <c r="BV49" s="2">
        <f t="shared" si="71"/>
        <v>1197761.3930369131</v>
      </c>
      <c r="BW49" s="2">
        <f t="shared" si="72"/>
        <v>1197761.3930369131</v>
      </c>
      <c r="BX49" s="2">
        <f t="shared" si="73"/>
        <v>0</v>
      </c>
      <c r="BY49" s="2">
        <f t="shared" si="74"/>
        <v>0</v>
      </c>
      <c r="BZ49" s="2">
        <f t="shared" si="75"/>
        <v>0</v>
      </c>
      <c r="CA49" s="2">
        <f t="shared" si="76"/>
        <v>0</v>
      </c>
      <c r="CB49" s="2">
        <f t="shared" si="77"/>
        <v>0</v>
      </c>
      <c r="CC49" s="2">
        <f t="shared" si="78"/>
        <v>855543.85216922406</v>
      </c>
      <c r="CD49" s="2">
        <f t="shared" si="79"/>
        <v>0</v>
      </c>
      <c r="CE49" s="2"/>
      <c r="CF49" s="1">
        <f t="shared" si="46"/>
        <v>76999</v>
      </c>
      <c r="CG49" s="2">
        <v>44</v>
      </c>
      <c r="CH49" s="29">
        <v>4619940</v>
      </c>
      <c r="CI49" s="29">
        <v>1026660</v>
      </c>
      <c r="CJ49" s="2">
        <f t="shared" si="49"/>
        <v>0</v>
      </c>
      <c r="CK49" s="2">
        <f t="shared" si="23"/>
        <v>0</v>
      </c>
      <c r="CL49" s="29">
        <v>855570</v>
      </c>
      <c r="CM49" s="29">
        <v>855570</v>
      </c>
      <c r="CN49" s="29">
        <v>855570</v>
      </c>
      <c r="CO49" s="29">
        <v>855570</v>
      </c>
      <c r="CP49" s="29">
        <v>1197780</v>
      </c>
      <c r="CQ49" s="29">
        <v>1197780</v>
      </c>
      <c r="CR49" s="29">
        <v>1197780</v>
      </c>
      <c r="CS49" s="2">
        <f t="shared" si="55"/>
        <v>0</v>
      </c>
      <c r="CT49" s="2">
        <f t="shared" si="56"/>
        <v>0</v>
      </c>
      <c r="CU49" s="2">
        <f t="shared" si="57"/>
        <v>0</v>
      </c>
      <c r="CV49" s="2">
        <f t="shared" si="58"/>
        <v>0</v>
      </c>
      <c r="CW49" s="2">
        <f t="shared" si="59"/>
        <v>0</v>
      </c>
      <c r="CX49" s="29">
        <v>855600</v>
      </c>
      <c r="CY49" s="2">
        <f t="shared" si="47"/>
        <v>0</v>
      </c>
      <c r="CZ49" s="2"/>
      <c r="DC49" s="8">
        <v>44</v>
      </c>
      <c r="DD49" s="8">
        <f t="shared" si="24"/>
        <v>4619940</v>
      </c>
      <c r="DE49" s="8">
        <f t="shared" si="25"/>
        <v>1026660</v>
      </c>
      <c r="DF49" s="8">
        <f t="shared" si="26"/>
        <v>0</v>
      </c>
      <c r="DG49" s="8">
        <f t="shared" si="27"/>
        <v>0</v>
      </c>
      <c r="DH49" s="8">
        <f t="shared" si="28"/>
        <v>855570</v>
      </c>
      <c r="DI49" s="8">
        <f t="shared" si="29"/>
        <v>855570</v>
      </c>
      <c r="DJ49" s="8">
        <f t="shared" si="30"/>
        <v>855570</v>
      </c>
      <c r="DK49" s="8">
        <f t="shared" si="31"/>
        <v>855570</v>
      </c>
      <c r="DL49" s="8">
        <f t="shared" si="32"/>
        <v>1197780</v>
      </c>
      <c r="DM49" s="8">
        <f t="shared" si="33"/>
        <v>1197780</v>
      </c>
      <c r="DN49" s="8">
        <f t="shared" si="34"/>
        <v>1197780</v>
      </c>
      <c r="DO49" s="8">
        <f t="shared" si="35"/>
        <v>0</v>
      </c>
      <c r="DP49" s="8">
        <f t="shared" si="36"/>
        <v>0</v>
      </c>
      <c r="DQ49" s="8">
        <f t="shared" si="37"/>
        <v>0</v>
      </c>
      <c r="DR49" s="8">
        <f t="shared" si="38"/>
        <v>0</v>
      </c>
      <c r="DS49" s="8">
        <f t="shared" si="39"/>
        <v>0</v>
      </c>
      <c r="DT49" s="8">
        <f t="shared" si="40"/>
        <v>855600</v>
      </c>
      <c r="DU49" s="8">
        <f t="shared" si="41"/>
        <v>0</v>
      </c>
      <c r="DX49" s="8">
        <v>44</v>
      </c>
      <c r="DY49" s="5">
        <f>SUM(DD$6:DD49)</f>
        <v>31214460</v>
      </c>
      <c r="DZ49" s="5">
        <f>SUM(DE$6:DE49)</f>
        <v>6937680</v>
      </c>
      <c r="EA49" s="5">
        <f>SUM(DF$6:DF49)</f>
        <v>246246900</v>
      </c>
      <c r="EB49" s="5">
        <f>SUM(DG$6:DG49)</f>
        <v>0</v>
      </c>
      <c r="EC49" s="5">
        <f>SUM(DH$6:DH49)</f>
        <v>5780970</v>
      </c>
      <c r="ED49" s="5">
        <f>SUM(DI$6:DI49)</f>
        <v>5780970</v>
      </c>
      <c r="EE49" s="5">
        <f>SUM(DJ$6:DJ49)</f>
        <v>5780970</v>
      </c>
      <c r="EF49" s="5">
        <f>SUM(DK$6:DK49)</f>
        <v>5780970</v>
      </c>
      <c r="EG49" s="5">
        <f>SUM(DL$6:DL49)</f>
        <v>7616040</v>
      </c>
      <c r="EH49" s="5">
        <f>SUM(DM$6:DM49)</f>
        <v>8093580</v>
      </c>
      <c r="EI49" s="5">
        <f>SUM(DN$6:DN49)</f>
        <v>8093640</v>
      </c>
      <c r="EJ49" s="5">
        <f>SUM(DO$6:DO49)</f>
        <v>1102029900</v>
      </c>
      <c r="EK49" s="5">
        <f>SUM(DP$6:DP49)</f>
        <v>497130240</v>
      </c>
      <c r="EL49" s="5">
        <f>SUM(DQ$6:DQ49)</f>
        <v>497130060</v>
      </c>
      <c r="EM49" s="5">
        <f>SUM(DR$6:DR49)</f>
        <v>497130000</v>
      </c>
      <c r="EN49" s="5">
        <f>SUM(DS$6:DS49)</f>
        <v>497129940</v>
      </c>
      <c r="EO49" s="5">
        <f>SUM(DT$6:DT49)</f>
        <v>5772480</v>
      </c>
      <c r="EP49" s="5">
        <f>SUM(DU$6:DU49)</f>
        <v>244850100</v>
      </c>
      <c r="ES49" s="8">
        <v>44</v>
      </c>
      <c r="ET49" s="5">
        <f>IFERROR(求节点(相关资料!C$6:C$85,DY$6:DY$55,$ES49),0)</f>
        <v>31214460</v>
      </c>
      <c r="EU49" s="5">
        <f>IFERROR(求节点(相关资料!D$6:D$85,DZ$6:DZ$55,$ES49),0)</f>
        <v>6937680</v>
      </c>
      <c r="EV49" s="5">
        <f>IFERROR(求节点(相关资料!E$6:E$85,EA$6:EA$55,$ES49),0)</f>
        <v>3499560</v>
      </c>
      <c r="EW49" s="5">
        <f>IFERROR(求节点(相关资料!F$6:F$85,EB$6:EB$55,$ES49),0)</f>
        <v>0</v>
      </c>
      <c r="EX49" s="5">
        <f>IFERROR(求节点(相关资料!G$6:G$85,EC$6:EC$55,$ES49),0)</f>
        <v>5780970</v>
      </c>
      <c r="EY49" s="5">
        <f>IFERROR(求节点(相关资料!H$6:H$85,ED$6:ED$55,$ES49),0)</f>
        <v>5780970</v>
      </c>
      <c r="EZ49" s="5">
        <f>IFERROR(求节点(相关资料!I$6:I$85,EE$6:EE$55,$ES49),0)</f>
        <v>5780970</v>
      </c>
      <c r="FA49" s="5">
        <f>IFERROR(求节点(相关资料!J$6:J$85,EF$6:EF$55,$ES49),0)</f>
        <v>5780970</v>
      </c>
      <c r="FB49" s="5">
        <f>IFERROR(求节点(相关资料!K$6:K$85,EG$6:EG$55,$ES49),0)</f>
        <v>7616040</v>
      </c>
      <c r="FC49" s="5">
        <f>IFERROR(求节点(相关资料!L$6:L$85,EH$6:EH$55,$ES49),0)</f>
        <v>8093580</v>
      </c>
      <c r="FD49" s="5">
        <f>IFERROR(求节点(相关资料!M$6:M$85,EI$6:EI$55,$ES49),0)</f>
        <v>8093640</v>
      </c>
      <c r="FE49" s="5">
        <f>IFERROR(求节点(相关资料!N$6:N$85,EJ$6:EJ$55,$ES49),0)</f>
        <v>15497745</v>
      </c>
      <c r="FF49" s="5">
        <f>IFERROR(求节点(相关资料!O$6:O$85,EK$6:EK$55,$ES49),0)</f>
        <v>7806360</v>
      </c>
      <c r="FG49" s="5">
        <f>IFERROR(求节点(相关资料!P$6:P$85,EL$6:EL$55,$ES49),0)</f>
        <v>7806180</v>
      </c>
      <c r="FH49" s="5">
        <f>IFERROR(求节点(相关资料!Q$6:Q$85,EM$6:EM$55,$ES49),0)</f>
        <v>7806120</v>
      </c>
      <c r="FI49" s="5">
        <f>IFERROR(求节点(相关资料!R$6:R$85,EN$6:EN$55,$ES49),0)</f>
        <v>7806060</v>
      </c>
      <c r="FJ49" s="5">
        <f>IFERROR(求节点(相关资料!S$6:S$85,EO$6:EO$55,$ES49),0)</f>
        <v>5772480</v>
      </c>
      <c r="FK49" s="5">
        <f>IFERROR(求节点(相关资料!T$6:T$85,EP$6:EP$55,$ES49),0)</f>
        <v>3512565</v>
      </c>
      <c r="FN49" s="6">
        <v>44</v>
      </c>
      <c r="FO49" s="6">
        <f>SUMPRODUCT(ET49:FK49,'[1]功能-城建'!$X49:$AO49)</f>
        <v>144586350</v>
      </c>
      <c r="FP49" s="6">
        <f>SUM('[1]资源-玩家城池建筑时间'!$AC$6:$AC49)</f>
        <v>143672694.40932417</v>
      </c>
      <c r="FQ49" s="6">
        <f t="shared" si="42"/>
        <v>1.0063592848622496</v>
      </c>
    </row>
    <row r="50" spans="1:173" x14ac:dyDescent="0.15">
      <c r="A50" s="2">
        <v>45</v>
      </c>
      <c r="B50" s="4">
        <f>SMALL('[1]资源-玩家城池建筑时间'!DH$6:DH$85,$A50)</f>
        <v>36623750.21260687</v>
      </c>
      <c r="C50" s="4">
        <f>SMALL('[1]资源-玩家城池建筑时间'!DI$6:DI$85,$A50)</f>
        <v>8138611.1583570819</v>
      </c>
      <c r="D50" s="4">
        <f>SMALL('[1]资源-玩家城池建筑时间'!DJ$6:DJ$85,$A50)</f>
        <v>4057814.3938995106</v>
      </c>
      <c r="E50" s="4"/>
      <c r="F50" s="4">
        <f>SMALL('[1]资源-玩家城池建筑时间'!DL$6:DL$85,$A50)</f>
        <v>6782175.9652975677</v>
      </c>
      <c r="G50" s="4">
        <f>SMALL('[1]资源-玩家城池建筑时间'!DM$6:DM$85,$A50)</f>
        <v>6782175.9652975677</v>
      </c>
      <c r="H50" s="4">
        <f>SMALL('[1]资源-玩家城池建筑时间'!DN$6:DN$85,$A50)</f>
        <v>6782175.9652975677</v>
      </c>
      <c r="I50" s="4">
        <f>SMALL('[1]资源-玩家城池建筑时间'!DO$6:DO$85,$A50)</f>
        <v>6782175.9652975677</v>
      </c>
      <c r="J50" s="4">
        <f>SMALL('[1]资源-玩家城池建筑时间'!DP$6:DP$85,$A50)</f>
        <v>9017345.2273815088</v>
      </c>
      <c r="K50" s="4">
        <f>SMALL('[1]资源-玩家城池建筑时间'!DQ$6:DQ$85,$A50)</f>
        <v>9495046.3514165934</v>
      </c>
      <c r="L50" s="4">
        <f>SMALL('[1]资源-玩家城池建筑时间'!DR$6:DR$85,$A50)</f>
        <v>9495024.5246726461</v>
      </c>
      <c r="M50" s="4">
        <f>SMALL('[1]资源-玩家城池建筑时间'!DS$6:DS$85,$A50)</f>
        <v>17980908.434787884</v>
      </c>
      <c r="N50" s="4">
        <f>SMALL('[1]资源-玩家城池建筑时间'!DT$6:DT$85,$A50)</f>
        <v>8990923.5513646603</v>
      </c>
      <c r="O50" s="4">
        <f>SMALL('[1]资源-玩家城池建筑时间'!DU$6:DU$85,$A50)</f>
        <v>8990930.1076353043</v>
      </c>
      <c r="P50" s="4">
        <f>SMALL('[1]资源-玩家城池建筑时间'!DV$6:DV$85,$A50)</f>
        <v>8990928.4446452893</v>
      </c>
      <c r="Q50" s="4">
        <f>SMALL('[1]资源-玩家城池建筑时间'!DW$6:DW$85,$A50)</f>
        <v>8990893.0079456344</v>
      </c>
      <c r="R50" s="4">
        <f>SMALL('[1]资源-玩家城池建筑时间'!DX$6:DX$85,$A50)</f>
        <v>6773206.5798939886</v>
      </c>
      <c r="S50" s="4">
        <f>SMALL('[1]资源-玩家城池建筑时间'!DY$6:DY$85,$A50)</f>
        <v>4069026.2799180588</v>
      </c>
      <c r="T50" s="4">
        <f>SMALL('[1]资源-玩家城池建筑时间'!DZ$6:DZ$85,$A50)</f>
        <v>0</v>
      </c>
      <c r="V50" s="2">
        <v>45</v>
      </c>
      <c r="W50" s="2">
        <f>IFERROR(求节点($A$6:$A$85,B$6:B$85,相关资料!C50),0)</f>
        <v>36623750.21260687</v>
      </c>
      <c r="X50" s="2">
        <f>IFERROR(求节点($A$6:$A$85,C$6:C$85,相关资料!D50),0)</f>
        <v>8138611.1583570819</v>
      </c>
      <c r="Y50" s="2">
        <f>IFERROR(求节点($A$6:$A$85,D$6:D$85,相关资料!E50),0)</f>
        <v>247603136.92099053</v>
      </c>
      <c r="Z50" s="2">
        <f>IFERROR(求节点($A$6:$A$85,E$6:E$85,相关资料!F50),0)</f>
        <v>0</v>
      </c>
      <c r="AA50" s="2">
        <f>IFERROR(求节点($A$6:$A$85,F$6:F$85,相关资料!G50),0)</f>
        <v>6782175.9652975677</v>
      </c>
      <c r="AB50" s="2">
        <f>IFERROR(求节点($A$6:$A$85,G$6:G$85,相关资料!H50),0)</f>
        <v>6782175.9652975677</v>
      </c>
      <c r="AC50" s="2">
        <f>IFERROR(求节点($A$6:$A$85,H$6:H$85,相关资料!I50),0)</f>
        <v>6782175.9652975677</v>
      </c>
      <c r="AD50" s="2">
        <f>IFERROR(求节点($A$6:$A$85,I$6:I$85,相关资料!J50),0)</f>
        <v>6782175.9652975677</v>
      </c>
      <c r="AE50" s="30">
        <f>求节点('[1]功能-城建'!$K$35:$K$85,$J$35:$J$85,$V50)</f>
        <v>9017345.2273815088</v>
      </c>
      <c r="AF50" s="2">
        <f>IFERROR(求节点($A$6:$A$85,K$6:K$85,相关资料!L50),0)</f>
        <v>9495046.3514165934</v>
      </c>
      <c r="AG50" s="2">
        <f>IFERROR(求节点($A$6:$A$85,L$6:L$85,相关资料!M50),0)</f>
        <v>9495024.5246726461</v>
      </c>
      <c r="AH50" s="2">
        <f>IFERROR(求节点($A$6:$A$85,M$6:M$85,相关资料!N50),0)</f>
        <v>1100404564.1107483</v>
      </c>
      <c r="AI50" s="2">
        <f>IFERROR(求节点($A$6:$A$85,N$6:N$85,相关资料!O50),0)</f>
        <v>497129031.0899477</v>
      </c>
      <c r="AJ50" s="2">
        <f>IFERROR(求节点($A$6:$A$85,O$6:O$85,相关资料!P50),0)</f>
        <v>497129037.64621836</v>
      </c>
      <c r="AK50" s="2">
        <f>IFERROR(求节点($A$6:$A$85,P$6:P$85,相关资料!Q50),0)</f>
        <v>497129035.98322833</v>
      </c>
      <c r="AL50" s="2">
        <f>IFERROR(求节点($A$6:$A$85,Q$6:Q$85,相关资料!R50),0)</f>
        <v>497129000.5465287</v>
      </c>
      <c r="AM50" s="2">
        <f>IFERROR(求节点($A$6:$A$85,R$6:R$85,相关资料!S50),0)</f>
        <v>6773206.5798939886</v>
      </c>
      <c r="AN50" s="2">
        <f>IFERROR(求节点($A$6:$A$85,S$6:S$85,相关资料!T50),0)</f>
        <v>247614348.8070091</v>
      </c>
      <c r="AO50" s="2"/>
      <c r="AP50" s="2"/>
      <c r="AQ50" s="2">
        <v>45</v>
      </c>
      <c r="AR50" s="2">
        <f t="shared" si="61"/>
        <v>5410734.5402308963</v>
      </c>
      <c r="AS50" s="2">
        <f t="shared" si="60"/>
        <v>1202385.4533846425</v>
      </c>
      <c r="AT50" s="2">
        <f t="shared" si="60"/>
        <v>0</v>
      </c>
      <c r="AU50" s="2">
        <f t="shared" si="60"/>
        <v>0</v>
      </c>
      <c r="AV50" s="2">
        <f t="shared" si="60"/>
        <v>1001987.8778205356</v>
      </c>
      <c r="AW50" s="2">
        <f t="shared" si="60"/>
        <v>1001987.8778205356</v>
      </c>
      <c r="AX50" s="2">
        <f t="shared" si="60"/>
        <v>1001987.8778205356</v>
      </c>
      <c r="AY50" s="2">
        <f t="shared" si="60"/>
        <v>1001987.8778205356</v>
      </c>
      <c r="AZ50" s="2">
        <f t="shared" si="60"/>
        <v>1402783.0289487494</v>
      </c>
      <c r="BA50" s="2">
        <f t="shared" si="60"/>
        <v>1402783.0289487494</v>
      </c>
      <c r="BB50" s="2">
        <f t="shared" si="60"/>
        <v>1402783.0289487503</v>
      </c>
      <c r="BC50" s="2">
        <f t="shared" si="60"/>
        <v>0</v>
      </c>
      <c r="BD50" s="2">
        <f t="shared" si="60"/>
        <v>0</v>
      </c>
      <c r="BE50" s="2">
        <f t="shared" si="60"/>
        <v>0</v>
      </c>
      <c r="BF50" s="2">
        <f t="shared" si="60"/>
        <v>0</v>
      </c>
      <c r="BG50" s="2">
        <f t="shared" si="60"/>
        <v>0</v>
      </c>
      <c r="BH50" s="2">
        <f t="shared" si="48"/>
        <v>1001987.8778205356</v>
      </c>
      <c r="BI50" s="2">
        <f t="shared" si="48"/>
        <v>0</v>
      </c>
      <c r="BL50" s="2">
        <v>45</v>
      </c>
      <c r="BM50" s="2">
        <f t="shared" si="62"/>
        <v>5410734.5402308963</v>
      </c>
      <c r="BN50" s="2">
        <f t="shared" si="63"/>
        <v>1202385.4533846425</v>
      </c>
      <c r="BO50" s="2">
        <f t="shared" si="64"/>
        <v>0</v>
      </c>
      <c r="BP50" s="2">
        <f t="shared" si="65"/>
        <v>0</v>
      </c>
      <c r="BQ50" s="2">
        <f t="shared" si="66"/>
        <v>1001987.8778205356</v>
      </c>
      <c r="BR50" s="2">
        <f t="shared" si="67"/>
        <v>1001987.8778205356</v>
      </c>
      <c r="BS50" s="2">
        <f t="shared" si="68"/>
        <v>1001987.8778205356</v>
      </c>
      <c r="BT50" s="2">
        <f t="shared" si="69"/>
        <v>1001987.8778205356</v>
      </c>
      <c r="BU50" s="2">
        <f t="shared" si="70"/>
        <v>1402783.0289487494</v>
      </c>
      <c r="BV50" s="2">
        <f t="shared" si="71"/>
        <v>1402783.0289487494</v>
      </c>
      <c r="BW50" s="2">
        <f t="shared" si="72"/>
        <v>1402783.0289487503</v>
      </c>
      <c r="BX50" s="2">
        <f t="shared" si="73"/>
        <v>0</v>
      </c>
      <c r="BY50" s="2">
        <f t="shared" si="74"/>
        <v>0</v>
      </c>
      <c r="BZ50" s="2">
        <f t="shared" si="75"/>
        <v>0</v>
      </c>
      <c r="CA50" s="2">
        <f t="shared" si="76"/>
        <v>0</v>
      </c>
      <c r="CB50" s="2">
        <f t="shared" si="77"/>
        <v>0</v>
      </c>
      <c r="CC50" s="2">
        <f t="shared" si="78"/>
        <v>1001987.8778205356</v>
      </c>
      <c r="CD50" s="2">
        <f t="shared" si="79"/>
        <v>0</v>
      </c>
      <c r="CE50" s="2"/>
      <c r="CF50" s="1">
        <f t="shared" si="46"/>
        <v>90179</v>
      </c>
      <c r="CG50" s="2">
        <v>45</v>
      </c>
      <c r="CH50" s="29">
        <v>5410740</v>
      </c>
      <c r="CI50" s="29">
        <v>1202400</v>
      </c>
      <c r="CJ50" s="2">
        <f t="shared" si="49"/>
        <v>0</v>
      </c>
      <c r="CK50" s="2">
        <f t="shared" si="23"/>
        <v>0</v>
      </c>
      <c r="CL50" s="29">
        <v>1002000</v>
      </c>
      <c r="CM50" s="29">
        <v>1002000</v>
      </c>
      <c r="CN50" s="29">
        <v>1002000</v>
      </c>
      <c r="CO50" s="29">
        <v>1002000</v>
      </c>
      <c r="CP50" s="29">
        <v>1402800</v>
      </c>
      <c r="CQ50" s="29">
        <v>1402800</v>
      </c>
      <c r="CR50" s="29">
        <v>1402800</v>
      </c>
      <c r="CS50" s="2">
        <f t="shared" si="55"/>
        <v>0</v>
      </c>
      <c r="CT50" s="2">
        <f t="shared" si="56"/>
        <v>0</v>
      </c>
      <c r="CU50" s="2">
        <f t="shared" si="57"/>
        <v>0</v>
      </c>
      <c r="CV50" s="2">
        <f t="shared" si="58"/>
        <v>0</v>
      </c>
      <c r="CW50" s="2">
        <f t="shared" si="59"/>
        <v>0</v>
      </c>
      <c r="CX50" s="29">
        <v>1002000</v>
      </c>
      <c r="CY50" s="2">
        <f t="shared" si="47"/>
        <v>0</v>
      </c>
      <c r="CZ50" s="2"/>
      <c r="DC50" s="8">
        <v>45</v>
      </c>
      <c r="DD50" s="8">
        <f t="shared" si="24"/>
        <v>5410740</v>
      </c>
      <c r="DE50" s="8">
        <f t="shared" si="25"/>
        <v>1202400</v>
      </c>
      <c r="DF50" s="8">
        <f t="shared" si="26"/>
        <v>0</v>
      </c>
      <c r="DG50" s="8">
        <f t="shared" si="27"/>
        <v>0</v>
      </c>
      <c r="DH50" s="8">
        <f t="shared" si="28"/>
        <v>1002000</v>
      </c>
      <c r="DI50" s="8">
        <f t="shared" si="29"/>
        <v>1002000</v>
      </c>
      <c r="DJ50" s="8">
        <f t="shared" si="30"/>
        <v>1002000</v>
      </c>
      <c r="DK50" s="8">
        <f t="shared" si="31"/>
        <v>1002000</v>
      </c>
      <c r="DL50" s="8">
        <f t="shared" si="32"/>
        <v>1402800</v>
      </c>
      <c r="DM50" s="8">
        <f t="shared" si="33"/>
        <v>1402800</v>
      </c>
      <c r="DN50" s="8">
        <f t="shared" si="34"/>
        <v>1402800</v>
      </c>
      <c r="DO50" s="8">
        <f t="shared" si="35"/>
        <v>0</v>
      </c>
      <c r="DP50" s="8">
        <f t="shared" si="36"/>
        <v>0</v>
      </c>
      <c r="DQ50" s="8">
        <f t="shared" si="37"/>
        <v>0</v>
      </c>
      <c r="DR50" s="8">
        <f t="shared" si="38"/>
        <v>0</v>
      </c>
      <c r="DS50" s="8">
        <f t="shared" si="39"/>
        <v>0</v>
      </c>
      <c r="DT50" s="8">
        <f t="shared" si="40"/>
        <v>1002000</v>
      </c>
      <c r="DU50" s="8">
        <f t="shared" si="41"/>
        <v>0</v>
      </c>
      <c r="DX50" s="8">
        <v>45</v>
      </c>
      <c r="DY50" s="5">
        <f>SUM(DD$6:DD50)</f>
        <v>36625200</v>
      </c>
      <c r="DZ50" s="5">
        <f>SUM(DE$6:DE50)</f>
        <v>8140080</v>
      </c>
      <c r="EA50" s="5">
        <f>SUM(DF$6:DF50)</f>
        <v>246246900</v>
      </c>
      <c r="EB50" s="5">
        <f>SUM(DG$6:DG50)</f>
        <v>0</v>
      </c>
      <c r="EC50" s="5">
        <f>SUM(DH$6:DH50)</f>
        <v>6782970</v>
      </c>
      <c r="ED50" s="5">
        <f>SUM(DI$6:DI50)</f>
        <v>6782970</v>
      </c>
      <c r="EE50" s="5">
        <f>SUM(DJ$6:DJ50)</f>
        <v>6782970</v>
      </c>
      <c r="EF50" s="5">
        <f>SUM(DK$6:DK50)</f>
        <v>6782970</v>
      </c>
      <c r="EG50" s="5">
        <f>SUM(DL$6:DL50)</f>
        <v>9018840</v>
      </c>
      <c r="EH50" s="5">
        <f>SUM(DM$6:DM50)</f>
        <v>9496380</v>
      </c>
      <c r="EI50" s="5">
        <f>SUM(DN$6:DN50)</f>
        <v>9496440</v>
      </c>
      <c r="EJ50" s="5">
        <f>SUM(DO$6:DO50)</f>
        <v>1102029900</v>
      </c>
      <c r="EK50" s="5">
        <f>SUM(DP$6:DP50)</f>
        <v>497130240</v>
      </c>
      <c r="EL50" s="5">
        <f>SUM(DQ$6:DQ50)</f>
        <v>497130060</v>
      </c>
      <c r="EM50" s="5">
        <f>SUM(DR$6:DR50)</f>
        <v>497130000</v>
      </c>
      <c r="EN50" s="5">
        <f>SUM(DS$6:DS50)</f>
        <v>497129940</v>
      </c>
      <c r="EO50" s="5">
        <f>SUM(DT$6:DT50)</f>
        <v>6774480</v>
      </c>
      <c r="EP50" s="5">
        <f>SUM(DU$6:DU50)</f>
        <v>244850100</v>
      </c>
      <c r="ES50" s="8">
        <v>45</v>
      </c>
      <c r="ET50" s="5">
        <f>IFERROR(求节点(相关资料!C$6:C$85,DY$6:DY$55,$ES50),0)</f>
        <v>36625200</v>
      </c>
      <c r="EU50" s="5">
        <f>IFERROR(求节点(相关资料!D$6:D$85,DZ$6:DZ$55,$ES50),0)</f>
        <v>8140080</v>
      </c>
      <c r="EV50" s="5">
        <f>IFERROR(求节点(相关资料!E$6:E$85,EA$6:EA$55,$ES50),0)</f>
        <v>4112145</v>
      </c>
      <c r="EW50" s="5">
        <f>IFERROR(求节点(相关资料!F$6:F$85,EB$6:EB$55,$ES50),0)</f>
        <v>0</v>
      </c>
      <c r="EX50" s="5">
        <f>IFERROR(求节点(相关资料!G$6:G$85,EC$6:EC$55,$ES50),0)</f>
        <v>6782970</v>
      </c>
      <c r="EY50" s="5">
        <f>IFERROR(求节点(相关资料!H$6:H$85,ED$6:ED$55,$ES50),0)</f>
        <v>6782970</v>
      </c>
      <c r="EZ50" s="5">
        <f>IFERROR(求节点(相关资料!I$6:I$85,EE$6:EE$55,$ES50),0)</f>
        <v>6782970</v>
      </c>
      <c r="FA50" s="5">
        <f>IFERROR(求节点(相关资料!J$6:J$85,EF$6:EF$55,$ES50),0)</f>
        <v>6782970</v>
      </c>
      <c r="FB50" s="5">
        <f>IFERROR(求节点(相关资料!K$6:K$85,EG$6:EG$55,$ES50),0)</f>
        <v>9018840</v>
      </c>
      <c r="FC50" s="5">
        <f>IFERROR(求节点(相关资料!L$6:L$85,EH$6:EH$55,$ES50),0)</f>
        <v>9496380</v>
      </c>
      <c r="FD50" s="5">
        <f>IFERROR(求节点(相关资料!M$6:M$85,EI$6:EI$55,$ES50),0)</f>
        <v>9496440</v>
      </c>
      <c r="FE50" s="5">
        <f>IFERROR(求节点(相关资料!N$6:N$85,EJ$6:EJ$55,$ES50),0)</f>
        <v>18220275</v>
      </c>
      <c r="FF50" s="5">
        <f>IFERROR(求节点(相关资料!O$6:O$85,EK$6:EK$55,$ES50),0)</f>
        <v>8991720</v>
      </c>
      <c r="FG50" s="5">
        <f>IFERROR(求节点(相关资料!P$6:P$85,EL$6:EL$55,$ES50),0)</f>
        <v>8991540</v>
      </c>
      <c r="FH50" s="5">
        <f>IFERROR(求节点(相关资料!Q$6:Q$85,EM$6:EM$55,$ES50),0)</f>
        <v>8991480</v>
      </c>
      <c r="FI50" s="5">
        <f>IFERROR(求节点(相关资料!R$6:R$85,EN$6:EN$55,$ES50),0)</f>
        <v>8991420</v>
      </c>
      <c r="FJ50" s="5">
        <f>IFERROR(求节点(相关资料!S$6:S$85,EO$6:EO$55,$ES50),0)</f>
        <v>6774480</v>
      </c>
      <c r="FK50" s="5">
        <f>IFERROR(求节点(相关资料!T$6:T$85,EP$6:EP$55,$ES50),0)</f>
        <v>4246935</v>
      </c>
      <c r="FN50" s="6">
        <v>45</v>
      </c>
      <c r="FO50" s="6">
        <f>SUMPRODUCT(ET50:FK50,'[1]功能-城建'!$X50:$AO50)</f>
        <v>169228815</v>
      </c>
      <c r="FP50" s="6">
        <f>SUM('[1]资源-玩家城池建筑时间'!$AC$6:$AC50)</f>
        <v>168722391.35483757</v>
      </c>
      <c r="FQ50" s="6">
        <f t="shared" si="42"/>
        <v>1.0030015200774234</v>
      </c>
    </row>
    <row r="51" spans="1:173" x14ac:dyDescent="0.15">
      <c r="A51" s="2">
        <v>46</v>
      </c>
      <c r="B51" s="4">
        <f>SMALL('[1]资源-玩家城池建筑时间'!DH$6:DH$85,$A51)</f>
        <v>42961219.715383656</v>
      </c>
      <c r="C51" s="4">
        <f>SMALL('[1]资源-玩家城池建筑时间'!DI$6:DI$85,$A51)</f>
        <v>9546937.7145297006</v>
      </c>
      <c r="D51" s="4">
        <f>SMALL('[1]资源-玩家城池建筑时间'!DJ$6:DJ$85,$A51)</f>
        <v>4761977.6719858199</v>
      </c>
      <c r="E51" s="4"/>
      <c r="F51" s="4">
        <f>SMALL('[1]资源-玩家城池建筑时间'!DL$6:DL$85,$A51)</f>
        <v>7955781.4287747499</v>
      </c>
      <c r="G51" s="4">
        <f>SMALL('[1]资源-玩家城池建筑时间'!DM$6:DM$85,$A51)</f>
        <v>7955781.4287747499</v>
      </c>
      <c r="H51" s="4">
        <f>SMALL('[1]资源-玩家城池建筑时间'!DN$6:DN$85,$A51)</f>
        <v>7955781.4287747499</v>
      </c>
      <c r="I51" s="4">
        <f>SMALL('[1]资源-玩家城池建筑时间'!DO$6:DO$85,$A51)</f>
        <v>7955781.4287747499</v>
      </c>
      <c r="J51" s="4">
        <f>SMALL('[1]资源-玩家城池建筑时间'!DP$6:DP$85,$A51)</f>
        <v>10660392.876249563</v>
      </c>
      <c r="K51" s="4">
        <f>SMALL('[1]资源-玩家城池建筑时间'!DQ$6:DQ$85,$A51)</f>
        <v>11138094.000284649</v>
      </c>
      <c r="L51" s="4">
        <f>SMALL('[1]资源-玩家城池建筑时间'!DR$6:DR$85,$A51)</f>
        <v>11138072.1735407</v>
      </c>
      <c r="M51" s="4">
        <f>SMALL('[1]资源-玩家城池建筑时间'!DS$6:DS$85,$A51)</f>
        <v>21110523.004060369</v>
      </c>
      <c r="N51" s="4">
        <f>SMALL('[1]资源-玩家城池建筑时间'!DT$6:DT$85,$A51)</f>
        <v>10555730.836000903</v>
      </c>
      <c r="O51" s="4">
        <f>SMALL('[1]资源-玩家城池建筑时间'!DU$6:DU$85,$A51)</f>
        <v>10555737.392271547</v>
      </c>
      <c r="P51" s="4">
        <f>SMALL('[1]资源-玩家城池建筑时间'!DV$6:DV$85,$A51)</f>
        <v>10555735.729281532</v>
      </c>
      <c r="Q51" s="4">
        <f>SMALL('[1]资源-玩家城池建筑时间'!DW$6:DW$85,$A51)</f>
        <v>10555700.292581877</v>
      </c>
      <c r="R51" s="4">
        <f>SMALL('[1]资源-玩家城池建筑时间'!DX$6:DX$85,$A51)</f>
        <v>7946812.0433711708</v>
      </c>
      <c r="S51" s="4">
        <f>SMALL('[1]资源-玩家城池建筑时间'!DY$6:DY$85,$A51)</f>
        <v>4773189.5580043681</v>
      </c>
      <c r="T51" s="4">
        <f>SMALL('[1]资源-玩家城池建筑时间'!DZ$6:DZ$85,$A51)</f>
        <v>0</v>
      </c>
      <c r="V51" s="2">
        <v>46</v>
      </c>
      <c r="W51" s="2">
        <f>IFERROR(求节点($A$6:$A$85,B$6:B$85,相关资料!C51),0)</f>
        <v>42961219.715383656</v>
      </c>
      <c r="X51" s="2">
        <f>IFERROR(求节点($A$6:$A$85,C$6:C$85,相关资料!D51),0)</f>
        <v>9546937.7145297006</v>
      </c>
      <c r="Y51" s="2">
        <f>IFERROR(求节点($A$6:$A$85,D$6:D$85,相关资料!E51),0)</f>
        <v>247603136.92099053</v>
      </c>
      <c r="Z51" s="2">
        <f>IFERROR(求节点($A$6:$A$85,E$6:E$85,相关资料!F51),0)</f>
        <v>0</v>
      </c>
      <c r="AA51" s="2">
        <f>IFERROR(求节点($A$6:$A$85,F$6:F$85,相关资料!G51),0)</f>
        <v>7955781.4287747499</v>
      </c>
      <c r="AB51" s="2">
        <f>IFERROR(求节点($A$6:$A$85,G$6:G$85,相关资料!H51),0)</f>
        <v>7955781.4287747499</v>
      </c>
      <c r="AC51" s="2">
        <f>IFERROR(求节点($A$6:$A$85,H$6:H$85,相关资料!I51),0)</f>
        <v>7955781.4287747499</v>
      </c>
      <c r="AD51" s="2">
        <f>IFERROR(求节点($A$6:$A$85,I$6:I$85,相关资料!J51),0)</f>
        <v>7955781.4287747499</v>
      </c>
      <c r="AE51" s="30">
        <f>求节点('[1]功能-城建'!$K$35:$K$85,$J$35:$J$85,$V51)</f>
        <v>10660392.876249563</v>
      </c>
      <c r="AF51" s="2">
        <f>IFERROR(求节点($A$6:$A$85,K$6:K$85,相关资料!L51),0)</f>
        <v>11138094.000284649</v>
      </c>
      <c r="AG51" s="2">
        <f>IFERROR(求节点($A$6:$A$85,L$6:L$85,相关资料!M51),0)</f>
        <v>11138072.1735407</v>
      </c>
      <c r="AH51" s="2">
        <f>IFERROR(求节点($A$6:$A$85,M$6:M$85,相关资料!N51),0)</f>
        <v>1100404564.1107483</v>
      </c>
      <c r="AI51" s="2">
        <f>IFERROR(求节点($A$6:$A$85,N$6:N$85,相关资料!O51),0)</f>
        <v>497129031.0899477</v>
      </c>
      <c r="AJ51" s="2">
        <f>IFERROR(求节点($A$6:$A$85,O$6:O$85,相关资料!P51),0)</f>
        <v>497129037.64621836</v>
      </c>
      <c r="AK51" s="2">
        <f>IFERROR(求节点($A$6:$A$85,P$6:P$85,相关资料!Q51),0)</f>
        <v>497129035.98322833</v>
      </c>
      <c r="AL51" s="2">
        <f>IFERROR(求节点($A$6:$A$85,Q$6:Q$85,相关资料!R51),0)</f>
        <v>497129000.5465287</v>
      </c>
      <c r="AM51" s="2">
        <f>IFERROR(求节点($A$6:$A$85,R$6:R$85,相关资料!S51),0)</f>
        <v>7946812.0433711708</v>
      </c>
      <c r="AN51" s="2">
        <f>IFERROR(求节点($A$6:$A$85,S$6:S$85,相关资料!T51),0)</f>
        <v>247614348.8070091</v>
      </c>
      <c r="AO51" s="2"/>
      <c r="AP51" s="2"/>
      <c r="AQ51" s="2">
        <v>46</v>
      </c>
      <c r="AR51" s="2">
        <f t="shared" si="61"/>
        <v>6337469.5027767867</v>
      </c>
      <c r="AS51" s="2">
        <f t="shared" si="60"/>
        <v>1408326.5561726186</v>
      </c>
      <c r="AT51" s="2">
        <f t="shared" si="60"/>
        <v>0</v>
      </c>
      <c r="AU51" s="2">
        <f t="shared" si="60"/>
        <v>0</v>
      </c>
      <c r="AV51" s="2">
        <f t="shared" si="60"/>
        <v>1173605.4634771822</v>
      </c>
      <c r="AW51" s="2">
        <f t="shared" si="60"/>
        <v>1173605.4634771822</v>
      </c>
      <c r="AX51" s="2">
        <f t="shared" si="60"/>
        <v>1173605.4634771822</v>
      </c>
      <c r="AY51" s="2">
        <f t="shared" si="60"/>
        <v>1173605.4634771822</v>
      </c>
      <c r="AZ51" s="2">
        <f t="shared" si="60"/>
        <v>1643047.6488680542</v>
      </c>
      <c r="BA51" s="2">
        <f t="shared" si="60"/>
        <v>1643047.648868056</v>
      </c>
      <c r="BB51" s="2">
        <f t="shared" si="60"/>
        <v>1643047.6488680542</v>
      </c>
      <c r="BC51" s="2">
        <f t="shared" si="60"/>
        <v>0</v>
      </c>
      <c r="BD51" s="2">
        <f t="shared" si="60"/>
        <v>0</v>
      </c>
      <c r="BE51" s="2">
        <f t="shared" si="60"/>
        <v>0</v>
      </c>
      <c r="BF51" s="2">
        <f t="shared" si="60"/>
        <v>0</v>
      </c>
      <c r="BG51" s="2">
        <f t="shared" si="60"/>
        <v>0</v>
      </c>
      <c r="BH51" s="2">
        <f t="shared" si="48"/>
        <v>1173605.4634771822</v>
      </c>
      <c r="BI51" s="2">
        <f t="shared" si="48"/>
        <v>0</v>
      </c>
      <c r="BL51" s="2">
        <v>46</v>
      </c>
      <c r="BM51" s="2">
        <f t="shared" si="62"/>
        <v>6337469.5027767867</v>
      </c>
      <c r="BN51" s="2">
        <f t="shared" si="63"/>
        <v>1408326.5561726186</v>
      </c>
      <c r="BO51" s="2">
        <f t="shared" si="64"/>
        <v>0</v>
      </c>
      <c r="BP51" s="2">
        <f t="shared" si="65"/>
        <v>0</v>
      </c>
      <c r="BQ51" s="2">
        <f t="shared" si="66"/>
        <v>1173605.4634771822</v>
      </c>
      <c r="BR51" s="2">
        <f t="shared" si="67"/>
        <v>1173605.4634771822</v>
      </c>
      <c r="BS51" s="2">
        <f t="shared" si="68"/>
        <v>1173605.4634771822</v>
      </c>
      <c r="BT51" s="2">
        <f t="shared" si="69"/>
        <v>1173605.4634771822</v>
      </c>
      <c r="BU51" s="2">
        <f t="shared" si="70"/>
        <v>1643047.6488680542</v>
      </c>
      <c r="BV51" s="2">
        <f t="shared" si="71"/>
        <v>1643047.648868056</v>
      </c>
      <c r="BW51" s="2">
        <f t="shared" si="72"/>
        <v>1643047.6488680542</v>
      </c>
      <c r="BX51" s="2">
        <f t="shared" si="73"/>
        <v>0</v>
      </c>
      <c r="BY51" s="2">
        <f t="shared" si="74"/>
        <v>0</v>
      </c>
      <c r="BZ51" s="2">
        <f t="shared" si="75"/>
        <v>0</v>
      </c>
      <c r="CA51" s="2">
        <f t="shared" si="76"/>
        <v>0</v>
      </c>
      <c r="CB51" s="2">
        <f t="shared" si="77"/>
        <v>0</v>
      </c>
      <c r="CC51" s="2">
        <f t="shared" si="78"/>
        <v>1173605.4634771822</v>
      </c>
      <c r="CD51" s="2">
        <f t="shared" si="79"/>
        <v>0</v>
      </c>
      <c r="CE51" s="2"/>
      <c r="CF51" s="1">
        <f t="shared" si="46"/>
        <v>105625</v>
      </c>
      <c r="CG51" s="2">
        <v>46</v>
      </c>
      <c r="CH51" s="29">
        <v>6337500</v>
      </c>
      <c r="CI51" s="29">
        <v>1408380</v>
      </c>
      <c r="CJ51" s="2">
        <f t="shared" si="49"/>
        <v>0</v>
      </c>
      <c r="CK51" s="2">
        <f t="shared" si="23"/>
        <v>0</v>
      </c>
      <c r="CL51" s="29">
        <v>1173630</v>
      </c>
      <c r="CM51" s="29">
        <v>1173630</v>
      </c>
      <c r="CN51" s="29">
        <v>1173630</v>
      </c>
      <c r="CO51" s="29">
        <v>1173630</v>
      </c>
      <c r="CP51" s="29">
        <v>1643100</v>
      </c>
      <c r="CQ51" s="29">
        <v>1643100</v>
      </c>
      <c r="CR51" s="29">
        <v>1643100</v>
      </c>
      <c r="CS51" s="2">
        <f t="shared" si="55"/>
        <v>0</v>
      </c>
      <c r="CT51" s="2">
        <f t="shared" si="56"/>
        <v>0</v>
      </c>
      <c r="CU51" s="2">
        <f t="shared" si="57"/>
        <v>0</v>
      </c>
      <c r="CV51" s="2">
        <f t="shared" si="58"/>
        <v>0</v>
      </c>
      <c r="CW51" s="2">
        <f t="shared" si="59"/>
        <v>0</v>
      </c>
      <c r="CX51" s="29">
        <v>1173660</v>
      </c>
      <c r="CY51" s="2">
        <f t="shared" si="47"/>
        <v>0</v>
      </c>
      <c r="CZ51" s="2"/>
      <c r="DC51" s="8">
        <v>46</v>
      </c>
      <c r="DD51" s="8">
        <f t="shared" si="24"/>
        <v>6337500</v>
      </c>
      <c r="DE51" s="8">
        <f t="shared" si="25"/>
        <v>1408380</v>
      </c>
      <c r="DF51" s="8">
        <f t="shared" si="26"/>
        <v>0</v>
      </c>
      <c r="DG51" s="8">
        <f t="shared" si="27"/>
        <v>0</v>
      </c>
      <c r="DH51" s="8">
        <f t="shared" si="28"/>
        <v>1173630</v>
      </c>
      <c r="DI51" s="8">
        <f t="shared" si="29"/>
        <v>1173630</v>
      </c>
      <c r="DJ51" s="8">
        <f t="shared" si="30"/>
        <v>1173630</v>
      </c>
      <c r="DK51" s="8">
        <f t="shared" si="31"/>
        <v>1173630</v>
      </c>
      <c r="DL51" s="8">
        <f t="shared" si="32"/>
        <v>1643100</v>
      </c>
      <c r="DM51" s="8">
        <f t="shared" si="33"/>
        <v>1643100</v>
      </c>
      <c r="DN51" s="8">
        <f t="shared" si="34"/>
        <v>1643100</v>
      </c>
      <c r="DO51" s="8">
        <f t="shared" si="35"/>
        <v>0</v>
      </c>
      <c r="DP51" s="8">
        <f t="shared" si="36"/>
        <v>0</v>
      </c>
      <c r="DQ51" s="8">
        <f t="shared" si="37"/>
        <v>0</v>
      </c>
      <c r="DR51" s="8">
        <f t="shared" si="38"/>
        <v>0</v>
      </c>
      <c r="DS51" s="8">
        <f t="shared" si="39"/>
        <v>0</v>
      </c>
      <c r="DT51" s="8">
        <f t="shared" si="40"/>
        <v>1173660</v>
      </c>
      <c r="DU51" s="8">
        <f t="shared" si="41"/>
        <v>0</v>
      </c>
      <c r="DX51" s="8">
        <v>46</v>
      </c>
      <c r="DY51" s="5">
        <f>SUM(DD$6:DD51)</f>
        <v>42962700</v>
      </c>
      <c r="DZ51" s="5">
        <f>SUM(DE$6:DE51)</f>
        <v>9548460</v>
      </c>
      <c r="EA51" s="5">
        <f>SUM(DF$6:DF51)</f>
        <v>246246900</v>
      </c>
      <c r="EB51" s="5">
        <f>SUM(DG$6:DG51)</f>
        <v>0</v>
      </c>
      <c r="EC51" s="5">
        <f>SUM(DH$6:DH51)</f>
        <v>7956600</v>
      </c>
      <c r="ED51" s="5">
        <f>SUM(DI$6:DI51)</f>
        <v>7956600</v>
      </c>
      <c r="EE51" s="5">
        <f>SUM(DJ$6:DJ51)</f>
        <v>7956600</v>
      </c>
      <c r="EF51" s="5">
        <f>SUM(DK$6:DK51)</f>
        <v>7956600</v>
      </c>
      <c r="EG51" s="5">
        <f>SUM(DL$6:DL51)</f>
        <v>10661940</v>
      </c>
      <c r="EH51" s="5">
        <f>SUM(DM$6:DM51)</f>
        <v>11139480</v>
      </c>
      <c r="EI51" s="5">
        <f>SUM(DN$6:DN51)</f>
        <v>11139540</v>
      </c>
      <c r="EJ51" s="5">
        <f>SUM(DO$6:DO51)</f>
        <v>1102029900</v>
      </c>
      <c r="EK51" s="5">
        <f>SUM(DP$6:DP51)</f>
        <v>497130240</v>
      </c>
      <c r="EL51" s="5">
        <f>SUM(DQ$6:DQ51)</f>
        <v>497130060</v>
      </c>
      <c r="EM51" s="5">
        <f>SUM(DR$6:DR51)</f>
        <v>497130000</v>
      </c>
      <c r="EN51" s="5">
        <f>SUM(DS$6:DS51)</f>
        <v>497129940</v>
      </c>
      <c r="EO51" s="5">
        <f>SUM(DT$6:DT51)</f>
        <v>7948140</v>
      </c>
      <c r="EP51" s="5">
        <f>SUM(DU$6:DU51)</f>
        <v>244850100</v>
      </c>
      <c r="ES51" s="8">
        <v>46</v>
      </c>
      <c r="ET51" s="5">
        <f>IFERROR(求节点(相关资料!C$6:C$85,DY$6:DY$55,$ES51),0)</f>
        <v>42962700</v>
      </c>
      <c r="EU51" s="5">
        <f>IFERROR(求节点(相关资料!D$6:D$85,DZ$6:DZ$55,$ES51),0)</f>
        <v>9548460</v>
      </c>
      <c r="EV51" s="5">
        <f>IFERROR(求节点(相关资料!E$6:E$85,EA$6:EA$55,$ES51),0)</f>
        <v>4820835</v>
      </c>
      <c r="EW51" s="5">
        <f>IFERROR(求节点(相关资料!F$6:F$85,EB$6:EB$55,$ES51),0)</f>
        <v>0</v>
      </c>
      <c r="EX51" s="5">
        <f>IFERROR(求节点(相关资料!G$6:G$85,EC$6:EC$55,$ES51),0)</f>
        <v>7956600</v>
      </c>
      <c r="EY51" s="5">
        <f>IFERROR(求节点(相关资料!H$6:H$85,ED$6:ED$55,$ES51),0)</f>
        <v>7956600</v>
      </c>
      <c r="EZ51" s="5">
        <f>IFERROR(求节点(相关资料!I$6:I$85,EE$6:EE$55,$ES51),0)</f>
        <v>7956600</v>
      </c>
      <c r="FA51" s="5">
        <f>IFERROR(求节点(相关资料!J$6:J$85,EF$6:EF$55,$ES51),0)</f>
        <v>7956600</v>
      </c>
      <c r="FB51" s="5">
        <f>IFERROR(求节点(相关资料!K$6:K$85,EG$6:EG$55,$ES51),0)</f>
        <v>10661940</v>
      </c>
      <c r="FC51" s="5">
        <f>IFERROR(求节点(相关资料!L$6:L$85,EH$6:EH$55,$ES51),0)</f>
        <v>11139480</v>
      </c>
      <c r="FD51" s="5">
        <f>IFERROR(求节点(相关资料!M$6:M$85,EI$6:EI$55,$ES51),0)</f>
        <v>11139540</v>
      </c>
      <c r="FE51" s="5">
        <f>IFERROR(求节点(相关资料!N$6:N$85,EJ$6:EJ$55,$ES51),0)</f>
        <v>21369945</v>
      </c>
      <c r="FF51" s="5">
        <f>IFERROR(求节点(相关资料!O$6:O$85,EK$6:EK$55,$ES51),0)</f>
        <v>10690980</v>
      </c>
      <c r="FG51" s="5">
        <f>IFERROR(求节点(相关资料!P$6:P$85,EL$6:EL$55,$ES51),0)</f>
        <v>10690800</v>
      </c>
      <c r="FH51" s="5">
        <f>IFERROR(求节点(相关资料!Q$6:Q$85,EM$6:EM$55,$ES51),0)</f>
        <v>10690740</v>
      </c>
      <c r="FI51" s="5">
        <f>IFERROR(求节点(相关资料!R$6:R$85,EN$6:EN$55,$ES51),0)</f>
        <v>10690680</v>
      </c>
      <c r="FJ51" s="5">
        <f>IFERROR(求节点(相关资料!S$6:S$85,EO$6:EO$55,$ES51),0)</f>
        <v>7948140</v>
      </c>
      <c r="FK51" s="5">
        <f>IFERROR(求节点(相关资料!T$6:T$85,EP$6:EP$55,$ES51),0)</f>
        <v>4981305</v>
      </c>
      <c r="FN51" s="6">
        <v>46</v>
      </c>
      <c r="FO51" s="6">
        <f>SUMPRODUCT(ET51:FK51,'[1]功能-城建'!$X51:$AO51)</f>
        <v>199161945</v>
      </c>
      <c r="FP51" s="6">
        <f>SUM('[1]资源-玩家城池建筑时间'!$AC$6:$AC51)</f>
        <v>198062527.94176713</v>
      </c>
      <c r="FQ51" s="6">
        <f t="shared" si="42"/>
        <v>1.0055508584569621</v>
      </c>
    </row>
    <row r="52" spans="1:173" x14ac:dyDescent="0.15">
      <c r="A52" s="2">
        <v>47</v>
      </c>
      <c r="B52" s="4">
        <f>SMALL('[1]资源-玩家城池建筑时间'!DH$6:DH$85,$A52)</f>
        <v>50387720.697027639</v>
      </c>
      <c r="C52" s="4">
        <f>SMALL('[1]资源-玩家城池建筑时间'!DI$6:DI$85,$A52)</f>
        <v>11197271.26600614</v>
      </c>
      <c r="D52" s="4">
        <f>SMALL('[1]资源-玩家城池建筑时间'!DJ$6:DJ$85,$A52)</f>
        <v>5587144.4477240397</v>
      </c>
      <c r="E52" s="4"/>
      <c r="F52" s="4">
        <f>SMALL('[1]资源-玩家城池建筑时间'!DL$6:DL$85,$A52)</f>
        <v>9331059.3883384503</v>
      </c>
      <c r="G52" s="4">
        <f>SMALL('[1]资源-玩家城池建筑时间'!DM$6:DM$85,$A52)</f>
        <v>9331059.3883384503</v>
      </c>
      <c r="H52" s="4">
        <f>SMALL('[1]资源-玩家城池建筑时间'!DN$6:DN$85,$A52)</f>
        <v>9331059.3883384503</v>
      </c>
      <c r="I52" s="4">
        <f>SMALL('[1]资源-玩家城池建筑时间'!DO$6:DO$85,$A52)</f>
        <v>9331059.3883384503</v>
      </c>
      <c r="J52" s="4">
        <f>SMALL('[1]资源-玩家城池建筑时间'!DP$6:DP$85,$A52)</f>
        <v>12585782.019638743</v>
      </c>
      <c r="K52" s="4">
        <f>SMALL('[1]资源-玩家城池建筑时间'!DQ$6:DQ$85,$A52)</f>
        <v>13063483.14367383</v>
      </c>
      <c r="L52" s="4">
        <f>SMALL('[1]资源-玩家城池建筑时间'!DR$6:DR$85,$A52)</f>
        <v>13063461.316929881</v>
      </c>
      <c r="M52" s="4">
        <f>SMALL('[1]资源-玩家城池建筑时间'!DS$6:DS$85,$A52)</f>
        <v>24777930.896230236</v>
      </c>
      <c r="N52" s="4">
        <f>SMALL('[1]资源-玩家城池建筑时间'!DT$6:DT$85,$A52)</f>
        <v>12389434.782085836</v>
      </c>
      <c r="O52" s="4">
        <f>SMALL('[1]资源-玩家城池建筑时间'!DU$6:DU$85,$A52)</f>
        <v>12389441.33835648</v>
      </c>
      <c r="P52" s="4">
        <f>SMALL('[1]资源-玩家城池建筑时间'!DV$6:DV$85,$A52)</f>
        <v>12389439.675366465</v>
      </c>
      <c r="Q52" s="4">
        <f>SMALL('[1]资源-玩家城池建筑时间'!DW$6:DW$85,$A52)</f>
        <v>12389404.23866681</v>
      </c>
      <c r="R52" s="4">
        <f>SMALL('[1]资源-玩家城池建筑时间'!DX$6:DX$85,$A52)</f>
        <v>9322090.0029348712</v>
      </c>
      <c r="S52" s="4">
        <f>SMALL('[1]资源-玩家城池建筑时间'!DY$6:DY$85,$A52)</f>
        <v>5598356.3337425878</v>
      </c>
      <c r="T52" s="4">
        <f>SMALL('[1]资源-玩家城池建筑时间'!DZ$6:DZ$85,$A52)</f>
        <v>0</v>
      </c>
      <c r="V52" s="2">
        <v>47</v>
      </c>
      <c r="W52" s="2">
        <f>IFERROR(求节点($A$6:$A$85,B$6:B$85,相关资料!C52),0)</f>
        <v>50387720.697027639</v>
      </c>
      <c r="X52" s="2">
        <f>IFERROR(求节点($A$6:$A$85,C$6:C$85,相关资料!D52),0)</f>
        <v>11197271.26600614</v>
      </c>
      <c r="Y52" s="2">
        <f>IFERROR(求节点($A$6:$A$85,D$6:D$85,相关资料!E52),0)</f>
        <v>247603136.92099053</v>
      </c>
      <c r="Z52" s="2">
        <f>IFERROR(求节点($A$6:$A$85,E$6:E$85,相关资料!F52),0)</f>
        <v>0</v>
      </c>
      <c r="AA52" s="2">
        <f>IFERROR(求节点($A$6:$A$85,F$6:F$85,相关资料!G52),0)</f>
        <v>9331059.3883384503</v>
      </c>
      <c r="AB52" s="2">
        <f>IFERROR(求节点($A$6:$A$85,G$6:G$85,相关资料!H52),0)</f>
        <v>9331059.3883384503</v>
      </c>
      <c r="AC52" s="2">
        <f>IFERROR(求节点($A$6:$A$85,H$6:H$85,相关资料!I52),0)</f>
        <v>9331059.3883384503</v>
      </c>
      <c r="AD52" s="2">
        <f>IFERROR(求节点($A$6:$A$85,I$6:I$85,相关资料!J52),0)</f>
        <v>9331059.3883384503</v>
      </c>
      <c r="AE52" s="30">
        <f>求节点('[1]功能-城建'!$K$35:$K$85,$J$35:$J$85,$V52)</f>
        <v>12585782.019638743</v>
      </c>
      <c r="AF52" s="2">
        <f>IFERROR(求节点($A$6:$A$85,K$6:K$85,相关资料!L52),0)</f>
        <v>13063483.14367383</v>
      </c>
      <c r="AG52" s="2">
        <f>IFERROR(求节点($A$6:$A$85,L$6:L$85,相关资料!M52),0)</f>
        <v>13063461.316929881</v>
      </c>
      <c r="AH52" s="2">
        <f>IFERROR(求节点($A$6:$A$85,M$6:M$85,相关资料!N52),0)</f>
        <v>1100404564.1107483</v>
      </c>
      <c r="AI52" s="2">
        <f>IFERROR(求节点($A$6:$A$85,N$6:N$85,相关资料!O52),0)</f>
        <v>497129031.0899477</v>
      </c>
      <c r="AJ52" s="2">
        <f>IFERROR(求节点($A$6:$A$85,O$6:O$85,相关资料!P52),0)</f>
        <v>497129037.64621836</v>
      </c>
      <c r="AK52" s="2">
        <f>IFERROR(求节点($A$6:$A$85,P$6:P$85,相关资料!Q52),0)</f>
        <v>497129035.98322833</v>
      </c>
      <c r="AL52" s="2">
        <f>IFERROR(求节点($A$6:$A$85,Q$6:Q$85,相关资料!R52),0)</f>
        <v>497129000.5465287</v>
      </c>
      <c r="AM52" s="2">
        <f>IFERROR(求节点($A$6:$A$85,R$6:R$85,相关资料!S52),0)</f>
        <v>9322090.0029348712</v>
      </c>
      <c r="AN52" s="2">
        <f>IFERROR(求节点($A$6:$A$85,S$6:S$85,相关资料!T52),0)</f>
        <v>247614348.8070091</v>
      </c>
      <c r="AO52" s="2"/>
      <c r="AP52" s="2"/>
      <c r="AQ52" s="2">
        <v>47</v>
      </c>
      <c r="AR52" s="2">
        <f t="shared" si="61"/>
        <v>7426500.9816439822</v>
      </c>
      <c r="AS52" s="2">
        <f t="shared" si="60"/>
        <v>1650333.5514764395</v>
      </c>
      <c r="AT52" s="2">
        <f t="shared" si="60"/>
        <v>0</v>
      </c>
      <c r="AU52" s="2">
        <f t="shared" si="60"/>
        <v>0</v>
      </c>
      <c r="AV52" s="2">
        <f t="shared" si="60"/>
        <v>1375277.9595637005</v>
      </c>
      <c r="AW52" s="2">
        <f t="shared" si="60"/>
        <v>1375277.9595637005</v>
      </c>
      <c r="AX52" s="2">
        <f t="shared" si="60"/>
        <v>1375277.9595637005</v>
      </c>
      <c r="AY52" s="2">
        <f t="shared" si="60"/>
        <v>1375277.9595637005</v>
      </c>
      <c r="AZ52" s="2">
        <f t="shared" si="60"/>
        <v>1925389.1433891803</v>
      </c>
      <c r="BA52" s="2">
        <f t="shared" si="60"/>
        <v>1925389.1433891803</v>
      </c>
      <c r="BB52" s="2">
        <f t="shared" si="60"/>
        <v>1925389.1433891803</v>
      </c>
      <c r="BC52" s="2">
        <f t="shared" si="60"/>
        <v>0</v>
      </c>
      <c r="BD52" s="2">
        <f t="shared" si="60"/>
        <v>0</v>
      </c>
      <c r="BE52" s="2">
        <f t="shared" si="60"/>
        <v>0</v>
      </c>
      <c r="BF52" s="2">
        <f t="shared" si="60"/>
        <v>0</v>
      </c>
      <c r="BG52" s="2">
        <f t="shared" si="60"/>
        <v>0</v>
      </c>
      <c r="BH52" s="2">
        <f t="shared" si="48"/>
        <v>1375277.9595637005</v>
      </c>
      <c r="BI52" s="2">
        <f t="shared" si="48"/>
        <v>0</v>
      </c>
      <c r="BL52" s="2">
        <v>47</v>
      </c>
      <c r="BM52" s="2">
        <f t="shared" si="62"/>
        <v>7426500.9816439822</v>
      </c>
      <c r="BN52" s="2">
        <f t="shared" si="63"/>
        <v>1650333.5514764395</v>
      </c>
      <c r="BO52" s="2">
        <f t="shared" si="64"/>
        <v>0</v>
      </c>
      <c r="BP52" s="2">
        <f t="shared" si="65"/>
        <v>0</v>
      </c>
      <c r="BQ52" s="2">
        <f t="shared" si="66"/>
        <v>1375277.9595637005</v>
      </c>
      <c r="BR52" s="2">
        <f t="shared" si="67"/>
        <v>1375277.9595637005</v>
      </c>
      <c r="BS52" s="2">
        <f t="shared" si="68"/>
        <v>1375277.9595637005</v>
      </c>
      <c r="BT52" s="2">
        <f t="shared" si="69"/>
        <v>1375277.9595637005</v>
      </c>
      <c r="BU52" s="2">
        <f t="shared" si="70"/>
        <v>1925389.1433891803</v>
      </c>
      <c r="BV52" s="2">
        <f t="shared" si="71"/>
        <v>1925389.1433891803</v>
      </c>
      <c r="BW52" s="2">
        <f t="shared" si="72"/>
        <v>1925389.1433891803</v>
      </c>
      <c r="BX52" s="2">
        <f t="shared" si="73"/>
        <v>0</v>
      </c>
      <c r="BY52" s="2">
        <f t="shared" si="74"/>
        <v>0</v>
      </c>
      <c r="BZ52" s="2">
        <f t="shared" si="75"/>
        <v>0</v>
      </c>
      <c r="CA52" s="2">
        <f t="shared" si="76"/>
        <v>0</v>
      </c>
      <c r="CB52" s="2">
        <f t="shared" si="77"/>
        <v>0</v>
      </c>
      <c r="CC52" s="2">
        <f t="shared" si="78"/>
        <v>1375277.9595637005</v>
      </c>
      <c r="CD52" s="2">
        <f t="shared" si="79"/>
        <v>0</v>
      </c>
      <c r="CE52" s="2"/>
      <c r="CF52" s="1">
        <f t="shared" si="46"/>
        <v>123776</v>
      </c>
      <c r="CG52" s="2">
        <v>47</v>
      </c>
      <c r="CH52" s="29">
        <v>7426560</v>
      </c>
      <c r="CI52" s="29">
        <v>1650360</v>
      </c>
      <c r="CJ52" s="2">
        <f t="shared" si="49"/>
        <v>0</v>
      </c>
      <c r="CK52" s="2">
        <f t="shared" si="23"/>
        <v>0</v>
      </c>
      <c r="CL52" s="29">
        <v>1375290</v>
      </c>
      <c r="CM52" s="29">
        <v>1375290</v>
      </c>
      <c r="CN52" s="29">
        <v>1375290</v>
      </c>
      <c r="CO52" s="29">
        <v>1375290</v>
      </c>
      <c r="CP52" s="29">
        <v>1925400</v>
      </c>
      <c r="CQ52" s="29">
        <v>1925400</v>
      </c>
      <c r="CR52" s="29">
        <v>1925400</v>
      </c>
      <c r="CS52" s="2">
        <f t="shared" si="55"/>
        <v>0</v>
      </c>
      <c r="CT52" s="2">
        <f t="shared" si="56"/>
        <v>0</v>
      </c>
      <c r="CU52" s="2">
        <f t="shared" si="57"/>
        <v>0</v>
      </c>
      <c r="CV52" s="2">
        <f t="shared" si="58"/>
        <v>0</v>
      </c>
      <c r="CW52" s="2">
        <f t="shared" si="59"/>
        <v>0</v>
      </c>
      <c r="CX52" s="29">
        <v>1375320</v>
      </c>
      <c r="CY52" s="2">
        <f t="shared" si="47"/>
        <v>0</v>
      </c>
      <c r="CZ52" s="2"/>
      <c r="DC52" s="8">
        <v>47</v>
      </c>
      <c r="DD52" s="8">
        <f t="shared" si="24"/>
        <v>7426560</v>
      </c>
      <c r="DE52" s="8">
        <f t="shared" si="25"/>
        <v>1650360</v>
      </c>
      <c r="DF52" s="8">
        <f t="shared" si="26"/>
        <v>0</v>
      </c>
      <c r="DG52" s="8">
        <f t="shared" si="27"/>
        <v>0</v>
      </c>
      <c r="DH52" s="8">
        <f t="shared" si="28"/>
        <v>1375290</v>
      </c>
      <c r="DI52" s="8">
        <f t="shared" si="29"/>
        <v>1375290</v>
      </c>
      <c r="DJ52" s="8">
        <f t="shared" si="30"/>
        <v>1375290</v>
      </c>
      <c r="DK52" s="8">
        <f t="shared" si="31"/>
        <v>1375290</v>
      </c>
      <c r="DL52" s="8">
        <f t="shared" si="32"/>
        <v>1925400</v>
      </c>
      <c r="DM52" s="8">
        <f t="shared" si="33"/>
        <v>1925400</v>
      </c>
      <c r="DN52" s="8">
        <f t="shared" si="34"/>
        <v>1925400</v>
      </c>
      <c r="DO52" s="8">
        <f t="shared" si="35"/>
        <v>0</v>
      </c>
      <c r="DP52" s="8">
        <f t="shared" si="36"/>
        <v>0</v>
      </c>
      <c r="DQ52" s="8">
        <f t="shared" si="37"/>
        <v>0</v>
      </c>
      <c r="DR52" s="8">
        <f t="shared" si="38"/>
        <v>0</v>
      </c>
      <c r="DS52" s="8">
        <f t="shared" si="39"/>
        <v>0</v>
      </c>
      <c r="DT52" s="8">
        <f t="shared" si="40"/>
        <v>1375320</v>
      </c>
      <c r="DU52" s="8">
        <f t="shared" si="41"/>
        <v>0</v>
      </c>
      <c r="DX52" s="8">
        <v>47</v>
      </c>
      <c r="DY52" s="5">
        <f>SUM(DD$6:DD52)</f>
        <v>50389260</v>
      </c>
      <c r="DZ52" s="5">
        <f>SUM(DE$6:DE52)</f>
        <v>11198820</v>
      </c>
      <c r="EA52" s="5">
        <f>SUM(DF$6:DF52)</f>
        <v>246246900</v>
      </c>
      <c r="EB52" s="5">
        <f>SUM(DG$6:DG52)</f>
        <v>0</v>
      </c>
      <c r="EC52" s="5">
        <f>SUM(DH$6:DH52)</f>
        <v>9331890</v>
      </c>
      <c r="ED52" s="5">
        <f>SUM(DI$6:DI52)</f>
        <v>9331890</v>
      </c>
      <c r="EE52" s="5">
        <f>SUM(DJ$6:DJ52)</f>
        <v>9331890</v>
      </c>
      <c r="EF52" s="5">
        <f>SUM(DK$6:DK52)</f>
        <v>9331890</v>
      </c>
      <c r="EG52" s="5">
        <f>SUM(DL$6:DL52)</f>
        <v>12587340</v>
      </c>
      <c r="EH52" s="5">
        <f>SUM(DM$6:DM52)</f>
        <v>13064880</v>
      </c>
      <c r="EI52" s="5">
        <f>SUM(DN$6:DN52)</f>
        <v>13064940</v>
      </c>
      <c r="EJ52" s="5">
        <f>SUM(DO$6:DO52)</f>
        <v>1102029900</v>
      </c>
      <c r="EK52" s="5">
        <f>SUM(DP$6:DP52)</f>
        <v>497130240</v>
      </c>
      <c r="EL52" s="5">
        <f>SUM(DQ$6:DQ52)</f>
        <v>497130060</v>
      </c>
      <c r="EM52" s="5">
        <f>SUM(DR$6:DR52)</f>
        <v>497130000</v>
      </c>
      <c r="EN52" s="5">
        <f>SUM(DS$6:DS52)</f>
        <v>497129940</v>
      </c>
      <c r="EO52" s="5">
        <f>SUM(DT$6:DT52)</f>
        <v>9323460</v>
      </c>
      <c r="EP52" s="5">
        <f>SUM(DU$6:DU52)</f>
        <v>244850100</v>
      </c>
      <c r="ES52" s="8">
        <v>47</v>
      </c>
      <c r="ET52" s="5">
        <f>IFERROR(求节点(相关资料!C$6:C$85,DY$6:DY$55,$ES52),0)</f>
        <v>50389260</v>
      </c>
      <c r="EU52" s="5">
        <f>IFERROR(求节点(相关资料!D$6:D$85,DZ$6:DZ$55,$ES52),0)</f>
        <v>11198820</v>
      </c>
      <c r="EV52" s="5">
        <f>IFERROR(求节点(相关资料!E$6:E$85,EA$6:EA$55,$ES52),0)</f>
        <v>5650215</v>
      </c>
      <c r="EW52" s="5">
        <f>IFERROR(求节点(相关资料!F$6:F$85,EB$6:EB$55,$ES52),0)</f>
        <v>0</v>
      </c>
      <c r="EX52" s="5">
        <f>IFERROR(求节点(相关资料!G$6:G$85,EC$6:EC$55,$ES52),0)</f>
        <v>9331890</v>
      </c>
      <c r="EY52" s="5">
        <f>IFERROR(求节点(相关资料!H$6:H$85,ED$6:ED$55,$ES52),0)</f>
        <v>9331890</v>
      </c>
      <c r="EZ52" s="5">
        <f>IFERROR(求节点(相关资料!I$6:I$85,EE$6:EE$55,$ES52),0)</f>
        <v>9331890</v>
      </c>
      <c r="FA52" s="5">
        <f>IFERROR(求节点(相关资料!J$6:J$85,EF$6:EF$55,$ES52),0)</f>
        <v>9331890</v>
      </c>
      <c r="FB52" s="5">
        <f>IFERROR(求节点(相关资料!K$6:K$85,EG$6:EG$55,$ES52),0)</f>
        <v>12587340</v>
      </c>
      <c r="FC52" s="5">
        <f>IFERROR(求节点(相关资料!L$6:L$85,EH$6:EH$55,$ES52),0)</f>
        <v>13064880</v>
      </c>
      <c r="FD52" s="5">
        <f>IFERROR(求节点(相关资料!M$6:M$85,EI$6:EI$55,$ES52),0)</f>
        <v>13064940</v>
      </c>
      <c r="FE52" s="5">
        <f>IFERROR(求节点(相关资料!N$6:N$85,EJ$6:EJ$55,$ES52),0)</f>
        <v>25181796</v>
      </c>
      <c r="FF52" s="5">
        <f>IFERROR(求节点(相关资料!O$6:O$85,EK$6:EK$55,$ES52),0)</f>
        <v>12390240</v>
      </c>
      <c r="FG52" s="5">
        <f>IFERROR(求节点(相关资料!P$6:P$85,EL$6:EL$55,$ES52),0)</f>
        <v>12390060</v>
      </c>
      <c r="FH52" s="5">
        <f>IFERROR(求节点(相关资料!Q$6:Q$85,EM$6:EM$55,$ES52),0)</f>
        <v>12390000</v>
      </c>
      <c r="FI52" s="5">
        <f>IFERROR(求节点(相关资料!R$6:R$85,EN$6:EN$55,$ES52),0)</f>
        <v>12389940</v>
      </c>
      <c r="FJ52" s="5">
        <f>IFERROR(求节点(相关资料!S$6:S$85,EO$6:EO$55,$ES52),0)</f>
        <v>9323460</v>
      </c>
      <c r="FK52" s="5">
        <f>IFERROR(求节点(相关资料!T$6:T$85,EP$6:EP$55,$ES52),0)</f>
        <v>5715675</v>
      </c>
      <c r="FN52" s="6">
        <v>47</v>
      </c>
      <c r="FO52" s="6">
        <f>SUMPRODUCT(ET52:FK52,'[1]功能-城建'!$X52:$AO52)</f>
        <v>233064186</v>
      </c>
      <c r="FP52" s="6">
        <f>SUM('[1]资源-玩家城池建筑时间'!$AC$6:$AC52)</f>
        <v>232444476.93085963</v>
      </c>
      <c r="FQ52" s="6">
        <f t="shared" si="42"/>
        <v>1.0026660520280923</v>
      </c>
    </row>
    <row r="53" spans="1:173" x14ac:dyDescent="0.15">
      <c r="A53" s="2">
        <v>48</v>
      </c>
      <c r="B53" s="4">
        <f>SMALL('[1]资源-玩家城池建筑时间'!DH$6:DH$85,$A53)</f>
        <v>59102281.521940127</v>
      </c>
      <c r="C53" s="4">
        <f>SMALL('[1]资源-玩家城池建筑时间'!DI$6:DI$85,$A53)</f>
        <v>13133840.338208914</v>
      </c>
      <c r="D53" s="4">
        <f>SMALL('[1]资源-玩家城池建筑时间'!DJ$6:DJ$85,$A53)</f>
        <v>6555428.9838254265</v>
      </c>
      <c r="E53" s="4"/>
      <c r="F53" s="4">
        <f>SMALL('[1]资源-玩家城池建筑时间'!DL$6:DL$85,$A53)</f>
        <v>10944866.94850743</v>
      </c>
      <c r="G53" s="4">
        <f>SMALL('[1]资源-玩家城池建筑时间'!DM$6:DM$85,$A53)</f>
        <v>10944866.94850743</v>
      </c>
      <c r="H53" s="4">
        <f>SMALL('[1]资源-玩家城池建筑时间'!DN$6:DN$85,$A53)</f>
        <v>10944866.94850743</v>
      </c>
      <c r="I53" s="4">
        <f>SMALL('[1]资源-玩家城池建筑时间'!DO$6:DO$85,$A53)</f>
        <v>10944866.94850743</v>
      </c>
      <c r="J53" s="4">
        <f>SMALL('[1]资源-玩家城池建筑时间'!DP$6:DP$85,$A53)</f>
        <v>14845112.603875313</v>
      </c>
      <c r="K53" s="4">
        <f>SMALL('[1]资源-玩家城池建筑时间'!DQ$6:DQ$85,$A53)</f>
        <v>15322813.727910399</v>
      </c>
      <c r="L53" s="4">
        <f>SMALL('[1]资源-玩家城池建筑时间'!DR$6:DR$85,$A53)</f>
        <v>15322791.90116645</v>
      </c>
      <c r="M53" s="4">
        <f>SMALL('[1]资源-玩家城池建筑时间'!DS$6:DS$85,$A53)</f>
        <v>29081417.723347515</v>
      </c>
      <c r="N53" s="4">
        <f>SMALL('[1]资源-玩家城池建筑时间'!DT$6:DT$85,$A53)</f>
        <v>14541178.195644476</v>
      </c>
      <c r="O53" s="4">
        <f>SMALL('[1]资源-玩家城池建筑时间'!DU$6:DU$85,$A53)</f>
        <v>14541184.75191512</v>
      </c>
      <c r="P53" s="4">
        <f>SMALL('[1]资源-玩家城池建筑时间'!DV$6:DV$85,$A53)</f>
        <v>14541183.088925105</v>
      </c>
      <c r="Q53" s="4">
        <f>SMALL('[1]资源-玩家城池建筑时间'!DW$6:DW$85,$A53)</f>
        <v>14541147.65222545</v>
      </c>
      <c r="R53" s="4">
        <f>SMALL('[1]资源-玩家城池建筑时间'!DX$6:DX$85,$A53)</f>
        <v>10935897.563103851</v>
      </c>
      <c r="S53" s="4">
        <f>SMALL('[1]资源-玩家城池建筑时间'!DY$6:DY$85,$A53)</f>
        <v>6566640.8698439747</v>
      </c>
      <c r="T53" s="4">
        <f>SMALL('[1]资源-玩家城池建筑时间'!DZ$6:DZ$85,$A53)</f>
        <v>0</v>
      </c>
      <c r="V53" s="2">
        <v>48</v>
      </c>
      <c r="W53" s="2">
        <f>IFERROR(求节点($A$6:$A$85,B$6:B$85,相关资料!C53),0)</f>
        <v>59102281.521940127</v>
      </c>
      <c r="X53" s="2">
        <f>IFERROR(求节点($A$6:$A$85,C$6:C$85,相关资料!D53),0)</f>
        <v>13133840.338208914</v>
      </c>
      <c r="Y53" s="2">
        <f>IFERROR(求节点($A$6:$A$85,D$6:D$85,相关资料!E53),0)</f>
        <v>247603136.92099053</v>
      </c>
      <c r="Z53" s="2">
        <f>IFERROR(求节点($A$6:$A$85,E$6:E$85,相关资料!F53),0)</f>
        <v>0</v>
      </c>
      <c r="AA53" s="2">
        <f>IFERROR(求节点($A$6:$A$85,F$6:F$85,相关资料!G53),0)</f>
        <v>10944866.94850743</v>
      </c>
      <c r="AB53" s="2">
        <f>IFERROR(求节点($A$6:$A$85,G$6:G$85,相关资料!H53),0)</f>
        <v>10944866.94850743</v>
      </c>
      <c r="AC53" s="2">
        <f>IFERROR(求节点($A$6:$A$85,H$6:H$85,相关资料!I53),0)</f>
        <v>10944866.94850743</v>
      </c>
      <c r="AD53" s="2">
        <f>IFERROR(求节点($A$6:$A$85,I$6:I$85,相关资料!J53),0)</f>
        <v>10944866.94850743</v>
      </c>
      <c r="AE53" s="30">
        <f>求节点('[1]功能-城建'!$K$35:$K$85,$J$35:$J$85,$V53)</f>
        <v>14845112.603875313</v>
      </c>
      <c r="AF53" s="2">
        <f>IFERROR(求节点($A$6:$A$85,K$6:K$85,相关资料!L53),0)</f>
        <v>15322813.727910399</v>
      </c>
      <c r="AG53" s="2">
        <f>IFERROR(求节点($A$6:$A$85,L$6:L$85,相关资料!M53),0)</f>
        <v>15322791.90116645</v>
      </c>
      <c r="AH53" s="2">
        <f>IFERROR(求节点($A$6:$A$85,M$6:M$85,相关资料!N53),0)</f>
        <v>1100404564.1107483</v>
      </c>
      <c r="AI53" s="2">
        <f>IFERROR(求节点($A$6:$A$85,N$6:N$85,相关资料!O53),0)</f>
        <v>497129031.0899477</v>
      </c>
      <c r="AJ53" s="2">
        <f>IFERROR(求节点($A$6:$A$85,O$6:O$85,相关资料!P53),0)</f>
        <v>497129037.64621836</v>
      </c>
      <c r="AK53" s="2">
        <f>IFERROR(求节点($A$6:$A$85,P$6:P$85,相关资料!Q53),0)</f>
        <v>497129035.98322833</v>
      </c>
      <c r="AL53" s="2">
        <f>IFERROR(求节点($A$6:$A$85,Q$6:Q$85,相关资料!R53),0)</f>
        <v>497129000.5465287</v>
      </c>
      <c r="AM53" s="2">
        <f>IFERROR(求节点($A$6:$A$85,R$6:R$85,相关资料!S53),0)</f>
        <v>10935897.563103851</v>
      </c>
      <c r="AN53" s="2">
        <f>IFERROR(求节点($A$6:$A$85,S$6:S$85,相关资料!T53),0)</f>
        <v>247614348.8070091</v>
      </c>
      <c r="AO53" s="2"/>
      <c r="AP53" s="2"/>
      <c r="AQ53" s="2">
        <v>48</v>
      </c>
      <c r="AR53" s="2">
        <f t="shared" si="61"/>
        <v>8714560.8249124885</v>
      </c>
      <c r="AS53" s="2">
        <f t="shared" si="60"/>
        <v>1936569.0722027738</v>
      </c>
      <c r="AT53" s="2">
        <f t="shared" si="60"/>
        <v>0</v>
      </c>
      <c r="AU53" s="2">
        <f t="shared" si="60"/>
        <v>0</v>
      </c>
      <c r="AV53" s="2">
        <f t="shared" si="60"/>
        <v>1613807.5601689797</v>
      </c>
      <c r="AW53" s="2">
        <f t="shared" si="60"/>
        <v>1613807.5601689797</v>
      </c>
      <c r="AX53" s="2">
        <f t="shared" si="60"/>
        <v>1613807.5601689797</v>
      </c>
      <c r="AY53" s="2">
        <f t="shared" si="60"/>
        <v>1613807.5601689797</v>
      </c>
      <c r="AZ53" s="2">
        <f t="shared" si="60"/>
        <v>2259330.5842365697</v>
      </c>
      <c r="BA53" s="2">
        <f t="shared" si="60"/>
        <v>2259330.5842365697</v>
      </c>
      <c r="BB53" s="2">
        <f t="shared" si="60"/>
        <v>2259330.5842365697</v>
      </c>
      <c r="BC53" s="2">
        <f t="shared" si="60"/>
        <v>0</v>
      </c>
      <c r="BD53" s="2">
        <f t="shared" si="60"/>
        <v>0</v>
      </c>
      <c r="BE53" s="2">
        <f t="shared" si="60"/>
        <v>0</v>
      </c>
      <c r="BF53" s="2">
        <f t="shared" si="60"/>
        <v>0</v>
      </c>
      <c r="BG53" s="2">
        <f t="shared" si="60"/>
        <v>0</v>
      </c>
      <c r="BH53" s="2">
        <f t="shared" si="48"/>
        <v>1613807.5601689797</v>
      </c>
      <c r="BI53" s="2">
        <f t="shared" si="48"/>
        <v>0</v>
      </c>
      <c r="BL53" s="2">
        <v>48</v>
      </c>
      <c r="BM53" s="2">
        <f t="shared" si="62"/>
        <v>8714560.8249124885</v>
      </c>
      <c r="BN53" s="2">
        <f t="shared" si="63"/>
        <v>1936569.0722027738</v>
      </c>
      <c r="BO53" s="2">
        <f t="shared" si="64"/>
        <v>0</v>
      </c>
      <c r="BP53" s="2">
        <f t="shared" si="65"/>
        <v>0</v>
      </c>
      <c r="BQ53" s="2">
        <f t="shared" si="66"/>
        <v>1613807.5601689797</v>
      </c>
      <c r="BR53" s="2">
        <f t="shared" si="67"/>
        <v>1613807.5601689797</v>
      </c>
      <c r="BS53" s="2">
        <f t="shared" si="68"/>
        <v>1613807.5601689797</v>
      </c>
      <c r="BT53" s="2">
        <f t="shared" si="69"/>
        <v>1613807.5601689797</v>
      </c>
      <c r="BU53" s="2">
        <f t="shared" si="70"/>
        <v>2259330.5842365697</v>
      </c>
      <c r="BV53" s="2">
        <f t="shared" si="71"/>
        <v>2259330.5842365697</v>
      </c>
      <c r="BW53" s="2">
        <f t="shared" si="72"/>
        <v>2259330.5842365697</v>
      </c>
      <c r="BX53" s="2">
        <f t="shared" si="73"/>
        <v>0</v>
      </c>
      <c r="BY53" s="2">
        <f t="shared" si="74"/>
        <v>0</v>
      </c>
      <c r="BZ53" s="2">
        <f t="shared" si="75"/>
        <v>0</v>
      </c>
      <c r="CA53" s="2">
        <f t="shared" si="76"/>
        <v>0</v>
      </c>
      <c r="CB53" s="2">
        <f t="shared" si="77"/>
        <v>0</v>
      </c>
      <c r="CC53" s="2">
        <f t="shared" si="78"/>
        <v>1613807.5601689797</v>
      </c>
      <c r="CD53" s="2">
        <f t="shared" si="79"/>
        <v>0</v>
      </c>
      <c r="CE53" s="2"/>
      <c r="CF53" s="1">
        <f t="shared" si="46"/>
        <v>145243</v>
      </c>
      <c r="CG53" s="2">
        <v>48</v>
      </c>
      <c r="CH53" s="29">
        <v>8714580</v>
      </c>
      <c r="CI53" s="29">
        <v>1936620</v>
      </c>
      <c r="CJ53" s="2">
        <f t="shared" si="49"/>
        <v>0</v>
      </c>
      <c r="CK53" s="2">
        <f t="shared" si="23"/>
        <v>0</v>
      </c>
      <c r="CL53" s="29">
        <v>1613820</v>
      </c>
      <c r="CM53" s="29">
        <v>1613820</v>
      </c>
      <c r="CN53" s="29">
        <v>1613820</v>
      </c>
      <c r="CO53" s="29">
        <v>1613820</v>
      </c>
      <c r="CP53" s="29">
        <v>2259360</v>
      </c>
      <c r="CQ53" s="29">
        <v>2259360</v>
      </c>
      <c r="CR53" s="29">
        <v>2259360</v>
      </c>
      <c r="CS53" s="2">
        <f t="shared" si="55"/>
        <v>0</v>
      </c>
      <c r="CT53" s="2">
        <f t="shared" si="56"/>
        <v>0</v>
      </c>
      <c r="CU53" s="2">
        <f t="shared" si="57"/>
        <v>0</v>
      </c>
      <c r="CV53" s="2">
        <f t="shared" si="58"/>
        <v>0</v>
      </c>
      <c r="CW53" s="2">
        <f t="shared" si="59"/>
        <v>0</v>
      </c>
      <c r="CX53" s="29">
        <v>1613820</v>
      </c>
      <c r="CY53" s="2">
        <f t="shared" si="47"/>
        <v>0</v>
      </c>
      <c r="CZ53" s="2"/>
      <c r="DC53" s="8">
        <v>48</v>
      </c>
      <c r="DD53" s="8">
        <f t="shared" si="24"/>
        <v>8714580</v>
      </c>
      <c r="DE53" s="8">
        <f t="shared" si="25"/>
        <v>1936620</v>
      </c>
      <c r="DF53" s="8">
        <f t="shared" si="26"/>
        <v>0</v>
      </c>
      <c r="DG53" s="8">
        <f t="shared" si="27"/>
        <v>0</v>
      </c>
      <c r="DH53" s="8">
        <f t="shared" si="28"/>
        <v>1613820</v>
      </c>
      <c r="DI53" s="8">
        <f t="shared" si="29"/>
        <v>1613820</v>
      </c>
      <c r="DJ53" s="8">
        <f t="shared" si="30"/>
        <v>1613820</v>
      </c>
      <c r="DK53" s="8">
        <f t="shared" si="31"/>
        <v>1613820</v>
      </c>
      <c r="DL53" s="8">
        <f t="shared" si="32"/>
        <v>2259360</v>
      </c>
      <c r="DM53" s="8">
        <f t="shared" si="33"/>
        <v>2259360</v>
      </c>
      <c r="DN53" s="8">
        <f t="shared" si="34"/>
        <v>2259360</v>
      </c>
      <c r="DO53" s="8">
        <f t="shared" si="35"/>
        <v>0</v>
      </c>
      <c r="DP53" s="8">
        <f t="shared" si="36"/>
        <v>0</v>
      </c>
      <c r="DQ53" s="8">
        <f t="shared" si="37"/>
        <v>0</v>
      </c>
      <c r="DR53" s="8">
        <f t="shared" si="38"/>
        <v>0</v>
      </c>
      <c r="DS53" s="8">
        <f t="shared" si="39"/>
        <v>0</v>
      </c>
      <c r="DT53" s="8">
        <f t="shared" si="40"/>
        <v>1613820</v>
      </c>
      <c r="DU53" s="8">
        <f t="shared" si="41"/>
        <v>0</v>
      </c>
      <c r="DX53" s="8">
        <v>48</v>
      </c>
      <c r="DY53" s="5">
        <f>SUM(DD$6:DD53)</f>
        <v>59103840</v>
      </c>
      <c r="DZ53" s="5">
        <f>SUM(DE$6:DE53)</f>
        <v>13135440</v>
      </c>
      <c r="EA53" s="5">
        <f>SUM(DF$6:DF53)</f>
        <v>246246900</v>
      </c>
      <c r="EB53" s="5">
        <f>SUM(DG$6:DG53)</f>
        <v>0</v>
      </c>
      <c r="EC53" s="5">
        <f>SUM(DH$6:DH53)</f>
        <v>10945710</v>
      </c>
      <c r="ED53" s="5">
        <f>SUM(DI$6:DI53)</f>
        <v>10945710</v>
      </c>
      <c r="EE53" s="5">
        <f>SUM(DJ$6:DJ53)</f>
        <v>10945710</v>
      </c>
      <c r="EF53" s="5">
        <f>SUM(DK$6:DK53)</f>
        <v>10945710</v>
      </c>
      <c r="EG53" s="5">
        <f>SUM(DL$6:DL53)</f>
        <v>14846700</v>
      </c>
      <c r="EH53" s="5">
        <f>SUM(DM$6:DM53)</f>
        <v>15324240</v>
      </c>
      <c r="EI53" s="5">
        <f>SUM(DN$6:DN53)</f>
        <v>15324300</v>
      </c>
      <c r="EJ53" s="5">
        <f>SUM(DO$6:DO53)</f>
        <v>1102029900</v>
      </c>
      <c r="EK53" s="5">
        <f>SUM(DP$6:DP53)</f>
        <v>497130240</v>
      </c>
      <c r="EL53" s="5">
        <f>SUM(DQ$6:DQ53)</f>
        <v>497130060</v>
      </c>
      <c r="EM53" s="5">
        <f>SUM(DR$6:DR53)</f>
        <v>497130000</v>
      </c>
      <c r="EN53" s="5">
        <f>SUM(DS$6:DS53)</f>
        <v>497129940</v>
      </c>
      <c r="EO53" s="5">
        <f>SUM(DT$6:DT53)</f>
        <v>10937280</v>
      </c>
      <c r="EP53" s="5">
        <f>SUM(DU$6:DU53)</f>
        <v>244850100</v>
      </c>
      <c r="ES53" s="8">
        <v>48</v>
      </c>
      <c r="ET53" s="5">
        <f>IFERROR(求节点(相关资料!C$6:C$85,DY$6:DY$55,$ES53),0)</f>
        <v>59103840</v>
      </c>
      <c r="EU53" s="5">
        <f>IFERROR(求节点(相关资料!D$6:D$85,DZ$6:DZ$55,$ES53),0)</f>
        <v>13135440</v>
      </c>
      <c r="EV53" s="5">
        <f>IFERROR(求节点(相关资料!E$6:E$85,EA$6:EA$55,$ES53),0)</f>
        <v>6600285</v>
      </c>
      <c r="EW53" s="5">
        <f>IFERROR(求节点(相关资料!F$6:F$85,EB$6:EB$55,$ES53),0)</f>
        <v>0</v>
      </c>
      <c r="EX53" s="5">
        <f>IFERROR(求节点(相关资料!G$6:G$85,EC$6:EC$55,$ES53),0)</f>
        <v>10945710</v>
      </c>
      <c r="EY53" s="5">
        <f>IFERROR(求节点(相关资料!H$6:H$85,ED$6:ED$55,$ES53),0)</f>
        <v>10945710</v>
      </c>
      <c r="EZ53" s="5">
        <f>IFERROR(求节点(相关资料!I$6:I$85,EE$6:EE$55,$ES53),0)</f>
        <v>10945710</v>
      </c>
      <c r="FA53" s="5">
        <f>IFERROR(求节点(相关资料!J$6:J$85,EF$6:EF$55,$ES53),0)</f>
        <v>10945710</v>
      </c>
      <c r="FB53" s="5">
        <f>IFERROR(求节点(相关资料!K$6:K$85,EG$6:EG$55,$ES53),0)</f>
        <v>14846700</v>
      </c>
      <c r="FC53" s="5">
        <f>IFERROR(求节点(相关资料!L$6:L$85,EH$6:EH$55,$ES53),0)</f>
        <v>15324240</v>
      </c>
      <c r="FD53" s="5">
        <f>IFERROR(求节点(相关资料!M$6:M$85,EI$6:EI$55,$ES53),0)</f>
        <v>15324300</v>
      </c>
      <c r="FE53" s="5">
        <f>IFERROR(求节点(相关资料!N$6:N$85,EJ$6:EJ$55,$ES53),0)</f>
        <v>29655828</v>
      </c>
      <c r="FF53" s="5">
        <f>IFERROR(求节点(相关资料!O$6:O$85,EK$6:EK$55,$ES53),0)</f>
        <v>14728110</v>
      </c>
      <c r="FG53" s="5">
        <f>IFERROR(求节点(相关资料!P$6:P$85,EL$6:EL$55,$ES53),0)</f>
        <v>14727930</v>
      </c>
      <c r="FH53" s="5">
        <f>IFERROR(求节点(相关资料!Q$6:Q$85,EM$6:EM$55,$ES53),0)</f>
        <v>14727870</v>
      </c>
      <c r="FI53" s="5">
        <f>IFERROR(求节点(相关资料!R$6:R$85,EN$6:EN$55,$ES53),0)</f>
        <v>14727810</v>
      </c>
      <c r="FJ53" s="5">
        <f>IFERROR(求节点(相关资料!S$6:S$85,EO$6:EO$55,$ES53),0)</f>
        <v>10937280</v>
      </c>
      <c r="FK53" s="5">
        <f>IFERROR(求节点(相关资料!T$6:T$85,EP$6:EP$55,$ES53),0)</f>
        <v>6410880</v>
      </c>
      <c r="FN53" s="6">
        <v>48</v>
      </c>
      <c r="FO53" s="6">
        <f>SUMPRODUCT(ET53:FK53,'[1]功能-城建'!$X53:$AO53)</f>
        <v>274033353</v>
      </c>
      <c r="FP53" s="6">
        <f>SUM('[1]资源-玩家城池建筑时间'!$AC$6:$AC53)</f>
        <v>272789665.9350841</v>
      </c>
      <c r="FQ53" s="6">
        <f t="shared" si="42"/>
        <v>1.0045591428863432</v>
      </c>
    </row>
    <row r="54" spans="1:173" x14ac:dyDescent="0.15">
      <c r="A54" s="2">
        <v>49</v>
      </c>
      <c r="B54" s="4">
        <f>SMALL('[1]资源-玩家城池建筑时间'!DH$6:DH$85,$A54)</f>
        <v>69324253.951715857</v>
      </c>
      <c r="C54" s="4">
        <f>SMALL('[1]资源-玩家城池建筑时间'!DI$6:DI$85,$A54)</f>
        <v>15405389.767047964</v>
      </c>
      <c r="D54" s="4">
        <f>SMALL('[1]资源-玩家城池建筑时间'!DJ$6:DJ$85,$A54)</f>
        <v>7691203.6982449517</v>
      </c>
      <c r="E54" s="4"/>
      <c r="F54" s="4">
        <f>SMALL('[1]资源-玩家城池建筑时间'!DL$6:DL$85,$A54)</f>
        <v>12837824.805873305</v>
      </c>
      <c r="G54" s="4">
        <f>SMALL('[1]资源-玩家城池建筑时间'!DM$6:DM$85,$A54)</f>
        <v>12837824.805873305</v>
      </c>
      <c r="H54" s="4">
        <f>SMALL('[1]资源-玩家城池建筑时间'!DN$6:DN$85,$A54)</f>
        <v>12837824.805873305</v>
      </c>
      <c r="I54" s="4">
        <f>SMALL('[1]资源-玩家城池建筑时间'!DO$6:DO$85,$A54)</f>
        <v>12837824.805873305</v>
      </c>
      <c r="J54" s="4">
        <f>SMALL('[1]资源-玩家城池建筑时间'!DP$6:DP$85,$A54)</f>
        <v>17495253.604187537</v>
      </c>
      <c r="K54" s="4">
        <f>SMALL('[1]资源-玩家城池建筑时间'!DQ$6:DQ$85,$A54)</f>
        <v>17972954.728222623</v>
      </c>
      <c r="L54" s="4">
        <f>SMALL('[1]资源-玩家城池建筑时间'!DR$6:DR$85,$A54)</f>
        <v>17972932.901478674</v>
      </c>
      <c r="M54" s="4">
        <f>SMALL('[1]资源-玩家城池建筑时间'!DS$6:DS$85,$A54)</f>
        <v>34129305.342989847</v>
      </c>
      <c r="N54" s="4">
        <f>SMALL('[1]资源-玩家城池建筑时间'!DT$6:DT$85,$A54)</f>
        <v>17065122.005465642</v>
      </c>
      <c r="O54" s="4">
        <f>SMALL('[1]资源-玩家城池建筑时间'!DU$6:DU$85,$A54)</f>
        <v>17065128.561736286</v>
      </c>
      <c r="P54" s="4">
        <f>SMALL('[1]资源-玩家城池建筑时间'!DV$6:DV$85,$A54)</f>
        <v>17065126.898746271</v>
      </c>
      <c r="Q54" s="4">
        <f>SMALL('[1]资源-玩家城池建筑时间'!DW$6:DW$85,$A54)</f>
        <v>17065091.462046616</v>
      </c>
      <c r="R54" s="4">
        <f>SMALL('[1]资源-玩家城池建筑时间'!DX$6:DX$85,$A54)</f>
        <v>12828855.420469726</v>
      </c>
      <c r="S54" s="4">
        <f>SMALL('[1]资源-玩家城池建筑时间'!DY$6:DY$85,$A54)</f>
        <v>7702415.5842634998</v>
      </c>
      <c r="T54" s="4">
        <f>SMALL('[1]资源-玩家城池建筑时间'!DZ$6:DZ$85,$A54)</f>
        <v>0</v>
      </c>
      <c r="V54" s="2">
        <v>49</v>
      </c>
      <c r="W54" s="2">
        <f>IFERROR(求节点($A$6:$A$85,B$6:B$85,相关资料!C54),0)</f>
        <v>69324253.951715857</v>
      </c>
      <c r="X54" s="2">
        <f>IFERROR(求节点($A$6:$A$85,C$6:C$85,相关资料!D54),0)</f>
        <v>15405389.767047964</v>
      </c>
      <c r="Y54" s="2">
        <f>IFERROR(求节点($A$6:$A$85,D$6:D$85,相关资料!E54),0)</f>
        <v>247603136.92099053</v>
      </c>
      <c r="Z54" s="2">
        <f>IFERROR(求节点($A$6:$A$85,E$6:E$85,相关资料!F54),0)</f>
        <v>0</v>
      </c>
      <c r="AA54" s="2">
        <f>IFERROR(求节点($A$6:$A$85,F$6:F$85,相关资料!G54),0)</f>
        <v>12837824.805873305</v>
      </c>
      <c r="AB54" s="2">
        <f>IFERROR(求节点($A$6:$A$85,G$6:G$85,相关资料!H54),0)</f>
        <v>12837824.805873305</v>
      </c>
      <c r="AC54" s="2">
        <f>IFERROR(求节点($A$6:$A$85,H$6:H$85,相关资料!I54),0)</f>
        <v>12837824.805873305</v>
      </c>
      <c r="AD54" s="2">
        <f>IFERROR(求节点($A$6:$A$85,I$6:I$85,相关资料!J54),0)</f>
        <v>12837824.805873305</v>
      </c>
      <c r="AE54" s="30">
        <f>求节点('[1]功能-城建'!$K$35:$K$85,$J$35:$J$85,$V54)</f>
        <v>17495253.604187537</v>
      </c>
      <c r="AF54" s="2">
        <f>IFERROR(求节点($A$6:$A$85,K$6:K$85,相关资料!L54),0)</f>
        <v>17972954.728222623</v>
      </c>
      <c r="AG54" s="2">
        <f>IFERROR(求节点($A$6:$A$85,L$6:L$85,相关资料!M54),0)</f>
        <v>17972932.901478674</v>
      </c>
      <c r="AH54" s="2">
        <f>IFERROR(求节点($A$6:$A$85,M$6:M$85,相关资料!N54),0)</f>
        <v>1100404564.1107483</v>
      </c>
      <c r="AI54" s="2">
        <f>IFERROR(求节点($A$6:$A$85,N$6:N$85,相关资料!O54),0)</f>
        <v>497129031.0899477</v>
      </c>
      <c r="AJ54" s="2">
        <f>IFERROR(求节点($A$6:$A$85,O$6:O$85,相关资料!P54),0)</f>
        <v>497129037.64621836</v>
      </c>
      <c r="AK54" s="2">
        <f>IFERROR(求节点($A$6:$A$85,P$6:P$85,相关资料!Q54),0)</f>
        <v>497129035.98322833</v>
      </c>
      <c r="AL54" s="2">
        <f>IFERROR(求节点($A$6:$A$85,Q$6:Q$85,相关资料!R54),0)</f>
        <v>497129000.5465287</v>
      </c>
      <c r="AM54" s="2">
        <f>IFERROR(求节点($A$6:$A$85,R$6:R$85,相关资料!S54),0)</f>
        <v>12828855.420469726</v>
      </c>
      <c r="AN54" s="2">
        <f>IFERROR(求节点($A$6:$A$85,S$6:S$85,相关资料!T54),0)</f>
        <v>247614348.8070091</v>
      </c>
      <c r="AO54" s="2"/>
      <c r="AP54" s="2"/>
      <c r="AQ54" s="2">
        <v>49</v>
      </c>
      <c r="AR54" s="2">
        <f t="shared" si="61"/>
        <v>10221972.42977573</v>
      </c>
      <c r="AS54" s="2">
        <f t="shared" si="60"/>
        <v>2271549.4288390502</v>
      </c>
      <c r="AT54" s="2">
        <f t="shared" ref="AT54:BG54" si="80">IF(Y54=0,0,Y54-Y53)</f>
        <v>0</v>
      </c>
      <c r="AU54" s="2">
        <f t="shared" si="80"/>
        <v>0</v>
      </c>
      <c r="AV54" s="2">
        <f t="shared" si="80"/>
        <v>1892957.8573658746</v>
      </c>
      <c r="AW54" s="2">
        <f t="shared" si="80"/>
        <v>1892957.8573658746</v>
      </c>
      <c r="AX54" s="2">
        <f t="shared" si="80"/>
        <v>1892957.8573658746</v>
      </c>
      <c r="AY54" s="2">
        <f t="shared" si="80"/>
        <v>1892957.8573658746</v>
      </c>
      <c r="AZ54" s="2">
        <f t="shared" si="80"/>
        <v>2650141.000312224</v>
      </c>
      <c r="BA54" s="2">
        <f t="shared" si="80"/>
        <v>2650141.000312224</v>
      </c>
      <c r="BB54" s="2">
        <f t="shared" si="80"/>
        <v>2650141.000312224</v>
      </c>
      <c r="BC54" s="2">
        <f t="shared" si="80"/>
        <v>0</v>
      </c>
      <c r="BD54" s="2">
        <f t="shared" si="80"/>
        <v>0</v>
      </c>
      <c r="BE54" s="2">
        <f t="shared" si="80"/>
        <v>0</v>
      </c>
      <c r="BF54" s="2">
        <f t="shared" si="80"/>
        <v>0</v>
      </c>
      <c r="BG54" s="2">
        <f t="shared" si="80"/>
        <v>0</v>
      </c>
      <c r="BH54" s="2">
        <f t="shared" si="48"/>
        <v>1892957.8573658746</v>
      </c>
      <c r="BI54" s="2">
        <f t="shared" si="48"/>
        <v>0</v>
      </c>
      <c r="BL54" s="2">
        <v>49</v>
      </c>
      <c r="BM54" s="2">
        <f t="shared" si="62"/>
        <v>10221972.42977573</v>
      </c>
      <c r="BN54" s="2">
        <f t="shared" si="63"/>
        <v>2271549.4288390502</v>
      </c>
      <c r="BO54" s="2">
        <f t="shared" si="64"/>
        <v>0</v>
      </c>
      <c r="BP54" s="2">
        <f t="shared" si="65"/>
        <v>0</v>
      </c>
      <c r="BQ54" s="2">
        <f t="shared" si="66"/>
        <v>1892957.8573658746</v>
      </c>
      <c r="BR54" s="2">
        <f t="shared" si="67"/>
        <v>1892957.8573658746</v>
      </c>
      <c r="BS54" s="2">
        <f t="shared" si="68"/>
        <v>1892957.8573658746</v>
      </c>
      <c r="BT54" s="2">
        <f t="shared" si="69"/>
        <v>1892957.8573658746</v>
      </c>
      <c r="BU54" s="2">
        <f t="shared" si="70"/>
        <v>2650141.000312224</v>
      </c>
      <c r="BV54" s="2">
        <f t="shared" si="71"/>
        <v>2650141.000312224</v>
      </c>
      <c r="BW54" s="2">
        <f t="shared" si="72"/>
        <v>2650141.000312224</v>
      </c>
      <c r="BX54" s="2">
        <f t="shared" si="73"/>
        <v>0</v>
      </c>
      <c r="BY54" s="2">
        <f t="shared" si="74"/>
        <v>0</v>
      </c>
      <c r="BZ54" s="2">
        <f t="shared" si="75"/>
        <v>0</v>
      </c>
      <c r="CA54" s="2">
        <f t="shared" si="76"/>
        <v>0</v>
      </c>
      <c r="CB54" s="2">
        <f t="shared" si="77"/>
        <v>0</v>
      </c>
      <c r="CC54" s="2">
        <f t="shared" si="78"/>
        <v>1892957.8573658746</v>
      </c>
      <c r="CD54" s="2">
        <f t="shared" si="79"/>
        <v>0</v>
      </c>
      <c r="CE54" s="2"/>
      <c r="CF54" s="1">
        <f t="shared" si="46"/>
        <v>170367</v>
      </c>
      <c r="CG54" s="2">
        <v>49</v>
      </c>
      <c r="CH54" s="29">
        <v>10222020</v>
      </c>
      <c r="CI54" s="29">
        <v>2271600</v>
      </c>
      <c r="CJ54" s="2">
        <f t="shared" si="49"/>
        <v>0</v>
      </c>
      <c r="CK54" s="2">
        <f t="shared" si="23"/>
        <v>0</v>
      </c>
      <c r="CL54" s="29">
        <v>1892970</v>
      </c>
      <c r="CM54" s="29">
        <v>1892970</v>
      </c>
      <c r="CN54" s="29">
        <v>1892970</v>
      </c>
      <c r="CO54" s="29">
        <v>1892970</v>
      </c>
      <c r="CP54" s="29">
        <v>2650200</v>
      </c>
      <c r="CQ54" s="29">
        <v>2650200</v>
      </c>
      <c r="CR54" s="29">
        <v>2650200</v>
      </c>
      <c r="CS54" s="2">
        <f t="shared" si="55"/>
        <v>0</v>
      </c>
      <c r="CT54" s="2">
        <f t="shared" si="56"/>
        <v>0</v>
      </c>
      <c r="CU54" s="2">
        <f t="shared" si="57"/>
        <v>0</v>
      </c>
      <c r="CV54" s="2">
        <f t="shared" si="58"/>
        <v>0</v>
      </c>
      <c r="CW54" s="2">
        <f t="shared" si="59"/>
        <v>0</v>
      </c>
      <c r="CX54" s="29">
        <v>1893000</v>
      </c>
      <c r="CY54" s="2">
        <f t="shared" si="47"/>
        <v>0</v>
      </c>
      <c r="CZ54" s="2"/>
      <c r="DC54" s="8">
        <v>49</v>
      </c>
      <c r="DD54" s="8">
        <f t="shared" si="24"/>
        <v>10222020</v>
      </c>
      <c r="DE54" s="8">
        <f t="shared" si="25"/>
        <v>2271600</v>
      </c>
      <c r="DF54" s="8">
        <f t="shared" si="26"/>
        <v>0</v>
      </c>
      <c r="DG54" s="8">
        <f t="shared" si="27"/>
        <v>0</v>
      </c>
      <c r="DH54" s="8">
        <f t="shared" si="28"/>
        <v>1892970</v>
      </c>
      <c r="DI54" s="8">
        <f t="shared" si="29"/>
        <v>1892970</v>
      </c>
      <c r="DJ54" s="8">
        <f t="shared" si="30"/>
        <v>1892970</v>
      </c>
      <c r="DK54" s="8">
        <f t="shared" si="31"/>
        <v>1892970</v>
      </c>
      <c r="DL54" s="8">
        <f t="shared" si="32"/>
        <v>2650200</v>
      </c>
      <c r="DM54" s="8">
        <f t="shared" si="33"/>
        <v>2650200</v>
      </c>
      <c r="DN54" s="8">
        <f t="shared" si="34"/>
        <v>2650200</v>
      </c>
      <c r="DO54" s="8">
        <f t="shared" si="35"/>
        <v>0</v>
      </c>
      <c r="DP54" s="8">
        <f t="shared" si="36"/>
        <v>0</v>
      </c>
      <c r="DQ54" s="8">
        <f t="shared" si="37"/>
        <v>0</v>
      </c>
      <c r="DR54" s="8">
        <f t="shared" si="38"/>
        <v>0</v>
      </c>
      <c r="DS54" s="8">
        <f t="shared" si="39"/>
        <v>0</v>
      </c>
      <c r="DT54" s="8">
        <f t="shared" si="40"/>
        <v>1893000</v>
      </c>
      <c r="DU54" s="8">
        <f t="shared" si="41"/>
        <v>0</v>
      </c>
      <c r="DX54" s="8">
        <v>49</v>
      </c>
      <c r="DY54" s="5">
        <f>SUM(DD$6:DD54)</f>
        <v>69325860</v>
      </c>
      <c r="DZ54" s="5">
        <f>SUM(DE$6:DE54)</f>
        <v>15407040</v>
      </c>
      <c r="EA54" s="5">
        <f>SUM(DF$6:DF54)</f>
        <v>246246900</v>
      </c>
      <c r="EB54" s="5">
        <f>SUM(DG$6:DG54)</f>
        <v>0</v>
      </c>
      <c r="EC54" s="5">
        <f>SUM(DH$6:DH54)</f>
        <v>12838680</v>
      </c>
      <c r="ED54" s="5">
        <f>SUM(DI$6:DI54)</f>
        <v>12838680</v>
      </c>
      <c r="EE54" s="5">
        <f>SUM(DJ$6:DJ54)</f>
        <v>12838680</v>
      </c>
      <c r="EF54" s="5">
        <f>SUM(DK$6:DK54)</f>
        <v>12838680</v>
      </c>
      <c r="EG54" s="5">
        <f>SUM(DL$6:DL54)</f>
        <v>17496900</v>
      </c>
      <c r="EH54" s="5">
        <f>SUM(DM$6:DM54)</f>
        <v>17974440</v>
      </c>
      <c r="EI54" s="5">
        <f>SUM(DN$6:DN54)</f>
        <v>17974500</v>
      </c>
      <c r="EJ54" s="5">
        <f>SUM(DO$6:DO54)</f>
        <v>1102029900</v>
      </c>
      <c r="EK54" s="5">
        <f>SUM(DP$6:DP54)</f>
        <v>497130240</v>
      </c>
      <c r="EL54" s="5">
        <f>SUM(DQ$6:DQ54)</f>
        <v>497130060</v>
      </c>
      <c r="EM54" s="5">
        <f>SUM(DR$6:DR54)</f>
        <v>497130000</v>
      </c>
      <c r="EN54" s="5">
        <f>SUM(DS$6:DS54)</f>
        <v>497129940</v>
      </c>
      <c r="EO54" s="5">
        <f>SUM(DT$6:DT54)</f>
        <v>12830280</v>
      </c>
      <c r="EP54" s="5">
        <f>SUM(DU$6:DU54)</f>
        <v>244850100</v>
      </c>
      <c r="ES54" s="8">
        <v>49</v>
      </c>
      <c r="ET54" s="5">
        <f>IFERROR(求节点(相关资料!C$6:C$85,DY$6:DY$55,$ES54),0)</f>
        <v>69325860</v>
      </c>
      <c r="EU54" s="5">
        <f>IFERROR(求节点(相关资料!D$6:D$85,DZ$6:DZ$55,$ES54),0)</f>
        <v>15407040</v>
      </c>
      <c r="EV54" s="5">
        <f>IFERROR(求节点(相关资料!E$6:E$85,EA$6:EA$55,$ES54),0)</f>
        <v>7465080</v>
      </c>
      <c r="EW54" s="5">
        <f>IFERROR(求节点(相关资料!F$6:F$85,EB$6:EB$55,$ES54),0)</f>
        <v>0</v>
      </c>
      <c r="EX54" s="5">
        <f>IFERROR(求节点(相关资料!G$6:G$85,EC$6:EC$55,$ES54),0)</f>
        <v>12838680</v>
      </c>
      <c r="EY54" s="5">
        <f>IFERROR(求节点(相关资料!H$6:H$85,ED$6:ED$55,$ES54),0)</f>
        <v>12838680</v>
      </c>
      <c r="EZ54" s="5">
        <f>IFERROR(求节点(相关资料!I$6:I$85,EE$6:EE$55,$ES54),0)</f>
        <v>12838680</v>
      </c>
      <c r="FA54" s="5">
        <f>IFERROR(求节点(相关资料!J$6:J$85,EF$6:EF$55,$ES54),0)</f>
        <v>12838680</v>
      </c>
      <c r="FB54" s="5">
        <f>IFERROR(求节点(相关资料!K$6:K$85,EG$6:EG$55,$ES54),0)</f>
        <v>17496900</v>
      </c>
      <c r="FC54" s="5">
        <f>IFERROR(求节点(相关资料!L$6:L$85,EH$6:EH$55,$ES54),0)</f>
        <v>17974440</v>
      </c>
      <c r="FD54" s="5">
        <f>IFERROR(求节点(相关资料!M$6:M$85,EI$6:EI$55,$ES54),0)</f>
        <v>17974500</v>
      </c>
      <c r="FE54" s="5">
        <f>IFERROR(求节点(相关资料!N$6:N$85,EJ$6:EJ$55,$ES54),0)</f>
        <v>34129860</v>
      </c>
      <c r="FF54" s="5">
        <f>IFERROR(求节点(相关资料!O$6:O$85,EK$6:EK$55,$ES54),0)</f>
        <v>17065980</v>
      </c>
      <c r="FG54" s="5">
        <f>IFERROR(求节点(相关资料!P$6:P$85,EL$6:EL$55,$ES54),0)</f>
        <v>17065800</v>
      </c>
      <c r="FH54" s="5">
        <f>IFERROR(求节点(相关资料!Q$6:Q$85,EM$6:EM$55,$ES54),0)</f>
        <v>17065740</v>
      </c>
      <c r="FI54" s="5">
        <f>IFERROR(求节点(相关资料!R$6:R$85,EN$6:EN$55,$ES54),0)</f>
        <v>17065680</v>
      </c>
      <c r="FJ54" s="5">
        <f>IFERROR(求节点(相关资料!S$6:S$85,EO$6:EO$55,$ES54),0)</f>
        <v>12830280</v>
      </c>
      <c r="FK54" s="5">
        <f>IFERROR(求节点(相关资料!T$6:T$85,EP$6:EP$55,$ES54),0)</f>
        <v>7066920</v>
      </c>
      <c r="FN54" s="6">
        <v>49</v>
      </c>
      <c r="FO54" s="6">
        <f>SUMPRODUCT(ET54:FK54,'[1]功能-城建'!$X54:$AO54)</f>
        <v>319288800</v>
      </c>
      <c r="FP54" s="6">
        <f>SUM('[1]资源-玩家城池建筑时间'!$AC$6:$AC54)</f>
        <v>320113612.36923099</v>
      </c>
      <c r="FQ54" s="6">
        <f t="shared" si="42"/>
        <v>0.99742337614721732</v>
      </c>
    </row>
    <row r="55" spans="1:173" x14ac:dyDescent="0.15">
      <c r="A55" s="2">
        <v>50</v>
      </c>
      <c r="B55" s="4">
        <f>SMALL('[1]资源-玩家城池建筑时间'!DH$6:DH$85,$A55)</f>
        <v>81314252.771805868</v>
      </c>
      <c r="C55" s="4">
        <f>SMALL('[1]资源-玩家城池建筑时间'!DI$6:DI$85,$A55)</f>
        <v>18069833.94929019</v>
      </c>
      <c r="D55" s="4">
        <f>SMALL('[1]资源-玩家城池建筑时间'!DJ$6:DJ$85,$A55)</f>
        <v>9023425.7893660646</v>
      </c>
      <c r="E55" s="4"/>
      <c r="F55" s="4">
        <f>SMALL('[1]资源-玩家城池建筑时间'!DL$6:DL$85,$A55)</f>
        <v>15058194.957741825</v>
      </c>
      <c r="G55" s="4">
        <f>SMALL('[1]资源-玩家城池建筑时间'!DM$6:DM$85,$A55)</f>
        <v>15058194.957741825</v>
      </c>
      <c r="H55" s="4">
        <f>SMALL('[1]资源-玩家城池建筑时间'!DN$6:DN$85,$A55)</f>
        <v>15058194.957741825</v>
      </c>
      <c r="I55" s="4">
        <f>SMALL('[1]资源-玩家城池建筑时间'!DO$6:DO$85,$A55)</f>
        <v>15058194.957741825</v>
      </c>
      <c r="J55" s="4">
        <f>SMALL('[1]资源-玩家城池建筑时间'!DP$6:DP$85,$A55)</f>
        <v>20603771.816803467</v>
      </c>
      <c r="K55" s="4">
        <f>SMALL('[1]资源-玩家城池建筑时间'!DQ$6:DQ$85,$A55)</f>
        <v>21081472.940838553</v>
      </c>
      <c r="L55" s="4">
        <f>SMALL('[1]资源-玩家城池建筑时间'!DR$6:DR$85,$A55)</f>
        <v>21081451.114094604</v>
      </c>
      <c r="M55" s="4">
        <f>SMALL('[1]资源-玩家城池建筑时间'!DS$6:DS$85,$A55)</f>
        <v>40050292.414639235</v>
      </c>
      <c r="N55" s="4">
        <f>SMALL('[1]资源-玩家城池建筑时间'!DT$6:DT$85,$A55)</f>
        <v>20025615.541290332</v>
      </c>
      <c r="O55" s="4">
        <f>SMALL('[1]资源-玩家城池建筑时间'!DU$6:DU$85,$A55)</f>
        <v>20025622.097560976</v>
      </c>
      <c r="P55" s="4">
        <f>SMALL('[1]资源-玩家城池建筑时间'!DV$6:DV$85,$A55)</f>
        <v>20025620.434570961</v>
      </c>
      <c r="Q55" s="4">
        <f>SMALL('[1]资源-玩家城池建筑时间'!DW$6:DW$85,$A55)</f>
        <v>20025584.997871306</v>
      </c>
      <c r="R55" s="4">
        <f>SMALL('[1]资源-玩家城池建筑时间'!DX$6:DX$85,$A55)</f>
        <v>15049225.572338246</v>
      </c>
      <c r="S55" s="4">
        <f>SMALL('[1]资源-玩家城池建筑时间'!DY$6:DY$85,$A55)</f>
        <v>9034637.6753846128</v>
      </c>
      <c r="T55" s="4">
        <f>SMALL('[1]资源-玩家城池建筑时间'!DZ$6:DZ$85,$A55)</f>
        <v>0</v>
      </c>
      <c r="V55" s="2">
        <v>50</v>
      </c>
      <c r="W55" s="2">
        <f>IFERROR(求节点($A$6:$A$85,B$6:B$85,相关资料!C55),0)</f>
        <v>81314252.771805868</v>
      </c>
      <c r="X55" s="2">
        <f>IFERROR(求节点($A$6:$A$85,C$6:C$85,相关资料!D55),0)</f>
        <v>18069833.94929019</v>
      </c>
      <c r="Y55" s="2">
        <f>IFERROR(求节点($A$6:$A$85,D$6:D$85,相关资料!E55),0)</f>
        <v>247603136.92099053</v>
      </c>
      <c r="Z55" s="2">
        <f>IFERROR(求节点($A$6:$A$85,E$6:E$85,相关资料!F55),0)</f>
        <v>0</v>
      </c>
      <c r="AA55" s="2">
        <f>IFERROR(求节点($A$6:$A$85,F$6:F$85,相关资料!G55),0)</f>
        <v>15058194.957741825</v>
      </c>
      <c r="AB55" s="2">
        <f>IFERROR(求节点($A$6:$A$85,G$6:G$85,相关资料!H55),0)</f>
        <v>15058194.957741825</v>
      </c>
      <c r="AC55" s="2">
        <f>IFERROR(求节点($A$6:$A$85,H$6:H$85,相关资料!I55),0)</f>
        <v>15058194.957741825</v>
      </c>
      <c r="AD55" s="2">
        <f>IFERROR(求节点($A$6:$A$85,I$6:I$85,相关资料!J55),0)</f>
        <v>15058194.957741825</v>
      </c>
      <c r="AE55" s="30">
        <f>求节点('[1]功能-城建'!$K$35:$K$85,$J$35:$J$85,$V55)</f>
        <v>20603771.816803467</v>
      </c>
      <c r="AF55" s="2">
        <f>IFERROR(求节点($A$6:$A$85,K$6:K$85,相关资料!L55),0)</f>
        <v>21081472.940838553</v>
      </c>
      <c r="AG55" s="2">
        <f>IFERROR(求节点($A$6:$A$85,L$6:L$85,相关资料!M55),0)</f>
        <v>21081451.114094604</v>
      </c>
      <c r="AH55" s="2">
        <f>IFERROR(求节点($A$6:$A$85,M$6:M$85,相关资料!N55),0)</f>
        <v>1100404564.1107483</v>
      </c>
      <c r="AI55" s="2">
        <f>IFERROR(求节点($A$6:$A$85,N$6:N$85,相关资料!O55),0)</f>
        <v>497129031.0899477</v>
      </c>
      <c r="AJ55" s="2">
        <f>IFERROR(求节点($A$6:$A$85,O$6:O$85,相关资料!P55),0)</f>
        <v>497129037.64621836</v>
      </c>
      <c r="AK55" s="2">
        <f>IFERROR(求节点($A$6:$A$85,P$6:P$85,相关资料!Q55),0)</f>
        <v>497129035.98322833</v>
      </c>
      <c r="AL55" s="2">
        <f>IFERROR(求节点($A$6:$A$85,Q$6:Q$85,相关资料!R55),0)</f>
        <v>497129000.5465287</v>
      </c>
      <c r="AM55" s="2">
        <f>IFERROR(求节点($A$6:$A$85,R$6:R$85,相关资料!S55),0)</f>
        <v>15049225.572338246</v>
      </c>
      <c r="AN55" s="2">
        <f>IFERROR(求节点($A$6:$A$85,S$6:S$85,相关资料!T55),0)</f>
        <v>247614348.8070091</v>
      </c>
      <c r="AO55" s="2"/>
      <c r="AP55" s="2"/>
      <c r="AQ55" s="2">
        <v>50</v>
      </c>
      <c r="AR55" s="2">
        <f t="shared" ref="AR55:BG70" si="81">IF(W55=0,0,W55-W54)</f>
        <v>11989998.820090011</v>
      </c>
      <c r="AS55" s="2">
        <f t="shared" si="81"/>
        <v>2664444.1822422259</v>
      </c>
      <c r="AT55" s="2">
        <f t="shared" si="81"/>
        <v>0</v>
      </c>
      <c r="AU55" s="2">
        <f t="shared" si="81"/>
        <v>0</v>
      </c>
      <c r="AV55" s="2">
        <f t="shared" si="81"/>
        <v>2220370.1518685203</v>
      </c>
      <c r="AW55" s="2">
        <f t="shared" si="81"/>
        <v>2220370.1518685203</v>
      </c>
      <c r="AX55" s="2">
        <f t="shared" si="81"/>
        <v>2220370.1518685203</v>
      </c>
      <c r="AY55" s="2">
        <f t="shared" si="81"/>
        <v>2220370.1518685203</v>
      </c>
      <c r="AZ55" s="2">
        <f t="shared" si="81"/>
        <v>3108518.2126159295</v>
      </c>
      <c r="BA55" s="2">
        <f t="shared" si="81"/>
        <v>3108518.2126159295</v>
      </c>
      <c r="BB55" s="2">
        <f t="shared" si="81"/>
        <v>3108518.2126159295</v>
      </c>
      <c r="BC55" s="2">
        <f t="shared" si="81"/>
        <v>0</v>
      </c>
      <c r="BD55" s="2">
        <f t="shared" si="81"/>
        <v>0</v>
      </c>
      <c r="BE55" s="2">
        <f t="shared" si="81"/>
        <v>0</v>
      </c>
      <c r="BF55" s="2">
        <f t="shared" si="81"/>
        <v>0</v>
      </c>
      <c r="BG55" s="2">
        <f t="shared" si="81"/>
        <v>0</v>
      </c>
      <c r="BH55" s="2">
        <f t="shared" ref="BH55:BH85" si="82">IF(AM55=0,0,AM55-AM54)</f>
        <v>2220370.1518685203</v>
      </c>
      <c r="BI55" s="2">
        <f t="shared" ref="BI55:BI85" si="83">IF(AN55=0,0,AN55-AN54)</f>
        <v>0</v>
      </c>
      <c r="BL55" s="2">
        <v>50</v>
      </c>
      <c r="BM55" s="2">
        <f t="shared" ref="BM55:BM85" si="84">IFERROR(LARGE(AR$6:AR$85,COUNTIF(AR$6:AR$85,"&gt;0")+1-$BL55),0)</f>
        <v>11989998.820090011</v>
      </c>
      <c r="BN55" s="2">
        <f t="shared" ref="BN55:BN85" si="85">IFERROR(LARGE(AS$6:AS$85,COUNTIF(AS$6:AS$85,"&gt;0")+1-$BL55),0)</f>
        <v>2664444.1822422259</v>
      </c>
      <c r="BO55" s="2">
        <f t="shared" ref="BO55:BO85" si="86">IFERROR(LARGE(AT$6:AT$85,COUNTIF(AT$6:AT$85,"&gt;0")+1-$BL55),0)</f>
        <v>0</v>
      </c>
      <c r="BP55" s="2">
        <f t="shared" ref="BP55:BP85" si="87">IFERROR(LARGE(AU$6:AU$85,COUNTIF(AU$6:AU$85,"&gt;0")+1-$BL55),0)</f>
        <v>0</v>
      </c>
      <c r="BQ55" s="2">
        <f t="shared" ref="BQ55:BQ85" si="88">IFERROR(LARGE(AV$6:AV$85,COUNTIF(AV$6:AV$85,"&gt;0")+1-$BL55),0)</f>
        <v>2220370.1518685203</v>
      </c>
      <c r="BR55" s="2">
        <f t="shared" ref="BR55:BR85" si="89">IFERROR(LARGE(AW$6:AW$85,COUNTIF(AW$6:AW$85,"&gt;0")+1-$BL55),0)</f>
        <v>2220370.1518685203</v>
      </c>
      <c r="BS55" s="2">
        <f t="shared" ref="BS55:BS85" si="90">IFERROR(LARGE(AX$6:AX$85,COUNTIF(AX$6:AX$85,"&gt;0")+1-$BL55),0)</f>
        <v>2220370.1518685203</v>
      </c>
      <c r="BT55" s="2">
        <f t="shared" ref="BT55:BT85" si="91">IFERROR(LARGE(AY$6:AY$85,COUNTIF(AY$6:AY$85,"&gt;0")+1-$BL55),0)</f>
        <v>2220370.1518685203</v>
      </c>
      <c r="BU55" s="2">
        <f t="shared" ref="BU55:BU85" si="92">IFERROR(LARGE(AZ$6:AZ$85,COUNTIF(AZ$6:AZ$85,"&gt;0")+1-$BL55),0)</f>
        <v>3108518.2126159295</v>
      </c>
      <c r="BV55" s="2">
        <f t="shared" ref="BV55:BV85" si="93">IFERROR(LARGE(BA$6:BA$85,COUNTIF(BA$6:BA$85,"&gt;0")+1-$BL55),0)</f>
        <v>3108518.2126159295</v>
      </c>
      <c r="BW55" s="2">
        <f t="shared" ref="BW55:BW85" si="94">IFERROR(LARGE(BB$6:BB$85,COUNTIF(BB$6:BB$85,"&gt;0")+1-$BL55),0)</f>
        <v>3108518.2126159295</v>
      </c>
      <c r="BX55" s="2">
        <f t="shared" ref="BX55:BX85" si="95">IFERROR(LARGE(BC$6:BC$85,COUNTIF(BC$6:BC$85,"&gt;0")+1-$BL55),0)</f>
        <v>0</v>
      </c>
      <c r="BY55" s="2">
        <f t="shared" ref="BY55:BY85" si="96">IFERROR(LARGE(BD$6:BD$85,COUNTIF(BD$6:BD$85,"&gt;0")+1-$BL55),0)</f>
        <v>0</v>
      </c>
      <c r="BZ55" s="2">
        <f t="shared" ref="BZ55:BZ85" si="97">IFERROR(LARGE(BE$6:BE$85,COUNTIF(BE$6:BE$85,"&gt;0")+1-$BL55),0)</f>
        <v>0</v>
      </c>
      <c r="CA55" s="2">
        <f t="shared" ref="CA55:CA85" si="98">IFERROR(LARGE(BF$6:BF$85,COUNTIF(BF$6:BF$85,"&gt;0")+1-$BL55),0)</f>
        <v>0</v>
      </c>
      <c r="CB55" s="2">
        <f t="shared" ref="CB55:CB85" si="99">IFERROR(LARGE(BG$6:BG$85,COUNTIF(BG$6:BG$85,"&gt;0")+1-$BL55),0)</f>
        <v>0</v>
      </c>
      <c r="CC55" s="2">
        <f t="shared" ref="CC55:CC85" si="100">IFERROR(LARGE(BH$6:BH$85,COUNTIF(BH$6:BH$85,"&gt;0")+1-$BL55),0)</f>
        <v>2220370.1518685203</v>
      </c>
      <c r="CD55" s="2">
        <f t="shared" ref="CD55:CD85" si="101">IFERROR(LARGE(BI$6:BI$85,COUNTIF(BI$6:BI$85,"&gt;0")+1-$BL55),0)</f>
        <v>0</v>
      </c>
      <c r="CE55" s="2"/>
      <c r="CF55" s="1">
        <f t="shared" ref="CF55:CF85" si="102">CH55/60</f>
        <v>199834</v>
      </c>
      <c r="CG55" s="2">
        <v>50</v>
      </c>
      <c r="CH55" s="29">
        <v>11990040</v>
      </c>
      <c r="CI55" s="29">
        <v>2664480</v>
      </c>
      <c r="CJ55" s="2">
        <f t="shared" si="49"/>
        <v>0</v>
      </c>
      <c r="CK55" s="2">
        <f t="shared" ref="CK55:CK85" si="103">ROUNDUP(BP55/60,0)*60</f>
        <v>0</v>
      </c>
      <c r="CL55" s="29">
        <v>2220390</v>
      </c>
      <c r="CM55" s="29">
        <v>2220390</v>
      </c>
      <c r="CN55" s="29">
        <v>2220390</v>
      </c>
      <c r="CO55" s="29">
        <v>2220390</v>
      </c>
      <c r="CP55" s="29">
        <v>3108540</v>
      </c>
      <c r="CQ55" s="29">
        <v>3108540</v>
      </c>
      <c r="CR55" s="29">
        <v>3108540</v>
      </c>
      <c r="CS55" s="2">
        <f t="shared" si="55"/>
        <v>0</v>
      </c>
      <c r="CT55" s="2">
        <f t="shared" si="56"/>
        <v>0</v>
      </c>
      <c r="CU55" s="2">
        <f t="shared" si="57"/>
        <v>0</v>
      </c>
      <c r="CV55" s="2">
        <f t="shared" si="58"/>
        <v>0</v>
      </c>
      <c r="CW55" s="2">
        <f t="shared" si="59"/>
        <v>0</v>
      </c>
      <c r="CX55" s="29">
        <v>2220420</v>
      </c>
      <c r="CY55" s="2">
        <f t="shared" si="47"/>
        <v>0</v>
      </c>
      <c r="CZ55" s="2"/>
      <c r="DC55" s="8">
        <v>50</v>
      </c>
      <c r="DD55" s="8">
        <f t="shared" si="24"/>
        <v>11990040</v>
      </c>
      <c r="DE55" s="8">
        <f t="shared" si="25"/>
        <v>2664480</v>
      </c>
      <c r="DF55" s="8">
        <f t="shared" si="26"/>
        <v>0</v>
      </c>
      <c r="DG55" s="8">
        <f t="shared" si="27"/>
        <v>0</v>
      </c>
      <c r="DH55" s="8">
        <f t="shared" si="28"/>
        <v>2220390</v>
      </c>
      <c r="DI55" s="8">
        <f t="shared" si="29"/>
        <v>2220390</v>
      </c>
      <c r="DJ55" s="8">
        <f t="shared" si="30"/>
        <v>2220390</v>
      </c>
      <c r="DK55" s="8">
        <f t="shared" si="31"/>
        <v>2220390</v>
      </c>
      <c r="DL55" s="8">
        <f t="shared" si="32"/>
        <v>3108540</v>
      </c>
      <c r="DM55" s="8">
        <f t="shared" si="33"/>
        <v>3108540</v>
      </c>
      <c r="DN55" s="8">
        <f t="shared" si="34"/>
        <v>3108540</v>
      </c>
      <c r="DO55" s="8">
        <f t="shared" si="35"/>
        <v>0</v>
      </c>
      <c r="DP55" s="8">
        <f t="shared" si="36"/>
        <v>0</v>
      </c>
      <c r="DQ55" s="8">
        <f t="shared" si="37"/>
        <v>0</v>
      </c>
      <c r="DR55" s="8">
        <f t="shared" si="38"/>
        <v>0</v>
      </c>
      <c r="DS55" s="8">
        <f t="shared" si="39"/>
        <v>0</v>
      </c>
      <c r="DT55" s="8">
        <f t="shared" si="40"/>
        <v>2220420</v>
      </c>
      <c r="DU55" s="8">
        <f t="shared" si="41"/>
        <v>0</v>
      </c>
      <c r="DX55" s="8">
        <v>50</v>
      </c>
      <c r="DY55" s="5">
        <f>SUM(DD$6:DD55)</f>
        <v>81315900</v>
      </c>
      <c r="DZ55" s="5">
        <f>SUM(DE$6:DE55)</f>
        <v>18071520</v>
      </c>
      <c r="EA55" s="5">
        <f>SUM(DF$6:DF55)</f>
        <v>246246900</v>
      </c>
      <c r="EB55" s="5">
        <f>SUM(DG$6:DG55)</f>
        <v>0</v>
      </c>
      <c r="EC55" s="5">
        <f>SUM(DH$6:DH55)</f>
        <v>15059070</v>
      </c>
      <c r="ED55" s="5">
        <f>SUM(DI$6:DI55)</f>
        <v>15059070</v>
      </c>
      <c r="EE55" s="5">
        <f>SUM(DJ$6:DJ55)</f>
        <v>15059070</v>
      </c>
      <c r="EF55" s="5">
        <f>SUM(DK$6:DK55)</f>
        <v>15059070</v>
      </c>
      <c r="EG55" s="5">
        <f>SUM(DL$6:DL55)</f>
        <v>20605440</v>
      </c>
      <c r="EH55" s="5">
        <f>SUM(DM$6:DM55)</f>
        <v>21082980</v>
      </c>
      <c r="EI55" s="5">
        <f>SUM(DN$6:DN55)</f>
        <v>21083040</v>
      </c>
      <c r="EJ55" s="5">
        <f>SUM(DO$6:DO55)</f>
        <v>1102029900</v>
      </c>
      <c r="EK55" s="5">
        <f>SUM(DP$6:DP55)</f>
        <v>497130240</v>
      </c>
      <c r="EL55" s="5">
        <f>SUM(DQ$6:DQ55)</f>
        <v>497130060</v>
      </c>
      <c r="EM55" s="5">
        <f>SUM(DR$6:DR55)</f>
        <v>497130000</v>
      </c>
      <c r="EN55" s="5">
        <f>SUM(DS$6:DS55)</f>
        <v>497129940</v>
      </c>
      <c r="EO55" s="5">
        <f>SUM(DT$6:DT55)</f>
        <v>15050700</v>
      </c>
      <c r="EP55" s="5">
        <f>SUM(DU$6:DU55)</f>
        <v>244850100</v>
      </c>
      <c r="ES55" s="8">
        <v>50</v>
      </c>
      <c r="ET55" s="5">
        <f>IFERROR(求节点(相关资料!C$6:C$85,DY$6:DY$55,$ES55),0)</f>
        <v>81315900</v>
      </c>
      <c r="EU55" s="5">
        <f>IFERROR(求节点(相关资料!D$6:D$85,DZ$6:DZ$55,$ES55),0)</f>
        <v>18071520</v>
      </c>
      <c r="EV55" s="5">
        <f>IFERROR(求节点(相关资料!E$6:E$85,EA$6:EA$55,$ES55),0)</f>
        <v>8244600</v>
      </c>
      <c r="EW55" s="5">
        <f>IFERROR(求节点(相关资料!F$6:F$85,EB$6:EB$55,$ES55),0)</f>
        <v>0</v>
      </c>
      <c r="EX55" s="5">
        <f>IFERROR(求节点(相关资料!G$6:G$85,EC$6:EC$55,$ES55),0)</f>
        <v>15059070</v>
      </c>
      <c r="EY55" s="5">
        <f>IFERROR(求节点(相关资料!H$6:H$85,ED$6:ED$55,$ES55),0)</f>
        <v>15059070</v>
      </c>
      <c r="EZ55" s="5">
        <f>IFERROR(求节点(相关资料!I$6:I$85,EE$6:EE$55,$ES55),0)</f>
        <v>15059070</v>
      </c>
      <c r="FA55" s="5">
        <f>IFERROR(求节点(相关资料!J$6:J$85,EF$6:EF$55,$ES55),0)</f>
        <v>15059070</v>
      </c>
      <c r="FB55" s="5">
        <f>IFERROR(求节点(相关资料!K$6:K$85,EG$6:EG$55,$ES55),0)</f>
        <v>20605440</v>
      </c>
      <c r="FC55" s="5">
        <f>IFERROR(求节点(相关资料!L$6:L$85,EH$6:EH$55,$ES55),0)</f>
        <v>21082980</v>
      </c>
      <c r="FD55" s="5">
        <f>IFERROR(求节点(相关资料!M$6:M$85,EI$6:EI$55,$ES55),0)</f>
        <v>21083040</v>
      </c>
      <c r="FE55" s="5">
        <f>IFERROR(求节点(相关资料!N$6:N$85,EJ$6:EJ$55,$ES55),0)</f>
        <v>39722400</v>
      </c>
      <c r="FF55" s="5">
        <f>IFERROR(求节点(相关资料!O$6:O$85,EK$6:EK$55,$ES55),0)</f>
        <v>20100860</v>
      </c>
      <c r="FG55" s="5">
        <f>IFERROR(求节点(相关资料!P$6:P$85,EL$6:EL$55,$ES55),0)</f>
        <v>20100680</v>
      </c>
      <c r="FH55" s="5">
        <f>IFERROR(求节点(相关资料!Q$6:Q$85,EM$6:EM$55,$ES55),0)</f>
        <v>20100620</v>
      </c>
      <c r="FI55" s="5">
        <f>IFERROR(求节点(相关资料!R$6:R$85,EN$6:EN$55,$ES55),0)</f>
        <v>20100560</v>
      </c>
      <c r="FJ55" s="5">
        <f>IFERROR(求节点(相关资料!S$6:S$85,EO$6:EO$55,$ES55),0)</f>
        <v>15050700</v>
      </c>
      <c r="FK55" s="5">
        <f>IFERROR(求节点(相关资料!T$6:T$85,EP$6:EP$55,$ES55),0)</f>
        <v>7722960</v>
      </c>
      <c r="FN55" s="6">
        <v>50</v>
      </c>
      <c r="FO55" s="6">
        <f>SUMPRODUCT(ET55:FK55,'[1]功能-城建'!$X55:$AO55)</f>
        <v>373538540</v>
      </c>
      <c r="FP55" s="6">
        <f>SUM('[1]资源-玩家城池建筑时间'!$AC$6:$AC55)</f>
        <v>375622866.16594398</v>
      </c>
      <c r="FQ55" s="6">
        <f t="shared" si="42"/>
        <v>0.99445101362646238</v>
      </c>
    </row>
    <row r="56" spans="1:173" x14ac:dyDescent="0.15">
      <c r="A56" s="2">
        <v>51</v>
      </c>
      <c r="B56" s="4">
        <f>SMALL('[1]资源-玩家城池建筑时间'!DH$6:DH$85,$A56)</f>
        <v>93528875.806046501</v>
      </c>
      <c r="C56" s="4">
        <f>SMALL('[1]资源-玩家城池建筑时间'!DI$6:DI$85,$A56)</f>
        <v>20784194.623565886</v>
      </c>
      <c r="D56" s="4">
        <f>SMALL('[1]资源-玩家城池建筑时间'!DJ$6:DJ$85,$A56)</f>
        <v>10380606.126503913</v>
      </c>
      <c r="E56" s="4"/>
      <c r="F56" s="4">
        <f>SMALL('[1]资源-玩家城池建筑时间'!DL$6:DL$85,$A56)</f>
        <v>17320162.186304905</v>
      </c>
      <c r="G56" s="4">
        <f>SMALL('[1]资源-玩家城池建筑时间'!DM$6:DM$85,$A56)</f>
        <v>17320162.186304905</v>
      </c>
      <c r="H56" s="4">
        <f>SMALL('[1]资源-玩家城池建筑时间'!DN$6:DN$85,$A56)</f>
        <v>17320162.186304905</v>
      </c>
      <c r="I56" s="4">
        <f>SMALL('[1]资源-玩家城池建筑时间'!DO$6:DO$85,$A56)</f>
        <v>17320162.186304905</v>
      </c>
      <c r="J56" s="4">
        <f>SMALL('[1]资源-玩家城池建筑时间'!DP$6:DP$85,$A56)</f>
        <v>23770525.936791778</v>
      </c>
      <c r="K56" s="4">
        <f>SMALL('[1]资源-玩家城池建筑时间'!DQ$6:DQ$85,$A56)</f>
        <v>24248227.060826868</v>
      </c>
      <c r="L56" s="4">
        <f>SMALL('[1]资源-玩家城池建筑时间'!DR$6:DR$85,$A56)</f>
        <v>24248205.234082915</v>
      </c>
      <c r="M56" s="4">
        <f>SMALL('[1]资源-玩家城池建筑时间'!DS$6:DS$85,$A56)</f>
        <v>46082205.024140783</v>
      </c>
      <c r="N56" s="4">
        <f>SMALL('[1]资源-玩家城池建筑时间'!DT$6:DT$85,$A56)</f>
        <v>23041571.846041102</v>
      </c>
      <c r="O56" s="4">
        <f>SMALL('[1]资源-玩家城池建筑时间'!DU$6:DU$85,$A56)</f>
        <v>23041578.402311746</v>
      </c>
      <c r="P56" s="4">
        <f>SMALL('[1]资源-玩家城池建筑时间'!DV$6:DV$85,$A56)</f>
        <v>23041576.739321731</v>
      </c>
      <c r="Q56" s="4">
        <f>SMALL('[1]资源-玩家城池建筑时间'!DW$6:DW$85,$A56)</f>
        <v>23041541.302622076</v>
      </c>
      <c r="R56" s="4">
        <f>SMALL('[1]资源-玩家城池建筑时间'!DX$6:DX$85,$A56)</f>
        <v>17311192.800901327</v>
      </c>
      <c r="S56" s="4">
        <f>SMALL('[1]资源-玩家城池建筑时间'!DY$6:DY$85,$A56)</f>
        <v>10391818.012522461</v>
      </c>
      <c r="T56" s="4">
        <f>SMALL('[1]资源-玩家城池建筑时间'!DZ$6:DZ$85,$A56)</f>
        <v>0</v>
      </c>
      <c r="V56" s="2">
        <v>51</v>
      </c>
      <c r="W56" s="2">
        <f>IFERROR(求节点($A$6:$A$85,B$6:B$85,相关资料!C56),0)</f>
        <v>93528875.806046501</v>
      </c>
      <c r="X56" s="2">
        <f>IFERROR(求节点($A$6:$A$85,C$6:C$85,相关资料!D56),0)</f>
        <v>20784194.623565886</v>
      </c>
      <c r="Y56" s="2">
        <f>IFERROR(求节点($A$6:$A$85,D$6:D$85,相关资料!E56),0)</f>
        <v>247603136.92099053</v>
      </c>
      <c r="Z56" s="2">
        <f>IFERROR(求节点($A$6:$A$85,E$6:E$85,相关资料!F56),0)</f>
        <v>0</v>
      </c>
      <c r="AA56" s="2">
        <f>IFERROR(求节点($A$6:$A$85,F$6:F$85,相关资料!G56),0)</f>
        <v>17320162.186304905</v>
      </c>
      <c r="AB56" s="2">
        <f>IFERROR(求节点($A$6:$A$85,G$6:G$85,相关资料!H56),0)</f>
        <v>17320162.186304905</v>
      </c>
      <c r="AC56" s="2">
        <f>IFERROR(求节点($A$6:$A$85,H$6:H$85,相关资料!I56),0)</f>
        <v>17320162.186304905</v>
      </c>
      <c r="AD56" s="2">
        <f>IFERROR(求节点($A$6:$A$85,I$6:I$85,相关资料!J56),0)</f>
        <v>17320162.186304905</v>
      </c>
      <c r="AE56" s="30">
        <f>求节点('[1]功能-城建'!$K$35:$K$85,$J$35:$J$85,$V56)</f>
        <v>23770525.936791778</v>
      </c>
      <c r="AF56" s="2">
        <f>IFERROR(求节点($A$6:$A$85,K$6:K$85,相关资料!L56),0)</f>
        <v>24248227.060826868</v>
      </c>
      <c r="AG56" s="2">
        <f>IFERROR(求节点($A$6:$A$85,L$6:L$85,相关资料!M56),0)</f>
        <v>24248205.234082915</v>
      </c>
      <c r="AH56" s="2">
        <f>IFERROR(求节点($A$6:$A$85,M$6:M$85,相关资料!N56),0)</f>
        <v>1100404564.1107483</v>
      </c>
      <c r="AI56" s="2">
        <f>IFERROR(求节点($A$6:$A$85,N$6:N$85,相关资料!O56),0)</f>
        <v>497129031.0899477</v>
      </c>
      <c r="AJ56" s="2">
        <f>IFERROR(求节点($A$6:$A$85,O$6:O$85,相关资料!P56),0)</f>
        <v>497129037.64621836</v>
      </c>
      <c r="AK56" s="2">
        <f>IFERROR(求节点($A$6:$A$85,P$6:P$85,相关资料!Q56),0)</f>
        <v>497129035.98322833</v>
      </c>
      <c r="AL56" s="2">
        <f>IFERROR(求节点($A$6:$A$85,Q$6:Q$85,相关资料!R56),0)</f>
        <v>497129000.5465287</v>
      </c>
      <c r="AM56" s="2">
        <f>IFERROR(求节点($A$6:$A$85,R$6:R$85,相关资料!S56),0)</f>
        <v>17311192.800901327</v>
      </c>
      <c r="AN56" s="2">
        <f>IFERROR(求节点($A$6:$A$85,S$6:S$85,相关资料!T56),0)</f>
        <v>247614348.8070091</v>
      </c>
      <c r="AO56" s="2"/>
      <c r="AQ56" s="2">
        <v>51</v>
      </c>
      <c r="AR56" s="2">
        <f t="shared" si="81"/>
        <v>12214623.034240633</v>
      </c>
      <c r="AS56" s="2">
        <f t="shared" si="81"/>
        <v>2714360.6742756963</v>
      </c>
      <c r="AT56" s="2">
        <f t="shared" si="81"/>
        <v>0</v>
      </c>
      <c r="AU56" s="2">
        <f t="shared" si="81"/>
        <v>0</v>
      </c>
      <c r="AV56" s="2">
        <f t="shared" si="81"/>
        <v>2261967.2285630796</v>
      </c>
      <c r="AW56" s="2">
        <f t="shared" si="81"/>
        <v>2261967.2285630796</v>
      </c>
      <c r="AX56" s="2">
        <f t="shared" si="81"/>
        <v>2261967.2285630796</v>
      </c>
      <c r="AY56" s="2">
        <f t="shared" si="81"/>
        <v>2261967.2285630796</v>
      </c>
      <c r="AZ56" s="2">
        <f t="shared" si="81"/>
        <v>3166754.1199883111</v>
      </c>
      <c r="BA56" s="2">
        <f t="shared" si="81"/>
        <v>3166754.1199883148</v>
      </c>
      <c r="BB56" s="2">
        <f t="shared" si="81"/>
        <v>3166754.1199883111</v>
      </c>
      <c r="BC56" s="2">
        <f t="shared" si="81"/>
        <v>0</v>
      </c>
      <c r="BD56" s="2">
        <f t="shared" si="81"/>
        <v>0</v>
      </c>
      <c r="BE56" s="2">
        <f t="shared" si="81"/>
        <v>0</v>
      </c>
      <c r="BF56" s="2">
        <f t="shared" si="81"/>
        <v>0</v>
      </c>
      <c r="BG56" s="2">
        <f t="shared" si="81"/>
        <v>0</v>
      </c>
      <c r="BH56" s="2">
        <f t="shared" si="82"/>
        <v>2261967.2285630815</v>
      </c>
      <c r="BI56" s="2">
        <f t="shared" si="83"/>
        <v>0</v>
      </c>
      <c r="BL56" s="2">
        <v>51</v>
      </c>
      <c r="BM56" s="2">
        <f>IFERROR(LARGE(AR$6:AR$85,COUNTIF(AR$6:AR$85,"&gt;0")+1-$BL56),0)</f>
        <v>12214623.034240633</v>
      </c>
      <c r="BN56" s="2">
        <f t="shared" si="85"/>
        <v>2714360.6742756963</v>
      </c>
      <c r="BO56" s="2">
        <f t="shared" si="86"/>
        <v>0</v>
      </c>
      <c r="BP56" s="2">
        <f t="shared" si="87"/>
        <v>0</v>
      </c>
      <c r="BQ56" s="2">
        <f t="shared" si="88"/>
        <v>2261967.2285630796</v>
      </c>
      <c r="BR56" s="2">
        <f t="shared" si="89"/>
        <v>2261967.2285630796</v>
      </c>
      <c r="BS56" s="2">
        <f t="shared" si="90"/>
        <v>2261967.2285630796</v>
      </c>
      <c r="BT56" s="2">
        <f t="shared" si="91"/>
        <v>2261967.2285630796</v>
      </c>
      <c r="BU56" s="2">
        <f t="shared" si="92"/>
        <v>3166754.1199883111</v>
      </c>
      <c r="BV56" s="2">
        <f t="shared" si="93"/>
        <v>3166754.1199883148</v>
      </c>
      <c r="BW56" s="2">
        <f t="shared" si="94"/>
        <v>3166754.1199883111</v>
      </c>
      <c r="BX56" s="2">
        <f t="shared" si="95"/>
        <v>0</v>
      </c>
      <c r="BY56" s="2">
        <f t="shared" si="96"/>
        <v>0</v>
      </c>
      <c r="BZ56" s="2">
        <f t="shared" si="97"/>
        <v>0</v>
      </c>
      <c r="CA56" s="2">
        <f t="shared" si="98"/>
        <v>0</v>
      </c>
      <c r="CB56" s="2">
        <f t="shared" si="99"/>
        <v>0</v>
      </c>
      <c r="CC56" s="2">
        <f t="shared" si="100"/>
        <v>2261967.2285630815</v>
      </c>
      <c r="CD56" s="2">
        <f t="shared" si="101"/>
        <v>0</v>
      </c>
      <c r="CF56" s="1">
        <f t="shared" si="102"/>
        <v>203578</v>
      </c>
      <c r="CG56" s="2">
        <v>51</v>
      </c>
      <c r="CH56" s="2">
        <f>ROUNDUP(BM56/60,0)*60</f>
        <v>12214680</v>
      </c>
      <c r="CI56" s="2">
        <f t="shared" ref="CI56:CI85" si="104">ROUNDUP(BN56/60,0)*60</f>
        <v>2714400</v>
      </c>
      <c r="CJ56" s="2">
        <f t="shared" si="49"/>
        <v>0</v>
      </c>
      <c r="CK56" s="2">
        <f t="shared" si="103"/>
        <v>0</v>
      </c>
      <c r="CL56" s="30">
        <f>MAX(ROUNDUP(BQ56/30,0)*30,10)</f>
        <v>2261970</v>
      </c>
      <c r="CM56" s="30">
        <f t="shared" ref="CM56:CM85" si="105">CL56</f>
        <v>2261970</v>
      </c>
      <c r="CN56" s="30">
        <f t="shared" ref="CN56:CN85" si="106">CM56</f>
        <v>2261970</v>
      </c>
      <c r="CO56" s="30">
        <f t="shared" ref="CO56:CO85" si="107">CN56</f>
        <v>2261970</v>
      </c>
      <c r="CP56" s="2">
        <f t="shared" ref="CP56:CP85" si="108">ROUNDUP(BU56/60,0)*60</f>
        <v>3166800</v>
      </c>
      <c r="CQ56" s="2">
        <f t="shared" ref="CQ56:CQ85" si="109">ROUNDUP(BV56/60,0)*60</f>
        <v>3166800</v>
      </c>
      <c r="CR56" s="2">
        <f t="shared" ref="CR56:CR85" si="110">ROUNDUP(BW56/60,0)*60</f>
        <v>3166800</v>
      </c>
      <c r="CS56" s="2">
        <f t="shared" si="55"/>
        <v>0</v>
      </c>
      <c r="CT56" s="2">
        <f t="shared" si="56"/>
        <v>0</v>
      </c>
      <c r="CU56" s="2">
        <f t="shared" si="57"/>
        <v>0</v>
      </c>
      <c r="CV56" s="2">
        <f t="shared" si="58"/>
        <v>0</v>
      </c>
      <c r="CW56" s="2">
        <f t="shared" si="59"/>
        <v>0</v>
      </c>
      <c r="CX56" s="2">
        <f t="shared" ref="CX56:CY85" si="111">ROUNDUP(CC56/60,0)*60</f>
        <v>2262000</v>
      </c>
      <c r="CY56" s="2">
        <f t="shared" si="47"/>
        <v>0</v>
      </c>
      <c r="DC56" s="8">
        <v>51</v>
      </c>
      <c r="DD56" s="8">
        <f t="shared" si="24"/>
        <v>12214680</v>
      </c>
      <c r="DE56" s="8">
        <f t="shared" si="25"/>
        <v>2714400</v>
      </c>
      <c r="DF56" s="8">
        <f t="shared" si="26"/>
        <v>0</v>
      </c>
      <c r="DG56" s="8">
        <f t="shared" si="27"/>
        <v>0</v>
      </c>
      <c r="DH56" s="8">
        <f t="shared" si="28"/>
        <v>2261970</v>
      </c>
      <c r="DI56" s="8">
        <f t="shared" si="29"/>
        <v>2261970</v>
      </c>
      <c r="DJ56" s="8">
        <f t="shared" si="30"/>
        <v>2261970</v>
      </c>
      <c r="DK56" s="8">
        <f t="shared" si="31"/>
        <v>2261970</v>
      </c>
      <c r="DL56" s="8">
        <f t="shared" si="32"/>
        <v>3166800</v>
      </c>
      <c r="DM56" s="8">
        <f t="shared" si="33"/>
        <v>3166800</v>
      </c>
      <c r="DN56" s="8">
        <f t="shared" si="34"/>
        <v>3166800</v>
      </c>
      <c r="DO56" s="8">
        <f t="shared" si="35"/>
        <v>0</v>
      </c>
      <c r="DP56" s="8">
        <f t="shared" si="36"/>
        <v>0</v>
      </c>
      <c r="DQ56" s="8">
        <f t="shared" si="37"/>
        <v>0</v>
      </c>
      <c r="DR56" s="8">
        <f t="shared" si="38"/>
        <v>0</v>
      </c>
      <c r="DS56" s="8">
        <f t="shared" si="39"/>
        <v>0</v>
      </c>
      <c r="DT56" s="8">
        <f t="shared" si="40"/>
        <v>2262000</v>
      </c>
      <c r="DU56" s="8">
        <f t="shared" si="41"/>
        <v>0</v>
      </c>
      <c r="DX56" s="8">
        <v>51</v>
      </c>
      <c r="DY56" s="5">
        <f>SUM(DD$6:DD56)</f>
        <v>93530580</v>
      </c>
      <c r="DZ56" s="5">
        <f>SUM(DE$6:DE56)</f>
        <v>20785920</v>
      </c>
      <c r="EA56" s="5">
        <f>SUM(DF$6:DF56)</f>
        <v>246246900</v>
      </c>
      <c r="EB56" s="5">
        <f>SUM(DG$6:DG56)</f>
        <v>0</v>
      </c>
      <c r="EC56" s="5">
        <f>SUM(DH$6:DH56)</f>
        <v>17321040</v>
      </c>
      <c r="ED56" s="5">
        <f>SUM(DI$6:DI56)</f>
        <v>17321040</v>
      </c>
      <c r="EE56" s="5">
        <f>SUM(DJ$6:DJ56)</f>
        <v>17321040</v>
      </c>
      <c r="EF56" s="5">
        <f>SUM(DK$6:DK56)</f>
        <v>17321040</v>
      </c>
      <c r="EG56" s="5">
        <f>SUM(DL$6:DL56)</f>
        <v>23772240</v>
      </c>
      <c r="EH56" s="5">
        <f>SUM(DM$6:DM56)</f>
        <v>24249780</v>
      </c>
      <c r="EI56" s="5">
        <f>SUM(DN$6:DN56)</f>
        <v>24249840</v>
      </c>
      <c r="EJ56" s="5">
        <f>SUM(DO$6:DO56)</f>
        <v>1102029900</v>
      </c>
      <c r="EK56" s="5">
        <f>SUM(DP$6:DP56)</f>
        <v>497130240</v>
      </c>
      <c r="EL56" s="5">
        <f>SUM(DQ$6:DQ56)</f>
        <v>497130060</v>
      </c>
      <c r="EM56" s="5">
        <f>SUM(DR$6:DR56)</f>
        <v>497130000</v>
      </c>
      <c r="EN56" s="5">
        <f>SUM(DS$6:DS56)</f>
        <v>497129940</v>
      </c>
      <c r="EO56" s="5">
        <f>SUM(DT$6:DT56)</f>
        <v>17312700</v>
      </c>
      <c r="EP56" s="5">
        <f>SUM(DU$6:DU56)</f>
        <v>244850100</v>
      </c>
      <c r="ES56" s="8">
        <v>51</v>
      </c>
      <c r="ET56" s="5">
        <f>IFERROR(求节点(相关资料!C$6:C$85,DY$6:DY$55,$ES56),0)</f>
        <v>93530580</v>
      </c>
      <c r="EU56" s="5">
        <f>IFERROR(求节点(相关资料!D$6:D$85,DZ$6:DZ$55,$ES56),0)</f>
        <v>20785920</v>
      </c>
      <c r="EV56" s="5">
        <f>IFERROR(求节点(相关资料!E$6:E$85,EA$6:EA$55,$ES56),0)</f>
        <v>9024120</v>
      </c>
      <c r="EW56" s="5">
        <f>IFERROR(求节点(相关资料!F$6:F$85,EB$6:EB$55,$ES56),0)</f>
        <v>0</v>
      </c>
      <c r="EX56" s="5">
        <f>IFERROR(求节点(相关资料!G$6:G$85,EC$6:EC$55,$ES56),0)</f>
        <v>17321040</v>
      </c>
      <c r="EY56" s="5">
        <f>IFERROR(求节点(相关资料!H$6:H$85,ED$6:ED$55,$ES56),0)</f>
        <v>17321040</v>
      </c>
      <c r="EZ56" s="5">
        <f>IFERROR(求节点(相关资料!I$6:I$85,EE$6:EE$55,$ES56),0)</f>
        <v>17321040</v>
      </c>
      <c r="FA56" s="5">
        <f>IFERROR(求节点(相关资料!J$6:J$85,EF$6:EF$55,$ES56),0)</f>
        <v>17321040</v>
      </c>
      <c r="FB56" s="5">
        <f>IFERROR(求节点(相关资料!K$6:K$85,EG$6:EG$55,$ES56),0)</f>
        <v>23772240</v>
      </c>
      <c r="FC56" s="5">
        <f>IFERROR(求节点(相关资料!L$6:L$85,EH$6:EH$55,$ES56),0)</f>
        <v>24249780</v>
      </c>
      <c r="FD56" s="5">
        <f>IFERROR(求节点(相关资料!M$6:M$85,EI$6:EI$55,$ES56),0)</f>
        <v>24249840</v>
      </c>
      <c r="FE56" s="5">
        <f>IFERROR(求节点(相关资料!N$6:N$85,EJ$6:EJ$55,$ES56),0)</f>
        <v>45314940</v>
      </c>
      <c r="FF56" s="5">
        <f>IFERROR(求节点(相关资料!O$6:O$85,EK$6:EK$55,$ES56),0)</f>
        <v>23135740</v>
      </c>
      <c r="FG56" s="5">
        <f>IFERROR(求节点(相关资料!P$6:P$85,EL$6:EL$55,$ES56),0)</f>
        <v>23135560</v>
      </c>
      <c r="FH56" s="5">
        <f>IFERROR(求节点(相关资料!Q$6:Q$85,EM$6:EM$55,$ES56),0)</f>
        <v>23135500</v>
      </c>
      <c r="FI56" s="5">
        <f>IFERROR(求节点(相关资料!R$6:R$85,EN$6:EN$55,$ES56),0)</f>
        <v>23135440</v>
      </c>
      <c r="FJ56" s="5">
        <f>IFERROR(求节点(相关资料!S$6:S$85,EO$6:EO$55,$ES56),0)</f>
        <v>17312700</v>
      </c>
      <c r="FK56" s="5">
        <f>IFERROR(求节点(相关资料!T$6:T$85,EP$6:EP$55,$ES56),0)</f>
        <v>8379000</v>
      </c>
      <c r="FN56" s="6">
        <v>51</v>
      </c>
      <c r="FO56" s="6">
        <f>SUMPRODUCT(ET56:FK56,'[1]功能-城建'!$X56:$AO56)</f>
        <v>428445520</v>
      </c>
      <c r="FP56" s="6">
        <f>SUM('[1]资源-玩家城池建筑时间'!$AC$6:$AC56)</f>
        <v>432172046.88002098</v>
      </c>
      <c r="FQ56" s="6">
        <f t="shared" ref="FQ56:FQ85" si="112">FO56/FP56</f>
        <v>0.99137721445215188</v>
      </c>
    </row>
    <row r="57" spans="1:173" x14ac:dyDescent="0.15">
      <c r="A57" s="2">
        <v>52</v>
      </c>
      <c r="B57" s="4">
        <f>SMALL('[1]资源-玩家城池建筑时间'!DH$6:DH$85,$A57)</f>
        <v>106197936.01729569</v>
      </c>
      <c r="C57" s="4">
        <f>SMALL('[1]资源-玩家城池建筑时间'!DI$6:DI$85,$A57)</f>
        <v>23599541.337176818</v>
      </c>
      <c r="D57" s="4">
        <f>SMALL('[1]资源-玩家城池建筑时间'!DJ$6:DJ$85,$A57)</f>
        <v>11788279.483309379</v>
      </c>
      <c r="E57" s="4"/>
      <c r="F57" s="4">
        <f>SMALL('[1]资源-玩家城池建筑时间'!DL$6:DL$85,$A57)</f>
        <v>19666284.447647348</v>
      </c>
      <c r="G57" s="4">
        <f>SMALL('[1]资源-玩家城池建筑时间'!DM$6:DM$85,$A57)</f>
        <v>19666284.447647348</v>
      </c>
      <c r="H57" s="4">
        <f>SMALL('[1]资源-玩家城池建筑时间'!DN$6:DN$85,$A57)</f>
        <v>19666284.447647348</v>
      </c>
      <c r="I57" s="4">
        <f>SMALL('[1]资源-玩家城池建筑时间'!DO$6:DO$85,$A57)</f>
        <v>19666284.447647348</v>
      </c>
      <c r="J57" s="4">
        <f>SMALL('[1]资源-玩家城池建筑时间'!DP$6:DP$85,$A57)</f>
        <v>27055097.102671199</v>
      </c>
      <c r="K57" s="4">
        <f>SMALL('[1]资源-玩家城池建筑时间'!DQ$6:DQ$85,$A57)</f>
        <v>27532798.226706289</v>
      </c>
      <c r="L57" s="4">
        <f>SMALL('[1]资源-玩家城池建筑时间'!DR$6:DR$85,$A57)</f>
        <v>27532776.399962336</v>
      </c>
      <c r="M57" s="4">
        <f>SMALL('[1]资源-玩家城池建筑时间'!DS$6:DS$85,$A57)</f>
        <v>52338531.054387301</v>
      </c>
      <c r="N57" s="4">
        <f>SMALL('[1]资源-玩家城池建筑时间'!DT$6:DT$85,$A57)</f>
        <v>26169734.861164358</v>
      </c>
      <c r="O57" s="4">
        <f>SMALL('[1]资源-玩家城池建筑时间'!DU$6:DU$85,$A57)</f>
        <v>26169741.417435002</v>
      </c>
      <c r="P57" s="4">
        <f>SMALL('[1]资源-玩家城池建筑时间'!DV$6:DV$85,$A57)</f>
        <v>26169739.754444987</v>
      </c>
      <c r="Q57" s="4">
        <f>SMALL('[1]资源-玩家城池建筑时间'!DW$6:DW$85,$A57)</f>
        <v>26169704.317745332</v>
      </c>
      <c r="R57" s="4">
        <f>SMALL('[1]资源-玩家城池建筑时间'!DX$6:DX$85,$A57)</f>
        <v>19657315.062243771</v>
      </c>
      <c r="S57" s="4">
        <f>SMALL('[1]资源-玩家城池建筑时间'!DY$6:DY$85,$A57)</f>
        <v>11799491.369327927</v>
      </c>
      <c r="T57" s="4">
        <f>SMALL('[1]资源-玩家城池建筑时间'!DZ$6:DZ$85,$A57)</f>
        <v>0</v>
      </c>
      <c r="V57" s="2">
        <v>52</v>
      </c>
      <c r="W57" s="2">
        <f>IFERROR(求节点($A$6:$A$85,B$6:B$85,相关资料!C57),0)</f>
        <v>106197936.01729569</v>
      </c>
      <c r="X57" s="2">
        <f>IFERROR(求节点($A$6:$A$85,C$6:C$85,相关资料!D57),0)</f>
        <v>23599541.337176818</v>
      </c>
      <c r="Y57" s="2">
        <f>IFERROR(求节点($A$6:$A$85,D$6:D$85,相关资料!E57),0)</f>
        <v>247603136.92099053</v>
      </c>
      <c r="Z57" s="2">
        <f>IFERROR(求节点($A$6:$A$85,E$6:E$85,相关资料!F57),0)</f>
        <v>0</v>
      </c>
      <c r="AA57" s="2">
        <f>IFERROR(求节点($A$6:$A$85,F$6:F$85,相关资料!G57),0)</f>
        <v>19666284.447647348</v>
      </c>
      <c r="AB57" s="2">
        <f>IFERROR(求节点($A$6:$A$85,G$6:G$85,相关资料!H57),0)</f>
        <v>19666284.447647348</v>
      </c>
      <c r="AC57" s="2">
        <f>IFERROR(求节点($A$6:$A$85,H$6:H$85,相关资料!I57),0)</f>
        <v>19666284.447647348</v>
      </c>
      <c r="AD57" s="2">
        <f>IFERROR(求节点($A$6:$A$85,I$6:I$85,相关资料!J57),0)</f>
        <v>19666284.447647348</v>
      </c>
      <c r="AE57" s="30">
        <f>求节点('[1]功能-城建'!$K$35:$K$85,$J$35:$J$85,$V57)</f>
        <v>27055097.102671199</v>
      </c>
      <c r="AF57" s="2">
        <f>IFERROR(求节点($A$6:$A$85,K$6:K$85,相关资料!L57),0)</f>
        <v>27532798.226706289</v>
      </c>
      <c r="AG57" s="2">
        <f>IFERROR(求节点($A$6:$A$85,L$6:L$85,相关资料!M57),0)</f>
        <v>27532776.399962336</v>
      </c>
      <c r="AH57" s="2">
        <f>IFERROR(求节点($A$6:$A$85,M$6:M$85,相关资料!N57),0)</f>
        <v>1100404564.1107483</v>
      </c>
      <c r="AI57" s="2">
        <f>IFERROR(求节点($A$6:$A$85,N$6:N$85,相关资料!O57),0)</f>
        <v>497129031.0899477</v>
      </c>
      <c r="AJ57" s="2">
        <f>IFERROR(求节点($A$6:$A$85,O$6:O$85,相关资料!P57),0)</f>
        <v>497129037.64621836</v>
      </c>
      <c r="AK57" s="2">
        <f>IFERROR(求节点($A$6:$A$85,P$6:P$85,相关资料!Q57),0)</f>
        <v>497129035.98322833</v>
      </c>
      <c r="AL57" s="2">
        <f>IFERROR(求节点($A$6:$A$85,Q$6:Q$85,相关资料!R57),0)</f>
        <v>497129000.5465287</v>
      </c>
      <c r="AM57" s="2">
        <f>IFERROR(求节点($A$6:$A$85,R$6:R$85,相关资料!S57),0)</f>
        <v>19657315.062243771</v>
      </c>
      <c r="AN57" s="2">
        <f>IFERROR(求节点($A$6:$A$85,S$6:S$85,相关资料!T57),0)</f>
        <v>247614348.8070091</v>
      </c>
      <c r="AO57" s="2"/>
      <c r="AQ57" s="2">
        <v>52</v>
      </c>
      <c r="AR57" s="2">
        <f t="shared" si="81"/>
        <v>12669060.211249188</v>
      </c>
      <c r="AS57" s="2">
        <f t="shared" si="81"/>
        <v>2815346.7136109322</v>
      </c>
      <c r="AT57" s="2">
        <f t="shared" si="81"/>
        <v>0</v>
      </c>
      <c r="AU57" s="2">
        <f t="shared" si="81"/>
        <v>0</v>
      </c>
      <c r="AV57" s="2">
        <f t="shared" si="81"/>
        <v>2346122.2613424435</v>
      </c>
      <c r="AW57" s="2">
        <f t="shared" si="81"/>
        <v>2346122.2613424435</v>
      </c>
      <c r="AX57" s="2">
        <f t="shared" si="81"/>
        <v>2346122.2613424435</v>
      </c>
      <c r="AY57" s="2">
        <f t="shared" si="81"/>
        <v>2346122.2613424435</v>
      </c>
      <c r="AZ57" s="2">
        <f t="shared" si="81"/>
        <v>3284571.1658794209</v>
      </c>
      <c r="BA57" s="2">
        <f t="shared" si="81"/>
        <v>3284571.1658794209</v>
      </c>
      <c r="BB57" s="2">
        <f t="shared" si="81"/>
        <v>3284571.1658794209</v>
      </c>
      <c r="BC57" s="2">
        <f t="shared" si="81"/>
        <v>0</v>
      </c>
      <c r="BD57" s="2">
        <f t="shared" si="81"/>
        <v>0</v>
      </c>
      <c r="BE57" s="2">
        <f t="shared" si="81"/>
        <v>0</v>
      </c>
      <c r="BF57" s="2">
        <f t="shared" si="81"/>
        <v>0</v>
      </c>
      <c r="BG57" s="2">
        <f t="shared" si="81"/>
        <v>0</v>
      </c>
      <c r="BH57" s="2">
        <f t="shared" si="82"/>
        <v>2346122.2613424435</v>
      </c>
      <c r="BI57" s="2">
        <f t="shared" si="83"/>
        <v>0</v>
      </c>
      <c r="BL57" s="2">
        <v>52</v>
      </c>
      <c r="BM57" s="2">
        <f t="shared" si="84"/>
        <v>12669060.211249188</v>
      </c>
      <c r="BN57" s="2">
        <f t="shared" si="85"/>
        <v>2815346.7136109322</v>
      </c>
      <c r="BO57" s="2">
        <f t="shared" si="86"/>
        <v>0</v>
      </c>
      <c r="BP57" s="2">
        <f t="shared" si="87"/>
        <v>0</v>
      </c>
      <c r="BQ57" s="2">
        <f t="shared" si="88"/>
        <v>2346122.2613424435</v>
      </c>
      <c r="BR57" s="2">
        <f t="shared" si="89"/>
        <v>2346122.2613424435</v>
      </c>
      <c r="BS57" s="2">
        <f t="shared" si="90"/>
        <v>2346122.2613424435</v>
      </c>
      <c r="BT57" s="2">
        <f t="shared" si="91"/>
        <v>2346122.2613424435</v>
      </c>
      <c r="BU57" s="2">
        <f t="shared" si="92"/>
        <v>3284571.1658794209</v>
      </c>
      <c r="BV57" s="2">
        <f t="shared" si="93"/>
        <v>3284571.1658794209</v>
      </c>
      <c r="BW57" s="2">
        <f t="shared" si="94"/>
        <v>3284571.1658794209</v>
      </c>
      <c r="BX57" s="2">
        <f t="shared" si="95"/>
        <v>0</v>
      </c>
      <c r="BY57" s="2">
        <f t="shared" si="96"/>
        <v>0</v>
      </c>
      <c r="BZ57" s="2">
        <f t="shared" si="97"/>
        <v>0</v>
      </c>
      <c r="CA57" s="2">
        <f t="shared" si="98"/>
        <v>0</v>
      </c>
      <c r="CB57" s="2">
        <f t="shared" si="99"/>
        <v>0</v>
      </c>
      <c r="CC57" s="2">
        <f t="shared" si="100"/>
        <v>2346122.2613424435</v>
      </c>
      <c r="CD57" s="2">
        <f t="shared" si="101"/>
        <v>0</v>
      </c>
      <c r="CE57" s="2"/>
      <c r="CF57" s="1">
        <f t="shared" si="102"/>
        <v>211152</v>
      </c>
      <c r="CG57" s="2">
        <v>52</v>
      </c>
      <c r="CH57" s="2">
        <f t="shared" ref="CH57:CH85" si="113">ROUNDUP(BM57/60,0)*60</f>
        <v>12669120</v>
      </c>
      <c r="CI57" s="2">
        <f t="shared" si="104"/>
        <v>2815380</v>
      </c>
      <c r="CJ57" s="2">
        <f t="shared" si="49"/>
        <v>0</v>
      </c>
      <c r="CK57" s="2">
        <f t="shared" si="103"/>
        <v>0</v>
      </c>
      <c r="CL57" s="30">
        <f>MAX(ROUNDUP(BQ57/30,0)*30,10)</f>
        <v>2346150</v>
      </c>
      <c r="CM57" s="30">
        <f t="shared" si="105"/>
        <v>2346150</v>
      </c>
      <c r="CN57" s="30">
        <f t="shared" si="106"/>
        <v>2346150</v>
      </c>
      <c r="CO57" s="30">
        <f t="shared" si="107"/>
        <v>2346150</v>
      </c>
      <c r="CP57" s="2">
        <f t="shared" si="108"/>
        <v>3284580</v>
      </c>
      <c r="CQ57" s="2">
        <f t="shared" si="109"/>
        <v>3284580</v>
      </c>
      <c r="CR57" s="2">
        <f t="shared" si="110"/>
        <v>3284580</v>
      </c>
      <c r="CS57" s="2">
        <f t="shared" si="55"/>
        <v>0</v>
      </c>
      <c r="CT57" s="2">
        <f t="shared" si="56"/>
        <v>0</v>
      </c>
      <c r="CU57" s="2">
        <f t="shared" si="57"/>
        <v>0</v>
      </c>
      <c r="CV57" s="2">
        <f t="shared" si="58"/>
        <v>0</v>
      </c>
      <c r="CW57" s="2">
        <f t="shared" si="59"/>
        <v>0</v>
      </c>
      <c r="CX57" s="2">
        <f t="shared" si="111"/>
        <v>2346180</v>
      </c>
      <c r="CY57" s="2">
        <f t="shared" si="47"/>
        <v>0</v>
      </c>
      <c r="CZ57" s="2"/>
      <c r="DC57" s="8">
        <v>52</v>
      </c>
      <c r="DD57" s="8">
        <f t="shared" si="24"/>
        <v>12669120</v>
      </c>
      <c r="DE57" s="8">
        <f t="shared" si="25"/>
        <v>2815380</v>
      </c>
      <c r="DF57" s="8">
        <f t="shared" si="26"/>
        <v>0</v>
      </c>
      <c r="DG57" s="8">
        <f t="shared" si="27"/>
        <v>0</v>
      </c>
      <c r="DH57" s="8">
        <f t="shared" si="28"/>
        <v>2346150</v>
      </c>
      <c r="DI57" s="8">
        <f t="shared" si="29"/>
        <v>2346150</v>
      </c>
      <c r="DJ57" s="8">
        <f t="shared" si="30"/>
        <v>2346150</v>
      </c>
      <c r="DK57" s="8">
        <f t="shared" si="31"/>
        <v>2346150</v>
      </c>
      <c r="DL57" s="8">
        <f t="shared" si="32"/>
        <v>3284580</v>
      </c>
      <c r="DM57" s="8">
        <f t="shared" si="33"/>
        <v>3284580</v>
      </c>
      <c r="DN57" s="8">
        <f t="shared" si="34"/>
        <v>3284580</v>
      </c>
      <c r="DO57" s="8">
        <f t="shared" si="35"/>
        <v>0</v>
      </c>
      <c r="DP57" s="8">
        <f t="shared" si="36"/>
        <v>0</v>
      </c>
      <c r="DQ57" s="8">
        <f t="shared" si="37"/>
        <v>0</v>
      </c>
      <c r="DR57" s="8">
        <f t="shared" si="38"/>
        <v>0</v>
      </c>
      <c r="DS57" s="8">
        <f t="shared" si="39"/>
        <v>0</v>
      </c>
      <c r="DT57" s="8">
        <f t="shared" si="40"/>
        <v>2346180</v>
      </c>
      <c r="DU57" s="8">
        <f t="shared" si="41"/>
        <v>0</v>
      </c>
      <c r="DX57" s="8">
        <v>52</v>
      </c>
      <c r="DY57" s="5">
        <f>SUM(DD$6:DD57)</f>
        <v>106199700</v>
      </c>
      <c r="DZ57" s="5">
        <f>SUM(DE$6:DE57)</f>
        <v>23601300</v>
      </c>
      <c r="EA57" s="5">
        <f>SUM(DF$6:DF57)</f>
        <v>246246900</v>
      </c>
      <c r="EB57" s="5">
        <f>SUM(DG$6:DG57)</f>
        <v>0</v>
      </c>
      <c r="EC57" s="5">
        <f>SUM(DH$6:DH57)</f>
        <v>19667190</v>
      </c>
      <c r="ED57" s="5">
        <f>SUM(DI$6:DI57)</f>
        <v>19667190</v>
      </c>
      <c r="EE57" s="5">
        <f>SUM(DJ$6:DJ57)</f>
        <v>19667190</v>
      </c>
      <c r="EF57" s="5">
        <f>SUM(DK$6:DK57)</f>
        <v>19667190</v>
      </c>
      <c r="EG57" s="5">
        <f>SUM(DL$6:DL57)</f>
        <v>27056820</v>
      </c>
      <c r="EH57" s="5">
        <f>SUM(DM$6:DM57)</f>
        <v>27534360</v>
      </c>
      <c r="EI57" s="5">
        <f>SUM(DN$6:DN57)</f>
        <v>27534420</v>
      </c>
      <c r="EJ57" s="5">
        <f>SUM(DO$6:DO57)</f>
        <v>1102029900</v>
      </c>
      <c r="EK57" s="5">
        <f>SUM(DP$6:DP57)</f>
        <v>497130240</v>
      </c>
      <c r="EL57" s="5">
        <f>SUM(DQ$6:DQ57)</f>
        <v>497130060</v>
      </c>
      <c r="EM57" s="5">
        <f>SUM(DR$6:DR57)</f>
        <v>497130000</v>
      </c>
      <c r="EN57" s="5">
        <f>SUM(DS$6:DS57)</f>
        <v>497129940</v>
      </c>
      <c r="EO57" s="5">
        <f>SUM(DT$6:DT57)</f>
        <v>19658880</v>
      </c>
      <c r="EP57" s="5">
        <f>SUM(DU$6:DU57)</f>
        <v>244850100</v>
      </c>
      <c r="ES57" s="8">
        <v>52</v>
      </c>
      <c r="ET57" s="5">
        <f>IFERROR(求节点(相关资料!C$6:C$85,DY$6:DY$55,$ES57),0)</f>
        <v>106199700</v>
      </c>
      <c r="EU57" s="5">
        <f>IFERROR(求节点(相关资料!D$6:D$85,DZ$6:DZ$55,$ES57),0)</f>
        <v>23601300</v>
      </c>
      <c r="EV57" s="5">
        <f>IFERROR(求节点(相关资料!E$6:E$85,EA$6:EA$55,$ES57),0)</f>
        <v>10531600</v>
      </c>
      <c r="EW57" s="5">
        <f>IFERROR(求节点(相关资料!F$6:F$85,EB$6:EB$55,$ES57),0)</f>
        <v>0</v>
      </c>
      <c r="EX57" s="5">
        <f>IFERROR(求节点(相关资料!G$6:G$85,EC$6:EC$55,$ES57),0)</f>
        <v>19667190</v>
      </c>
      <c r="EY57" s="5">
        <f>IFERROR(求节点(相关资料!H$6:H$85,ED$6:ED$55,$ES57),0)</f>
        <v>19667190</v>
      </c>
      <c r="EZ57" s="5">
        <f>IFERROR(求节点(相关资料!I$6:I$85,EE$6:EE$55,$ES57),0)</f>
        <v>19667190</v>
      </c>
      <c r="FA57" s="5">
        <f>IFERROR(求节点(相关资料!J$6:J$85,EF$6:EF$55,$ES57),0)</f>
        <v>19667190</v>
      </c>
      <c r="FB57" s="5">
        <f>IFERROR(求节点(相关资料!K$6:K$85,EG$6:EG$55,$ES57),0)</f>
        <v>27056820</v>
      </c>
      <c r="FC57" s="5">
        <f>IFERROR(求节点(相关资料!L$6:L$85,EH$6:EH$55,$ES57),0)</f>
        <v>27534360</v>
      </c>
      <c r="FD57" s="5">
        <f>IFERROR(求节点(相关资料!M$6:M$85,EI$6:EI$55,$ES57),0)</f>
        <v>27534420</v>
      </c>
      <c r="FE57" s="5">
        <f>IFERROR(求节点(相关资料!N$6:N$85,EJ$6:EJ$55,$ES57),0)</f>
        <v>53283540</v>
      </c>
      <c r="FF57" s="5">
        <f>IFERROR(求节点(相关资料!O$6:O$85,EK$6:EK$55,$ES57),0)</f>
        <v>26170620</v>
      </c>
      <c r="FG57" s="5">
        <f>IFERROR(求节点(相关资料!P$6:P$85,EL$6:EL$55,$ES57),0)</f>
        <v>26170440</v>
      </c>
      <c r="FH57" s="5">
        <f>IFERROR(求节点(相关资料!Q$6:Q$85,EM$6:EM$55,$ES57),0)</f>
        <v>26170380</v>
      </c>
      <c r="FI57" s="5">
        <f>IFERROR(求节点(相关资料!R$6:R$85,EN$6:EN$55,$ES57),0)</f>
        <v>26170320</v>
      </c>
      <c r="FJ57" s="5">
        <f>IFERROR(求节点(相关资料!S$6:S$85,EO$6:EO$55,$ES57),0)</f>
        <v>19658880</v>
      </c>
      <c r="FK57" s="5">
        <f>IFERROR(求节点(相关资料!T$6:T$85,EP$6:EP$55,$ES57),0)</f>
        <v>9035040</v>
      </c>
      <c r="FN57" s="6">
        <v>52</v>
      </c>
      <c r="FO57" s="6">
        <f>SUMPRODUCT(ET57:FK57,'[1]功能-城建'!$X57:$AO57)</f>
        <v>487786180</v>
      </c>
      <c r="FP57" s="6">
        <f>SUM('[1]资源-玩家城池建筑时间'!$AC$6:$AC57)</f>
        <v>490825103.41358203</v>
      </c>
      <c r="FQ57" s="6">
        <f t="shared" si="112"/>
        <v>0.99380854118412654</v>
      </c>
    </row>
    <row r="58" spans="1:173" x14ac:dyDescent="0.15">
      <c r="A58" s="2">
        <v>53</v>
      </c>
      <c r="B58" s="4">
        <f>SMALL('[1]资源-玩家城池建筑时间'!DH$6:DH$85,$A58)</f>
        <v>119580485.54748382</v>
      </c>
      <c r="C58" s="4">
        <f>SMALL('[1]资源-玩家城池建筑时间'!DI$6:DI$85,$A58)</f>
        <v>26573441.232774179</v>
      </c>
      <c r="D58" s="4">
        <f>SMALL('[1]资源-玩家城池建筑时间'!DJ$6:DJ$85,$A58)</f>
        <v>13275229.431108059</v>
      </c>
      <c r="E58" s="4"/>
      <c r="F58" s="4">
        <f>SMALL('[1]资源-玩家城池建筑时间'!DL$6:DL$85,$A58)</f>
        <v>22144534.360645149</v>
      </c>
      <c r="G58" s="4">
        <f>SMALL('[1]资源-玩家城池建筑时间'!DM$6:DM$85,$A58)</f>
        <v>22144534.360645149</v>
      </c>
      <c r="H58" s="4">
        <f>SMALL('[1]资源-玩家城池建筑时间'!DN$6:DN$85,$A58)</f>
        <v>22144534.360645149</v>
      </c>
      <c r="I58" s="4">
        <f>SMALL('[1]资源-玩家城池建筑时间'!DO$6:DO$85,$A58)</f>
        <v>22144534.360645149</v>
      </c>
      <c r="J58" s="4">
        <f>SMALL('[1]资源-玩家城池建筑时间'!DP$6:DP$85,$A58)</f>
        <v>30524646.980868123</v>
      </c>
      <c r="K58" s="4">
        <f>SMALL('[1]资源-玩家城池建筑时间'!DQ$6:DQ$85,$A58)</f>
        <v>31002348.104903214</v>
      </c>
      <c r="L58" s="4">
        <f>SMALL('[1]资源-玩家城池建筑时间'!DR$6:DR$85,$A58)</f>
        <v>31002326.278159261</v>
      </c>
      <c r="M58" s="4">
        <f>SMALL('[1]资源-玩家城池建筑时间'!DS$6:DS$85,$A58)</f>
        <v>58947197.489048108</v>
      </c>
      <c r="N58" s="4">
        <f>SMALL('[1]资源-玩家城池建筑时间'!DT$6:DT$85,$A58)</f>
        <v>29474068.078494757</v>
      </c>
      <c r="O58" s="4">
        <f>SMALL('[1]资源-玩家城池建筑时间'!DU$6:DU$85,$A58)</f>
        <v>29474074.634765401</v>
      </c>
      <c r="P58" s="4">
        <f>SMALL('[1]资源-玩家城池建筑时间'!DV$6:DV$85,$A58)</f>
        <v>29474072.971775386</v>
      </c>
      <c r="Q58" s="4">
        <f>SMALL('[1]资源-玩家城池建筑时间'!DW$6:DW$85,$A58)</f>
        <v>29474037.535075732</v>
      </c>
      <c r="R58" s="4">
        <f>SMALL('[1]资源-玩家城池建筑时间'!DX$6:DX$85,$A58)</f>
        <v>22135564.975241572</v>
      </c>
      <c r="S58" s="4">
        <f>SMALL('[1]资源-玩家城池建筑时间'!DY$6:DY$85,$A58)</f>
        <v>13286441.317126608</v>
      </c>
      <c r="T58" s="4">
        <f>SMALL('[1]资源-玩家城池建筑时间'!DZ$6:DZ$85,$A58)</f>
        <v>0</v>
      </c>
      <c r="V58" s="2">
        <v>53</v>
      </c>
      <c r="W58" s="2">
        <f>IFERROR(求节点($A$6:$A$85,B$6:B$85,相关资料!C58),0)</f>
        <v>119580485.54748382</v>
      </c>
      <c r="X58" s="2">
        <f>IFERROR(求节点($A$6:$A$85,C$6:C$85,相关资料!D58),0)</f>
        <v>26573441.232774179</v>
      </c>
      <c r="Y58" s="2">
        <f>IFERROR(求节点($A$6:$A$85,D$6:D$85,相关资料!E58),0)</f>
        <v>247603136.92099053</v>
      </c>
      <c r="Z58" s="2">
        <f>IFERROR(求节点($A$6:$A$85,E$6:E$85,相关资料!F58),0)</f>
        <v>0</v>
      </c>
      <c r="AA58" s="2">
        <f>IFERROR(求节点($A$6:$A$85,F$6:F$85,相关资料!G58),0)</f>
        <v>22144534.360645149</v>
      </c>
      <c r="AB58" s="2">
        <f>IFERROR(求节点($A$6:$A$85,G$6:G$85,相关资料!H58),0)</f>
        <v>22144534.360645149</v>
      </c>
      <c r="AC58" s="2">
        <f>IFERROR(求节点($A$6:$A$85,H$6:H$85,相关资料!I58),0)</f>
        <v>22144534.360645149</v>
      </c>
      <c r="AD58" s="2">
        <f>IFERROR(求节点($A$6:$A$85,I$6:I$85,相关资料!J58),0)</f>
        <v>22144534.360645149</v>
      </c>
      <c r="AE58" s="30">
        <f>求节点('[1]功能-城建'!$K$35:$K$85,$J$35:$J$85,$V58)</f>
        <v>30524646.980868123</v>
      </c>
      <c r="AF58" s="2">
        <f>IFERROR(求节点($A$6:$A$85,K$6:K$85,相关资料!L58),0)</f>
        <v>31002348.104903214</v>
      </c>
      <c r="AG58" s="2">
        <f>IFERROR(求节点($A$6:$A$85,L$6:L$85,相关资料!M58),0)</f>
        <v>31002326.278159261</v>
      </c>
      <c r="AH58" s="2">
        <f>IFERROR(求节点($A$6:$A$85,M$6:M$85,相关资料!N58),0)</f>
        <v>1100404564.1107483</v>
      </c>
      <c r="AI58" s="2">
        <f>IFERROR(求节点($A$6:$A$85,N$6:N$85,相关资料!O58),0)</f>
        <v>497129031.0899477</v>
      </c>
      <c r="AJ58" s="2">
        <f>IFERROR(求节点($A$6:$A$85,O$6:O$85,相关资料!P58),0)</f>
        <v>497129037.64621836</v>
      </c>
      <c r="AK58" s="2">
        <f>IFERROR(求节点($A$6:$A$85,P$6:P$85,相关资料!Q58),0)</f>
        <v>497129035.98322833</v>
      </c>
      <c r="AL58" s="2">
        <f>IFERROR(求节点($A$6:$A$85,Q$6:Q$85,相关资料!R58),0)</f>
        <v>497129000.5465287</v>
      </c>
      <c r="AM58" s="2">
        <f>IFERROR(求节点($A$6:$A$85,R$6:R$85,相关资料!S58),0)</f>
        <v>22135564.975241572</v>
      </c>
      <c r="AN58" s="2">
        <f>IFERROR(求节点($A$6:$A$85,S$6:S$85,相关资料!T58),0)</f>
        <v>247614348.8070091</v>
      </c>
      <c r="AO58" s="2"/>
      <c r="AQ58" s="2">
        <v>53</v>
      </c>
      <c r="AR58" s="2">
        <f t="shared" si="81"/>
        <v>13382549.530188128</v>
      </c>
      <c r="AS58" s="2">
        <f t="shared" si="81"/>
        <v>2973899.895597361</v>
      </c>
      <c r="AT58" s="2">
        <f t="shared" si="81"/>
        <v>0</v>
      </c>
      <c r="AU58" s="2">
        <f t="shared" si="81"/>
        <v>0</v>
      </c>
      <c r="AV58" s="2">
        <f t="shared" si="81"/>
        <v>2478249.9129978009</v>
      </c>
      <c r="AW58" s="2">
        <f t="shared" si="81"/>
        <v>2478249.9129978009</v>
      </c>
      <c r="AX58" s="2">
        <f t="shared" si="81"/>
        <v>2478249.9129978009</v>
      </c>
      <c r="AY58" s="2">
        <f t="shared" si="81"/>
        <v>2478249.9129978009</v>
      </c>
      <c r="AZ58" s="2">
        <f t="shared" si="81"/>
        <v>3469549.8781969249</v>
      </c>
      <c r="BA58" s="2">
        <f t="shared" si="81"/>
        <v>3469549.8781969249</v>
      </c>
      <c r="BB58" s="2">
        <f t="shared" si="81"/>
        <v>3469549.8781969249</v>
      </c>
      <c r="BC58" s="2">
        <f t="shared" si="81"/>
        <v>0</v>
      </c>
      <c r="BD58" s="2">
        <f t="shared" si="81"/>
        <v>0</v>
      </c>
      <c r="BE58" s="2">
        <f t="shared" si="81"/>
        <v>0</v>
      </c>
      <c r="BF58" s="2">
        <f t="shared" si="81"/>
        <v>0</v>
      </c>
      <c r="BG58" s="2">
        <f t="shared" si="81"/>
        <v>0</v>
      </c>
      <c r="BH58" s="2">
        <f t="shared" si="82"/>
        <v>2478249.9129978009</v>
      </c>
      <c r="BI58" s="2">
        <f t="shared" si="83"/>
        <v>0</v>
      </c>
      <c r="BL58" s="2">
        <v>53</v>
      </c>
      <c r="BM58" s="2">
        <f t="shared" si="84"/>
        <v>13382549.530188128</v>
      </c>
      <c r="BN58" s="2">
        <f t="shared" si="85"/>
        <v>2973899.895597361</v>
      </c>
      <c r="BO58" s="2">
        <f t="shared" si="86"/>
        <v>0</v>
      </c>
      <c r="BP58" s="2">
        <f t="shared" si="87"/>
        <v>0</v>
      </c>
      <c r="BQ58" s="2">
        <f t="shared" si="88"/>
        <v>2478249.9129978009</v>
      </c>
      <c r="BR58" s="2">
        <f t="shared" si="89"/>
        <v>2478249.9129978009</v>
      </c>
      <c r="BS58" s="2">
        <f t="shared" si="90"/>
        <v>2478249.9129978009</v>
      </c>
      <c r="BT58" s="2">
        <f t="shared" si="91"/>
        <v>2478249.9129978009</v>
      </c>
      <c r="BU58" s="2">
        <f t="shared" si="92"/>
        <v>3469549.8781969249</v>
      </c>
      <c r="BV58" s="2">
        <f t="shared" si="93"/>
        <v>3469549.8781969249</v>
      </c>
      <c r="BW58" s="2">
        <f t="shared" si="94"/>
        <v>3469549.8781969249</v>
      </c>
      <c r="BX58" s="2">
        <f t="shared" si="95"/>
        <v>0</v>
      </c>
      <c r="BY58" s="2">
        <f t="shared" si="96"/>
        <v>0</v>
      </c>
      <c r="BZ58" s="2">
        <f t="shared" si="97"/>
        <v>0</v>
      </c>
      <c r="CA58" s="2">
        <f t="shared" si="98"/>
        <v>0</v>
      </c>
      <c r="CB58" s="2">
        <f t="shared" si="99"/>
        <v>0</v>
      </c>
      <c r="CC58" s="2">
        <f t="shared" si="100"/>
        <v>2478249.9129978009</v>
      </c>
      <c r="CD58" s="2">
        <f t="shared" si="101"/>
        <v>0</v>
      </c>
      <c r="CE58" s="2"/>
      <c r="CF58" s="1">
        <f t="shared" si="102"/>
        <v>223043</v>
      </c>
      <c r="CG58" s="2">
        <v>53</v>
      </c>
      <c r="CH58" s="2">
        <f t="shared" si="113"/>
        <v>13382580</v>
      </c>
      <c r="CI58" s="2">
        <f t="shared" si="104"/>
        <v>2973900</v>
      </c>
      <c r="CJ58" s="2">
        <f t="shared" si="49"/>
        <v>0</v>
      </c>
      <c r="CK58" s="2">
        <f t="shared" si="103"/>
        <v>0</v>
      </c>
      <c r="CL58" s="30">
        <f t="shared" ref="CL58:CL85" si="114">MAX(ROUNDUP(BQ58/30,0)*30,10)</f>
        <v>2478270</v>
      </c>
      <c r="CM58" s="30">
        <f t="shared" si="105"/>
        <v>2478270</v>
      </c>
      <c r="CN58" s="30">
        <f t="shared" si="106"/>
        <v>2478270</v>
      </c>
      <c r="CO58" s="30">
        <f t="shared" si="107"/>
        <v>2478270</v>
      </c>
      <c r="CP58" s="2">
        <f t="shared" si="108"/>
        <v>3469560</v>
      </c>
      <c r="CQ58" s="2">
        <f t="shared" si="109"/>
        <v>3469560</v>
      </c>
      <c r="CR58" s="2">
        <f t="shared" si="110"/>
        <v>3469560</v>
      </c>
      <c r="CS58" s="2">
        <f t="shared" si="55"/>
        <v>0</v>
      </c>
      <c r="CT58" s="2">
        <f t="shared" si="56"/>
        <v>0</v>
      </c>
      <c r="CU58" s="2">
        <f t="shared" si="57"/>
        <v>0</v>
      </c>
      <c r="CV58" s="2">
        <f t="shared" si="58"/>
        <v>0</v>
      </c>
      <c r="CW58" s="2">
        <f t="shared" si="59"/>
        <v>0</v>
      </c>
      <c r="CX58" s="2">
        <f t="shared" si="111"/>
        <v>2478300</v>
      </c>
      <c r="CY58" s="2">
        <f t="shared" si="47"/>
        <v>0</v>
      </c>
      <c r="CZ58" s="2"/>
      <c r="DC58" s="8">
        <v>53</v>
      </c>
      <c r="DD58" s="8">
        <f t="shared" si="24"/>
        <v>13382580</v>
      </c>
      <c r="DE58" s="8">
        <f t="shared" si="25"/>
        <v>2973900</v>
      </c>
      <c r="DF58" s="8">
        <f t="shared" si="26"/>
        <v>0</v>
      </c>
      <c r="DG58" s="8">
        <f t="shared" si="27"/>
        <v>0</v>
      </c>
      <c r="DH58" s="8">
        <f t="shared" si="28"/>
        <v>2478270</v>
      </c>
      <c r="DI58" s="8">
        <f t="shared" si="29"/>
        <v>2478270</v>
      </c>
      <c r="DJ58" s="8">
        <f t="shared" si="30"/>
        <v>2478270</v>
      </c>
      <c r="DK58" s="8">
        <f t="shared" si="31"/>
        <v>2478270</v>
      </c>
      <c r="DL58" s="8">
        <f t="shared" si="32"/>
        <v>3469560</v>
      </c>
      <c r="DM58" s="8">
        <f t="shared" si="33"/>
        <v>3469560</v>
      </c>
      <c r="DN58" s="8">
        <f t="shared" si="34"/>
        <v>3469560</v>
      </c>
      <c r="DO58" s="8">
        <f t="shared" si="35"/>
        <v>0</v>
      </c>
      <c r="DP58" s="8">
        <f t="shared" si="36"/>
        <v>0</v>
      </c>
      <c r="DQ58" s="8">
        <f t="shared" si="37"/>
        <v>0</v>
      </c>
      <c r="DR58" s="8">
        <f t="shared" si="38"/>
        <v>0</v>
      </c>
      <c r="DS58" s="8">
        <f t="shared" si="39"/>
        <v>0</v>
      </c>
      <c r="DT58" s="8">
        <f t="shared" si="40"/>
        <v>2478300</v>
      </c>
      <c r="DU58" s="8">
        <f t="shared" si="41"/>
        <v>0</v>
      </c>
      <c r="DX58" s="8">
        <v>53</v>
      </c>
      <c r="DY58" s="5">
        <f>SUM(DD$6:DD58)</f>
        <v>119582280</v>
      </c>
      <c r="DZ58" s="5">
        <f>SUM(DE$6:DE58)</f>
        <v>26575200</v>
      </c>
      <c r="EA58" s="5">
        <f>SUM(DF$6:DF58)</f>
        <v>246246900</v>
      </c>
      <c r="EB58" s="5">
        <f>SUM(DG$6:DG58)</f>
        <v>0</v>
      </c>
      <c r="EC58" s="5">
        <f>SUM(DH$6:DH58)</f>
        <v>22145460</v>
      </c>
      <c r="ED58" s="5">
        <f>SUM(DI$6:DI58)</f>
        <v>22145460</v>
      </c>
      <c r="EE58" s="5">
        <f>SUM(DJ$6:DJ58)</f>
        <v>22145460</v>
      </c>
      <c r="EF58" s="5">
        <f>SUM(DK$6:DK58)</f>
        <v>22145460</v>
      </c>
      <c r="EG58" s="5">
        <f>SUM(DL$6:DL58)</f>
        <v>30526380</v>
      </c>
      <c r="EH58" s="5">
        <f>SUM(DM$6:DM58)</f>
        <v>31003920</v>
      </c>
      <c r="EI58" s="5">
        <f>SUM(DN$6:DN58)</f>
        <v>31003980</v>
      </c>
      <c r="EJ58" s="5">
        <f>SUM(DO$6:DO58)</f>
        <v>1102029900</v>
      </c>
      <c r="EK58" s="5">
        <f>SUM(DP$6:DP58)</f>
        <v>497130240</v>
      </c>
      <c r="EL58" s="5">
        <f>SUM(DQ$6:DQ58)</f>
        <v>497130060</v>
      </c>
      <c r="EM58" s="5">
        <f>SUM(DR$6:DR58)</f>
        <v>497130000</v>
      </c>
      <c r="EN58" s="5">
        <f>SUM(DS$6:DS58)</f>
        <v>497129940</v>
      </c>
      <c r="EO58" s="5">
        <f>SUM(DT$6:DT58)</f>
        <v>22137180</v>
      </c>
      <c r="EP58" s="5">
        <f>SUM(DU$6:DU58)</f>
        <v>244850100</v>
      </c>
      <c r="ES58" s="8">
        <v>53</v>
      </c>
      <c r="ET58" s="5">
        <f>IFERROR(求节点(相关资料!C$6:C$85,DY$6:DY$55,$ES58),0)</f>
        <v>119582280</v>
      </c>
      <c r="EU58" s="5">
        <f>IFERROR(求节点(相关资料!D$6:D$85,DZ$6:DZ$55,$ES58),0)</f>
        <v>26575200</v>
      </c>
      <c r="EV58" s="5">
        <f>IFERROR(求节点(相关资料!E$6:E$85,EA$6:EA$55,$ES58),0)</f>
        <v>12039080</v>
      </c>
      <c r="EW58" s="5">
        <f>IFERROR(求节点(相关资料!F$6:F$85,EB$6:EB$55,$ES58),0)</f>
        <v>0</v>
      </c>
      <c r="EX58" s="5">
        <f>IFERROR(求节点(相关资料!G$6:G$85,EC$6:EC$55,$ES58),0)</f>
        <v>22145460</v>
      </c>
      <c r="EY58" s="5">
        <f>IFERROR(求节点(相关资料!H$6:H$85,ED$6:ED$55,$ES58),0)</f>
        <v>22145460</v>
      </c>
      <c r="EZ58" s="5">
        <f>IFERROR(求节点(相关资料!I$6:I$85,EE$6:EE$55,$ES58),0)</f>
        <v>22145460</v>
      </c>
      <c r="FA58" s="5">
        <f>IFERROR(求节点(相关资料!J$6:J$85,EF$6:EF$55,$ES58),0)</f>
        <v>22145460</v>
      </c>
      <c r="FB58" s="5">
        <f>IFERROR(求节点(相关资料!K$6:K$85,EG$6:EG$55,$ES58),0)</f>
        <v>30526380</v>
      </c>
      <c r="FC58" s="5">
        <f>IFERROR(求节点(相关资料!L$6:L$85,EH$6:EH$55,$ES58),0)</f>
        <v>31003920</v>
      </c>
      <c r="FD58" s="5">
        <f>IFERROR(求节点(相关资料!M$6:M$85,EI$6:EI$55,$ES58),0)</f>
        <v>31003980</v>
      </c>
      <c r="FE58" s="5">
        <f>IFERROR(求节点(相关资料!N$6:N$85,EJ$6:EJ$55,$ES58),0)</f>
        <v>60992280</v>
      </c>
      <c r="FF58" s="5">
        <f>IFERROR(求节点(相关资料!O$6:O$85,EK$6:EK$55,$ES58),0)</f>
        <v>29930780</v>
      </c>
      <c r="FG58" s="5">
        <f>IFERROR(求节点(相关资料!P$6:P$85,EL$6:EL$55,$ES58),0)</f>
        <v>29930600</v>
      </c>
      <c r="FH58" s="5">
        <f>IFERROR(求节点(相关资料!Q$6:Q$85,EM$6:EM$55,$ES58),0)</f>
        <v>29930540</v>
      </c>
      <c r="FI58" s="5">
        <f>IFERROR(求节点(相关资料!R$6:R$85,EN$6:EN$55,$ES58),0)</f>
        <v>29930480</v>
      </c>
      <c r="FJ58" s="5">
        <f>IFERROR(求节点(相关资料!S$6:S$85,EO$6:EO$55,$ES58),0)</f>
        <v>22137180</v>
      </c>
      <c r="FK58" s="5">
        <f>IFERROR(求节点(相关资料!T$6:T$85,EP$6:EP$55,$ES58),0)</f>
        <v>11190336</v>
      </c>
      <c r="FN58" s="6">
        <v>53</v>
      </c>
      <c r="FO58" s="6">
        <f>SUMPRODUCT(ET58:FK58,'[1]功能-城建'!$X58:$AO58)</f>
        <v>553354876</v>
      </c>
      <c r="FP58" s="6">
        <f>SUM('[1]资源-玩家城池建筑时间'!$AC$6:$AC58)</f>
        <v>552781351.23852706</v>
      </c>
      <c r="FQ58" s="6">
        <f t="shared" si="112"/>
        <v>1.0010375255246726</v>
      </c>
    </row>
    <row r="59" spans="1:173" x14ac:dyDescent="0.15">
      <c r="A59" s="2">
        <v>54</v>
      </c>
      <c r="B59" s="4">
        <f>SMALL('[1]资源-玩家城池建筑时间'!DH$6:DH$85,$A59)</f>
        <v>134230666.40480974</v>
      </c>
      <c r="C59" s="4">
        <f>SMALL('[1]资源-玩家城池建筑时间'!DI$6:DI$85,$A59)</f>
        <v>29829036.97884661</v>
      </c>
      <c r="D59" s="4">
        <f>SMALL('[1]资源-玩家城池建筑时间'!DJ$6:DJ$85,$A59)</f>
        <v>14903027.304144274</v>
      </c>
      <c r="E59" s="4"/>
      <c r="F59" s="4">
        <f>SMALL('[1]资源-玩家城池建筑时间'!DL$6:DL$85,$A59)</f>
        <v>24857530.815705508</v>
      </c>
      <c r="G59" s="4">
        <f>SMALL('[1]资源-玩家城池建筑时间'!DM$6:DM$85,$A59)</f>
        <v>24857530.815705508</v>
      </c>
      <c r="H59" s="4">
        <f>SMALL('[1]资源-玩家城池建筑时间'!DN$6:DN$85,$A59)</f>
        <v>24857530.815705508</v>
      </c>
      <c r="I59" s="4">
        <f>SMALL('[1]资源-玩家城池建筑时间'!DO$6:DO$85,$A59)</f>
        <v>24857530.815705508</v>
      </c>
      <c r="J59" s="4">
        <f>SMALL('[1]资源-玩家城池建筑时间'!DP$6:DP$85,$A59)</f>
        <v>34322842.017952628</v>
      </c>
      <c r="K59" s="4">
        <f>SMALL('[1]资源-玩家城池建筑时间'!DQ$6:DQ$85,$A59)</f>
        <v>34800543.141987719</v>
      </c>
      <c r="L59" s="4">
        <f>SMALL('[1]资源-玩家城池建筑时间'!DR$6:DR$85,$A59)</f>
        <v>34800521.315243766</v>
      </c>
      <c r="M59" s="4">
        <f>SMALL('[1]资源-玩家城池建筑时间'!DS$6:DS$85,$A59)</f>
        <v>66181854.702542402</v>
      </c>
      <c r="N59" s="4">
        <f>SMALL('[1]资源-玩家城池建筑时间'!DT$6:DT$85,$A59)</f>
        <v>33091396.6852419</v>
      </c>
      <c r="O59" s="4">
        <f>SMALL('[1]资源-玩家城池建筑时间'!DU$6:DU$85,$A59)</f>
        <v>33091403.241512544</v>
      </c>
      <c r="P59" s="4">
        <f>SMALL('[1]资源-玩家城池建筑时间'!DV$6:DV$85,$A59)</f>
        <v>33091401.578522529</v>
      </c>
      <c r="Q59" s="4">
        <f>SMALL('[1]资源-玩家城池建筑时间'!DW$6:DW$85,$A59)</f>
        <v>33091366.141822875</v>
      </c>
      <c r="R59" s="4">
        <f>SMALL('[1]资源-玩家城池建筑时间'!DX$6:DX$85,$A59)</f>
        <v>24848561.430301931</v>
      </c>
      <c r="S59" s="4">
        <f>SMALL('[1]资源-玩家城池建筑时间'!DY$6:DY$85,$A59)</f>
        <v>14914239.190162823</v>
      </c>
      <c r="T59" s="4">
        <f>SMALL('[1]资源-玩家城池建筑时间'!DZ$6:DZ$85,$A59)</f>
        <v>0</v>
      </c>
      <c r="V59" s="2">
        <v>54</v>
      </c>
      <c r="W59" s="2">
        <f>IFERROR(求节点($A$6:$A$85,B$6:B$85,相关资料!C59),0)</f>
        <v>134230666.40480974</v>
      </c>
      <c r="X59" s="2">
        <f>IFERROR(求节点($A$6:$A$85,C$6:C$85,相关资料!D59),0)</f>
        <v>29829036.97884661</v>
      </c>
      <c r="Y59" s="2">
        <f>IFERROR(求节点($A$6:$A$85,D$6:D$85,相关资料!E59),0)</f>
        <v>247603136.92099053</v>
      </c>
      <c r="Z59" s="2">
        <f>IFERROR(求节点($A$6:$A$85,E$6:E$85,相关资料!F59),0)</f>
        <v>0</v>
      </c>
      <c r="AA59" s="2">
        <f>IFERROR(求节点($A$6:$A$85,F$6:F$85,相关资料!G59),0)</f>
        <v>24857530.815705508</v>
      </c>
      <c r="AB59" s="2">
        <f>IFERROR(求节点($A$6:$A$85,G$6:G$85,相关资料!H59),0)</f>
        <v>24857530.815705508</v>
      </c>
      <c r="AC59" s="2">
        <f>IFERROR(求节点($A$6:$A$85,H$6:H$85,相关资料!I59),0)</f>
        <v>24857530.815705508</v>
      </c>
      <c r="AD59" s="2">
        <f>IFERROR(求节点($A$6:$A$85,I$6:I$85,相关资料!J59),0)</f>
        <v>24857530.815705508</v>
      </c>
      <c r="AE59" s="30">
        <f>求节点('[1]功能-城建'!$K$35:$K$85,$J$35:$J$85,$V59)</f>
        <v>34322842.017952628</v>
      </c>
      <c r="AF59" s="2">
        <f>IFERROR(求节点($A$6:$A$85,K$6:K$85,相关资料!L59),0)</f>
        <v>34800543.141987719</v>
      </c>
      <c r="AG59" s="2">
        <f>IFERROR(求节点($A$6:$A$85,L$6:L$85,相关资料!M59),0)</f>
        <v>34800521.315243766</v>
      </c>
      <c r="AH59" s="2">
        <f>IFERROR(求节点($A$6:$A$85,M$6:M$85,相关资料!N59),0)</f>
        <v>1100404564.1107483</v>
      </c>
      <c r="AI59" s="2">
        <f>IFERROR(求节点($A$6:$A$85,N$6:N$85,相关资料!O59),0)</f>
        <v>497129031.0899477</v>
      </c>
      <c r="AJ59" s="2">
        <f>IFERROR(求节点($A$6:$A$85,O$6:O$85,相关资料!P59),0)</f>
        <v>497129037.64621836</v>
      </c>
      <c r="AK59" s="2">
        <f>IFERROR(求节点($A$6:$A$85,P$6:P$85,相关资料!Q59),0)</f>
        <v>497129035.98322833</v>
      </c>
      <c r="AL59" s="2">
        <f>IFERROR(求节点($A$6:$A$85,Q$6:Q$85,相关资料!R59),0)</f>
        <v>497129000.5465287</v>
      </c>
      <c r="AM59" s="2">
        <f>IFERROR(求节点($A$6:$A$85,R$6:R$85,相关资料!S59),0)</f>
        <v>24848561.430301931</v>
      </c>
      <c r="AN59" s="2">
        <f>IFERROR(求节点($A$6:$A$85,S$6:S$85,相关资料!T59),0)</f>
        <v>247614348.8070091</v>
      </c>
      <c r="AO59" s="2"/>
      <c r="AQ59" s="2">
        <v>54</v>
      </c>
      <c r="AR59" s="2">
        <f t="shared" si="81"/>
        <v>14650180.857325926</v>
      </c>
      <c r="AS59" s="2">
        <f t="shared" si="81"/>
        <v>3255595.7460724302</v>
      </c>
      <c r="AT59" s="2">
        <f t="shared" si="81"/>
        <v>0</v>
      </c>
      <c r="AU59" s="2">
        <f t="shared" si="81"/>
        <v>0</v>
      </c>
      <c r="AV59" s="2">
        <f t="shared" si="81"/>
        <v>2712996.4550603591</v>
      </c>
      <c r="AW59" s="2">
        <f t="shared" si="81"/>
        <v>2712996.4550603591</v>
      </c>
      <c r="AX59" s="2">
        <f t="shared" si="81"/>
        <v>2712996.4550603591</v>
      </c>
      <c r="AY59" s="2">
        <f t="shared" si="81"/>
        <v>2712996.4550603591</v>
      </c>
      <c r="AZ59" s="2">
        <f t="shared" si="81"/>
        <v>3798195.037084505</v>
      </c>
      <c r="BA59" s="2">
        <f t="shared" si="81"/>
        <v>3798195.037084505</v>
      </c>
      <c r="BB59" s="2">
        <f t="shared" si="81"/>
        <v>3798195.037084505</v>
      </c>
      <c r="BC59" s="2">
        <f t="shared" si="81"/>
        <v>0</v>
      </c>
      <c r="BD59" s="2">
        <f t="shared" si="81"/>
        <v>0</v>
      </c>
      <c r="BE59" s="2">
        <f t="shared" si="81"/>
        <v>0</v>
      </c>
      <c r="BF59" s="2">
        <f t="shared" si="81"/>
        <v>0</v>
      </c>
      <c r="BG59" s="2">
        <f t="shared" si="81"/>
        <v>0</v>
      </c>
      <c r="BH59" s="2">
        <f t="shared" si="82"/>
        <v>2712996.4550603591</v>
      </c>
      <c r="BI59" s="2">
        <f t="shared" si="83"/>
        <v>0</v>
      </c>
      <c r="BL59" s="2">
        <v>54</v>
      </c>
      <c r="BM59" s="2">
        <f t="shared" si="84"/>
        <v>14650180.857325926</v>
      </c>
      <c r="BN59" s="2">
        <f t="shared" si="85"/>
        <v>3255595.7460724302</v>
      </c>
      <c r="BO59" s="2">
        <f t="shared" si="86"/>
        <v>0</v>
      </c>
      <c r="BP59" s="2">
        <f t="shared" si="87"/>
        <v>0</v>
      </c>
      <c r="BQ59" s="2">
        <f t="shared" si="88"/>
        <v>2712996.4550603591</v>
      </c>
      <c r="BR59" s="2">
        <f t="shared" si="89"/>
        <v>2712996.4550603591</v>
      </c>
      <c r="BS59" s="2">
        <f t="shared" si="90"/>
        <v>2712996.4550603591</v>
      </c>
      <c r="BT59" s="2">
        <f t="shared" si="91"/>
        <v>2712996.4550603591</v>
      </c>
      <c r="BU59" s="2">
        <f t="shared" si="92"/>
        <v>3798195.037084505</v>
      </c>
      <c r="BV59" s="2">
        <f t="shared" si="93"/>
        <v>3798195.037084505</v>
      </c>
      <c r="BW59" s="2">
        <f t="shared" si="94"/>
        <v>3798195.037084505</v>
      </c>
      <c r="BX59" s="2">
        <f t="shared" si="95"/>
        <v>0</v>
      </c>
      <c r="BY59" s="2">
        <f t="shared" si="96"/>
        <v>0</v>
      </c>
      <c r="BZ59" s="2">
        <f t="shared" si="97"/>
        <v>0</v>
      </c>
      <c r="CA59" s="2">
        <f t="shared" si="98"/>
        <v>0</v>
      </c>
      <c r="CB59" s="2">
        <f t="shared" si="99"/>
        <v>0</v>
      </c>
      <c r="CC59" s="2">
        <f t="shared" si="100"/>
        <v>2712996.4550603591</v>
      </c>
      <c r="CD59" s="2">
        <f t="shared" si="101"/>
        <v>0</v>
      </c>
      <c r="CE59" s="2"/>
      <c r="CF59" s="1">
        <f t="shared" si="102"/>
        <v>244170</v>
      </c>
      <c r="CG59" s="2">
        <v>54</v>
      </c>
      <c r="CH59" s="2">
        <f t="shared" si="113"/>
        <v>14650200</v>
      </c>
      <c r="CI59" s="2">
        <f t="shared" si="104"/>
        <v>3255600</v>
      </c>
      <c r="CJ59" s="2">
        <f t="shared" si="49"/>
        <v>0</v>
      </c>
      <c r="CK59" s="2">
        <f t="shared" si="103"/>
        <v>0</v>
      </c>
      <c r="CL59" s="30">
        <f t="shared" si="114"/>
        <v>2713020</v>
      </c>
      <c r="CM59" s="30">
        <f t="shared" si="105"/>
        <v>2713020</v>
      </c>
      <c r="CN59" s="30">
        <f t="shared" si="106"/>
        <v>2713020</v>
      </c>
      <c r="CO59" s="30">
        <f t="shared" si="107"/>
        <v>2713020</v>
      </c>
      <c r="CP59" s="2">
        <f t="shared" si="108"/>
        <v>3798240</v>
      </c>
      <c r="CQ59" s="2">
        <f t="shared" si="109"/>
        <v>3798240</v>
      </c>
      <c r="CR59" s="2">
        <f t="shared" si="110"/>
        <v>3798240</v>
      </c>
      <c r="CS59" s="2">
        <f t="shared" si="55"/>
        <v>0</v>
      </c>
      <c r="CT59" s="2">
        <f t="shared" si="56"/>
        <v>0</v>
      </c>
      <c r="CU59" s="2">
        <f t="shared" si="57"/>
        <v>0</v>
      </c>
      <c r="CV59" s="2">
        <f t="shared" si="58"/>
        <v>0</v>
      </c>
      <c r="CW59" s="2">
        <f t="shared" si="59"/>
        <v>0</v>
      </c>
      <c r="CX59" s="2">
        <f t="shared" si="111"/>
        <v>2713020</v>
      </c>
      <c r="CY59" s="2">
        <f t="shared" si="47"/>
        <v>0</v>
      </c>
      <c r="CZ59" s="2"/>
      <c r="DC59" s="8">
        <v>54</v>
      </c>
      <c r="DD59" s="8">
        <f t="shared" si="24"/>
        <v>14650200</v>
      </c>
      <c r="DE59" s="8">
        <f t="shared" si="25"/>
        <v>3255600</v>
      </c>
      <c r="DF59" s="8">
        <f t="shared" si="26"/>
        <v>0</v>
      </c>
      <c r="DG59" s="8">
        <f t="shared" si="27"/>
        <v>0</v>
      </c>
      <c r="DH59" s="8">
        <f t="shared" si="28"/>
        <v>2713020</v>
      </c>
      <c r="DI59" s="8">
        <f t="shared" si="29"/>
        <v>2713020</v>
      </c>
      <c r="DJ59" s="8">
        <f t="shared" si="30"/>
        <v>2713020</v>
      </c>
      <c r="DK59" s="8">
        <f t="shared" si="31"/>
        <v>2713020</v>
      </c>
      <c r="DL59" s="8">
        <f t="shared" si="32"/>
        <v>3798240</v>
      </c>
      <c r="DM59" s="8">
        <f t="shared" si="33"/>
        <v>3798240</v>
      </c>
      <c r="DN59" s="8">
        <f t="shared" si="34"/>
        <v>3798240</v>
      </c>
      <c r="DO59" s="8">
        <f t="shared" si="35"/>
        <v>0</v>
      </c>
      <c r="DP59" s="8">
        <f t="shared" si="36"/>
        <v>0</v>
      </c>
      <c r="DQ59" s="8">
        <f t="shared" si="37"/>
        <v>0</v>
      </c>
      <c r="DR59" s="8">
        <f t="shared" si="38"/>
        <v>0</v>
      </c>
      <c r="DS59" s="8">
        <f t="shared" si="39"/>
        <v>0</v>
      </c>
      <c r="DT59" s="8">
        <f t="shared" si="40"/>
        <v>2713020</v>
      </c>
      <c r="DU59" s="8">
        <f t="shared" si="41"/>
        <v>0</v>
      </c>
      <c r="DX59" s="8">
        <v>54</v>
      </c>
      <c r="DY59" s="5">
        <f>SUM(DD$6:DD59)</f>
        <v>134232480</v>
      </c>
      <c r="DZ59" s="5">
        <f>SUM(DE$6:DE59)</f>
        <v>29830800</v>
      </c>
      <c r="EA59" s="5">
        <f>SUM(DF$6:DF59)</f>
        <v>246246900</v>
      </c>
      <c r="EB59" s="5">
        <f>SUM(DG$6:DG59)</f>
        <v>0</v>
      </c>
      <c r="EC59" s="5">
        <f>SUM(DH$6:DH59)</f>
        <v>24858480</v>
      </c>
      <c r="ED59" s="5">
        <f>SUM(DI$6:DI59)</f>
        <v>24858480</v>
      </c>
      <c r="EE59" s="5">
        <f>SUM(DJ$6:DJ59)</f>
        <v>24858480</v>
      </c>
      <c r="EF59" s="5">
        <f>SUM(DK$6:DK59)</f>
        <v>24858480</v>
      </c>
      <c r="EG59" s="5">
        <f>SUM(DL$6:DL59)</f>
        <v>34324620</v>
      </c>
      <c r="EH59" s="5">
        <f>SUM(DM$6:DM59)</f>
        <v>34802160</v>
      </c>
      <c r="EI59" s="5">
        <f>SUM(DN$6:DN59)</f>
        <v>34802220</v>
      </c>
      <c r="EJ59" s="5">
        <f>SUM(DO$6:DO59)</f>
        <v>1102029900</v>
      </c>
      <c r="EK59" s="5">
        <f>SUM(DP$6:DP59)</f>
        <v>497130240</v>
      </c>
      <c r="EL59" s="5">
        <f>SUM(DQ$6:DQ59)</f>
        <v>497130060</v>
      </c>
      <c r="EM59" s="5">
        <f>SUM(DR$6:DR59)</f>
        <v>497130000</v>
      </c>
      <c r="EN59" s="5">
        <f>SUM(DS$6:DS59)</f>
        <v>497129940</v>
      </c>
      <c r="EO59" s="5">
        <f>SUM(DT$6:DT59)</f>
        <v>24850200</v>
      </c>
      <c r="EP59" s="5">
        <f>SUM(DU$6:DU59)</f>
        <v>244850100</v>
      </c>
      <c r="ES59" s="8">
        <v>54</v>
      </c>
      <c r="ET59" s="5">
        <f>IFERROR(求节点(相关资料!C$6:C$85,DY$6:DY$55,$ES59),0)</f>
        <v>134232480</v>
      </c>
      <c r="EU59" s="5">
        <f>IFERROR(求节点(相关资料!D$6:D$85,DZ$6:DZ$55,$ES59),0)</f>
        <v>29830800</v>
      </c>
      <c r="EV59" s="5">
        <f>IFERROR(求节点(相关资料!E$6:E$85,EA$6:EA$55,$ES59),0)</f>
        <v>13546560</v>
      </c>
      <c r="EW59" s="5">
        <f>IFERROR(求节点(相关资料!F$6:F$85,EB$6:EB$55,$ES59),0)</f>
        <v>0</v>
      </c>
      <c r="EX59" s="5">
        <f>IFERROR(求节点(相关资料!G$6:G$85,EC$6:EC$55,$ES59),0)</f>
        <v>24858480</v>
      </c>
      <c r="EY59" s="5">
        <f>IFERROR(求节点(相关资料!H$6:H$85,ED$6:ED$55,$ES59),0)</f>
        <v>24858480</v>
      </c>
      <c r="EZ59" s="5">
        <f>IFERROR(求节点(相关资料!I$6:I$85,EE$6:EE$55,$ES59),0)</f>
        <v>24858480</v>
      </c>
      <c r="FA59" s="5">
        <f>IFERROR(求节点(相关资料!J$6:J$85,EF$6:EF$55,$ES59),0)</f>
        <v>24858480</v>
      </c>
      <c r="FB59" s="5">
        <f>IFERROR(求节点(相关资料!K$6:K$85,EG$6:EG$55,$ES59),0)</f>
        <v>34324620</v>
      </c>
      <c r="FC59" s="5">
        <f>IFERROR(求节点(相关资料!L$6:L$85,EH$6:EH$55,$ES59),0)</f>
        <v>34802160</v>
      </c>
      <c r="FD59" s="5">
        <f>IFERROR(求节点(相关资料!M$6:M$85,EI$6:EI$55,$ES59),0)</f>
        <v>34802220</v>
      </c>
      <c r="FE59" s="5">
        <f>IFERROR(求节点(相关资料!N$6:N$85,EJ$6:EJ$55,$ES59),0)</f>
        <v>68441160</v>
      </c>
      <c r="FF59" s="5">
        <f>IFERROR(求节点(相关资料!O$6:O$85,EK$6:EK$55,$ES59),0)</f>
        <v>33690940</v>
      </c>
      <c r="FG59" s="5">
        <f>IFERROR(求节点(相关资料!P$6:P$85,EL$6:EL$55,$ES59),0)</f>
        <v>33690760</v>
      </c>
      <c r="FH59" s="5">
        <f>IFERROR(求节点(相关资料!Q$6:Q$85,EM$6:EM$55,$ES59),0)</f>
        <v>33690700</v>
      </c>
      <c r="FI59" s="5">
        <f>IFERROR(求节点(相关资料!R$6:R$85,EN$6:EN$55,$ES59),0)</f>
        <v>33690640</v>
      </c>
      <c r="FJ59" s="5">
        <f>IFERROR(求节点(相关资料!S$6:S$85,EO$6:EO$55,$ES59),0)</f>
        <v>24850200</v>
      </c>
      <c r="FK59" s="5">
        <f>IFERROR(求节点(相关资料!T$6:T$85,EP$6:EP$55,$ES59),0)</f>
        <v>13345632</v>
      </c>
      <c r="FN59" s="6">
        <v>54</v>
      </c>
      <c r="FO59" s="6">
        <f>SUMPRODUCT(ET59:FK59,'[1]功能-城建'!$X59:$AO59)</f>
        <v>622372792</v>
      </c>
      <c r="FP59" s="6">
        <f>SUM('[1]资源-玩家城池建筑时间'!$AC$6:$AC59)</f>
        <v>620606262.61503601</v>
      </c>
      <c r="FQ59" s="6">
        <f t="shared" si="112"/>
        <v>1.0028464575551017</v>
      </c>
    </row>
    <row r="60" spans="1:173" x14ac:dyDescent="0.15">
      <c r="A60" s="2">
        <v>55</v>
      </c>
      <c r="B60" s="4">
        <f>SMALL('[1]资源-玩家城池建筑时间'!DH$6:DH$85,$A60)</f>
        <v>151883677.78844002</v>
      </c>
      <c r="C60" s="4">
        <f>SMALL('[1]资源-玩家城池建筑时间'!DI$6:DI$85,$A60)</f>
        <v>33751928.397431113</v>
      </c>
      <c r="D60" s="4">
        <f>SMALL('[1]资源-玩家城池建筑时间'!DJ$6:DJ$85,$A60)</f>
        <v>16864473.013436526</v>
      </c>
      <c r="E60" s="4"/>
      <c r="F60" s="4">
        <f>SMALL('[1]资源-玩家城池建筑时间'!DL$6:DL$85,$A60)</f>
        <v>28126606.997859262</v>
      </c>
      <c r="G60" s="4">
        <f>SMALL('[1]资源-玩家城池建筑时间'!DM$6:DM$85,$A60)</f>
        <v>28126606.997859262</v>
      </c>
      <c r="H60" s="4">
        <f>SMALL('[1]资源-玩家城池建筑时间'!DN$6:DN$85,$A60)</f>
        <v>28126606.997859262</v>
      </c>
      <c r="I60" s="4">
        <f>SMALL('[1]资源-玩家城池建筑时间'!DO$6:DO$85,$A60)</f>
        <v>28126606.997859262</v>
      </c>
      <c r="J60" s="4">
        <f>SMALL('[1]资源-玩家城池建筑时间'!DP$6:DP$85,$A60)</f>
        <v>38899548.672967888</v>
      </c>
      <c r="K60" s="4">
        <f>SMALL('[1]资源-玩家城池建筑时间'!DQ$6:DQ$85,$A60)</f>
        <v>39377249.797002979</v>
      </c>
      <c r="L60" s="4">
        <f>SMALL('[1]资源-玩家城池建筑时间'!DR$6:DR$85,$A60)</f>
        <v>39377227.970259026</v>
      </c>
      <c r="M60" s="4">
        <f>SMALL('[1]资源-玩家城池建筑时间'!DS$6:DS$85,$A60)</f>
        <v>74899391.188285753</v>
      </c>
      <c r="N60" s="4">
        <f>SMALL('[1]资源-玩家城池建筑时间'!DT$6:DT$85,$A60)</f>
        <v>37450164.928113572</v>
      </c>
      <c r="O60" s="4">
        <f>SMALL('[1]资源-玩家城池建筑时间'!DU$6:DU$85,$A60)</f>
        <v>37450171.484384216</v>
      </c>
      <c r="P60" s="4">
        <f>SMALL('[1]资源-玩家城池建筑时间'!DV$6:DV$85,$A60)</f>
        <v>37450169.821394198</v>
      </c>
      <c r="Q60" s="4">
        <f>SMALL('[1]资源-玩家城池建筑时间'!DW$6:DW$85,$A60)</f>
        <v>37450134.384694546</v>
      </c>
      <c r="R60" s="4">
        <f>SMALL('[1]资源-玩家城池建筑时间'!DX$6:DX$85,$A60)</f>
        <v>28117637.612455685</v>
      </c>
      <c r="S60" s="4">
        <f>SMALL('[1]资源-玩家城池建筑时间'!DY$6:DY$85,$A60)</f>
        <v>16875684.899455074</v>
      </c>
      <c r="T60" s="4">
        <f>SMALL('[1]资源-玩家城池建筑时间'!DZ$6:DZ$85,$A60)</f>
        <v>0</v>
      </c>
      <c r="V60" s="2">
        <v>55</v>
      </c>
      <c r="W60" s="2">
        <f>IFERROR(求节点($A$6:$A$85,B$6:B$85,相关资料!C60),0)</f>
        <v>151883677.78844002</v>
      </c>
      <c r="X60" s="2">
        <f>IFERROR(求节点($A$6:$A$85,C$6:C$85,相关资料!D60),0)</f>
        <v>33751928.397431113</v>
      </c>
      <c r="Y60" s="2">
        <f>IFERROR(求节点($A$6:$A$85,D$6:D$85,相关资料!E60),0)</f>
        <v>247603136.92099053</v>
      </c>
      <c r="Z60" s="2">
        <f>IFERROR(求节点($A$6:$A$85,E$6:E$85,相关资料!F60),0)</f>
        <v>0</v>
      </c>
      <c r="AA60" s="2">
        <f>IFERROR(求节点($A$6:$A$85,F$6:F$85,相关资料!G60),0)</f>
        <v>28126606.997859262</v>
      </c>
      <c r="AB60" s="2">
        <f>IFERROR(求节点($A$6:$A$85,G$6:G$85,相关资料!H60),0)</f>
        <v>28126606.997859262</v>
      </c>
      <c r="AC60" s="2">
        <f>IFERROR(求节点($A$6:$A$85,H$6:H$85,相关资料!I60),0)</f>
        <v>28126606.997859262</v>
      </c>
      <c r="AD60" s="2">
        <f>IFERROR(求节点($A$6:$A$85,I$6:I$85,相关资料!J60),0)</f>
        <v>28126606.997859262</v>
      </c>
      <c r="AE60" s="30">
        <f>求节点('[1]功能-城建'!$K$35:$K$85,$J$35:$J$85,$V60)</f>
        <v>38899548.672967888</v>
      </c>
      <c r="AF60" s="2">
        <f>IFERROR(求节点($A$6:$A$85,K$6:K$85,相关资料!L60),0)</f>
        <v>39377249.797002979</v>
      </c>
      <c r="AG60" s="2">
        <f>IFERROR(求节点($A$6:$A$85,L$6:L$85,相关资料!M60),0)</f>
        <v>39377227.970259026</v>
      </c>
      <c r="AH60" s="2">
        <f>IFERROR(求节点($A$6:$A$85,M$6:M$85,相关资料!N60),0)</f>
        <v>1100404564.1107483</v>
      </c>
      <c r="AI60" s="2">
        <f>IFERROR(求节点($A$6:$A$85,N$6:N$85,相关资料!O60),0)</f>
        <v>497129031.0899477</v>
      </c>
      <c r="AJ60" s="2">
        <f>IFERROR(求节点($A$6:$A$85,O$6:O$85,相关资料!P60),0)</f>
        <v>497129037.64621836</v>
      </c>
      <c r="AK60" s="2">
        <f>IFERROR(求节点($A$6:$A$85,P$6:P$85,相关资料!Q60),0)</f>
        <v>497129035.98322833</v>
      </c>
      <c r="AL60" s="2">
        <f>IFERROR(求节点($A$6:$A$85,Q$6:Q$85,相关资料!R60),0)</f>
        <v>497129000.5465287</v>
      </c>
      <c r="AM60" s="2">
        <f>IFERROR(求节点($A$6:$A$85,R$6:R$85,相关资料!S60),0)</f>
        <v>28117637.612455685</v>
      </c>
      <c r="AN60" s="2">
        <f>IFERROR(求节点($A$6:$A$85,S$6:S$85,相关资料!T60),0)</f>
        <v>247614348.8070091</v>
      </c>
      <c r="AO60" s="2"/>
      <c r="AQ60" s="2">
        <v>55</v>
      </c>
      <c r="AR60" s="2">
        <f t="shared" si="81"/>
        <v>17653011.383630276</v>
      </c>
      <c r="AS60" s="2">
        <f t="shared" si="81"/>
        <v>3922891.4185845032</v>
      </c>
      <c r="AT60" s="2">
        <f t="shared" si="81"/>
        <v>0</v>
      </c>
      <c r="AU60" s="2">
        <f t="shared" si="81"/>
        <v>0</v>
      </c>
      <c r="AV60" s="2">
        <f t="shared" si="81"/>
        <v>3269076.1821537539</v>
      </c>
      <c r="AW60" s="2">
        <f t="shared" si="81"/>
        <v>3269076.1821537539</v>
      </c>
      <c r="AX60" s="2">
        <f t="shared" si="81"/>
        <v>3269076.1821537539</v>
      </c>
      <c r="AY60" s="2">
        <f t="shared" si="81"/>
        <v>3269076.1821537539</v>
      </c>
      <c r="AZ60" s="2">
        <f t="shared" si="81"/>
        <v>4576706.65501526</v>
      </c>
      <c r="BA60" s="2">
        <f t="shared" si="81"/>
        <v>4576706.65501526</v>
      </c>
      <c r="BB60" s="2">
        <f t="shared" si="81"/>
        <v>4576706.65501526</v>
      </c>
      <c r="BC60" s="2">
        <f t="shared" si="81"/>
        <v>0</v>
      </c>
      <c r="BD60" s="2">
        <f t="shared" si="81"/>
        <v>0</v>
      </c>
      <c r="BE60" s="2">
        <f t="shared" si="81"/>
        <v>0</v>
      </c>
      <c r="BF60" s="2">
        <f t="shared" si="81"/>
        <v>0</v>
      </c>
      <c r="BG60" s="2">
        <f t="shared" si="81"/>
        <v>0</v>
      </c>
      <c r="BH60" s="2">
        <f t="shared" si="82"/>
        <v>3269076.1821537539</v>
      </c>
      <c r="BI60" s="2">
        <f t="shared" si="83"/>
        <v>0</v>
      </c>
      <c r="BL60" s="2">
        <v>55</v>
      </c>
      <c r="BM60" s="2">
        <f t="shared" si="84"/>
        <v>17653011.383630276</v>
      </c>
      <c r="BN60" s="2">
        <f t="shared" si="85"/>
        <v>3922891.4185845032</v>
      </c>
      <c r="BO60" s="2">
        <f t="shared" si="86"/>
        <v>0</v>
      </c>
      <c r="BP60" s="2">
        <f t="shared" si="87"/>
        <v>0</v>
      </c>
      <c r="BQ60" s="2">
        <f t="shared" si="88"/>
        <v>3269076.1821537539</v>
      </c>
      <c r="BR60" s="2">
        <f t="shared" si="89"/>
        <v>3269076.1821537539</v>
      </c>
      <c r="BS60" s="2">
        <f t="shared" si="90"/>
        <v>3269076.1821537539</v>
      </c>
      <c r="BT60" s="2">
        <f t="shared" si="91"/>
        <v>3269076.1821537539</v>
      </c>
      <c r="BU60" s="2">
        <f t="shared" si="92"/>
        <v>4576706.65501526</v>
      </c>
      <c r="BV60" s="2">
        <f t="shared" si="93"/>
        <v>4576706.65501526</v>
      </c>
      <c r="BW60" s="2">
        <f t="shared" si="94"/>
        <v>4576706.65501526</v>
      </c>
      <c r="BX60" s="2">
        <f t="shared" si="95"/>
        <v>0</v>
      </c>
      <c r="BY60" s="2">
        <f t="shared" si="96"/>
        <v>0</v>
      </c>
      <c r="BZ60" s="2">
        <f t="shared" si="97"/>
        <v>0</v>
      </c>
      <c r="CA60" s="2">
        <f t="shared" si="98"/>
        <v>0</v>
      </c>
      <c r="CB60" s="2">
        <f t="shared" si="99"/>
        <v>0</v>
      </c>
      <c r="CC60" s="2">
        <f t="shared" si="100"/>
        <v>3269076.1821537539</v>
      </c>
      <c r="CD60" s="2">
        <f t="shared" si="101"/>
        <v>0</v>
      </c>
      <c r="CE60" s="2"/>
      <c r="CF60" s="1">
        <f t="shared" si="102"/>
        <v>294217</v>
      </c>
      <c r="CG60" s="2">
        <v>55</v>
      </c>
      <c r="CH60" s="2">
        <f t="shared" si="113"/>
        <v>17653020</v>
      </c>
      <c r="CI60" s="2">
        <f t="shared" si="104"/>
        <v>3922920</v>
      </c>
      <c r="CJ60" s="2">
        <f t="shared" si="49"/>
        <v>0</v>
      </c>
      <c r="CK60" s="2">
        <f t="shared" si="103"/>
        <v>0</v>
      </c>
      <c r="CL60" s="30">
        <f t="shared" si="114"/>
        <v>3269100</v>
      </c>
      <c r="CM60" s="30">
        <f t="shared" si="105"/>
        <v>3269100</v>
      </c>
      <c r="CN60" s="30">
        <f t="shared" si="106"/>
        <v>3269100</v>
      </c>
      <c r="CO60" s="30">
        <f t="shared" si="107"/>
        <v>3269100</v>
      </c>
      <c r="CP60" s="2">
        <f t="shared" si="108"/>
        <v>4576740</v>
      </c>
      <c r="CQ60" s="2">
        <f t="shared" si="109"/>
        <v>4576740</v>
      </c>
      <c r="CR60" s="2">
        <f t="shared" si="110"/>
        <v>4576740</v>
      </c>
      <c r="CS60" s="2">
        <f t="shared" si="55"/>
        <v>0</v>
      </c>
      <c r="CT60" s="2">
        <f t="shared" si="56"/>
        <v>0</v>
      </c>
      <c r="CU60" s="2">
        <f t="shared" si="57"/>
        <v>0</v>
      </c>
      <c r="CV60" s="2">
        <f t="shared" si="58"/>
        <v>0</v>
      </c>
      <c r="CW60" s="2">
        <f t="shared" si="59"/>
        <v>0</v>
      </c>
      <c r="CX60" s="2">
        <f t="shared" si="111"/>
        <v>3269100</v>
      </c>
      <c r="CY60" s="2">
        <f t="shared" si="47"/>
        <v>0</v>
      </c>
      <c r="CZ60" s="2"/>
      <c r="DC60" s="8">
        <v>55</v>
      </c>
      <c r="DD60" s="8">
        <f t="shared" si="24"/>
        <v>17653020</v>
      </c>
      <c r="DE60" s="8">
        <f t="shared" si="25"/>
        <v>3922920</v>
      </c>
      <c r="DF60" s="8">
        <f t="shared" si="26"/>
        <v>0</v>
      </c>
      <c r="DG60" s="8">
        <f t="shared" si="27"/>
        <v>0</v>
      </c>
      <c r="DH60" s="8">
        <f t="shared" si="28"/>
        <v>3269100</v>
      </c>
      <c r="DI60" s="8">
        <f t="shared" si="29"/>
        <v>3269100</v>
      </c>
      <c r="DJ60" s="8">
        <f t="shared" si="30"/>
        <v>3269100</v>
      </c>
      <c r="DK60" s="8">
        <f t="shared" si="31"/>
        <v>3269100</v>
      </c>
      <c r="DL60" s="8">
        <f t="shared" si="32"/>
        <v>4576740</v>
      </c>
      <c r="DM60" s="8">
        <f t="shared" si="33"/>
        <v>4576740</v>
      </c>
      <c r="DN60" s="8">
        <f t="shared" si="34"/>
        <v>4576740</v>
      </c>
      <c r="DO60" s="8">
        <f t="shared" si="35"/>
        <v>0</v>
      </c>
      <c r="DP60" s="8">
        <f t="shared" si="36"/>
        <v>0</v>
      </c>
      <c r="DQ60" s="8">
        <f t="shared" si="37"/>
        <v>0</v>
      </c>
      <c r="DR60" s="8">
        <f t="shared" si="38"/>
        <v>0</v>
      </c>
      <c r="DS60" s="8">
        <f t="shared" si="39"/>
        <v>0</v>
      </c>
      <c r="DT60" s="8">
        <f t="shared" si="40"/>
        <v>3269100</v>
      </c>
      <c r="DU60" s="8">
        <f t="shared" si="41"/>
        <v>0</v>
      </c>
      <c r="DX60" s="8">
        <v>55</v>
      </c>
      <c r="DY60" s="5">
        <f>SUM(DD$6:DD60)</f>
        <v>151885500</v>
      </c>
      <c r="DZ60" s="5">
        <f>SUM(DE$6:DE60)</f>
        <v>33753720</v>
      </c>
      <c r="EA60" s="5">
        <f>SUM(DF$6:DF60)</f>
        <v>246246900</v>
      </c>
      <c r="EB60" s="5">
        <f>SUM(DG$6:DG60)</f>
        <v>0</v>
      </c>
      <c r="EC60" s="5">
        <f>SUM(DH$6:DH60)</f>
        <v>28127580</v>
      </c>
      <c r="ED60" s="5">
        <f>SUM(DI$6:DI60)</f>
        <v>28127580</v>
      </c>
      <c r="EE60" s="5">
        <f>SUM(DJ$6:DJ60)</f>
        <v>28127580</v>
      </c>
      <c r="EF60" s="5">
        <f>SUM(DK$6:DK60)</f>
        <v>28127580</v>
      </c>
      <c r="EG60" s="5">
        <f>SUM(DL$6:DL60)</f>
        <v>38901360</v>
      </c>
      <c r="EH60" s="5">
        <f>SUM(DM$6:DM60)</f>
        <v>39378900</v>
      </c>
      <c r="EI60" s="5">
        <f>SUM(DN$6:DN60)</f>
        <v>39378960</v>
      </c>
      <c r="EJ60" s="5">
        <f>SUM(DO$6:DO60)</f>
        <v>1102029900</v>
      </c>
      <c r="EK60" s="5">
        <f>SUM(DP$6:DP60)</f>
        <v>497130240</v>
      </c>
      <c r="EL60" s="5">
        <f>SUM(DQ$6:DQ60)</f>
        <v>497130060</v>
      </c>
      <c r="EM60" s="5">
        <f>SUM(DR$6:DR60)</f>
        <v>497130000</v>
      </c>
      <c r="EN60" s="5">
        <f>SUM(DS$6:DS60)</f>
        <v>497129940</v>
      </c>
      <c r="EO60" s="5">
        <f>SUM(DT$6:DT60)</f>
        <v>28119300</v>
      </c>
      <c r="EP60" s="5">
        <f>SUM(DU$6:DU60)</f>
        <v>244850100</v>
      </c>
      <c r="ES60" s="8">
        <v>55</v>
      </c>
      <c r="ET60" s="5">
        <f>IFERROR(求节点(相关资料!C$6:C$85,DY$6:DY$55,$ES60),0)</f>
        <v>151885500</v>
      </c>
      <c r="EU60" s="5">
        <f>IFERROR(求节点(相关资料!D$6:D$85,DZ$6:DZ$55,$ES60),0)</f>
        <v>33753720</v>
      </c>
      <c r="EV60" s="5">
        <f>IFERROR(求节点(相关资料!E$6:E$85,EA$6:EA$55,$ES60),0)</f>
        <v>16100460</v>
      </c>
      <c r="EW60" s="5">
        <f>IFERROR(求节点(相关资料!F$6:F$85,EB$6:EB$55,$ES60),0)</f>
        <v>0</v>
      </c>
      <c r="EX60" s="5">
        <f>IFERROR(求节点(相关资料!G$6:G$85,EC$6:EC$55,$ES60),0)</f>
        <v>28127580</v>
      </c>
      <c r="EY60" s="5">
        <f>IFERROR(求节点(相关资料!H$6:H$85,ED$6:ED$55,$ES60),0)</f>
        <v>28127580</v>
      </c>
      <c r="EZ60" s="5">
        <f>IFERROR(求节点(相关资料!I$6:I$85,EE$6:EE$55,$ES60),0)</f>
        <v>28127580</v>
      </c>
      <c r="FA60" s="5">
        <f>IFERROR(求节点(相关资料!J$6:J$85,EF$6:EF$55,$ES60),0)</f>
        <v>28127580</v>
      </c>
      <c r="FB60" s="5">
        <f>IFERROR(求节点(相关资料!K$6:K$85,EG$6:EG$55,$ES60),0)</f>
        <v>38901360</v>
      </c>
      <c r="FC60" s="5">
        <f>IFERROR(求节点(相关资料!L$6:L$85,EH$6:EH$55,$ES60),0)</f>
        <v>39378900</v>
      </c>
      <c r="FD60" s="5">
        <f>IFERROR(求节点(相关资料!M$6:M$85,EI$6:EI$55,$ES60),0)</f>
        <v>39378960</v>
      </c>
      <c r="FE60" s="5">
        <f>IFERROR(求节点(相关资料!N$6:N$85,EJ$6:EJ$55,$ES60),0)</f>
        <v>77958540</v>
      </c>
      <c r="FF60" s="5">
        <f>IFERROR(求节点(相关资料!O$6:O$85,EK$6:EK$55,$ES60),0)</f>
        <v>37451100</v>
      </c>
      <c r="FG60" s="5">
        <f>IFERROR(求节点(相关资料!P$6:P$85,EL$6:EL$55,$ES60),0)</f>
        <v>37450920</v>
      </c>
      <c r="FH60" s="5">
        <f>IFERROR(求节点(相关资料!Q$6:Q$85,EM$6:EM$55,$ES60),0)</f>
        <v>37450860</v>
      </c>
      <c r="FI60" s="5">
        <f>IFERROR(求节点(相关资料!R$6:R$85,EN$6:EN$55,$ES60),0)</f>
        <v>37450800</v>
      </c>
      <c r="FJ60" s="5">
        <f>IFERROR(求节点(相关资料!S$6:S$85,EO$6:EO$55,$ES60),0)</f>
        <v>28119300</v>
      </c>
      <c r="FK60" s="5">
        <f>IFERROR(求节点(相关资料!T$6:T$85,EP$6:EP$55,$ES60),0)</f>
        <v>15500928</v>
      </c>
      <c r="FN60" s="6">
        <v>55</v>
      </c>
      <c r="FO60" s="6">
        <f>SUMPRODUCT(ET60:FK60,'[1]功能-城建'!$X60:$AO60)</f>
        <v>703291668</v>
      </c>
      <c r="FP60" s="6">
        <f>SUM('[1]资源-玩家城池建筑时间'!$AC$6:$AC60)</f>
        <v>702333167.16887987</v>
      </c>
      <c r="FQ60" s="6">
        <f t="shared" si="112"/>
        <v>1.0013647380985635</v>
      </c>
    </row>
    <row r="61" spans="1:173" x14ac:dyDescent="0.15">
      <c r="A61" s="2">
        <v>56</v>
      </c>
      <c r="B61" s="4">
        <f>SMALL('[1]资源-玩家城池建筑时间'!DH$6:DH$85,$A61)</f>
        <v>176773921.39403188</v>
      </c>
      <c r="C61" s="4">
        <f>SMALL('[1]资源-玩家城池建筑时间'!DI$6:DI$85,$A61)</f>
        <v>39283093.643118195</v>
      </c>
      <c r="D61" s="4">
        <f>SMALL('[1]资源-玩家城池建筑时间'!DJ$6:DJ$85,$A61)</f>
        <v>19630055.636280067</v>
      </c>
      <c r="E61" s="4"/>
      <c r="F61" s="4">
        <f>SMALL('[1]资源-玩家城池建筑时间'!DL$6:DL$85,$A61)</f>
        <v>32735911.369265165</v>
      </c>
      <c r="G61" s="4">
        <f>SMALL('[1]资源-玩家城池建筑时间'!DM$6:DM$85,$A61)</f>
        <v>32735911.369265165</v>
      </c>
      <c r="H61" s="4">
        <f>SMALL('[1]资源-玩家城池建筑时间'!DN$6:DN$85,$A61)</f>
        <v>32735911.369265165</v>
      </c>
      <c r="I61" s="4">
        <f>SMALL('[1]资源-玩家城池建筑时间'!DO$6:DO$85,$A61)</f>
        <v>32735911.369265165</v>
      </c>
      <c r="J61" s="4">
        <f>SMALL('[1]资源-玩家城池建筑时间'!DP$6:DP$85,$A61)</f>
        <v>45352574.792936154</v>
      </c>
      <c r="K61" s="4">
        <f>SMALL('[1]资源-玩家城池建筑时间'!DQ$6:DQ$85,$A61)</f>
        <v>45830275.916971244</v>
      </c>
      <c r="L61" s="4">
        <f>SMALL('[1]资源-玩家城池建筑时间'!DR$6:DR$85,$A61)</f>
        <v>45830254.090227291</v>
      </c>
      <c r="M61" s="4">
        <f>SMALL('[1]资源-玩家城池建筑时间'!DS$6:DS$85,$A61)</f>
        <v>87190869.512034833</v>
      </c>
      <c r="N61" s="4">
        <f>SMALL('[1]资源-玩家城池建筑时间'!DT$6:DT$85,$A61)</f>
        <v>43595904.089988105</v>
      </c>
      <c r="O61" s="4">
        <f>SMALL('[1]资源-玩家城池建筑时间'!DU$6:DU$85,$A61)</f>
        <v>43595910.646258749</v>
      </c>
      <c r="P61" s="4">
        <f>SMALL('[1]资源-玩家城池建筑时间'!DV$6:DV$85,$A61)</f>
        <v>43595908.98326873</v>
      </c>
      <c r="Q61" s="4">
        <f>SMALL('[1]资源-玩家城池建筑时间'!DW$6:DW$85,$A61)</f>
        <v>43595873.546569079</v>
      </c>
      <c r="R61" s="4">
        <f>SMALL('[1]资源-玩家城池建筑时间'!DX$6:DX$85,$A61)</f>
        <v>32726941.983861588</v>
      </c>
      <c r="S61" s="4">
        <f>SMALL('[1]资源-玩家城池建筑时间'!DY$6:DY$85,$A61)</f>
        <v>19641267.522298615</v>
      </c>
      <c r="T61" s="4">
        <f>SMALL('[1]资源-玩家城池建筑时间'!DZ$6:DZ$85,$A61)</f>
        <v>0</v>
      </c>
      <c r="V61" s="2">
        <v>56</v>
      </c>
      <c r="W61" s="2">
        <f>IFERROR(求节点($A$6:$A$85,B$6:B$85,相关资料!C61),0)</f>
        <v>176773921.39403188</v>
      </c>
      <c r="X61" s="2">
        <f>IFERROR(求节点($A$6:$A$85,C$6:C$85,相关资料!D61),0)</f>
        <v>39283093.643118195</v>
      </c>
      <c r="Y61" s="2">
        <f>IFERROR(求节点($A$6:$A$85,D$6:D$85,相关资料!E61),0)</f>
        <v>247603136.92099053</v>
      </c>
      <c r="Z61" s="2">
        <f>IFERROR(求节点($A$6:$A$85,E$6:E$85,相关资料!F61),0)</f>
        <v>0</v>
      </c>
      <c r="AA61" s="2">
        <f>IFERROR(求节点($A$6:$A$85,F$6:F$85,相关资料!G61),0)</f>
        <v>32735911.369265165</v>
      </c>
      <c r="AB61" s="2">
        <f>IFERROR(求节点($A$6:$A$85,G$6:G$85,相关资料!H61),0)</f>
        <v>32735911.369265165</v>
      </c>
      <c r="AC61" s="2">
        <f>IFERROR(求节点($A$6:$A$85,H$6:H$85,相关资料!I61),0)</f>
        <v>32735911.369265165</v>
      </c>
      <c r="AD61" s="2">
        <f>IFERROR(求节点($A$6:$A$85,I$6:I$85,相关资料!J61),0)</f>
        <v>32735911.369265165</v>
      </c>
      <c r="AE61" s="30">
        <f>求节点('[1]功能-城建'!$K$35:$K$85,$J$35:$J$85,$V61)</f>
        <v>45352574.792936154</v>
      </c>
      <c r="AF61" s="2">
        <f>IFERROR(求节点($A$6:$A$85,K$6:K$85,相关资料!L61),0)</f>
        <v>45830275.916971244</v>
      </c>
      <c r="AG61" s="2">
        <f>IFERROR(求节点($A$6:$A$85,L$6:L$85,相关资料!M61),0)</f>
        <v>45830254.090227291</v>
      </c>
      <c r="AH61" s="2">
        <f>IFERROR(求节点($A$6:$A$85,M$6:M$85,相关资料!N61),0)</f>
        <v>1100404564.1107483</v>
      </c>
      <c r="AI61" s="2">
        <f>IFERROR(求节点($A$6:$A$85,N$6:N$85,相关资料!O61),0)</f>
        <v>497129031.0899477</v>
      </c>
      <c r="AJ61" s="2">
        <f>IFERROR(求节点($A$6:$A$85,O$6:O$85,相关资料!P61),0)</f>
        <v>497129037.64621836</v>
      </c>
      <c r="AK61" s="2">
        <f>IFERROR(求节点($A$6:$A$85,P$6:P$85,相关资料!Q61),0)</f>
        <v>497129035.98322833</v>
      </c>
      <c r="AL61" s="2">
        <f>IFERROR(求节点($A$6:$A$85,Q$6:Q$85,相关资料!R61),0)</f>
        <v>497129000.5465287</v>
      </c>
      <c r="AM61" s="2">
        <f>IFERROR(求节点($A$6:$A$85,R$6:R$85,相关资料!S61),0)</f>
        <v>32726941.983861588</v>
      </c>
      <c r="AN61" s="2">
        <f>IFERROR(求节点($A$6:$A$85,S$6:S$85,相关资料!T61),0)</f>
        <v>247614348.8070091</v>
      </c>
      <c r="AO61" s="2"/>
      <c r="AQ61" s="2">
        <v>56</v>
      </c>
      <c r="AR61" s="2">
        <f t="shared" si="81"/>
        <v>24890243.605591863</v>
      </c>
      <c r="AS61" s="2">
        <f t="shared" si="81"/>
        <v>5531165.2456870824</v>
      </c>
      <c r="AT61" s="2">
        <f t="shared" si="81"/>
        <v>0</v>
      </c>
      <c r="AU61" s="2">
        <f t="shared" si="81"/>
        <v>0</v>
      </c>
      <c r="AV61" s="2">
        <f t="shared" si="81"/>
        <v>4609304.3714059032</v>
      </c>
      <c r="AW61" s="2">
        <f t="shared" si="81"/>
        <v>4609304.3714059032</v>
      </c>
      <c r="AX61" s="2">
        <f t="shared" si="81"/>
        <v>4609304.3714059032</v>
      </c>
      <c r="AY61" s="2">
        <f t="shared" si="81"/>
        <v>4609304.3714059032</v>
      </c>
      <c r="AZ61" s="2">
        <f t="shared" si="81"/>
        <v>6453026.1199682653</v>
      </c>
      <c r="BA61" s="2">
        <f t="shared" si="81"/>
        <v>6453026.1199682653</v>
      </c>
      <c r="BB61" s="2">
        <f t="shared" si="81"/>
        <v>6453026.1199682653</v>
      </c>
      <c r="BC61" s="2">
        <f t="shared" si="81"/>
        <v>0</v>
      </c>
      <c r="BD61" s="2">
        <f t="shared" si="81"/>
        <v>0</v>
      </c>
      <c r="BE61" s="2">
        <f t="shared" si="81"/>
        <v>0</v>
      </c>
      <c r="BF61" s="2">
        <f t="shared" si="81"/>
        <v>0</v>
      </c>
      <c r="BG61" s="2">
        <f t="shared" si="81"/>
        <v>0</v>
      </c>
      <c r="BH61" s="2">
        <f t="shared" si="82"/>
        <v>4609304.3714059032</v>
      </c>
      <c r="BI61" s="2">
        <f t="shared" si="83"/>
        <v>0</v>
      </c>
      <c r="BL61" s="2">
        <v>56</v>
      </c>
      <c r="BM61" s="2">
        <f t="shared" si="84"/>
        <v>24890243.605591863</v>
      </c>
      <c r="BN61" s="2">
        <f t="shared" si="85"/>
        <v>5531165.2456870824</v>
      </c>
      <c r="BO61" s="2">
        <f t="shared" si="86"/>
        <v>0</v>
      </c>
      <c r="BP61" s="2">
        <f t="shared" si="87"/>
        <v>0</v>
      </c>
      <c r="BQ61" s="2">
        <f t="shared" si="88"/>
        <v>4609304.3714059032</v>
      </c>
      <c r="BR61" s="2">
        <f t="shared" si="89"/>
        <v>4609304.3714059032</v>
      </c>
      <c r="BS61" s="2">
        <f t="shared" si="90"/>
        <v>4609304.3714059032</v>
      </c>
      <c r="BT61" s="2">
        <f t="shared" si="91"/>
        <v>4609304.3714059032</v>
      </c>
      <c r="BU61" s="2">
        <f t="shared" si="92"/>
        <v>6453026.1199682653</v>
      </c>
      <c r="BV61" s="2">
        <f t="shared" si="93"/>
        <v>6453026.1199682653</v>
      </c>
      <c r="BW61" s="2">
        <f t="shared" si="94"/>
        <v>6453026.1199682653</v>
      </c>
      <c r="BX61" s="2">
        <f t="shared" si="95"/>
        <v>0</v>
      </c>
      <c r="BY61" s="2">
        <f t="shared" si="96"/>
        <v>0</v>
      </c>
      <c r="BZ61" s="2">
        <f t="shared" si="97"/>
        <v>0</v>
      </c>
      <c r="CA61" s="2">
        <f t="shared" si="98"/>
        <v>0</v>
      </c>
      <c r="CB61" s="2">
        <f t="shared" si="99"/>
        <v>0</v>
      </c>
      <c r="CC61" s="2">
        <f t="shared" si="100"/>
        <v>4609304.3714059032</v>
      </c>
      <c r="CD61" s="2">
        <f t="shared" si="101"/>
        <v>0</v>
      </c>
      <c r="CF61" s="1">
        <f t="shared" si="102"/>
        <v>414838</v>
      </c>
      <c r="CG61" s="2">
        <v>56</v>
      </c>
      <c r="CH61" s="2">
        <f t="shared" si="113"/>
        <v>24890280</v>
      </c>
      <c r="CI61" s="2">
        <f t="shared" si="104"/>
        <v>5531220</v>
      </c>
      <c r="CJ61" s="2">
        <f t="shared" si="49"/>
        <v>0</v>
      </c>
      <c r="CK61" s="2">
        <f t="shared" si="103"/>
        <v>0</v>
      </c>
      <c r="CL61" s="30">
        <f t="shared" si="114"/>
        <v>4609320</v>
      </c>
      <c r="CM61" s="30">
        <f t="shared" si="105"/>
        <v>4609320</v>
      </c>
      <c r="CN61" s="30">
        <f t="shared" si="106"/>
        <v>4609320</v>
      </c>
      <c r="CO61" s="30">
        <f t="shared" si="107"/>
        <v>4609320</v>
      </c>
      <c r="CP61" s="2">
        <f t="shared" si="108"/>
        <v>6453060</v>
      </c>
      <c r="CQ61" s="2">
        <f t="shared" si="109"/>
        <v>6453060</v>
      </c>
      <c r="CR61" s="2">
        <f t="shared" si="110"/>
        <v>6453060</v>
      </c>
      <c r="CS61" s="2">
        <f t="shared" si="55"/>
        <v>0</v>
      </c>
      <c r="CT61" s="2">
        <f t="shared" si="56"/>
        <v>0</v>
      </c>
      <c r="CU61" s="2">
        <f t="shared" si="57"/>
        <v>0</v>
      </c>
      <c r="CV61" s="2">
        <f t="shared" si="58"/>
        <v>0</v>
      </c>
      <c r="CW61" s="2">
        <f t="shared" si="59"/>
        <v>0</v>
      </c>
      <c r="CX61" s="2">
        <f t="shared" si="111"/>
        <v>4609320</v>
      </c>
      <c r="CY61" s="2">
        <f t="shared" si="47"/>
        <v>0</v>
      </c>
      <c r="DC61" s="8">
        <v>56</v>
      </c>
      <c r="DD61" s="8">
        <f t="shared" si="24"/>
        <v>24890280</v>
      </c>
      <c r="DE61" s="8">
        <f t="shared" si="25"/>
        <v>5531220</v>
      </c>
      <c r="DF61" s="8">
        <f t="shared" si="26"/>
        <v>0</v>
      </c>
      <c r="DG61" s="8">
        <f t="shared" si="27"/>
        <v>0</v>
      </c>
      <c r="DH61" s="8">
        <f t="shared" si="28"/>
        <v>4609320</v>
      </c>
      <c r="DI61" s="8">
        <f t="shared" si="29"/>
        <v>4609320</v>
      </c>
      <c r="DJ61" s="8">
        <f t="shared" si="30"/>
        <v>4609320</v>
      </c>
      <c r="DK61" s="8">
        <f t="shared" si="31"/>
        <v>4609320</v>
      </c>
      <c r="DL61" s="8">
        <f t="shared" si="32"/>
        <v>6453060</v>
      </c>
      <c r="DM61" s="8">
        <f t="shared" si="33"/>
        <v>6453060</v>
      </c>
      <c r="DN61" s="8">
        <f t="shared" si="34"/>
        <v>6453060</v>
      </c>
      <c r="DO61" s="8">
        <f t="shared" si="35"/>
        <v>0</v>
      </c>
      <c r="DP61" s="8">
        <f t="shared" si="36"/>
        <v>0</v>
      </c>
      <c r="DQ61" s="8">
        <f t="shared" si="37"/>
        <v>0</v>
      </c>
      <c r="DR61" s="8">
        <f t="shared" si="38"/>
        <v>0</v>
      </c>
      <c r="DS61" s="8">
        <f t="shared" si="39"/>
        <v>0</v>
      </c>
      <c r="DT61" s="8">
        <f t="shared" si="40"/>
        <v>4609320</v>
      </c>
      <c r="DU61" s="8">
        <f t="shared" si="41"/>
        <v>0</v>
      </c>
      <c r="DX61" s="8">
        <v>56</v>
      </c>
      <c r="DY61" s="5">
        <f>SUM(DD$6:DD61)</f>
        <v>176775780</v>
      </c>
      <c r="DZ61" s="5">
        <f>SUM(DE$6:DE61)</f>
        <v>39284940</v>
      </c>
      <c r="EA61" s="5">
        <f>SUM(DF$6:DF61)</f>
        <v>246246900</v>
      </c>
      <c r="EB61" s="5">
        <f>SUM(DG$6:DG61)</f>
        <v>0</v>
      </c>
      <c r="EC61" s="5">
        <f>SUM(DH$6:DH61)</f>
        <v>32736900</v>
      </c>
      <c r="ED61" s="5">
        <f>SUM(DI$6:DI61)</f>
        <v>32736900</v>
      </c>
      <c r="EE61" s="5">
        <f>SUM(DJ$6:DJ61)</f>
        <v>32736900</v>
      </c>
      <c r="EF61" s="5">
        <f>SUM(DK$6:DK61)</f>
        <v>32736900</v>
      </c>
      <c r="EG61" s="5">
        <f>SUM(DL$6:DL61)</f>
        <v>45354420</v>
      </c>
      <c r="EH61" s="5">
        <f>SUM(DM$6:DM61)</f>
        <v>45831960</v>
      </c>
      <c r="EI61" s="5">
        <f>SUM(DN$6:DN61)</f>
        <v>45832020</v>
      </c>
      <c r="EJ61" s="5">
        <f>SUM(DO$6:DO61)</f>
        <v>1102029900</v>
      </c>
      <c r="EK61" s="5">
        <f>SUM(DP$6:DP61)</f>
        <v>497130240</v>
      </c>
      <c r="EL61" s="5">
        <f>SUM(DQ$6:DQ61)</f>
        <v>497130060</v>
      </c>
      <c r="EM61" s="5">
        <f>SUM(DR$6:DR61)</f>
        <v>497130000</v>
      </c>
      <c r="EN61" s="5">
        <f>SUM(DS$6:DS61)</f>
        <v>497129940</v>
      </c>
      <c r="EO61" s="5">
        <f>SUM(DT$6:DT61)</f>
        <v>32728620</v>
      </c>
      <c r="EP61" s="5">
        <f>SUM(DU$6:DU61)</f>
        <v>244850100</v>
      </c>
      <c r="ES61" s="8">
        <v>56</v>
      </c>
      <c r="ET61" s="5">
        <f>IFERROR(求节点(相关资料!C$6:C$85,DY$6:DY$55,$ES61),0)</f>
        <v>176775780</v>
      </c>
      <c r="EU61" s="5">
        <f>IFERROR(求节点(相关资料!D$6:D$85,DZ$6:DZ$55,$ES61),0)</f>
        <v>39284940</v>
      </c>
      <c r="EV61" s="5">
        <f>IFERROR(求节点(相关资料!E$6:E$85,EA$6:EA$55,$ES61),0)</f>
        <v>18654360</v>
      </c>
      <c r="EW61" s="5">
        <f>IFERROR(求节点(相关资料!F$6:F$85,EB$6:EB$55,$ES61),0)</f>
        <v>0</v>
      </c>
      <c r="EX61" s="5">
        <f>IFERROR(求节点(相关资料!G$6:G$85,EC$6:EC$55,$ES61),0)</f>
        <v>32736900</v>
      </c>
      <c r="EY61" s="5">
        <f>IFERROR(求节点(相关资料!H$6:H$85,ED$6:ED$55,$ES61),0)</f>
        <v>32736900</v>
      </c>
      <c r="EZ61" s="5">
        <f>IFERROR(求节点(相关资料!I$6:I$85,EE$6:EE$55,$ES61),0)</f>
        <v>32736900</v>
      </c>
      <c r="FA61" s="5">
        <f>IFERROR(求节点(相关资料!J$6:J$85,EF$6:EF$55,$ES61),0)</f>
        <v>32736900</v>
      </c>
      <c r="FB61" s="5">
        <f>IFERROR(求节点(相关资料!K$6:K$85,EG$6:EG$55,$ES61),0)</f>
        <v>45354420</v>
      </c>
      <c r="FC61" s="5">
        <f>IFERROR(求节点(相关资料!L$6:L$85,EH$6:EH$55,$ES61),0)</f>
        <v>45831960</v>
      </c>
      <c r="FD61" s="5">
        <f>IFERROR(求节点(相关资料!M$6:M$85,EI$6:EI$55,$ES61),0)</f>
        <v>45832020</v>
      </c>
      <c r="FE61" s="5">
        <f>IFERROR(求节点(相关资料!N$6:N$85,EJ$6:EJ$55,$ES61),0)</f>
        <v>89544420</v>
      </c>
      <c r="FF61" s="5">
        <f>IFERROR(求节点(相关资料!O$6:O$85,EK$6:EK$55,$ES61),0)</f>
        <v>43836320</v>
      </c>
      <c r="FG61" s="5">
        <f>IFERROR(求节点(相关资料!P$6:P$85,EL$6:EL$55,$ES61),0)</f>
        <v>43836140</v>
      </c>
      <c r="FH61" s="5">
        <f>IFERROR(求节点(相关资料!Q$6:Q$85,EM$6:EM$55,$ES61),0)</f>
        <v>43836080</v>
      </c>
      <c r="FI61" s="5">
        <f>IFERROR(求节点(相关资料!R$6:R$85,EN$6:EN$55,$ES61),0)</f>
        <v>43836020</v>
      </c>
      <c r="FJ61" s="5">
        <f>IFERROR(求节点(相关资料!S$6:S$85,EO$6:EO$55,$ES61),0)</f>
        <v>32728620</v>
      </c>
      <c r="FK61" s="5">
        <f>IFERROR(求节点(相关资料!T$6:T$85,EP$6:EP$55,$ES61),0)</f>
        <v>17656224</v>
      </c>
      <c r="FN61" s="6">
        <v>56</v>
      </c>
      <c r="FO61" s="6">
        <f>SUMPRODUCT(ET61:FK61,'[1]功能-城建'!$X61:$AO61)</f>
        <v>817954904</v>
      </c>
      <c r="FP61" s="6">
        <f>SUM('[1]资源-玩家城池建筑时间'!$AC$6:$AC61)</f>
        <v>817565776.45402741</v>
      </c>
      <c r="FQ61" s="6">
        <f t="shared" si="112"/>
        <v>1.0004759587022591</v>
      </c>
    </row>
    <row r="62" spans="1:173" x14ac:dyDescent="0.15">
      <c r="A62" s="2">
        <v>57</v>
      </c>
      <c r="B62" s="4">
        <f>SMALL('[1]资源-玩家城池建筑时间'!DH$6:DH$85,$A62)</f>
        <v>203185817.6394999</v>
      </c>
      <c r="C62" s="4">
        <f>SMALL('[1]资源-玩家城池建筑时间'!DI$6:DI$85,$A62)</f>
        <v>45152403.919888869</v>
      </c>
      <c r="D62" s="4">
        <f>SMALL('[1]资源-玩家城池建筑时间'!DJ$6:DJ$85,$A62)</f>
        <v>22564710.774665404</v>
      </c>
      <c r="E62" s="4"/>
      <c r="F62" s="4">
        <f>SMALL('[1]资源-玩家城池建筑时间'!DL$6:DL$85,$A62)</f>
        <v>37627003.266574062</v>
      </c>
      <c r="G62" s="4">
        <f>SMALL('[1]资源-玩家城池建筑时间'!DM$6:DM$85,$A62)</f>
        <v>37627003.266574062</v>
      </c>
      <c r="H62" s="4">
        <f>SMALL('[1]资源-玩家城池建筑时间'!DN$6:DN$85,$A62)</f>
        <v>37627003.266574062</v>
      </c>
      <c r="I62" s="4">
        <f>SMALL('[1]资源-玩家城池建筑时间'!DO$6:DO$85,$A62)</f>
        <v>37627003.266574062</v>
      </c>
      <c r="J62" s="4">
        <f>SMALL('[1]资源-玩家城池建筑时间'!DP$6:DP$85,$A62)</f>
        <v>52200103.449168608</v>
      </c>
      <c r="K62" s="4">
        <f>SMALL('[1]资源-玩家城池建筑时间'!DQ$6:DQ$85,$A62)</f>
        <v>52677804.573203698</v>
      </c>
      <c r="L62" s="4">
        <f>SMALL('[1]资源-玩家城池建筑时间'!DR$6:DR$85,$A62)</f>
        <v>52677782.746459745</v>
      </c>
      <c r="M62" s="4">
        <f>SMALL('[1]资源-玩家城池建筑时间'!DS$6:DS$85,$A62)</f>
        <v>100233781.23819189</v>
      </c>
      <c r="N62" s="4">
        <f>SMALL('[1]资源-玩家城池建筑时间'!DT$6:DT$85,$A62)</f>
        <v>50117359.953066625</v>
      </c>
      <c r="O62" s="4">
        <f>SMALL('[1]资源-玩家城池建筑时间'!DU$6:DU$85,$A62)</f>
        <v>50117366.509337269</v>
      </c>
      <c r="P62" s="4">
        <f>SMALL('[1]资源-玩家城池建筑时间'!DV$6:DV$85,$A62)</f>
        <v>50117364.84634725</v>
      </c>
      <c r="Q62" s="4">
        <f>SMALL('[1]资源-玩家城池建筑时间'!DW$6:DW$85,$A62)</f>
        <v>50117329.409647599</v>
      </c>
      <c r="R62" s="4">
        <f>SMALL('[1]资源-玩家城池建筑时间'!DX$6:DX$85,$A62)</f>
        <v>37618033.881170481</v>
      </c>
      <c r="S62" s="4">
        <f>SMALL('[1]资源-玩家城池建筑时间'!DY$6:DY$85,$A62)</f>
        <v>22575922.660683952</v>
      </c>
      <c r="T62" s="4">
        <f>SMALL('[1]资源-玩家城池建筑时间'!DZ$6:DZ$85,$A62)</f>
        <v>0</v>
      </c>
      <c r="V62" s="2">
        <v>57</v>
      </c>
      <c r="W62" s="2">
        <f>IFERROR(求节点($A$6:$A$85,B$6:B$85,相关资料!C62),0)</f>
        <v>203185817.6394999</v>
      </c>
      <c r="X62" s="2">
        <f>IFERROR(求节点($A$6:$A$85,C$6:C$85,相关资料!D62),0)</f>
        <v>45152403.919888869</v>
      </c>
      <c r="Y62" s="2">
        <f>IFERROR(求节点($A$6:$A$85,D$6:D$85,相关资料!E62),0)</f>
        <v>247603136.92099053</v>
      </c>
      <c r="Z62" s="2">
        <f>IFERROR(求节点($A$6:$A$85,E$6:E$85,相关资料!F62),0)</f>
        <v>0</v>
      </c>
      <c r="AA62" s="2">
        <f>IFERROR(求节点($A$6:$A$85,F$6:F$85,相关资料!G62),0)</f>
        <v>37627003.266574062</v>
      </c>
      <c r="AB62" s="2">
        <f>IFERROR(求节点($A$6:$A$85,G$6:G$85,相关资料!H62),0)</f>
        <v>37627003.266574062</v>
      </c>
      <c r="AC62" s="2">
        <f>IFERROR(求节点($A$6:$A$85,H$6:H$85,相关资料!I62),0)</f>
        <v>37627003.266574062</v>
      </c>
      <c r="AD62" s="2">
        <f>IFERROR(求节点($A$6:$A$85,I$6:I$85,相关资料!J62),0)</f>
        <v>37627003.266574062</v>
      </c>
      <c r="AE62" s="30">
        <f>求节点('[1]功能-城建'!$K$35:$K$85,$J$35:$J$85,$V62)</f>
        <v>52200103.449168608</v>
      </c>
      <c r="AF62" s="2">
        <f>IFERROR(求节点($A$6:$A$85,K$6:K$85,相关资料!L62),0)</f>
        <v>52677804.573203698</v>
      </c>
      <c r="AG62" s="2">
        <f>IFERROR(求节点($A$6:$A$85,L$6:L$85,相关资料!M62),0)</f>
        <v>52677782.746459745</v>
      </c>
      <c r="AH62" s="2">
        <f>IFERROR(求节点($A$6:$A$85,M$6:M$85,相关资料!N62),0)</f>
        <v>1100404564.1107483</v>
      </c>
      <c r="AI62" s="2">
        <f>IFERROR(求节点($A$6:$A$85,N$6:N$85,相关资料!O62),0)</f>
        <v>497129031.0899477</v>
      </c>
      <c r="AJ62" s="2">
        <f>IFERROR(求节点($A$6:$A$85,O$6:O$85,相关资料!P62),0)</f>
        <v>497129037.64621836</v>
      </c>
      <c r="AK62" s="2">
        <f>IFERROR(求节点($A$6:$A$85,P$6:P$85,相关资料!Q62),0)</f>
        <v>497129035.98322833</v>
      </c>
      <c r="AL62" s="2">
        <f>IFERROR(求节点($A$6:$A$85,Q$6:Q$85,相关资料!R62),0)</f>
        <v>497129000.5465287</v>
      </c>
      <c r="AM62" s="2">
        <f>IFERROR(求节点($A$6:$A$85,R$6:R$85,相关资料!S62),0)</f>
        <v>37618033.881170481</v>
      </c>
      <c r="AN62" s="2">
        <f>IFERROR(求节点($A$6:$A$85,S$6:S$85,相关资料!T62),0)</f>
        <v>247614348.8070091</v>
      </c>
      <c r="AO62" s="2"/>
      <c r="AQ62" s="2">
        <v>57</v>
      </c>
      <c r="AR62" s="2">
        <f t="shared" si="81"/>
        <v>26411896.24546802</v>
      </c>
      <c r="AS62" s="2">
        <f t="shared" si="81"/>
        <v>5869310.2767706737</v>
      </c>
      <c r="AT62" s="2">
        <f t="shared" si="81"/>
        <v>0</v>
      </c>
      <c r="AU62" s="2">
        <f t="shared" si="81"/>
        <v>0</v>
      </c>
      <c r="AV62" s="2">
        <f t="shared" si="81"/>
        <v>4891091.8973088972</v>
      </c>
      <c r="AW62" s="2">
        <f t="shared" si="81"/>
        <v>4891091.8973088972</v>
      </c>
      <c r="AX62" s="2">
        <f t="shared" si="81"/>
        <v>4891091.8973088972</v>
      </c>
      <c r="AY62" s="2">
        <f t="shared" si="81"/>
        <v>4891091.8973088972</v>
      </c>
      <c r="AZ62" s="2">
        <f t="shared" si="81"/>
        <v>6847528.6562324539</v>
      </c>
      <c r="BA62" s="2">
        <f t="shared" si="81"/>
        <v>6847528.6562324539</v>
      </c>
      <c r="BB62" s="2">
        <f t="shared" si="81"/>
        <v>6847528.6562324539</v>
      </c>
      <c r="BC62" s="2">
        <f t="shared" si="81"/>
        <v>0</v>
      </c>
      <c r="BD62" s="2">
        <f t="shared" si="81"/>
        <v>0</v>
      </c>
      <c r="BE62" s="2">
        <f t="shared" si="81"/>
        <v>0</v>
      </c>
      <c r="BF62" s="2">
        <f t="shared" si="81"/>
        <v>0</v>
      </c>
      <c r="BG62" s="2">
        <f t="shared" si="81"/>
        <v>0</v>
      </c>
      <c r="BH62" s="2">
        <f t="shared" si="82"/>
        <v>4891091.8973088935</v>
      </c>
      <c r="BI62" s="2">
        <f t="shared" si="83"/>
        <v>0</v>
      </c>
      <c r="BL62" s="2">
        <v>57</v>
      </c>
      <c r="BM62" s="2">
        <f t="shared" si="84"/>
        <v>26278103.339714557</v>
      </c>
      <c r="BN62" s="2">
        <f t="shared" si="85"/>
        <v>5839578.519936569</v>
      </c>
      <c r="BO62" s="2">
        <f t="shared" si="86"/>
        <v>0</v>
      </c>
      <c r="BP62" s="2">
        <f t="shared" si="87"/>
        <v>0</v>
      </c>
      <c r="BQ62" s="2">
        <f t="shared" si="88"/>
        <v>4866315.4332804754</v>
      </c>
      <c r="BR62" s="2">
        <f t="shared" si="89"/>
        <v>4866315.4332804754</v>
      </c>
      <c r="BS62" s="2">
        <f t="shared" si="90"/>
        <v>4866315.4332804754</v>
      </c>
      <c r="BT62" s="2">
        <f t="shared" si="91"/>
        <v>4866315.4332804754</v>
      </c>
      <c r="BU62" s="2">
        <f t="shared" si="92"/>
        <v>6812841.6065926626</v>
      </c>
      <c r="BV62" s="2">
        <f t="shared" si="93"/>
        <v>6812841.6065926626</v>
      </c>
      <c r="BW62" s="2">
        <f t="shared" si="94"/>
        <v>6812841.6065926626</v>
      </c>
      <c r="BX62" s="2">
        <f t="shared" si="95"/>
        <v>0</v>
      </c>
      <c r="BY62" s="2">
        <f t="shared" si="96"/>
        <v>0</v>
      </c>
      <c r="BZ62" s="2">
        <f t="shared" si="97"/>
        <v>0</v>
      </c>
      <c r="CA62" s="2">
        <f t="shared" si="98"/>
        <v>0</v>
      </c>
      <c r="CB62" s="2">
        <f t="shared" si="99"/>
        <v>0</v>
      </c>
      <c r="CC62" s="2">
        <f t="shared" si="100"/>
        <v>4866315.4332804754</v>
      </c>
      <c r="CD62" s="2">
        <f t="shared" si="101"/>
        <v>0</v>
      </c>
      <c r="CF62" s="1">
        <f t="shared" si="102"/>
        <v>437969</v>
      </c>
      <c r="CG62" s="2">
        <v>57</v>
      </c>
      <c r="CH62" s="2">
        <f t="shared" si="113"/>
        <v>26278140</v>
      </c>
      <c r="CI62" s="2">
        <f t="shared" si="104"/>
        <v>5839620</v>
      </c>
      <c r="CJ62" s="2">
        <f t="shared" si="49"/>
        <v>0</v>
      </c>
      <c r="CK62" s="2">
        <f t="shared" si="103"/>
        <v>0</v>
      </c>
      <c r="CL62" s="30">
        <f t="shared" si="114"/>
        <v>4866330</v>
      </c>
      <c r="CM62" s="30">
        <f t="shared" si="105"/>
        <v>4866330</v>
      </c>
      <c r="CN62" s="30">
        <f t="shared" si="106"/>
        <v>4866330</v>
      </c>
      <c r="CO62" s="30">
        <f t="shared" si="107"/>
        <v>4866330</v>
      </c>
      <c r="CP62" s="2">
        <f t="shared" si="108"/>
        <v>6812880</v>
      </c>
      <c r="CQ62" s="2">
        <f t="shared" si="109"/>
        <v>6812880</v>
      </c>
      <c r="CR62" s="2">
        <f t="shared" si="110"/>
        <v>6812880</v>
      </c>
      <c r="CS62" s="2">
        <f t="shared" si="55"/>
        <v>0</v>
      </c>
      <c r="CT62" s="2">
        <f t="shared" si="56"/>
        <v>0</v>
      </c>
      <c r="CU62" s="2">
        <f t="shared" si="57"/>
        <v>0</v>
      </c>
      <c r="CV62" s="2">
        <f t="shared" si="58"/>
        <v>0</v>
      </c>
      <c r="CW62" s="2">
        <f t="shared" si="59"/>
        <v>0</v>
      </c>
      <c r="CX62" s="2">
        <f t="shared" si="111"/>
        <v>4866360</v>
      </c>
      <c r="CY62" s="2">
        <f t="shared" si="47"/>
        <v>0</v>
      </c>
      <c r="DC62" s="8">
        <v>57</v>
      </c>
      <c r="DD62" s="8">
        <f t="shared" si="24"/>
        <v>26278140</v>
      </c>
      <c r="DE62" s="8">
        <f t="shared" si="25"/>
        <v>5839620</v>
      </c>
      <c r="DF62" s="8">
        <f t="shared" si="26"/>
        <v>0</v>
      </c>
      <c r="DG62" s="8">
        <f t="shared" si="27"/>
        <v>0</v>
      </c>
      <c r="DH62" s="8">
        <f t="shared" si="28"/>
        <v>4866330</v>
      </c>
      <c r="DI62" s="8">
        <f t="shared" si="29"/>
        <v>4866330</v>
      </c>
      <c r="DJ62" s="8">
        <f t="shared" si="30"/>
        <v>4866330</v>
      </c>
      <c r="DK62" s="8">
        <f t="shared" si="31"/>
        <v>4866330</v>
      </c>
      <c r="DL62" s="8">
        <f t="shared" si="32"/>
        <v>6812880</v>
      </c>
      <c r="DM62" s="8">
        <f t="shared" si="33"/>
        <v>6812880</v>
      </c>
      <c r="DN62" s="8">
        <f t="shared" si="34"/>
        <v>6812880</v>
      </c>
      <c r="DO62" s="8">
        <f t="shared" si="35"/>
        <v>0</v>
      </c>
      <c r="DP62" s="8">
        <f t="shared" si="36"/>
        <v>0</v>
      </c>
      <c r="DQ62" s="8">
        <f t="shared" si="37"/>
        <v>0</v>
      </c>
      <c r="DR62" s="8">
        <f t="shared" si="38"/>
        <v>0</v>
      </c>
      <c r="DS62" s="8">
        <f t="shared" si="39"/>
        <v>0</v>
      </c>
      <c r="DT62" s="8">
        <f t="shared" si="40"/>
        <v>4866360</v>
      </c>
      <c r="DU62" s="8">
        <f t="shared" si="41"/>
        <v>0</v>
      </c>
      <c r="DX62" s="8">
        <v>57</v>
      </c>
      <c r="DY62" s="5">
        <f>SUM(DD$6:DD62)</f>
        <v>203053920</v>
      </c>
      <c r="DZ62" s="5">
        <f>SUM(DE$6:DE62)</f>
        <v>45124560</v>
      </c>
      <c r="EA62" s="5">
        <f>SUM(DF$6:DF62)</f>
        <v>246246900</v>
      </c>
      <c r="EB62" s="5">
        <f>SUM(DG$6:DG62)</f>
        <v>0</v>
      </c>
      <c r="EC62" s="5">
        <f>SUM(DH$6:DH62)</f>
        <v>37603230</v>
      </c>
      <c r="ED62" s="5">
        <f>SUM(DI$6:DI62)</f>
        <v>37603230</v>
      </c>
      <c r="EE62" s="5">
        <f>SUM(DJ$6:DJ62)</f>
        <v>37603230</v>
      </c>
      <c r="EF62" s="5">
        <f>SUM(DK$6:DK62)</f>
        <v>37603230</v>
      </c>
      <c r="EG62" s="5">
        <f>SUM(DL$6:DL62)</f>
        <v>52167300</v>
      </c>
      <c r="EH62" s="5">
        <f>SUM(DM$6:DM62)</f>
        <v>52644840</v>
      </c>
      <c r="EI62" s="5">
        <f>SUM(DN$6:DN62)</f>
        <v>52644900</v>
      </c>
      <c r="EJ62" s="5">
        <f>SUM(DO$6:DO62)</f>
        <v>1102029900</v>
      </c>
      <c r="EK62" s="5">
        <f>SUM(DP$6:DP62)</f>
        <v>497130240</v>
      </c>
      <c r="EL62" s="5">
        <f>SUM(DQ$6:DQ62)</f>
        <v>497130060</v>
      </c>
      <c r="EM62" s="5">
        <f>SUM(DR$6:DR62)</f>
        <v>497130000</v>
      </c>
      <c r="EN62" s="5">
        <f>SUM(DS$6:DS62)</f>
        <v>497129940</v>
      </c>
      <c r="EO62" s="5">
        <f>SUM(DT$6:DT62)</f>
        <v>37594980</v>
      </c>
      <c r="EP62" s="5">
        <f>SUM(DU$6:DU62)</f>
        <v>244850100</v>
      </c>
      <c r="ES62" s="8">
        <v>57</v>
      </c>
      <c r="ET62" s="5">
        <f>IFERROR(求节点(相关资料!C$6:C$85,DY$6:DY$55,$ES62),0)</f>
        <v>203053920</v>
      </c>
      <c r="EU62" s="5">
        <f>IFERROR(求节点(相关资料!D$6:D$85,DZ$6:DZ$55,$ES62),0)</f>
        <v>45124560</v>
      </c>
      <c r="EV62" s="5">
        <f>IFERROR(求节点(相关资料!E$6:E$85,EA$6:EA$55,$ES62),0)</f>
        <v>21208260</v>
      </c>
      <c r="EW62" s="5">
        <f>IFERROR(求节点(相关资料!F$6:F$85,EB$6:EB$55,$ES62),0)</f>
        <v>0</v>
      </c>
      <c r="EX62" s="5">
        <f>IFERROR(求节点(相关资料!G$6:G$85,EC$6:EC$55,$ES62),0)</f>
        <v>37603230</v>
      </c>
      <c r="EY62" s="5">
        <f>IFERROR(求节点(相关资料!H$6:H$85,ED$6:ED$55,$ES62),0)</f>
        <v>37603230</v>
      </c>
      <c r="EZ62" s="5">
        <f>IFERROR(求节点(相关资料!I$6:I$85,EE$6:EE$55,$ES62),0)</f>
        <v>37603230</v>
      </c>
      <c r="FA62" s="5">
        <f>IFERROR(求节点(相关资料!J$6:J$85,EF$6:EF$55,$ES62),0)</f>
        <v>37603230</v>
      </c>
      <c r="FB62" s="5">
        <f>IFERROR(求节点(相关资料!K$6:K$85,EG$6:EG$55,$ES62),0)</f>
        <v>52167300</v>
      </c>
      <c r="FC62" s="5">
        <f>IFERROR(求节点(相关资料!L$6:L$85,EH$6:EH$55,$ES62),0)</f>
        <v>52644840</v>
      </c>
      <c r="FD62" s="5">
        <f>IFERROR(求节点(相关资料!M$6:M$85,EI$6:EI$55,$ES62),0)</f>
        <v>52644900</v>
      </c>
      <c r="FE62" s="5">
        <f>IFERROR(求节点(相关资料!N$6:N$85,EJ$6:EJ$55,$ES62),0)</f>
        <v>101880705</v>
      </c>
      <c r="FF62" s="5">
        <f>IFERROR(求节点(相关资料!O$6:O$85,EK$6:EK$55,$ES62),0)</f>
        <v>50221540</v>
      </c>
      <c r="FG62" s="5">
        <f>IFERROR(求节点(相关资料!P$6:P$85,EL$6:EL$55,$ES62),0)</f>
        <v>50221360</v>
      </c>
      <c r="FH62" s="5">
        <f>IFERROR(求节点(相关资料!Q$6:Q$85,EM$6:EM$55,$ES62),0)</f>
        <v>50221300</v>
      </c>
      <c r="FI62" s="5">
        <f>IFERROR(求节点(相关资料!R$6:R$85,EN$6:EN$55,$ES62),0)</f>
        <v>50221240</v>
      </c>
      <c r="FJ62" s="5">
        <f>IFERROR(求节点(相关资料!S$6:S$85,EO$6:EO$55,$ES62),0)</f>
        <v>37594980</v>
      </c>
      <c r="FK62" s="5">
        <f>IFERROR(求节点(相关资料!T$6:T$85,EP$6:EP$55,$ES62),0)</f>
        <v>19811520</v>
      </c>
      <c r="FN62" s="6">
        <v>57</v>
      </c>
      <c r="FO62" s="6">
        <f>SUMPRODUCT(ET62:FK62,'[1]功能-城建'!$X62:$AO62)</f>
        <v>937429345</v>
      </c>
      <c r="FP62" s="6">
        <f>SUM('[1]资源-玩家城池建筑时间'!$AC$6:$AC62)</f>
        <v>939843073.88674974</v>
      </c>
      <c r="FQ62" s="6">
        <f t="shared" si="112"/>
        <v>0.99743177456554777</v>
      </c>
    </row>
    <row r="63" spans="1:173" x14ac:dyDescent="0.15">
      <c r="A63" s="2">
        <v>58</v>
      </c>
      <c r="B63" s="4">
        <f>SMALL('[1]资源-玩家城池建筑时间'!DH$6:DH$85,$A63)</f>
        <v>229463920.97921446</v>
      </c>
      <c r="C63" s="4">
        <f>SMALL('[1]资源-玩家城池建筑时间'!DI$6:DI$85,$A63)</f>
        <v>50991982.439825438</v>
      </c>
      <c r="D63" s="4">
        <f>SMALL('[1]资源-玩家城池建筑时间'!DJ$6:DJ$85,$A63)</f>
        <v>25484500.034633689</v>
      </c>
      <c r="E63" s="4"/>
      <c r="F63" s="4">
        <f>SMALL('[1]资源-玩家城池建筑时间'!DL$6:DL$85,$A63)</f>
        <v>42493318.699854538</v>
      </c>
      <c r="G63" s="4">
        <f>SMALL('[1]资源-玩家城池建筑时间'!DM$6:DM$85,$A63)</f>
        <v>42493318.699854538</v>
      </c>
      <c r="H63" s="4">
        <f>SMALL('[1]资源-玩家城池建筑时间'!DN$6:DN$85,$A63)</f>
        <v>42493318.699854538</v>
      </c>
      <c r="I63" s="4">
        <f>SMALL('[1]资源-玩家城池建筑时间'!DO$6:DO$85,$A63)</f>
        <v>42493318.699854538</v>
      </c>
      <c r="J63" s="4">
        <f>SMALL('[1]资源-玩家城池建筑时间'!DP$6:DP$85,$A63)</f>
        <v>59012945.05576127</v>
      </c>
      <c r="K63" s="4">
        <f>SMALL('[1]资源-玩家城池建筑时间'!DQ$6:DQ$85,$A63)</f>
        <v>59490646.17979636</v>
      </c>
      <c r="L63" s="4">
        <f>SMALL('[1]资源-玩家城池建筑时间'!DR$6:DR$85,$A63)</f>
        <v>59490624.353052408</v>
      </c>
      <c r="M63" s="4">
        <f>SMALL('[1]资源-玩家城池建筑时间'!DS$6:DS$85,$A63)</f>
        <v>113210622.3936065</v>
      </c>
      <c r="N63" s="4">
        <f>SMALL('[1]资源-玩家城池建筑时间'!DT$6:DT$85,$A63)</f>
        <v>56605780.530773915</v>
      </c>
      <c r="O63" s="4">
        <f>SMALL('[1]资源-玩家城池建筑时间'!DU$6:DU$85,$A63)</f>
        <v>56605787.087044559</v>
      </c>
      <c r="P63" s="4">
        <f>SMALL('[1]资源-玩家城池建筑时间'!DV$6:DV$85,$A63)</f>
        <v>56605785.424054541</v>
      </c>
      <c r="Q63" s="4">
        <f>SMALL('[1]资源-玩家城池建筑时间'!DW$6:DW$85,$A63)</f>
        <v>56605749.98735489</v>
      </c>
      <c r="R63" s="4">
        <f>SMALL('[1]资源-玩家城池建筑时间'!DX$6:DX$85,$A63)</f>
        <v>42484349.314450957</v>
      </c>
      <c r="S63" s="4">
        <f>SMALL('[1]资源-玩家城池建筑时间'!DY$6:DY$85,$A63)</f>
        <v>25495711.920652237</v>
      </c>
      <c r="T63" s="4">
        <f>SMALL('[1]资源-玩家城池建筑时间'!DZ$6:DZ$85,$A63)</f>
        <v>0</v>
      </c>
      <c r="V63" s="2">
        <v>58</v>
      </c>
      <c r="W63" s="2">
        <f>IFERROR(求节点($A$6:$A$85,B$6:B$85,相关资料!C63),0)</f>
        <v>229463920.97921446</v>
      </c>
      <c r="X63" s="2">
        <f>IFERROR(求节点($A$6:$A$85,C$6:C$85,相关资料!D63),0)</f>
        <v>50991982.439825438</v>
      </c>
      <c r="Y63" s="2">
        <f>IFERROR(求节点($A$6:$A$85,D$6:D$85,相关资料!E63),0)</f>
        <v>247603136.92099053</v>
      </c>
      <c r="Z63" s="2">
        <f>IFERROR(求节点($A$6:$A$85,E$6:E$85,相关资料!F63),0)</f>
        <v>0</v>
      </c>
      <c r="AA63" s="2">
        <f>IFERROR(求节点($A$6:$A$85,F$6:F$85,相关资料!G63),0)</f>
        <v>42493318.699854538</v>
      </c>
      <c r="AB63" s="2">
        <f>IFERROR(求节点($A$6:$A$85,G$6:G$85,相关资料!H63),0)</f>
        <v>42493318.699854538</v>
      </c>
      <c r="AC63" s="2">
        <f>IFERROR(求节点($A$6:$A$85,H$6:H$85,相关资料!I63),0)</f>
        <v>42493318.699854538</v>
      </c>
      <c r="AD63" s="2">
        <f>IFERROR(求节点($A$6:$A$85,I$6:I$85,相关资料!J63),0)</f>
        <v>42493318.699854538</v>
      </c>
      <c r="AE63" s="30">
        <f>求节点('[1]功能-城建'!$K$35:$K$85,$J$35:$J$85,$V63)</f>
        <v>59012945.05576127</v>
      </c>
      <c r="AF63" s="2">
        <f>IFERROR(求节点($A$6:$A$85,K$6:K$85,相关资料!L63),0)</f>
        <v>59490646.17979636</v>
      </c>
      <c r="AG63" s="2">
        <f>IFERROR(求节点($A$6:$A$85,L$6:L$85,相关资料!M63),0)</f>
        <v>59490624.353052408</v>
      </c>
      <c r="AH63" s="2">
        <f>IFERROR(求节点($A$6:$A$85,M$6:M$85,相关资料!N63),0)</f>
        <v>1100404564.1107483</v>
      </c>
      <c r="AI63" s="2">
        <f>IFERROR(求节点($A$6:$A$85,N$6:N$85,相关资料!O63),0)</f>
        <v>497129031.0899477</v>
      </c>
      <c r="AJ63" s="2">
        <f>IFERROR(求节点($A$6:$A$85,O$6:O$85,相关资料!P63),0)</f>
        <v>497129037.64621836</v>
      </c>
      <c r="AK63" s="2">
        <f>IFERROR(求节点($A$6:$A$85,P$6:P$85,相关资料!Q63),0)</f>
        <v>497129035.98322833</v>
      </c>
      <c r="AL63" s="2">
        <f>IFERROR(求节点($A$6:$A$85,Q$6:Q$85,相关资料!R63),0)</f>
        <v>497129000.5465287</v>
      </c>
      <c r="AM63" s="2">
        <f>IFERROR(求节点($A$6:$A$85,R$6:R$85,相关资料!S63),0)</f>
        <v>42484349.314450957</v>
      </c>
      <c r="AN63" s="2">
        <f>IFERROR(求节点($A$6:$A$85,S$6:S$85,相关资料!T63),0)</f>
        <v>247614348.8070091</v>
      </c>
      <c r="AO63" s="2"/>
      <c r="AQ63" s="2">
        <v>58</v>
      </c>
      <c r="AR63" s="2">
        <f t="shared" si="81"/>
        <v>26278103.339714557</v>
      </c>
      <c r="AS63" s="2">
        <f t="shared" si="81"/>
        <v>5839578.519936569</v>
      </c>
      <c r="AT63" s="2">
        <f t="shared" si="81"/>
        <v>0</v>
      </c>
      <c r="AU63" s="2">
        <f t="shared" si="81"/>
        <v>0</v>
      </c>
      <c r="AV63" s="2">
        <f t="shared" si="81"/>
        <v>4866315.4332804754</v>
      </c>
      <c r="AW63" s="2">
        <f t="shared" si="81"/>
        <v>4866315.4332804754</v>
      </c>
      <c r="AX63" s="2">
        <f t="shared" si="81"/>
        <v>4866315.4332804754</v>
      </c>
      <c r="AY63" s="2">
        <f t="shared" si="81"/>
        <v>4866315.4332804754</v>
      </c>
      <c r="AZ63" s="2">
        <f t="shared" si="81"/>
        <v>6812841.6065926626</v>
      </c>
      <c r="BA63" s="2">
        <f t="shared" si="81"/>
        <v>6812841.6065926626</v>
      </c>
      <c r="BB63" s="2">
        <f t="shared" si="81"/>
        <v>6812841.6065926626</v>
      </c>
      <c r="BC63" s="2">
        <f t="shared" si="81"/>
        <v>0</v>
      </c>
      <c r="BD63" s="2">
        <f t="shared" si="81"/>
        <v>0</v>
      </c>
      <c r="BE63" s="2">
        <f t="shared" si="81"/>
        <v>0</v>
      </c>
      <c r="BF63" s="2">
        <f t="shared" si="81"/>
        <v>0</v>
      </c>
      <c r="BG63" s="2">
        <f t="shared" si="81"/>
        <v>0</v>
      </c>
      <c r="BH63" s="2">
        <f t="shared" si="82"/>
        <v>4866315.4332804754</v>
      </c>
      <c r="BI63" s="2">
        <f t="shared" si="83"/>
        <v>0</v>
      </c>
      <c r="BL63" s="2">
        <v>58</v>
      </c>
      <c r="BM63" s="2">
        <f t="shared" si="84"/>
        <v>26411896.24546802</v>
      </c>
      <c r="BN63" s="2">
        <f t="shared" si="85"/>
        <v>5869310.2767706737</v>
      </c>
      <c r="BO63" s="2">
        <f t="shared" si="86"/>
        <v>0</v>
      </c>
      <c r="BP63" s="2">
        <f t="shared" si="87"/>
        <v>0</v>
      </c>
      <c r="BQ63" s="2">
        <f t="shared" si="88"/>
        <v>4891091.8973088972</v>
      </c>
      <c r="BR63" s="2">
        <f t="shared" si="89"/>
        <v>4891091.8973088972</v>
      </c>
      <c r="BS63" s="2">
        <f t="shared" si="90"/>
        <v>4891091.8973088972</v>
      </c>
      <c r="BT63" s="2">
        <f t="shared" si="91"/>
        <v>4891091.8973088972</v>
      </c>
      <c r="BU63" s="2">
        <f t="shared" si="92"/>
        <v>6847528.6562324539</v>
      </c>
      <c r="BV63" s="2">
        <f t="shared" si="93"/>
        <v>6847528.6562324539</v>
      </c>
      <c r="BW63" s="2">
        <f t="shared" si="94"/>
        <v>6847528.6562324539</v>
      </c>
      <c r="BX63" s="2">
        <f t="shared" si="95"/>
        <v>0</v>
      </c>
      <c r="BY63" s="2">
        <f t="shared" si="96"/>
        <v>0</v>
      </c>
      <c r="BZ63" s="2">
        <f t="shared" si="97"/>
        <v>0</v>
      </c>
      <c r="CA63" s="2">
        <f t="shared" si="98"/>
        <v>0</v>
      </c>
      <c r="CB63" s="2">
        <f t="shared" si="99"/>
        <v>0</v>
      </c>
      <c r="CC63" s="2">
        <f t="shared" si="100"/>
        <v>4891091.8973088935</v>
      </c>
      <c r="CD63" s="2">
        <f t="shared" si="101"/>
        <v>0</v>
      </c>
      <c r="CF63" s="1">
        <f t="shared" si="102"/>
        <v>440199</v>
      </c>
      <c r="CG63" s="2">
        <v>58</v>
      </c>
      <c r="CH63" s="2">
        <f t="shared" si="113"/>
        <v>26411940</v>
      </c>
      <c r="CI63" s="2">
        <f t="shared" si="104"/>
        <v>5869320</v>
      </c>
      <c r="CJ63" s="2">
        <f t="shared" si="49"/>
        <v>0</v>
      </c>
      <c r="CK63" s="2">
        <f t="shared" si="103"/>
        <v>0</v>
      </c>
      <c r="CL63" s="30">
        <f t="shared" si="114"/>
        <v>4891110</v>
      </c>
      <c r="CM63" s="30">
        <f t="shared" si="105"/>
        <v>4891110</v>
      </c>
      <c r="CN63" s="30">
        <f t="shared" si="106"/>
        <v>4891110</v>
      </c>
      <c r="CO63" s="30">
        <f t="shared" si="107"/>
        <v>4891110</v>
      </c>
      <c r="CP63" s="2">
        <f t="shared" si="108"/>
        <v>6847560</v>
      </c>
      <c r="CQ63" s="2">
        <f t="shared" si="109"/>
        <v>6847560</v>
      </c>
      <c r="CR63" s="2">
        <f t="shared" si="110"/>
        <v>6847560</v>
      </c>
      <c r="CS63" s="2">
        <f t="shared" si="55"/>
        <v>0</v>
      </c>
      <c r="CT63" s="2">
        <f t="shared" si="56"/>
        <v>0</v>
      </c>
      <c r="CU63" s="2">
        <f t="shared" si="57"/>
        <v>0</v>
      </c>
      <c r="CV63" s="2">
        <f t="shared" si="58"/>
        <v>0</v>
      </c>
      <c r="CW63" s="2">
        <f t="shared" si="59"/>
        <v>0</v>
      </c>
      <c r="CX63" s="2">
        <f t="shared" si="111"/>
        <v>4891140</v>
      </c>
      <c r="CY63" s="2">
        <f t="shared" si="47"/>
        <v>0</v>
      </c>
      <c r="DC63" s="8">
        <v>58</v>
      </c>
      <c r="DD63" s="8">
        <f t="shared" si="24"/>
        <v>26411940</v>
      </c>
      <c r="DE63" s="8">
        <f t="shared" si="25"/>
        <v>5869320</v>
      </c>
      <c r="DF63" s="8">
        <f t="shared" si="26"/>
        <v>0</v>
      </c>
      <c r="DG63" s="8">
        <f t="shared" si="27"/>
        <v>0</v>
      </c>
      <c r="DH63" s="8">
        <f t="shared" si="28"/>
        <v>4891110</v>
      </c>
      <c r="DI63" s="8">
        <f t="shared" si="29"/>
        <v>4891110</v>
      </c>
      <c r="DJ63" s="8">
        <f t="shared" si="30"/>
        <v>4891110</v>
      </c>
      <c r="DK63" s="8">
        <f t="shared" si="31"/>
        <v>4891110</v>
      </c>
      <c r="DL63" s="8">
        <f t="shared" si="32"/>
        <v>6847560</v>
      </c>
      <c r="DM63" s="8">
        <f t="shared" si="33"/>
        <v>6847560</v>
      </c>
      <c r="DN63" s="8">
        <f t="shared" si="34"/>
        <v>6847560</v>
      </c>
      <c r="DO63" s="8">
        <f t="shared" si="35"/>
        <v>0</v>
      </c>
      <c r="DP63" s="8">
        <f t="shared" si="36"/>
        <v>0</v>
      </c>
      <c r="DQ63" s="8">
        <f t="shared" si="37"/>
        <v>0</v>
      </c>
      <c r="DR63" s="8">
        <f t="shared" si="38"/>
        <v>0</v>
      </c>
      <c r="DS63" s="8">
        <f t="shared" si="39"/>
        <v>0</v>
      </c>
      <c r="DT63" s="8">
        <f t="shared" si="40"/>
        <v>4891140</v>
      </c>
      <c r="DU63" s="8">
        <f t="shared" si="41"/>
        <v>0</v>
      </c>
      <c r="DX63" s="8">
        <v>58</v>
      </c>
      <c r="DY63" s="5">
        <f>SUM(DD$6:DD63)</f>
        <v>229465860</v>
      </c>
      <c r="DZ63" s="5">
        <f>SUM(DE$6:DE63)</f>
        <v>50993880</v>
      </c>
      <c r="EA63" s="5">
        <f>SUM(DF$6:DF63)</f>
        <v>246246900</v>
      </c>
      <c r="EB63" s="5">
        <f>SUM(DG$6:DG63)</f>
        <v>0</v>
      </c>
      <c r="EC63" s="5">
        <f>SUM(DH$6:DH63)</f>
        <v>42494340</v>
      </c>
      <c r="ED63" s="5">
        <f>SUM(DI$6:DI63)</f>
        <v>42494340</v>
      </c>
      <c r="EE63" s="5">
        <f>SUM(DJ$6:DJ63)</f>
        <v>42494340</v>
      </c>
      <c r="EF63" s="5">
        <f>SUM(DK$6:DK63)</f>
        <v>42494340</v>
      </c>
      <c r="EG63" s="5">
        <f>SUM(DL$6:DL63)</f>
        <v>59014860</v>
      </c>
      <c r="EH63" s="5">
        <f>SUM(DM$6:DM63)</f>
        <v>59492400</v>
      </c>
      <c r="EI63" s="5">
        <f>SUM(DN$6:DN63)</f>
        <v>59492460</v>
      </c>
      <c r="EJ63" s="5">
        <f>SUM(DO$6:DO63)</f>
        <v>1102029900</v>
      </c>
      <c r="EK63" s="5">
        <f>SUM(DP$6:DP63)</f>
        <v>497130240</v>
      </c>
      <c r="EL63" s="5">
        <f>SUM(DQ$6:DQ63)</f>
        <v>497130060</v>
      </c>
      <c r="EM63" s="5">
        <f>SUM(DR$6:DR63)</f>
        <v>497130000</v>
      </c>
      <c r="EN63" s="5">
        <f>SUM(DS$6:DS63)</f>
        <v>497129940</v>
      </c>
      <c r="EO63" s="5">
        <f>SUM(DT$6:DT63)</f>
        <v>42486120</v>
      </c>
      <c r="EP63" s="5">
        <f>SUM(DU$6:DU63)</f>
        <v>244850100</v>
      </c>
      <c r="ES63" s="8">
        <v>58</v>
      </c>
      <c r="ET63" s="5">
        <f>IFERROR(求节点(相关资料!C$6:C$85,DY$6:DY$55,$ES63),0)</f>
        <v>229465860</v>
      </c>
      <c r="EU63" s="5">
        <f>IFERROR(求节点(相关资料!D$6:D$85,DZ$6:DZ$55,$ES63),0)</f>
        <v>50993880</v>
      </c>
      <c r="EV63" s="5">
        <f>IFERROR(求节点(相关资料!E$6:E$85,EA$6:EA$55,$ES63),0)</f>
        <v>24231380</v>
      </c>
      <c r="EW63" s="5">
        <f>IFERROR(求节点(相关资料!F$6:F$85,EB$6:EB$55,$ES63),0)</f>
        <v>0</v>
      </c>
      <c r="EX63" s="5">
        <f>IFERROR(求节点(相关资料!G$6:G$85,EC$6:EC$55,$ES63),0)</f>
        <v>42494340</v>
      </c>
      <c r="EY63" s="5">
        <f>IFERROR(求节点(相关资料!H$6:H$85,ED$6:ED$55,$ES63),0)</f>
        <v>42494340</v>
      </c>
      <c r="EZ63" s="5">
        <f>IFERROR(求节点(相关资料!I$6:I$85,EE$6:EE$55,$ES63),0)</f>
        <v>42494340</v>
      </c>
      <c r="FA63" s="5">
        <f>IFERROR(求节点(相关资料!J$6:J$85,EF$6:EF$55,$ES63),0)</f>
        <v>42494340</v>
      </c>
      <c r="FB63" s="5">
        <f>IFERROR(求节点(相关资料!K$6:K$85,EG$6:EG$55,$ES63),0)</f>
        <v>59014860</v>
      </c>
      <c r="FC63" s="5">
        <f>IFERROR(求节点(相关资料!L$6:L$85,EH$6:EH$55,$ES63),0)</f>
        <v>59492400</v>
      </c>
      <c r="FD63" s="5">
        <f>IFERROR(求节点(相关资料!M$6:M$85,EI$6:EI$55,$ES63),0)</f>
        <v>59492460</v>
      </c>
      <c r="FE63" s="5">
        <f>IFERROR(求节点(相关资料!N$6:N$85,EJ$6:EJ$55,$ES63),0)</f>
        <v>114967395</v>
      </c>
      <c r="FF63" s="5">
        <f>IFERROR(求节点(相关资料!O$6:O$85,EK$6:EK$55,$ES63),0)</f>
        <v>56606760</v>
      </c>
      <c r="FG63" s="5">
        <f>IFERROR(求节点(相关资料!P$6:P$85,EL$6:EL$55,$ES63),0)</f>
        <v>56606580</v>
      </c>
      <c r="FH63" s="5">
        <f>IFERROR(求节点(相关资料!Q$6:Q$85,EM$6:EM$55,$ES63),0)</f>
        <v>56606520</v>
      </c>
      <c r="FI63" s="5">
        <f>IFERROR(求节点(相关资料!R$6:R$85,EN$6:EN$55,$ES63),0)</f>
        <v>56606460</v>
      </c>
      <c r="FJ63" s="5">
        <f>IFERROR(求节点(相关资料!S$6:S$85,EO$6:EO$55,$ES63),0)</f>
        <v>42486120</v>
      </c>
      <c r="FK63" s="5">
        <f>IFERROR(求节点(相关资料!T$6:T$85,EP$6:EP$55,$ES63),0)</f>
        <v>22958220</v>
      </c>
      <c r="FN63" s="6">
        <v>58</v>
      </c>
      <c r="FO63" s="6">
        <f>SUMPRODUCT(ET63:FK63,'[1]功能-城建'!$X63:$AO63)</f>
        <v>1059506255</v>
      </c>
      <c r="FP63" s="6">
        <f>SUM('[1]资源-玩家城池建筑时间'!$AC$6:$AC63)</f>
        <v>1061500959.7187616</v>
      </c>
      <c r="FQ63" s="6">
        <f t="shared" si="112"/>
        <v>0.99812086395165389</v>
      </c>
    </row>
    <row r="64" spans="1:173" x14ac:dyDescent="0.15">
      <c r="A64" s="2">
        <v>59</v>
      </c>
      <c r="B64" s="4">
        <f>SMALL('[1]资源-玩家城池建筑时间'!DH$6:DH$85,$A64)</f>
        <v>256497966.41037858</v>
      </c>
      <c r="C64" s="4">
        <f>SMALL('[1]资源-玩家城池建筑时间'!DI$6:DI$85,$A64)</f>
        <v>56999548.091195241</v>
      </c>
      <c r="D64" s="4">
        <f>SMALL('[1]资源-玩家城池建筑时间'!DJ$6:DJ$85,$A64)</f>
        <v>28488282.86031859</v>
      </c>
      <c r="E64" s="4"/>
      <c r="F64" s="4">
        <f>SMALL('[1]资源-玩家城池建筑时间'!DL$6:DL$85,$A64)</f>
        <v>47499623.409329377</v>
      </c>
      <c r="G64" s="4">
        <f>SMALL('[1]资源-玩家城池建筑时间'!DM$6:DM$85,$A64)</f>
        <v>47499623.409329377</v>
      </c>
      <c r="H64" s="4">
        <f>SMALL('[1]资源-玩家城池建筑时间'!DN$6:DN$85,$A64)</f>
        <v>47499623.409329377</v>
      </c>
      <c r="I64" s="4">
        <f>SMALL('[1]资源-玩家城池建筑时间'!DO$6:DO$85,$A64)</f>
        <v>47499623.409329377</v>
      </c>
      <c r="J64" s="4">
        <f>SMALL('[1]资源-玩家城池建筑时间'!DP$6:DP$85,$A64)</f>
        <v>66021771.649026044</v>
      </c>
      <c r="K64" s="4">
        <f>SMALL('[1]资源-玩家城池建筑时间'!DQ$6:DQ$85,$A64)</f>
        <v>66499472.773061134</v>
      </c>
      <c r="L64" s="4">
        <f>SMALL('[1]资源-玩家城池建筑时间'!DR$6:DR$85,$A64)</f>
        <v>66499450.946317181</v>
      </c>
      <c r="M64" s="4">
        <f>SMALL('[1]资源-玩家城池建筑时间'!DS$6:DS$85,$A64)</f>
        <v>126560768.2855394</v>
      </c>
      <c r="N64" s="4">
        <f>SMALL('[1]资源-玩家城池建筑时间'!DT$6:DT$85,$A64)</f>
        <v>63280853.47674036</v>
      </c>
      <c r="O64" s="4">
        <f>SMALL('[1]资源-玩家城池建筑时间'!DU$6:DU$85,$A64)</f>
        <v>63280860.033011004</v>
      </c>
      <c r="P64" s="4">
        <f>SMALL('[1]资源-玩家城池建筑时间'!DV$6:DV$85,$A64)</f>
        <v>63280858.370020986</v>
      </c>
      <c r="Q64" s="4">
        <f>SMALL('[1]资源-玩家城池建筑时间'!DW$6:DW$85,$A64)</f>
        <v>63280822.933321334</v>
      </c>
      <c r="R64" s="4">
        <f>SMALL('[1]资源-玩家城池建筑时间'!DX$6:DX$85,$A64)</f>
        <v>47490654.023925796</v>
      </c>
      <c r="S64" s="4">
        <f>SMALL('[1]资源-玩家城池建筑时间'!DY$6:DY$85,$A64)</f>
        <v>28499494.746337138</v>
      </c>
      <c r="T64" s="4">
        <f>SMALL('[1]资源-玩家城池建筑时间'!DZ$6:DZ$85,$A64)</f>
        <v>0</v>
      </c>
      <c r="V64" s="2">
        <v>59</v>
      </c>
      <c r="W64" s="2">
        <f>IFERROR(求节点($A$6:$A$85,B$6:B$85,相关资料!C64),0)</f>
        <v>256497966.41037858</v>
      </c>
      <c r="X64" s="2">
        <f>IFERROR(求节点($A$6:$A$85,C$6:C$85,相关资料!D64),0)</f>
        <v>56999548.091195241</v>
      </c>
      <c r="Y64" s="2">
        <f>IFERROR(求节点($A$6:$A$85,D$6:D$85,相关资料!E64),0)</f>
        <v>247603136.92099053</v>
      </c>
      <c r="Z64" s="2">
        <f>IFERROR(求节点($A$6:$A$85,E$6:E$85,相关资料!F64),0)</f>
        <v>0</v>
      </c>
      <c r="AA64" s="2">
        <f>IFERROR(求节点($A$6:$A$85,F$6:F$85,相关资料!G64),0)</f>
        <v>47499623.409329377</v>
      </c>
      <c r="AB64" s="2">
        <f>IFERROR(求节点($A$6:$A$85,G$6:G$85,相关资料!H64),0)</f>
        <v>47499623.409329377</v>
      </c>
      <c r="AC64" s="2">
        <f>IFERROR(求节点($A$6:$A$85,H$6:H$85,相关资料!I64),0)</f>
        <v>47499623.409329377</v>
      </c>
      <c r="AD64" s="2">
        <f>IFERROR(求节点($A$6:$A$85,I$6:I$85,相关资料!J64),0)</f>
        <v>47499623.409329377</v>
      </c>
      <c r="AE64" s="30">
        <f>求节点('[1]功能-城建'!$K$35:$K$85,$J$35:$J$85,$V64)</f>
        <v>66021771.649026044</v>
      </c>
      <c r="AF64" s="2">
        <f>IFERROR(求节点($A$6:$A$85,K$6:K$85,相关资料!L64),0)</f>
        <v>66499472.773061134</v>
      </c>
      <c r="AG64" s="2">
        <f>IFERROR(求节点($A$6:$A$85,L$6:L$85,相关资料!M64),0)</f>
        <v>66499450.946317181</v>
      </c>
      <c r="AH64" s="2">
        <f>IFERROR(求节点($A$6:$A$85,M$6:M$85,相关资料!N64),0)</f>
        <v>1100404564.1107483</v>
      </c>
      <c r="AI64" s="2">
        <f>IFERROR(求节点($A$6:$A$85,N$6:N$85,相关资料!O64),0)</f>
        <v>497129031.0899477</v>
      </c>
      <c r="AJ64" s="2">
        <f>IFERROR(求节点($A$6:$A$85,O$6:O$85,相关资料!P64),0)</f>
        <v>497129037.64621836</v>
      </c>
      <c r="AK64" s="2">
        <f>IFERROR(求节点($A$6:$A$85,P$6:P$85,相关资料!Q64),0)</f>
        <v>497129035.98322833</v>
      </c>
      <c r="AL64" s="2">
        <f>IFERROR(求节点($A$6:$A$85,Q$6:Q$85,相关资料!R64),0)</f>
        <v>497129000.5465287</v>
      </c>
      <c r="AM64" s="2">
        <f>IFERROR(求节点($A$6:$A$85,R$6:R$85,相关资料!S64),0)</f>
        <v>47490654.023925796</v>
      </c>
      <c r="AN64" s="2">
        <f>IFERROR(求节点($A$6:$A$85,S$6:S$85,相关资料!T64),0)</f>
        <v>247614348.8070091</v>
      </c>
      <c r="AO64" s="2"/>
      <c r="AQ64" s="2">
        <v>59</v>
      </c>
      <c r="AR64" s="2">
        <f t="shared" si="81"/>
        <v>27034045.431164116</v>
      </c>
      <c r="AS64" s="2">
        <f t="shared" si="81"/>
        <v>6007565.6513698027</v>
      </c>
      <c r="AT64" s="2">
        <f t="shared" si="81"/>
        <v>0</v>
      </c>
      <c r="AU64" s="2">
        <f t="shared" si="81"/>
        <v>0</v>
      </c>
      <c r="AV64" s="2">
        <f t="shared" si="81"/>
        <v>5006304.7094748393</v>
      </c>
      <c r="AW64" s="2">
        <f t="shared" si="81"/>
        <v>5006304.7094748393</v>
      </c>
      <c r="AX64" s="2">
        <f t="shared" si="81"/>
        <v>5006304.7094748393</v>
      </c>
      <c r="AY64" s="2">
        <f t="shared" si="81"/>
        <v>5006304.7094748393</v>
      </c>
      <c r="AZ64" s="2">
        <f t="shared" si="81"/>
        <v>7008826.5932647735</v>
      </c>
      <c r="BA64" s="2">
        <f t="shared" si="81"/>
        <v>7008826.5932647735</v>
      </c>
      <c r="BB64" s="2">
        <f t="shared" si="81"/>
        <v>7008826.5932647735</v>
      </c>
      <c r="BC64" s="2">
        <f t="shared" si="81"/>
        <v>0</v>
      </c>
      <c r="BD64" s="2">
        <f t="shared" si="81"/>
        <v>0</v>
      </c>
      <c r="BE64" s="2">
        <f t="shared" si="81"/>
        <v>0</v>
      </c>
      <c r="BF64" s="2">
        <f t="shared" si="81"/>
        <v>0</v>
      </c>
      <c r="BG64" s="2">
        <f t="shared" si="81"/>
        <v>0</v>
      </c>
      <c r="BH64" s="2">
        <f t="shared" si="82"/>
        <v>5006304.7094748393</v>
      </c>
      <c r="BI64" s="2">
        <f t="shared" si="83"/>
        <v>0</v>
      </c>
      <c r="BL64" s="2">
        <v>59</v>
      </c>
      <c r="BM64" s="2">
        <f t="shared" si="84"/>
        <v>27034045.431164116</v>
      </c>
      <c r="BN64" s="2">
        <f t="shared" si="85"/>
        <v>6007565.6513698027</v>
      </c>
      <c r="BO64" s="2">
        <f t="shared" si="86"/>
        <v>0</v>
      </c>
      <c r="BP64" s="2">
        <f t="shared" si="87"/>
        <v>0</v>
      </c>
      <c r="BQ64" s="2">
        <f t="shared" si="88"/>
        <v>5006304.7094748393</v>
      </c>
      <c r="BR64" s="2">
        <f t="shared" si="89"/>
        <v>5006304.7094748393</v>
      </c>
      <c r="BS64" s="2">
        <f t="shared" si="90"/>
        <v>5006304.7094748393</v>
      </c>
      <c r="BT64" s="2">
        <f t="shared" si="91"/>
        <v>5006304.7094748393</v>
      </c>
      <c r="BU64" s="2">
        <f t="shared" si="92"/>
        <v>7008826.5932647735</v>
      </c>
      <c r="BV64" s="2">
        <f t="shared" si="93"/>
        <v>7008826.5932647735</v>
      </c>
      <c r="BW64" s="2">
        <f t="shared" si="94"/>
        <v>7008826.5932647735</v>
      </c>
      <c r="BX64" s="2">
        <f t="shared" si="95"/>
        <v>0</v>
      </c>
      <c r="BY64" s="2">
        <f t="shared" si="96"/>
        <v>0</v>
      </c>
      <c r="BZ64" s="2">
        <f t="shared" si="97"/>
        <v>0</v>
      </c>
      <c r="CA64" s="2">
        <f t="shared" si="98"/>
        <v>0</v>
      </c>
      <c r="CB64" s="2">
        <f t="shared" si="99"/>
        <v>0</v>
      </c>
      <c r="CC64" s="2">
        <f t="shared" si="100"/>
        <v>5006304.7094748393</v>
      </c>
      <c r="CD64" s="2">
        <f t="shared" si="101"/>
        <v>0</v>
      </c>
      <c r="CF64" s="1">
        <f t="shared" si="102"/>
        <v>450568</v>
      </c>
      <c r="CG64" s="2">
        <v>59</v>
      </c>
      <c r="CH64" s="2">
        <f t="shared" si="113"/>
        <v>27034080</v>
      </c>
      <c r="CI64" s="2">
        <f t="shared" si="104"/>
        <v>6007620</v>
      </c>
      <c r="CJ64" s="2">
        <f t="shared" si="49"/>
        <v>0</v>
      </c>
      <c r="CK64" s="2">
        <f t="shared" si="103"/>
        <v>0</v>
      </c>
      <c r="CL64" s="30">
        <f t="shared" si="114"/>
        <v>5006310</v>
      </c>
      <c r="CM64" s="30">
        <f t="shared" si="105"/>
        <v>5006310</v>
      </c>
      <c r="CN64" s="30">
        <f t="shared" si="106"/>
        <v>5006310</v>
      </c>
      <c r="CO64" s="30">
        <f t="shared" si="107"/>
        <v>5006310</v>
      </c>
      <c r="CP64" s="2">
        <f t="shared" si="108"/>
        <v>7008840</v>
      </c>
      <c r="CQ64" s="2">
        <f t="shared" si="109"/>
        <v>7008840</v>
      </c>
      <c r="CR64" s="2">
        <f t="shared" si="110"/>
        <v>7008840</v>
      </c>
      <c r="CS64" s="2">
        <f t="shared" si="55"/>
        <v>0</v>
      </c>
      <c r="CT64" s="2">
        <f t="shared" si="56"/>
        <v>0</v>
      </c>
      <c r="CU64" s="2">
        <f t="shared" si="57"/>
        <v>0</v>
      </c>
      <c r="CV64" s="2">
        <f t="shared" si="58"/>
        <v>0</v>
      </c>
      <c r="CW64" s="2">
        <f t="shared" si="59"/>
        <v>0</v>
      </c>
      <c r="CX64" s="2">
        <f t="shared" si="111"/>
        <v>5006340</v>
      </c>
      <c r="CY64" s="2">
        <f t="shared" si="47"/>
        <v>0</v>
      </c>
      <c r="DC64" s="8">
        <v>59</v>
      </c>
      <c r="DD64" s="8">
        <f t="shared" si="24"/>
        <v>27034080</v>
      </c>
      <c r="DE64" s="8">
        <f t="shared" si="25"/>
        <v>6007620</v>
      </c>
      <c r="DF64" s="8">
        <f t="shared" si="26"/>
        <v>0</v>
      </c>
      <c r="DG64" s="8">
        <f t="shared" si="27"/>
        <v>0</v>
      </c>
      <c r="DH64" s="8">
        <f t="shared" si="28"/>
        <v>5006310</v>
      </c>
      <c r="DI64" s="8">
        <f t="shared" si="29"/>
        <v>5006310</v>
      </c>
      <c r="DJ64" s="8">
        <f t="shared" si="30"/>
        <v>5006310</v>
      </c>
      <c r="DK64" s="8">
        <f t="shared" si="31"/>
        <v>5006310</v>
      </c>
      <c r="DL64" s="8">
        <f t="shared" si="32"/>
        <v>7008840</v>
      </c>
      <c r="DM64" s="8">
        <f t="shared" si="33"/>
        <v>7008840</v>
      </c>
      <c r="DN64" s="8">
        <f t="shared" si="34"/>
        <v>7008840</v>
      </c>
      <c r="DO64" s="8">
        <f t="shared" si="35"/>
        <v>0</v>
      </c>
      <c r="DP64" s="8">
        <f t="shared" si="36"/>
        <v>0</v>
      </c>
      <c r="DQ64" s="8">
        <f t="shared" si="37"/>
        <v>0</v>
      </c>
      <c r="DR64" s="8">
        <f t="shared" si="38"/>
        <v>0</v>
      </c>
      <c r="DS64" s="8">
        <f t="shared" si="39"/>
        <v>0</v>
      </c>
      <c r="DT64" s="8">
        <f t="shared" si="40"/>
        <v>5006340</v>
      </c>
      <c r="DU64" s="8">
        <f t="shared" si="41"/>
        <v>0</v>
      </c>
      <c r="DX64" s="8">
        <v>59</v>
      </c>
      <c r="DY64" s="5">
        <f>SUM(DD$6:DD64)</f>
        <v>256499940</v>
      </c>
      <c r="DZ64" s="5">
        <f>SUM(DE$6:DE64)</f>
        <v>57001500</v>
      </c>
      <c r="EA64" s="5">
        <f>SUM(DF$6:DF64)</f>
        <v>246246900</v>
      </c>
      <c r="EB64" s="5">
        <f>SUM(DG$6:DG64)</f>
        <v>0</v>
      </c>
      <c r="EC64" s="5">
        <f>SUM(DH$6:DH64)</f>
        <v>47500650</v>
      </c>
      <c r="ED64" s="5">
        <f>SUM(DI$6:DI64)</f>
        <v>47500650</v>
      </c>
      <c r="EE64" s="5">
        <f>SUM(DJ$6:DJ64)</f>
        <v>47500650</v>
      </c>
      <c r="EF64" s="5">
        <f>SUM(DK$6:DK64)</f>
        <v>47500650</v>
      </c>
      <c r="EG64" s="5">
        <f>SUM(DL$6:DL64)</f>
        <v>66023700</v>
      </c>
      <c r="EH64" s="5">
        <f>SUM(DM$6:DM64)</f>
        <v>66501240</v>
      </c>
      <c r="EI64" s="5">
        <f>SUM(DN$6:DN64)</f>
        <v>66501300</v>
      </c>
      <c r="EJ64" s="5">
        <f>SUM(DO$6:DO64)</f>
        <v>1102029900</v>
      </c>
      <c r="EK64" s="5">
        <f>SUM(DP$6:DP64)</f>
        <v>497130240</v>
      </c>
      <c r="EL64" s="5">
        <f>SUM(DQ$6:DQ64)</f>
        <v>497130060</v>
      </c>
      <c r="EM64" s="5">
        <f>SUM(DR$6:DR64)</f>
        <v>497130000</v>
      </c>
      <c r="EN64" s="5">
        <f>SUM(DS$6:DS64)</f>
        <v>497129940</v>
      </c>
      <c r="EO64" s="5">
        <f>SUM(DT$6:DT64)</f>
        <v>47492460</v>
      </c>
      <c r="EP64" s="5">
        <f>SUM(DU$6:DU64)</f>
        <v>244850100</v>
      </c>
      <c r="ES64" s="8">
        <v>59</v>
      </c>
      <c r="ET64" s="5">
        <f>IFERROR(求节点(相关资料!C$6:C$85,DY$6:DY$55,$ES64),0)</f>
        <v>256499940</v>
      </c>
      <c r="EU64" s="5">
        <f>IFERROR(求节点(相关资料!D$6:D$85,DZ$6:DZ$55,$ES64),0)</f>
        <v>57001500</v>
      </c>
      <c r="EV64" s="5">
        <f>IFERROR(求节点(相关资料!E$6:E$85,EA$6:EA$55,$ES64),0)</f>
        <v>27254500</v>
      </c>
      <c r="EW64" s="5">
        <f>IFERROR(求节点(相关资料!F$6:F$85,EB$6:EB$55,$ES64),0)</f>
        <v>0</v>
      </c>
      <c r="EX64" s="5">
        <f>IFERROR(求节点(相关资料!G$6:G$85,EC$6:EC$55,$ES64),0)</f>
        <v>47500650</v>
      </c>
      <c r="EY64" s="5">
        <f>IFERROR(求节点(相关资料!H$6:H$85,ED$6:ED$55,$ES64),0)</f>
        <v>47500650</v>
      </c>
      <c r="EZ64" s="5">
        <f>IFERROR(求节点(相关资料!I$6:I$85,EE$6:EE$55,$ES64),0)</f>
        <v>47500650</v>
      </c>
      <c r="FA64" s="5">
        <f>IFERROR(求节点(相关资料!J$6:J$85,EF$6:EF$55,$ES64),0)</f>
        <v>47500650</v>
      </c>
      <c r="FB64" s="5">
        <f>IFERROR(求节点(相关资料!K$6:K$85,EG$6:EG$55,$ES64),0)</f>
        <v>66023700</v>
      </c>
      <c r="FC64" s="5">
        <f>IFERROR(求节点(相关资料!L$6:L$85,EH$6:EH$55,$ES64),0)</f>
        <v>66501240</v>
      </c>
      <c r="FD64" s="5">
        <f>IFERROR(求节点(相关资料!M$6:M$85,EI$6:EI$55,$ES64),0)</f>
        <v>66501300</v>
      </c>
      <c r="FE64" s="5">
        <f>IFERROR(求节点(相关资料!N$6:N$85,EJ$6:EJ$55,$ES64),0)</f>
        <v>128469225</v>
      </c>
      <c r="FF64" s="5">
        <f>IFERROR(求节点(相关资料!O$6:O$85,EK$6:EK$55,$ES64),0)</f>
        <v>63554540</v>
      </c>
      <c r="FG64" s="5">
        <f>IFERROR(求节点(相关资料!P$6:P$85,EL$6:EL$55,$ES64),0)</f>
        <v>63554360</v>
      </c>
      <c r="FH64" s="5">
        <f>IFERROR(求节点(相关资料!Q$6:Q$85,EM$6:EM$55,$ES64),0)</f>
        <v>63554300</v>
      </c>
      <c r="FI64" s="5">
        <f>IFERROR(求节点(相关资料!R$6:R$85,EN$6:EN$55,$ES64),0)</f>
        <v>63554240</v>
      </c>
      <c r="FJ64" s="5">
        <f>IFERROR(求节点(相关资料!S$6:S$85,EO$6:EO$55,$ES64),0)</f>
        <v>47492460</v>
      </c>
      <c r="FK64" s="5">
        <f>IFERROR(求节点(相关资料!T$6:T$85,EP$6:EP$55,$ES64),0)</f>
        <v>26104920</v>
      </c>
      <c r="FN64" s="6">
        <v>59</v>
      </c>
      <c r="FO64" s="6">
        <f>SUMPRODUCT(ET64:FK64,'[1]功能-城建'!$X64:$AO64)</f>
        <v>1186068825</v>
      </c>
      <c r="FP64" s="6">
        <f>SUM('[1]资源-玩家城池建筑时间'!$AC$6:$AC64)</f>
        <v>1186658577.4556324</v>
      </c>
      <c r="FQ64" s="6">
        <f t="shared" si="112"/>
        <v>0.99950301420573984</v>
      </c>
    </row>
    <row r="65" spans="1:173" x14ac:dyDescent="0.15">
      <c r="A65" s="2">
        <v>60</v>
      </c>
      <c r="B65" s="4">
        <f>SMALL('[1]资源-玩家城池建筑时间'!DH$6:DH$85,$A65)</f>
        <v>284809851.46067017</v>
      </c>
      <c r="C65" s="4">
        <f>SMALL('[1]资源-玩家城池建筑时间'!DI$6:DI$85,$A65)</f>
        <v>63291078.102371149</v>
      </c>
      <c r="D65" s="4">
        <f>SMALL('[1]资源-玩家城池建筑时间'!DJ$6:DJ$85,$A65)</f>
        <v>31634047.865906544</v>
      </c>
      <c r="E65" s="4"/>
      <c r="F65" s="4">
        <f>SMALL('[1]资源-玩家城池建筑时间'!DL$6:DL$85,$A65)</f>
        <v>52742565.085309297</v>
      </c>
      <c r="G65" s="4">
        <f>SMALL('[1]资源-玩家城池建筑时间'!DM$6:DM$85,$A65)</f>
        <v>52742565.085309297</v>
      </c>
      <c r="H65" s="4">
        <f>SMALL('[1]资源-玩家城池建筑时间'!DN$6:DN$85,$A65)</f>
        <v>52742565.085309297</v>
      </c>
      <c r="I65" s="4">
        <f>SMALL('[1]资源-玩家城池建筑时间'!DO$6:DO$85,$A65)</f>
        <v>52742565.085309297</v>
      </c>
      <c r="J65" s="4">
        <f>SMALL('[1]资源-玩家城池建筑时间'!DP$6:DP$85,$A65)</f>
        <v>73361889.99539794</v>
      </c>
      <c r="K65" s="4">
        <f>SMALL('[1]资源-玩家城池建筑时间'!DQ$6:DQ$85,$A65)</f>
        <v>73839591.11943303</v>
      </c>
      <c r="L65" s="4">
        <f>SMALL('[1]资源-玩家城池建筑时间'!DR$6:DR$85,$A65)</f>
        <v>73839569.29268907</v>
      </c>
      <c r="M65" s="4">
        <f>SMALL('[1]资源-玩家城池建筑时间'!DS$6:DS$85,$A65)</f>
        <v>140541946.08815253</v>
      </c>
      <c r="N65" s="4">
        <f>SMALL('[1]资源-玩家城池建筑时间'!DT$6:DT$85,$A65)</f>
        <v>70271442.378046915</v>
      </c>
      <c r="O65" s="4">
        <f>SMALL('[1]资源-玩家城池建筑时间'!DU$6:DU$85,$A65)</f>
        <v>70271448.934317559</v>
      </c>
      <c r="P65" s="4">
        <f>SMALL('[1]资源-玩家城池建筑时间'!DV$6:DV$85,$A65)</f>
        <v>70271447.27132754</v>
      </c>
      <c r="Q65" s="4">
        <f>SMALL('[1]资源-玩家城池建筑时间'!DW$6:DW$85,$A65)</f>
        <v>70271411.834627897</v>
      </c>
      <c r="R65" s="4">
        <f>SMALL('[1]资源-玩家城池建筑时间'!DX$6:DX$85,$A65)</f>
        <v>52733595.699905716</v>
      </c>
      <c r="S65" s="4">
        <f>SMALL('[1]资源-玩家城池建筑时间'!DY$6:DY$85,$A65)</f>
        <v>31645259.751925092</v>
      </c>
      <c r="T65" s="4">
        <f>SMALL('[1]资源-玩家城池建筑时间'!DZ$6:DZ$85,$A65)</f>
        <v>0</v>
      </c>
      <c r="V65" s="2">
        <v>60</v>
      </c>
      <c r="W65" s="2">
        <f>IFERROR(求节点($A$6:$A$85,B$6:B$85,相关资料!C65),0)</f>
        <v>284809851.46067017</v>
      </c>
      <c r="X65" s="2">
        <f>IFERROR(求节点($A$6:$A$85,C$6:C$85,相关资料!D65),0)</f>
        <v>63291078.102371149</v>
      </c>
      <c r="Y65" s="2">
        <f>IFERROR(求节点($A$6:$A$85,D$6:D$85,相关资料!E65),0)</f>
        <v>247603136.92099053</v>
      </c>
      <c r="Z65" s="2">
        <f>IFERROR(求节点($A$6:$A$85,E$6:E$85,相关资料!F65),0)</f>
        <v>0</v>
      </c>
      <c r="AA65" s="2">
        <f>IFERROR(求节点($A$6:$A$85,F$6:F$85,相关资料!G65),0)</f>
        <v>52742565.085309297</v>
      </c>
      <c r="AB65" s="2">
        <f>IFERROR(求节点($A$6:$A$85,G$6:G$85,相关资料!H65),0)</f>
        <v>52742565.085309297</v>
      </c>
      <c r="AC65" s="2">
        <f>IFERROR(求节点($A$6:$A$85,H$6:H$85,相关资料!I65),0)</f>
        <v>52742565.085309297</v>
      </c>
      <c r="AD65" s="2">
        <f>IFERROR(求节点($A$6:$A$85,I$6:I$85,相关资料!J65),0)</f>
        <v>52742565.085309297</v>
      </c>
      <c r="AE65" s="30">
        <f>求节点('[1]功能-城建'!$K$35:$K$85,$J$35:$J$85,$V65)</f>
        <v>73361889.99539794</v>
      </c>
      <c r="AF65" s="2">
        <f>IFERROR(求节点($A$6:$A$85,K$6:K$85,相关资料!L65),0)</f>
        <v>73839591.11943303</v>
      </c>
      <c r="AG65" s="2">
        <f>IFERROR(求节点($A$6:$A$85,L$6:L$85,相关资料!M65),0)</f>
        <v>73839569.29268907</v>
      </c>
      <c r="AH65" s="2">
        <f>IFERROR(求节点($A$6:$A$85,M$6:M$85,相关资料!N65),0)</f>
        <v>1100404564.1107483</v>
      </c>
      <c r="AI65" s="2">
        <f>IFERROR(求节点($A$6:$A$85,N$6:N$85,相关资料!O65),0)</f>
        <v>497129031.0899477</v>
      </c>
      <c r="AJ65" s="2">
        <f>IFERROR(求节点($A$6:$A$85,O$6:O$85,相关资料!P65),0)</f>
        <v>497129037.64621836</v>
      </c>
      <c r="AK65" s="2">
        <f>IFERROR(求节点($A$6:$A$85,P$6:P$85,相关资料!Q65),0)</f>
        <v>497129035.98322833</v>
      </c>
      <c r="AL65" s="2">
        <f>IFERROR(求节点($A$6:$A$85,Q$6:Q$85,相关资料!R65),0)</f>
        <v>497129000.5465287</v>
      </c>
      <c r="AM65" s="2">
        <f>IFERROR(求节点($A$6:$A$85,R$6:R$85,相关资料!S65),0)</f>
        <v>52733595.699905716</v>
      </c>
      <c r="AN65" s="2">
        <f>IFERROR(求节点($A$6:$A$85,S$6:S$85,相关资料!T65),0)</f>
        <v>247614348.8070091</v>
      </c>
      <c r="AO65" s="2"/>
      <c r="AQ65" s="2">
        <v>60</v>
      </c>
      <c r="AR65" s="2">
        <f t="shared" si="81"/>
        <v>28311885.050291598</v>
      </c>
      <c r="AS65" s="2">
        <f t="shared" si="81"/>
        <v>6291530.0111759081</v>
      </c>
      <c r="AT65" s="2">
        <f t="shared" si="81"/>
        <v>0</v>
      </c>
      <c r="AU65" s="2">
        <f t="shared" si="81"/>
        <v>0</v>
      </c>
      <c r="AV65" s="2">
        <f t="shared" si="81"/>
        <v>5242941.6759799197</v>
      </c>
      <c r="AW65" s="2">
        <f t="shared" si="81"/>
        <v>5242941.6759799197</v>
      </c>
      <c r="AX65" s="2">
        <f t="shared" si="81"/>
        <v>5242941.6759799197</v>
      </c>
      <c r="AY65" s="2">
        <f t="shared" si="81"/>
        <v>5242941.6759799197</v>
      </c>
      <c r="AZ65" s="2">
        <f t="shared" si="81"/>
        <v>7340118.3463718966</v>
      </c>
      <c r="BA65" s="2">
        <f t="shared" si="81"/>
        <v>7340118.3463718966</v>
      </c>
      <c r="BB65" s="2">
        <f t="shared" si="81"/>
        <v>7340118.3463718891</v>
      </c>
      <c r="BC65" s="2">
        <f t="shared" si="81"/>
        <v>0</v>
      </c>
      <c r="BD65" s="2">
        <f t="shared" si="81"/>
        <v>0</v>
      </c>
      <c r="BE65" s="2">
        <f t="shared" si="81"/>
        <v>0</v>
      </c>
      <c r="BF65" s="2">
        <f t="shared" si="81"/>
        <v>0</v>
      </c>
      <c r="BG65" s="2">
        <f t="shared" si="81"/>
        <v>0</v>
      </c>
      <c r="BH65" s="2">
        <f t="shared" si="82"/>
        <v>5242941.6759799197</v>
      </c>
      <c r="BI65" s="2">
        <f t="shared" si="83"/>
        <v>0</v>
      </c>
      <c r="BL65" s="2">
        <v>60</v>
      </c>
      <c r="BM65" s="2">
        <f t="shared" si="84"/>
        <v>28311885.050291598</v>
      </c>
      <c r="BN65" s="2">
        <f t="shared" si="85"/>
        <v>6291530.0111759081</v>
      </c>
      <c r="BO65" s="2">
        <f t="shared" si="86"/>
        <v>0</v>
      </c>
      <c r="BP65" s="2">
        <f t="shared" si="87"/>
        <v>0</v>
      </c>
      <c r="BQ65" s="2">
        <f t="shared" si="88"/>
        <v>5242941.6759799197</v>
      </c>
      <c r="BR65" s="2">
        <f t="shared" si="89"/>
        <v>5242941.6759799197</v>
      </c>
      <c r="BS65" s="2">
        <f t="shared" si="90"/>
        <v>5242941.6759799197</v>
      </c>
      <c r="BT65" s="2">
        <f t="shared" si="91"/>
        <v>5242941.6759799197</v>
      </c>
      <c r="BU65" s="2">
        <f t="shared" si="92"/>
        <v>7340118.3463718966</v>
      </c>
      <c r="BV65" s="2">
        <f t="shared" si="93"/>
        <v>7340118.3463718966</v>
      </c>
      <c r="BW65" s="2">
        <f t="shared" si="94"/>
        <v>7340118.3463718891</v>
      </c>
      <c r="BX65" s="2">
        <f t="shared" si="95"/>
        <v>0</v>
      </c>
      <c r="BY65" s="2">
        <f t="shared" si="96"/>
        <v>0</v>
      </c>
      <c r="BZ65" s="2">
        <f t="shared" si="97"/>
        <v>0</v>
      </c>
      <c r="CA65" s="2">
        <f t="shared" si="98"/>
        <v>0</v>
      </c>
      <c r="CB65" s="2">
        <f t="shared" si="99"/>
        <v>0</v>
      </c>
      <c r="CC65" s="2">
        <f t="shared" si="100"/>
        <v>5242941.6759799197</v>
      </c>
      <c r="CD65" s="2">
        <f t="shared" si="101"/>
        <v>0</v>
      </c>
      <c r="CF65" s="1">
        <f t="shared" si="102"/>
        <v>471865</v>
      </c>
      <c r="CG65" s="2">
        <v>60</v>
      </c>
      <c r="CH65" s="2">
        <f t="shared" si="113"/>
        <v>28311900</v>
      </c>
      <c r="CI65" s="2">
        <f t="shared" si="104"/>
        <v>6291540</v>
      </c>
      <c r="CJ65" s="2">
        <f t="shared" si="49"/>
        <v>0</v>
      </c>
      <c r="CK65" s="2">
        <f t="shared" si="103"/>
        <v>0</v>
      </c>
      <c r="CL65" s="30">
        <f t="shared" si="114"/>
        <v>5242950</v>
      </c>
      <c r="CM65" s="30">
        <f t="shared" si="105"/>
        <v>5242950</v>
      </c>
      <c r="CN65" s="30">
        <f t="shared" si="106"/>
        <v>5242950</v>
      </c>
      <c r="CO65" s="30">
        <f t="shared" si="107"/>
        <v>5242950</v>
      </c>
      <c r="CP65" s="2">
        <f t="shared" si="108"/>
        <v>7340160</v>
      </c>
      <c r="CQ65" s="2">
        <f t="shared" si="109"/>
        <v>7340160</v>
      </c>
      <c r="CR65" s="2">
        <f t="shared" si="110"/>
        <v>7340160</v>
      </c>
      <c r="CS65" s="2">
        <f t="shared" si="55"/>
        <v>0</v>
      </c>
      <c r="CT65" s="2">
        <f t="shared" si="56"/>
        <v>0</v>
      </c>
      <c r="CU65" s="2">
        <f t="shared" si="57"/>
        <v>0</v>
      </c>
      <c r="CV65" s="2">
        <f t="shared" si="58"/>
        <v>0</v>
      </c>
      <c r="CW65" s="2">
        <f t="shared" si="59"/>
        <v>0</v>
      </c>
      <c r="CX65" s="2">
        <f t="shared" si="111"/>
        <v>5242980</v>
      </c>
      <c r="CY65" s="2">
        <f t="shared" si="47"/>
        <v>0</v>
      </c>
      <c r="DC65" s="8">
        <v>60</v>
      </c>
      <c r="DD65" s="8">
        <f t="shared" si="24"/>
        <v>28311900</v>
      </c>
      <c r="DE65" s="8">
        <f t="shared" si="25"/>
        <v>6291540</v>
      </c>
      <c r="DF65" s="8">
        <f t="shared" si="26"/>
        <v>0</v>
      </c>
      <c r="DG65" s="8">
        <f t="shared" si="27"/>
        <v>0</v>
      </c>
      <c r="DH65" s="8">
        <f t="shared" si="28"/>
        <v>5242950</v>
      </c>
      <c r="DI65" s="8">
        <f t="shared" si="29"/>
        <v>5242950</v>
      </c>
      <c r="DJ65" s="8">
        <f t="shared" si="30"/>
        <v>5242950</v>
      </c>
      <c r="DK65" s="8">
        <f t="shared" si="31"/>
        <v>5242950</v>
      </c>
      <c r="DL65" s="8">
        <f t="shared" si="32"/>
        <v>7340160</v>
      </c>
      <c r="DM65" s="8">
        <f t="shared" si="33"/>
        <v>7340160</v>
      </c>
      <c r="DN65" s="8">
        <f t="shared" si="34"/>
        <v>7340160</v>
      </c>
      <c r="DO65" s="8">
        <f t="shared" si="35"/>
        <v>0</v>
      </c>
      <c r="DP65" s="8">
        <f t="shared" si="36"/>
        <v>0</v>
      </c>
      <c r="DQ65" s="8">
        <f t="shared" si="37"/>
        <v>0</v>
      </c>
      <c r="DR65" s="8">
        <f t="shared" si="38"/>
        <v>0</v>
      </c>
      <c r="DS65" s="8">
        <f t="shared" si="39"/>
        <v>0</v>
      </c>
      <c r="DT65" s="8">
        <f t="shared" si="40"/>
        <v>5242980</v>
      </c>
      <c r="DU65" s="8">
        <f t="shared" si="41"/>
        <v>0</v>
      </c>
      <c r="DX65" s="8">
        <v>60</v>
      </c>
      <c r="DY65" s="5">
        <f>SUM(DD$6:DD65)</f>
        <v>284811840</v>
      </c>
      <c r="DZ65" s="5">
        <f>SUM(DE$6:DE65)</f>
        <v>63293040</v>
      </c>
      <c r="EA65" s="5">
        <f>SUM(DF$6:DF65)</f>
        <v>246246900</v>
      </c>
      <c r="EB65" s="5">
        <f>SUM(DG$6:DG65)</f>
        <v>0</v>
      </c>
      <c r="EC65" s="5">
        <f>SUM(DH$6:DH65)</f>
        <v>52743600</v>
      </c>
      <c r="ED65" s="5">
        <f>SUM(DI$6:DI65)</f>
        <v>52743600</v>
      </c>
      <c r="EE65" s="5">
        <f>SUM(DJ$6:DJ65)</f>
        <v>52743600</v>
      </c>
      <c r="EF65" s="5">
        <f>SUM(DK$6:DK65)</f>
        <v>52743600</v>
      </c>
      <c r="EG65" s="5">
        <f>SUM(DL$6:DL65)</f>
        <v>73363860</v>
      </c>
      <c r="EH65" s="5">
        <f>SUM(DM$6:DM65)</f>
        <v>73841400</v>
      </c>
      <c r="EI65" s="5">
        <f>SUM(DN$6:DN65)</f>
        <v>73841460</v>
      </c>
      <c r="EJ65" s="5">
        <f>SUM(DO$6:DO65)</f>
        <v>1102029900</v>
      </c>
      <c r="EK65" s="5">
        <f>SUM(DP$6:DP65)</f>
        <v>497130240</v>
      </c>
      <c r="EL65" s="5">
        <f>SUM(DQ$6:DQ65)</f>
        <v>497130060</v>
      </c>
      <c r="EM65" s="5">
        <f>SUM(DR$6:DR65)</f>
        <v>497130000</v>
      </c>
      <c r="EN65" s="5">
        <f>SUM(DS$6:DS65)</f>
        <v>497129940</v>
      </c>
      <c r="EO65" s="5">
        <f>SUM(DT$6:DT65)</f>
        <v>52735440</v>
      </c>
      <c r="EP65" s="5">
        <f>SUM(DU$6:DU65)</f>
        <v>244850100</v>
      </c>
      <c r="ES65" s="8">
        <v>60</v>
      </c>
      <c r="ET65" s="5">
        <f>IFERROR(求节点(相关资料!C$6:C$85,DY$6:DY$55,$ES65),0)</f>
        <v>284811840</v>
      </c>
      <c r="EU65" s="5">
        <f>IFERROR(求节点(相关资料!D$6:D$85,DZ$6:DZ$55,$ES65),0)</f>
        <v>63293040</v>
      </c>
      <c r="EV65" s="5">
        <f>IFERROR(求节点(相关资料!E$6:E$85,EA$6:EA$55,$ES65),0)</f>
        <v>30277620</v>
      </c>
      <c r="EW65" s="5">
        <f>IFERROR(求节点(相关资料!F$6:F$85,EB$6:EB$55,$ES65),0)</f>
        <v>0</v>
      </c>
      <c r="EX65" s="5">
        <f>IFERROR(求节点(相关资料!G$6:G$85,EC$6:EC$55,$ES65),0)</f>
        <v>52743600</v>
      </c>
      <c r="EY65" s="5">
        <f>IFERROR(求节点(相关资料!H$6:H$85,ED$6:ED$55,$ES65),0)</f>
        <v>52743600</v>
      </c>
      <c r="EZ65" s="5">
        <f>IFERROR(求节点(相关资料!I$6:I$85,EE$6:EE$55,$ES65),0)</f>
        <v>52743600</v>
      </c>
      <c r="FA65" s="5">
        <f>IFERROR(求节点(相关资料!J$6:J$85,EF$6:EF$55,$ES65),0)</f>
        <v>52743600</v>
      </c>
      <c r="FB65" s="5">
        <f>IFERROR(求节点(相关资料!K$6:K$85,EG$6:EG$55,$ES65),0)</f>
        <v>73363860</v>
      </c>
      <c r="FC65" s="5">
        <f>IFERROR(求节点(相关资料!L$6:L$85,EH$6:EH$55,$ES65),0)</f>
        <v>73841400</v>
      </c>
      <c r="FD65" s="5">
        <f>IFERROR(求节点(相关资料!M$6:M$85,EI$6:EI$55,$ES65),0)</f>
        <v>73841460</v>
      </c>
      <c r="FE65" s="5">
        <f>IFERROR(求节点(相关资料!N$6:N$85,EJ$6:EJ$55,$ES65),0)</f>
        <v>142386195</v>
      </c>
      <c r="FF65" s="5">
        <f>IFERROR(求节点(相关资料!O$6:O$85,EK$6:EK$55,$ES65),0)</f>
        <v>70502320</v>
      </c>
      <c r="FG65" s="5">
        <f>IFERROR(求节点(相关资料!P$6:P$85,EL$6:EL$55,$ES65),0)</f>
        <v>70502140</v>
      </c>
      <c r="FH65" s="5">
        <f>IFERROR(求节点(相关资料!Q$6:Q$85,EM$6:EM$55,$ES65),0)</f>
        <v>70502080</v>
      </c>
      <c r="FI65" s="5">
        <f>IFERROR(求节点(相关资料!R$6:R$85,EN$6:EN$55,$ES65),0)</f>
        <v>70502020</v>
      </c>
      <c r="FJ65" s="5">
        <f>IFERROR(求节点(相关资料!S$6:S$85,EO$6:EO$55,$ES65),0)</f>
        <v>52735440</v>
      </c>
      <c r="FK65" s="5">
        <f>IFERROR(求节点(相关资料!T$6:T$85,EP$6:EP$55,$ES65),0)</f>
        <v>29251620</v>
      </c>
      <c r="FN65" s="6">
        <v>60</v>
      </c>
      <c r="FO65" s="6">
        <f>SUMPRODUCT(ET65:FK65,'[1]功能-城建'!$X65:$AO65)</f>
        <v>1316785435</v>
      </c>
      <c r="FP65" s="6">
        <f>SUM('[1]资源-玩家城池建筑时间'!$AC$6:$AC65)</f>
        <v>1317732119.3551304</v>
      </c>
      <c r="FQ65" s="6">
        <f t="shared" si="112"/>
        <v>0.99928158057223826</v>
      </c>
    </row>
    <row r="66" spans="1:173" x14ac:dyDescent="0.15">
      <c r="A66" s="2">
        <v>61</v>
      </c>
      <c r="B66" s="4">
        <f>SMALL('[1]资源-玩家城池建筑时间'!DH$6:DH$85,$A66)</f>
        <v>313879391.71550643</v>
      </c>
      <c r="C66" s="4">
        <f>SMALL('[1]资源-玩家城池建筑时间'!DI$6:DI$85,$A66)</f>
        <v>69750975.936779216</v>
      </c>
      <c r="D66" s="4">
        <f>SMALL('[1]资源-玩家城池建筑时间'!DJ$6:DJ$85,$A66)</f>
        <v>34863996.783110574</v>
      </c>
      <c r="E66" s="4"/>
      <c r="F66" s="4">
        <f>SMALL('[1]资源-玩家城池建筑时间'!DL$6:DL$85,$A66)</f>
        <v>58125813.280649349</v>
      </c>
      <c r="G66" s="4">
        <f>SMALL('[1]资源-玩家城池建筑时间'!DM$6:DM$85,$A66)</f>
        <v>58125813.280649349</v>
      </c>
      <c r="H66" s="4">
        <f>SMALL('[1]资源-玩家城池建筑时间'!DN$6:DN$85,$A66)</f>
        <v>58125813.280649349</v>
      </c>
      <c r="I66" s="4">
        <f>SMALL('[1]资源-玩家城池建筑时间'!DO$6:DO$85,$A66)</f>
        <v>58125813.280649349</v>
      </c>
      <c r="J66" s="4">
        <f>SMALL('[1]资源-玩家城池建筑时间'!DP$6:DP$85,$A66)</f>
        <v>80898437.468874022</v>
      </c>
      <c r="K66" s="4">
        <f>SMALL('[1]资源-玩家城池建筑时间'!DQ$6:DQ$85,$A66)</f>
        <v>81376138.592909113</v>
      </c>
      <c r="L66" s="4">
        <f>SMALL('[1]资源-玩家城池建筑时间'!DR$6:DR$85,$A66)</f>
        <v>81376116.766165152</v>
      </c>
      <c r="M66" s="4">
        <f>SMALL('[1]资源-玩家城池建筑时间'!DS$6:DS$85,$A66)</f>
        <v>154897274.60905933</v>
      </c>
      <c r="N66" s="4">
        <f>SMALL('[1]资源-玩家城池建筑时间'!DT$6:DT$85,$A66)</f>
        <v>77449106.638500318</v>
      </c>
      <c r="O66" s="4">
        <f>SMALL('[1]资源-玩家城池建筑时间'!DU$6:DU$85,$A66)</f>
        <v>77449113.194770962</v>
      </c>
      <c r="P66" s="4">
        <f>SMALL('[1]资源-玩家城池建筑时间'!DV$6:DV$85,$A66)</f>
        <v>77449111.531780943</v>
      </c>
      <c r="Q66" s="4">
        <f>SMALL('[1]资源-玩家城池建筑时间'!DW$6:DW$85,$A66)</f>
        <v>77449076.0950813</v>
      </c>
      <c r="R66" s="4">
        <f>SMALL('[1]资源-玩家城池建筑时间'!DX$6:DX$85,$A66)</f>
        <v>58116843.895245768</v>
      </c>
      <c r="S66" s="4">
        <f>SMALL('[1]资源-玩家城池建筑时间'!DY$6:DY$85,$A66)</f>
        <v>34875208.669129126</v>
      </c>
      <c r="T66" s="4">
        <f>SMALL('[1]资源-玩家城池建筑时间'!DZ$6:DZ$85,$A66)</f>
        <v>0</v>
      </c>
      <c r="V66" s="2">
        <v>61</v>
      </c>
      <c r="W66" s="2">
        <f>IFERROR(求节点($A$6:$A$85,B$6:B$85,相关资料!C66),0)</f>
        <v>313879391.71550643</v>
      </c>
      <c r="X66" s="2">
        <f>IFERROR(求节点($A$6:$A$85,C$6:C$85,相关资料!D66),0)</f>
        <v>69750975.936779216</v>
      </c>
      <c r="Y66" s="2">
        <f>IFERROR(求节点($A$6:$A$85,D$6:D$85,相关资料!E66),0)</f>
        <v>247603136.92099053</v>
      </c>
      <c r="Z66" s="2">
        <f>IFERROR(求节点($A$6:$A$85,E$6:E$85,相关资料!F66),0)</f>
        <v>0</v>
      </c>
      <c r="AA66" s="2">
        <f>IFERROR(求节点($A$6:$A$85,F$6:F$85,相关资料!G66),0)</f>
        <v>58125813.280649349</v>
      </c>
      <c r="AB66" s="2">
        <f>IFERROR(求节点($A$6:$A$85,G$6:G$85,相关资料!H66),0)</f>
        <v>58125813.280649349</v>
      </c>
      <c r="AC66" s="2">
        <f>IFERROR(求节点($A$6:$A$85,H$6:H$85,相关资料!I66),0)</f>
        <v>58125813.280649349</v>
      </c>
      <c r="AD66" s="2">
        <f>IFERROR(求节点($A$6:$A$85,I$6:I$85,相关资料!J66),0)</f>
        <v>58125813.280649349</v>
      </c>
      <c r="AE66" s="30">
        <f>求节点('[1]功能-城建'!$K$35:$K$85,$J$35:$J$85,$V66)</f>
        <v>80898437.468874022</v>
      </c>
      <c r="AF66" s="2">
        <f>IFERROR(求节点($A$6:$A$85,K$6:K$85,相关资料!L66),0)</f>
        <v>81376138.592909113</v>
      </c>
      <c r="AG66" s="2">
        <f>IFERROR(求节点($A$6:$A$85,L$6:L$85,相关资料!M66),0)</f>
        <v>81376116.766165152</v>
      </c>
      <c r="AH66" s="2">
        <f>IFERROR(求节点($A$6:$A$85,M$6:M$85,相关资料!N66),0)</f>
        <v>1100404564.1107483</v>
      </c>
      <c r="AI66" s="2">
        <f>IFERROR(求节点($A$6:$A$85,N$6:N$85,相关资料!O66),0)</f>
        <v>497129031.0899477</v>
      </c>
      <c r="AJ66" s="2">
        <f>IFERROR(求节点($A$6:$A$85,O$6:O$85,相关资料!P66),0)</f>
        <v>497129037.64621836</v>
      </c>
      <c r="AK66" s="2">
        <f>IFERROR(求节点($A$6:$A$85,P$6:P$85,相关资料!Q66),0)</f>
        <v>497129035.98322833</v>
      </c>
      <c r="AL66" s="2">
        <f>IFERROR(求节点($A$6:$A$85,Q$6:Q$85,相关资料!R66),0)</f>
        <v>497129000.5465287</v>
      </c>
      <c r="AM66" s="2">
        <f>IFERROR(求节点($A$6:$A$85,R$6:R$85,相关资料!S66),0)</f>
        <v>58116843.895245768</v>
      </c>
      <c r="AN66" s="2">
        <f>IFERROR(求节点($A$6:$A$85,S$6:S$85,相关资料!T66),0)</f>
        <v>247614348.8070091</v>
      </c>
      <c r="AO66" s="2"/>
      <c r="AQ66" s="2">
        <v>61</v>
      </c>
      <c r="AR66" s="2">
        <f t="shared" si="81"/>
        <v>29069540.254836261</v>
      </c>
      <c r="AS66" s="2">
        <f t="shared" si="81"/>
        <v>6459897.8344080672</v>
      </c>
      <c r="AT66" s="2">
        <f t="shared" si="81"/>
        <v>0</v>
      </c>
      <c r="AU66" s="2">
        <f t="shared" si="81"/>
        <v>0</v>
      </c>
      <c r="AV66" s="2">
        <f t="shared" si="81"/>
        <v>5383248.1953400522</v>
      </c>
      <c r="AW66" s="2">
        <f t="shared" si="81"/>
        <v>5383248.1953400522</v>
      </c>
      <c r="AX66" s="2">
        <f t="shared" si="81"/>
        <v>5383248.1953400522</v>
      </c>
      <c r="AY66" s="2">
        <f t="shared" si="81"/>
        <v>5383248.1953400522</v>
      </c>
      <c r="AZ66" s="2">
        <f t="shared" si="81"/>
        <v>7536547.4734760821</v>
      </c>
      <c r="BA66" s="2">
        <f t="shared" si="81"/>
        <v>7536547.4734760821</v>
      </c>
      <c r="BB66" s="2">
        <f t="shared" si="81"/>
        <v>7536547.4734760821</v>
      </c>
      <c r="BC66" s="2">
        <f t="shared" si="81"/>
        <v>0</v>
      </c>
      <c r="BD66" s="2">
        <f t="shared" si="81"/>
        <v>0</v>
      </c>
      <c r="BE66" s="2">
        <f t="shared" si="81"/>
        <v>0</v>
      </c>
      <c r="BF66" s="2">
        <f t="shared" si="81"/>
        <v>0</v>
      </c>
      <c r="BG66" s="2">
        <f t="shared" si="81"/>
        <v>0</v>
      </c>
      <c r="BH66" s="2">
        <f t="shared" si="82"/>
        <v>5383248.1953400522</v>
      </c>
      <c r="BI66" s="2">
        <f t="shared" si="83"/>
        <v>0</v>
      </c>
      <c r="BL66" s="2">
        <v>61</v>
      </c>
      <c r="BM66" s="2">
        <f t="shared" si="84"/>
        <v>29069540.254836261</v>
      </c>
      <c r="BN66" s="2">
        <f t="shared" si="85"/>
        <v>6459897.8344080672</v>
      </c>
      <c r="BO66" s="2">
        <f t="shared" si="86"/>
        <v>0</v>
      </c>
      <c r="BP66" s="2">
        <f t="shared" si="87"/>
        <v>0</v>
      </c>
      <c r="BQ66" s="2">
        <f t="shared" si="88"/>
        <v>5383248.1953400522</v>
      </c>
      <c r="BR66" s="2">
        <f t="shared" si="89"/>
        <v>5383248.1953400522</v>
      </c>
      <c r="BS66" s="2">
        <f t="shared" si="90"/>
        <v>5383248.1953400522</v>
      </c>
      <c r="BT66" s="2">
        <f t="shared" si="91"/>
        <v>5383248.1953400522</v>
      </c>
      <c r="BU66" s="2">
        <f t="shared" si="92"/>
        <v>7536547.4734760821</v>
      </c>
      <c r="BV66" s="2">
        <f t="shared" si="93"/>
        <v>7536547.4734760821</v>
      </c>
      <c r="BW66" s="2">
        <f t="shared" si="94"/>
        <v>7536547.4734760821</v>
      </c>
      <c r="BX66" s="2">
        <f t="shared" si="95"/>
        <v>0</v>
      </c>
      <c r="BY66" s="2">
        <f t="shared" si="96"/>
        <v>0</v>
      </c>
      <c r="BZ66" s="2">
        <f t="shared" si="97"/>
        <v>0</v>
      </c>
      <c r="CA66" s="2">
        <f t="shared" si="98"/>
        <v>0</v>
      </c>
      <c r="CB66" s="2">
        <f t="shared" si="99"/>
        <v>0</v>
      </c>
      <c r="CC66" s="2">
        <f t="shared" si="100"/>
        <v>5383248.1953400522</v>
      </c>
      <c r="CD66" s="2">
        <f t="shared" si="101"/>
        <v>0</v>
      </c>
      <c r="CF66" s="1">
        <f t="shared" si="102"/>
        <v>484493</v>
      </c>
      <c r="CG66" s="2">
        <v>61</v>
      </c>
      <c r="CH66" s="2">
        <f t="shared" si="113"/>
        <v>29069580</v>
      </c>
      <c r="CI66" s="2">
        <f t="shared" si="104"/>
        <v>6459900</v>
      </c>
      <c r="CJ66" s="2">
        <f t="shared" si="49"/>
        <v>0</v>
      </c>
      <c r="CK66" s="2">
        <f t="shared" si="103"/>
        <v>0</v>
      </c>
      <c r="CL66" s="30">
        <f t="shared" si="114"/>
        <v>5383260</v>
      </c>
      <c r="CM66" s="30">
        <f t="shared" si="105"/>
        <v>5383260</v>
      </c>
      <c r="CN66" s="30">
        <f t="shared" si="106"/>
        <v>5383260</v>
      </c>
      <c r="CO66" s="30">
        <f t="shared" si="107"/>
        <v>5383260</v>
      </c>
      <c r="CP66" s="2">
        <f t="shared" si="108"/>
        <v>7536600</v>
      </c>
      <c r="CQ66" s="2">
        <f t="shared" si="109"/>
        <v>7536600</v>
      </c>
      <c r="CR66" s="2">
        <f t="shared" si="110"/>
        <v>7536600</v>
      </c>
      <c r="CS66" s="2">
        <f t="shared" si="55"/>
        <v>0</v>
      </c>
      <c r="CT66" s="2">
        <f t="shared" si="56"/>
        <v>0</v>
      </c>
      <c r="CU66" s="2">
        <f t="shared" si="57"/>
        <v>0</v>
      </c>
      <c r="CV66" s="2">
        <f t="shared" si="58"/>
        <v>0</v>
      </c>
      <c r="CW66" s="2">
        <f t="shared" si="59"/>
        <v>0</v>
      </c>
      <c r="CX66" s="2">
        <f t="shared" si="111"/>
        <v>5383260</v>
      </c>
      <c r="CY66" s="2">
        <f t="shared" si="47"/>
        <v>0</v>
      </c>
      <c r="DC66" s="8">
        <v>61</v>
      </c>
      <c r="DD66" s="8">
        <f t="shared" si="24"/>
        <v>29069580</v>
      </c>
      <c r="DE66" s="8">
        <f t="shared" si="25"/>
        <v>6459900</v>
      </c>
      <c r="DF66" s="8">
        <f t="shared" si="26"/>
        <v>0</v>
      </c>
      <c r="DG66" s="8">
        <f t="shared" si="27"/>
        <v>0</v>
      </c>
      <c r="DH66" s="8">
        <f t="shared" si="28"/>
        <v>5383260</v>
      </c>
      <c r="DI66" s="8">
        <f t="shared" si="29"/>
        <v>5383260</v>
      </c>
      <c r="DJ66" s="8">
        <f t="shared" si="30"/>
        <v>5383260</v>
      </c>
      <c r="DK66" s="8">
        <f t="shared" si="31"/>
        <v>5383260</v>
      </c>
      <c r="DL66" s="8">
        <f t="shared" si="32"/>
        <v>7536600</v>
      </c>
      <c r="DM66" s="8">
        <f t="shared" si="33"/>
        <v>7536600</v>
      </c>
      <c r="DN66" s="8">
        <f t="shared" si="34"/>
        <v>7536600</v>
      </c>
      <c r="DO66" s="8">
        <f t="shared" si="35"/>
        <v>0</v>
      </c>
      <c r="DP66" s="8">
        <f t="shared" si="36"/>
        <v>0</v>
      </c>
      <c r="DQ66" s="8">
        <f t="shared" si="37"/>
        <v>0</v>
      </c>
      <c r="DR66" s="8">
        <f t="shared" si="38"/>
        <v>0</v>
      </c>
      <c r="DS66" s="8">
        <f t="shared" si="39"/>
        <v>0</v>
      </c>
      <c r="DT66" s="8">
        <f t="shared" si="40"/>
        <v>5383260</v>
      </c>
      <c r="DU66" s="8">
        <f t="shared" si="41"/>
        <v>0</v>
      </c>
      <c r="DX66" s="8">
        <v>61</v>
      </c>
      <c r="DY66" s="5">
        <f>SUM(DD$6:DD66)</f>
        <v>313881420</v>
      </c>
      <c r="DZ66" s="5">
        <f>SUM(DE$6:DE66)</f>
        <v>69752940</v>
      </c>
      <c r="EA66" s="5">
        <f>SUM(DF$6:DF66)</f>
        <v>246246900</v>
      </c>
      <c r="EB66" s="5">
        <f>SUM(DG$6:DG66)</f>
        <v>0</v>
      </c>
      <c r="EC66" s="5">
        <f>SUM(DH$6:DH66)</f>
        <v>58126860</v>
      </c>
      <c r="ED66" s="5">
        <f>SUM(DI$6:DI66)</f>
        <v>58126860</v>
      </c>
      <c r="EE66" s="5">
        <f>SUM(DJ$6:DJ66)</f>
        <v>58126860</v>
      </c>
      <c r="EF66" s="5">
        <f>SUM(DK$6:DK66)</f>
        <v>58126860</v>
      </c>
      <c r="EG66" s="5">
        <f>SUM(DL$6:DL66)</f>
        <v>80900460</v>
      </c>
      <c r="EH66" s="5">
        <f>SUM(DM$6:DM66)</f>
        <v>81378000</v>
      </c>
      <c r="EI66" s="5">
        <f>SUM(DN$6:DN66)</f>
        <v>81378060</v>
      </c>
      <c r="EJ66" s="5">
        <f>SUM(DO$6:DO66)</f>
        <v>1102029900</v>
      </c>
      <c r="EK66" s="5">
        <f>SUM(DP$6:DP66)</f>
        <v>497130240</v>
      </c>
      <c r="EL66" s="5">
        <f>SUM(DQ$6:DQ66)</f>
        <v>497130060</v>
      </c>
      <c r="EM66" s="5">
        <f>SUM(DR$6:DR66)</f>
        <v>497130000</v>
      </c>
      <c r="EN66" s="5">
        <f>SUM(DS$6:DS66)</f>
        <v>497129940</v>
      </c>
      <c r="EO66" s="5">
        <f>SUM(DT$6:DT66)</f>
        <v>58118700</v>
      </c>
      <c r="EP66" s="5">
        <f>SUM(DU$6:DU66)</f>
        <v>244850100</v>
      </c>
      <c r="ES66" s="8">
        <v>61</v>
      </c>
      <c r="ET66" s="5">
        <f>IFERROR(求节点(相关资料!C$6:C$85,DY$6:DY$55,$ES66),0)</f>
        <v>313881420</v>
      </c>
      <c r="EU66" s="5">
        <f>IFERROR(求节点(相关资料!D$6:D$85,DZ$6:DZ$55,$ES66),0)</f>
        <v>69752940</v>
      </c>
      <c r="EV66" s="5">
        <f>IFERROR(求节点(相关资料!E$6:E$85,EA$6:EA$55,$ES66),0)</f>
        <v>33690000</v>
      </c>
      <c r="EW66" s="5">
        <f>IFERROR(求节点(相关资料!F$6:F$85,EB$6:EB$55,$ES66),0)</f>
        <v>0</v>
      </c>
      <c r="EX66" s="5">
        <f>IFERROR(求节点(相关资料!G$6:G$85,EC$6:EC$55,$ES66),0)</f>
        <v>58126860</v>
      </c>
      <c r="EY66" s="5">
        <f>IFERROR(求节点(相关资料!H$6:H$85,ED$6:ED$55,$ES66),0)</f>
        <v>58126860</v>
      </c>
      <c r="EZ66" s="5">
        <f>IFERROR(求节点(相关资料!I$6:I$85,EE$6:EE$55,$ES66),0)</f>
        <v>58126860</v>
      </c>
      <c r="FA66" s="5">
        <f>IFERROR(求节点(相关资料!J$6:J$85,EF$6:EF$55,$ES66),0)</f>
        <v>58126860</v>
      </c>
      <c r="FB66" s="5">
        <f>IFERROR(求节点(相关资料!K$6:K$85,EG$6:EG$55,$ES66),0)</f>
        <v>80900460</v>
      </c>
      <c r="FC66" s="5">
        <f>IFERROR(求节点(相关资料!L$6:L$85,EH$6:EH$55,$ES66),0)</f>
        <v>81378000</v>
      </c>
      <c r="FD66" s="5">
        <f>IFERROR(求节点(相关资料!M$6:M$85,EI$6:EI$55,$ES66),0)</f>
        <v>81378060</v>
      </c>
      <c r="FE66" s="5">
        <f>IFERROR(求节点(相关资料!N$6:N$85,EJ$6:EJ$55,$ES66),0)</f>
        <v>156939855</v>
      </c>
      <c r="FF66" s="5">
        <f>IFERROR(求节点(相关资料!O$6:O$85,EK$6:EK$55,$ES66),0)</f>
        <v>77450100</v>
      </c>
      <c r="FG66" s="5">
        <f>IFERROR(求节点(相关资料!P$6:P$85,EL$6:EL$55,$ES66),0)</f>
        <v>77449920</v>
      </c>
      <c r="FH66" s="5">
        <f>IFERROR(求节点(相关资料!Q$6:Q$85,EM$6:EM$55,$ES66),0)</f>
        <v>77449860</v>
      </c>
      <c r="FI66" s="5">
        <f>IFERROR(求节点(相关资料!R$6:R$85,EN$6:EN$55,$ES66),0)</f>
        <v>77449800</v>
      </c>
      <c r="FJ66" s="5">
        <f>IFERROR(求节点(相关资料!S$6:S$85,EO$6:EO$55,$ES66),0)</f>
        <v>58118700</v>
      </c>
      <c r="FK66" s="5">
        <f>IFERROR(求节点(相关资料!T$6:T$85,EP$6:EP$55,$ES66),0)</f>
        <v>32398320</v>
      </c>
      <c r="FN66" s="6">
        <v>61</v>
      </c>
      <c r="FO66" s="6">
        <f>SUMPRODUCT(ET66:FK66,'[1]功能-城建'!$X66:$AO66)</f>
        <v>1450744875</v>
      </c>
      <c r="FP66" s="6">
        <f>SUM('[1]资源-玩家城池建筑时间'!$AC$6:$AC66)</f>
        <v>1452313324.2386317</v>
      </c>
      <c r="FQ66" s="6">
        <f t="shared" si="112"/>
        <v>0.99892003384362393</v>
      </c>
    </row>
    <row r="67" spans="1:173" x14ac:dyDescent="0.15">
      <c r="A67" s="2">
        <v>62</v>
      </c>
      <c r="B67" s="4">
        <f>SMALL('[1]资源-玩家城池建筑时间'!DH$6:DH$85,$A67)</f>
        <v>344787208.07190257</v>
      </c>
      <c r="C67" s="4">
        <f>SMALL('[1]资源-玩家城池建筑时间'!DI$6:DI$85,$A67)</f>
        <v>76619379.571533903</v>
      </c>
      <c r="D67" s="4">
        <f>SMALL('[1]资源-玩家城池建筑时间'!DJ$6:DJ$85,$A67)</f>
        <v>38298198.600487918</v>
      </c>
      <c r="E67" s="4"/>
      <c r="F67" s="4">
        <f>SMALL('[1]资源-玩家城池建筑时间'!DL$6:DL$85,$A67)</f>
        <v>63849482.97627826</v>
      </c>
      <c r="G67" s="4">
        <f>SMALL('[1]资源-玩家城池建筑时间'!DM$6:DM$85,$A67)</f>
        <v>63849482.97627826</v>
      </c>
      <c r="H67" s="4">
        <f>SMALL('[1]资源-玩家城池建筑时间'!DN$6:DN$85,$A67)</f>
        <v>63849482.97627826</v>
      </c>
      <c r="I67" s="4">
        <f>SMALL('[1]资源-玩家城池建筑时间'!DO$6:DO$85,$A67)</f>
        <v>63849482.97627826</v>
      </c>
      <c r="J67" s="4">
        <f>SMALL('[1]资源-玩家城池建筑时间'!DP$6:DP$85,$A67)</f>
        <v>88911575.042754501</v>
      </c>
      <c r="K67" s="4">
        <f>SMALL('[1]资源-玩家城池建筑时间'!DQ$6:DQ$85,$A67)</f>
        <v>89389276.166789591</v>
      </c>
      <c r="L67" s="4">
        <f>SMALL('[1]资源-玩家城池建筑时间'!DR$6:DR$85,$A67)</f>
        <v>89389254.340045631</v>
      </c>
      <c r="M67" s="4">
        <f>SMALL('[1]资源-玩家城池建筑时间'!DS$6:DS$85,$A67)</f>
        <v>170160393.7974031</v>
      </c>
      <c r="N67" s="4">
        <f>SMALL('[1]资源-玩家城池建筑时间'!DT$6:DT$85,$A67)</f>
        <v>85080666.2326722</v>
      </c>
      <c r="O67" s="4">
        <f>SMALL('[1]资源-玩家城池建筑时间'!DU$6:DU$85,$A67)</f>
        <v>85080672.788942844</v>
      </c>
      <c r="P67" s="4">
        <f>SMALL('[1]资源-玩家城池建筑时间'!DV$6:DV$85,$A67)</f>
        <v>85080671.125952825</v>
      </c>
      <c r="Q67" s="4">
        <f>SMALL('[1]资源-玩家城池建筑时间'!DW$6:DW$85,$A67)</f>
        <v>85080635.689253181</v>
      </c>
      <c r="R67" s="4">
        <f>SMALL('[1]资源-玩家城池建筑时间'!DX$6:DX$85,$A67)</f>
        <v>63840513.590874679</v>
      </c>
      <c r="S67" s="4">
        <f>SMALL('[1]资源-玩家城池建筑时间'!DY$6:DY$85,$A67)</f>
        <v>38309410.48650647</v>
      </c>
      <c r="T67" s="4">
        <f>SMALL('[1]资源-玩家城池建筑时间'!DZ$6:DZ$85,$A67)</f>
        <v>0</v>
      </c>
      <c r="V67" s="2">
        <v>62</v>
      </c>
      <c r="W67" s="2">
        <f>IFERROR(求节点($A$6:$A$85,B$6:B$85,相关资料!C67),0)</f>
        <v>344787208.07190257</v>
      </c>
      <c r="X67" s="2">
        <f>IFERROR(求节点($A$6:$A$85,C$6:C$85,相关资料!D67),0)</f>
        <v>76619379.571533903</v>
      </c>
      <c r="Y67" s="2">
        <f>IFERROR(求节点($A$6:$A$85,D$6:D$85,相关资料!E67),0)</f>
        <v>247603136.92099053</v>
      </c>
      <c r="Z67" s="2">
        <f>IFERROR(求节点($A$6:$A$85,E$6:E$85,相关资料!F67),0)</f>
        <v>0</v>
      </c>
      <c r="AA67" s="2">
        <f>IFERROR(求节点($A$6:$A$85,F$6:F$85,相关资料!G67),0)</f>
        <v>63849482.97627826</v>
      </c>
      <c r="AB67" s="2">
        <f>IFERROR(求节点($A$6:$A$85,G$6:G$85,相关资料!H67),0)</f>
        <v>63849482.97627826</v>
      </c>
      <c r="AC67" s="2">
        <f>IFERROR(求节点($A$6:$A$85,H$6:H$85,相关资料!I67),0)</f>
        <v>63849482.97627826</v>
      </c>
      <c r="AD67" s="2">
        <f>IFERROR(求节点($A$6:$A$85,I$6:I$85,相关资料!J67),0)</f>
        <v>63849482.97627826</v>
      </c>
      <c r="AE67" s="30">
        <f>求节点('[1]功能-城建'!$K$35:$K$85,$J$35:$J$85,$V67)</f>
        <v>88911575.042754501</v>
      </c>
      <c r="AF67" s="2">
        <f>IFERROR(求节点($A$6:$A$85,K$6:K$85,相关资料!L67),0)</f>
        <v>89389276.166789591</v>
      </c>
      <c r="AG67" s="2">
        <f>IFERROR(求节点($A$6:$A$85,L$6:L$85,相关资料!M67),0)</f>
        <v>89389254.340045631</v>
      </c>
      <c r="AH67" s="2">
        <f>IFERROR(求节点($A$6:$A$85,M$6:M$85,相关资料!N67),0)</f>
        <v>1100404564.1107483</v>
      </c>
      <c r="AI67" s="2">
        <f>IFERROR(求节点($A$6:$A$85,N$6:N$85,相关资料!O67),0)</f>
        <v>497129031.0899477</v>
      </c>
      <c r="AJ67" s="2">
        <f>IFERROR(求节点($A$6:$A$85,O$6:O$85,相关资料!P67),0)</f>
        <v>497129037.64621836</v>
      </c>
      <c r="AK67" s="2">
        <f>IFERROR(求节点($A$6:$A$85,P$6:P$85,相关资料!Q67),0)</f>
        <v>497129035.98322833</v>
      </c>
      <c r="AL67" s="2">
        <f>IFERROR(求节点($A$6:$A$85,Q$6:Q$85,相关资料!R67),0)</f>
        <v>497129000.5465287</v>
      </c>
      <c r="AM67" s="2">
        <f>IFERROR(求节点($A$6:$A$85,R$6:R$85,相关资料!S67),0)</f>
        <v>63840513.590874679</v>
      </c>
      <c r="AN67" s="2">
        <f>IFERROR(求节点($A$6:$A$85,S$6:S$85,相关资料!T67),0)</f>
        <v>247614348.8070091</v>
      </c>
      <c r="AO67" s="2"/>
      <c r="AQ67" s="2">
        <v>62</v>
      </c>
      <c r="AR67" s="2">
        <f t="shared" si="81"/>
        <v>30907816.356396139</v>
      </c>
      <c r="AS67" s="2">
        <f t="shared" si="81"/>
        <v>6868403.6347546875</v>
      </c>
      <c r="AT67" s="2">
        <f t="shared" si="81"/>
        <v>0</v>
      </c>
      <c r="AU67" s="2">
        <f t="shared" si="81"/>
        <v>0</v>
      </c>
      <c r="AV67" s="2">
        <f t="shared" si="81"/>
        <v>5723669.6956289113</v>
      </c>
      <c r="AW67" s="2">
        <f t="shared" si="81"/>
        <v>5723669.6956289113</v>
      </c>
      <c r="AX67" s="2">
        <f t="shared" si="81"/>
        <v>5723669.6956289113</v>
      </c>
      <c r="AY67" s="2">
        <f t="shared" si="81"/>
        <v>5723669.6956289113</v>
      </c>
      <c r="AZ67" s="2">
        <f t="shared" si="81"/>
        <v>8013137.5738804787</v>
      </c>
      <c r="BA67" s="2">
        <f t="shared" si="81"/>
        <v>8013137.5738804787</v>
      </c>
      <c r="BB67" s="2">
        <f t="shared" si="81"/>
        <v>8013137.5738804787</v>
      </c>
      <c r="BC67" s="2">
        <f t="shared" si="81"/>
        <v>0</v>
      </c>
      <c r="BD67" s="2">
        <f t="shared" si="81"/>
        <v>0</v>
      </c>
      <c r="BE67" s="2">
        <f t="shared" si="81"/>
        <v>0</v>
      </c>
      <c r="BF67" s="2">
        <f t="shared" si="81"/>
        <v>0</v>
      </c>
      <c r="BG67" s="2">
        <f t="shared" si="81"/>
        <v>0</v>
      </c>
      <c r="BH67" s="2">
        <f t="shared" si="82"/>
        <v>5723669.6956289113</v>
      </c>
      <c r="BI67" s="2">
        <f t="shared" si="83"/>
        <v>0</v>
      </c>
      <c r="BL67" s="2">
        <v>62</v>
      </c>
      <c r="BM67" s="2">
        <f t="shared" si="84"/>
        <v>30907816.356396139</v>
      </c>
      <c r="BN67" s="2">
        <f t="shared" si="85"/>
        <v>6868403.6347546875</v>
      </c>
      <c r="BO67" s="2">
        <f t="shared" si="86"/>
        <v>0</v>
      </c>
      <c r="BP67" s="2">
        <f t="shared" si="87"/>
        <v>0</v>
      </c>
      <c r="BQ67" s="2">
        <f t="shared" si="88"/>
        <v>5723669.6956289113</v>
      </c>
      <c r="BR67" s="2">
        <f t="shared" si="89"/>
        <v>5723669.6956289113</v>
      </c>
      <c r="BS67" s="2">
        <f t="shared" si="90"/>
        <v>5723669.6956289113</v>
      </c>
      <c r="BT67" s="2">
        <f t="shared" si="91"/>
        <v>5723669.6956289113</v>
      </c>
      <c r="BU67" s="2">
        <f t="shared" si="92"/>
        <v>8013137.5738804787</v>
      </c>
      <c r="BV67" s="2">
        <f t="shared" si="93"/>
        <v>8013137.5738804787</v>
      </c>
      <c r="BW67" s="2">
        <f t="shared" si="94"/>
        <v>8013137.5738804787</v>
      </c>
      <c r="BX67" s="2">
        <f t="shared" si="95"/>
        <v>0</v>
      </c>
      <c r="BY67" s="2">
        <f t="shared" si="96"/>
        <v>0</v>
      </c>
      <c r="BZ67" s="2">
        <f t="shared" si="97"/>
        <v>0</v>
      </c>
      <c r="CA67" s="2">
        <f t="shared" si="98"/>
        <v>0</v>
      </c>
      <c r="CB67" s="2">
        <f t="shared" si="99"/>
        <v>0</v>
      </c>
      <c r="CC67" s="2">
        <f t="shared" si="100"/>
        <v>5723669.6956289113</v>
      </c>
      <c r="CD67" s="2">
        <f t="shared" si="101"/>
        <v>0</v>
      </c>
      <c r="CF67" s="1">
        <f t="shared" si="102"/>
        <v>515131</v>
      </c>
      <c r="CG67" s="2">
        <v>62</v>
      </c>
      <c r="CH67" s="2">
        <f t="shared" si="113"/>
        <v>30907860</v>
      </c>
      <c r="CI67" s="2">
        <f t="shared" si="104"/>
        <v>6868440</v>
      </c>
      <c r="CJ67" s="2">
        <f t="shared" si="49"/>
        <v>0</v>
      </c>
      <c r="CK67" s="2">
        <f t="shared" si="103"/>
        <v>0</v>
      </c>
      <c r="CL67" s="30">
        <f t="shared" si="114"/>
        <v>5723670</v>
      </c>
      <c r="CM67" s="30">
        <f t="shared" si="105"/>
        <v>5723670</v>
      </c>
      <c r="CN67" s="30">
        <f t="shared" si="106"/>
        <v>5723670</v>
      </c>
      <c r="CO67" s="30">
        <f t="shared" si="107"/>
        <v>5723670</v>
      </c>
      <c r="CP67" s="2">
        <f t="shared" si="108"/>
        <v>8013180</v>
      </c>
      <c r="CQ67" s="2">
        <f t="shared" si="109"/>
        <v>8013180</v>
      </c>
      <c r="CR67" s="2">
        <f t="shared" si="110"/>
        <v>8013180</v>
      </c>
      <c r="CS67" s="2">
        <f t="shared" si="55"/>
        <v>0</v>
      </c>
      <c r="CT67" s="2">
        <f t="shared" si="56"/>
        <v>0</v>
      </c>
      <c r="CU67" s="2">
        <f t="shared" si="57"/>
        <v>0</v>
      </c>
      <c r="CV67" s="2">
        <f t="shared" si="58"/>
        <v>0</v>
      </c>
      <c r="CW67" s="2">
        <f t="shared" si="59"/>
        <v>0</v>
      </c>
      <c r="CX67" s="2">
        <f t="shared" si="111"/>
        <v>5723700</v>
      </c>
      <c r="CY67" s="2">
        <f t="shared" si="47"/>
        <v>0</v>
      </c>
      <c r="DC67" s="8">
        <v>62</v>
      </c>
      <c r="DD67" s="8">
        <f t="shared" si="24"/>
        <v>30907860</v>
      </c>
      <c r="DE67" s="8">
        <f t="shared" si="25"/>
        <v>6868440</v>
      </c>
      <c r="DF67" s="8">
        <f t="shared" si="26"/>
        <v>0</v>
      </c>
      <c r="DG67" s="8">
        <f t="shared" si="27"/>
        <v>0</v>
      </c>
      <c r="DH67" s="8">
        <f t="shared" si="28"/>
        <v>5723670</v>
      </c>
      <c r="DI67" s="8">
        <f t="shared" si="29"/>
        <v>5723670</v>
      </c>
      <c r="DJ67" s="8">
        <f t="shared" si="30"/>
        <v>5723670</v>
      </c>
      <c r="DK67" s="8">
        <f t="shared" si="31"/>
        <v>5723670</v>
      </c>
      <c r="DL67" s="8">
        <f t="shared" si="32"/>
        <v>8013180</v>
      </c>
      <c r="DM67" s="8">
        <f t="shared" si="33"/>
        <v>8013180</v>
      </c>
      <c r="DN67" s="8">
        <f t="shared" si="34"/>
        <v>8013180</v>
      </c>
      <c r="DO67" s="8">
        <f t="shared" si="35"/>
        <v>0</v>
      </c>
      <c r="DP67" s="8">
        <f t="shared" si="36"/>
        <v>0</v>
      </c>
      <c r="DQ67" s="8">
        <f t="shared" si="37"/>
        <v>0</v>
      </c>
      <c r="DR67" s="8">
        <f t="shared" si="38"/>
        <v>0</v>
      </c>
      <c r="DS67" s="8">
        <f t="shared" si="39"/>
        <v>0</v>
      </c>
      <c r="DT67" s="8">
        <f t="shared" si="40"/>
        <v>5723700</v>
      </c>
      <c r="DU67" s="8">
        <f t="shared" si="41"/>
        <v>0</v>
      </c>
      <c r="DX67" s="8">
        <v>62</v>
      </c>
      <c r="DY67" s="5">
        <f>SUM(DD$6:DD67)</f>
        <v>344789280</v>
      </c>
      <c r="DZ67" s="5">
        <f>SUM(DE$6:DE67)</f>
        <v>76621380</v>
      </c>
      <c r="EA67" s="5">
        <f>SUM(DF$6:DF67)</f>
        <v>246246900</v>
      </c>
      <c r="EB67" s="5">
        <f>SUM(DG$6:DG67)</f>
        <v>0</v>
      </c>
      <c r="EC67" s="5">
        <f>SUM(DH$6:DH67)</f>
        <v>63850530</v>
      </c>
      <c r="ED67" s="5">
        <f>SUM(DI$6:DI67)</f>
        <v>63850530</v>
      </c>
      <c r="EE67" s="5">
        <f>SUM(DJ$6:DJ67)</f>
        <v>63850530</v>
      </c>
      <c r="EF67" s="5">
        <f>SUM(DK$6:DK67)</f>
        <v>63850530</v>
      </c>
      <c r="EG67" s="5">
        <f>SUM(DL$6:DL67)</f>
        <v>88913640</v>
      </c>
      <c r="EH67" s="5">
        <f>SUM(DM$6:DM67)</f>
        <v>89391180</v>
      </c>
      <c r="EI67" s="5">
        <f>SUM(DN$6:DN67)</f>
        <v>89391240</v>
      </c>
      <c r="EJ67" s="5">
        <f>SUM(DO$6:DO67)</f>
        <v>1102029900</v>
      </c>
      <c r="EK67" s="5">
        <f>SUM(DP$6:DP67)</f>
        <v>497130240</v>
      </c>
      <c r="EL67" s="5">
        <f>SUM(DQ$6:DQ67)</f>
        <v>497130060</v>
      </c>
      <c r="EM67" s="5">
        <f>SUM(DR$6:DR67)</f>
        <v>497130000</v>
      </c>
      <c r="EN67" s="5">
        <f>SUM(DS$6:DS67)</f>
        <v>497129940</v>
      </c>
      <c r="EO67" s="5">
        <f>SUM(DT$6:DT67)</f>
        <v>63842400</v>
      </c>
      <c r="EP67" s="5">
        <f>SUM(DU$6:DU67)</f>
        <v>244850100</v>
      </c>
      <c r="ES67" s="8">
        <v>62</v>
      </c>
      <c r="ET67" s="5">
        <f>IFERROR(求节点(相关资料!C$6:C$85,DY$6:DY$55,$ES67),0)</f>
        <v>344789280</v>
      </c>
      <c r="EU67" s="5">
        <f>IFERROR(求节点(相关资料!D$6:D$85,DZ$6:DZ$55,$ES67),0)</f>
        <v>76621380</v>
      </c>
      <c r="EV67" s="5">
        <f>IFERROR(求节点(相关资料!E$6:E$85,EA$6:EA$55,$ES67),0)</f>
        <v>37102380</v>
      </c>
      <c r="EW67" s="5">
        <f>IFERROR(求节点(相关资料!F$6:F$85,EB$6:EB$55,$ES67),0)</f>
        <v>0</v>
      </c>
      <c r="EX67" s="5">
        <f>IFERROR(求节点(相关资料!G$6:G$85,EC$6:EC$55,$ES67),0)</f>
        <v>63850530</v>
      </c>
      <c r="EY67" s="5">
        <f>IFERROR(求节点(相关资料!H$6:H$85,ED$6:ED$55,$ES67),0)</f>
        <v>63850530</v>
      </c>
      <c r="EZ67" s="5">
        <f>IFERROR(求节点(相关资料!I$6:I$85,EE$6:EE$55,$ES67),0)</f>
        <v>63850530</v>
      </c>
      <c r="FA67" s="5">
        <f>IFERROR(求节点(相关资料!J$6:J$85,EF$6:EF$55,$ES67),0)</f>
        <v>63850530</v>
      </c>
      <c r="FB67" s="5">
        <f>IFERROR(求节点(相关资料!K$6:K$85,EG$6:EG$55,$ES67),0)</f>
        <v>88913640</v>
      </c>
      <c r="FC67" s="5">
        <f>IFERROR(求节点(相关资料!L$6:L$85,EH$6:EH$55,$ES67),0)</f>
        <v>89391180</v>
      </c>
      <c r="FD67" s="5">
        <f>IFERROR(求节点(相关资料!M$6:M$85,EI$6:EI$55,$ES67),0)</f>
        <v>89391240</v>
      </c>
      <c r="FE67" s="5">
        <f>IFERROR(求节点(相关资料!N$6:N$85,EJ$6:EJ$55,$ES67),0)</f>
        <v>172130205</v>
      </c>
      <c r="FF67" s="5">
        <f>IFERROR(求节点(相关资料!O$6:O$85,EK$6:EK$55,$ES67),0)</f>
        <v>85473940</v>
      </c>
      <c r="FG67" s="5">
        <f>IFERROR(求节点(相关资料!P$6:P$85,EL$6:EL$55,$ES67),0)</f>
        <v>85473760</v>
      </c>
      <c r="FH67" s="5">
        <f>IFERROR(求节点(相关资料!Q$6:Q$85,EM$6:EM$55,$ES67),0)</f>
        <v>85473700</v>
      </c>
      <c r="FI67" s="5">
        <f>IFERROR(求节点(相关资料!R$6:R$85,EN$6:EN$55,$ES67),0)</f>
        <v>85473640</v>
      </c>
      <c r="FJ67" s="5">
        <f>IFERROR(求节点(相关资料!S$6:S$85,EO$6:EO$55,$ES67),0)</f>
        <v>63842400</v>
      </c>
      <c r="FK67" s="5">
        <f>IFERROR(求节点(相关资料!T$6:T$85,EP$6:EP$55,$ES67),0)</f>
        <v>35545020</v>
      </c>
      <c r="FN67" s="6">
        <v>62</v>
      </c>
      <c r="FO67" s="6">
        <f>SUMPRODUCT(ET67:FK67,'[1]功能-城建'!$X67:$AO67)</f>
        <v>1595023885</v>
      </c>
      <c r="FP67" s="6">
        <f>SUM('[1]资源-玩家城池建筑时间'!$AC$6:$AC67)</f>
        <v>1595405066.6293545</v>
      </c>
      <c r="FQ67" s="6">
        <f t="shared" si="112"/>
        <v>0.99976107532981584</v>
      </c>
    </row>
    <row r="68" spans="1:173" x14ac:dyDescent="0.15">
      <c r="A68" s="2">
        <v>63</v>
      </c>
      <c r="B68" s="4">
        <f>SMALL('[1]资源-玩家城池建筑时间'!DH$6:DH$85,$A68)</f>
        <v>376943862.71103686</v>
      </c>
      <c r="C68" s="4">
        <f>SMALL('[1]资源-玩家城池建筑时间'!DI$6:DI$85,$A68)</f>
        <v>83765302.82467486</v>
      </c>
      <c r="D68" s="4">
        <f>SMALL('[1]资源-玩家城池建筑时间'!DJ$6:DJ$85,$A68)</f>
        <v>41871160.227058396</v>
      </c>
      <c r="E68" s="4"/>
      <c r="F68" s="4">
        <f>SMALL('[1]资源-玩家城池建筑时间'!DL$6:DL$85,$A68)</f>
        <v>69804419.020562381</v>
      </c>
      <c r="G68" s="4">
        <f>SMALL('[1]资源-玩家城池建筑时间'!DM$6:DM$85,$A68)</f>
        <v>69804419.020562381</v>
      </c>
      <c r="H68" s="4">
        <f>SMALL('[1]资源-玩家城池建筑时间'!DN$6:DN$85,$A68)</f>
        <v>69804419.020562381</v>
      </c>
      <c r="I68" s="4">
        <f>SMALL('[1]资源-玩家城池建筑时间'!DO$6:DO$85,$A68)</f>
        <v>69804419.020562381</v>
      </c>
      <c r="J68" s="4">
        <f>SMALL('[1]资源-玩家城池建筑时间'!DP$6:DP$85,$A68)</f>
        <v>97248485.504752278</v>
      </c>
      <c r="K68" s="4">
        <f>SMALL('[1]资源-玩家城池建筑时间'!DQ$6:DQ$85,$A68)</f>
        <v>97726186.628787369</v>
      </c>
      <c r="L68" s="4">
        <f>SMALL('[1]资源-玩家城池建筑时间'!DR$6:DR$85,$A68)</f>
        <v>97726164.802043408</v>
      </c>
      <c r="M68" s="4">
        <f>SMALL('[1]资源-玩家城池建筑时间'!DS$6:DS$85,$A68)</f>
        <v>186040223.24882746</v>
      </c>
      <c r="N68" s="4">
        <f>SMALL('[1]资源-玩家城池建筑时间'!DT$6:DT$85,$A68)</f>
        <v>93020580.958384365</v>
      </c>
      <c r="O68" s="4">
        <f>SMALL('[1]资源-玩家城池建筑时间'!DU$6:DU$85,$A68)</f>
        <v>93020587.514655009</v>
      </c>
      <c r="P68" s="4">
        <f>SMALL('[1]资源-玩家城池建筑时间'!DV$6:DV$85,$A68)</f>
        <v>93020585.85166499</v>
      </c>
      <c r="Q68" s="4">
        <f>SMALL('[1]资源-玩家城池建筑时间'!DW$6:DW$85,$A68)</f>
        <v>93020550.414965346</v>
      </c>
      <c r="R68" s="4">
        <f>SMALL('[1]资源-玩家城池建筑时间'!DX$6:DX$85,$A68)</f>
        <v>69795449.635158807</v>
      </c>
      <c r="S68" s="4">
        <f>SMALL('[1]资源-玩家城池建筑时间'!DY$6:DY$85,$A68)</f>
        <v>41882372.113076948</v>
      </c>
      <c r="T68" s="4">
        <f>SMALL('[1]资源-玩家城池建筑时间'!DZ$6:DZ$85,$A68)</f>
        <v>0</v>
      </c>
      <c r="V68" s="2">
        <v>63</v>
      </c>
      <c r="W68" s="2">
        <f>IFERROR(求节点($A$6:$A$85,B$6:B$85,相关资料!C68),0)</f>
        <v>376943862.71103686</v>
      </c>
      <c r="X68" s="2">
        <f>IFERROR(求节点($A$6:$A$85,C$6:C$85,相关资料!D68),0)</f>
        <v>83765302.82467486</v>
      </c>
      <c r="Y68" s="2">
        <f>IFERROR(求节点($A$6:$A$85,D$6:D$85,相关资料!E68),0)</f>
        <v>247603136.92099053</v>
      </c>
      <c r="Z68" s="2">
        <f>IFERROR(求节点($A$6:$A$85,E$6:E$85,相关资料!F68),0)</f>
        <v>0</v>
      </c>
      <c r="AA68" s="2">
        <f>IFERROR(求节点($A$6:$A$85,F$6:F$85,相关资料!G68),0)</f>
        <v>69804419.020562381</v>
      </c>
      <c r="AB68" s="2">
        <f>IFERROR(求节点($A$6:$A$85,G$6:G$85,相关资料!H68),0)</f>
        <v>69804419.020562381</v>
      </c>
      <c r="AC68" s="2">
        <f>IFERROR(求节点($A$6:$A$85,H$6:H$85,相关资料!I68),0)</f>
        <v>69804419.020562381</v>
      </c>
      <c r="AD68" s="2">
        <f>IFERROR(求节点($A$6:$A$85,I$6:I$85,相关资料!J68),0)</f>
        <v>69804419.020562381</v>
      </c>
      <c r="AE68" s="30">
        <f>求节点('[1]功能-城建'!$K$35:$K$85,$J$35:$J$85,$V68)</f>
        <v>97248485.504752278</v>
      </c>
      <c r="AF68" s="2">
        <f>IFERROR(求节点($A$6:$A$85,K$6:K$85,相关资料!L68),0)</f>
        <v>97726186.628787369</v>
      </c>
      <c r="AG68" s="2">
        <f>IFERROR(求节点($A$6:$A$85,L$6:L$85,相关资料!M68),0)</f>
        <v>97726164.802043408</v>
      </c>
      <c r="AH68" s="2">
        <f>IFERROR(求节点($A$6:$A$85,M$6:M$85,相关资料!N68),0)</f>
        <v>1100404564.1107483</v>
      </c>
      <c r="AI68" s="2">
        <f>IFERROR(求节点($A$6:$A$85,N$6:N$85,相关资料!O68),0)</f>
        <v>497129031.0899477</v>
      </c>
      <c r="AJ68" s="2">
        <f>IFERROR(求节点($A$6:$A$85,O$6:O$85,相关资料!P68),0)</f>
        <v>497129037.64621836</v>
      </c>
      <c r="AK68" s="2">
        <f>IFERROR(求节点($A$6:$A$85,P$6:P$85,相关资料!Q68),0)</f>
        <v>497129035.98322833</v>
      </c>
      <c r="AL68" s="2">
        <f>IFERROR(求节点($A$6:$A$85,Q$6:Q$85,相关资料!R68),0)</f>
        <v>497129000.5465287</v>
      </c>
      <c r="AM68" s="2">
        <f>IFERROR(求节点($A$6:$A$85,R$6:R$85,相关资料!S68),0)</f>
        <v>69795449.635158807</v>
      </c>
      <c r="AN68" s="2">
        <f>IFERROR(求节点($A$6:$A$85,S$6:S$85,相关资料!T68),0)</f>
        <v>247614348.8070091</v>
      </c>
      <c r="AO68" s="2"/>
      <c r="AQ68" s="2">
        <v>63</v>
      </c>
      <c r="AR68" s="2">
        <f t="shared" si="81"/>
        <v>32156654.639134288</v>
      </c>
      <c r="AS68" s="2">
        <f t="shared" si="81"/>
        <v>7145923.2531409562</v>
      </c>
      <c r="AT68" s="2">
        <f t="shared" si="81"/>
        <v>0</v>
      </c>
      <c r="AU68" s="2">
        <f t="shared" si="81"/>
        <v>0</v>
      </c>
      <c r="AV68" s="2">
        <f t="shared" si="81"/>
        <v>5954936.0442841202</v>
      </c>
      <c r="AW68" s="2">
        <f t="shared" si="81"/>
        <v>5954936.0442841202</v>
      </c>
      <c r="AX68" s="2">
        <f t="shared" si="81"/>
        <v>5954936.0442841202</v>
      </c>
      <c r="AY68" s="2">
        <f t="shared" si="81"/>
        <v>5954936.0442841202</v>
      </c>
      <c r="AZ68" s="2">
        <f t="shared" si="81"/>
        <v>8336910.4619977772</v>
      </c>
      <c r="BA68" s="2">
        <f t="shared" si="81"/>
        <v>8336910.4619977772</v>
      </c>
      <c r="BB68" s="2">
        <f t="shared" si="81"/>
        <v>8336910.4619977772</v>
      </c>
      <c r="BC68" s="2">
        <f t="shared" si="81"/>
        <v>0</v>
      </c>
      <c r="BD68" s="2">
        <f t="shared" si="81"/>
        <v>0</v>
      </c>
      <c r="BE68" s="2">
        <f t="shared" si="81"/>
        <v>0</v>
      </c>
      <c r="BF68" s="2">
        <f t="shared" si="81"/>
        <v>0</v>
      </c>
      <c r="BG68" s="2">
        <f t="shared" si="81"/>
        <v>0</v>
      </c>
      <c r="BH68" s="2">
        <f t="shared" si="82"/>
        <v>5954936.0442841277</v>
      </c>
      <c r="BI68" s="2">
        <f t="shared" si="83"/>
        <v>0</v>
      </c>
      <c r="BL68" s="2">
        <v>63</v>
      </c>
      <c r="BM68" s="2">
        <f t="shared" si="84"/>
        <v>32156654.639134288</v>
      </c>
      <c r="BN68" s="2">
        <f t="shared" si="85"/>
        <v>7145923.2531409562</v>
      </c>
      <c r="BO68" s="2">
        <f t="shared" si="86"/>
        <v>0</v>
      </c>
      <c r="BP68" s="2">
        <f t="shared" si="87"/>
        <v>0</v>
      </c>
      <c r="BQ68" s="2">
        <f t="shared" si="88"/>
        <v>5954936.0442841202</v>
      </c>
      <c r="BR68" s="2">
        <f t="shared" si="89"/>
        <v>5954936.0442841202</v>
      </c>
      <c r="BS68" s="2">
        <f t="shared" si="90"/>
        <v>5954936.0442841202</v>
      </c>
      <c r="BT68" s="2">
        <f t="shared" si="91"/>
        <v>5954936.0442841202</v>
      </c>
      <c r="BU68" s="2">
        <f t="shared" si="92"/>
        <v>8336910.4619977772</v>
      </c>
      <c r="BV68" s="2">
        <f t="shared" si="93"/>
        <v>8336910.4619977772</v>
      </c>
      <c r="BW68" s="2">
        <f t="shared" si="94"/>
        <v>8336910.4619977772</v>
      </c>
      <c r="BX68" s="2">
        <f t="shared" si="95"/>
        <v>0</v>
      </c>
      <c r="BY68" s="2">
        <f t="shared" si="96"/>
        <v>0</v>
      </c>
      <c r="BZ68" s="2">
        <f t="shared" si="97"/>
        <v>0</v>
      </c>
      <c r="CA68" s="2">
        <f t="shared" si="98"/>
        <v>0</v>
      </c>
      <c r="CB68" s="2">
        <f t="shared" si="99"/>
        <v>0</v>
      </c>
      <c r="CC68" s="2">
        <f t="shared" si="100"/>
        <v>5954936.0442841277</v>
      </c>
      <c r="CD68" s="2">
        <f t="shared" si="101"/>
        <v>0</v>
      </c>
      <c r="CF68" s="1">
        <f t="shared" si="102"/>
        <v>535945</v>
      </c>
      <c r="CG68" s="2">
        <v>63</v>
      </c>
      <c r="CH68" s="2">
        <f t="shared" si="113"/>
        <v>32156700</v>
      </c>
      <c r="CI68" s="2">
        <f t="shared" si="104"/>
        <v>7145940</v>
      </c>
      <c r="CJ68" s="2">
        <f t="shared" si="49"/>
        <v>0</v>
      </c>
      <c r="CK68" s="2">
        <f t="shared" si="103"/>
        <v>0</v>
      </c>
      <c r="CL68" s="30">
        <f t="shared" si="114"/>
        <v>5954940</v>
      </c>
      <c r="CM68" s="30">
        <f t="shared" si="105"/>
        <v>5954940</v>
      </c>
      <c r="CN68" s="30">
        <f t="shared" si="106"/>
        <v>5954940</v>
      </c>
      <c r="CO68" s="30">
        <f t="shared" si="107"/>
        <v>5954940</v>
      </c>
      <c r="CP68" s="2">
        <f t="shared" si="108"/>
        <v>8336940</v>
      </c>
      <c r="CQ68" s="2">
        <f t="shared" si="109"/>
        <v>8336940</v>
      </c>
      <c r="CR68" s="2">
        <f t="shared" si="110"/>
        <v>8336940</v>
      </c>
      <c r="CS68" s="2">
        <f t="shared" si="55"/>
        <v>0</v>
      </c>
      <c r="CT68" s="2">
        <f t="shared" si="56"/>
        <v>0</v>
      </c>
      <c r="CU68" s="2">
        <f t="shared" si="57"/>
        <v>0</v>
      </c>
      <c r="CV68" s="2">
        <f t="shared" si="58"/>
        <v>0</v>
      </c>
      <c r="CW68" s="2">
        <f t="shared" si="59"/>
        <v>0</v>
      </c>
      <c r="CX68" s="2">
        <f t="shared" si="111"/>
        <v>5954940</v>
      </c>
      <c r="CY68" s="2">
        <f t="shared" si="47"/>
        <v>0</v>
      </c>
      <c r="DC68" s="8">
        <v>63</v>
      </c>
      <c r="DD68" s="8">
        <f t="shared" si="24"/>
        <v>32156700</v>
      </c>
      <c r="DE68" s="8">
        <f t="shared" si="25"/>
        <v>7145940</v>
      </c>
      <c r="DF68" s="8">
        <f t="shared" si="26"/>
        <v>0</v>
      </c>
      <c r="DG68" s="8">
        <f t="shared" si="27"/>
        <v>0</v>
      </c>
      <c r="DH68" s="8">
        <f t="shared" si="28"/>
        <v>5954940</v>
      </c>
      <c r="DI68" s="8">
        <f t="shared" si="29"/>
        <v>5954940</v>
      </c>
      <c r="DJ68" s="8">
        <f t="shared" si="30"/>
        <v>5954940</v>
      </c>
      <c r="DK68" s="8">
        <f t="shared" si="31"/>
        <v>5954940</v>
      </c>
      <c r="DL68" s="8">
        <f t="shared" si="32"/>
        <v>8336940</v>
      </c>
      <c r="DM68" s="8">
        <f t="shared" si="33"/>
        <v>8336940</v>
      </c>
      <c r="DN68" s="8">
        <f t="shared" si="34"/>
        <v>8336940</v>
      </c>
      <c r="DO68" s="8">
        <f t="shared" si="35"/>
        <v>0</v>
      </c>
      <c r="DP68" s="8">
        <f t="shared" si="36"/>
        <v>0</v>
      </c>
      <c r="DQ68" s="8">
        <f t="shared" si="37"/>
        <v>0</v>
      </c>
      <c r="DR68" s="8">
        <f t="shared" si="38"/>
        <v>0</v>
      </c>
      <c r="DS68" s="8">
        <f t="shared" si="39"/>
        <v>0</v>
      </c>
      <c r="DT68" s="8">
        <f t="shared" si="40"/>
        <v>5954940</v>
      </c>
      <c r="DU68" s="8">
        <f t="shared" si="41"/>
        <v>0</v>
      </c>
      <c r="DX68" s="8">
        <v>63</v>
      </c>
      <c r="DY68" s="5">
        <f>SUM(DD$6:DD68)</f>
        <v>376945980</v>
      </c>
      <c r="DZ68" s="5">
        <f>SUM(DE$6:DE68)</f>
        <v>83767320</v>
      </c>
      <c r="EA68" s="5">
        <f>SUM(DF$6:DF68)</f>
        <v>246246900</v>
      </c>
      <c r="EB68" s="5">
        <f>SUM(DG$6:DG68)</f>
        <v>0</v>
      </c>
      <c r="EC68" s="5">
        <f>SUM(DH$6:DH68)</f>
        <v>69805470</v>
      </c>
      <c r="ED68" s="5">
        <f>SUM(DI$6:DI68)</f>
        <v>69805470</v>
      </c>
      <c r="EE68" s="5">
        <f>SUM(DJ$6:DJ68)</f>
        <v>69805470</v>
      </c>
      <c r="EF68" s="5">
        <f>SUM(DK$6:DK68)</f>
        <v>69805470</v>
      </c>
      <c r="EG68" s="5">
        <f>SUM(DL$6:DL68)</f>
        <v>97250580</v>
      </c>
      <c r="EH68" s="5">
        <f>SUM(DM$6:DM68)</f>
        <v>97728120</v>
      </c>
      <c r="EI68" s="5">
        <f>SUM(DN$6:DN68)</f>
        <v>97728180</v>
      </c>
      <c r="EJ68" s="5">
        <f>SUM(DO$6:DO68)</f>
        <v>1102029900</v>
      </c>
      <c r="EK68" s="5">
        <f>SUM(DP$6:DP68)</f>
        <v>497130240</v>
      </c>
      <c r="EL68" s="5">
        <f>SUM(DQ$6:DQ68)</f>
        <v>497130060</v>
      </c>
      <c r="EM68" s="5">
        <f>SUM(DR$6:DR68)</f>
        <v>497130000</v>
      </c>
      <c r="EN68" s="5">
        <f>SUM(DS$6:DS68)</f>
        <v>497129940</v>
      </c>
      <c r="EO68" s="5">
        <f>SUM(DT$6:DT68)</f>
        <v>69797340</v>
      </c>
      <c r="EP68" s="5">
        <f>SUM(DU$6:DU68)</f>
        <v>244850100</v>
      </c>
      <c r="ES68" s="8">
        <v>63</v>
      </c>
      <c r="ET68" s="5">
        <f>IFERROR(求节点(相关资料!C$6:C$85,DY$6:DY$55,$ES68),0)</f>
        <v>376945980</v>
      </c>
      <c r="EU68" s="5">
        <f>IFERROR(求节点(相关资料!D$6:D$85,DZ$6:DZ$55,$ES68),0)</f>
        <v>83767320</v>
      </c>
      <c r="EV68" s="5">
        <f>IFERROR(求节点(相关资料!E$6:E$85,EA$6:EA$55,$ES68),0)</f>
        <v>40514760</v>
      </c>
      <c r="EW68" s="5">
        <f>IFERROR(求节点(相关资料!F$6:F$85,EB$6:EB$55,$ES68),0)</f>
        <v>0</v>
      </c>
      <c r="EX68" s="5">
        <f>IFERROR(求节点(相关资料!G$6:G$85,EC$6:EC$55,$ES68),0)</f>
        <v>69805470</v>
      </c>
      <c r="EY68" s="5">
        <f>IFERROR(求节点(相关资料!H$6:H$85,ED$6:ED$55,$ES68),0)</f>
        <v>69805470</v>
      </c>
      <c r="EZ68" s="5">
        <f>IFERROR(求节点(相关资料!I$6:I$85,EE$6:EE$55,$ES68),0)</f>
        <v>69805470</v>
      </c>
      <c r="FA68" s="5">
        <f>IFERROR(求节点(相关资料!J$6:J$85,EF$6:EF$55,$ES68),0)</f>
        <v>69805470</v>
      </c>
      <c r="FB68" s="5">
        <f>IFERROR(求节点(相关资料!K$6:K$85,EG$6:EG$55,$ES68),0)</f>
        <v>97250580</v>
      </c>
      <c r="FC68" s="5">
        <f>IFERROR(求节点(相关资料!L$6:L$85,EH$6:EH$55,$ES68),0)</f>
        <v>97728120</v>
      </c>
      <c r="FD68" s="5">
        <f>IFERROR(求节点(相关资料!M$6:M$85,EI$6:EI$55,$ES68),0)</f>
        <v>97728180</v>
      </c>
      <c r="FE68" s="5">
        <f>IFERROR(求节点(相关资料!N$6:N$85,EJ$6:EJ$55,$ES68),0)</f>
        <v>188304735</v>
      </c>
      <c r="FF68" s="5">
        <f>IFERROR(求节点(相关资料!O$6:O$85,EK$6:EK$55,$ES68),0)</f>
        <v>93497780</v>
      </c>
      <c r="FG68" s="5">
        <f>IFERROR(求节点(相关资料!P$6:P$85,EL$6:EL$55,$ES68),0)</f>
        <v>93497600</v>
      </c>
      <c r="FH68" s="5">
        <f>IFERROR(求节点(相关资料!Q$6:Q$85,EM$6:EM$55,$ES68),0)</f>
        <v>93497540</v>
      </c>
      <c r="FI68" s="5">
        <f>IFERROR(求节点(相关资料!R$6:R$85,EN$6:EN$55,$ES68),0)</f>
        <v>93497480</v>
      </c>
      <c r="FJ68" s="5">
        <f>IFERROR(求节点(相关资料!S$6:S$85,EO$6:EO$55,$ES68),0)</f>
        <v>69797340</v>
      </c>
      <c r="FK68" s="5">
        <f>IFERROR(求节点(相关资料!T$6:T$85,EP$6:EP$55,$ES68),0)</f>
        <v>39990216</v>
      </c>
      <c r="FN68" s="6">
        <v>63</v>
      </c>
      <c r="FO68" s="6">
        <f>SUMPRODUCT(ET68:FK68,'[1]功能-城建'!$X68:$AO68)</f>
        <v>1745239511</v>
      </c>
      <c r="FP68" s="6">
        <f>SUM('[1]资源-玩家城池建筑时间'!$AC$6:$AC68)</f>
        <v>1744278467.7364576</v>
      </c>
      <c r="FQ68" s="6">
        <f t="shared" si="112"/>
        <v>1.0005509689429288</v>
      </c>
    </row>
    <row r="69" spans="1:173" x14ac:dyDescent="0.15">
      <c r="A69" s="2">
        <v>64</v>
      </c>
      <c r="B69" s="4">
        <f>SMALL('[1]资源-玩家城池建筑时间'!DH$6:DH$85,$A69)</f>
        <v>411368854.18692333</v>
      </c>
      <c r="C69" s="4">
        <f>SMALL('[1]资源-玩家城池建筑时间'!DI$6:DI$85,$A69)</f>
        <v>91415300.930427417</v>
      </c>
      <c r="D69" s="4">
        <f>SMALL('[1]资源-玩家城池建筑时间'!DJ$6:DJ$85,$A69)</f>
        <v>45696159.279934675</v>
      </c>
      <c r="E69" s="4"/>
      <c r="F69" s="4">
        <f>SMALL('[1]资源-玩家城池建筑时间'!DL$6:DL$85,$A69)</f>
        <v>76179417.442022845</v>
      </c>
      <c r="G69" s="4">
        <f>SMALL('[1]资源-玩家城池建筑时间'!DM$6:DM$85,$A69)</f>
        <v>76179417.442022845</v>
      </c>
      <c r="H69" s="4">
        <f>SMALL('[1]资源-玩家城池建筑时间'!DN$6:DN$85,$A69)</f>
        <v>76179417.442022845</v>
      </c>
      <c r="I69" s="4">
        <f>SMALL('[1]资源-玩家城池建筑时间'!DO$6:DO$85,$A69)</f>
        <v>76179417.442022845</v>
      </c>
      <c r="J69" s="4">
        <f>SMALL('[1]资源-玩家城池建筑时间'!DP$6:DP$85,$A69)</f>
        <v>106173483.29479691</v>
      </c>
      <c r="K69" s="4">
        <f>SMALL('[1]资源-玩家城池建筑时间'!DQ$6:DQ$85,$A69)</f>
        <v>106651184.418832</v>
      </c>
      <c r="L69" s="4">
        <f>SMALL('[1]资源-玩家城池建筑时间'!DR$6:DR$85,$A69)</f>
        <v>106651162.59208804</v>
      </c>
      <c r="M69" s="4">
        <f>SMALL('[1]资源-玩家城池建筑时间'!DS$6:DS$85,$A69)</f>
        <v>203040219.03938869</v>
      </c>
      <c r="N69" s="4">
        <f>SMALL('[1]资源-玩家城池建筑时间'!DT$6:DT$85,$A69)</f>
        <v>101520578.85366496</v>
      </c>
      <c r="O69" s="4">
        <f>SMALL('[1]资源-玩家城池建筑时间'!DU$6:DU$85,$A69)</f>
        <v>101520585.40993561</v>
      </c>
      <c r="P69" s="4">
        <f>SMALL('[1]资源-玩家城池建筑时间'!DV$6:DV$85,$A69)</f>
        <v>101520583.74694559</v>
      </c>
      <c r="Q69" s="4">
        <f>SMALL('[1]资源-玩家城池建筑时间'!DW$6:DW$85,$A69)</f>
        <v>101520548.31024595</v>
      </c>
      <c r="R69" s="4">
        <f>SMALL('[1]资源-玩家城池建筑时间'!DX$6:DX$85,$A69)</f>
        <v>76170448.056619272</v>
      </c>
      <c r="S69" s="4">
        <f>SMALL('[1]资源-玩家城池建筑时间'!DY$6:DY$85,$A69)</f>
        <v>45707371.165953226</v>
      </c>
      <c r="T69" s="4">
        <f>SMALL('[1]资源-玩家城池建筑时间'!DZ$6:DZ$85,$A69)</f>
        <v>0</v>
      </c>
      <c r="V69" s="2">
        <v>64</v>
      </c>
      <c r="W69" s="2">
        <f>IFERROR(求节点($A$6:$A$85,B$6:B$85,相关资料!C69),0)</f>
        <v>411368854.18692333</v>
      </c>
      <c r="X69" s="2">
        <f>IFERROR(求节点($A$6:$A$85,C$6:C$85,相关资料!D69),0)</f>
        <v>91415300.930427417</v>
      </c>
      <c r="Y69" s="2">
        <f>IFERROR(求节点($A$6:$A$85,D$6:D$85,相关资料!E69),0)</f>
        <v>247603136.92099053</v>
      </c>
      <c r="Z69" s="2">
        <f>IFERROR(求节点($A$6:$A$85,E$6:E$85,相关资料!F69),0)</f>
        <v>0</v>
      </c>
      <c r="AA69" s="2">
        <f>IFERROR(求节点($A$6:$A$85,F$6:F$85,相关资料!G69),0)</f>
        <v>76179417.442022845</v>
      </c>
      <c r="AB69" s="2">
        <f>IFERROR(求节点($A$6:$A$85,G$6:G$85,相关资料!H69),0)</f>
        <v>76179417.442022845</v>
      </c>
      <c r="AC69" s="2">
        <f>IFERROR(求节点($A$6:$A$85,H$6:H$85,相关资料!I69),0)</f>
        <v>76179417.442022845</v>
      </c>
      <c r="AD69" s="2">
        <f>IFERROR(求节点($A$6:$A$85,I$6:I$85,相关资料!J69),0)</f>
        <v>76179417.442022845</v>
      </c>
      <c r="AE69" s="30">
        <f>求节点('[1]功能-城建'!$K$35:$K$85,$J$35:$J$85,$V69)</f>
        <v>106173483.29479691</v>
      </c>
      <c r="AF69" s="2">
        <f>IFERROR(求节点($A$6:$A$85,K$6:K$85,相关资料!L69),0)</f>
        <v>106651184.418832</v>
      </c>
      <c r="AG69" s="2">
        <f>IFERROR(求节点($A$6:$A$85,L$6:L$85,相关资料!M69),0)</f>
        <v>106651162.59208804</v>
      </c>
      <c r="AH69" s="2">
        <f>IFERROR(求节点($A$6:$A$85,M$6:M$85,相关资料!N69),0)</f>
        <v>1100404564.1107483</v>
      </c>
      <c r="AI69" s="2">
        <f>IFERROR(求节点($A$6:$A$85,N$6:N$85,相关资料!O69),0)</f>
        <v>497129031.0899477</v>
      </c>
      <c r="AJ69" s="2">
        <f>IFERROR(求节点($A$6:$A$85,O$6:O$85,相关资料!P69),0)</f>
        <v>497129037.64621836</v>
      </c>
      <c r="AK69" s="2">
        <f>IFERROR(求节点($A$6:$A$85,P$6:P$85,相关资料!Q69),0)</f>
        <v>497129035.98322833</v>
      </c>
      <c r="AL69" s="2">
        <f>IFERROR(求节点($A$6:$A$85,Q$6:Q$85,相关资料!R69),0)</f>
        <v>497129000.5465287</v>
      </c>
      <c r="AM69" s="2">
        <f>IFERROR(求节点($A$6:$A$85,R$6:R$85,相关资料!S69),0)</f>
        <v>76170448.056619272</v>
      </c>
      <c r="AN69" s="2">
        <f>IFERROR(求节点($A$6:$A$85,S$6:S$85,相关资料!T69),0)</f>
        <v>247614348.8070091</v>
      </c>
      <c r="AO69" s="2"/>
      <c r="AQ69" s="2">
        <v>64</v>
      </c>
      <c r="AR69" s="2">
        <f t="shared" si="81"/>
        <v>34424991.475886464</v>
      </c>
      <c r="AS69" s="2">
        <f t="shared" si="81"/>
        <v>7649998.1057525575</v>
      </c>
      <c r="AT69" s="2">
        <f t="shared" si="81"/>
        <v>0</v>
      </c>
      <c r="AU69" s="2">
        <f t="shared" si="81"/>
        <v>0</v>
      </c>
      <c r="AV69" s="2">
        <f t="shared" si="81"/>
        <v>6374998.4214604646</v>
      </c>
      <c r="AW69" s="2">
        <f t="shared" si="81"/>
        <v>6374998.4214604646</v>
      </c>
      <c r="AX69" s="2">
        <f t="shared" si="81"/>
        <v>6374998.4214604646</v>
      </c>
      <c r="AY69" s="2">
        <f t="shared" si="81"/>
        <v>6374998.4214604646</v>
      </c>
      <c r="AZ69" s="2">
        <f t="shared" si="81"/>
        <v>8924997.7900446355</v>
      </c>
      <c r="BA69" s="2">
        <f t="shared" si="81"/>
        <v>8924997.7900446355</v>
      </c>
      <c r="BB69" s="2">
        <f t="shared" si="81"/>
        <v>8924997.7900446355</v>
      </c>
      <c r="BC69" s="2">
        <f t="shared" si="81"/>
        <v>0</v>
      </c>
      <c r="BD69" s="2">
        <f t="shared" si="81"/>
        <v>0</v>
      </c>
      <c r="BE69" s="2">
        <f t="shared" si="81"/>
        <v>0</v>
      </c>
      <c r="BF69" s="2">
        <f t="shared" si="81"/>
        <v>0</v>
      </c>
      <c r="BG69" s="2">
        <f t="shared" si="81"/>
        <v>0</v>
      </c>
      <c r="BH69" s="2">
        <f t="shared" si="82"/>
        <v>6374998.4214604646</v>
      </c>
      <c r="BI69" s="2">
        <f t="shared" si="83"/>
        <v>0</v>
      </c>
      <c r="BL69" s="2">
        <v>64</v>
      </c>
      <c r="BM69" s="2">
        <f t="shared" si="84"/>
        <v>34424991.475886464</v>
      </c>
      <c r="BN69" s="2">
        <f t="shared" si="85"/>
        <v>7649998.1057525575</v>
      </c>
      <c r="BO69" s="2">
        <f t="shared" si="86"/>
        <v>0</v>
      </c>
      <c r="BP69" s="2">
        <f t="shared" si="87"/>
        <v>0</v>
      </c>
      <c r="BQ69" s="2">
        <f t="shared" si="88"/>
        <v>6374998.4214604646</v>
      </c>
      <c r="BR69" s="2">
        <f t="shared" si="89"/>
        <v>6374998.4214604646</v>
      </c>
      <c r="BS69" s="2">
        <f t="shared" si="90"/>
        <v>6374998.4214604646</v>
      </c>
      <c r="BT69" s="2">
        <f t="shared" si="91"/>
        <v>6374998.4214604646</v>
      </c>
      <c r="BU69" s="2">
        <f t="shared" si="92"/>
        <v>8924997.7900446355</v>
      </c>
      <c r="BV69" s="2">
        <f t="shared" si="93"/>
        <v>8924997.7900446355</v>
      </c>
      <c r="BW69" s="2">
        <f t="shared" si="94"/>
        <v>8924997.7900446355</v>
      </c>
      <c r="BX69" s="2">
        <f t="shared" si="95"/>
        <v>0</v>
      </c>
      <c r="BY69" s="2">
        <f t="shared" si="96"/>
        <v>0</v>
      </c>
      <c r="BZ69" s="2">
        <f t="shared" si="97"/>
        <v>0</v>
      </c>
      <c r="CA69" s="2">
        <f t="shared" si="98"/>
        <v>0</v>
      </c>
      <c r="CB69" s="2">
        <f t="shared" si="99"/>
        <v>0</v>
      </c>
      <c r="CC69" s="2">
        <f t="shared" si="100"/>
        <v>6374998.4214604646</v>
      </c>
      <c r="CD69" s="2">
        <f t="shared" si="101"/>
        <v>0</v>
      </c>
      <c r="CF69" s="1">
        <f t="shared" si="102"/>
        <v>573750</v>
      </c>
      <c r="CG69" s="2">
        <v>64</v>
      </c>
      <c r="CH69" s="2">
        <f t="shared" si="113"/>
        <v>34425000</v>
      </c>
      <c r="CI69" s="2">
        <f t="shared" si="104"/>
        <v>7650000</v>
      </c>
      <c r="CJ69" s="2">
        <f t="shared" si="49"/>
        <v>0</v>
      </c>
      <c r="CK69" s="2">
        <f t="shared" si="103"/>
        <v>0</v>
      </c>
      <c r="CL69" s="30">
        <f t="shared" si="114"/>
        <v>6375000</v>
      </c>
      <c r="CM69" s="30">
        <f t="shared" si="105"/>
        <v>6375000</v>
      </c>
      <c r="CN69" s="30">
        <f t="shared" si="106"/>
        <v>6375000</v>
      </c>
      <c r="CO69" s="30">
        <f t="shared" si="107"/>
        <v>6375000</v>
      </c>
      <c r="CP69" s="2">
        <f t="shared" si="108"/>
        <v>8925000</v>
      </c>
      <c r="CQ69" s="2">
        <f t="shared" si="109"/>
        <v>8925000</v>
      </c>
      <c r="CR69" s="2">
        <f t="shared" si="110"/>
        <v>8925000</v>
      </c>
      <c r="CS69" s="2">
        <f t="shared" si="55"/>
        <v>0</v>
      </c>
      <c r="CT69" s="2">
        <f t="shared" si="56"/>
        <v>0</v>
      </c>
      <c r="CU69" s="2">
        <f t="shared" si="57"/>
        <v>0</v>
      </c>
      <c r="CV69" s="2">
        <f t="shared" si="58"/>
        <v>0</v>
      </c>
      <c r="CW69" s="2">
        <f t="shared" si="59"/>
        <v>0</v>
      </c>
      <c r="CX69" s="2">
        <f t="shared" si="111"/>
        <v>6375000</v>
      </c>
      <c r="CY69" s="2">
        <f t="shared" si="47"/>
        <v>0</v>
      </c>
      <c r="DC69" s="8">
        <v>64</v>
      </c>
      <c r="DD69" s="8">
        <f t="shared" si="24"/>
        <v>34425000</v>
      </c>
      <c r="DE69" s="8">
        <f t="shared" si="25"/>
        <v>7650000</v>
      </c>
      <c r="DF69" s="8">
        <f t="shared" si="26"/>
        <v>0</v>
      </c>
      <c r="DG69" s="8">
        <f t="shared" si="27"/>
        <v>0</v>
      </c>
      <c r="DH69" s="8">
        <f t="shared" si="28"/>
        <v>6375000</v>
      </c>
      <c r="DI69" s="8">
        <f t="shared" si="29"/>
        <v>6375000</v>
      </c>
      <c r="DJ69" s="8">
        <f t="shared" si="30"/>
        <v>6375000</v>
      </c>
      <c r="DK69" s="8">
        <f t="shared" si="31"/>
        <v>6375000</v>
      </c>
      <c r="DL69" s="8">
        <f t="shared" si="32"/>
        <v>8925000</v>
      </c>
      <c r="DM69" s="8">
        <f t="shared" si="33"/>
        <v>8925000</v>
      </c>
      <c r="DN69" s="8">
        <f t="shared" si="34"/>
        <v>8925000</v>
      </c>
      <c r="DO69" s="8">
        <f t="shared" si="35"/>
        <v>0</v>
      </c>
      <c r="DP69" s="8">
        <f t="shared" si="36"/>
        <v>0</v>
      </c>
      <c r="DQ69" s="8">
        <f t="shared" si="37"/>
        <v>0</v>
      </c>
      <c r="DR69" s="8">
        <f t="shared" si="38"/>
        <v>0</v>
      </c>
      <c r="DS69" s="8">
        <f t="shared" si="39"/>
        <v>0</v>
      </c>
      <c r="DT69" s="8">
        <f t="shared" si="40"/>
        <v>6375000</v>
      </c>
      <c r="DU69" s="8">
        <f t="shared" si="41"/>
        <v>0</v>
      </c>
      <c r="DX69" s="8">
        <v>64</v>
      </c>
      <c r="DY69" s="5">
        <f>SUM(DD$6:DD69)</f>
        <v>411370980</v>
      </c>
      <c r="DZ69" s="5">
        <f>SUM(DE$6:DE69)</f>
        <v>91417320</v>
      </c>
      <c r="EA69" s="5">
        <f>SUM(DF$6:DF69)</f>
        <v>246246900</v>
      </c>
      <c r="EB69" s="5">
        <f>SUM(DG$6:DG69)</f>
        <v>0</v>
      </c>
      <c r="EC69" s="5">
        <f>SUM(DH$6:DH69)</f>
        <v>76180470</v>
      </c>
      <c r="ED69" s="5">
        <f>SUM(DI$6:DI69)</f>
        <v>76180470</v>
      </c>
      <c r="EE69" s="5">
        <f>SUM(DJ$6:DJ69)</f>
        <v>76180470</v>
      </c>
      <c r="EF69" s="5">
        <f>SUM(DK$6:DK69)</f>
        <v>76180470</v>
      </c>
      <c r="EG69" s="5">
        <f>SUM(DL$6:DL69)</f>
        <v>106175580</v>
      </c>
      <c r="EH69" s="5">
        <f>SUM(DM$6:DM69)</f>
        <v>106653120</v>
      </c>
      <c r="EI69" s="5">
        <f>SUM(DN$6:DN69)</f>
        <v>106653180</v>
      </c>
      <c r="EJ69" s="5">
        <f>SUM(DO$6:DO69)</f>
        <v>1102029900</v>
      </c>
      <c r="EK69" s="5">
        <f>SUM(DP$6:DP69)</f>
        <v>497130240</v>
      </c>
      <c r="EL69" s="5">
        <f>SUM(DQ$6:DQ69)</f>
        <v>497130060</v>
      </c>
      <c r="EM69" s="5">
        <f>SUM(DR$6:DR69)</f>
        <v>497130000</v>
      </c>
      <c r="EN69" s="5">
        <f>SUM(DS$6:DS69)</f>
        <v>497129940</v>
      </c>
      <c r="EO69" s="5">
        <f>SUM(DT$6:DT69)</f>
        <v>76172340</v>
      </c>
      <c r="EP69" s="5">
        <f>SUM(DU$6:DU69)</f>
        <v>244850100</v>
      </c>
      <c r="ES69" s="8">
        <v>64</v>
      </c>
      <c r="ET69" s="5">
        <f>IFERROR(求节点(相关资料!C$6:C$85,DY$6:DY$55,$ES69),0)</f>
        <v>411370980</v>
      </c>
      <c r="EU69" s="5">
        <f>IFERROR(求节点(相关资料!D$6:D$85,DZ$6:DZ$55,$ES69),0)</f>
        <v>91417320</v>
      </c>
      <c r="EV69" s="5">
        <f>IFERROR(求节点(相关资料!E$6:E$85,EA$6:EA$55,$ES69),0)</f>
        <v>44907880</v>
      </c>
      <c r="EW69" s="5">
        <f>IFERROR(求节点(相关资料!F$6:F$85,EB$6:EB$55,$ES69),0)</f>
        <v>0</v>
      </c>
      <c r="EX69" s="5">
        <f>IFERROR(求节点(相关资料!G$6:G$85,EC$6:EC$55,$ES69),0)</f>
        <v>76180470</v>
      </c>
      <c r="EY69" s="5">
        <f>IFERROR(求节点(相关资料!H$6:H$85,ED$6:ED$55,$ES69),0)</f>
        <v>76180470</v>
      </c>
      <c r="EZ69" s="5">
        <f>IFERROR(求节点(相关资料!I$6:I$85,EE$6:EE$55,$ES69),0)</f>
        <v>76180470</v>
      </c>
      <c r="FA69" s="5">
        <f>IFERROR(求节点(相关资料!J$6:J$85,EF$6:EF$55,$ES69),0)</f>
        <v>76180470</v>
      </c>
      <c r="FB69" s="5">
        <f>IFERROR(求节点(相关资料!K$6:K$85,EG$6:EG$55,$ES69),0)</f>
        <v>106175580</v>
      </c>
      <c r="FC69" s="5">
        <f>IFERROR(求节点(相关资料!L$6:L$85,EH$6:EH$55,$ES69),0)</f>
        <v>106653120</v>
      </c>
      <c r="FD69" s="5">
        <f>IFERROR(求节点(相关资料!M$6:M$85,EI$6:EI$55,$ES69),0)</f>
        <v>106653180</v>
      </c>
      <c r="FE69" s="5">
        <f>IFERROR(求节点(相关资料!N$6:N$85,EJ$6:EJ$55,$ES69),0)</f>
        <v>205463445</v>
      </c>
      <c r="FF69" s="5">
        <f>IFERROR(求节点(相关资料!O$6:O$85,EK$6:EK$55,$ES69),0)</f>
        <v>101521620</v>
      </c>
      <c r="FG69" s="5">
        <f>IFERROR(求节点(相关资料!P$6:P$85,EL$6:EL$55,$ES69),0)</f>
        <v>101521440</v>
      </c>
      <c r="FH69" s="5">
        <f>IFERROR(求节点(相关资料!Q$6:Q$85,EM$6:EM$55,$ES69),0)</f>
        <v>101521380</v>
      </c>
      <c r="FI69" s="5">
        <f>IFERROR(求节点(相关资料!R$6:R$85,EN$6:EN$55,$ES69),0)</f>
        <v>101521320</v>
      </c>
      <c r="FJ69" s="5">
        <f>IFERROR(求节点(相关资料!S$6:S$85,EO$6:EO$55,$ES69),0)</f>
        <v>76172340</v>
      </c>
      <c r="FK69" s="5">
        <f>IFERROR(求节点(相关资料!T$6:T$85,EP$6:EP$55,$ES69),0)</f>
        <v>44435412</v>
      </c>
      <c r="FN69" s="6">
        <v>64</v>
      </c>
      <c r="FO69" s="6">
        <f>SUMPRODUCT(ET69:FK69,'[1]功能-城建'!$X69:$AO69)</f>
        <v>1904056897</v>
      </c>
      <c r="FP69" s="6">
        <f>SUM('[1]资源-玩家城池建筑时间'!$AC$6:$AC69)</f>
        <v>1903653428.272969</v>
      </c>
      <c r="FQ69" s="6">
        <f t="shared" si="112"/>
        <v>1.0002119444227813</v>
      </c>
    </row>
    <row r="70" spans="1:173" x14ac:dyDescent="0.15">
      <c r="A70" s="2">
        <v>65</v>
      </c>
      <c r="B70" s="4">
        <f>SMALL('[1]资源-玩家城池建筑时间'!DH$6:DH$85,$A70)</f>
        <v>449347681.53683716</v>
      </c>
      <c r="C70" s="4">
        <f>SMALL('[1]资源-玩家城池建筑时间'!DI$6:DI$85,$A70)</f>
        <v>99855040.341519386</v>
      </c>
      <c r="D70" s="4">
        <f>SMALL('[1]资源-玩家城池建筑时间'!DJ$6:DJ$85,$A70)</f>
        <v>49916028.985480659</v>
      </c>
      <c r="E70" s="4"/>
      <c r="F70" s="4">
        <f>SMALL('[1]资源-玩家城池建筑时间'!DL$6:DL$85,$A70)</f>
        <v>83212533.617932811</v>
      </c>
      <c r="G70" s="4">
        <f>SMALL('[1]资源-玩家城池建筑时间'!DM$6:DM$85,$A70)</f>
        <v>83212533.617932811</v>
      </c>
      <c r="H70" s="4">
        <f>SMALL('[1]资源-玩家城池建筑时间'!DN$6:DN$85,$A70)</f>
        <v>83212533.617932811</v>
      </c>
      <c r="I70" s="4">
        <f>SMALL('[1]资源-玩家城池建筑时间'!DO$6:DO$85,$A70)</f>
        <v>83212533.617932811</v>
      </c>
      <c r="J70" s="4">
        <f>SMALL('[1]资源-玩家城池建筑时间'!DP$6:DP$85,$A70)</f>
        <v>116019845.94107087</v>
      </c>
      <c r="K70" s="4">
        <f>SMALL('[1]资源-玩家城池建筑时间'!DQ$6:DQ$85,$A70)</f>
        <v>116497547.06510596</v>
      </c>
      <c r="L70" s="4">
        <f>SMALL('[1]资源-玩家城池建筑时间'!DR$6:DR$85,$A70)</f>
        <v>116497525.238362</v>
      </c>
      <c r="M70" s="4">
        <f>SMALL('[1]资源-玩家城池建筑时间'!DS$6:DS$85,$A70)</f>
        <v>221795195.50848195</v>
      </c>
      <c r="N70" s="4">
        <f>SMALL('[1]资源-玩家城池建筑时间'!DT$6:DT$85,$A70)</f>
        <v>110898067.08821158</v>
      </c>
      <c r="O70" s="4">
        <f>SMALL('[1]资源-玩家城池建筑时间'!DU$6:DU$85,$A70)</f>
        <v>110898073.64448223</v>
      </c>
      <c r="P70" s="4">
        <f>SMALL('[1]资源-玩家城池建筑时间'!DV$6:DV$85,$A70)</f>
        <v>110898071.98149221</v>
      </c>
      <c r="Q70" s="4">
        <f>SMALL('[1]资源-玩家城池建筑时间'!DW$6:DW$85,$A70)</f>
        <v>110898036.54479256</v>
      </c>
      <c r="R70" s="4">
        <f>SMALL('[1]资源-玩家城池建筑时间'!DX$6:DX$85,$A70)</f>
        <v>83203564.232529238</v>
      </c>
      <c r="S70" s="4">
        <f>SMALL('[1]资源-玩家城池建筑时间'!DY$6:DY$85,$A70)</f>
        <v>49927240.871499211</v>
      </c>
      <c r="T70" s="4">
        <f>SMALL('[1]资源-玩家城池建筑时间'!DZ$6:DZ$85,$A70)</f>
        <v>0</v>
      </c>
      <c r="V70" s="2">
        <v>65</v>
      </c>
      <c r="W70" s="2">
        <f>IFERROR(求节点($A$6:$A$85,B$6:B$85,相关资料!C70),0)</f>
        <v>449347681.53683716</v>
      </c>
      <c r="X70" s="2">
        <f>IFERROR(求节点($A$6:$A$85,C$6:C$85,相关资料!D70),0)</f>
        <v>99855040.341519386</v>
      </c>
      <c r="Y70" s="2">
        <f>IFERROR(求节点($A$6:$A$85,D$6:D$85,相关资料!E70),0)</f>
        <v>247603136.92099053</v>
      </c>
      <c r="Z70" s="2">
        <f>IFERROR(求节点($A$6:$A$85,E$6:E$85,相关资料!F70),0)</f>
        <v>0</v>
      </c>
      <c r="AA70" s="2">
        <f>IFERROR(求节点($A$6:$A$85,F$6:F$85,相关资料!G70),0)</f>
        <v>83212533.617932811</v>
      </c>
      <c r="AB70" s="2">
        <f>IFERROR(求节点($A$6:$A$85,G$6:G$85,相关资料!H70),0)</f>
        <v>83212533.617932811</v>
      </c>
      <c r="AC70" s="2">
        <f>IFERROR(求节点($A$6:$A$85,H$6:H$85,相关资料!I70),0)</f>
        <v>83212533.617932811</v>
      </c>
      <c r="AD70" s="2">
        <f>IFERROR(求节点($A$6:$A$85,I$6:I$85,相关资料!J70),0)</f>
        <v>83212533.617932811</v>
      </c>
      <c r="AE70" s="30">
        <f>求节点('[1]功能-城建'!$K$35:$K$85,$J$35:$J$85,$V70)</f>
        <v>116019845.94107087</v>
      </c>
      <c r="AF70" s="2">
        <f>IFERROR(求节点($A$6:$A$85,K$6:K$85,相关资料!L70),0)</f>
        <v>116497547.06510596</v>
      </c>
      <c r="AG70" s="2">
        <f>IFERROR(求节点($A$6:$A$85,L$6:L$85,相关资料!M70),0)</f>
        <v>116497525.238362</v>
      </c>
      <c r="AH70" s="2">
        <f>IFERROR(求节点($A$6:$A$85,M$6:M$85,相关资料!N70),0)</f>
        <v>1100404564.1107483</v>
      </c>
      <c r="AI70" s="2">
        <f>IFERROR(求节点($A$6:$A$85,N$6:N$85,相关资料!O70),0)</f>
        <v>497129031.0899477</v>
      </c>
      <c r="AJ70" s="2">
        <f>IFERROR(求节点($A$6:$A$85,O$6:O$85,相关资料!P70),0)</f>
        <v>497129037.64621836</v>
      </c>
      <c r="AK70" s="2">
        <f>IFERROR(求节点($A$6:$A$85,P$6:P$85,相关资料!Q70),0)</f>
        <v>497129035.98322833</v>
      </c>
      <c r="AL70" s="2">
        <f>IFERROR(求节点($A$6:$A$85,Q$6:Q$85,相关资料!R70),0)</f>
        <v>497129000.5465287</v>
      </c>
      <c r="AM70" s="2">
        <f>IFERROR(求节点($A$6:$A$85,R$6:R$85,相关资料!S70),0)</f>
        <v>83203564.232529238</v>
      </c>
      <c r="AN70" s="2">
        <f>IFERROR(求节点($A$6:$A$85,S$6:S$85,相关资料!T70),0)</f>
        <v>247614348.8070091</v>
      </c>
      <c r="AO70" s="2"/>
      <c r="AQ70" s="2">
        <v>65</v>
      </c>
      <c r="AR70" s="2">
        <f t="shared" si="81"/>
        <v>37978827.349913836</v>
      </c>
      <c r="AS70" s="2">
        <f t="shared" si="81"/>
        <v>8439739.4110919684</v>
      </c>
      <c r="AT70" s="2">
        <f t="shared" si="81"/>
        <v>0</v>
      </c>
      <c r="AU70" s="2">
        <f t="shared" si="81"/>
        <v>0</v>
      </c>
      <c r="AV70" s="2">
        <f t="shared" si="81"/>
        <v>7033116.1759099662</v>
      </c>
      <c r="AW70" s="2">
        <f t="shared" si="81"/>
        <v>7033116.1759099662</v>
      </c>
      <c r="AX70" s="2">
        <f t="shared" si="81"/>
        <v>7033116.1759099662</v>
      </c>
      <c r="AY70" s="2">
        <f t="shared" si="81"/>
        <v>7033116.1759099662</v>
      </c>
      <c r="AZ70" s="2">
        <f t="shared" si="81"/>
        <v>9846362.6462739557</v>
      </c>
      <c r="BA70" s="2">
        <f t="shared" si="81"/>
        <v>9846362.6462739557</v>
      </c>
      <c r="BB70" s="2">
        <f t="shared" si="81"/>
        <v>9846362.6462739557</v>
      </c>
      <c r="BC70" s="2">
        <f t="shared" si="81"/>
        <v>0</v>
      </c>
      <c r="BD70" s="2">
        <f t="shared" si="81"/>
        <v>0</v>
      </c>
      <c r="BE70" s="2">
        <f t="shared" si="81"/>
        <v>0</v>
      </c>
      <c r="BF70" s="2">
        <f t="shared" si="81"/>
        <v>0</v>
      </c>
      <c r="BG70" s="2">
        <f t="shared" ref="BG70" si="115">IF(AL70=0,0,AL70-AL69)</f>
        <v>0</v>
      </c>
      <c r="BH70" s="2">
        <f t="shared" si="82"/>
        <v>7033116.1759099662</v>
      </c>
      <c r="BI70" s="2">
        <f t="shared" si="83"/>
        <v>0</v>
      </c>
      <c r="BL70" s="2">
        <v>65</v>
      </c>
      <c r="BM70" s="2">
        <f t="shared" si="84"/>
        <v>37978827.349913836</v>
      </c>
      <c r="BN70" s="2">
        <f t="shared" si="85"/>
        <v>8439739.4110919684</v>
      </c>
      <c r="BO70" s="2">
        <f t="shared" si="86"/>
        <v>0</v>
      </c>
      <c r="BP70" s="2">
        <f t="shared" si="87"/>
        <v>0</v>
      </c>
      <c r="BQ70" s="2">
        <f t="shared" si="88"/>
        <v>7033116.1759099662</v>
      </c>
      <c r="BR70" s="2">
        <f t="shared" si="89"/>
        <v>7033116.1759099662</v>
      </c>
      <c r="BS70" s="2">
        <f t="shared" si="90"/>
        <v>7033116.1759099662</v>
      </c>
      <c r="BT70" s="2">
        <f t="shared" si="91"/>
        <v>7033116.1759099662</v>
      </c>
      <c r="BU70" s="2">
        <f t="shared" si="92"/>
        <v>9846362.6462739557</v>
      </c>
      <c r="BV70" s="2">
        <f t="shared" si="93"/>
        <v>9846362.6462739557</v>
      </c>
      <c r="BW70" s="2">
        <f t="shared" si="94"/>
        <v>9846362.6462739557</v>
      </c>
      <c r="BX70" s="2">
        <f t="shared" si="95"/>
        <v>0</v>
      </c>
      <c r="BY70" s="2">
        <f t="shared" si="96"/>
        <v>0</v>
      </c>
      <c r="BZ70" s="2">
        <f t="shared" si="97"/>
        <v>0</v>
      </c>
      <c r="CA70" s="2">
        <f t="shared" si="98"/>
        <v>0</v>
      </c>
      <c r="CB70" s="2">
        <f t="shared" si="99"/>
        <v>0</v>
      </c>
      <c r="CC70" s="2">
        <f t="shared" si="100"/>
        <v>7033116.1759099662</v>
      </c>
      <c r="CD70" s="2">
        <f t="shared" si="101"/>
        <v>0</v>
      </c>
      <c r="CF70" s="1">
        <f t="shared" si="102"/>
        <v>632981</v>
      </c>
      <c r="CG70" s="2">
        <v>65</v>
      </c>
      <c r="CH70" s="2">
        <f t="shared" si="113"/>
        <v>37978860</v>
      </c>
      <c r="CI70" s="2">
        <f t="shared" si="104"/>
        <v>8439780</v>
      </c>
      <c r="CJ70" s="2">
        <f t="shared" si="49"/>
        <v>0</v>
      </c>
      <c r="CK70" s="2">
        <f t="shared" si="103"/>
        <v>0</v>
      </c>
      <c r="CL70" s="30">
        <f t="shared" si="114"/>
        <v>7033140</v>
      </c>
      <c r="CM70" s="30">
        <f t="shared" si="105"/>
        <v>7033140</v>
      </c>
      <c r="CN70" s="30">
        <f t="shared" si="106"/>
        <v>7033140</v>
      </c>
      <c r="CO70" s="30">
        <f t="shared" si="107"/>
        <v>7033140</v>
      </c>
      <c r="CP70" s="2">
        <f t="shared" si="108"/>
        <v>9846420</v>
      </c>
      <c r="CQ70" s="2">
        <f t="shared" si="109"/>
        <v>9846420</v>
      </c>
      <c r="CR70" s="2">
        <f t="shared" si="110"/>
        <v>9846420</v>
      </c>
      <c r="CS70" s="2">
        <f t="shared" si="55"/>
        <v>0</v>
      </c>
      <c r="CT70" s="2">
        <f t="shared" si="56"/>
        <v>0</v>
      </c>
      <c r="CU70" s="2">
        <f t="shared" si="57"/>
        <v>0</v>
      </c>
      <c r="CV70" s="2">
        <f t="shared" si="58"/>
        <v>0</v>
      </c>
      <c r="CW70" s="2">
        <f t="shared" si="59"/>
        <v>0</v>
      </c>
      <c r="CX70" s="2">
        <f t="shared" si="111"/>
        <v>7033140</v>
      </c>
      <c r="CY70" s="2">
        <f t="shared" si="47"/>
        <v>0</v>
      </c>
      <c r="DC70" s="8">
        <v>65</v>
      </c>
      <c r="DD70" s="8">
        <f t="shared" si="24"/>
        <v>37978860</v>
      </c>
      <c r="DE70" s="8">
        <f t="shared" si="25"/>
        <v>8439780</v>
      </c>
      <c r="DF70" s="8">
        <f t="shared" si="26"/>
        <v>0</v>
      </c>
      <c r="DG70" s="8">
        <f t="shared" si="27"/>
        <v>0</v>
      </c>
      <c r="DH70" s="8">
        <f t="shared" si="28"/>
        <v>7033140</v>
      </c>
      <c r="DI70" s="8">
        <f t="shared" si="29"/>
        <v>7033140</v>
      </c>
      <c r="DJ70" s="8">
        <f t="shared" si="30"/>
        <v>7033140</v>
      </c>
      <c r="DK70" s="8">
        <f t="shared" si="31"/>
        <v>7033140</v>
      </c>
      <c r="DL70" s="8">
        <f t="shared" si="32"/>
        <v>9846420</v>
      </c>
      <c r="DM70" s="8">
        <f t="shared" si="33"/>
        <v>9846420</v>
      </c>
      <c r="DN70" s="8">
        <f t="shared" si="34"/>
        <v>9846420</v>
      </c>
      <c r="DO70" s="8">
        <f t="shared" si="35"/>
        <v>0</v>
      </c>
      <c r="DP70" s="8">
        <f t="shared" si="36"/>
        <v>0</v>
      </c>
      <c r="DQ70" s="8">
        <f t="shared" si="37"/>
        <v>0</v>
      </c>
      <c r="DR70" s="8">
        <f t="shared" si="38"/>
        <v>0</v>
      </c>
      <c r="DS70" s="8">
        <f t="shared" si="39"/>
        <v>0</v>
      </c>
      <c r="DT70" s="8">
        <f t="shared" si="40"/>
        <v>7033140</v>
      </c>
      <c r="DU70" s="8">
        <f t="shared" si="41"/>
        <v>0</v>
      </c>
      <c r="DX70" s="8">
        <v>65</v>
      </c>
      <c r="DY70" s="5">
        <f>SUM(DD$6:DD70)</f>
        <v>449349840</v>
      </c>
      <c r="DZ70" s="5">
        <f>SUM(DE$6:DE70)</f>
        <v>99857100</v>
      </c>
      <c r="EA70" s="5">
        <f>SUM(DF$6:DF70)</f>
        <v>246246900</v>
      </c>
      <c r="EB70" s="5">
        <f>SUM(DG$6:DG70)</f>
        <v>0</v>
      </c>
      <c r="EC70" s="5">
        <f>SUM(DH$6:DH70)</f>
        <v>83213610</v>
      </c>
      <c r="ED70" s="5">
        <f>SUM(DI$6:DI70)</f>
        <v>83213610</v>
      </c>
      <c r="EE70" s="5">
        <f>SUM(DJ$6:DJ70)</f>
        <v>83213610</v>
      </c>
      <c r="EF70" s="5">
        <f>SUM(DK$6:DK70)</f>
        <v>83213610</v>
      </c>
      <c r="EG70" s="5">
        <f>SUM(DL$6:DL70)</f>
        <v>116022000</v>
      </c>
      <c r="EH70" s="5">
        <f>SUM(DM$6:DM70)</f>
        <v>116499540</v>
      </c>
      <c r="EI70" s="5">
        <f>SUM(DN$6:DN70)</f>
        <v>116499600</v>
      </c>
      <c r="EJ70" s="5">
        <f>SUM(DO$6:DO70)</f>
        <v>1102029900</v>
      </c>
      <c r="EK70" s="5">
        <f>SUM(DP$6:DP70)</f>
        <v>497130240</v>
      </c>
      <c r="EL70" s="5">
        <f>SUM(DQ$6:DQ70)</f>
        <v>497130060</v>
      </c>
      <c r="EM70" s="5">
        <f>SUM(DR$6:DR70)</f>
        <v>497130000</v>
      </c>
      <c r="EN70" s="5">
        <f>SUM(DS$6:DS70)</f>
        <v>497129940</v>
      </c>
      <c r="EO70" s="5">
        <f>SUM(DT$6:DT70)</f>
        <v>83205480</v>
      </c>
      <c r="EP70" s="5">
        <f>SUM(DU$6:DU70)</f>
        <v>244850100</v>
      </c>
      <c r="ES70" s="8">
        <v>65</v>
      </c>
      <c r="ET70" s="5">
        <f>IFERROR(求节点(相关资料!C$6:C$85,DY$6:DY$55,$ES70),0)</f>
        <v>449349840</v>
      </c>
      <c r="EU70" s="5">
        <f>IFERROR(求节点(相关资料!D$6:D$85,DZ$6:DZ$55,$ES70),0)</f>
        <v>99857100</v>
      </c>
      <c r="EV70" s="5">
        <f>IFERROR(求节点(相关资料!E$6:E$85,EA$6:EA$55,$ES70),0)</f>
        <v>49301000</v>
      </c>
      <c r="EW70" s="5">
        <f>IFERROR(求节点(相关资料!F$6:F$85,EB$6:EB$55,$ES70),0)</f>
        <v>0</v>
      </c>
      <c r="EX70" s="5">
        <f>IFERROR(求节点(相关资料!G$6:G$85,EC$6:EC$55,$ES70),0)</f>
        <v>83213610</v>
      </c>
      <c r="EY70" s="5">
        <f>IFERROR(求节点(相关资料!H$6:H$85,ED$6:ED$55,$ES70),0)</f>
        <v>83213610</v>
      </c>
      <c r="EZ70" s="5">
        <f>IFERROR(求节点(相关资料!I$6:I$85,EE$6:EE$55,$ES70),0)</f>
        <v>83213610</v>
      </c>
      <c r="FA70" s="5">
        <f>IFERROR(求节点(相关资料!J$6:J$85,EF$6:EF$55,$ES70),0)</f>
        <v>83213610</v>
      </c>
      <c r="FB70" s="5">
        <f>IFERROR(求节点(相关资料!K$6:K$85,EG$6:EG$55,$ES70),0)</f>
        <v>116022000</v>
      </c>
      <c r="FC70" s="5">
        <f>IFERROR(求节点(相关资料!L$6:L$85,EH$6:EH$55,$ES70),0)</f>
        <v>116499540</v>
      </c>
      <c r="FD70" s="5">
        <f>IFERROR(求节点(相关资料!M$6:M$85,EI$6:EI$55,$ES70),0)</f>
        <v>116499600</v>
      </c>
      <c r="FE70" s="5">
        <f>IFERROR(求节点(相关资料!N$6:N$85,EJ$6:EJ$55,$ES70),0)</f>
        <v>225133050</v>
      </c>
      <c r="FF70" s="5">
        <f>IFERROR(求节点(相关资料!O$6:O$85,EK$6:EK$55,$ES70),0)</f>
        <v>112505320</v>
      </c>
      <c r="FG70" s="5">
        <f>IFERROR(求节点(相关资料!P$6:P$85,EL$6:EL$55,$ES70),0)</f>
        <v>112505140</v>
      </c>
      <c r="FH70" s="5">
        <f>IFERROR(求节点(相关资料!Q$6:Q$85,EM$6:EM$55,$ES70),0)</f>
        <v>112505080</v>
      </c>
      <c r="FI70" s="5">
        <f>IFERROR(求节点(相关资料!R$6:R$85,EN$6:EN$55,$ES70),0)</f>
        <v>112505020</v>
      </c>
      <c r="FJ70" s="5">
        <f>IFERROR(求节点(相关资料!S$6:S$85,EO$6:EO$55,$ES70),0)</f>
        <v>83205480</v>
      </c>
      <c r="FK70" s="5">
        <f>IFERROR(求节点(相关资料!T$6:T$85,EP$6:EP$55,$ES70),0)</f>
        <v>48880608</v>
      </c>
      <c r="FN70" s="6">
        <v>65</v>
      </c>
      <c r="FO70" s="6">
        <f>SUMPRODUCT(ET70:FK70,'[1]功能-城建'!$X70:$AO70)</f>
        <v>2087623218</v>
      </c>
      <c r="FP70" s="6">
        <f>SUM('[1]资源-玩家城池建筑时间'!$AC$6:$AC70)</f>
        <v>2079481332.6707182</v>
      </c>
      <c r="FQ70" s="6">
        <f t="shared" si="112"/>
        <v>1.0039153442742499</v>
      </c>
    </row>
    <row r="71" spans="1:173" x14ac:dyDescent="0.15">
      <c r="A71" s="2">
        <v>66</v>
      </c>
      <c r="B71" s="4">
        <f>SMALL('[1]资源-玩家城池建筑时间'!DH$6:DH$85,$A71)</f>
        <v>495557933.48530883</v>
      </c>
      <c r="C71" s="4">
        <f>SMALL('[1]资源-玩家城池建筑时间'!DI$6:DI$85,$A71)</f>
        <v>110123985.21895753</v>
      </c>
      <c r="D71" s="4">
        <f>SMALL('[1]资源-玩家城池建筑时间'!DJ$6:DJ$85,$A71)</f>
        <v>55050501.42419973</v>
      </c>
      <c r="E71" s="4"/>
      <c r="F71" s="4">
        <f>SMALL('[1]资源-玩家城池建筑时间'!DL$6:DL$85,$A71)</f>
        <v>91769987.6824646</v>
      </c>
      <c r="G71" s="4">
        <f>SMALL('[1]资源-玩家城池建筑时间'!DM$6:DM$85,$A71)</f>
        <v>91769987.6824646</v>
      </c>
      <c r="H71" s="4">
        <f>SMALL('[1]资源-玩家城池建筑时间'!DN$6:DN$85,$A71)</f>
        <v>91769987.6824646</v>
      </c>
      <c r="I71" s="4">
        <f>SMALL('[1]资源-玩家城池建筑时间'!DO$6:DO$85,$A71)</f>
        <v>91769987.6824646</v>
      </c>
      <c r="J71" s="4">
        <f>SMALL('[1]资源-玩家城池建筑时间'!DP$6:DP$85,$A71)</f>
        <v>128000281.63141537</v>
      </c>
      <c r="K71" s="4">
        <f>SMALL('[1]资源-玩家城池建筑时间'!DQ$6:DQ$85,$A71)</f>
        <v>128477982.75545046</v>
      </c>
      <c r="L71" s="4">
        <f>SMALL('[1]资源-玩家城池建筑时间'!DR$6:DR$85,$A71)</f>
        <v>128477960.9287065</v>
      </c>
      <c r="M71" s="4">
        <f>SMALL('[1]资源-玩家城池建筑时间'!DS$6:DS$85,$A71)</f>
        <v>244615073.01390007</v>
      </c>
      <c r="N71" s="4">
        <f>SMALL('[1]资源-玩家城池建筑时间'!DT$6:DT$85,$A71)</f>
        <v>122308005.84092063</v>
      </c>
      <c r="O71" s="4">
        <f>SMALL('[1]资源-玩家城池建筑时间'!DU$6:DU$85,$A71)</f>
        <v>122308012.39719126</v>
      </c>
      <c r="P71" s="4">
        <f>SMALL('[1]资源-玩家城池建筑时间'!DV$6:DV$85,$A71)</f>
        <v>122308010.73420125</v>
      </c>
      <c r="Q71" s="4">
        <f>SMALL('[1]资源-玩家城池建筑时间'!DW$6:DW$85,$A71)</f>
        <v>122307975.29750159</v>
      </c>
      <c r="R71" s="4">
        <f>SMALL('[1]资源-玩家城池建筑时间'!DX$6:DX$85,$A71)</f>
        <v>91761018.297061026</v>
      </c>
      <c r="S71" s="4">
        <f>SMALL('[1]资源-玩家城池建筑时间'!DY$6:DY$85,$A71)</f>
        <v>55061713.310218282</v>
      </c>
      <c r="T71" s="4">
        <f>SMALL('[1]资源-玩家城池建筑时间'!DZ$6:DZ$85,$A71)</f>
        <v>0</v>
      </c>
      <c r="V71" s="2">
        <v>66</v>
      </c>
      <c r="W71" s="2">
        <f>IFERROR(求节点($A$6:$A$85,B$6:B$85,相关资料!C71),0)</f>
        <v>495557933.48530883</v>
      </c>
      <c r="X71" s="2">
        <f>IFERROR(求节点($A$6:$A$85,C$6:C$85,相关资料!D71),0)</f>
        <v>110123985.21895753</v>
      </c>
      <c r="Y71" s="2">
        <f>IFERROR(求节点($A$6:$A$85,D$6:D$85,相关资料!E71),0)</f>
        <v>247603136.92099053</v>
      </c>
      <c r="Z71" s="2">
        <f>IFERROR(求节点($A$6:$A$85,E$6:E$85,相关资料!F71),0)</f>
        <v>0</v>
      </c>
      <c r="AA71" s="2">
        <f>IFERROR(求节点($A$6:$A$85,F$6:F$85,相关资料!G71),0)</f>
        <v>91769987.6824646</v>
      </c>
      <c r="AB71" s="2">
        <f>IFERROR(求节点($A$6:$A$85,G$6:G$85,相关资料!H71),0)</f>
        <v>91769987.6824646</v>
      </c>
      <c r="AC71" s="2">
        <f>IFERROR(求节点($A$6:$A$85,H$6:H$85,相关资料!I71),0)</f>
        <v>91769987.6824646</v>
      </c>
      <c r="AD71" s="2">
        <f>IFERROR(求节点($A$6:$A$85,I$6:I$85,相关资料!J71),0)</f>
        <v>91769987.6824646</v>
      </c>
      <c r="AE71" s="30">
        <f>求节点('[1]功能-城建'!$K$35:$K$85,$J$35:$J$85,$V71)</f>
        <v>128000281.63141537</v>
      </c>
      <c r="AF71" s="2">
        <f>IFERROR(求节点($A$6:$A$85,K$6:K$85,相关资料!L71),0)</f>
        <v>128477982.75545046</v>
      </c>
      <c r="AG71" s="2">
        <f>IFERROR(求节点($A$6:$A$85,L$6:L$85,相关资料!M71),0)</f>
        <v>128477960.9287065</v>
      </c>
      <c r="AH71" s="2">
        <f>IFERROR(求节点($A$6:$A$85,M$6:M$85,相关资料!N71),0)</f>
        <v>1100404564.1107483</v>
      </c>
      <c r="AI71" s="2">
        <f>IFERROR(求节点($A$6:$A$85,N$6:N$85,相关资料!O71),0)</f>
        <v>497129031.0899477</v>
      </c>
      <c r="AJ71" s="2">
        <f>IFERROR(求节点($A$6:$A$85,O$6:O$85,相关资料!P71),0)</f>
        <v>497129037.64621836</v>
      </c>
      <c r="AK71" s="2">
        <f>IFERROR(求节点($A$6:$A$85,P$6:P$85,相关资料!Q71),0)</f>
        <v>497129035.98322833</v>
      </c>
      <c r="AL71" s="2">
        <f>IFERROR(求节点($A$6:$A$85,Q$6:Q$85,相关资料!R71),0)</f>
        <v>497129000.5465287</v>
      </c>
      <c r="AM71" s="2">
        <f>IFERROR(求节点($A$6:$A$85,R$6:R$85,相关资料!S71),0)</f>
        <v>91761018.297061026</v>
      </c>
      <c r="AN71" s="2">
        <f>IFERROR(求节点($A$6:$A$85,S$6:S$85,相关资料!T71),0)</f>
        <v>247614348.8070091</v>
      </c>
      <c r="AO71" s="2"/>
      <c r="AQ71" s="2">
        <v>66</v>
      </c>
      <c r="AR71" s="2">
        <f t="shared" ref="AR71:BG85" si="116">IF(W71=0,0,W71-W70)</f>
        <v>46210251.948471665</v>
      </c>
      <c r="AS71" s="2">
        <f t="shared" si="116"/>
        <v>10268944.877438143</v>
      </c>
      <c r="AT71" s="2">
        <f t="shared" si="116"/>
        <v>0</v>
      </c>
      <c r="AU71" s="2">
        <f t="shared" si="116"/>
        <v>0</v>
      </c>
      <c r="AV71" s="2">
        <f t="shared" si="116"/>
        <v>8557454.0645317882</v>
      </c>
      <c r="AW71" s="2">
        <f t="shared" si="116"/>
        <v>8557454.0645317882</v>
      </c>
      <c r="AX71" s="2">
        <f t="shared" si="116"/>
        <v>8557454.0645317882</v>
      </c>
      <c r="AY71" s="2">
        <f t="shared" si="116"/>
        <v>8557454.0645317882</v>
      </c>
      <c r="AZ71" s="2">
        <f t="shared" si="116"/>
        <v>11980435.690344498</v>
      </c>
      <c r="BA71" s="2">
        <f t="shared" si="116"/>
        <v>11980435.690344498</v>
      </c>
      <c r="BB71" s="2">
        <f t="shared" si="116"/>
        <v>11980435.690344498</v>
      </c>
      <c r="BC71" s="2">
        <f t="shared" si="116"/>
        <v>0</v>
      </c>
      <c r="BD71" s="2">
        <f t="shared" si="116"/>
        <v>0</v>
      </c>
      <c r="BE71" s="2">
        <f t="shared" si="116"/>
        <v>0</v>
      </c>
      <c r="BF71" s="2">
        <f t="shared" si="116"/>
        <v>0</v>
      </c>
      <c r="BG71" s="2">
        <f t="shared" si="116"/>
        <v>0</v>
      </c>
      <c r="BH71" s="2">
        <f t="shared" si="82"/>
        <v>8557454.0645317882</v>
      </c>
      <c r="BI71" s="2">
        <f t="shared" si="83"/>
        <v>0</v>
      </c>
      <c r="BL71" s="2">
        <v>66</v>
      </c>
      <c r="BM71" s="2">
        <f t="shared" si="84"/>
        <v>46210251.948471665</v>
      </c>
      <c r="BN71" s="2">
        <f t="shared" si="85"/>
        <v>10268944.877438143</v>
      </c>
      <c r="BO71" s="2">
        <f t="shared" si="86"/>
        <v>0</v>
      </c>
      <c r="BP71" s="2">
        <f t="shared" si="87"/>
        <v>0</v>
      </c>
      <c r="BQ71" s="2">
        <f t="shared" si="88"/>
        <v>8557454.0645317882</v>
      </c>
      <c r="BR71" s="2">
        <f t="shared" si="89"/>
        <v>8557454.0645317882</v>
      </c>
      <c r="BS71" s="2">
        <f t="shared" si="90"/>
        <v>8557454.0645317882</v>
      </c>
      <c r="BT71" s="2">
        <f t="shared" si="91"/>
        <v>8557454.0645317882</v>
      </c>
      <c r="BU71" s="2">
        <f t="shared" si="92"/>
        <v>11980435.690344498</v>
      </c>
      <c r="BV71" s="2">
        <f t="shared" si="93"/>
        <v>11980435.690344498</v>
      </c>
      <c r="BW71" s="2">
        <f t="shared" si="94"/>
        <v>11980435.690344498</v>
      </c>
      <c r="BX71" s="2">
        <f t="shared" si="95"/>
        <v>0</v>
      </c>
      <c r="BY71" s="2">
        <f t="shared" si="96"/>
        <v>0</v>
      </c>
      <c r="BZ71" s="2">
        <f t="shared" si="97"/>
        <v>0</v>
      </c>
      <c r="CA71" s="2">
        <f t="shared" si="98"/>
        <v>0</v>
      </c>
      <c r="CB71" s="2">
        <f t="shared" si="99"/>
        <v>0</v>
      </c>
      <c r="CC71" s="2">
        <f t="shared" si="100"/>
        <v>8557454.0645317882</v>
      </c>
      <c r="CD71" s="2">
        <f t="shared" si="101"/>
        <v>0</v>
      </c>
      <c r="CF71" s="1">
        <f t="shared" si="102"/>
        <v>770171</v>
      </c>
      <c r="CG71" s="2">
        <v>66</v>
      </c>
      <c r="CH71" s="2">
        <f t="shared" si="113"/>
        <v>46210260</v>
      </c>
      <c r="CI71" s="2">
        <f t="shared" si="104"/>
        <v>10269000</v>
      </c>
      <c r="CJ71" s="2">
        <f t="shared" si="49"/>
        <v>0</v>
      </c>
      <c r="CK71" s="2">
        <f t="shared" si="103"/>
        <v>0</v>
      </c>
      <c r="CL71" s="30">
        <f t="shared" si="114"/>
        <v>8557470</v>
      </c>
      <c r="CM71" s="30">
        <f t="shared" si="105"/>
        <v>8557470</v>
      </c>
      <c r="CN71" s="30">
        <f t="shared" si="106"/>
        <v>8557470</v>
      </c>
      <c r="CO71" s="30">
        <f t="shared" si="107"/>
        <v>8557470</v>
      </c>
      <c r="CP71" s="2">
        <f t="shared" si="108"/>
        <v>11980440</v>
      </c>
      <c r="CQ71" s="2">
        <f t="shared" si="109"/>
        <v>11980440</v>
      </c>
      <c r="CR71" s="2">
        <f t="shared" si="110"/>
        <v>11980440</v>
      </c>
      <c r="CS71" s="2">
        <f t="shared" si="55"/>
        <v>0</v>
      </c>
      <c r="CT71" s="2">
        <f t="shared" si="56"/>
        <v>0</v>
      </c>
      <c r="CU71" s="2">
        <f t="shared" si="57"/>
        <v>0</v>
      </c>
      <c r="CV71" s="2">
        <f t="shared" si="58"/>
        <v>0</v>
      </c>
      <c r="CW71" s="2">
        <f t="shared" si="59"/>
        <v>0</v>
      </c>
      <c r="CX71" s="2">
        <f t="shared" si="111"/>
        <v>8557500</v>
      </c>
      <c r="CY71" s="2">
        <f t="shared" si="47"/>
        <v>0</v>
      </c>
      <c r="DC71" s="8">
        <v>66</v>
      </c>
      <c r="DD71" s="8">
        <f t="shared" ref="DD71:DD85" si="117">SUM(CH71:CH71)</f>
        <v>46210260</v>
      </c>
      <c r="DE71" s="8">
        <f t="shared" ref="DE71:DE85" si="118">SUM(CI71:CI71)</f>
        <v>10269000</v>
      </c>
      <c r="DF71" s="8">
        <f t="shared" ref="DF71:DF85" si="119">SUM(CJ71:CJ71)</f>
        <v>0</v>
      </c>
      <c r="DG71" s="8">
        <f t="shared" ref="DG71:DG85" si="120">SUM(CK71:CK71)</f>
        <v>0</v>
      </c>
      <c r="DH71" s="8">
        <f t="shared" ref="DH71:DH85" si="121">SUM(CL71:CL71)</f>
        <v>8557470</v>
      </c>
      <c r="DI71" s="8">
        <f t="shared" ref="DI71:DI85" si="122">SUM(CM71:CM71)</f>
        <v>8557470</v>
      </c>
      <c r="DJ71" s="8">
        <f t="shared" ref="DJ71:DJ85" si="123">SUM(CN71:CN71)</f>
        <v>8557470</v>
      </c>
      <c r="DK71" s="8">
        <f t="shared" ref="DK71:DK85" si="124">SUM(CO71:CO71)</f>
        <v>8557470</v>
      </c>
      <c r="DL71" s="8">
        <f t="shared" ref="DL71:DL85" si="125">SUM(CP71:CP71)</f>
        <v>11980440</v>
      </c>
      <c r="DM71" s="8">
        <f t="shared" ref="DM71:DM85" si="126">SUM(CQ71:CQ71)</f>
        <v>11980440</v>
      </c>
      <c r="DN71" s="8">
        <f t="shared" ref="DN71:DN85" si="127">SUM(CR71:CR71)</f>
        <v>11980440</v>
      </c>
      <c r="DO71" s="8">
        <f t="shared" ref="DO71:DO85" si="128">SUM(CS71:CS71)</f>
        <v>0</v>
      </c>
      <c r="DP71" s="8">
        <f t="shared" ref="DP71:DP85" si="129">SUM(CT71:CT71)</f>
        <v>0</v>
      </c>
      <c r="DQ71" s="8">
        <f t="shared" ref="DQ71:DQ85" si="130">SUM(CU71:CU71)</f>
        <v>0</v>
      </c>
      <c r="DR71" s="8">
        <f t="shared" ref="DR71:DR85" si="131">SUM(CV71:CV71)</f>
        <v>0</v>
      </c>
      <c r="DS71" s="8">
        <f t="shared" ref="DS71:DS85" si="132">SUM(CW71:CW71)</f>
        <v>0</v>
      </c>
      <c r="DT71" s="8">
        <f t="shared" ref="DT71:DT85" si="133">SUM(CX71:CX71)</f>
        <v>8557500</v>
      </c>
      <c r="DU71" s="8">
        <f t="shared" ref="DU71:DU85" si="134">SUM(CY71:CY71)</f>
        <v>0</v>
      </c>
      <c r="DX71" s="8">
        <v>66</v>
      </c>
      <c r="DY71" s="5">
        <f>SUM(DD$6:DD71)</f>
        <v>495560100</v>
      </c>
      <c r="DZ71" s="5">
        <f>SUM(DE$6:DE71)</f>
        <v>110126100</v>
      </c>
      <c r="EA71" s="5">
        <f>SUM(DF$6:DF71)</f>
        <v>246246900</v>
      </c>
      <c r="EB71" s="5">
        <f>SUM(DG$6:DG71)</f>
        <v>0</v>
      </c>
      <c r="EC71" s="5">
        <f>SUM(DH$6:DH71)</f>
        <v>91771080</v>
      </c>
      <c r="ED71" s="5">
        <f>SUM(DI$6:DI71)</f>
        <v>91771080</v>
      </c>
      <c r="EE71" s="5">
        <f>SUM(DJ$6:DJ71)</f>
        <v>91771080</v>
      </c>
      <c r="EF71" s="5">
        <f>SUM(DK$6:DK71)</f>
        <v>91771080</v>
      </c>
      <c r="EG71" s="5">
        <f>SUM(DL$6:DL71)</f>
        <v>128002440</v>
      </c>
      <c r="EH71" s="5">
        <f>SUM(DM$6:DM71)</f>
        <v>128479980</v>
      </c>
      <c r="EI71" s="5">
        <f>SUM(DN$6:DN71)</f>
        <v>128480040</v>
      </c>
      <c r="EJ71" s="5">
        <f>SUM(DO$6:DO71)</f>
        <v>1102029900</v>
      </c>
      <c r="EK71" s="5">
        <f>SUM(DP$6:DP71)</f>
        <v>497130240</v>
      </c>
      <c r="EL71" s="5">
        <f>SUM(DQ$6:DQ71)</f>
        <v>497130060</v>
      </c>
      <c r="EM71" s="5">
        <f>SUM(DR$6:DR71)</f>
        <v>497130000</v>
      </c>
      <c r="EN71" s="5">
        <f>SUM(DS$6:DS71)</f>
        <v>497129940</v>
      </c>
      <c r="EO71" s="5">
        <f>SUM(DT$6:DT71)</f>
        <v>91762980</v>
      </c>
      <c r="EP71" s="5">
        <f>SUM(DU$6:DU71)</f>
        <v>244850100</v>
      </c>
      <c r="ES71" s="8">
        <v>66</v>
      </c>
      <c r="ET71" s="5">
        <f>IFERROR(求节点(相关资料!C$6:C$85,DY$6:DY$55,$ES71),0)</f>
        <v>495560100</v>
      </c>
      <c r="EU71" s="5">
        <f>IFERROR(求节点(相关资料!D$6:D$85,DZ$6:DZ$55,$ES71),0)</f>
        <v>110126100</v>
      </c>
      <c r="EV71" s="5">
        <f>IFERROR(求节点(相关资料!E$6:E$85,EA$6:EA$55,$ES71),0)</f>
        <v>53694120</v>
      </c>
      <c r="EW71" s="5">
        <f>IFERROR(求节点(相关资料!F$6:F$85,EB$6:EB$55,$ES71),0)</f>
        <v>0</v>
      </c>
      <c r="EX71" s="5">
        <f>IFERROR(求节点(相关资料!G$6:G$85,EC$6:EC$55,$ES71),0)</f>
        <v>91771080</v>
      </c>
      <c r="EY71" s="5">
        <f>IFERROR(求节点(相关资料!H$6:H$85,ED$6:ED$55,$ES71),0)</f>
        <v>91771080</v>
      </c>
      <c r="EZ71" s="5">
        <f>IFERROR(求节点(相关资料!I$6:I$85,EE$6:EE$55,$ES71),0)</f>
        <v>91771080</v>
      </c>
      <c r="FA71" s="5">
        <f>IFERROR(求节点(相关资料!J$6:J$85,EF$6:EF$55,$ES71),0)</f>
        <v>91771080</v>
      </c>
      <c r="FB71" s="5">
        <f>IFERROR(求节点(相关资料!K$6:K$85,EG$6:EG$55,$ES71),0)</f>
        <v>128002440</v>
      </c>
      <c r="FC71" s="5">
        <f>IFERROR(求节点(相关资料!L$6:L$85,EH$6:EH$55,$ES71),0)</f>
        <v>128479980</v>
      </c>
      <c r="FD71" s="5">
        <f>IFERROR(求节点(相关资料!M$6:M$85,EI$6:EI$55,$ES71),0)</f>
        <v>128480040</v>
      </c>
      <c r="FE71" s="5">
        <f>IFERROR(求节点(相关资料!N$6:N$85,EJ$6:EJ$55,$ES71),0)</f>
        <v>247313550</v>
      </c>
      <c r="FF71" s="5">
        <f>IFERROR(求节点(相关资料!O$6:O$85,EK$6:EK$55,$ES71),0)</f>
        <v>123489020</v>
      </c>
      <c r="FG71" s="5">
        <f>IFERROR(求节点(相关资料!P$6:P$85,EL$6:EL$55,$ES71),0)</f>
        <v>123488840</v>
      </c>
      <c r="FH71" s="5">
        <f>IFERROR(求节点(相关资料!Q$6:Q$85,EM$6:EM$55,$ES71),0)</f>
        <v>123488780</v>
      </c>
      <c r="FI71" s="5">
        <f>IFERROR(求节点(相关资料!R$6:R$85,EN$6:EN$55,$ES71),0)</f>
        <v>123488720</v>
      </c>
      <c r="FJ71" s="5">
        <f>IFERROR(求节点(相关资料!S$6:S$85,EO$6:EO$55,$ES71),0)</f>
        <v>91762980</v>
      </c>
      <c r="FK71" s="5">
        <f>IFERROR(求节点(相关资料!T$6:T$85,EP$6:EP$55,$ES71),0)</f>
        <v>53325804</v>
      </c>
      <c r="FN71" s="6">
        <v>66</v>
      </c>
      <c r="FO71" s="6">
        <f>SUMPRODUCT(ET71:FK71,'[1]功能-城建'!$X71:$AO71)</f>
        <v>2297784794</v>
      </c>
      <c r="FP71" s="6">
        <f>SUM('[1]资源-玩家城池建筑时间'!$AC$6:$AC71)</f>
        <v>2293417684.2840128</v>
      </c>
      <c r="FQ71" s="6">
        <f t="shared" si="112"/>
        <v>1.0019041929195511</v>
      </c>
    </row>
    <row r="72" spans="1:173" x14ac:dyDescent="0.15">
      <c r="A72" s="2">
        <v>67</v>
      </c>
      <c r="B72" s="4">
        <f>SMALL('[1]资源-玩家城池建筑时间'!DH$6:DH$85,$A72)</f>
        <v>544820631.6831646</v>
      </c>
      <c r="C72" s="4">
        <f>SMALL('[1]资源-玩家城池建筑时间'!DI$6:DI$85,$A72)</f>
        <v>121071251.4851477</v>
      </c>
      <c r="D72" s="4">
        <f>SMALL('[1]资源-玩家城池建筑时间'!DJ$6:DJ$85,$A72)</f>
        <v>60524134.557294816</v>
      </c>
      <c r="E72" s="4"/>
      <c r="F72" s="4">
        <f>SMALL('[1]资源-玩家城池建筑时间'!DL$6:DL$85,$A72)</f>
        <v>100892709.57095641</v>
      </c>
      <c r="G72" s="4">
        <f>SMALL('[1]资源-玩家城池建筑时间'!DM$6:DM$85,$A72)</f>
        <v>100892709.57095641</v>
      </c>
      <c r="H72" s="4">
        <f>SMALL('[1]资源-玩家城池建筑时间'!DN$6:DN$85,$A72)</f>
        <v>100892709.57095641</v>
      </c>
      <c r="I72" s="4">
        <f>SMALL('[1]资源-玩家城池建筑时间'!DO$6:DO$85,$A72)</f>
        <v>100892709.57095641</v>
      </c>
      <c r="J72" s="4">
        <f>SMALL('[1]资源-玩家城池建筑时间'!DP$6:DP$85,$A72)</f>
        <v>140772092.2753039</v>
      </c>
      <c r="K72" s="4">
        <f>SMALL('[1]资源-玩家城池建筑时间'!DQ$6:DQ$85,$A72)</f>
        <v>141249793.39933899</v>
      </c>
      <c r="L72" s="4">
        <f>SMALL('[1]资源-玩家城池建筑时间'!DR$6:DR$85,$A72)</f>
        <v>141249771.57259503</v>
      </c>
      <c r="M72" s="4">
        <f>SMALL('[1]资源-玩家城池建筑时间'!DS$6:DS$85,$A72)</f>
        <v>268942331.38321155</v>
      </c>
      <c r="N72" s="4">
        <f>SMALL('[1]资源-玩家城池建筑时间'!DT$6:DT$85,$A72)</f>
        <v>134471635.02557635</v>
      </c>
      <c r="O72" s="4">
        <f>SMALL('[1]资源-玩家城池建筑时间'!DU$6:DU$85,$A72)</f>
        <v>134471641.58184698</v>
      </c>
      <c r="P72" s="4">
        <f>SMALL('[1]资源-玩家城池建筑时间'!DV$6:DV$85,$A72)</f>
        <v>134471639.91885698</v>
      </c>
      <c r="Q72" s="4">
        <f>SMALL('[1]资源-玩家城池建筑时间'!DW$6:DW$85,$A72)</f>
        <v>134471604.48215732</v>
      </c>
      <c r="R72" s="4">
        <f>SMALL('[1]资源-玩家城池建筑时间'!DX$6:DX$85,$A72)</f>
        <v>100883740.18555284</v>
      </c>
      <c r="S72" s="4">
        <f>SMALL('[1]资源-玩家城池建筑时间'!DY$6:DY$85,$A72)</f>
        <v>60535346.443313368</v>
      </c>
      <c r="T72" s="4">
        <f>SMALL('[1]资源-玩家城池建筑时间'!DZ$6:DZ$85,$A72)</f>
        <v>0</v>
      </c>
      <c r="V72" s="2">
        <v>67</v>
      </c>
      <c r="W72" s="2">
        <f>IFERROR(求节点($A$6:$A$85,B$6:B$85,相关资料!C72),0)</f>
        <v>544820631.6831646</v>
      </c>
      <c r="X72" s="2">
        <f>IFERROR(求节点($A$6:$A$85,C$6:C$85,相关资料!D72),0)</f>
        <v>121071251.4851477</v>
      </c>
      <c r="Y72" s="2">
        <f>IFERROR(求节点($A$6:$A$85,D$6:D$85,相关资料!E72),0)</f>
        <v>247603136.92099053</v>
      </c>
      <c r="Z72" s="2">
        <f>IFERROR(求节点($A$6:$A$85,E$6:E$85,相关资料!F72),0)</f>
        <v>0</v>
      </c>
      <c r="AA72" s="2">
        <f>IFERROR(求节点($A$6:$A$85,F$6:F$85,相关资料!G72),0)</f>
        <v>100892709.57095641</v>
      </c>
      <c r="AB72" s="2">
        <f>IFERROR(求节点($A$6:$A$85,G$6:G$85,相关资料!H72),0)</f>
        <v>100892709.57095641</v>
      </c>
      <c r="AC72" s="2">
        <f>IFERROR(求节点($A$6:$A$85,H$6:H$85,相关资料!I72),0)</f>
        <v>100892709.57095641</v>
      </c>
      <c r="AD72" s="2">
        <f>IFERROR(求节点($A$6:$A$85,I$6:I$85,相关资料!J72),0)</f>
        <v>100892709.57095641</v>
      </c>
      <c r="AE72" s="30">
        <f>求节点('[1]功能-城建'!$K$35:$K$85,$J$35:$J$85,$V72)</f>
        <v>140772092.2753039</v>
      </c>
      <c r="AF72" s="2">
        <f>IFERROR(求节点($A$6:$A$85,K$6:K$85,相关资料!L72),0)</f>
        <v>141249793.39933899</v>
      </c>
      <c r="AG72" s="2">
        <f>IFERROR(求节点($A$6:$A$85,L$6:L$85,相关资料!M72),0)</f>
        <v>141249771.57259503</v>
      </c>
      <c r="AH72" s="2">
        <f>IFERROR(求节点($A$6:$A$85,M$6:M$85,相关资料!N72),0)</f>
        <v>1100404564.1107483</v>
      </c>
      <c r="AI72" s="2">
        <f>IFERROR(求节点($A$6:$A$85,N$6:N$85,相关资料!O72),0)</f>
        <v>497129031.0899477</v>
      </c>
      <c r="AJ72" s="2">
        <f>IFERROR(求节点($A$6:$A$85,O$6:O$85,相关资料!P72),0)</f>
        <v>497129037.64621836</v>
      </c>
      <c r="AK72" s="2">
        <f>IFERROR(求节点($A$6:$A$85,P$6:P$85,相关资料!Q72),0)</f>
        <v>497129035.98322833</v>
      </c>
      <c r="AL72" s="2">
        <f>IFERROR(求节点($A$6:$A$85,Q$6:Q$85,相关资料!R72),0)</f>
        <v>497129000.5465287</v>
      </c>
      <c r="AM72" s="2">
        <f>IFERROR(求节点($A$6:$A$85,R$6:R$85,相关资料!S72),0)</f>
        <v>100883740.18555284</v>
      </c>
      <c r="AN72" s="2">
        <f>IFERROR(求节点($A$6:$A$85,S$6:S$85,相关资料!T72),0)</f>
        <v>247614348.8070091</v>
      </c>
      <c r="AO72" s="2"/>
      <c r="AQ72" s="2">
        <v>67</v>
      </c>
      <c r="AR72" s="2">
        <f t="shared" si="116"/>
        <v>49262698.197855771</v>
      </c>
      <c r="AS72" s="2">
        <f t="shared" si="116"/>
        <v>10947266.266190171</v>
      </c>
      <c r="AT72" s="2">
        <f t="shared" si="116"/>
        <v>0</v>
      </c>
      <c r="AU72" s="2">
        <f t="shared" si="116"/>
        <v>0</v>
      </c>
      <c r="AV72" s="2">
        <f t="shared" si="116"/>
        <v>9122721.8884918094</v>
      </c>
      <c r="AW72" s="2">
        <f t="shared" si="116"/>
        <v>9122721.8884918094</v>
      </c>
      <c r="AX72" s="2">
        <f t="shared" si="116"/>
        <v>9122721.8884918094</v>
      </c>
      <c r="AY72" s="2">
        <f t="shared" si="116"/>
        <v>9122721.8884918094</v>
      </c>
      <c r="AZ72" s="2">
        <f t="shared" si="116"/>
        <v>12771810.643888533</v>
      </c>
      <c r="BA72" s="2">
        <f t="shared" si="116"/>
        <v>12771810.643888533</v>
      </c>
      <c r="BB72" s="2">
        <f t="shared" si="116"/>
        <v>12771810.643888533</v>
      </c>
      <c r="BC72" s="2">
        <f t="shared" si="116"/>
        <v>0</v>
      </c>
      <c r="BD72" s="2">
        <f t="shared" si="116"/>
        <v>0</v>
      </c>
      <c r="BE72" s="2">
        <f t="shared" si="116"/>
        <v>0</v>
      </c>
      <c r="BF72" s="2">
        <f t="shared" si="116"/>
        <v>0</v>
      </c>
      <c r="BG72" s="2">
        <f t="shared" si="116"/>
        <v>0</v>
      </c>
      <c r="BH72" s="2">
        <f t="shared" si="82"/>
        <v>9122721.8884918094</v>
      </c>
      <c r="BI72" s="2">
        <f t="shared" si="83"/>
        <v>0</v>
      </c>
      <c r="BL72" s="2">
        <v>67</v>
      </c>
      <c r="BM72" s="2">
        <f t="shared" si="84"/>
        <v>49262698.197855771</v>
      </c>
      <c r="BN72" s="2">
        <f t="shared" si="85"/>
        <v>10947266.266190171</v>
      </c>
      <c r="BO72" s="2">
        <f t="shared" si="86"/>
        <v>0</v>
      </c>
      <c r="BP72" s="2">
        <f t="shared" si="87"/>
        <v>0</v>
      </c>
      <c r="BQ72" s="2">
        <f t="shared" si="88"/>
        <v>9122721.8884918094</v>
      </c>
      <c r="BR72" s="2">
        <f t="shared" si="89"/>
        <v>9122721.8884918094</v>
      </c>
      <c r="BS72" s="2">
        <f t="shared" si="90"/>
        <v>9122721.8884918094</v>
      </c>
      <c r="BT72" s="2">
        <f t="shared" si="91"/>
        <v>9122721.8884918094</v>
      </c>
      <c r="BU72" s="2">
        <f t="shared" si="92"/>
        <v>12771810.643888533</v>
      </c>
      <c r="BV72" s="2">
        <f t="shared" si="93"/>
        <v>12771810.643888533</v>
      </c>
      <c r="BW72" s="2">
        <f t="shared" si="94"/>
        <v>12771810.643888533</v>
      </c>
      <c r="BX72" s="2">
        <f t="shared" si="95"/>
        <v>0</v>
      </c>
      <c r="BY72" s="2">
        <f t="shared" si="96"/>
        <v>0</v>
      </c>
      <c r="BZ72" s="2">
        <f t="shared" si="97"/>
        <v>0</v>
      </c>
      <c r="CA72" s="2">
        <f t="shared" si="98"/>
        <v>0</v>
      </c>
      <c r="CB72" s="2">
        <f t="shared" si="99"/>
        <v>0</v>
      </c>
      <c r="CC72" s="2">
        <f t="shared" si="100"/>
        <v>9122721.8884918094</v>
      </c>
      <c r="CD72" s="2">
        <f t="shared" si="101"/>
        <v>0</v>
      </c>
      <c r="CF72" s="1">
        <f t="shared" si="102"/>
        <v>821045</v>
      </c>
      <c r="CG72" s="2">
        <v>67</v>
      </c>
      <c r="CH72" s="2">
        <f t="shared" si="113"/>
        <v>49262700</v>
      </c>
      <c r="CI72" s="2">
        <f t="shared" si="104"/>
        <v>10947300</v>
      </c>
      <c r="CJ72" s="2">
        <f t="shared" si="49"/>
        <v>0</v>
      </c>
      <c r="CK72" s="2">
        <f t="shared" si="103"/>
        <v>0</v>
      </c>
      <c r="CL72" s="30">
        <f t="shared" si="114"/>
        <v>9122730</v>
      </c>
      <c r="CM72" s="30">
        <f t="shared" si="105"/>
        <v>9122730</v>
      </c>
      <c r="CN72" s="30">
        <f t="shared" si="106"/>
        <v>9122730</v>
      </c>
      <c r="CO72" s="30">
        <f t="shared" si="107"/>
        <v>9122730</v>
      </c>
      <c r="CP72" s="2">
        <f t="shared" si="108"/>
        <v>12771840</v>
      </c>
      <c r="CQ72" s="2">
        <f t="shared" si="109"/>
        <v>12771840</v>
      </c>
      <c r="CR72" s="2">
        <f t="shared" si="110"/>
        <v>12771840</v>
      </c>
      <c r="CS72" s="2">
        <f t="shared" si="55"/>
        <v>0</v>
      </c>
      <c r="CT72" s="2">
        <f t="shared" si="56"/>
        <v>0</v>
      </c>
      <c r="CU72" s="2">
        <f t="shared" si="57"/>
        <v>0</v>
      </c>
      <c r="CV72" s="2">
        <f t="shared" si="58"/>
        <v>0</v>
      </c>
      <c r="CW72" s="2">
        <f t="shared" si="59"/>
        <v>0</v>
      </c>
      <c r="CX72" s="2">
        <f t="shared" si="111"/>
        <v>9122760</v>
      </c>
      <c r="CY72" s="2">
        <f t="shared" si="47"/>
        <v>0</v>
      </c>
      <c r="DC72" s="8">
        <v>67</v>
      </c>
      <c r="DD72" s="8">
        <f t="shared" si="117"/>
        <v>49262700</v>
      </c>
      <c r="DE72" s="8">
        <f t="shared" si="118"/>
        <v>10947300</v>
      </c>
      <c r="DF72" s="8">
        <f t="shared" si="119"/>
        <v>0</v>
      </c>
      <c r="DG72" s="8">
        <f t="shared" si="120"/>
        <v>0</v>
      </c>
      <c r="DH72" s="8">
        <f t="shared" si="121"/>
        <v>9122730</v>
      </c>
      <c r="DI72" s="8">
        <f t="shared" si="122"/>
        <v>9122730</v>
      </c>
      <c r="DJ72" s="8">
        <f t="shared" si="123"/>
        <v>9122730</v>
      </c>
      <c r="DK72" s="8">
        <f t="shared" si="124"/>
        <v>9122730</v>
      </c>
      <c r="DL72" s="8">
        <f t="shared" si="125"/>
        <v>12771840</v>
      </c>
      <c r="DM72" s="8">
        <f t="shared" si="126"/>
        <v>12771840</v>
      </c>
      <c r="DN72" s="8">
        <f t="shared" si="127"/>
        <v>12771840</v>
      </c>
      <c r="DO72" s="8">
        <f t="shared" si="128"/>
        <v>0</v>
      </c>
      <c r="DP72" s="8">
        <f t="shared" si="129"/>
        <v>0</v>
      </c>
      <c r="DQ72" s="8">
        <f t="shared" si="130"/>
        <v>0</v>
      </c>
      <c r="DR72" s="8">
        <f t="shared" si="131"/>
        <v>0</v>
      </c>
      <c r="DS72" s="8">
        <f t="shared" si="132"/>
        <v>0</v>
      </c>
      <c r="DT72" s="8">
        <f t="shared" si="133"/>
        <v>9122760</v>
      </c>
      <c r="DU72" s="8">
        <f t="shared" si="134"/>
        <v>0</v>
      </c>
      <c r="DX72" s="8">
        <v>67</v>
      </c>
      <c r="DY72" s="5">
        <f>SUM(DD$6:DD72)</f>
        <v>544822800</v>
      </c>
      <c r="DZ72" s="5">
        <f>SUM(DE$6:DE72)</f>
        <v>121073400</v>
      </c>
      <c r="EA72" s="5">
        <f>SUM(DF$6:DF72)</f>
        <v>246246900</v>
      </c>
      <c r="EB72" s="5">
        <f>SUM(DG$6:DG72)</f>
        <v>0</v>
      </c>
      <c r="EC72" s="5">
        <f>SUM(DH$6:DH72)</f>
        <v>100893810</v>
      </c>
      <c r="ED72" s="5">
        <f>SUM(DI$6:DI72)</f>
        <v>100893810</v>
      </c>
      <c r="EE72" s="5">
        <f>SUM(DJ$6:DJ72)</f>
        <v>100893810</v>
      </c>
      <c r="EF72" s="5">
        <f>SUM(DK$6:DK72)</f>
        <v>100893810</v>
      </c>
      <c r="EG72" s="5">
        <f>SUM(DL$6:DL72)</f>
        <v>140774280</v>
      </c>
      <c r="EH72" s="5">
        <f>SUM(DM$6:DM72)</f>
        <v>141251820</v>
      </c>
      <c r="EI72" s="5">
        <f>SUM(DN$6:DN72)</f>
        <v>141251880</v>
      </c>
      <c r="EJ72" s="5">
        <f>SUM(DO$6:DO72)</f>
        <v>1102029900</v>
      </c>
      <c r="EK72" s="5">
        <f>SUM(DP$6:DP72)</f>
        <v>497130240</v>
      </c>
      <c r="EL72" s="5">
        <f>SUM(DQ$6:DQ72)</f>
        <v>497130060</v>
      </c>
      <c r="EM72" s="5">
        <f>SUM(DR$6:DR72)</f>
        <v>497130000</v>
      </c>
      <c r="EN72" s="5">
        <f>SUM(DS$6:DS72)</f>
        <v>497129940</v>
      </c>
      <c r="EO72" s="5">
        <f>SUM(DT$6:DT72)</f>
        <v>100885740</v>
      </c>
      <c r="EP72" s="5">
        <f>SUM(DU$6:DU72)</f>
        <v>244850100</v>
      </c>
      <c r="ES72" s="8">
        <v>67</v>
      </c>
      <c r="ET72" s="5">
        <f>IFERROR(求节点(相关资料!C$6:C$85,DY$6:DY$55,$ES72),0)</f>
        <v>544822800</v>
      </c>
      <c r="EU72" s="5">
        <f>IFERROR(求节点(相关资料!D$6:D$85,DZ$6:DZ$55,$ES72),0)</f>
        <v>121073400</v>
      </c>
      <c r="EV72" s="5">
        <f>IFERROR(求节点(相关资料!E$6:E$85,EA$6:EA$55,$ES72),0)</f>
        <v>59859660</v>
      </c>
      <c r="EW72" s="5">
        <f>IFERROR(求节点(相关资料!F$6:F$85,EB$6:EB$55,$ES72),0)</f>
        <v>0</v>
      </c>
      <c r="EX72" s="5">
        <f>IFERROR(求节点(相关资料!G$6:G$85,EC$6:EC$55,$ES72),0)</f>
        <v>100893810</v>
      </c>
      <c r="EY72" s="5">
        <f>IFERROR(求节点(相关资料!H$6:H$85,ED$6:ED$55,$ES72),0)</f>
        <v>100893810</v>
      </c>
      <c r="EZ72" s="5">
        <f>IFERROR(求节点(相关资料!I$6:I$85,EE$6:EE$55,$ES72),0)</f>
        <v>100893810</v>
      </c>
      <c r="FA72" s="5">
        <f>IFERROR(求节点(相关资料!J$6:J$85,EF$6:EF$55,$ES72),0)</f>
        <v>100893810</v>
      </c>
      <c r="FB72" s="5">
        <f>IFERROR(求节点(相关资料!K$6:K$85,EG$6:EG$55,$ES72),0)</f>
        <v>140774280</v>
      </c>
      <c r="FC72" s="5">
        <f>IFERROR(求节点(相关资料!L$6:L$85,EH$6:EH$55,$ES72),0)</f>
        <v>141251820</v>
      </c>
      <c r="FD72" s="5">
        <f>IFERROR(求节点(相关资料!M$6:M$85,EI$6:EI$55,$ES72),0)</f>
        <v>141251880</v>
      </c>
      <c r="FE72" s="5">
        <f>IFERROR(求节点(相关资料!N$6:N$85,EJ$6:EJ$55,$ES72),0)</f>
        <v>271896315</v>
      </c>
      <c r="FF72" s="5">
        <f>IFERROR(求节点(相关资料!O$6:O$85,EK$6:EK$55,$ES72),0)</f>
        <v>134472720</v>
      </c>
      <c r="FG72" s="5">
        <f>IFERROR(求节点(相关资料!P$6:P$85,EL$6:EL$55,$ES72),0)</f>
        <v>134472540</v>
      </c>
      <c r="FH72" s="5">
        <f>IFERROR(求节点(相关资料!Q$6:Q$85,EM$6:EM$55,$ES72),0)</f>
        <v>134472480</v>
      </c>
      <c r="FI72" s="5">
        <f>IFERROR(求节点(相关资料!R$6:R$85,EN$6:EN$55,$ES72),0)</f>
        <v>134472420</v>
      </c>
      <c r="FJ72" s="5">
        <f>IFERROR(求节点(相关资料!S$6:S$85,EO$6:EO$55,$ES72),0)</f>
        <v>100885740</v>
      </c>
      <c r="FK72" s="5">
        <f>IFERROR(求节点(相关资料!T$6:T$85,EP$6:EP$55,$ES72),0)</f>
        <v>57771000</v>
      </c>
      <c r="FN72" s="6">
        <v>67</v>
      </c>
      <c r="FO72" s="6">
        <f>SUMPRODUCT(ET72:FK72,'[1]功能-城建'!$X72:$AO72)</f>
        <v>2521052295</v>
      </c>
      <c r="FP72" s="6">
        <f>SUM('[1]资源-玩家城池建筑时间'!$AC$6:$AC72)</f>
        <v>2521485731.4963078</v>
      </c>
      <c r="FQ72" s="6">
        <f t="shared" si="112"/>
        <v>0.99982810273685319</v>
      </c>
    </row>
    <row r="73" spans="1:173" x14ac:dyDescent="0.15">
      <c r="A73" s="2">
        <v>68</v>
      </c>
      <c r="B73" s="4">
        <f>SMALL('[1]资源-玩家城池建筑时间'!DH$6:DH$85,$A73)</f>
        <v>596929959.38165402</v>
      </c>
      <c r="C73" s="4">
        <f>SMALL('[1]资源-玩家城池建筑时间'!DI$6:DI$85,$A73)</f>
        <v>132651102.084812</v>
      </c>
      <c r="D73" s="4">
        <f>SMALL('[1]资源-玩家城池建筑时间'!DJ$6:DJ$85,$A73)</f>
        <v>66314059.857126966</v>
      </c>
      <c r="E73" s="4"/>
      <c r="F73" s="4">
        <f>SMALL('[1]资源-玩家城池建筑时间'!DL$6:DL$85,$A73)</f>
        <v>110542585.07067665</v>
      </c>
      <c r="G73" s="4">
        <f>SMALL('[1]资源-玩家城池建筑时间'!DM$6:DM$85,$A73)</f>
        <v>110542585.07067665</v>
      </c>
      <c r="H73" s="4">
        <f>SMALL('[1]资源-玩家城池建筑时间'!DN$6:DN$85,$A73)</f>
        <v>110542585.07067665</v>
      </c>
      <c r="I73" s="4">
        <f>SMALL('[1]资源-玩家城池建筑时间'!DO$6:DO$85,$A73)</f>
        <v>110542585.07067665</v>
      </c>
      <c r="J73" s="4">
        <f>SMALL('[1]资源-玩家城池建筑时间'!DP$6:DP$85,$A73)</f>
        <v>154281917.97491226</v>
      </c>
      <c r="K73" s="4">
        <f>SMALL('[1]资源-玩家城池建筑时间'!DQ$6:DQ$85,$A73)</f>
        <v>154759619.09894735</v>
      </c>
      <c r="L73" s="4">
        <f>SMALL('[1]资源-玩家城池建筑时间'!DR$6:DR$85,$A73)</f>
        <v>154759597.27220339</v>
      </c>
      <c r="M73" s="4">
        <f>SMALL('[1]资源-玩家城池建筑时间'!DS$6:DS$85,$A73)</f>
        <v>294675332.71579891</v>
      </c>
      <c r="N73" s="4">
        <f>SMALL('[1]资源-玩家城池建筑时间'!DT$6:DT$85,$A73)</f>
        <v>147338135.69187</v>
      </c>
      <c r="O73" s="4">
        <f>SMALL('[1]资源-玩家城池建筑时间'!DU$6:DU$85,$A73)</f>
        <v>147338142.24814063</v>
      </c>
      <c r="P73" s="4">
        <f>SMALL('[1]资源-玩家城池建筑时间'!DV$6:DV$85,$A73)</f>
        <v>147338140.58515063</v>
      </c>
      <c r="Q73" s="4">
        <f>SMALL('[1]资源-玩家城池建筑时间'!DW$6:DW$85,$A73)</f>
        <v>147338105.14845097</v>
      </c>
      <c r="R73" s="4">
        <f>SMALL('[1]资源-玩家城池建筑时间'!DX$6:DX$85,$A73)</f>
        <v>110533615.68527308</v>
      </c>
      <c r="S73" s="4">
        <f>SMALL('[1]资源-玩家城池建筑时间'!DY$6:DY$85,$A73)</f>
        <v>66325271.743145518</v>
      </c>
      <c r="T73" s="4">
        <f>SMALL('[1]资源-玩家城池建筑时间'!DZ$6:DZ$85,$A73)</f>
        <v>0</v>
      </c>
      <c r="V73" s="2">
        <v>68</v>
      </c>
      <c r="W73" s="2">
        <f>IFERROR(求节点($A$6:$A$85,B$6:B$85,相关资料!C73),0)</f>
        <v>596929959.38165402</v>
      </c>
      <c r="X73" s="2">
        <f>IFERROR(求节点($A$6:$A$85,C$6:C$85,相关资料!D73),0)</f>
        <v>132651102.084812</v>
      </c>
      <c r="Y73" s="2">
        <f>IFERROR(求节点($A$6:$A$85,D$6:D$85,相关资料!E73),0)</f>
        <v>247603136.92099053</v>
      </c>
      <c r="Z73" s="2">
        <f>IFERROR(求节点($A$6:$A$85,E$6:E$85,相关资料!F73),0)</f>
        <v>0</v>
      </c>
      <c r="AA73" s="2">
        <f>IFERROR(求节点($A$6:$A$85,F$6:F$85,相关资料!G73),0)</f>
        <v>110542585.07067665</v>
      </c>
      <c r="AB73" s="2">
        <f>IFERROR(求节点($A$6:$A$85,G$6:G$85,相关资料!H73),0)</f>
        <v>110542585.07067665</v>
      </c>
      <c r="AC73" s="2">
        <f>IFERROR(求节点($A$6:$A$85,H$6:H$85,相关资料!I73),0)</f>
        <v>110542585.07067665</v>
      </c>
      <c r="AD73" s="2">
        <f>IFERROR(求节点($A$6:$A$85,I$6:I$85,相关资料!J73),0)</f>
        <v>110542585.07067665</v>
      </c>
      <c r="AE73" s="30">
        <f>求节点('[1]功能-城建'!$K$35:$K$85,$J$35:$J$85,$V73)</f>
        <v>154281917.97491226</v>
      </c>
      <c r="AF73" s="2">
        <f>IFERROR(求节点($A$6:$A$85,K$6:K$85,相关资料!L73),0)</f>
        <v>154759619.09894735</v>
      </c>
      <c r="AG73" s="2">
        <f>IFERROR(求节点($A$6:$A$85,L$6:L$85,相关资料!M73),0)</f>
        <v>154759597.27220339</v>
      </c>
      <c r="AH73" s="2">
        <f>IFERROR(求节点($A$6:$A$85,M$6:M$85,相关资料!N73),0)</f>
        <v>1100404564.1107483</v>
      </c>
      <c r="AI73" s="2">
        <f>IFERROR(求节点($A$6:$A$85,N$6:N$85,相关资料!O73),0)</f>
        <v>497129031.0899477</v>
      </c>
      <c r="AJ73" s="2">
        <f>IFERROR(求节点($A$6:$A$85,O$6:O$85,相关资料!P73),0)</f>
        <v>497129037.64621836</v>
      </c>
      <c r="AK73" s="2">
        <f>IFERROR(求节点($A$6:$A$85,P$6:P$85,相关资料!Q73),0)</f>
        <v>497129035.98322833</v>
      </c>
      <c r="AL73" s="2">
        <f>IFERROR(求节点($A$6:$A$85,Q$6:Q$85,相关资料!R73),0)</f>
        <v>497129000.5465287</v>
      </c>
      <c r="AM73" s="2">
        <f>IFERROR(求节点($A$6:$A$85,R$6:R$85,相关资料!S73),0)</f>
        <v>110533615.68527308</v>
      </c>
      <c r="AN73" s="2">
        <f>IFERROR(求节点($A$6:$A$85,S$6:S$85,相关资料!T73),0)</f>
        <v>247614348.8070091</v>
      </c>
      <c r="AO73" s="2"/>
      <c r="AQ73" s="2">
        <v>68</v>
      </c>
      <c r="AR73" s="2">
        <f t="shared" si="116"/>
        <v>52109327.698489428</v>
      </c>
      <c r="AS73" s="2">
        <f t="shared" si="116"/>
        <v>11579850.599664301</v>
      </c>
      <c r="AT73" s="2">
        <f t="shared" si="116"/>
        <v>0</v>
      </c>
      <c r="AU73" s="2">
        <f t="shared" si="116"/>
        <v>0</v>
      </c>
      <c r="AV73" s="2">
        <f t="shared" si="116"/>
        <v>9649875.4997202456</v>
      </c>
      <c r="AW73" s="2">
        <f t="shared" si="116"/>
        <v>9649875.4997202456</v>
      </c>
      <c r="AX73" s="2">
        <f t="shared" si="116"/>
        <v>9649875.4997202456</v>
      </c>
      <c r="AY73" s="2">
        <f t="shared" si="116"/>
        <v>9649875.4997202456</v>
      </c>
      <c r="AZ73" s="2">
        <f t="shared" si="116"/>
        <v>13509825.699608356</v>
      </c>
      <c r="BA73" s="2">
        <f t="shared" si="116"/>
        <v>13509825.699608356</v>
      </c>
      <c r="BB73" s="2">
        <f t="shared" si="116"/>
        <v>13509825.699608356</v>
      </c>
      <c r="BC73" s="2">
        <f t="shared" si="116"/>
        <v>0</v>
      </c>
      <c r="BD73" s="2">
        <f t="shared" si="116"/>
        <v>0</v>
      </c>
      <c r="BE73" s="2">
        <f t="shared" si="116"/>
        <v>0</v>
      </c>
      <c r="BF73" s="2">
        <f t="shared" si="116"/>
        <v>0</v>
      </c>
      <c r="BG73" s="2">
        <f t="shared" si="116"/>
        <v>0</v>
      </c>
      <c r="BH73" s="2">
        <f t="shared" si="82"/>
        <v>9649875.4997202456</v>
      </c>
      <c r="BI73" s="2">
        <f t="shared" si="83"/>
        <v>0</v>
      </c>
      <c r="BL73" s="2">
        <v>68</v>
      </c>
      <c r="BM73" s="2">
        <f t="shared" si="84"/>
        <v>52109327.698489428</v>
      </c>
      <c r="BN73" s="2">
        <f t="shared" si="85"/>
        <v>11579850.599664301</v>
      </c>
      <c r="BO73" s="2">
        <f t="shared" si="86"/>
        <v>0</v>
      </c>
      <c r="BP73" s="2">
        <f t="shared" si="87"/>
        <v>0</v>
      </c>
      <c r="BQ73" s="2">
        <f t="shared" si="88"/>
        <v>9649875.4997202456</v>
      </c>
      <c r="BR73" s="2">
        <f t="shared" si="89"/>
        <v>9649875.4997202456</v>
      </c>
      <c r="BS73" s="2">
        <f t="shared" si="90"/>
        <v>9649875.4997202456</v>
      </c>
      <c r="BT73" s="2">
        <f t="shared" si="91"/>
        <v>9649875.4997202456</v>
      </c>
      <c r="BU73" s="2">
        <f t="shared" si="92"/>
        <v>13509825.699608356</v>
      </c>
      <c r="BV73" s="2">
        <f t="shared" si="93"/>
        <v>13509825.699608356</v>
      </c>
      <c r="BW73" s="2">
        <f t="shared" si="94"/>
        <v>13509825.699608356</v>
      </c>
      <c r="BX73" s="2">
        <f t="shared" si="95"/>
        <v>0</v>
      </c>
      <c r="BY73" s="2">
        <f t="shared" si="96"/>
        <v>0</v>
      </c>
      <c r="BZ73" s="2">
        <f t="shared" si="97"/>
        <v>0</v>
      </c>
      <c r="CA73" s="2">
        <f t="shared" si="98"/>
        <v>0</v>
      </c>
      <c r="CB73" s="2">
        <f t="shared" si="99"/>
        <v>0</v>
      </c>
      <c r="CC73" s="2">
        <f t="shared" si="100"/>
        <v>9649875.4997202456</v>
      </c>
      <c r="CD73" s="2">
        <f t="shared" si="101"/>
        <v>0</v>
      </c>
      <c r="CF73" s="1">
        <f t="shared" si="102"/>
        <v>868489</v>
      </c>
      <c r="CG73" s="2">
        <v>68</v>
      </c>
      <c r="CH73" s="2">
        <f t="shared" si="113"/>
        <v>52109340</v>
      </c>
      <c r="CI73" s="2">
        <f t="shared" si="104"/>
        <v>11579880</v>
      </c>
      <c r="CJ73" s="2">
        <f t="shared" si="49"/>
        <v>0</v>
      </c>
      <c r="CK73" s="2">
        <f t="shared" si="103"/>
        <v>0</v>
      </c>
      <c r="CL73" s="30">
        <f t="shared" si="114"/>
        <v>9649890</v>
      </c>
      <c r="CM73" s="30">
        <f t="shared" si="105"/>
        <v>9649890</v>
      </c>
      <c r="CN73" s="30">
        <f t="shared" si="106"/>
        <v>9649890</v>
      </c>
      <c r="CO73" s="30">
        <f t="shared" si="107"/>
        <v>9649890</v>
      </c>
      <c r="CP73" s="2">
        <f t="shared" si="108"/>
        <v>13509840</v>
      </c>
      <c r="CQ73" s="2">
        <f t="shared" si="109"/>
        <v>13509840</v>
      </c>
      <c r="CR73" s="2">
        <f t="shared" si="110"/>
        <v>13509840</v>
      </c>
      <c r="CS73" s="2">
        <f t="shared" si="55"/>
        <v>0</v>
      </c>
      <c r="CT73" s="2">
        <f t="shared" si="56"/>
        <v>0</v>
      </c>
      <c r="CU73" s="2">
        <f t="shared" si="57"/>
        <v>0</v>
      </c>
      <c r="CV73" s="2">
        <f t="shared" si="58"/>
        <v>0</v>
      </c>
      <c r="CW73" s="2">
        <f t="shared" si="59"/>
        <v>0</v>
      </c>
      <c r="CX73" s="2">
        <f t="shared" si="111"/>
        <v>9649920</v>
      </c>
      <c r="CY73" s="2">
        <f t="shared" si="47"/>
        <v>0</v>
      </c>
      <c r="DC73" s="8">
        <v>68</v>
      </c>
      <c r="DD73" s="8">
        <f t="shared" si="117"/>
        <v>52109340</v>
      </c>
      <c r="DE73" s="8">
        <f t="shared" si="118"/>
        <v>11579880</v>
      </c>
      <c r="DF73" s="8">
        <f t="shared" si="119"/>
        <v>0</v>
      </c>
      <c r="DG73" s="8">
        <f t="shared" si="120"/>
        <v>0</v>
      </c>
      <c r="DH73" s="8">
        <f t="shared" si="121"/>
        <v>9649890</v>
      </c>
      <c r="DI73" s="8">
        <f t="shared" si="122"/>
        <v>9649890</v>
      </c>
      <c r="DJ73" s="8">
        <f t="shared" si="123"/>
        <v>9649890</v>
      </c>
      <c r="DK73" s="8">
        <f t="shared" si="124"/>
        <v>9649890</v>
      </c>
      <c r="DL73" s="8">
        <f t="shared" si="125"/>
        <v>13509840</v>
      </c>
      <c r="DM73" s="8">
        <f t="shared" si="126"/>
        <v>13509840</v>
      </c>
      <c r="DN73" s="8">
        <f t="shared" si="127"/>
        <v>13509840</v>
      </c>
      <c r="DO73" s="8">
        <f t="shared" si="128"/>
        <v>0</v>
      </c>
      <c r="DP73" s="8">
        <f t="shared" si="129"/>
        <v>0</v>
      </c>
      <c r="DQ73" s="8">
        <f t="shared" si="130"/>
        <v>0</v>
      </c>
      <c r="DR73" s="8">
        <f t="shared" si="131"/>
        <v>0</v>
      </c>
      <c r="DS73" s="8">
        <f t="shared" si="132"/>
        <v>0</v>
      </c>
      <c r="DT73" s="8">
        <f t="shared" si="133"/>
        <v>9649920</v>
      </c>
      <c r="DU73" s="8">
        <f t="shared" si="134"/>
        <v>0</v>
      </c>
      <c r="DX73" s="8">
        <v>68</v>
      </c>
      <c r="DY73" s="5">
        <f>SUM(DD$6:DD73)</f>
        <v>596932140</v>
      </c>
      <c r="DZ73" s="5">
        <f>SUM(DE$6:DE73)</f>
        <v>132653280</v>
      </c>
      <c r="EA73" s="5">
        <f>SUM(DF$6:DF73)</f>
        <v>246246900</v>
      </c>
      <c r="EB73" s="5">
        <f>SUM(DG$6:DG73)</f>
        <v>0</v>
      </c>
      <c r="EC73" s="5">
        <f>SUM(DH$6:DH73)</f>
        <v>110543700</v>
      </c>
      <c r="ED73" s="5">
        <f>SUM(DI$6:DI73)</f>
        <v>110543700</v>
      </c>
      <c r="EE73" s="5">
        <f>SUM(DJ$6:DJ73)</f>
        <v>110543700</v>
      </c>
      <c r="EF73" s="5">
        <f>SUM(DK$6:DK73)</f>
        <v>110543700</v>
      </c>
      <c r="EG73" s="5">
        <f>SUM(DL$6:DL73)</f>
        <v>154284120</v>
      </c>
      <c r="EH73" s="5">
        <f>SUM(DM$6:DM73)</f>
        <v>154761660</v>
      </c>
      <c r="EI73" s="5">
        <f>SUM(DN$6:DN73)</f>
        <v>154761720</v>
      </c>
      <c r="EJ73" s="5">
        <f>SUM(DO$6:DO73)</f>
        <v>1102029900</v>
      </c>
      <c r="EK73" s="5">
        <f>SUM(DP$6:DP73)</f>
        <v>497130240</v>
      </c>
      <c r="EL73" s="5">
        <f>SUM(DQ$6:DQ73)</f>
        <v>497130060</v>
      </c>
      <c r="EM73" s="5">
        <f>SUM(DR$6:DR73)</f>
        <v>497130000</v>
      </c>
      <c r="EN73" s="5">
        <f>SUM(DS$6:DS73)</f>
        <v>497129940</v>
      </c>
      <c r="EO73" s="5">
        <f>SUM(DT$6:DT73)</f>
        <v>110535660</v>
      </c>
      <c r="EP73" s="5">
        <f>SUM(DU$6:DU73)</f>
        <v>244850100</v>
      </c>
      <c r="ES73" s="8">
        <v>68</v>
      </c>
      <c r="ET73" s="5">
        <f>IFERROR(求节点(相关资料!C$6:C$85,DY$6:DY$55,$ES73),0)</f>
        <v>596932140</v>
      </c>
      <c r="EU73" s="5">
        <f>IFERROR(求节点(相关资料!D$6:D$85,DZ$6:DZ$55,$ES73),0)</f>
        <v>132653280</v>
      </c>
      <c r="EV73" s="5">
        <f>IFERROR(求节点(相关资料!E$6:E$85,EA$6:EA$55,$ES73),0)</f>
        <v>66025200</v>
      </c>
      <c r="EW73" s="5">
        <f>IFERROR(求节点(相关资料!F$6:F$85,EB$6:EB$55,$ES73),0)</f>
        <v>0</v>
      </c>
      <c r="EX73" s="5">
        <f>IFERROR(求节点(相关资料!G$6:G$85,EC$6:EC$55,$ES73),0)</f>
        <v>110543700</v>
      </c>
      <c r="EY73" s="5">
        <f>IFERROR(求节点(相关资料!H$6:H$85,ED$6:ED$55,$ES73),0)</f>
        <v>110543700</v>
      </c>
      <c r="EZ73" s="5">
        <f>IFERROR(求节点(相关资料!I$6:I$85,EE$6:EE$55,$ES73),0)</f>
        <v>110543700</v>
      </c>
      <c r="FA73" s="5">
        <f>IFERROR(求节点(相关资料!J$6:J$85,EF$6:EF$55,$ES73),0)</f>
        <v>110543700</v>
      </c>
      <c r="FB73" s="5">
        <f>IFERROR(求节点(相关资料!K$6:K$85,EG$6:EG$55,$ES73),0)</f>
        <v>154284120</v>
      </c>
      <c r="FC73" s="5">
        <f>IFERROR(求节点(相关资料!L$6:L$85,EH$6:EH$55,$ES73),0)</f>
        <v>154761660</v>
      </c>
      <c r="FD73" s="5">
        <f>IFERROR(求节点(相关资料!M$6:M$85,EI$6:EI$55,$ES73),0)</f>
        <v>154761720</v>
      </c>
      <c r="FE73" s="5">
        <f>IFERROR(求节点(相关资料!N$6:N$85,EJ$6:EJ$55,$ES73),0)</f>
        <v>298881345</v>
      </c>
      <c r="FF73" s="5">
        <f>IFERROR(求节点(相关资料!O$6:O$85,EK$6:EK$55,$ES73),0)</f>
        <v>150920300</v>
      </c>
      <c r="FG73" s="5">
        <f>IFERROR(求节点(相关资料!P$6:P$85,EL$6:EL$55,$ES73),0)</f>
        <v>150920120</v>
      </c>
      <c r="FH73" s="5">
        <f>IFERROR(求节点(相关资料!Q$6:Q$85,EM$6:EM$55,$ES73),0)</f>
        <v>150920060</v>
      </c>
      <c r="FI73" s="5">
        <f>IFERROR(求节点(相关资料!R$6:R$85,EN$6:EN$55,$ES73),0)</f>
        <v>150920000</v>
      </c>
      <c r="FJ73" s="5">
        <f>IFERROR(求节点(相关资料!S$6:S$85,EO$6:EO$55,$ES73),0)</f>
        <v>110535660</v>
      </c>
      <c r="FK73" s="5">
        <f>IFERROR(求节点(相关资料!T$6:T$85,EP$6:EP$55,$ES73),0)</f>
        <v>66523596</v>
      </c>
      <c r="FN73" s="6">
        <v>68</v>
      </c>
      <c r="FO73" s="6">
        <f>SUMPRODUCT(ET73:FK73,'[1]功能-城建'!$X73:$AO73)</f>
        <v>2781214001</v>
      </c>
      <c r="FP73" s="6">
        <f>SUM('[1]资源-玩家城池建筑时间'!$AC$6:$AC73)</f>
        <v>2762732618.9893141</v>
      </c>
      <c r="FQ73" s="6">
        <f t="shared" si="112"/>
        <v>1.0066895297372089</v>
      </c>
    </row>
    <row r="74" spans="1:173" x14ac:dyDescent="0.15">
      <c r="A74" s="2">
        <v>69</v>
      </c>
      <c r="B74" s="4">
        <f>SMALL('[1]资源-玩家城池建筑时间'!DH$6:DH$85,$A74)</f>
        <v>662027279.64151323</v>
      </c>
      <c r="C74" s="4">
        <f>SMALL('[1]资源-玩家城池建筑时间'!DI$6:DI$85,$A74)</f>
        <v>147117173.25366959</v>
      </c>
      <c r="D74" s="4">
        <f>SMALL('[1]资源-玩家城池建筑时间'!DJ$6:DJ$85,$A74)</f>
        <v>73547095.441555768</v>
      </c>
      <c r="E74" s="4"/>
      <c r="F74" s="4">
        <f>SMALL('[1]资源-玩家城池建筑时间'!DL$6:DL$85,$A74)</f>
        <v>122597644.37805799</v>
      </c>
      <c r="G74" s="4">
        <f>SMALL('[1]资源-玩家城池建筑时间'!DM$6:DM$85,$A74)</f>
        <v>122597644.37805799</v>
      </c>
      <c r="H74" s="4">
        <f>SMALL('[1]资源-玩家城池建筑时间'!DN$6:DN$85,$A74)</f>
        <v>122597644.37805799</v>
      </c>
      <c r="I74" s="4">
        <f>SMALL('[1]资源-玩家城池建筑时间'!DO$6:DO$85,$A74)</f>
        <v>122597644.37805799</v>
      </c>
      <c r="J74" s="4">
        <f>SMALL('[1]资源-玩家城池建筑时间'!DP$6:DP$85,$A74)</f>
        <v>171159001.0052461</v>
      </c>
      <c r="K74" s="4">
        <f>SMALL('[1]资源-玩家城池建筑时间'!DQ$6:DQ$85,$A74)</f>
        <v>171636702.12928122</v>
      </c>
      <c r="L74" s="4">
        <f>SMALL('[1]资源-玩家城池建筑时间'!DR$6:DR$85,$A74)</f>
        <v>171636680.30253726</v>
      </c>
      <c r="M74" s="4">
        <f>SMALL('[1]资源-玩家城池建筑时间'!DS$6:DS$85,$A74)</f>
        <v>326822157.53548247</v>
      </c>
      <c r="N74" s="4">
        <f>SMALL('[1]资源-玩家城池建筑时间'!DT$6:DT$85,$A74)</f>
        <v>163411548.10171175</v>
      </c>
      <c r="O74" s="4">
        <f>SMALL('[1]资源-玩家城池建筑时间'!DU$6:DU$85,$A74)</f>
        <v>163411554.65798238</v>
      </c>
      <c r="P74" s="4">
        <f>SMALL('[1]资源-玩家城池建筑时间'!DV$6:DV$85,$A74)</f>
        <v>163411552.99499238</v>
      </c>
      <c r="Q74" s="4">
        <f>SMALL('[1]资源-玩家城池建筑时间'!DW$6:DW$85,$A74)</f>
        <v>163411517.55829272</v>
      </c>
      <c r="R74" s="4">
        <f>SMALL('[1]资源-玩家城池建筑时间'!DX$6:DX$85,$A74)</f>
        <v>122588674.99265441</v>
      </c>
      <c r="S74" s="4">
        <f>SMALL('[1]资源-玩家城池建筑时间'!DY$6:DY$85,$A74)</f>
        <v>73558307.327574313</v>
      </c>
      <c r="T74" s="4">
        <f>SMALL('[1]资源-玩家城池建筑时间'!DZ$6:DZ$85,$A74)</f>
        <v>0</v>
      </c>
      <c r="V74" s="2">
        <v>69</v>
      </c>
      <c r="W74" s="2">
        <f>IFERROR(求节点($A$6:$A$85,B$6:B$85,相关资料!C74),0)</f>
        <v>662027279.64151323</v>
      </c>
      <c r="X74" s="2">
        <f>IFERROR(求节点($A$6:$A$85,C$6:C$85,相关资料!D74),0)</f>
        <v>147117173.25366959</v>
      </c>
      <c r="Y74" s="2">
        <f>IFERROR(求节点($A$6:$A$85,D$6:D$85,相关资料!E74),0)</f>
        <v>247603136.92099053</v>
      </c>
      <c r="Z74" s="2">
        <f>IFERROR(求节点($A$6:$A$85,E$6:E$85,相关资料!F74),0)</f>
        <v>0</v>
      </c>
      <c r="AA74" s="2">
        <f>IFERROR(求节点($A$6:$A$85,F$6:F$85,相关资料!G74),0)</f>
        <v>122597644.37805799</v>
      </c>
      <c r="AB74" s="2">
        <f>IFERROR(求节点($A$6:$A$85,G$6:G$85,相关资料!H74),0)</f>
        <v>122597644.37805799</v>
      </c>
      <c r="AC74" s="2">
        <f>IFERROR(求节点($A$6:$A$85,H$6:H$85,相关资料!I74),0)</f>
        <v>122597644.37805799</v>
      </c>
      <c r="AD74" s="2">
        <f>IFERROR(求节点($A$6:$A$85,I$6:I$85,相关资料!J74),0)</f>
        <v>122597644.37805799</v>
      </c>
      <c r="AE74" s="30">
        <f>求节点('[1]功能-城建'!$K$35:$K$85,$J$35:$J$85,$V74)</f>
        <v>171159001.0052461</v>
      </c>
      <c r="AF74" s="2">
        <f>IFERROR(求节点($A$6:$A$85,K$6:K$85,相关资料!L74),0)</f>
        <v>171636702.12928122</v>
      </c>
      <c r="AG74" s="2">
        <f>IFERROR(求节点($A$6:$A$85,L$6:L$85,相关资料!M74),0)</f>
        <v>171636680.30253726</v>
      </c>
      <c r="AH74" s="2">
        <f>IFERROR(求节点($A$6:$A$85,M$6:M$85,相关资料!N74),0)</f>
        <v>1100404564.1107483</v>
      </c>
      <c r="AI74" s="2">
        <f>IFERROR(求节点($A$6:$A$85,N$6:N$85,相关资料!O74),0)</f>
        <v>497129031.0899477</v>
      </c>
      <c r="AJ74" s="2">
        <f>IFERROR(求节点($A$6:$A$85,O$6:O$85,相关资料!P74),0)</f>
        <v>497129037.64621836</v>
      </c>
      <c r="AK74" s="2">
        <f>IFERROR(求节点($A$6:$A$85,P$6:P$85,相关资料!Q74),0)</f>
        <v>497129035.98322833</v>
      </c>
      <c r="AL74" s="2">
        <f>IFERROR(求节点($A$6:$A$85,Q$6:Q$85,相关资料!R74),0)</f>
        <v>497129000.5465287</v>
      </c>
      <c r="AM74" s="2">
        <f>IFERROR(求节点($A$6:$A$85,R$6:R$85,相关资料!S74),0)</f>
        <v>122588674.99265441</v>
      </c>
      <c r="AN74" s="2">
        <f>IFERROR(求节点($A$6:$A$85,S$6:S$85,相关资料!T74),0)</f>
        <v>247614348.8070091</v>
      </c>
      <c r="AO74" s="2"/>
      <c r="AQ74" s="2">
        <v>69</v>
      </c>
      <c r="AR74" s="2">
        <f>IF(W74=0,0,W74-W73)</f>
        <v>65097320.259859204</v>
      </c>
      <c r="AS74" s="2">
        <f t="shared" si="116"/>
        <v>14466071.168857589</v>
      </c>
      <c r="AT74" s="2">
        <f t="shared" si="116"/>
        <v>0</v>
      </c>
      <c r="AU74" s="2">
        <f t="shared" si="116"/>
        <v>0</v>
      </c>
      <c r="AV74" s="2">
        <f t="shared" si="116"/>
        <v>12055059.307381332</v>
      </c>
      <c r="AW74" s="2">
        <f t="shared" si="116"/>
        <v>12055059.307381332</v>
      </c>
      <c r="AX74" s="2">
        <f t="shared" si="116"/>
        <v>12055059.307381332</v>
      </c>
      <c r="AY74" s="2">
        <f t="shared" si="116"/>
        <v>12055059.307381332</v>
      </c>
      <c r="AZ74" s="2">
        <f t="shared" si="116"/>
        <v>16877083.030333847</v>
      </c>
      <c r="BA74" s="2">
        <f t="shared" si="116"/>
        <v>16877083.030333877</v>
      </c>
      <c r="BB74" s="2">
        <f t="shared" si="116"/>
        <v>16877083.030333877</v>
      </c>
      <c r="BC74" s="2">
        <f t="shared" si="116"/>
        <v>0</v>
      </c>
      <c r="BD74" s="2">
        <f t="shared" si="116"/>
        <v>0</v>
      </c>
      <c r="BE74" s="2">
        <f t="shared" si="116"/>
        <v>0</v>
      </c>
      <c r="BF74" s="2">
        <f t="shared" si="116"/>
        <v>0</v>
      </c>
      <c r="BG74" s="2">
        <f t="shared" si="116"/>
        <v>0</v>
      </c>
      <c r="BH74" s="2">
        <f t="shared" si="82"/>
        <v>12055059.307381332</v>
      </c>
      <c r="BI74" s="2">
        <f t="shared" si="83"/>
        <v>0</v>
      </c>
      <c r="BL74" s="2">
        <v>69</v>
      </c>
      <c r="BM74" s="2">
        <f t="shared" si="84"/>
        <v>65097320.259859204</v>
      </c>
      <c r="BN74" s="2">
        <f t="shared" si="85"/>
        <v>14466071.168857589</v>
      </c>
      <c r="BO74" s="2">
        <f t="shared" si="86"/>
        <v>0</v>
      </c>
      <c r="BP74" s="2">
        <f t="shared" si="87"/>
        <v>0</v>
      </c>
      <c r="BQ74" s="2">
        <f t="shared" si="88"/>
        <v>12055059.307381332</v>
      </c>
      <c r="BR74" s="2">
        <f t="shared" si="89"/>
        <v>12055059.307381332</v>
      </c>
      <c r="BS74" s="2">
        <f t="shared" si="90"/>
        <v>12055059.307381332</v>
      </c>
      <c r="BT74" s="2">
        <f t="shared" si="91"/>
        <v>12055059.307381332</v>
      </c>
      <c r="BU74" s="2">
        <f t="shared" si="92"/>
        <v>16877083.030333847</v>
      </c>
      <c r="BV74" s="2">
        <f t="shared" si="93"/>
        <v>16877083.030333877</v>
      </c>
      <c r="BW74" s="2">
        <f t="shared" si="94"/>
        <v>16877083.030333877</v>
      </c>
      <c r="BX74" s="2">
        <f t="shared" si="95"/>
        <v>0</v>
      </c>
      <c r="BY74" s="2">
        <f t="shared" si="96"/>
        <v>0</v>
      </c>
      <c r="BZ74" s="2">
        <f t="shared" si="97"/>
        <v>0</v>
      </c>
      <c r="CA74" s="2">
        <f t="shared" si="98"/>
        <v>0</v>
      </c>
      <c r="CB74" s="2">
        <f t="shared" si="99"/>
        <v>0</v>
      </c>
      <c r="CC74" s="2">
        <f t="shared" si="100"/>
        <v>12055059.307381332</v>
      </c>
      <c r="CD74" s="2">
        <f t="shared" si="101"/>
        <v>0</v>
      </c>
      <c r="CF74" s="1">
        <f t="shared" si="102"/>
        <v>1084956</v>
      </c>
      <c r="CG74" s="2">
        <v>69</v>
      </c>
      <c r="CH74" s="2">
        <f t="shared" si="113"/>
        <v>65097360</v>
      </c>
      <c r="CI74" s="2">
        <f t="shared" si="104"/>
        <v>14466120</v>
      </c>
      <c r="CJ74" s="2">
        <f t="shared" si="49"/>
        <v>0</v>
      </c>
      <c r="CK74" s="2">
        <f t="shared" si="103"/>
        <v>0</v>
      </c>
      <c r="CL74" s="30">
        <f t="shared" si="114"/>
        <v>12055080</v>
      </c>
      <c r="CM74" s="30">
        <f t="shared" si="105"/>
        <v>12055080</v>
      </c>
      <c r="CN74" s="30">
        <f t="shared" si="106"/>
        <v>12055080</v>
      </c>
      <c r="CO74" s="30">
        <f t="shared" si="107"/>
        <v>12055080</v>
      </c>
      <c r="CP74" s="2">
        <f t="shared" si="108"/>
        <v>16877100</v>
      </c>
      <c r="CQ74" s="2">
        <f t="shared" si="109"/>
        <v>16877100</v>
      </c>
      <c r="CR74" s="2">
        <f t="shared" si="110"/>
        <v>16877100</v>
      </c>
      <c r="CS74" s="2">
        <f t="shared" si="55"/>
        <v>0</v>
      </c>
      <c r="CT74" s="2">
        <f t="shared" si="56"/>
        <v>0</v>
      </c>
      <c r="CU74" s="2">
        <f t="shared" si="57"/>
        <v>0</v>
      </c>
      <c r="CV74" s="2">
        <f t="shared" si="58"/>
        <v>0</v>
      </c>
      <c r="CW74" s="2">
        <f t="shared" si="59"/>
        <v>0</v>
      </c>
      <c r="CX74" s="2">
        <f t="shared" si="111"/>
        <v>12055080</v>
      </c>
      <c r="CY74" s="2">
        <f t="shared" si="47"/>
        <v>0</v>
      </c>
      <c r="DC74" s="8">
        <v>69</v>
      </c>
      <c r="DD74" s="8">
        <f t="shared" si="117"/>
        <v>65097360</v>
      </c>
      <c r="DE74" s="8">
        <f t="shared" si="118"/>
        <v>14466120</v>
      </c>
      <c r="DF74" s="8">
        <f t="shared" si="119"/>
        <v>0</v>
      </c>
      <c r="DG74" s="8">
        <f t="shared" si="120"/>
        <v>0</v>
      </c>
      <c r="DH74" s="8">
        <f t="shared" si="121"/>
        <v>12055080</v>
      </c>
      <c r="DI74" s="8">
        <f t="shared" si="122"/>
        <v>12055080</v>
      </c>
      <c r="DJ74" s="8">
        <f t="shared" si="123"/>
        <v>12055080</v>
      </c>
      <c r="DK74" s="8">
        <f t="shared" si="124"/>
        <v>12055080</v>
      </c>
      <c r="DL74" s="8">
        <f t="shared" si="125"/>
        <v>16877100</v>
      </c>
      <c r="DM74" s="8">
        <f t="shared" si="126"/>
        <v>16877100</v>
      </c>
      <c r="DN74" s="8">
        <f t="shared" si="127"/>
        <v>16877100</v>
      </c>
      <c r="DO74" s="8">
        <f t="shared" si="128"/>
        <v>0</v>
      </c>
      <c r="DP74" s="8">
        <f t="shared" si="129"/>
        <v>0</v>
      </c>
      <c r="DQ74" s="8">
        <f t="shared" si="130"/>
        <v>0</v>
      </c>
      <c r="DR74" s="8">
        <f t="shared" si="131"/>
        <v>0</v>
      </c>
      <c r="DS74" s="8">
        <f t="shared" si="132"/>
        <v>0</v>
      </c>
      <c r="DT74" s="8">
        <f t="shared" si="133"/>
        <v>12055080</v>
      </c>
      <c r="DU74" s="8">
        <f t="shared" si="134"/>
        <v>0</v>
      </c>
      <c r="DX74" s="8">
        <v>69</v>
      </c>
      <c r="DY74" s="5">
        <f>SUM(DD$6:DD74)</f>
        <v>662029500</v>
      </c>
      <c r="DZ74" s="5">
        <f>SUM(DE$6:DE74)</f>
        <v>147119400</v>
      </c>
      <c r="EA74" s="5">
        <f>SUM(DF$6:DF74)</f>
        <v>246246900</v>
      </c>
      <c r="EB74" s="5">
        <f>SUM(DG$6:DG74)</f>
        <v>0</v>
      </c>
      <c r="EC74" s="5">
        <f>SUM(DH$6:DH74)</f>
        <v>122598780</v>
      </c>
      <c r="ED74" s="5">
        <f>SUM(DI$6:DI74)</f>
        <v>122598780</v>
      </c>
      <c r="EE74" s="5">
        <f>SUM(DJ$6:DJ74)</f>
        <v>122598780</v>
      </c>
      <c r="EF74" s="5">
        <f>SUM(DK$6:DK74)</f>
        <v>122598780</v>
      </c>
      <c r="EG74" s="5">
        <f>SUM(DL$6:DL74)</f>
        <v>171161220</v>
      </c>
      <c r="EH74" s="5">
        <f>SUM(DM$6:DM74)</f>
        <v>171638760</v>
      </c>
      <c r="EI74" s="5">
        <f>SUM(DN$6:DN74)</f>
        <v>171638820</v>
      </c>
      <c r="EJ74" s="5">
        <f>SUM(DO$6:DO74)</f>
        <v>1102029900</v>
      </c>
      <c r="EK74" s="5">
        <f>SUM(DP$6:DP74)</f>
        <v>497130240</v>
      </c>
      <c r="EL74" s="5">
        <f>SUM(DQ$6:DQ74)</f>
        <v>497130060</v>
      </c>
      <c r="EM74" s="5">
        <f>SUM(DR$6:DR74)</f>
        <v>497130000</v>
      </c>
      <c r="EN74" s="5">
        <f>SUM(DS$6:DS74)</f>
        <v>497129940</v>
      </c>
      <c r="EO74" s="5">
        <f>SUM(DT$6:DT74)</f>
        <v>122590740</v>
      </c>
      <c r="EP74" s="5">
        <f>SUM(DU$6:DU74)</f>
        <v>244850100</v>
      </c>
      <c r="ES74" s="8">
        <v>69</v>
      </c>
      <c r="ET74" s="5">
        <f>IFERROR(求节点(相关资料!C$6:C$85,DY$6:DY$55,$ES74),0)</f>
        <v>662029500</v>
      </c>
      <c r="EU74" s="5">
        <f>IFERROR(求节点(相关资料!D$6:D$85,DZ$6:DZ$55,$ES74),0)</f>
        <v>147119400</v>
      </c>
      <c r="EV74" s="5">
        <f>IFERROR(求节点(相关资料!E$6:E$85,EA$6:EA$55,$ES74),0)</f>
        <v>72190740</v>
      </c>
      <c r="EW74" s="5">
        <f>IFERROR(求节点(相关资料!F$6:F$85,EB$6:EB$55,$ES74),0)</f>
        <v>0</v>
      </c>
      <c r="EX74" s="5">
        <f>IFERROR(求节点(相关资料!G$6:G$85,EC$6:EC$55,$ES74),0)</f>
        <v>122598780</v>
      </c>
      <c r="EY74" s="5">
        <f>IFERROR(求节点(相关资料!H$6:H$85,ED$6:ED$55,$ES74),0)</f>
        <v>122598780</v>
      </c>
      <c r="EZ74" s="5">
        <f>IFERROR(求节点(相关资料!I$6:I$85,EE$6:EE$55,$ES74),0)</f>
        <v>122598780</v>
      </c>
      <c r="FA74" s="5">
        <f>IFERROR(求节点(相关资料!J$6:J$85,EF$6:EF$55,$ES74),0)</f>
        <v>122598780</v>
      </c>
      <c r="FB74" s="5">
        <f>IFERROR(求节点(相关资料!K$6:K$85,EG$6:EG$55,$ES74),0)</f>
        <v>171161220</v>
      </c>
      <c r="FC74" s="5">
        <f>IFERROR(求节点(相关资料!L$6:L$85,EH$6:EH$55,$ES74),0)</f>
        <v>171638760</v>
      </c>
      <c r="FD74" s="5">
        <f>IFERROR(求节点(相关资料!M$6:M$85,EI$6:EI$55,$ES74),0)</f>
        <v>171638820</v>
      </c>
      <c r="FE74" s="5">
        <f>IFERROR(求节点(相关资料!N$6:N$85,EJ$6:EJ$55,$ES74),0)</f>
        <v>332268660</v>
      </c>
      <c r="FF74" s="5">
        <f>IFERROR(求节点(相关资料!O$6:O$85,EK$6:EK$55,$ES74),0)</f>
        <v>167367880</v>
      </c>
      <c r="FG74" s="5">
        <f>IFERROR(求节点(相关资料!P$6:P$85,EL$6:EL$55,$ES74),0)</f>
        <v>167367700</v>
      </c>
      <c r="FH74" s="5">
        <f>IFERROR(求节点(相关资料!Q$6:Q$85,EM$6:EM$55,$ES74),0)</f>
        <v>167367640</v>
      </c>
      <c r="FI74" s="5">
        <f>IFERROR(求节点(相关资料!R$6:R$85,EN$6:EN$55,$ES74),0)</f>
        <v>167367580</v>
      </c>
      <c r="FJ74" s="5">
        <f>IFERROR(求节点(相关资料!S$6:S$85,EO$6:EO$55,$ES74),0)</f>
        <v>122590740</v>
      </c>
      <c r="FK74" s="5">
        <f>IFERROR(求节点(相关资料!T$6:T$85,EP$6:EP$55,$ES74),0)</f>
        <v>75276192</v>
      </c>
      <c r="FN74" s="6">
        <v>69</v>
      </c>
      <c r="FO74" s="6">
        <f>SUMPRODUCT(ET74:FK74,'[1]功能-城建'!$X74:$AO74)</f>
        <v>3085779952</v>
      </c>
      <c r="FP74" s="6">
        <f>SUM('[1]资源-玩家城池建筑时间'!$AC$6:$AC74)</f>
        <v>3064109101.6738472</v>
      </c>
      <c r="FQ74" s="6">
        <f t="shared" si="112"/>
        <v>1.0070724799956745</v>
      </c>
    </row>
    <row r="75" spans="1:173" x14ac:dyDescent="0.15">
      <c r="A75" s="2">
        <v>70</v>
      </c>
      <c r="B75" s="4">
        <f>SMALL('[1]资源-玩家城池建筑时间'!DH$6:DH$85,$A75)</f>
        <v>744658682.72033525</v>
      </c>
      <c r="C75" s="4">
        <f>SMALL('[1]资源-玩家城池建筑时间'!DI$6:DI$85,$A75)</f>
        <v>165479707.27118561</v>
      </c>
      <c r="D75" s="4">
        <f>SMALL('[1]资源-玩家城池建筑时间'!DJ$6:DJ$85,$A75)</f>
        <v>82728362.450313777</v>
      </c>
      <c r="E75" s="4"/>
      <c r="F75" s="4">
        <f>SMALL('[1]资源-玩家城池建筑时间'!DL$6:DL$85,$A75)</f>
        <v>137899756.05932131</v>
      </c>
      <c r="G75" s="4">
        <f>SMALL('[1]资源-玩家城池建筑时间'!DM$6:DM$85,$A75)</f>
        <v>137899756.05932131</v>
      </c>
      <c r="H75" s="4">
        <f>SMALL('[1]资源-玩家城池建筑时间'!DN$6:DN$85,$A75)</f>
        <v>137899756.05932131</v>
      </c>
      <c r="I75" s="4">
        <f>SMALL('[1]资源-玩家城池建筑时间'!DO$6:DO$85,$A75)</f>
        <v>137899756.05932131</v>
      </c>
      <c r="J75" s="4">
        <f>SMALL('[1]资源-玩家城池建筑时间'!DP$6:DP$85,$A75)</f>
        <v>192581957.35901478</v>
      </c>
      <c r="K75" s="4">
        <f>SMALL('[1]资源-玩家城池建筑时间'!DQ$6:DQ$85,$A75)</f>
        <v>193059658.4830499</v>
      </c>
      <c r="L75" s="4">
        <f>SMALL('[1]资源-玩家城池建筑时间'!DR$6:DR$85,$A75)</f>
        <v>193059636.65630594</v>
      </c>
      <c r="M75" s="4">
        <f>SMALL('[1]资源-玩家城池建筑时间'!DS$6:DS$85,$A75)</f>
        <v>367627788.68551803</v>
      </c>
      <c r="N75" s="4">
        <f>SMALL('[1]资源-玩家城池建筑时间'!DT$6:DT$85,$A75)</f>
        <v>183814363.6767295</v>
      </c>
      <c r="O75" s="4">
        <f>SMALL('[1]资源-玩家城池建筑时间'!DU$6:DU$85,$A75)</f>
        <v>183814370.23300016</v>
      </c>
      <c r="P75" s="4">
        <f>SMALL('[1]资源-玩家城池建筑时间'!DV$6:DV$85,$A75)</f>
        <v>183814368.57001013</v>
      </c>
      <c r="Q75" s="4">
        <f>SMALL('[1]资源-玩家城池建筑时间'!DW$6:DW$85,$A75)</f>
        <v>183814333.1333105</v>
      </c>
      <c r="R75" s="4">
        <f>SMALL('[1]资源-玩家城池建筑时间'!DX$6:DX$85,$A75)</f>
        <v>137890786.67391774</v>
      </c>
      <c r="S75" s="4">
        <f>SMALL('[1]资源-玩家城池建筑时间'!DY$6:DY$85,$A75)</f>
        <v>82739574.336332321</v>
      </c>
      <c r="T75" s="4">
        <f>SMALL('[1]资源-玩家城池建筑时间'!DZ$6:DZ$85,$A75)</f>
        <v>0</v>
      </c>
      <c r="V75" s="2">
        <v>70</v>
      </c>
      <c r="W75" s="2">
        <f>IFERROR(求节点($A$6:$A$85,B$6:B$85,相关资料!C75),0)</f>
        <v>744658682.72033525</v>
      </c>
      <c r="X75" s="2">
        <f>IFERROR(求节点($A$6:$A$85,C$6:C$85,相关资料!D75),0)</f>
        <v>165479707.27118561</v>
      </c>
      <c r="Y75" s="2">
        <f>IFERROR(求节点($A$6:$A$85,D$6:D$85,相关资料!E75),0)</f>
        <v>247603136.92099053</v>
      </c>
      <c r="Z75" s="2">
        <f>IFERROR(求节点($A$6:$A$85,E$6:E$85,相关资料!F75),0)</f>
        <v>0</v>
      </c>
      <c r="AA75" s="2">
        <f>IFERROR(求节点($A$6:$A$85,F$6:F$85,相关资料!G75),0)</f>
        <v>137899756.05932131</v>
      </c>
      <c r="AB75" s="2">
        <f>IFERROR(求节点($A$6:$A$85,G$6:G$85,相关资料!H75),0)</f>
        <v>137899756.05932131</v>
      </c>
      <c r="AC75" s="2">
        <f>IFERROR(求节点($A$6:$A$85,H$6:H$85,相关资料!I75),0)</f>
        <v>137899756.05932131</v>
      </c>
      <c r="AD75" s="2">
        <f>IFERROR(求节点($A$6:$A$85,I$6:I$85,相关资料!J75),0)</f>
        <v>137899756.05932131</v>
      </c>
      <c r="AE75" s="30">
        <f>求节点('[1]功能-城建'!$K$35:$K$85,$J$35:$J$85,$V75)</f>
        <v>192581957.35901478</v>
      </c>
      <c r="AF75" s="2">
        <f>IFERROR(求节点($A$6:$A$85,K$6:K$85,相关资料!L75),0)</f>
        <v>193059658.4830499</v>
      </c>
      <c r="AG75" s="2">
        <f>IFERROR(求节点($A$6:$A$85,L$6:L$85,相关资料!M75),0)</f>
        <v>193059636.65630594</v>
      </c>
      <c r="AH75" s="2">
        <f>IFERROR(求节点($A$6:$A$85,M$6:M$85,相关资料!N75),0)</f>
        <v>1100404564.1107483</v>
      </c>
      <c r="AI75" s="2">
        <f>IFERROR(求节点($A$6:$A$85,N$6:N$85,相关资料!O75),0)</f>
        <v>497129031.0899477</v>
      </c>
      <c r="AJ75" s="2">
        <f>IFERROR(求节点($A$6:$A$85,O$6:O$85,相关资料!P75),0)</f>
        <v>497129037.64621836</v>
      </c>
      <c r="AK75" s="2">
        <f>IFERROR(求节点($A$6:$A$85,P$6:P$85,相关资料!Q75),0)</f>
        <v>497129035.98322833</v>
      </c>
      <c r="AL75" s="2">
        <f>IFERROR(求节点($A$6:$A$85,Q$6:Q$85,相关资料!R75),0)</f>
        <v>497129000.5465287</v>
      </c>
      <c r="AM75" s="2">
        <f>IFERROR(求节点($A$6:$A$85,R$6:R$85,相关资料!S75),0)</f>
        <v>137890786.67391774</v>
      </c>
      <c r="AN75" s="2">
        <f>IFERROR(求节点($A$6:$A$85,S$6:S$85,相关资料!T75),0)</f>
        <v>247614348.8070091</v>
      </c>
      <c r="AO75" s="2"/>
      <c r="AQ75" s="2">
        <v>70</v>
      </c>
      <c r="AR75" s="2">
        <f t="shared" si="116"/>
        <v>82631403.078822017</v>
      </c>
      <c r="AS75" s="2">
        <f t="shared" si="116"/>
        <v>18362534.017516017</v>
      </c>
      <c r="AT75" s="2">
        <f t="shared" si="116"/>
        <v>0</v>
      </c>
      <c r="AU75" s="2">
        <f t="shared" si="116"/>
        <v>0</v>
      </c>
      <c r="AV75" s="2">
        <f t="shared" si="116"/>
        <v>15302111.681263328</v>
      </c>
      <c r="AW75" s="2">
        <f t="shared" si="116"/>
        <v>15302111.681263328</v>
      </c>
      <c r="AX75" s="2">
        <f t="shared" si="116"/>
        <v>15302111.681263328</v>
      </c>
      <c r="AY75" s="2">
        <f t="shared" si="116"/>
        <v>15302111.681263328</v>
      </c>
      <c r="AZ75" s="2">
        <f t="shared" si="116"/>
        <v>21422956.353768677</v>
      </c>
      <c r="BA75" s="2">
        <f t="shared" si="116"/>
        <v>21422956.353768677</v>
      </c>
      <c r="BB75" s="2">
        <f t="shared" si="116"/>
        <v>21422956.353768677</v>
      </c>
      <c r="BC75" s="2">
        <f t="shared" si="116"/>
        <v>0</v>
      </c>
      <c r="BD75" s="2">
        <f t="shared" si="116"/>
        <v>0</v>
      </c>
      <c r="BE75" s="2">
        <f t="shared" si="116"/>
        <v>0</v>
      </c>
      <c r="BF75" s="2">
        <f t="shared" si="116"/>
        <v>0</v>
      </c>
      <c r="BG75" s="2">
        <f t="shared" si="116"/>
        <v>0</v>
      </c>
      <c r="BH75" s="2">
        <f t="shared" si="82"/>
        <v>15302111.681263328</v>
      </c>
      <c r="BI75" s="2">
        <f t="shared" si="83"/>
        <v>0</v>
      </c>
      <c r="BL75" s="2">
        <v>70</v>
      </c>
      <c r="BM75" s="2">
        <f t="shared" si="84"/>
        <v>82631403.078822017</v>
      </c>
      <c r="BN75" s="2">
        <f t="shared" si="85"/>
        <v>18362534.017516017</v>
      </c>
      <c r="BO75" s="2">
        <f t="shared" si="86"/>
        <v>0</v>
      </c>
      <c r="BP75" s="2">
        <f t="shared" si="87"/>
        <v>0</v>
      </c>
      <c r="BQ75" s="2">
        <f t="shared" si="88"/>
        <v>15302111.681263328</v>
      </c>
      <c r="BR75" s="2">
        <f t="shared" si="89"/>
        <v>15302111.681263328</v>
      </c>
      <c r="BS75" s="2">
        <f t="shared" si="90"/>
        <v>15302111.681263328</v>
      </c>
      <c r="BT75" s="2">
        <f t="shared" si="91"/>
        <v>15302111.681263328</v>
      </c>
      <c r="BU75" s="2">
        <f t="shared" si="92"/>
        <v>21422956.353768677</v>
      </c>
      <c r="BV75" s="2">
        <f t="shared" si="93"/>
        <v>21422956.353768677</v>
      </c>
      <c r="BW75" s="2">
        <f t="shared" si="94"/>
        <v>21422956.353768677</v>
      </c>
      <c r="BX75" s="2">
        <f t="shared" si="95"/>
        <v>0</v>
      </c>
      <c r="BY75" s="2">
        <f t="shared" si="96"/>
        <v>0</v>
      </c>
      <c r="BZ75" s="2">
        <f t="shared" si="97"/>
        <v>0</v>
      </c>
      <c r="CA75" s="2">
        <f t="shared" si="98"/>
        <v>0</v>
      </c>
      <c r="CB75" s="2">
        <f t="shared" si="99"/>
        <v>0</v>
      </c>
      <c r="CC75" s="2">
        <f t="shared" si="100"/>
        <v>15302111.681263328</v>
      </c>
      <c r="CD75" s="2">
        <f t="shared" si="101"/>
        <v>0</v>
      </c>
      <c r="CF75" s="1">
        <f t="shared" si="102"/>
        <v>1377191</v>
      </c>
      <c r="CG75" s="2">
        <v>70</v>
      </c>
      <c r="CH75" s="2">
        <f t="shared" si="113"/>
        <v>82631460</v>
      </c>
      <c r="CI75" s="2">
        <f t="shared" si="104"/>
        <v>18362580</v>
      </c>
      <c r="CJ75" s="2">
        <f t="shared" si="49"/>
        <v>0</v>
      </c>
      <c r="CK75" s="2">
        <f t="shared" si="103"/>
        <v>0</v>
      </c>
      <c r="CL75" s="30">
        <f t="shared" si="114"/>
        <v>15302130</v>
      </c>
      <c r="CM75" s="30">
        <f t="shared" si="105"/>
        <v>15302130</v>
      </c>
      <c r="CN75" s="30">
        <f t="shared" si="106"/>
        <v>15302130</v>
      </c>
      <c r="CO75" s="30">
        <f t="shared" si="107"/>
        <v>15302130</v>
      </c>
      <c r="CP75" s="2">
        <f t="shared" si="108"/>
        <v>21423000</v>
      </c>
      <c r="CQ75" s="2">
        <f t="shared" si="109"/>
        <v>21423000</v>
      </c>
      <c r="CR75" s="2">
        <f t="shared" si="110"/>
        <v>21423000</v>
      </c>
      <c r="CS75" s="2">
        <f t="shared" si="55"/>
        <v>0</v>
      </c>
      <c r="CT75" s="2">
        <f t="shared" si="56"/>
        <v>0</v>
      </c>
      <c r="CU75" s="2">
        <f t="shared" si="57"/>
        <v>0</v>
      </c>
      <c r="CV75" s="2">
        <f t="shared" si="58"/>
        <v>0</v>
      </c>
      <c r="CW75" s="2">
        <f t="shared" si="59"/>
        <v>0</v>
      </c>
      <c r="CX75" s="2">
        <f t="shared" si="111"/>
        <v>15302160</v>
      </c>
      <c r="CY75" s="2">
        <f t="shared" si="47"/>
        <v>0</v>
      </c>
      <c r="DC75" s="8">
        <v>70</v>
      </c>
      <c r="DD75" s="8">
        <f t="shared" si="117"/>
        <v>82631460</v>
      </c>
      <c r="DE75" s="8">
        <f t="shared" si="118"/>
        <v>18362580</v>
      </c>
      <c r="DF75" s="8">
        <f t="shared" si="119"/>
        <v>0</v>
      </c>
      <c r="DG75" s="8">
        <f t="shared" si="120"/>
        <v>0</v>
      </c>
      <c r="DH75" s="8">
        <f t="shared" si="121"/>
        <v>15302130</v>
      </c>
      <c r="DI75" s="8">
        <f t="shared" si="122"/>
        <v>15302130</v>
      </c>
      <c r="DJ75" s="8">
        <f t="shared" si="123"/>
        <v>15302130</v>
      </c>
      <c r="DK75" s="8">
        <f t="shared" si="124"/>
        <v>15302130</v>
      </c>
      <c r="DL75" s="8">
        <f t="shared" si="125"/>
        <v>21423000</v>
      </c>
      <c r="DM75" s="8">
        <f t="shared" si="126"/>
        <v>21423000</v>
      </c>
      <c r="DN75" s="8">
        <f t="shared" si="127"/>
        <v>21423000</v>
      </c>
      <c r="DO75" s="8">
        <f t="shared" si="128"/>
        <v>0</v>
      </c>
      <c r="DP75" s="8">
        <f t="shared" si="129"/>
        <v>0</v>
      </c>
      <c r="DQ75" s="8">
        <f t="shared" si="130"/>
        <v>0</v>
      </c>
      <c r="DR75" s="8">
        <f t="shared" si="131"/>
        <v>0</v>
      </c>
      <c r="DS75" s="8">
        <f t="shared" si="132"/>
        <v>0</v>
      </c>
      <c r="DT75" s="8">
        <f t="shared" si="133"/>
        <v>15302160</v>
      </c>
      <c r="DU75" s="8">
        <f t="shared" si="134"/>
        <v>0</v>
      </c>
      <c r="DX75" s="8">
        <v>70</v>
      </c>
      <c r="DY75" s="5">
        <f>SUM(DD$6:DD75)</f>
        <v>744660960</v>
      </c>
      <c r="DZ75" s="5">
        <f>SUM(DE$6:DE75)</f>
        <v>165481980</v>
      </c>
      <c r="EA75" s="5">
        <f>SUM(DF$6:DF75)</f>
        <v>246246900</v>
      </c>
      <c r="EB75" s="5">
        <f>SUM(DG$6:DG75)</f>
        <v>0</v>
      </c>
      <c r="EC75" s="5">
        <f>SUM(DH$6:DH75)</f>
        <v>137900910</v>
      </c>
      <c r="ED75" s="5">
        <f>SUM(DI$6:DI75)</f>
        <v>137900910</v>
      </c>
      <c r="EE75" s="5">
        <f>SUM(DJ$6:DJ75)</f>
        <v>137900910</v>
      </c>
      <c r="EF75" s="5">
        <f>SUM(DK$6:DK75)</f>
        <v>137900910</v>
      </c>
      <c r="EG75" s="5">
        <f>SUM(DL$6:DL75)</f>
        <v>192584220</v>
      </c>
      <c r="EH75" s="5">
        <f>SUM(DM$6:DM75)</f>
        <v>193061760</v>
      </c>
      <c r="EI75" s="5">
        <f>SUM(DN$6:DN75)</f>
        <v>193061820</v>
      </c>
      <c r="EJ75" s="5">
        <f>SUM(DO$6:DO75)</f>
        <v>1102029900</v>
      </c>
      <c r="EK75" s="5">
        <f>SUM(DP$6:DP75)</f>
        <v>497130240</v>
      </c>
      <c r="EL75" s="5">
        <f>SUM(DQ$6:DQ75)</f>
        <v>497130060</v>
      </c>
      <c r="EM75" s="5">
        <f>SUM(DR$6:DR75)</f>
        <v>497130000</v>
      </c>
      <c r="EN75" s="5">
        <f>SUM(DS$6:DS75)</f>
        <v>497129940</v>
      </c>
      <c r="EO75" s="5">
        <f>SUM(DT$6:DT75)</f>
        <v>137892900</v>
      </c>
      <c r="EP75" s="5">
        <f>SUM(DU$6:DU75)</f>
        <v>244850100</v>
      </c>
      <c r="ES75" s="8">
        <v>70</v>
      </c>
      <c r="ET75" s="5">
        <f>IFERROR(求节点(相关资料!C$6:C$85,DY$6:DY$55,$ES75),0)</f>
        <v>744660960</v>
      </c>
      <c r="EU75" s="5">
        <f>IFERROR(求节点(相关资料!D$6:D$85,DZ$6:DZ$55,$ES75),0)</f>
        <v>165481980</v>
      </c>
      <c r="EV75" s="5">
        <f>IFERROR(求节点(相关资料!E$6:E$85,EA$6:EA$55,$ES75),0)</f>
        <v>82437400</v>
      </c>
      <c r="EW75" s="5">
        <f>IFERROR(求节点(相关资料!F$6:F$85,EB$6:EB$55,$ES75),0)</f>
        <v>0</v>
      </c>
      <c r="EX75" s="5">
        <f>IFERROR(求节点(相关资料!G$6:G$85,EC$6:EC$55,$ES75),0)</f>
        <v>137900910</v>
      </c>
      <c r="EY75" s="5">
        <f>IFERROR(求节点(相关资料!H$6:H$85,ED$6:ED$55,$ES75),0)</f>
        <v>137900910</v>
      </c>
      <c r="EZ75" s="5">
        <f>IFERROR(求节点(相关资料!I$6:I$85,EE$6:EE$55,$ES75),0)</f>
        <v>137900910</v>
      </c>
      <c r="FA75" s="5">
        <f>IFERROR(求节点(相关资料!J$6:J$85,EF$6:EF$55,$ES75),0)</f>
        <v>137900910</v>
      </c>
      <c r="FB75" s="5">
        <f>IFERROR(求节点(相关资料!K$6:K$85,EG$6:EG$55,$ES75),0)</f>
        <v>192584220</v>
      </c>
      <c r="FC75" s="5">
        <f>IFERROR(求节点(相关资料!L$6:L$85,EH$6:EH$55,$ES75),0)</f>
        <v>193061760</v>
      </c>
      <c r="FD75" s="5">
        <f>IFERROR(求节点(相关资料!M$6:M$85,EI$6:EI$55,$ES75),0)</f>
        <v>193061820</v>
      </c>
      <c r="FE75" s="5">
        <f>IFERROR(求节点(相关资料!N$6:N$85,EJ$6:EJ$55,$ES75),0)</f>
        <v>372058260</v>
      </c>
      <c r="FF75" s="5">
        <f>IFERROR(求节点(相关资料!O$6:O$85,EK$6:EK$55,$ES75),0)</f>
        <v>183815460</v>
      </c>
      <c r="FG75" s="5">
        <f>IFERROR(求节点(相关资料!P$6:P$85,EL$6:EL$55,$ES75),0)</f>
        <v>183815280</v>
      </c>
      <c r="FH75" s="5">
        <f>IFERROR(求节点(相关资料!Q$6:Q$85,EM$6:EM$55,$ES75),0)</f>
        <v>183815220</v>
      </c>
      <c r="FI75" s="5">
        <f>IFERROR(求节点(相关资料!R$6:R$85,EN$6:EN$55,$ES75),0)</f>
        <v>183815160</v>
      </c>
      <c r="FJ75" s="5">
        <f>IFERROR(求节点(相关资料!S$6:S$85,EO$6:EO$55,$ES75),0)</f>
        <v>137892900</v>
      </c>
      <c r="FK75" s="5">
        <f>IFERROR(求节点(相关资料!T$6:T$85,EP$6:EP$55,$ES75),0)</f>
        <v>84028788</v>
      </c>
      <c r="FN75" s="6">
        <v>70</v>
      </c>
      <c r="FO75" s="6">
        <f>SUMPRODUCT(ET75:FK75,'[1]功能-城建'!$X75:$AO75)</f>
        <v>3452132848</v>
      </c>
      <c r="FP75" s="6">
        <f>SUM('[1]资源-玩家城池建筑时间'!$AC$6:$AC75)</f>
        <v>3446661893.7054305</v>
      </c>
      <c r="FQ75" s="6">
        <f t="shared" si="112"/>
        <v>1.0015873196917171</v>
      </c>
    </row>
    <row r="76" spans="1:173" x14ac:dyDescent="0.15">
      <c r="A76" s="2">
        <v>71</v>
      </c>
      <c r="B76" s="4">
        <f>SMALL('[1]资源-玩家城池建筑时间'!DH$6:DH$85,$A76)</f>
        <v>836594136.91336477</v>
      </c>
      <c r="C76" s="4">
        <f>SMALL('[1]资源-玩家城池建筑时间'!DI$6:DI$85,$A76)</f>
        <v>185909808.20296994</v>
      </c>
      <c r="D76" s="4">
        <f>SMALL('[1]资源-玩家城池建筑时间'!DJ$6:DJ$85,$A76)</f>
        <v>92943412.916205943</v>
      </c>
      <c r="E76" s="4"/>
      <c r="F76" s="4">
        <f>SMALL('[1]资源-玩家城池建筑时间'!DL$6:DL$85,$A76)</f>
        <v>154924840.16914159</v>
      </c>
      <c r="G76" s="4">
        <f>SMALL('[1]资源-玩家城池建筑时间'!DM$6:DM$85,$A76)</f>
        <v>154924840.16914159</v>
      </c>
      <c r="H76" s="4">
        <f>SMALL('[1]资源-玩家城池建筑时间'!DN$6:DN$85,$A76)</f>
        <v>154924840.16914159</v>
      </c>
      <c r="I76" s="4">
        <f>SMALL('[1]资源-玩家城池建筑时间'!DO$6:DO$85,$A76)</f>
        <v>154924840.16914159</v>
      </c>
      <c r="J76" s="4">
        <f>SMALL('[1]资源-玩家城池建筑时间'!DP$6:DP$85,$A76)</f>
        <v>216417075.11276317</v>
      </c>
      <c r="K76" s="4">
        <f>SMALL('[1]资源-玩家城池建筑时间'!DQ$6:DQ$85,$A76)</f>
        <v>216894776.23679829</v>
      </c>
      <c r="L76" s="4">
        <f>SMALL('[1]资源-玩家城池建筑时间'!DR$6:DR$85,$A76)</f>
        <v>216894754.41005433</v>
      </c>
      <c r="M76" s="4">
        <f>SMALL('[1]资源-玩家城池建筑时间'!DS$6:DS$85,$A76)</f>
        <v>413028012.9783721</v>
      </c>
      <c r="N76" s="4">
        <f>SMALL('[1]资源-玩家城池建筑时间'!DT$6:DT$85,$A76)</f>
        <v>206514475.82315651</v>
      </c>
      <c r="O76" s="4">
        <f>SMALL('[1]资源-玩家城池建筑时间'!DU$6:DU$85,$A76)</f>
        <v>206514482.37942716</v>
      </c>
      <c r="P76" s="4">
        <f>SMALL('[1]资源-玩家城池建筑时间'!DV$6:DV$85,$A76)</f>
        <v>206514480.71643713</v>
      </c>
      <c r="Q76" s="4">
        <f>SMALL('[1]资源-玩家城池建筑时间'!DW$6:DW$85,$A76)</f>
        <v>206514445.2797375</v>
      </c>
      <c r="R76" s="4">
        <f>SMALL('[1]资源-玩家城池建筑时间'!DX$6:DX$85,$A76)</f>
        <v>154915870.78373802</v>
      </c>
      <c r="S76" s="4">
        <f>SMALL('[1]资源-玩家城池建筑时间'!DY$6:DY$85,$A76)</f>
        <v>92954624.802224487</v>
      </c>
      <c r="T76" s="4">
        <f>SMALL('[1]资源-玩家城池建筑时间'!DZ$6:DZ$85,$A76)</f>
        <v>0</v>
      </c>
      <c r="V76" s="2">
        <v>71</v>
      </c>
      <c r="W76" s="2">
        <f>IFERROR(求节点($A$6:$A$85,B$6:B$85,相关资料!C76),0)</f>
        <v>836594136.91336477</v>
      </c>
      <c r="X76" s="2">
        <f>IFERROR(求节点($A$6:$A$85,C$6:C$85,相关资料!D76),0)</f>
        <v>185909808.20296994</v>
      </c>
      <c r="Y76" s="2">
        <f>IFERROR(求节点($A$6:$A$85,D$6:D$85,相关资料!E76),0)</f>
        <v>247603136.92099053</v>
      </c>
      <c r="Z76" s="2">
        <f>IFERROR(求节点($A$6:$A$85,E$6:E$85,相关资料!F76),0)</f>
        <v>0</v>
      </c>
      <c r="AA76" s="2">
        <f>IFERROR(求节点($A$6:$A$85,F$6:F$85,相关资料!G76),0)</f>
        <v>154924840.16914159</v>
      </c>
      <c r="AB76" s="2">
        <f>IFERROR(求节点($A$6:$A$85,G$6:G$85,相关资料!H76),0)</f>
        <v>154924840.16914159</v>
      </c>
      <c r="AC76" s="2">
        <f>IFERROR(求节点($A$6:$A$85,H$6:H$85,相关资料!I76),0)</f>
        <v>154924840.16914159</v>
      </c>
      <c r="AD76" s="2">
        <f>IFERROR(求节点($A$6:$A$85,I$6:I$85,相关资料!J76),0)</f>
        <v>154924840.16914159</v>
      </c>
      <c r="AE76" s="30">
        <f>求节点('[1]功能-城建'!$K$35:$K$85,$J$35:$J$85,$V76)</f>
        <v>216417075.11276317</v>
      </c>
      <c r="AF76" s="2">
        <f>IFERROR(求节点($A$6:$A$85,K$6:K$85,相关资料!L76),0)</f>
        <v>216894776.23679829</v>
      </c>
      <c r="AG76" s="2">
        <f>IFERROR(求节点($A$6:$A$85,L$6:L$85,相关资料!M76),0)</f>
        <v>216894754.41005433</v>
      </c>
      <c r="AH76" s="2">
        <f>IFERROR(求节点($A$6:$A$85,M$6:M$85,相关资料!N76),0)</f>
        <v>1100404564.1107483</v>
      </c>
      <c r="AI76" s="2">
        <f>IFERROR(求节点($A$6:$A$85,N$6:N$85,相关资料!O76),0)</f>
        <v>497129031.0899477</v>
      </c>
      <c r="AJ76" s="2">
        <f>IFERROR(求节点($A$6:$A$85,O$6:O$85,相关资料!P76),0)</f>
        <v>497129037.64621836</v>
      </c>
      <c r="AK76" s="2">
        <f>IFERROR(求节点($A$6:$A$85,P$6:P$85,相关资料!Q76),0)</f>
        <v>497129035.98322833</v>
      </c>
      <c r="AL76" s="2">
        <f>IFERROR(求节点($A$6:$A$85,Q$6:Q$85,相关资料!R76),0)</f>
        <v>497129000.5465287</v>
      </c>
      <c r="AM76" s="2">
        <f>IFERROR(求节点($A$6:$A$85,R$6:R$85,相关资料!S76),0)</f>
        <v>154915870.78373802</v>
      </c>
      <c r="AN76" s="2">
        <f>IFERROR(求节点($A$6:$A$85,S$6:S$85,相关资料!T76),0)</f>
        <v>247614348.8070091</v>
      </c>
      <c r="AO76" s="2"/>
      <c r="AQ76" s="2">
        <v>71</v>
      </c>
      <c r="AR76" s="2">
        <f t="shared" si="116"/>
        <v>91935454.193029523</v>
      </c>
      <c r="AS76" s="2">
        <f t="shared" si="116"/>
        <v>20430100.931784332</v>
      </c>
      <c r="AT76" s="2">
        <f t="shared" si="116"/>
        <v>0</v>
      </c>
      <c r="AU76" s="2">
        <f t="shared" si="116"/>
        <v>0</v>
      </c>
      <c r="AV76" s="2">
        <f t="shared" si="116"/>
        <v>17025084.109820276</v>
      </c>
      <c r="AW76" s="2">
        <f t="shared" si="116"/>
        <v>17025084.109820276</v>
      </c>
      <c r="AX76" s="2">
        <f t="shared" si="116"/>
        <v>17025084.109820276</v>
      </c>
      <c r="AY76" s="2">
        <f t="shared" si="116"/>
        <v>17025084.109820276</v>
      </c>
      <c r="AZ76" s="2">
        <f t="shared" si="116"/>
        <v>23835117.753748387</v>
      </c>
      <c r="BA76" s="2">
        <f t="shared" si="116"/>
        <v>23835117.753748387</v>
      </c>
      <c r="BB76" s="2">
        <f t="shared" si="116"/>
        <v>23835117.753748387</v>
      </c>
      <c r="BC76" s="2">
        <f t="shared" si="116"/>
        <v>0</v>
      </c>
      <c r="BD76" s="2">
        <f t="shared" si="116"/>
        <v>0</v>
      </c>
      <c r="BE76" s="2">
        <f t="shared" si="116"/>
        <v>0</v>
      </c>
      <c r="BF76" s="2">
        <f t="shared" si="116"/>
        <v>0</v>
      </c>
      <c r="BG76" s="2">
        <f t="shared" si="116"/>
        <v>0</v>
      </c>
      <c r="BH76" s="2">
        <f t="shared" si="82"/>
        <v>17025084.109820276</v>
      </c>
      <c r="BI76" s="2">
        <f t="shared" si="83"/>
        <v>0</v>
      </c>
      <c r="BL76" s="2">
        <v>71</v>
      </c>
      <c r="BM76" s="2">
        <f t="shared" si="84"/>
        <v>91935454.193029523</v>
      </c>
      <c r="BN76" s="2">
        <f t="shared" si="85"/>
        <v>20430100.931784332</v>
      </c>
      <c r="BO76" s="2">
        <f t="shared" si="86"/>
        <v>0</v>
      </c>
      <c r="BP76" s="2">
        <f t="shared" si="87"/>
        <v>0</v>
      </c>
      <c r="BQ76" s="2">
        <f t="shared" si="88"/>
        <v>17025084.109820276</v>
      </c>
      <c r="BR76" s="2">
        <f t="shared" si="89"/>
        <v>17025084.109820276</v>
      </c>
      <c r="BS76" s="2">
        <f t="shared" si="90"/>
        <v>17025084.109820276</v>
      </c>
      <c r="BT76" s="2">
        <f t="shared" si="91"/>
        <v>17025084.109820276</v>
      </c>
      <c r="BU76" s="2">
        <f t="shared" si="92"/>
        <v>23835117.753748387</v>
      </c>
      <c r="BV76" s="2">
        <f t="shared" si="93"/>
        <v>23835117.753748387</v>
      </c>
      <c r="BW76" s="2">
        <f t="shared" si="94"/>
        <v>23835117.753748387</v>
      </c>
      <c r="BX76" s="2">
        <f t="shared" si="95"/>
        <v>0</v>
      </c>
      <c r="BY76" s="2">
        <f t="shared" si="96"/>
        <v>0</v>
      </c>
      <c r="BZ76" s="2">
        <f t="shared" si="97"/>
        <v>0</v>
      </c>
      <c r="CA76" s="2">
        <f t="shared" si="98"/>
        <v>0</v>
      </c>
      <c r="CB76" s="2">
        <f t="shared" si="99"/>
        <v>0</v>
      </c>
      <c r="CC76" s="2">
        <f t="shared" si="100"/>
        <v>17025084.109820276</v>
      </c>
      <c r="CD76" s="2">
        <f t="shared" si="101"/>
        <v>0</v>
      </c>
      <c r="CF76" s="1">
        <f t="shared" si="102"/>
        <v>1532258</v>
      </c>
      <c r="CG76" s="2">
        <v>71</v>
      </c>
      <c r="CH76" s="2">
        <f t="shared" si="113"/>
        <v>91935480</v>
      </c>
      <c r="CI76" s="2">
        <f t="shared" si="104"/>
        <v>20430120</v>
      </c>
      <c r="CJ76" s="2">
        <f t="shared" si="49"/>
        <v>0</v>
      </c>
      <c r="CK76" s="2">
        <f t="shared" si="103"/>
        <v>0</v>
      </c>
      <c r="CL76" s="30">
        <f t="shared" si="114"/>
        <v>17025090</v>
      </c>
      <c r="CM76" s="30">
        <f t="shared" si="105"/>
        <v>17025090</v>
      </c>
      <c r="CN76" s="30">
        <f t="shared" si="106"/>
        <v>17025090</v>
      </c>
      <c r="CO76" s="30">
        <f t="shared" si="107"/>
        <v>17025090</v>
      </c>
      <c r="CP76" s="2">
        <f t="shared" si="108"/>
        <v>23835120</v>
      </c>
      <c r="CQ76" s="2">
        <f t="shared" si="109"/>
        <v>23835120</v>
      </c>
      <c r="CR76" s="2">
        <f t="shared" si="110"/>
        <v>23835120</v>
      </c>
      <c r="CS76" s="2">
        <f t="shared" si="55"/>
        <v>0</v>
      </c>
      <c r="CT76" s="2">
        <f t="shared" si="56"/>
        <v>0</v>
      </c>
      <c r="CU76" s="2">
        <f t="shared" si="57"/>
        <v>0</v>
      </c>
      <c r="CV76" s="2">
        <f t="shared" si="58"/>
        <v>0</v>
      </c>
      <c r="CW76" s="2">
        <f t="shared" si="59"/>
        <v>0</v>
      </c>
      <c r="CX76" s="2">
        <f t="shared" si="111"/>
        <v>17025120</v>
      </c>
      <c r="CY76" s="2">
        <f t="shared" si="47"/>
        <v>0</v>
      </c>
      <c r="DC76" s="8">
        <v>71</v>
      </c>
      <c r="DD76" s="8">
        <f t="shared" si="117"/>
        <v>91935480</v>
      </c>
      <c r="DE76" s="8">
        <f t="shared" si="118"/>
        <v>20430120</v>
      </c>
      <c r="DF76" s="8">
        <f t="shared" si="119"/>
        <v>0</v>
      </c>
      <c r="DG76" s="8">
        <f t="shared" si="120"/>
        <v>0</v>
      </c>
      <c r="DH76" s="8">
        <f t="shared" si="121"/>
        <v>17025090</v>
      </c>
      <c r="DI76" s="8">
        <f t="shared" si="122"/>
        <v>17025090</v>
      </c>
      <c r="DJ76" s="8">
        <f t="shared" si="123"/>
        <v>17025090</v>
      </c>
      <c r="DK76" s="8">
        <f t="shared" si="124"/>
        <v>17025090</v>
      </c>
      <c r="DL76" s="8">
        <f t="shared" si="125"/>
        <v>23835120</v>
      </c>
      <c r="DM76" s="8">
        <f t="shared" si="126"/>
        <v>23835120</v>
      </c>
      <c r="DN76" s="8">
        <f t="shared" si="127"/>
        <v>23835120</v>
      </c>
      <c r="DO76" s="8">
        <f t="shared" si="128"/>
        <v>0</v>
      </c>
      <c r="DP76" s="8">
        <f t="shared" si="129"/>
        <v>0</v>
      </c>
      <c r="DQ76" s="8">
        <f t="shared" si="130"/>
        <v>0</v>
      </c>
      <c r="DR76" s="8">
        <f t="shared" si="131"/>
        <v>0</v>
      </c>
      <c r="DS76" s="8">
        <f t="shared" si="132"/>
        <v>0</v>
      </c>
      <c r="DT76" s="8">
        <f t="shared" si="133"/>
        <v>17025120</v>
      </c>
      <c r="DU76" s="8">
        <f t="shared" si="134"/>
        <v>0</v>
      </c>
      <c r="DX76" s="8">
        <v>71</v>
      </c>
      <c r="DY76" s="5">
        <f>SUM(DD$6:DD76)</f>
        <v>836596440</v>
      </c>
      <c r="DZ76" s="5">
        <f>SUM(DE$6:DE76)</f>
        <v>185912100</v>
      </c>
      <c r="EA76" s="5">
        <f>SUM(DF$6:DF76)</f>
        <v>246246900</v>
      </c>
      <c r="EB76" s="5">
        <f>SUM(DG$6:DG76)</f>
        <v>0</v>
      </c>
      <c r="EC76" s="5">
        <f>SUM(DH$6:DH76)</f>
        <v>154926000</v>
      </c>
      <c r="ED76" s="5">
        <f>SUM(DI$6:DI76)</f>
        <v>154926000</v>
      </c>
      <c r="EE76" s="5">
        <f>SUM(DJ$6:DJ76)</f>
        <v>154926000</v>
      </c>
      <c r="EF76" s="5">
        <f>SUM(DK$6:DK76)</f>
        <v>154926000</v>
      </c>
      <c r="EG76" s="5">
        <f>SUM(DL$6:DL76)</f>
        <v>216419340</v>
      </c>
      <c r="EH76" s="5">
        <f>SUM(DM$6:DM76)</f>
        <v>216896880</v>
      </c>
      <c r="EI76" s="5">
        <f>SUM(DN$6:DN76)</f>
        <v>216896940</v>
      </c>
      <c r="EJ76" s="5">
        <f>SUM(DO$6:DO76)</f>
        <v>1102029900</v>
      </c>
      <c r="EK76" s="5">
        <f>SUM(DP$6:DP76)</f>
        <v>497130240</v>
      </c>
      <c r="EL76" s="5">
        <f>SUM(DQ$6:DQ76)</f>
        <v>497130060</v>
      </c>
      <c r="EM76" s="5">
        <f>SUM(DR$6:DR76)</f>
        <v>497130000</v>
      </c>
      <c r="EN76" s="5">
        <f>SUM(DS$6:DS76)</f>
        <v>497129940</v>
      </c>
      <c r="EO76" s="5">
        <f>SUM(DT$6:DT76)</f>
        <v>154918020</v>
      </c>
      <c r="EP76" s="5">
        <f>SUM(DU$6:DU76)</f>
        <v>244850100</v>
      </c>
      <c r="ES76" s="8">
        <v>71</v>
      </c>
      <c r="ET76" s="5">
        <f>IFERROR(求节点(相关资料!C$6:C$85,DY$6:DY$55,$ES76),0)</f>
        <v>836596440</v>
      </c>
      <c r="EU76" s="5">
        <f>IFERROR(求节点(相关资料!D$6:D$85,DZ$6:DZ$55,$ES76),0)</f>
        <v>185912100</v>
      </c>
      <c r="EV76" s="5">
        <f>IFERROR(求节点(相关资料!E$6:E$85,EA$6:EA$55,$ES76),0)</f>
        <v>92684060</v>
      </c>
      <c r="EW76" s="5">
        <f>IFERROR(求节点(相关资料!F$6:F$85,EB$6:EB$55,$ES76),0)</f>
        <v>0</v>
      </c>
      <c r="EX76" s="5">
        <f>IFERROR(求节点(相关资料!G$6:G$85,EC$6:EC$55,$ES76),0)</f>
        <v>154926000</v>
      </c>
      <c r="EY76" s="5">
        <f>IFERROR(求节点(相关资料!H$6:H$85,ED$6:ED$55,$ES76),0)</f>
        <v>154926000</v>
      </c>
      <c r="EZ76" s="5">
        <f>IFERROR(求节点(相关资料!I$6:I$85,EE$6:EE$55,$ES76),0)</f>
        <v>154926000</v>
      </c>
      <c r="FA76" s="5">
        <f>IFERROR(求节点(相关资料!J$6:J$85,EF$6:EF$55,$ES76),0)</f>
        <v>154926000</v>
      </c>
      <c r="FB76" s="5">
        <f>IFERROR(求节点(相关资料!K$6:K$85,EG$6:EG$55,$ES76),0)</f>
        <v>216419340</v>
      </c>
      <c r="FC76" s="5">
        <f>IFERROR(求节点(相关资料!L$6:L$85,EH$6:EH$55,$ES76),0)</f>
        <v>216896880</v>
      </c>
      <c r="FD76" s="5">
        <f>IFERROR(求节点(相关资料!M$6:M$85,EI$6:EI$55,$ES76),0)</f>
        <v>216896940</v>
      </c>
      <c r="FE76" s="5">
        <f>IFERROR(求节点(相关资料!N$6:N$85,EJ$6:EJ$55,$ES76),0)</f>
        <v>417215955</v>
      </c>
      <c r="FF76" s="5">
        <f>IFERROR(求节点(相关资料!O$6:O$85,EK$6:EK$55,$ES76),0)</f>
        <v>209096620</v>
      </c>
      <c r="FG76" s="5">
        <f>IFERROR(求节点(相关资料!P$6:P$85,EL$6:EL$55,$ES76),0)</f>
        <v>209096440</v>
      </c>
      <c r="FH76" s="5">
        <f>IFERROR(求节点(相关资料!Q$6:Q$85,EM$6:EM$55,$ES76),0)</f>
        <v>209096380</v>
      </c>
      <c r="FI76" s="5">
        <f>IFERROR(求节点(相关资料!R$6:R$85,EN$6:EN$55,$ES76),0)</f>
        <v>209096320</v>
      </c>
      <c r="FJ76" s="5">
        <f>IFERROR(求节点(相关资料!S$6:S$85,EO$6:EO$55,$ES76),0)</f>
        <v>154918020</v>
      </c>
      <c r="FK76" s="5">
        <f>IFERROR(求节点(相关资料!T$6:T$85,EP$6:EP$55,$ES76),0)</f>
        <v>92781384</v>
      </c>
      <c r="FN76" s="6">
        <v>71</v>
      </c>
      <c r="FO76" s="6">
        <f>SUMPRODUCT(ET76:FK76,'[1]功能-城建'!$X76:$AO76)</f>
        <v>3886410879</v>
      </c>
      <c r="FP76" s="6">
        <f>SUM('[1]资源-玩家城池建筑时间'!$AC$6:$AC76)</f>
        <v>3872288996.4509373</v>
      </c>
      <c r="FQ76" s="6">
        <f t="shared" si="112"/>
        <v>1.0036469082142385</v>
      </c>
    </row>
    <row r="77" spans="1:173" x14ac:dyDescent="0.15">
      <c r="A77" s="2">
        <v>72</v>
      </c>
      <c r="B77" s="4">
        <f>SMALL('[1]资源-玩家城池建筑时间'!DH$6:DH$85,$A77)</f>
        <v>938686962.32183242</v>
      </c>
      <c r="C77" s="4">
        <f>SMALL('[1]资源-玩家城池建筑时间'!DI$6:DI$85,$A77)</f>
        <v>208597102.73818499</v>
      </c>
      <c r="D77" s="4">
        <f>SMALL('[1]资源-玩家城池建筑时间'!DJ$6:DJ$85,$A77)</f>
        <v>104287060.18381345</v>
      </c>
      <c r="E77" s="4"/>
      <c r="F77" s="4">
        <f>SMALL('[1]资源-玩家城池建筑时间'!DL$6:DL$85,$A77)</f>
        <v>173830918.94848746</v>
      </c>
      <c r="G77" s="4">
        <f>SMALL('[1]资源-玩家城池建筑时间'!DM$6:DM$85,$A77)</f>
        <v>173830918.94848746</v>
      </c>
      <c r="H77" s="4">
        <f>SMALL('[1]资源-玩家城池建筑时间'!DN$6:DN$85,$A77)</f>
        <v>173830918.94848746</v>
      </c>
      <c r="I77" s="4">
        <f>SMALL('[1]资源-玩家城池建筑时间'!DO$6:DO$85,$A77)</f>
        <v>173830918.94848746</v>
      </c>
      <c r="J77" s="4">
        <f>SMALL('[1]资源-玩家城池建筑时间'!DP$6:DP$85,$A77)</f>
        <v>242885585.40384737</v>
      </c>
      <c r="K77" s="4">
        <f>SMALL('[1]资源-玩家城池建筑时间'!DQ$6:DQ$85,$A77)</f>
        <v>243363286.52788249</v>
      </c>
      <c r="L77" s="4">
        <f>SMALL('[1]资源-玩家城池建筑时间'!DR$6:DR$85,$A77)</f>
        <v>243363264.70113853</v>
      </c>
      <c r="M77" s="4">
        <f>SMALL('[1]资源-玩家城池建筑时间'!DS$6:DS$85,$A77)</f>
        <v>463444223.05662775</v>
      </c>
      <c r="N77" s="4">
        <f>SMALL('[1]资源-玩家城池建筑时间'!DT$6:DT$85,$A77)</f>
        <v>231722580.8622843</v>
      </c>
      <c r="O77" s="4">
        <f>SMALL('[1]资源-玩家城池建筑时间'!DU$6:DU$85,$A77)</f>
        <v>231722587.41855496</v>
      </c>
      <c r="P77" s="4">
        <f>SMALL('[1]资源-玩家城池建筑时间'!DV$6:DV$85,$A77)</f>
        <v>231722585.75556493</v>
      </c>
      <c r="Q77" s="4">
        <f>SMALL('[1]资源-玩家城池建筑时间'!DW$6:DW$85,$A77)</f>
        <v>231722550.3188653</v>
      </c>
      <c r="R77" s="4">
        <f>SMALL('[1]资源-玩家城池建筑时间'!DX$6:DX$85,$A77)</f>
        <v>173821949.56308389</v>
      </c>
      <c r="S77" s="4">
        <f>SMALL('[1]资源-玩家城池建筑时间'!DY$6:DY$85,$A77)</f>
        <v>104298272.069832</v>
      </c>
      <c r="T77" s="4">
        <f>SMALL('[1]资源-玩家城池建筑时间'!DZ$6:DZ$85,$A77)</f>
        <v>0</v>
      </c>
      <c r="V77" s="2">
        <v>72</v>
      </c>
      <c r="W77" s="2">
        <f>IFERROR(求节点($A$6:$A$85,B$6:B$85,相关资料!C77),0)</f>
        <v>938686962.32183242</v>
      </c>
      <c r="X77" s="2">
        <f>IFERROR(求节点($A$6:$A$85,C$6:C$85,相关资料!D77),0)</f>
        <v>208597102.73818499</v>
      </c>
      <c r="Y77" s="2">
        <f>IFERROR(求节点($A$6:$A$85,D$6:D$85,相关资料!E77),0)</f>
        <v>247603136.92099053</v>
      </c>
      <c r="Z77" s="2">
        <f>IFERROR(求节点($A$6:$A$85,E$6:E$85,相关资料!F77),0)</f>
        <v>0</v>
      </c>
      <c r="AA77" s="2">
        <f>IFERROR(求节点($A$6:$A$85,F$6:F$85,相关资料!G77),0)</f>
        <v>173830918.94848746</v>
      </c>
      <c r="AB77" s="2">
        <f>IFERROR(求节点($A$6:$A$85,G$6:G$85,相关资料!H77),0)</f>
        <v>173830918.94848746</v>
      </c>
      <c r="AC77" s="2">
        <f>IFERROR(求节点($A$6:$A$85,H$6:H$85,相关资料!I77),0)</f>
        <v>173830918.94848746</v>
      </c>
      <c r="AD77" s="2">
        <f>IFERROR(求节点($A$6:$A$85,I$6:I$85,相关资料!J77),0)</f>
        <v>173830918.94848746</v>
      </c>
      <c r="AE77" s="30">
        <f>求节点('[1]功能-城建'!$K$35:$K$85,$J$35:$J$85,$V77)</f>
        <v>242885585.40384737</v>
      </c>
      <c r="AF77" s="2">
        <f>IFERROR(求节点($A$6:$A$85,K$6:K$85,相关资料!L77),0)</f>
        <v>243363286.52788249</v>
      </c>
      <c r="AG77" s="2">
        <f>IFERROR(求节点($A$6:$A$85,L$6:L$85,相关资料!M77),0)</f>
        <v>243363264.70113853</v>
      </c>
      <c r="AH77" s="2">
        <f>IFERROR(求节点($A$6:$A$85,M$6:M$85,相关资料!N77),0)</f>
        <v>1100404564.1107483</v>
      </c>
      <c r="AI77" s="2">
        <f>IFERROR(求节点($A$6:$A$85,N$6:N$85,相关资料!O77),0)</f>
        <v>497129031.0899477</v>
      </c>
      <c r="AJ77" s="2">
        <f>IFERROR(求节点($A$6:$A$85,O$6:O$85,相关资料!P77),0)</f>
        <v>497129037.64621836</v>
      </c>
      <c r="AK77" s="2">
        <f>IFERROR(求节点($A$6:$A$85,P$6:P$85,相关资料!Q77),0)</f>
        <v>497129035.98322833</v>
      </c>
      <c r="AL77" s="2">
        <f>IFERROR(求节点($A$6:$A$85,Q$6:Q$85,相关资料!R77),0)</f>
        <v>497129000.5465287</v>
      </c>
      <c r="AM77" s="2">
        <f>IFERROR(求节点($A$6:$A$85,R$6:R$85,相关资料!S77),0)</f>
        <v>173821949.56308389</v>
      </c>
      <c r="AN77" s="2">
        <f>IFERROR(求节点($A$6:$A$85,S$6:S$85,相关资料!T77),0)</f>
        <v>247614348.8070091</v>
      </c>
      <c r="AO77" s="2"/>
      <c r="AQ77" s="2">
        <v>72</v>
      </c>
      <c r="AR77" s="2">
        <f t="shared" si="116"/>
        <v>102092825.40846765</v>
      </c>
      <c r="AS77" s="2">
        <f t="shared" si="116"/>
        <v>22687294.53521505</v>
      </c>
      <c r="AT77" s="2">
        <f t="shared" si="116"/>
        <v>0</v>
      </c>
      <c r="AU77" s="2">
        <f t="shared" si="116"/>
        <v>0</v>
      </c>
      <c r="AV77" s="2">
        <f t="shared" si="116"/>
        <v>18906078.77934587</v>
      </c>
      <c r="AW77" s="2">
        <f t="shared" si="116"/>
        <v>18906078.77934587</v>
      </c>
      <c r="AX77" s="2">
        <f t="shared" si="116"/>
        <v>18906078.77934587</v>
      </c>
      <c r="AY77" s="2">
        <f t="shared" si="116"/>
        <v>18906078.77934587</v>
      </c>
      <c r="AZ77" s="2">
        <f t="shared" si="116"/>
        <v>26468510.2910842</v>
      </c>
      <c r="BA77" s="2">
        <f t="shared" si="116"/>
        <v>26468510.2910842</v>
      </c>
      <c r="BB77" s="2">
        <f t="shared" si="116"/>
        <v>26468510.2910842</v>
      </c>
      <c r="BC77" s="2">
        <f t="shared" si="116"/>
        <v>0</v>
      </c>
      <c r="BD77" s="2">
        <f t="shared" si="116"/>
        <v>0</v>
      </c>
      <c r="BE77" s="2">
        <f t="shared" si="116"/>
        <v>0</v>
      </c>
      <c r="BF77" s="2">
        <f t="shared" si="116"/>
        <v>0</v>
      </c>
      <c r="BG77" s="2">
        <f t="shared" si="116"/>
        <v>0</v>
      </c>
      <c r="BH77" s="2">
        <f t="shared" si="82"/>
        <v>18906078.77934587</v>
      </c>
      <c r="BI77" s="2">
        <f t="shared" si="83"/>
        <v>0</v>
      </c>
      <c r="BL77" s="2">
        <v>72</v>
      </c>
      <c r="BM77" s="2">
        <f t="shared" si="84"/>
        <v>102092825.40846765</v>
      </c>
      <c r="BN77" s="2">
        <f t="shared" si="85"/>
        <v>22687294.53521505</v>
      </c>
      <c r="BO77" s="2">
        <f t="shared" si="86"/>
        <v>0</v>
      </c>
      <c r="BP77" s="2">
        <f t="shared" si="87"/>
        <v>0</v>
      </c>
      <c r="BQ77" s="2">
        <f t="shared" si="88"/>
        <v>18906078.77934587</v>
      </c>
      <c r="BR77" s="2">
        <f t="shared" si="89"/>
        <v>18906078.77934587</v>
      </c>
      <c r="BS77" s="2">
        <f t="shared" si="90"/>
        <v>18906078.77934587</v>
      </c>
      <c r="BT77" s="2">
        <f t="shared" si="91"/>
        <v>18906078.77934587</v>
      </c>
      <c r="BU77" s="2">
        <f t="shared" si="92"/>
        <v>26468510.2910842</v>
      </c>
      <c r="BV77" s="2">
        <f t="shared" si="93"/>
        <v>26468510.2910842</v>
      </c>
      <c r="BW77" s="2">
        <f t="shared" si="94"/>
        <v>26468510.2910842</v>
      </c>
      <c r="BX77" s="2">
        <f t="shared" si="95"/>
        <v>0</v>
      </c>
      <c r="BY77" s="2">
        <f t="shared" si="96"/>
        <v>0</v>
      </c>
      <c r="BZ77" s="2">
        <f t="shared" si="97"/>
        <v>0</v>
      </c>
      <c r="CA77" s="2">
        <f t="shared" si="98"/>
        <v>0</v>
      </c>
      <c r="CB77" s="2">
        <f t="shared" si="99"/>
        <v>0</v>
      </c>
      <c r="CC77" s="2">
        <f t="shared" si="100"/>
        <v>18906078.77934587</v>
      </c>
      <c r="CD77" s="2">
        <f t="shared" si="101"/>
        <v>0</v>
      </c>
      <c r="CF77" s="1">
        <f t="shared" si="102"/>
        <v>1701548</v>
      </c>
      <c r="CG77" s="2">
        <v>72</v>
      </c>
      <c r="CH77" s="2">
        <f t="shared" si="113"/>
        <v>102092880</v>
      </c>
      <c r="CI77" s="2">
        <f t="shared" si="104"/>
        <v>22687320</v>
      </c>
      <c r="CJ77" s="2">
        <f t="shared" si="49"/>
        <v>0</v>
      </c>
      <c r="CK77" s="2">
        <f t="shared" si="103"/>
        <v>0</v>
      </c>
      <c r="CL77" s="30">
        <f t="shared" si="114"/>
        <v>18906090</v>
      </c>
      <c r="CM77" s="30">
        <f t="shared" si="105"/>
        <v>18906090</v>
      </c>
      <c r="CN77" s="30">
        <f t="shared" si="106"/>
        <v>18906090</v>
      </c>
      <c r="CO77" s="30">
        <f t="shared" si="107"/>
        <v>18906090</v>
      </c>
      <c r="CP77" s="2">
        <f t="shared" si="108"/>
        <v>26468520</v>
      </c>
      <c r="CQ77" s="2">
        <f t="shared" si="109"/>
        <v>26468520</v>
      </c>
      <c r="CR77" s="2">
        <f t="shared" si="110"/>
        <v>26468520</v>
      </c>
      <c r="CS77" s="2">
        <f t="shared" si="55"/>
        <v>0</v>
      </c>
      <c r="CT77" s="2">
        <f t="shared" si="56"/>
        <v>0</v>
      </c>
      <c r="CU77" s="2">
        <f t="shared" si="57"/>
        <v>0</v>
      </c>
      <c r="CV77" s="2">
        <f t="shared" si="58"/>
        <v>0</v>
      </c>
      <c r="CW77" s="2">
        <f t="shared" si="59"/>
        <v>0</v>
      </c>
      <c r="CX77" s="2">
        <f t="shared" si="111"/>
        <v>18906120</v>
      </c>
      <c r="CY77" s="2">
        <f t="shared" si="47"/>
        <v>0</v>
      </c>
      <c r="DC77" s="8">
        <v>72</v>
      </c>
      <c r="DD77" s="8">
        <f t="shared" si="117"/>
        <v>102092880</v>
      </c>
      <c r="DE77" s="8">
        <f t="shared" si="118"/>
        <v>22687320</v>
      </c>
      <c r="DF77" s="8">
        <f t="shared" si="119"/>
        <v>0</v>
      </c>
      <c r="DG77" s="8">
        <f t="shared" si="120"/>
        <v>0</v>
      </c>
      <c r="DH77" s="8">
        <f t="shared" si="121"/>
        <v>18906090</v>
      </c>
      <c r="DI77" s="8">
        <f t="shared" si="122"/>
        <v>18906090</v>
      </c>
      <c r="DJ77" s="8">
        <f t="shared" si="123"/>
        <v>18906090</v>
      </c>
      <c r="DK77" s="8">
        <f t="shared" si="124"/>
        <v>18906090</v>
      </c>
      <c r="DL77" s="8">
        <f t="shared" si="125"/>
        <v>26468520</v>
      </c>
      <c r="DM77" s="8">
        <f t="shared" si="126"/>
        <v>26468520</v>
      </c>
      <c r="DN77" s="8">
        <f t="shared" si="127"/>
        <v>26468520</v>
      </c>
      <c r="DO77" s="8">
        <f t="shared" si="128"/>
        <v>0</v>
      </c>
      <c r="DP77" s="8">
        <f t="shared" si="129"/>
        <v>0</v>
      </c>
      <c r="DQ77" s="8">
        <f t="shared" si="130"/>
        <v>0</v>
      </c>
      <c r="DR77" s="8">
        <f t="shared" si="131"/>
        <v>0</v>
      </c>
      <c r="DS77" s="8">
        <f t="shared" si="132"/>
        <v>0</v>
      </c>
      <c r="DT77" s="8">
        <f t="shared" si="133"/>
        <v>18906120</v>
      </c>
      <c r="DU77" s="8">
        <f t="shared" si="134"/>
        <v>0</v>
      </c>
      <c r="DX77" s="8">
        <v>72</v>
      </c>
      <c r="DY77" s="5">
        <f>SUM(DD$6:DD77)</f>
        <v>938689320</v>
      </c>
      <c r="DZ77" s="5">
        <f>SUM(DE$6:DE77)</f>
        <v>208599420</v>
      </c>
      <c r="EA77" s="5">
        <f>SUM(DF$6:DF77)</f>
        <v>246246900</v>
      </c>
      <c r="EB77" s="5">
        <f>SUM(DG$6:DG77)</f>
        <v>0</v>
      </c>
      <c r="EC77" s="5">
        <f>SUM(DH$6:DH77)</f>
        <v>173832090</v>
      </c>
      <c r="ED77" s="5">
        <f>SUM(DI$6:DI77)</f>
        <v>173832090</v>
      </c>
      <c r="EE77" s="5">
        <f>SUM(DJ$6:DJ77)</f>
        <v>173832090</v>
      </c>
      <c r="EF77" s="5">
        <f>SUM(DK$6:DK77)</f>
        <v>173832090</v>
      </c>
      <c r="EG77" s="5">
        <f>SUM(DL$6:DL77)</f>
        <v>242887860</v>
      </c>
      <c r="EH77" s="5">
        <f>SUM(DM$6:DM77)</f>
        <v>243365400</v>
      </c>
      <c r="EI77" s="5">
        <f>SUM(DN$6:DN77)</f>
        <v>243365460</v>
      </c>
      <c r="EJ77" s="5">
        <f>SUM(DO$6:DO77)</f>
        <v>1102029900</v>
      </c>
      <c r="EK77" s="5">
        <f>SUM(DP$6:DP77)</f>
        <v>497130240</v>
      </c>
      <c r="EL77" s="5">
        <f>SUM(DQ$6:DQ77)</f>
        <v>497130060</v>
      </c>
      <c r="EM77" s="5">
        <f>SUM(DR$6:DR77)</f>
        <v>497130000</v>
      </c>
      <c r="EN77" s="5">
        <f>SUM(DS$6:DS77)</f>
        <v>497129940</v>
      </c>
      <c r="EO77" s="5">
        <f>SUM(DT$6:DT77)</f>
        <v>173824140</v>
      </c>
      <c r="EP77" s="5">
        <f>SUM(DU$6:DU77)</f>
        <v>244850100</v>
      </c>
      <c r="ES77" s="8">
        <v>72</v>
      </c>
      <c r="ET77" s="5">
        <f>IFERROR(求节点(相关资料!C$6:C$85,DY$6:DY$55,$ES77),0)</f>
        <v>938689320</v>
      </c>
      <c r="EU77" s="5">
        <f>IFERROR(求节点(相关资料!D$6:D$85,DZ$6:DZ$55,$ES77),0)</f>
        <v>208599420</v>
      </c>
      <c r="EV77" s="5">
        <f>IFERROR(求节点(相关资料!E$6:E$85,EA$6:EA$55,$ES77),0)</f>
        <v>102930720</v>
      </c>
      <c r="EW77" s="5">
        <f>IFERROR(求节点(相关资料!F$6:F$85,EB$6:EB$55,$ES77),0)</f>
        <v>0</v>
      </c>
      <c r="EX77" s="5">
        <f>IFERROR(求节点(相关资料!G$6:G$85,EC$6:EC$55,$ES77),0)</f>
        <v>173832090</v>
      </c>
      <c r="EY77" s="5">
        <f>IFERROR(求节点(相关资料!H$6:H$85,ED$6:ED$55,$ES77),0)</f>
        <v>173832090</v>
      </c>
      <c r="EZ77" s="5">
        <f>IFERROR(求节点(相关资料!I$6:I$85,EE$6:EE$55,$ES77),0)</f>
        <v>173832090</v>
      </c>
      <c r="FA77" s="5">
        <f>IFERROR(求节点(相关资料!J$6:J$85,EF$6:EF$55,$ES77),0)</f>
        <v>173832090</v>
      </c>
      <c r="FB77" s="5">
        <f>IFERROR(求节点(相关资料!K$6:K$85,EG$6:EG$55,$ES77),0)</f>
        <v>242887860</v>
      </c>
      <c r="FC77" s="5">
        <f>IFERROR(求节点(相关资料!L$6:L$85,EH$6:EH$55,$ES77),0)</f>
        <v>243365400</v>
      </c>
      <c r="FD77" s="5">
        <f>IFERROR(求节点(相关资料!M$6:M$85,EI$6:EI$55,$ES77),0)</f>
        <v>243365460</v>
      </c>
      <c r="FE77" s="5">
        <f>IFERROR(求节点(相关资料!N$6:N$85,EJ$6:EJ$55,$ES77),0)</f>
        <v>467741745</v>
      </c>
      <c r="FF77" s="5">
        <f>IFERROR(求节点(相关资料!O$6:O$85,EK$6:EK$55,$ES77),0)</f>
        <v>234377780</v>
      </c>
      <c r="FG77" s="5">
        <f>IFERROR(求节点(相关资料!P$6:P$85,EL$6:EL$55,$ES77),0)</f>
        <v>234377600</v>
      </c>
      <c r="FH77" s="5">
        <f>IFERROR(求节点(相关资料!Q$6:Q$85,EM$6:EM$55,$ES77),0)</f>
        <v>234377540</v>
      </c>
      <c r="FI77" s="5">
        <f>IFERROR(求节点(相关资料!R$6:R$85,EN$6:EN$55,$ES77),0)</f>
        <v>234377480</v>
      </c>
      <c r="FJ77" s="5">
        <f>IFERROR(求节点(相关资料!S$6:S$85,EO$6:EO$55,$ES77),0)</f>
        <v>173824140</v>
      </c>
      <c r="FK77" s="5">
        <f>IFERROR(求节点(相关资料!T$6:T$85,EP$6:EP$55,$ES77),0)</f>
        <v>101533980</v>
      </c>
      <c r="FN77" s="6">
        <v>72</v>
      </c>
      <c r="FO77" s="6">
        <f>SUMPRODUCT(ET77:FK77,'[1]功能-城建'!$X77:$AO77)</f>
        <v>4355776805</v>
      </c>
      <c r="FP77" s="6">
        <f>SUM('[1]资源-玩家城池建筑时间'!$AC$6:$AC77)</f>
        <v>4344940965.9345837</v>
      </c>
      <c r="FQ77" s="6">
        <f t="shared" si="112"/>
        <v>1.0024938978804021</v>
      </c>
    </row>
    <row r="78" spans="1:173" x14ac:dyDescent="0.15">
      <c r="A78" s="2">
        <v>73</v>
      </c>
      <c r="B78" s="4">
        <f>SMALL('[1]资源-玩家城池建筑时间'!DH$6:DH$85,$A78)</f>
        <v>1051824544.4367828</v>
      </c>
      <c r="C78" s="4">
        <f>SMALL('[1]资源-玩家城池建筑时间'!DI$6:DI$85,$A78)</f>
        <v>233738787.65261841</v>
      </c>
      <c r="D78" s="4">
        <f>SMALL('[1]资源-玩家城池建筑时间'!DJ$6:DJ$85,$A78)</f>
        <v>116857902.64103016</v>
      </c>
      <c r="E78" s="4"/>
      <c r="F78" s="4">
        <f>SMALL('[1]资源-玩家城池建筑时间'!DL$6:DL$85,$A78)</f>
        <v>194782323.04384863</v>
      </c>
      <c r="G78" s="4">
        <f>SMALL('[1]资源-玩家城池建筑时间'!DM$6:DM$85,$A78)</f>
        <v>194782323.04384863</v>
      </c>
      <c r="H78" s="4">
        <f>SMALL('[1]资源-玩家城池建筑时间'!DN$6:DN$85,$A78)</f>
        <v>194782323.04384863</v>
      </c>
      <c r="I78" s="4">
        <f>SMALL('[1]资源-玩家城池建筑时间'!DO$6:DO$85,$A78)</f>
        <v>194782323.04384863</v>
      </c>
      <c r="J78" s="4">
        <f>SMALL('[1]资源-玩家城池建筑时间'!DP$6:DP$85,$A78)</f>
        <v>272217551.137353</v>
      </c>
      <c r="K78" s="4">
        <f>SMALL('[1]资源-玩家城池建筑时间'!DQ$6:DQ$85,$A78)</f>
        <v>272695252.26138812</v>
      </c>
      <c r="L78" s="4">
        <f>SMALL('[1]资源-玩家城池建筑时间'!DR$6:DR$85,$A78)</f>
        <v>272695230.43464416</v>
      </c>
      <c r="M78" s="4">
        <f>SMALL('[1]资源-玩家城池建筑时间'!DS$6:DS$85,$A78)</f>
        <v>519314633.97759092</v>
      </c>
      <c r="N78" s="4">
        <f>SMALL('[1]资源-玩家城池建筑时间'!DT$6:DT$85,$A78)</f>
        <v>259657786.32276586</v>
      </c>
      <c r="O78" s="4">
        <f>SMALL('[1]资源-玩家城池建筑时间'!DU$6:DU$85,$A78)</f>
        <v>259657792.87903652</v>
      </c>
      <c r="P78" s="4">
        <f>SMALL('[1]资源-玩家城池建筑时间'!DV$6:DV$85,$A78)</f>
        <v>259657791.21604648</v>
      </c>
      <c r="Q78" s="4">
        <f>SMALL('[1]资源-玩家城池建筑时间'!DW$6:DW$85,$A78)</f>
        <v>259657755.77934685</v>
      </c>
      <c r="R78" s="4">
        <f>SMALL('[1]资源-玩家城池建筑时间'!DX$6:DX$85,$A78)</f>
        <v>194773353.65844506</v>
      </c>
      <c r="S78" s="4">
        <f>SMALL('[1]资源-玩家城池建筑时间'!DY$6:DY$85,$A78)</f>
        <v>116869114.52704871</v>
      </c>
      <c r="T78" s="4">
        <f>SMALL('[1]资源-玩家城池建筑时间'!DZ$6:DZ$85,$A78)</f>
        <v>0</v>
      </c>
      <c r="V78" s="2">
        <v>73</v>
      </c>
      <c r="W78" s="2">
        <f>IFERROR(求节点($A$6:$A$85,B$6:B$85,相关资料!C78),0)</f>
        <v>1051824544.4367828</v>
      </c>
      <c r="X78" s="2">
        <f>IFERROR(求节点($A$6:$A$85,C$6:C$85,相关资料!D78),0)</f>
        <v>233738787.65261841</v>
      </c>
      <c r="Y78" s="2">
        <f>IFERROR(求节点($A$6:$A$85,D$6:D$85,相关资料!E78),0)</f>
        <v>247603136.92099053</v>
      </c>
      <c r="Z78" s="2">
        <f>IFERROR(求节点($A$6:$A$85,E$6:E$85,相关资料!F78),0)</f>
        <v>0</v>
      </c>
      <c r="AA78" s="2">
        <f>IFERROR(求节点($A$6:$A$85,F$6:F$85,相关资料!G78),0)</f>
        <v>194782323.04384863</v>
      </c>
      <c r="AB78" s="2">
        <f>IFERROR(求节点($A$6:$A$85,G$6:G$85,相关资料!H78),0)</f>
        <v>194782323.04384863</v>
      </c>
      <c r="AC78" s="2">
        <f>IFERROR(求节点($A$6:$A$85,H$6:H$85,相关资料!I78),0)</f>
        <v>194782323.04384863</v>
      </c>
      <c r="AD78" s="2">
        <f>IFERROR(求节点($A$6:$A$85,I$6:I$85,相关资料!J78),0)</f>
        <v>194782323.04384863</v>
      </c>
      <c r="AE78" s="30">
        <f>求节点('[1]功能-城建'!$K$35:$K$85,$J$35:$J$85,$V78)</f>
        <v>272217551.137353</v>
      </c>
      <c r="AF78" s="2">
        <f>IFERROR(求节点($A$6:$A$85,K$6:K$85,相关资料!L78),0)</f>
        <v>272695252.26138812</v>
      </c>
      <c r="AG78" s="2">
        <f>IFERROR(求节点($A$6:$A$85,L$6:L$85,相关资料!M78),0)</f>
        <v>272695230.43464416</v>
      </c>
      <c r="AH78" s="2">
        <f>IFERROR(求节点($A$6:$A$85,M$6:M$85,相关资料!N78),0)</f>
        <v>1100404564.1107483</v>
      </c>
      <c r="AI78" s="2">
        <f>IFERROR(求节点($A$6:$A$85,N$6:N$85,相关资料!O78),0)</f>
        <v>497129031.0899477</v>
      </c>
      <c r="AJ78" s="2">
        <f>IFERROR(求节点($A$6:$A$85,O$6:O$85,相关资料!P78),0)</f>
        <v>497129037.64621836</v>
      </c>
      <c r="AK78" s="2">
        <f>IFERROR(求节点($A$6:$A$85,P$6:P$85,相关资料!Q78),0)</f>
        <v>497129035.98322833</v>
      </c>
      <c r="AL78" s="2">
        <f>IFERROR(求节点($A$6:$A$85,Q$6:Q$85,相关资料!R78),0)</f>
        <v>497129000.5465287</v>
      </c>
      <c r="AM78" s="2">
        <f>IFERROR(求节点($A$6:$A$85,R$6:R$85,相关资料!S78),0)</f>
        <v>194773353.65844506</v>
      </c>
      <c r="AN78" s="2">
        <f>IFERROR(求节点($A$6:$A$85,S$6:S$85,相关资料!T78),0)</f>
        <v>247614348.8070091</v>
      </c>
      <c r="AO78" s="2"/>
      <c r="AQ78" s="2">
        <v>73</v>
      </c>
      <c r="AR78" s="2">
        <f t="shared" si="116"/>
        <v>113137582.11495042</v>
      </c>
      <c r="AS78" s="2">
        <f t="shared" si="116"/>
        <v>25141684.91443342</v>
      </c>
      <c r="AT78" s="2">
        <f t="shared" si="116"/>
        <v>0</v>
      </c>
      <c r="AU78" s="2">
        <f t="shared" si="116"/>
        <v>0</v>
      </c>
      <c r="AV78" s="2">
        <f t="shared" si="116"/>
        <v>20951404.095361173</v>
      </c>
      <c r="AW78" s="2">
        <f t="shared" si="116"/>
        <v>20951404.095361173</v>
      </c>
      <c r="AX78" s="2">
        <f t="shared" si="116"/>
        <v>20951404.095361173</v>
      </c>
      <c r="AY78" s="2">
        <f t="shared" si="116"/>
        <v>20951404.095361173</v>
      </c>
      <c r="AZ78" s="2">
        <f t="shared" si="116"/>
        <v>29331965.733505636</v>
      </c>
      <c r="BA78" s="2">
        <f t="shared" si="116"/>
        <v>29331965.733505636</v>
      </c>
      <c r="BB78" s="2">
        <f t="shared" si="116"/>
        <v>29331965.733505636</v>
      </c>
      <c r="BC78" s="2">
        <f t="shared" si="116"/>
        <v>0</v>
      </c>
      <c r="BD78" s="2">
        <f t="shared" si="116"/>
        <v>0</v>
      </c>
      <c r="BE78" s="2">
        <f t="shared" si="116"/>
        <v>0</v>
      </c>
      <c r="BF78" s="2">
        <f t="shared" si="116"/>
        <v>0</v>
      </c>
      <c r="BG78" s="2">
        <f t="shared" si="116"/>
        <v>0</v>
      </c>
      <c r="BH78" s="2">
        <f t="shared" si="82"/>
        <v>20951404.095361173</v>
      </c>
      <c r="BI78" s="2">
        <f t="shared" si="83"/>
        <v>0</v>
      </c>
      <c r="BL78" s="2">
        <v>73</v>
      </c>
      <c r="BM78" s="2">
        <f t="shared" si="84"/>
        <v>113137582.11495042</v>
      </c>
      <c r="BN78" s="2">
        <f t="shared" si="85"/>
        <v>25141684.91443342</v>
      </c>
      <c r="BO78" s="2">
        <f t="shared" si="86"/>
        <v>0</v>
      </c>
      <c r="BP78" s="2">
        <f t="shared" si="87"/>
        <v>0</v>
      </c>
      <c r="BQ78" s="2">
        <f t="shared" si="88"/>
        <v>20951404.095361173</v>
      </c>
      <c r="BR78" s="2">
        <f t="shared" si="89"/>
        <v>20951404.095361173</v>
      </c>
      <c r="BS78" s="2">
        <f t="shared" si="90"/>
        <v>20951404.095361173</v>
      </c>
      <c r="BT78" s="2">
        <f t="shared" si="91"/>
        <v>20951404.095361173</v>
      </c>
      <c r="BU78" s="2">
        <f t="shared" si="92"/>
        <v>29331965.733505636</v>
      </c>
      <c r="BV78" s="2">
        <f t="shared" si="93"/>
        <v>29331965.733505636</v>
      </c>
      <c r="BW78" s="2">
        <f t="shared" si="94"/>
        <v>29331965.733505636</v>
      </c>
      <c r="BX78" s="2">
        <f t="shared" si="95"/>
        <v>0</v>
      </c>
      <c r="BY78" s="2">
        <f t="shared" si="96"/>
        <v>0</v>
      </c>
      <c r="BZ78" s="2">
        <f t="shared" si="97"/>
        <v>0</v>
      </c>
      <c r="CA78" s="2">
        <f t="shared" si="98"/>
        <v>0</v>
      </c>
      <c r="CB78" s="2">
        <f t="shared" si="99"/>
        <v>0</v>
      </c>
      <c r="CC78" s="2">
        <f t="shared" si="100"/>
        <v>20951404.095361173</v>
      </c>
      <c r="CD78" s="2">
        <f t="shared" si="101"/>
        <v>0</v>
      </c>
      <c r="CF78" s="1">
        <f t="shared" si="102"/>
        <v>1885627</v>
      </c>
      <c r="CG78" s="2">
        <v>73</v>
      </c>
      <c r="CH78" s="2">
        <f t="shared" si="113"/>
        <v>113137620</v>
      </c>
      <c r="CI78" s="2">
        <f t="shared" si="104"/>
        <v>25141740</v>
      </c>
      <c r="CJ78" s="2">
        <f t="shared" si="49"/>
        <v>0</v>
      </c>
      <c r="CK78" s="2">
        <f t="shared" si="103"/>
        <v>0</v>
      </c>
      <c r="CL78" s="30">
        <f t="shared" si="114"/>
        <v>20951430</v>
      </c>
      <c r="CM78" s="30">
        <f t="shared" si="105"/>
        <v>20951430</v>
      </c>
      <c r="CN78" s="30">
        <f t="shared" si="106"/>
        <v>20951430</v>
      </c>
      <c r="CO78" s="30">
        <f t="shared" si="107"/>
        <v>20951430</v>
      </c>
      <c r="CP78" s="2">
        <f t="shared" si="108"/>
        <v>29332020</v>
      </c>
      <c r="CQ78" s="2">
        <f t="shared" si="109"/>
        <v>29332020</v>
      </c>
      <c r="CR78" s="2">
        <f t="shared" si="110"/>
        <v>29332020</v>
      </c>
      <c r="CS78" s="2">
        <f t="shared" si="55"/>
        <v>0</v>
      </c>
      <c r="CT78" s="2">
        <f t="shared" si="56"/>
        <v>0</v>
      </c>
      <c r="CU78" s="2">
        <f t="shared" si="57"/>
        <v>0</v>
      </c>
      <c r="CV78" s="2">
        <f t="shared" si="58"/>
        <v>0</v>
      </c>
      <c r="CW78" s="2">
        <f t="shared" si="59"/>
        <v>0</v>
      </c>
      <c r="CX78" s="2">
        <f t="shared" si="111"/>
        <v>20951460</v>
      </c>
      <c r="CY78" s="2">
        <f t="shared" si="47"/>
        <v>0</v>
      </c>
      <c r="DC78" s="8">
        <v>73</v>
      </c>
      <c r="DD78" s="8">
        <f t="shared" si="117"/>
        <v>113137620</v>
      </c>
      <c r="DE78" s="8">
        <f t="shared" si="118"/>
        <v>25141740</v>
      </c>
      <c r="DF78" s="8">
        <f t="shared" si="119"/>
        <v>0</v>
      </c>
      <c r="DG78" s="8">
        <f t="shared" si="120"/>
        <v>0</v>
      </c>
      <c r="DH78" s="8">
        <f t="shared" si="121"/>
        <v>20951430</v>
      </c>
      <c r="DI78" s="8">
        <f t="shared" si="122"/>
        <v>20951430</v>
      </c>
      <c r="DJ78" s="8">
        <f t="shared" si="123"/>
        <v>20951430</v>
      </c>
      <c r="DK78" s="8">
        <f t="shared" si="124"/>
        <v>20951430</v>
      </c>
      <c r="DL78" s="8">
        <f t="shared" si="125"/>
        <v>29332020</v>
      </c>
      <c r="DM78" s="8">
        <f t="shared" si="126"/>
        <v>29332020</v>
      </c>
      <c r="DN78" s="8">
        <f t="shared" si="127"/>
        <v>29332020</v>
      </c>
      <c r="DO78" s="8">
        <f t="shared" si="128"/>
        <v>0</v>
      </c>
      <c r="DP78" s="8">
        <f t="shared" si="129"/>
        <v>0</v>
      </c>
      <c r="DQ78" s="8">
        <f t="shared" si="130"/>
        <v>0</v>
      </c>
      <c r="DR78" s="8">
        <f t="shared" si="131"/>
        <v>0</v>
      </c>
      <c r="DS78" s="8">
        <f t="shared" si="132"/>
        <v>0</v>
      </c>
      <c r="DT78" s="8">
        <f t="shared" si="133"/>
        <v>20951460</v>
      </c>
      <c r="DU78" s="8">
        <f t="shared" si="134"/>
        <v>0</v>
      </c>
      <c r="DX78" s="8">
        <v>73</v>
      </c>
      <c r="DY78" s="5">
        <f>SUM(DD$6:DD78)</f>
        <v>1051826940</v>
      </c>
      <c r="DZ78" s="5">
        <f>SUM(DE$6:DE78)</f>
        <v>233741160</v>
      </c>
      <c r="EA78" s="5">
        <f>SUM(DF$6:DF78)</f>
        <v>246246900</v>
      </c>
      <c r="EB78" s="5">
        <f>SUM(DG$6:DG78)</f>
        <v>0</v>
      </c>
      <c r="EC78" s="5">
        <f>SUM(DH$6:DH78)</f>
        <v>194783520</v>
      </c>
      <c r="ED78" s="5">
        <f>SUM(DI$6:DI78)</f>
        <v>194783520</v>
      </c>
      <c r="EE78" s="5">
        <f>SUM(DJ$6:DJ78)</f>
        <v>194783520</v>
      </c>
      <c r="EF78" s="5">
        <f>SUM(DK$6:DK78)</f>
        <v>194783520</v>
      </c>
      <c r="EG78" s="5">
        <f>SUM(DL$6:DL78)</f>
        <v>272219880</v>
      </c>
      <c r="EH78" s="5">
        <f>SUM(DM$6:DM78)</f>
        <v>272697420</v>
      </c>
      <c r="EI78" s="5">
        <f>SUM(DN$6:DN78)</f>
        <v>272697480</v>
      </c>
      <c r="EJ78" s="5">
        <f>SUM(DO$6:DO78)</f>
        <v>1102029900</v>
      </c>
      <c r="EK78" s="5">
        <f>SUM(DP$6:DP78)</f>
        <v>497130240</v>
      </c>
      <c r="EL78" s="5">
        <f>SUM(DQ$6:DQ78)</f>
        <v>497130060</v>
      </c>
      <c r="EM78" s="5">
        <f>SUM(DR$6:DR78)</f>
        <v>497130000</v>
      </c>
      <c r="EN78" s="5">
        <f>SUM(DS$6:DS78)</f>
        <v>497129940</v>
      </c>
      <c r="EO78" s="5">
        <f>SUM(DT$6:DT78)</f>
        <v>194775600</v>
      </c>
      <c r="EP78" s="5">
        <f>SUM(DU$6:DU78)</f>
        <v>244850100</v>
      </c>
      <c r="ES78" s="8">
        <v>73</v>
      </c>
      <c r="ET78" s="5">
        <f>IFERROR(求节点(相关资料!C$6:C$85,DY$6:DY$55,$ES78),0)</f>
        <v>1051826940</v>
      </c>
      <c r="EU78" s="5">
        <f>IFERROR(求节点(相关资料!D$6:D$85,DZ$6:DZ$55,$ES78),0)</f>
        <v>233741160</v>
      </c>
      <c r="EV78" s="5">
        <f>IFERROR(求节点(相关资料!E$6:E$85,EA$6:EA$55,$ES78),0)</f>
        <v>116864000</v>
      </c>
      <c r="EW78" s="5">
        <f>IFERROR(求节点(相关资料!F$6:F$85,EB$6:EB$55,$ES78),0)</f>
        <v>0</v>
      </c>
      <c r="EX78" s="5">
        <f>IFERROR(求节点(相关资料!G$6:G$85,EC$6:EC$55,$ES78),0)</f>
        <v>194783520</v>
      </c>
      <c r="EY78" s="5">
        <f>IFERROR(求节点(相关资料!H$6:H$85,ED$6:ED$55,$ES78),0)</f>
        <v>194783520</v>
      </c>
      <c r="EZ78" s="5">
        <f>IFERROR(求节点(相关资料!I$6:I$85,EE$6:EE$55,$ES78),0)</f>
        <v>194783520</v>
      </c>
      <c r="FA78" s="5">
        <f>IFERROR(求节点(相关资料!J$6:J$85,EF$6:EF$55,$ES78),0)</f>
        <v>194783520</v>
      </c>
      <c r="FB78" s="5">
        <f>IFERROR(求节点(相关资料!K$6:K$85,EG$6:EG$55,$ES78),0)</f>
        <v>272219880</v>
      </c>
      <c r="FC78" s="5">
        <f>IFERROR(求节点(相关资料!L$6:L$85,EH$6:EH$55,$ES78),0)</f>
        <v>272697420</v>
      </c>
      <c r="FD78" s="5">
        <f>IFERROR(求节点(相关资料!M$6:M$85,EI$6:EI$55,$ES78),0)</f>
        <v>272697480</v>
      </c>
      <c r="FE78" s="5">
        <f>IFERROR(求节点(相关资料!N$6:N$85,EJ$6:EJ$55,$ES78),0)</f>
        <v>523948605</v>
      </c>
      <c r="FF78" s="5">
        <f>IFERROR(求节点(相关资料!O$6:O$85,EK$6:EK$55,$ES78),0)</f>
        <v>259658940</v>
      </c>
      <c r="FG78" s="5">
        <f>IFERROR(求节点(相关资料!P$6:P$85,EL$6:EL$55,$ES78),0)</f>
        <v>259658760</v>
      </c>
      <c r="FH78" s="5">
        <f>IFERROR(求节点(相关资料!Q$6:Q$85,EM$6:EM$55,$ES78),0)</f>
        <v>259658700</v>
      </c>
      <c r="FI78" s="5">
        <f>IFERROR(求节点(相关资料!R$6:R$85,EN$6:EN$55,$ES78),0)</f>
        <v>259658640</v>
      </c>
      <c r="FJ78" s="5">
        <f>IFERROR(求节点(相关资料!S$6:S$85,EO$6:EO$55,$ES78),0)</f>
        <v>194775600</v>
      </c>
      <c r="FK78" s="5">
        <f>IFERROR(求节点(相关资料!T$6:T$85,EP$6:EP$55,$ES78),0)</f>
        <v>114767172</v>
      </c>
      <c r="FN78" s="6">
        <v>73</v>
      </c>
      <c r="FO78" s="6">
        <f>SUMPRODUCT(ET78:FK78,'[1]功能-城建'!$X78:$AO78)</f>
        <v>4871307377</v>
      </c>
      <c r="FP78" s="6">
        <f>SUM('[1]资源-玩家城池建筑时间'!$AC$6:$AC78)</f>
        <v>4868726068.3186131</v>
      </c>
      <c r="FQ78" s="6">
        <f t="shared" si="112"/>
        <v>1.0005301815393115</v>
      </c>
    </row>
    <row r="79" spans="1:173" x14ac:dyDescent="0.15">
      <c r="A79" s="2">
        <v>74</v>
      </c>
      <c r="B79" s="4">
        <f>SMALL('[1]资源-玩家城池建筑时间'!DH$6:DH$85,$A79)</f>
        <v>1176918422.7126544</v>
      </c>
      <c r="C79" s="4">
        <f>SMALL('[1]资源-玩家城池建筑时间'!DI$6:DI$85,$A79)</f>
        <v>261537427.26947874</v>
      </c>
      <c r="D79" s="4">
        <f>SMALL('[1]资源-玩家城池建筑时间'!DJ$6:DJ$85,$A79)</f>
        <v>130757222.44946033</v>
      </c>
      <c r="E79" s="4"/>
      <c r="F79" s="4">
        <f>SMALL('[1]资源-玩家城池建筑时间'!DL$6:DL$85,$A79)</f>
        <v>217947856.05789891</v>
      </c>
      <c r="G79" s="4">
        <f>SMALL('[1]资源-玩家城池建筑时间'!DM$6:DM$85,$A79)</f>
        <v>217947856.05789891</v>
      </c>
      <c r="H79" s="4">
        <f>SMALL('[1]资源-玩家城池建筑时间'!DN$6:DN$85,$A79)</f>
        <v>217947856.05789891</v>
      </c>
      <c r="I79" s="4">
        <f>SMALL('[1]资源-玩家城池建筑时间'!DO$6:DO$85,$A79)</f>
        <v>217947856.05789891</v>
      </c>
      <c r="J79" s="4">
        <f>SMALL('[1]资源-玩家城池建筑时间'!DP$6:DP$85,$A79)</f>
        <v>304649297.35702336</v>
      </c>
      <c r="K79" s="4">
        <f>SMALL('[1]资源-玩家城池建筑时间'!DQ$6:DQ$85,$A79)</f>
        <v>305126998.48105848</v>
      </c>
      <c r="L79" s="4">
        <f>SMALL('[1]资源-玩家城池建筑时间'!DR$6:DR$85,$A79)</f>
        <v>305126976.65431452</v>
      </c>
      <c r="M79" s="4">
        <f>SMALL('[1]资源-玩家城池建筑时间'!DS$6:DS$85,$A79)</f>
        <v>581089388.68172503</v>
      </c>
      <c r="N79" s="4">
        <f>SMALL('[1]资源-玩家城池建筑时间'!DT$6:DT$85,$A79)</f>
        <v>290545163.67483282</v>
      </c>
      <c r="O79" s="4">
        <f>SMALL('[1]资源-玩家城池建筑时间'!DU$6:DU$85,$A79)</f>
        <v>290545170.23110348</v>
      </c>
      <c r="P79" s="4">
        <f>SMALL('[1]资源-玩家城池建筑时间'!DV$6:DV$85,$A79)</f>
        <v>290545168.56811345</v>
      </c>
      <c r="Q79" s="4">
        <f>SMALL('[1]资源-玩家城池建筑时间'!DW$6:DW$85,$A79)</f>
        <v>290545133.13141382</v>
      </c>
      <c r="R79" s="4">
        <f>SMALL('[1]资源-玩家城池建筑时间'!DX$6:DX$85,$A79)</f>
        <v>217938886.67249534</v>
      </c>
      <c r="S79" s="4">
        <f>SMALL('[1]资源-玩家城池建筑时间'!DY$6:DY$85,$A79)</f>
        <v>130768434.33547887</v>
      </c>
      <c r="T79" s="4">
        <f>SMALL('[1]资源-玩家城池建筑时间'!DZ$6:DZ$85,$A79)</f>
        <v>0</v>
      </c>
      <c r="V79" s="2">
        <v>74</v>
      </c>
      <c r="W79" s="2">
        <f>IFERROR(求节点($A$6:$A$85,B$6:B$85,相关资料!C79),0)</f>
        <v>1176918422.7126544</v>
      </c>
      <c r="X79" s="2">
        <f>IFERROR(求节点($A$6:$A$85,C$6:C$85,相关资料!D79),0)</f>
        <v>261537427.26947874</v>
      </c>
      <c r="Y79" s="2">
        <f>IFERROR(求节点($A$6:$A$85,D$6:D$85,相关资料!E79),0)</f>
        <v>247603136.92099053</v>
      </c>
      <c r="Z79" s="2">
        <f>IFERROR(求节点($A$6:$A$85,E$6:E$85,相关资料!F79),0)</f>
        <v>0</v>
      </c>
      <c r="AA79" s="2">
        <f>IFERROR(求节点($A$6:$A$85,F$6:F$85,相关资料!G79),0)</f>
        <v>217947856.05789891</v>
      </c>
      <c r="AB79" s="2">
        <f>IFERROR(求节点($A$6:$A$85,G$6:G$85,相关资料!H79),0)</f>
        <v>217947856.05789891</v>
      </c>
      <c r="AC79" s="2">
        <f>IFERROR(求节点($A$6:$A$85,H$6:H$85,相关资料!I79),0)</f>
        <v>217947856.05789891</v>
      </c>
      <c r="AD79" s="2">
        <f>IFERROR(求节点($A$6:$A$85,I$6:I$85,相关资料!J79),0)</f>
        <v>217947856.05789891</v>
      </c>
      <c r="AE79" s="30">
        <f>求节点('[1]功能-城建'!$K$35:$K$85,$J$35:$J$85,$V79)</f>
        <v>304649297.35702336</v>
      </c>
      <c r="AF79" s="2">
        <f>IFERROR(求节点($A$6:$A$85,K$6:K$85,相关资料!L79),0)</f>
        <v>305126998.48105848</v>
      </c>
      <c r="AG79" s="2">
        <f>IFERROR(求节点($A$6:$A$85,L$6:L$85,相关资料!M79),0)</f>
        <v>305126976.65431452</v>
      </c>
      <c r="AH79" s="2">
        <f>IFERROR(求节点($A$6:$A$85,M$6:M$85,相关资料!N79),0)</f>
        <v>1100404564.1107483</v>
      </c>
      <c r="AI79" s="2">
        <f>IFERROR(求节点($A$6:$A$85,N$6:N$85,相关资料!O79),0)</f>
        <v>497129031.0899477</v>
      </c>
      <c r="AJ79" s="2">
        <f>IFERROR(求节点($A$6:$A$85,O$6:O$85,相关资料!P79),0)</f>
        <v>497129037.64621836</v>
      </c>
      <c r="AK79" s="2">
        <f>IFERROR(求节点($A$6:$A$85,P$6:P$85,相关资料!Q79),0)</f>
        <v>497129035.98322833</v>
      </c>
      <c r="AL79" s="2">
        <f>IFERROR(求节点($A$6:$A$85,Q$6:Q$85,相关资料!R79),0)</f>
        <v>497129000.5465287</v>
      </c>
      <c r="AM79" s="2">
        <f>IFERROR(求节点($A$6:$A$85,R$6:R$85,相关资料!S79),0)</f>
        <v>217938886.67249534</v>
      </c>
      <c r="AN79" s="2">
        <f>IFERROR(求节点($A$6:$A$85,S$6:S$85,相关资料!T79),0)</f>
        <v>247614348.8070091</v>
      </c>
      <c r="AO79" s="2"/>
      <c r="AQ79" s="2">
        <v>74</v>
      </c>
      <c r="AR79" s="2">
        <f t="shared" si="116"/>
        <v>125093878.27587152</v>
      </c>
      <c r="AS79" s="2">
        <f t="shared" si="116"/>
        <v>27798639.61686033</v>
      </c>
      <c r="AT79" s="2">
        <f t="shared" si="116"/>
        <v>0</v>
      </c>
      <c r="AU79" s="2">
        <f t="shared" si="116"/>
        <v>0</v>
      </c>
      <c r="AV79" s="2">
        <f t="shared" si="116"/>
        <v>23165533.014050275</v>
      </c>
      <c r="AW79" s="2">
        <f t="shared" si="116"/>
        <v>23165533.014050275</v>
      </c>
      <c r="AX79" s="2">
        <f t="shared" si="116"/>
        <v>23165533.014050275</v>
      </c>
      <c r="AY79" s="2">
        <f t="shared" si="116"/>
        <v>23165533.014050275</v>
      </c>
      <c r="AZ79" s="2">
        <f t="shared" si="116"/>
        <v>32431746.219670355</v>
      </c>
      <c r="BA79" s="2">
        <f t="shared" si="116"/>
        <v>32431746.219670355</v>
      </c>
      <c r="BB79" s="2">
        <f t="shared" si="116"/>
        <v>32431746.219670355</v>
      </c>
      <c r="BC79" s="2">
        <f t="shared" si="116"/>
        <v>0</v>
      </c>
      <c r="BD79" s="2">
        <f t="shared" si="116"/>
        <v>0</v>
      </c>
      <c r="BE79" s="2">
        <f t="shared" si="116"/>
        <v>0</v>
      </c>
      <c r="BF79" s="2">
        <f t="shared" si="116"/>
        <v>0</v>
      </c>
      <c r="BG79" s="2">
        <f t="shared" si="116"/>
        <v>0</v>
      </c>
      <c r="BH79" s="2">
        <f t="shared" si="82"/>
        <v>23165533.014050275</v>
      </c>
      <c r="BI79" s="2">
        <f t="shared" si="83"/>
        <v>0</v>
      </c>
      <c r="BL79" s="2">
        <v>74</v>
      </c>
      <c r="BM79" s="2">
        <f t="shared" si="84"/>
        <v>125093878.27587152</v>
      </c>
      <c r="BN79" s="2">
        <f t="shared" si="85"/>
        <v>27798639.61686033</v>
      </c>
      <c r="BO79" s="2">
        <f t="shared" si="86"/>
        <v>0</v>
      </c>
      <c r="BP79" s="2">
        <f t="shared" si="87"/>
        <v>0</v>
      </c>
      <c r="BQ79" s="2">
        <f t="shared" si="88"/>
        <v>23165533.014050275</v>
      </c>
      <c r="BR79" s="2">
        <f t="shared" si="89"/>
        <v>23165533.014050275</v>
      </c>
      <c r="BS79" s="2">
        <f t="shared" si="90"/>
        <v>23165533.014050275</v>
      </c>
      <c r="BT79" s="2">
        <f t="shared" si="91"/>
        <v>23165533.014050275</v>
      </c>
      <c r="BU79" s="2">
        <f t="shared" si="92"/>
        <v>32431746.219670355</v>
      </c>
      <c r="BV79" s="2">
        <f t="shared" si="93"/>
        <v>32431746.219670355</v>
      </c>
      <c r="BW79" s="2">
        <f t="shared" si="94"/>
        <v>32431746.219670355</v>
      </c>
      <c r="BX79" s="2">
        <f t="shared" si="95"/>
        <v>0</v>
      </c>
      <c r="BY79" s="2">
        <f t="shared" si="96"/>
        <v>0</v>
      </c>
      <c r="BZ79" s="2">
        <f t="shared" si="97"/>
        <v>0</v>
      </c>
      <c r="CA79" s="2">
        <f t="shared" si="98"/>
        <v>0</v>
      </c>
      <c r="CB79" s="2">
        <f t="shared" si="99"/>
        <v>0</v>
      </c>
      <c r="CC79" s="2">
        <f t="shared" si="100"/>
        <v>23165533.014050275</v>
      </c>
      <c r="CD79" s="2">
        <f t="shared" si="101"/>
        <v>0</v>
      </c>
      <c r="CF79" s="1">
        <f t="shared" si="102"/>
        <v>2084898</v>
      </c>
      <c r="CG79" s="2">
        <v>74</v>
      </c>
      <c r="CH79" s="2">
        <f t="shared" si="113"/>
        <v>125093880</v>
      </c>
      <c r="CI79" s="2">
        <f t="shared" si="104"/>
        <v>27798660</v>
      </c>
      <c r="CJ79" s="2">
        <f t="shared" si="49"/>
        <v>0</v>
      </c>
      <c r="CK79" s="2">
        <f t="shared" si="103"/>
        <v>0</v>
      </c>
      <c r="CL79" s="30">
        <f t="shared" si="114"/>
        <v>23165550</v>
      </c>
      <c r="CM79" s="30">
        <f t="shared" si="105"/>
        <v>23165550</v>
      </c>
      <c r="CN79" s="30">
        <f t="shared" si="106"/>
        <v>23165550</v>
      </c>
      <c r="CO79" s="30">
        <f t="shared" si="107"/>
        <v>23165550</v>
      </c>
      <c r="CP79" s="2">
        <f t="shared" si="108"/>
        <v>32431800</v>
      </c>
      <c r="CQ79" s="2">
        <f t="shared" si="109"/>
        <v>32431800</v>
      </c>
      <c r="CR79" s="2">
        <f t="shared" si="110"/>
        <v>32431800</v>
      </c>
      <c r="CS79" s="2">
        <f t="shared" si="55"/>
        <v>0</v>
      </c>
      <c r="CT79" s="2">
        <f t="shared" si="56"/>
        <v>0</v>
      </c>
      <c r="CU79" s="2">
        <f t="shared" si="57"/>
        <v>0</v>
      </c>
      <c r="CV79" s="2">
        <f t="shared" si="58"/>
        <v>0</v>
      </c>
      <c r="CW79" s="2">
        <f t="shared" si="59"/>
        <v>0</v>
      </c>
      <c r="CX79" s="2">
        <f t="shared" si="111"/>
        <v>23165580</v>
      </c>
      <c r="CY79" s="2">
        <f t="shared" si="47"/>
        <v>0</v>
      </c>
      <c r="DC79" s="8">
        <v>74</v>
      </c>
      <c r="DD79" s="8">
        <f t="shared" si="117"/>
        <v>125093880</v>
      </c>
      <c r="DE79" s="8">
        <f t="shared" si="118"/>
        <v>27798660</v>
      </c>
      <c r="DF79" s="8">
        <f t="shared" si="119"/>
        <v>0</v>
      </c>
      <c r="DG79" s="8">
        <f t="shared" si="120"/>
        <v>0</v>
      </c>
      <c r="DH79" s="8">
        <f t="shared" si="121"/>
        <v>23165550</v>
      </c>
      <c r="DI79" s="8">
        <f t="shared" si="122"/>
        <v>23165550</v>
      </c>
      <c r="DJ79" s="8">
        <f t="shared" si="123"/>
        <v>23165550</v>
      </c>
      <c r="DK79" s="8">
        <f t="shared" si="124"/>
        <v>23165550</v>
      </c>
      <c r="DL79" s="8">
        <f t="shared" si="125"/>
        <v>32431800</v>
      </c>
      <c r="DM79" s="8">
        <f t="shared" si="126"/>
        <v>32431800</v>
      </c>
      <c r="DN79" s="8">
        <f t="shared" si="127"/>
        <v>32431800</v>
      </c>
      <c r="DO79" s="8">
        <f t="shared" si="128"/>
        <v>0</v>
      </c>
      <c r="DP79" s="8">
        <f t="shared" si="129"/>
        <v>0</v>
      </c>
      <c r="DQ79" s="8">
        <f t="shared" si="130"/>
        <v>0</v>
      </c>
      <c r="DR79" s="8">
        <f t="shared" si="131"/>
        <v>0</v>
      </c>
      <c r="DS79" s="8">
        <f t="shared" si="132"/>
        <v>0</v>
      </c>
      <c r="DT79" s="8">
        <f t="shared" si="133"/>
        <v>23165580</v>
      </c>
      <c r="DU79" s="8">
        <f t="shared" si="134"/>
        <v>0</v>
      </c>
      <c r="DX79" s="8">
        <v>74</v>
      </c>
      <c r="DY79" s="5">
        <f>SUM(DD$6:DD79)</f>
        <v>1176920820</v>
      </c>
      <c r="DZ79" s="5">
        <f>SUM(DE$6:DE79)</f>
        <v>261539820</v>
      </c>
      <c r="EA79" s="5">
        <f>SUM(DF$6:DF79)</f>
        <v>246246900</v>
      </c>
      <c r="EB79" s="5">
        <f>SUM(DG$6:DG79)</f>
        <v>0</v>
      </c>
      <c r="EC79" s="5">
        <f>SUM(DH$6:DH79)</f>
        <v>217949070</v>
      </c>
      <c r="ED79" s="5">
        <f>SUM(DI$6:DI79)</f>
        <v>217949070</v>
      </c>
      <c r="EE79" s="5">
        <f>SUM(DJ$6:DJ79)</f>
        <v>217949070</v>
      </c>
      <c r="EF79" s="5">
        <f>SUM(DK$6:DK79)</f>
        <v>217949070</v>
      </c>
      <c r="EG79" s="5">
        <f>SUM(DL$6:DL79)</f>
        <v>304651680</v>
      </c>
      <c r="EH79" s="5">
        <f>SUM(DM$6:DM79)</f>
        <v>305129220</v>
      </c>
      <c r="EI79" s="5">
        <f>SUM(DN$6:DN79)</f>
        <v>305129280</v>
      </c>
      <c r="EJ79" s="5">
        <f>SUM(DO$6:DO79)</f>
        <v>1102029900</v>
      </c>
      <c r="EK79" s="5">
        <f>SUM(DP$6:DP79)</f>
        <v>497130240</v>
      </c>
      <c r="EL79" s="5">
        <f>SUM(DQ$6:DQ79)</f>
        <v>497130060</v>
      </c>
      <c r="EM79" s="5">
        <f>SUM(DR$6:DR79)</f>
        <v>497130000</v>
      </c>
      <c r="EN79" s="5">
        <f>SUM(DS$6:DS79)</f>
        <v>497129940</v>
      </c>
      <c r="EO79" s="5">
        <f>SUM(DT$6:DT79)</f>
        <v>217941180</v>
      </c>
      <c r="EP79" s="5">
        <f>SUM(DU$6:DU79)</f>
        <v>244850100</v>
      </c>
      <c r="ES79" s="8">
        <v>74</v>
      </c>
      <c r="ET79" s="5">
        <f>IFERROR(求节点(相关资料!C$6:C$85,DY$6:DY$55,$ES79),0)</f>
        <v>1176920820</v>
      </c>
      <c r="EU79" s="5">
        <f>IFERROR(求节点(相关资料!D$6:D$85,DZ$6:DZ$55,$ES79),0)</f>
        <v>261539820</v>
      </c>
      <c r="EV79" s="5">
        <f>IFERROR(求节点(相关资料!E$6:E$85,EA$6:EA$55,$ES79),0)</f>
        <v>130797280</v>
      </c>
      <c r="EW79" s="5">
        <f>IFERROR(求节点(相关资料!F$6:F$85,EB$6:EB$55,$ES79),0)</f>
        <v>0</v>
      </c>
      <c r="EX79" s="5">
        <f>IFERROR(求节点(相关资料!G$6:G$85,EC$6:EC$55,$ES79),0)</f>
        <v>217949070</v>
      </c>
      <c r="EY79" s="5">
        <f>IFERROR(求节点(相关资料!H$6:H$85,ED$6:ED$55,$ES79),0)</f>
        <v>217949070</v>
      </c>
      <c r="EZ79" s="5">
        <f>IFERROR(求节点(相关资料!I$6:I$85,EE$6:EE$55,$ES79),0)</f>
        <v>217949070</v>
      </c>
      <c r="FA79" s="5">
        <f>IFERROR(求节点(相关资料!J$6:J$85,EF$6:EF$55,$ES79),0)</f>
        <v>217949070</v>
      </c>
      <c r="FB79" s="5">
        <f>IFERROR(求节点(相关资料!K$6:K$85,EG$6:EG$55,$ES79),0)</f>
        <v>304651680</v>
      </c>
      <c r="FC79" s="5">
        <f>IFERROR(求节点(相关资料!L$6:L$85,EH$6:EH$55,$ES79),0)</f>
        <v>305129220</v>
      </c>
      <c r="FD79" s="5">
        <f>IFERROR(求节点(相关资料!M$6:M$85,EI$6:EI$55,$ES79),0)</f>
        <v>305129280</v>
      </c>
      <c r="FE79" s="5">
        <f>IFERROR(求节点(相关资料!N$6:N$85,EJ$6:EJ$55,$ES79),0)</f>
        <v>585836535</v>
      </c>
      <c r="FF79" s="5">
        <f>IFERROR(求节点(相关资料!O$6:O$85,EK$6:EK$55,$ES79),0)</f>
        <v>293799300</v>
      </c>
      <c r="FG79" s="5">
        <f>IFERROR(求节点(相关资料!P$6:P$85,EL$6:EL$55,$ES79),0)</f>
        <v>293799120</v>
      </c>
      <c r="FH79" s="5">
        <f>IFERROR(求节点(相关资料!Q$6:Q$85,EM$6:EM$55,$ES79),0)</f>
        <v>293799060</v>
      </c>
      <c r="FI79" s="5">
        <f>IFERROR(求节点(相关资料!R$6:R$85,EN$6:EN$55,$ES79),0)</f>
        <v>293799000</v>
      </c>
      <c r="FJ79" s="5">
        <f>IFERROR(求节点(相关资料!S$6:S$85,EO$6:EO$55,$ES79),0)</f>
        <v>217941180</v>
      </c>
      <c r="FK79" s="5">
        <f>IFERROR(求节点(相关资料!T$6:T$85,EP$6:EP$55,$ES79),0)</f>
        <v>128000364</v>
      </c>
      <c r="FN79" s="6">
        <v>74</v>
      </c>
      <c r="FO79" s="6">
        <f>SUMPRODUCT(ET79:FK79,'[1]功能-城建'!$X79:$AO79)</f>
        <v>5462938939</v>
      </c>
      <c r="FP79" s="6">
        <f>SUM('[1]资源-玩家城池建筑时间'!$AC$6:$AC79)</f>
        <v>5447864393.6698694</v>
      </c>
      <c r="FQ79" s="6">
        <f t="shared" si="112"/>
        <v>1.0027670559031621</v>
      </c>
    </row>
    <row r="80" spans="1:173" x14ac:dyDescent="0.15">
      <c r="A80" s="2">
        <v>75</v>
      </c>
      <c r="B80" s="4">
        <f>SMALL('[1]资源-玩家城池建筑时间'!DH$6:DH$85,$A80)</f>
        <v>1314885129.7904258</v>
      </c>
      <c r="C80" s="4">
        <f>SMALL('[1]资源-玩家城池建筑时间'!DI$6:DI$85,$A80)</f>
        <v>292196695.50898349</v>
      </c>
      <c r="D80" s="4">
        <f>SMALL('[1]资源-玩家城池建筑时间'!DJ$6:DJ$85,$A80)</f>
        <v>146086856.5692127</v>
      </c>
      <c r="E80" s="4"/>
      <c r="F80" s="4">
        <f>SMALL('[1]资源-玩家城池建筑时间'!DL$6:DL$85,$A80)</f>
        <v>243497246.25748619</v>
      </c>
      <c r="G80" s="4">
        <f>SMALL('[1]资源-玩家城池建筑时间'!DM$6:DM$85,$A80)</f>
        <v>243497246.25748619</v>
      </c>
      <c r="H80" s="4">
        <f>SMALL('[1]资源-玩家城池建筑时间'!DN$6:DN$85,$A80)</f>
        <v>243497246.25748619</v>
      </c>
      <c r="I80" s="4">
        <f>SMALL('[1]资源-玩家城池建筑时间'!DO$6:DO$85,$A80)</f>
        <v>243497246.25748619</v>
      </c>
      <c r="J80" s="4">
        <f>SMALL('[1]资源-玩家城池建筑时间'!DP$6:DP$85,$A80)</f>
        <v>340418443.63644558</v>
      </c>
      <c r="K80" s="4">
        <f>SMALL('[1]资源-玩家城池建筑时间'!DQ$6:DQ$85,$A80)</f>
        <v>340896144.7604807</v>
      </c>
      <c r="L80" s="4">
        <f>SMALL('[1]资源-玩家城池建筑时间'!DR$6:DR$85,$A80)</f>
        <v>340896122.93373674</v>
      </c>
      <c r="M80" s="4">
        <f>SMALL('[1]资源-玩家城池建筑时间'!DS$6:DS$85,$A80)</f>
        <v>649221095.88062453</v>
      </c>
      <c r="N80" s="4">
        <f>SMALL('[1]资源-玩家城池建筑时间'!DT$6:DT$85,$A80)</f>
        <v>324611017.27428252</v>
      </c>
      <c r="O80" s="4">
        <f>SMALL('[1]资源-玩家城池建筑时间'!DU$6:DU$85,$A80)</f>
        <v>324611023.83055317</v>
      </c>
      <c r="P80" s="4">
        <f>SMALL('[1]资源-玩家城池建筑时间'!DV$6:DV$85,$A80)</f>
        <v>324611022.16756314</v>
      </c>
      <c r="Q80" s="4">
        <f>SMALL('[1]资源-玩家城池建筑时间'!DW$6:DW$85,$A80)</f>
        <v>324610986.73086351</v>
      </c>
      <c r="R80" s="4">
        <f>SMALL('[1]资源-玩家城池建筑时间'!DX$6:DX$85,$A80)</f>
        <v>243488276.87208262</v>
      </c>
      <c r="S80" s="4">
        <f>SMALL('[1]资源-玩家城池建筑时间'!DY$6:DY$85,$A80)</f>
        <v>146098068.45523125</v>
      </c>
      <c r="T80" s="4">
        <f>SMALL('[1]资源-玩家城池建筑时间'!DZ$6:DZ$85,$A80)</f>
        <v>0</v>
      </c>
      <c r="V80" s="2">
        <v>75</v>
      </c>
      <c r="W80" s="2">
        <f>IFERROR(求节点($A$6:$A$85,B$6:B$85,相关资料!C80),0)</f>
        <v>1314885129.7904258</v>
      </c>
      <c r="X80" s="2">
        <f>IFERROR(求节点($A$6:$A$85,C$6:C$85,相关资料!D80),0)</f>
        <v>292196695.50898349</v>
      </c>
      <c r="Y80" s="2">
        <f>IFERROR(求节点($A$6:$A$85,D$6:D$85,相关资料!E80),0)</f>
        <v>247603136.92099053</v>
      </c>
      <c r="Z80" s="2">
        <f>IFERROR(求节点($A$6:$A$85,E$6:E$85,相关资料!F80),0)</f>
        <v>0</v>
      </c>
      <c r="AA80" s="2">
        <f>IFERROR(求节点($A$6:$A$85,F$6:F$85,相关资料!G80),0)</f>
        <v>243497246.25748619</v>
      </c>
      <c r="AB80" s="2">
        <f>IFERROR(求节点($A$6:$A$85,G$6:G$85,相关资料!H80),0)</f>
        <v>243497246.25748619</v>
      </c>
      <c r="AC80" s="2">
        <f>IFERROR(求节点($A$6:$A$85,H$6:H$85,相关资料!I80),0)</f>
        <v>243497246.25748619</v>
      </c>
      <c r="AD80" s="2">
        <f>IFERROR(求节点($A$6:$A$85,I$6:I$85,相关资料!J80),0)</f>
        <v>243497246.25748619</v>
      </c>
      <c r="AE80" s="30">
        <f>求节点('[1]功能-城建'!$K$35:$K$85,$J$35:$J$85,$V80)</f>
        <v>340418443.63644558</v>
      </c>
      <c r="AF80" s="2">
        <f>IFERROR(求节点($A$6:$A$85,K$6:K$85,相关资料!L80),0)</f>
        <v>340896144.7604807</v>
      </c>
      <c r="AG80" s="2">
        <f>IFERROR(求节点($A$6:$A$85,L$6:L$85,相关资料!M80),0)</f>
        <v>340896122.93373674</v>
      </c>
      <c r="AH80" s="2">
        <f>IFERROR(求节点($A$6:$A$85,M$6:M$85,相关资料!N80),0)</f>
        <v>1100404564.1107483</v>
      </c>
      <c r="AI80" s="2">
        <f>IFERROR(求节点($A$6:$A$85,N$6:N$85,相关资料!O80),0)</f>
        <v>497129031.0899477</v>
      </c>
      <c r="AJ80" s="2">
        <f>IFERROR(求节点($A$6:$A$85,O$6:O$85,相关资料!P80),0)</f>
        <v>497129037.64621836</v>
      </c>
      <c r="AK80" s="2">
        <f>IFERROR(求节点($A$6:$A$85,P$6:P$85,相关资料!Q80),0)</f>
        <v>497129035.98322833</v>
      </c>
      <c r="AL80" s="2">
        <f>IFERROR(求节点($A$6:$A$85,Q$6:Q$85,相关资料!R80),0)</f>
        <v>497129000.5465287</v>
      </c>
      <c r="AM80" s="2">
        <f>IFERROR(求节点($A$6:$A$85,R$6:R$85,相关资料!S80),0)</f>
        <v>243488276.87208262</v>
      </c>
      <c r="AN80" s="2">
        <f>IFERROR(求节点($A$6:$A$85,S$6:S$85,相关资料!T80),0)</f>
        <v>247614348.8070091</v>
      </c>
      <c r="AO80" s="2"/>
      <c r="AQ80" s="2">
        <v>75</v>
      </c>
      <c r="AR80" s="2">
        <f t="shared" si="116"/>
        <v>137966707.07777143</v>
      </c>
      <c r="AS80" s="2">
        <f t="shared" si="116"/>
        <v>30659268.239504755</v>
      </c>
      <c r="AT80" s="2">
        <f t="shared" si="116"/>
        <v>0</v>
      </c>
      <c r="AU80" s="2">
        <f t="shared" si="116"/>
        <v>0</v>
      </c>
      <c r="AV80" s="2">
        <f t="shared" si="116"/>
        <v>25549390.199587286</v>
      </c>
      <c r="AW80" s="2">
        <f t="shared" si="116"/>
        <v>25549390.199587286</v>
      </c>
      <c r="AX80" s="2">
        <f t="shared" si="116"/>
        <v>25549390.199587286</v>
      </c>
      <c r="AY80" s="2">
        <f t="shared" si="116"/>
        <v>25549390.199587286</v>
      </c>
      <c r="AZ80" s="2">
        <f t="shared" si="116"/>
        <v>35769146.279422224</v>
      </c>
      <c r="BA80" s="2">
        <f t="shared" si="116"/>
        <v>35769146.279422224</v>
      </c>
      <c r="BB80" s="2">
        <f t="shared" si="116"/>
        <v>35769146.279422224</v>
      </c>
      <c r="BC80" s="2">
        <f t="shared" si="116"/>
        <v>0</v>
      </c>
      <c r="BD80" s="2">
        <f t="shared" si="116"/>
        <v>0</v>
      </c>
      <c r="BE80" s="2">
        <f t="shared" si="116"/>
        <v>0</v>
      </c>
      <c r="BF80" s="2">
        <f t="shared" si="116"/>
        <v>0</v>
      </c>
      <c r="BG80" s="2">
        <f t="shared" si="116"/>
        <v>0</v>
      </c>
      <c r="BH80" s="2">
        <f t="shared" si="82"/>
        <v>25549390.199587286</v>
      </c>
      <c r="BI80" s="2">
        <f t="shared" si="83"/>
        <v>0</v>
      </c>
      <c r="BL80" s="2">
        <v>75</v>
      </c>
      <c r="BM80" s="2">
        <f t="shared" si="84"/>
        <v>137966707.07777143</v>
      </c>
      <c r="BN80" s="2">
        <f t="shared" si="85"/>
        <v>30659268.239504755</v>
      </c>
      <c r="BO80" s="2">
        <f t="shared" si="86"/>
        <v>0</v>
      </c>
      <c r="BP80" s="2">
        <f t="shared" si="87"/>
        <v>0</v>
      </c>
      <c r="BQ80" s="2">
        <f t="shared" si="88"/>
        <v>25549390.199587286</v>
      </c>
      <c r="BR80" s="2">
        <f t="shared" si="89"/>
        <v>25549390.199587286</v>
      </c>
      <c r="BS80" s="2">
        <f t="shared" si="90"/>
        <v>25549390.199587286</v>
      </c>
      <c r="BT80" s="2">
        <f t="shared" si="91"/>
        <v>25549390.199587286</v>
      </c>
      <c r="BU80" s="2">
        <f t="shared" si="92"/>
        <v>35769146.279422224</v>
      </c>
      <c r="BV80" s="2">
        <f t="shared" si="93"/>
        <v>35769146.279422224</v>
      </c>
      <c r="BW80" s="2">
        <f t="shared" si="94"/>
        <v>35769146.279422224</v>
      </c>
      <c r="BX80" s="2">
        <f t="shared" si="95"/>
        <v>0</v>
      </c>
      <c r="BY80" s="2">
        <f t="shared" si="96"/>
        <v>0</v>
      </c>
      <c r="BZ80" s="2">
        <f t="shared" si="97"/>
        <v>0</v>
      </c>
      <c r="CA80" s="2">
        <f t="shared" si="98"/>
        <v>0</v>
      </c>
      <c r="CB80" s="2">
        <f t="shared" si="99"/>
        <v>0</v>
      </c>
      <c r="CC80" s="2">
        <f t="shared" si="100"/>
        <v>25549390.199587286</v>
      </c>
      <c r="CD80" s="2">
        <f t="shared" si="101"/>
        <v>0</v>
      </c>
      <c r="CF80" s="1">
        <f t="shared" si="102"/>
        <v>2299446</v>
      </c>
      <c r="CG80" s="2">
        <v>75</v>
      </c>
      <c r="CH80" s="2">
        <f t="shared" si="113"/>
        <v>137966760</v>
      </c>
      <c r="CI80" s="2">
        <f t="shared" si="104"/>
        <v>30659280</v>
      </c>
      <c r="CJ80" s="2">
        <f t="shared" si="49"/>
        <v>0</v>
      </c>
      <c r="CK80" s="2">
        <f t="shared" si="103"/>
        <v>0</v>
      </c>
      <c r="CL80" s="30">
        <f t="shared" si="114"/>
        <v>25549410</v>
      </c>
      <c r="CM80" s="30">
        <f t="shared" si="105"/>
        <v>25549410</v>
      </c>
      <c r="CN80" s="30">
        <f t="shared" si="106"/>
        <v>25549410</v>
      </c>
      <c r="CO80" s="30">
        <f t="shared" si="107"/>
        <v>25549410</v>
      </c>
      <c r="CP80" s="2">
        <f t="shared" si="108"/>
        <v>35769180</v>
      </c>
      <c r="CQ80" s="2">
        <f t="shared" si="109"/>
        <v>35769180</v>
      </c>
      <c r="CR80" s="2">
        <f t="shared" si="110"/>
        <v>35769180</v>
      </c>
      <c r="CS80" s="2">
        <f t="shared" si="55"/>
        <v>0</v>
      </c>
      <c r="CT80" s="2">
        <f t="shared" si="56"/>
        <v>0</v>
      </c>
      <c r="CU80" s="2">
        <f t="shared" si="57"/>
        <v>0</v>
      </c>
      <c r="CV80" s="2">
        <f t="shared" si="58"/>
        <v>0</v>
      </c>
      <c r="CW80" s="2">
        <f t="shared" si="59"/>
        <v>0</v>
      </c>
      <c r="CX80" s="2">
        <f t="shared" si="111"/>
        <v>25549440</v>
      </c>
      <c r="CY80" s="2">
        <f t="shared" si="111"/>
        <v>0</v>
      </c>
      <c r="DC80" s="8">
        <v>75</v>
      </c>
      <c r="DD80" s="8">
        <f t="shared" si="117"/>
        <v>137966760</v>
      </c>
      <c r="DE80" s="8">
        <f t="shared" si="118"/>
        <v>30659280</v>
      </c>
      <c r="DF80" s="8">
        <f t="shared" si="119"/>
        <v>0</v>
      </c>
      <c r="DG80" s="8">
        <f t="shared" si="120"/>
        <v>0</v>
      </c>
      <c r="DH80" s="8">
        <f t="shared" si="121"/>
        <v>25549410</v>
      </c>
      <c r="DI80" s="8">
        <f t="shared" si="122"/>
        <v>25549410</v>
      </c>
      <c r="DJ80" s="8">
        <f t="shared" si="123"/>
        <v>25549410</v>
      </c>
      <c r="DK80" s="8">
        <f t="shared" si="124"/>
        <v>25549410</v>
      </c>
      <c r="DL80" s="8">
        <f t="shared" si="125"/>
        <v>35769180</v>
      </c>
      <c r="DM80" s="8">
        <f t="shared" si="126"/>
        <v>35769180</v>
      </c>
      <c r="DN80" s="8">
        <f t="shared" si="127"/>
        <v>35769180</v>
      </c>
      <c r="DO80" s="8">
        <f t="shared" si="128"/>
        <v>0</v>
      </c>
      <c r="DP80" s="8">
        <f t="shared" si="129"/>
        <v>0</v>
      </c>
      <c r="DQ80" s="8">
        <f t="shared" si="130"/>
        <v>0</v>
      </c>
      <c r="DR80" s="8">
        <f t="shared" si="131"/>
        <v>0</v>
      </c>
      <c r="DS80" s="8">
        <f t="shared" si="132"/>
        <v>0</v>
      </c>
      <c r="DT80" s="8">
        <f t="shared" si="133"/>
        <v>25549440</v>
      </c>
      <c r="DU80" s="8">
        <f t="shared" si="134"/>
        <v>0</v>
      </c>
      <c r="DX80" s="8">
        <v>75</v>
      </c>
      <c r="DY80" s="5">
        <f>SUM(DD$6:DD80)</f>
        <v>1314887580</v>
      </c>
      <c r="DZ80" s="5">
        <f>SUM(DE$6:DE80)</f>
        <v>292199100</v>
      </c>
      <c r="EA80" s="5">
        <f>SUM(DF$6:DF80)</f>
        <v>246246900</v>
      </c>
      <c r="EB80" s="5">
        <f>SUM(DG$6:DG80)</f>
        <v>0</v>
      </c>
      <c r="EC80" s="5">
        <f>SUM(DH$6:DH80)</f>
        <v>243498480</v>
      </c>
      <c r="ED80" s="5">
        <f>SUM(DI$6:DI80)</f>
        <v>243498480</v>
      </c>
      <c r="EE80" s="5">
        <f>SUM(DJ$6:DJ80)</f>
        <v>243498480</v>
      </c>
      <c r="EF80" s="5">
        <f>SUM(DK$6:DK80)</f>
        <v>243498480</v>
      </c>
      <c r="EG80" s="5">
        <f>SUM(DL$6:DL80)</f>
        <v>340420860</v>
      </c>
      <c r="EH80" s="5">
        <f>SUM(DM$6:DM80)</f>
        <v>340898400</v>
      </c>
      <c r="EI80" s="5">
        <f>SUM(DN$6:DN80)</f>
        <v>340898460</v>
      </c>
      <c r="EJ80" s="5">
        <f>SUM(DO$6:DO80)</f>
        <v>1102029900</v>
      </c>
      <c r="EK80" s="5">
        <f>SUM(DP$6:DP80)</f>
        <v>497130240</v>
      </c>
      <c r="EL80" s="5">
        <f>SUM(DQ$6:DQ80)</f>
        <v>497130060</v>
      </c>
      <c r="EM80" s="5">
        <f>SUM(DR$6:DR80)</f>
        <v>497130000</v>
      </c>
      <c r="EN80" s="5">
        <f>SUM(DS$6:DS80)</f>
        <v>497129940</v>
      </c>
      <c r="EO80" s="5">
        <f>SUM(DT$6:DT80)</f>
        <v>243490620</v>
      </c>
      <c r="EP80" s="5">
        <f>SUM(DU$6:DU80)</f>
        <v>244850100</v>
      </c>
      <c r="ES80" s="8">
        <v>75</v>
      </c>
      <c r="ET80" s="5">
        <f>IFERROR(求节点(相关资料!C$6:C$85,DY$6:DY$55,$ES80),0)</f>
        <v>1314887580</v>
      </c>
      <c r="EU80" s="5">
        <f>IFERROR(求节点(相关资料!D$6:D$85,DZ$6:DZ$55,$ES80),0)</f>
        <v>292199100</v>
      </c>
      <c r="EV80" s="5">
        <f>IFERROR(求节点(相关资料!E$6:E$85,EA$6:EA$55,$ES80),0)</f>
        <v>144730560</v>
      </c>
      <c r="EW80" s="5">
        <f>IFERROR(求节点(相关资料!F$6:F$85,EB$6:EB$55,$ES80),0)</f>
        <v>0</v>
      </c>
      <c r="EX80" s="5">
        <f>IFERROR(求节点(相关资料!G$6:G$85,EC$6:EC$55,$ES80),0)</f>
        <v>243498480</v>
      </c>
      <c r="EY80" s="5">
        <f>IFERROR(求节点(相关资料!H$6:H$85,ED$6:ED$55,$ES80),0)</f>
        <v>243498480</v>
      </c>
      <c r="EZ80" s="5">
        <f>IFERROR(求节点(相关资料!I$6:I$85,EE$6:EE$55,$ES80),0)</f>
        <v>243498480</v>
      </c>
      <c r="FA80" s="5">
        <f>IFERROR(求节点(相关资料!J$6:J$85,EF$6:EF$55,$ES80),0)</f>
        <v>243498480</v>
      </c>
      <c r="FB80" s="5">
        <f>IFERROR(求节点(相关资料!K$6:K$85,EG$6:EG$55,$ES80),0)</f>
        <v>340420860</v>
      </c>
      <c r="FC80" s="5">
        <f>IFERROR(求节点(相关资料!L$6:L$85,EH$6:EH$55,$ES80),0)</f>
        <v>340898400</v>
      </c>
      <c r="FD80" s="5">
        <f>IFERROR(求节点(相关资料!M$6:M$85,EI$6:EI$55,$ES80),0)</f>
        <v>340898460</v>
      </c>
      <c r="FE80" s="5">
        <f>IFERROR(求节点(相关资料!N$6:N$85,EJ$6:EJ$55,$ES80),0)</f>
        <v>654303000</v>
      </c>
      <c r="FF80" s="5">
        <f>IFERROR(求节点(相关资料!O$6:O$85,EK$6:EK$55,$ES80),0)</f>
        <v>327939660</v>
      </c>
      <c r="FG80" s="5">
        <f>IFERROR(求节点(相关资料!P$6:P$85,EL$6:EL$55,$ES80),0)</f>
        <v>327939480</v>
      </c>
      <c r="FH80" s="5">
        <f>IFERROR(求节点(相关资料!Q$6:Q$85,EM$6:EM$55,$ES80),0)</f>
        <v>327939420</v>
      </c>
      <c r="FI80" s="5">
        <f>IFERROR(求节点(相关资料!R$6:R$85,EN$6:EN$55,$ES80),0)</f>
        <v>327939360</v>
      </c>
      <c r="FJ80" s="5">
        <f>IFERROR(求节点(相关资料!S$6:S$85,EO$6:EO$55,$ES80),0)</f>
        <v>243490620</v>
      </c>
      <c r="FK80" s="5">
        <f>IFERROR(求节点(相关资料!T$6:T$85,EP$6:EP$55,$ES80),0)</f>
        <v>141233556</v>
      </c>
      <c r="FN80" s="6">
        <v>75</v>
      </c>
      <c r="FO80" s="6">
        <f>SUMPRODUCT(ET80:FK80,'[1]功能-城建'!$X80:$AO80)</f>
        <v>6098813976</v>
      </c>
      <c r="FP80" s="6">
        <f>SUM('[1]资源-玩家城池建筑时间'!$AC$6:$AC80)</f>
        <v>6086599148.6595516</v>
      </c>
      <c r="FQ80" s="6">
        <f t="shared" si="112"/>
        <v>1.002006839458639</v>
      </c>
    </row>
    <row r="81" spans="1:173" x14ac:dyDescent="0.15">
      <c r="A81" s="2">
        <v>76</v>
      </c>
      <c r="B81" s="4">
        <f>SMALL('[1]资源-玩家城池建筑时间'!DH$6:DH$85,$A81)</f>
        <v>1466629724.0283453</v>
      </c>
      <c r="C81" s="4">
        <f>SMALL('[1]资源-玩家城池建筑时间'!DI$6:DI$85,$A81)</f>
        <v>325917716.45074344</v>
      </c>
      <c r="D81" s="4">
        <f>SMALL('[1]资源-玩家城池建筑时间'!DJ$6:DJ$85,$A81)</f>
        <v>162947367.04009265</v>
      </c>
      <c r="E81" s="4"/>
      <c r="F81" s="4">
        <f>SMALL('[1]资源-玩家城池建筑时间'!DL$6:DL$85,$A81)</f>
        <v>271598097.0422861</v>
      </c>
      <c r="G81" s="4">
        <f>SMALL('[1]资源-玩家城池建筑时间'!DM$6:DM$85,$A81)</f>
        <v>271598097.0422861</v>
      </c>
      <c r="H81" s="4">
        <f>SMALL('[1]资源-玩家城池建筑时间'!DN$6:DN$85,$A81)</f>
        <v>271598097.0422861</v>
      </c>
      <c r="I81" s="4">
        <f>SMALL('[1]资源-玩家城池建筑时间'!DO$6:DO$85,$A81)</f>
        <v>271598097.0422861</v>
      </c>
      <c r="J81" s="4">
        <f>SMALL('[1]资源-玩家城池建筑时间'!DP$6:DP$85,$A81)</f>
        <v>379759634.73516548</v>
      </c>
      <c r="K81" s="4">
        <f>SMALL('[1]资源-玩家城池建筑时间'!DQ$6:DQ$85,$A81)</f>
        <v>380237335.8592006</v>
      </c>
      <c r="L81" s="4">
        <f>SMALL('[1]资源-玩家城池建筑时间'!DR$6:DR$85,$A81)</f>
        <v>380237314.03245664</v>
      </c>
      <c r="M81" s="4">
        <f>SMALL('[1]资源-玩家城池建筑时间'!DS$6:DS$85,$A81)</f>
        <v>724156697.97342443</v>
      </c>
      <c r="N81" s="4">
        <f>SMALL('[1]资源-玩家城池建筑时间'!DT$6:DT$85,$A81)</f>
        <v>362078818.32068241</v>
      </c>
      <c r="O81" s="4">
        <f>SMALL('[1]资源-玩家城池建筑时间'!DU$6:DU$85,$A81)</f>
        <v>362078824.87695307</v>
      </c>
      <c r="P81" s="4">
        <f>SMALL('[1]资源-玩家城池建筑时间'!DV$6:DV$85,$A81)</f>
        <v>362078823.21396303</v>
      </c>
      <c r="Q81" s="4">
        <f>SMALL('[1]资源-玩家城池建筑时间'!DW$6:DW$85,$A81)</f>
        <v>362078787.7772634</v>
      </c>
      <c r="R81" s="4">
        <f>SMALL('[1]资源-玩家城池建筑时间'!DX$6:DX$85,$A81)</f>
        <v>271589127.65688252</v>
      </c>
      <c r="S81" s="4">
        <f>SMALL('[1]资源-玩家城池建筑时间'!DY$6:DY$85,$A81)</f>
        <v>162958578.92611122</v>
      </c>
      <c r="T81" s="4">
        <f>SMALL('[1]资源-玩家城池建筑时间'!DZ$6:DZ$85,$A81)</f>
        <v>0</v>
      </c>
      <c r="V81" s="2">
        <v>76</v>
      </c>
      <c r="W81" s="2">
        <f>IFERROR(求节点($A$6:$A$85,B$6:B$85,相关资料!C81),0)</f>
        <v>1466629724.0283453</v>
      </c>
      <c r="X81" s="2">
        <f>IFERROR(求节点($A$6:$A$85,C$6:C$85,相关资料!D81),0)</f>
        <v>325917716.45074344</v>
      </c>
      <c r="Y81" s="2">
        <f>IFERROR(求节点($A$6:$A$85,D$6:D$85,相关资料!E81),0)</f>
        <v>247603136.92099053</v>
      </c>
      <c r="Z81" s="2">
        <f>IFERROR(求节点($A$6:$A$85,E$6:E$85,相关资料!F81),0)</f>
        <v>0</v>
      </c>
      <c r="AA81" s="2">
        <f>IFERROR(求节点($A$6:$A$85,F$6:F$85,相关资料!G81),0)</f>
        <v>271598097.0422861</v>
      </c>
      <c r="AB81" s="2">
        <f>IFERROR(求节点($A$6:$A$85,G$6:G$85,相关资料!H81),0)</f>
        <v>271598097.0422861</v>
      </c>
      <c r="AC81" s="2">
        <f>IFERROR(求节点($A$6:$A$85,H$6:H$85,相关资料!I81),0)</f>
        <v>271598097.0422861</v>
      </c>
      <c r="AD81" s="2">
        <f>IFERROR(求节点($A$6:$A$85,I$6:I$85,相关资料!J81),0)</f>
        <v>271598097.0422861</v>
      </c>
      <c r="AE81" s="30">
        <f>求节点('[1]功能-城建'!$K$35:$K$85,$J$35:$J$85,$V81)</f>
        <v>379759634.73516548</v>
      </c>
      <c r="AF81" s="2">
        <f>IFERROR(求节点($A$6:$A$85,K$6:K$85,相关资料!L81),0)</f>
        <v>380237335.8592006</v>
      </c>
      <c r="AG81" s="2">
        <f>IFERROR(求节点($A$6:$A$85,L$6:L$85,相关资料!M81),0)</f>
        <v>380237314.03245664</v>
      </c>
      <c r="AH81" s="2">
        <f>IFERROR(求节点($A$6:$A$85,M$6:M$85,相关资料!N81),0)</f>
        <v>1100404564.1107483</v>
      </c>
      <c r="AI81" s="2">
        <f>IFERROR(求节点($A$6:$A$85,N$6:N$85,相关资料!O81),0)</f>
        <v>497129031.0899477</v>
      </c>
      <c r="AJ81" s="2">
        <f>IFERROR(求节点($A$6:$A$85,O$6:O$85,相关资料!P81),0)</f>
        <v>497129037.64621836</v>
      </c>
      <c r="AK81" s="2">
        <f>IFERROR(求节点($A$6:$A$85,P$6:P$85,相关资料!Q81),0)</f>
        <v>497129035.98322833</v>
      </c>
      <c r="AL81" s="2">
        <f>IFERROR(求节点($A$6:$A$85,Q$6:Q$85,相关资料!R81),0)</f>
        <v>497129000.5465287</v>
      </c>
      <c r="AM81" s="2">
        <f>IFERROR(求节点($A$6:$A$85,R$6:R$85,相关资料!S81),0)</f>
        <v>271589127.65688252</v>
      </c>
      <c r="AN81" s="2">
        <f>IFERROR(求节点($A$6:$A$85,S$6:S$85,相关资料!T81),0)</f>
        <v>247614348.8070091</v>
      </c>
      <c r="AO81" s="2"/>
      <c r="AQ81" s="2">
        <v>76</v>
      </c>
      <c r="AR81" s="2">
        <f t="shared" si="116"/>
        <v>151744594.23791957</v>
      </c>
      <c r="AS81" s="2">
        <f t="shared" si="116"/>
        <v>33721020.941759944</v>
      </c>
      <c r="AT81" s="2">
        <f t="shared" si="116"/>
        <v>0</v>
      </c>
      <c r="AU81" s="2">
        <f t="shared" si="116"/>
        <v>0</v>
      </c>
      <c r="AV81" s="2">
        <f t="shared" si="116"/>
        <v>28100850.784799904</v>
      </c>
      <c r="AW81" s="2">
        <f t="shared" si="116"/>
        <v>28100850.784799904</v>
      </c>
      <c r="AX81" s="2">
        <f t="shared" si="116"/>
        <v>28100850.784799904</v>
      </c>
      <c r="AY81" s="2">
        <f t="shared" si="116"/>
        <v>28100850.784799904</v>
      </c>
      <c r="AZ81" s="2">
        <f t="shared" si="116"/>
        <v>39341191.098719895</v>
      </c>
      <c r="BA81" s="2">
        <f t="shared" si="116"/>
        <v>39341191.098719895</v>
      </c>
      <c r="BB81" s="2">
        <f t="shared" si="116"/>
        <v>39341191.098719895</v>
      </c>
      <c r="BC81" s="2">
        <f t="shared" si="116"/>
        <v>0</v>
      </c>
      <c r="BD81" s="2">
        <f t="shared" si="116"/>
        <v>0</v>
      </c>
      <c r="BE81" s="2">
        <f t="shared" si="116"/>
        <v>0</v>
      </c>
      <c r="BF81" s="2">
        <f t="shared" si="116"/>
        <v>0</v>
      </c>
      <c r="BG81" s="2">
        <f t="shared" si="116"/>
        <v>0</v>
      </c>
      <c r="BH81" s="2">
        <f t="shared" si="82"/>
        <v>28100850.784799904</v>
      </c>
      <c r="BI81" s="2">
        <f t="shared" si="83"/>
        <v>0</v>
      </c>
      <c r="BL81" s="2">
        <v>76</v>
      </c>
      <c r="BM81" s="2">
        <f t="shared" si="84"/>
        <v>151744594.23791957</v>
      </c>
      <c r="BN81" s="2">
        <f t="shared" si="85"/>
        <v>33721020.941759944</v>
      </c>
      <c r="BO81" s="2">
        <f t="shared" si="86"/>
        <v>0</v>
      </c>
      <c r="BP81" s="2">
        <f t="shared" si="87"/>
        <v>0</v>
      </c>
      <c r="BQ81" s="2">
        <f t="shared" si="88"/>
        <v>28100850.784799904</v>
      </c>
      <c r="BR81" s="2">
        <f t="shared" si="89"/>
        <v>28100850.784799904</v>
      </c>
      <c r="BS81" s="2">
        <f t="shared" si="90"/>
        <v>28100850.784799904</v>
      </c>
      <c r="BT81" s="2">
        <f t="shared" si="91"/>
        <v>28100850.784799904</v>
      </c>
      <c r="BU81" s="2">
        <f t="shared" si="92"/>
        <v>39341191.098719895</v>
      </c>
      <c r="BV81" s="2">
        <f t="shared" si="93"/>
        <v>39341191.098719895</v>
      </c>
      <c r="BW81" s="2">
        <f t="shared" si="94"/>
        <v>39341191.098719895</v>
      </c>
      <c r="BX81" s="2">
        <f t="shared" si="95"/>
        <v>0</v>
      </c>
      <c r="BY81" s="2">
        <f t="shared" si="96"/>
        <v>0</v>
      </c>
      <c r="BZ81" s="2">
        <f t="shared" si="97"/>
        <v>0</v>
      </c>
      <c r="CA81" s="2">
        <f t="shared" si="98"/>
        <v>0</v>
      </c>
      <c r="CB81" s="2">
        <f t="shared" si="99"/>
        <v>0</v>
      </c>
      <c r="CC81" s="2">
        <f t="shared" si="100"/>
        <v>28100850.784799904</v>
      </c>
      <c r="CD81" s="2">
        <f t="shared" si="101"/>
        <v>0</v>
      </c>
      <c r="CF81" s="1">
        <f t="shared" si="102"/>
        <v>2529077</v>
      </c>
      <c r="CG81" s="2">
        <v>76</v>
      </c>
      <c r="CH81" s="2">
        <f t="shared" si="113"/>
        <v>151744620</v>
      </c>
      <c r="CI81" s="2">
        <f t="shared" si="104"/>
        <v>33721080</v>
      </c>
      <c r="CJ81" s="2">
        <f t="shared" si="49"/>
        <v>0</v>
      </c>
      <c r="CK81" s="2">
        <f t="shared" si="103"/>
        <v>0</v>
      </c>
      <c r="CL81" s="30">
        <f t="shared" si="114"/>
        <v>28100880</v>
      </c>
      <c r="CM81" s="30">
        <f t="shared" si="105"/>
        <v>28100880</v>
      </c>
      <c r="CN81" s="30">
        <f t="shared" si="106"/>
        <v>28100880</v>
      </c>
      <c r="CO81" s="30">
        <f t="shared" si="107"/>
        <v>28100880</v>
      </c>
      <c r="CP81" s="2">
        <f t="shared" si="108"/>
        <v>39341220</v>
      </c>
      <c r="CQ81" s="2">
        <f t="shared" si="109"/>
        <v>39341220</v>
      </c>
      <c r="CR81" s="2">
        <f t="shared" si="110"/>
        <v>39341220</v>
      </c>
      <c r="CS81" s="2">
        <f t="shared" si="55"/>
        <v>0</v>
      </c>
      <c r="CT81" s="2">
        <f t="shared" si="56"/>
        <v>0</v>
      </c>
      <c r="CU81" s="2">
        <f t="shared" si="57"/>
        <v>0</v>
      </c>
      <c r="CV81" s="2">
        <f t="shared" si="58"/>
        <v>0</v>
      </c>
      <c r="CW81" s="2">
        <f t="shared" si="59"/>
        <v>0</v>
      </c>
      <c r="CX81" s="2">
        <f t="shared" si="111"/>
        <v>28100880</v>
      </c>
      <c r="CY81" s="2">
        <f t="shared" si="111"/>
        <v>0</v>
      </c>
      <c r="DC81" s="8">
        <v>76</v>
      </c>
      <c r="DD81" s="8">
        <f t="shared" si="117"/>
        <v>151744620</v>
      </c>
      <c r="DE81" s="8">
        <f t="shared" si="118"/>
        <v>33721080</v>
      </c>
      <c r="DF81" s="8">
        <f t="shared" si="119"/>
        <v>0</v>
      </c>
      <c r="DG81" s="8">
        <f t="shared" si="120"/>
        <v>0</v>
      </c>
      <c r="DH81" s="8">
        <f t="shared" si="121"/>
        <v>28100880</v>
      </c>
      <c r="DI81" s="8">
        <f t="shared" si="122"/>
        <v>28100880</v>
      </c>
      <c r="DJ81" s="8">
        <f t="shared" si="123"/>
        <v>28100880</v>
      </c>
      <c r="DK81" s="8">
        <f t="shared" si="124"/>
        <v>28100880</v>
      </c>
      <c r="DL81" s="8">
        <f t="shared" si="125"/>
        <v>39341220</v>
      </c>
      <c r="DM81" s="8">
        <f t="shared" si="126"/>
        <v>39341220</v>
      </c>
      <c r="DN81" s="8">
        <f t="shared" si="127"/>
        <v>39341220</v>
      </c>
      <c r="DO81" s="8">
        <f t="shared" si="128"/>
        <v>0</v>
      </c>
      <c r="DP81" s="8">
        <f t="shared" si="129"/>
        <v>0</v>
      </c>
      <c r="DQ81" s="8">
        <f t="shared" si="130"/>
        <v>0</v>
      </c>
      <c r="DR81" s="8">
        <f t="shared" si="131"/>
        <v>0</v>
      </c>
      <c r="DS81" s="8">
        <f t="shared" si="132"/>
        <v>0</v>
      </c>
      <c r="DT81" s="8">
        <f t="shared" si="133"/>
        <v>28100880</v>
      </c>
      <c r="DU81" s="8">
        <f t="shared" si="134"/>
        <v>0</v>
      </c>
      <c r="DX81" s="8">
        <v>76</v>
      </c>
      <c r="DY81" s="5">
        <f>SUM(DD$6:DD81)</f>
        <v>1466632200</v>
      </c>
      <c r="DZ81" s="5">
        <f>SUM(DE$6:DE81)</f>
        <v>325920180</v>
      </c>
      <c r="EA81" s="5">
        <f>SUM(DF$6:DF81)</f>
        <v>246246900</v>
      </c>
      <c r="EB81" s="5">
        <f>SUM(DG$6:DG81)</f>
        <v>0</v>
      </c>
      <c r="EC81" s="5">
        <f>SUM(DH$6:DH81)</f>
        <v>271599360</v>
      </c>
      <c r="ED81" s="5">
        <f>SUM(DI$6:DI81)</f>
        <v>271599360</v>
      </c>
      <c r="EE81" s="5">
        <f>SUM(DJ$6:DJ81)</f>
        <v>271599360</v>
      </c>
      <c r="EF81" s="5">
        <f>SUM(DK$6:DK81)</f>
        <v>271599360</v>
      </c>
      <c r="EG81" s="5">
        <f>SUM(DL$6:DL81)</f>
        <v>379762080</v>
      </c>
      <c r="EH81" s="5">
        <f>SUM(DM$6:DM81)</f>
        <v>380239620</v>
      </c>
      <c r="EI81" s="5">
        <f>SUM(DN$6:DN81)</f>
        <v>380239680</v>
      </c>
      <c r="EJ81" s="5">
        <f>SUM(DO$6:DO81)</f>
        <v>1102029900</v>
      </c>
      <c r="EK81" s="5">
        <f>SUM(DP$6:DP81)</f>
        <v>497130240</v>
      </c>
      <c r="EL81" s="5">
        <f>SUM(DQ$6:DQ81)</f>
        <v>497130060</v>
      </c>
      <c r="EM81" s="5">
        <f>SUM(DR$6:DR81)</f>
        <v>497130000</v>
      </c>
      <c r="EN81" s="5">
        <f>SUM(DS$6:DS81)</f>
        <v>497129940</v>
      </c>
      <c r="EO81" s="5">
        <f>SUM(DT$6:DT81)</f>
        <v>271591500</v>
      </c>
      <c r="EP81" s="5">
        <f>SUM(DU$6:DU81)</f>
        <v>244850100</v>
      </c>
      <c r="ES81" s="8">
        <v>76</v>
      </c>
      <c r="ET81" s="5">
        <f>IFERROR(求节点(相关资料!C$6:C$85,DY$6:DY$55,$ES81),0)</f>
        <v>1466632200</v>
      </c>
      <c r="EU81" s="5">
        <f>IFERROR(求节点(相关资料!D$6:D$85,DZ$6:DZ$55,$ES81),0)</f>
        <v>325920180</v>
      </c>
      <c r="EV81" s="5">
        <f>IFERROR(求节点(相关资料!E$6:E$85,EA$6:EA$55,$ES81),0)</f>
        <v>160037400</v>
      </c>
      <c r="EW81" s="5">
        <f>IFERROR(求节点(相关资料!F$6:F$85,EB$6:EB$55,$ES81),0)</f>
        <v>0</v>
      </c>
      <c r="EX81" s="5">
        <f>IFERROR(求节点(相关资料!G$6:G$85,EC$6:EC$55,$ES81),0)</f>
        <v>271599360</v>
      </c>
      <c r="EY81" s="5">
        <f>IFERROR(求节点(相关资料!H$6:H$85,ED$6:ED$55,$ES81),0)</f>
        <v>271599360</v>
      </c>
      <c r="EZ81" s="5">
        <f>IFERROR(求节点(相关资料!I$6:I$85,EE$6:EE$55,$ES81),0)</f>
        <v>271599360</v>
      </c>
      <c r="FA81" s="5">
        <f>IFERROR(求节点(相关资料!J$6:J$85,EF$6:EF$55,$ES81),0)</f>
        <v>271599360</v>
      </c>
      <c r="FB81" s="5">
        <f>IFERROR(求节点(相关资料!K$6:K$85,EG$6:EG$55,$ES81),0)</f>
        <v>379762080</v>
      </c>
      <c r="FC81" s="5">
        <f>IFERROR(求节点(相关资料!L$6:L$85,EH$6:EH$55,$ES81),0)</f>
        <v>380239620</v>
      </c>
      <c r="FD81" s="5">
        <f>IFERROR(求节点(相关资料!M$6:M$85,EI$6:EI$55,$ES81),0)</f>
        <v>380239680</v>
      </c>
      <c r="FE81" s="5">
        <f>IFERROR(求节点(相关资料!N$6:N$85,EJ$6:EJ$55,$ES81),0)</f>
        <v>729348000</v>
      </c>
      <c r="FF81" s="5">
        <f>IFERROR(求节点(相关资料!O$6:O$85,EK$6:EK$55,$ES81),0)</f>
        <v>362080020</v>
      </c>
      <c r="FG81" s="5">
        <f>IFERROR(求节点(相关资料!P$6:P$85,EL$6:EL$55,$ES81),0)</f>
        <v>362079840</v>
      </c>
      <c r="FH81" s="5">
        <f>IFERROR(求节点(相关资料!Q$6:Q$85,EM$6:EM$55,$ES81),0)</f>
        <v>362079780</v>
      </c>
      <c r="FI81" s="5">
        <f>IFERROR(求节点(相关资料!R$6:R$85,EN$6:EN$55,$ES81),0)</f>
        <v>362079720</v>
      </c>
      <c r="FJ81" s="5">
        <f>IFERROR(求节点(相关资料!S$6:S$85,EO$6:EO$55,$ES81),0)</f>
        <v>271591500</v>
      </c>
      <c r="FK81" s="5">
        <f>IFERROR(求节点(相关资料!T$6:T$85,EP$6:EP$55,$ES81),0)</f>
        <v>154466748</v>
      </c>
      <c r="FN81" s="6">
        <v>76</v>
      </c>
      <c r="FO81" s="6">
        <f>SUMPRODUCT(ET81:FK81,'[1]功能-城建'!$X81:$AO81)</f>
        <v>6782954208</v>
      </c>
      <c r="FP81" s="6">
        <f>SUM('[1]资源-玩家城池建筑时间'!$AC$6:$AC81)</f>
        <v>6789120418.2795496</v>
      </c>
      <c r="FQ81" s="6">
        <f t="shared" si="112"/>
        <v>0.99909175122848792</v>
      </c>
    </row>
    <row r="82" spans="1:173" x14ac:dyDescent="0.15">
      <c r="A82" s="2">
        <v>77</v>
      </c>
      <c r="B82" s="4">
        <f>SMALL('[1]资源-玩家城池建筑时间'!DH$6:DH$85,$A82)</f>
        <v>1633038230.3875246</v>
      </c>
      <c r="C82" s="4">
        <f>SMALL('[1]资源-玩家城池建筑时间'!DI$6:DI$85,$A82)</f>
        <v>362897384.53056103</v>
      </c>
      <c r="D82" s="4">
        <f>SMALL('[1]资源-玩家城池建筑时间'!DJ$6:DJ$85,$A82)</f>
        <v>181437201.08000144</v>
      </c>
      <c r="E82" s="4"/>
      <c r="F82" s="4">
        <f>SMALL('[1]资源-玩家城池建筑时间'!DL$6:DL$85,$A82)</f>
        <v>302414487.10880077</v>
      </c>
      <c r="G82" s="4">
        <f>SMALL('[1]资源-玩家城池建筑时间'!DM$6:DM$85,$A82)</f>
        <v>302414487.10880077</v>
      </c>
      <c r="H82" s="4">
        <f>SMALL('[1]资源-玩家城池建筑时间'!DN$6:DN$85,$A82)</f>
        <v>302414487.10880077</v>
      </c>
      <c r="I82" s="4">
        <f>SMALL('[1]资源-玩家城池建筑时间'!DO$6:DO$85,$A82)</f>
        <v>302414487.10880077</v>
      </c>
      <c r="J82" s="4">
        <f>SMALL('[1]资源-玩家城池建筑时间'!DP$6:DP$85,$A82)</f>
        <v>422902580.82828605</v>
      </c>
      <c r="K82" s="4">
        <f>SMALL('[1]资源-玩家城池建筑时间'!DQ$6:DQ$85,$A82)</f>
        <v>423380281.95232117</v>
      </c>
      <c r="L82" s="4">
        <f>SMALL('[1]资源-玩家城池建筑时间'!DR$6:DR$85,$A82)</f>
        <v>423380260.12557721</v>
      </c>
      <c r="M82" s="4">
        <f>SMALL('[1]资源-玩家城池建筑时间'!DS$6:DS$85,$A82)</f>
        <v>806333738.15079689</v>
      </c>
      <c r="N82" s="4">
        <f>SMALL('[1]资源-玩家城池建筑时间'!DT$6:DT$85,$A82)</f>
        <v>403167338.40936857</v>
      </c>
      <c r="O82" s="4">
        <f>SMALL('[1]资源-玩家城池建筑时间'!DU$6:DU$85,$A82)</f>
        <v>403167344.96563923</v>
      </c>
      <c r="P82" s="4">
        <f>SMALL('[1]资源-玩家城池建筑时间'!DV$6:DV$85,$A82)</f>
        <v>403167343.3026492</v>
      </c>
      <c r="Q82" s="4">
        <f>SMALL('[1]资源-玩家城池建筑时间'!DW$6:DW$85,$A82)</f>
        <v>403167307.86594957</v>
      </c>
      <c r="R82" s="4">
        <f>SMALL('[1]资源-玩家城池建筑时间'!DX$6:DX$85,$A82)</f>
        <v>302405517.7233972</v>
      </c>
      <c r="S82" s="4">
        <f>SMALL('[1]资源-玩家城池建筑时间'!DY$6:DY$85,$A82)</f>
        <v>181448412.96602002</v>
      </c>
      <c r="T82" s="4">
        <f>SMALL('[1]资源-玩家城池建筑时间'!DZ$6:DZ$85,$A82)</f>
        <v>0</v>
      </c>
      <c r="V82" s="2">
        <v>77</v>
      </c>
      <c r="W82" s="2">
        <f>IFERROR(求节点($A$6:$A$85,B$6:B$85,相关资料!C82),0)</f>
        <v>1633038230.3875246</v>
      </c>
      <c r="X82" s="2">
        <f>IFERROR(求节点($A$6:$A$85,C$6:C$85,相关资料!D82),0)</f>
        <v>362897384.53056103</v>
      </c>
      <c r="Y82" s="2">
        <f>IFERROR(求节点($A$6:$A$85,D$6:D$85,相关资料!E82),0)</f>
        <v>247603136.92099053</v>
      </c>
      <c r="Z82" s="2">
        <f>IFERROR(求节点($A$6:$A$85,E$6:E$85,相关资料!F82),0)</f>
        <v>0</v>
      </c>
      <c r="AA82" s="2">
        <f>IFERROR(求节点($A$6:$A$85,F$6:F$85,相关资料!G82),0)</f>
        <v>302414487.10880077</v>
      </c>
      <c r="AB82" s="2">
        <f>IFERROR(求节点($A$6:$A$85,G$6:G$85,相关资料!H82),0)</f>
        <v>302414487.10880077</v>
      </c>
      <c r="AC82" s="2">
        <f>IFERROR(求节点($A$6:$A$85,H$6:H$85,相关资料!I82),0)</f>
        <v>302414487.10880077</v>
      </c>
      <c r="AD82" s="2">
        <f>IFERROR(求节点($A$6:$A$85,I$6:I$85,相关资料!J82),0)</f>
        <v>302414487.10880077</v>
      </c>
      <c r="AE82" s="30">
        <f>求节点('[1]功能-城建'!$K$35:$K$85,$J$35:$J$85,$V82)</f>
        <v>422902580.82828605</v>
      </c>
      <c r="AF82" s="2">
        <f>IFERROR(求节点($A$6:$A$85,K$6:K$85,相关资料!L82),0)</f>
        <v>423380281.95232117</v>
      </c>
      <c r="AG82" s="2">
        <f>IFERROR(求节点($A$6:$A$85,L$6:L$85,相关资料!M82),0)</f>
        <v>423380260.12557721</v>
      </c>
      <c r="AH82" s="2">
        <f>IFERROR(求节点($A$6:$A$85,M$6:M$85,相关资料!N82),0)</f>
        <v>1100404564.1107483</v>
      </c>
      <c r="AI82" s="2">
        <f>IFERROR(求节点($A$6:$A$85,N$6:N$85,相关资料!O82),0)</f>
        <v>497129031.0899477</v>
      </c>
      <c r="AJ82" s="2">
        <f>IFERROR(求节点($A$6:$A$85,O$6:O$85,相关资料!P82),0)</f>
        <v>497129037.64621836</v>
      </c>
      <c r="AK82" s="2">
        <f>IFERROR(求节点($A$6:$A$85,P$6:P$85,相关资料!Q82),0)</f>
        <v>497129035.98322833</v>
      </c>
      <c r="AL82" s="2">
        <f>IFERROR(求节点($A$6:$A$85,Q$6:Q$85,相关资料!R82),0)</f>
        <v>497129000.5465287</v>
      </c>
      <c r="AM82" s="2">
        <f>IFERROR(求节点($A$6:$A$85,R$6:R$85,相关资料!S82),0)</f>
        <v>302405517.7233972</v>
      </c>
      <c r="AN82" s="2">
        <f>IFERROR(求节点($A$6:$A$85,S$6:S$85,相关资料!T82),0)</f>
        <v>247614348.8070091</v>
      </c>
      <c r="AO82" s="2"/>
      <c r="AQ82" s="2">
        <v>77</v>
      </c>
      <c r="AR82" s="2">
        <f t="shared" si="116"/>
        <v>166408506.35917926</v>
      </c>
      <c r="AS82" s="2">
        <f t="shared" si="116"/>
        <v>36979668.079817593</v>
      </c>
      <c r="AT82" s="2">
        <f t="shared" si="116"/>
        <v>0</v>
      </c>
      <c r="AU82" s="2">
        <f t="shared" si="116"/>
        <v>0</v>
      </c>
      <c r="AV82" s="2">
        <f t="shared" si="116"/>
        <v>30816390.066514671</v>
      </c>
      <c r="AW82" s="2">
        <f t="shared" si="116"/>
        <v>30816390.066514671</v>
      </c>
      <c r="AX82" s="2">
        <f t="shared" si="116"/>
        <v>30816390.066514671</v>
      </c>
      <c r="AY82" s="2">
        <f t="shared" si="116"/>
        <v>30816390.066514671</v>
      </c>
      <c r="AZ82" s="2">
        <f t="shared" si="116"/>
        <v>43142946.093120575</v>
      </c>
      <c r="BA82" s="2">
        <f t="shared" si="116"/>
        <v>43142946.093120575</v>
      </c>
      <c r="BB82" s="2">
        <f t="shared" si="116"/>
        <v>43142946.093120575</v>
      </c>
      <c r="BC82" s="2">
        <f t="shared" si="116"/>
        <v>0</v>
      </c>
      <c r="BD82" s="2">
        <f t="shared" si="116"/>
        <v>0</v>
      </c>
      <c r="BE82" s="2">
        <f t="shared" si="116"/>
        <v>0</v>
      </c>
      <c r="BF82" s="2">
        <f t="shared" si="116"/>
        <v>0</v>
      </c>
      <c r="BG82" s="2">
        <f t="shared" si="116"/>
        <v>0</v>
      </c>
      <c r="BH82" s="2">
        <f t="shared" si="82"/>
        <v>30816390.066514671</v>
      </c>
      <c r="BI82" s="2">
        <f t="shared" si="83"/>
        <v>0</v>
      </c>
      <c r="BL82" s="2">
        <v>77</v>
      </c>
      <c r="BM82" s="2">
        <f t="shared" si="84"/>
        <v>166408506.35917926</v>
      </c>
      <c r="BN82" s="2">
        <f t="shared" si="85"/>
        <v>36979668.079817593</v>
      </c>
      <c r="BO82" s="2">
        <f t="shared" si="86"/>
        <v>0</v>
      </c>
      <c r="BP82" s="2">
        <f t="shared" si="87"/>
        <v>0</v>
      </c>
      <c r="BQ82" s="2">
        <f t="shared" si="88"/>
        <v>30816390.066514671</v>
      </c>
      <c r="BR82" s="2">
        <f t="shared" si="89"/>
        <v>30816390.066514671</v>
      </c>
      <c r="BS82" s="2">
        <f t="shared" si="90"/>
        <v>30816390.066514671</v>
      </c>
      <c r="BT82" s="2">
        <f t="shared" si="91"/>
        <v>30816390.066514671</v>
      </c>
      <c r="BU82" s="2">
        <f t="shared" si="92"/>
        <v>43142946.093120575</v>
      </c>
      <c r="BV82" s="2">
        <f t="shared" si="93"/>
        <v>43142946.093120575</v>
      </c>
      <c r="BW82" s="2">
        <f t="shared" si="94"/>
        <v>43142946.093120575</v>
      </c>
      <c r="BX82" s="2">
        <f t="shared" si="95"/>
        <v>0</v>
      </c>
      <c r="BY82" s="2">
        <f t="shared" si="96"/>
        <v>0</v>
      </c>
      <c r="BZ82" s="2">
        <f t="shared" si="97"/>
        <v>0</v>
      </c>
      <c r="CA82" s="2">
        <f t="shared" si="98"/>
        <v>0</v>
      </c>
      <c r="CB82" s="2">
        <f t="shared" si="99"/>
        <v>0</v>
      </c>
      <c r="CC82" s="2">
        <f t="shared" si="100"/>
        <v>30816390.066514671</v>
      </c>
      <c r="CD82" s="2">
        <f t="shared" si="101"/>
        <v>0</v>
      </c>
      <c r="CF82" s="1">
        <f t="shared" si="102"/>
        <v>2773476</v>
      </c>
      <c r="CG82" s="2">
        <v>77</v>
      </c>
      <c r="CH82" s="2">
        <f t="shared" si="113"/>
        <v>166408560</v>
      </c>
      <c r="CI82" s="2">
        <f t="shared" si="104"/>
        <v>36979680</v>
      </c>
      <c r="CJ82" s="2">
        <f t="shared" si="49"/>
        <v>0</v>
      </c>
      <c r="CK82" s="2">
        <f t="shared" si="103"/>
        <v>0</v>
      </c>
      <c r="CL82" s="30">
        <f t="shared" si="114"/>
        <v>30816420</v>
      </c>
      <c r="CM82" s="30">
        <f t="shared" si="105"/>
        <v>30816420</v>
      </c>
      <c r="CN82" s="30">
        <f t="shared" si="106"/>
        <v>30816420</v>
      </c>
      <c r="CO82" s="30">
        <f t="shared" si="107"/>
        <v>30816420</v>
      </c>
      <c r="CP82" s="2">
        <f t="shared" si="108"/>
        <v>43143000</v>
      </c>
      <c r="CQ82" s="2">
        <f t="shared" si="109"/>
        <v>43143000</v>
      </c>
      <c r="CR82" s="2">
        <f t="shared" si="110"/>
        <v>43143000</v>
      </c>
      <c r="CS82" s="2">
        <f t="shared" si="55"/>
        <v>0</v>
      </c>
      <c r="CT82" s="2">
        <f t="shared" si="56"/>
        <v>0</v>
      </c>
      <c r="CU82" s="2">
        <f t="shared" si="57"/>
        <v>0</v>
      </c>
      <c r="CV82" s="2">
        <f t="shared" si="58"/>
        <v>0</v>
      </c>
      <c r="CW82" s="2">
        <f t="shared" si="59"/>
        <v>0</v>
      </c>
      <c r="CX82" s="2">
        <f t="shared" si="111"/>
        <v>30816420</v>
      </c>
      <c r="CY82" s="2">
        <f t="shared" si="111"/>
        <v>0</v>
      </c>
      <c r="DC82" s="8">
        <v>77</v>
      </c>
      <c r="DD82" s="8">
        <f t="shared" si="117"/>
        <v>166408560</v>
      </c>
      <c r="DE82" s="8">
        <f t="shared" si="118"/>
        <v>36979680</v>
      </c>
      <c r="DF82" s="8">
        <f t="shared" si="119"/>
        <v>0</v>
      </c>
      <c r="DG82" s="8">
        <f t="shared" si="120"/>
        <v>0</v>
      </c>
      <c r="DH82" s="8">
        <f t="shared" si="121"/>
        <v>30816420</v>
      </c>
      <c r="DI82" s="8">
        <f t="shared" si="122"/>
        <v>30816420</v>
      </c>
      <c r="DJ82" s="8">
        <f t="shared" si="123"/>
        <v>30816420</v>
      </c>
      <c r="DK82" s="8">
        <f t="shared" si="124"/>
        <v>30816420</v>
      </c>
      <c r="DL82" s="8">
        <f t="shared" si="125"/>
        <v>43143000</v>
      </c>
      <c r="DM82" s="8">
        <f t="shared" si="126"/>
        <v>43143000</v>
      </c>
      <c r="DN82" s="8">
        <f t="shared" si="127"/>
        <v>43143000</v>
      </c>
      <c r="DO82" s="8">
        <f t="shared" si="128"/>
        <v>0</v>
      </c>
      <c r="DP82" s="8">
        <f t="shared" si="129"/>
        <v>0</v>
      </c>
      <c r="DQ82" s="8">
        <f t="shared" si="130"/>
        <v>0</v>
      </c>
      <c r="DR82" s="8">
        <f t="shared" si="131"/>
        <v>0</v>
      </c>
      <c r="DS82" s="8">
        <f t="shared" si="132"/>
        <v>0</v>
      </c>
      <c r="DT82" s="8">
        <f t="shared" si="133"/>
        <v>30816420</v>
      </c>
      <c r="DU82" s="8">
        <f t="shared" si="134"/>
        <v>0</v>
      </c>
      <c r="DX82" s="8">
        <v>77</v>
      </c>
      <c r="DY82" s="5">
        <f>SUM(DD$6:DD82)</f>
        <v>1633040760</v>
      </c>
      <c r="DZ82" s="5">
        <f>SUM(DE$6:DE82)</f>
        <v>362899860</v>
      </c>
      <c r="EA82" s="5">
        <f>SUM(DF$6:DF82)</f>
        <v>246246900</v>
      </c>
      <c r="EB82" s="5">
        <f>SUM(DG$6:DG82)</f>
        <v>0</v>
      </c>
      <c r="EC82" s="5">
        <f>SUM(DH$6:DH82)</f>
        <v>302415780</v>
      </c>
      <c r="ED82" s="5">
        <f>SUM(DI$6:DI82)</f>
        <v>302415780</v>
      </c>
      <c r="EE82" s="5">
        <f>SUM(DJ$6:DJ82)</f>
        <v>302415780</v>
      </c>
      <c r="EF82" s="5">
        <f>SUM(DK$6:DK82)</f>
        <v>302415780</v>
      </c>
      <c r="EG82" s="5">
        <f>SUM(DL$6:DL82)</f>
        <v>422905080</v>
      </c>
      <c r="EH82" s="5">
        <f>SUM(DM$6:DM82)</f>
        <v>423382620</v>
      </c>
      <c r="EI82" s="5">
        <f>SUM(DN$6:DN82)</f>
        <v>423382680</v>
      </c>
      <c r="EJ82" s="5">
        <f>SUM(DO$6:DO82)</f>
        <v>1102029900</v>
      </c>
      <c r="EK82" s="5">
        <f>SUM(DP$6:DP82)</f>
        <v>497130240</v>
      </c>
      <c r="EL82" s="5">
        <f>SUM(DQ$6:DQ82)</f>
        <v>497130060</v>
      </c>
      <c r="EM82" s="5">
        <f>SUM(DR$6:DR82)</f>
        <v>497130000</v>
      </c>
      <c r="EN82" s="5">
        <f>SUM(DS$6:DS82)</f>
        <v>497129940</v>
      </c>
      <c r="EO82" s="5">
        <f>SUM(DT$6:DT82)</f>
        <v>302407920</v>
      </c>
      <c r="EP82" s="5">
        <f>SUM(DU$6:DU82)</f>
        <v>244850100</v>
      </c>
      <c r="ES82" s="8">
        <v>77</v>
      </c>
      <c r="ET82" s="5">
        <f>IFERROR(求节点(相关资料!C$6:C$85,DY$6:DY$55,$ES82),0)</f>
        <v>1633040760</v>
      </c>
      <c r="EU82" s="5">
        <f>IFERROR(求节点(相关资料!D$6:D$85,DZ$6:DZ$55,$ES82),0)</f>
        <v>362899860</v>
      </c>
      <c r="EV82" s="5">
        <f>IFERROR(求节点(相关资料!E$6:E$85,EA$6:EA$55,$ES82),0)</f>
        <v>175344240</v>
      </c>
      <c r="EW82" s="5">
        <f>IFERROR(求节点(相关资料!F$6:F$85,EB$6:EB$55,$ES82),0)</f>
        <v>0</v>
      </c>
      <c r="EX82" s="5">
        <f>IFERROR(求节点(相关资料!G$6:G$85,EC$6:EC$55,$ES82),0)</f>
        <v>302415780</v>
      </c>
      <c r="EY82" s="5">
        <f>IFERROR(求节点(相关资料!H$6:H$85,ED$6:ED$55,$ES82),0)</f>
        <v>302415780</v>
      </c>
      <c r="EZ82" s="5">
        <f>IFERROR(求节点(相关资料!I$6:I$85,EE$6:EE$55,$ES82),0)</f>
        <v>302415780</v>
      </c>
      <c r="FA82" s="5">
        <f>IFERROR(求节点(相关资料!J$6:J$85,EF$6:EF$55,$ES82),0)</f>
        <v>302415780</v>
      </c>
      <c r="FB82" s="5">
        <f>IFERROR(求节点(相关资料!K$6:K$85,EG$6:EG$55,$ES82),0)</f>
        <v>422905080</v>
      </c>
      <c r="FC82" s="5">
        <f>IFERROR(求节点(相关资料!L$6:L$85,EH$6:EH$55,$ES82),0)</f>
        <v>423382620</v>
      </c>
      <c r="FD82" s="5">
        <f>IFERROR(求节点(相关资料!M$6:M$85,EI$6:EI$55,$ES82),0)</f>
        <v>423382680</v>
      </c>
      <c r="FE82" s="5">
        <f>IFERROR(求节点(相关资料!N$6:N$85,EJ$6:EJ$55,$ES82),0)</f>
        <v>805650330</v>
      </c>
      <c r="FF82" s="5">
        <f>IFERROR(求节点(相关资料!O$6:O$85,EK$6:EK$55,$ES82),0)</f>
        <v>407096760</v>
      </c>
      <c r="FG82" s="5">
        <f>IFERROR(求节点(相关资料!P$6:P$85,EL$6:EL$55,$ES82),0)</f>
        <v>407096580</v>
      </c>
      <c r="FH82" s="5">
        <f>IFERROR(求节点(相关资料!Q$6:Q$85,EM$6:EM$55,$ES82),0)</f>
        <v>407096520</v>
      </c>
      <c r="FI82" s="5">
        <f>IFERROR(求节点(相关资料!R$6:R$85,EN$6:EN$55,$ES82),0)</f>
        <v>407096460</v>
      </c>
      <c r="FJ82" s="5">
        <f>IFERROR(求节点(相关资料!S$6:S$85,EO$6:EO$55,$ES82),0)</f>
        <v>302407920</v>
      </c>
      <c r="FK82" s="5">
        <f>IFERROR(求节点(相关资料!T$6:T$85,EP$6:EP$55,$ES82),0)</f>
        <v>167699940</v>
      </c>
      <c r="FN82" s="6">
        <v>77</v>
      </c>
      <c r="FO82" s="6">
        <f>SUMPRODUCT(ET82:FK82,'[1]功能-城建'!$X82:$AO82)</f>
        <v>7554762870</v>
      </c>
      <c r="FP82" s="6">
        <f>SUM('[1]资源-玩家城池建筑时间'!$AC$6:$AC82)</f>
        <v>7559530169.9424162</v>
      </c>
      <c r="FQ82" s="6">
        <f t="shared" si="112"/>
        <v>0.99936936557758949</v>
      </c>
    </row>
    <row r="83" spans="1:173" x14ac:dyDescent="0.15">
      <c r="A83" s="2">
        <v>78</v>
      </c>
      <c r="B83" s="4">
        <f>SMALL('[1]资源-玩家城池建筑时间'!DH$6:DH$85,$A83)</f>
        <v>1815247140.3553793</v>
      </c>
      <c r="C83" s="4">
        <f>SMALL('[1]资源-玩家城池建筑时间'!DI$6:DI$85,$A83)</f>
        <v>403388253.41230655</v>
      </c>
      <c r="D83" s="4">
        <f>SMALL('[1]资源-玩家城池建筑时间'!DJ$6:DJ$85,$A83)</f>
        <v>201682635.5208742</v>
      </c>
      <c r="E83" s="4"/>
      <c r="F83" s="4">
        <f>SMALL('[1]资源-玩家城池建筑时间'!DL$6:DL$85,$A83)</f>
        <v>336156877.84358871</v>
      </c>
      <c r="G83" s="4">
        <f>SMALL('[1]资源-玩家城池建筑时间'!DM$6:DM$85,$A83)</f>
        <v>336156877.84358871</v>
      </c>
      <c r="H83" s="4">
        <f>SMALL('[1]资源-玩家城池建筑时间'!DN$6:DN$85,$A83)</f>
        <v>336156877.84358871</v>
      </c>
      <c r="I83" s="4">
        <f>SMALL('[1]资源-玩家城池建筑时间'!DO$6:DO$85,$A83)</f>
        <v>336156877.84358871</v>
      </c>
      <c r="J83" s="4">
        <f>SMALL('[1]资源-玩家城池建筑时间'!DP$6:DP$85,$A83)</f>
        <v>470141927.85698915</v>
      </c>
      <c r="K83" s="4">
        <f>SMALL('[1]资源-玩家城池建筑时间'!DQ$6:DQ$85,$A83)</f>
        <v>470619628.98102427</v>
      </c>
      <c r="L83" s="4">
        <f>SMALL('[1]资源-玩家城池建筑时间'!DR$6:DR$85,$A83)</f>
        <v>470619607.1542803</v>
      </c>
      <c r="M83" s="4">
        <f>SMALL('[1]资源-玩家城池建筑时间'!DS$6:DS$85,$A83)</f>
        <v>896313446.77689803</v>
      </c>
      <c r="N83" s="4">
        <f>SMALL('[1]资源-玩家城池建筑时间'!DT$6:DT$85,$A83)</f>
        <v>448157192.72241908</v>
      </c>
      <c r="O83" s="4">
        <f>SMALL('[1]资源-玩家城池建筑时间'!DU$6:DU$85,$A83)</f>
        <v>448157199.27868974</v>
      </c>
      <c r="P83" s="4">
        <f>SMALL('[1]资源-玩家城池建筑时间'!DV$6:DV$85,$A83)</f>
        <v>448157197.61569971</v>
      </c>
      <c r="Q83" s="4">
        <f>SMALL('[1]资源-玩家城池建筑时间'!DW$6:DW$85,$A83)</f>
        <v>448157162.17900008</v>
      </c>
      <c r="R83" s="4">
        <f>SMALL('[1]资源-玩家城池建筑时间'!DX$6:DX$85,$A83)</f>
        <v>336147908.45818514</v>
      </c>
      <c r="S83" s="4">
        <f>SMALL('[1]资源-玩家城池建筑时间'!DY$6:DY$85,$A83)</f>
        <v>201693847.40689278</v>
      </c>
      <c r="T83" s="4">
        <f>SMALL('[1]资源-玩家城池建筑时间'!DZ$6:DZ$85,$A83)</f>
        <v>0</v>
      </c>
      <c r="V83" s="2">
        <v>78</v>
      </c>
      <c r="W83" s="2">
        <f>IFERROR(求节点($A$6:$A$85,B$6:B$85,相关资料!C83),0)</f>
        <v>1815247140.3553793</v>
      </c>
      <c r="X83" s="2">
        <f>IFERROR(求节点($A$6:$A$85,C$6:C$85,相关资料!D83),0)</f>
        <v>403388253.41230655</v>
      </c>
      <c r="Y83" s="2">
        <f>IFERROR(求节点($A$6:$A$85,D$6:D$85,相关资料!E83),0)</f>
        <v>247603136.92099053</v>
      </c>
      <c r="Z83" s="2">
        <f>IFERROR(求节点($A$6:$A$85,E$6:E$85,相关资料!F83),0)</f>
        <v>0</v>
      </c>
      <c r="AA83" s="2">
        <f>IFERROR(求节点($A$6:$A$85,F$6:F$85,相关资料!G83),0)</f>
        <v>336156877.84358871</v>
      </c>
      <c r="AB83" s="2">
        <f>IFERROR(求节点($A$6:$A$85,G$6:G$85,相关资料!H83),0)</f>
        <v>336156877.84358871</v>
      </c>
      <c r="AC83" s="2">
        <f>IFERROR(求节点($A$6:$A$85,H$6:H$85,相关资料!I83),0)</f>
        <v>336156877.84358871</v>
      </c>
      <c r="AD83" s="2">
        <f>IFERROR(求节点($A$6:$A$85,I$6:I$85,相关资料!J83),0)</f>
        <v>336156877.84358871</v>
      </c>
      <c r="AE83" s="30">
        <f>求节点('[1]功能-城建'!$K$35:$K$85,$J$35:$J$85,$V83)</f>
        <v>470141927.85698915</v>
      </c>
      <c r="AF83" s="2">
        <f>IFERROR(求节点($A$6:$A$85,K$6:K$85,相关资料!L83),0)</f>
        <v>470619628.98102427</v>
      </c>
      <c r="AG83" s="2">
        <f>IFERROR(求节点($A$6:$A$85,L$6:L$85,相关资料!M83),0)</f>
        <v>470619607.1542803</v>
      </c>
      <c r="AH83" s="2">
        <f>IFERROR(求节点($A$6:$A$85,M$6:M$85,相关资料!N83),0)</f>
        <v>1100404564.1107483</v>
      </c>
      <c r="AI83" s="2">
        <f>IFERROR(求节点($A$6:$A$85,N$6:N$85,相关资料!O83),0)</f>
        <v>497129031.0899477</v>
      </c>
      <c r="AJ83" s="2">
        <f>IFERROR(求节点($A$6:$A$85,O$6:O$85,相关资料!P83),0)</f>
        <v>497129037.64621836</v>
      </c>
      <c r="AK83" s="2">
        <f>IFERROR(求节点($A$6:$A$85,P$6:P$85,相关资料!Q83),0)</f>
        <v>497129035.98322833</v>
      </c>
      <c r="AL83" s="2">
        <f>IFERROR(求节点($A$6:$A$85,Q$6:Q$85,相关资料!R83),0)</f>
        <v>497129000.5465287</v>
      </c>
      <c r="AM83" s="2">
        <f>IFERROR(求节点($A$6:$A$85,R$6:R$85,相关资料!S83),0)</f>
        <v>336147908.45818514</v>
      </c>
      <c r="AN83" s="2">
        <f>IFERROR(求节点($A$6:$A$85,S$6:S$85,相关资料!T83),0)</f>
        <v>247614348.8070091</v>
      </c>
      <c r="AO83" s="2"/>
      <c r="AQ83" s="2">
        <v>78</v>
      </c>
      <c r="AR83" s="2">
        <f t="shared" si="116"/>
        <v>182208909.96785474</v>
      </c>
      <c r="AS83" s="2">
        <f t="shared" si="116"/>
        <v>40490868.881745517</v>
      </c>
      <c r="AT83" s="2">
        <f t="shared" si="116"/>
        <v>0</v>
      </c>
      <c r="AU83" s="2">
        <f t="shared" si="116"/>
        <v>0</v>
      </c>
      <c r="AV83" s="2">
        <f t="shared" si="116"/>
        <v>33742390.734787941</v>
      </c>
      <c r="AW83" s="2">
        <f t="shared" si="116"/>
        <v>33742390.734787941</v>
      </c>
      <c r="AX83" s="2">
        <f t="shared" si="116"/>
        <v>33742390.734787941</v>
      </c>
      <c r="AY83" s="2">
        <f t="shared" si="116"/>
        <v>33742390.734787941</v>
      </c>
      <c r="AZ83" s="2">
        <f t="shared" si="116"/>
        <v>47239347.028703094</v>
      </c>
      <c r="BA83" s="2">
        <f t="shared" si="116"/>
        <v>47239347.028703094</v>
      </c>
      <c r="BB83" s="2">
        <f t="shared" si="116"/>
        <v>47239347.028703094</v>
      </c>
      <c r="BC83" s="2">
        <f t="shared" si="116"/>
        <v>0</v>
      </c>
      <c r="BD83" s="2">
        <f t="shared" si="116"/>
        <v>0</v>
      </c>
      <c r="BE83" s="2">
        <f t="shared" si="116"/>
        <v>0</v>
      </c>
      <c r="BF83" s="2">
        <f t="shared" si="116"/>
        <v>0</v>
      </c>
      <c r="BG83" s="2">
        <f t="shared" si="116"/>
        <v>0</v>
      </c>
      <c r="BH83" s="2">
        <f t="shared" si="82"/>
        <v>33742390.734787941</v>
      </c>
      <c r="BI83" s="2">
        <f t="shared" si="83"/>
        <v>0</v>
      </c>
      <c r="BL83" s="2">
        <v>78</v>
      </c>
      <c r="BM83" s="2">
        <f t="shared" si="84"/>
        <v>182208909.96785474</v>
      </c>
      <c r="BN83" s="2">
        <f t="shared" si="85"/>
        <v>40490868.881745517</v>
      </c>
      <c r="BO83" s="2">
        <f t="shared" si="86"/>
        <v>0</v>
      </c>
      <c r="BP83" s="2">
        <f t="shared" si="87"/>
        <v>0</v>
      </c>
      <c r="BQ83" s="2">
        <f t="shared" si="88"/>
        <v>33742390.734787941</v>
      </c>
      <c r="BR83" s="2">
        <f t="shared" si="89"/>
        <v>33742390.734787941</v>
      </c>
      <c r="BS83" s="2">
        <f t="shared" si="90"/>
        <v>33742390.734787941</v>
      </c>
      <c r="BT83" s="2">
        <f t="shared" si="91"/>
        <v>33742390.734787941</v>
      </c>
      <c r="BU83" s="2">
        <f t="shared" si="92"/>
        <v>47239347.028703094</v>
      </c>
      <c r="BV83" s="2">
        <f t="shared" si="93"/>
        <v>47239347.028703094</v>
      </c>
      <c r="BW83" s="2">
        <f t="shared" si="94"/>
        <v>47239347.028703094</v>
      </c>
      <c r="BX83" s="2">
        <f t="shared" si="95"/>
        <v>0</v>
      </c>
      <c r="BY83" s="2">
        <f t="shared" si="96"/>
        <v>0</v>
      </c>
      <c r="BZ83" s="2">
        <f t="shared" si="97"/>
        <v>0</v>
      </c>
      <c r="CA83" s="2">
        <f t="shared" si="98"/>
        <v>0</v>
      </c>
      <c r="CB83" s="2">
        <f t="shared" si="99"/>
        <v>0</v>
      </c>
      <c r="CC83" s="2">
        <f t="shared" si="100"/>
        <v>33742390.734787941</v>
      </c>
      <c r="CD83" s="2">
        <f t="shared" si="101"/>
        <v>0</v>
      </c>
      <c r="CF83" s="1">
        <f t="shared" si="102"/>
        <v>3036816</v>
      </c>
      <c r="CG83" s="2">
        <v>78</v>
      </c>
      <c r="CH83" s="2">
        <f t="shared" si="113"/>
        <v>182208960</v>
      </c>
      <c r="CI83" s="2">
        <f t="shared" si="104"/>
        <v>40490880</v>
      </c>
      <c r="CJ83" s="2">
        <f t="shared" si="49"/>
        <v>0</v>
      </c>
      <c r="CK83" s="2">
        <f t="shared" si="103"/>
        <v>0</v>
      </c>
      <c r="CL83" s="30">
        <f t="shared" si="114"/>
        <v>33742410</v>
      </c>
      <c r="CM83" s="30">
        <f t="shared" si="105"/>
        <v>33742410</v>
      </c>
      <c r="CN83" s="30">
        <f t="shared" si="106"/>
        <v>33742410</v>
      </c>
      <c r="CO83" s="30">
        <f t="shared" si="107"/>
        <v>33742410</v>
      </c>
      <c r="CP83" s="2">
        <f t="shared" si="108"/>
        <v>47239380</v>
      </c>
      <c r="CQ83" s="2">
        <f t="shared" si="109"/>
        <v>47239380</v>
      </c>
      <c r="CR83" s="2">
        <f t="shared" si="110"/>
        <v>47239380</v>
      </c>
      <c r="CS83" s="2">
        <f t="shared" si="55"/>
        <v>0</v>
      </c>
      <c r="CT83" s="2">
        <f t="shared" si="56"/>
        <v>0</v>
      </c>
      <c r="CU83" s="2">
        <f t="shared" si="57"/>
        <v>0</v>
      </c>
      <c r="CV83" s="2">
        <f t="shared" si="58"/>
        <v>0</v>
      </c>
      <c r="CW83" s="2">
        <f t="shared" si="59"/>
        <v>0</v>
      </c>
      <c r="CX83" s="2">
        <f t="shared" si="111"/>
        <v>33742440</v>
      </c>
      <c r="CY83" s="2">
        <f t="shared" si="111"/>
        <v>0</v>
      </c>
      <c r="DC83" s="8">
        <v>78</v>
      </c>
      <c r="DD83" s="8">
        <f t="shared" si="117"/>
        <v>182208960</v>
      </c>
      <c r="DE83" s="8">
        <f t="shared" si="118"/>
        <v>40490880</v>
      </c>
      <c r="DF83" s="8">
        <f t="shared" si="119"/>
        <v>0</v>
      </c>
      <c r="DG83" s="8">
        <f t="shared" si="120"/>
        <v>0</v>
      </c>
      <c r="DH83" s="8">
        <f t="shared" si="121"/>
        <v>33742410</v>
      </c>
      <c r="DI83" s="8">
        <f t="shared" si="122"/>
        <v>33742410</v>
      </c>
      <c r="DJ83" s="8">
        <f t="shared" si="123"/>
        <v>33742410</v>
      </c>
      <c r="DK83" s="8">
        <f t="shared" si="124"/>
        <v>33742410</v>
      </c>
      <c r="DL83" s="8">
        <f t="shared" si="125"/>
        <v>47239380</v>
      </c>
      <c r="DM83" s="8">
        <f t="shared" si="126"/>
        <v>47239380</v>
      </c>
      <c r="DN83" s="8">
        <f t="shared" si="127"/>
        <v>47239380</v>
      </c>
      <c r="DO83" s="8">
        <f t="shared" si="128"/>
        <v>0</v>
      </c>
      <c r="DP83" s="8">
        <f t="shared" si="129"/>
        <v>0</v>
      </c>
      <c r="DQ83" s="8">
        <f t="shared" si="130"/>
        <v>0</v>
      </c>
      <c r="DR83" s="8">
        <f t="shared" si="131"/>
        <v>0</v>
      </c>
      <c r="DS83" s="8">
        <f t="shared" si="132"/>
        <v>0</v>
      </c>
      <c r="DT83" s="8">
        <f t="shared" si="133"/>
        <v>33742440</v>
      </c>
      <c r="DU83" s="8">
        <f t="shared" si="134"/>
        <v>0</v>
      </c>
      <c r="DX83" s="8">
        <v>78</v>
      </c>
      <c r="DY83" s="5">
        <f>SUM(DD$6:DD83)</f>
        <v>1815249720</v>
      </c>
      <c r="DZ83" s="5">
        <f>SUM(DE$6:DE83)</f>
        <v>403390740</v>
      </c>
      <c r="EA83" s="5">
        <f>SUM(DF$6:DF83)</f>
        <v>246246900</v>
      </c>
      <c r="EB83" s="5">
        <f>SUM(DG$6:DG83)</f>
        <v>0</v>
      </c>
      <c r="EC83" s="5">
        <f>SUM(DH$6:DH83)</f>
        <v>336158190</v>
      </c>
      <c r="ED83" s="5">
        <f>SUM(DI$6:DI83)</f>
        <v>336158190</v>
      </c>
      <c r="EE83" s="5">
        <f>SUM(DJ$6:DJ83)</f>
        <v>336158190</v>
      </c>
      <c r="EF83" s="5">
        <f>SUM(DK$6:DK83)</f>
        <v>336158190</v>
      </c>
      <c r="EG83" s="5">
        <f>SUM(DL$6:DL83)</f>
        <v>470144460</v>
      </c>
      <c r="EH83" s="5">
        <f>SUM(DM$6:DM83)</f>
        <v>470622000</v>
      </c>
      <c r="EI83" s="5">
        <f>SUM(DN$6:DN83)</f>
        <v>470622060</v>
      </c>
      <c r="EJ83" s="5">
        <f>SUM(DO$6:DO83)</f>
        <v>1102029900</v>
      </c>
      <c r="EK83" s="5">
        <f>SUM(DP$6:DP83)</f>
        <v>497130240</v>
      </c>
      <c r="EL83" s="5">
        <f>SUM(DQ$6:DQ83)</f>
        <v>497130060</v>
      </c>
      <c r="EM83" s="5">
        <f>SUM(DR$6:DR83)</f>
        <v>497130000</v>
      </c>
      <c r="EN83" s="5">
        <f>SUM(DS$6:DS83)</f>
        <v>497129940</v>
      </c>
      <c r="EO83" s="5">
        <f>SUM(DT$6:DT83)</f>
        <v>336150360</v>
      </c>
      <c r="EP83" s="5">
        <f>SUM(DU$6:DU83)</f>
        <v>244850100</v>
      </c>
      <c r="ES83" s="8">
        <v>78</v>
      </c>
      <c r="ET83" s="5">
        <f>IFERROR(求节点(相关资料!C$6:C$85,DY$6:DY$55,$ES83),0)</f>
        <v>1815249720</v>
      </c>
      <c r="EU83" s="5">
        <f>IFERROR(求节点(相关资料!D$6:D$85,DZ$6:DZ$55,$ES83),0)</f>
        <v>403390740</v>
      </c>
      <c r="EV83" s="5">
        <f>IFERROR(求节点(相关资料!E$6:E$85,EA$6:EA$55,$ES83),0)</f>
        <v>190651080</v>
      </c>
      <c r="EW83" s="5">
        <f>IFERROR(求节点(相关资料!F$6:F$85,EB$6:EB$55,$ES83),0)</f>
        <v>0</v>
      </c>
      <c r="EX83" s="5">
        <f>IFERROR(求节点(相关资料!G$6:G$85,EC$6:EC$55,$ES83),0)</f>
        <v>336158190</v>
      </c>
      <c r="EY83" s="5">
        <f>IFERROR(求节点(相关资料!H$6:H$85,ED$6:ED$55,$ES83),0)</f>
        <v>336158190</v>
      </c>
      <c r="EZ83" s="5">
        <f>IFERROR(求节点(相关资料!I$6:I$85,EE$6:EE$55,$ES83),0)</f>
        <v>336158190</v>
      </c>
      <c r="FA83" s="5">
        <f>IFERROR(求节点(相关资料!J$6:J$85,EF$6:EF$55,$ES83),0)</f>
        <v>336158190</v>
      </c>
      <c r="FB83" s="5">
        <f>IFERROR(求节点(相关资料!K$6:K$85,EG$6:EG$55,$ES83),0)</f>
        <v>470144460</v>
      </c>
      <c r="FC83" s="5">
        <f>IFERROR(求节点(相关资料!L$6:L$85,EH$6:EH$55,$ES83),0)</f>
        <v>470622000</v>
      </c>
      <c r="FD83" s="5">
        <f>IFERROR(求节点(相关资料!M$6:M$85,EI$6:EI$55,$ES83),0)</f>
        <v>470622060</v>
      </c>
      <c r="FE83" s="5">
        <f>IFERROR(求节点(相关资料!N$6:N$85,EJ$6:EJ$55,$ES83),0)</f>
        <v>883209990</v>
      </c>
      <c r="FF83" s="5">
        <f>IFERROR(求节点(相关资料!O$6:O$85,EK$6:EK$55,$ES83),0)</f>
        <v>452113500</v>
      </c>
      <c r="FG83" s="5">
        <f>IFERROR(求节点(相关资料!P$6:P$85,EL$6:EL$55,$ES83),0)</f>
        <v>452113320</v>
      </c>
      <c r="FH83" s="5">
        <f>IFERROR(求节点(相关资料!Q$6:Q$85,EM$6:EM$55,$ES83),0)</f>
        <v>452113260</v>
      </c>
      <c r="FI83" s="5">
        <f>IFERROR(求节点(相关资料!R$6:R$85,EN$6:EN$55,$ES83),0)</f>
        <v>452113200</v>
      </c>
      <c r="FJ83" s="5">
        <f>IFERROR(求节点(相关资料!S$6:S$85,EO$6:EO$55,$ES83),0)</f>
        <v>336150360</v>
      </c>
      <c r="FK83" s="5">
        <f>IFERROR(求节点(相关资料!T$6:T$85,EP$6:EP$55,$ES83),0)</f>
        <v>193416660</v>
      </c>
      <c r="FN83" s="6">
        <v>78</v>
      </c>
      <c r="FO83" s="6">
        <f>SUMPRODUCT(ET83:FK83,'[1]功能-城建'!$X83:$AO83)</f>
        <v>8386543110</v>
      </c>
      <c r="FP83" s="6">
        <f>SUM('[1]资源-玩家城池建筑时间'!$AC$6:$AC83)</f>
        <v>8403089938.3121138</v>
      </c>
      <c r="FQ83" s="6">
        <f t="shared" si="112"/>
        <v>0.99803086383299644</v>
      </c>
    </row>
    <row r="84" spans="1:173" x14ac:dyDescent="0.15">
      <c r="A84" s="2">
        <v>79</v>
      </c>
      <c r="B84" s="4">
        <f>SMALL('[1]资源-玩家城池建筑时间'!DH$6:DH$85,$A84)</f>
        <v>2013583085.7438703</v>
      </c>
      <c r="C84" s="4">
        <f>SMALL('[1]资源-玩家城池建筑时间'!DI$6:DI$85,$A84)</f>
        <v>447462907.94308233</v>
      </c>
      <c r="D84" s="4">
        <f>SMALL('[1]资源-玩家城池建筑时间'!DJ$6:DJ$85,$A84)</f>
        <v>223719962.78626209</v>
      </c>
      <c r="E84" s="4"/>
      <c r="F84" s="4">
        <f>SMALL('[1]资源-玩家城池建筑时间'!DL$6:DL$85,$A84)</f>
        <v>372885756.61923522</v>
      </c>
      <c r="G84" s="4">
        <f>SMALL('[1]资源-玩家城池建筑时间'!DM$6:DM$85,$A84)</f>
        <v>372885756.61923522</v>
      </c>
      <c r="H84" s="4">
        <f>SMALL('[1]资源-玩家城池建筑时间'!DN$6:DN$85,$A84)</f>
        <v>372885756.61923522</v>
      </c>
      <c r="I84" s="4">
        <f>SMALL('[1]资源-玩家城池建筑时间'!DO$6:DO$85,$A84)</f>
        <v>372885756.61923522</v>
      </c>
      <c r="J84" s="4">
        <f>SMALL('[1]资源-玩家城池建筑时间'!DP$6:DP$85,$A84)</f>
        <v>521562358.14289421</v>
      </c>
      <c r="K84" s="4">
        <f>SMALL('[1]资源-玩家城池建筑时间'!DQ$6:DQ$85,$A84)</f>
        <v>522040059.26692933</v>
      </c>
      <c r="L84" s="4">
        <f>SMALL('[1]资源-玩家城池建筑时间'!DR$6:DR$85,$A84)</f>
        <v>522040037.44018537</v>
      </c>
      <c r="M84" s="4">
        <f>SMALL('[1]资源-玩家城池建筑时间'!DS$6:DS$85,$A84)</f>
        <v>994257123.51195538</v>
      </c>
      <c r="N84" s="4">
        <f>SMALL('[1]资源-玩家城池建筑时间'!DT$6:DT$85,$A84)</f>
        <v>497129031.0899477</v>
      </c>
      <c r="O84" s="4">
        <f>SMALL('[1]资源-玩家城池建筑时间'!DU$6:DU$85,$A84)</f>
        <v>497129037.64621836</v>
      </c>
      <c r="P84" s="4">
        <f>SMALL('[1]资源-玩家城池建筑时间'!DV$6:DV$85,$A84)</f>
        <v>497129035.98322833</v>
      </c>
      <c r="Q84" s="4">
        <f>SMALL('[1]资源-玩家城池建筑时间'!DW$6:DW$85,$A84)</f>
        <v>497129000.5465287</v>
      </c>
      <c r="R84" s="4">
        <f>SMALL('[1]资源-玩家城池建筑时间'!DX$6:DX$85,$A84)</f>
        <v>372876787.23383164</v>
      </c>
      <c r="S84" s="4">
        <f>SMALL('[1]资源-玩家城池建筑时间'!DY$6:DY$85,$A84)</f>
        <v>223731174.67228067</v>
      </c>
      <c r="T84" s="4">
        <f>SMALL('[1]资源-玩家城池建筑时间'!DZ$6:DZ$85,$A84)</f>
        <v>0</v>
      </c>
      <c r="V84" s="2">
        <v>79</v>
      </c>
      <c r="W84" s="2">
        <f>IFERROR(求节点($A$6:$A$85,B$6:B$85,相关资料!C84),0)</f>
        <v>2013583085.7438703</v>
      </c>
      <c r="X84" s="2">
        <f>IFERROR(求节点($A$6:$A$85,C$6:C$85,相关资料!D84),0)</f>
        <v>447462907.94308233</v>
      </c>
      <c r="Y84" s="2">
        <f>IFERROR(求节点($A$6:$A$85,D$6:D$85,相关资料!E84),0)</f>
        <v>247603136.92099053</v>
      </c>
      <c r="Z84" s="2">
        <f>IFERROR(求节点($A$6:$A$85,E$6:E$85,相关资料!F84),0)</f>
        <v>0</v>
      </c>
      <c r="AA84" s="2">
        <f>IFERROR(求节点($A$6:$A$85,F$6:F$85,相关资料!G84),0)</f>
        <v>372885756.61923522</v>
      </c>
      <c r="AB84" s="2">
        <f>IFERROR(求节点($A$6:$A$85,G$6:G$85,相关资料!H84),0)</f>
        <v>372885756.61923522</v>
      </c>
      <c r="AC84" s="2">
        <f>IFERROR(求节点($A$6:$A$85,H$6:H$85,相关资料!I84),0)</f>
        <v>372885756.61923522</v>
      </c>
      <c r="AD84" s="2">
        <f>IFERROR(求节点($A$6:$A$85,I$6:I$85,相关资料!J84),0)</f>
        <v>372885756.61923522</v>
      </c>
      <c r="AE84" s="30">
        <f>求节点('[1]功能-城建'!$K$35:$K$85,$J$35:$J$85,$V84)</f>
        <v>521562358.14289421</v>
      </c>
      <c r="AF84" s="2">
        <f>IFERROR(求节点($A$6:$A$85,K$6:K$85,相关资料!L84),0)</f>
        <v>522040059.26692933</v>
      </c>
      <c r="AG84" s="2">
        <f>IFERROR(求节点($A$6:$A$85,L$6:L$85,相关资料!M84),0)</f>
        <v>522040037.44018537</v>
      </c>
      <c r="AH84" s="2">
        <f>IFERROR(求节点($A$6:$A$85,M$6:M$85,相关资料!N84),0)</f>
        <v>1100404564.1107483</v>
      </c>
      <c r="AI84" s="2">
        <f>IFERROR(求节点($A$6:$A$85,N$6:N$85,相关资料!O84),0)</f>
        <v>497129031.0899477</v>
      </c>
      <c r="AJ84" s="2">
        <f>IFERROR(求节点($A$6:$A$85,O$6:O$85,相关资料!P84),0)</f>
        <v>497129037.64621836</v>
      </c>
      <c r="AK84" s="2">
        <f>IFERROR(求节点($A$6:$A$85,P$6:P$85,相关资料!Q84),0)</f>
        <v>497129035.98322833</v>
      </c>
      <c r="AL84" s="2">
        <f>IFERROR(求节点($A$6:$A$85,Q$6:Q$85,相关资料!R84),0)</f>
        <v>497129000.5465287</v>
      </c>
      <c r="AM84" s="2">
        <f>IFERROR(求节点($A$6:$A$85,R$6:R$85,相关资料!S84),0)</f>
        <v>372876787.23383164</v>
      </c>
      <c r="AN84" s="2">
        <f>IFERROR(求节点($A$6:$A$85,S$6:S$85,相关资料!T84),0)</f>
        <v>247614348.8070091</v>
      </c>
      <c r="AO84" s="2"/>
      <c r="AQ84" s="2">
        <v>79</v>
      </c>
      <c r="AR84" s="2">
        <f t="shared" si="116"/>
        <v>198335945.38849092</v>
      </c>
      <c r="AS84" s="2">
        <f t="shared" si="116"/>
        <v>44074654.530775785</v>
      </c>
      <c r="AT84" s="2">
        <f t="shared" si="116"/>
        <v>0</v>
      </c>
      <c r="AU84" s="2">
        <f t="shared" si="116"/>
        <v>0</v>
      </c>
      <c r="AV84" s="2">
        <f t="shared" si="116"/>
        <v>36728878.775646508</v>
      </c>
      <c r="AW84" s="2">
        <f t="shared" si="116"/>
        <v>36728878.775646508</v>
      </c>
      <c r="AX84" s="2">
        <f t="shared" si="116"/>
        <v>36728878.775646508</v>
      </c>
      <c r="AY84" s="2">
        <f t="shared" si="116"/>
        <v>36728878.775646508</v>
      </c>
      <c r="AZ84" s="2">
        <f t="shared" si="116"/>
        <v>51420430.285905063</v>
      </c>
      <c r="BA84" s="2">
        <f t="shared" si="116"/>
        <v>51420430.285905063</v>
      </c>
      <c r="BB84" s="2">
        <f t="shared" si="116"/>
        <v>51420430.285905063</v>
      </c>
      <c r="BC84" s="2">
        <f t="shared" si="116"/>
        <v>0</v>
      </c>
      <c r="BD84" s="2">
        <f t="shared" si="116"/>
        <v>0</v>
      </c>
      <c r="BE84" s="2">
        <f t="shared" si="116"/>
        <v>0</v>
      </c>
      <c r="BF84" s="2">
        <f t="shared" si="116"/>
        <v>0</v>
      </c>
      <c r="BG84" s="2">
        <f t="shared" si="116"/>
        <v>0</v>
      </c>
      <c r="BH84" s="2">
        <f t="shared" si="82"/>
        <v>36728878.775646508</v>
      </c>
      <c r="BI84" s="2">
        <f t="shared" si="83"/>
        <v>0</v>
      </c>
      <c r="BL84" s="2">
        <v>79</v>
      </c>
      <c r="BM84" s="2">
        <f t="shared" si="84"/>
        <v>198335945.38849092</v>
      </c>
      <c r="BN84" s="2">
        <f t="shared" si="85"/>
        <v>44074654.530775785</v>
      </c>
      <c r="BO84" s="2">
        <f t="shared" si="86"/>
        <v>0</v>
      </c>
      <c r="BP84" s="2">
        <f t="shared" si="87"/>
        <v>0</v>
      </c>
      <c r="BQ84" s="2">
        <f t="shared" si="88"/>
        <v>36728878.775646508</v>
      </c>
      <c r="BR84" s="2">
        <f t="shared" si="89"/>
        <v>36728878.775646508</v>
      </c>
      <c r="BS84" s="2">
        <f t="shared" si="90"/>
        <v>36728878.775646508</v>
      </c>
      <c r="BT84" s="2">
        <f t="shared" si="91"/>
        <v>36728878.775646508</v>
      </c>
      <c r="BU84" s="2">
        <f t="shared" si="92"/>
        <v>51420430.285905063</v>
      </c>
      <c r="BV84" s="2">
        <f t="shared" si="93"/>
        <v>51420430.285905063</v>
      </c>
      <c r="BW84" s="2">
        <f t="shared" si="94"/>
        <v>51420430.285905063</v>
      </c>
      <c r="BX84" s="2">
        <f t="shared" si="95"/>
        <v>0</v>
      </c>
      <c r="BY84" s="2">
        <f t="shared" si="96"/>
        <v>0</v>
      </c>
      <c r="BZ84" s="2">
        <f t="shared" si="97"/>
        <v>0</v>
      </c>
      <c r="CA84" s="2">
        <f t="shared" si="98"/>
        <v>0</v>
      </c>
      <c r="CB84" s="2">
        <f t="shared" si="99"/>
        <v>0</v>
      </c>
      <c r="CC84" s="2">
        <f t="shared" si="100"/>
        <v>36728878.775646508</v>
      </c>
      <c r="CD84" s="2">
        <f t="shared" si="101"/>
        <v>0</v>
      </c>
      <c r="CF84" s="1">
        <f t="shared" si="102"/>
        <v>3305600</v>
      </c>
      <c r="CG84" s="2">
        <v>79</v>
      </c>
      <c r="CH84" s="2">
        <f t="shared" si="113"/>
        <v>198336000</v>
      </c>
      <c r="CI84" s="2">
        <f t="shared" si="104"/>
        <v>44074680</v>
      </c>
      <c r="CJ84" s="2">
        <f t="shared" si="49"/>
        <v>0</v>
      </c>
      <c r="CK84" s="2">
        <f t="shared" si="103"/>
        <v>0</v>
      </c>
      <c r="CL84" s="30">
        <f t="shared" si="114"/>
        <v>36728880</v>
      </c>
      <c r="CM84" s="30">
        <f t="shared" si="105"/>
        <v>36728880</v>
      </c>
      <c r="CN84" s="30">
        <f t="shared" si="106"/>
        <v>36728880</v>
      </c>
      <c r="CO84" s="30">
        <f t="shared" si="107"/>
        <v>36728880</v>
      </c>
      <c r="CP84" s="2">
        <f t="shared" si="108"/>
        <v>51420480</v>
      </c>
      <c r="CQ84" s="2">
        <f t="shared" si="109"/>
        <v>51420480</v>
      </c>
      <c r="CR84" s="2">
        <f t="shared" si="110"/>
        <v>51420480</v>
      </c>
      <c r="CS84" s="2">
        <f t="shared" si="55"/>
        <v>0</v>
      </c>
      <c r="CT84" s="2">
        <f t="shared" si="56"/>
        <v>0</v>
      </c>
      <c r="CU84" s="2">
        <f t="shared" si="57"/>
        <v>0</v>
      </c>
      <c r="CV84" s="2">
        <f t="shared" si="58"/>
        <v>0</v>
      </c>
      <c r="CW84" s="2">
        <f t="shared" si="59"/>
        <v>0</v>
      </c>
      <c r="CX84" s="2">
        <f t="shared" si="111"/>
        <v>36728880</v>
      </c>
      <c r="CY84" s="2">
        <f t="shared" si="111"/>
        <v>0</v>
      </c>
      <c r="DC84" s="8">
        <v>79</v>
      </c>
      <c r="DD84" s="8">
        <f t="shared" si="117"/>
        <v>198336000</v>
      </c>
      <c r="DE84" s="8">
        <f t="shared" si="118"/>
        <v>44074680</v>
      </c>
      <c r="DF84" s="8">
        <f t="shared" si="119"/>
        <v>0</v>
      </c>
      <c r="DG84" s="8">
        <f t="shared" si="120"/>
        <v>0</v>
      </c>
      <c r="DH84" s="8">
        <f t="shared" si="121"/>
        <v>36728880</v>
      </c>
      <c r="DI84" s="8">
        <f t="shared" si="122"/>
        <v>36728880</v>
      </c>
      <c r="DJ84" s="8">
        <f t="shared" si="123"/>
        <v>36728880</v>
      </c>
      <c r="DK84" s="8">
        <f t="shared" si="124"/>
        <v>36728880</v>
      </c>
      <c r="DL84" s="8">
        <f t="shared" si="125"/>
        <v>51420480</v>
      </c>
      <c r="DM84" s="8">
        <f t="shared" si="126"/>
        <v>51420480</v>
      </c>
      <c r="DN84" s="8">
        <f t="shared" si="127"/>
        <v>51420480</v>
      </c>
      <c r="DO84" s="8">
        <f t="shared" si="128"/>
        <v>0</v>
      </c>
      <c r="DP84" s="8">
        <f t="shared" si="129"/>
        <v>0</v>
      </c>
      <c r="DQ84" s="8">
        <f t="shared" si="130"/>
        <v>0</v>
      </c>
      <c r="DR84" s="8">
        <f t="shared" si="131"/>
        <v>0</v>
      </c>
      <c r="DS84" s="8">
        <f t="shared" si="132"/>
        <v>0</v>
      </c>
      <c r="DT84" s="8">
        <f t="shared" si="133"/>
        <v>36728880</v>
      </c>
      <c r="DU84" s="8">
        <f t="shared" si="134"/>
        <v>0</v>
      </c>
      <c r="DX84" s="8">
        <v>79</v>
      </c>
      <c r="DY84" s="5">
        <f>SUM(DD$6:DD84)</f>
        <v>2013585720</v>
      </c>
      <c r="DZ84" s="5">
        <f>SUM(DE$6:DE84)</f>
        <v>447465420</v>
      </c>
      <c r="EA84" s="5">
        <f>SUM(DF$6:DF84)</f>
        <v>246246900</v>
      </c>
      <c r="EB84" s="5">
        <f>SUM(DG$6:DG84)</f>
        <v>0</v>
      </c>
      <c r="EC84" s="5">
        <f>SUM(DH$6:DH84)</f>
        <v>372887070</v>
      </c>
      <c r="ED84" s="5">
        <f>SUM(DI$6:DI84)</f>
        <v>372887070</v>
      </c>
      <c r="EE84" s="5">
        <f>SUM(DJ$6:DJ84)</f>
        <v>372887070</v>
      </c>
      <c r="EF84" s="5">
        <f>SUM(DK$6:DK84)</f>
        <v>372887070</v>
      </c>
      <c r="EG84" s="5">
        <f>SUM(DL$6:DL84)</f>
        <v>521564940</v>
      </c>
      <c r="EH84" s="5">
        <f>SUM(DM$6:DM84)</f>
        <v>522042480</v>
      </c>
      <c r="EI84" s="5">
        <f>SUM(DN$6:DN84)</f>
        <v>522042540</v>
      </c>
      <c r="EJ84" s="5">
        <f>SUM(DO$6:DO84)</f>
        <v>1102029900</v>
      </c>
      <c r="EK84" s="5">
        <f>SUM(DP$6:DP84)</f>
        <v>497130240</v>
      </c>
      <c r="EL84" s="5">
        <f>SUM(DQ$6:DQ84)</f>
        <v>497130060</v>
      </c>
      <c r="EM84" s="5">
        <f>SUM(DR$6:DR84)</f>
        <v>497130000</v>
      </c>
      <c r="EN84" s="5">
        <f>SUM(DS$6:DS84)</f>
        <v>497129940</v>
      </c>
      <c r="EO84" s="5">
        <f>SUM(DT$6:DT84)</f>
        <v>372879240</v>
      </c>
      <c r="EP84" s="5">
        <f>SUM(DU$6:DU84)</f>
        <v>244850100</v>
      </c>
      <c r="ES84" s="8">
        <v>79</v>
      </c>
      <c r="ET84" s="5">
        <f>IFERROR(求节点(相关资料!C$6:C$85,DY$6:DY$55,$ES84),0)</f>
        <v>2013585720</v>
      </c>
      <c r="EU84" s="5">
        <f>IFERROR(求节点(相关资料!D$6:D$85,DZ$6:DZ$55,$ES84),0)</f>
        <v>447465420</v>
      </c>
      <c r="EV84" s="5">
        <f>IFERROR(求节点(相关资料!E$6:E$85,EA$6:EA$55,$ES84),0)</f>
        <v>218448990</v>
      </c>
      <c r="EW84" s="5">
        <f>IFERROR(求节点(相关资料!F$6:F$85,EB$6:EB$55,$ES84),0)</f>
        <v>0</v>
      </c>
      <c r="EX84" s="5">
        <f>IFERROR(求节点(相关资料!G$6:G$85,EC$6:EC$55,$ES84),0)</f>
        <v>372887070</v>
      </c>
      <c r="EY84" s="5">
        <f>IFERROR(求节点(相关资料!H$6:H$85,ED$6:ED$55,$ES84),0)</f>
        <v>372887070</v>
      </c>
      <c r="EZ84" s="5">
        <f>IFERROR(求节点(相关资料!I$6:I$85,EE$6:EE$55,$ES84),0)</f>
        <v>372887070</v>
      </c>
      <c r="FA84" s="5">
        <f>IFERROR(求节点(相关资料!J$6:J$85,EF$6:EF$55,$ES84),0)</f>
        <v>372887070</v>
      </c>
      <c r="FB84" s="5">
        <f>IFERROR(求节点(相关资料!K$6:K$85,EG$6:EG$55,$ES84),0)</f>
        <v>521564940</v>
      </c>
      <c r="FC84" s="5">
        <f>IFERROR(求节点(相关资料!L$6:L$85,EH$6:EH$55,$ES84),0)</f>
        <v>522042480</v>
      </c>
      <c r="FD84" s="5">
        <f>IFERROR(求节点(相关资料!M$6:M$85,EI$6:EI$55,$ES84),0)</f>
        <v>522042540</v>
      </c>
      <c r="FE84" s="5">
        <f>IFERROR(求节点(相关资料!N$6:N$85,EJ$6:EJ$55,$ES84),0)</f>
        <v>982003180</v>
      </c>
      <c r="FF84" s="5">
        <f>IFERROR(求节点(相关资料!O$6:O$85,EK$6:EK$55,$ES84),0)</f>
        <v>497130240</v>
      </c>
      <c r="FG84" s="5">
        <f>IFERROR(求节点(相关资料!P$6:P$85,EL$6:EL$55,$ES84),0)</f>
        <v>497130060</v>
      </c>
      <c r="FH84" s="5">
        <f>IFERROR(求节点(相关资料!Q$6:Q$85,EM$6:EM$55,$ES84),0)</f>
        <v>497130000</v>
      </c>
      <c r="FI84" s="5">
        <f>IFERROR(求节点(相关资料!R$6:R$85,EN$6:EN$55,$ES84),0)</f>
        <v>497129940</v>
      </c>
      <c r="FJ84" s="5">
        <f>IFERROR(求节点(相关资料!S$6:S$85,EO$6:EO$55,$ES84),0)</f>
        <v>372879240</v>
      </c>
      <c r="FK84" s="5">
        <f>IFERROR(求节点(相关资料!T$6:T$85,EP$6:EP$55,$ES84),0)</f>
        <v>219133380</v>
      </c>
      <c r="FN84" s="6">
        <v>79</v>
      </c>
      <c r="FO84" s="6">
        <f>SUMPRODUCT(ET84:FK84,'[1]功能-城建'!$X84:$AO84)</f>
        <v>9299234410</v>
      </c>
      <c r="FP84" s="6">
        <f>SUM('[1]资源-玩家城池建筑时间'!$AC$6:$AC84)</f>
        <v>9321311907.7032757</v>
      </c>
      <c r="FQ84" s="6">
        <f t="shared" si="112"/>
        <v>0.99763150317016747</v>
      </c>
    </row>
    <row r="85" spans="1:173" x14ac:dyDescent="0.15">
      <c r="A85" s="2">
        <v>80</v>
      </c>
      <c r="B85" s="4">
        <f>SMALL('[1]资源-玩家城池建筑时间'!DH$6:DH$85,$A85)</f>
        <v>2228531652.9564261</v>
      </c>
      <c r="C85" s="4">
        <f>SMALL('[1]资源-玩家城池建筑时间'!DI$6:DI$85,$A85)</f>
        <v>495229256.2125392</v>
      </c>
      <c r="D85" s="4">
        <f>SMALL('[1]资源-玩家城池建筑时间'!DJ$6:DJ$85,$A85)</f>
        <v>247603136.92099053</v>
      </c>
      <c r="E85" s="4"/>
      <c r="F85" s="4">
        <f>SMALL('[1]资源-玩家城池建筑时间'!DL$6:DL$85,$A85)</f>
        <v>412691046.8437826</v>
      </c>
      <c r="G85" s="4">
        <f>SMALL('[1]资源-玩家城池建筑时间'!DM$6:DM$85,$A85)</f>
        <v>412691046.8437826</v>
      </c>
      <c r="H85" s="4">
        <f>SMALL('[1]资源-玩家城池建筑时间'!DN$6:DN$85,$A85)</f>
        <v>412691046.8437826</v>
      </c>
      <c r="I85" s="4">
        <f>SMALL('[1]资源-玩家城池建筑时间'!DO$6:DO$85,$A85)</f>
        <v>412691046.8437826</v>
      </c>
      <c r="J85" s="4">
        <f>SMALL('[1]资源-玩家城池建筑时间'!DP$6:DP$85,$A85)</f>
        <v>577289764.45726049</v>
      </c>
      <c r="K85" s="4">
        <f>SMALL('[1]资源-玩家城池建筑时间'!DQ$6:DQ$85,$A85)</f>
        <v>577767465.58129561</v>
      </c>
      <c r="L85" s="4">
        <f>SMALL('[1]资源-玩家城池建筑时间'!DR$6:DR$85,$A85)</f>
        <v>577767443.75455165</v>
      </c>
      <c r="M85" s="4">
        <f>SMALL('[1]资源-玩家城池建筑时间'!DS$6:DS$85,$A85)</f>
        <v>1100404564.1107483</v>
      </c>
      <c r="N85" s="4">
        <f>SMALL('[1]资源-玩家城池建筑时间'!DT$6:DT$85,$A85)</f>
        <v>550202751.3893441</v>
      </c>
      <c r="O85" s="4">
        <f>SMALL('[1]资源-玩家城池建筑时间'!DU$6:DU$85,$A85)</f>
        <v>550202757.94561481</v>
      </c>
      <c r="P85" s="4">
        <f>SMALL('[1]资源-玩家城池建筑时间'!DV$6:DV$85,$A85)</f>
        <v>550202756.28262472</v>
      </c>
      <c r="Q85" s="4">
        <f>SMALL('[1]资源-玩家城池建筑时间'!DW$6:DW$85,$A85)</f>
        <v>550202720.84592509</v>
      </c>
      <c r="R85" s="4">
        <f>SMALL('[1]资源-玩家城池建筑时间'!DX$6:DX$85,$A85)</f>
        <v>412682077.45837903</v>
      </c>
      <c r="S85" s="4">
        <f>SMALL('[1]资源-玩家城池建筑时间'!DY$6:DY$85,$A85)</f>
        <v>247614348.8070091</v>
      </c>
      <c r="T85" s="4">
        <f>SMALL('[1]资源-玩家城池建筑时间'!DZ$6:DZ$85,$A85)</f>
        <v>0</v>
      </c>
      <c r="V85" s="2">
        <v>80</v>
      </c>
      <c r="W85" s="2">
        <f>IFERROR(求节点($A$6:$A$85,B$6:B$85,相关资料!C85),0)</f>
        <v>2228531652.9564261</v>
      </c>
      <c r="X85" s="2">
        <f>IFERROR(求节点($A$6:$A$85,C$6:C$85,相关资料!D85),0)</f>
        <v>495229256.2125392</v>
      </c>
      <c r="Y85" s="2">
        <f>IFERROR(求节点($A$6:$A$85,D$6:D$85,相关资料!E85),0)</f>
        <v>247603136.92099053</v>
      </c>
      <c r="Z85" s="2">
        <f>IFERROR(求节点($A$6:$A$85,E$6:E$85,相关资料!F85),0)</f>
        <v>0</v>
      </c>
      <c r="AA85" s="2">
        <f>IFERROR(求节点($A$6:$A$85,F$6:F$85,相关资料!G85),0)</f>
        <v>412691046.8437826</v>
      </c>
      <c r="AB85" s="2">
        <f>IFERROR(求节点($A$6:$A$85,G$6:G$85,相关资料!H85),0)</f>
        <v>412691046.8437826</v>
      </c>
      <c r="AC85" s="2">
        <f>IFERROR(求节点($A$6:$A$85,H$6:H$85,相关资料!I85),0)</f>
        <v>412691046.8437826</v>
      </c>
      <c r="AD85" s="2">
        <f>IFERROR(求节点($A$6:$A$85,I$6:I$85,相关资料!J85),0)</f>
        <v>412691046.8437826</v>
      </c>
      <c r="AE85" s="30">
        <f>求节点('[1]功能-城建'!$K$35:$K$85,$J$35:$J$85,$V85)</f>
        <v>577289764.45726049</v>
      </c>
      <c r="AF85" s="2">
        <f>IFERROR(求节点($A$6:$A$85,K$6:K$85,相关资料!L85),0)</f>
        <v>577767465.58129561</v>
      </c>
      <c r="AG85" s="2">
        <f>IFERROR(求节点($A$6:$A$85,L$6:L$85,相关资料!M85),0)</f>
        <v>577767443.75455165</v>
      </c>
      <c r="AH85" s="2">
        <f>IFERROR(求节点($A$6:$A$85,M$6:M$85,相关资料!N85),0)</f>
        <v>1100404564.1107483</v>
      </c>
      <c r="AI85" s="2">
        <f>IFERROR(求节点($A$6:$A$85,N$6:N$85,相关资料!O85),0)</f>
        <v>497129031.0899477</v>
      </c>
      <c r="AJ85" s="2">
        <f>IFERROR(求节点($A$6:$A$85,O$6:O$85,相关资料!P85),0)</f>
        <v>497129037.64621836</v>
      </c>
      <c r="AK85" s="2">
        <f>IFERROR(求节点($A$6:$A$85,P$6:P$85,相关资料!Q85),0)</f>
        <v>497129035.98322833</v>
      </c>
      <c r="AL85" s="2">
        <f>IFERROR(求节点($A$6:$A$85,Q$6:Q$85,相关资料!R85),0)</f>
        <v>497129000.5465287</v>
      </c>
      <c r="AM85" s="2">
        <f>IFERROR(求节点($A$6:$A$85,R$6:R$85,相关资料!S85),0)</f>
        <v>412682077.45837903</v>
      </c>
      <c r="AN85" s="2">
        <f>IFERROR(求节点($A$6:$A$85,S$6:S$85,相关资料!T85),0)</f>
        <v>247614348.8070091</v>
      </c>
      <c r="AO85" s="2"/>
      <c r="AQ85" s="2">
        <v>80</v>
      </c>
      <c r="AR85" s="2">
        <f t="shared" si="116"/>
        <v>214948567.21255589</v>
      </c>
      <c r="AS85" s="2">
        <f t="shared" si="116"/>
        <v>47766348.269456863</v>
      </c>
      <c r="AT85" s="2">
        <f t="shared" si="116"/>
        <v>0</v>
      </c>
      <c r="AU85" s="2">
        <f t="shared" si="116"/>
        <v>0</v>
      </c>
      <c r="AV85" s="2">
        <f t="shared" si="116"/>
        <v>39805290.224547386</v>
      </c>
      <c r="AW85" s="2">
        <f t="shared" si="116"/>
        <v>39805290.224547386</v>
      </c>
      <c r="AX85" s="2">
        <f t="shared" si="116"/>
        <v>39805290.224547386</v>
      </c>
      <c r="AY85" s="2">
        <f t="shared" si="116"/>
        <v>39805290.224547386</v>
      </c>
      <c r="AZ85" s="2">
        <f t="shared" si="116"/>
        <v>55727406.314366281</v>
      </c>
      <c r="BA85" s="2">
        <f t="shared" si="116"/>
        <v>55727406.314366281</v>
      </c>
      <c r="BB85" s="2">
        <f t="shared" si="116"/>
        <v>55727406.314366281</v>
      </c>
      <c r="BC85" s="2">
        <f t="shared" si="116"/>
        <v>0</v>
      </c>
      <c r="BD85" s="2">
        <f t="shared" si="116"/>
        <v>0</v>
      </c>
      <c r="BE85" s="2">
        <f t="shared" si="116"/>
        <v>0</v>
      </c>
      <c r="BF85" s="2">
        <f t="shared" si="116"/>
        <v>0</v>
      </c>
      <c r="BG85" s="2">
        <f t="shared" si="116"/>
        <v>0</v>
      </c>
      <c r="BH85" s="2">
        <f t="shared" si="82"/>
        <v>39805290.224547386</v>
      </c>
      <c r="BI85" s="2">
        <f t="shared" si="83"/>
        <v>0</v>
      </c>
      <c r="BL85" s="2">
        <v>80</v>
      </c>
      <c r="BM85" s="2">
        <f t="shared" si="84"/>
        <v>214948567.21255589</v>
      </c>
      <c r="BN85" s="2">
        <f t="shared" si="85"/>
        <v>47766348.269456863</v>
      </c>
      <c r="BO85" s="2">
        <f t="shared" si="86"/>
        <v>0</v>
      </c>
      <c r="BP85" s="2">
        <f t="shared" si="87"/>
        <v>0</v>
      </c>
      <c r="BQ85" s="2">
        <f t="shared" si="88"/>
        <v>39805290.224547386</v>
      </c>
      <c r="BR85" s="2">
        <f t="shared" si="89"/>
        <v>39805290.224547386</v>
      </c>
      <c r="BS85" s="2">
        <f t="shared" si="90"/>
        <v>39805290.224547386</v>
      </c>
      <c r="BT85" s="2">
        <f t="shared" si="91"/>
        <v>39805290.224547386</v>
      </c>
      <c r="BU85" s="2">
        <f t="shared" si="92"/>
        <v>55727406.314366281</v>
      </c>
      <c r="BV85" s="2">
        <f t="shared" si="93"/>
        <v>55727406.314366281</v>
      </c>
      <c r="BW85" s="2">
        <f t="shared" si="94"/>
        <v>55727406.314366281</v>
      </c>
      <c r="BX85" s="2">
        <f t="shared" si="95"/>
        <v>0</v>
      </c>
      <c r="BY85" s="2">
        <f t="shared" si="96"/>
        <v>0</v>
      </c>
      <c r="BZ85" s="2">
        <f t="shared" si="97"/>
        <v>0</v>
      </c>
      <c r="CA85" s="2">
        <f t="shared" si="98"/>
        <v>0</v>
      </c>
      <c r="CB85" s="2">
        <f t="shared" si="99"/>
        <v>0</v>
      </c>
      <c r="CC85" s="2">
        <f t="shared" si="100"/>
        <v>39805290.224547386</v>
      </c>
      <c r="CD85" s="2">
        <f t="shared" si="101"/>
        <v>0</v>
      </c>
      <c r="CF85" s="1">
        <f t="shared" si="102"/>
        <v>3582477</v>
      </c>
      <c r="CG85" s="2">
        <v>80</v>
      </c>
      <c r="CH85" s="2">
        <f t="shared" si="113"/>
        <v>214948620</v>
      </c>
      <c r="CI85" s="2">
        <f t="shared" si="104"/>
        <v>47766360</v>
      </c>
      <c r="CJ85" s="2">
        <f t="shared" si="49"/>
        <v>0</v>
      </c>
      <c r="CK85" s="2">
        <f t="shared" si="103"/>
        <v>0</v>
      </c>
      <c r="CL85" s="30">
        <f t="shared" si="114"/>
        <v>39805320</v>
      </c>
      <c r="CM85" s="30">
        <f t="shared" si="105"/>
        <v>39805320</v>
      </c>
      <c r="CN85" s="30">
        <f t="shared" si="106"/>
        <v>39805320</v>
      </c>
      <c r="CO85" s="30">
        <f t="shared" si="107"/>
        <v>39805320</v>
      </c>
      <c r="CP85" s="2">
        <f t="shared" si="108"/>
        <v>55727460</v>
      </c>
      <c r="CQ85" s="2">
        <f t="shared" si="109"/>
        <v>55727460</v>
      </c>
      <c r="CR85" s="2">
        <f t="shared" si="110"/>
        <v>55727460</v>
      </c>
      <c r="CS85" s="2">
        <f t="shared" si="55"/>
        <v>0</v>
      </c>
      <c r="CT85" s="2">
        <f t="shared" si="56"/>
        <v>0</v>
      </c>
      <c r="CU85" s="2">
        <f t="shared" si="57"/>
        <v>0</v>
      </c>
      <c r="CV85" s="2">
        <f t="shared" si="58"/>
        <v>0</v>
      </c>
      <c r="CW85" s="2">
        <f t="shared" si="59"/>
        <v>0</v>
      </c>
      <c r="CX85" s="2">
        <f t="shared" si="111"/>
        <v>39805320</v>
      </c>
      <c r="CY85" s="2">
        <f t="shared" si="111"/>
        <v>0</v>
      </c>
      <c r="DC85" s="8">
        <v>80</v>
      </c>
      <c r="DD85" s="8">
        <f t="shared" si="117"/>
        <v>214948620</v>
      </c>
      <c r="DE85" s="8">
        <f t="shared" si="118"/>
        <v>47766360</v>
      </c>
      <c r="DF85" s="8">
        <f t="shared" si="119"/>
        <v>0</v>
      </c>
      <c r="DG85" s="8">
        <f t="shared" si="120"/>
        <v>0</v>
      </c>
      <c r="DH85" s="8">
        <f t="shared" si="121"/>
        <v>39805320</v>
      </c>
      <c r="DI85" s="8">
        <f t="shared" si="122"/>
        <v>39805320</v>
      </c>
      <c r="DJ85" s="8">
        <f t="shared" si="123"/>
        <v>39805320</v>
      </c>
      <c r="DK85" s="8">
        <f t="shared" si="124"/>
        <v>39805320</v>
      </c>
      <c r="DL85" s="8">
        <f t="shared" si="125"/>
        <v>55727460</v>
      </c>
      <c r="DM85" s="8">
        <f t="shared" si="126"/>
        <v>55727460</v>
      </c>
      <c r="DN85" s="8">
        <f t="shared" si="127"/>
        <v>55727460</v>
      </c>
      <c r="DO85" s="8">
        <f t="shared" si="128"/>
        <v>0</v>
      </c>
      <c r="DP85" s="8">
        <f t="shared" si="129"/>
        <v>0</v>
      </c>
      <c r="DQ85" s="8">
        <f t="shared" si="130"/>
        <v>0</v>
      </c>
      <c r="DR85" s="8">
        <f t="shared" si="131"/>
        <v>0</v>
      </c>
      <c r="DS85" s="8">
        <f t="shared" si="132"/>
        <v>0</v>
      </c>
      <c r="DT85" s="8">
        <f t="shared" si="133"/>
        <v>39805320</v>
      </c>
      <c r="DU85" s="8">
        <f t="shared" si="134"/>
        <v>0</v>
      </c>
      <c r="DX85" s="8">
        <v>80</v>
      </c>
      <c r="DY85" s="5">
        <f>SUM(DD$6:DD85)</f>
        <v>2228534340</v>
      </c>
      <c r="DZ85" s="5">
        <f>SUM(DE$6:DE85)</f>
        <v>495231780</v>
      </c>
      <c r="EA85" s="5">
        <f>SUM(DF$6:DF85)</f>
        <v>246246900</v>
      </c>
      <c r="EB85" s="5">
        <f>SUM(DG$6:DG85)</f>
        <v>0</v>
      </c>
      <c r="EC85" s="5">
        <f>SUM(DH$6:DH85)</f>
        <v>412692390</v>
      </c>
      <c r="ED85" s="5">
        <f>SUM(DI$6:DI85)</f>
        <v>412692390</v>
      </c>
      <c r="EE85" s="5">
        <f>SUM(DJ$6:DJ85)</f>
        <v>412692390</v>
      </c>
      <c r="EF85" s="5">
        <f>SUM(DK$6:DK85)</f>
        <v>412692390</v>
      </c>
      <c r="EG85" s="5">
        <f>SUM(DL$6:DL85)</f>
        <v>577292400</v>
      </c>
      <c r="EH85" s="5">
        <f>SUM(DM$6:DM85)</f>
        <v>577769940</v>
      </c>
      <c r="EI85" s="5">
        <f>SUM(DN$6:DN85)</f>
        <v>577770000</v>
      </c>
      <c r="EJ85" s="5">
        <f>SUM(DO$6:DO85)</f>
        <v>1102029900</v>
      </c>
      <c r="EK85" s="5">
        <f>SUM(DP$6:DP85)</f>
        <v>497130240</v>
      </c>
      <c r="EL85" s="5">
        <f>SUM(DQ$6:DQ85)</f>
        <v>497130060</v>
      </c>
      <c r="EM85" s="5">
        <f>SUM(DR$6:DR85)</f>
        <v>497130000</v>
      </c>
      <c r="EN85" s="5">
        <f>SUM(DS$6:DS85)</f>
        <v>497129940</v>
      </c>
      <c r="EO85" s="5">
        <f>SUM(DT$6:DT85)</f>
        <v>412684560</v>
      </c>
      <c r="EP85" s="5">
        <f>SUM(DU$6:DU85)</f>
        <v>244850100</v>
      </c>
      <c r="ES85" s="8">
        <v>80</v>
      </c>
      <c r="ET85" s="5">
        <f>IFERROR(求节点(相关资料!C$6:C$85,DY$6:DY$55,$ES85),0)</f>
        <v>2228534340</v>
      </c>
      <c r="EU85" s="5">
        <f>IFERROR(求节点(相关资料!D$6:D$85,DZ$6:DZ$55,$ES85),0)</f>
        <v>495231780</v>
      </c>
      <c r="EV85" s="5">
        <f>IFERROR(求节点(相关资料!E$6:E$85,EA$6:EA$55,$ES85),0)</f>
        <v>246246900</v>
      </c>
      <c r="EW85" s="5">
        <f>IFERROR(求节点(相关资料!F$6:F$85,EB$6:EB$55,$ES85),0)</f>
        <v>0</v>
      </c>
      <c r="EX85" s="5">
        <f>IFERROR(求节点(相关资料!G$6:G$85,EC$6:EC$55,$ES85),0)</f>
        <v>412692390</v>
      </c>
      <c r="EY85" s="5">
        <f>IFERROR(求节点(相关资料!H$6:H$85,ED$6:ED$55,$ES85),0)</f>
        <v>412692390</v>
      </c>
      <c r="EZ85" s="5">
        <f>IFERROR(求节点(相关资料!I$6:I$85,EE$6:EE$55,$ES85),0)</f>
        <v>412692390</v>
      </c>
      <c r="FA85" s="5">
        <f>IFERROR(求节点(相关资料!J$6:J$85,EF$6:EF$55,$ES85),0)</f>
        <v>412692390</v>
      </c>
      <c r="FB85" s="5">
        <f>IFERROR(求节点(相关资料!K$6:K$85,EG$6:EG$55,$ES85),0)</f>
        <v>577292400</v>
      </c>
      <c r="FC85" s="5">
        <f>IFERROR(求节点(相关资料!L$6:L$85,EH$6:EH$55,$ES85),0)</f>
        <v>577769940</v>
      </c>
      <c r="FD85" s="5">
        <f>IFERROR(求节点(相关资料!M$6:M$85,EI$6:EI$55,$ES85),0)</f>
        <v>577770000</v>
      </c>
      <c r="FE85" s="5">
        <f>IFERROR(求节点(相关资料!N$6:N$85,EJ$6:EJ$55,$ES85),0)</f>
        <v>1102029900</v>
      </c>
      <c r="FF85" s="5">
        <f>IFERROR(求节点(相关资料!O$6:O$85,EK$6:EK$55,$ES85),0)</f>
        <v>497130240</v>
      </c>
      <c r="FG85" s="5">
        <f>IFERROR(求节点(相关资料!P$6:P$85,EL$6:EL$55,$ES85),0)</f>
        <v>497130060</v>
      </c>
      <c r="FH85" s="5">
        <f>IFERROR(求节点(相关资料!Q$6:Q$85,EM$6:EM$55,$ES85),0)</f>
        <v>497130000</v>
      </c>
      <c r="FI85" s="5">
        <f>IFERROR(求节点(相关资料!R$6:R$85,EN$6:EN$55,$ES85),0)</f>
        <v>497129940</v>
      </c>
      <c r="FJ85" s="5">
        <f>IFERROR(求节点(相关资料!S$6:S$85,EO$6:EO$55,$ES85),0)</f>
        <v>412684560</v>
      </c>
      <c r="FK85" s="5">
        <f>IFERROR(求节点(相关资料!T$6:T$85,EP$6:EP$55,$ES85),0)</f>
        <v>244850100</v>
      </c>
      <c r="FN85" s="6">
        <v>80</v>
      </c>
      <c r="FO85" s="6">
        <f>SUMPRODUCT(ET85:FK85,'[1]功能-城建'!$X85:$AO85)</f>
        <v>10101699720</v>
      </c>
      <c r="FP85" s="6">
        <f>SUM('[1]资源-玩家城池建筑时间'!$AC$6:$AC85)</f>
        <v>10316444163.316959</v>
      </c>
      <c r="FQ85" s="6">
        <f t="shared" si="112"/>
        <v>0.97918425768439243</v>
      </c>
    </row>
    <row r="86" spans="1:173" x14ac:dyDescent="0.15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</row>
    <row r="87" spans="1:173" x14ac:dyDescent="0.15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Q87" s="2" t="s">
        <v>38</v>
      </c>
      <c r="AR87" s="2">
        <f>MAX('[1]资源-木石铜粮'!DG$6:DG$85)</f>
        <v>1071039455020.9202</v>
      </c>
      <c r="AS87" s="2">
        <f>MAX('[1]资源-木石铜粮'!DH$6:DH$85)</f>
        <v>151098619600.14944</v>
      </c>
      <c r="AT87" s="2">
        <f>MAX('[1]资源-木石铜粮'!DI$6:DI$85)</f>
        <v>464988771639.45007</v>
      </c>
      <c r="AU87" s="2">
        <f>MAX('[1]资源-木石铜粮'!DJ$6:DJ$85)</f>
        <v>0</v>
      </c>
      <c r="AV87" s="2">
        <f>MAX('[1]资源-木石铜粮'!DK$6:DK$85)</f>
        <v>36055424166.382698</v>
      </c>
      <c r="AW87" s="2">
        <f>MAX('[1]资源-木石铜粮'!DL$6:DL$85)</f>
        <v>36055424166.382698</v>
      </c>
      <c r="AX87" s="2">
        <f>MAX('[1]资源-木石铜粮'!DM$6:DM$85)</f>
        <v>36055424166.382698</v>
      </c>
      <c r="AY87" s="2">
        <f>MAX('[1]资源-木石铜粮'!DN$6:DN$85)</f>
        <v>36055424166.382698</v>
      </c>
      <c r="AZ87" s="2">
        <f>MAX('[1]资源-木石铜粮'!DO$6:DO$85)</f>
        <v>224112369149.58591</v>
      </c>
      <c r="BA87" s="2">
        <f>MAX('[1]资源-木石铜粮'!DP$6:DP$85)</f>
        <v>224303047440.48193</v>
      </c>
      <c r="BB87" s="2">
        <f>MAX('[1]资源-木石铜粮'!DQ$6:DQ$85)</f>
        <v>151098619140.20636</v>
      </c>
      <c r="BC87" s="2">
        <f>MAX('[1]资源-木石铜粮'!DR$6:DR$85)</f>
        <v>365635414126.22552</v>
      </c>
      <c r="BD87" s="2">
        <f>MAX('[1]资源-木石铜粮'!DS$6:DS$85)</f>
        <v>54213724077.312195</v>
      </c>
      <c r="BE87" s="2">
        <f>MAX('[1]资源-木石铜粮'!DT$6:DT$85)</f>
        <v>54213725206.37027</v>
      </c>
      <c r="BF87" s="2">
        <f>MAX('[1]资源-木石铜粮'!DU$6:DU$85)</f>
        <v>54213724797.531982</v>
      </c>
      <c r="BG87" s="2">
        <f>MAX('[1]资源-木石铜粮'!DV$6:DV$85)</f>
        <v>40660292257.466621</v>
      </c>
      <c r="BH87" s="2">
        <f>MAX('[1]资源-木石铜粮'!DW$6:DW$85)</f>
        <v>133066699271.63049</v>
      </c>
      <c r="BI87" s="2">
        <f>MAX('[1]资源-木石铜粮'!DX$6:DX$85)</f>
        <v>3606382190.1373234</v>
      </c>
      <c r="BJ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</row>
    <row r="88" spans="1:173" x14ac:dyDescent="0.15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Q88" s="2" t="s">
        <v>39</v>
      </c>
      <c r="AR88" s="2">
        <f>SUM(AR6:AR85)</f>
        <v>2228531652.9564261</v>
      </c>
      <c r="AS88" s="2">
        <f t="shared" ref="AS88:BI88" si="135">SUM(AS6:AS85)</f>
        <v>495229256.2125392</v>
      </c>
      <c r="AT88" s="2">
        <f t="shared" si="135"/>
        <v>247603136.92099053</v>
      </c>
      <c r="AU88" s="2">
        <f t="shared" si="135"/>
        <v>0</v>
      </c>
      <c r="AV88" s="2">
        <f t="shared" si="135"/>
        <v>412691046.8437826</v>
      </c>
      <c r="AW88" s="2">
        <f t="shared" si="135"/>
        <v>412691046.8437826</v>
      </c>
      <c r="AX88" s="2">
        <f t="shared" si="135"/>
        <v>412691046.8437826</v>
      </c>
      <c r="AY88" s="2">
        <f t="shared" si="135"/>
        <v>412691046.8437826</v>
      </c>
      <c r="AZ88" s="2">
        <f t="shared" si="135"/>
        <v>577289764.45726049</v>
      </c>
      <c r="BA88" s="2">
        <f t="shared" si="135"/>
        <v>577767465.58129561</v>
      </c>
      <c r="BB88" s="2">
        <f t="shared" si="135"/>
        <v>577767523.75455165</v>
      </c>
      <c r="BC88" s="2">
        <f t="shared" si="135"/>
        <v>1100404564.1107483</v>
      </c>
      <c r="BD88" s="2">
        <f t="shared" si="135"/>
        <v>497129271.0899477</v>
      </c>
      <c r="BE88" s="2">
        <f t="shared" si="135"/>
        <v>497129037.64621836</v>
      </c>
      <c r="BF88" s="2">
        <f t="shared" si="135"/>
        <v>497129035.98322833</v>
      </c>
      <c r="BG88" s="2">
        <f t="shared" si="135"/>
        <v>497129000.5465287</v>
      </c>
      <c r="BH88" s="2">
        <f t="shared" si="135"/>
        <v>412682077.45837903</v>
      </c>
      <c r="BI88" s="2">
        <f t="shared" si="135"/>
        <v>247614348.8070091</v>
      </c>
      <c r="BJ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</row>
    <row r="89" spans="1:173" x14ac:dyDescent="0.15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Q89" s="2" t="s">
        <v>19</v>
      </c>
      <c r="AR89" s="2" t="str">
        <f>IF(AR87-AR88&gt;0,"补充消耗",0)</f>
        <v>补充消耗</v>
      </c>
      <c r="AS89" s="2" t="str">
        <f t="shared" ref="AS89:BI89" si="136">IF(AS87-AS88&gt;0,"补充消耗",0)</f>
        <v>补充消耗</v>
      </c>
      <c r="AT89" s="2" t="str">
        <f t="shared" si="136"/>
        <v>补充消耗</v>
      </c>
      <c r="AU89" s="2">
        <f t="shared" si="136"/>
        <v>0</v>
      </c>
      <c r="AV89" s="2" t="str">
        <f t="shared" si="136"/>
        <v>补充消耗</v>
      </c>
      <c r="AW89" s="2" t="str">
        <f t="shared" si="136"/>
        <v>补充消耗</v>
      </c>
      <c r="AX89" s="2" t="str">
        <f t="shared" si="136"/>
        <v>补充消耗</v>
      </c>
      <c r="AY89" s="2" t="str">
        <f t="shared" si="136"/>
        <v>补充消耗</v>
      </c>
      <c r="AZ89" s="2" t="str">
        <f t="shared" si="136"/>
        <v>补充消耗</v>
      </c>
      <c r="BA89" s="2" t="str">
        <f t="shared" si="136"/>
        <v>补充消耗</v>
      </c>
      <c r="BB89" s="2" t="str">
        <f t="shared" si="136"/>
        <v>补充消耗</v>
      </c>
      <c r="BC89" s="2" t="str">
        <f t="shared" si="136"/>
        <v>补充消耗</v>
      </c>
      <c r="BD89" s="2" t="str">
        <f t="shared" si="136"/>
        <v>补充消耗</v>
      </c>
      <c r="BE89" s="2" t="str">
        <f t="shared" si="136"/>
        <v>补充消耗</v>
      </c>
      <c r="BF89" s="2" t="str">
        <f t="shared" si="136"/>
        <v>补充消耗</v>
      </c>
      <c r="BG89" s="2" t="str">
        <f t="shared" si="136"/>
        <v>补充消耗</v>
      </c>
      <c r="BH89" s="2" t="str">
        <f t="shared" si="136"/>
        <v>补充消耗</v>
      </c>
      <c r="BI89" s="2" t="str">
        <f t="shared" si="136"/>
        <v>补充消耗</v>
      </c>
      <c r="BJ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</row>
    <row r="90" spans="1:173" x14ac:dyDescent="0.15">
      <c r="C90" s="7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X90" s="7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Q90" s="2" t="s">
        <v>20</v>
      </c>
      <c r="AR90" s="2">
        <f t="shared" ref="AR90:BI90" si="137">AR87-AR88</f>
        <v>1068810923367.9637</v>
      </c>
      <c r="AS90" s="2">
        <f t="shared" si="137"/>
        <v>150603390343.93692</v>
      </c>
      <c r="AT90" s="2">
        <f t="shared" si="137"/>
        <v>464741168502.52905</v>
      </c>
      <c r="AU90" s="2">
        <f t="shared" si="137"/>
        <v>0</v>
      </c>
      <c r="AV90" s="2">
        <f t="shared" si="137"/>
        <v>35642733119.538918</v>
      </c>
      <c r="AW90" s="2">
        <f t="shared" si="137"/>
        <v>35642733119.538918</v>
      </c>
      <c r="AX90" s="2">
        <f t="shared" si="137"/>
        <v>35642733119.538918</v>
      </c>
      <c r="AY90" s="2">
        <f t="shared" si="137"/>
        <v>35642733119.538918</v>
      </c>
      <c r="AZ90" s="2">
        <f t="shared" si="137"/>
        <v>223535079385.12863</v>
      </c>
      <c r="BA90" s="2">
        <f t="shared" si="137"/>
        <v>223725279974.90063</v>
      </c>
      <c r="BB90" s="2">
        <f t="shared" si="137"/>
        <v>150520851616.45181</v>
      </c>
      <c r="BC90" s="2">
        <f t="shared" si="137"/>
        <v>364535009562.11475</v>
      </c>
      <c r="BD90" s="2">
        <f t="shared" si="137"/>
        <v>53716594806.222244</v>
      </c>
      <c r="BE90" s="2">
        <f t="shared" si="137"/>
        <v>53716596168.724052</v>
      </c>
      <c r="BF90" s="2">
        <f t="shared" si="137"/>
        <v>53716595761.548752</v>
      </c>
      <c r="BG90" s="2">
        <f t="shared" si="137"/>
        <v>40163163256.92009</v>
      </c>
      <c r="BH90" s="2">
        <f t="shared" si="137"/>
        <v>132654017194.17212</v>
      </c>
      <c r="BI90" s="2">
        <f t="shared" si="137"/>
        <v>3358767841.3303142</v>
      </c>
      <c r="BJ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</row>
    <row r="91" spans="1:173" x14ac:dyDescent="0.15">
      <c r="C91" s="7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X91" s="7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</row>
    <row r="92" spans="1:173" x14ac:dyDescent="0.15">
      <c r="C92" s="7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X92" s="7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</row>
    <row r="93" spans="1:173" x14ac:dyDescent="0.15">
      <c r="C93" s="7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X93" s="7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</row>
    <row r="94" spans="1:173" x14ac:dyDescent="0.15">
      <c r="C94" s="7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X94" s="7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</row>
    <row r="95" spans="1:173" x14ac:dyDescent="0.15">
      <c r="C95" s="7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X95" s="7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</row>
    <row r="96" spans="1:173" x14ac:dyDescent="0.15">
      <c r="C96" s="7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X96" s="7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</row>
    <row r="97" spans="3:103" x14ac:dyDescent="0.15">
      <c r="C97" s="7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X97" s="7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</row>
    <row r="98" spans="3:103" x14ac:dyDescent="0.15">
      <c r="C98" s="7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X98" s="7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</row>
    <row r="99" spans="3:103" x14ac:dyDescent="0.15">
      <c r="C99" s="7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X99" s="7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</row>
    <row r="100" spans="3:103" x14ac:dyDescent="0.15">
      <c r="C100" s="7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X100" s="7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</row>
    <row r="101" spans="3:103" x14ac:dyDescent="0.15">
      <c r="C101" s="7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X101" s="7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</row>
    <row r="102" spans="3:103" x14ac:dyDescent="0.15">
      <c r="C102" s="7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X102" s="7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</row>
    <row r="103" spans="3:103" x14ac:dyDescent="0.15">
      <c r="C103" s="7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X103" s="7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</row>
    <row r="104" spans="3:103" x14ac:dyDescent="0.15">
      <c r="C104" s="7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X104" s="7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</row>
    <row r="105" spans="3:103" x14ac:dyDescent="0.15">
      <c r="C105" s="7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X105" s="7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</row>
    <row r="106" spans="3:103" x14ac:dyDescent="0.15">
      <c r="C106" s="7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X106" s="7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</row>
    <row r="107" spans="3:103" x14ac:dyDescent="0.15">
      <c r="C107" s="7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X107" s="7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</row>
    <row r="108" spans="3:103" x14ac:dyDescent="0.15">
      <c r="C108" s="7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X108" s="7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</row>
    <row r="109" spans="3:103" x14ac:dyDescent="0.15">
      <c r="C109" s="7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X109" s="7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</row>
    <row r="110" spans="3:103" x14ac:dyDescent="0.15">
      <c r="C110" s="7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X110" s="7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</row>
    <row r="111" spans="3:103" x14ac:dyDescent="0.15">
      <c r="C111" s="7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X111" s="7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</row>
    <row r="112" spans="3:103" x14ac:dyDescent="0.15">
      <c r="C112" s="7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X112" s="7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</row>
    <row r="113" spans="3:103" x14ac:dyDescent="0.15">
      <c r="C113" s="7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X113" s="7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</row>
    <row r="114" spans="3:103" x14ac:dyDescent="0.15">
      <c r="C114" s="7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X114" s="7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</row>
    <row r="115" spans="3:103" x14ac:dyDescent="0.15">
      <c r="C115" s="7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X115" s="7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</row>
    <row r="116" spans="3:103" x14ac:dyDescent="0.15">
      <c r="C116" s="7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X116" s="7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</row>
    <row r="117" spans="3:103" x14ac:dyDescent="0.15">
      <c r="C117" s="7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X117" s="7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</row>
    <row r="118" spans="3:103" x14ac:dyDescent="0.15">
      <c r="C118" s="7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X118" s="7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</row>
    <row r="119" spans="3:103" x14ac:dyDescent="0.15">
      <c r="C119" s="7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X119" s="7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</row>
    <row r="120" spans="3:103" x14ac:dyDescent="0.15">
      <c r="C120" s="7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X120" s="7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</row>
    <row r="121" spans="3:103" x14ac:dyDescent="0.15">
      <c r="C121" s="7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X121" s="7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</row>
    <row r="122" spans="3:103" x14ac:dyDescent="0.15">
      <c r="C122" s="7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X122" s="7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</row>
    <row r="123" spans="3:103" x14ac:dyDescent="0.15">
      <c r="C123" s="7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X123" s="7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</row>
    <row r="124" spans="3:103" x14ac:dyDescent="0.15">
      <c r="C124" s="7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X124" s="7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</row>
    <row r="125" spans="3:103" x14ac:dyDescent="0.15">
      <c r="C125" s="7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X125" s="7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</row>
    <row r="126" spans="3:103" x14ac:dyDescent="0.15">
      <c r="C126" s="7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X126" s="7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</row>
    <row r="127" spans="3:103" x14ac:dyDescent="0.15">
      <c r="C127" s="7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X127" s="7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</row>
    <row r="128" spans="3:103" x14ac:dyDescent="0.15">
      <c r="C128" s="7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X128" s="7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</row>
    <row r="129" spans="3:103" x14ac:dyDescent="0.15">
      <c r="C129" s="7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X129" s="7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</row>
    <row r="130" spans="3:103" x14ac:dyDescent="0.15">
      <c r="C130" s="7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X130" s="7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</row>
    <row r="131" spans="3:103" x14ac:dyDescent="0.15">
      <c r="C131" s="7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X131" s="7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</row>
    <row r="132" spans="3:103" x14ac:dyDescent="0.15">
      <c r="C132" s="7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X132" s="7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</row>
    <row r="133" spans="3:103" x14ac:dyDescent="0.15">
      <c r="C133" s="7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X133" s="7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</row>
    <row r="134" spans="3:103" x14ac:dyDescent="0.15">
      <c r="C134" s="7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X134" s="7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</row>
    <row r="135" spans="3:103" x14ac:dyDescent="0.15">
      <c r="C135" s="7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X135" s="7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</row>
    <row r="136" spans="3:103" x14ac:dyDescent="0.15">
      <c r="C136" s="7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X136" s="7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</row>
    <row r="137" spans="3:103" x14ac:dyDescent="0.15">
      <c r="C137" s="7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X137" s="7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</row>
    <row r="138" spans="3:103" x14ac:dyDescent="0.15">
      <c r="C138" s="7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X138" s="7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</row>
    <row r="139" spans="3:103" x14ac:dyDescent="0.15">
      <c r="C139" s="7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X139" s="7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</row>
    <row r="140" spans="3:103" x14ac:dyDescent="0.15"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</row>
    <row r="141" spans="3:103" x14ac:dyDescent="0.15"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</row>
    <row r="142" spans="3:103" x14ac:dyDescent="0.15"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</row>
    <row r="143" spans="3:103" x14ac:dyDescent="0.15"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</row>
    <row r="144" spans="3:103" x14ac:dyDescent="0.15"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</row>
    <row r="145" spans="1:103" x14ac:dyDescent="0.15"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</row>
    <row r="146" spans="1:103" x14ac:dyDescent="0.15"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</row>
    <row r="147" spans="1:103" x14ac:dyDescent="0.15"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</row>
    <row r="148" spans="1:103" x14ac:dyDescent="0.15"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</row>
    <row r="149" spans="1:103" x14ac:dyDescent="0.15"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</row>
    <row r="150" spans="1:103" x14ac:dyDescent="0.15"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</row>
    <row r="151" spans="1:103" x14ac:dyDescent="0.15"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</row>
    <row r="152" spans="1:103" x14ac:dyDescent="0.15"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</row>
    <row r="153" spans="1:103" x14ac:dyDescent="0.15"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</row>
    <row r="154" spans="1:103" x14ac:dyDescent="0.15"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</row>
    <row r="155" spans="1:103" x14ac:dyDescent="0.15"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</row>
    <row r="156" spans="1:103" x14ac:dyDescent="0.15"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</row>
    <row r="157" spans="1:103" x14ac:dyDescent="0.15"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</row>
    <row r="158" spans="1:103" x14ac:dyDescent="0.15"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</row>
    <row r="159" spans="1:103" x14ac:dyDescent="0.15">
      <c r="A159" s="1"/>
      <c r="B159" s="1"/>
      <c r="V159" s="1"/>
      <c r="W159" s="1"/>
      <c r="AQ159" s="1"/>
      <c r="AR159" s="1"/>
      <c r="BL159" s="1"/>
      <c r="BM159" s="1"/>
      <c r="CG159" s="1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</row>
    <row r="160" spans="1:103" x14ac:dyDescent="0.15">
      <c r="A160" s="1"/>
      <c r="B160" s="1"/>
      <c r="V160" s="1"/>
      <c r="W160" s="1"/>
      <c r="AQ160" s="1"/>
      <c r="AR160" s="1"/>
      <c r="BL160" s="1"/>
      <c r="BM160" s="1"/>
      <c r="CG160" s="1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</row>
    <row r="161" spans="1:103" x14ac:dyDescent="0.15">
      <c r="A161" s="1"/>
      <c r="B161" s="1"/>
      <c r="V161" s="1"/>
      <c r="W161" s="1"/>
      <c r="AQ161" s="1"/>
      <c r="AR161" s="1"/>
      <c r="BL161" s="1"/>
      <c r="BM161" s="1"/>
      <c r="CG161" s="1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</row>
    <row r="162" spans="1:103" x14ac:dyDescent="0.15">
      <c r="A162" s="1"/>
      <c r="B162" s="1"/>
      <c r="V162" s="1"/>
      <c r="W162" s="1"/>
      <c r="AQ162" s="1"/>
      <c r="AR162" s="1"/>
      <c r="BL162" s="1"/>
      <c r="BM162" s="1"/>
      <c r="CG162" s="1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</row>
    <row r="163" spans="1:103" x14ac:dyDescent="0.15">
      <c r="A163" s="1"/>
      <c r="B163" s="1"/>
      <c r="V163" s="1"/>
      <c r="W163" s="1"/>
      <c r="AQ163" s="1"/>
      <c r="AR163" s="1"/>
      <c r="BL163" s="1"/>
      <c r="BM163" s="1"/>
      <c r="CG163" s="1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</row>
    <row r="164" spans="1:103" x14ac:dyDescent="0.15">
      <c r="A164" s="1"/>
      <c r="B164" s="1"/>
      <c r="V164" s="1"/>
      <c r="W164" s="1"/>
      <c r="AQ164" s="1"/>
      <c r="AR164" s="1"/>
      <c r="BL164" s="1"/>
      <c r="BM164" s="1"/>
      <c r="CG164" s="1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</row>
    <row r="165" spans="1:103" x14ac:dyDescent="0.15">
      <c r="A165" s="1"/>
      <c r="B165" s="1"/>
      <c r="V165" s="1"/>
      <c r="W165" s="1"/>
      <c r="AQ165" s="1"/>
      <c r="AR165" s="1"/>
      <c r="BL165" s="1"/>
      <c r="BM165" s="1"/>
      <c r="CG165" s="1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</row>
    <row r="166" spans="1:103" x14ac:dyDescent="0.15">
      <c r="A166" s="1"/>
      <c r="B166" s="1"/>
      <c r="V166" s="1"/>
      <c r="W166" s="1"/>
      <c r="AQ166" s="1"/>
      <c r="AR166" s="1"/>
      <c r="BL166" s="1"/>
      <c r="BM166" s="1"/>
      <c r="CG166" s="1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</row>
    <row r="167" spans="1:103" x14ac:dyDescent="0.15">
      <c r="A167" s="1"/>
      <c r="B167" s="1"/>
      <c r="V167" s="1"/>
      <c r="W167" s="1"/>
      <c r="AQ167" s="1"/>
      <c r="AR167" s="1"/>
      <c r="BL167" s="1"/>
      <c r="BM167" s="1"/>
      <c r="CG167" s="1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</row>
    <row r="168" spans="1:103" x14ac:dyDescent="0.15">
      <c r="A168" s="1"/>
      <c r="B168" s="1"/>
      <c r="V168" s="1"/>
      <c r="W168" s="1"/>
      <c r="AQ168" s="1"/>
      <c r="AR168" s="1"/>
      <c r="BL168" s="1"/>
      <c r="BM168" s="1"/>
      <c r="CG168" s="1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</row>
    <row r="169" spans="1:103" x14ac:dyDescent="0.15">
      <c r="A169" s="1"/>
      <c r="B169" s="1"/>
      <c r="V169" s="1"/>
      <c r="W169" s="1"/>
      <c r="AQ169" s="1"/>
      <c r="AR169" s="1"/>
      <c r="BL169" s="1"/>
      <c r="BM169" s="1"/>
      <c r="CG169" s="1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</row>
    <row r="170" spans="1:103" x14ac:dyDescent="0.15">
      <c r="A170" s="1"/>
      <c r="B170" s="1"/>
      <c r="V170" s="1"/>
      <c r="W170" s="1"/>
      <c r="AQ170" s="1"/>
      <c r="AR170" s="1"/>
      <c r="BL170" s="1"/>
      <c r="BM170" s="1"/>
      <c r="CG170" s="1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</row>
    <row r="171" spans="1:103" x14ac:dyDescent="0.15">
      <c r="A171" s="1"/>
      <c r="B171" s="1"/>
      <c r="V171" s="1"/>
      <c r="W171" s="1"/>
      <c r="AQ171" s="1"/>
      <c r="AR171" s="1"/>
      <c r="BL171" s="1"/>
      <c r="BM171" s="1"/>
      <c r="CG171" s="1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</row>
    <row r="172" spans="1:103" x14ac:dyDescent="0.15">
      <c r="A172" s="1"/>
      <c r="B172" s="1"/>
      <c r="V172" s="1"/>
      <c r="W172" s="1"/>
      <c r="AQ172" s="1"/>
      <c r="AR172" s="1"/>
      <c r="BL172" s="1"/>
      <c r="BM172" s="1"/>
      <c r="CG172" s="1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</row>
    <row r="173" spans="1:103" x14ac:dyDescent="0.15">
      <c r="A173" s="1"/>
      <c r="B173" s="1"/>
      <c r="V173" s="1"/>
      <c r="W173" s="1"/>
      <c r="AQ173" s="1"/>
      <c r="AR173" s="1"/>
      <c r="BL173" s="1"/>
      <c r="BM173" s="1"/>
      <c r="CG173" s="1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</row>
    <row r="174" spans="1:103" x14ac:dyDescent="0.15">
      <c r="A174" s="1"/>
      <c r="B174" s="1"/>
      <c r="V174" s="1"/>
      <c r="W174" s="1"/>
      <c r="AQ174" s="1"/>
      <c r="AR174" s="1"/>
      <c r="BL174" s="1"/>
      <c r="BM174" s="1"/>
      <c r="CG174" s="1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</row>
    <row r="175" spans="1:103" x14ac:dyDescent="0.15">
      <c r="A175" s="1"/>
      <c r="B175" s="1"/>
      <c r="V175" s="1"/>
      <c r="W175" s="1"/>
      <c r="AQ175" s="1"/>
      <c r="AR175" s="1"/>
      <c r="BL175" s="1"/>
      <c r="BM175" s="1"/>
      <c r="CG175" s="1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</row>
    <row r="176" spans="1:103" x14ac:dyDescent="0.15">
      <c r="A176" s="1"/>
      <c r="B176" s="1"/>
      <c r="V176" s="1"/>
      <c r="W176" s="1"/>
      <c r="AQ176" s="1"/>
      <c r="AR176" s="1"/>
      <c r="BL176" s="1"/>
      <c r="BM176" s="1"/>
      <c r="CG176" s="1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</row>
    <row r="177" spans="1:103" x14ac:dyDescent="0.15">
      <c r="A177" s="1"/>
      <c r="B177" s="1"/>
      <c r="V177" s="1"/>
      <c r="W177" s="1"/>
      <c r="AQ177" s="1"/>
      <c r="AR177" s="1"/>
      <c r="BL177" s="1"/>
      <c r="BM177" s="1"/>
      <c r="CG177" s="1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</row>
    <row r="178" spans="1:103" x14ac:dyDescent="0.15">
      <c r="A178" s="1"/>
      <c r="B178" s="1"/>
      <c r="V178" s="1"/>
      <c r="W178" s="1"/>
      <c r="AQ178" s="1"/>
      <c r="AR178" s="1"/>
      <c r="BL178" s="1"/>
      <c r="BM178" s="1"/>
      <c r="CG178" s="1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</row>
    <row r="179" spans="1:103" x14ac:dyDescent="0.15">
      <c r="A179" s="1"/>
      <c r="B179" s="1"/>
      <c r="V179" s="1"/>
      <c r="W179" s="1"/>
      <c r="AQ179" s="1"/>
      <c r="AR179" s="1"/>
      <c r="BL179" s="1"/>
      <c r="BM179" s="1"/>
      <c r="CG179" s="1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</row>
    <row r="180" spans="1:103" x14ac:dyDescent="0.15">
      <c r="A180" s="1"/>
      <c r="B180" s="1"/>
      <c r="V180" s="1"/>
      <c r="W180" s="1"/>
      <c r="AQ180" s="1"/>
      <c r="AR180" s="1"/>
      <c r="BL180" s="1"/>
      <c r="BM180" s="1"/>
      <c r="CG180" s="1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</row>
    <row r="181" spans="1:103" x14ac:dyDescent="0.15">
      <c r="A181" s="1"/>
      <c r="B181" s="1"/>
      <c r="V181" s="1"/>
      <c r="W181" s="1"/>
      <c r="AQ181" s="1"/>
      <c r="AR181" s="1"/>
      <c r="BL181" s="1"/>
      <c r="BM181" s="1"/>
      <c r="CG181" s="1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</row>
    <row r="182" spans="1:103" x14ac:dyDescent="0.15">
      <c r="A182" s="1"/>
      <c r="B182" s="1"/>
      <c r="V182" s="1"/>
      <c r="W182" s="1"/>
      <c r="AQ182" s="1"/>
      <c r="AR182" s="1"/>
      <c r="BL182" s="1"/>
      <c r="BM182" s="1"/>
      <c r="CG182" s="1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</row>
    <row r="183" spans="1:103" x14ac:dyDescent="0.15">
      <c r="A183" s="1"/>
      <c r="B183" s="1"/>
      <c r="V183" s="1"/>
      <c r="W183" s="1"/>
      <c r="AQ183" s="1"/>
      <c r="AR183" s="1"/>
      <c r="BL183" s="1"/>
      <c r="BM183" s="1"/>
      <c r="CG183" s="1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</row>
    <row r="184" spans="1:103" x14ac:dyDescent="0.15">
      <c r="A184" s="1"/>
      <c r="B184" s="1"/>
      <c r="V184" s="1"/>
      <c r="W184" s="1"/>
      <c r="AQ184" s="1"/>
      <c r="AR184" s="1"/>
      <c r="BL184" s="1"/>
      <c r="BM184" s="1"/>
      <c r="CG184" s="1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</row>
    <row r="185" spans="1:103" x14ac:dyDescent="0.15">
      <c r="A185" s="1"/>
      <c r="B185" s="1"/>
      <c r="V185" s="1"/>
      <c r="W185" s="1"/>
      <c r="AQ185" s="1"/>
      <c r="AR185" s="1"/>
      <c r="BL185" s="1"/>
      <c r="BM185" s="1"/>
      <c r="CG185" s="1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</row>
    <row r="186" spans="1:103" x14ac:dyDescent="0.15"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</row>
    <row r="187" spans="1:103" x14ac:dyDescent="0.15"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</row>
    <row r="188" spans="1:103" x14ac:dyDescent="0.15"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</row>
    <row r="189" spans="1:103" x14ac:dyDescent="0.15"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</row>
    <row r="190" spans="1:103" x14ac:dyDescent="0.15"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</row>
    <row r="191" spans="1:103" x14ac:dyDescent="0.15"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</row>
    <row r="192" spans="1:103" x14ac:dyDescent="0.15"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</row>
    <row r="193" spans="87:103" x14ac:dyDescent="0.15"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</row>
    <row r="194" spans="87:103" x14ac:dyDescent="0.15"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</row>
    <row r="195" spans="87:103" x14ac:dyDescent="0.15"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</row>
  </sheetData>
  <mergeCells count="89">
    <mergeCell ref="DX3:EP3"/>
    <mergeCell ref="ES3:FK3"/>
    <mergeCell ref="A4:A5"/>
    <mergeCell ref="B4:B5"/>
    <mergeCell ref="C4:C5"/>
    <mergeCell ref="D4:D5"/>
    <mergeCell ref="E4:E5"/>
    <mergeCell ref="F4:K4"/>
    <mergeCell ref="M4:M5"/>
    <mergeCell ref="N4:Q4"/>
    <mergeCell ref="A3:T3"/>
    <mergeCell ref="V3:AO3"/>
    <mergeCell ref="AQ3:BJ3"/>
    <mergeCell ref="BL3:CE3"/>
    <mergeCell ref="CG3:CZ3"/>
    <mergeCell ref="DC3:DU3"/>
    <mergeCell ref="AN4:AN5"/>
    <mergeCell ref="R4:R5"/>
    <mergeCell ref="S4:S5"/>
    <mergeCell ref="V4:V5"/>
    <mergeCell ref="W4:W5"/>
    <mergeCell ref="X4:X5"/>
    <mergeCell ref="Y4:Y5"/>
    <mergeCell ref="Z4:Z5"/>
    <mergeCell ref="AA4:AF4"/>
    <mergeCell ref="AH4:AH5"/>
    <mergeCell ref="AI4:AL4"/>
    <mergeCell ref="AM4:AM5"/>
    <mergeCell ref="BM4:BM5"/>
    <mergeCell ref="AQ4:AQ5"/>
    <mergeCell ref="AR4:AR5"/>
    <mergeCell ref="AS4:AS5"/>
    <mergeCell ref="AT4:AT5"/>
    <mergeCell ref="AU4:AU5"/>
    <mergeCell ref="AV4:BA4"/>
    <mergeCell ref="BC4:BC5"/>
    <mergeCell ref="BD4:BG4"/>
    <mergeCell ref="BH4:BH5"/>
    <mergeCell ref="BI4:BI5"/>
    <mergeCell ref="BL4:BL5"/>
    <mergeCell ref="CJ4:CJ5"/>
    <mergeCell ref="BN4:BN5"/>
    <mergeCell ref="BO4:BO5"/>
    <mergeCell ref="BP4:BP5"/>
    <mergeCell ref="BQ4:BV4"/>
    <mergeCell ref="BX4:BX5"/>
    <mergeCell ref="BY4:CB4"/>
    <mergeCell ref="CC4:CC5"/>
    <mergeCell ref="CD4:CD5"/>
    <mergeCell ref="CG4:CG5"/>
    <mergeCell ref="CH4:CH5"/>
    <mergeCell ref="CI4:CI5"/>
    <mergeCell ref="DO4:DO5"/>
    <mergeCell ref="DC4:DC5"/>
    <mergeCell ref="CK4:CK5"/>
    <mergeCell ref="CL4:CQ4"/>
    <mergeCell ref="CS4:CS5"/>
    <mergeCell ref="CT4:CW4"/>
    <mergeCell ref="CX4:CX5"/>
    <mergeCell ref="CY4:CY5"/>
    <mergeCell ref="DD4:DD5"/>
    <mergeCell ref="DE4:DE5"/>
    <mergeCell ref="DF4:DF5"/>
    <mergeCell ref="DG4:DG5"/>
    <mergeCell ref="DH4:DM4"/>
    <mergeCell ref="EO4:EO5"/>
    <mergeCell ref="DP4:DS4"/>
    <mergeCell ref="DT4:DT5"/>
    <mergeCell ref="DU4:DU5"/>
    <mergeCell ref="DX4:DX5"/>
    <mergeCell ref="DY4:DY5"/>
    <mergeCell ref="DZ4:DZ5"/>
    <mergeCell ref="EA4:EA5"/>
    <mergeCell ref="EB4:EB5"/>
    <mergeCell ref="EC4:EH4"/>
    <mergeCell ref="EJ4:EJ5"/>
    <mergeCell ref="EK4:EN4"/>
    <mergeCell ref="FO4:FQ4"/>
    <mergeCell ref="EP4:EP5"/>
    <mergeCell ref="ES4:ES5"/>
    <mergeCell ref="ET4:ET5"/>
    <mergeCell ref="EU4:EU5"/>
    <mergeCell ref="EV4:EV5"/>
    <mergeCell ref="EW4:EW5"/>
    <mergeCell ref="EX4:FC4"/>
    <mergeCell ref="FE4:FE5"/>
    <mergeCell ref="FF4:FI4"/>
    <mergeCell ref="FJ4:FJ5"/>
    <mergeCell ref="FK4:FK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D3:BO85"/>
  <sheetViews>
    <sheetView topLeftCell="V1" workbookViewId="0">
      <selection activeCell="Z44" sqref="Z44"/>
    </sheetView>
  </sheetViews>
  <sheetFormatPr defaultColWidth="9" defaultRowHeight="11.25" x14ac:dyDescent="0.2"/>
  <cols>
    <col min="1" max="16384" width="9" style="6"/>
  </cols>
  <sheetData>
    <row r="3" spans="4:67" x14ac:dyDescent="0.15">
      <c r="D3" s="70" t="s">
        <v>309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Z3" s="70" t="s">
        <v>202</v>
      </c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V3" s="70" t="s">
        <v>200</v>
      </c>
      <c r="AW3" s="70"/>
      <c r="AX3" s="70"/>
      <c r="AY3" s="70"/>
      <c r="AZ3" s="70"/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  <c r="BL3" s="70"/>
      <c r="BM3" s="70"/>
      <c r="BN3" s="70"/>
      <c r="BO3" s="70"/>
    </row>
    <row r="4" spans="4:67" x14ac:dyDescent="0.15">
      <c r="D4" s="67" t="s">
        <v>186</v>
      </c>
      <c r="E4" s="67" t="s">
        <v>1</v>
      </c>
      <c r="F4" s="67" t="s">
        <v>187</v>
      </c>
      <c r="G4" s="67" t="s">
        <v>188</v>
      </c>
      <c r="H4" s="67" t="s">
        <v>4</v>
      </c>
      <c r="I4" s="70" t="s">
        <v>5</v>
      </c>
      <c r="J4" s="70"/>
      <c r="K4" s="70"/>
      <c r="L4" s="70"/>
      <c r="M4" s="70"/>
      <c r="N4" s="70"/>
      <c r="O4" s="22"/>
      <c r="P4" s="64" t="s">
        <v>293</v>
      </c>
      <c r="Q4" s="70" t="s">
        <v>189</v>
      </c>
      <c r="R4" s="70"/>
      <c r="S4" s="70"/>
      <c r="T4" s="70"/>
      <c r="U4" s="67" t="s">
        <v>7</v>
      </c>
      <c r="V4" s="67" t="s">
        <v>190</v>
      </c>
      <c r="W4" s="67"/>
      <c r="Z4" s="67" t="s">
        <v>186</v>
      </c>
      <c r="AA4" s="67" t="s">
        <v>1</v>
      </c>
      <c r="AB4" s="67" t="s">
        <v>187</v>
      </c>
      <c r="AC4" s="67" t="s">
        <v>188</v>
      </c>
      <c r="AD4" s="67" t="s">
        <v>4</v>
      </c>
      <c r="AE4" s="70" t="s">
        <v>5</v>
      </c>
      <c r="AF4" s="70"/>
      <c r="AG4" s="70"/>
      <c r="AH4" s="70"/>
      <c r="AI4" s="70"/>
      <c r="AJ4" s="70"/>
      <c r="AK4" s="22"/>
      <c r="AL4" s="64" t="s">
        <v>293</v>
      </c>
      <c r="AM4" s="70" t="s">
        <v>189</v>
      </c>
      <c r="AN4" s="70"/>
      <c r="AO4" s="70"/>
      <c r="AP4" s="70"/>
      <c r="AQ4" s="67" t="s">
        <v>7</v>
      </c>
      <c r="AR4" s="67" t="s">
        <v>190</v>
      </c>
      <c r="AS4" s="67"/>
      <c r="AV4" s="67" t="s">
        <v>64</v>
      </c>
      <c r="AW4" s="67" t="s">
        <v>1</v>
      </c>
      <c r="AX4" s="67" t="s">
        <v>2</v>
      </c>
      <c r="AY4" s="67" t="s">
        <v>3</v>
      </c>
      <c r="AZ4" s="67" t="s">
        <v>4</v>
      </c>
      <c r="BA4" s="70" t="s">
        <v>5</v>
      </c>
      <c r="BB4" s="70"/>
      <c r="BC4" s="70"/>
      <c r="BD4" s="70"/>
      <c r="BE4" s="70"/>
      <c r="BF4" s="70"/>
      <c r="BG4" s="22"/>
      <c r="BH4" s="64" t="s">
        <v>293</v>
      </c>
      <c r="BI4" s="70" t="s">
        <v>6</v>
      </c>
      <c r="BJ4" s="70"/>
      <c r="BK4" s="70"/>
      <c r="BL4" s="70"/>
      <c r="BM4" s="67" t="s">
        <v>7</v>
      </c>
      <c r="BN4" s="67" t="s">
        <v>131</v>
      </c>
      <c r="BO4" s="67"/>
    </row>
    <row r="5" spans="4:67" x14ac:dyDescent="0.15">
      <c r="D5" s="67"/>
      <c r="E5" s="67"/>
      <c r="F5" s="67"/>
      <c r="G5" s="67"/>
      <c r="H5" s="67"/>
      <c r="I5" s="22" t="s">
        <v>191</v>
      </c>
      <c r="J5" s="22" t="s">
        <v>192</v>
      </c>
      <c r="K5" s="22" t="s">
        <v>193</v>
      </c>
      <c r="L5" s="22" t="s">
        <v>11</v>
      </c>
      <c r="M5" s="22" t="s">
        <v>194</v>
      </c>
      <c r="N5" s="22" t="s">
        <v>195</v>
      </c>
      <c r="O5" s="22" t="s">
        <v>14</v>
      </c>
      <c r="P5" s="64"/>
      <c r="Q5" s="22" t="s">
        <v>196</v>
      </c>
      <c r="R5" s="22" t="s">
        <v>197</v>
      </c>
      <c r="S5" s="22" t="s">
        <v>198</v>
      </c>
      <c r="T5" s="22" t="s">
        <v>199</v>
      </c>
      <c r="U5" s="67"/>
      <c r="V5" s="67"/>
      <c r="W5" s="67"/>
      <c r="Z5" s="67"/>
      <c r="AA5" s="67"/>
      <c r="AB5" s="67"/>
      <c r="AC5" s="67"/>
      <c r="AD5" s="67"/>
      <c r="AE5" s="22" t="s">
        <v>191</v>
      </c>
      <c r="AF5" s="22" t="s">
        <v>192</v>
      </c>
      <c r="AG5" s="22" t="s">
        <v>193</v>
      </c>
      <c r="AH5" s="22" t="s">
        <v>11</v>
      </c>
      <c r="AI5" s="22" t="s">
        <v>194</v>
      </c>
      <c r="AJ5" s="22" t="s">
        <v>195</v>
      </c>
      <c r="AK5" s="22" t="s">
        <v>14</v>
      </c>
      <c r="AL5" s="64"/>
      <c r="AM5" s="22" t="s">
        <v>196</v>
      </c>
      <c r="AN5" s="22" t="s">
        <v>197</v>
      </c>
      <c r="AO5" s="22" t="s">
        <v>198</v>
      </c>
      <c r="AP5" s="22" t="s">
        <v>199</v>
      </c>
      <c r="AQ5" s="67"/>
      <c r="AR5" s="67"/>
      <c r="AS5" s="67"/>
      <c r="AV5" s="67"/>
      <c r="AW5" s="67"/>
      <c r="AX5" s="67"/>
      <c r="AY5" s="67"/>
      <c r="AZ5" s="67"/>
      <c r="BA5" s="22" t="s">
        <v>8</v>
      </c>
      <c r="BB5" s="22" t="s">
        <v>9</v>
      </c>
      <c r="BC5" s="22" t="s">
        <v>10</v>
      </c>
      <c r="BD5" s="22" t="s">
        <v>11</v>
      </c>
      <c r="BE5" s="22" t="s">
        <v>12</v>
      </c>
      <c r="BF5" s="22" t="s">
        <v>13</v>
      </c>
      <c r="BG5" s="22" t="s">
        <v>14</v>
      </c>
      <c r="BH5" s="64"/>
      <c r="BI5" s="22" t="s">
        <v>15</v>
      </c>
      <c r="BJ5" s="22" t="s">
        <v>16</v>
      </c>
      <c r="BK5" s="22" t="s">
        <v>17</v>
      </c>
      <c r="BL5" s="22" t="s">
        <v>18</v>
      </c>
      <c r="BM5" s="67"/>
      <c r="BN5" s="67"/>
      <c r="BO5" s="67"/>
    </row>
    <row r="6" spans="4:67" x14ac:dyDescent="0.2">
      <c r="D6" s="8">
        <v>1</v>
      </c>
      <c r="E6" s="24">
        <f>IFERROR(('[1]功能-城建'!AS6+'[1]功能-城建'!BN6)/2,"")</f>
        <v>1</v>
      </c>
      <c r="F6" s="24">
        <f>IFERROR(('[1]功能-城建'!AT6+'[1]功能-城建'!BO6)/2,"")</f>
        <v>1</v>
      </c>
      <c r="G6" s="24">
        <f>IFERROR(('[1]功能-城建'!AU6+'[1]功能-城建'!BP6)/2,"")</f>
        <v>12.5</v>
      </c>
      <c r="H6" s="24" t="str">
        <f>IFERROR(('[1]功能-城建'!AV6+'[1]功能-城建'!BQ6)/2,"")</f>
        <v/>
      </c>
      <c r="I6" s="24">
        <f>IFERROR(('[1]功能-城建'!AW6+'[1]功能-城建'!BR6)/2,"")</f>
        <v>1</v>
      </c>
      <c r="J6" s="24">
        <f>IFERROR(('[1]功能-城建'!AX6+'[1]功能-城建'!BS6)/2,"")</f>
        <v>1</v>
      </c>
      <c r="K6" s="24">
        <f>IFERROR(('[1]功能-城建'!AY6+'[1]功能-城建'!BT6)/2,"")</f>
        <v>1</v>
      </c>
      <c r="L6" s="24">
        <f>IFERROR(('[1]功能-城建'!AZ6+'[1]功能-城建'!BU6)/2,"")</f>
        <v>1</v>
      </c>
      <c r="M6" s="50">
        <f>M7</f>
        <v>28</v>
      </c>
      <c r="N6" s="24">
        <f>IFERROR(('[1]功能-城建'!BB6+'[1]功能-城建'!BW6)/2,"")</f>
        <v>1</v>
      </c>
      <c r="O6" s="50">
        <f>O7</f>
        <v>2</v>
      </c>
      <c r="P6" s="24">
        <f>IFERROR(('[1]功能-城建'!BD6+'[1]功能-城建'!BY6)/2,"")</f>
        <v>7.5</v>
      </c>
      <c r="Q6" s="24">
        <f>IFERROR(('[1]功能-城建'!BE6+'[1]功能-城建'!BZ6)/2,"")</f>
        <v>1.5</v>
      </c>
      <c r="R6" s="24">
        <f>IFERROR(('[1]功能-城建'!BF6+'[1]功能-城建'!CA6)/2,"")</f>
        <v>1</v>
      </c>
      <c r="S6" s="24">
        <f>IFERROR(('[1]功能-城建'!BG6+'[1]功能-城建'!CB6)/2,"")</f>
        <v>2</v>
      </c>
      <c r="T6" s="24">
        <f>IFERROR(('[1]功能-城建'!BH6+'[1]功能-城建'!CC6)/2,"")</f>
        <v>6</v>
      </c>
      <c r="U6" s="50">
        <f>U7</f>
        <v>10</v>
      </c>
      <c r="V6" s="24">
        <f>IFERROR(('[1]功能-城建'!BJ6+'[1]功能-城建'!CE6)/2,"")</f>
        <v>16</v>
      </c>
      <c r="W6" s="24">
        <f>IFERROR(('[1]功能-城建'!BK6+'[1]功能-城建'!CF6)/2,"")</f>
        <v>0</v>
      </c>
      <c r="Z6" s="8">
        <v>1</v>
      </c>
      <c r="AA6" s="25">
        <f>IF(E6="","",E6)</f>
        <v>1</v>
      </c>
      <c r="AB6" s="25">
        <f t="shared" ref="AB6:AS6" si="0">IF(F6="","",F6)</f>
        <v>1</v>
      </c>
      <c r="AC6" s="25">
        <f t="shared" si="0"/>
        <v>12.5</v>
      </c>
      <c r="AD6" s="25" t="str">
        <f t="shared" si="0"/>
        <v/>
      </c>
      <c r="AE6" s="25">
        <f t="shared" si="0"/>
        <v>1</v>
      </c>
      <c r="AF6" s="25">
        <f t="shared" si="0"/>
        <v>1</v>
      </c>
      <c r="AG6" s="25">
        <f t="shared" si="0"/>
        <v>1</v>
      </c>
      <c r="AH6" s="25">
        <f t="shared" si="0"/>
        <v>1</v>
      </c>
      <c r="AI6" s="25">
        <f t="shared" si="0"/>
        <v>28</v>
      </c>
      <c r="AJ6" s="25">
        <f t="shared" si="0"/>
        <v>1</v>
      </c>
      <c r="AK6" s="25">
        <f t="shared" si="0"/>
        <v>2</v>
      </c>
      <c r="AL6" s="25">
        <f t="shared" si="0"/>
        <v>7.5</v>
      </c>
      <c r="AM6" s="25">
        <f t="shared" si="0"/>
        <v>1.5</v>
      </c>
      <c r="AN6" s="25">
        <f t="shared" si="0"/>
        <v>1</v>
      </c>
      <c r="AO6" s="25">
        <f t="shared" si="0"/>
        <v>2</v>
      </c>
      <c r="AP6" s="25">
        <f t="shared" si="0"/>
        <v>6</v>
      </c>
      <c r="AQ6" s="25">
        <f t="shared" si="0"/>
        <v>10</v>
      </c>
      <c r="AR6" s="25">
        <f t="shared" si="0"/>
        <v>16</v>
      </c>
      <c r="AS6" s="25">
        <f t="shared" si="0"/>
        <v>0</v>
      </c>
      <c r="AV6" s="8">
        <v>1</v>
      </c>
      <c r="AW6" s="26">
        <f>IF(IFERROR(IF($AV6&lt;E$6,0,IF($AV6&gt;MAX(AA$6:AA$85),"",
IF($AV6=MAX(AA$6:AA$85),INDEX($Z$6:$Z$85,MATCH(MAX(AA$6:AA$85),AA$6:AA$85,0)),
求节点(AA$6:AA$85,$Z$6:$Z$85,$AV6)))),"")="",AW5,
IFERROR(IF($AV6&lt;E$6,0,IF($AV6&gt;MAX(AA$6:AA$85),"",
IF($AV6=MAX(AA$6:AA$85),INDEX($Z$6:$Z$85,MATCH(MAX(AA$6:AA$85),AA$6:AA$85,0)),
求节点(AA$6:AA$85,$Z$6:$Z$85,$AV6)))),""))</f>
        <v>1</v>
      </c>
      <c r="AX6" s="26">
        <f>IF(IFERROR(IF($AV6&lt;F$6,0,IF($AV6&gt;MAX(AB$6:AB$85),"",
IF($AV6=MAX(AB$6:AB$85),INDEX($Z$6:$Z$85,MATCH(MAX(AB$6:AB$85),AB$6:AB$85,0)),
求节点(AB$6:AB$85,$Z$6:$Z$85,$AV6)))),"")="",AX5,
IFERROR(IF($AV6&lt;F$6,0,IF($AV6&gt;MAX(AB$6:AB$85),"",
IF($AV6=MAX(AB$6:AB$85),INDEX($Z$6:$Z$85,MATCH(MAX(AB$6:AB$85),AB$6:AB$85,0)),
求节点(AB$6:AB$85,$Z$6:$Z$85,$AV6)))),""))</f>
        <v>1</v>
      </c>
      <c r="AY6" s="26">
        <f>IF(IFERROR(IF($AV6&lt;G$6,0,IF($AV6&gt;MAX(AC$6:AC$85),"",
IF($AV6=MAX(AC$6:AC$85),INDEX($Z$6:$Z$85,MATCH(MAX(AC$6:AC$85),AC$6:AC$85,0)),
求节点(AC$6:AC$85,$Z$6:$Z$85,$AV6)))),"")="",AY5,
IFERROR(IF($AV6&lt;G$6,0,IF($AV6&gt;MAX(AC$6:AC$85),"",
IF($AV6=MAX(AC$6:AC$85),INDEX($Z$6:$Z$85,MATCH(MAX(AC$6:AC$85),AC$6:AC$85,0)),
求节点(AC$6:AC$85,$Z$6:$Z$85,$AV6)))),""))</f>
        <v>0</v>
      </c>
      <c r="AZ6" s="26">
        <f>IF(IFERROR(IF($AV6&lt;H$6,0,IF($AV6&gt;MAX(AD$6:AD$85),"",
IF($AV6=MAX(AD$6:AD$85),INDEX($Z$6:$Z$85,MATCH(MAX(AD$6:AD$85),AD$6:AD$85,0)),
求节点(AD$6:AD$85,$Z$6:$Z$85,$AV6)))),"")="",AZ5,
IFERROR(IF($AV6&lt;H$6,0,IF($AV6&gt;MAX(AD$6:AD$85),"",
IF($AV6=MAX(AD$6:AD$85),INDEX($Z$6:$Z$85,MATCH(MAX(AD$6:AD$85),AD$6:AD$85,0)),
求节点(AD$6:AD$85,$Z$6:$Z$85,$AV6)))),""))</f>
        <v>0</v>
      </c>
      <c r="BA6" s="26">
        <f>IF(IFERROR(IF($AV6&lt;I$6,0,IF($AV6&gt;MAX(AE$6:AE$85),"",
IF($AV6=MAX(AE$6:AE$85),INDEX($Z$6:$Z$85,MATCH(MAX(AE$6:AE$85),AE$6:AE$85,0)),
求节点(AE$6:AE$85,$Z$6:$Z$85,$AV6)))),"")="",BA5,
IFERROR(IF($AV6&lt;I$6,0,IF($AV6&gt;MAX(AE$6:AE$85),"",
IF($AV6=MAX(AE$6:AE$85),INDEX($Z$6:$Z$85,MATCH(MAX(AE$6:AE$85),AE$6:AE$85,0)),
求节点(AE$6:AE$85,$Z$6:$Z$85,$AV6)))),""))</f>
        <v>1</v>
      </c>
      <c r="BB6" s="26">
        <f>IF(IFERROR(IF($AV6&lt;J$6,0,IF($AV6&gt;MAX(AF$6:AF$85),"",
IF($AV6=MAX(AF$6:AF$85),INDEX($Z$6:$Z$85,MATCH(MAX(AF$6:AF$85),AF$6:AF$85,0)),
求节点(AF$6:AF$85,$Z$6:$Z$85,$AV6)))),"")="",BB5,
IFERROR(IF($AV6&lt;J$6,0,IF($AV6&gt;MAX(AF$6:AF$85),"",
IF($AV6=MAX(AF$6:AF$85),INDEX($Z$6:$Z$85,MATCH(MAX(AF$6:AF$85),AF$6:AF$85,0)),
求节点(AF$6:AF$85,$Z$6:$Z$85,$AV6)))),""))</f>
        <v>1</v>
      </c>
      <c r="BC6" s="26">
        <f>IF(IFERROR(IF($AV6&lt;K$6,0,IF($AV6&gt;MAX(AG$6:AG$85),"",
IF($AV6=MAX(AG$6:AG$85),INDEX($Z$6:$Z$85,MATCH(MAX(AG$6:AG$85),AG$6:AG$85,0)),
求节点(AG$6:AG$85,$Z$6:$Z$85,$AV6)))),"")="",BC5,
IFERROR(IF($AV6&lt;K$6,0,IF($AV6&gt;MAX(AG$6:AG$85),"",
IF($AV6=MAX(AG$6:AG$85),INDEX($Z$6:$Z$85,MATCH(MAX(AG$6:AG$85),AG$6:AG$85,0)),
求节点(AG$6:AG$85,$Z$6:$Z$85,$AV6)))),""))</f>
        <v>1</v>
      </c>
      <c r="BD6" s="26">
        <f>IF(IFERROR(IF($AV6&lt;L$6,0,IF($AV6&gt;MAX(AH$6:AH$85),"",
IF($AV6=MAX(AH$6:AH$85),INDEX($Z$6:$Z$85,MATCH(MAX(AH$6:AH$85),AH$6:AH$85,0)),
求节点(AH$6:AH$85,$Z$6:$Z$85,$AV6)))),"")="",BD5,
IFERROR(IF($AV6&lt;L$6,0,IF($AV6&gt;MAX(AH$6:AH$85),"",
IF($AV6=MAX(AH$6:AH$85),INDEX($Z$6:$Z$85,MATCH(MAX(AH$6:AH$85),AH$6:AH$85,0)),
求节点(AH$6:AH$85,$Z$6:$Z$85,$AV6)))),""))</f>
        <v>1</v>
      </c>
      <c r="BE6" s="26">
        <f>IF(IFERROR(IF($AV6&lt;M$6,0,IF($AV6&gt;MAX(AI$6:AI$85),"",
IF($AV6=MAX(AI$6:AI$85),INDEX($Z$6:$Z$85,MATCH(MAX(AI$6:AI$85),AI$6:AI$85,0)),
求节点(AI$6:AI$85,$Z$6:$Z$85,$AV6)))),"")="",BE5,
IFERROR(IF($AV6&lt;M$6,0,IF($AV6&gt;MAX(AI$6:AI$85),"",
IF($AV6=MAX(AI$6:AI$85),INDEX($Z$6:$Z$85,MATCH(MAX(AI$6:AI$85),AI$6:AI$85,0)),
求节点(AI$6:AI$85,$Z$6:$Z$85,$AV6)))),""))</f>
        <v>0</v>
      </c>
      <c r="BF6" s="26">
        <f>IF(IFERROR(IF($AV6&lt;N$6,0,IF($AV6&gt;MAX(AJ$6:AJ$85),"",
IF($AV6=MAX(AJ$6:AJ$85),INDEX($Z$6:$Z$85,MATCH(MAX(AJ$6:AJ$85),AJ$6:AJ$85,0)),
求节点(AJ$6:AJ$85,$Z$6:$Z$85,$AV6)))),"")="",BF5,
IFERROR(IF($AV6&lt;N$6,0,IF($AV6&gt;MAX(AJ$6:AJ$85),"",
IF($AV6=MAX(AJ$6:AJ$85),INDEX($Z$6:$Z$85,MATCH(MAX(AJ$6:AJ$85),AJ$6:AJ$85,0)),
求节点(AJ$6:AJ$85,$Z$6:$Z$85,$AV6)))),""))</f>
        <v>1</v>
      </c>
      <c r="BG6" s="26">
        <f>IF(IFERROR(IF($AV6&lt;O$6,0,IF($AV6&gt;MAX(AK$6:AK$85),"",
IF($AV6=MAX(AK$6:AK$85),INDEX($Z$6:$Z$85,MATCH(MAX(AK$6:AK$85),AK$6:AK$85,0)),
求节点(AK$6:AK$85,$Z$6:$Z$85,$AV6)))),"")="",BG5,
IFERROR(IF($AV6&lt;O$6,0,IF($AV6&gt;MAX(AK$6:AK$85),"",
IF($AV6=MAX(AK$6:AK$85),INDEX($Z$6:$Z$85,MATCH(MAX(AK$6:AK$85),AK$6:AK$85,0)),
求节点(AK$6:AK$85,$Z$6:$Z$85,$AV6)))),""))</f>
        <v>0</v>
      </c>
      <c r="BH6" s="26">
        <f>IF(IFERROR(IF($AV6&lt;P$6,0,IF($AV6&gt;MAX(AL$6:AL$85),"",
IF($AV6=MAX(AL$6:AL$85),INDEX($Z$6:$Z$85,MATCH(MAX(AL$6:AL$85),AL$6:AL$85,0)),
求节点(AL$6:AL$85,$Z$6:$Z$85,$AV6)))),"")="",BH5,
IFERROR(IF($AV6&lt;P$6,0,IF($AV6&gt;MAX(AL$6:AL$85),"",
IF($AV6=MAX(AL$6:AL$85),INDEX($Z$6:$Z$85,MATCH(MAX(AL$6:AL$85),AL$6:AL$85,0)),
求节点(AL$6:AL$85,$Z$6:$Z$85,$AV6)))),""))</f>
        <v>0</v>
      </c>
      <c r="BI6" s="26">
        <f>IF(IFERROR(IF($AV6&lt;Q$6,0,IF($AV6&gt;MAX(AM$6:AM$85),"",
IF($AV6=MAX(AM$6:AM$85),INDEX($Z$6:$Z$85,MATCH(MAX(AM$6:AM$85),AM$6:AM$85,0)),
求节点(AM$6:AM$85,$Z$6:$Z$85,$AV6)))),"")="",BI5,
IFERROR(IF($AV6&lt;Q$6,0,IF($AV6&gt;MAX(AM$6:AM$85),"",
IF($AV6=MAX(AM$6:AM$85),INDEX($Z$6:$Z$85,MATCH(MAX(AM$6:AM$85),AM$6:AM$85,0)),
求节点(AM$6:AM$85,$Z$6:$Z$85,$AV6)))),""))</f>
        <v>0</v>
      </c>
      <c r="BJ6" s="26">
        <f>IF(IFERROR(IF($AV6&lt;R$6,0,IF($AV6&gt;MAX(AN$6:AN$85),"",
IF($AV6=MAX(AN$6:AN$85),INDEX($Z$6:$Z$85,MATCH(MAX(AN$6:AN$85),AN$6:AN$85,0)),
求节点(AN$6:AN$85,$Z$6:$Z$85,$AV6)))),"")="",BJ5,
IFERROR(IF($AV6&lt;R$6,0,IF($AV6&gt;MAX(AN$6:AN$85),"",
IF($AV6=MAX(AN$6:AN$85),INDEX($Z$6:$Z$85,MATCH(MAX(AN$6:AN$85),AN$6:AN$85,0)),
求节点(AN$6:AN$85,$Z$6:$Z$85,$AV6)))),""))</f>
        <v>1</v>
      </c>
      <c r="BK6" s="26">
        <f>IF(IFERROR(IF($AV6&lt;S$6,0,IF($AV6&gt;MAX(AO$6:AO$85),"",
IF($AV6=MAX(AO$6:AO$85),INDEX($Z$6:$Z$85,MATCH(MAX(AO$6:AO$85),AO$6:AO$85,0)),
求节点(AO$6:AO$85,$Z$6:$Z$85,$AV6)))),"")="",BK5,
IFERROR(IF($AV6&lt;S$6,0,IF($AV6&gt;MAX(AO$6:AO$85),"",
IF($AV6=MAX(AO$6:AO$85),INDEX($Z$6:$Z$85,MATCH(MAX(AO$6:AO$85),AO$6:AO$85,0)),
求节点(AO$6:AO$85,$Z$6:$Z$85,$AV6)))),""))</f>
        <v>0</v>
      </c>
      <c r="BL6" s="26">
        <f>IF(IFERROR(IF($AV6&lt;T$6,0,IF($AV6&gt;MAX(AP$6:AP$85),"",
IF($AV6=MAX(AP$6:AP$85),INDEX($Z$6:$Z$85,MATCH(MAX(AP$6:AP$85),AP$6:AP$85,0)),
求节点(AP$6:AP$85,$Z$6:$Z$85,$AV6)))),"")="",BL5,
IFERROR(IF($AV6&lt;T$6,0,IF($AV6&gt;MAX(AP$6:AP$85),"",
IF($AV6=MAX(AP$6:AP$85),INDEX($Z$6:$Z$85,MATCH(MAX(AP$6:AP$85),AP$6:AP$85,0)),
求节点(AP$6:AP$85,$Z$6:$Z$85,$AV6)))),""))</f>
        <v>0</v>
      </c>
      <c r="BM6" s="26">
        <f>IF(IFERROR(IF($AV6&lt;U$6,0,IF($AV6&gt;MAX(AQ$6:AQ$85),"",
IF($AV6=MAX(AQ$6:AQ$85),INDEX($Z$6:$Z$85,MATCH(MAX(AQ$6:AQ$85),AQ$6:AQ$85,0)),
求节点(AQ$6:AQ$85,$Z$6:$Z$85,$AV6)))),"")="",BM5,
IFERROR(IF($AV6&lt;U$6,0,IF($AV6&gt;MAX(AQ$6:AQ$85),"",
IF($AV6=MAX(AQ$6:AQ$85),INDEX($Z$6:$Z$85,MATCH(MAX(AQ$6:AQ$85),AQ$6:AQ$85,0)),
求节点(AQ$6:AQ$85,$Z$6:$Z$85,$AV6)))),""))</f>
        <v>0</v>
      </c>
      <c r="BN6" s="26">
        <f>IF(IFERROR(IF($AV6&lt;V$6,0,IF($AV6&gt;MAX(AR$6:AR$85),"",
IF($AV6=MAX(AR$6:AR$85),INDEX($Z$6:$Z$85,MATCH(MAX(AR$6:AR$85),AR$6:AR$85,0)),
求节点(AR$6:AR$85,$Z$6:$Z$85,$AV6)))),"")="",BN5,
IFERROR(IF($AV6&lt;V$6,0,IF($AV6&gt;MAX(AR$6:AR$85),"",
IF($AV6=MAX(AR$6:AR$85),INDEX($Z$6:$Z$85,MATCH(MAX(AR$6:AR$85),AR$6:AR$85,0)),
求节点(AR$6:AR$85,$Z$6:$Z$85,$AV6)))),""))</f>
        <v>0</v>
      </c>
      <c r="BO6" s="26">
        <f>IF(IFERROR(IF($AV6&lt;W$6,0,IF($AV6&gt;MAX(AS$6:AS$85),"",
IF($AV6=MAX(AS$6:AS$85),INDEX($Z$6:$Z$85,MATCH(MAX(AS$6:AS$85),AS$6:AS$85,0)),
求节点(AS$6:AS$85,$Z$6:$Z$85,$AV6)))),"")="",BO5,
IFERROR(IF($AV6&lt;W$6,0,IF($AV6&gt;MAX(AS$6:AS$85),"",
IF($AV6=MAX(AS$6:AS$85),INDEX($Z$6:$Z$85,MATCH(MAX(AS$6:AS$85),AS$6:AS$85,0)),
求节点(AS$6:AS$85,$Z$6:$Z$85,$AV6)))),""))</f>
        <v>0</v>
      </c>
    </row>
    <row r="7" spans="4:67" x14ac:dyDescent="0.2">
      <c r="D7" s="8">
        <v>2</v>
      </c>
      <c r="E7" s="24">
        <f>IFERROR(('[1]功能-城建'!AS7+'[1]功能-城建'!BN7)/2,"")</f>
        <v>2</v>
      </c>
      <c r="F7" s="24">
        <f>IFERROR(('[1]功能-城建'!AT7+'[1]功能-城建'!BO7)/2,"")</f>
        <v>2</v>
      </c>
      <c r="G7" s="24">
        <f>IFERROR(('[1]功能-城建'!AU7+'[1]功能-城建'!BP7)/2,"")</f>
        <v>14.5</v>
      </c>
      <c r="H7" s="24" t="str">
        <f>IFERROR(('[1]功能-城建'!AV7+'[1]功能-城建'!BQ7)/2,"")</f>
        <v/>
      </c>
      <c r="I7" s="24">
        <f>IFERROR(('[1]功能-城建'!AW7+'[1]功能-城建'!BR7)/2,"")</f>
        <v>2</v>
      </c>
      <c r="J7" s="24">
        <f>IFERROR(('[1]功能-城建'!AX7+'[1]功能-城建'!BS7)/2,"")</f>
        <v>2</v>
      </c>
      <c r="K7" s="24">
        <f>IFERROR(('[1]功能-城建'!AY7+'[1]功能-城建'!BT7)/2,"")</f>
        <v>2</v>
      </c>
      <c r="L7" s="24">
        <f>IFERROR(('[1]功能-城建'!AZ7+'[1]功能-城建'!BU7)/2,"")</f>
        <v>2</v>
      </c>
      <c r="M7" s="50">
        <f>M8</f>
        <v>28</v>
      </c>
      <c r="N7" s="24">
        <f>IFERROR(('[1]功能-城建'!BB7+'[1]功能-城建'!BW7)/2,"")</f>
        <v>2</v>
      </c>
      <c r="O7" s="24">
        <f>IFERROR(('[1]功能-城建'!BC7+'[1]功能-城建'!BX7)/2,"")</f>
        <v>2</v>
      </c>
      <c r="P7" s="24">
        <f>IFERROR(('[1]功能-城建'!BD7+'[1]功能-城建'!BY7)/2,"")</f>
        <v>9.5</v>
      </c>
      <c r="Q7" s="24">
        <f>IFERROR(('[1]功能-城建'!BE7+'[1]功能-城建'!BZ7)/2,"")</f>
        <v>4.5</v>
      </c>
      <c r="R7" s="24">
        <f>IFERROR(('[1]功能-城建'!BF7+'[1]功能-城建'!CA7)/2,"")</f>
        <v>3.5</v>
      </c>
      <c r="S7" s="24">
        <f>IFERROR(('[1]功能-城建'!BG7+'[1]功能-城建'!CB7)/2,"")</f>
        <v>5.5</v>
      </c>
      <c r="T7" s="24">
        <f>IFERROR(('[1]功能-城建'!BH7+'[1]功能-城建'!CC7)/2,"")</f>
        <v>7.5</v>
      </c>
      <c r="U7" s="24">
        <f>IFERROR(('[1]功能-城建'!BI7+'[1]功能-城建'!CD7)/2,"")</f>
        <v>10</v>
      </c>
      <c r="V7" s="24">
        <f>IFERROR(('[1]功能-城建'!BJ7+'[1]功能-城建'!CE7)/2,"")</f>
        <v>19.5</v>
      </c>
      <c r="W7" s="24">
        <f>IFERROR(('[1]功能-城建'!BK7+'[1]功能-城建'!CF7)/2,"")</f>
        <v>0</v>
      </c>
      <c r="Z7" s="8">
        <v>2</v>
      </c>
      <c r="AA7" s="25">
        <f t="shared" ref="AA7:AA54" si="1">IF(E7="","",E7)</f>
        <v>2</v>
      </c>
      <c r="AB7" s="25">
        <f t="shared" ref="AB7:AB54" si="2">IF(F7="","",F7)</f>
        <v>2</v>
      </c>
      <c r="AC7" s="25">
        <f t="shared" ref="AC7:AC54" si="3">IF(G7="","",G7)</f>
        <v>14.5</v>
      </c>
      <c r="AD7" s="25" t="str">
        <f t="shared" ref="AD7:AD54" si="4">IF(H7="","",H7)</f>
        <v/>
      </c>
      <c r="AE7" s="25">
        <f t="shared" ref="AE7:AE54" si="5">IF(I7="","",I7)</f>
        <v>2</v>
      </c>
      <c r="AF7" s="25">
        <f t="shared" ref="AF7:AF54" si="6">IF(J7="","",J7)</f>
        <v>2</v>
      </c>
      <c r="AG7" s="25">
        <f t="shared" ref="AG7:AG54" si="7">IF(K7="","",K7)</f>
        <v>2</v>
      </c>
      <c r="AH7" s="25">
        <f t="shared" ref="AH7:AH54" si="8">IF(L7="","",L7)</f>
        <v>2</v>
      </c>
      <c r="AI7" s="25">
        <f t="shared" ref="AI7:AI54" si="9">IF(M7="","",M7)</f>
        <v>28</v>
      </c>
      <c r="AJ7" s="25">
        <f t="shared" ref="AJ7:AJ54" si="10">IF(N7="","",N7)</f>
        <v>2</v>
      </c>
      <c r="AK7" s="25">
        <f t="shared" ref="AK7:AK54" si="11">IF(O7="","",O7)</f>
        <v>2</v>
      </c>
      <c r="AL7" s="25">
        <f t="shared" ref="AL7:AL54" si="12">IF(P7="","",P7)</f>
        <v>9.5</v>
      </c>
      <c r="AM7" s="25">
        <f t="shared" ref="AM7:AM54" si="13">IF(Q7="","",Q7)</f>
        <v>4.5</v>
      </c>
      <c r="AN7" s="25">
        <f t="shared" ref="AN7:AN54" si="14">IF(R7="","",R7)</f>
        <v>3.5</v>
      </c>
      <c r="AO7" s="25">
        <f t="shared" ref="AO7:AO54" si="15">IF(S7="","",S7)</f>
        <v>5.5</v>
      </c>
      <c r="AP7" s="25">
        <f t="shared" ref="AP7:AP54" si="16">IF(T7="","",T7)</f>
        <v>7.5</v>
      </c>
      <c r="AQ7" s="25">
        <f t="shared" ref="AQ7:AQ54" si="17">IF(U7="","",U7)</f>
        <v>10</v>
      </c>
      <c r="AR7" s="25">
        <f t="shared" ref="AR7:AR54" si="18">IF(V7="","",V7)</f>
        <v>19.5</v>
      </c>
      <c r="AS7" s="25">
        <f t="shared" ref="AS7:AS54" si="19">IF(W7="","",W7)</f>
        <v>0</v>
      </c>
      <c r="AV7" s="8">
        <v>2</v>
      </c>
      <c r="AW7" s="26">
        <f>IF(IFERROR(IF($AV7&lt;E$6,0,IF($AV7&gt;MAX(AA$6:AA$85),"",
IF($AV7=MAX(AA$6:AA$85),INDEX($Z$6:$Z$85,MATCH(MAX(AA$6:AA$85),AA$6:AA$85,0)),
求节点(AA$6:AA$85,$Z$6:$Z$85,$AV7)))),"")="",AW6,
IFERROR(IF($AV7&lt;E$6,0,IF($AV7&gt;MAX(AA$6:AA$85),"",
IF($AV7=MAX(AA$6:AA$85),INDEX($Z$6:$Z$85,MATCH(MAX(AA$6:AA$85),AA$6:AA$85,0)),
求节点(AA$6:AA$85,$Z$6:$Z$85,$AV7)))),""))</f>
        <v>2</v>
      </c>
      <c r="AX7" s="26">
        <f>IF(IFERROR(IF($AV7&lt;F$6,0,IF($AV7&gt;MAX(AB$6:AB$85),"",
IF($AV7=MAX(AB$6:AB$85),INDEX($Z$6:$Z$85,MATCH(MAX(AB$6:AB$85),AB$6:AB$85,0)),
求节点(AB$6:AB$85,$Z$6:$Z$85,$AV7)))),"")="",AX6,
IFERROR(IF($AV7&lt;F$6,0,IF($AV7&gt;MAX(AB$6:AB$85),"",
IF($AV7=MAX(AB$6:AB$85),INDEX($Z$6:$Z$85,MATCH(MAX(AB$6:AB$85),AB$6:AB$85,0)),
求节点(AB$6:AB$85,$Z$6:$Z$85,$AV7)))),""))</f>
        <v>2</v>
      </c>
      <c r="AY7" s="26">
        <f>IF(IFERROR(IF($AV7&lt;G$6,0,IF($AV7&gt;MAX(AC$6:AC$85),"",
IF($AV7=MAX(AC$6:AC$85),INDEX($Z$6:$Z$85,MATCH(MAX(AC$6:AC$85),AC$6:AC$85,0)),
求节点(AC$6:AC$85,$Z$6:$Z$85,$AV7)))),"")="",AY6,
IFERROR(IF($AV7&lt;G$6,0,IF($AV7&gt;MAX(AC$6:AC$85),"",
IF($AV7=MAX(AC$6:AC$85),INDEX($Z$6:$Z$85,MATCH(MAX(AC$6:AC$85),AC$6:AC$85,0)),
求节点(AC$6:AC$85,$Z$6:$Z$85,$AV7)))),""))</f>
        <v>0</v>
      </c>
      <c r="AZ7" s="26">
        <f>IF(IFERROR(IF($AV7&lt;H$6,0,IF($AV7&gt;MAX(AD$6:AD$85),"",
IF($AV7=MAX(AD$6:AD$85),INDEX($Z$6:$Z$85,MATCH(MAX(AD$6:AD$85),AD$6:AD$85,0)),
求节点(AD$6:AD$85,$Z$6:$Z$85,$AV7)))),"")="",AZ6,
IFERROR(IF($AV7&lt;H$6,0,IF($AV7&gt;MAX(AD$6:AD$85),"",
IF($AV7=MAX(AD$6:AD$85),INDEX($Z$6:$Z$85,MATCH(MAX(AD$6:AD$85),AD$6:AD$85,0)),
求节点(AD$6:AD$85,$Z$6:$Z$85,$AV7)))),""))</f>
        <v>0</v>
      </c>
      <c r="BA7" s="26">
        <f>IF(IFERROR(IF($AV7&lt;I$6,0,IF($AV7&gt;MAX(AE$6:AE$85),"",
IF($AV7=MAX(AE$6:AE$85),INDEX($Z$6:$Z$85,MATCH(MAX(AE$6:AE$85),AE$6:AE$85,0)),
求节点(AE$6:AE$85,$Z$6:$Z$85,$AV7)))),"")="",BA6,
IFERROR(IF($AV7&lt;I$6,0,IF($AV7&gt;MAX(AE$6:AE$85),"",
IF($AV7=MAX(AE$6:AE$85),INDEX($Z$6:$Z$85,MATCH(MAX(AE$6:AE$85),AE$6:AE$85,0)),
求节点(AE$6:AE$85,$Z$6:$Z$85,$AV7)))),""))</f>
        <v>2</v>
      </c>
      <c r="BB7" s="26">
        <f>IF(IFERROR(IF($AV7&lt;J$6,0,IF($AV7&gt;MAX(AF$6:AF$85),"",
IF($AV7=MAX(AF$6:AF$85),INDEX($Z$6:$Z$85,MATCH(MAX(AF$6:AF$85),AF$6:AF$85,0)),
求节点(AF$6:AF$85,$Z$6:$Z$85,$AV7)))),"")="",BB6,
IFERROR(IF($AV7&lt;J$6,0,IF($AV7&gt;MAX(AF$6:AF$85),"",
IF($AV7=MAX(AF$6:AF$85),INDEX($Z$6:$Z$85,MATCH(MAX(AF$6:AF$85),AF$6:AF$85,0)),
求节点(AF$6:AF$85,$Z$6:$Z$85,$AV7)))),""))</f>
        <v>2</v>
      </c>
      <c r="BC7" s="26">
        <f>IF(IFERROR(IF($AV7&lt;K$6,0,IF($AV7&gt;MAX(AG$6:AG$85),"",
IF($AV7=MAX(AG$6:AG$85),INDEX($Z$6:$Z$85,MATCH(MAX(AG$6:AG$85),AG$6:AG$85,0)),
求节点(AG$6:AG$85,$Z$6:$Z$85,$AV7)))),"")="",BC6,
IFERROR(IF($AV7&lt;K$6,0,IF($AV7&gt;MAX(AG$6:AG$85),"",
IF($AV7=MAX(AG$6:AG$85),INDEX($Z$6:$Z$85,MATCH(MAX(AG$6:AG$85),AG$6:AG$85,0)),
求节点(AG$6:AG$85,$Z$6:$Z$85,$AV7)))),""))</f>
        <v>2</v>
      </c>
      <c r="BD7" s="26">
        <f>IF(IFERROR(IF($AV7&lt;L$6,0,IF($AV7&gt;MAX(AH$6:AH$85),"",
IF($AV7=MAX(AH$6:AH$85),INDEX($Z$6:$Z$85,MATCH(MAX(AH$6:AH$85),AH$6:AH$85,0)),
求节点(AH$6:AH$85,$Z$6:$Z$85,$AV7)))),"")="",BD6,
IFERROR(IF($AV7&lt;L$6,0,IF($AV7&gt;MAX(AH$6:AH$85),"",
IF($AV7=MAX(AH$6:AH$85),INDEX($Z$6:$Z$85,MATCH(MAX(AH$6:AH$85),AH$6:AH$85,0)),
求节点(AH$6:AH$85,$Z$6:$Z$85,$AV7)))),""))</f>
        <v>2</v>
      </c>
      <c r="BE7" s="26">
        <f>IF(IFERROR(IF($AV7&lt;M$6,0,IF($AV7&gt;MAX(AI$6:AI$85),"",
IF($AV7=MAX(AI$6:AI$85),INDEX($Z$6:$Z$85,MATCH(MAX(AI$6:AI$85),AI$6:AI$85,0)),
求节点(AI$6:AI$85,$Z$6:$Z$85,$AV7)))),"")="",BE6,
IFERROR(IF($AV7&lt;M$6,0,IF($AV7&gt;MAX(AI$6:AI$85),"",
IF($AV7=MAX(AI$6:AI$85),INDEX($Z$6:$Z$85,MATCH(MAX(AI$6:AI$85),AI$6:AI$85,0)),
求节点(AI$6:AI$85,$Z$6:$Z$85,$AV7)))),""))</f>
        <v>0</v>
      </c>
      <c r="BF7" s="26">
        <f>IF(IFERROR(IF($AV7&lt;N$6,0,IF($AV7&gt;MAX(AJ$6:AJ$85),"",
IF($AV7=MAX(AJ$6:AJ$85),INDEX($Z$6:$Z$85,MATCH(MAX(AJ$6:AJ$85),AJ$6:AJ$85,0)),
求节点(AJ$6:AJ$85,$Z$6:$Z$85,$AV7)))),"")="",BF6,
IFERROR(IF($AV7&lt;N$6,0,IF($AV7&gt;MAX(AJ$6:AJ$85),"",
IF($AV7=MAX(AJ$6:AJ$85),INDEX($Z$6:$Z$85,MATCH(MAX(AJ$6:AJ$85),AJ$6:AJ$85,0)),
求节点(AJ$6:AJ$85,$Z$6:$Z$85,$AV7)))),""))</f>
        <v>2</v>
      </c>
      <c r="BG7" s="26">
        <f>IF(IFERROR(IF($AV7&lt;O$6,0,IF($AV7&gt;MAX(AK$6:AK$85),"",
IF($AV7=MAX(AK$6:AK$85),INDEX($Z$6:$Z$85,MATCH(MAX(AK$6:AK$85),AK$6:AK$85,0)),
求节点(AK$6:AK$85,$Z$6:$Z$85,$AV7)))),"")="",BG6,
IFERROR(IF($AV7&lt;O$6,0,IF($AV7&gt;MAX(AK$6:AK$85),"",
IF($AV7=MAX(AK$6:AK$85),INDEX($Z$6:$Z$85,MATCH(MAX(AK$6:AK$85),AK$6:AK$85,0)),
求节点(AK$6:AK$85,$Z$6:$Z$85,$AV7)))),""))</f>
        <v>2</v>
      </c>
      <c r="BH7" s="26">
        <f>IF(IFERROR(IF($AV7&lt;P$6,0,IF($AV7&gt;MAX(AL$6:AL$85),"",
IF($AV7=MAX(AL$6:AL$85),INDEX($Z$6:$Z$85,MATCH(MAX(AL$6:AL$85),AL$6:AL$85,0)),
求节点(AL$6:AL$85,$Z$6:$Z$85,$AV7)))),"")="",BH6,
IFERROR(IF($AV7&lt;P$6,0,IF($AV7&gt;MAX(AL$6:AL$85),"",
IF($AV7=MAX(AL$6:AL$85),INDEX($Z$6:$Z$85,MATCH(MAX(AL$6:AL$85),AL$6:AL$85,0)),
求节点(AL$6:AL$85,$Z$6:$Z$85,$AV7)))),""))</f>
        <v>0</v>
      </c>
      <c r="BI7" s="26">
        <f>IF(IFERROR(IF($AV7&lt;Q$6,0,IF($AV7&gt;MAX(AM$6:AM$85),"",
IF($AV7=MAX(AM$6:AM$85),INDEX($Z$6:$Z$85,MATCH(MAX(AM$6:AM$85),AM$6:AM$85,0)),
求节点(AM$6:AM$85,$Z$6:$Z$85,$AV7)))),"")="",BI6,
IFERROR(IF($AV7&lt;Q$6,0,IF($AV7&gt;MAX(AM$6:AM$85),"",
IF($AV7=MAX(AM$6:AM$85),INDEX($Z$6:$Z$85,MATCH(MAX(AM$6:AM$85),AM$6:AM$85,0)),
求节点(AM$6:AM$85,$Z$6:$Z$85,$AV7)))),""))</f>
        <v>1.1666666666666667</v>
      </c>
      <c r="BJ7" s="26">
        <f>IF(IFERROR(IF($AV7&lt;R$6,0,IF($AV7&gt;MAX(AN$6:AN$85),"",
IF($AV7=MAX(AN$6:AN$85),INDEX($Z$6:$Z$85,MATCH(MAX(AN$6:AN$85),AN$6:AN$85,0)),
求节点(AN$6:AN$85,$Z$6:$Z$85,$AV7)))),"")="",BJ6,
IFERROR(IF($AV7&lt;R$6,0,IF($AV7&gt;MAX(AN$6:AN$85),"",
IF($AV7=MAX(AN$6:AN$85),INDEX($Z$6:$Z$85,MATCH(MAX(AN$6:AN$85),AN$6:AN$85,0)),
求节点(AN$6:AN$85,$Z$6:$Z$85,$AV7)))),""))</f>
        <v>1.4</v>
      </c>
      <c r="BK7" s="26">
        <f>IF(IFERROR(IF($AV7&lt;S$6,0,IF($AV7&gt;MAX(AO$6:AO$85),"",
IF($AV7=MAX(AO$6:AO$85),INDEX($Z$6:$Z$85,MATCH(MAX(AO$6:AO$85),AO$6:AO$85,0)),
求节点(AO$6:AO$85,$Z$6:$Z$85,$AV7)))),"")="",BK6,
IFERROR(IF($AV7&lt;S$6,0,IF($AV7&gt;MAX(AO$6:AO$85),"",
IF($AV7=MAX(AO$6:AO$85),INDEX($Z$6:$Z$85,MATCH(MAX(AO$6:AO$85),AO$6:AO$85,0)),
求节点(AO$6:AO$85,$Z$6:$Z$85,$AV7)))),""))</f>
        <v>1</v>
      </c>
      <c r="BL7" s="26">
        <f>IF(IFERROR(IF($AV7&lt;T$6,0,IF($AV7&gt;MAX(AP$6:AP$85),"",
IF($AV7=MAX(AP$6:AP$85),INDEX($Z$6:$Z$85,MATCH(MAX(AP$6:AP$85),AP$6:AP$85,0)),
求节点(AP$6:AP$85,$Z$6:$Z$85,$AV7)))),"")="",BL6,
IFERROR(IF($AV7&lt;T$6,0,IF($AV7&gt;MAX(AP$6:AP$85),"",
IF($AV7=MAX(AP$6:AP$85),INDEX($Z$6:$Z$85,MATCH(MAX(AP$6:AP$85),AP$6:AP$85,0)),
求节点(AP$6:AP$85,$Z$6:$Z$85,$AV7)))),""))</f>
        <v>0</v>
      </c>
      <c r="BM7" s="26">
        <f>IF(IFERROR(IF($AV7&lt;U$6,0,IF($AV7&gt;MAX(AQ$6:AQ$85),"",
IF($AV7=MAX(AQ$6:AQ$85),INDEX($Z$6:$Z$85,MATCH(MAX(AQ$6:AQ$85),AQ$6:AQ$85,0)),
求节点(AQ$6:AQ$85,$Z$6:$Z$85,$AV7)))),"")="",BM6,
IFERROR(IF($AV7&lt;U$6,0,IF($AV7&gt;MAX(AQ$6:AQ$85),"",
IF($AV7=MAX(AQ$6:AQ$85),INDEX($Z$6:$Z$85,MATCH(MAX(AQ$6:AQ$85),AQ$6:AQ$85,0)),
求节点(AQ$6:AQ$85,$Z$6:$Z$85,$AV7)))),""))</f>
        <v>0</v>
      </c>
      <c r="BN7" s="26">
        <f>IF(IFERROR(IF($AV7&lt;V$6,0,IF($AV7&gt;MAX(AR$6:AR$85),"",
IF($AV7=MAX(AR$6:AR$85),INDEX($Z$6:$Z$85,MATCH(MAX(AR$6:AR$85),AR$6:AR$85,0)),
求节点(AR$6:AR$85,$Z$6:$Z$85,$AV7)))),"")="",BN6,
IFERROR(IF($AV7&lt;V$6,0,IF($AV7&gt;MAX(AR$6:AR$85),"",
IF($AV7=MAX(AR$6:AR$85),INDEX($Z$6:$Z$85,MATCH(MAX(AR$6:AR$85),AR$6:AR$85,0)),
求节点(AR$6:AR$85,$Z$6:$Z$85,$AV7)))),""))</f>
        <v>0</v>
      </c>
      <c r="BO7" s="26">
        <f>IF(IFERROR(IF($AV7&lt;W$6,0,IF($AV7&gt;MAX(AS$6:AS$85),"",
IF($AV7=MAX(AS$6:AS$85),INDEX($Z$6:$Z$85,MATCH(MAX(AS$6:AS$85),AS$6:AS$85,0)),
求节点(AS$6:AS$85,$Z$6:$Z$85,$AV7)))),"")="",BO6,
IFERROR(IF($AV7&lt;W$6,0,IF($AV7&gt;MAX(AS$6:AS$85),"",
IF($AV7=MAX(AS$6:AS$85),INDEX($Z$6:$Z$85,MATCH(MAX(AS$6:AS$85),AS$6:AS$85,0)),
求节点(AS$6:AS$85,$Z$6:$Z$85,$AV7)))),""))</f>
        <v>0</v>
      </c>
    </row>
    <row r="8" spans="4:67" x14ac:dyDescent="0.2">
      <c r="D8" s="8">
        <v>3</v>
      </c>
      <c r="E8" s="24">
        <f>IFERROR(('[1]功能-城建'!AS8+'[1]功能-城建'!BN8)/2,"")</f>
        <v>3</v>
      </c>
      <c r="F8" s="24">
        <f>IFERROR(('[1]功能-城建'!AT8+'[1]功能-城建'!BO8)/2,"")</f>
        <v>3</v>
      </c>
      <c r="G8" s="24">
        <f>IFERROR(('[1]功能-城建'!AU8+'[1]功能-城建'!BP8)/2,"")</f>
        <v>16.5</v>
      </c>
      <c r="H8" s="24" t="str">
        <f>IFERROR(('[1]功能-城建'!AV8+'[1]功能-城建'!BQ8)/2,"")</f>
        <v/>
      </c>
      <c r="I8" s="24">
        <f>IFERROR(('[1]功能-城建'!AW8+'[1]功能-城建'!BR8)/2,"")</f>
        <v>3</v>
      </c>
      <c r="J8" s="24">
        <f>IFERROR(('[1]功能-城建'!AX8+'[1]功能-城建'!BS8)/2,"")</f>
        <v>3</v>
      </c>
      <c r="K8" s="24">
        <f>IFERROR(('[1]功能-城建'!AY8+'[1]功能-城建'!BT8)/2,"")</f>
        <v>3</v>
      </c>
      <c r="L8" s="24">
        <f>IFERROR(('[1]功能-城建'!AZ8+'[1]功能-城建'!BU8)/2,"")</f>
        <v>3</v>
      </c>
      <c r="M8" s="24">
        <f>IFERROR(('[1]功能-城建'!BA8+'[1]功能-城建'!BV8)/2,"")</f>
        <v>28</v>
      </c>
      <c r="N8" s="24">
        <f>IFERROR(('[1]功能-城建'!BB8+'[1]功能-城建'!BW8)/2,"")</f>
        <v>3</v>
      </c>
      <c r="O8" s="24">
        <f>IFERROR(('[1]功能-城建'!BC8+'[1]功能-城建'!BX8)/2,"")</f>
        <v>3</v>
      </c>
      <c r="P8" s="24">
        <f>IFERROR(('[1]功能-城建'!BD8+'[1]功能-城建'!BY8)/2,"")</f>
        <v>11.5</v>
      </c>
      <c r="Q8" s="24">
        <f>IFERROR(('[1]功能-城建'!BE8+'[1]功能-城建'!BZ8)/2,"")</f>
        <v>8.5</v>
      </c>
      <c r="R8" s="24">
        <f>IFERROR(('[1]功能-城建'!BF8+'[1]功能-城建'!CA8)/2,"")</f>
        <v>7.5</v>
      </c>
      <c r="S8" s="24">
        <f>IFERROR(('[1]功能-城建'!BG8+'[1]功能-城建'!CB8)/2,"")</f>
        <v>9</v>
      </c>
      <c r="T8" s="24">
        <f>IFERROR(('[1]功能-城建'!BH8+'[1]功能-城建'!CC8)/2,"")</f>
        <v>10</v>
      </c>
      <c r="U8" s="50">
        <f>U9</f>
        <v>11</v>
      </c>
      <c r="V8" s="24">
        <f>IFERROR(('[1]功能-城建'!BJ8+'[1]功能-城建'!CE8)/2,"")</f>
        <v>23.5</v>
      </c>
      <c r="W8" s="24">
        <f>IFERROR(('[1]功能-城建'!BK8+'[1]功能-城建'!CF8)/2,"")</f>
        <v>0</v>
      </c>
      <c r="Z8" s="8">
        <v>3</v>
      </c>
      <c r="AA8" s="25">
        <f t="shared" si="1"/>
        <v>3</v>
      </c>
      <c r="AB8" s="25">
        <f t="shared" si="2"/>
        <v>3</v>
      </c>
      <c r="AC8" s="25">
        <f t="shared" si="3"/>
        <v>16.5</v>
      </c>
      <c r="AD8" s="25" t="str">
        <f t="shared" si="4"/>
        <v/>
      </c>
      <c r="AE8" s="25">
        <f t="shared" si="5"/>
        <v>3</v>
      </c>
      <c r="AF8" s="25">
        <f t="shared" si="6"/>
        <v>3</v>
      </c>
      <c r="AG8" s="25">
        <f t="shared" si="7"/>
        <v>3</v>
      </c>
      <c r="AH8" s="25">
        <f t="shared" si="8"/>
        <v>3</v>
      </c>
      <c r="AI8" s="25">
        <f t="shared" si="9"/>
        <v>28</v>
      </c>
      <c r="AJ8" s="25">
        <f t="shared" si="10"/>
        <v>3</v>
      </c>
      <c r="AK8" s="25">
        <f t="shared" si="11"/>
        <v>3</v>
      </c>
      <c r="AL8" s="25">
        <f t="shared" si="12"/>
        <v>11.5</v>
      </c>
      <c r="AM8" s="25">
        <f t="shared" si="13"/>
        <v>8.5</v>
      </c>
      <c r="AN8" s="25">
        <f t="shared" si="14"/>
        <v>7.5</v>
      </c>
      <c r="AO8" s="25">
        <f t="shared" si="15"/>
        <v>9</v>
      </c>
      <c r="AP8" s="25">
        <f t="shared" si="16"/>
        <v>10</v>
      </c>
      <c r="AQ8" s="25">
        <f t="shared" si="17"/>
        <v>11</v>
      </c>
      <c r="AR8" s="25">
        <f t="shared" si="18"/>
        <v>23.5</v>
      </c>
      <c r="AS8" s="25">
        <f t="shared" si="19"/>
        <v>0</v>
      </c>
      <c r="AV8" s="8">
        <v>3</v>
      </c>
      <c r="AW8" s="26">
        <f>IF(IFERROR(IF($AV8&lt;E$6,0,IF($AV8&gt;MAX(AA$6:AA$85),"",
IF($AV8=MAX(AA$6:AA$85),INDEX($Z$6:$Z$85,MATCH(MAX(AA$6:AA$85),AA$6:AA$85,0)),
求节点(AA$6:AA$85,$Z$6:$Z$85,$AV8)))),"")="",AW7,
IFERROR(IF($AV8&lt;E$6,0,IF($AV8&gt;MAX(AA$6:AA$85),"",
IF($AV8=MAX(AA$6:AA$85),INDEX($Z$6:$Z$85,MATCH(MAX(AA$6:AA$85),AA$6:AA$85,0)),
求节点(AA$6:AA$85,$Z$6:$Z$85,$AV8)))),""))</f>
        <v>3</v>
      </c>
      <c r="AX8" s="26">
        <f>IF(IFERROR(IF($AV8&lt;F$6,0,IF($AV8&gt;MAX(AB$6:AB$85),"",
IF($AV8=MAX(AB$6:AB$85),INDEX($Z$6:$Z$85,MATCH(MAX(AB$6:AB$85),AB$6:AB$85,0)),
求节点(AB$6:AB$85,$Z$6:$Z$85,$AV8)))),"")="",AX7,
IFERROR(IF($AV8&lt;F$6,0,IF($AV8&gt;MAX(AB$6:AB$85),"",
IF($AV8=MAX(AB$6:AB$85),INDEX($Z$6:$Z$85,MATCH(MAX(AB$6:AB$85),AB$6:AB$85,0)),
求节点(AB$6:AB$85,$Z$6:$Z$85,$AV8)))),""))</f>
        <v>3</v>
      </c>
      <c r="AY8" s="26">
        <f>IF(IFERROR(IF($AV8&lt;G$6,0,IF($AV8&gt;MAX(AC$6:AC$85),"",
IF($AV8=MAX(AC$6:AC$85),INDEX($Z$6:$Z$85,MATCH(MAX(AC$6:AC$85),AC$6:AC$85,0)),
求节点(AC$6:AC$85,$Z$6:$Z$85,$AV8)))),"")="",AY7,
IFERROR(IF($AV8&lt;G$6,0,IF($AV8&gt;MAX(AC$6:AC$85),"",
IF($AV8=MAX(AC$6:AC$85),INDEX($Z$6:$Z$85,MATCH(MAX(AC$6:AC$85),AC$6:AC$85,0)),
求节点(AC$6:AC$85,$Z$6:$Z$85,$AV8)))),""))</f>
        <v>0</v>
      </c>
      <c r="AZ8" s="26">
        <f>IF(IFERROR(IF($AV8&lt;H$6,0,IF($AV8&gt;MAX(AD$6:AD$85),"",
IF($AV8=MAX(AD$6:AD$85),INDEX($Z$6:$Z$85,MATCH(MAX(AD$6:AD$85),AD$6:AD$85,0)),
求节点(AD$6:AD$85,$Z$6:$Z$85,$AV8)))),"")="",AZ7,
IFERROR(IF($AV8&lt;H$6,0,IF($AV8&gt;MAX(AD$6:AD$85),"",
IF($AV8=MAX(AD$6:AD$85),INDEX($Z$6:$Z$85,MATCH(MAX(AD$6:AD$85),AD$6:AD$85,0)),
求节点(AD$6:AD$85,$Z$6:$Z$85,$AV8)))),""))</f>
        <v>0</v>
      </c>
      <c r="BA8" s="26">
        <f>IF(IFERROR(IF($AV8&lt;I$6,0,IF($AV8&gt;MAX(AE$6:AE$85),"",
IF($AV8=MAX(AE$6:AE$85),INDEX($Z$6:$Z$85,MATCH(MAX(AE$6:AE$85),AE$6:AE$85,0)),
求节点(AE$6:AE$85,$Z$6:$Z$85,$AV8)))),"")="",BA7,
IFERROR(IF($AV8&lt;I$6,0,IF($AV8&gt;MAX(AE$6:AE$85),"",
IF($AV8=MAX(AE$6:AE$85),INDEX($Z$6:$Z$85,MATCH(MAX(AE$6:AE$85),AE$6:AE$85,0)),
求节点(AE$6:AE$85,$Z$6:$Z$85,$AV8)))),""))</f>
        <v>3</v>
      </c>
      <c r="BB8" s="26">
        <f>IF(IFERROR(IF($AV8&lt;J$6,0,IF($AV8&gt;MAX(AF$6:AF$85),"",
IF($AV8=MAX(AF$6:AF$85),INDEX($Z$6:$Z$85,MATCH(MAX(AF$6:AF$85),AF$6:AF$85,0)),
求节点(AF$6:AF$85,$Z$6:$Z$85,$AV8)))),"")="",BB7,
IFERROR(IF($AV8&lt;J$6,0,IF($AV8&gt;MAX(AF$6:AF$85),"",
IF($AV8=MAX(AF$6:AF$85),INDEX($Z$6:$Z$85,MATCH(MAX(AF$6:AF$85),AF$6:AF$85,0)),
求节点(AF$6:AF$85,$Z$6:$Z$85,$AV8)))),""))</f>
        <v>3</v>
      </c>
      <c r="BC8" s="26">
        <f>IF(IFERROR(IF($AV8&lt;K$6,0,IF($AV8&gt;MAX(AG$6:AG$85),"",
IF($AV8=MAX(AG$6:AG$85),INDEX($Z$6:$Z$85,MATCH(MAX(AG$6:AG$85),AG$6:AG$85,0)),
求节点(AG$6:AG$85,$Z$6:$Z$85,$AV8)))),"")="",BC7,
IFERROR(IF($AV8&lt;K$6,0,IF($AV8&gt;MAX(AG$6:AG$85),"",
IF($AV8=MAX(AG$6:AG$85),INDEX($Z$6:$Z$85,MATCH(MAX(AG$6:AG$85),AG$6:AG$85,0)),
求节点(AG$6:AG$85,$Z$6:$Z$85,$AV8)))),""))</f>
        <v>3</v>
      </c>
      <c r="BD8" s="26">
        <f>IF(IFERROR(IF($AV8&lt;L$6,0,IF($AV8&gt;MAX(AH$6:AH$85),"",
IF($AV8=MAX(AH$6:AH$85),INDEX($Z$6:$Z$85,MATCH(MAX(AH$6:AH$85),AH$6:AH$85,0)),
求节点(AH$6:AH$85,$Z$6:$Z$85,$AV8)))),"")="",BD7,
IFERROR(IF($AV8&lt;L$6,0,IF($AV8&gt;MAX(AH$6:AH$85),"",
IF($AV8=MAX(AH$6:AH$85),INDEX($Z$6:$Z$85,MATCH(MAX(AH$6:AH$85),AH$6:AH$85,0)),
求节点(AH$6:AH$85,$Z$6:$Z$85,$AV8)))),""))</f>
        <v>3</v>
      </c>
      <c r="BE8" s="26">
        <f>IF(IFERROR(IF($AV8&lt;M$6,0,IF($AV8&gt;MAX(AI$6:AI$85),"",
IF($AV8=MAX(AI$6:AI$85),INDEX($Z$6:$Z$85,MATCH(MAX(AI$6:AI$85),AI$6:AI$85,0)),
求节点(AI$6:AI$85,$Z$6:$Z$85,$AV8)))),"")="",BE7,
IFERROR(IF($AV8&lt;M$6,0,IF($AV8&gt;MAX(AI$6:AI$85),"",
IF($AV8=MAX(AI$6:AI$85),INDEX($Z$6:$Z$85,MATCH(MAX(AI$6:AI$85),AI$6:AI$85,0)),
求节点(AI$6:AI$85,$Z$6:$Z$85,$AV8)))),""))</f>
        <v>0</v>
      </c>
      <c r="BF8" s="26">
        <f>IF(IFERROR(IF($AV8&lt;N$6,0,IF($AV8&gt;MAX(AJ$6:AJ$85),"",
IF($AV8=MAX(AJ$6:AJ$85),INDEX($Z$6:$Z$85,MATCH(MAX(AJ$6:AJ$85),AJ$6:AJ$85,0)),
求节点(AJ$6:AJ$85,$Z$6:$Z$85,$AV8)))),"")="",BF7,
IFERROR(IF($AV8&lt;N$6,0,IF($AV8&gt;MAX(AJ$6:AJ$85),"",
IF($AV8=MAX(AJ$6:AJ$85),INDEX($Z$6:$Z$85,MATCH(MAX(AJ$6:AJ$85),AJ$6:AJ$85,0)),
求节点(AJ$6:AJ$85,$Z$6:$Z$85,$AV8)))),""))</f>
        <v>3</v>
      </c>
      <c r="BG8" s="26">
        <f>IF(IFERROR(IF($AV8&lt;O$6,0,IF($AV8&gt;MAX(AK$6:AK$85),"",
IF($AV8=MAX(AK$6:AK$85),INDEX($Z$6:$Z$85,MATCH(MAX(AK$6:AK$85),AK$6:AK$85,0)),
求节点(AK$6:AK$85,$Z$6:$Z$85,$AV8)))),"")="",BG7,
IFERROR(IF($AV8&lt;O$6,0,IF($AV8&gt;MAX(AK$6:AK$85),"",
IF($AV8=MAX(AK$6:AK$85),INDEX($Z$6:$Z$85,MATCH(MAX(AK$6:AK$85),AK$6:AK$85,0)),
求节点(AK$6:AK$85,$Z$6:$Z$85,$AV8)))),""))</f>
        <v>3</v>
      </c>
      <c r="BH8" s="26">
        <f>IF(IFERROR(IF($AV8&lt;P$6,0,IF($AV8&gt;MAX(AL$6:AL$85),"",
IF($AV8=MAX(AL$6:AL$85),INDEX($Z$6:$Z$85,MATCH(MAX(AL$6:AL$85),AL$6:AL$85,0)),
求节点(AL$6:AL$85,$Z$6:$Z$85,$AV8)))),"")="",BH7,
IFERROR(IF($AV8&lt;P$6,0,IF($AV8&gt;MAX(AL$6:AL$85),"",
IF($AV8=MAX(AL$6:AL$85),INDEX($Z$6:$Z$85,MATCH(MAX(AL$6:AL$85),AL$6:AL$85,0)),
求节点(AL$6:AL$85,$Z$6:$Z$85,$AV8)))),""))</f>
        <v>0</v>
      </c>
      <c r="BI8" s="26">
        <f>IF(IFERROR(IF($AV8&lt;Q$6,0,IF($AV8&gt;MAX(AM$6:AM$85),"",
IF($AV8=MAX(AM$6:AM$85),INDEX($Z$6:$Z$85,MATCH(MAX(AM$6:AM$85),AM$6:AM$85,0)),
求节点(AM$6:AM$85,$Z$6:$Z$85,$AV8)))),"")="",BI7,
IFERROR(IF($AV8&lt;Q$6,0,IF($AV8&gt;MAX(AM$6:AM$85),"",
IF($AV8=MAX(AM$6:AM$85),INDEX($Z$6:$Z$85,MATCH(MAX(AM$6:AM$85),AM$6:AM$85,0)),
求节点(AM$6:AM$85,$Z$6:$Z$85,$AV8)))),""))</f>
        <v>1.5</v>
      </c>
      <c r="BJ8" s="26">
        <f>IF(IFERROR(IF($AV8&lt;R$6,0,IF($AV8&gt;MAX(AN$6:AN$85),"",
IF($AV8=MAX(AN$6:AN$85),INDEX($Z$6:$Z$85,MATCH(MAX(AN$6:AN$85),AN$6:AN$85,0)),
求节点(AN$6:AN$85,$Z$6:$Z$85,$AV8)))),"")="",BJ7,
IFERROR(IF($AV8&lt;R$6,0,IF($AV8&gt;MAX(AN$6:AN$85),"",
IF($AV8=MAX(AN$6:AN$85),INDEX($Z$6:$Z$85,MATCH(MAX(AN$6:AN$85),AN$6:AN$85,0)),
求节点(AN$6:AN$85,$Z$6:$Z$85,$AV8)))),""))</f>
        <v>1.8</v>
      </c>
      <c r="BK8" s="26">
        <f>IF(IFERROR(IF($AV8&lt;S$6,0,IF($AV8&gt;MAX(AO$6:AO$85),"",
IF($AV8=MAX(AO$6:AO$85),INDEX($Z$6:$Z$85,MATCH(MAX(AO$6:AO$85),AO$6:AO$85,0)),
求节点(AO$6:AO$85,$Z$6:$Z$85,$AV8)))),"")="",BK7,
IFERROR(IF($AV8&lt;S$6,0,IF($AV8&gt;MAX(AO$6:AO$85),"",
IF($AV8=MAX(AO$6:AO$85),INDEX($Z$6:$Z$85,MATCH(MAX(AO$6:AO$85),AO$6:AO$85,0)),
求节点(AO$6:AO$85,$Z$6:$Z$85,$AV8)))),""))</f>
        <v>1.2857142857142856</v>
      </c>
      <c r="BL8" s="26">
        <f>IF(IFERROR(IF($AV8&lt;T$6,0,IF($AV8&gt;MAX(AP$6:AP$85),"",
IF($AV8=MAX(AP$6:AP$85),INDEX($Z$6:$Z$85,MATCH(MAX(AP$6:AP$85),AP$6:AP$85,0)),
求节点(AP$6:AP$85,$Z$6:$Z$85,$AV8)))),"")="",BL7,
IFERROR(IF($AV8&lt;T$6,0,IF($AV8&gt;MAX(AP$6:AP$85),"",
IF($AV8=MAX(AP$6:AP$85),INDEX($Z$6:$Z$85,MATCH(MAX(AP$6:AP$85),AP$6:AP$85,0)),
求节点(AP$6:AP$85,$Z$6:$Z$85,$AV8)))),""))</f>
        <v>0</v>
      </c>
      <c r="BM8" s="26">
        <f>IF(IFERROR(IF($AV8&lt;U$6,0,IF($AV8&gt;MAX(AQ$6:AQ$85),"",
IF($AV8=MAX(AQ$6:AQ$85),INDEX($Z$6:$Z$85,MATCH(MAX(AQ$6:AQ$85),AQ$6:AQ$85,0)),
求节点(AQ$6:AQ$85,$Z$6:$Z$85,$AV8)))),"")="",BM7,
IFERROR(IF($AV8&lt;U$6,0,IF($AV8&gt;MAX(AQ$6:AQ$85),"",
IF($AV8=MAX(AQ$6:AQ$85),INDEX($Z$6:$Z$85,MATCH(MAX(AQ$6:AQ$85),AQ$6:AQ$85,0)),
求节点(AQ$6:AQ$85,$Z$6:$Z$85,$AV8)))),""))</f>
        <v>0</v>
      </c>
      <c r="BN8" s="26">
        <f>IF(IFERROR(IF($AV8&lt;V$6,0,IF($AV8&gt;MAX(AR$6:AR$85),"",
IF($AV8=MAX(AR$6:AR$85),INDEX($Z$6:$Z$85,MATCH(MAX(AR$6:AR$85),AR$6:AR$85,0)),
求节点(AR$6:AR$85,$Z$6:$Z$85,$AV8)))),"")="",BN7,
IFERROR(IF($AV8&lt;V$6,0,IF($AV8&gt;MAX(AR$6:AR$85),"",
IF($AV8=MAX(AR$6:AR$85),INDEX($Z$6:$Z$85,MATCH(MAX(AR$6:AR$85),AR$6:AR$85,0)),
求节点(AR$6:AR$85,$Z$6:$Z$85,$AV8)))),""))</f>
        <v>0</v>
      </c>
      <c r="BO8" s="26">
        <f>IF(IFERROR(IF($AV8&lt;W$6,0,IF($AV8&gt;MAX(AS$6:AS$85),"",
IF($AV8=MAX(AS$6:AS$85),INDEX($Z$6:$Z$85,MATCH(MAX(AS$6:AS$85),AS$6:AS$85,0)),
求节点(AS$6:AS$85,$Z$6:$Z$85,$AV8)))),"")="",BO7,
IFERROR(IF($AV8&lt;W$6,0,IF($AV8&gt;MAX(AS$6:AS$85),"",
IF($AV8=MAX(AS$6:AS$85),INDEX($Z$6:$Z$85,MATCH(MAX(AS$6:AS$85),AS$6:AS$85,0)),
求节点(AS$6:AS$85,$Z$6:$Z$85,$AV8)))),""))</f>
        <v>0</v>
      </c>
    </row>
    <row r="9" spans="4:67" x14ac:dyDescent="0.2">
      <c r="D9" s="8">
        <v>4</v>
      </c>
      <c r="E9" s="24">
        <f>IFERROR(('[1]功能-城建'!AS9+'[1]功能-城建'!BN9)/2,"")</f>
        <v>4</v>
      </c>
      <c r="F9" s="24">
        <f>IFERROR(('[1]功能-城建'!AT9+'[1]功能-城建'!BO9)/2,"")</f>
        <v>4</v>
      </c>
      <c r="G9" s="24">
        <f>IFERROR(('[1]功能-城建'!AU9+'[1]功能-城建'!BP9)/2,"")</f>
        <v>18.5</v>
      </c>
      <c r="H9" s="24" t="str">
        <f>IFERROR(('[1]功能-城建'!AV9+'[1]功能-城建'!BQ9)/2,"")</f>
        <v/>
      </c>
      <c r="I9" s="24">
        <f>IFERROR(('[1]功能-城建'!AW9+'[1]功能-城建'!BR9)/2,"")</f>
        <v>4</v>
      </c>
      <c r="J9" s="24">
        <f>IFERROR(('[1]功能-城建'!AX9+'[1]功能-城建'!BS9)/2,"")</f>
        <v>4</v>
      </c>
      <c r="K9" s="24">
        <f>IFERROR(('[1]功能-城建'!AY9+'[1]功能-城建'!BT9)/2,"")</f>
        <v>4</v>
      </c>
      <c r="L9" s="24">
        <f>IFERROR(('[1]功能-城建'!AZ9+'[1]功能-城建'!BU9)/2,"")</f>
        <v>4</v>
      </c>
      <c r="M9" s="50">
        <f t="shared" ref="M9:M10" si="20">M10</f>
        <v>29</v>
      </c>
      <c r="N9" s="24">
        <f>IFERROR(('[1]功能-城建'!BB9+'[1]功能-城建'!BW9)/2,"")</f>
        <v>4</v>
      </c>
      <c r="O9" s="24">
        <f>IFERROR(('[1]功能-城建'!BC9+'[1]功能-城建'!BX9)/2,"")</f>
        <v>4</v>
      </c>
      <c r="P9" s="24">
        <f>IFERROR(('[1]功能-城建'!BD9+'[1]功能-城建'!BY9)/2,"")</f>
        <v>14</v>
      </c>
      <c r="Q9" s="24">
        <f>IFERROR(('[1]功能-城建'!BE9+'[1]功能-城建'!BZ9)/2,"")</f>
        <v>12</v>
      </c>
      <c r="R9" s="24">
        <f>IFERROR(('[1]功能-城建'!BF9+'[1]功能-城建'!CA9)/2,"")</f>
        <v>11.5</v>
      </c>
      <c r="S9" s="24">
        <f>IFERROR(('[1]功能-城建'!BG9+'[1]功能-城建'!CB9)/2,"")</f>
        <v>12</v>
      </c>
      <c r="T9" s="24">
        <f>IFERROR(('[1]功能-城建'!BH9+'[1]功能-城建'!CC9)/2,"")</f>
        <v>12.5</v>
      </c>
      <c r="U9" s="24">
        <f>IFERROR(('[1]功能-城建'!BI9+'[1]功能-城建'!CD9)/2,"")</f>
        <v>11</v>
      </c>
      <c r="V9" s="24">
        <f>IFERROR(('[1]功能-城建'!BJ9+'[1]功能-城建'!CE9)/2,"")</f>
        <v>27.5</v>
      </c>
      <c r="W9" s="24">
        <f>IFERROR(('[1]功能-城建'!BK9+'[1]功能-城建'!CF9)/2,"")</f>
        <v>0</v>
      </c>
      <c r="Z9" s="8">
        <v>4</v>
      </c>
      <c r="AA9" s="25">
        <f t="shared" si="1"/>
        <v>4</v>
      </c>
      <c r="AB9" s="25">
        <f t="shared" si="2"/>
        <v>4</v>
      </c>
      <c r="AC9" s="25">
        <f t="shared" si="3"/>
        <v>18.5</v>
      </c>
      <c r="AD9" s="25" t="str">
        <f t="shared" si="4"/>
        <v/>
      </c>
      <c r="AE9" s="25">
        <f t="shared" si="5"/>
        <v>4</v>
      </c>
      <c r="AF9" s="25">
        <f t="shared" si="6"/>
        <v>4</v>
      </c>
      <c r="AG9" s="25">
        <f t="shared" si="7"/>
        <v>4</v>
      </c>
      <c r="AH9" s="25">
        <f t="shared" si="8"/>
        <v>4</v>
      </c>
      <c r="AI9" s="25">
        <f t="shared" si="9"/>
        <v>29</v>
      </c>
      <c r="AJ9" s="25">
        <f t="shared" si="10"/>
        <v>4</v>
      </c>
      <c r="AK9" s="25">
        <f t="shared" si="11"/>
        <v>4</v>
      </c>
      <c r="AL9" s="25">
        <f t="shared" si="12"/>
        <v>14</v>
      </c>
      <c r="AM9" s="25">
        <f t="shared" si="13"/>
        <v>12</v>
      </c>
      <c r="AN9" s="25">
        <f t="shared" si="14"/>
        <v>11.5</v>
      </c>
      <c r="AO9" s="25">
        <f t="shared" si="15"/>
        <v>12</v>
      </c>
      <c r="AP9" s="25">
        <f t="shared" si="16"/>
        <v>12.5</v>
      </c>
      <c r="AQ9" s="25">
        <f t="shared" si="17"/>
        <v>11</v>
      </c>
      <c r="AR9" s="25">
        <f t="shared" si="18"/>
        <v>27.5</v>
      </c>
      <c r="AS9" s="25">
        <f t="shared" si="19"/>
        <v>0</v>
      </c>
      <c r="AV9" s="8">
        <v>4</v>
      </c>
      <c r="AW9" s="26">
        <f>IF(IFERROR(IF($AV9&lt;E$6,0,IF($AV9&gt;MAX(AA$6:AA$85),"",
IF($AV9=MAX(AA$6:AA$85),INDEX($Z$6:$Z$85,MATCH(MAX(AA$6:AA$85),AA$6:AA$85,0)),
求节点(AA$6:AA$85,$Z$6:$Z$85,$AV9)))),"")="",AW8,
IFERROR(IF($AV9&lt;E$6,0,IF($AV9&gt;MAX(AA$6:AA$85),"",
IF($AV9=MAX(AA$6:AA$85),INDEX($Z$6:$Z$85,MATCH(MAX(AA$6:AA$85),AA$6:AA$85,0)),
求节点(AA$6:AA$85,$Z$6:$Z$85,$AV9)))),""))</f>
        <v>4</v>
      </c>
      <c r="AX9" s="26">
        <f>IF(IFERROR(IF($AV9&lt;F$6,0,IF($AV9&gt;MAX(AB$6:AB$85),"",
IF($AV9=MAX(AB$6:AB$85),INDEX($Z$6:$Z$85,MATCH(MAX(AB$6:AB$85),AB$6:AB$85,0)),
求节点(AB$6:AB$85,$Z$6:$Z$85,$AV9)))),"")="",AX8,
IFERROR(IF($AV9&lt;F$6,0,IF($AV9&gt;MAX(AB$6:AB$85),"",
IF($AV9=MAX(AB$6:AB$85),INDEX($Z$6:$Z$85,MATCH(MAX(AB$6:AB$85),AB$6:AB$85,0)),
求节点(AB$6:AB$85,$Z$6:$Z$85,$AV9)))),""))</f>
        <v>4</v>
      </c>
      <c r="AY9" s="26">
        <f>IF(IFERROR(IF($AV9&lt;G$6,0,IF($AV9&gt;MAX(AC$6:AC$85),"",
IF($AV9=MAX(AC$6:AC$85),INDEX($Z$6:$Z$85,MATCH(MAX(AC$6:AC$85),AC$6:AC$85,0)),
求节点(AC$6:AC$85,$Z$6:$Z$85,$AV9)))),"")="",AY8,
IFERROR(IF($AV9&lt;G$6,0,IF($AV9&gt;MAX(AC$6:AC$85),"",
IF($AV9=MAX(AC$6:AC$85),INDEX($Z$6:$Z$85,MATCH(MAX(AC$6:AC$85),AC$6:AC$85,0)),
求节点(AC$6:AC$85,$Z$6:$Z$85,$AV9)))),""))</f>
        <v>0</v>
      </c>
      <c r="AZ9" s="26">
        <f>IF(IFERROR(IF($AV9&lt;H$6,0,IF($AV9&gt;MAX(AD$6:AD$85),"",
IF($AV9=MAX(AD$6:AD$85),INDEX($Z$6:$Z$85,MATCH(MAX(AD$6:AD$85),AD$6:AD$85,0)),
求节点(AD$6:AD$85,$Z$6:$Z$85,$AV9)))),"")="",AZ8,
IFERROR(IF($AV9&lt;H$6,0,IF($AV9&gt;MAX(AD$6:AD$85),"",
IF($AV9=MAX(AD$6:AD$85),INDEX($Z$6:$Z$85,MATCH(MAX(AD$6:AD$85),AD$6:AD$85,0)),
求节点(AD$6:AD$85,$Z$6:$Z$85,$AV9)))),""))</f>
        <v>0</v>
      </c>
      <c r="BA9" s="26">
        <f>IF(IFERROR(IF($AV9&lt;I$6,0,IF($AV9&gt;MAX(AE$6:AE$85),"",
IF($AV9=MAX(AE$6:AE$85),INDEX($Z$6:$Z$85,MATCH(MAX(AE$6:AE$85),AE$6:AE$85,0)),
求节点(AE$6:AE$85,$Z$6:$Z$85,$AV9)))),"")="",BA8,
IFERROR(IF($AV9&lt;I$6,0,IF($AV9&gt;MAX(AE$6:AE$85),"",
IF($AV9=MAX(AE$6:AE$85),INDEX($Z$6:$Z$85,MATCH(MAX(AE$6:AE$85),AE$6:AE$85,0)),
求节点(AE$6:AE$85,$Z$6:$Z$85,$AV9)))),""))</f>
        <v>4</v>
      </c>
      <c r="BB9" s="26">
        <f>IF(IFERROR(IF($AV9&lt;J$6,0,IF($AV9&gt;MAX(AF$6:AF$85),"",
IF($AV9=MAX(AF$6:AF$85),INDEX($Z$6:$Z$85,MATCH(MAX(AF$6:AF$85),AF$6:AF$85,0)),
求节点(AF$6:AF$85,$Z$6:$Z$85,$AV9)))),"")="",BB8,
IFERROR(IF($AV9&lt;J$6,0,IF($AV9&gt;MAX(AF$6:AF$85),"",
IF($AV9=MAX(AF$6:AF$85),INDEX($Z$6:$Z$85,MATCH(MAX(AF$6:AF$85),AF$6:AF$85,0)),
求节点(AF$6:AF$85,$Z$6:$Z$85,$AV9)))),""))</f>
        <v>4</v>
      </c>
      <c r="BC9" s="26">
        <f>IF(IFERROR(IF($AV9&lt;K$6,0,IF($AV9&gt;MAX(AG$6:AG$85),"",
IF($AV9=MAX(AG$6:AG$85),INDEX($Z$6:$Z$85,MATCH(MAX(AG$6:AG$85),AG$6:AG$85,0)),
求节点(AG$6:AG$85,$Z$6:$Z$85,$AV9)))),"")="",BC8,
IFERROR(IF($AV9&lt;K$6,0,IF($AV9&gt;MAX(AG$6:AG$85),"",
IF($AV9=MAX(AG$6:AG$85),INDEX($Z$6:$Z$85,MATCH(MAX(AG$6:AG$85),AG$6:AG$85,0)),
求节点(AG$6:AG$85,$Z$6:$Z$85,$AV9)))),""))</f>
        <v>4</v>
      </c>
      <c r="BD9" s="26">
        <f>IF(IFERROR(IF($AV9&lt;L$6,0,IF($AV9&gt;MAX(AH$6:AH$85),"",
IF($AV9=MAX(AH$6:AH$85),INDEX($Z$6:$Z$85,MATCH(MAX(AH$6:AH$85),AH$6:AH$85,0)),
求节点(AH$6:AH$85,$Z$6:$Z$85,$AV9)))),"")="",BD8,
IFERROR(IF($AV9&lt;L$6,0,IF($AV9&gt;MAX(AH$6:AH$85),"",
IF($AV9=MAX(AH$6:AH$85),INDEX($Z$6:$Z$85,MATCH(MAX(AH$6:AH$85),AH$6:AH$85,0)),
求节点(AH$6:AH$85,$Z$6:$Z$85,$AV9)))),""))</f>
        <v>4</v>
      </c>
      <c r="BE9" s="26">
        <f>IF(IFERROR(IF($AV9&lt;M$6,0,IF($AV9&gt;MAX(AI$6:AI$85),"",
IF($AV9=MAX(AI$6:AI$85),INDEX($Z$6:$Z$85,MATCH(MAX(AI$6:AI$85),AI$6:AI$85,0)),
求节点(AI$6:AI$85,$Z$6:$Z$85,$AV9)))),"")="",BE8,
IFERROR(IF($AV9&lt;M$6,0,IF($AV9&gt;MAX(AI$6:AI$85),"",
IF($AV9=MAX(AI$6:AI$85),INDEX($Z$6:$Z$85,MATCH(MAX(AI$6:AI$85),AI$6:AI$85,0)),
求节点(AI$6:AI$85,$Z$6:$Z$85,$AV9)))),""))</f>
        <v>0</v>
      </c>
      <c r="BF9" s="26">
        <f>IF(IFERROR(IF($AV9&lt;N$6,0,IF($AV9&gt;MAX(AJ$6:AJ$85),"",
IF($AV9=MAX(AJ$6:AJ$85),INDEX($Z$6:$Z$85,MATCH(MAX(AJ$6:AJ$85),AJ$6:AJ$85,0)),
求节点(AJ$6:AJ$85,$Z$6:$Z$85,$AV9)))),"")="",BF8,
IFERROR(IF($AV9&lt;N$6,0,IF($AV9&gt;MAX(AJ$6:AJ$85),"",
IF($AV9=MAX(AJ$6:AJ$85),INDEX($Z$6:$Z$85,MATCH(MAX(AJ$6:AJ$85),AJ$6:AJ$85,0)),
求节点(AJ$6:AJ$85,$Z$6:$Z$85,$AV9)))),""))</f>
        <v>4</v>
      </c>
      <c r="BG9" s="26">
        <f>IF(IFERROR(IF($AV9&lt;O$6,0,IF($AV9&gt;MAX(AK$6:AK$85),"",
IF($AV9=MAX(AK$6:AK$85),INDEX($Z$6:$Z$85,MATCH(MAX(AK$6:AK$85),AK$6:AK$85,0)),
求节点(AK$6:AK$85,$Z$6:$Z$85,$AV9)))),"")="",BG8,
IFERROR(IF($AV9&lt;O$6,0,IF($AV9&gt;MAX(AK$6:AK$85),"",
IF($AV9=MAX(AK$6:AK$85),INDEX($Z$6:$Z$85,MATCH(MAX(AK$6:AK$85),AK$6:AK$85,0)),
求节点(AK$6:AK$85,$Z$6:$Z$85,$AV9)))),""))</f>
        <v>4</v>
      </c>
      <c r="BH9" s="26">
        <f>IF(IFERROR(IF($AV9&lt;P$6,0,IF($AV9&gt;MAX(AL$6:AL$85),"",
IF($AV9=MAX(AL$6:AL$85),INDEX($Z$6:$Z$85,MATCH(MAX(AL$6:AL$85),AL$6:AL$85,0)),
求节点(AL$6:AL$85,$Z$6:$Z$85,$AV9)))),"")="",BH8,
IFERROR(IF($AV9&lt;P$6,0,IF($AV9&gt;MAX(AL$6:AL$85),"",
IF($AV9=MAX(AL$6:AL$85),INDEX($Z$6:$Z$85,MATCH(MAX(AL$6:AL$85),AL$6:AL$85,0)),
求节点(AL$6:AL$85,$Z$6:$Z$85,$AV9)))),""))</f>
        <v>0</v>
      </c>
      <c r="BI9" s="26">
        <f>IF(IFERROR(IF($AV9&lt;Q$6,0,IF($AV9&gt;MAX(AM$6:AM$85),"",
IF($AV9=MAX(AM$6:AM$85),INDEX($Z$6:$Z$85,MATCH(MAX(AM$6:AM$85),AM$6:AM$85,0)),
求节点(AM$6:AM$85,$Z$6:$Z$85,$AV9)))),"")="",BI8,
IFERROR(IF($AV9&lt;Q$6,0,IF($AV9&gt;MAX(AM$6:AM$85),"",
IF($AV9=MAX(AM$6:AM$85),INDEX($Z$6:$Z$85,MATCH(MAX(AM$6:AM$85),AM$6:AM$85,0)),
求节点(AM$6:AM$85,$Z$6:$Z$85,$AV9)))),""))</f>
        <v>1.8333333333333333</v>
      </c>
      <c r="BJ9" s="26">
        <f>IF(IFERROR(IF($AV9&lt;R$6,0,IF($AV9&gt;MAX(AN$6:AN$85),"",
IF($AV9=MAX(AN$6:AN$85),INDEX($Z$6:$Z$85,MATCH(MAX(AN$6:AN$85),AN$6:AN$85,0)),
求节点(AN$6:AN$85,$Z$6:$Z$85,$AV9)))),"")="",BJ8,
IFERROR(IF($AV9&lt;R$6,0,IF($AV9&gt;MAX(AN$6:AN$85),"",
IF($AV9=MAX(AN$6:AN$85),INDEX($Z$6:$Z$85,MATCH(MAX(AN$6:AN$85),AN$6:AN$85,0)),
求节点(AN$6:AN$85,$Z$6:$Z$85,$AV9)))),""))</f>
        <v>2.125</v>
      </c>
      <c r="BK9" s="26">
        <f>IF(IFERROR(IF($AV9&lt;S$6,0,IF($AV9&gt;MAX(AO$6:AO$85),"",
IF($AV9=MAX(AO$6:AO$85),INDEX($Z$6:$Z$85,MATCH(MAX(AO$6:AO$85),AO$6:AO$85,0)),
求节点(AO$6:AO$85,$Z$6:$Z$85,$AV9)))),"")="",BK8,
IFERROR(IF($AV9&lt;S$6,0,IF($AV9&gt;MAX(AO$6:AO$85),"",
IF($AV9=MAX(AO$6:AO$85),INDEX($Z$6:$Z$85,MATCH(MAX(AO$6:AO$85),AO$6:AO$85,0)),
求节点(AO$6:AO$85,$Z$6:$Z$85,$AV9)))),""))</f>
        <v>1.5714285714285714</v>
      </c>
      <c r="BL9" s="26">
        <f>IF(IFERROR(IF($AV9&lt;T$6,0,IF($AV9&gt;MAX(AP$6:AP$85),"",
IF($AV9=MAX(AP$6:AP$85),INDEX($Z$6:$Z$85,MATCH(MAX(AP$6:AP$85),AP$6:AP$85,0)),
求节点(AP$6:AP$85,$Z$6:$Z$85,$AV9)))),"")="",BL8,
IFERROR(IF($AV9&lt;T$6,0,IF($AV9&gt;MAX(AP$6:AP$85),"",
IF($AV9=MAX(AP$6:AP$85),INDEX($Z$6:$Z$85,MATCH(MAX(AP$6:AP$85),AP$6:AP$85,0)),
求节点(AP$6:AP$85,$Z$6:$Z$85,$AV9)))),""))</f>
        <v>0</v>
      </c>
      <c r="BM9" s="26">
        <f>IF(IFERROR(IF($AV9&lt;U$6,0,IF($AV9&gt;MAX(AQ$6:AQ$85),"",
IF($AV9=MAX(AQ$6:AQ$85),INDEX($Z$6:$Z$85,MATCH(MAX(AQ$6:AQ$85),AQ$6:AQ$85,0)),
求节点(AQ$6:AQ$85,$Z$6:$Z$85,$AV9)))),"")="",BM8,
IFERROR(IF($AV9&lt;U$6,0,IF($AV9&gt;MAX(AQ$6:AQ$85),"",
IF($AV9=MAX(AQ$6:AQ$85),INDEX($Z$6:$Z$85,MATCH(MAX(AQ$6:AQ$85),AQ$6:AQ$85,0)),
求节点(AQ$6:AQ$85,$Z$6:$Z$85,$AV9)))),""))</f>
        <v>0</v>
      </c>
      <c r="BN9" s="26">
        <f>IF(IFERROR(IF($AV9&lt;V$6,0,IF($AV9&gt;MAX(AR$6:AR$85),"",
IF($AV9=MAX(AR$6:AR$85),INDEX($Z$6:$Z$85,MATCH(MAX(AR$6:AR$85),AR$6:AR$85,0)),
求节点(AR$6:AR$85,$Z$6:$Z$85,$AV9)))),"")="",BN8,
IFERROR(IF($AV9&lt;V$6,0,IF($AV9&gt;MAX(AR$6:AR$85),"",
IF($AV9=MAX(AR$6:AR$85),INDEX($Z$6:$Z$85,MATCH(MAX(AR$6:AR$85),AR$6:AR$85,0)),
求节点(AR$6:AR$85,$Z$6:$Z$85,$AV9)))),""))</f>
        <v>0</v>
      </c>
      <c r="BO9" s="26">
        <f>IF(IFERROR(IF($AV9&lt;W$6,0,IF($AV9&gt;MAX(AS$6:AS$85),"",
IF($AV9=MAX(AS$6:AS$85),INDEX($Z$6:$Z$85,MATCH(MAX(AS$6:AS$85),AS$6:AS$85,0)),
求节点(AS$6:AS$85,$Z$6:$Z$85,$AV9)))),"")="",BO8,
IFERROR(IF($AV9&lt;W$6,0,IF($AV9&gt;MAX(AS$6:AS$85),"",
IF($AV9=MAX(AS$6:AS$85),INDEX($Z$6:$Z$85,MATCH(MAX(AS$6:AS$85),AS$6:AS$85,0)),
求节点(AS$6:AS$85,$Z$6:$Z$85,$AV9)))),""))</f>
        <v>0</v>
      </c>
    </row>
    <row r="10" spans="4:67" x14ac:dyDescent="0.2">
      <c r="D10" s="8">
        <v>5</v>
      </c>
      <c r="E10" s="24">
        <f>IFERROR(('[1]功能-城建'!AS10+'[1]功能-城建'!BN10)/2,"")</f>
        <v>5</v>
      </c>
      <c r="F10" s="24">
        <f>IFERROR(('[1]功能-城建'!AT10+'[1]功能-城建'!BO10)/2,"")</f>
        <v>5</v>
      </c>
      <c r="G10" s="24">
        <f>IFERROR(('[1]功能-城建'!AU10+'[1]功能-城建'!BP10)/2,"")</f>
        <v>20.5</v>
      </c>
      <c r="H10" s="24" t="str">
        <f>IFERROR(('[1]功能-城建'!AV10+'[1]功能-城建'!BQ10)/2,"")</f>
        <v/>
      </c>
      <c r="I10" s="24">
        <f>IFERROR(('[1]功能-城建'!AW10+'[1]功能-城建'!BR10)/2,"")</f>
        <v>5</v>
      </c>
      <c r="J10" s="24">
        <f>IFERROR(('[1]功能-城建'!AX10+'[1]功能-城建'!BS10)/2,"")</f>
        <v>5</v>
      </c>
      <c r="K10" s="24">
        <f>IFERROR(('[1]功能-城建'!AY10+'[1]功能-城建'!BT10)/2,"")</f>
        <v>5</v>
      </c>
      <c r="L10" s="24">
        <f>IFERROR(('[1]功能-城建'!AZ10+'[1]功能-城建'!BU10)/2,"")</f>
        <v>5</v>
      </c>
      <c r="M10" s="50">
        <f t="shared" si="20"/>
        <v>29</v>
      </c>
      <c r="N10" s="24">
        <f>IFERROR(('[1]功能-城建'!BB10+'[1]功能-城建'!BW10)/2,"")</f>
        <v>5</v>
      </c>
      <c r="O10" s="24">
        <f>IFERROR(('[1]功能-城建'!BC10+'[1]功能-城建'!BX10)/2,"")</f>
        <v>5</v>
      </c>
      <c r="P10" s="24">
        <f>IFERROR(('[1]功能-城建'!BD10+'[1]功能-城建'!BY10)/2,"")</f>
        <v>16.5</v>
      </c>
      <c r="Q10" s="24">
        <f>IFERROR(('[1]功能-城建'!BE10+'[1]功能-城建'!BZ10)/2,"")</f>
        <v>14.5</v>
      </c>
      <c r="R10" s="24">
        <f>IFERROR(('[1]功能-城建'!BF10+'[1]功能-城建'!CA10)/2,"")</f>
        <v>14.5</v>
      </c>
      <c r="S10" s="24">
        <f>IFERROR(('[1]功能-城建'!BG10+'[1]功能-城建'!CB10)/2,"")</f>
        <v>14.5</v>
      </c>
      <c r="T10" s="24">
        <f>IFERROR(('[1]功能-城建'!BH10+'[1]功能-城建'!CC10)/2,"")</f>
        <v>14.5</v>
      </c>
      <c r="U10" s="50">
        <f>U11</f>
        <v>12</v>
      </c>
      <c r="V10" s="24">
        <f>IFERROR(('[1]功能-城建'!BJ10+'[1]功能-城建'!CE10)/2,"")</f>
        <v>31.5</v>
      </c>
      <c r="W10" s="24">
        <f>IFERROR(('[1]功能-城建'!BK10+'[1]功能-城建'!CF10)/2,"")</f>
        <v>0</v>
      </c>
      <c r="Z10" s="8">
        <v>5</v>
      </c>
      <c r="AA10" s="25">
        <f t="shared" si="1"/>
        <v>5</v>
      </c>
      <c r="AB10" s="25">
        <f t="shared" si="2"/>
        <v>5</v>
      </c>
      <c r="AC10" s="25">
        <f t="shared" si="3"/>
        <v>20.5</v>
      </c>
      <c r="AD10" s="25" t="str">
        <f t="shared" si="4"/>
        <v/>
      </c>
      <c r="AE10" s="25">
        <f t="shared" si="5"/>
        <v>5</v>
      </c>
      <c r="AF10" s="25">
        <f t="shared" si="6"/>
        <v>5</v>
      </c>
      <c r="AG10" s="25">
        <f t="shared" si="7"/>
        <v>5</v>
      </c>
      <c r="AH10" s="25">
        <f t="shared" si="8"/>
        <v>5</v>
      </c>
      <c r="AI10" s="25">
        <f t="shared" si="9"/>
        <v>29</v>
      </c>
      <c r="AJ10" s="25">
        <f t="shared" si="10"/>
        <v>5</v>
      </c>
      <c r="AK10" s="25">
        <f t="shared" si="11"/>
        <v>5</v>
      </c>
      <c r="AL10" s="25">
        <f t="shared" si="12"/>
        <v>16.5</v>
      </c>
      <c r="AM10" s="25">
        <f t="shared" si="13"/>
        <v>14.5</v>
      </c>
      <c r="AN10" s="25">
        <f t="shared" si="14"/>
        <v>14.5</v>
      </c>
      <c r="AO10" s="25">
        <f t="shared" si="15"/>
        <v>14.5</v>
      </c>
      <c r="AP10" s="25">
        <f t="shared" si="16"/>
        <v>14.5</v>
      </c>
      <c r="AQ10" s="25">
        <f t="shared" si="17"/>
        <v>12</v>
      </c>
      <c r="AR10" s="25">
        <f t="shared" si="18"/>
        <v>31.5</v>
      </c>
      <c r="AS10" s="25">
        <f t="shared" si="19"/>
        <v>0</v>
      </c>
      <c r="AV10" s="8">
        <v>5</v>
      </c>
      <c r="AW10" s="26">
        <f>IF(IFERROR(IF($AV10&lt;E$6,0,IF($AV10&gt;MAX(AA$6:AA$85),"",
IF($AV10=MAX(AA$6:AA$85),INDEX($Z$6:$Z$85,MATCH(MAX(AA$6:AA$85),AA$6:AA$85,0)),
求节点(AA$6:AA$85,$Z$6:$Z$85,$AV10)))),"")="",AW9,
IFERROR(IF($AV10&lt;E$6,0,IF($AV10&gt;MAX(AA$6:AA$85),"",
IF($AV10=MAX(AA$6:AA$85),INDEX($Z$6:$Z$85,MATCH(MAX(AA$6:AA$85),AA$6:AA$85,0)),
求节点(AA$6:AA$85,$Z$6:$Z$85,$AV10)))),""))</f>
        <v>5</v>
      </c>
      <c r="AX10" s="26">
        <f>IF(IFERROR(IF($AV10&lt;F$6,0,IF($AV10&gt;MAX(AB$6:AB$85),"",
IF($AV10=MAX(AB$6:AB$85),INDEX($Z$6:$Z$85,MATCH(MAX(AB$6:AB$85),AB$6:AB$85,0)),
求节点(AB$6:AB$85,$Z$6:$Z$85,$AV10)))),"")="",AX9,
IFERROR(IF($AV10&lt;F$6,0,IF($AV10&gt;MAX(AB$6:AB$85),"",
IF($AV10=MAX(AB$6:AB$85),INDEX($Z$6:$Z$85,MATCH(MAX(AB$6:AB$85),AB$6:AB$85,0)),
求节点(AB$6:AB$85,$Z$6:$Z$85,$AV10)))),""))</f>
        <v>5</v>
      </c>
      <c r="AY10" s="26">
        <f>IF(IFERROR(IF($AV10&lt;G$6,0,IF($AV10&gt;MAX(AC$6:AC$85),"",
IF($AV10=MAX(AC$6:AC$85),INDEX($Z$6:$Z$85,MATCH(MAX(AC$6:AC$85),AC$6:AC$85,0)),
求节点(AC$6:AC$85,$Z$6:$Z$85,$AV10)))),"")="",AY9,
IFERROR(IF($AV10&lt;G$6,0,IF($AV10&gt;MAX(AC$6:AC$85),"",
IF($AV10=MAX(AC$6:AC$85),INDEX($Z$6:$Z$85,MATCH(MAX(AC$6:AC$85),AC$6:AC$85,0)),
求节点(AC$6:AC$85,$Z$6:$Z$85,$AV10)))),""))</f>
        <v>0</v>
      </c>
      <c r="AZ10" s="26">
        <f>IF(IFERROR(IF($AV10&lt;H$6,0,IF($AV10&gt;MAX(AD$6:AD$85),"",
IF($AV10=MAX(AD$6:AD$85),INDEX($Z$6:$Z$85,MATCH(MAX(AD$6:AD$85),AD$6:AD$85,0)),
求节点(AD$6:AD$85,$Z$6:$Z$85,$AV10)))),"")="",AZ9,
IFERROR(IF($AV10&lt;H$6,0,IF($AV10&gt;MAX(AD$6:AD$85),"",
IF($AV10=MAX(AD$6:AD$85),INDEX($Z$6:$Z$85,MATCH(MAX(AD$6:AD$85),AD$6:AD$85,0)),
求节点(AD$6:AD$85,$Z$6:$Z$85,$AV10)))),""))</f>
        <v>0</v>
      </c>
      <c r="BA10" s="26">
        <f>IF(IFERROR(IF($AV10&lt;I$6,0,IF($AV10&gt;MAX(AE$6:AE$85),"",
IF($AV10=MAX(AE$6:AE$85),INDEX($Z$6:$Z$85,MATCH(MAX(AE$6:AE$85),AE$6:AE$85,0)),
求节点(AE$6:AE$85,$Z$6:$Z$85,$AV10)))),"")="",BA9,
IFERROR(IF($AV10&lt;I$6,0,IF($AV10&gt;MAX(AE$6:AE$85),"",
IF($AV10=MAX(AE$6:AE$85),INDEX($Z$6:$Z$85,MATCH(MAX(AE$6:AE$85),AE$6:AE$85,0)),
求节点(AE$6:AE$85,$Z$6:$Z$85,$AV10)))),""))</f>
        <v>5</v>
      </c>
      <c r="BB10" s="26">
        <f>IF(IFERROR(IF($AV10&lt;J$6,0,IF($AV10&gt;MAX(AF$6:AF$85),"",
IF($AV10=MAX(AF$6:AF$85),INDEX($Z$6:$Z$85,MATCH(MAX(AF$6:AF$85),AF$6:AF$85,0)),
求节点(AF$6:AF$85,$Z$6:$Z$85,$AV10)))),"")="",BB9,
IFERROR(IF($AV10&lt;J$6,0,IF($AV10&gt;MAX(AF$6:AF$85),"",
IF($AV10=MAX(AF$6:AF$85),INDEX($Z$6:$Z$85,MATCH(MAX(AF$6:AF$85),AF$6:AF$85,0)),
求节点(AF$6:AF$85,$Z$6:$Z$85,$AV10)))),""))</f>
        <v>5</v>
      </c>
      <c r="BC10" s="26">
        <f>IF(IFERROR(IF($AV10&lt;K$6,0,IF($AV10&gt;MAX(AG$6:AG$85),"",
IF($AV10=MAX(AG$6:AG$85),INDEX($Z$6:$Z$85,MATCH(MAX(AG$6:AG$85),AG$6:AG$85,0)),
求节点(AG$6:AG$85,$Z$6:$Z$85,$AV10)))),"")="",BC9,
IFERROR(IF($AV10&lt;K$6,0,IF($AV10&gt;MAX(AG$6:AG$85),"",
IF($AV10=MAX(AG$6:AG$85),INDEX($Z$6:$Z$85,MATCH(MAX(AG$6:AG$85),AG$6:AG$85,0)),
求节点(AG$6:AG$85,$Z$6:$Z$85,$AV10)))),""))</f>
        <v>5</v>
      </c>
      <c r="BD10" s="26">
        <f>IF(IFERROR(IF($AV10&lt;L$6,0,IF($AV10&gt;MAX(AH$6:AH$85),"",
IF($AV10=MAX(AH$6:AH$85),INDEX($Z$6:$Z$85,MATCH(MAX(AH$6:AH$85),AH$6:AH$85,0)),
求节点(AH$6:AH$85,$Z$6:$Z$85,$AV10)))),"")="",BD9,
IFERROR(IF($AV10&lt;L$6,0,IF($AV10&gt;MAX(AH$6:AH$85),"",
IF($AV10=MAX(AH$6:AH$85),INDEX($Z$6:$Z$85,MATCH(MAX(AH$6:AH$85),AH$6:AH$85,0)),
求节点(AH$6:AH$85,$Z$6:$Z$85,$AV10)))),""))</f>
        <v>5</v>
      </c>
      <c r="BE10" s="26">
        <f>IF(IFERROR(IF($AV10&lt;M$6,0,IF($AV10&gt;MAX(AI$6:AI$85),"",
IF($AV10=MAX(AI$6:AI$85),INDEX($Z$6:$Z$85,MATCH(MAX(AI$6:AI$85),AI$6:AI$85,0)),
求节点(AI$6:AI$85,$Z$6:$Z$85,$AV10)))),"")="",BE9,
IFERROR(IF($AV10&lt;M$6,0,IF($AV10&gt;MAX(AI$6:AI$85),"",
IF($AV10=MAX(AI$6:AI$85),INDEX($Z$6:$Z$85,MATCH(MAX(AI$6:AI$85),AI$6:AI$85,0)),
求节点(AI$6:AI$85,$Z$6:$Z$85,$AV10)))),""))</f>
        <v>0</v>
      </c>
      <c r="BF10" s="26">
        <f>IF(IFERROR(IF($AV10&lt;N$6,0,IF($AV10&gt;MAX(AJ$6:AJ$85),"",
IF($AV10=MAX(AJ$6:AJ$85),INDEX($Z$6:$Z$85,MATCH(MAX(AJ$6:AJ$85),AJ$6:AJ$85,0)),
求节点(AJ$6:AJ$85,$Z$6:$Z$85,$AV10)))),"")="",BF9,
IFERROR(IF($AV10&lt;N$6,0,IF($AV10&gt;MAX(AJ$6:AJ$85),"",
IF($AV10=MAX(AJ$6:AJ$85),INDEX($Z$6:$Z$85,MATCH(MAX(AJ$6:AJ$85),AJ$6:AJ$85,0)),
求节点(AJ$6:AJ$85,$Z$6:$Z$85,$AV10)))),""))</f>
        <v>5</v>
      </c>
      <c r="BG10" s="26">
        <f>IF(IFERROR(IF($AV10&lt;O$6,0,IF($AV10&gt;MAX(AK$6:AK$85),"",
IF($AV10=MAX(AK$6:AK$85),INDEX($Z$6:$Z$85,MATCH(MAX(AK$6:AK$85),AK$6:AK$85,0)),
求节点(AK$6:AK$85,$Z$6:$Z$85,$AV10)))),"")="",BG9,
IFERROR(IF($AV10&lt;O$6,0,IF($AV10&gt;MAX(AK$6:AK$85),"",
IF($AV10=MAX(AK$6:AK$85),INDEX($Z$6:$Z$85,MATCH(MAX(AK$6:AK$85),AK$6:AK$85,0)),
求节点(AK$6:AK$85,$Z$6:$Z$85,$AV10)))),""))</f>
        <v>5</v>
      </c>
      <c r="BH10" s="26">
        <f>IF(IFERROR(IF($AV10&lt;P$6,0,IF($AV10&gt;MAX(AL$6:AL$85),"",
IF($AV10=MAX(AL$6:AL$85),INDEX($Z$6:$Z$85,MATCH(MAX(AL$6:AL$85),AL$6:AL$85,0)),
求节点(AL$6:AL$85,$Z$6:$Z$85,$AV10)))),"")="",BH9,
IFERROR(IF($AV10&lt;P$6,0,IF($AV10&gt;MAX(AL$6:AL$85),"",
IF($AV10=MAX(AL$6:AL$85),INDEX($Z$6:$Z$85,MATCH(MAX(AL$6:AL$85),AL$6:AL$85,0)),
求节点(AL$6:AL$85,$Z$6:$Z$85,$AV10)))),""))</f>
        <v>0</v>
      </c>
      <c r="BI10" s="26">
        <f>IF(IFERROR(IF($AV10&lt;Q$6,0,IF($AV10&gt;MAX(AM$6:AM$85),"",
IF($AV10=MAX(AM$6:AM$85),INDEX($Z$6:$Z$85,MATCH(MAX(AM$6:AM$85),AM$6:AM$85,0)),
求节点(AM$6:AM$85,$Z$6:$Z$85,$AV10)))),"")="",BI9,
IFERROR(IF($AV10&lt;Q$6,0,IF($AV10&gt;MAX(AM$6:AM$85),"",
IF($AV10=MAX(AM$6:AM$85),INDEX($Z$6:$Z$85,MATCH(MAX(AM$6:AM$85),AM$6:AM$85,0)),
求节点(AM$6:AM$85,$Z$6:$Z$85,$AV10)))),""))</f>
        <v>2.125</v>
      </c>
      <c r="BJ10" s="26">
        <f>IF(IFERROR(IF($AV10&lt;R$6,0,IF($AV10&gt;MAX(AN$6:AN$85),"",
IF($AV10=MAX(AN$6:AN$85),INDEX($Z$6:$Z$85,MATCH(MAX(AN$6:AN$85),AN$6:AN$85,0)),
求节点(AN$6:AN$85,$Z$6:$Z$85,$AV10)))),"")="",BJ9,
IFERROR(IF($AV10&lt;R$6,0,IF($AV10&gt;MAX(AN$6:AN$85),"",
IF($AV10=MAX(AN$6:AN$85),INDEX($Z$6:$Z$85,MATCH(MAX(AN$6:AN$85),AN$6:AN$85,0)),
求节点(AN$6:AN$85,$Z$6:$Z$85,$AV10)))),""))</f>
        <v>2.375</v>
      </c>
      <c r="BK10" s="26">
        <f>IF(IFERROR(IF($AV10&lt;S$6,0,IF($AV10&gt;MAX(AO$6:AO$85),"",
IF($AV10=MAX(AO$6:AO$85),INDEX($Z$6:$Z$85,MATCH(MAX(AO$6:AO$85),AO$6:AO$85,0)),
求节点(AO$6:AO$85,$Z$6:$Z$85,$AV10)))),"")="",BK9,
IFERROR(IF($AV10&lt;S$6,0,IF($AV10&gt;MAX(AO$6:AO$85),"",
IF($AV10=MAX(AO$6:AO$85),INDEX($Z$6:$Z$85,MATCH(MAX(AO$6:AO$85),AO$6:AO$85,0)),
求节点(AO$6:AO$85,$Z$6:$Z$85,$AV10)))),""))</f>
        <v>1.8571428571428572</v>
      </c>
      <c r="BL10" s="26">
        <f>IF(IFERROR(IF($AV10&lt;T$6,0,IF($AV10&gt;MAX(AP$6:AP$85),"",
IF($AV10=MAX(AP$6:AP$85),INDEX($Z$6:$Z$85,MATCH(MAX(AP$6:AP$85),AP$6:AP$85,0)),
求节点(AP$6:AP$85,$Z$6:$Z$85,$AV10)))),"")="",BL9,
IFERROR(IF($AV10&lt;T$6,0,IF($AV10&gt;MAX(AP$6:AP$85),"",
IF($AV10=MAX(AP$6:AP$85),INDEX($Z$6:$Z$85,MATCH(MAX(AP$6:AP$85),AP$6:AP$85,0)),
求节点(AP$6:AP$85,$Z$6:$Z$85,$AV10)))),""))</f>
        <v>0</v>
      </c>
      <c r="BM10" s="26">
        <f>IF(IFERROR(IF($AV10&lt;U$6,0,IF($AV10&gt;MAX(AQ$6:AQ$85),"",
IF($AV10=MAX(AQ$6:AQ$85),INDEX($Z$6:$Z$85,MATCH(MAX(AQ$6:AQ$85),AQ$6:AQ$85,0)),
求节点(AQ$6:AQ$85,$Z$6:$Z$85,$AV10)))),"")="",BM9,
IFERROR(IF($AV10&lt;U$6,0,IF($AV10&gt;MAX(AQ$6:AQ$85),"",
IF($AV10=MAX(AQ$6:AQ$85),INDEX($Z$6:$Z$85,MATCH(MAX(AQ$6:AQ$85),AQ$6:AQ$85,0)),
求节点(AQ$6:AQ$85,$Z$6:$Z$85,$AV10)))),""))</f>
        <v>0</v>
      </c>
      <c r="BN10" s="26">
        <f>IF(IFERROR(IF($AV10&lt;V$6,0,IF($AV10&gt;MAX(AR$6:AR$85),"",
IF($AV10=MAX(AR$6:AR$85),INDEX($Z$6:$Z$85,MATCH(MAX(AR$6:AR$85),AR$6:AR$85,0)),
求节点(AR$6:AR$85,$Z$6:$Z$85,$AV10)))),"")="",BN9,
IFERROR(IF($AV10&lt;V$6,0,IF($AV10&gt;MAX(AR$6:AR$85),"",
IF($AV10=MAX(AR$6:AR$85),INDEX($Z$6:$Z$85,MATCH(MAX(AR$6:AR$85),AR$6:AR$85,0)),
求节点(AR$6:AR$85,$Z$6:$Z$85,$AV10)))),""))</f>
        <v>0</v>
      </c>
      <c r="BO10" s="26">
        <f>IF(IFERROR(IF($AV10&lt;W$6,0,IF($AV10&gt;MAX(AS$6:AS$85),"",
IF($AV10=MAX(AS$6:AS$85),INDEX($Z$6:$Z$85,MATCH(MAX(AS$6:AS$85),AS$6:AS$85,0)),
求节点(AS$6:AS$85,$Z$6:$Z$85,$AV10)))),"")="",BO9,
IFERROR(IF($AV10&lt;W$6,0,IF($AV10&gt;MAX(AS$6:AS$85),"",
IF($AV10=MAX(AS$6:AS$85),INDEX($Z$6:$Z$85,MATCH(MAX(AS$6:AS$85),AS$6:AS$85,0)),
求节点(AS$6:AS$85,$Z$6:$Z$85,$AV10)))),""))</f>
        <v>0</v>
      </c>
    </row>
    <row r="11" spans="4:67" x14ac:dyDescent="0.2">
      <c r="D11" s="8">
        <v>6</v>
      </c>
      <c r="E11" s="24">
        <f>IFERROR(('[1]功能-城建'!AS11+'[1]功能-城建'!BN11)/2,"")</f>
        <v>6</v>
      </c>
      <c r="F11" s="24">
        <f>IFERROR(('[1]功能-城建'!AT11+'[1]功能-城建'!BO11)/2,"")</f>
        <v>6</v>
      </c>
      <c r="G11" s="24">
        <f>IFERROR(('[1]功能-城建'!AU11+'[1]功能-城建'!BP11)/2,"")</f>
        <v>22.5</v>
      </c>
      <c r="H11" s="24" t="str">
        <f>IFERROR(('[1]功能-城建'!AV11+'[1]功能-城建'!BQ11)/2,"")</f>
        <v/>
      </c>
      <c r="I11" s="24">
        <f>IFERROR(('[1]功能-城建'!AW11+'[1]功能-城建'!BR11)/2,"")</f>
        <v>6</v>
      </c>
      <c r="J11" s="24">
        <f>IFERROR(('[1]功能-城建'!AX11+'[1]功能-城建'!BS11)/2,"")</f>
        <v>6</v>
      </c>
      <c r="K11" s="24">
        <f>IFERROR(('[1]功能-城建'!AY11+'[1]功能-城建'!BT11)/2,"")</f>
        <v>6</v>
      </c>
      <c r="L11" s="24">
        <f>IFERROR(('[1]功能-城建'!AZ11+'[1]功能-城建'!BU11)/2,"")</f>
        <v>6</v>
      </c>
      <c r="M11" s="24">
        <f>IFERROR(('[1]功能-城建'!BA11+'[1]功能-城建'!BV11)/2,"")</f>
        <v>29</v>
      </c>
      <c r="N11" s="24">
        <f>IFERROR(('[1]功能-城建'!BB11+'[1]功能-城建'!BW11)/2,"")</f>
        <v>6</v>
      </c>
      <c r="O11" s="24">
        <f>IFERROR(('[1]功能-城建'!BC11+'[1]功能-城建'!BX11)/2,"")</f>
        <v>6</v>
      </c>
      <c r="P11" s="24">
        <f>IFERROR(('[1]功能-城建'!BD11+'[1]功能-城建'!BY11)/2,"")</f>
        <v>18.5</v>
      </c>
      <c r="Q11" s="24">
        <f>IFERROR(('[1]功能-城建'!BE11+'[1]功能-城建'!BZ11)/2,"")</f>
        <v>17.5</v>
      </c>
      <c r="R11" s="24">
        <f>IFERROR(('[1]功能-城建'!BF11+'[1]功能-城建'!CA11)/2,"")</f>
        <v>17.5</v>
      </c>
      <c r="S11" s="24">
        <f>IFERROR(('[1]功能-城建'!BG11+'[1]功能-城建'!CB11)/2,"")</f>
        <v>17.5</v>
      </c>
      <c r="T11" s="24">
        <f>IFERROR(('[1]功能-城建'!BH11+'[1]功能-城建'!CC11)/2,"")</f>
        <v>17.5</v>
      </c>
      <c r="U11" s="24">
        <f>IFERROR(('[1]功能-城建'!BI11+'[1]功能-城建'!CD11)/2,"")</f>
        <v>12</v>
      </c>
      <c r="V11" s="24">
        <f>IFERROR(('[1]功能-城建'!BJ11+'[1]功能-城建'!CE11)/2,"")</f>
        <v>35.5</v>
      </c>
      <c r="W11" s="24">
        <f>IFERROR(('[1]功能-城建'!BK11+'[1]功能-城建'!CF11)/2,"")</f>
        <v>0</v>
      </c>
      <c r="Z11" s="8">
        <v>6</v>
      </c>
      <c r="AA11" s="25">
        <f t="shared" si="1"/>
        <v>6</v>
      </c>
      <c r="AB11" s="25">
        <f t="shared" si="2"/>
        <v>6</v>
      </c>
      <c r="AC11" s="25">
        <f t="shared" si="3"/>
        <v>22.5</v>
      </c>
      <c r="AD11" s="25" t="str">
        <f t="shared" si="4"/>
        <v/>
      </c>
      <c r="AE11" s="25">
        <f t="shared" si="5"/>
        <v>6</v>
      </c>
      <c r="AF11" s="25">
        <f t="shared" si="6"/>
        <v>6</v>
      </c>
      <c r="AG11" s="25">
        <f t="shared" si="7"/>
        <v>6</v>
      </c>
      <c r="AH11" s="25">
        <f t="shared" si="8"/>
        <v>6</v>
      </c>
      <c r="AI11" s="25">
        <f t="shared" si="9"/>
        <v>29</v>
      </c>
      <c r="AJ11" s="25">
        <f t="shared" si="10"/>
        <v>6</v>
      </c>
      <c r="AK11" s="25">
        <f t="shared" si="11"/>
        <v>6</v>
      </c>
      <c r="AL11" s="25">
        <f t="shared" si="12"/>
        <v>18.5</v>
      </c>
      <c r="AM11" s="25">
        <f t="shared" si="13"/>
        <v>17.5</v>
      </c>
      <c r="AN11" s="25">
        <f t="shared" si="14"/>
        <v>17.5</v>
      </c>
      <c r="AO11" s="25">
        <f t="shared" si="15"/>
        <v>17.5</v>
      </c>
      <c r="AP11" s="25">
        <f t="shared" si="16"/>
        <v>17.5</v>
      </c>
      <c r="AQ11" s="25">
        <f t="shared" si="17"/>
        <v>12</v>
      </c>
      <c r="AR11" s="25">
        <f t="shared" si="18"/>
        <v>35.5</v>
      </c>
      <c r="AS11" s="25">
        <f t="shared" si="19"/>
        <v>0</v>
      </c>
      <c r="AV11" s="8">
        <v>6</v>
      </c>
      <c r="AW11" s="26">
        <f>IF(IFERROR(IF($AV11&lt;E$6,0,IF($AV11&gt;MAX(AA$6:AA$85),"",
IF($AV11=MAX(AA$6:AA$85),INDEX($Z$6:$Z$85,MATCH(MAX(AA$6:AA$85),AA$6:AA$85,0)),
求节点(AA$6:AA$85,$Z$6:$Z$85,$AV11)))),"")="",AW10,
IFERROR(IF($AV11&lt;E$6,0,IF($AV11&gt;MAX(AA$6:AA$85),"",
IF($AV11=MAX(AA$6:AA$85),INDEX($Z$6:$Z$85,MATCH(MAX(AA$6:AA$85),AA$6:AA$85,0)),
求节点(AA$6:AA$85,$Z$6:$Z$85,$AV11)))),""))</f>
        <v>6</v>
      </c>
      <c r="AX11" s="26">
        <f>IF(IFERROR(IF($AV11&lt;F$6,0,IF($AV11&gt;MAX(AB$6:AB$85),"",
IF($AV11=MAX(AB$6:AB$85),INDEX($Z$6:$Z$85,MATCH(MAX(AB$6:AB$85),AB$6:AB$85,0)),
求节点(AB$6:AB$85,$Z$6:$Z$85,$AV11)))),"")="",AX10,
IFERROR(IF($AV11&lt;F$6,0,IF($AV11&gt;MAX(AB$6:AB$85),"",
IF($AV11=MAX(AB$6:AB$85),INDEX($Z$6:$Z$85,MATCH(MAX(AB$6:AB$85),AB$6:AB$85,0)),
求节点(AB$6:AB$85,$Z$6:$Z$85,$AV11)))),""))</f>
        <v>6</v>
      </c>
      <c r="AY11" s="26">
        <f>IF(IFERROR(IF($AV11&lt;G$6,0,IF($AV11&gt;MAX(AC$6:AC$85),"",
IF($AV11=MAX(AC$6:AC$85),INDEX($Z$6:$Z$85,MATCH(MAX(AC$6:AC$85),AC$6:AC$85,0)),
求节点(AC$6:AC$85,$Z$6:$Z$85,$AV11)))),"")="",AY10,
IFERROR(IF($AV11&lt;G$6,0,IF($AV11&gt;MAX(AC$6:AC$85),"",
IF($AV11=MAX(AC$6:AC$85),INDEX($Z$6:$Z$85,MATCH(MAX(AC$6:AC$85),AC$6:AC$85,0)),
求节点(AC$6:AC$85,$Z$6:$Z$85,$AV11)))),""))</f>
        <v>0</v>
      </c>
      <c r="AZ11" s="26">
        <f>IF(IFERROR(IF($AV11&lt;H$6,0,IF($AV11&gt;MAX(AD$6:AD$85),"",
IF($AV11=MAX(AD$6:AD$85),INDEX($Z$6:$Z$85,MATCH(MAX(AD$6:AD$85),AD$6:AD$85,0)),
求节点(AD$6:AD$85,$Z$6:$Z$85,$AV11)))),"")="",AZ10,
IFERROR(IF($AV11&lt;H$6,0,IF($AV11&gt;MAX(AD$6:AD$85),"",
IF($AV11=MAX(AD$6:AD$85),INDEX($Z$6:$Z$85,MATCH(MAX(AD$6:AD$85),AD$6:AD$85,0)),
求节点(AD$6:AD$85,$Z$6:$Z$85,$AV11)))),""))</f>
        <v>0</v>
      </c>
      <c r="BA11" s="26">
        <f>IF(IFERROR(IF($AV11&lt;I$6,0,IF($AV11&gt;MAX(AE$6:AE$85),"",
IF($AV11=MAX(AE$6:AE$85),INDEX($Z$6:$Z$85,MATCH(MAX(AE$6:AE$85),AE$6:AE$85,0)),
求节点(AE$6:AE$85,$Z$6:$Z$85,$AV11)))),"")="",BA10,
IFERROR(IF($AV11&lt;I$6,0,IF($AV11&gt;MAX(AE$6:AE$85),"",
IF($AV11=MAX(AE$6:AE$85),INDEX($Z$6:$Z$85,MATCH(MAX(AE$6:AE$85),AE$6:AE$85,0)),
求节点(AE$6:AE$85,$Z$6:$Z$85,$AV11)))),""))</f>
        <v>6</v>
      </c>
      <c r="BB11" s="26">
        <f>IF(IFERROR(IF($AV11&lt;J$6,0,IF($AV11&gt;MAX(AF$6:AF$85),"",
IF($AV11=MAX(AF$6:AF$85),INDEX($Z$6:$Z$85,MATCH(MAX(AF$6:AF$85),AF$6:AF$85,0)),
求节点(AF$6:AF$85,$Z$6:$Z$85,$AV11)))),"")="",BB10,
IFERROR(IF($AV11&lt;J$6,0,IF($AV11&gt;MAX(AF$6:AF$85),"",
IF($AV11=MAX(AF$6:AF$85),INDEX($Z$6:$Z$85,MATCH(MAX(AF$6:AF$85),AF$6:AF$85,0)),
求节点(AF$6:AF$85,$Z$6:$Z$85,$AV11)))),""))</f>
        <v>6</v>
      </c>
      <c r="BC11" s="26">
        <f>IF(IFERROR(IF($AV11&lt;K$6,0,IF($AV11&gt;MAX(AG$6:AG$85),"",
IF($AV11=MAX(AG$6:AG$85),INDEX($Z$6:$Z$85,MATCH(MAX(AG$6:AG$85),AG$6:AG$85,0)),
求节点(AG$6:AG$85,$Z$6:$Z$85,$AV11)))),"")="",BC10,
IFERROR(IF($AV11&lt;K$6,0,IF($AV11&gt;MAX(AG$6:AG$85),"",
IF($AV11=MAX(AG$6:AG$85),INDEX($Z$6:$Z$85,MATCH(MAX(AG$6:AG$85),AG$6:AG$85,0)),
求节点(AG$6:AG$85,$Z$6:$Z$85,$AV11)))),""))</f>
        <v>6</v>
      </c>
      <c r="BD11" s="26">
        <f>IF(IFERROR(IF($AV11&lt;L$6,0,IF($AV11&gt;MAX(AH$6:AH$85),"",
IF($AV11=MAX(AH$6:AH$85),INDEX($Z$6:$Z$85,MATCH(MAX(AH$6:AH$85),AH$6:AH$85,0)),
求节点(AH$6:AH$85,$Z$6:$Z$85,$AV11)))),"")="",BD10,
IFERROR(IF($AV11&lt;L$6,0,IF($AV11&gt;MAX(AH$6:AH$85),"",
IF($AV11=MAX(AH$6:AH$85),INDEX($Z$6:$Z$85,MATCH(MAX(AH$6:AH$85),AH$6:AH$85,0)),
求节点(AH$6:AH$85,$Z$6:$Z$85,$AV11)))),""))</f>
        <v>6</v>
      </c>
      <c r="BE11" s="26">
        <f>IF(IFERROR(IF($AV11&lt;M$6,0,IF($AV11&gt;MAX(AI$6:AI$85),"",
IF($AV11=MAX(AI$6:AI$85),INDEX($Z$6:$Z$85,MATCH(MAX(AI$6:AI$85),AI$6:AI$85,0)),
求节点(AI$6:AI$85,$Z$6:$Z$85,$AV11)))),"")="",BE10,
IFERROR(IF($AV11&lt;M$6,0,IF($AV11&gt;MAX(AI$6:AI$85),"",
IF($AV11=MAX(AI$6:AI$85),INDEX($Z$6:$Z$85,MATCH(MAX(AI$6:AI$85),AI$6:AI$85,0)),
求节点(AI$6:AI$85,$Z$6:$Z$85,$AV11)))),""))</f>
        <v>0</v>
      </c>
      <c r="BF11" s="26">
        <f>IF(IFERROR(IF($AV11&lt;N$6,0,IF($AV11&gt;MAX(AJ$6:AJ$85),"",
IF($AV11=MAX(AJ$6:AJ$85),INDEX($Z$6:$Z$85,MATCH(MAX(AJ$6:AJ$85),AJ$6:AJ$85,0)),
求节点(AJ$6:AJ$85,$Z$6:$Z$85,$AV11)))),"")="",BF10,
IFERROR(IF($AV11&lt;N$6,0,IF($AV11&gt;MAX(AJ$6:AJ$85),"",
IF($AV11=MAX(AJ$6:AJ$85),INDEX($Z$6:$Z$85,MATCH(MAX(AJ$6:AJ$85),AJ$6:AJ$85,0)),
求节点(AJ$6:AJ$85,$Z$6:$Z$85,$AV11)))),""))</f>
        <v>6</v>
      </c>
      <c r="BG11" s="26">
        <f>IF(IFERROR(IF($AV11&lt;O$6,0,IF($AV11&gt;MAX(AK$6:AK$85),"",
IF($AV11=MAX(AK$6:AK$85),INDEX($Z$6:$Z$85,MATCH(MAX(AK$6:AK$85),AK$6:AK$85,0)),
求节点(AK$6:AK$85,$Z$6:$Z$85,$AV11)))),"")="",BG10,
IFERROR(IF($AV11&lt;O$6,0,IF($AV11&gt;MAX(AK$6:AK$85),"",
IF($AV11=MAX(AK$6:AK$85),INDEX($Z$6:$Z$85,MATCH(MAX(AK$6:AK$85),AK$6:AK$85,0)),
求节点(AK$6:AK$85,$Z$6:$Z$85,$AV11)))),""))</f>
        <v>6</v>
      </c>
      <c r="BH11" s="26">
        <f>IF(IFERROR(IF($AV11&lt;P$6,0,IF($AV11&gt;MAX(AL$6:AL$85),"",
IF($AV11=MAX(AL$6:AL$85),INDEX($Z$6:$Z$85,MATCH(MAX(AL$6:AL$85),AL$6:AL$85,0)),
求节点(AL$6:AL$85,$Z$6:$Z$85,$AV11)))),"")="",BH10,
IFERROR(IF($AV11&lt;P$6,0,IF($AV11&gt;MAX(AL$6:AL$85),"",
IF($AV11=MAX(AL$6:AL$85),INDEX($Z$6:$Z$85,MATCH(MAX(AL$6:AL$85),AL$6:AL$85,0)),
求节点(AL$6:AL$85,$Z$6:$Z$85,$AV11)))),""))</f>
        <v>0</v>
      </c>
      <c r="BI11" s="26">
        <f>IF(IFERROR(IF($AV11&lt;Q$6,0,IF($AV11&gt;MAX(AM$6:AM$85),"",
IF($AV11=MAX(AM$6:AM$85),INDEX($Z$6:$Z$85,MATCH(MAX(AM$6:AM$85),AM$6:AM$85,0)),
求节点(AM$6:AM$85,$Z$6:$Z$85,$AV11)))),"")="",BI10,
IFERROR(IF($AV11&lt;Q$6,0,IF($AV11&gt;MAX(AM$6:AM$85),"",
IF($AV11=MAX(AM$6:AM$85),INDEX($Z$6:$Z$85,MATCH(MAX(AM$6:AM$85),AM$6:AM$85,0)),
求节点(AM$6:AM$85,$Z$6:$Z$85,$AV11)))),""))</f>
        <v>2.375</v>
      </c>
      <c r="BJ11" s="26">
        <f>IF(IFERROR(IF($AV11&lt;R$6,0,IF($AV11&gt;MAX(AN$6:AN$85),"",
IF($AV11=MAX(AN$6:AN$85),INDEX($Z$6:$Z$85,MATCH(MAX(AN$6:AN$85),AN$6:AN$85,0)),
求节点(AN$6:AN$85,$Z$6:$Z$85,$AV11)))),"")="",BJ10,
IFERROR(IF($AV11&lt;R$6,0,IF($AV11&gt;MAX(AN$6:AN$85),"",
IF($AV11=MAX(AN$6:AN$85),INDEX($Z$6:$Z$85,MATCH(MAX(AN$6:AN$85),AN$6:AN$85,0)),
求节点(AN$6:AN$85,$Z$6:$Z$85,$AV11)))),""))</f>
        <v>2.625</v>
      </c>
      <c r="BK11" s="26">
        <f>IF(IFERROR(IF($AV11&lt;S$6,0,IF($AV11&gt;MAX(AO$6:AO$85),"",
IF($AV11=MAX(AO$6:AO$85),INDEX($Z$6:$Z$85,MATCH(MAX(AO$6:AO$85),AO$6:AO$85,0)),
求节点(AO$6:AO$85,$Z$6:$Z$85,$AV11)))),"")="",BK10,
IFERROR(IF($AV11&lt;S$6,0,IF($AV11&gt;MAX(AO$6:AO$85),"",
IF($AV11=MAX(AO$6:AO$85),INDEX($Z$6:$Z$85,MATCH(MAX(AO$6:AO$85),AO$6:AO$85,0)),
求节点(AO$6:AO$85,$Z$6:$Z$85,$AV11)))),""))</f>
        <v>2.1428571428571428</v>
      </c>
      <c r="BL11" s="26">
        <f>IF(IFERROR(IF($AV11&lt;T$6,0,IF($AV11&gt;MAX(AP$6:AP$85),"",
IF($AV11=MAX(AP$6:AP$85),INDEX($Z$6:$Z$85,MATCH(MAX(AP$6:AP$85),AP$6:AP$85,0)),
求节点(AP$6:AP$85,$Z$6:$Z$85,$AV11)))),"")="",BL10,
IFERROR(IF($AV11&lt;T$6,0,IF($AV11&gt;MAX(AP$6:AP$85),"",
IF($AV11=MAX(AP$6:AP$85),INDEX($Z$6:$Z$85,MATCH(MAX(AP$6:AP$85),AP$6:AP$85,0)),
求节点(AP$6:AP$85,$Z$6:$Z$85,$AV11)))),""))</f>
        <v>1</v>
      </c>
      <c r="BM11" s="26">
        <f>IF(IFERROR(IF($AV11&lt;U$6,0,IF($AV11&gt;MAX(AQ$6:AQ$85),"",
IF($AV11=MAX(AQ$6:AQ$85),INDEX($Z$6:$Z$85,MATCH(MAX(AQ$6:AQ$85),AQ$6:AQ$85,0)),
求节点(AQ$6:AQ$85,$Z$6:$Z$85,$AV11)))),"")="",BM10,
IFERROR(IF($AV11&lt;U$6,0,IF($AV11&gt;MAX(AQ$6:AQ$85),"",
IF($AV11=MAX(AQ$6:AQ$85),INDEX($Z$6:$Z$85,MATCH(MAX(AQ$6:AQ$85),AQ$6:AQ$85,0)),
求节点(AQ$6:AQ$85,$Z$6:$Z$85,$AV11)))),""))</f>
        <v>0</v>
      </c>
      <c r="BN11" s="26">
        <f>IF(IFERROR(IF($AV11&lt;V$6,0,IF($AV11&gt;MAX(AR$6:AR$85),"",
IF($AV11=MAX(AR$6:AR$85),INDEX($Z$6:$Z$85,MATCH(MAX(AR$6:AR$85),AR$6:AR$85,0)),
求节点(AR$6:AR$85,$Z$6:$Z$85,$AV11)))),"")="",BN10,
IFERROR(IF($AV11&lt;V$6,0,IF($AV11&gt;MAX(AR$6:AR$85),"",
IF($AV11=MAX(AR$6:AR$85),INDEX($Z$6:$Z$85,MATCH(MAX(AR$6:AR$85),AR$6:AR$85,0)),
求节点(AR$6:AR$85,$Z$6:$Z$85,$AV11)))),""))</f>
        <v>0</v>
      </c>
      <c r="BO11" s="26">
        <f>IF(IFERROR(IF($AV11&lt;W$6,0,IF($AV11&gt;MAX(AS$6:AS$85),"",
IF($AV11=MAX(AS$6:AS$85),INDEX($Z$6:$Z$85,MATCH(MAX(AS$6:AS$85),AS$6:AS$85,0)),
求节点(AS$6:AS$85,$Z$6:$Z$85,$AV11)))),"")="",BO10,
IFERROR(IF($AV11&lt;W$6,0,IF($AV11&gt;MAX(AS$6:AS$85),"",
IF($AV11=MAX(AS$6:AS$85),INDEX($Z$6:$Z$85,MATCH(MAX(AS$6:AS$85),AS$6:AS$85,0)),
求节点(AS$6:AS$85,$Z$6:$Z$85,$AV11)))),""))</f>
        <v>0</v>
      </c>
    </row>
    <row r="12" spans="4:67" x14ac:dyDescent="0.2">
      <c r="D12" s="8">
        <v>7</v>
      </c>
      <c r="E12" s="24">
        <f>IFERROR(('[1]功能-城建'!AS12+'[1]功能-城建'!BN12)/2,"")</f>
        <v>7</v>
      </c>
      <c r="F12" s="24">
        <f>IFERROR(('[1]功能-城建'!AT12+'[1]功能-城建'!BO12)/2,"")</f>
        <v>7</v>
      </c>
      <c r="G12" s="24">
        <f>IFERROR(('[1]功能-城建'!AU12+'[1]功能-城建'!BP12)/2,"")</f>
        <v>24.5</v>
      </c>
      <c r="H12" s="24" t="str">
        <f>IFERROR(('[1]功能-城建'!AV12+'[1]功能-城建'!BQ12)/2,"")</f>
        <v/>
      </c>
      <c r="I12" s="24">
        <f>IFERROR(('[1]功能-城建'!AW12+'[1]功能-城建'!BR12)/2,"")</f>
        <v>7</v>
      </c>
      <c r="J12" s="24">
        <f>IFERROR(('[1]功能-城建'!AX12+'[1]功能-城建'!BS12)/2,"")</f>
        <v>7</v>
      </c>
      <c r="K12" s="24">
        <f>IFERROR(('[1]功能-城建'!AY12+'[1]功能-城建'!BT12)/2,"")</f>
        <v>7</v>
      </c>
      <c r="L12" s="24">
        <f>IFERROR(('[1]功能-城建'!AZ12+'[1]功能-城建'!BU12)/2,"")</f>
        <v>7</v>
      </c>
      <c r="M12" s="50">
        <f t="shared" ref="M12:M14" si="21">M13</f>
        <v>30</v>
      </c>
      <c r="N12" s="24">
        <f>IFERROR(('[1]功能-城建'!BB12+'[1]功能-城建'!BW12)/2,"")</f>
        <v>7</v>
      </c>
      <c r="O12" s="24">
        <f>IFERROR(('[1]功能-城建'!BC12+'[1]功能-城建'!BX12)/2,"")</f>
        <v>7</v>
      </c>
      <c r="P12" s="24">
        <f>IFERROR(('[1]功能-城建'!BD12+'[1]功能-城建'!BY12)/2,"")</f>
        <v>21</v>
      </c>
      <c r="Q12" s="24">
        <f>IFERROR(('[1]功能-城建'!BE12+'[1]功能-城建'!BZ12)/2,"")</f>
        <v>20.5</v>
      </c>
      <c r="R12" s="24">
        <f>IFERROR(('[1]功能-城建'!BF12+'[1]功能-城建'!CA12)/2,"")</f>
        <v>20.5</v>
      </c>
      <c r="S12" s="24">
        <f>IFERROR(('[1]功能-城建'!BG12+'[1]功能-城建'!CB12)/2,"")</f>
        <v>20.5</v>
      </c>
      <c r="T12" s="24">
        <f>IFERROR(('[1]功能-城建'!BH12+'[1]功能-城建'!CC12)/2,"")</f>
        <v>20.5</v>
      </c>
      <c r="U12" s="50">
        <f>U13</f>
        <v>13</v>
      </c>
      <c r="V12" s="24">
        <f>IFERROR(('[1]功能-城建'!BJ12+'[1]功能-城建'!CE12)/2,"")</f>
        <v>39.5</v>
      </c>
      <c r="W12" s="24">
        <f>IFERROR(('[1]功能-城建'!BK12+'[1]功能-城建'!CF12)/2,"")</f>
        <v>0</v>
      </c>
      <c r="Z12" s="8">
        <v>7</v>
      </c>
      <c r="AA12" s="25">
        <f t="shared" si="1"/>
        <v>7</v>
      </c>
      <c r="AB12" s="25">
        <f t="shared" si="2"/>
        <v>7</v>
      </c>
      <c r="AC12" s="25">
        <f t="shared" si="3"/>
        <v>24.5</v>
      </c>
      <c r="AD12" s="25" t="str">
        <f t="shared" si="4"/>
        <v/>
      </c>
      <c r="AE12" s="25">
        <f t="shared" si="5"/>
        <v>7</v>
      </c>
      <c r="AF12" s="25">
        <f t="shared" si="6"/>
        <v>7</v>
      </c>
      <c r="AG12" s="25">
        <f t="shared" si="7"/>
        <v>7</v>
      </c>
      <c r="AH12" s="25">
        <f t="shared" si="8"/>
        <v>7</v>
      </c>
      <c r="AI12" s="25">
        <f t="shared" si="9"/>
        <v>30</v>
      </c>
      <c r="AJ12" s="25">
        <f t="shared" si="10"/>
        <v>7</v>
      </c>
      <c r="AK12" s="25">
        <f t="shared" si="11"/>
        <v>7</v>
      </c>
      <c r="AL12" s="25">
        <f t="shared" si="12"/>
        <v>21</v>
      </c>
      <c r="AM12" s="25">
        <f t="shared" si="13"/>
        <v>20.5</v>
      </c>
      <c r="AN12" s="25">
        <f t="shared" si="14"/>
        <v>20.5</v>
      </c>
      <c r="AO12" s="25">
        <f t="shared" si="15"/>
        <v>20.5</v>
      </c>
      <c r="AP12" s="25">
        <f t="shared" si="16"/>
        <v>20.5</v>
      </c>
      <c r="AQ12" s="25">
        <f t="shared" si="17"/>
        <v>13</v>
      </c>
      <c r="AR12" s="25">
        <f t="shared" si="18"/>
        <v>39.5</v>
      </c>
      <c r="AS12" s="25">
        <f t="shared" si="19"/>
        <v>0</v>
      </c>
      <c r="AV12" s="8">
        <v>7</v>
      </c>
      <c r="AW12" s="26">
        <f>IF(IFERROR(IF($AV12&lt;E$6,0,IF($AV12&gt;MAX(AA$6:AA$85),"",
IF($AV12=MAX(AA$6:AA$85),INDEX($Z$6:$Z$85,MATCH(MAX(AA$6:AA$85),AA$6:AA$85,0)),
求节点(AA$6:AA$85,$Z$6:$Z$85,$AV12)))),"")="",AW11,
IFERROR(IF($AV12&lt;E$6,0,IF($AV12&gt;MAX(AA$6:AA$85),"",
IF($AV12=MAX(AA$6:AA$85),INDEX($Z$6:$Z$85,MATCH(MAX(AA$6:AA$85),AA$6:AA$85,0)),
求节点(AA$6:AA$85,$Z$6:$Z$85,$AV12)))),""))</f>
        <v>7</v>
      </c>
      <c r="AX12" s="26">
        <f>IF(IFERROR(IF($AV12&lt;F$6,0,IF($AV12&gt;MAX(AB$6:AB$85),"",
IF($AV12=MAX(AB$6:AB$85),INDEX($Z$6:$Z$85,MATCH(MAX(AB$6:AB$85),AB$6:AB$85,0)),
求节点(AB$6:AB$85,$Z$6:$Z$85,$AV12)))),"")="",AX11,
IFERROR(IF($AV12&lt;F$6,0,IF($AV12&gt;MAX(AB$6:AB$85),"",
IF($AV12=MAX(AB$6:AB$85),INDEX($Z$6:$Z$85,MATCH(MAX(AB$6:AB$85),AB$6:AB$85,0)),
求节点(AB$6:AB$85,$Z$6:$Z$85,$AV12)))),""))</f>
        <v>7</v>
      </c>
      <c r="AY12" s="26">
        <f>IF(IFERROR(IF($AV12&lt;G$6,0,IF($AV12&gt;MAX(AC$6:AC$85),"",
IF($AV12=MAX(AC$6:AC$85),INDEX($Z$6:$Z$85,MATCH(MAX(AC$6:AC$85),AC$6:AC$85,0)),
求节点(AC$6:AC$85,$Z$6:$Z$85,$AV12)))),"")="",AY11,
IFERROR(IF($AV12&lt;G$6,0,IF($AV12&gt;MAX(AC$6:AC$85),"",
IF($AV12=MAX(AC$6:AC$85),INDEX($Z$6:$Z$85,MATCH(MAX(AC$6:AC$85),AC$6:AC$85,0)),
求节点(AC$6:AC$85,$Z$6:$Z$85,$AV12)))),""))</f>
        <v>0</v>
      </c>
      <c r="AZ12" s="26">
        <f>IF(IFERROR(IF($AV12&lt;H$6,0,IF($AV12&gt;MAX(AD$6:AD$85),"",
IF($AV12=MAX(AD$6:AD$85),INDEX($Z$6:$Z$85,MATCH(MAX(AD$6:AD$85),AD$6:AD$85,0)),
求节点(AD$6:AD$85,$Z$6:$Z$85,$AV12)))),"")="",AZ11,
IFERROR(IF($AV12&lt;H$6,0,IF($AV12&gt;MAX(AD$6:AD$85),"",
IF($AV12=MAX(AD$6:AD$85),INDEX($Z$6:$Z$85,MATCH(MAX(AD$6:AD$85),AD$6:AD$85,0)),
求节点(AD$6:AD$85,$Z$6:$Z$85,$AV12)))),""))</f>
        <v>0</v>
      </c>
      <c r="BA12" s="26">
        <f>IF(IFERROR(IF($AV12&lt;I$6,0,IF($AV12&gt;MAX(AE$6:AE$85),"",
IF($AV12=MAX(AE$6:AE$85),INDEX($Z$6:$Z$85,MATCH(MAX(AE$6:AE$85),AE$6:AE$85,0)),
求节点(AE$6:AE$85,$Z$6:$Z$85,$AV12)))),"")="",BA11,
IFERROR(IF($AV12&lt;I$6,0,IF($AV12&gt;MAX(AE$6:AE$85),"",
IF($AV12=MAX(AE$6:AE$85),INDEX($Z$6:$Z$85,MATCH(MAX(AE$6:AE$85),AE$6:AE$85,0)),
求节点(AE$6:AE$85,$Z$6:$Z$85,$AV12)))),""))</f>
        <v>7</v>
      </c>
      <c r="BB12" s="26">
        <f>IF(IFERROR(IF($AV12&lt;J$6,0,IF($AV12&gt;MAX(AF$6:AF$85),"",
IF($AV12=MAX(AF$6:AF$85),INDEX($Z$6:$Z$85,MATCH(MAX(AF$6:AF$85),AF$6:AF$85,0)),
求节点(AF$6:AF$85,$Z$6:$Z$85,$AV12)))),"")="",BB11,
IFERROR(IF($AV12&lt;J$6,0,IF($AV12&gt;MAX(AF$6:AF$85),"",
IF($AV12=MAX(AF$6:AF$85),INDEX($Z$6:$Z$85,MATCH(MAX(AF$6:AF$85),AF$6:AF$85,0)),
求节点(AF$6:AF$85,$Z$6:$Z$85,$AV12)))),""))</f>
        <v>7</v>
      </c>
      <c r="BC12" s="26">
        <f>IF(IFERROR(IF($AV12&lt;K$6,0,IF($AV12&gt;MAX(AG$6:AG$85),"",
IF($AV12=MAX(AG$6:AG$85),INDEX($Z$6:$Z$85,MATCH(MAX(AG$6:AG$85),AG$6:AG$85,0)),
求节点(AG$6:AG$85,$Z$6:$Z$85,$AV12)))),"")="",BC11,
IFERROR(IF($AV12&lt;K$6,0,IF($AV12&gt;MAX(AG$6:AG$85),"",
IF($AV12=MAX(AG$6:AG$85),INDEX($Z$6:$Z$85,MATCH(MAX(AG$6:AG$85),AG$6:AG$85,0)),
求节点(AG$6:AG$85,$Z$6:$Z$85,$AV12)))),""))</f>
        <v>7</v>
      </c>
      <c r="BD12" s="26">
        <f>IF(IFERROR(IF($AV12&lt;L$6,0,IF($AV12&gt;MAX(AH$6:AH$85),"",
IF($AV12=MAX(AH$6:AH$85),INDEX($Z$6:$Z$85,MATCH(MAX(AH$6:AH$85),AH$6:AH$85,0)),
求节点(AH$6:AH$85,$Z$6:$Z$85,$AV12)))),"")="",BD11,
IFERROR(IF($AV12&lt;L$6,0,IF($AV12&gt;MAX(AH$6:AH$85),"",
IF($AV12=MAX(AH$6:AH$85),INDEX($Z$6:$Z$85,MATCH(MAX(AH$6:AH$85),AH$6:AH$85,0)),
求节点(AH$6:AH$85,$Z$6:$Z$85,$AV12)))),""))</f>
        <v>7</v>
      </c>
      <c r="BE12" s="26">
        <f>IF(IFERROR(IF($AV12&lt;M$6,0,IF($AV12&gt;MAX(AI$6:AI$85),"",
IF($AV12=MAX(AI$6:AI$85),INDEX($Z$6:$Z$85,MATCH(MAX(AI$6:AI$85),AI$6:AI$85,0)),
求节点(AI$6:AI$85,$Z$6:$Z$85,$AV12)))),"")="",BE11,
IFERROR(IF($AV12&lt;M$6,0,IF($AV12&gt;MAX(AI$6:AI$85),"",
IF($AV12=MAX(AI$6:AI$85),INDEX($Z$6:$Z$85,MATCH(MAX(AI$6:AI$85),AI$6:AI$85,0)),
求节点(AI$6:AI$85,$Z$6:$Z$85,$AV12)))),""))</f>
        <v>0</v>
      </c>
      <c r="BF12" s="26">
        <f>IF(IFERROR(IF($AV12&lt;N$6,0,IF($AV12&gt;MAX(AJ$6:AJ$85),"",
IF($AV12=MAX(AJ$6:AJ$85),INDEX($Z$6:$Z$85,MATCH(MAX(AJ$6:AJ$85),AJ$6:AJ$85,0)),
求节点(AJ$6:AJ$85,$Z$6:$Z$85,$AV12)))),"")="",BF11,
IFERROR(IF($AV12&lt;N$6,0,IF($AV12&gt;MAX(AJ$6:AJ$85),"",
IF($AV12=MAX(AJ$6:AJ$85),INDEX($Z$6:$Z$85,MATCH(MAX(AJ$6:AJ$85),AJ$6:AJ$85,0)),
求节点(AJ$6:AJ$85,$Z$6:$Z$85,$AV12)))),""))</f>
        <v>7</v>
      </c>
      <c r="BG12" s="26">
        <f>IF(IFERROR(IF($AV12&lt;O$6,0,IF($AV12&gt;MAX(AK$6:AK$85),"",
IF($AV12=MAX(AK$6:AK$85),INDEX($Z$6:$Z$85,MATCH(MAX(AK$6:AK$85),AK$6:AK$85,0)),
求节点(AK$6:AK$85,$Z$6:$Z$85,$AV12)))),"")="",BG11,
IFERROR(IF($AV12&lt;O$6,0,IF($AV12&gt;MAX(AK$6:AK$85),"",
IF($AV12=MAX(AK$6:AK$85),INDEX($Z$6:$Z$85,MATCH(MAX(AK$6:AK$85),AK$6:AK$85,0)),
求节点(AK$6:AK$85,$Z$6:$Z$85,$AV12)))),""))</f>
        <v>7</v>
      </c>
      <c r="BH12" s="26">
        <f>IF(IFERROR(IF($AV12&lt;P$6,0,IF($AV12&gt;MAX(AL$6:AL$85),"",
IF($AV12=MAX(AL$6:AL$85),INDEX($Z$6:$Z$85,MATCH(MAX(AL$6:AL$85),AL$6:AL$85,0)),
求节点(AL$6:AL$85,$Z$6:$Z$85,$AV12)))),"")="",BH11,
IFERROR(IF($AV12&lt;P$6,0,IF($AV12&gt;MAX(AL$6:AL$85),"",
IF($AV12=MAX(AL$6:AL$85),INDEX($Z$6:$Z$85,MATCH(MAX(AL$6:AL$85),AL$6:AL$85,0)),
求节点(AL$6:AL$85,$Z$6:$Z$85,$AV12)))),""))</f>
        <v>0</v>
      </c>
      <c r="BI12" s="26">
        <f>IF(IFERROR(IF($AV12&lt;Q$6,0,IF($AV12&gt;MAX(AM$6:AM$85),"",
IF($AV12=MAX(AM$6:AM$85),INDEX($Z$6:$Z$85,MATCH(MAX(AM$6:AM$85),AM$6:AM$85,0)),
求节点(AM$6:AM$85,$Z$6:$Z$85,$AV12)))),"")="",BI11,
IFERROR(IF($AV12&lt;Q$6,0,IF($AV12&gt;MAX(AM$6:AM$85),"",
IF($AV12=MAX(AM$6:AM$85),INDEX($Z$6:$Z$85,MATCH(MAX(AM$6:AM$85),AM$6:AM$85,0)),
求节点(AM$6:AM$85,$Z$6:$Z$85,$AV12)))),""))</f>
        <v>2.625</v>
      </c>
      <c r="BJ12" s="26">
        <f>IF(IFERROR(IF($AV12&lt;R$6,0,IF($AV12&gt;MAX(AN$6:AN$85),"",
IF($AV12=MAX(AN$6:AN$85),INDEX($Z$6:$Z$85,MATCH(MAX(AN$6:AN$85),AN$6:AN$85,0)),
求节点(AN$6:AN$85,$Z$6:$Z$85,$AV12)))),"")="",BJ11,
IFERROR(IF($AV12&lt;R$6,0,IF($AV12&gt;MAX(AN$6:AN$85),"",
IF($AV12=MAX(AN$6:AN$85),INDEX($Z$6:$Z$85,MATCH(MAX(AN$6:AN$85),AN$6:AN$85,0)),
求节点(AN$6:AN$85,$Z$6:$Z$85,$AV12)))),""))</f>
        <v>2.875</v>
      </c>
      <c r="BK12" s="26">
        <f>IF(IFERROR(IF($AV12&lt;S$6,0,IF($AV12&gt;MAX(AO$6:AO$85),"",
IF($AV12=MAX(AO$6:AO$85),INDEX($Z$6:$Z$85,MATCH(MAX(AO$6:AO$85),AO$6:AO$85,0)),
求节点(AO$6:AO$85,$Z$6:$Z$85,$AV12)))),"")="",BK11,
IFERROR(IF($AV12&lt;S$6,0,IF($AV12&gt;MAX(AO$6:AO$85),"",
IF($AV12=MAX(AO$6:AO$85),INDEX($Z$6:$Z$85,MATCH(MAX(AO$6:AO$85),AO$6:AO$85,0)),
求节点(AO$6:AO$85,$Z$6:$Z$85,$AV12)))),""))</f>
        <v>2.4285714285714284</v>
      </c>
      <c r="BL12" s="26">
        <f>IF(IFERROR(IF($AV12&lt;T$6,0,IF($AV12&gt;MAX(AP$6:AP$85),"",
IF($AV12=MAX(AP$6:AP$85),INDEX($Z$6:$Z$85,MATCH(MAX(AP$6:AP$85),AP$6:AP$85,0)),
求节点(AP$6:AP$85,$Z$6:$Z$85,$AV12)))),"")="",BL11,
IFERROR(IF($AV12&lt;T$6,0,IF($AV12&gt;MAX(AP$6:AP$85),"",
IF($AV12=MAX(AP$6:AP$85),INDEX($Z$6:$Z$85,MATCH(MAX(AP$6:AP$85),AP$6:AP$85,0)),
求节点(AP$6:AP$85,$Z$6:$Z$85,$AV12)))),""))</f>
        <v>1.6666666666666665</v>
      </c>
      <c r="BM12" s="26">
        <f>IF(IFERROR(IF($AV12&lt;U$6,0,IF($AV12&gt;MAX(AQ$6:AQ$85),"",
IF($AV12=MAX(AQ$6:AQ$85),INDEX($Z$6:$Z$85,MATCH(MAX(AQ$6:AQ$85),AQ$6:AQ$85,0)),
求节点(AQ$6:AQ$85,$Z$6:$Z$85,$AV12)))),"")="",BM11,
IFERROR(IF($AV12&lt;U$6,0,IF($AV12&gt;MAX(AQ$6:AQ$85),"",
IF($AV12=MAX(AQ$6:AQ$85),INDEX($Z$6:$Z$85,MATCH(MAX(AQ$6:AQ$85),AQ$6:AQ$85,0)),
求节点(AQ$6:AQ$85,$Z$6:$Z$85,$AV12)))),""))</f>
        <v>0</v>
      </c>
      <c r="BN12" s="26">
        <f>IF(IFERROR(IF($AV12&lt;V$6,0,IF($AV12&gt;MAX(AR$6:AR$85),"",
IF($AV12=MAX(AR$6:AR$85),INDEX($Z$6:$Z$85,MATCH(MAX(AR$6:AR$85),AR$6:AR$85,0)),
求节点(AR$6:AR$85,$Z$6:$Z$85,$AV12)))),"")="",BN11,
IFERROR(IF($AV12&lt;V$6,0,IF($AV12&gt;MAX(AR$6:AR$85),"",
IF($AV12=MAX(AR$6:AR$85),INDEX($Z$6:$Z$85,MATCH(MAX(AR$6:AR$85),AR$6:AR$85,0)),
求节点(AR$6:AR$85,$Z$6:$Z$85,$AV12)))),""))</f>
        <v>0</v>
      </c>
      <c r="BO12" s="26">
        <f>IF(IFERROR(IF($AV12&lt;W$6,0,IF($AV12&gt;MAX(AS$6:AS$85),"",
IF($AV12=MAX(AS$6:AS$85),INDEX($Z$6:$Z$85,MATCH(MAX(AS$6:AS$85),AS$6:AS$85,0)),
求节点(AS$6:AS$85,$Z$6:$Z$85,$AV12)))),"")="",BO11,
IFERROR(IF($AV12&lt;W$6,0,IF($AV12&gt;MAX(AS$6:AS$85),"",
IF($AV12=MAX(AS$6:AS$85),INDEX($Z$6:$Z$85,MATCH(MAX(AS$6:AS$85),AS$6:AS$85,0)),
求节点(AS$6:AS$85,$Z$6:$Z$85,$AV12)))),""))</f>
        <v>0</v>
      </c>
    </row>
    <row r="13" spans="4:67" x14ac:dyDescent="0.2">
      <c r="D13" s="8">
        <v>8</v>
      </c>
      <c r="E13" s="24">
        <f>IFERROR(('[1]功能-城建'!AS13+'[1]功能-城建'!BN13)/2,"")</f>
        <v>8</v>
      </c>
      <c r="F13" s="24">
        <f>IFERROR(('[1]功能-城建'!AT13+'[1]功能-城建'!BO13)/2,"")</f>
        <v>8</v>
      </c>
      <c r="G13" s="24">
        <f>IFERROR(('[1]功能-城建'!AU13+'[1]功能-城建'!BP13)/2,"")</f>
        <v>26.5</v>
      </c>
      <c r="H13" s="24" t="str">
        <f>IFERROR(('[1]功能-城建'!AV13+'[1]功能-城建'!BQ13)/2,"")</f>
        <v/>
      </c>
      <c r="I13" s="24">
        <f>IFERROR(('[1]功能-城建'!AW13+'[1]功能-城建'!BR13)/2,"")</f>
        <v>8</v>
      </c>
      <c r="J13" s="24">
        <f>IFERROR(('[1]功能-城建'!AX13+'[1]功能-城建'!BS13)/2,"")</f>
        <v>8</v>
      </c>
      <c r="K13" s="24">
        <f>IFERROR(('[1]功能-城建'!AY13+'[1]功能-城建'!BT13)/2,"")</f>
        <v>8</v>
      </c>
      <c r="L13" s="24">
        <f>IFERROR(('[1]功能-城建'!AZ13+'[1]功能-城建'!BU13)/2,"")</f>
        <v>8</v>
      </c>
      <c r="M13" s="50">
        <f t="shared" si="21"/>
        <v>30</v>
      </c>
      <c r="N13" s="24">
        <f>IFERROR(('[1]功能-城建'!BB13+'[1]功能-城建'!BW13)/2,"")</f>
        <v>8</v>
      </c>
      <c r="O13" s="24">
        <f>IFERROR(('[1]功能-城建'!BC13+'[1]功能-城建'!BX13)/2,"")</f>
        <v>8</v>
      </c>
      <c r="P13" s="24">
        <f>IFERROR(('[1]功能-城建'!BD13+'[1]功能-城建'!BY13)/2,"")</f>
        <v>23.5</v>
      </c>
      <c r="Q13" s="24">
        <f>IFERROR(('[1]功能-城建'!BE13+'[1]功能-城建'!BZ13)/2,"")</f>
        <v>22.5</v>
      </c>
      <c r="R13" s="24">
        <f>IFERROR(('[1]功能-城建'!BF13+'[1]功能-城建'!CA13)/2,"")</f>
        <v>22.5</v>
      </c>
      <c r="S13" s="24">
        <f>IFERROR(('[1]功能-城建'!BG13+'[1]功能-城建'!CB13)/2,"")</f>
        <v>22.5</v>
      </c>
      <c r="T13" s="24">
        <f>IFERROR(('[1]功能-城建'!BH13+'[1]功能-城建'!CC13)/2,"")</f>
        <v>22.5</v>
      </c>
      <c r="U13" s="24">
        <f>IFERROR(('[1]功能-城建'!BI13+'[1]功能-城建'!CD13)/2,"")</f>
        <v>13</v>
      </c>
      <c r="V13" s="24">
        <f>IFERROR(('[1]功能-城建'!BJ13+'[1]功能-城建'!CE13)/2,"")</f>
        <v>43.5</v>
      </c>
      <c r="W13" s="24">
        <f>IFERROR(('[1]功能-城建'!BK13+'[1]功能-城建'!CF13)/2,"")</f>
        <v>0</v>
      </c>
      <c r="Z13" s="8">
        <v>8</v>
      </c>
      <c r="AA13" s="25">
        <f t="shared" si="1"/>
        <v>8</v>
      </c>
      <c r="AB13" s="25">
        <f t="shared" si="2"/>
        <v>8</v>
      </c>
      <c r="AC13" s="25">
        <f t="shared" si="3"/>
        <v>26.5</v>
      </c>
      <c r="AD13" s="25" t="str">
        <f t="shared" si="4"/>
        <v/>
      </c>
      <c r="AE13" s="25">
        <f t="shared" si="5"/>
        <v>8</v>
      </c>
      <c r="AF13" s="25">
        <f t="shared" si="6"/>
        <v>8</v>
      </c>
      <c r="AG13" s="25">
        <f t="shared" si="7"/>
        <v>8</v>
      </c>
      <c r="AH13" s="25">
        <f t="shared" si="8"/>
        <v>8</v>
      </c>
      <c r="AI13" s="25">
        <f t="shared" si="9"/>
        <v>30</v>
      </c>
      <c r="AJ13" s="25">
        <f t="shared" si="10"/>
        <v>8</v>
      </c>
      <c r="AK13" s="25">
        <f t="shared" si="11"/>
        <v>8</v>
      </c>
      <c r="AL13" s="25">
        <f t="shared" si="12"/>
        <v>23.5</v>
      </c>
      <c r="AM13" s="25">
        <f t="shared" si="13"/>
        <v>22.5</v>
      </c>
      <c r="AN13" s="25">
        <f t="shared" si="14"/>
        <v>22.5</v>
      </c>
      <c r="AO13" s="25">
        <f t="shared" si="15"/>
        <v>22.5</v>
      </c>
      <c r="AP13" s="25">
        <f t="shared" si="16"/>
        <v>22.5</v>
      </c>
      <c r="AQ13" s="25">
        <f t="shared" si="17"/>
        <v>13</v>
      </c>
      <c r="AR13" s="25">
        <f t="shared" si="18"/>
        <v>43.5</v>
      </c>
      <c r="AS13" s="25">
        <f t="shared" si="19"/>
        <v>0</v>
      </c>
      <c r="AV13" s="8">
        <v>8</v>
      </c>
      <c r="AW13" s="26">
        <f>IF(IFERROR(IF($AV13&lt;E$6,0,IF($AV13&gt;MAX(AA$6:AA$85),"",
IF($AV13=MAX(AA$6:AA$85),INDEX($Z$6:$Z$85,MATCH(MAX(AA$6:AA$85),AA$6:AA$85,0)),
求节点(AA$6:AA$85,$Z$6:$Z$85,$AV13)))),"")="",AW12,
IFERROR(IF($AV13&lt;E$6,0,IF($AV13&gt;MAX(AA$6:AA$85),"",
IF($AV13=MAX(AA$6:AA$85),INDEX($Z$6:$Z$85,MATCH(MAX(AA$6:AA$85),AA$6:AA$85,0)),
求节点(AA$6:AA$85,$Z$6:$Z$85,$AV13)))),""))</f>
        <v>8</v>
      </c>
      <c r="AX13" s="26">
        <f>IF(IFERROR(IF($AV13&lt;F$6,0,IF($AV13&gt;MAX(AB$6:AB$85),"",
IF($AV13=MAX(AB$6:AB$85),INDEX($Z$6:$Z$85,MATCH(MAX(AB$6:AB$85),AB$6:AB$85,0)),
求节点(AB$6:AB$85,$Z$6:$Z$85,$AV13)))),"")="",AX12,
IFERROR(IF($AV13&lt;F$6,0,IF($AV13&gt;MAX(AB$6:AB$85),"",
IF($AV13=MAX(AB$6:AB$85),INDEX($Z$6:$Z$85,MATCH(MAX(AB$6:AB$85),AB$6:AB$85,0)),
求节点(AB$6:AB$85,$Z$6:$Z$85,$AV13)))),""))</f>
        <v>8</v>
      </c>
      <c r="AY13" s="26">
        <f>IF(IFERROR(IF($AV13&lt;G$6,0,IF($AV13&gt;MAX(AC$6:AC$85),"",
IF($AV13=MAX(AC$6:AC$85),INDEX($Z$6:$Z$85,MATCH(MAX(AC$6:AC$85),AC$6:AC$85,0)),
求节点(AC$6:AC$85,$Z$6:$Z$85,$AV13)))),"")="",AY12,
IFERROR(IF($AV13&lt;G$6,0,IF($AV13&gt;MAX(AC$6:AC$85),"",
IF($AV13=MAX(AC$6:AC$85),INDEX($Z$6:$Z$85,MATCH(MAX(AC$6:AC$85),AC$6:AC$85,0)),
求节点(AC$6:AC$85,$Z$6:$Z$85,$AV13)))),""))</f>
        <v>0</v>
      </c>
      <c r="AZ13" s="26">
        <f>IF(IFERROR(IF($AV13&lt;H$6,0,IF($AV13&gt;MAX(AD$6:AD$85),"",
IF($AV13=MAX(AD$6:AD$85),INDEX($Z$6:$Z$85,MATCH(MAX(AD$6:AD$85),AD$6:AD$85,0)),
求节点(AD$6:AD$85,$Z$6:$Z$85,$AV13)))),"")="",AZ12,
IFERROR(IF($AV13&lt;H$6,0,IF($AV13&gt;MAX(AD$6:AD$85),"",
IF($AV13=MAX(AD$6:AD$85),INDEX($Z$6:$Z$85,MATCH(MAX(AD$6:AD$85),AD$6:AD$85,0)),
求节点(AD$6:AD$85,$Z$6:$Z$85,$AV13)))),""))</f>
        <v>0</v>
      </c>
      <c r="BA13" s="26">
        <f>IF(IFERROR(IF($AV13&lt;I$6,0,IF($AV13&gt;MAX(AE$6:AE$85),"",
IF($AV13=MAX(AE$6:AE$85),INDEX($Z$6:$Z$85,MATCH(MAX(AE$6:AE$85),AE$6:AE$85,0)),
求节点(AE$6:AE$85,$Z$6:$Z$85,$AV13)))),"")="",BA12,
IFERROR(IF($AV13&lt;I$6,0,IF($AV13&gt;MAX(AE$6:AE$85),"",
IF($AV13=MAX(AE$6:AE$85),INDEX($Z$6:$Z$85,MATCH(MAX(AE$6:AE$85),AE$6:AE$85,0)),
求节点(AE$6:AE$85,$Z$6:$Z$85,$AV13)))),""))</f>
        <v>8</v>
      </c>
      <c r="BB13" s="26">
        <f>IF(IFERROR(IF($AV13&lt;J$6,0,IF($AV13&gt;MAX(AF$6:AF$85),"",
IF($AV13=MAX(AF$6:AF$85),INDEX($Z$6:$Z$85,MATCH(MAX(AF$6:AF$85),AF$6:AF$85,0)),
求节点(AF$6:AF$85,$Z$6:$Z$85,$AV13)))),"")="",BB12,
IFERROR(IF($AV13&lt;J$6,0,IF($AV13&gt;MAX(AF$6:AF$85),"",
IF($AV13=MAX(AF$6:AF$85),INDEX($Z$6:$Z$85,MATCH(MAX(AF$6:AF$85),AF$6:AF$85,0)),
求节点(AF$6:AF$85,$Z$6:$Z$85,$AV13)))),""))</f>
        <v>8</v>
      </c>
      <c r="BC13" s="26">
        <f>IF(IFERROR(IF($AV13&lt;K$6,0,IF($AV13&gt;MAX(AG$6:AG$85),"",
IF($AV13=MAX(AG$6:AG$85),INDEX($Z$6:$Z$85,MATCH(MAX(AG$6:AG$85),AG$6:AG$85,0)),
求节点(AG$6:AG$85,$Z$6:$Z$85,$AV13)))),"")="",BC12,
IFERROR(IF($AV13&lt;K$6,0,IF($AV13&gt;MAX(AG$6:AG$85),"",
IF($AV13=MAX(AG$6:AG$85),INDEX($Z$6:$Z$85,MATCH(MAX(AG$6:AG$85),AG$6:AG$85,0)),
求节点(AG$6:AG$85,$Z$6:$Z$85,$AV13)))),""))</f>
        <v>8</v>
      </c>
      <c r="BD13" s="26">
        <f>IF(IFERROR(IF($AV13&lt;L$6,0,IF($AV13&gt;MAX(AH$6:AH$85),"",
IF($AV13=MAX(AH$6:AH$85),INDEX($Z$6:$Z$85,MATCH(MAX(AH$6:AH$85),AH$6:AH$85,0)),
求节点(AH$6:AH$85,$Z$6:$Z$85,$AV13)))),"")="",BD12,
IFERROR(IF($AV13&lt;L$6,0,IF($AV13&gt;MAX(AH$6:AH$85),"",
IF($AV13=MAX(AH$6:AH$85),INDEX($Z$6:$Z$85,MATCH(MAX(AH$6:AH$85),AH$6:AH$85,0)),
求节点(AH$6:AH$85,$Z$6:$Z$85,$AV13)))),""))</f>
        <v>8</v>
      </c>
      <c r="BE13" s="26">
        <f>IF(IFERROR(IF($AV13&lt;M$6,0,IF($AV13&gt;MAX(AI$6:AI$85),"",
IF($AV13=MAX(AI$6:AI$85),INDEX($Z$6:$Z$85,MATCH(MAX(AI$6:AI$85),AI$6:AI$85,0)),
求节点(AI$6:AI$85,$Z$6:$Z$85,$AV13)))),"")="",BE12,
IFERROR(IF($AV13&lt;M$6,0,IF($AV13&gt;MAX(AI$6:AI$85),"",
IF($AV13=MAX(AI$6:AI$85),INDEX($Z$6:$Z$85,MATCH(MAX(AI$6:AI$85),AI$6:AI$85,0)),
求节点(AI$6:AI$85,$Z$6:$Z$85,$AV13)))),""))</f>
        <v>0</v>
      </c>
      <c r="BF13" s="26">
        <f>IF(IFERROR(IF($AV13&lt;N$6,0,IF($AV13&gt;MAX(AJ$6:AJ$85),"",
IF($AV13=MAX(AJ$6:AJ$85),INDEX($Z$6:$Z$85,MATCH(MAX(AJ$6:AJ$85),AJ$6:AJ$85,0)),
求节点(AJ$6:AJ$85,$Z$6:$Z$85,$AV13)))),"")="",BF12,
IFERROR(IF($AV13&lt;N$6,0,IF($AV13&gt;MAX(AJ$6:AJ$85),"",
IF($AV13=MAX(AJ$6:AJ$85),INDEX($Z$6:$Z$85,MATCH(MAX(AJ$6:AJ$85),AJ$6:AJ$85,0)),
求节点(AJ$6:AJ$85,$Z$6:$Z$85,$AV13)))),""))</f>
        <v>8</v>
      </c>
      <c r="BG13" s="26">
        <f>IF(IFERROR(IF($AV13&lt;O$6,0,IF($AV13&gt;MAX(AK$6:AK$85),"",
IF($AV13=MAX(AK$6:AK$85),INDEX($Z$6:$Z$85,MATCH(MAX(AK$6:AK$85),AK$6:AK$85,0)),
求节点(AK$6:AK$85,$Z$6:$Z$85,$AV13)))),"")="",BG12,
IFERROR(IF($AV13&lt;O$6,0,IF($AV13&gt;MAX(AK$6:AK$85),"",
IF($AV13=MAX(AK$6:AK$85),INDEX($Z$6:$Z$85,MATCH(MAX(AK$6:AK$85),AK$6:AK$85,0)),
求节点(AK$6:AK$85,$Z$6:$Z$85,$AV13)))),""))</f>
        <v>8</v>
      </c>
      <c r="BH13" s="26">
        <f>IF(IFERROR(IF($AV13&lt;P$6,0,IF($AV13&gt;MAX(AL$6:AL$85),"",
IF($AV13=MAX(AL$6:AL$85),INDEX($Z$6:$Z$85,MATCH(MAX(AL$6:AL$85),AL$6:AL$85,0)),
求节点(AL$6:AL$85,$Z$6:$Z$85,$AV13)))),"")="",BH12,
IFERROR(IF($AV13&lt;P$6,0,IF($AV13&gt;MAX(AL$6:AL$85),"",
IF($AV13=MAX(AL$6:AL$85),INDEX($Z$6:$Z$85,MATCH(MAX(AL$6:AL$85),AL$6:AL$85,0)),
求节点(AL$6:AL$85,$Z$6:$Z$85,$AV13)))),""))</f>
        <v>1.25</v>
      </c>
      <c r="BI13" s="26">
        <f>IF(IFERROR(IF($AV13&lt;Q$6,0,IF($AV13&gt;MAX(AM$6:AM$85),"",
IF($AV13=MAX(AM$6:AM$85),INDEX($Z$6:$Z$85,MATCH(MAX(AM$6:AM$85),AM$6:AM$85,0)),
求节点(AM$6:AM$85,$Z$6:$Z$85,$AV13)))),"")="",BI12,
IFERROR(IF($AV13&lt;Q$6,0,IF($AV13&gt;MAX(AM$6:AM$85),"",
IF($AV13=MAX(AM$6:AM$85),INDEX($Z$6:$Z$85,MATCH(MAX(AM$6:AM$85),AM$6:AM$85,0)),
求节点(AM$6:AM$85,$Z$6:$Z$85,$AV13)))),""))</f>
        <v>2.875</v>
      </c>
      <c r="BJ13" s="26">
        <f>IF(IFERROR(IF($AV13&lt;R$6,0,IF($AV13&gt;MAX(AN$6:AN$85),"",
IF($AV13=MAX(AN$6:AN$85),INDEX($Z$6:$Z$85,MATCH(MAX(AN$6:AN$85),AN$6:AN$85,0)),
求节点(AN$6:AN$85,$Z$6:$Z$85,$AV13)))),"")="",BJ12,
IFERROR(IF($AV13&lt;R$6,0,IF($AV13&gt;MAX(AN$6:AN$85),"",
IF($AV13=MAX(AN$6:AN$85),INDEX($Z$6:$Z$85,MATCH(MAX(AN$6:AN$85),AN$6:AN$85,0)),
求节点(AN$6:AN$85,$Z$6:$Z$85,$AV13)))),""))</f>
        <v>3.125</v>
      </c>
      <c r="BK13" s="26">
        <f>IF(IFERROR(IF($AV13&lt;S$6,0,IF($AV13&gt;MAX(AO$6:AO$85),"",
IF($AV13=MAX(AO$6:AO$85),INDEX($Z$6:$Z$85,MATCH(MAX(AO$6:AO$85),AO$6:AO$85,0)),
求节点(AO$6:AO$85,$Z$6:$Z$85,$AV13)))),"")="",BK12,
IFERROR(IF($AV13&lt;S$6,0,IF($AV13&gt;MAX(AO$6:AO$85),"",
IF($AV13=MAX(AO$6:AO$85),INDEX($Z$6:$Z$85,MATCH(MAX(AO$6:AO$85),AO$6:AO$85,0)),
求节点(AO$6:AO$85,$Z$6:$Z$85,$AV13)))),""))</f>
        <v>2.7142857142857144</v>
      </c>
      <c r="BL13" s="26">
        <f>IF(IFERROR(IF($AV13&lt;T$6,0,IF($AV13&gt;MAX(AP$6:AP$85),"",
IF($AV13=MAX(AP$6:AP$85),INDEX($Z$6:$Z$85,MATCH(MAX(AP$6:AP$85),AP$6:AP$85,0)),
求节点(AP$6:AP$85,$Z$6:$Z$85,$AV13)))),"")="",BL12,
IFERROR(IF($AV13&lt;T$6,0,IF($AV13&gt;MAX(AP$6:AP$85),"",
IF($AV13=MAX(AP$6:AP$85),INDEX($Z$6:$Z$85,MATCH(MAX(AP$6:AP$85),AP$6:AP$85,0)),
求节点(AP$6:AP$85,$Z$6:$Z$85,$AV13)))),""))</f>
        <v>2.2000000000000002</v>
      </c>
      <c r="BM13" s="26">
        <f>IF(IFERROR(IF($AV13&lt;U$6,0,IF($AV13&gt;MAX(AQ$6:AQ$85),"",
IF($AV13=MAX(AQ$6:AQ$85),INDEX($Z$6:$Z$85,MATCH(MAX(AQ$6:AQ$85),AQ$6:AQ$85,0)),
求节点(AQ$6:AQ$85,$Z$6:$Z$85,$AV13)))),"")="",BM12,
IFERROR(IF($AV13&lt;U$6,0,IF($AV13&gt;MAX(AQ$6:AQ$85),"",
IF($AV13=MAX(AQ$6:AQ$85),INDEX($Z$6:$Z$85,MATCH(MAX(AQ$6:AQ$85),AQ$6:AQ$85,0)),
求节点(AQ$6:AQ$85,$Z$6:$Z$85,$AV13)))),""))</f>
        <v>0</v>
      </c>
      <c r="BN13" s="26">
        <f>IF(IFERROR(IF($AV13&lt;V$6,0,IF($AV13&gt;MAX(AR$6:AR$85),"",
IF($AV13=MAX(AR$6:AR$85),INDEX($Z$6:$Z$85,MATCH(MAX(AR$6:AR$85),AR$6:AR$85,0)),
求节点(AR$6:AR$85,$Z$6:$Z$85,$AV13)))),"")="",BN12,
IFERROR(IF($AV13&lt;V$6,0,IF($AV13&gt;MAX(AR$6:AR$85),"",
IF($AV13=MAX(AR$6:AR$85),INDEX($Z$6:$Z$85,MATCH(MAX(AR$6:AR$85),AR$6:AR$85,0)),
求节点(AR$6:AR$85,$Z$6:$Z$85,$AV13)))),""))</f>
        <v>0</v>
      </c>
      <c r="BO13" s="26">
        <f>IF(IFERROR(IF($AV13&lt;W$6,0,IF($AV13&gt;MAX(AS$6:AS$85),"",
IF($AV13=MAX(AS$6:AS$85),INDEX($Z$6:$Z$85,MATCH(MAX(AS$6:AS$85),AS$6:AS$85,0)),
求节点(AS$6:AS$85,$Z$6:$Z$85,$AV13)))),"")="",BO12,
IFERROR(IF($AV13&lt;W$6,0,IF($AV13&gt;MAX(AS$6:AS$85),"",
IF($AV13=MAX(AS$6:AS$85),INDEX($Z$6:$Z$85,MATCH(MAX(AS$6:AS$85),AS$6:AS$85,0)),
求节点(AS$6:AS$85,$Z$6:$Z$85,$AV13)))),""))</f>
        <v>0</v>
      </c>
    </row>
    <row r="14" spans="4:67" x14ac:dyDescent="0.2">
      <c r="D14" s="8">
        <v>9</v>
      </c>
      <c r="E14" s="24">
        <f>IFERROR(('[1]功能-城建'!AS14+'[1]功能-城建'!BN14)/2,"")</f>
        <v>9</v>
      </c>
      <c r="F14" s="24">
        <f>IFERROR(('[1]功能-城建'!AT14+'[1]功能-城建'!BO14)/2,"")</f>
        <v>9</v>
      </c>
      <c r="G14" s="24">
        <f>IFERROR(('[1]功能-城建'!AU14+'[1]功能-城建'!BP14)/2,"")</f>
        <v>28.5</v>
      </c>
      <c r="H14" s="24" t="str">
        <f>IFERROR(('[1]功能-城建'!AV14+'[1]功能-城建'!BQ14)/2,"")</f>
        <v/>
      </c>
      <c r="I14" s="24">
        <f>IFERROR(('[1]功能-城建'!AW14+'[1]功能-城建'!BR14)/2,"")</f>
        <v>9</v>
      </c>
      <c r="J14" s="24">
        <f>IFERROR(('[1]功能-城建'!AX14+'[1]功能-城建'!BS14)/2,"")</f>
        <v>9</v>
      </c>
      <c r="K14" s="24">
        <f>IFERROR(('[1]功能-城建'!AY14+'[1]功能-城建'!BT14)/2,"")</f>
        <v>9</v>
      </c>
      <c r="L14" s="24">
        <f>IFERROR(('[1]功能-城建'!AZ14+'[1]功能-城建'!BU14)/2,"")</f>
        <v>9</v>
      </c>
      <c r="M14" s="50">
        <f t="shared" si="21"/>
        <v>30</v>
      </c>
      <c r="N14" s="24">
        <f>IFERROR(('[1]功能-城建'!BB14+'[1]功能-城建'!BW14)/2,"")</f>
        <v>9</v>
      </c>
      <c r="O14" s="24">
        <f>IFERROR(('[1]功能-城建'!BC14+'[1]功能-城建'!BX14)/2,"")</f>
        <v>9</v>
      </c>
      <c r="P14" s="24">
        <f>IFERROR(('[1]功能-城建'!BD14+'[1]功能-城建'!BY14)/2,"")</f>
        <v>26</v>
      </c>
      <c r="Q14" s="24">
        <f>IFERROR(('[1]功能-城建'!BE14+'[1]功能-城建'!BZ14)/2,"")</f>
        <v>25.5</v>
      </c>
      <c r="R14" s="24">
        <f>IFERROR(('[1]功能-城建'!BF14+'[1]功能-城建'!CA14)/2,"")</f>
        <v>25.5</v>
      </c>
      <c r="S14" s="24">
        <f>IFERROR(('[1]功能-城建'!BG14+'[1]功能-城建'!CB14)/2,"")</f>
        <v>25.5</v>
      </c>
      <c r="T14" s="24">
        <f>IFERROR(('[1]功能-城建'!BH14+'[1]功能-城建'!CC14)/2,"")</f>
        <v>25.5</v>
      </c>
      <c r="U14" s="50">
        <f>U15</f>
        <v>14</v>
      </c>
      <c r="V14" s="24">
        <f>IFERROR(('[1]功能-城建'!BJ14+'[1]功能-城建'!CE14)/2,"")</f>
        <v>47.5</v>
      </c>
      <c r="W14" s="24">
        <f>IFERROR(('[1]功能-城建'!BK14+'[1]功能-城建'!CF14)/2,"")</f>
        <v>0</v>
      </c>
      <c r="Z14" s="8">
        <v>9</v>
      </c>
      <c r="AA14" s="25">
        <f t="shared" si="1"/>
        <v>9</v>
      </c>
      <c r="AB14" s="25">
        <f t="shared" si="2"/>
        <v>9</v>
      </c>
      <c r="AC14" s="25">
        <f t="shared" si="3"/>
        <v>28.5</v>
      </c>
      <c r="AD14" s="25" t="str">
        <f t="shared" si="4"/>
        <v/>
      </c>
      <c r="AE14" s="25">
        <f t="shared" si="5"/>
        <v>9</v>
      </c>
      <c r="AF14" s="25">
        <f t="shared" si="6"/>
        <v>9</v>
      </c>
      <c r="AG14" s="25">
        <f t="shared" si="7"/>
        <v>9</v>
      </c>
      <c r="AH14" s="25">
        <f t="shared" si="8"/>
        <v>9</v>
      </c>
      <c r="AI14" s="25">
        <f t="shared" si="9"/>
        <v>30</v>
      </c>
      <c r="AJ14" s="25">
        <f t="shared" si="10"/>
        <v>9</v>
      </c>
      <c r="AK14" s="25">
        <f t="shared" si="11"/>
        <v>9</v>
      </c>
      <c r="AL14" s="25">
        <f t="shared" si="12"/>
        <v>26</v>
      </c>
      <c r="AM14" s="25">
        <f t="shared" si="13"/>
        <v>25.5</v>
      </c>
      <c r="AN14" s="25">
        <f t="shared" si="14"/>
        <v>25.5</v>
      </c>
      <c r="AO14" s="25">
        <f t="shared" si="15"/>
        <v>25.5</v>
      </c>
      <c r="AP14" s="25">
        <f t="shared" si="16"/>
        <v>25.5</v>
      </c>
      <c r="AQ14" s="25">
        <f t="shared" si="17"/>
        <v>14</v>
      </c>
      <c r="AR14" s="25">
        <f t="shared" si="18"/>
        <v>47.5</v>
      </c>
      <c r="AS14" s="25">
        <f t="shared" si="19"/>
        <v>0</v>
      </c>
      <c r="AV14" s="8">
        <v>9</v>
      </c>
      <c r="AW14" s="26">
        <f>IF(IFERROR(IF($AV14&lt;E$6,0,IF($AV14&gt;MAX(AA$6:AA$85),"",
IF($AV14=MAX(AA$6:AA$85),INDEX($Z$6:$Z$85,MATCH(MAX(AA$6:AA$85),AA$6:AA$85,0)),
求节点(AA$6:AA$85,$Z$6:$Z$85,$AV14)))),"")="",AW13,
IFERROR(IF($AV14&lt;E$6,0,IF($AV14&gt;MAX(AA$6:AA$85),"",
IF($AV14=MAX(AA$6:AA$85),INDEX($Z$6:$Z$85,MATCH(MAX(AA$6:AA$85),AA$6:AA$85,0)),
求节点(AA$6:AA$85,$Z$6:$Z$85,$AV14)))),""))</f>
        <v>9</v>
      </c>
      <c r="AX14" s="26">
        <f>IF(IFERROR(IF($AV14&lt;F$6,0,IF($AV14&gt;MAX(AB$6:AB$85),"",
IF($AV14=MAX(AB$6:AB$85),INDEX($Z$6:$Z$85,MATCH(MAX(AB$6:AB$85),AB$6:AB$85,0)),
求节点(AB$6:AB$85,$Z$6:$Z$85,$AV14)))),"")="",AX13,
IFERROR(IF($AV14&lt;F$6,0,IF($AV14&gt;MAX(AB$6:AB$85),"",
IF($AV14=MAX(AB$6:AB$85),INDEX($Z$6:$Z$85,MATCH(MAX(AB$6:AB$85),AB$6:AB$85,0)),
求节点(AB$6:AB$85,$Z$6:$Z$85,$AV14)))),""))</f>
        <v>9</v>
      </c>
      <c r="AY14" s="26">
        <f>IF(IFERROR(IF($AV14&lt;G$6,0,IF($AV14&gt;MAX(AC$6:AC$85),"",
IF($AV14=MAX(AC$6:AC$85),INDEX($Z$6:$Z$85,MATCH(MAX(AC$6:AC$85),AC$6:AC$85,0)),
求节点(AC$6:AC$85,$Z$6:$Z$85,$AV14)))),"")="",AY13,
IFERROR(IF($AV14&lt;G$6,0,IF($AV14&gt;MAX(AC$6:AC$85),"",
IF($AV14=MAX(AC$6:AC$85),INDEX($Z$6:$Z$85,MATCH(MAX(AC$6:AC$85),AC$6:AC$85,0)),
求节点(AC$6:AC$85,$Z$6:$Z$85,$AV14)))),""))</f>
        <v>0</v>
      </c>
      <c r="AZ14" s="26">
        <f>IF(IFERROR(IF($AV14&lt;H$6,0,IF($AV14&gt;MAX(AD$6:AD$85),"",
IF($AV14=MAX(AD$6:AD$85),INDEX($Z$6:$Z$85,MATCH(MAX(AD$6:AD$85),AD$6:AD$85,0)),
求节点(AD$6:AD$85,$Z$6:$Z$85,$AV14)))),"")="",AZ13,
IFERROR(IF($AV14&lt;H$6,0,IF($AV14&gt;MAX(AD$6:AD$85),"",
IF($AV14=MAX(AD$6:AD$85),INDEX($Z$6:$Z$85,MATCH(MAX(AD$6:AD$85),AD$6:AD$85,0)),
求节点(AD$6:AD$85,$Z$6:$Z$85,$AV14)))),""))</f>
        <v>0</v>
      </c>
      <c r="BA14" s="26">
        <f>IF(IFERROR(IF($AV14&lt;I$6,0,IF($AV14&gt;MAX(AE$6:AE$85),"",
IF($AV14=MAX(AE$6:AE$85),INDEX($Z$6:$Z$85,MATCH(MAX(AE$6:AE$85),AE$6:AE$85,0)),
求节点(AE$6:AE$85,$Z$6:$Z$85,$AV14)))),"")="",BA13,
IFERROR(IF($AV14&lt;I$6,0,IF($AV14&gt;MAX(AE$6:AE$85),"",
IF($AV14=MAX(AE$6:AE$85),INDEX($Z$6:$Z$85,MATCH(MAX(AE$6:AE$85),AE$6:AE$85,0)),
求节点(AE$6:AE$85,$Z$6:$Z$85,$AV14)))),""))</f>
        <v>9</v>
      </c>
      <c r="BB14" s="26">
        <f>IF(IFERROR(IF($AV14&lt;J$6,0,IF($AV14&gt;MAX(AF$6:AF$85),"",
IF($AV14=MAX(AF$6:AF$85),INDEX($Z$6:$Z$85,MATCH(MAX(AF$6:AF$85),AF$6:AF$85,0)),
求节点(AF$6:AF$85,$Z$6:$Z$85,$AV14)))),"")="",BB13,
IFERROR(IF($AV14&lt;J$6,0,IF($AV14&gt;MAX(AF$6:AF$85),"",
IF($AV14=MAX(AF$6:AF$85),INDEX($Z$6:$Z$85,MATCH(MAX(AF$6:AF$85),AF$6:AF$85,0)),
求节点(AF$6:AF$85,$Z$6:$Z$85,$AV14)))),""))</f>
        <v>9</v>
      </c>
      <c r="BC14" s="26">
        <f>IF(IFERROR(IF($AV14&lt;K$6,0,IF($AV14&gt;MAX(AG$6:AG$85),"",
IF($AV14=MAX(AG$6:AG$85),INDEX($Z$6:$Z$85,MATCH(MAX(AG$6:AG$85),AG$6:AG$85,0)),
求节点(AG$6:AG$85,$Z$6:$Z$85,$AV14)))),"")="",BC13,
IFERROR(IF($AV14&lt;K$6,0,IF($AV14&gt;MAX(AG$6:AG$85),"",
IF($AV14=MAX(AG$6:AG$85),INDEX($Z$6:$Z$85,MATCH(MAX(AG$6:AG$85),AG$6:AG$85,0)),
求节点(AG$6:AG$85,$Z$6:$Z$85,$AV14)))),""))</f>
        <v>9</v>
      </c>
      <c r="BD14" s="26">
        <f>IF(IFERROR(IF($AV14&lt;L$6,0,IF($AV14&gt;MAX(AH$6:AH$85),"",
IF($AV14=MAX(AH$6:AH$85),INDEX($Z$6:$Z$85,MATCH(MAX(AH$6:AH$85),AH$6:AH$85,0)),
求节点(AH$6:AH$85,$Z$6:$Z$85,$AV14)))),"")="",BD13,
IFERROR(IF($AV14&lt;L$6,0,IF($AV14&gt;MAX(AH$6:AH$85),"",
IF($AV14=MAX(AH$6:AH$85),INDEX($Z$6:$Z$85,MATCH(MAX(AH$6:AH$85),AH$6:AH$85,0)),
求节点(AH$6:AH$85,$Z$6:$Z$85,$AV14)))),""))</f>
        <v>9</v>
      </c>
      <c r="BE14" s="26">
        <f>IF(IFERROR(IF($AV14&lt;M$6,0,IF($AV14&gt;MAX(AI$6:AI$85),"",
IF($AV14=MAX(AI$6:AI$85),INDEX($Z$6:$Z$85,MATCH(MAX(AI$6:AI$85),AI$6:AI$85,0)),
求节点(AI$6:AI$85,$Z$6:$Z$85,$AV14)))),"")="",BE13,
IFERROR(IF($AV14&lt;M$6,0,IF($AV14&gt;MAX(AI$6:AI$85),"",
IF($AV14=MAX(AI$6:AI$85),INDEX($Z$6:$Z$85,MATCH(MAX(AI$6:AI$85),AI$6:AI$85,0)),
求节点(AI$6:AI$85,$Z$6:$Z$85,$AV14)))),""))</f>
        <v>0</v>
      </c>
      <c r="BF14" s="26">
        <f>IF(IFERROR(IF($AV14&lt;N$6,0,IF($AV14&gt;MAX(AJ$6:AJ$85),"",
IF($AV14=MAX(AJ$6:AJ$85),INDEX($Z$6:$Z$85,MATCH(MAX(AJ$6:AJ$85),AJ$6:AJ$85,0)),
求节点(AJ$6:AJ$85,$Z$6:$Z$85,$AV14)))),"")="",BF13,
IFERROR(IF($AV14&lt;N$6,0,IF($AV14&gt;MAX(AJ$6:AJ$85),"",
IF($AV14=MAX(AJ$6:AJ$85),INDEX($Z$6:$Z$85,MATCH(MAX(AJ$6:AJ$85),AJ$6:AJ$85,0)),
求节点(AJ$6:AJ$85,$Z$6:$Z$85,$AV14)))),""))</f>
        <v>9</v>
      </c>
      <c r="BG14" s="26">
        <f>IF(IFERROR(IF($AV14&lt;O$6,0,IF($AV14&gt;MAX(AK$6:AK$85),"",
IF($AV14=MAX(AK$6:AK$85),INDEX($Z$6:$Z$85,MATCH(MAX(AK$6:AK$85),AK$6:AK$85,0)),
求节点(AK$6:AK$85,$Z$6:$Z$85,$AV14)))),"")="",BG13,
IFERROR(IF($AV14&lt;O$6,0,IF($AV14&gt;MAX(AK$6:AK$85),"",
IF($AV14=MAX(AK$6:AK$85),INDEX($Z$6:$Z$85,MATCH(MAX(AK$6:AK$85),AK$6:AK$85,0)),
求节点(AK$6:AK$85,$Z$6:$Z$85,$AV14)))),""))</f>
        <v>9</v>
      </c>
      <c r="BH14" s="26">
        <f>IF(IFERROR(IF($AV14&lt;P$6,0,IF($AV14&gt;MAX(AL$6:AL$85),"",
IF($AV14=MAX(AL$6:AL$85),INDEX($Z$6:$Z$85,MATCH(MAX(AL$6:AL$85),AL$6:AL$85,0)),
求节点(AL$6:AL$85,$Z$6:$Z$85,$AV14)))),"")="",BH13,
IFERROR(IF($AV14&lt;P$6,0,IF($AV14&gt;MAX(AL$6:AL$85),"",
IF($AV14=MAX(AL$6:AL$85),INDEX($Z$6:$Z$85,MATCH(MAX(AL$6:AL$85),AL$6:AL$85,0)),
求节点(AL$6:AL$85,$Z$6:$Z$85,$AV14)))),""))</f>
        <v>1.75</v>
      </c>
      <c r="BI14" s="26">
        <f>IF(IFERROR(IF($AV14&lt;Q$6,0,IF($AV14&gt;MAX(AM$6:AM$85),"",
IF($AV14=MAX(AM$6:AM$85),INDEX($Z$6:$Z$85,MATCH(MAX(AM$6:AM$85),AM$6:AM$85,0)),
求节点(AM$6:AM$85,$Z$6:$Z$85,$AV14)))),"")="",BI13,
IFERROR(IF($AV14&lt;Q$6,0,IF($AV14&gt;MAX(AM$6:AM$85),"",
IF($AV14=MAX(AM$6:AM$85),INDEX($Z$6:$Z$85,MATCH(MAX(AM$6:AM$85),AM$6:AM$85,0)),
求节点(AM$6:AM$85,$Z$6:$Z$85,$AV14)))),""))</f>
        <v>3.1428571428571428</v>
      </c>
      <c r="BJ14" s="26">
        <f>IF(IFERROR(IF($AV14&lt;R$6,0,IF($AV14&gt;MAX(AN$6:AN$85),"",
IF($AV14=MAX(AN$6:AN$85),INDEX($Z$6:$Z$85,MATCH(MAX(AN$6:AN$85),AN$6:AN$85,0)),
求节点(AN$6:AN$85,$Z$6:$Z$85,$AV14)))),"")="",BJ13,
IFERROR(IF($AV14&lt;R$6,0,IF($AV14&gt;MAX(AN$6:AN$85),"",
IF($AV14=MAX(AN$6:AN$85),INDEX($Z$6:$Z$85,MATCH(MAX(AN$6:AN$85),AN$6:AN$85,0)),
求节点(AN$6:AN$85,$Z$6:$Z$85,$AV14)))),""))</f>
        <v>3.375</v>
      </c>
      <c r="BK14" s="26">
        <f>IF(IFERROR(IF($AV14&lt;S$6,0,IF($AV14&gt;MAX(AO$6:AO$85),"",
IF($AV14=MAX(AO$6:AO$85),INDEX($Z$6:$Z$85,MATCH(MAX(AO$6:AO$85),AO$6:AO$85,0)),
求节点(AO$6:AO$85,$Z$6:$Z$85,$AV14)))),"")="",BK13,
IFERROR(IF($AV14&lt;S$6,0,IF($AV14&gt;MAX(AO$6:AO$85),"",
IF($AV14=MAX(AO$6:AO$85),INDEX($Z$6:$Z$85,MATCH(MAX(AO$6:AO$85),AO$6:AO$85,0)),
求节点(AO$6:AO$85,$Z$6:$Z$85,$AV14)))),""))</f>
        <v>3</v>
      </c>
      <c r="BL14" s="26">
        <f>IF(IFERROR(IF($AV14&lt;T$6,0,IF($AV14&gt;MAX(AP$6:AP$85),"",
IF($AV14=MAX(AP$6:AP$85),INDEX($Z$6:$Z$85,MATCH(MAX(AP$6:AP$85),AP$6:AP$85,0)),
求节点(AP$6:AP$85,$Z$6:$Z$85,$AV14)))),"")="",BL13,
IFERROR(IF($AV14&lt;T$6,0,IF($AV14&gt;MAX(AP$6:AP$85),"",
IF($AV14=MAX(AP$6:AP$85),INDEX($Z$6:$Z$85,MATCH(MAX(AP$6:AP$85),AP$6:AP$85,0)),
求节点(AP$6:AP$85,$Z$6:$Z$85,$AV14)))),""))</f>
        <v>2.6</v>
      </c>
      <c r="BM14" s="26">
        <f>IF(IFERROR(IF($AV14&lt;U$6,0,IF($AV14&gt;MAX(AQ$6:AQ$85),"",
IF($AV14=MAX(AQ$6:AQ$85),INDEX($Z$6:$Z$85,MATCH(MAX(AQ$6:AQ$85),AQ$6:AQ$85,0)),
求节点(AQ$6:AQ$85,$Z$6:$Z$85,$AV14)))),"")="",BM13,
IFERROR(IF($AV14&lt;U$6,0,IF($AV14&gt;MAX(AQ$6:AQ$85),"",
IF($AV14=MAX(AQ$6:AQ$85),INDEX($Z$6:$Z$85,MATCH(MAX(AQ$6:AQ$85),AQ$6:AQ$85,0)),
求节点(AQ$6:AQ$85,$Z$6:$Z$85,$AV14)))),""))</f>
        <v>0</v>
      </c>
      <c r="BN14" s="26">
        <f>IF(IFERROR(IF($AV14&lt;V$6,0,IF($AV14&gt;MAX(AR$6:AR$85),"",
IF($AV14=MAX(AR$6:AR$85),INDEX($Z$6:$Z$85,MATCH(MAX(AR$6:AR$85),AR$6:AR$85,0)),
求节点(AR$6:AR$85,$Z$6:$Z$85,$AV14)))),"")="",BN13,
IFERROR(IF($AV14&lt;V$6,0,IF($AV14&gt;MAX(AR$6:AR$85),"",
IF($AV14=MAX(AR$6:AR$85),INDEX($Z$6:$Z$85,MATCH(MAX(AR$6:AR$85),AR$6:AR$85,0)),
求节点(AR$6:AR$85,$Z$6:$Z$85,$AV14)))),""))</f>
        <v>0</v>
      </c>
      <c r="BO14" s="26">
        <f>IF(IFERROR(IF($AV14&lt;W$6,0,IF($AV14&gt;MAX(AS$6:AS$85),"",
IF($AV14=MAX(AS$6:AS$85),INDEX($Z$6:$Z$85,MATCH(MAX(AS$6:AS$85),AS$6:AS$85,0)),
求节点(AS$6:AS$85,$Z$6:$Z$85,$AV14)))),"")="",BO13,
IFERROR(IF($AV14&lt;W$6,0,IF($AV14&gt;MAX(AS$6:AS$85),"",
IF($AV14=MAX(AS$6:AS$85),INDEX($Z$6:$Z$85,MATCH(MAX(AS$6:AS$85),AS$6:AS$85,0)),
求节点(AS$6:AS$85,$Z$6:$Z$85,$AV14)))),""))</f>
        <v>0</v>
      </c>
    </row>
    <row r="15" spans="4:67" x14ac:dyDescent="0.2">
      <c r="D15" s="8">
        <v>10</v>
      </c>
      <c r="E15" s="24">
        <f>IFERROR(('[1]功能-城建'!AS15+'[1]功能-城建'!BN15)/2,"")</f>
        <v>10</v>
      </c>
      <c r="F15" s="24">
        <f>IFERROR(('[1]功能-城建'!AT15+'[1]功能-城建'!BO15)/2,"")</f>
        <v>10</v>
      </c>
      <c r="G15" s="24">
        <f>IFERROR(('[1]功能-城建'!AU15+'[1]功能-城建'!BP15)/2,"")</f>
        <v>30.5</v>
      </c>
      <c r="H15" s="24" t="str">
        <f>IFERROR(('[1]功能-城建'!AV15+'[1]功能-城建'!BQ15)/2,"")</f>
        <v/>
      </c>
      <c r="I15" s="24">
        <f>IFERROR(('[1]功能-城建'!AW15+'[1]功能-城建'!BR15)/2,"")</f>
        <v>10</v>
      </c>
      <c r="J15" s="24">
        <f>IFERROR(('[1]功能-城建'!AX15+'[1]功能-城建'!BS15)/2,"")</f>
        <v>10</v>
      </c>
      <c r="K15" s="24">
        <f>IFERROR(('[1]功能-城建'!AY15+'[1]功能-城建'!BT15)/2,"")</f>
        <v>10</v>
      </c>
      <c r="L15" s="24">
        <f>IFERROR(('[1]功能-城建'!AZ15+'[1]功能-城建'!BU15)/2,"")</f>
        <v>10</v>
      </c>
      <c r="M15" s="24">
        <f>IFERROR(('[1]功能-城建'!BA15+'[1]功能-城建'!BV15)/2,"")</f>
        <v>30</v>
      </c>
      <c r="N15" s="24">
        <f>IFERROR(('[1]功能-城建'!BB15+'[1]功能-城建'!BW15)/2,"")</f>
        <v>10</v>
      </c>
      <c r="O15" s="24">
        <f>IFERROR(('[1]功能-城建'!BC15+'[1]功能-城建'!BX15)/2,"")</f>
        <v>10</v>
      </c>
      <c r="P15" s="24">
        <f>IFERROR(('[1]功能-城建'!BD15+'[1]功能-城建'!BY15)/2,"")</f>
        <v>28.5</v>
      </c>
      <c r="Q15" s="24">
        <f>IFERROR(('[1]功能-城建'!BE15+'[1]功能-城建'!BZ15)/2,"")</f>
        <v>28.5</v>
      </c>
      <c r="R15" s="24">
        <f>IFERROR(('[1]功能-城建'!BF15+'[1]功能-城建'!CA15)/2,"")</f>
        <v>28.5</v>
      </c>
      <c r="S15" s="24">
        <f>IFERROR(('[1]功能-城建'!BG15+'[1]功能-城建'!CB15)/2,"")</f>
        <v>28.5</v>
      </c>
      <c r="T15" s="24">
        <f>IFERROR(('[1]功能-城建'!BH15+'[1]功能-城建'!CC15)/2,"")</f>
        <v>28.5</v>
      </c>
      <c r="U15" s="24">
        <f>IFERROR(('[1]功能-城建'!BI15+'[1]功能-城建'!CD15)/2,"")</f>
        <v>14</v>
      </c>
      <c r="V15" s="24">
        <f>IFERROR(('[1]功能-城建'!BJ15+'[1]功能-城建'!CE15)/2,"")</f>
        <v>52</v>
      </c>
      <c r="W15" s="24">
        <f>IFERROR(('[1]功能-城建'!BK15+'[1]功能-城建'!CF15)/2,"")</f>
        <v>0</v>
      </c>
      <c r="Z15" s="8">
        <v>10</v>
      </c>
      <c r="AA15" s="25">
        <f t="shared" si="1"/>
        <v>10</v>
      </c>
      <c r="AB15" s="25">
        <f t="shared" si="2"/>
        <v>10</v>
      </c>
      <c r="AC15" s="25">
        <f t="shared" si="3"/>
        <v>30.5</v>
      </c>
      <c r="AD15" s="25" t="str">
        <f t="shared" si="4"/>
        <v/>
      </c>
      <c r="AE15" s="25">
        <f t="shared" si="5"/>
        <v>10</v>
      </c>
      <c r="AF15" s="25">
        <f t="shared" si="6"/>
        <v>10</v>
      </c>
      <c r="AG15" s="25">
        <f t="shared" si="7"/>
        <v>10</v>
      </c>
      <c r="AH15" s="25">
        <f t="shared" si="8"/>
        <v>10</v>
      </c>
      <c r="AI15" s="25">
        <f t="shared" si="9"/>
        <v>30</v>
      </c>
      <c r="AJ15" s="25">
        <f t="shared" si="10"/>
        <v>10</v>
      </c>
      <c r="AK15" s="25">
        <f t="shared" si="11"/>
        <v>10</v>
      </c>
      <c r="AL15" s="25">
        <f t="shared" si="12"/>
        <v>28.5</v>
      </c>
      <c r="AM15" s="25">
        <f t="shared" si="13"/>
        <v>28.5</v>
      </c>
      <c r="AN15" s="25">
        <f t="shared" si="14"/>
        <v>28.5</v>
      </c>
      <c r="AO15" s="25">
        <f t="shared" si="15"/>
        <v>28.5</v>
      </c>
      <c r="AP15" s="25">
        <f t="shared" si="16"/>
        <v>28.5</v>
      </c>
      <c r="AQ15" s="25">
        <f t="shared" si="17"/>
        <v>14</v>
      </c>
      <c r="AR15" s="25">
        <f t="shared" si="18"/>
        <v>52</v>
      </c>
      <c r="AS15" s="25">
        <f t="shared" si="19"/>
        <v>0</v>
      </c>
      <c r="AV15" s="8">
        <v>10</v>
      </c>
      <c r="AW15" s="26">
        <f>IF(IFERROR(IF($AV15&lt;E$6,0,IF($AV15&gt;MAX(AA$6:AA$85),"",
IF($AV15=MAX(AA$6:AA$85),INDEX($Z$6:$Z$85,MATCH(MAX(AA$6:AA$85),AA$6:AA$85,0)),
求节点(AA$6:AA$85,$Z$6:$Z$85,$AV15)))),"")="",AW14,
IFERROR(IF($AV15&lt;E$6,0,IF($AV15&gt;MAX(AA$6:AA$85),"",
IF($AV15=MAX(AA$6:AA$85),INDEX($Z$6:$Z$85,MATCH(MAX(AA$6:AA$85),AA$6:AA$85,0)),
求节点(AA$6:AA$85,$Z$6:$Z$85,$AV15)))),""))</f>
        <v>10</v>
      </c>
      <c r="AX15" s="26">
        <f>IF(IFERROR(IF($AV15&lt;F$6,0,IF($AV15&gt;MAX(AB$6:AB$85),"",
IF($AV15=MAX(AB$6:AB$85),INDEX($Z$6:$Z$85,MATCH(MAX(AB$6:AB$85),AB$6:AB$85,0)),
求节点(AB$6:AB$85,$Z$6:$Z$85,$AV15)))),"")="",AX14,
IFERROR(IF($AV15&lt;F$6,0,IF($AV15&gt;MAX(AB$6:AB$85),"",
IF($AV15=MAX(AB$6:AB$85),INDEX($Z$6:$Z$85,MATCH(MAX(AB$6:AB$85),AB$6:AB$85,0)),
求节点(AB$6:AB$85,$Z$6:$Z$85,$AV15)))),""))</f>
        <v>10</v>
      </c>
      <c r="AY15" s="26">
        <f>IF(IFERROR(IF($AV15&lt;G$6,0,IF($AV15&gt;MAX(AC$6:AC$85),"",
IF($AV15=MAX(AC$6:AC$85),INDEX($Z$6:$Z$85,MATCH(MAX(AC$6:AC$85),AC$6:AC$85,0)),
求节点(AC$6:AC$85,$Z$6:$Z$85,$AV15)))),"")="",AY14,
IFERROR(IF($AV15&lt;G$6,0,IF($AV15&gt;MAX(AC$6:AC$85),"",
IF($AV15=MAX(AC$6:AC$85),INDEX($Z$6:$Z$85,MATCH(MAX(AC$6:AC$85),AC$6:AC$85,0)),
求节点(AC$6:AC$85,$Z$6:$Z$85,$AV15)))),""))</f>
        <v>0</v>
      </c>
      <c r="AZ15" s="26">
        <f>IF(IFERROR(IF($AV15&lt;H$6,0,IF($AV15&gt;MAX(AD$6:AD$85),"",
IF($AV15=MAX(AD$6:AD$85),INDEX($Z$6:$Z$85,MATCH(MAX(AD$6:AD$85),AD$6:AD$85,0)),
求节点(AD$6:AD$85,$Z$6:$Z$85,$AV15)))),"")="",AZ14,
IFERROR(IF($AV15&lt;H$6,0,IF($AV15&gt;MAX(AD$6:AD$85),"",
IF($AV15=MAX(AD$6:AD$85),INDEX($Z$6:$Z$85,MATCH(MAX(AD$6:AD$85),AD$6:AD$85,0)),
求节点(AD$6:AD$85,$Z$6:$Z$85,$AV15)))),""))</f>
        <v>0</v>
      </c>
      <c r="BA15" s="26">
        <f>IF(IFERROR(IF($AV15&lt;I$6,0,IF($AV15&gt;MAX(AE$6:AE$85),"",
IF($AV15=MAX(AE$6:AE$85),INDEX($Z$6:$Z$85,MATCH(MAX(AE$6:AE$85),AE$6:AE$85,0)),
求节点(AE$6:AE$85,$Z$6:$Z$85,$AV15)))),"")="",BA14,
IFERROR(IF($AV15&lt;I$6,0,IF($AV15&gt;MAX(AE$6:AE$85),"",
IF($AV15=MAX(AE$6:AE$85),INDEX($Z$6:$Z$85,MATCH(MAX(AE$6:AE$85),AE$6:AE$85,0)),
求节点(AE$6:AE$85,$Z$6:$Z$85,$AV15)))),""))</f>
        <v>10</v>
      </c>
      <c r="BB15" s="26">
        <f>IF(IFERROR(IF($AV15&lt;J$6,0,IF($AV15&gt;MAX(AF$6:AF$85),"",
IF($AV15=MAX(AF$6:AF$85),INDEX($Z$6:$Z$85,MATCH(MAX(AF$6:AF$85),AF$6:AF$85,0)),
求节点(AF$6:AF$85,$Z$6:$Z$85,$AV15)))),"")="",BB14,
IFERROR(IF($AV15&lt;J$6,0,IF($AV15&gt;MAX(AF$6:AF$85),"",
IF($AV15=MAX(AF$6:AF$85),INDEX($Z$6:$Z$85,MATCH(MAX(AF$6:AF$85),AF$6:AF$85,0)),
求节点(AF$6:AF$85,$Z$6:$Z$85,$AV15)))),""))</f>
        <v>10</v>
      </c>
      <c r="BC15" s="26">
        <f>IF(IFERROR(IF($AV15&lt;K$6,0,IF($AV15&gt;MAX(AG$6:AG$85),"",
IF($AV15=MAX(AG$6:AG$85),INDEX($Z$6:$Z$85,MATCH(MAX(AG$6:AG$85),AG$6:AG$85,0)),
求节点(AG$6:AG$85,$Z$6:$Z$85,$AV15)))),"")="",BC14,
IFERROR(IF($AV15&lt;K$6,0,IF($AV15&gt;MAX(AG$6:AG$85),"",
IF($AV15=MAX(AG$6:AG$85),INDEX($Z$6:$Z$85,MATCH(MAX(AG$6:AG$85),AG$6:AG$85,0)),
求节点(AG$6:AG$85,$Z$6:$Z$85,$AV15)))),""))</f>
        <v>10</v>
      </c>
      <c r="BD15" s="26">
        <f>IF(IFERROR(IF($AV15&lt;L$6,0,IF($AV15&gt;MAX(AH$6:AH$85),"",
IF($AV15=MAX(AH$6:AH$85),INDEX($Z$6:$Z$85,MATCH(MAX(AH$6:AH$85),AH$6:AH$85,0)),
求节点(AH$6:AH$85,$Z$6:$Z$85,$AV15)))),"")="",BD14,
IFERROR(IF($AV15&lt;L$6,0,IF($AV15&gt;MAX(AH$6:AH$85),"",
IF($AV15=MAX(AH$6:AH$85),INDEX($Z$6:$Z$85,MATCH(MAX(AH$6:AH$85),AH$6:AH$85,0)),
求节点(AH$6:AH$85,$Z$6:$Z$85,$AV15)))),""))</f>
        <v>10</v>
      </c>
      <c r="BE15" s="26">
        <f>IF(IFERROR(IF($AV15&lt;M$6,0,IF($AV15&gt;MAX(AI$6:AI$85),"",
IF($AV15=MAX(AI$6:AI$85),INDEX($Z$6:$Z$85,MATCH(MAX(AI$6:AI$85),AI$6:AI$85,0)),
求节点(AI$6:AI$85,$Z$6:$Z$85,$AV15)))),"")="",BE14,
IFERROR(IF($AV15&lt;M$6,0,IF($AV15&gt;MAX(AI$6:AI$85),"",
IF($AV15=MAX(AI$6:AI$85),INDEX($Z$6:$Z$85,MATCH(MAX(AI$6:AI$85),AI$6:AI$85,0)),
求节点(AI$6:AI$85,$Z$6:$Z$85,$AV15)))),""))</f>
        <v>0</v>
      </c>
      <c r="BF15" s="26">
        <f>IF(IFERROR(IF($AV15&lt;N$6,0,IF($AV15&gt;MAX(AJ$6:AJ$85),"",
IF($AV15=MAX(AJ$6:AJ$85),INDEX($Z$6:$Z$85,MATCH(MAX(AJ$6:AJ$85),AJ$6:AJ$85,0)),
求节点(AJ$6:AJ$85,$Z$6:$Z$85,$AV15)))),"")="",BF14,
IFERROR(IF($AV15&lt;N$6,0,IF($AV15&gt;MAX(AJ$6:AJ$85),"",
IF($AV15=MAX(AJ$6:AJ$85),INDEX($Z$6:$Z$85,MATCH(MAX(AJ$6:AJ$85),AJ$6:AJ$85,0)),
求节点(AJ$6:AJ$85,$Z$6:$Z$85,$AV15)))),""))</f>
        <v>10</v>
      </c>
      <c r="BG15" s="26">
        <f>IF(IFERROR(IF($AV15&lt;O$6,0,IF($AV15&gt;MAX(AK$6:AK$85),"",
IF($AV15=MAX(AK$6:AK$85),INDEX($Z$6:$Z$85,MATCH(MAX(AK$6:AK$85),AK$6:AK$85,0)),
求节点(AK$6:AK$85,$Z$6:$Z$85,$AV15)))),"")="",BG14,
IFERROR(IF($AV15&lt;O$6,0,IF($AV15&gt;MAX(AK$6:AK$85),"",
IF($AV15=MAX(AK$6:AK$85),INDEX($Z$6:$Z$85,MATCH(MAX(AK$6:AK$85),AK$6:AK$85,0)),
求节点(AK$6:AK$85,$Z$6:$Z$85,$AV15)))),""))</f>
        <v>10</v>
      </c>
      <c r="BH15" s="26">
        <f>IF(IFERROR(IF($AV15&lt;P$6,0,IF($AV15&gt;MAX(AL$6:AL$85),"",
IF($AV15=MAX(AL$6:AL$85),INDEX($Z$6:$Z$85,MATCH(MAX(AL$6:AL$85),AL$6:AL$85,0)),
求节点(AL$6:AL$85,$Z$6:$Z$85,$AV15)))),"")="",BH14,
IFERROR(IF($AV15&lt;P$6,0,IF($AV15&gt;MAX(AL$6:AL$85),"",
IF($AV15=MAX(AL$6:AL$85),INDEX($Z$6:$Z$85,MATCH(MAX(AL$6:AL$85),AL$6:AL$85,0)),
求节点(AL$6:AL$85,$Z$6:$Z$85,$AV15)))),""))</f>
        <v>2.25</v>
      </c>
      <c r="BI15" s="26">
        <f>IF(IFERROR(IF($AV15&lt;Q$6,0,IF($AV15&gt;MAX(AM$6:AM$85),"",
IF($AV15=MAX(AM$6:AM$85),INDEX($Z$6:$Z$85,MATCH(MAX(AM$6:AM$85),AM$6:AM$85,0)),
求节点(AM$6:AM$85,$Z$6:$Z$85,$AV15)))),"")="",BI14,
IFERROR(IF($AV15&lt;Q$6,0,IF($AV15&gt;MAX(AM$6:AM$85),"",
IF($AV15=MAX(AM$6:AM$85),INDEX($Z$6:$Z$85,MATCH(MAX(AM$6:AM$85),AM$6:AM$85,0)),
求节点(AM$6:AM$85,$Z$6:$Z$85,$AV15)))),""))</f>
        <v>3.4285714285714284</v>
      </c>
      <c r="BJ15" s="26">
        <f>IF(IFERROR(IF($AV15&lt;R$6,0,IF($AV15&gt;MAX(AN$6:AN$85),"",
IF($AV15=MAX(AN$6:AN$85),INDEX($Z$6:$Z$85,MATCH(MAX(AN$6:AN$85),AN$6:AN$85,0)),
求节点(AN$6:AN$85,$Z$6:$Z$85,$AV15)))),"")="",BJ14,
IFERROR(IF($AV15&lt;R$6,0,IF($AV15&gt;MAX(AN$6:AN$85),"",
IF($AV15=MAX(AN$6:AN$85),INDEX($Z$6:$Z$85,MATCH(MAX(AN$6:AN$85),AN$6:AN$85,0)),
求节点(AN$6:AN$85,$Z$6:$Z$85,$AV15)))),""))</f>
        <v>3.625</v>
      </c>
      <c r="BK15" s="26">
        <f>IF(IFERROR(IF($AV15&lt;S$6,0,IF($AV15&gt;MAX(AO$6:AO$85),"",
IF($AV15=MAX(AO$6:AO$85),INDEX($Z$6:$Z$85,MATCH(MAX(AO$6:AO$85),AO$6:AO$85,0)),
求节点(AO$6:AO$85,$Z$6:$Z$85,$AV15)))),"")="",BK14,
IFERROR(IF($AV15&lt;S$6,0,IF($AV15&gt;MAX(AO$6:AO$85),"",
IF($AV15=MAX(AO$6:AO$85),INDEX($Z$6:$Z$85,MATCH(MAX(AO$6:AO$85),AO$6:AO$85,0)),
求节点(AO$6:AO$85,$Z$6:$Z$85,$AV15)))),""))</f>
        <v>3.3333333333333335</v>
      </c>
      <c r="BL15" s="26">
        <f>IF(IFERROR(IF($AV15&lt;T$6,0,IF($AV15&gt;MAX(AP$6:AP$85),"",
IF($AV15=MAX(AP$6:AP$85),INDEX($Z$6:$Z$85,MATCH(MAX(AP$6:AP$85),AP$6:AP$85,0)),
求节点(AP$6:AP$85,$Z$6:$Z$85,$AV15)))),"")="",BL14,
IFERROR(IF($AV15&lt;T$6,0,IF($AV15&gt;MAX(AP$6:AP$85),"",
IF($AV15=MAX(AP$6:AP$85),INDEX($Z$6:$Z$85,MATCH(MAX(AP$6:AP$85),AP$6:AP$85,0)),
求节点(AP$6:AP$85,$Z$6:$Z$85,$AV15)))),""))</f>
        <v>3</v>
      </c>
      <c r="BM15" s="26">
        <f>IF(IFERROR(IF($AV15&lt;U$6,0,IF($AV15&gt;MAX(AQ$6:AQ$85),"",
IF($AV15=MAX(AQ$6:AQ$85),INDEX($Z$6:$Z$85,MATCH(MAX(AQ$6:AQ$85),AQ$6:AQ$85,0)),
求节点(AQ$6:AQ$85,$Z$6:$Z$85,$AV15)))),"")="",BM14,
IFERROR(IF($AV15&lt;U$6,0,IF($AV15&gt;MAX(AQ$6:AQ$85),"",
IF($AV15=MAX(AQ$6:AQ$85),INDEX($Z$6:$Z$85,MATCH(MAX(AQ$6:AQ$85),AQ$6:AQ$85,0)),
求节点(AQ$6:AQ$85,$Z$6:$Z$85,$AV15)))),""))</f>
        <v>2</v>
      </c>
      <c r="BN15" s="26">
        <f>IF(IFERROR(IF($AV15&lt;V$6,0,IF($AV15&gt;MAX(AR$6:AR$85),"",
IF($AV15=MAX(AR$6:AR$85),INDEX($Z$6:$Z$85,MATCH(MAX(AR$6:AR$85),AR$6:AR$85,0)),
求节点(AR$6:AR$85,$Z$6:$Z$85,$AV15)))),"")="",BN14,
IFERROR(IF($AV15&lt;V$6,0,IF($AV15&gt;MAX(AR$6:AR$85),"",
IF($AV15=MAX(AR$6:AR$85),INDEX($Z$6:$Z$85,MATCH(MAX(AR$6:AR$85),AR$6:AR$85,0)),
求节点(AR$6:AR$85,$Z$6:$Z$85,$AV15)))),""))</f>
        <v>0</v>
      </c>
      <c r="BO15" s="26">
        <f>IF(IFERROR(IF($AV15&lt;W$6,0,IF($AV15&gt;MAX(AS$6:AS$85),"",
IF($AV15=MAX(AS$6:AS$85),INDEX($Z$6:$Z$85,MATCH(MAX(AS$6:AS$85),AS$6:AS$85,0)),
求节点(AS$6:AS$85,$Z$6:$Z$85,$AV15)))),"")="",BO14,
IFERROR(IF($AV15&lt;W$6,0,IF($AV15&gt;MAX(AS$6:AS$85),"",
IF($AV15=MAX(AS$6:AS$85),INDEX($Z$6:$Z$85,MATCH(MAX(AS$6:AS$85),AS$6:AS$85,0)),
求节点(AS$6:AS$85,$Z$6:$Z$85,$AV15)))),""))</f>
        <v>0</v>
      </c>
    </row>
    <row r="16" spans="4:67" x14ac:dyDescent="0.2">
      <c r="D16" s="8">
        <v>11</v>
      </c>
      <c r="E16" s="24">
        <f>IFERROR(('[1]功能-城建'!AS16+'[1]功能-城建'!BN16)/2,"")</f>
        <v>11</v>
      </c>
      <c r="F16" s="24">
        <f>IFERROR(('[1]功能-城建'!AT16+'[1]功能-城建'!BO16)/2,"")</f>
        <v>11</v>
      </c>
      <c r="G16" s="24">
        <f>IFERROR(('[1]功能-城建'!AU16+'[1]功能-城建'!BP16)/2,"")</f>
        <v>32.5</v>
      </c>
      <c r="H16" s="24" t="str">
        <f>IFERROR(('[1]功能-城建'!AV16+'[1]功能-城建'!BQ16)/2,"")</f>
        <v/>
      </c>
      <c r="I16" s="24">
        <f>IFERROR(('[1]功能-城建'!AW16+'[1]功能-城建'!BR16)/2,"")</f>
        <v>11</v>
      </c>
      <c r="J16" s="24">
        <f>IFERROR(('[1]功能-城建'!AX16+'[1]功能-城建'!BS16)/2,"")</f>
        <v>11</v>
      </c>
      <c r="K16" s="24">
        <f>IFERROR(('[1]功能-城建'!AY16+'[1]功能-城建'!BT16)/2,"")</f>
        <v>11</v>
      </c>
      <c r="L16" s="24">
        <f>IFERROR(('[1]功能-城建'!AZ16+'[1]功能-城建'!BU16)/2,"")</f>
        <v>11</v>
      </c>
      <c r="M16" s="50">
        <f t="shared" ref="M16:M24" si="22">M17</f>
        <v>31</v>
      </c>
      <c r="N16" s="24">
        <f>IFERROR(('[1]功能-城建'!BB16+'[1]功能-城建'!BW16)/2,"")</f>
        <v>11</v>
      </c>
      <c r="O16" s="24">
        <f>IFERROR(('[1]功能-城建'!BC16+'[1]功能-城建'!BX16)/2,"")</f>
        <v>11</v>
      </c>
      <c r="P16" s="24">
        <f>IFERROR(('[1]功能-城建'!BD16+'[1]功能-城建'!BY16)/2,"")</f>
        <v>30.5</v>
      </c>
      <c r="Q16" s="24">
        <f>IFERROR(('[1]功能-城建'!BE16+'[1]功能-城建'!BZ16)/2,"")</f>
        <v>31</v>
      </c>
      <c r="R16" s="24">
        <f>IFERROR(('[1]功能-城建'!BF16+'[1]功能-城建'!CA16)/2,"")</f>
        <v>31</v>
      </c>
      <c r="S16" s="24">
        <f>IFERROR(('[1]功能-城建'!BG16+'[1]功能-城建'!CB16)/2,"")</f>
        <v>31</v>
      </c>
      <c r="T16" s="24">
        <f>IFERROR(('[1]功能-城建'!BH16+'[1]功能-城建'!CC16)/2,"")</f>
        <v>31</v>
      </c>
      <c r="U16" s="50">
        <f>U17</f>
        <v>15</v>
      </c>
      <c r="V16" s="24">
        <f>IFERROR(('[1]功能-城建'!BJ16+'[1]功能-城建'!CE16)/2,"")</f>
        <v>57</v>
      </c>
      <c r="W16" s="24">
        <f>IFERROR(('[1]功能-城建'!BK16+'[1]功能-城建'!CF16)/2,"")</f>
        <v>0</v>
      </c>
      <c r="Z16" s="8">
        <v>11</v>
      </c>
      <c r="AA16" s="25">
        <f t="shared" si="1"/>
        <v>11</v>
      </c>
      <c r="AB16" s="25">
        <f t="shared" si="2"/>
        <v>11</v>
      </c>
      <c r="AC16" s="25">
        <f t="shared" si="3"/>
        <v>32.5</v>
      </c>
      <c r="AD16" s="25" t="str">
        <f t="shared" si="4"/>
        <v/>
      </c>
      <c r="AE16" s="25">
        <f t="shared" si="5"/>
        <v>11</v>
      </c>
      <c r="AF16" s="25">
        <f t="shared" si="6"/>
        <v>11</v>
      </c>
      <c r="AG16" s="25">
        <f t="shared" si="7"/>
        <v>11</v>
      </c>
      <c r="AH16" s="25">
        <f t="shared" si="8"/>
        <v>11</v>
      </c>
      <c r="AI16" s="25">
        <f t="shared" si="9"/>
        <v>31</v>
      </c>
      <c r="AJ16" s="25">
        <f t="shared" si="10"/>
        <v>11</v>
      </c>
      <c r="AK16" s="25">
        <f t="shared" si="11"/>
        <v>11</v>
      </c>
      <c r="AL16" s="25">
        <f t="shared" si="12"/>
        <v>30.5</v>
      </c>
      <c r="AM16" s="25">
        <f t="shared" si="13"/>
        <v>31</v>
      </c>
      <c r="AN16" s="25">
        <f t="shared" si="14"/>
        <v>31</v>
      </c>
      <c r="AO16" s="25">
        <f t="shared" si="15"/>
        <v>31</v>
      </c>
      <c r="AP16" s="25">
        <f t="shared" si="16"/>
        <v>31</v>
      </c>
      <c r="AQ16" s="25">
        <f t="shared" si="17"/>
        <v>15</v>
      </c>
      <c r="AR16" s="25">
        <f t="shared" si="18"/>
        <v>57</v>
      </c>
      <c r="AS16" s="25">
        <f t="shared" si="19"/>
        <v>0</v>
      </c>
      <c r="AV16" s="8">
        <v>11</v>
      </c>
      <c r="AW16" s="26">
        <f>IF(IFERROR(IF($AV16&lt;E$6,0,IF($AV16&gt;MAX(AA$6:AA$85),"",
IF($AV16=MAX(AA$6:AA$85),INDEX($Z$6:$Z$85,MATCH(MAX(AA$6:AA$85),AA$6:AA$85,0)),
求节点(AA$6:AA$85,$Z$6:$Z$85,$AV16)))),"")="",AW15,
IFERROR(IF($AV16&lt;E$6,0,IF($AV16&gt;MAX(AA$6:AA$85),"",
IF($AV16=MAX(AA$6:AA$85),INDEX($Z$6:$Z$85,MATCH(MAX(AA$6:AA$85),AA$6:AA$85,0)),
求节点(AA$6:AA$85,$Z$6:$Z$85,$AV16)))),""))</f>
        <v>11</v>
      </c>
      <c r="AX16" s="26">
        <f>IF(IFERROR(IF($AV16&lt;F$6,0,IF($AV16&gt;MAX(AB$6:AB$85),"",
IF($AV16=MAX(AB$6:AB$85),INDEX($Z$6:$Z$85,MATCH(MAX(AB$6:AB$85),AB$6:AB$85,0)),
求节点(AB$6:AB$85,$Z$6:$Z$85,$AV16)))),"")="",AX15,
IFERROR(IF($AV16&lt;F$6,0,IF($AV16&gt;MAX(AB$6:AB$85),"",
IF($AV16=MAX(AB$6:AB$85),INDEX($Z$6:$Z$85,MATCH(MAX(AB$6:AB$85),AB$6:AB$85,0)),
求节点(AB$6:AB$85,$Z$6:$Z$85,$AV16)))),""))</f>
        <v>11</v>
      </c>
      <c r="AY16" s="26">
        <f>IF(IFERROR(IF($AV16&lt;G$6,0,IF($AV16&gt;MAX(AC$6:AC$85),"",
IF($AV16=MAX(AC$6:AC$85),INDEX($Z$6:$Z$85,MATCH(MAX(AC$6:AC$85),AC$6:AC$85,0)),
求节点(AC$6:AC$85,$Z$6:$Z$85,$AV16)))),"")="",AY15,
IFERROR(IF($AV16&lt;G$6,0,IF($AV16&gt;MAX(AC$6:AC$85),"",
IF($AV16=MAX(AC$6:AC$85),INDEX($Z$6:$Z$85,MATCH(MAX(AC$6:AC$85),AC$6:AC$85,0)),
求节点(AC$6:AC$85,$Z$6:$Z$85,$AV16)))),""))</f>
        <v>0</v>
      </c>
      <c r="AZ16" s="26">
        <f>IF(IFERROR(IF($AV16&lt;H$6,0,IF($AV16&gt;MAX(AD$6:AD$85),"",
IF($AV16=MAX(AD$6:AD$85),INDEX($Z$6:$Z$85,MATCH(MAX(AD$6:AD$85),AD$6:AD$85,0)),
求节点(AD$6:AD$85,$Z$6:$Z$85,$AV16)))),"")="",AZ15,
IFERROR(IF($AV16&lt;H$6,0,IF($AV16&gt;MAX(AD$6:AD$85),"",
IF($AV16=MAX(AD$6:AD$85),INDEX($Z$6:$Z$85,MATCH(MAX(AD$6:AD$85),AD$6:AD$85,0)),
求节点(AD$6:AD$85,$Z$6:$Z$85,$AV16)))),""))</f>
        <v>0</v>
      </c>
      <c r="BA16" s="26">
        <f>IF(IFERROR(IF($AV16&lt;I$6,0,IF($AV16&gt;MAX(AE$6:AE$85),"",
IF($AV16=MAX(AE$6:AE$85),INDEX($Z$6:$Z$85,MATCH(MAX(AE$6:AE$85),AE$6:AE$85,0)),
求节点(AE$6:AE$85,$Z$6:$Z$85,$AV16)))),"")="",BA15,
IFERROR(IF($AV16&lt;I$6,0,IF($AV16&gt;MAX(AE$6:AE$85),"",
IF($AV16=MAX(AE$6:AE$85),INDEX($Z$6:$Z$85,MATCH(MAX(AE$6:AE$85),AE$6:AE$85,0)),
求节点(AE$6:AE$85,$Z$6:$Z$85,$AV16)))),""))</f>
        <v>11</v>
      </c>
      <c r="BB16" s="26">
        <f>IF(IFERROR(IF($AV16&lt;J$6,0,IF($AV16&gt;MAX(AF$6:AF$85),"",
IF($AV16=MAX(AF$6:AF$85),INDEX($Z$6:$Z$85,MATCH(MAX(AF$6:AF$85),AF$6:AF$85,0)),
求节点(AF$6:AF$85,$Z$6:$Z$85,$AV16)))),"")="",BB15,
IFERROR(IF($AV16&lt;J$6,0,IF($AV16&gt;MAX(AF$6:AF$85),"",
IF($AV16=MAX(AF$6:AF$85),INDEX($Z$6:$Z$85,MATCH(MAX(AF$6:AF$85),AF$6:AF$85,0)),
求节点(AF$6:AF$85,$Z$6:$Z$85,$AV16)))),""))</f>
        <v>11</v>
      </c>
      <c r="BC16" s="26">
        <f>IF(IFERROR(IF($AV16&lt;K$6,0,IF($AV16&gt;MAX(AG$6:AG$85),"",
IF($AV16=MAX(AG$6:AG$85),INDEX($Z$6:$Z$85,MATCH(MAX(AG$6:AG$85),AG$6:AG$85,0)),
求节点(AG$6:AG$85,$Z$6:$Z$85,$AV16)))),"")="",BC15,
IFERROR(IF($AV16&lt;K$6,0,IF($AV16&gt;MAX(AG$6:AG$85),"",
IF($AV16=MAX(AG$6:AG$85),INDEX($Z$6:$Z$85,MATCH(MAX(AG$6:AG$85),AG$6:AG$85,0)),
求节点(AG$6:AG$85,$Z$6:$Z$85,$AV16)))),""))</f>
        <v>11</v>
      </c>
      <c r="BD16" s="26">
        <f>IF(IFERROR(IF($AV16&lt;L$6,0,IF($AV16&gt;MAX(AH$6:AH$85),"",
IF($AV16=MAX(AH$6:AH$85),INDEX($Z$6:$Z$85,MATCH(MAX(AH$6:AH$85),AH$6:AH$85,0)),
求节点(AH$6:AH$85,$Z$6:$Z$85,$AV16)))),"")="",BD15,
IFERROR(IF($AV16&lt;L$6,0,IF($AV16&gt;MAX(AH$6:AH$85),"",
IF($AV16=MAX(AH$6:AH$85),INDEX($Z$6:$Z$85,MATCH(MAX(AH$6:AH$85),AH$6:AH$85,0)),
求节点(AH$6:AH$85,$Z$6:$Z$85,$AV16)))),""))</f>
        <v>11</v>
      </c>
      <c r="BE16" s="26">
        <f>IF(IFERROR(IF($AV16&lt;M$6,0,IF($AV16&gt;MAX(AI$6:AI$85),"",
IF($AV16=MAX(AI$6:AI$85),INDEX($Z$6:$Z$85,MATCH(MAX(AI$6:AI$85),AI$6:AI$85,0)),
求节点(AI$6:AI$85,$Z$6:$Z$85,$AV16)))),"")="",BE15,
IFERROR(IF($AV16&lt;M$6,0,IF($AV16&gt;MAX(AI$6:AI$85),"",
IF($AV16=MAX(AI$6:AI$85),INDEX($Z$6:$Z$85,MATCH(MAX(AI$6:AI$85),AI$6:AI$85,0)),
求节点(AI$6:AI$85,$Z$6:$Z$85,$AV16)))),""))</f>
        <v>0</v>
      </c>
      <c r="BF16" s="26">
        <f>IF(IFERROR(IF($AV16&lt;N$6,0,IF($AV16&gt;MAX(AJ$6:AJ$85),"",
IF($AV16=MAX(AJ$6:AJ$85),INDEX($Z$6:$Z$85,MATCH(MAX(AJ$6:AJ$85),AJ$6:AJ$85,0)),
求节点(AJ$6:AJ$85,$Z$6:$Z$85,$AV16)))),"")="",BF15,
IFERROR(IF($AV16&lt;N$6,0,IF($AV16&gt;MAX(AJ$6:AJ$85),"",
IF($AV16=MAX(AJ$6:AJ$85),INDEX($Z$6:$Z$85,MATCH(MAX(AJ$6:AJ$85),AJ$6:AJ$85,0)),
求节点(AJ$6:AJ$85,$Z$6:$Z$85,$AV16)))),""))</f>
        <v>11</v>
      </c>
      <c r="BG16" s="26">
        <f>IF(IFERROR(IF($AV16&lt;O$6,0,IF($AV16&gt;MAX(AK$6:AK$85),"",
IF($AV16=MAX(AK$6:AK$85),INDEX($Z$6:$Z$85,MATCH(MAX(AK$6:AK$85),AK$6:AK$85,0)),
求节点(AK$6:AK$85,$Z$6:$Z$85,$AV16)))),"")="",BG15,
IFERROR(IF($AV16&lt;O$6,0,IF($AV16&gt;MAX(AK$6:AK$85),"",
IF($AV16=MAX(AK$6:AK$85),INDEX($Z$6:$Z$85,MATCH(MAX(AK$6:AK$85),AK$6:AK$85,0)),
求节点(AK$6:AK$85,$Z$6:$Z$85,$AV16)))),""))</f>
        <v>11</v>
      </c>
      <c r="BH16" s="26">
        <f>IF(IFERROR(IF($AV16&lt;P$6,0,IF($AV16&gt;MAX(AL$6:AL$85),"",
IF($AV16=MAX(AL$6:AL$85),INDEX($Z$6:$Z$85,MATCH(MAX(AL$6:AL$85),AL$6:AL$85,0)),
求节点(AL$6:AL$85,$Z$6:$Z$85,$AV16)))),"")="",BH15,
IFERROR(IF($AV16&lt;P$6,0,IF($AV16&gt;MAX(AL$6:AL$85),"",
IF($AV16=MAX(AL$6:AL$85),INDEX($Z$6:$Z$85,MATCH(MAX(AL$6:AL$85),AL$6:AL$85,0)),
求节点(AL$6:AL$85,$Z$6:$Z$85,$AV16)))),""))</f>
        <v>2.75</v>
      </c>
      <c r="BI16" s="26">
        <f>IF(IFERROR(IF($AV16&lt;Q$6,0,IF($AV16&gt;MAX(AM$6:AM$85),"",
IF($AV16=MAX(AM$6:AM$85),INDEX($Z$6:$Z$85,MATCH(MAX(AM$6:AM$85),AM$6:AM$85,0)),
求节点(AM$6:AM$85,$Z$6:$Z$85,$AV16)))),"")="",BI15,
IFERROR(IF($AV16&lt;Q$6,0,IF($AV16&gt;MAX(AM$6:AM$85),"",
IF($AV16=MAX(AM$6:AM$85),INDEX($Z$6:$Z$85,MATCH(MAX(AM$6:AM$85),AM$6:AM$85,0)),
求节点(AM$6:AM$85,$Z$6:$Z$85,$AV16)))),""))</f>
        <v>3.7142857142857144</v>
      </c>
      <c r="BJ16" s="26">
        <f>IF(IFERROR(IF($AV16&lt;R$6,0,IF($AV16&gt;MAX(AN$6:AN$85),"",
IF($AV16=MAX(AN$6:AN$85),INDEX($Z$6:$Z$85,MATCH(MAX(AN$6:AN$85),AN$6:AN$85,0)),
求节点(AN$6:AN$85,$Z$6:$Z$85,$AV16)))),"")="",BJ15,
IFERROR(IF($AV16&lt;R$6,0,IF($AV16&gt;MAX(AN$6:AN$85),"",
IF($AV16=MAX(AN$6:AN$85),INDEX($Z$6:$Z$85,MATCH(MAX(AN$6:AN$85),AN$6:AN$85,0)),
求节点(AN$6:AN$85,$Z$6:$Z$85,$AV16)))),""))</f>
        <v>3.875</v>
      </c>
      <c r="BK16" s="26">
        <f>IF(IFERROR(IF($AV16&lt;S$6,0,IF($AV16&gt;MAX(AO$6:AO$85),"",
IF($AV16=MAX(AO$6:AO$85),INDEX($Z$6:$Z$85,MATCH(MAX(AO$6:AO$85),AO$6:AO$85,0)),
求节点(AO$6:AO$85,$Z$6:$Z$85,$AV16)))),"")="",BK15,
IFERROR(IF($AV16&lt;S$6,0,IF($AV16&gt;MAX(AO$6:AO$85),"",
IF($AV16=MAX(AO$6:AO$85),INDEX($Z$6:$Z$85,MATCH(MAX(AO$6:AO$85),AO$6:AO$85,0)),
求节点(AO$6:AO$85,$Z$6:$Z$85,$AV16)))),""))</f>
        <v>3.6666666666666665</v>
      </c>
      <c r="BL16" s="26">
        <f>IF(IFERROR(IF($AV16&lt;T$6,0,IF($AV16&gt;MAX(AP$6:AP$85),"",
IF($AV16=MAX(AP$6:AP$85),INDEX($Z$6:$Z$85,MATCH(MAX(AP$6:AP$85),AP$6:AP$85,0)),
求节点(AP$6:AP$85,$Z$6:$Z$85,$AV16)))),"")="",BL15,
IFERROR(IF($AV16&lt;T$6,0,IF($AV16&gt;MAX(AP$6:AP$85),"",
IF($AV16=MAX(AP$6:AP$85),INDEX($Z$6:$Z$85,MATCH(MAX(AP$6:AP$85),AP$6:AP$85,0)),
求节点(AP$6:AP$85,$Z$6:$Z$85,$AV16)))),""))</f>
        <v>3.4</v>
      </c>
      <c r="BM16" s="26">
        <f>IF(IFERROR(IF($AV16&lt;U$6,0,IF($AV16&gt;MAX(AQ$6:AQ$85),"",
IF($AV16=MAX(AQ$6:AQ$85),INDEX($Z$6:$Z$85,MATCH(MAX(AQ$6:AQ$85),AQ$6:AQ$85,0)),
求节点(AQ$6:AQ$85,$Z$6:$Z$85,$AV16)))),"")="",BM15,
IFERROR(IF($AV16&lt;U$6,0,IF($AV16&gt;MAX(AQ$6:AQ$85),"",
IF($AV16=MAX(AQ$6:AQ$85),INDEX($Z$6:$Z$85,MATCH(MAX(AQ$6:AQ$85),AQ$6:AQ$85,0)),
求节点(AQ$6:AQ$85,$Z$6:$Z$85,$AV16)))),""))</f>
        <v>4</v>
      </c>
      <c r="BN16" s="26">
        <f>IF(IFERROR(IF($AV16&lt;V$6,0,IF($AV16&gt;MAX(AR$6:AR$85),"",
IF($AV16=MAX(AR$6:AR$85),INDEX($Z$6:$Z$85,MATCH(MAX(AR$6:AR$85),AR$6:AR$85,0)),
求节点(AR$6:AR$85,$Z$6:$Z$85,$AV16)))),"")="",BN15,
IFERROR(IF($AV16&lt;V$6,0,IF($AV16&gt;MAX(AR$6:AR$85),"",
IF($AV16=MAX(AR$6:AR$85),INDEX($Z$6:$Z$85,MATCH(MAX(AR$6:AR$85),AR$6:AR$85,0)),
求节点(AR$6:AR$85,$Z$6:$Z$85,$AV16)))),""))</f>
        <v>0</v>
      </c>
      <c r="BO16" s="26">
        <f>IF(IFERROR(IF($AV16&lt;W$6,0,IF($AV16&gt;MAX(AS$6:AS$85),"",
IF($AV16=MAX(AS$6:AS$85),INDEX($Z$6:$Z$85,MATCH(MAX(AS$6:AS$85),AS$6:AS$85,0)),
求节点(AS$6:AS$85,$Z$6:$Z$85,$AV16)))),"")="",BO15,
IFERROR(IF($AV16&lt;W$6,0,IF($AV16&gt;MAX(AS$6:AS$85),"",
IF($AV16=MAX(AS$6:AS$85),INDEX($Z$6:$Z$85,MATCH(MAX(AS$6:AS$85),AS$6:AS$85,0)),
求节点(AS$6:AS$85,$Z$6:$Z$85,$AV16)))),""))</f>
        <v>0</v>
      </c>
    </row>
    <row r="17" spans="4:67" x14ac:dyDescent="0.2">
      <c r="D17" s="8">
        <v>12</v>
      </c>
      <c r="E17" s="24">
        <f>IFERROR(('[1]功能-城建'!AS17+'[1]功能-城建'!BN17)/2,"")</f>
        <v>12</v>
      </c>
      <c r="F17" s="24">
        <f>IFERROR(('[1]功能-城建'!AT17+'[1]功能-城建'!BO17)/2,"")</f>
        <v>12</v>
      </c>
      <c r="G17" s="24">
        <f>IFERROR(('[1]功能-城建'!AU17+'[1]功能-城建'!BP17)/2,"")</f>
        <v>34.5</v>
      </c>
      <c r="H17" s="24" t="str">
        <f>IFERROR(('[1]功能-城建'!AV17+'[1]功能-城建'!BQ17)/2,"")</f>
        <v/>
      </c>
      <c r="I17" s="24">
        <f>IFERROR(('[1]功能-城建'!AW17+'[1]功能-城建'!BR17)/2,"")</f>
        <v>12</v>
      </c>
      <c r="J17" s="24">
        <f>IFERROR(('[1]功能-城建'!AX17+'[1]功能-城建'!BS17)/2,"")</f>
        <v>12</v>
      </c>
      <c r="K17" s="24">
        <f>IFERROR(('[1]功能-城建'!AY17+'[1]功能-城建'!BT17)/2,"")</f>
        <v>12</v>
      </c>
      <c r="L17" s="24">
        <f>IFERROR(('[1]功能-城建'!AZ17+'[1]功能-城建'!BU17)/2,"")</f>
        <v>12</v>
      </c>
      <c r="M17" s="50">
        <f t="shared" si="22"/>
        <v>31</v>
      </c>
      <c r="N17" s="24">
        <f>IFERROR(('[1]功能-城建'!BB17+'[1]功能-城建'!BW17)/2,"")</f>
        <v>12</v>
      </c>
      <c r="O17" s="24">
        <f>IFERROR(('[1]功能-城建'!BC17+'[1]功能-城建'!BX17)/2,"")</f>
        <v>12</v>
      </c>
      <c r="P17" s="24">
        <f>IFERROR(('[1]功能-城建'!BD17+'[1]功能-城建'!BY17)/2,"")</f>
        <v>32.5</v>
      </c>
      <c r="Q17" s="24">
        <f>IFERROR(('[1]功能-城建'!BE17+'[1]功能-城建'!BZ17)/2,"")</f>
        <v>33.5</v>
      </c>
      <c r="R17" s="24">
        <f>IFERROR(('[1]功能-城建'!BF17+'[1]功能-城建'!CA17)/2,"")</f>
        <v>33.5</v>
      </c>
      <c r="S17" s="24">
        <f>IFERROR(('[1]功能-城建'!BG17+'[1]功能-城建'!CB17)/2,"")</f>
        <v>33.5</v>
      </c>
      <c r="T17" s="24">
        <f>IFERROR(('[1]功能-城建'!BH17+'[1]功能-城建'!CC17)/2,"")</f>
        <v>33.5</v>
      </c>
      <c r="U17" s="24">
        <f>IFERROR(('[1]功能-城建'!BI17+'[1]功能-城建'!CD17)/2,"")</f>
        <v>15</v>
      </c>
      <c r="V17" s="24">
        <f>IFERROR(('[1]功能-城建'!BJ17+'[1]功能-城建'!CE17)/2,"")</f>
        <v>62</v>
      </c>
      <c r="W17" s="24">
        <f>IFERROR(('[1]功能-城建'!BK17+'[1]功能-城建'!CF17)/2,"")</f>
        <v>0</v>
      </c>
      <c r="Z17" s="8">
        <v>12</v>
      </c>
      <c r="AA17" s="25">
        <f t="shared" si="1"/>
        <v>12</v>
      </c>
      <c r="AB17" s="25">
        <f t="shared" si="2"/>
        <v>12</v>
      </c>
      <c r="AC17" s="25">
        <f t="shared" si="3"/>
        <v>34.5</v>
      </c>
      <c r="AD17" s="25" t="str">
        <f t="shared" si="4"/>
        <v/>
      </c>
      <c r="AE17" s="25">
        <f t="shared" si="5"/>
        <v>12</v>
      </c>
      <c r="AF17" s="25">
        <f t="shared" si="6"/>
        <v>12</v>
      </c>
      <c r="AG17" s="25">
        <f t="shared" si="7"/>
        <v>12</v>
      </c>
      <c r="AH17" s="25">
        <f t="shared" si="8"/>
        <v>12</v>
      </c>
      <c r="AI17" s="25">
        <f t="shared" si="9"/>
        <v>31</v>
      </c>
      <c r="AJ17" s="25">
        <f t="shared" si="10"/>
        <v>12</v>
      </c>
      <c r="AK17" s="25">
        <f t="shared" si="11"/>
        <v>12</v>
      </c>
      <c r="AL17" s="25">
        <f t="shared" si="12"/>
        <v>32.5</v>
      </c>
      <c r="AM17" s="25">
        <f t="shared" si="13"/>
        <v>33.5</v>
      </c>
      <c r="AN17" s="25">
        <f t="shared" si="14"/>
        <v>33.5</v>
      </c>
      <c r="AO17" s="25">
        <f t="shared" si="15"/>
        <v>33.5</v>
      </c>
      <c r="AP17" s="25">
        <f t="shared" si="16"/>
        <v>33.5</v>
      </c>
      <c r="AQ17" s="25">
        <f t="shared" si="17"/>
        <v>15</v>
      </c>
      <c r="AR17" s="25">
        <f t="shared" si="18"/>
        <v>62</v>
      </c>
      <c r="AS17" s="25">
        <f t="shared" si="19"/>
        <v>0</v>
      </c>
      <c r="AV17" s="8">
        <v>12</v>
      </c>
      <c r="AW17" s="26">
        <f>IF(IFERROR(IF($AV17&lt;E$6,0,IF($AV17&gt;MAX(AA$6:AA$85),"",
IF($AV17=MAX(AA$6:AA$85),INDEX($Z$6:$Z$85,MATCH(MAX(AA$6:AA$85),AA$6:AA$85,0)),
求节点(AA$6:AA$85,$Z$6:$Z$85,$AV17)))),"")="",AW16,
IFERROR(IF($AV17&lt;E$6,0,IF($AV17&gt;MAX(AA$6:AA$85),"",
IF($AV17=MAX(AA$6:AA$85),INDEX($Z$6:$Z$85,MATCH(MAX(AA$6:AA$85),AA$6:AA$85,0)),
求节点(AA$6:AA$85,$Z$6:$Z$85,$AV17)))),""))</f>
        <v>12</v>
      </c>
      <c r="AX17" s="26">
        <f>IF(IFERROR(IF($AV17&lt;F$6,0,IF($AV17&gt;MAX(AB$6:AB$85),"",
IF($AV17=MAX(AB$6:AB$85),INDEX($Z$6:$Z$85,MATCH(MAX(AB$6:AB$85),AB$6:AB$85,0)),
求节点(AB$6:AB$85,$Z$6:$Z$85,$AV17)))),"")="",AX16,
IFERROR(IF($AV17&lt;F$6,0,IF($AV17&gt;MAX(AB$6:AB$85),"",
IF($AV17=MAX(AB$6:AB$85),INDEX($Z$6:$Z$85,MATCH(MAX(AB$6:AB$85),AB$6:AB$85,0)),
求节点(AB$6:AB$85,$Z$6:$Z$85,$AV17)))),""))</f>
        <v>12</v>
      </c>
      <c r="AY17" s="26">
        <f>IF(IFERROR(IF($AV17&lt;G$6,0,IF($AV17&gt;MAX(AC$6:AC$85),"",
IF($AV17=MAX(AC$6:AC$85),INDEX($Z$6:$Z$85,MATCH(MAX(AC$6:AC$85),AC$6:AC$85,0)),
求节点(AC$6:AC$85,$Z$6:$Z$85,$AV17)))),"")="",AY16,
IFERROR(IF($AV17&lt;G$6,0,IF($AV17&gt;MAX(AC$6:AC$85),"",
IF($AV17=MAX(AC$6:AC$85),INDEX($Z$6:$Z$85,MATCH(MAX(AC$6:AC$85),AC$6:AC$85,0)),
求节点(AC$6:AC$85,$Z$6:$Z$85,$AV17)))),""))</f>
        <v>0</v>
      </c>
      <c r="AZ17" s="26">
        <f>IF(IFERROR(IF($AV17&lt;H$6,0,IF($AV17&gt;MAX(AD$6:AD$85),"",
IF($AV17=MAX(AD$6:AD$85),INDEX($Z$6:$Z$85,MATCH(MAX(AD$6:AD$85),AD$6:AD$85,0)),
求节点(AD$6:AD$85,$Z$6:$Z$85,$AV17)))),"")="",AZ16,
IFERROR(IF($AV17&lt;H$6,0,IF($AV17&gt;MAX(AD$6:AD$85),"",
IF($AV17=MAX(AD$6:AD$85),INDEX($Z$6:$Z$85,MATCH(MAX(AD$6:AD$85),AD$6:AD$85,0)),
求节点(AD$6:AD$85,$Z$6:$Z$85,$AV17)))),""))</f>
        <v>0</v>
      </c>
      <c r="BA17" s="26">
        <f>IF(IFERROR(IF($AV17&lt;I$6,0,IF($AV17&gt;MAX(AE$6:AE$85),"",
IF($AV17=MAX(AE$6:AE$85),INDEX($Z$6:$Z$85,MATCH(MAX(AE$6:AE$85),AE$6:AE$85,0)),
求节点(AE$6:AE$85,$Z$6:$Z$85,$AV17)))),"")="",BA16,
IFERROR(IF($AV17&lt;I$6,0,IF($AV17&gt;MAX(AE$6:AE$85),"",
IF($AV17=MAX(AE$6:AE$85),INDEX($Z$6:$Z$85,MATCH(MAX(AE$6:AE$85),AE$6:AE$85,0)),
求节点(AE$6:AE$85,$Z$6:$Z$85,$AV17)))),""))</f>
        <v>12</v>
      </c>
      <c r="BB17" s="26">
        <f>IF(IFERROR(IF($AV17&lt;J$6,0,IF($AV17&gt;MAX(AF$6:AF$85),"",
IF($AV17=MAX(AF$6:AF$85),INDEX($Z$6:$Z$85,MATCH(MAX(AF$6:AF$85),AF$6:AF$85,0)),
求节点(AF$6:AF$85,$Z$6:$Z$85,$AV17)))),"")="",BB16,
IFERROR(IF($AV17&lt;J$6,0,IF($AV17&gt;MAX(AF$6:AF$85),"",
IF($AV17=MAX(AF$6:AF$85),INDEX($Z$6:$Z$85,MATCH(MAX(AF$6:AF$85),AF$6:AF$85,0)),
求节点(AF$6:AF$85,$Z$6:$Z$85,$AV17)))),""))</f>
        <v>12</v>
      </c>
      <c r="BC17" s="26">
        <f>IF(IFERROR(IF($AV17&lt;K$6,0,IF($AV17&gt;MAX(AG$6:AG$85),"",
IF($AV17=MAX(AG$6:AG$85),INDEX($Z$6:$Z$85,MATCH(MAX(AG$6:AG$85),AG$6:AG$85,0)),
求节点(AG$6:AG$85,$Z$6:$Z$85,$AV17)))),"")="",BC16,
IFERROR(IF($AV17&lt;K$6,0,IF($AV17&gt;MAX(AG$6:AG$85),"",
IF($AV17=MAX(AG$6:AG$85),INDEX($Z$6:$Z$85,MATCH(MAX(AG$6:AG$85),AG$6:AG$85,0)),
求节点(AG$6:AG$85,$Z$6:$Z$85,$AV17)))),""))</f>
        <v>12</v>
      </c>
      <c r="BD17" s="26">
        <f>IF(IFERROR(IF($AV17&lt;L$6,0,IF($AV17&gt;MAX(AH$6:AH$85),"",
IF($AV17=MAX(AH$6:AH$85),INDEX($Z$6:$Z$85,MATCH(MAX(AH$6:AH$85),AH$6:AH$85,0)),
求节点(AH$6:AH$85,$Z$6:$Z$85,$AV17)))),"")="",BD16,
IFERROR(IF($AV17&lt;L$6,0,IF($AV17&gt;MAX(AH$6:AH$85),"",
IF($AV17=MAX(AH$6:AH$85),INDEX($Z$6:$Z$85,MATCH(MAX(AH$6:AH$85),AH$6:AH$85,0)),
求节点(AH$6:AH$85,$Z$6:$Z$85,$AV17)))),""))</f>
        <v>12</v>
      </c>
      <c r="BE17" s="26">
        <f>IF(IFERROR(IF($AV17&lt;M$6,0,IF($AV17&gt;MAX(AI$6:AI$85),"",
IF($AV17=MAX(AI$6:AI$85),INDEX($Z$6:$Z$85,MATCH(MAX(AI$6:AI$85),AI$6:AI$85,0)),
求节点(AI$6:AI$85,$Z$6:$Z$85,$AV17)))),"")="",BE16,
IFERROR(IF($AV17&lt;M$6,0,IF($AV17&gt;MAX(AI$6:AI$85),"",
IF($AV17=MAX(AI$6:AI$85),INDEX($Z$6:$Z$85,MATCH(MAX(AI$6:AI$85),AI$6:AI$85,0)),
求节点(AI$6:AI$85,$Z$6:$Z$85,$AV17)))),""))</f>
        <v>0</v>
      </c>
      <c r="BF17" s="26">
        <f>IF(IFERROR(IF($AV17&lt;N$6,0,IF($AV17&gt;MAX(AJ$6:AJ$85),"",
IF($AV17=MAX(AJ$6:AJ$85),INDEX($Z$6:$Z$85,MATCH(MAX(AJ$6:AJ$85),AJ$6:AJ$85,0)),
求节点(AJ$6:AJ$85,$Z$6:$Z$85,$AV17)))),"")="",BF16,
IFERROR(IF($AV17&lt;N$6,0,IF($AV17&gt;MAX(AJ$6:AJ$85),"",
IF($AV17=MAX(AJ$6:AJ$85),INDEX($Z$6:$Z$85,MATCH(MAX(AJ$6:AJ$85),AJ$6:AJ$85,0)),
求节点(AJ$6:AJ$85,$Z$6:$Z$85,$AV17)))),""))</f>
        <v>12</v>
      </c>
      <c r="BG17" s="26">
        <f>IF(IFERROR(IF($AV17&lt;O$6,0,IF($AV17&gt;MAX(AK$6:AK$85),"",
IF($AV17=MAX(AK$6:AK$85),INDEX($Z$6:$Z$85,MATCH(MAX(AK$6:AK$85),AK$6:AK$85,0)),
求节点(AK$6:AK$85,$Z$6:$Z$85,$AV17)))),"")="",BG16,
IFERROR(IF($AV17&lt;O$6,0,IF($AV17&gt;MAX(AK$6:AK$85),"",
IF($AV17=MAX(AK$6:AK$85),INDEX($Z$6:$Z$85,MATCH(MAX(AK$6:AK$85),AK$6:AK$85,0)),
求节点(AK$6:AK$85,$Z$6:$Z$85,$AV17)))),""))</f>
        <v>12</v>
      </c>
      <c r="BH17" s="26">
        <f>IF(IFERROR(IF($AV17&lt;P$6,0,IF($AV17&gt;MAX(AL$6:AL$85),"",
IF($AV17=MAX(AL$6:AL$85),INDEX($Z$6:$Z$85,MATCH(MAX(AL$6:AL$85),AL$6:AL$85,0)),
求节点(AL$6:AL$85,$Z$6:$Z$85,$AV17)))),"")="",BH16,
IFERROR(IF($AV17&lt;P$6,0,IF($AV17&gt;MAX(AL$6:AL$85),"",
IF($AV17=MAX(AL$6:AL$85),INDEX($Z$6:$Z$85,MATCH(MAX(AL$6:AL$85),AL$6:AL$85,0)),
求节点(AL$6:AL$85,$Z$6:$Z$85,$AV17)))),""))</f>
        <v>3.2</v>
      </c>
      <c r="BI17" s="26">
        <f>IF(IFERROR(IF($AV17&lt;Q$6,0,IF($AV17&gt;MAX(AM$6:AM$85),"",
IF($AV17=MAX(AM$6:AM$85),INDEX($Z$6:$Z$85,MATCH(MAX(AM$6:AM$85),AM$6:AM$85,0)),
求节点(AM$6:AM$85,$Z$6:$Z$85,$AV17)))),"")="",BI16,
IFERROR(IF($AV17&lt;Q$6,0,IF($AV17&gt;MAX(AM$6:AM$85),"",
IF($AV17=MAX(AM$6:AM$85),INDEX($Z$6:$Z$85,MATCH(MAX(AM$6:AM$85),AM$6:AM$85,0)),
求节点(AM$6:AM$85,$Z$6:$Z$85,$AV17)))),""))</f>
        <v>4</v>
      </c>
      <c r="BJ17" s="26">
        <f>IF(IFERROR(IF($AV17&lt;R$6,0,IF($AV17&gt;MAX(AN$6:AN$85),"",
IF($AV17=MAX(AN$6:AN$85),INDEX($Z$6:$Z$85,MATCH(MAX(AN$6:AN$85),AN$6:AN$85,0)),
求节点(AN$6:AN$85,$Z$6:$Z$85,$AV17)))),"")="",BJ16,
IFERROR(IF($AV17&lt;R$6,0,IF($AV17&gt;MAX(AN$6:AN$85),"",
IF($AV17=MAX(AN$6:AN$85),INDEX($Z$6:$Z$85,MATCH(MAX(AN$6:AN$85),AN$6:AN$85,0)),
求节点(AN$6:AN$85,$Z$6:$Z$85,$AV17)))),""))</f>
        <v>4.166666666666667</v>
      </c>
      <c r="BK17" s="26">
        <f>IF(IFERROR(IF($AV17&lt;S$6,0,IF($AV17&gt;MAX(AO$6:AO$85),"",
IF($AV17=MAX(AO$6:AO$85),INDEX($Z$6:$Z$85,MATCH(MAX(AO$6:AO$85),AO$6:AO$85,0)),
求节点(AO$6:AO$85,$Z$6:$Z$85,$AV17)))),"")="",BK16,
IFERROR(IF($AV17&lt;S$6,0,IF($AV17&gt;MAX(AO$6:AO$85),"",
IF($AV17=MAX(AO$6:AO$85),INDEX($Z$6:$Z$85,MATCH(MAX(AO$6:AO$85),AO$6:AO$85,0)),
求节点(AO$6:AO$85,$Z$6:$Z$85,$AV17)))),""))</f>
        <v>4</v>
      </c>
      <c r="BL17" s="26">
        <f>IF(IFERROR(IF($AV17&lt;T$6,0,IF($AV17&gt;MAX(AP$6:AP$85),"",
IF($AV17=MAX(AP$6:AP$85),INDEX($Z$6:$Z$85,MATCH(MAX(AP$6:AP$85),AP$6:AP$85,0)),
求节点(AP$6:AP$85,$Z$6:$Z$85,$AV17)))),"")="",BL16,
IFERROR(IF($AV17&lt;T$6,0,IF($AV17&gt;MAX(AP$6:AP$85),"",
IF($AV17=MAX(AP$6:AP$85),INDEX($Z$6:$Z$85,MATCH(MAX(AP$6:AP$85),AP$6:AP$85,0)),
求节点(AP$6:AP$85,$Z$6:$Z$85,$AV17)))),""))</f>
        <v>3.8</v>
      </c>
      <c r="BM17" s="26">
        <f>IF(IFERROR(IF($AV17&lt;U$6,0,IF($AV17&gt;MAX(AQ$6:AQ$85),"",
IF($AV17=MAX(AQ$6:AQ$85),INDEX($Z$6:$Z$85,MATCH(MAX(AQ$6:AQ$85),AQ$6:AQ$85,0)),
求节点(AQ$6:AQ$85,$Z$6:$Z$85,$AV17)))),"")="",BM16,
IFERROR(IF($AV17&lt;U$6,0,IF($AV17&gt;MAX(AQ$6:AQ$85),"",
IF($AV17=MAX(AQ$6:AQ$85),INDEX($Z$6:$Z$85,MATCH(MAX(AQ$6:AQ$85),AQ$6:AQ$85,0)),
求节点(AQ$6:AQ$85,$Z$6:$Z$85,$AV17)))),""))</f>
        <v>6</v>
      </c>
      <c r="BN17" s="26">
        <f>IF(IFERROR(IF($AV17&lt;V$6,0,IF($AV17&gt;MAX(AR$6:AR$85),"",
IF($AV17=MAX(AR$6:AR$85),INDEX($Z$6:$Z$85,MATCH(MAX(AR$6:AR$85),AR$6:AR$85,0)),
求节点(AR$6:AR$85,$Z$6:$Z$85,$AV17)))),"")="",BN16,
IFERROR(IF($AV17&lt;V$6,0,IF($AV17&gt;MAX(AR$6:AR$85),"",
IF($AV17=MAX(AR$6:AR$85),INDEX($Z$6:$Z$85,MATCH(MAX(AR$6:AR$85),AR$6:AR$85,0)),
求节点(AR$6:AR$85,$Z$6:$Z$85,$AV17)))),""))</f>
        <v>0</v>
      </c>
      <c r="BO17" s="26">
        <f>IF(IFERROR(IF($AV17&lt;W$6,0,IF($AV17&gt;MAX(AS$6:AS$85),"",
IF($AV17=MAX(AS$6:AS$85),INDEX($Z$6:$Z$85,MATCH(MAX(AS$6:AS$85),AS$6:AS$85,0)),
求节点(AS$6:AS$85,$Z$6:$Z$85,$AV17)))),"")="",BO16,
IFERROR(IF($AV17&lt;W$6,0,IF($AV17&gt;MAX(AS$6:AS$85),"",
IF($AV17=MAX(AS$6:AS$85),INDEX($Z$6:$Z$85,MATCH(MAX(AS$6:AS$85),AS$6:AS$85,0)),
求节点(AS$6:AS$85,$Z$6:$Z$85,$AV17)))),""))</f>
        <v>0</v>
      </c>
    </row>
    <row r="18" spans="4:67" x14ac:dyDescent="0.2">
      <c r="D18" s="8">
        <v>13</v>
      </c>
      <c r="E18" s="24">
        <f>IFERROR(('[1]功能-城建'!AS18+'[1]功能-城建'!BN18)/2,"")</f>
        <v>13</v>
      </c>
      <c r="F18" s="24">
        <f>IFERROR(('[1]功能-城建'!AT18+'[1]功能-城建'!BO18)/2,"")</f>
        <v>13</v>
      </c>
      <c r="G18" s="24">
        <f>IFERROR(('[1]功能-城建'!AU18+'[1]功能-城建'!BP18)/2,"")</f>
        <v>36.5</v>
      </c>
      <c r="H18" s="24" t="str">
        <f>IFERROR(('[1]功能-城建'!AV18+'[1]功能-城建'!BQ18)/2,"")</f>
        <v/>
      </c>
      <c r="I18" s="24">
        <f>IFERROR(('[1]功能-城建'!AW18+'[1]功能-城建'!BR18)/2,"")</f>
        <v>13</v>
      </c>
      <c r="J18" s="24">
        <f>IFERROR(('[1]功能-城建'!AX18+'[1]功能-城建'!BS18)/2,"")</f>
        <v>13</v>
      </c>
      <c r="K18" s="24">
        <f>IFERROR(('[1]功能-城建'!AY18+'[1]功能-城建'!BT18)/2,"")</f>
        <v>13</v>
      </c>
      <c r="L18" s="24">
        <f>IFERROR(('[1]功能-城建'!AZ18+'[1]功能-城建'!BU18)/2,"")</f>
        <v>13</v>
      </c>
      <c r="M18" s="50">
        <f t="shared" si="22"/>
        <v>31</v>
      </c>
      <c r="N18" s="24">
        <f>IFERROR(('[1]功能-城建'!BB18+'[1]功能-城建'!BW18)/2,"")</f>
        <v>13</v>
      </c>
      <c r="O18" s="24">
        <f>IFERROR(('[1]功能-城建'!BC18+'[1]功能-城建'!BX18)/2,"")</f>
        <v>13</v>
      </c>
      <c r="P18" s="24">
        <f>IFERROR(('[1]功能-城建'!BD18+'[1]功能-城建'!BY18)/2,"")</f>
        <v>34.5</v>
      </c>
      <c r="Q18" s="24">
        <f>IFERROR(('[1]功能-城建'!BE18+'[1]功能-城建'!BZ18)/2,"")</f>
        <v>35</v>
      </c>
      <c r="R18" s="24">
        <f>IFERROR(('[1]功能-城建'!BF18+'[1]功能-城建'!CA18)/2,"")</f>
        <v>35</v>
      </c>
      <c r="S18" s="24">
        <f>IFERROR(('[1]功能-城建'!BG18+'[1]功能-城建'!CB18)/2,"")</f>
        <v>35</v>
      </c>
      <c r="T18" s="24">
        <f>IFERROR(('[1]功能-城建'!BH18+'[1]功能-城建'!CC18)/2,"")</f>
        <v>35</v>
      </c>
      <c r="U18" s="50">
        <f>U19</f>
        <v>16</v>
      </c>
      <c r="V18" s="24">
        <f>IFERROR(('[1]功能-城建'!BJ18+'[1]功能-城建'!CE18)/2,"")</f>
        <v>67</v>
      </c>
      <c r="W18" s="24">
        <f>IFERROR(('[1]功能-城建'!BK18+'[1]功能-城建'!CF18)/2,"")</f>
        <v>0</v>
      </c>
      <c r="Z18" s="8">
        <v>13</v>
      </c>
      <c r="AA18" s="25">
        <f t="shared" si="1"/>
        <v>13</v>
      </c>
      <c r="AB18" s="25">
        <f t="shared" si="2"/>
        <v>13</v>
      </c>
      <c r="AC18" s="25">
        <f t="shared" si="3"/>
        <v>36.5</v>
      </c>
      <c r="AD18" s="25" t="str">
        <f t="shared" si="4"/>
        <v/>
      </c>
      <c r="AE18" s="25">
        <f t="shared" si="5"/>
        <v>13</v>
      </c>
      <c r="AF18" s="25">
        <f t="shared" si="6"/>
        <v>13</v>
      </c>
      <c r="AG18" s="25">
        <f t="shared" si="7"/>
        <v>13</v>
      </c>
      <c r="AH18" s="25">
        <f t="shared" si="8"/>
        <v>13</v>
      </c>
      <c r="AI18" s="25">
        <f t="shared" si="9"/>
        <v>31</v>
      </c>
      <c r="AJ18" s="25">
        <f t="shared" si="10"/>
        <v>13</v>
      </c>
      <c r="AK18" s="25">
        <f t="shared" si="11"/>
        <v>13</v>
      </c>
      <c r="AL18" s="25">
        <f t="shared" si="12"/>
        <v>34.5</v>
      </c>
      <c r="AM18" s="25">
        <f t="shared" si="13"/>
        <v>35</v>
      </c>
      <c r="AN18" s="25">
        <f t="shared" si="14"/>
        <v>35</v>
      </c>
      <c r="AO18" s="25">
        <f t="shared" si="15"/>
        <v>35</v>
      </c>
      <c r="AP18" s="25">
        <f t="shared" si="16"/>
        <v>35</v>
      </c>
      <c r="AQ18" s="25">
        <f t="shared" si="17"/>
        <v>16</v>
      </c>
      <c r="AR18" s="25">
        <f t="shared" si="18"/>
        <v>67</v>
      </c>
      <c r="AS18" s="25">
        <f t="shared" si="19"/>
        <v>0</v>
      </c>
      <c r="AV18" s="8">
        <v>13</v>
      </c>
      <c r="AW18" s="26">
        <f>IF(IFERROR(IF($AV18&lt;E$6,0,IF($AV18&gt;MAX(AA$6:AA$85),"",
IF($AV18=MAX(AA$6:AA$85),INDEX($Z$6:$Z$85,MATCH(MAX(AA$6:AA$85),AA$6:AA$85,0)),
求节点(AA$6:AA$85,$Z$6:$Z$85,$AV18)))),"")="",AW17,
IFERROR(IF($AV18&lt;E$6,0,IF($AV18&gt;MAX(AA$6:AA$85),"",
IF($AV18=MAX(AA$6:AA$85),INDEX($Z$6:$Z$85,MATCH(MAX(AA$6:AA$85),AA$6:AA$85,0)),
求节点(AA$6:AA$85,$Z$6:$Z$85,$AV18)))),""))</f>
        <v>13</v>
      </c>
      <c r="AX18" s="26">
        <f>IF(IFERROR(IF($AV18&lt;F$6,0,IF($AV18&gt;MAX(AB$6:AB$85),"",
IF($AV18=MAX(AB$6:AB$85),INDEX($Z$6:$Z$85,MATCH(MAX(AB$6:AB$85),AB$6:AB$85,0)),
求节点(AB$6:AB$85,$Z$6:$Z$85,$AV18)))),"")="",AX17,
IFERROR(IF($AV18&lt;F$6,0,IF($AV18&gt;MAX(AB$6:AB$85),"",
IF($AV18=MAX(AB$6:AB$85),INDEX($Z$6:$Z$85,MATCH(MAX(AB$6:AB$85),AB$6:AB$85,0)),
求节点(AB$6:AB$85,$Z$6:$Z$85,$AV18)))),""))</f>
        <v>13</v>
      </c>
      <c r="AY18" s="26">
        <f>IF(IFERROR(IF($AV18&lt;G$6,0,IF($AV18&gt;MAX(AC$6:AC$85),"",
IF($AV18=MAX(AC$6:AC$85),INDEX($Z$6:$Z$85,MATCH(MAX(AC$6:AC$85),AC$6:AC$85,0)),
求节点(AC$6:AC$85,$Z$6:$Z$85,$AV18)))),"")="",AY17,
IFERROR(IF($AV18&lt;G$6,0,IF($AV18&gt;MAX(AC$6:AC$85),"",
IF($AV18=MAX(AC$6:AC$85),INDEX($Z$6:$Z$85,MATCH(MAX(AC$6:AC$85),AC$6:AC$85,0)),
求节点(AC$6:AC$85,$Z$6:$Z$85,$AV18)))),""))</f>
        <v>1.25</v>
      </c>
      <c r="AZ18" s="26">
        <f>IF(IFERROR(IF($AV18&lt;H$6,0,IF($AV18&gt;MAX(AD$6:AD$85),"",
IF($AV18=MAX(AD$6:AD$85),INDEX($Z$6:$Z$85,MATCH(MAX(AD$6:AD$85),AD$6:AD$85,0)),
求节点(AD$6:AD$85,$Z$6:$Z$85,$AV18)))),"")="",AZ17,
IFERROR(IF($AV18&lt;H$6,0,IF($AV18&gt;MAX(AD$6:AD$85),"",
IF($AV18=MAX(AD$6:AD$85),INDEX($Z$6:$Z$85,MATCH(MAX(AD$6:AD$85),AD$6:AD$85,0)),
求节点(AD$6:AD$85,$Z$6:$Z$85,$AV18)))),""))</f>
        <v>0</v>
      </c>
      <c r="BA18" s="26">
        <f>IF(IFERROR(IF($AV18&lt;I$6,0,IF($AV18&gt;MAX(AE$6:AE$85),"",
IF($AV18=MAX(AE$6:AE$85),INDEX($Z$6:$Z$85,MATCH(MAX(AE$6:AE$85),AE$6:AE$85,0)),
求节点(AE$6:AE$85,$Z$6:$Z$85,$AV18)))),"")="",BA17,
IFERROR(IF($AV18&lt;I$6,0,IF($AV18&gt;MAX(AE$6:AE$85),"",
IF($AV18=MAX(AE$6:AE$85),INDEX($Z$6:$Z$85,MATCH(MAX(AE$6:AE$85),AE$6:AE$85,0)),
求节点(AE$6:AE$85,$Z$6:$Z$85,$AV18)))),""))</f>
        <v>13</v>
      </c>
      <c r="BB18" s="26">
        <f>IF(IFERROR(IF($AV18&lt;J$6,0,IF($AV18&gt;MAX(AF$6:AF$85),"",
IF($AV18=MAX(AF$6:AF$85),INDEX($Z$6:$Z$85,MATCH(MAX(AF$6:AF$85),AF$6:AF$85,0)),
求节点(AF$6:AF$85,$Z$6:$Z$85,$AV18)))),"")="",BB17,
IFERROR(IF($AV18&lt;J$6,0,IF($AV18&gt;MAX(AF$6:AF$85),"",
IF($AV18=MAX(AF$6:AF$85),INDEX($Z$6:$Z$85,MATCH(MAX(AF$6:AF$85),AF$6:AF$85,0)),
求节点(AF$6:AF$85,$Z$6:$Z$85,$AV18)))),""))</f>
        <v>13</v>
      </c>
      <c r="BC18" s="26">
        <f>IF(IFERROR(IF($AV18&lt;K$6,0,IF($AV18&gt;MAX(AG$6:AG$85),"",
IF($AV18=MAX(AG$6:AG$85),INDEX($Z$6:$Z$85,MATCH(MAX(AG$6:AG$85),AG$6:AG$85,0)),
求节点(AG$6:AG$85,$Z$6:$Z$85,$AV18)))),"")="",BC17,
IFERROR(IF($AV18&lt;K$6,0,IF($AV18&gt;MAX(AG$6:AG$85),"",
IF($AV18=MAX(AG$6:AG$85),INDEX($Z$6:$Z$85,MATCH(MAX(AG$6:AG$85),AG$6:AG$85,0)),
求节点(AG$6:AG$85,$Z$6:$Z$85,$AV18)))),""))</f>
        <v>13</v>
      </c>
      <c r="BD18" s="26">
        <f>IF(IFERROR(IF($AV18&lt;L$6,0,IF($AV18&gt;MAX(AH$6:AH$85),"",
IF($AV18=MAX(AH$6:AH$85),INDEX($Z$6:$Z$85,MATCH(MAX(AH$6:AH$85),AH$6:AH$85,0)),
求节点(AH$6:AH$85,$Z$6:$Z$85,$AV18)))),"")="",BD17,
IFERROR(IF($AV18&lt;L$6,0,IF($AV18&gt;MAX(AH$6:AH$85),"",
IF($AV18=MAX(AH$6:AH$85),INDEX($Z$6:$Z$85,MATCH(MAX(AH$6:AH$85),AH$6:AH$85,0)),
求节点(AH$6:AH$85,$Z$6:$Z$85,$AV18)))),""))</f>
        <v>13</v>
      </c>
      <c r="BE18" s="26">
        <f>IF(IFERROR(IF($AV18&lt;M$6,0,IF($AV18&gt;MAX(AI$6:AI$85),"",
IF($AV18=MAX(AI$6:AI$85),INDEX($Z$6:$Z$85,MATCH(MAX(AI$6:AI$85),AI$6:AI$85,0)),
求节点(AI$6:AI$85,$Z$6:$Z$85,$AV18)))),"")="",BE17,
IFERROR(IF($AV18&lt;M$6,0,IF($AV18&gt;MAX(AI$6:AI$85),"",
IF($AV18=MAX(AI$6:AI$85),INDEX($Z$6:$Z$85,MATCH(MAX(AI$6:AI$85),AI$6:AI$85,0)),
求节点(AI$6:AI$85,$Z$6:$Z$85,$AV18)))),""))</f>
        <v>0</v>
      </c>
      <c r="BF18" s="26">
        <f>IF(IFERROR(IF($AV18&lt;N$6,0,IF($AV18&gt;MAX(AJ$6:AJ$85),"",
IF($AV18=MAX(AJ$6:AJ$85),INDEX($Z$6:$Z$85,MATCH(MAX(AJ$6:AJ$85),AJ$6:AJ$85,0)),
求节点(AJ$6:AJ$85,$Z$6:$Z$85,$AV18)))),"")="",BF17,
IFERROR(IF($AV18&lt;N$6,0,IF($AV18&gt;MAX(AJ$6:AJ$85),"",
IF($AV18=MAX(AJ$6:AJ$85),INDEX($Z$6:$Z$85,MATCH(MAX(AJ$6:AJ$85),AJ$6:AJ$85,0)),
求节点(AJ$6:AJ$85,$Z$6:$Z$85,$AV18)))),""))</f>
        <v>13</v>
      </c>
      <c r="BG18" s="26">
        <f>IF(IFERROR(IF($AV18&lt;O$6,0,IF($AV18&gt;MAX(AK$6:AK$85),"",
IF($AV18=MAX(AK$6:AK$85),INDEX($Z$6:$Z$85,MATCH(MAX(AK$6:AK$85),AK$6:AK$85,0)),
求节点(AK$6:AK$85,$Z$6:$Z$85,$AV18)))),"")="",BG17,
IFERROR(IF($AV18&lt;O$6,0,IF($AV18&gt;MAX(AK$6:AK$85),"",
IF($AV18=MAX(AK$6:AK$85),INDEX($Z$6:$Z$85,MATCH(MAX(AK$6:AK$85),AK$6:AK$85,0)),
求节点(AK$6:AK$85,$Z$6:$Z$85,$AV18)))),""))</f>
        <v>13</v>
      </c>
      <c r="BH18" s="26">
        <f>IF(IFERROR(IF($AV18&lt;P$6,0,IF($AV18&gt;MAX(AL$6:AL$85),"",
IF($AV18=MAX(AL$6:AL$85),INDEX($Z$6:$Z$85,MATCH(MAX(AL$6:AL$85),AL$6:AL$85,0)),
求节点(AL$6:AL$85,$Z$6:$Z$85,$AV18)))),"")="",BH17,
IFERROR(IF($AV18&lt;P$6,0,IF($AV18&gt;MAX(AL$6:AL$85),"",
IF($AV18=MAX(AL$6:AL$85),INDEX($Z$6:$Z$85,MATCH(MAX(AL$6:AL$85),AL$6:AL$85,0)),
求节点(AL$6:AL$85,$Z$6:$Z$85,$AV18)))),""))</f>
        <v>3.6</v>
      </c>
      <c r="BI18" s="26">
        <f>IF(IFERROR(IF($AV18&lt;Q$6,0,IF($AV18&gt;MAX(AM$6:AM$85),"",
IF($AV18=MAX(AM$6:AM$85),INDEX($Z$6:$Z$85,MATCH(MAX(AM$6:AM$85),AM$6:AM$85,0)),
求节点(AM$6:AM$85,$Z$6:$Z$85,$AV18)))),"")="",BI17,
IFERROR(IF($AV18&lt;Q$6,0,IF($AV18&gt;MAX(AM$6:AM$85),"",
IF($AV18=MAX(AM$6:AM$85),INDEX($Z$6:$Z$85,MATCH(MAX(AM$6:AM$85),AM$6:AM$85,0)),
求节点(AM$6:AM$85,$Z$6:$Z$85,$AV18)))),""))</f>
        <v>4.4000000000000004</v>
      </c>
      <c r="BJ18" s="26">
        <f>IF(IFERROR(IF($AV18&lt;R$6,0,IF($AV18&gt;MAX(AN$6:AN$85),"",
IF($AV18=MAX(AN$6:AN$85),INDEX($Z$6:$Z$85,MATCH(MAX(AN$6:AN$85),AN$6:AN$85,0)),
求节点(AN$6:AN$85,$Z$6:$Z$85,$AV18)))),"")="",BJ17,
IFERROR(IF($AV18&lt;R$6,0,IF($AV18&gt;MAX(AN$6:AN$85),"",
IF($AV18=MAX(AN$6:AN$85),INDEX($Z$6:$Z$85,MATCH(MAX(AN$6:AN$85),AN$6:AN$85,0)),
求节点(AN$6:AN$85,$Z$6:$Z$85,$AV18)))),""))</f>
        <v>4.5</v>
      </c>
      <c r="BK18" s="26">
        <f>IF(IFERROR(IF($AV18&lt;S$6,0,IF($AV18&gt;MAX(AO$6:AO$85),"",
IF($AV18=MAX(AO$6:AO$85),INDEX($Z$6:$Z$85,MATCH(MAX(AO$6:AO$85),AO$6:AO$85,0)),
求节点(AO$6:AO$85,$Z$6:$Z$85,$AV18)))),"")="",BK17,
IFERROR(IF($AV18&lt;S$6,0,IF($AV18&gt;MAX(AO$6:AO$85),"",
IF($AV18=MAX(AO$6:AO$85),INDEX($Z$6:$Z$85,MATCH(MAX(AO$6:AO$85),AO$6:AO$85,0)),
求节点(AO$6:AO$85,$Z$6:$Z$85,$AV18)))),""))</f>
        <v>4.4000000000000004</v>
      </c>
      <c r="BL18" s="26">
        <f>IF(IFERROR(IF($AV18&lt;T$6,0,IF($AV18&gt;MAX(AP$6:AP$85),"",
IF($AV18=MAX(AP$6:AP$85),INDEX($Z$6:$Z$85,MATCH(MAX(AP$6:AP$85),AP$6:AP$85,0)),
求节点(AP$6:AP$85,$Z$6:$Z$85,$AV18)))),"")="",BL17,
IFERROR(IF($AV18&lt;T$6,0,IF($AV18&gt;MAX(AP$6:AP$85),"",
IF($AV18=MAX(AP$6:AP$85),INDEX($Z$6:$Z$85,MATCH(MAX(AP$6:AP$85),AP$6:AP$85,0)),
求节点(AP$6:AP$85,$Z$6:$Z$85,$AV18)))),""))</f>
        <v>4.25</v>
      </c>
      <c r="BM18" s="26">
        <f>IF(IFERROR(IF($AV18&lt;U$6,0,IF($AV18&gt;MAX(AQ$6:AQ$85),"",
IF($AV18=MAX(AQ$6:AQ$85),INDEX($Z$6:$Z$85,MATCH(MAX(AQ$6:AQ$85),AQ$6:AQ$85,0)),
求节点(AQ$6:AQ$85,$Z$6:$Z$85,$AV18)))),"")="",BM17,
IFERROR(IF($AV18&lt;U$6,0,IF($AV18&gt;MAX(AQ$6:AQ$85),"",
IF($AV18=MAX(AQ$6:AQ$85),INDEX($Z$6:$Z$85,MATCH(MAX(AQ$6:AQ$85),AQ$6:AQ$85,0)),
求节点(AQ$6:AQ$85,$Z$6:$Z$85,$AV18)))),""))</f>
        <v>8</v>
      </c>
      <c r="BN18" s="26">
        <f>IF(IFERROR(IF($AV18&lt;V$6,0,IF($AV18&gt;MAX(AR$6:AR$85),"",
IF($AV18=MAX(AR$6:AR$85),INDEX($Z$6:$Z$85,MATCH(MAX(AR$6:AR$85),AR$6:AR$85,0)),
求节点(AR$6:AR$85,$Z$6:$Z$85,$AV18)))),"")="",BN17,
IFERROR(IF($AV18&lt;V$6,0,IF($AV18&gt;MAX(AR$6:AR$85),"",
IF($AV18=MAX(AR$6:AR$85),INDEX($Z$6:$Z$85,MATCH(MAX(AR$6:AR$85),AR$6:AR$85,0)),
求节点(AR$6:AR$85,$Z$6:$Z$85,$AV18)))),""))</f>
        <v>0</v>
      </c>
      <c r="BO18" s="26">
        <f>IF(IFERROR(IF($AV18&lt;W$6,0,IF($AV18&gt;MAX(AS$6:AS$85),"",
IF($AV18=MAX(AS$6:AS$85),INDEX($Z$6:$Z$85,MATCH(MAX(AS$6:AS$85),AS$6:AS$85,0)),
求节点(AS$6:AS$85,$Z$6:$Z$85,$AV18)))),"")="",BO17,
IFERROR(IF($AV18&lt;W$6,0,IF($AV18&gt;MAX(AS$6:AS$85),"",
IF($AV18=MAX(AS$6:AS$85),INDEX($Z$6:$Z$85,MATCH(MAX(AS$6:AS$85),AS$6:AS$85,0)),
求节点(AS$6:AS$85,$Z$6:$Z$85,$AV18)))),""))</f>
        <v>0</v>
      </c>
    </row>
    <row r="19" spans="4:67" x14ac:dyDescent="0.2">
      <c r="D19" s="8">
        <v>14</v>
      </c>
      <c r="E19" s="24">
        <f>IFERROR(('[1]功能-城建'!AS19+'[1]功能-城建'!BN19)/2,"")</f>
        <v>14</v>
      </c>
      <c r="F19" s="24">
        <f>IFERROR(('[1]功能-城建'!AT19+'[1]功能-城建'!BO19)/2,"")</f>
        <v>14</v>
      </c>
      <c r="G19" s="24">
        <f>IFERROR(('[1]功能-城建'!AU19+'[1]功能-城建'!BP19)/2,"")</f>
        <v>38.5</v>
      </c>
      <c r="H19" s="24" t="str">
        <f>IFERROR(('[1]功能-城建'!AV19+'[1]功能-城建'!BQ19)/2,"")</f>
        <v/>
      </c>
      <c r="I19" s="24">
        <f>IFERROR(('[1]功能-城建'!AW19+'[1]功能-城建'!BR19)/2,"")</f>
        <v>14</v>
      </c>
      <c r="J19" s="24">
        <f>IFERROR(('[1]功能-城建'!AX19+'[1]功能-城建'!BS19)/2,"")</f>
        <v>14</v>
      </c>
      <c r="K19" s="24">
        <f>IFERROR(('[1]功能-城建'!AY19+'[1]功能-城建'!BT19)/2,"")</f>
        <v>14</v>
      </c>
      <c r="L19" s="24">
        <f>IFERROR(('[1]功能-城建'!AZ19+'[1]功能-城建'!BU19)/2,"")</f>
        <v>14</v>
      </c>
      <c r="M19" s="50">
        <f t="shared" si="22"/>
        <v>31</v>
      </c>
      <c r="N19" s="24">
        <f>IFERROR(('[1]功能-城建'!BB19+'[1]功能-城建'!BW19)/2,"")</f>
        <v>14</v>
      </c>
      <c r="O19" s="24">
        <f>IFERROR(('[1]功能-城建'!BC19+'[1]功能-城建'!BX19)/2,"")</f>
        <v>14</v>
      </c>
      <c r="P19" s="24">
        <f>IFERROR(('[1]功能-城建'!BD19+'[1]功能-城建'!BY19)/2,"")</f>
        <v>36.5</v>
      </c>
      <c r="Q19" s="24">
        <f>IFERROR(('[1]功能-城建'!BE19+'[1]功能-城建'!BZ19)/2,"")</f>
        <v>36.5</v>
      </c>
      <c r="R19" s="24">
        <f>IFERROR(('[1]功能-城建'!BF19+'[1]功能-城建'!CA19)/2,"")</f>
        <v>36.5</v>
      </c>
      <c r="S19" s="24">
        <f>IFERROR(('[1]功能-城建'!BG19+'[1]功能-城建'!CB19)/2,"")</f>
        <v>36.5</v>
      </c>
      <c r="T19" s="24">
        <f>IFERROR(('[1]功能-城建'!BH19+'[1]功能-城建'!CC19)/2,"")</f>
        <v>36.5</v>
      </c>
      <c r="U19" s="24">
        <f>IFERROR(('[1]功能-城建'!BI19+'[1]功能-城建'!CD19)/2,"")</f>
        <v>16</v>
      </c>
      <c r="V19" s="24">
        <f>IFERROR(('[1]功能-城建'!BJ19+'[1]功能-城建'!CE19)/2,"")</f>
        <v>72</v>
      </c>
      <c r="W19" s="24">
        <f>IFERROR(('[1]功能-城建'!BK19+'[1]功能-城建'!CF19)/2,"")</f>
        <v>0</v>
      </c>
      <c r="Z19" s="8">
        <v>14</v>
      </c>
      <c r="AA19" s="25">
        <f t="shared" si="1"/>
        <v>14</v>
      </c>
      <c r="AB19" s="25">
        <f t="shared" si="2"/>
        <v>14</v>
      </c>
      <c r="AC19" s="25">
        <f t="shared" si="3"/>
        <v>38.5</v>
      </c>
      <c r="AD19" s="25" t="str">
        <f t="shared" si="4"/>
        <v/>
      </c>
      <c r="AE19" s="25">
        <f t="shared" si="5"/>
        <v>14</v>
      </c>
      <c r="AF19" s="25">
        <f t="shared" si="6"/>
        <v>14</v>
      </c>
      <c r="AG19" s="25">
        <f t="shared" si="7"/>
        <v>14</v>
      </c>
      <c r="AH19" s="25">
        <f t="shared" si="8"/>
        <v>14</v>
      </c>
      <c r="AI19" s="25">
        <f t="shared" si="9"/>
        <v>31</v>
      </c>
      <c r="AJ19" s="25">
        <f t="shared" si="10"/>
        <v>14</v>
      </c>
      <c r="AK19" s="25">
        <f t="shared" si="11"/>
        <v>14</v>
      </c>
      <c r="AL19" s="25">
        <f t="shared" si="12"/>
        <v>36.5</v>
      </c>
      <c r="AM19" s="25">
        <f t="shared" si="13"/>
        <v>36.5</v>
      </c>
      <c r="AN19" s="25">
        <f t="shared" si="14"/>
        <v>36.5</v>
      </c>
      <c r="AO19" s="25">
        <f t="shared" si="15"/>
        <v>36.5</v>
      </c>
      <c r="AP19" s="25">
        <f t="shared" si="16"/>
        <v>36.5</v>
      </c>
      <c r="AQ19" s="25">
        <f t="shared" si="17"/>
        <v>16</v>
      </c>
      <c r="AR19" s="25">
        <f t="shared" si="18"/>
        <v>72</v>
      </c>
      <c r="AS19" s="25">
        <f t="shared" si="19"/>
        <v>0</v>
      </c>
      <c r="AV19" s="8">
        <v>14</v>
      </c>
      <c r="AW19" s="26">
        <f>IF(IFERROR(IF($AV19&lt;E$6,0,IF($AV19&gt;MAX(AA$6:AA$85),"",
IF($AV19=MAX(AA$6:AA$85),INDEX($Z$6:$Z$85,MATCH(MAX(AA$6:AA$85),AA$6:AA$85,0)),
求节点(AA$6:AA$85,$Z$6:$Z$85,$AV19)))),"")="",AW18,
IFERROR(IF($AV19&lt;E$6,0,IF($AV19&gt;MAX(AA$6:AA$85),"",
IF($AV19=MAX(AA$6:AA$85),INDEX($Z$6:$Z$85,MATCH(MAX(AA$6:AA$85),AA$6:AA$85,0)),
求节点(AA$6:AA$85,$Z$6:$Z$85,$AV19)))),""))</f>
        <v>14</v>
      </c>
      <c r="AX19" s="26">
        <f>IF(IFERROR(IF($AV19&lt;F$6,0,IF($AV19&gt;MAX(AB$6:AB$85),"",
IF($AV19=MAX(AB$6:AB$85),INDEX($Z$6:$Z$85,MATCH(MAX(AB$6:AB$85),AB$6:AB$85,0)),
求节点(AB$6:AB$85,$Z$6:$Z$85,$AV19)))),"")="",AX18,
IFERROR(IF($AV19&lt;F$6,0,IF($AV19&gt;MAX(AB$6:AB$85),"",
IF($AV19=MAX(AB$6:AB$85),INDEX($Z$6:$Z$85,MATCH(MAX(AB$6:AB$85),AB$6:AB$85,0)),
求节点(AB$6:AB$85,$Z$6:$Z$85,$AV19)))),""))</f>
        <v>14</v>
      </c>
      <c r="AY19" s="26">
        <f>IF(IFERROR(IF($AV19&lt;G$6,0,IF($AV19&gt;MAX(AC$6:AC$85),"",
IF($AV19=MAX(AC$6:AC$85),INDEX($Z$6:$Z$85,MATCH(MAX(AC$6:AC$85),AC$6:AC$85,0)),
求节点(AC$6:AC$85,$Z$6:$Z$85,$AV19)))),"")="",AY18,
IFERROR(IF($AV19&lt;G$6,0,IF($AV19&gt;MAX(AC$6:AC$85),"",
IF($AV19=MAX(AC$6:AC$85),INDEX($Z$6:$Z$85,MATCH(MAX(AC$6:AC$85),AC$6:AC$85,0)),
求节点(AC$6:AC$85,$Z$6:$Z$85,$AV19)))),""))</f>
        <v>1.75</v>
      </c>
      <c r="AZ19" s="26">
        <f>IF(IFERROR(IF($AV19&lt;H$6,0,IF($AV19&gt;MAX(AD$6:AD$85),"",
IF($AV19=MAX(AD$6:AD$85),INDEX($Z$6:$Z$85,MATCH(MAX(AD$6:AD$85),AD$6:AD$85,0)),
求节点(AD$6:AD$85,$Z$6:$Z$85,$AV19)))),"")="",AZ18,
IFERROR(IF($AV19&lt;H$6,0,IF($AV19&gt;MAX(AD$6:AD$85),"",
IF($AV19=MAX(AD$6:AD$85),INDEX($Z$6:$Z$85,MATCH(MAX(AD$6:AD$85),AD$6:AD$85,0)),
求节点(AD$6:AD$85,$Z$6:$Z$85,$AV19)))),""))</f>
        <v>0</v>
      </c>
      <c r="BA19" s="26">
        <f>IF(IFERROR(IF($AV19&lt;I$6,0,IF($AV19&gt;MAX(AE$6:AE$85),"",
IF($AV19=MAX(AE$6:AE$85),INDEX($Z$6:$Z$85,MATCH(MAX(AE$6:AE$85),AE$6:AE$85,0)),
求节点(AE$6:AE$85,$Z$6:$Z$85,$AV19)))),"")="",BA18,
IFERROR(IF($AV19&lt;I$6,0,IF($AV19&gt;MAX(AE$6:AE$85),"",
IF($AV19=MAX(AE$6:AE$85),INDEX($Z$6:$Z$85,MATCH(MAX(AE$6:AE$85),AE$6:AE$85,0)),
求节点(AE$6:AE$85,$Z$6:$Z$85,$AV19)))),""))</f>
        <v>14</v>
      </c>
      <c r="BB19" s="26">
        <f>IF(IFERROR(IF($AV19&lt;J$6,0,IF($AV19&gt;MAX(AF$6:AF$85),"",
IF($AV19=MAX(AF$6:AF$85),INDEX($Z$6:$Z$85,MATCH(MAX(AF$6:AF$85),AF$6:AF$85,0)),
求节点(AF$6:AF$85,$Z$6:$Z$85,$AV19)))),"")="",BB18,
IFERROR(IF($AV19&lt;J$6,0,IF($AV19&gt;MAX(AF$6:AF$85),"",
IF($AV19=MAX(AF$6:AF$85),INDEX($Z$6:$Z$85,MATCH(MAX(AF$6:AF$85),AF$6:AF$85,0)),
求节点(AF$6:AF$85,$Z$6:$Z$85,$AV19)))),""))</f>
        <v>14</v>
      </c>
      <c r="BC19" s="26">
        <f>IF(IFERROR(IF($AV19&lt;K$6,0,IF($AV19&gt;MAX(AG$6:AG$85),"",
IF($AV19=MAX(AG$6:AG$85),INDEX($Z$6:$Z$85,MATCH(MAX(AG$6:AG$85),AG$6:AG$85,0)),
求节点(AG$6:AG$85,$Z$6:$Z$85,$AV19)))),"")="",BC18,
IFERROR(IF($AV19&lt;K$6,0,IF($AV19&gt;MAX(AG$6:AG$85),"",
IF($AV19=MAX(AG$6:AG$85),INDEX($Z$6:$Z$85,MATCH(MAX(AG$6:AG$85),AG$6:AG$85,0)),
求节点(AG$6:AG$85,$Z$6:$Z$85,$AV19)))),""))</f>
        <v>14</v>
      </c>
      <c r="BD19" s="26">
        <f>IF(IFERROR(IF($AV19&lt;L$6,0,IF($AV19&gt;MAX(AH$6:AH$85),"",
IF($AV19=MAX(AH$6:AH$85),INDEX($Z$6:$Z$85,MATCH(MAX(AH$6:AH$85),AH$6:AH$85,0)),
求节点(AH$6:AH$85,$Z$6:$Z$85,$AV19)))),"")="",BD18,
IFERROR(IF($AV19&lt;L$6,0,IF($AV19&gt;MAX(AH$6:AH$85),"",
IF($AV19=MAX(AH$6:AH$85),INDEX($Z$6:$Z$85,MATCH(MAX(AH$6:AH$85),AH$6:AH$85,0)),
求节点(AH$6:AH$85,$Z$6:$Z$85,$AV19)))),""))</f>
        <v>14</v>
      </c>
      <c r="BE19" s="26">
        <f>IF(IFERROR(IF($AV19&lt;M$6,0,IF($AV19&gt;MAX(AI$6:AI$85),"",
IF($AV19=MAX(AI$6:AI$85),INDEX($Z$6:$Z$85,MATCH(MAX(AI$6:AI$85),AI$6:AI$85,0)),
求节点(AI$6:AI$85,$Z$6:$Z$85,$AV19)))),"")="",BE18,
IFERROR(IF($AV19&lt;M$6,0,IF($AV19&gt;MAX(AI$6:AI$85),"",
IF($AV19=MAX(AI$6:AI$85),INDEX($Z$6:$Z$85,MATCH(MAX(AI$6:AI$85),AI$6:AI$85,0)),
求节点(AI$6:AI$85,$Z$6:$Z$85,$AV19)))),""))</f>
        <v>0</v>
      </c>
      <c r="BF19" s="26">
        <f>IF(IFERROR(IF($AV19&lt;N$6,0,IF($AV19&gt;MAX(AJ$6:AJ$85),"",
IF($AV19=MAX(AJ$6:AJ$85),INDEX($Z$6:$Z$85,MATCH(MAX(AJ$6:AJ$85),AJ$6:AJ$85,0)),
求节点(AJ$6:AJ$85,$Z$6:$Z$85,$AV19)))),"")="",BF18,
IFERROR(IF($AV19&lt;N$6,0,IF($AV19&gt;MAX(AJ$6:AJ$85),"",
IF($AV19=MAX(AJ$6:AJ$85),INDEX($Z$6:$Z$85,MATCH(MAX(AJ$6:AJ$85),AJ$6:AJ$85,0)),
求节点(AJ$6:AJ$85,$Z$6:$Z$85,$AV19)))),""))</f>
        <v>14</v>
      </c>
      <c r="BG19" s="26">
        <f>IF(IFERROR(IF($AV19&lt;O$6,0,IF($AV19&gt;MAX(AK$6:AK$85),"",
IF($AV19=MAX(AK$6:AK$85),INDEX($Z$6:$Z$85,MATCH(MAX(AK$6:AK$85),AK$6:AK$85,0)),
求节点(AK$6:AK$85,$Z$6:$Z$85,$AV19)))),"")="",BG18,
IFERROR(IF($AV19&lt;O$6,0,IF($AV19&gt;MAX(AK$6:AK$85),"",
IF($AV19=MAX(AK$6:AK$85),INDEX($Z$6:$Z$85,MATCH(MAX(AK$6:AK$85),AK$6:AK$85,0)),
求节点(AK$6:AK$85,$Z$6:$Z$85,$AV19)))),""))</f>
        <v>14</v>
      </c>
      <c r="BH19" s="26">
        <f>IF(IFERROR(IF($AV19&lt;P$6,0,IF($AV19&gt;MAX(AL$6:AL$85),"",
IF($AV19=MAX(AL$6:AL$85),INDEX($Z$6:$Z$85,MATCH(MAX(AL$6:AL$85),AL$6:AL$85,0)),
求节点(AL$6:AL$85,$Z$6:$Z$85,$AV19)))),"")="",BH18,
IFERROR(IF($AV19&lt;P$6,0,IF($AV19&gt;MAX(AL$6:AL$85),"",
IF($AV19=MAX(AL$6:AL$85),INDEX($Z$6:$Z$85,MATCH(MAX(AL$6:AL$85),AL$6:AL$85,0)),
求节点(AL$6:AL$85,$Z$6:$Z$85,$AV19)))),""))</f>
        <v>4</v>
      </c>
      <c r="BI19" s="26">
        <f>IF(IFERROR(IF($AV19&lt;Q$6,0,IF($AV19&gt;MAX(AM$6:AM$85),"",
IF($AV19=MAX(AM$6:AM$85),INDEX($Z$6:$Z$85,MATCH(MAX(AM$6:AM$85),AM$6:AM$85,0)),
求节点(AM$6:AM$85,$Z$6:$Z$85,$AV19)))),"")="",BI18,
IFERROR(IF($AV19&lt;Q$6,0,IF($AV19&gt;MAX(AM$6:AM$85),"",
IF($AV19=MAX(AM$6:AM$85),INDEX($Z$6:$Z$85,MATCH(MAX(AM$6:AM$85),AM$6:AM$85,0)),
求节点(AM$6:AM$85,$Z$6:$Z$85,$AV19)))),""))</f>
        <v>4.8</v>
      </c>
      <c r="BJ19" s="26">
        <f>IF(IFERROR(IF($AV19&lt;R$6,0,IF($AV19&gt;MAX(AN$6:AN$85),"",
IF($AV19=MAX(AN$6:AN$85),INDEX($Z$6:$Z$85,MATCH(MAX(AN$6:AN$85),AN$6:AN$85,0)),
求节点(AN$6:AN$85,$Z$6:$Z$85,$AV19)))),"")="",BJ18,
IFERROR(IF($AV19&lt;R$6,0,IF($AV19&gt;MAX(AN$6:AN$85),"",
IF($AV19=MAX(AN$6:AN$85),INDEX($Z$6:$Z$85,MATCH(MAX(AN$6:AN$85),AN$6:AN$85,0)),
求节点(AN$6:AN$85,$Z$6:$Z$85,$AV19)))),""))</f>
        <v>4.833333333333333</v>
      </c>
      <c r="BK19" s="26">
        <f>IF(IFERROR(IF($AV19&lt;S$6,0,IF($AV19&gt;MAX(AO$6:AO$85),"",
IF($AV19=MAX(AO$6:AO$85),INDEX($Z$6:$Z$85,MATCH(MAX(AO$6:AO$85),AO$6:AO$85,0)),
求节点(AO$6:AO$85,$Z$6:$Z$85,$AV19)))),"")="",BK18,
IFERROR(IF($AV19&lt;S$6,0,IF($AV19&gt;MAX(AO$6:AO$85),"",
IF($AV19=MAX(AO$6:AO$85),INDEX($Z$6:$Z$85,MATCH(MAX(AO$6:AO$85),AO$6:AO$85,0)),
求节点(AO$6:AO$85,$Z$6:$Z$85,$AV19)))),""))</f>
        <v>4.8</v>
      </c>
      <c r="BL19" s="26">
        <f>IF(IFERROR(IF($AV19&lt;T$6,0,IF($AV19&gt;MAX(AP$6:AP$85),"",
IF($AV19=MAX(AP$6:AP$85),INDEX($Z$6:$Z$85,MATCH(MAX(AP$6:AP$85),AP$6:AP$85,0)),
求节点(AP$6:AP$85,$Z$6:$Z$85,$AV19)))),"")="",BL18,
IFERROR(IF($AV19&lt;T$6,0,IF($AV19&gt;MAX(AP$6:AP$85),"",
IF($AV19=MAX(AP$6:AP$85),INDEX($Z$6:$Z$85,MATCH(MAX(AP$6:AP$85),AP$6:AP$85,0)),
求节点(AP$6:AP$85,$Z$6:$Z$85,$AV19)))),""))</f>
        <v>4.75</v>
      </c>
      <c r="BM19" s="26">
        <f>IF(IFERROR(IF($AV19&lt;U$6,0,IF($AV19&gt;MAX(AQ$6:AQ$85),"",
IF($AV19=MAX(AQ$6:AQ$85),INDEX($Z$6:$Z$85,MATCH(MAX(AQ$6:AQ$85),AQ$6:AQ$85,0)),
求节点(AQ$6:AQ$85,$Z$6:$Z$85,$AV19)))),"")="",BM18,
IFERROR(IF($AV19&lt;U$6,0,IF($AV19&gt;MAX(AQ$6:AQ$85),"",
IF($AV19=MAX(AQ$6:AQ$85),INDEX($Z$6:$Z$85,MATCH(MAX(AQ$6:AQ$85),AQ$6:AQ$85,0)),
求节点(AQ$6:AQ$85,$Z$6:$Z$85,$AV19)))),""))</f>
        <v>10</v>
      </c>
      <c r="BN19" s="26">
        <f>IF(IFERROR(IF($AV19&lt;V$6,0,IF($AV19&gt;MAX(AR$6:AR$85),"",
IF($AV19=MAX(AR$6:AR$85),INDEX($Z$6:$Z$85,MATCH(MAX(AR$6:AR$85),AR$6:AR$85,0)),
求节点(AR$6:AR$85,$Z$6:$Z$85,$AV19)))),"")="",BN18,
IFERROR(IF($AV19&lt;V$6,0,IF($AV19&gt;MAX(AR$6:AR$85),"",
IF($AV19=MAX(AR$6:AR$85),INDEX($Z$6:$Z$85,MATCH(MAX(AR$6:AR$85),AR$6:AR$85,0)),
求节点(AR$6:AR$85,$Z$6:$Z$85,$AV19)))),""))</f>
        <v>0</v>
      </c>
      <c r="BO19" s="26">
        <f>IF(IFERROR(IF($AV19&lt;W$6,0,IF($AV19&gt;MAX(AS$6:AS$85),"",
IF($AV19=MAX(AS$6:AS$85),INDEX($Z$6:$Z$85,MATCH(MAX(AS$6:AS$85),AS$6:AS$85,0)),
求节点(AS$6:AS$85,$Z$6:$Z$85,$AV19)))),"")="",BO18,
IFERROR(IF($AV19&lt;W$6,0,IF($AV19&gt;MAX(AS$6:AS$85),"",
IF($AV19=MAX(AS$6:AS$85),INDEX($Z$6:$Z$85,MATCH(MAX(AS$6:AS$85),AS$6:AS$85,0)),
求节点(AS$6:AS$85,$Z$6:$Z$85,$AV19)))),""))</f>
        <v>0</v>
      </c>
    </row>
    <row r="20" spans="4:67" x14ac:dyDescent="0.2">
      <c r="D20" s="8">
        <v>15</v>
      </c>
      <c r="E20" s="24">
        <f>IFERROR(('[1]功能-城建'!AS20+'[1]功能-城建'!BN20)/2,"")</f>
        <v>15</v>
      </c>
      <c r="F20" s="24">
        <f>IFERROR(('[1]功能-城建'!AT20+'[1]功能-城建'!BO20)/2,"")</f>
        <v>15</v>
      </c>
      <c r="G20" s="24">
        <f>IFERROR(('[1]功能-城建'!AU20+'[1]功能-城建'!BP20)/2,"")</f>
        <v>40.5</v>
      </c>
      <c r="H20" s="24" t="str">
        <f>IFERROR(('[1]功能-城建'!AV20+'[1]功能-城建'!BQ20)/2,"")</f>
        <v/>
      </c>
      <c r="I20" s="24">
        <f>IFERROR(('[1]功能-城建'!AW20+'[1]功能-城建'!BR20)/2,"")</f>
        <v>15</v>
      </c>
      <c r="J20" s="24">
        <f>IFERROR(('[1]功能-城建'!AX20+'[1]功能-城建'!BS20)/2,"")</f>
        <v>15</v>
      </c>
      <c r="K20" s="24">
        <f>IFERROR(('[1]功能-城建'!AY20+'[1]功能-城建'!BT20)/2,"")</f>
        <v>15</v>
      </c>
      <c r="L20" s="24">
        <f>IFERROR(('[1]功能-城建'!AZ20+'[1]功能-城建'!BU20)/2,"")</f>
        <v>15</v>
      </c>
      <c r="M20" s="50">
        <f t="shared" si="22"/>
        <v>31</v>
      </c>
      <c r="N20" s="24">
        <f>IFERROR(('[1]功能-城建'!BB20+'[1]功能-城建'!BW20)/2,"")</f>
        <v>15</v>
      </c>
      <c r="O20" s="24">
        <f>IFERROR(('[1]功能-城建'!BC20+'[1]功能-城建'!BX20)/2,"")</f>
        <v>15</v>
      </c>
      <c r="P20" s="24">
        <f>IFERROR(('[1]功能-城建'!BD20+'[1]功能-城建'!BY20)/2,"")</f>
        <v>38.5</v>
      </c>
      <c r="Q20" s="24">
        <f>IFERROR(('[1]功能-城建'!BE20+'[1]功能-城建'!BZ20)/2,"")</f>
        <v>39</v>
      </c>
      <c r="R20" s="24">
        <f>IFERROR(('[1]功能-城建'!BF20+'[1]功能-城建'!CA20)/2,"")</f>
        <v>39</v>
      </c>
      <c r="S20" s="24">
        <f>IFERROR(('[1]功能-城建'!BG20+'[1]功能-城建'!CB20)/2,"")</f>
        <v>39</v>
      </c>
      <c r="T20" s="24">
        <f>IFERROR(('[1]功能-城建'!BH20+'[1]功能-城建'!CC20)/2,"")</f>
        <v>39</v>
      </c>
      <c r="U20" s="50">
        <f>U21</f>
        <v>17</v>
      </c>
      <c r="V20" s="24">
        <f>IFERROR(('[1]功能-城建'!BJ20+'[1]功能-城建'!CE20)/2,"")</f>
        <v>77</v>
      </c>
      <c r="W20" s="24">
        <f>IFERROR(('[1]功能-城建'!BK20+'[1]功能-城建'!CF20)/2,"")</f>
        <v>0</v>
      </c>
      <c r="Z20" s="8">
        <v>15</v>
      </c>
      <c r="AA20" s="25">
        <f t="shared" si="1"/>
        <v>15</v>
      </c>
      <c r="AB20" s="25">
        <f t="shared" si="2"/>
        <v>15</v>
      </c>
      <c r="AC20" s="25">
        <f t="shared" si="3"/>
        <v>40.5</v>
      </c>
      <c r="AD20" s="25" t="str">
        <f t="shared" si="4"/>
        <v/>
      </c>
      <c r="AE20" s="25">
        <f t="shared" si="5"/>
        <v>15</v>
      </c>
      <c r="AF20" s="25">
        <f t="shared" si="6"/>
        <v>15</v>
      </c>
      <c r="AG20" s="25">
        <f t="shared" si="7"/>
        <v>15</v>
      </c>
      <c r="AH20" s="25">
        <f t="shared" si="8"/>
        <v>15</v>
      </c>
      <c r="AI20" s="25">
        <f t="shared" si="9"/>
        <v>31</v>
      </c>
      <c r="AJ20" s="25">
        <f t="shared" si="10"/>
        <v>15</v>
      </c>
      <c r="AK20" s="25">
        <f t="shared" si="11"/>
        <v>15</v>
      </c>
      <c r="AL20" s="25">
        <f t="shared" si="12"/>
        <v>38.5</v>
      </c>
      <c r="AM20" s="25">
        <f t="shared" si="13"/>
        <v>39</v>
      </c>
      <c r="AN20" s="25">
        <f t="shared" si="14"/>
        <v>39</v>
      </c>
      <c r="AO20" s="25">
        <f t="shared" si="15"/>
        <v>39</v>
      </c>
      <c r="AP20" s="25">
        <f t="shared" si="16"/>
        <v>39</v>
      </c>
      <c r="AQ20" s="25">
        <f t="shared" si="17"/>
        <v>17</v>
      </c>
      <c r="AR20" s="25">
        <f t="shared" si="18"/>
        <v>77</v>
      </c>
      <c r="AS20" s="25">
        <f t="shared" si="19"/>
        <v>0</v>
      </c>
      <c r="AV20" s="8">
        <v>15</v>
      </c>
      <c r="AW20" s="26">
        <f>IF(IFERROR(IF($AV20&lt;E$6,0,IF($AV20&gt;MAX(AA$6:AA$85),"",
IF($AV20=MAX(AA$6:AA$85),INDEX($Z$6:$Z$85,MATCH(MAX(AA$6:AA$85),AA$6:AA$85,0)),
求节点(AA$6:AA$85,$Z$6:$Z$85,$AV20)))),"")="",AW19,
IFERROR(IF($AV20&lt;E$6,0,IF($AV20&gt;MAX(AA$6:AA$85),"",
IF($AV20=MAX(AA$6:AA$85),INDEX($Z$6:$Z$85,MATCH(MAX(AA$6:AA$85),AA$6:AA$85,0)),
求节点(AA$6:AA$85,$Z$6:$Z$85,$AV20)))),""))</f>
        <v>15</v>
      </c>
      <c r="AX20" s="26">
        <f>IF(IFERROR(IF($AV20&lt;F$6,0,IF($AV20&gt;MAX(AB$6:AB$85),"",
IF($AV20=MAX(AB$6:AB$85),INDEX($Z$6:$Z$85,MATCH(MAX(AB$6:AB$85),AB$6:AB$85,0)),
求节点(AB$6:AB$85,$Z$6:$Z$85,$AV20)))),"")="",AX19,
IFERROR(IF($AV20&lt;F$6,0,IF($AV20&gt;MAX(AB$6:AB$85),"",
IF($AV20=MAX(AB$6:AB$85),INDEX($Z$6:$Z$85,MATCH(MAX(AB$6:AB$85),AB$6:AB$85,0)),
求节点(AB$6:AB$85,$Z$6:$Z$85,$AV20)))),""))</f>
        <v>15</v>
      </c>
      <c r="AY20" s="26">
        <f>IF(IFERROR(IF($AV20&lt;G$6,0,IF($AV20&gt;MAX(AC$6:AC$85),"",
IF($AV20=MAX(AC$6:AC$85),INDEX($Z$6:$Z$85,MATCH(MAX(AC$6:AC$85),AC$6:AC$85,0)),
求节点(AC$6:AC$85,$Z$6:$Z$85,$AV20)))),"")="",AY19,
IFERROR(IF($AV20&lt;G$6,0,IF($AV20&gt;MAX(AC$6:AC$85),"",
IF($AV20=MAX(AC$6:AC$85),INDEX($Z$6:$Z$85,MATCH(MAX(AC$6:AC$85),AC$6:AC$85,0)),
求节点(AC$6:AC$85,$Z$6:$Z$85,$AV20)))),""))</f>
        <v>2.25</v>
      </c>
      <c r="AZ20" s="26">
        <f>IF(IFERROR(IF($AV20&lt;H$6,0,IF($AV20&gt;MAX(AD$6:AD$85),"",
IF($AV20=MAX(AD$6:AD$85),INDEX($Z$6:$Z$85,MATCH(MAX(AD$6:AD$85),AD$6:AD$85,0)),
求节点(AD$6:AD$85,$Z$6:$Z$85,$AV20)))),"")="",AZ19,
IFERROR(IF($AV20&lt;H$6,0,IF($AV20&gt;MAX(AD$6:AD$85),"",
IF($AV20=MAX(AD$6:AD$85),INDEX($Z$6:$Z$85,MATCH(MAX(AD$6:AD$85),AD$6:AD$85,0)),
求节点(AD$6:AD$85,$Z$6:$Z$85,$AV20)))),""))</f>
        <v>0</v>
      </c>
      <c r="BA20" s="26">
        <f>IF(IFERROR(IF($AV20&lt;I$6,0,IF($AV20&gt;MAX(AE$6:AE$85),"",
IF($AV20=MAX(AE$6:AE$85),INDEX($Z$6:$Z$85,MATCH(MAX(AE$6:AE$85),AE$6:AE$85,0)),
求节点(AE$6:AE$85,$Z$6:$Z$85,$AV20)))),"")="",BA19,
IFERROR(IF($AV20&lt;I$6,0,IF($AV20&gt;MAX(AE$6:AE$85),"",
IF($AV20=MAX(AE$6:AE$85),INDEX($Z$6:$Z$85,MATCH(MAX(AE$6:AE$85),AE$6:AE$85,0)),
求节点(AE$6:AE$85,$Z$6:$Z$85,$AV20)))),""))</f>
        <v>15</v>
      </c>
      <c r="BB20" s="26">
        <f>IF(IFERROR(IF($AV20&lt;J$6,0,IF($AV20&gt;MAX(AF$6:AF$85),"",
IF($AV20=MAX(AF$6:AF$85),INDEX($Z$6:$Z$85,MATCH(MAX(AF$6:AF$85),AF$6:AF$85,0)),
求节点(AF$6:AF$85,$Z$6:$Z$85,$AV20)))),"")="",BB19,
IFERROR(IF($AV20&lt;J$6,0,IF($AV20&gt;MAX(AF$6:AF$85),"",
IF($AV20=MAX(AF$6:AF$85),INDEX($Z$6:$Z$85,MATCH(MAX(AF$6:AF$85),AF$6:AF$85,0)),
求节点(AF$6:AF$85,$Z$6:$Z$85,$AV20)))),""))</f>
        <v>15</v>
      </c>
      <c r="BC20" s="26">
        <f>IF(IFERROR(IF($AV20&lt;K$6,0,IF($AV20&gt;MAX(AG$6:AG$85),"",
IF($AV20=MAX(AG$6:AG$85),INDEX($Z$6:$Z$85,MATCH(MAX(AG$6:AG$85),AG$6:AG$85,0)),
求节点(AG$6:AG$85,$Z$6:$Z$85,$AV20)))),"")="",BC19,
IFERROR(IF($AV20&lt;K$6,0,IF($AV20&gt;MAX(AG$6:AG$85),"",
IF($AV20=MAX(AG$6:AG$85),INDEX($Z$6:$Z$85,MATCH(MAX(AG$6:AG$85),AG$6:AG$85,0)),
求节点(AG$6:AG$85,$Z$6:$Z$85,$AV20)))),""))</f>
        <v>15</v>
      </c>
      <c r="BD20" s="26">
        <f>IF(IFERROR(IF($AV20&lt;L$6,0,IF($AV20&gt;MAX(AH$6:AH$85),"",
IF($AV20=MAX(AH$6:AH$85),INDEX($Z$6:$Z$85,MATCH(MAX(AH$6:AH$85),AH$6:AH$85,0)),
求节点(AH$6:AH$85,$Z$6:$Z$85,$AV20)))),"")="",BD19,
IFERROR(IF($AV20&lt;L$6,0,IF($AV20&gt;MAX(AH$6:AH$85),"",
IF($AV20=MAX(AH$6:AH$85),INDEX($Z$6:$Z$85,MATCH(MAX(AH$6:AH$85),AH$6:AH$85,0)),
求节点(AH$6:AH$85,$Z$6:$Z$85,$AV20)))),""))</f>
        <v>15</v>
      </c>
      <c r="BE20" s="26">
        <f>IF(IFERROR(IF($AV20&lt;M$6,0,IF($AV20&gt;MAX(AI$6:AI$85),"",
IF($AV20=MAX(AI$6:AI$85),INDEX($Z$6:$Z$85,MATCH(MAX(AI$6:AI$85),AI$6:AI$85,0)),
求节点(AI$6:AI$85,$Z$6:$Z$85,$AV20)))),"")="",BE19,
IFERROR(IF($AV20&lt;M$6,0,IF($AV20&gt;MAX(AI$6:AI$85),"",
IF($AV20=MAX(AI$6:AI$85),INDEX($Z$6:$Z$85,MATCH(MAX(AI$6:AI$85),AI$6:AI$85,0)),
求节点(AI$6:AI$85,$Z$6:$Z$85,$AV20)))),""))</f>
        <v>0</v>
      </c>
      <c r="BF20" s="26">
        <f>IF(IFERROR(IF($AV20&lt;N$6,0,IF($AV20&gt;MAX(AJ$6:AJ$85),"",
IF($AV20=MAX(AJ$6:AJ$85),INDEX($Z$6:$Z$85,MATCH(MAX(AJ$6:AJ$85),AJ$6:AJ$85,0)),
求节点(AJ$6:AJ$85,$Z$6:$Z$85,$AV20)))),"")="",BF19,
IFERROR(IF($AV20&lt;N$6,0,IF($AV20&gt;MAX(AJ$6:AJ$85),"",
IF($AV20=MAX(AJ$6:AJ$85),INDEX($Z$6:$Z$85,MATCH(MAX(AJ$6:AJ$85),AJ$6:AJ$85,0)),
求节点(AJ$6:AJ$85,$Z$6:$Z$85,$AV20)))),""))</f>
        <v>15</v>
      </c>
      <c r="BG20" s="26">
        <f>IF(IFERROR(IF($AV20&lt;O$6,0,IF($AV20&gt;MAX(AK$6:AK$85),"",
IF($AV20=MAX(AK$6:AK$85),INDEX($Z$6:$Z$85,MATCH(MAX(AK$6:AK$85),AK$6:AK$85,0)),
求节点(AK$6:AK$85,$Z$6:$Z$85,$AV20)))),"")="",BG19,
IFERROR(IF($AV20&lt;O$6,0,IF($AV20&gt;MAX(AK$6:AK$85),"",
IF($AV20=MAX(AK$6:AK$85),INDEX($Z$6:$Z$85,MATCH(MAX(AK$6:AK$85),AK$6:AK$85,0)),
求节点(AK$6:AK$85,$Z$6:$Z$85,$AV20)))),""))</f>
        <v>15</v>
      </c>
      <c r="BH20" s="26">
        <f>IF(IFERROR(IF($AV20&lt;P$6,0,IF($AV20&gt;MAX(AL$6:AL$85),"",
IF($AV20=MAX(AL$6:AL$85),INDEX($Z$6:$Z$85,MATCH(MAX(AL$6:AL$85),AL$6:AL$85,0)),
求节点(AL$6:AL$85,$Z$6:$Z$85,$AV20)))),"")="",BH19,
IFERROR(IF($AV20&lt;P$6,0,IF($AV20&gt;MAX(AL$6:AL$85),"",
IF($AV20=MAX(AL$6:AL$85),INDEX($Z$6:$Z$85,MATCH(MAX(AL$6:AL$85),AL$6:AL$85,0)),
求节点(AL$6:AL$85,$Z$6:$Z$85,$AV20)))),""))</f>
        <v>4.4000000000000004</v>
      </c>
      <c r="BI20" s="26">
        <f>IF(IFERROR(IF($AV20&lt;Q$6,0,IF($AV20&gt;MAX(AM$6:AM$85),"",
IF($AV20=MAX(AM$6:AM$85),INDEX($Z$6:$Z$85,MATCH(MAX(AM$6:AM$85),AM$6:AM$85,0)),
求节点(AM$6:AM$85,$Z$6:$Z$85,$AV20)))),"")="",BI19,
IFERROR(IF($AV20&lt;Q$6,0,IF($AV20&gt;MAX(AM$6:AM$85),"",
IF($AV20=MAX(AM$6:AM$85),INDEX($Z$6:$Z$85,MATCH(MAX(AM$6:AM$85),AM$6:AM$85,0)),
求节点(AM$6:AM$85,$Z$6:$Z$85,$AV20)))),""))</f>
        <v>5.166666666666667</v>
      </c>
      <c r="BJ20" s="26">
        <f>IF(IFERROR(IF($AV20&lt;R$6,0,IF($AV20&gt;MAX(AN$6:AN$85),"",
IF($AV20=MAX(AN$6:AN$85),INDEX($Z$6:$Z$85,MATCH(MAX(AN$6:AN$85),AN$6:AN$85,0)),
求节点(AN$6:AN$85,$Z$6:$Z$85,$AV20)))),"")="",BJ19,
IFERROR(IF($AV20&lt;R$6,0,IF($AV20&gt;MAX(AN$6:AN$85),"",
IF($AV20=MAX(AN$6:AN$85),INDEX($Z$6:$Z$85,MATCH(MAX(AN$6:AN$85),AN$6:AN$85,0)),
求节点(AN$6:AN$85,$Z$6:$Z$85,$AV20)))),""))</f>
        <v>5.166666666666667</v>
      </c>
      <c r="BK20" s="26">
        <f>IF(IFERROR(IF($AV20&lt;S$6,0,IF($AV20&gt;MAX(AO$6:AO$85),"",
IF($AV20=MAX(AO$6:AO$85),INDEX($Z$6:$Z$85,MATCH(MAX(AO$6:AO$85),AO$6:AO$85,0)),
求节点(AO$6:AO$85,$Z$6:$Z$85,$AV20)))),"")="",BK19,
IFERROR(IF($AV20&lt;S$6,0,IF($AV20&gt;MAX(AO$6:AO$85),"",
IF($AV20=MAX(AO$6:AO$85),INDEX($Z$6:$Z$85,MATCH(MAX(AO$6:AO$85),AO$6:AO$85,0)),
求节点(AO$6:AO$85,$Z$6:$Z$85,$AV20)))),""))</f>
        <v>5.166666666666667</v>
      </c>
      <c r="BL20" s="26">
        <f>IF(IFERROR(IF($AV20&lt;T$6,0,IF($AV20&gt;MAX(AP$6:AP$85),"",
IF($AV20=MAX(AP$6:AP$85),INDEX($Z$6:$Z$85,MATCH(MAX(AP$6:AP$85),AP$6:AP$85,0)),
求节点(AP$6:AP$85,$Z$6:$Z$85,$AV20)))),"")="",BL19,
IFERROR(IF($AV20&lt;T$6,0,IF($AV20&gt;MAX(AP$6:AP$85),"",
IF($AV20=MAX(AP$6:AP$85),INDEX($Z$6:$Z$85,MATCH(MAX(AP$6:AP$85),AP$6:AP$85,0)),
求节点(AP$6:AP$85,$Z$6:$Z$85,$AV20)))),""))</f>
        <v>5.166666666666667</v>
      </c>
      <c r="BM20" s="26">
        <f>IF(IFERROR(IF($AV20&lt;U$6,0,IF($AV20&gt;MAX(AQ$6:AQ$85),"",
IF($AV20=MAX(AQ$6:AQ$85),INDEX($Z$6:$Z$85,MATCH(MAX(AQ$6:AQ$85),AQ$6:AQ$85,0)),
求节点(AQ$6:AQ$85,$Z$6:$Z$85,$AV20)))),"")="",BM19,
IFERROR(IF($AV20&lt;U$6,0,IF($AV20&gt;MAX(AQ$6:AQ$85),"",
IF($AV20=MAX(AQ$6:AQ$85),INDEX($Z$6:$Z$85,MATCH(MAX(AQ$6:AQ$85),AQ$6:AQ$85,0)),
求节点(AQ$6:AQ$85,$Z$6:$Z$85,$AV20)))),""))</f>
        <v>12</v>
      </c>
      <c r="BN20" s="26">
        <f>IF(IFERROR(IF($AV20&lt;V$6,0,IF($AV20&gt;MAX(AR$6:AR$85),"",
IF($AV20=MAX(AR$6:AR$85),INDEX($Z$6:$Z$85,MATCH(MAX(AR$6:AR$85),AR$6:AR$85,0)),
求节点(AR$6:AR$85,$Z$6:$Z$85,$AV20)))),"")="",BN19,
IFERROR(IF($AV20&lt;V$6,0,IF($AV20&gt;MAX(AR$6:AR$85),"",
IF($AV20=MAX(AR$6:AR$85),INDEX($Z$6:$Z$85,MATCH(MAX(AR$6:AR$85),AR$6:AR$85,0)),
求节点(AR$6:AR$85,$Z$6:$Z$85,$AV20)))),""))</f>
        <v>0</v>
      </c>
      <c r="BO20" s="26">
        <f>IF(IFERROR(IF($AV20&lt;W$6,0,IF($AV20&gt;MAX(AS$6:AS$85),"",
IF($AV20=MAX(AS$6:AS$85),INDEX($Z$6:$Z$85,MATCH(MAX(AS$6:AS$85),AS$6:AS$85,0)),
求节点(AS$6:AS$85,$Z$6:$Z$85,$AV20)))),"")="",BO19,
IFERROR(IF($AV20&lt;W$6,0,IF($AV20&gt;MAX(AS$6:AS$85),"",
IF($AV20=MAX(AS$6:AS$85),INDEX($Z$6:$Z$85,MATCH(MAX(AS$6:AS$85),AS$6:AS$85,0)),
求节点(AS$6:AS$85,$Z$6:$Z$85,$AV20)))),""))</f>
        <v>0</v>
      </c>
    </row>
    <row r="21" spans="4:67" x14ac:dyDescent="0.2">
      <c r="D21" s="8">
        <v>16</v>
      </c>
      <c r="E21" s="24">
        <f>IFERROR(('[1]功能-城建'!AS21+'[1]功能-城建'!BN21)/2,"")</f>
        <v>16</v>
      </c>
      <c r="F21" s="24">
        <f>IFERROR(('[1]功能-城建'!AT21+'[1]功能-城建'!BO21)/2,"")</f>
        <v>16</v>
      </c>
      <c r="G21" s="24">
        <f>IFERROR(('[1]功能-城建'!AU21+'[1]功能-城建'!BP21)/2,"")</f>
        <v>42.5</v>
      </c>
      <c r="H21" s="24" t="str">
        <f>IFERROR(('[1]功能-城建'!AV21+'[1]功能-城建'!BQ21)/2,"")</f>
        <v/>
      </c>
      <c r="I21" s="24">
        <f>IFERROR(('[1]功能-城建'!AW21+'[1]功能-城建'!BR21)/2,"")</f>
        <v>16</v>
      </c>
      <c r="J21" s="24">
        <f>IFERROR(('[1]功能-城建'!AX21+'[1]功能-城建'!BS21)/2,"")</f>
        <v>16</v>
      </c>
      <c r="K21" s="24">
        <f>IFERROR(('[1]功能-城建'!AY21+'[1]功能-城建'!BT21)/2,"")</f>
        <v>16</v>
      </c>
      <c r="L21" s="24">
        <f>IFERROR(('[1]功能-城建'!AZ21+'[1]功能-城建'!BU21)/2,"")</f>
        <v>16</v>
      </c>
      <c r="M21" s="50">
        <f t="shared" si="22"/>
        <v>31</v>
      </c>
      <c r="N21" s="24">
        <f>IFERROR(('[1]功能-城建'!BB21+'[1]功能-城建'!BW21)/2,"")</f>
        <v>16</v>
      </c>
      <c r="O21" s="24">
        <f>IFERROR(('[1]功能-城建'!BC21+'[1]功能-城建'!BX21)/2,"")</f>
        <v>16</v>
      </c>
      <c r="P21" s="24">
        <f>IFERROR(('[1]功能-城建'!BD21+'[1]功能-城建'!BY21)/2,"")</f>
        <v>40.5</v>
      </c>
      <c r="Q21" s="24">
        <f>IFERROR(('[1]功能-城建'!BE21+'[1]功能-城建'!BZ21)/2,"")</f>
        <v>41</v>
      </c>
      <c r="R21" s="24">
        <f>IFERROR(('[1]功能-城建'!BF21+'[1]功能-城建'!CA21)/2,"")</f>
        <v>41</v>
      </c>
      <c r="S21" s="24">
        <f>IFERROR(('[1]功能-城建'!BG21+'[1]功能-城建'!CB21)/2,"")</f>
        <v>41</v>
      </c>
      <c r="T21" s="24">
        <f>IFERROR(('[1]功能-城建'!BH21+'[1]功能-城建'!CC21)/2,"")</f>
        <v>41</v>
      </c>
      <c r="U21" s="24">
        <f>IFERROR(('[1]功能-城建'!BI21+'[1]功能-城建'!CD21)/2,"")</f>
        <v>17</v>
      </c>
      <c r="V21" s="24">
        <f>IFERROR(('[1]功能-城建'!BJ21+'[1]功能-城建'!CE21)/2,"")</f>
        <v>80</v>
      </c>
      <c r="W21" s="24">
        <f>IFERROR(('[1]功能-城建'!BK21+'[1]功能-城建'!CF21)/2,"")</f>
        <v>0</v>
      </c>
      <c r="Z21" s="8">
        <v>16</v>
      </c>
      <c r="AA21" s="25">
        <f t="shared" si="1"/>
        <v>16</v>
      </c>
      <c r="AB21" s="25">
        <f t="shared" si="2"/>
        <v>16</v>
      </c>
      <c r="AC21" s="25">
        <f t="shared" si="3"/>
        <v>42.5</v>
      </c>
      <c r="AD21" s="25" t="str">
        <f t="shared" si="4"/>
        <v/>
      </c>
      <c r="AE21" s="25">
        <f t="shared" si="5"/>
        <v>16</v>
      </c>
      <c r="AF21" s="25">
        <f t="shared" si="6"/>
        <v>16</v>
      </c>
      <c r="AG21" s="25">
        <f t="shared" si="7"/>
        <v>16</v>
      </c>
      <c r="AH21" s="25">
        <f t="shared" si="8"/>
        <v>16</v>
      </c>
      <c r="AI21" s="25">
        <f t="shared" si="9"/>
        <v>31</v>
      </c>
      <c r="AJ21" s="25">
        <f t="shared" si="10"/>
        <v>16</v>
      </c>
      <c r="AK21" s="25">
        <f t="shared" si="11"/>
        <v>16</v>
      </c>
      <c r="AL21" s="25">
        <f t="shared" si="12"/>
        <v>40.5</v>
      </c>
      <c r="AM21" s="25">
        <f t="shared" si="13"/>
        <v>41</v>
      </c>
      <c r="AN21" s="25">
        <f t="shared" si="14"/>
        <v>41</v>
      </c>
      <c r="AO21" s="25">
        <f t="shared" si="15"/>
        <v>41</v>
      </c>
      <c r="AP21" s="25">
        <f t="shared" si="16"/>
        <v>41</v>
      </c>
      <c r="AQ21" s="25">
        <f t="shared" si="17"/>
        <v>17</v>
      </c>
      <c r="AR21" s="25">
        <f t="shared" si="18"/>
        <v>80</v>
      </c>
      <c r="AS21" s="25">
        <f t="shared" si="19"/>
        <v>0</v>
      </c>
      <c r="AV21" s="8">
        <v>16</v>
      </c>
      <c r="AW21" s="26">
        <f>IF(IFERROR(IF($AV21&lt;E$6,0,IF($AV21&gt;MAX(AA$6:AA$85),"",
IF($AV21=MAX(AA$6:AA$85),INDEX($Z$6:$Z$85,MATCH(MAX(AA$6:AA$85),AA$6:AA$85,0)),
求节点(AA$6:AA$85,$Z$6:$Z$85,$AV21)))),"")="",AW20,
IFERROR(IF($AV21&lt;E$6,0,IF($AV21&gt;MAX(AA$6:AA$85),"",
IF($AV21=MAX(AA$6:AA$85),INDEX($Z$6:$Z$85,MATCH(MAX(AA$6:AA$85),AA$6:AA$85,0)),
求节点(AA$6:AA$85,$Z$6:$Z$85,$AV21)))),""))</f>
        <v>16</v>
      </c>
      <c r="AX21" s="26">
        <f>IF(IFERROR(IF($AV21&lt;F$6,0,IF($AV21&gt;MAX(AB$6:AB$85),"",
IF($AV21=MAX(AB$6:AB$85),INDEX($Z$6:$Z$85,MATCH(MAX(AB$6:AB$85),AB$6:AB$85,0)),
求节点(AB$6:AB$85,$Z$6:$Z$85,$AV21)))),"")="",AX20,
IFERROR(IF($AV21&lt;F$6,0,IF($AV21&gt;MAX(AB$6:AB$85),"",
IF($AV21=MAX(AB$6:AB$85),INDEX($Z$6:$Z$85,MATCH(MAX(AB$6:AB$85),AB$6:AB$85,0)),
求节点(AB$6:AB$85,$Z$6:$Z$85,$AV21)))),""))</f>
        <v>16</v>
      </c>
      <c r="AY21" s="26">
        <f>IF(IFERROR(IF($AV21&lt;G$6,0,IF($AV21&gt;MAX(AC$6:AC$85),"",
IF($AV21=MAX(AC$6:AC$85),INDEX($Z$6:$Z$85,MATCH(MAX(AC$6:AC$85),AC$6:AC$85,0)),
求节点(AC$6:AC$85,$Z$6:$Z$85,$AV21)))),"")="",AY20,
IFERROR(IF($AV21&lt;G$6,0,IF($AV21&gt;MAX(AC$6:AC$85),"",
IF($AV21=MAX(AC$6:AC$85),INDEX($Z$6:$Z$85,MATCH(MAX(AC$6:AC$85),AC$6:AC$85,0)),
求节点(AC$6:AC$85,$Z$6:$Z$85,$AV21)))),""))</f>
        <v>2.75</v>
      </c>
      <c r="AZ21" s="26">
        <f>IF(IFERROR(IF($AV21&lt;H$6,0,IF($AV21&gt;MAX(AD$6:AD$85),"",
IF($AV21=MAX(AD$6:AD$85),INDEX($Z$6:$Z$85,MATCH(MAX(AD$6:AD$85),AD$6:AD$85,0)),
求节点(AD$6:AD$85,$Z$6:$Z$85,$AV21)))),"")="",AZ20,
IFERROR(IF($AV21&lt;H$6,0,IF($AV21&gt;MAX(AD$6:AD$85),"",
IF($AV21=MAX(AD$6:AD$85),INDEX($Z$6:$Z$85,MATCH(MAX(AD$6:AD$85),AD$6:AD$85,0)),
求节点(AD$6:AD$85,$Z$6:$Z$85,$AV21)))),""))</f>
        <v>0</v>
      </c>
      <c r="BA21" s="26">
        <f>IF(IFERROR(IF($AV21&lt;I$6,0,IF($AV21&gt;MAX(AE$6:AE$85),"",
IF($AV21=MAX(AE$6:AE$85),INDEX($Z$6:$Z$85,MATCH(MAX(AE$6:AE$85),AE$6:AE$85,0)),
求节点(AE$6:AE$85,$Z$6:$Z$85,$AV21)))),"")="",BA20,
IFERROR(IF($AV21&lt;I$6,0,IF($AV21&gt;MAX(AE$6:AE$85),"",
IF($AV21=MAX(AE$6:AE$85),INDEX($Z$6:$Z$85,MATCH(MAX(AE$6:AE$85),AE$6:AE$85,0)),
求节点(AE$6:AE$85,$Z$6:$Z$85,$AV21)))),""))</f>
        <v>16</v>
      </c>
      <c r="BB21" s="26">
        <f>IF(IFERROR(IF($AV21&lt;J$6,0,IF($AV21&gt;MAX(AF$6:AF$85),"",
IF($AV21=MAX(AF$6:AF$85),INDEX($Z$6:$Z$85,MATCH(MAX(AF$6:AF$85),AF$6:AF$85,0)),
求节点(AF$6:AF$85,$Z$6:$Z$85,$AV21)))),"")="",BB20,
IFERROR(IF($AV21&lt;J$6,0,IF($AV21&gt;MAX(AF$6:AF$85),"",
IF($AV21=MAX(AF$6:AF$85),INDEX($Z$6:$Z$85,MATCH(MAX(AF$6:AF$85),AF$6:AF$85,0)),
求节点(AF$6:AF$85,$Z$6:$Z$85,$AV21)))),""))</f>
        <v>16</v>
      </c>
      <c r="BC21" s="26">
        <f>IF(IFERROR(IF($AV21&lt;K$6,0,IF($AV21&gt;MAX(AG$6:AG$85),"",
IF($AV21=MAX(AG$6:AG$85),INDEX($Z$6:$Z$85,MATCH(MAX(AG$6:AG$85),AG$6:AG$85,0)),
求节点(AG$6:AG$85,$Z$6:$Z$85,$AV21)))),"")="",BC20,
IFERROR(IF($AV21&lt;K$6,0,IF($AV21&gt;MAX(AG$6:AG$85),"",
IF($AV21=MAX(AG$6:AG$85),INDEX($Z$6:$Z$85,MATCH(MAX(AG$6:AG$85),AG$6:AG$85,0)),
求节点(AG$6:AG$85,$Z$6:$Z$85,$AV21)))),""))</f>
        <v>16</v>
      </c>
      <c r="BD21" s="26">
        <f>IF(IFERROR(IF($AV21&lt;L$6,0,IF($AV21&gt;MAX(AH$6:AH$85),"",
IF($AV21=MAX(AH$6:AH$85),INDEX($Z$6:$Z$85,MATCH(MAX(AH$6:AH$85),AH$6:AH$85,0)),
求节点(AH$6:AH$85,$Z$6:$Z$85,$AV21)))),"")="",BD20,
IFERROR(IF($AV21&lt;L$6,0,IF($AV21&gt;MAX(AH$6:AH$85),"",
IF($AV21=MAX(AH$6:AH$85),INDEX($Z$6:$Z$85,MATCH(MAX(AH$6:AH$85),AH$6:AH$85,0)),
求节点(AH$6:AH$85,$Z$6:$Z$85,$AV21)))),""))</f>
        <v>16</v>
      </c>
      <c r="BE21" s="26">
        <f>IF(IFERROR(IF($AV21&lt;M$6,0,IF($AV21&gt;MAX(AI$6:AI$85),"",
IF($AV21=MAX(AI$6:AI$85),INDEX($Z$6:$Z$85,MATCH(MAX(AI$6:AI$85),AI$6:AI$85,0)),
求节点(AI$6:AI$85,$Z$6:$Z$85,$AV21)))),"")="",BE20,
IFERROR(IF($AV21&lt;M$6,0,IF($AV21&gt;MAX(AI$6:AI$85),"",
IF($AV21=MAX(AI$6:AI$85),INDEX($Z$6:$Z$85,MATCH(MAX(AI$6:AI$85),AI$6:AI$85,0)),
求节点(AI$6:AI$85,$Z$6:$Z$85,$AV21)))),""))</f>
        <v>0</v>
      </c>
      <c r="BF21" s="26">
        <f>IF(IFERROR(IF($AV21&lt;N$6,0,IF($AV21&gt;MAX(AJ$6:AJ$85),"",
IF($AV21=MAX(AJ$6:AJ$85),INDEX($Z$6:$Z$85,MATCH(MAX(AJ$6:AJ$85),AJ$6:AJ$85,0)),
求节点(AJ$6:AJ$85,$Z$6:$Z$85,$AV21)))),"")="",BF20,
IFERROR(IF($AV21&lt;N$6,0,IF($AV21&gt;MAX(AJ$6:AJ$85),"",
IF($AV21=MAX(AJ$6:AJ$85),INDEX($Z$6:$Z$85,MATCH(MAX(AJ$6:AJ$85),AJ$6:AJ$85,0)),
求节点(AJ$6:AJ$85,$Z$6:$Z$85,$AV21)))),""))</f>
        <v>16</v>
      </c>
      <c r="BG21" s="26">
        <f>IF(IFERROR(IF($AV21&lt;O$6,0,IF($AV21&gt;MAX(AK$6:AK$85),"",
IF($AV21=MAX(AK$6:AK$85),INDEX($Z$6:$Z$85,MATCH(MAX(AK$6:AK$85),AK$6:AK$85,0)),
求节点(AK$6:AK$85,$Z$6:$Z$85,$AV21)))),"")="",BG20,
IFERROR(IF($AV21&lt;O$6,0,IF($AV21&gt;MAX(AK$6:AK$85),"",
IF($AV21=MAX(AK$6:AK$85),INDEX($Z$6:$Z$85,MATCH(MAX(AK$6:AK$85),AK$6:AK$85,0)),
求节点(AK$6:AK$85,$Z$6:$Z$85,$AV21)))),""))</f>
        <v>16</v>
      </c>
      <c r="BH21" s="26">
        <f>IF(IFERROR(IF($AV21&lt;P$6,0,IF($AV21&gt;MAX(AL$6:AL$85),"",
IF($AV21=MAX(AL$6:AL$85),INDEX($Z$6:$Z$85,MATCH(MAX(AL$6:AL$85),AL$6:AL$85,0)),
求节点(AL$6:AL$85,$Z$6:$Z$85,$AV21)))),"")="",BH20,
IFERROR(IF($AV21&lt;P$6,0,IF($AV21&gt;MAX(AL$6:AL$85),"",
IF($AV21=MAX(AL$6:AL$85),INDEX($Z$6:$Z$85,MATCH(MAX(AL$6:AL$85),AL$6:AL$85,0)),
求节点(AL$6:AL$85,$Z$6:$Z$85,$AV21)))),""))</f>
        <v>4.8</v>
      </c>
      <c r="BI21" s="26">
        <f>IF(IFERROR(IF($AV21&lt;Q$6,0,IF($AV21&gt;MAX(AM$6:AM$85),"",
IF($AV21=MAX(AM$6:AM$85),INDEX($Z$6:$Z$85,MATCH(MAX(AM$6:AM$85),AM$6:AM$85,0)),
求节点(AM$6:AM$85,$Z$6:$Z$85,$AV21)))),"")="",BI20,
IFERROR(IF($AV21&lt;Q$6,0,IF($AV21&gt;MAX(AM$6:AM$85),"",
IF($AV21=MAX(AM$6:AM$85),INDEX($Z$6:$Z$85,MATCH(MAX(AM$6:AM$85),AM$6:AM$85,0)),
求节点(AM$6:AM$85,$Z$6:$Z$85,$AV21)))),""))</f>
        <v>5.5</v>
      </c>
      <c r="BJ21" s="26">
        <f>IF(IFERROR(IF($AV21&lt;R$6,0,IF($AV21&gt;MAX(AN$6:AN$85),"",
IF($AV21=MAX(AN$6:AN$85),INDEX($Z$6:$Z$85,MATCH(MAX(AN$6:AN$85),AN$6:AN$85,0)),
求节点(AN$6:AN$85,$Z$6:$Z$85,$AV21)))),"")="",BJ20,
IFERROR(IF($AV21&lt;R$6,0,IF($AV21&gt;MAX(AN$6:AN$85),"",
IF($AV21=MAX(AN$6:AN$85),INDEX($Z$6:$Z$85,MATCH(MAX(AN$6:AN$85),AN$6:AN$85,0)),
求节点(AN$6:AN$85,$Z$6:$Z$85,$AV21)))),""))</f>
        <v>5.5</v>
      </c>
      <c r="BK21" s="26">
        <f>IF(IFERROR(IF($AV21&lt;S$6,0,IF($AV21&gt;MAX(AO$6:AO$85),"",
IF($AV21=MAX(AO$6:AO$85),INDEX($Z$6:$Z$85,MATCH(MAX(AO$6:AO$85),AO$6:AO$85,0)),
求节点(AO$6:AO$85,$Z$6:$Z$85,$AV21)))),"")="",BK20,
IFERROR(IF($AV21&lt;S$6,0,IF($AV21&gt;MAX(AO$6:AO$85),"",
IF($AV21=MAX(AO$6:AO$85),INDEX($Z$6:$Z$85,MATCH(MAX(AO$6:AO$85),AO$6:AO$85,0)),
求节点(AO$6:AO$85,$Z$6:$Z$85,$AV21)))),""))</f>
        <v>5.5</v>
      </c>
      <c r="BL21" s="26">
        <f>IF(IFERROR(IF($AV21&lt;T$6,0,IF($AV21&gt;MAX(AP$6:AP$85),"",
IF($AV21=MAX(AP$6:AP$85),INDEX($Z$6:$Z$85,MATCH(MAX(AP$6:AP$85),AP$6:AP$85,0)),
求节点(AP$6:AP$85,$Z$6:$Z$85,$AV21)))),"")="",BL20,
IFERROR(IF($AV21&lt;T$6,0,IF($AV21&gt;MAX(AP$6:AP$85),"",
IF($AV21=MAX(AP$6:AP$85),INDEX($Z$6:$Z$85,MATCH(MAX(AP$6:AP$85),AP$6:AP$85,0)),
求节点(AP$6:AP$85,$Z$6:$Z$85,$AV21)))),""))</f>
        <v>5.5</v>
      </c>
      <c r="BM21" s="26">
        <f>IF(IFERROR(IF($AV21&lt;U$6,0,IF($AV21&gt;MAX(AQ$6:AQ$85),"",
IF($AV21=MAX(AQ$6:AQ$85),INDEX($Z$6:$Z$85,MATCH(MAX(AQ$6:AQ$85),AQ$6:AQ$85,0)),
求节点(AQ$6:AQ$85,$Z$6:$Z$85,$AV21)))),"")="",BM20,
IFERROR(IF($AV21&lt;U$6,0,IF($AV21&gt;MAX(AQ$6:AQ$85),"",
IF($AV21=MAX(AQ$6:AQ$85),INDEX($Z$6:$Z$85,MATCH(MAX(AQ$6:AQ$85),AQ$6:AQ$85,0)),
求节点(AQ$6:AQ$85,$Z$6:$Z$85,$AV21)))),""))</f>
        <v>14</v>
      </c>
      <c r="BN21" s="26">
        <f>IF(IFERROR(IF($AV21&lt;V$6,0,IF($AV21&gt;MAX(AR$6:AR$85),"",
IF($AV21=MAX(AR$6:AR$85),INDEX($Z$6:$Z$85,MATCH(MAX(AR$6:AR$85),AR$6:AR$85,0)),
求节点(AR$6:AR$85,$Z$6:$Z$85,$AV21)))),"")="",BN20,
IFERROR(IF($AV21&lt;V$6,0,IF($AV21&gt;MAX(AR$6:AR$85),"",
IF($AV21=MAX(AR$6:AR$85),INDEX($Z$6:$Z$85,MATCH(MAX(AR$6:AR$85),AR$6:AR$85,0)),
求节点(AR$6:AR$85,$Z$6:$Z$85,$AV21)))),""))</f>
        <v>1</v>
      </c>
      <c r="BO21" s="26">
        <f>IF(IFERROR(IF($AV21&lt;W$6,0,IF($AV21&gt;MAX(AS$6:AS$85),"",
IF($AV21=MAX(AS$6:AS$85),INDEX($Z$6:$Z$85,MATCH(MAX(AS$6:AS$85),AS$6:AS$85,0)),
求节点(AS$6:AS$85,$Z$6:$Z$85,$AV21)))),"")="",BO20,
IFERROR(IF($AV21&lt;W$6,0,IF($AV21&gt;MAX(AS$6:AS$85),"",
IF($AV21=MAX(AS$6:AS$85),INDEX($Z$6:$Z$85,MATCH(MAX(AS$6:AS$85),AS$6:AS$85,0)),
求节点(AS$6:AS$85,$Z$6:$Z$85,$AV21)))),""))</f>
        <v>0</v>
      </c>
    </row>
    <row r="22" spans="4:67" x14ac:dyDescent="0.2">
      <c r="D22" s="8">
        <v>17</v>
      </c>
      <c r="E22" s="24">
        <f>IFERROR(('[1]功能-城建'!AS22+'[1]功能-城建'!BN22)/2,"")</f>
        <v>17</v>
      </c>
      <c r="F22" s="24">
        <f>IFERROR(('[1]功能-城建'!AT22+'[1]功能-城建'!BO22)/2,"")</f>
        <v>17</v>
      </c>
      <c r="G22" s="24">
        <f>IFERROR(('[1]功能-城建'!AU22+'[1]功能-城建'!BP22)/2,"")</f>
        <v>44.5</v>
      </c>
      <c r="H22" s="24" t="str">
        <f>IFERROR(('[1]功能-城建'!AV22+'[1]功能-城建'!BQ22)/2,"")</f>
        <v/>
      </c>
      <c r="I22" s="24">
        <f>IFERROR(('[1]功能-城建'!AW22+'[1]功能-城建'!BR22)/2,"")</f>
        <v>17</v>
      </c>
      <c r="J22" s="24">
        <f>IFERROR(('[1]功能-城建'!AX22+'[1]功能-城建'!BS22)/2,"")</f>
        <v>17</v>
      </c>
      <c r="K22" s="24">
        <f>IFERROR(('[1]功能-城建'!AY22+'[1]功能-城建'!BT22)/2,"")</f>
        <v>17</v>
      </c>
      <c r="L22" s="24">
        <f>IFERROR(('[1]功能-城建'!AZ22+'[1]功能-城建'!BU22)/2,"")</f>
        <v>17</v>
      </c>
      <c r="M22" s="50">
        <f t="shared" si="22"/>
        <v>31</v>
      </c>
      <c r="N22" s="24">
        <f>IFERROR(('[1]功能-城建'!BB22+'[1]功能-城建'!BW22)/2,"")</f>
        <v>17</v>
      </c>
      <c r="O22" s="24">
        <f>IFERROR(('[1]功能-城建'!BC22+'[1]功能-城建'!BX22)/2,"")</f>
        <v>17</v>
      </c>
      <c r="P22" s="24">
        <f>IFERROR(('[1]功能-城建'!BD22+'[1]功能-城建'!BY22)/2,"")</f>
        <v>42.5</v>
      </c>
      <c r="Q22" s="24">
        <f>IFERROR(('[1]功能-城建'!BE22+'[1]功能-城建'!BZ22)/2,"")</f>
        <v>42.5</v>
      </c>
      <c r="R22" s="24">
        <f>IFERROR(('[1]功能-城建'!BF22+'[1]功能-城建'!CA22)/2,"")</f>
        <v>42.5</v>
      </c>
      <c r="S22" s="24">
        <f>IFERROR(('[1]功能-城建'!BG22+'[1]功能-城建'!CB22)/2,"")</f>
        <v>42.5</v>
      </c>
      <c r="T22" s="24">
        <f>IFERROR(('[1]功能-城建'!BH22+'[1]功能-城建'!CC22)/2,"")</f>
        <v>42.5</v>
      </c>
      <c r="U22" s="50">
        <f>U23</f>
        <v>18</v>
      </c>
      <c r="V22" s="24" t="str">
        <f>IFERROR(('[1]功能-城建'!BJ22+'[1]功能-城建'!CE22)/2,"")</f>
        <v/>
      </c>
      <c r="W22" s="24">
        <f>IFERROR(('[1]功能-城建'!BK22+'[1]功能-城建'!CF22)/2,"")</f>
        <v>0</v>
      </c>
      <c r="Z22" s="8">
        <v>17</v>
      </c>
      <c r="AA22" s="25">
        <f t="shared" si="1"/>
        <v>17</v>
      </c>
      <c r="AB22" s="25">
        <f t="shared" si="2"/>
        <v>17</v>
      </c>
      <c r="AC22" s="25">
        <f t="shared" si="3"/>
        <v>44.5</v>
      </c>
      <c r="AD22" s="25" t="str">
        <f t="shared" si="4"/>
        <v/>
      </c>
      <c r="AE22" s="25">
        <f t="shared" si="5"/>
        <v>17</v>
      </c>
      <c r="AF22" s="25">
        <f t="shared" si="6"/>
        <v>17</v>
      </c>
      <c r="AG22" s="25">
        <f t="shared" si="7"/>
        <v>17</v>
      </c>
      <c r="AH22" s="25">
        <f t="shared" si="8"/>
        <v>17</v>
      </c>
      <c r="AI22" s="25">
        <f t="shared" si="9"/>
        <v>31</v>
      </c>
      <c r="AJ22" s="25">
        <f t="shared" si="10"/>
        <v>17</v>
      </c>
      <c r="AK22" s="25">
        <f t="shared" si="11"/>
        <v>17</v>
      </c>
      <c r="AL22" s="25">
        <f t="shared" si="12"/>
        <v>42.5</v>
      </c>
      <c r="AM22" s="25">
        <f t="shared" si="13"/>
        <v>42.5</v>
      </c>
      <c r="AN22" s="25">
        <f t="shared" si="14"/>
        <v>42.5</v>
      </c>
      <c r="AO22" s="25">
        <f t="shared" si="15"/>
        <v>42.5</v>
      </c>
      <c r="AP22" s="25">
        <f t="shared" si="16"/>
        <v>42.5</v>
      </c>
      <c r="AQ22" s="25">
        <f t="shared" si="17"/>
        <v>18</v>
      </c>
      <c r="AR22" s="25" t="str">
        <f t="shared" si="18"/>
        <v/>
      </c>
      <c r="AS22" s="25">
        <f t="shared" si="19"/>
        <v>0</v>
      </c>
      <c r="AV22" s="8">
        <v>17</v>
      </c>
      <c r="AW22" s="26">
        <f>IF(IFERROR(IF($AV22&lt;E$6,0,IF($AV22&gt;MAX(AA$6:AA$85),"",
IF($AV22=MAX(AA$6:AA$85),INDEX($Z$6:$Z$85,MATCH(MAX(AA$6:AA$85),AA$6:AA$85,0)),
求节点(AA$6:AA$85,$Z$6:$Z$85,$AV22)))),"")="",AW21,
IFERROR(IF($AV22&lt;E$6,0,IF($AV22&gt;MAX(AA$6:AA$85),"",
IF($AV22=MAX(AA$6:AA$85),INDEX($Z$6:$Z$85,MATCH(MAX(AA$6:AA$85),AA$6:AA$85,0)),
求节点(AA$6:AA$85,$Z$6:$Z$85,$AV22)))),""))</f>
        <v>17</v>
      </c>
      <c r="AX22" s="26">
        <f>IF(IFERROR(IF($AV22&lt;F$6,0,IF($AV22&gt;MAX(AB$6:AB$85),"",
IF($AV22=MAX(AB$6:AB$85),INDEX($Z$6:$Z$85,MATCH(MAX(AB$6:AB$85),AB$6:AB$85,0)),
求节点(AB$6:AB$85,$Z$6:$Z$85,$AV22)))),"")="",AX21,
IFERROR(IF($AV22&lt;F$6,0,IF($AV22&gt;MAX(AB$6:AB$85),"",
IF($AV22=MAX(AB$6:AB$85),INDEX($Z$6:$Z$85,MATCH(MAX(AB$6:AB$85),AB$6:AB$85,0)),
求节点(AB$6:AB$85,$Z$6:$Z$85,$AV22)))),""))</f>
        <v>17</v>
      </c>
      <c r="AY22" s="26">
        <f>IF(IFERROR(IF($AV22&lt;G$6,0,IF($AV22&gt;MAX(AC$6:AC$85),"",
IF($AV22=MAX(AC$6:AC$85),INDEX($Z$6:$Z$85,MATCH(MAX(AC$6:AC$85),AC$6:AC$85,0)),
求节点(AC$6:AC$85,$Z$6:$Z$85,$AV22)))),"")="",AY21,
IFERROR(IF($AV22&lt;G$6,0,IF($AV22&gt;MAX(AC$6:AC$85),"",
IF($AV22=MAX(AC$6:AC$85),INDEX($Z$6:$Z$85,MATCH(MAX(AC$6:AC$85),AC$6:AC$85,0)),
求节点(AC$6:AC$85,$Z$6:$Z$85,$AV22)))),""))</f>
        <v>3.25</v>
      </c>
      <c r="AZ22" s="26">
        <f>IF(IFERROR(IF($AV22&lt;H$6,0,IF($AV22&gt;MAX(AD$6:AD$85),"",
IF($AV22=MAX(AD$6:AD$85),INDEX($Z$6:$Z$85,MATCH(MAX(AD$6:AD$85),AD$6:AD$85,0)),
求节点(AD$6:AD$85,$Z$6:$Z$85,$AV22)))),"")="",AZ21,
IFERROR(IF($AV22&lt;H$6,0,IF($AV22&gt;MAX(AD$6:AD$85),"",
IF($AV22=MAX(AD$6:AD$85),INDEX($Z$6:$Z$85,MATCH(MAX(AD$6:AD$85),AD$6:AD$85,0)),
求节点(AD$6:AD$85,$Z$6:$Z$85,$AV22)))),""))</f>
        <v>0</v>
      </c>
      <c r="BA22" s="26">
        <f>IF(IFERROR(IF($AV22&lt;I$6,0,IF($AV22&gt;MAX(AE$6:AE$85),"",
IF($AV22=MAX(AE$6:AE$85),INDEX($Z$6:$Z$85,MATCH(MAX(AE$6:AE$85),AE$6:AE$85,0)),
求节点(AE$6:AE$85,$Z$6:$Z$85,$AV22)))),"")="",BA21,
IFERROR(IF($AV22&lt;I$6,0,IF($AV22&gt;MAX(AE$6:AE$85),"",
IF($AV22=MAX(AE$6:AE$85),INDEX($Z$6:$Z$85,MATCH(MAX(AE$6:AE$85),AE$6:AE$85,0)),
求节点(AE$6:AE$85,$Z$6:$Z$85,$AV22)))),""))</f>
        <v>17</v>
      </c>
      <c r="BB22" s="26">
        <f>IF(IFERROR(IF($AV22&lt;J$6,0,IF($AV22&gt;MAX(AF$6:AF$85),"",
IF($AV22=MAX(AF$6:AF$85),INDEX($Z$6:$Z$85,MATCH(MAX(AF$6:AF$85),AF$6:AF$85,0)),
求节点(AF$6:AF$85,$Z$6:$Z$85,$AV22)))),"")="",BB21,
IFERROR(IF($AV22&lt;J$6,0,IF($AV22&gt;MAX(AF$6:AF$85),"",
IF($AV22=MAX(AF$6:AF$85),INDEX($Z$6:$Z$85,MATCH(MAX(AF$6:AF$85),AF$6:AF$85,0)),
求节点(AF$6:AF$85,$Z$6:$Z$85,$AV22)))),""))</f>
        <v>17</v>
      </c>
      <c r="BC22" s="26">
        <f>IF(IFERROR(IF($AV22&lt;K$6,0,IF($AV22&gt;MAX(AG$6:AG$85),"",
IF($AV22=MAX(AG$6:AG$85),INDEX($Z$6:$Z$85,MATCH(MAX(AG$6:AG$85),AG$6:AG$85,0)),
求节点(AG$6:AG$85,$Z$6:$Z$85,$AV22)))),"")="",BC21,
IFERROR(IF($AV22&lt;K$6,0,IF($AV22&gt;MAX(AG$6:AG$85),"",
IF($AV22=MAX(AG$6:AG$85),INDEX($Z$6:$Z$85,MATCH(MAX(AG$6:AG$85),AG$6:AG$85,0)),
求节点(AG$6:AG$85,$Z$6:$Z$85,$AV22)))),""))</f>
        <v>17</v>
      </c>
      <c r="BD22" s="26">
        <f>IF(IFERROR(IF($AV22&lt;L$6,0,IF($AV22&gt;MAX(AH$6:AH$85),"",
IF($AV22=MAX(AH$6:AH$85),INDEX($Z$6:$Z$85,MATCH(MAX(AH$6:AH$85),AH$6:AH$85,0)),
求节点(AH$6:AH$85,$Z$6:$Z$85,$AV22)))),"")="",BD21,
IFERROR(IF($AV22&lt;L$6,0,IF($AV22&gt;MAX(AH$6:AH$85),"",
IF($AV22=MAX(AH$6:AH$85),INDEX($Z$6:$Z$85,MATCH(MAX(AH$6:AH$85),AH$6:AH$85,0)),
求节点(AH$6:AH$85,$Z$6:$Z$85,$AV22)))),""))</f>
        <v>17</v>
      </c>
      <c r="BE22" s="26">
        <f>IF(IFERROR(IF($AV22&lt;M$6,0,IF($AV22&gt;MAX(AI$6:AI$85),"",
IF($AV22=MAX(AI$6:AI$85),INDEX($Z$6:$Z$85,MATCH(MAX(AI$6:AI$85),AI$6:AI$85,0)),
求节点(AI$6:AI$85,$Z$6:$Z$85,$AV22)))),"")="",BE21,
IFERROR(IF($AV22&lt;M$6,0,IF($AV22&gt;MAX(AI$6:AI$85),"",
IF($AV22=MAX(AI$6:AI$85),INDEX($Z$6:$Z$85,MATCH(MAX(AI$6:AI$85),AI$6:AI$85,0)),
求节点(AI$6:AI$85,$Z$6:$Z$85,$AV22)))),""))</f>
        <v>0</v>
      </c>
      <c r="BF22" s="26">
        <f>IF(IFERROR(IF($AV22&lt;N$6,0,IF($AV22&gt;MAX(AJ$6:AJ$85),"",
IF($AV22=MAX(AJ$6:AJ$85),INDEX($Z$6:$Z$85,MATCH(MAX(AJ$6:AJ$85),AJ$6:AJ$85,0)),
求节点(AJ$6:AJ$85,$Z$6:$Z$85,$AV22)))),"")="",BF21,
IFERROR(IF($AV22&lt;N$6,0,IF($AV22&gt;MAX(AJ$6:AJ$85),"",
IF($AV22=MAX(AJ$6:AJ$85),INDEX($Z$6:$Z$85,MATCH(MAX(AJ$6:AJ$85),AJ$6:AJ$85,0)),
求节点(AJ$6:AJ$85,$Z$6:$Z$85,$AV22)))),""))</f>
        <v>17</v>
      </c>
      <c r="BG22" s="26">
        <f>IF(IFERROR(IF($AV22&lt;O$6,0,IF($AV22&gt;MAX(AK$6:AK$85),"",
IF($AV22=MAX(AK$6:AK$85),INDEX($Z$6:$Z$85,MATCH(MAX(AK$6:AK$85),AK$6:AK$85,0)),
求节点(AK$6:AK$85,$Z$6:$Z$85,$AV22)))),"")="",BG21,
IFERROR(IF($AV22&lt;O$6,0,IF($AV22&gt;MAX(AK$6:AK$85),"",
IF($AV22=MAX(AK$6:AK$85),INDEX($Z$6:$Z$85,MATCH(MAX(AK$6:AK$85),AK$6:AK$85,0)),
求节点(AK$6:AK$85,$Z$6:$Z$85,$AV22)))),""))</f>
        <v>17</v>
      </c>
      <c r="BH22" s="26">
        <f>IF(IFERROR(IF($AV22&lt;P$6,0,IF($AV22&gt;MAX(AL$6:AL$85),"",
IF($AV22=MAX(AL$6:AL$85),INDEX($Z$6:$Z$85,MATCH(MAX(AL$6:AL$85),AL$6:AL$85,0)),
求节点(AL$6:AL$85,$Z$6:$Z$85,$AV22)))),"")="",BH21,
IFERROR(IF($AV22&lt;P$6,0,IF($AV22&gt;MAX(AL$6:AL$85),"",
IF($AV22=MAX(AL$6:AL$85),INDEX($Z$6:$Z$85,MATCH(MAX(AL$6:AL$85),AL$6:AL$85,0)),
求节点(AL$6:AL$85,$Z$6:$Z$85,$AV22)))),""))</f>
        <v>5.25</v>
      </c>
      <c r="BI22" s="26">
        <f>IF(IFERROR(IF($AV22&lt;Q$6,0,IF($AV22&gt;MAX(AM$6:AM$85),"",
IF($AV22=MAX(AM$6:AM$85),INDEX($Z$6:$Z$85,MATCH(MAX(AM$6:AM$85),AM$6:AM$85,0)),
求节点(AM$6:AM$85,$Z$6:$Z$85,$AV22)))),"")="",BI21,
IFERROR(IF($AV22&lt;Q$6,0,IF($AV22&gt;MAX(AM$6:AM$85),"",
IF($AV22=MAX(AM$6:AM$85),INDEX($Z$6:$Z$85,MATCH(MAX(AM$6:AM$85),AM$6:AM$85,0)),
求节点(AM$6:AM$85,$Z$6:$Z$85,$AV22)))),""))</f>
        <v>5.833333333333333</v>
      </c>
      <c r="BJ22" s="26">
        <f>IF(IFERROR(IF($AV22&lt;R$6,0,IF($AV22&gt;MAX(AN$6:AN$85),"",
IF($AV22=MAX(AN$6:AN$85),INDEX($Z$6:$Z$85,MATCH(MAX(AN$6:AN$85),AN$6:AN$85,0)),
求节点(AN$6:AN$85,$Z$6:$Z$85,$AV22)))),"")="",BJ21,
IFERROR(IF($AV22&lt;R$6,0,IF($AV22&gt;MAX(AN$6:AN$85),"",
IF($AV22=MAX(AN$6:AN$85),INDEX($Z$6:$Z$85,MATCH(MAX(AN$6:AN$85),AN$6:AN$85,0)),
求节点(AN$6:AN$85,$Z$6:$Z$85,$AV22)))),""))</f>
        <v>5.833333333333333</v>
      </c>
      <c r="BK22" s="26">
        <f>IF(IFERROR(IF($AV22&lt;S$6,0,IF($AV22&gt;MAX(AO$6:AO$85),"",
IF($AV22=MAX(AO$6:AO$85),INDEX($Z$6:$Z$85,MATCH(MAX(AO$6:AO$85),AO$6:AO$85,0)),
求节点(AO$6:AO$85,$Z$6:$Z$85,$AV22)))),"")="",BK21,
IFERROR(IF($AV22&lt;S$6,0,IF($AV22&gt;MAX(AO$6:AO$85),"",
IF($AV22=MAX(AO$6:AO$85),INDEX($Z$6:$Z$85,MATCH(MAX(AO$6:AO$85),AO$6:AO$85,0)),
求节点(AO$6:AO$85,$Z$6:$Z$85,$AV22)))),""))</f>
        <v>5.833333333333333</v>
      </c>
      <c r="BL22" s="26">
        <f>IF(IFERROR(IF($AV22&lt;T$6,0,IF($AV22&gt;MAX(AP$6:AP$85),"",
IF($AV22=MAX(AP$6:AP$85),INDEX($Z$6:$Z$85,MATCH(MAX(AP$6:AP$85),AP$6:AP$85,0)),
求节点(AP$6:AP$85,$Z$6:$Z$85,$AV22)))),"")="",BL21,
IFERROR(IF($AV22&lt;T$6,0,IF($AV22&gt;MAX(AP$6:AP$85),"",
IF($AV22=MAX(AP$6:AP$85),INDEX($Z$6:$Z$85,MATCH(MAX(AP$6:AP$85),AP$6:AP$85,0)),
求节点(AP$6:AP$85,$Z$6:$Z$85,$AV22)))),""))</f>
        <v>5.833333333333333</v>
      </c>
      <c r="BM22" s="26">
        <f>IF(IFERROR(IF($AV22&lt;U$6,0,IF($AV22&gt;MAX(AQ$6:AQ$85),"",
IF($AV22=MAX(AQ$6:AQ$85),INDEX($Z$6:$Z$85,MATCH(MAX(AQ$6:AQ$85),AQ$6:AQ$85,0)),
求节点(AQ$6:AQ$85,$Z$6:$Z$85,$AV22)))),"")="",BM21,
IFERROR(IF($AV22&lt;U$6,0,IF($AV22&gt;MAX(AQ$6:AQ$85),"",
IF($AV22=MAX(AQ$6:AQ$85),INDEX($Z$6:$Z$85,MATCH(MAX(AQ$6:AQ$85),AQ$6:AQ$85,0)),
求节点(AQ$6:AQ$85,$Z$6:$Z$85,$AV22)))),""))</f>
        <v>16</v>
      </c>
      <c r="BN22" s="26">
        <f>IF(IFERROR(IF($AV22&lt;V$6,0,IF($AV22&gt;MAX(AR$6:AR$85),"",
IF($AV22=MAX(AR$6:AR$85),INDEX($Z$6:$Z$85,MATCH(MAX(AR$6:AR$85),AR$6:AR$85,0)),
求节点(AR$6:AR$85,$Z$6:$Z$85,$AV22)))),"")="",BN21,
IFERROR(IF($AV22&lt;V$6,0,IF($AV22&gt;MAX(AR$6:AR$85),"",
IF($AV22=MAX(AR$6:AR$85),INDEX($Z$6:$Z$85,MATCH(MAX(AR$6:AR$85),AR$6:AR$85,0)),
求节点(AR$6:AR$85,$Z$6:$Z$85,$AV22)))),""))</f>
        <v>1.2857142857142856</v>
      </c>
      <c r="BO22" s="26">
        <f>IF(IFERROR(IF($AV22&lt;W$6,0,IF($AV22&gt;MAX(AS$6:AS$85),"",
IF($AV22=MAX(AS$6:AS$85),INDEX($Z$6:$Z$85,MATCH(MAX(AS$6:AS$85),AS$6:AS$85,0)),
求节点(AS$6:AS$85,$Z$6:$Z$85,$AV22)))),"")="",BO21,
IFERROR(IF($AV22&lt;W$6,0,IF($AV22&gt;MAX(AS$6:AS$85),"",
IF($AV22=MAX(AS$6:AS$85),INDEX($Z$6:$Z$85,MATCH(MAX(AS$6:AS$85),AS$6:AS$85,0)),
求节点(AS$6:AS$85,$Z$6:$Z$85,$AV22)))),""))</f>
        <v>0</v>
      </c>
    </row>
    <row r="23" spans="4:67" x14ac:dyDescent="0.2">
      <c r="D23" s="8">
        <v>18</v>
      </c>
      <c r="E23" s="24">
        <f>IFERROR(('[1]功能-城建'!AS23+'[1]功能-城建'!BN23)/2,"")</f>
        <v>18</v>
      </c>
      <c r="F23" s="24">
        <f>IFERROR(('[1]功能-城建'!AT23+'[1]功能-城建'!BO23)/2,"")</f>
        <v>18</v>
      </c>
      <c r="G23" s="24">
        <f>IFERROR(('[1]功能-城建'!AU23+'[1]功能-城建'!BP23)/2,"")</f>
        <v>46.5</v>
      </c>
      <c r="H23" s="24" t="str">
        <f>IFERROR(('[1]功能-城建'!AV23+'[1]功能-城建'!BQ23)/2,"")</f>
        <v/>
      </c>
      <c r="I23" s="24">
        <f>IFERROR(('[1]功能-城建'!AW23+'[1]功能-城建'!BR23)/2,"")</f>
        <v>18</v>
      </c>
      <c r="J23" s="24">
        <f>IFERROR(('[1]功能-城建'!AX23+'[1]功能-城建'!BS23)/2,"")</f>
        <v>18</v>
      </c>
      <c r="K23" s="24">
        <f>IFERROR(('[1]功能-城建'!AY23+'[1]功能-城建'!BT23)/2,"")</f>
        <v>18</v>
      </c>
      <c r="L23" s="24">
        <f>IFERROR(('[1]功能-城建'!AZ23+'[1]功能-城建'!BU23)/2,"")</f>
        <v>18</v>
      </c>
      <c r="M23" s="50">
        <f t="shared" si="22"/>
        <v>31</v>
      </c>
      <c r="N23" s="24">
        <f>IFERROR(('[1]功能-城建'!BB23+'[1]功能-城建'!BW23)/2,"")</f>
        <v>18</v>
      </c>
      <c r="O23" s="24">
        <f>IFERROR(('[1]功能-城建'!BC23+'[1]功能-城建'!BX23)/2,"")</f>
        <v>18</v>
      </c>
      <c r="P23" s="24">
        <f>IFERROR(('[1]功能-城建'!BD23+'[1]功能-城建'!BY23)/2,"")</f>
        <v>44.5</v>
      </c>
      <c r="Q23" s="24">
        <f>IFERROR(('[1]功能-城建'!BE23+'[1]功能-城建'!BZ23)/2,"")</f>
        <v>45</v>
      </c>
      <c r="R23" s="24">
        <f>IFERROR(('[1]功能-城建'!BF23+'[1]功能-城建'!CA23)/2,"")</f>
        <v>45</v>
      </c>
      <c r="S23" s="24">
        <f>IFERROR(('[1]功能-城建'!BG23+'[1]功能-城建'!CB23)/2,"")</f>
        <v>45</v>
      </c>
      <c r="T23" s="24">
        <f>IFERROR(('[1]功能-城建'!BH23+'[1]功能-城建'!CC23)/2,"")</f>
        <v>45</v>
      </c>
      <c r="U23" s="24">
        <f>IFERROR(('[1]功能-城建'!BI23+'[1]功能-城建'!CD23)/2,"")</f>
        <v>18</v>
      </c>
      <c r="V23" s="24" t="str">
        <f>IFERROR(('[1]功能-城建'!BJ23+'[1]功能-城建'!CE23)/2,"")</f>
        <v/>
      </c>
      <c r="W23" s="24">
        <f>IFERROR(('[1]功能-城建'!BK23+'[1]功能-城建'!CF23)/2,"")</f>
        <v>0</v>
      </c>
      <c r="Z23" s="8">
        <v>18</v>
      </c>
      <c r="AA23" s="25">
        <f t="shared" si="1"/>
        <v>18</v>
      </c>
      <c r="AB23" s="25">
        <f t="shared" si="2"/>
        <v>18</v>
      </c>
      <c r="AC23" s="25">
        <f t="shared" si="3"/>
        <v>46.5</v>
      </c>
      <c r="AD23" s="25" t="str">
        <f t="shared" si="4"/>
        <v/>
      </c>
      <c r="AE23" s="25">
        <f t="shared" si="5"/>
        <v>18</v>
      </c>
      <c r="AF23" s="25">
        <f t="shared" si="6"/>
        <v>18</v>
      </c>
      <c r="AG23" s="25">
        <f t="shared" si="7"/>
        <v>18</v>
      </c>
      <c r="AH23" s="25">
        <f t="shared" si="8"/>
        <v>18</v>
      </c>
      <c r="AI23" s="25">
        <f t="shared" si="9"/>
        <v>31</v>
      </c>
      <c r="AJ23" s="25">
        <f t="shared" si="10"/>
        <v>18</v>
      </c>
      <c r="AK23" s="25">
        <f t="shared" si="11"/>
        <v>18</v>
      </c>
      <c r="AL23" s="25">
        <f t="shared" si="12"/>
        <v>44.5</v>
      </c>
      <c r="AM23" s="25">
        <f t="shared" si="13"/>
        <v>45</v>
      </c>
      <c r="AN23" s="25">
        <f t="shared" si="14"/>
        <v>45</v>
      </c>
      <c r="AO23" s="25">
        <f t="shared" si="15"/>
        <v>45</v>
      </c>
      <c r="AP23" s="25">
        <f t="shared" si="16"/>
        <v>45</v>
      </c>
      <c r="AQ23" s="25">
        <f t="shared" si="17"/>
        <v>18</v>
      </c>
      <c r="AR23" s="25" t="str">
        <f t="shared" si="18"/>
        <v/>
      </c>
      <c r="AS23" s="25">
        <f t="shared" si="19"/>
        <v>0</v>
      </c>
      <c r="AV23" s="8">
        <v>18</v>
      </c>
      <c r="AW23" s="26">
        <f>IF(IFERROR(IF($AV23&lt;E$6,0,IF($AV23&gt;MAX(AA$6:AA$85),"",
IF($AV23=MAX(AA$6:AA$85),INDEX($Z$6:$Z$85,MATCH(MAX(AA$6:AA$85),AA$6:AA$85,0)),
求节点(AA$6:AA$85,$Z$6:$Z$85,$AV23)))),"")="",AW22,
IFERROR(IF($AV23&lt;E$6,0,IF($AV23&gt;MAX(AA$6:AA$85),"",
IF($AV23=MAX(AA$6:AA$85),INDEX($Z$6:$Z$85,MATCH(MAX(AA$6:AA$85),AA$6:AA$85,0)),
求节点(AA$6:AA$85,$Z$6:$Z$85,$AV23)))),""))</f>
        <v>18</v>
      </c>
      <c r="AX23" s="26">
        <f>IF(IFERROR(IF($AV23&lt;F$6,0,IF($AV23&gt;MAX(AB$6:AB$85),"",
IF($AV23=MAX(AB$6:AB$85),INDEX($Z$6:$Z$85,MATCH(MAX(AB$6:AB$85),AB$6:AB$85,0)),
求节点(AB$6:AB$85,$Z$6:$Z$85,$AV23)))),"")="",AX22,
IFERROR(IF($AV23&lt;F$6,0,IF($AV23&gt;MAX(AB$6:AB$85),"",
IF($AV23=MAX(AB$6:AB$85),INDEX($Z$6:$Z$85,MATCH(MAX(AB$6:AB$85),AB$6:AB$85,0)),
求节点(AB$6:AB$85,$Z$6:$Z$85,$AV23)))),""))</f>
        <v>18</v>
      </c>
      <c r="AY23" s="26">
        <f>IF(IFERROR(IF($AV23&lt;G$6,0,IF($AV23&gt;MAX(AC$6:AC$85),"",
IF($AV23=MAX(AC$6:AC$85),INDEX($Z$6:$Z$85,MATCH(MAX(AC$6:AC$85),AC$6:AC$85,0)),
求节点(AC$6:AC$85,$Z$6:$Z$85,$AV23)))),"")="",AY22,
IFERROR(IF($AV23&lt;G$6,0,IF($AV23&gt;MAX(AC$6:AC$85),"",
IF($AV23=MAX(AC$6:AC$85),INDEX($Z$6:$Z$85,MATCH(MAX(AC$6:AC$85),AC$6:AC$85,0)),
求节点(AC$6:AC$85,$Z$6:$Z$85,$AV23)))),""))</f>
        <v>3.75</v>
      </c>
      <c r="AZ23" s="26">
        <f>IF(IFERROR(IF($AV23&lt;H$6,0,IF($AV23&gt;MAX(AD$6:AD$85),"",
IF($AV23=MAX(AD$6:AD$85),INDEX($Z$6:$Z$85,MATCH(MAX(AD$6:AD$85),AD$6:AD$85,0)),
求节点(AD$6:AD$85,$Z$6:$Z$85,$AV23)))),"")="",AZ22,
IFERROR(IF($AV23&lt;H$6,0,IF($AV23&gt;MAX(AD$6:AD$85),"",
IF($AV23=MAX(AD$6:AD$85),INDEX($Z$6:$Z$85,MATCH(MAX(AD$6:AD$85),AD$6:AD$85,0)),
求节点(AD$6:AD$85,$Z$6:$Z$85,$AV23)))),""))</f>
        <v>0</v>
      </c>
      <c r="BA23" s="26">
        <f>IF(IFERROR(IF($AV23&lt;I$6,0,IF($AV23&gt;MAX(AE$6:AE$85),"",
IF($AV23=MAX(AE$6:AE$85),INDEX($Z$6:$Z$85,MATCH(MAX(AE$6:AE$85),AE$6:AE$85,0)),
求节点(AE$6:AE$85,$Z$6:$Z$85,$AV23)))),"")="",BA22,
IFERROR(IF($AV23&lt;I$6,0,IF($AV23&gt;MAX(AE$6:AE$85),"",
IF($AV23=MAX(AE$6:AE$85),INDEX($Z$6:$Z$85,MATCH(MAX(AE$6:AE$85),AE$6:AE$85,0)),
求节点(AE$6:AE$85,$Z$6:$Z$85,$AV23)))),""))</f>
        <v>18</v>
      </c>
      <c r="BB23" s="26">
        <f>IF(IFERROR(IF($AV23&lt;J$6,0,IF($AV23&gt;MAX(AF$6:AF$85),"",
IF($AV23=MAX(AF$6:AF$85),INDEX($Z$6:$Z$85,MATCH(MAX(AF$6:AF$85),AF$6:AF$85,0)),
求节点(AF$6:AF$85,$Z$6:$Z$85,$AV23)))),"")="",BB22,
IFERROR(IF($AV23&lt;J$6,0,IF($AV23&gt;MAX(AF$6:AF$85),"",
IF($AV23=MAX(AF$6:AF$85),INDEX($Z$6:$Z$85,MATCH(MAX(AF$6:AF$85),AF$6:AF$85,0)),
求节点(AF$6:AF$85,$Z$6:$Z$85,$AV23)))),""))</f>
        <v>18</v>
      </c>
      <c r="BC23" s="26">
        <f>IF(IFERROR(IF($AV23&lt;K$6,0,IF($AV23&gt;MAX(AG$6:AG$85),"",
IF($AV23=MAX(AG$6:AG$85),INDEX($Z$6:$Z$85,MATCH(MAX(AG$6:AG$85),AG$6:AG$85,0)),
求节点(AG$6:AG$85,$Z$6:$Z$85,$AV23)))),"")="",BC22,
IFERROR(IF($AV23&lt;K$6,0,IF($AV23&gt;MAX(AG$6:AG$85),"",
IF($AV23=MAX(AG$6:AG$85),INDEX($Z$6:$Z$85,MATCH(MAX(AG$6:AG$85),AG$6:AG$85,0)),
求节点(AG$6:AG$85,$Z$6:$Z$85,$AV23)))),""))</f>
        <v>18</v>
      </c>
      <c r="BD23" s="26">
        <f>IF(IFERROR(IF($AV23&lt;L$6,0,IF($AV23&gt;MAX(AH$6:AH$85),"",
IF($AV23=MAX(AH$6:AH$85),INDEX($Z$6:$Z$85,MATCH(MAX(AH$6:AH$85),AH$6:AH$85,0)),
求节点(AH$6:AH$85,$Z$6:$Z$85,$AV23)))),"")="",BD22,
IFERROR(IF($AV23&lt;L$6,0,IF($AV23&gt;MAX(AH$6:AH$85),"",
IF($AV23=MAX(AH$6:AH$85),INDEX($Z$6:$Z$85,MATCH(MAX(AH$6:AH$85),AH$6:AH$85,0)),
求节点(AH$6:AH$85,$Z$6:$Z$85,$AV23)))),""))</f>
        <v>18</v>
      </c>
      <c r="BE23" s="26">
        <f>IF(IFERROR(IF($AV23&lt;M$6,0,IF($AV23&gt;MAX(AI$6:AI$85),"",
IF($AV23=MAX(AI$6:AI$85),INDEX($Z$6:$Z$85,MATCH(MAX(AI$6:AI$85),AI$6:AI$85,0)),
求节点(AI$6:AI$85,$Z$6:$Z$85,$AV23)))),"")="",BE22,
IFERROR(IF($AV23&lt;M$6,0,IF($AV23&gt;MAX(AI$6:AI$85),"",
IF($AV23=MAX(AI$6:AI$85),INDEX($Z$6:$Z$85,MATCH(MAX(AI$6:AI$85),AI$6:AI$85,0)),
求节点(AI$6:AI$85,$Z$6:$Z$85,$AV23)))),""))</f>
        <v>0</v>
      </c>
      <c r="BF23" s="26">
        <f>IF(IFERROR(IF($AV23&lt;N$6,0,IF($AV23&gt;MAX(AJ$6:AJ$85),"",
IF($AV23=MAX(AJ$6:AJ$85),INDEX($Z$6:$Z$85,MATCH(MAX(AJ$6:AJ$85),AJ$6:AJ$85,0)),
求节点(AJ$6:AJ$85,$Z$6:$Z$85,$AV23)))),"")="",BF22,
IFERROR(IF($AV23&lt;N$6,0,IF($AV23&gt;MAX(AJ$6:AJ$85),"",
IF($AV23=MAX(AJ$6:AJ$85),INDEX($Z$6:$Z$85,MATCH(MAX(AJ$6:AJ$85),AJ$6:AJ$85,0)),
求节点(AJ$6:AJ$85,$Z$6:$Z$85,$AV23)))),""))</f>
        <v>18</v>
      </c>
      <c r="BG23" s="26">
        <f>IF(IFERROR(IF($AV23&lt;O$6,0,IF($AV23&gt;MAX(AK$6:AK$85),"",
IF($AV23=MAX(AK$6:AK$85),INDEX($Z$6:$Z$85,MATCH(MAX(AK$6:AK$85),AK$6:AK$85,0)),
求节点(AK$6:AK$85,$Z$6:$Z$85,$AV23)))),"")="",BG22,
IFERROR(IF($AV23&lt;O$6,0,IF($AV23&gt;MAX(AK$6:AK$85),"",
IF($AV23=MAX(AK$6:AK$85),INDEX($Z$6:$Z$85,MATCH(MAX(AK$6:AK$85),AK$6:AK$85,0)),
求节点(AK$6:AK$85,$Z$6:$Z$85,$AV23)))),""))</f>
        <v>18</v>
      </c>
      <c r="BH23" s="26">
        <f>IF(IFERROR(IF($AV23&lt;P$6,0,IF($AV23&gt;MAX(AL$6:AL$85),"",
IF($AV23=MAX(AL$6:AL$85),INDEX($Z$6:$Z$85,MATCH(MAX(AL$6:AL$85),AL$6:AL$85,0)),
求节点(AL$6:AL$85,$Z$6:$Z$85,$AV23)))),"")="",BH22,
IFERROR(IF($AV23&lt;P$6,0,IF($AV23&gt;MAX(AL$6:AL$85),"",
IF($AV23=MAX(AL$6:AL$85),INDEX($Z$6:$Z$85,MATCH(MAX(AL$6:AL$85),AL$6:AL$85,0)),
求节点(AL$6:AL$85,$Z$6:$Z$85,$AV23)))),""))</f>
        <v>5.75</v>
      </c>
      <c r="BI23" s="26">
        <f>IF(IFERROR(IF($AV23&lt;Q$6,0,IF($AV23&gt;MAX(AM$6:AM$85),"",
IF($AV23=MAX(AM$6:AM$85),INDEX($Z$6:$Z$85,MATCH(MAX(AM$6:AM$85),AM$6:AM$85,0)),
求节点(AM$6:AM$85,$Z$6:$Z$85,$AV23)))),"")="",BI22,
IFERROR(IF($AV23&lt;Q$6,0,IF($AV23&gt;MAX(AM$6:AM$85),"",
IF($AV23=MAX(AM$6:AM$85),INDEX($Z$6:$Z$85,MATCH(MAX(AM$6:AM$85),AM$6:AM$85,0)),
求节点(AM$6:AM$85,$Z$6:$Z$85,$AV23)))),""))</f>
        <v>6.166666666666667</v>
      </c>
      <c r="BJ23" s="26">
        <f>IF(IFERROR(IF($AV23&lt;R$6,0,IF($AV23&gt;MAX(AN$6:AN$85),"",
IF($AV23=MAX(AN$6:AN$85),INDEX($Z$6:$Z$85,MATCH(MAX(AN$6:AN$85),AN$6:AN$85,0)),
求节点(AN$6:AN$85,$Z$6:$Z$85,$AV23)))),"")="",BJ22,
IFERROR(IF($AV23&lt;R$6,0,IF($AV23&gt;MAX(AN$6:AN$85),"",
IF($AV23=MAX(AN$6:AN$85),INDEX($Z$6:$Z$85,MATCH(MAX(AN$6:AN$85),AN$6:AN$85,0)),
求节点(AN$6:AN$85,$Z$6:$Z$85,$AV23)))),""))</f>
        <v>6.166666666666667</v>
      </c>
      <c r="BK23" s="26">
        <f>IF(IFERROR(IF($AV23&lt;S$6,0,IF($AV23&gt;MAX(AO$6:AO$85),"",
IF($AV23=MAX(AO$6:AO$85),INDEX($Z$6:$Z$85,MATCH(MAX(AO$6:AO$85),AO$6:AO$85,0)),
求节点(AO$6:AO$85,$Z$6:$Z$85,$AV23)))),"")="",BK22,
IFERROR(IF($AV23&lt;S$6,0,IF($AV23&gt;MAX(AO$6:AO$85),"",
IF($AV23=MAX(AO$6:AO$85),INDEX($Z$6:$Z$85,MATCH(MAX(AO$6:AO$85),AO$6:AO$85,0)),
求节点(AO$6:AO$85,$Z$6:$Z$85,$AV23)))),""))</f>
        <v>6.166666666666667</v>
      </c>
      <c r="BL23" s="26">
        <f>IF(IFERROR(IF($AV23&lt;T$6,0,IF($AV23&gt;MAX(AP$6:AP$85),"",
IF($AV23=MAX(AP$6:AP$85),INDEX($Z$6:$Z$85,MATCH(MAX(AP$6:AP$85),AP$6:AP$85,0)),
求节点(AP$6:AP$85,$Z$6:$Z$85,$AV23)))),"")="",BL22,
IFERROR(IF($AV23&lt;T$6,0,IF($AV23&gt;MAX(AP$6:AP$85),"",
IF($AV23=MAX(AP$6:AP$85),INDEX($Z$6:$Z$85,MATCH(MAX(AP$6:AP$85),AP$6:AP$85,0)),
求节点(AP$6:AP$85,$Z$6:$Z$85,$AV23)))),""))</f>
        <v>6.166666666666667</v>
      </c>
      <c r="BM23" s="26">
        <f>IF(IFERROR(IF($AV23&lt;U$6,0,IF($AV23&gt;MAX(AQ$6:AQ$85),"",
IF($AV23=MAX(AQ$6:AQ$85),INDEX($Z$6:$Z$85,MATCH(MAX(AQ$6:AQ$85),AQ$6:AQ$85,0)),
求节点(AQ$6:AQ$85,$Z$6:$Z$85,$AV23)))),"")="",BM22,
IFERROR(IF($AV23&lt;U$6,0,IF($AV23&gt;MAX(AQ$6:AQ$85),"",
IF($AV23=MAX(AQ$6:AQ$85),INDEX($Z$6:$Z$85,MATCH(MAX(AQ$6:AQ$85),AQ$6:AQ$85,0)),
求节点(AQ$6:AQ$85,$Z$6:$Z$85,$AV23)))),""))</f>
        <v>18</v>
      </c>
      <c r="BN23" s="26">
        <f>IF(IFERROR(IF($AV23&lt;V$6,0,IF($AV23&gt;MAX(AR$6:AR$85),"",
IF($AV23=MAX(AR$6:AR$85),INDEX($Z$6:$Z$85,MATCH(MAX(AR$6:AR$85),AR$6:AR$85,0)),
求节点(AR$6:AR$85,$Z$6:$Z$85,$AV23)))),"")="",BN22,
IFERROR(IF($AV23&lt;V$6,0,IF($AV23&gt;MAX(AR$6:AR$85),"",
IF($AV23=MAX(AR$6:AR$85),INDEX($Z$6:$Z$85,MATCH(MAX(AR$6:AR$85),AR$6:AR$85,0)),
求节点(AR$6:AR$85,$Z$6:$Z$85,$AV23)))),""))</f>
        <v>1.5714285714285714</v>
      </c>
      <c r="BO23" s="26">
        <f>IF(IFERROR(IF($AV23&lt;W$6,0,IF($AV23&gt;MAX(AS$6:AS$85),"",
IF($AV23=MAX(AS$6:AS$85),INDEX($Z$6:$Z$85,MATCH(MAX(AS$6:AS$85),AS$6:AS$85,0)),
求节点(AS$6:AS$85,$Z$6:$Z$85,$AV23)))),"")="",BO22,
IFERROR(IF($AV23&lt;W$6,0,IF($AV23&gt;MAX(AS$6:AS$85),"",
IF($AV23=MAX(AS$6:AS$85),INDEX($Z$6:$Z$85,MATCH(MAX(AS$6:AS$85),AS$6:AS$85,0)),
求节点(AS$6:AS$85,$Z$6:$Z$85,$AV23)))),""))</f>
        <v>0</v>
      </c>
    </row>
    <row r="24" spans="4:67" x14ac:dyDescent="0.2">
      <c r="D24" s="8">
        <v>19</v>
      </c>
      <c r="E24" s="24">
        <f>IFERROR(('[1]功能-城建'!AS24+'[1]功能-城建'!BN24)/2,"")</f>
        <v>19</v>
      </c>
      <c r="F24" s="24">
        <f>IFERROR(('[1]功能-城建'!AT24+'[1]功能-城建'!BO24)/2,"")</f>
        <v>19</v>
      </c>
      <c r="G24" s="24">
        <f>IFERROR(('[1]功能-城建'!AU24+'[1]功能-城建'!BP24)/2,"")</f>
        <v>48.5</v>
      </c>
      <c r="H24" s="24" t="str">
        <f>IFERROR(('[1]功能-城建'!AV24+'[1]功能-城建'!BQ24)/2,"")</f>
        <v/>
      </c>
      <c r="I24" s="24">
        <f>IFERROR(('[1]功能-城建'!AW24+'[1]功能-城建'!BR24)/2,"")</f>
        <v>19</v>
      </c>
      <c r="J24" s="24">
        <f>IFERROR(('[1]功能-城建'!AX24+'[1]功能-城建'!BS24)/2,"")</f>
        <v>19</v>
      </c>
      <c r="K24" s="24">
        <f>IFERROR(('[1]功能-城建'!AY24+'[1]功能-城建'!BT24)/2,"")</f>
        <v>19</v>
      </c>
      <c r="L24" s="24">
        <f>IFERROR(('[1]功能-城建'!AZ24+'[1]功能-城建'!BU24)/2,"")</f>
        <v>19</v>
      </c>
      <c r="M24" s="50">
        <f t="shared" si="22"/>
        <v>31</v>
      </c>
      <c r="N24" s="24">
        <f>IFERROR(('[1]功能-城建'!BB24+'[1]功能-城建'!BW24)/2,"")</f>
        <v>19</v>
      </c>
      <c r="O24" s="24">
        <f>IFERROR(('[1]功能-城建'!BC24+'[1]功能-城建'!BX24)/2,"")</f>
        <v>19</v>
      </c>
      <c r="P24" s="24">
        <f>IFERROR(('[1]功能-城建'!BD24+'[1]功能-城建'!BY24)/2,"")</f>
        <v>46.5</v>
      </c>
      <c r="Q24" s="24">
        <f>IFERROR(('[1]功能-城建'!BE24+'[1]功能-城建'!BZ24)/2,"")</f>
        <v>47</v>
      </c>
      <c r="R24" s="24">
        <f>IFERROR(('[1]功能-城建'!BF24+'[1]功能-城建'!CA24)/2,"")</f>
        <v>47</v>
      </c>
      <c r="S24" s="24">
        <f>IFERROR(('[1]功能-城建'!BG24+'[1]功能-城建'!CB24)/2,"")</f>
        <v>47</v>
      </c>
      <c r="T24" s="24">
        <f>IFERROR(('[1]功能-城建'!BH24+'[1]功能-城建'!CC24)/2,"")</f>
        <v>47</v>
      </c>
      <c r="U24" s="24">
        <f>IFERROR(('[1]功能-城建'!BI24+'[1]功能-城建'!CD24)/2,"")</f>
        <v>19</v>
      </c>
      <c r="V24" s="24" t="str">
        <f>IFERROR(('[1]功能-城建'!BJ24+'[1]功能-城建'!CE24)/2,"")</f>
        <v/>
      </c>
      <c r="W24" s="24">
        <f>IFERROR(('[1]功能-城建'!BK24+'[1]功能-城建'!CF24)/2,"")</f>
        <v>0</v>
      </c>
      <c r="Z24" s="8">
        <v>19</v>
      </c>
      <c r="AA24" s="25">
        <f t="shared" si="1"/>
        <v>19</v>
      </c>
      <c r="AB24" s="25">
        <f t="shared" si="2"/>
        <v>19</v>
      </c>
      <c r="AC24" s="25">
        <f t="shared" si="3"/>
        <v>48.5</v>
      </c>
      <c r="AD24" s="25" t="str">
        <f t="shared" si="4"/>
        <v/>
      </c>
      <c r="AE24" s="25">
        <f t="shared" si="5"/>
        <v>19</v>
      </c>
      <c r="AF24" s="25">
        <f t="shared" si="6"/>
        <v>19</v>
      </c>
      <c r="AG24" s="25">
        <f t="shared" si="7"/>
        <v>19</v>
      </c>
      <c r="AH24" s="25">
        <f t="shared" si="8"/>
        <v>19</v>
      </c>
      <c r="AI24" s="25">
        <f t="shared" si="9"/>
        <v>31</v>
      </c>
      <c r="AJ24" s="25">
        <f t="shared" si="10"/>
        <v>19</v>
      </c>
      <c r="AK24" s="25">
        <f t="shared" si="11"/>
        <v>19</v>
      </c>
      <c r="AL24" s="25">
        <f t="shared" si="12"/>
        <v>46.5</v>
      </c>
      <c r="AM24" s="25">
        <f t="shared" si="13"/>
        <v>47</v>
      </c>
      <c r="AN24" s="25">
        <f t="shared" si="14"/>
        <v>47</v>
      </c>
      <c r="AO24" s="25">
        <f t="shared" si="15"/>
        <v>47</v>
      </c>
      <c r="AP24" s="25">
        <f t="shared" si="16"/>
        <v>47</v>
      </c>
      <c r="AQ24" s="25">
        <f t="shared" si="17"/>
        <v>19</v>
      </c>
      <c r="AR24" s="25" t="str">
        <f t="shared" si="18"/>
        <v/>
      </c>
      <c r="AS24" s="25">
        <f t="shared" si="19"/>
        <v>0</v>
      </c>
      <c r="AV24" s="8">
        <v>19</v>
      </c>
      <c r="AW24" s="26">
        <f>IF(IFERROR(IF($AV24&lt;E$6,0,IF($AV24&gt;MAX(AA$6:AA$85),"",
IF($AV24=MAX(AA$6:AA$85),INDEX($Z$6:$Z$85,MATCH(MAX(AA$6:AA$85),AA$6:AA$85,0)),
求节点(AA$6:AA$85,$Z$6:$Z$85,$AV24)))),"")="",AW23,
IFERROR(IF($AV24&lt;E$6,0,IF($AV24&gt;MAX(AA$6:AA$85),"",
IF($AV24=MAX(AA$6:AA$85),INDEX($Z$6:$Z$85,MATCH(MAX(AA$6:AA$85),AA$6:AA$85,0)),
求节点(AA$6:AA$85,$Z$6:$Z$85,$AV24)))),""))</f>
        <v>19</v>
      </c>
      <c r="AX24" s="26">
        <f>IF(IFERROR(IF($AV24&lt;F$6,0,IF($AV24&gt;MAX(AB$6:AB$85),"",
IF($AV24=MAX(AB$6:AB$85),INDEX($Z$6:$Z$85,MATCH(MAX(AB$6:AB$85),AB$6:AB$85,0)),
求节点(AB$6:AB$85,$Z$6:$Z$85,$AV24)))),"")="",AX23,
IFERROR(IF($AV24&lt;F$6,0,IF($AV24&gt;MAX(AB$6:AB$85),"",
IF($AV24=MAX(AB$6:AB$85),INDEX($Z$6:$Z$85,MATCH(MAX(AB$6:AB$85),AB$6:AB$85,0)),
求节点(AB$6:AB$85,$Z$6:$Z$85,$AV24)))),""))</f>
        <v>19</v>
      </c>
      <c r="AY24" s="26">
        <f>IF(IFERROR(IF($AV24&lt;G$6,0,IF($AV24&gt;MAX(AC$6:AC$85),"",
IF($AV24=MAX(AC$6:AC$85),INDEX($Z$6:$Z$85,MATCH(MAX(AC$6:AC$85),AC$6:AC$85,0)),
求节点(AC$6:AC$85,$Z$6:$Z$85,$AV24)))),"")="",AY23,
IFERROR(IF($AV24&lt;G$6,0,IF($AV24&gt;MAX(AC$6:AC$85),"",
IF($AV24=MAX(AC$6:AC$85),INDEX($Z$6:$Z$85,MATCH(MAX(AC$6:AC$85),AC$6:AC$85,0)),
求节点(AC$6:AC$85,$Z$6:$Z$85,$AV24)))),""))</f>
        <v>4.25</v>
      </c>
      <c r="AZ24" s="26">
        <f>IF(IFERROR(IF($AV24&lt;H$6,0,IF($AV24&gt;MAX(AD$6:AD$85),"",
IF($AV24=MAX(AD$6:AD$85),INDEX($Z$6:$Z$85,MATCH(MAX(AD$6:AD$85),AD$6:AD$85,0)),
求节点(AD$6:AD$85,$Z$6:$Z$85,$AV24)))),"")="",AZ23,
IFERROR(IF($AV24&lt;H$6,0,IF($AV24&gt;MAX(AD$6:AD$85),"",
IF($AV24=MAX(AD$6:AD$85),INDEX($Z$6:$Z$85,MATCH(MAX(AD$6:AD$85),AD$6:AD$85,0)),
求节点(AD$6:AD$85,$Z$6:$Z$85,$AV24)))),""))</f>
        <v>0</v>
      </c>
      <c r="BA24" s="26">
        <f>IF(IFERROR(IF($AV24&lt;I$6,0,IF($AV24&gt;MAX(AE$6:AE$85),"",
IF($AV24=MAX(AE$6:AE$85),INDEX($Z$6:$Z$85,MATCH(MAX(AE$6:AE$85),AE$6:AE$85,0)),
求节点(AE$6:AE$85,$Z$6:$Z$85,$AV24)))),"")="",BA23,
IFERROR(IF($AV24&lt;I$6,0,IF($AV24&gt;MAX(AE$6:AE$85),"",
IF($AV24=MAX(AE$6:AE$85),INDEX($Z$6:$Z$85,MATCH(MAX(AE$6:AE$85),AE$6:AE$85,0)),
求节点(AE$6:AE$85,$Z$6:$Z$85,$AV24)))),""))</f>
        <v>19</v>
      </c>
      <c r="BB24" s="26">
        <f>IF(IFERROR(IF($AV24&lt;J$6,0,IF($AV24&gt;MAX(AF$6:AF$85),"",
IF($AV24=MAX(AF$6:AF$85),INDEX($Z$6:$Z$85,MATCH(MAX(AF$6:AF$85),AF$6:AF$85,0)),
求节点(AF$6:AF$85,$Z$6:$Z$85,$AV24)))),"")="",BB23,
IFERROR(IF($AV24&lt;J$6,0,IF($AV24&gt;MAX(AF$6:AF$85),"",
IF($AV24=MAX(AF$6:AF$85),INDEX($Z$6:$Z$85,MATCH(MAX(AF$6:AF$85),AF$6:AF$85,0)),
求节点(AF$6:AF$85,$Z$6:$Z$85,$AV24)))),""))</f>
        <v>19</v>
      </c>
      <c r="BC24" s="26">
        <f>IF(IFERROR(IF($AV24&lt;K$6,0,IF($AV24&gt;MAX(AG$6:AG$85),"",
IF($AV24=MAX(AG$6:AG$85),INDEX($Z$6:$Z$85,MATCH(MAX(AG$6:AG$85),AG$6:AG$85,0)),
求节点(AG$6:AG$85,$Z$6:$Z$85,$AV24)))),"")="",BC23,
IFERROR(IF($AV24&lt;K$6,0,IF($AV24&gt;MAX(AG$6:AG$85),"",
IF($AV24=MAX(AG$6:AG$85),INDEX($Z$6:$Z$85,MATCH(MAX(AG$6:AG$85),AG$6:AG$85,0)),
求节点(AG$6:AG$85,$Z$6:$Z$85,$AV24)))),""))</f>
        <v>19</v>
      </c>
      <c r="BD24" s="26">
        <f>IF(IFERROR(IF($AV24&lt;L$6,0,IF($AV24&gt;MAX(AH$6:AH$85),"",
IF($AV24=MAX(AH$6:AH$85),INDEX($Z$6:$Z$85,MATCH(MAX(AH$6:AH$85),AH$6:AH$85,0)),
求节点(AH$6:AH$85,$Z$6:$Z$85,$AV24)))),"")="",BD23,
IFERROR(IF($AV24&lt;L$6,0,IF($AV24&gt;MAX(AH$6:AH$85),"",
IF($AV24=MAX(AH$6:AH$85),INDEX($Z$6:$Z$85,MATCH(MAX(AH$6:AH$85),AH$6:AH$85,0)),
求节点(AH$6:AH$85,$Z$6:$Z$85,$AV24)))),""))</f>
        <v>19</v>
      </c>
      <c r="BE24" s="26">
        <f>IF(IFERROR(IF($AV24&lt;M$6,0,IF($AV24&gt;MAX(AI$6:AI$85),"",
IF($AV24=MAX(AI$6:AI$85),INDEX($Z$6:$Z$85,MATCH(MAX(AI$6:AI$85),AI$6:AI$85,0)),
求节点(AI$6:AI$85,$Z$6:$Z$85,$AV24)))),"")="",BE23,
IFERROR(IF($AV24&lt;M$6,0,IF($AV24&gt;MAX(AI$6:AI$85),"",
IF($AV24=MAX(AI$6:AI$85),INDEX($Z$6:$Z$85,MATCH(MAX(AI$6:AI$85),AI$6:AI$85,0)),
求节点(AI$6:AI$85,$Z$6:$Z$85,$AV24)))),""))</f>
        <v>0</v>
      </c>
      <c r="BF24" s="26">
        <f>IF(IFERROR(IF($AV24&lt;N$6,0,IF($AV24&gt;MAX(AJ$6:AJ$85),"",
IF($AV24=MAX(AJ$6:AJ$85),INDEX($Z$6:$Z$85,MATCH(MAX(AJ$6:AJ$85),AJ$6:AJ$85,0)),
求节点(AJ$6:AJ$85,$Z$6:$Z$85,$AV24)))),"")="",BF23,
IFERROR(IF($AV24&lt;N$6,0,IF($AV24&gt;MAX(AJ$6:AJ$85),"",
IF($AV24=MAX(AJ$6:AJ$85),INDEX($Z$6:$Z$85,MATCH(MAX(AJ$6:AJ$85),AJ$6:AJ$85,0)),
求节点(AJ$6:AJ$85,$Z$6:$Z$85,$AV24)))),""))</f>
        <v>19</v>
      </c>
      <c r="BG24" s="26">
        <f>IF(IFERROR(IF($AV24&lt;O$6,0,IF($AV24&gt;MAX(AK$6:AK$85),"",
IF($AV24=MAX(AK$6:AK$85),INDEX($Z$6:$Z$85,MATCH(MAX(AK$6:AK$85),AK$6:AK$85,0)),
求节点(AK$6:AK$85,$Z$6:$Z$85,$AV24)))),"")="",BG23,
IFERROR(IF($AV24&lt;O$6,0,IF($AV24&gt;MAX(AK$6:AK$85),"",
IF($AV24=MAX(AK$6:AK$85),INDEX($Z$6:$Z$85,MATCH(MAX(AK$6:AK$85),AK$6:AK$85,0)),
求节点(AK$6:AK$85,$Z$6:$Z$85,$AV24)))),""))</f>
        <v>19</v>
      </c>
      <c r="BH24" s="26">
        <f>IF(IFERROR(IF($AV24&lt;P$6,0,IF($AV24&gt;MAX(AL$6:AL$85),"",
IF($AV24=MAX(AL$6:AL$85),INDEX($Z$6:$Z$85,MATCH(MAX(AL$6:AL$85),AL$6:AL$85,0)),
求节点(AL$6:AL$85,$Z$6:$Z$85,$AV24)))),"")="",BH23,
IFERROR(IF($AV24&lt;P$6,0,IF($AV24&gt;MAX(AL$6:AL$85),"",
IF($AV24=MAX(AL$6:AL$85),INDEX($Z$6:$Z$85,MATCH(MAX(AL$6:AL$85),AL$6:AL$85,0)),
求节点(AL$6:AL$85,$Z$6:$Z$85,$AV24)))),""))</f>
        <v>6.2</v>
      </c>
      <c r="BI24" s="26">
        <f>IF(IFERROR(IF($AV24&lt;Q$6,0,IF($AV24&gt;MAX(AM$6:AM$85),"",
IF($AV24=MAX(AM$6:AM$85),INDEX($Z$6:$Z$85,MATCH(MAX(AM$6:AM$85),AM$6:AM$85,0)),
求节点(AM$6:AM$85,$Z$6:$Z$85,$AV24)))),"")="",BI23,
IFERROR(IF($AV24&lt;Q$6,0,IF($AV24&gt;MAX(AM$6:AM$85),"",
IF($AV24=MAX(AM$6:AM$85),INDEX($Z$6:$Z$85,MATCH(MAX(AM$6:AM$85),AM$6:AM$85,0)),
求节点(AM$6:AM$85,$Z$6:$Z$85,$AV24)))),""))</f>
        <v>6.5</v>
      </c>
      <c r="BJ24" s="26">
        <f>IF(IFERROR(IF($AV24&lt;R$6,0,IF($AV24&gt;MAX(AN$6:AN$85),"",
IF($AV24=MAX(AN$6:AN$85),INDEX($Z$6:$Z$85,MATCH(MAX(AN$6:AN$85),AN$6:AN$85,0)),
求节点(AN$6:AN$85,$Z$6:$Z$85,$AV24)))),"")="",BJ23,
IFERROR(IF($AV24&lt;R$6,0,IF($AV24&gt;MAX(AN$6:AN$85),"",
IF($AV24=MAX(AN$6:AN$85),INDEX($Z$6:$Z$85,MATCH(MAX(AN$6:AN$85),AN$6:AN$85,0)),
求节点(AN$6:AN$85,$Z$6:$Z$85,$AV24)))),""))</f>
        <v>6.5</v>
      </c>
      <c r="BK24" s="26">
        <f>IF(IFERROR(IF($AV24&lt;S$6,0,IF($AV24&gt;MAX(AO$6:AO$85),"",
IF($AV24=MAX(AO$6:AO$85),INDEX($Z$6:$Z$85,MATCH(MAX(AO$6:AO$85),AO$6:AO$85,0)),
求节点(AO$6:AO$85,$Z$6:$Z$85,$AV24)))),"")="",BK23,
IFERROR(IF($AV24&lt;S$6,0,IF($AV24&gt;MAX(AO$6:AO$85),"",
IF($AV24=MAX(AO$6:AO$85),INDEX($Z$6:$Z$85,MATCH(MAX(AO$6:AO$85),AO$6:AO$85,0)),
求节点(AO$6:AO$85,$Z$6:$Z$85,$AV24)))),""))</f>
        <v>6.5</v>
      </c>
      <c r="BL24" s="26">
        <f>IF(IFERROR(IF($AV24&lt;T$6,0,IF($AV24&gt;MAX(AP$6:AP$85),"",
IF($AV24=MAX(AP$6:AP$85),INDEX($Z$6:$Z$85,MATCH(MAX(AP$6:AP$85),AP$6:AP$85,0)),
求节点(AP$6:AP$85,$Z$6:$Z$85,$AV24)))),"")="",BL23,
IFERROR(IF($AV24&lt;T$6,0,IF($AV24&gt;MAX(AP$6:AP$85),"",
IF($AV24=MAX(AP$6:AP$85),INDEX($Z$6:$Z$85,MATCH(MAX(AP$6:AP$85),AP$6:AP$85,0)),
求节点(AP$6:AP$85,$Z$6:$Z$85,$AV24)))),""))</f>
        <v>6.5</v>
      </c>
      <c r="BM24" s="26">
        <f>IF(IFERROR(IF($AV24&lt;U$6,0,IF($AV24&gt;MAX(AQ$6:AQ$85),"",
IF($AV24=MAX(AQ$6:AQ$85),INDEX($Z$6:$Z$85,MATCH(MAX(AQ$6:AQ$85),AQ$6:AQ$85,0)),
求节点(AQ$6:AQ$85,$Z$6:$Z$85,$AV24)))),"")="",BM23,
IFERROR(IF($AV24&lt;U$6,0,IF($AV24&gt;MAX(AQ$6:AQ$85),"",
IF($AV24=MAX(AQ$6:AQ$85),INDEX($Z$6:$Z$85,MATCH(MAX(AQ$6:AQ$85),AQ$6:AQ$85,0)),
求节点(AQ$6:AQ$85,$Z$6:$Z$85,$AV24)))),""))</f>
        <v>19</v>
      </c>
      <c r="BN24" s="26">
        <f>IF(IFERROR(IF($AV24&lt;V$6,0,IF($AV24&gt;MAX(AR$6:AR$85),"",
IF($AV24=MAX(AR$6:AR$85),INDEX($Z$6:$Z$85,MATCH(MAX(AR$6:AR$85),AR$6:AR$85,0)),
求节点(AR$6:AR$85,$Z$6:$Z$85,$AV24)))),"")="",BN23,
IFERROR(IF($AV24&lt;V$6,0,IF($AV24&gt;MAX(AR$6:AR$85),"",
IF($AV24=MAX(AR$6:AR$85),INDEX($Z$6:$Z$85,MATCH(MAX(AR$6:AR$85),AR$6:AR$85,0)),
求节点(AR$6:AR$85,$Z$6:$Z$85,$AV24)))),""))</f>
        <v>1.8571428571428572</v>
      </c>
      <c r="BO24" s="26">
        <f>IF(IFERROR(IF($AV24&lt;W$6,0,IF($AV24&gt;MAX(AS$6:AS$85),"",
IF($AV24=MAX(AS$6:AS$85),INDEX($Z$6:$Z$85,MATCH(MAX(AS$6:AS$85),AS$6:AS$85,0)),
求节点(AS$6:AS$85,$Z$6:$Z$85,$AV24)))),"")="",BO23,
IFERROR(IF($AV24&lt;W$6,0,IF($AV24&gt;MAX(AS$6:AS$85),"",
IF($AV24=MAX(AS$6:AS$85),INDEX($Z$6:$Z$85,MATCH(MAX(AS$6:AS$85),AS$6:AS$85,0)),
求节点(AS$6:AS$85,$Z$6:$Z$85,$AV24)))),""))</f>
        <v>0</v>
      </c>
    </row>
    <row r="25" spans="4:67" x14ac:dyDescent="0.2">
      <c r="D25" s="8">
        <v>20</v>
      </c>
      <c r="E25" s="24">
        <f>IFERROR(('[1]功能-城建'!AS25+'[1]功能-城建'!BN25)/2,"")</f>
        <v>20</v>
      </c>
      <c r="F25" s="24">
        <f>IFERROR(('[1]功能-城建'!AT25+'[1]功能-城建'!BO25)/2,"")</f>
        <v>20</v>
      </c>
      <c r="G25" s="24">
        <f>IFERROR(('[1]功能-城建'!AU25+'[1]功能-城建'!BP25)/2,"")</f>
        <v>51</v>
      </c>
      <c r="H25" s="24" t="str">
        <f>IFERROR(('[1]功能-城建'!AV25+'[1]功能-城建'!BQ25)/2,"")</f>
        <v/>
      </c>
      <c r="I25" s="24">
        <f>IFERROR(('[1]功能-城建'!AW25+'[1]功能-城建'!BR25)/2,"")</f>
        <v>20</v>
      </c>
      <c r="J25" s="24">
        <f>IFERROR(('[1]功能-城建'!AX25+'[1]功能-城建'!BS25)/2,"")</f>
        <v>20</v>
      </c>
      <c r="K25" s="24">
        <f>IFERROR(('[1]功能-城建'!AY25+'[1]功能-城建'!BT25)/2,"")</f>
        <v>20</v>
      </c>
      <c r="L25" s="24">
        <f>IFERROR(('[1]功能-城建'!AZ25+'[1]功能-城建'!BU25)/2,"")</f>
        <v>20</v>
      </c>
      <c r="M25" s="24">
        <f>IFERROR(('[1]功能-城建'!BA25+'[1]功能-城建'!BV25)/2,"")</f>
        <v>31</v>
      </c>
      <c r="N25" s="24">
        <f>IFERROR(('[1]功能-城建'!BB25+'[1]功能-城建'!BW25)/2,"")</f>
        <v>20</v>
      </c>
      <c r="O25" s="24">
        <f>IFERROR(('[1]功能-城建'!BC25+'[1]功能-城建'!BX25)/2,"")</f>
        <v>20</v>
      </c>
      <c r="P25" s="24">
        <f>IFERROR(('[1]功能-城建'!BD25+'[1]功能-城建'!BY25)/2,"")</f>
        <v>49</v>
      </c>
      <c r="Q25" s="24">
        <f>IFERROR(('[1]功能-城建'!BE25+'[1]功能-城建'!BZ25)/2,"")</f>
        <v>49</v>
      </c>
      <c r="R25" s="24">
        <f>IFERROR(('[1]功能-城建'!BF25+'[1]功能-城建'!CA25)/2,"")</f>
        <v>49</v>
      </c>
      <c r="S25" s="24">
        <f>IFERROR(('[1]功能-城建'!BG25+'[1]功能-城建'!CB25)/2,"")</f>
        <v>49</v>
      </c>
      <c r="T25" s="24">
        <f>IFERROR(('[1]功能-城建'!BH25+'[1]功能-城建'!CC25)/2,"")</f>
        <v>49</v>
      </c>
      <c r="U25" s="24">
        <f>IFERROR(('[1]功能-城建'!BI25+'[1]功能-城建'!CD25)/2,"")</f>
        <v>20</v>
      </c>
      <c r="V25" s="24" t="str">
        <f>IFERROR(('[1]功能-城建'!BJ25+'[1]功能-城建'!CE25)/2,"")</f>
        <v/>
      </c>
      <c r="W25" s="24">
        <f>IFERROR(('[1]功能-城建'!BK25+'[1]功能-城建'!CF25)/2,"")</f>
        <v>0</v>
      </c>
      <c r="Z25" s="8">
        <v>20</v>
      </c>
      <c r="AA25" s="25">
        <f t="shared" si="1"/>
        <v>20</v>
      </c>
      <c r="AB25" s="25">
        <f t="shared" si="2"/>
        <v>20</v>
      </c>
      <c r="AC25" s="25">
        <f t="shared" si="3"/>
        <v>51</v>
      </c>
      <c r="AD25" s="25" t="str">
        <f t="shared" si="4"/>
        <v/>
      </c>
      <c r="AE25" s="25">
        <f t="shared" si="5"/>
        <v>20</v>
      </c>
      <c r="AF25" s="25">
        <f t="shared" si="6"/>
        <v>20</v>
      </c>
      <c r="AG25" s="25">
        <f t="shared" si="7"/>
        <v>20</v>
      </c>
      <c r="AH25" s="25">
        <f t="shared" si="8"/>
        <v>20</v>
      </c>
      <c r="AI25" s="25">
        <f t="shared" si="9"/>
        <v>31</v>
      </c>
      <c r="AJ25" s="25">
        <f t="shared" si="10"/>
        <v>20</v>
      </c>
      <c r="AK25" s="25">
        <f t="shared" si="11"/>
        <v>20</v>
      </c>
      <c r="AL25" s="25">
        <f t="shared" si="12"/>
        <v>49</v>
      </c>
      <c r="AM25" s="25">
        <f t="shared" si="13"/>
        <v>49</v>
      </c>
      <c r="AN25" s="25">
        <f t="shared" si="14"/>
        <v>49</v>
      </c>
      <c r="AO25" s="25">
        <f t="shared" si="15"/>
        <v>49</v>
      </c>
      <c r="AP25" s="25">
        <f t="shared" si="16"/>
        <v>49</v>
      </c>
      <c r="AQ25" s="25">
        <f t="shared" si="17"/>
        <v>20</v>
      </c>
      <c r="AR25" s="25" t="str">
        <f t="shared" si="18"/>
        <v/>
      </c>
      <c r="AS25" s="25">
        <f t="shared" si="19"/>
        <v>0</v>
      </c>
      <c r="AV25" s="8">
        <v>20</v>
      </c>
      <c r="AW25" s="26">
        <f>IF(IFERROR(IF($AV25&lt;E$6,0,IF($AV25&gt;MAX(AA$6:AA$85),"",
IF($AV25=MAX(AA$6:AA$85),INDEX($Z$6:$Z$85,MATCH(MAX(AA$6:AA$85),AA$6:AA$85,0)),
求节点(AA$6:AA$85,$Z$6:$Z$85,$AV25)))),"")="",AW24,
IFERROR(IF($AV25&lt;E$6,0,IF($AV25&gt;MAX(AA$6:AA$85),"",
IF($AV25=MAX(AA$6:AA$85),INDEX($Z$6:$Z$85,MATCH(MAX(AA$6:AA$85),AA$6:AA$85,0)),
求节点(AA$6:AA$85,$Z$6:$Z$85,$AV25)))),""))</f>
        <v>20</v>
      </c>
      <c r="AX25" s="26">
        <f>IF(IFERROR(IF($AV25&lt;F$6,0,IF($AV25&gt;MAX(AB$6:AB$85),"",
IF($AV25=MAX(AB$6:AB$85),INDEX($Z$6:$Z$85,MATCH(MAX(AB$6:AB$85),AB$6:AB$85,0)),
求节点(AB$6:AB$85,$Z$6:$Z$85,$AV25)))),"")="",AX24,
IFERROR(IF($AV25&lt;F$6,0,IF($AV25&gt;MAX(AB$6:AB$85),"",
IF($AV25=MAX(AB$6:AB$85),INDEX($Z$6:$Z$85,MATCH(MAX(AB$6:AB$85),AB$6:AB$85,0)),
求节点(AB$6:AB$85,$Z$6:$Z$85,$AV25)))),""))</f>
        <v>20</v>
      </c>
      <c r="AY25" s="26">
        <f>IF(IFERROR(IF($AV25&lt;G$6,0,IF($AV25&gt;MAX(AC$6:AC$85),"",
IF($AV25=MAX(AC$6:AC$85),INDEX($Z$6:$Z$85,MATCH(MAX(AC$6:AC$85),AC$6:AC$85,0)),
求节点(AC$6:AC$85,$Z$6:$Z$85,$AV25)))),"")="",AY24,
IFERROR(IF($AV25&lt;G$6,0,IF($AV25&gt;MAX(AC$6:AC$85),"",
IF($AV25=MAX(AC$6:AC$85),INDEX($Z$6:$Z$85,MATCH(MAX(AC$6:AC$85),AC$6:AC$85,0)),
求节点(AC$6:AC$85,$Z$6:$Z$85,$AV25)))),""))</f>
        <v>4.75</v>
      </c>
      <c r="AZ25" s="26">
        <f>IF(IFERROR(IF($AV25&lt;H$6,0,IF($AV25&gt;MAX(AD$6:AD$85),"",
IF($AV25=MAX(AD$6:AD$85),INDEX($Z$6:$Z$85,MATCH(MAX(AD$6:AD$85),AD$6:AD$85,0)),
求节点(AD$6:AD$85,$Z$6:$Z$85,$AV25)))),"")="",AZ24,
IFERROR(IF($AV25&lt;H$6,0,IF($AV25&gt;MAX(AD$6:AD$85),"",
IF($AV25=MAX(AD$6:AD$85),INDEX($Z$6:$Z$85,MATCH(MAX(AD$6:AD$85),AD$6:AD$85,0)),
求节点(AD$6:AD$85,$Z$6:$Z$85,$AV25)))),""))</f>
        <v>0</v>
      </c>
      <c r="BA25" s="26">
        <f>IF(IFERROR(IF($AV25&lt;I$6,0,IF($AV25&gt;MAX(AE$6:AE$85),"",
IF($AV25=MAX(AE$6:AE$85),INDEX($Z$6:$Z$85,MATCH(MAX(AE$6:AE$85),AE$6:AE$85,0)),
求节点(AE$6:AE$85,$Z$6:$Z$85,$AV25)))),"")="",BA24,
IFERROR(IF($AV25&lt;I$6,0,IF($AV25&gt;MAX(AE$6:AE$85),"",
IF($AV25=MAX(AE$6:AE$85),INDEX($Z$6:$Z$85,MATCH(MAX(AE$6:AE$85),AE$6:AE$85,0)),
求节点(AE$6:AE$85,$Z$6:$Z$85,$AV25)))),""))</f>
        <v>20</v>
      </c>
      <c r="BB25" s="26">
        <f>IF(IFERROR(IF($AV25&lt;J$6,0,IF($AV25&gt;MAX(AF$6:AF$85),"",
IF($AV25=MAX(AF$6:AF$85),INDEX($Z$6:$Z$85,MATCH(MAX(AF$6:AF$85),AF$6:AF$85,0)),
求节点(AF$6:AF$85,$Z$6:$Z$85,$AV25)))),"")="",BB24,
IFERROR(IF($AV25&lt;J$6,0,IF($AV25&gt;MAX(AF$6:AF$85),"",
IF($AV25=MAX(AF$6:AF$85),INDEX($Z$6:$Z$85,MATCH(MAX(AF$6:AF$85),AF$6:AF$85,0)),
求节点(AF$6:AF$85,$Z$6:$Z$85,$AV25)))),""))</f>
        <v>20</v>
      </c>
      <c r="BC25" s="26">
        <f>IF(IFERROR(IF($AV25&lt;K$6,0,IF($AV25&gt;MAX(AG$6:AG$85),"",
IF($AV25=MAX(AG$6:AG$85),INDEX($Z$6:$Z$85,MATCH(MAX(AG$6:AG$85),AG$6:AG$85,0)),
求节点(AG$6:AG$85,$Z$6:$Z$85,$AV25)))),"")="",BC24,
IFERROR(IF($AV25&lt;K$6,0,IF($AV25&gt;MAX(AG$6:AG$85),"",
IF($AV25=MAX(AG$6:AG$85),INDEX($Z$6:$Z$85,MATCH(MAX(AG$6:AG$85),AG$6:AG$85,0)),
求节点(AG$6:AG$85,$Z$6:$Z$85,$AV25)))),""))</f>
        <v>20</v>
      </c>
      <c r="BD25" s="26">
        <f>IF(IFERROR(IF($AV25&lt;L$6,0,IF($AV25&gt;MAX(AH$6:AH$85),"",
IF($AV25=MAX(AH$6:AH$85),INDEX($Z$6:$Z$85,MATCH(MAX(AH$6:AH$85),AH$6:AH$85,0)),
求节点(AH$6:AH$85,$Z$6:$Z$85,$AV25)))),"")="",BD24,
IFERROR(IF($AV25&lt;L$6,0,IF($AV25&gt;MAX(AH$6:AH$85),"",
IF($AV25=MAX(AH$6:AH$85),INDEX($Z$6:$Z$85,MATCH(MAX(AH$6:AH$85),AH$6:AH$85,0)),
求节点(AH$6:AH$85,$Z$6:$Z$85,$AV25)))),""))</f>
        <v>20</v>
      </c>
      <c r="BE25" s="26">
        <f>IF(IFERROR(IF($AV25&lt;M$6,0,IF($AV25&gt;MAX(AI$6:AI$85),"",
IF($AV25=MAX(AI$6:AI$85),INDEX($Z$6:$Z$85,MATCH(MAX(AI$6:AI$85),AI$6:AI$85,0)),
求节点(AI$6:AI$85,$Z$6:$Z$85,$AV25)))),"")="",BE24,
IFERROR(IF($AV25&lt;M$6,0,IF($AV25&gt;MAX(AI$6:AI$85),"",
IF($AV25=MAX(AI$6:AI$85),INDEX($Z$6:$Z$85,MATCH(MAX(AI$6:AI$85),AI$6:AI$85,0)),
求节点(AI$6:AI$85,$Z$6:$Z$85,$AV25)))),""))</f>
        <v>0</v>
      </c>
      <c r="BF25" s="26">
        <f>IF(IFERROR(IF($AV25&lt;N$6,0,IF($AV25&gt;MAX(AJ$6:AJ$85),"",
IF($AV25=MAX(AJ$6:AJ$85),INDEX($Z$6:$Z$85,MATCH(MAX(AJ$6:AJ$85),AJ$6:AJ$85,0)),
求节点(AJ$6:AJ$85,$Z$6:$Z$85,$AV25)))),"")="",BF24,
IFERROR(IF($AV25&lt;N$6,0,IF($AV25&gt;MAX(AJ$6:AJ$85),"",
IF($AV25=MAX(AJ$6:AJ$85),INDEX($Z$6:$Z$85,MATCH(MAX(AJ$6:AJ$85),AJ$6:AJ$85,0)),
求节点(AJ$6:AJ$85,$Z$6:$Z$85,$AV25)))),""))</f>
        <v>20</v>
      </c>
      <c r="BG25" s="26">
        <f>IF(IFERROR(IF($AV25&lt;O$6,0,IF($AV25&gt;MAX(AK$6:AK$85),"",
IF($AV25=MAX(AK$6:AK$85),INDEX($Z$6:$Z$85,MATCH(MAX(AK$6:AK$85),AK$6:AK$85,0)),
求节点(AK$6:AK$85,$Z$6:$Z$85,$AV25)))),"")="",BG24,
IFERROR(IF($AV25&lt;O$6,0,IF($AV25&gt;MAX(AK$6:AK$85),"",
IF($AV25=MAX(AK$6:AK$85),INDEX($Z$6:$Z$85,MATCH(MAX(AK$6:AK$85),AK$6:AK$85,0)),
求节点(AK$6:AK$85,$Z$6:$Z$85,$AV25)))),""))</f>
        <v>20</v>
      </c>
      <c r="BH25" s="26">
        <f>IF(IFERROR(IF($AV25&lt;P$6,0,IF($AV25&gt;MAX(AL$6:AL$85),"",
IF($AV25=MAX(AL$6:AL$85),INDEX($Z$6:$Z$85,MATCH(MAX(AL$6:AL$85),AL$6:AL$85,0)),
求节点(AL$6:AL$85,$Z$6:$Z$85,$AV25)))),"")="",BH24,
IFERROR(IF($AV25&lt;P$6,0,IF($AV25&gt;MAX(AL$6:AL$85),"",
IF($AV25=MAX(AL$6:AL$85),INDEX($Z$6:$Z$85,MATCH(MAX(AL$6:AL$85),AL$6:AL$85,0)),
求节点(AL$6:AL$85,$Z$6:$Z$85,$AV25)))),""))</f>
        <v>6.6</v>
      </c>
      <c r="BI25" s="26">
        <f>IF(IFERROR(IF($AV25&lt;Q$6,0,IF($AV25&gt;MAX(AM$6:AM$85),"",
IF($AV25=MAX(AM$6:AM$85),INDEX($Z$6:$Z$85,MATCH(MAX(AM$6:AM$85),AM$6:AM$85,0)),
求节点(AM$6:AM$85,$Z$6:$Z$85,$AV25)))),"")="",BI24,
IFERROR(IF($AV25&lt;Q$6,0,IF($AV25&gt;MAX(AM$6:AM$85),"",
IF($AV25=MAX(AM$6:AM$85),INDEX($Z$6:$Z$85,MATCH(MAX(AM$6:AM$85),AM$6:AM$85,0)),
求节点(AM$6:AM$85,$Z$6:$Z$85,$AV25)))),""))</f>
        <v>6.833333333333333</v>
      </c>
      <c r="BJ25" s="26">
        <f>IF(IFERROR(IF($AV25&lt;R$6,0,IF($AV25&gt;MAX(AN$6:AN$85),"",
IF($AV25=MAX(AN$6:AN$85),INDEX($Z$6:$Z$85,MATCH(MAX(AN$6:AN$85),AN$6:AN$85,0)),
求节点(AN$6:AN$85,$Z$6:$Z$85,$AV25)))),"")="",BJ24,
IFERROR(IF($AV25&lt;R$6,0,IF($AV25&gt;MAX(AN$6:AN$85),"",
IF($AV25=MAX(AN$6:AN$85),INDEX($Z$6:$Z$85,MATCH(MAX(AN$6:AN$85),AN$6:AN$85,0)),
求节点(AN$6:AN$85,$Z$6:$Z$85,$AV25)))),""))</f>
        <v>6.833333333333333</v>
      </c>
      <c r="BK25" s="26">
        <f>IF(IFERROR(IF($AV25&lt;S$6,0,IF($AV25&gt;MAX(AO$6:AO$85),"",
IF($AV25=MAX(AO$6:AO$85),INDEX($Z$6:$Z$85,MATCH(MAX(AO$6:AO$85),AO$6:AO$85,0)),
求节点(AO$6:AO$85,$Z$6:$Z$85,$AV25)))),"")="",BK24,
IFERROR(IF($AV25&lt;S$6,0,IF($AV25&gt;MAX(AO$6:AO$85),"",
IF($AV25=MAX(AO$6:AO$85),INDEX($Z$6:$Z$85,MATCH(MAX(AO$6:AO$85),AO$6:AO$85,0)),
求节点(AO$6:AO$85,$Z$6:$Z$85,$AV25)))),""))</f>
        <v>6.833333333333333</v>
      </c>
      <c r="BL25" s="26">
        <f>IF(IFERROR(IF($AV25&lt;T$6,0,IF($AV25&gt;MAX(AP$6:AP$85),"",
IF($AV25=MAX(AP$6:AP$85),INDEX($Z$6:$Z$85,MATCH(MAX(AP$6:AP$85),AP$6:AP$85,0)),
求节点(AP$6:AP$85,$Z$6:$Z$85,$AV25)))),"")="",BL24,
IFERROR(IF($AV25&lt;T$6,0,IF($AV25&gt;MAX(AP$6:AP$85),"",
IF($AV25=MAX(AP$6:AP$85),INDEX($Z$6:$Z$85,MATCH(MAX(AP$6:AP$85),AP$6:AP$85,0)),
求节点(AP$6:AP$85,$Z$6:$Z$85,$AV25)))),""))</f>
        <v>6.833333333333333</v>
      </c>
      <c r="BM25" s="26">
        <f>IF(IFERROR(IF($AV25&lt;U$6,0,IF($AV25&gt;MAX(AQ$6:AQ$85),"",
IF($AV25=MAX(AQ$6:AQ$85),INDEX($Z$6:$Z$85,MATCH(MAX(AQ$6:AQ$85),AQ$6:AQ$85,0)),
求节点(AQ$6:AQ$85,$Z$6:$Z$85,$AV25)))),"")="",BM24,
IFERROR(IF($AV25&lt;U$6,0,IF($AV25&gt;MAX(AQ$6:AQ$85),"",
IF($AV25=MAX(AQ$6:AQ$85),INDEX($Z$6:$Z$85,MATCH(MAX(AQ$6:AQ$85),AQ$6:AQ$85,0)),
求节点(AQ$6:AQ$85,$Z$6:$Z$85,$AV25)))),""))</f>
        <v>20</v>
      </c>
      <c r="BN25" s="26">
        <f>IF(IFERROR(IF($AV25&lt;V$6,0,IF($AV25&gt;MAX(AR$6:AR$85),"",
IF($AV25=MAX(AR$6:AR$85),INDEX($Z$6:$Z$85,MATCH(MAX(AR$6:AR$85),AR$6:AR$85,0)),
求节点(AR$6:AR$85,$Z$6:$Z$85,$AV25)))),"")="",BN24,
IFERROR(IF($AV25&lt;V$6,0,IF($AV25&gt;MAX(AR$6:AR$85),"",
IF($AV25=MAX(AR$6:AR$85),INDEX($Z$6:$Z$85,MATCH(MAX(AR$6:AR$85),AR$6:AR$85,0)),
求节点(AR$6:AR$85,$Z$6:$Z$85,$AV25)))),""))</f>
        <v>2.125</v>
      </c>
      <c r="BO25" s="26">
        <f>IF(IFERROR(IF($AV25&lt;W$6,0,IF($AV25&gt;MAX(AS$6:AS$85),"",
IF($AV25=MAX(AS$6:AS$85),INDEX($Z$6:$Z$85,MATCH(MAX(AS$6:AS$85),AS$6:AS$85,0)),
求节点(AS$6:AS$85,$Z$6:$Z$85,$AV25)))),"")="",BO24,
IFERROR(IF($AV25&lt;W$6,0,IF($AV25&gt;MAX(AS$6:AS$85),"",
IF($AV25=MAX(AS$6:AS$85),INDEX($Z$6:$Z$85,MATCH(MAX(AS$6:AS$85),AS$6:AS$85,0)),
求节点(AS$6:AS$85,$Z$6:$Z$85,$AV25)))),""))</f>
        <v>0</v>
      </c>
    </row>
    <row r="26" spans="4:67" x14ac:dyDescent="0.2">
      <c r="D26" s="8">
        <v>21</v>
      </c>
      <c r="E26" s="24">
        <f>IFERROR(('[1]功能-城建'!AS26+'[1]功能-城建'!BN26)/2,"")</f>
        <v>21</v>
      </c>
      <c r="F26" s="24">
        <f>IFERROR(('[1]功能-城建'!AT26+'[1]功能-城建'!BO26)/2,"")</f>
        <v>21</v>
      </c>
      <c r="G26" s="24">
        <f>IFERROR(('[1]功能-城建'!AU26+'[1]功能-城建'!BP26)/2,"")</f>
        <v>54</v>
      </c>
      <c r="H26" s="24" t="str">
        <f>IFERROR(('[1]功能-城建'!AV26+'[1]功能-城建'!BQ26)/2,"")</f>
        <v/>
      </c>
      <c r="I26" s="24">
        <f>IFERROR(('[1]功能-城建'!AW26+'[1]功能-城建'!BR26)/2,"")</f>
        <v>21</v>
      </c>
      <c r="J26" s="24">
        <f>IFERROR(('[1]功能-城建'!AX26+'[1]功能-城建'!BS26)/2,"")</f>
        <v>21</v>
      </c>
      <c r="K26" s="24">
        <f>IFERROR(('[1]功能-城建'!AY26+'[1]功能-城建'!BT26)/2,"")</f>
        <v>21</v>
      </c>
      <c r="L26" s="24">
        <f>IFERROR(('[1]功能-城建'!AZ26+'[1]功能-城建'!BU26)/2,"")</f>
        <v>21</v>
      </c>
      <c r="M26" s="50">
        <f t="shared" ref="M26:M34" si="23">M27</f>
        <v>32</v>
      </c>
      <c r="N26" s="24">
        <f>IFERROR(('[1]功能-城建'!BB26+'[1]功能-城建'!BW26)/2,"")</f>
        <v>21</v>
      </c>
      <c r="O26" s="24">
        <f>IFERROR(('[1]功能-城建'!BC26+'[1]功能-城建'!BX26)/2,"")</f>
        <v>21</v>
      </c>
      <c r="P26" s="24">
        <f>IFERROR(('[1]功能-城建'!BD26+'[1]功能-城建'!BY26)/2,"")</f>
        <v>51</v>
      </c>
      <c r="Q26" s="24">
        <f>IFERROR(('[1]功能-城建'!BE26+'[1]功能-城建'!BZ26)/2,"")</f>
        <v>52</v>
      </c>
      <c r="R26" s="24">
        <f>IFERROR(('[1]功能-城建'!BF26+'[1]功能-城建'!CA26)/2,"")</f>
        <v>52</v>
      </c>
      <c r="S26" s="24">
        <f>IFERROR(('[1]功能-城建'!BG26+'[1]功能-城建'!CB26)/2,"")</f>
        <v>52</v>
      </c>
      <c r="T26" s="24">
        <f>IFERROR(('[1]功能-城建'!BH26+'[1]功能-城建'!CC26)/2,"")</f>
        <v>52</v>
      </c>
      <c r="U26" s="24">
        <f>IFERROR(('[1]功能-城建'!BI26+'[1]功能-城建'!CD26)/2,"")</f>
        <v>21</v>
      </c>
      <c r="V26" s="24" t="str">
        <f>IFERROR(('[1]功能-城建'!BJ26+'[1]功能-城建'!CE26)/2,"")</f>
        <v/>
      </c>
      <c r="W26" s="24">
        <f>IFERROR(('[1]功能-城建'!BK26+'[1]功能-城建'!CF26)/2,"")</f>
        <v>0</v>
      </c>
      <c r="Z26" s="8">
        <v>21</v>
      </c>
      <c r="AA26" s="25">
        <f t="shared" si="1"/>
        <v>21</v>
      </c>
      <c r="AB26" s="25">
        <f t="shared" si="2"/>
        <v>21</v>
      </c>
      <c r="AC26" s="25">
        <f t="shared" si="3"/>
        <v>54</v>
      </c>
      <c r="AD26" s="25" t="str">
        <f t="shared" si="4"/>
        <v/>
      </c>
      <c r="AE26" s="25">
        <f t="shared" si="5"/>
        <v>21</v>
      </c>
      <c r="AF26" s="25">
        <f t="shared" si="6"/>
        <v>21</v>
      </c>
      <c r="AG26" s="25">
        <f t="shared" si="7"/>
        <v>21</v>
      </c>
      <c r="AH26" s="25">
        <f t="shared" si="8"/>
        <v>21</v>
      </c>
      <c r="AI26" s="25">
        <f t="shared" si="9"/>
        <v>32</v>
      </c>
      <c r="AJ26" s="25">
        <f t="shared" si="10"/>
        <v>21</v>
      </c>
      <c r="AK26" s="25">
        <f t="shared" si="11"/>
        <v>21</v>
      </c>
      <c r="AL26" s="25">
        <f t="shared" si="12"/>
        <v>51</v>
      </c>
      <c r="AM26" s="25">
        <f t="shared" si="13"/>
        <v>52</v>
      </c>
      <c r="AN26" s="25">
        <f t="shared" si="14"/>
        <v>52</v>
      </c>
      <c r="AO26" s="25">
        <f t="shared" si="15"/>
        <v>52</v>
      </c>
      <c r="AP26" s="25">
        <f t="shared" si="16"/>
        <v>52</v>
      </c>
      <c r="AQ26" s="25">
        <f t="shared" si="17"/>
        <v>21</v>
      </c>
      <c r="AR26" s="25" t="str">
        <f t="shared" si="18"/>
        <v/>
      </c>
      <c r="AS26" s="25">
        <f t="shared" si="19"/>
        <v>0</v>
      </c>
      <c r="AV26" s="8">
        <v>21</v>
      </c>
      <c r="AW26" s="26">
        <f>IF(IFERROR(IF($AV26&lt;E$6,0,IF($AV26&gt;MAX(AA$6:AA$85),"",
IF($AV26=MAX(AA$6:AA$85),INDEX($Z$6:$Z$85,MATCH(MAX(AA$6:AA$85),AA$6:AA$85,0)),
求节点(AA$6:AA$85,$Z$6:$Z$85,$AV26)))),"")="",AW25,
IFERROR(IF($AV26&lt;E$6,0,IF($AV26&gt;MAX(AA$6:AA$85),"",
IF($AV26=MAX(AA$6:AA$85),INDEX($Z$6:$Z$85,MATCH(MAX(AA$6:AA$85),AA$6:AA$85,0)),
求节点(AA$6:AA$85,$Z$6:$Z$85,$AV26)))),""))</f>
        <v>21</v>
      </c>
      <c r="AX26" s="26">
        <f>IF(IFERROR(IF($AV26&lt;F$6,0,IF($AV26&gt;MAX(AB$6:AB$85),"",
IF($AV26=MAX(AB$6:AB$85),INDEX($Z$6:$Z$85,MATCH(MAX(AB$6:AB$85),AB$6:AB$85,0)),
求节点(AB$6:AB$85,$Z$6:$Z$85,$AV26)))),"")="",AX25,
IFERROR(IF($AV26&lt;F$6,0,IF($AV26&gt;MAX(AB$6:AB$85),"",
IF($AV26=MAX(AB$6:AB$85),INDEX($Z$6:$Z$85,MATCH(MAX(AB$6:AB$85),AB$6:AB$85,0)),
求节点(AB$6:AB$85,$Z$6:$Z$85,$AV26)))),""))</f>
        <v>21</v>
      </c>
      <c r="AY26" s="26">
        <f>IF(IFERROR(IF($AV26&lt;G$6,0,IF($AV26&gt;MAX(AC$6:AC$85),"",
IF($AV26=MAX(AC$6:AC$85),INDEX($Z$6:$Z$85,MATCH(MAX(AC$6:AC$85),AC$6:AC$85,0)),
求节点(AC$6:AC$85,$Z$6:$Z$85,$AV26)))),"")="",AY25,
IFERROR(IF($AV26&lt;G$6,0,IF($AV26&gt;MAX(AC$6:AC$85),"",
IF($AV26=MAX(AC$6:AC$85),INDEX($Z$6:$Z$85,MATCH(MAX(AC$6:AC$85),AC$6:AC$85,0)),
求节点(AC$6:AC$85,$Z$6:$Z$85,$AV26)))),""))</f>
        <v>5.25</v>
      </c>
      <c r="AZ26" s="26">
        <f>IF(IFERROR(IF($AV26&lt;H$6,0,IF($AV26&gt;MAX(AD$6:AD$85),"",
IF($AV26=MAX(AD$6:AD$85),INDEX($Z$6:$Z$85,MATCH(MAX(AD$6:AD$85),AD$6:AD$85,0)),
求节点(AD$6:AD$85,$Z$6:$Z$85,$AV26)))),"")="",AZ25,
IFERROR(IF($AV26&lt;H$6,0,IF($AV26&gt;MAX(AD$6:AD$85),"",
IF($AV26=MAX(AD$6:AD$85),INDEX($Z$6:$Z$85,MATCH(MAX(AD$6:AD$85),AD$6:AD$85,0)),
求节点(AD$6:AD$85,$Z$6:$Z$85,$AV26)))),""))</f>
        <v>0</v>
      </c>
      <c r="BA26" s="26">
        <f>IF(IFERROR(IF($AV26&lt;I$6,0,IF($AV26&gt;MAX(AE$6:AE$85),"",
IF($AV26=MAX(AE$6:AE$85),INDEX($Z$6:$Z$85,MATCH(MAX(AE$6:AE$85),AE$6:AE$85,0)),
求节点(AE$6:AE$85,$Z$6:$Z$85,$AV26)))),"")="",BA25,
IFERROR(IF($AV26&lt;I$6,0,IF($AV26&gt;MAX(AE$6:AE$85),"",
IF($AV26=MAX(AE$6:AE$85),INDEX($Z$6:$Z$85,MATCH(MAX(AE$6:AE$85),AE$6:AE$85,0)),
求节点(AE$6:AE$85,$Z$6:$Z$85,$AV26)))),""))</f>
        <v>21</v>
      </c>
      <c r="BB26" s="26">
        <f>IF(IFERROR(IF($AV26&lt;J$6,0,IF($AV26&gt;MAX(AF$6:AF$85),"",
IF($AV26=MAX(AF$6:AF$85),INDEX($Z$6:$Z$85,MATCH(MAX(AF$6:AF$85),AF$6:AF$85,0)),
求节点(AF$6:AF$85,$Z$6:$Z$85,$AV26)))),"")="",BB25,
IFERROR(IF($AV26&lt;J$6,0,IF($AV26&gt;MAX(AF$6:AF$85),"",
IF($AV26=MAX(AF$6:AF$85),INDEX($Z$6:$Z$85,MATCH(MAX(AF$6:AF$85),AF$6:AF$85,0)),
求节点(AF$6:AF$85,$Z$6:$Z$85,$AV26)))),""))</f>
        <v>21</v>
      </c>
      <c r="BC26" s="26">
        <f>IF(IFERROR(IF($AV26&lt;K$6,0,IF($AV26&gt;MAX(AG$6:AG$85),"",
IF($AV26=MAX(AG$6:AG$85),INDEX($Z$6:$Z$85,MATCH(MAX(AG$6:AG$85),AG$6:AG$85,0)),
求节点(AG$6:AG$85,$Z$6:$Z$85,$AV26)))),"")="",BC25,
IFERROR(IF($AV26&lt;K$6,0,IF($AV26&gt;MAX(AG$6:AG$85),"",
IF($AV26=MAX(AG$6:AG$85),INDEX($Z$6:$Z$85,MATCH(MAX(AG$6:AG$85),AG$6:AG$85,0)),
求节点(AG$6:AG$85,$Z$6:$Z$85,$AV26)))),""))</f>
        <v>21</v>
      </c>
      <c r="BD26" s="26">
        <f>IF(IFERROR(IF($AV26&lt;L$6,0,IF($AV26&gt;MAX(AH$6:AH$85),"",
IF($AV26=MAX(AH$6:AH$85),INDEX($Z$6:$Z$85,MATCH(MAX(AH$6:AH$85),AH$6:AH$85,0)),
求节点(AH$6:AH$85,$Z$6:$Z$85,$AV26)))),"")="",BD25,
IFERROR(IF($AV26&lt;L$6,0,IF($AV26&gt;MAX(AH$6:AH$85),"",
IF($AV26=MAX(AH$6:AH$85),INDEX($Z$6:$Z$85,MATCH(MAX(AH$6:AH$85),AH$6:AH$85,0)),
求节点(AH$6:AH$85,$Z$6:$Z$85,$AV26)))),""))</f>
        <v>21</v>
      </c>
      <c r="BE26" s="26">
        <f>IF(IFERROR(IF($AV26&lt;M$6,0,IF($AV26&gt;MAX(AI$6:AI$85),"",
IF($AV26=MAX(AI$6:AI$85),INDEX($Z$6:$Z$85,MATCH(MAX(AI$6:AI$85),AI$6:AI$85,0)),
求节点(AI$6:AI$85,$Z$6:$Z$85,$AV26)))),"")="",BE25,
IFERROR(IF($AV26&lt;M$6,0,IF($AV26&gt;MAX(AI$6:AI$85),"",
IF($AV26=MAX(AI$6:AI$85),INDEX($Z$6:$Z$85,MATCH(MAX(AI$6:AI$85),AI$6:AI$85,0)),
求节点(AI$6:AI$85,$Z$6:$Z$85,$AV26)))),""))</f>
        <v>0</v>
      </c>
      <c r="BF26" s="26">
        <f>IF(IFERROR(IF($AV26&lt;N$6,0,IF($AV26&gt;MAX(AJ$6:AJ$85),"",
IF($AV26=MAX(AJ$6:AJ$85),INDEX($Z$6:$Z$85,MATCH(MAX(AJ$6:AJ$85),AJ$6:AJ$85,0)),
求节点(AJ$6:AJ$85,$Z$6:$Z$85,$AV26)))),"")="",BF25,
IFERROR(IF($AV26&lt;N$6,0,IF($AV26&gt;MAX(AJ$6:AJ$85),"",
IF($AV26=MAX(AJ$6:AJ$85),INDEX($Z$6:$Z$85,MATCH(MAX(AJ$6:AJ$85),AJ$6:AJ$85,0)),
求节点(AJ$6:AJ$85,$Z$6:$Z$85,$AV26)))),""))</f>
        <v>21</v>
      </c>
      <c r="BG26" s="26">
        <f>IF(IFERROR(IF($AV26&lt;O$6,0,IF($AV26&gt;MAX(AK$6:AK$85),"",
IF($AV26=MAX(AK$6:AK$85),INDEX($Z$6:$Z$85,MATCH(MAX(AK$6:AK$85),AK$6:AK$85,0)),
求节点(AK$6:AK$85,$Z$6:$Z$85,$AV26)))),"")="",BG25,
IFERROR(IF($AV26&lt;O$6,0,IF($AV26&gt;MAX(AK$6:AK$85),"",
IF($AV26=MAX(AK$6:AK$85),INDEX($Z$6:$Z$85,MATCH(MAX(AK$6:AK$85),AK$6:AK$85,0)),
求节点(AK$6:AK$85,$Z$6:$Z$85,$AV26)))),""))</f>
        <v>21</v>
      </c>
      <c r="BH26" s="26">
        <f>IF(IFERROR(IF($AV26&lt;P$6,0,IF($AV26&gt;MAX(AL$6:AL$85),"",
IF($AV26=MAX(AL$6:AL$85),INDEX($Z$6:$Z$85,MATCH(MAX(AL$6:AL$85),AL$6:AL$85,0)),
求节点(AL$6:AL$85,$Z$6:$Z$85,$AV26)))),"")="",BH25,
IFERROR(IF($AV26&lt;P$6,0,IF($AV26&gt;MAX(AL$6:AL$85),"",
IF($AV26=MAX(AL$6:AL$85),INDEX($Z$6:$Z$85,MATCH(MAX(AL$6:AL$85),AL$6:AL$85,0)),
求节点(AL$6:AL$85,$Z$6:$Z$85,$AV26)))),""))</f>
        <v>7</v>
      </c>
      <c r="BI26" s="26">
        <f>IF(IFERROR(IF($AV26&lt;Q$6,0,IF($AV26&gt;MAX(AM$6:AM$85),"",
IF($AV26=MAX(AM$6:AM$85),INDEX($Z$6:$Z$85,MATCH(MAX(AM$6:AM$85),AM$6:AM$85,0)),
求节点(AM$6:AM$85,$Z$6:$Z$85,$AV26)))),"")="",BI25,
IFERROR(IF($AV26&lt;Q$6,0,IF($AV26&gt;MAX(AM$6:AM$85),"",
IF($AV26=MAX(AM$6:AM$85),INDEX($Z$6:$Z$85,MATCH(MAX(AM$6:AM$85),AM$6:AM$85,0)),
求节点(AM$6:AM$85,$Z$6:$Z$85,$AV26)))),""))</f>
        <v>7.25</v>
      </c>
      <c r="BJ26" s="26">
        <f>IF(IFERROR(IF($AV26&lt;R$6,0,IF($AV26&gt;MAX(AN$6:AN$85),"",
IF($AV26=MAX(AN$6:AN$85),INDEX($Z$6:$Z$85,MATCH(MAX(AN$6:AN$85),AN$6:AN$85,0)),
求节点(AN$6:AN$85,$Z$6:$Z$85,$AV26)))),"")="",BJ25,
IFERROR(IF($AV26&lt;R$6,0,IF($AV26&gt;MAX(AN$6:AN$85),"",
IF($AV26=MAX(AN$6:AN$85),INDEX($Z$6:$Z$85,MATCH(MAX(AN$6:AN$85),AN$6:AN$85,0)),
求节点(AN$6:AN$85,$Z$6:$Z$85,$AV26)))),""))</f>
        <v>7.25</v>
      </c>
      <c r="BK26" s="26">
        <f>IF(IFERROR(IF($AV26&lt;S$6,0,IF($AV26&gt;MAX(AO$6:AO$85),"",
IF($AV26=MAX(AO$6:AO$85),INDEX($Z$6:$Z$85,MATCH(MAX(AO$6:AO$85),AO$6:AO$85,0)),
求节点(AO$6:AO$85,$Z$6:$Z$85,$AV26)))),"")="",BK25,
IFERROR(IF($AV26&lt;S$6,0,IF($AV26&gt;MAX(AO$6:AO$85),"",
IF($AV26=MAX(AO$6:AO$85),INDEX($Z$6:$Z$85,MATCH(MAX(AO$6:AO$85),AO$6:AO$85,0)),
求节点(AO$6:AO$85,$Z$6:$Z$85,$AV26)))),""))</f>
        <v>7.25</v>
      </c>
      <c r="BL26" s="26">
        <f>IF(IFERROR(IF($AV26&lt;T$6,0,IF($AV26&gt;MAX(AP$6:AP$85),"",
IF($AV26=MAX(AP$6:AP$85),INDEX($Z$6:$Z$85,MATCH(MAX(AP$6:AP$85),AP$6:AP$85,0)),
求节点(AP$6:AP$85,$Z$6:$Z$85,$AV26)))),"")="",BL25,
IFERROR(IF($AV26&lt;T$6,0,IF($AV26&gt;MAX(AP$6:AP$85),"",
IF($AV26=MAX(AP$6:AP$85),INDEX($Z$6:$Z$85,MATCH(MAX(AP$6:AP$85),AP$6:AP$85,0)),
求节点(AP$6:AP$85,$Z$6:$Z$85,$AV26)))),""))</f>
        <v>7.25</v>
      </c>
      <c r="BM26" s="26">
        <f>IF(IFERROR(IF($AV26&lt;U$6,0,IF($AV26&gt;MAX(AQ$6:AQ$85),"",
IF($AV26=MAX(AQ$6:AQ$85),INDEX($Z$6:$Z$85,MATCH(MAX(AQ$6:AQ$85),AQ$6:AQ$85,0)),
求节点(AQ$6:AQ$85,$Z$6:$Z$85,$AV26)))),"")="",BM25,
IFERROR(IF($AV26&lt;U$6,0,IF($AV26&gt;MAX(AQ$6:AQ$85),"",
IF($AV26=MAX(AQ$6:AQ$85),INDEX($Z$6:$Z$85,MATCH(MAX(AQ$6:AQ$85),AQ$6:AQ$85,0)),
求节点(AQ$6:AQ$85,$Z$6:$Z$85,$AV26)))),""))</f>
        <v>21</v>
      </c>
      <c r="BN26" s="26">
        <f>IF(IFERROR(IF($AV26&lt;V$6,0,IF($AV26&gt;MAX(AR$6:AR$85),"",
IF($AV26=MAX(AR$6:AR$85),INDEX($Z$6:$Z$85,MATCH(MAX(AR$6:AR$85),AR$6:AR$85,0)),
求节点(AR$6:AR$85,$Z$6:$Z$85,$AV26)))),"")="",BN25,
IFERROR(IF($AV26&lt;V$6,0,IF($AV26&gt;MAX(AR$6:AR$85),"",
IF($AV26=MAX(AR$6:AR$85),INDEX($Z$6:$Z$85,MATCH(MAX(AR$6:AR$85),AR$6:AR$85,0)),
求节点(AR$6:AR$85,$Z$6:$Z$85,$AV26)))),""))</f>
        <v>2.375</v>
      </c>
      <c r="BO26" s="26">
        <f>IF(IFERROR(IF($AV26&lt;W$6,0,IF($AV26&gt;MAX(AS$6:AS$85),"",
IF($AV26=MAX(AS$6:AS$85),INDEX($Z$6:$Z$85,MATCH(MAX(AS$6:AS$85),AS$6:AS$85,0)),
求节点(AS$6:AS$85,$Z$6:$Z$85,$AV26)))),"")="",BO25,
IFERROR(IF($AV26&lt;W$6,0,IF($AV26&gt;MAX(AS$6:AS$85),"",
IF($AV26=MAX(AS$6:AS$85),INDEX($Z$6:$Z$85,MATCH(MAX(AS$6:AS$85),AS$6:AS$85,0)),
求节点(AS$6:AS$85,$Z$6:$Z$85,$AV26)))),""))</f>
        <v>0</v>
      </c>
    </row>
    <row r="27" spans="4:67" x14ac:dyDescent="0.2">
      <c r="D27" s="8">
        <v>22</v>
      </c>
      <c r="E27" s="24">
        <f>IFERROR(('[1]功能-城建'!AS27+'[1]功能-城建'!BN27)/2,"")</f>
        <v>22</v>
      </c>
      <c r="F27" s="24">
        <f>IFERROR(('[1]功能-城建'!AT27+'[1]功能-城建'!BO27)/2,"")</f>
        <v>22</v>
      </c>
      <c r="G27" s="24">
        <f>IFERROR(('[1]功能-城建'!AU27+'[1]功能-城建'!BP27)/2,"")</f>
        <v>57</v>
      </c>
      <c r="H27" s="24" t="str">
        <f>IFERROR(('[1]功能-城建'!AV27+'[1]功能-城建'!BQ27)/2,"")</f>
        <v/>
      </c>
      <c r="I27" s="24">
        <f>IFERROR(('[1]功能-城建'!AW27+'[1]功能-城建'!BR27)/2,"")</f>
        <v>22</v>
      </c>
      <c r="J27" s="24">
        <f>IFERROR(('[1]功能-城建'!AX27+'[1]功能-城建'!BS27)/2,"")</f>
        <v>22</v>
      </c>
      <c r="K27" s="24">
        <f>IFERROR(('[1]功能-城建'!AY27+'[1]功能-城建'!BT27)/2,"")</f>
        <v>22</v>
      </c>
      <c r="L27" s="24">
        <f>IFERROR(('[1]功能-城建'!AZ27+'[1]功能-城建'!BU27)/2,"")</f>
        <v>22</v>
      </c>
      <c r="M27" s="50">
        <f t="shared" si="23"/>
        <v>32</v>
      </c>
      <c r="N27" s="24">
        <f>IFERROR(('[1]功能-城建'!BB27+'[1]功能-城建'!BW27)/2,"")</f>
        <v>22</v>
      </c>
      <c r="O27" s="24">
        <f>IFERROR(('[1]功能-城建'!BC27+'[1]功能-城建'!BX27)/2,"")</f>
        <v>22</v>
      </c>
      <c r="P27" s="24">
        <f>IFERROR(('[1]功能-城建'!BD27+'[1]功能-城建'!BY27)/2,"")</f>
        <v>52.5</v>
      </c>
      <c r="Q27" s="24">
        <f>IFERROR(('[1]功能-城建'!BE27+'[1]功能-城建'!BZ27)/2,"")</f>
        <v>55</v>
      </c>
      <c r="R27" s="24">
        <f>IFERROR(('[1]功能-城建'!BF27+'[1]功能-城建'!CA27)/2,"")</f>
        <v>55</v>
      </c>
      <c r="S27" s="24">
        <f>IFERROR(('[1]功能-城建'!BG27+'[1]功能-城建'!CB27)/2,"")</f>
        <v>55</v>
      </c>
      <c r="T27" s="24">
        <f>IFERROR(('[1]功能-城建'!BH27+'[1]功能-城建'!CC27)/2,"")</f>
        <v>55</v>
      </c>
      <c r="U27" s="24">
        <f>IFERROR(('[1]功能-城建'!BI27+'[1]功能-城建'!CD27)/2,"")</f>
        <v>22</v>
      </c>
      <c r="V27" s="24" t="str">
        <f>IFERROR(('[1]功能-城建'!BJ27+'[1]功能-城建'!CE27)/2,"")</f>
        <v/>
      </c>
      <c r="W27" s="24">
        <f>IFERROR(('[1]功能-城建'!BK27+'[1]功能-城建'!CF27)/2,"")</f>
        <v>0</v>
      </c>
      <c r="Z27" s="8">
        <v>22</v>
      </c>
      <c r="AA27" s="25">
        <f t="shared" si="1"/>
        <v>22</v>
      </c>
      <c r="AB27" s="25">
        <f t="shared" si="2"/>
        <v>22</v>
      </c>
      <c r="AC27" s="25">
        <f t="shared" si="3"/>
        <v>57</v>
      </c>
      <c r="AD27" s="25" t="str">
        <f t="shared" si="4"/>
        <v/>
      </c>
      <c r="AE27" s="25">
        <f t="shared" si="5"/>
        <v>22</v>
      </c>
      <c r="AF27" s="25">
        <f t="shared" si="6"/>
        <v>22</v>
      </c>
      <c r="AG27" s="25">
        <f t="shared" si="7"/>
        <v>22</v>
      </c>
      <c r="AH27" s="25">
        <f t="shared" si="8"/>
        <v>22</v>
      </c>
      <c r="AI27" s="25">
        <f t="shared" si="9"/>
        <v>32</v>
      </c>
      <c r="AJ27" s="25">
        <f t="shared" si="10"/>
        <v>22</v>
      </c>
      <c r="AK27" s="25">
        <f t="shared" si="11"/>
        <v>22</v>
      </c>
      <c r="AL27" s="25">
        <f t="shared" si="12"/>
        <v>52.5</v>
      </c>
      <c r="AM27" s="25">
        <f t="shared" si="13"/>
        <v>55</v>
      </c>
      <c r="AN27" s="25">
        <f t="shared" si="14"/>
        <v>55</v>
      </c>
      <c r="AO27" s="25">
        <f t="shared" si="15"/>
        <v>55</v>
      </c>
      <c r="AP27" s="25">
        <f t="shared" si="16"/>
        <v>55</v>
      </c>
      <c r="AQ27" s="25">
        <f t="shared" si="17"/>
        <v>22</v>
      </c>
      <c r="AR27" s="25" t="str">
        <f t="shared" si="18"/>
        <v/>
      </c>
      <c r="AS27" s="25">
        <f t="shared" si="19"/>
        <v>0</v>
      </c>
      <c r="AV27" s="8">
        <v>22</v>
      </c>
      <c r="AW27" s="26">
        <f>IF(IFERROR(IF($AV27&lt;E$6,0,IF($AV27&gt;MAX(AA$6:AA$85),"",
IF($AV27=MAX(AA$6:AA$85),INDEX($Z$6:$Z$85,MATCH(MAX(AA$6:AA$85),AA$6:AA$85,0)),
求节点(AA$6:AA$85,$Z$6:$Z$85,$AV27)))),"")="",AW26,
IFERROR(IF($AV27&lt;E$6,0,IF($AV27&gt;MAX(AA$6:AA$85),"",
IF($AV27=MAX(AA$6:AA$85),INDEX($Z$6:$Z$85,MATCH(MAX(AA$6:AA$85),AA$6:AA$85,0)),
求节点(AA$6:AA$85,$Z$6:$Z$85,$AV27)))),""))</f>
        <v>22</v>
      </c>
      <c r="AX27" s="26">
        <f>IF(IFERROR(IF($AV27&lt;F$6,0,IF($AV27&gt;MAX(AB$6:AB$85),"",
IF($AV27=MAX(AB$6:AB$85),INDEX($Z$6:$Z$85,MATCH(MAX(AB$6:AB$85),AB$6:AB$85,0)),
求节点(AB$6:AB$85,$Z$6:$Z$85,$AV27)))),"")="",AX26,
IFERROR(IF($AV27&lt;F$6,0,IF($AV27&gt;MAX(AB$6:AB$85),"",
IF($AV27=MAX(AB$6:AB$85),INDEX($Z$6:$Z$85,MATCH(MAX(AB$6:AB$85),AB$6:AB$85,0)),
求节点(AB$6:AB$85,$Z$6:$Z$85,$AV27)))),""))</f>
        <v>22</v>
      </c>
      <c r="AY27" s="26">
        <f>IF(IFERROR(IF($AV27&lt;G$6,0,IF($AV27&gt;MAX(AC$6:AC$85),"",
IF($AV27=MAX(AC$6:AC$85),INDEX($Z$6:$Z$85,MATCH(MAX(AC$6:AC$85),AC$6:AC$85,0)),
求节点(AC$6:AC$85,$Z$6:$Z$85,$AV27)))),"")="",AY26,
IFERROR(IF($AV27&lt;G$6,0,IF($AV27&gt;MAX(AC$6:AC$85),"",
IF($AV27=MAX(AC$6:AC$85),INDEX($Z$6:$Z$85,MATCH(MAX(AC$6:AC$85),AC$6:AC$85,0)),
求节点(AC$6:AC$85,$Z$6:$Z$85,$AV27)))),""))</f>
        <v>5.75</v>
      </c>
      <c r="AZ27" s="26">
        <f>IF(IFERROR(IF($AV27&lt;H$6,0,IF($AV27&gt;MAX(AD$6:AD$85),"",
IF($AV27=MAX(AD$6:AD$85),INDEX($Z$6:$Z$85,MATCH(MAX(AD$6:AD$85),AD$6:AD$85,0)),
求节点(AD$6:AD$85,$Z$6:$Z$85,$AV27)))),"")="",AZ26,
IFERROR(IF($AV27&lt;H$6,0,IF($AV27&gt;MAX(AD$6:AD$85),"",
IF($AV27=MAX(AD$6:AD$85),INDEX($Z$6:$Z$85,MATCH(MAX(AD$6:AD$85),AD$6:AD$85,0)),
求节点(AD$6:AD$85,$Z$6:$Z$85,$AV27)))),""))</f>
        <v>0</v>
      </c>
      <c r="BA27" s="26">
        <f>IF(IFERROR(IF($AV27&lt;I$6,0,IF($AV27&gt;MAX(AE$6:AE$85),"",
IF($AV27=MAX(AE$6:AE$85),INDEX($Z$6:$Z$85,MATCH(MAX(AE$6:AE$85),AE$6:AE$85,0)),
求节点(AE$6:AE$85,$Z$6:$Z$85,$AV27)))),"")="",BA26,
IFERROR(IF($AV27&lt;I$6,0,IF($AV27&gt;MAX(AE$6:AE$85),"",
IF($AV27=MAX(AE$6:AE$85),INDEX($Z$6:$Z$85,MATCH(MAX(AE$6:AE$85),AE$6:AE$85,0)),
求节点(AE$6:AE$85,$Z$6:$Z$85,$AV27)))),""))</f>
        <v>22</v>
      </c>
      <c r="BB27" s="26">
        <f>IF(IFERROR(IF($AV27&lt;J$6,0,IF($AV27&gt;MAX(AF$6:AF$85),"",
IF($AV27=MAX(AF$6:AF$85),INDEX($Z$6:$Z$85,MATCH(MAX(AF$6:AF$85),AF$6:AF$85,0)),
求节点(AF$6:AF$85,$Z$6:$Z$85,$AV27)))),"")="",BB26,
IFERROR(IF($AV27&lt;J$6,0,IF($AV27&gt;MAX(AF$6:AF$85),"",
IF($AV27=MAX(AF$6:AF$85),INDEX($Z$6:$Z$85,MATCH(MAX(AF$6:AF$85),AF$6:AF$85,0)),
求节点(AF$6:AF$85,$Z$6:$Z$85,$AV27)))),""))</f>
        <v>22</v>
      </c>
      <c r="BC27" s="26">
        <f>IF(IFERROR(IF($AV27&lt;K$6,0,IF($AV27&gt;MAX(AG$6:AG$85),"",
IF($AV27=MAX(AG$6:AG$85),INDEX($Z$6:$Z$85,MATCH(MAX(AG$6:AG$85),AG$6:AG$85,0)),
求节点(AG$6:AG$85,$Z$6:$Z$85,$AV27)))),"")="",BC26,
IFERROR(IF($AV27&lt;K$6,0,IF($AV27&gt;MAX(AG$6:AG$85),"",
IF($AV27=MAX(AG$6:AG$85),INDEX($Z$6:$Z$85,MATCH(MAX(AG$6:AG$85),AG$6:AG$85,0)),
求节点(AG$6:AG$85,$Z$6:$Z$85,$AV27)))),""))</f>
        <v>22</v>
      </c>
      <c r="BD27" s="26">
        <f>IF(IFERROR(IF($AV27&lt;L$6,0,IF($AV27&gt;MAX(AH$6:AH$85),"",
IF($AV27=MAX(AH$6:AH$85),INDEX($Z$6:$Z$85,MATCH(MAX(AH$6:AH$85),AH$6:AH$85,0)),
求节点(AH$6:AH$85,$Z$6:$Z$85,$AV27)))),"")="",BD26,
IFERROR(IF($AV27&lt;L$6,0,IF($AV27&gt;MAX(AH$6:AH$85),"",
IF($AV27=MAX(AH$6:AH$85),INDEX($Z$6:$Z$85,MATCH(MAX(AH$6:AH$85),AH$6:AH$85,0)),
求节点(AH$6:AH$85,$Z$6:$Z$85,$AV27)))),""))</f>
        <v>22</v>
      </c>
      <c r="BE27" s="26">
        <f>IF(IFERROR(IF($AV27&lt;M$6,0,IF($AV27&gt;MAX(AI$6:AI$85),"",
IF($AV27=MAX(AI$6:AI$85),INDEX($Z$6:$Z$85,MATCH(MAX(AI$6:AI$85),AI$6:AI$85,0)),
求节点(AI$6:AI$85,$Z$6:$Z$85,$AV27)))),"")="",BE26,
IFERROR(IF($AV27&lt;M$6,0,IF($AV27&gt;MAX(AI$6:AI$85),"",
IF($AV27=MAX(AI$6:AI$85),INDEX($Z$6:$Z$85,MATCH(MAX(AI$6:AI$85),AI$6:AI$85,0)),
求节点(AI$6:AI$85,$Z$6:$Z$85,$AV27)))),""))</f>
        <v>0</v>
      </c>
      <c r="BF27" s="26">
        <f>IF(IFERROR(IF($AV27&lt;N$6,0,IF($AV27&gt;MAX(AJ$6:AJ$85),"",
IF($AV27=MAX(AJ$6:AJ$85),INDEX($Z$6:$Z$85,MATCH(MAX(AJ$6:AJ$85),AJ$6:AJ$85,0)),
求节点(AJ$6:AJ$85,$Z$6:$Z$85,$AV27)))),"")="",BF26,
IFERROR(IF($AV27&lt;N$6,0,IF($AV27&gt;MAX(AJ$6:AJ$85),"",
IF($AV27=MAX(AJ$6:AJ$85),INDEX($Z$6:$Z$85,MATCH(MAX(AJ$6:AJ$85),AJ$6:AJ$85,0)),
求节点(AJ$6:AJ$85,$Z$6:$Z$85,$AV27)))),""))</f>
        <v>22</v>
      </c>
      <c r="BG27" s="26">
        <f>IF(IFERROR(IF($AV27&lt;O$6,0,IF($AV27&gt;MAX(AK$6:AK$85),"",
IF($AV27=MAX(AK$6:AK$85),INDEX($Z$6:$Z$85,MATCH(MAX(AK$6:AK$85),AK$6:AK$85,0)),
求节点(AK$6:AK$85,$Z$6:$Z$85,$AV27)))),"")="",BG26,
IFERROR(IF($AV27&lt;O$6,0,IF($AV27&gt;MAX(AK$6:AK$85),"",
IF($AV27=MAX(AK$6:AK$85),INDEX($Z$6:$Z$85,MATCH(MAX(AK$6:AK$85),AK$6:AK$85,0)),
求节点(AK$6:AK$85,$Z$6:$Z$85,$AV27)))),""))</f>
        <v>22</v>
      </c>
      <c r="BH27" s="26">
        <f>IF(IFERROR(IF($AV27&lt;P$6,0,IF($AV27&gt;MAX(AL$6:AL$85),"",
IF($AV27=MAX(AL$6:AL$85),INDEX($Z$6:$Z$85,MATCH(MAX(AL$6:AL$85),AL$6:AL$85,0)),
求节点(AL$6:AL$85,$Z$6:$Z$85,$AV27)))),"")="",BH26,
IFERROR(IF($AV27&lt;P$6,0,IF($AV27&gt;MAX(AL$6:AL$85),"",
IF($AV27=MAX(AL$6:AL$85),INDEX($Z$6:$Z$85,MATCH(MAX(AL$6:AL$85),AL$6:AL$85,0)),
求节点(AL$6:AL$85,$Z$6:$Z$85,$AV27)))),""))</f>
        <v>7.4</v>
      </c>
      <c r="BI27" s="26">
        <f>IF(IFERROR(IF($AV27&lt;Q$6,0,IF($AV27&gt;MAX(AM$6:AM$85),"",
IF($AV27=MAX(AM$6:AM$85),INDEX($Z$6:$Z$85,MATCH(MAX(AM$6:AM$85),AM$6:AM$85,0)),
求节点(AM$6:AM$85,$Z$6:$Z$85,$AV27)))),"")="",BI26,
IFERROR(IF($AV27&lt;Q$6,0,IF($AV27&gt;MAX(AM$6:AM$85),"",
IF($AV27=MAX(AM$6:AM$85),INDEX($Z$6:$Z$85,MATCH(MAX(AM$6:AM$85),AM$6:AM$85,0)),
求节点(AM$6:AM$85,$Z$6:$Z$85,$AV27)))),""))</f>
        <v>7.75</v>
      </c>
      <c r="BJ27" s="26">
        <f>IF(IFERROR(IF($AV27&lt;R$6,0,IF($AV27&gt;MAX(AN$6:AN$85),"",
IF($AV27=MAX(AN$6:AN$85),INDEX($Z$6:$Z$85,MATCH(MAX(AN$6:AN$85),AN$6:AN$85,0)),
求节点(AN$6:AN$85,$Z$6:$Z$85,$AV27)))),"")="",BJ26,
IFERROR(IF($AV27&lt;R$6,0,IF($AV27&gt;MAX(AN$6:AN$85),"",
IF($AV27=MAX(AN$6:AN$85),INDEX($Z$6:$Z$85,MATCH(MAX(AN$6:AN$85),AN$6:AN$85,0)),
求节点(AN$6:AN$85,$Z$6:$Z$85,$AV27)))),""))</f>
        <v>7.75</v>
      </c>
      <c r="BK27" s="26">
        <f>IF(IFERROR(IF($AV27&lt;S$6,0,IF($AV27&gt;MAX(AO$6:AO$85),"",
IF($AV27=MAX(AO$6:AO$85),INDEX($Z$6:$Z$85,MATCH(MAX(AO$6:AO$85),AO$6:AO$85,0)),
求节点(AO$6:AO$85,$Z$6:$Z$85,$AV27)))),"")="",BK26,
IFERROR(IF($AV27&lt;S$6,0,IF($AV27&gt;MAX(AO$6:AO$85),"",
IF($AV27=MAX(AO$6:AO$85),INDEX($Z$6:$Z$85,MATCH(MAX(AO$6:AO$85),AO$6:AO$85,0)),
求节点(AO$6:AO$85,$Z$6:$Z$85,$AV27)))),""))</f>
        <v>7.75</v>
      </c>
      <c r="BL27" s="26">
        <f>IF(IFERROR(IF($AV27&lt;T$6,0,IF($AV27&gt;MAX(AP$6:AP$85),"",
IF($AV27=MAX(AP$6:AP$85),INDEX($Z$6:$Z$85,MATCH(MAX(AP$6:AP$85),AP$6:AP$85,0)),
求节点(AP$6:AP$85,$Z$6:$Z$85,$AV27)))),"")="",BL26,
IFERROR(IF($AV27&lt;T$6,0,IF($AV27&gt;MAX(AP$6:AP$85),"",
IF($AV27=MAX(AP$6:AP$85),INDEX($Z$6:$Z$85,MATCH(MAX(AP$6:AP$85),AP$6:AP$85,0)),
求节点(AP$6:AP$85,$Z$6:$Z$85,$AV27)))),""))</f>
        <v>7.75</v>
      </c>
      <c r="BM27" s="26">
        <f>IF(IFERROR(IF($AV27&lt;U$6,0,IF($AV27&gt;MAX(AQ$6:AQ$85),"",
IF($AV27=MAX(AQ$6:AQ$85),INDEX($Z$6:$Z$85,MATCH(MAX(AQ$6:AQ$85),AQ$6:AQ$85,0)),
求节点(AQ$6:AQ$85,$Z$6:$Z$85,$AV27)))),"")="",BM26,
IFERROR(IF($AV27&lt;U$6,0,IF($AV27&gt;MAX(AQ$6:AQ$85),"",
IF($AV27=MAX(AQ$6:AQ$85),INDEX($Z$6:$Z$85,MATCH(MAX(AQ$6:AQ$85),AQ$6:AQ$85,0)),
求节点(AQ$6:AQ$85,$Z$6:$Z$85,$AV27)))),""))</f>
        <v>22</v>
      </c>
      <c r="BN27" s="26">
        <f>IF(IFERROR(IF($AV27&lt;V$6,0,IF($AV27&gt;MAX(AR$6:AR$85),"",
IF($AV27=MAX(AR$6:AR$85),INDEX($Z$6:$Z$85,MATCH(MAX(AR$6:AR$85),AR$6:AR$85,0)),
求节点(AR$6:AR$85,$Z$6:$Z$85,$AV27)))),"")="",BN26,
IFERROR(IF($AV27&lt;V$6,0,IF($AV27&gt;MAX(AR$6:AR$85),"",
IF($AV27=MAX(AR$6:AR$85),INDEX($Z$6:$Z$85,MATCH(MAX(AR$6:AR$85),AR$6:AR$85,0)),
求节点(AR$6:AR$85,$Z$6:$Z$85,$AV27)))),""))</f>
        <v>2.625</v>
      </c>
      <c r="BO27" s="26">
        <f>IF(IFERROR(IF($AV27&lt;W$6,0,IF($AV27&gt;MAX(AS$6:AS$85),"",
IF($AV27=MAX(AS$6:AS$85),INDEX($Z$6:$Z$85,MATCH(MAX(AS$6:AS$85),AS$6:AS$85,0)),
求节点(AS$6:AS$85,$Z$6:$Z$85,$AV27)))),"")="",BO26,
IFERROR(IF($AV27&lt;W$6,0,IF($AV27&gt;MAX(AS$6:AS$85),"",
IF($AV27=MAX(AS$6:AS$85),INDEX($Z$6:$Z$85,MATCH(MAX(AS$6:AS$85),AS$6:AS$85,0)),
求节点(AS$6:AS$85,$Z$6:$Z$85,$AV27)))),""))</f>
        <v>0</v>
      </c>
    </row>
    <row r="28" spans="4:67" x14ac:dyDescent="0.2">
      <c r="D28" s="8">
        <v>23</v>
      </c>
      <c r="E28" s="24">
        <f>IFERROR(('[1]功能-城建'!AS28+'[1]功能-城建'!BN28)/2,"")</f>
        <v>23</v>
      </c>
      <c r="F28" s="24">
        <f>IFERROR(('[1]功能-城建'!AT28+'[1]功能-城建'!BO28)/2,"")</f>
        <v>23</v>
      </c>
      <c r="G28" s="24">
        <f>IFERROR(('[1]功能-城建'!AU28+'[1]功能-城建'!BP28)/2,"")</f>
        <v>60</v>
      </c>
      <c r="H28" s="24" t="str">
        <f>IFERROR(('[1]功能-城建'!AV28+'[1]功能-城建'!BQ28)/2,"")</f>
        <v/>
      </c>
      <c r="I28" s="24">
        <f>IFERROR(('[1]功能-城建'!AW28+'[1]功能-城建'!BR28)/2,"")</f>
        <v>23</v>
      </c>
      <c r="J28" s="24">
        <f>IFERROR(('[1]功能-城建'!AX28+'[1]功能-城建'!BS28)/2,"")</f>
        <v>23</v>
      </c>
      <c r="K28" s="24">
        <f>IFERROR(('[1]功能-城建'!AY28+'[1]功能-城建'!BT28)/2,"")</f>
        <v>23</v>
      </c>
      <c r="L28" s="24">
        <f>IFERROR(('[1]功能-城建'!AZ28+'[1]功能-城建'!BU28)/2,"")</f>
        <v>23</v>
      </c>
      <c r="M28" s="50">
        <f t="shared" si="23"/>
        <v>32</v>
      </c>
      <c r="N28" s="24">
        <f>IFERROR(('[1]功能-城建'!BB28+'[1]功能-城建'!BW28)/2,"")</f>
        <v>23</v>
      </c>
      <c r="O28" s="24">
        <f>IFERROR(('[1]功能-城建'!BC28+'[1]功能-城建'!BX28)/2,"")</f>
        <v>23</v>
      </c>
      <c r="P28" s="24">
        <f>IFERROR(('[1]功能-城建'!BD28+'[1]功能-城建'!BY28)/2,"")</f>
        <v>54.5</v>
      </c>
      <c r="Q28" s="24">
        <f>IFERROR(('[1]功能-城建'!BE28+'[1]功能-城建'!BZ28)/2,"")</f>
        <v>58</v>
      </c>
      <c r="R28" s="24">
        <f>IFERROR(('[1]功能-城建'!BF28+'[1]功能-城建'!CA28)/2,"")</f>
        <v>58</v>
      </c>
      <c r="S28" s="24">
        <f>IFERROR(('[1]功能-城建'!BG28+'[1]功能-城建'!CB28)/2,"")</f>
        <v>58</v>
      </c>
      <c r="T28" s="24">
        <f>IFERROR(('[1]功能-城建'!BH28+'[1]功能-城建'!CC28)/2,"")</f>
        <v>58</v>
      </c>
      <c r="U28" s="24">
        <f>IFERROR(('[1]功能-城建'!BI28+'[1]功能-城建'!CD28)/2,"")</f>
        <v>23</v>
      </c>
      <c r="V28" s="24" t="str">
        <f>IFERROR(('[1]功能-城建'!BJ28+'[1]功能-城建'!CE28)/2,"")</f>
        <v/>
      </c>
      <c r="W28" s="24">
        <f>IFERROR(('[1]功能-城建'!BK28+'[1]功能-城建'!CF28)/2,"")</f>
        <v>0</v>
      </c>
      <c r="Z28" s="8">
        <v>23</v>
      </c>
      <c r="AA28" s="25">
        <f t="shared" si="1"/>
        <v>23</v>
      </c>
      <c r="AB28" s="25">
        <f t="shared" si="2"/>
        <v>23</v>
      </c>
      <c r="AC28" s="25">
        <f t="shared" si="3"/>
        <v>60</v>
      </c>
      <c r="AD28" s="25" t="str">
        <f t="shared" si="4"/>
        <v/>
      </c>
      <c r="AE28" s="25">
        <f t="shared" si="5"/>
        <v>23</v>
      </c>
      <c r="AF28" s="25">
        <f t="shared" si="6"/>
        <v>23</v>
      </c>
      <c r="AG28" s="25">
        <f t="shared" si="7"/>
        <v>23</v>
      </c>
      <c r="AH28" s="25">
        <f t="shared" si="8"/>
        <v>23</v>
      </c>
      <c r="AI28" s="25">
        <f t="shared" si="9"/>
        <v>32</v>
      </c>
      <c r="AJ28" s="25">
        <f t="shared" si="10"/>
        <v>23</v>
      </c>
      <c r="AK28" s="25">
        <f t="shared" si="11"/>
        <v>23</v>
      </c>
      <c r="AL28" s="25">
        <f t="shared" si="12"/>
        <v>54.5</v>
      </c>
      <c r="AM28" s="25">
        <f t="shared" si="13"/>
        <v>58</v>
      </c>
      <c r="AN28" s="25">
        <f t="shared" si="14"/>
        <v>58</v>
      </c>
      <c r="AO28" s="25">
        <f t="shared" si="15"/>
        <v>58</v>
      </c>
      <c r="AP28" s="25">
        <f t="shared" si="16"/>
        <v>58</v>
      </c>
      <c r="AQ28" s="25">
        <f t="shared" si="17"/>
        <v>23</v>
      </c>
      <c r="AR28" s="25" t="str">
        <f t="shared" si="18"/>
        <v/>
      </c>
      <c r="AS28" s="25">
        <f t="shared" si="19"/>
        <v>0</v>
      </c>
      <c r="AV28" s="8">
        <v>23</v>
      </c>
      <c r="AW28" s="26">
        <f>IF(IFERROR(IF($AV28&lt;E$6,0,IF($AV28&gt;MAX(AA$6:AA$85),"",
IF($AV28=MAX(AA$6:AA$85),INDEX($Z$6:$Z$85,MATCH(MAX(AA$6:AA$85),AA$6:AA$85,0)),
求节点(AA$6:AA$85,$Z$6:$Z$85,$AV28)))),"")="",AW27,
IFERROR(IF($AV28&lt;E$6,0,IF($AV28&gt;MAX(AA$6:AA$85),"",
IF($AV28=MAX(AA$6:AA$85),INDEX($Z$6:$Z$85,MATCH(MAX(AA$6:AA$85),AA$6:AA$85,0)),
求节点(AA$6:AA$85,$Z$6:$Z$85,$AV28)))),""))</f>
        <v>23</v>
      </c>
      <c r="AX28" s="26">
        <f>IF(IFERROR(IF($AV28&lt;F$6,0,IF($AV28&gt;MAX(AB$6:AB$85),"",
IF($AV28=MAX(AB$6:AB$85),INDEX($Z$6:$Z$85,MATCH(MAX(AB$6:AB$85),AB$6:AB$85,0)),
求节点(AB$6:AB$85,$Z$6:$Z$85,$AV28)))),"")="",AX27,
IFERROR(IF($AV28&lt;F$6,0,IF($AV28&gt;MAX(AB$6:AB$85),"",
IF($AV28=MAX(AB$6:AB$85),INDEX($Z$6:$Z$85,MATCH(MAX(AB$6:AB$85),AB$6:AB$85,0)),
求节点(AB$6:AB$85,$Z$6:$Z$85,$AV28)))),""))</f>
        <v>23</v>
      </c>
      <c r="AY28" s="26">
        <f>IF(IFERROR(IF($AV28&lt;G$6,0,IF($AV28&gt;MAX(AC$6:AC$85),"",
IF($AV28=MAX(AC$6:AC$85),INDEX($Z$6:$Z$85,MATCH(MAX(AC$6:AC$85),AC$6:AC$85,0)),
求节点(AC$6:AC$85,$Z$6:$Z$85,$AV28)))),"")="",AY27,
IFERROR(IF($AV28&lt;G$6,0,IF($AV28&gt;MAX(AC$6:AC$85),"",
IF($AV28=MAX(AC$6:AC$85),INDEX($Z$6:$Z$85,MATCH(MAX(AC$6:AC$85),AC$6:AC$85,0)),
求节点(AC$6:AC$85,$Z$6:$Z$85,$AV28)))),""))</f>
        <v>6.25</v>
      </c>
      <c r="AZ28" s="26">
        <f>IF(IFERROR(IF($AV28&lt;H$6,0,IF($AV28&gt;MAX(AD$6:AD$85),"",
IF($AV28=MAX(AD$6:AD$85),INDEX($Z$6:$Z$85,MATCH(MAX(AD$6:AD$85),AD$6:AD$85,0)),
求节点(AD$6:AD$85,$Z$6:$Z$85,$AV28)))),"")="",AZ27,
IFERROR(IF($AV28&lt;H$6,0,IF($AV28&gt;MAX(AD$6:AD$85),"",
IF($AV28=MAX(AD$6:AD$85),INDEX($Z$6:$Z$85,MATCH(MAX(AD$6:AD$85),AD$6:AD$85,0)),
求节点(AD$6:AD$85,$Z$6:$Z$85,$AV28)))),""))</f>
        <v>0</v>
      </c>
      <c r="BA28" s="26">
        <f>IF(IFERROR(IF($AV28&lt;I$6,0,IF($AV28&gt;MAX(AE$6:AE$85),"",
IF($AV28=MAX(AE$6:AE$85),INDEX($Z$6:$Z$85,MATCH(MAX(AE$6:AE$85),AE$6:AE$85,0)),
求节点(AE$6:AE$85,$Z$6:$Z$85,$AV28)))),"")="",BA27,
IFERROR(IF($AV28&lt;I$6,0,IF($AV28&gt;MAX(AE$6:AE$85),"",
IF($AV28=MAX(AE$6:AE$85),INDEX($Z$6:$Z$85,MATCH(MAX(AE$6:AE$85),AE$6:AE$85,0)),
求节点(AE$6:AE$85,$Z$6:$Z$85,$AV28)))),""))</f>
        <v>23</v>
      </c>
      <c r="BB28" s="26">
        <f>IF(IFERROR(IF($AV28&lt;J$6,0,IF($AV28&gt;MAX(AF$6:AF$85),"",
IF($AV28=MAX(AF$6:AF$85),INDEX($Z$6:$Z$85,MATCH(MAX(AF$6:AF$85),AF$6:AF$85,0)),
求节点(AF$6:AF$85,$Z$6:$Z$85,$AV28)))),"")="",BB27,
IFERROR(IF($AV28&lt;J$6,0,IF($AV28&gt;MAX(AF$6:AF$85),"",
IF($AV28=MAX(AF$6:AF$85),INDEX($Z$6:$Z$85,MATCH(MAX(AF$6:AF$85),AF$6:AF$85,0)),
求节点(AF$6:AF$85,$Z$6:$Z$85,$AV28)))),""))</f>
        <v>23</v>
      </c>
      <c r="BC28" s="26">
        <f>IF(IFERROR(IF($AV28&lt;K$6,0,IF($AV28&gt;MAX(AG$6:AG$85),"",
IF($AV28=MAX(AG$6:AG$85),INDEX($Z$6:$Z$85,MATCH(MAX(AG$6:AG$85),AG$6:AG$85,0)),
求节点(AG$6:AG$85,$Z$6:$Z$85,$AV28)))),"")="",BC27,
IFERROR(IF($AV28&lt;K$6,0,IF($AV28&gt;MAX(AG$6:AG$85),"",
IF($AV28=MAX(AG$6:AG$85),INDEX($Z$6:$Z$85,MATCH(MAX(AG$6:AG$85),AG$6:AG$85,0)),
求节点(AG$6:AG$85,$Z$6:$Z$85,$AV28)))),""))</f>
        <v>23</v>
      </c>
      <c r="BD28" s="26">
        <f>IF(IFERROR(IF($AV28&lt;L$6,0,IF($AV28&gt;MAX(AH$6:AH$85),"",
IF($AV28=MAX(AH$6:AH$85),INDEX($Z$6:$Z$85,MATCH(MAX(AH$6:AH$85),AH$6:AH$85,0)),
求节点(AH$6:AH$85,$Z$6:$Z$85,$AV28)))),"")="",BD27,
IFERROR(IF($AV28&lt;L$6,0,IF($AV28&gt;MAX(AH$6:AH$85),"",
IF($AV28=MAX(AH$6:AH$85),INDEX($Z$6:$Z$85,MATCH(MAX(AH$6:AH$85),AH$6:AH$85,0)),
求节点(AH$6:AH$85,$Z$6:$Z$85,$AV28)))),""))</f>
        <v>23</v>
      </c>
      <c r="BE28" s="26">
        <f>IF(IFERROR(IF($AV28&lt;M$6,0,IF($AV28&gt;MAX(AI$6:AI$85),"",
IF($AV28=MAX(AI$6:AI$85),INDEX($Z$6:$Z$85,MATCH(MAX(AI$6:AI$85),AI$6:AI$85,0)),
求节点(AI$6:AI$85,$Z$6:$Z$85,$AV28)))),"")="",BE27,
IFERROR(IF($AV28&lt;M$6,0,IF($AV28&gt;MAX(AI$6:AI$85),"",
IF($AV28=MAX(AI$6:AI$85),INDEX($Z$6:$Z$85,MATCH(MAX(AI$6:AI$85),AI$6:AI$85,0)),
求节点(AI$6:AI$85,$Z$6:$Z$85,$AV28)))),""))</f>
        <v>0</v>
      </c>
      <c r="BF28" s="26">
        <f>IF(IFERROR(IF($AV28&lt;N$6,0,IF($AV28&gt;MAX(AJ$6:AJ$85),"",
IF($AV28=MAX(AJ$6:AJ$85),INDEX($Z$6:$Z$85,MATCH(MAX(AJ$6:AJ$85),AJ$6:AJ$85,0)),
求节点(AJ$6:AJ$85,$Z$6:$Z$85,$AV28)))),"")="",BF27,
IFERROR(IF($AV28&lt;N$6,0,IF($AV28&gt;MAX(AJ$6:AJ$85),"",
IF($AV28=MAX(AJ$6:AJ$85),INDEX($Z$6:$Z$85,MATCH(MAX(AJ$6:AJ$85),AJ$6:AJ$85,0)),
求节点(AJ$6:AJ$85,$Z$6:$Z$85,$AV28)))),""))</f>
        <v>23</v>
      </c>
      <c r="BG28" s="26">
        <f>IF(IFERROR(IF($AV28&lt;O$6,0,IF($AV28&gt;MAX(AK$6:AK$85),"",
IF($AV28=MAX(AK$6:AK$85),INDEX($Z$6:$Z$85,MATCH(MAX(AK$6:AK$85),AK$6:AK$85,0)),
求节点(AK$6:AK$85,$Z$6:$Z$85,$AV28)))),"")="",BG27,
IFERROR(IF($AV28&lt;O$6,0,IF($AV28&gt;MAX(AK$6:AK$85),"",
IF($AV28=MAX(AK$6:AK$85),INDEX($Z$6:$Z$85,MATCH(MAX(AK$6:AK$85),AK$6:AK$85,0)),
求节点(AK$6:AK$85,$Z$6:$Z$85,$AV28)))),""))</f>
        <v>23</v>
      </c>
      <c r="BH28" s="26">
        <f>IF(IFERROR(IF($AV28&lt;P$6,0,IF($AV28&gt;MAX(AL$6:AL$85),"",
IF($AV28=MAX(AL$6:AL$85),INDEX($Z$6:$Z$85,MATCH(MAX(AL$6:AL$85),AL$6:AL$85,0)),
求节点(AL$6:AL$85,$Z$6:$Z$85,$AV28)))),"")="",BH27,
IFERROR(IF($AV28&lt;P$6,0,IF($AV28&gt;MAX(AL$6:AL$85),"",
IF($AV28=MAX(AL$6:AL$85),INDEX($Z$6:$Z$85,MATCH(MAX(AL$6:AL$85),AL$6:AL$85,0)),
求节点(AL$6:AL$85,$Z$6:$Z$85,$AV28)))),""))</f>
        <v>7.8</v>
      </c>
      <c r="BI28" s="26">
        <f>IF(IFERROR(IF($AV28&lt;Q$6,0,IF($AV28&gt;MAX(AM$6:AM$85),"",
IF($AV28=MAX(AM$6:AM$85),INDEX($Z$6:$Z$85,MATCH(MAX(AM$6:AM$85),AM$6:AM$85,0)),
求节点(AM$6:AM$85,$Z$6:$Z$85,$AV28)))),"")="",BI27,
IFERROR(IF($AV28&lt;Q$6,0,IF($AV28&gt;MAX(AM$6:AM$85),"",
IF($AV28=MAX(AM$6:AM$85),INDEX($Z$6:$Z$85,MATCH(MAX(AM$6:AM$85),AM$6:AM$85,0)),
求节点(AM$6:AM$85,$Z$6:$Z$85,$AV28)))),""))</f>
        <v>8.1666666666666661</v>
      </c>
      <c r="BJ28" s="26">
        <f>IF(IFERROR(IF($AV28&lt;R$6,0,IF($AV28&gt;MAX(AN$6:AN$85),"",
IF($AV28=MAX(AN$6:AN$85),INDEX($Z$6:$Z$85,MATCH(MAX(AN$6:AN$85),AN$6:AN$85,0)),
求节点(AN$6:AN$85,$Z$6:$Z$85,$AV28)))),"")="",BJ27,
IFERROR(IF($AV28&lt;R$6,0,IF($AV28&gt;MAX(AN$6:AN$85),"",
IF($AV28=MAX(AN$6:AN$85),INDEX($Z$6:$Z$85,MATCH(MAX(AN$6:AN$85),AN$6:AN$85,0)),
求节点(AN$6:AN$85,$Z$6:$Z$85,$AV28)))),""))</f>
        <v>8.1666666666666661</v>
      </c>
      <c r="BK28" s="26">
        <f>IF(IFERROR(IF($AV28&lt;S$6,0,IF($AV28&gt;MAX(AO$6:AO$85),"",
IF($AV28=MAX(AO$6:AO$85),INDEX($Z$6:$Z$85,MATCH(MAX(AO$6:AO$85),AO$6:AO$85,0)),
求节点(AO$6:AO$85,$Z$6:$Z$85,$AV28)))),"")="",BK27,
IFERROR(IF($AV28&lt;S$6,0,IF($AV28&gt;MAX(AO$6:AO$85),"",
IF($AV28=MAX(AO$6:AO$85),INDEX($Z$6:$Z$85,MATCH(MAX(AO$6:AO$85),AO$6:AO$85,0)),
求节点(AO$6:AO$85,$Z$6:$Z$85,$AV28)))),""))</f>
        <v>8.1666666666666661</v>
      </c>
      <c r="BL28" s="26">
        <f>IF(IFERROR(IF($AV28&lt;T$6,0,IF($AV28&gt;MAX(AP$6:AP$85),"",
IF($AV28=MAX(AP$6:AP$85),INDEX($Z$6:$Z$85,MATCH(MAX(AP$6:AP$85),AP$6:AP$85,0)),
求节点(AP$6:AP$85,$Z$6:$Z$85,$AV28)))),"")="",BL27,
IFERROR(IF($AV28&lt;T$6,0,IF($AV28&gt;MAX(AP$6:AP$85),"",
IF($AV28=MAX(AP$6:AP$85),INDEX($Z$6:$Z$85,MATCH(MAX(AP$6:AP$85),AP$6:AP$85,0)),
求节点(AP$6:AP$85,$Z$6:$Z$85,$AV28)))),""))</f>
        <v>8.1666666666666661</v>
      </c>
      <c r="BM28" s="26">
        <f>IF(IFERROR(IF($AV28&lt;U$6,0,IF($AV28&gt;MAX(AQ$6:AQ$85),"",
IF($AV28=MAX(AQ$6:AQ$85),INDEX($Z$6:$Z$85,MATCH(MAX(AQ$6:AQ$85),AQ$6:AQ$85,0)),
求节点(AQ$6:AQ$85,$Z$6:$Z$85,$AV28)))),"")="",BM27,
IFERROR(IF($AV28&lt;U$6,0,IF($AV28&gt;MAX(AQ$6:AQ$85),"",
IF($AV28=MAX(AQ$6:AQ$85),INDEX($Z$6:$Z$85,MATCH(MAX(AQ$6:AQ$85),AQ$6:AQ$85,0)),
求节点(AQ$6:AQ$85,$Z$6:$Z$85,$AV28)))),""))</f>
        <v>23</v>
      </c>
      <c r="BN28" s="26">
        <f>IF(IFERROR(IF($AV28&lt;V$6,0,IF($AV28&gt;MAX(AR$6:AR$85),"",
IF($AV28=MAX(AR$6:AR$85),INDEX($Z$6:$Z$85,MATCH(MAX(AR$6:AR$85),AR$6:AR$85,0)),
求节点(AR$6:AR$85,$Z$6:$Z$85,$AV28)))),"")="",BN27,
IFERROR(IF($AV28&lt;V$6,0,IF($AV28&gt;MAX(AR$6:AR$85),"",
IF($AV28=MAX(AR$6:AR$85),INDEX($Z$6:$Z$85,MATCH(MAX(AR$6:AR$85),AR$6:AR$85,0)),
求节点(AR$6:AR$85,$Z$6:$Z$85,$AV28)))),""))</f>
        <v>2.875</v>
      </c>
      <c r="BO28" s="26">
        <f>IF(IFERROR(IF($AV28&lt;W$6,0,IF($AV28&gt;MAX(AS$6:AS$85),"",
IF($AV28=MAX(AS$6:AS$85),INDEX($Z$6:$Z$85,MATCH(MAX(AS$6:AS$85),AS$6:AS$85,0)),
求节点(AS$6:AS$85,$Z$6:$Z$85,$AV28)))),"")="",BO27,
IFERROR(IF($AV28&lt;W$6,0,IF($AV28&gt;MAX(AS$6:AS$85),"",
IF($AV28=MAX(AS$6:AS$85),INDEX($Z$6:$Z$85,MATCH(MAX(AS$6:AS$85),AS$6:AS$85,0)),
求节点(AS$6:AS$85,$Z$6:$Z$85,$AV28)))),""))</f>
        <v>0</v>
      </c>
    </row>
    <row r="29" spans="4:67" x14ac:dyDescent="0.2">
      <c r="D29" s="8">
        <v>24</v>
      </c>
      <c r="E29" s="24">
        <f>IFERROR(('[1]功能-城建'!AS29+'[1]功能-城建'!BN29)/2,"")</f>
        <v>24</v>
      </c>
      <c r="F29" s="24">
        <f>IFERROR(('[1]功能-城建'!AT29+'[1]功能-城建'!BO29)/2,"")</f>
        <v>24</v>
      </c>
      <c r="G29" s="24">
        <f>IFERROR(('[1]功能-城建'!AU29+'[1]功能-城建'!BP29)/2,"")</f>
        <v>63</v>
      </c>
      <c r="H29" s="24" t="str">
        <f>IFERROR(('[1]功能-城建'!AV29+'[1]功能-城建'!BQ29)/2,"")</f>
        <v/>
      </c>
      <c r="I29" s="24">
        <f>IFERROR(('[1]功能-城建'!AW29+'[1]功能-城建'!BR29)/2,"")</f>
        <v>24</v>
      </c>
      <c r="J29" s="24">
        <f>IFERROR(('[1]功能-城建'!AX29+'[1]功能-城建'!BS29)/2,"")</f>
        <v>24</v>
      </c>
      <c r="K29" s="24">
        <f>IFERROR(('[1]功能-城建'!AY29+'[1]功能-城建'!BT29)/2,"")</f>
        <v>24</v>
      </c>
      <c r="L29" s="24">
        <f>IFERROR(('[1]功能-城建'!AZ29+'[1]功能-城建'!BU29)/2,"")</f>
        <v>24</v>
      </c>
      <c r="M29" s="50">
        <f t="shared" si="23"/>
        <v>32</v>
      </c>
      <c r="N29" s="24">
        <f>IFERROR(('[1]功能-城建'!BB29+'[1]功能-城建'!BW29)/2,"")</f>
        <v>24</v>
      </c>
      <c r="O29" s="24">
        <f>IFERROR(('[1]功能-城建'!BC29+'[1]功能-城建'!BX29)/2,"")</f>
        <v>24</v>
      </c>
      <c r="P29" s="24">
        <f>IFERROR(('[1]功能-城建'!BD29+'[1]功能-城建'!BY29)/2,"")</f>
        <v>56.5</v>
      </c>
      <c r="Q29" s="24">
        <f>IFERROR(('[1]功能-城建'!BE29+'[1]功能-城建'!BZ29)/2,"")</f>
        <v>61</v>
      </c>
      <c r="R29" s="24">
        <f>IFERROR(('[1]功能-城建'!BF29+'[1]功能-城建'!CA29)/2,"")</f>
        <v>61</v>
      </c>
      <c r="S29" s="24">
        <f>IFERROR(('[1]功能-城建'!BG29+'[1]功能-城建'!CB29)/2,"")</f>
        <v>61</v>
      </c>
      <c r="T29" s="24">
        <f>IFERROR(('[1]功能-城建'!BH29+'[1]功能-城建'!CC29)/2,"")</f>
        <v>61</v>
      </c>
      <c r="U29" s="24">
        <f>IFERROR(('[1]功能-城建'!BI29+'[1]功能-城建'!CD29)/2,"")</f>
        <v>24</v>
      </c>
      <c r="V29" s="24" t="str">
        <f>IFERROR(('[1]功能-城建'!BJ29+'[1]功能-城建'!CE29)/2,"")</f>
        <v/>
      </c>
      <c r="W29" s="24">
        <f>IFERROR(('[1]功能-城建'!BK29+'[1]功能-城建'!CF29)/2,"")</f>
        <v>0</v>
      </c>
      <c r="Z29" s="8">
        <v>24</v>
      </c>
      <c r="AA29" s="25">
        <f t="shared" si="1"/>
        <v>24</v>
      </c>
      <c r="AB29" s="25">
        <f t="shared" si="2"/>
        <v>24</v>
      </c>
      <c r="AC29" s="25">
        <f t="shared" si="3"/>
        <v>63</v>
      </c>
      <c r="AD29" s="25" t="str">
        <f t="shared" si="4"/>
        <v/>
      </c>
      <c r="AE29" s="25">
        <f t="shared" si="5"/>
        <v>24</v>
      </c>
      <c r="AF29" s="25">
        <f t="shared" si="6"/>
        <v>24</v>
      </c>
      <c r="AG29" s="25">
        <f t="shared" si="7"/>
        <v>24</v>
      </c>
      <c r="AH29" s="25">
        <f t="shared" si="8"/>
        <v>24</v>
      </c>
      <c r="AI29" s="25">
        <f t="shared" si="9"/>
        <v>32</v>
      </c>
      <c r="AJ29" s="25">
        <f t="shared" si="10"/>
        <v>24</v>
      </c>
      <c r="AK29" s="25">
        <f t="shared" si="11"/>
        <v>24</v>
      </c>
      <c r="AL29" s="25">
        <f t="shared" si="12"/>
        <v>56.5</v>
      </c>
      <c r="AM29" s="25">
        <f t="shared" si="13"/>
        <v>61</v>
      </c>
      <c r="AN29" s="25">
        <f t="shared" si="14"/>
        <v>61</v>
      </c>
      <c r="AO29" s="25">
        <f t="shared" si="15"/>
        <v>61</v>
      </c>
      <c r="AP29" s="25">
        <f t="shared" si="16"/>
        <v>61</v>
      </c>
      <c r="AQ29" s="25">
        <f t="shared" si="17"/>
        <v>24</v>
      </c>
      <c r="AR29" s="25" t="str">
        <f t="shared" si="18"/>
        <v/>
      </c>
      <c r="AS29" s="25">
        <f t="shared" si="19"/>
        <v>0</v>
      </c>
      <c r="AV29" s="8">
        <v>24</v>
      </c>
      <c r="AW29" s="26">
        <f>IF(IFERROR(IF($AV29&lt;E$6,0,IF($AV29&gt;MAX(AA$6:AA$85),"",
IF($AV29=MAX(AA$6:AA$85),INDEX($Z$6:$Z$85,MATCH(MAX(AA$6:AA$85),AA$6:AA$85,0)),
求节点(AA$6:AA$85,$Z$6:$Z$85,$AV29)))),"")="",AW28,
IFERROR(IF($AV29&lt;E$6,0,IF($AV29&gt;MAX(AA$6:AA$85),"",
IF($AV29=MAX(AA$6:AA$85),INDEX($Z$6:$Z$85,MATCH(MAX(AA$6:AA$85),AA$6:AA$85,0)),
求节点(AA$6:AA$85,$Z$6:$Z$85,$AV29)))),""))</f>
        <v>24</v>
      </c>
      <c r="AX29" s="26">
        <f>IF(IFERROR(IF($AV29&lt;F$6,0,IF($AV29&gt;MAX(AB$6:AB$85),"",
IF($AV29=MAX(AB$6:AB$85),INDEX($Z$6:$Z$85,MATCH(MAX(AB$6:AB$85),AB$6:AB$85,0)),
求节点(AB$6:AB$85,$Z$6:$Z$85,$AV29)))),"")="",AX28,
IFERROR(IF($AV29&lt;F$6,0,IF($AV29&gt;MAX(AB$6:AB$85),"",
IF($AV29=MAX(AB$6:AB$85),INDEX($Z$6:$Z$85,MATCH(MAX(AB$6:AB$85),AB$6:AB$85,0)),
求节点(AB$6:AB$85,$Z$6:$Z$85,$AV29)))),""))</f>
        <v>24</v>
      </c>
      <c r="AY29" s="26">
        <f>IF(IFERROR(IF($AV29&lt;G$6,0,IF($AV29&gt;MAX(AC$6:AC$85),"",
IF($AV29=MAX(AC$6:AC$85),INDEX($Z$6:$Z$85,MATCH(MAX(AC$6:AC$85),AC$6:AC$85,0)),
求节点(AC$6:AC$85,$Z$6:$Z$85,$AV29)))),"")="",AY28,
IFERROR(IF($AV29&lt;G$6,0,IF($AV29&gt;MAX(AC$6:AC$85),"",
IF($AV29=MAX(AC$6:AC$85),INDEX($Z$6:$Z$85,MATCH(MAX(AC$6:AC$85),AC$6:AC$85,0)),
求节点(AC$6:AC$85,$Z$6:$Z$85,$AV29)))),""))</f>
        <v>6.75</v>
      </c>
      <c r="AZ29" s="26">
        <f>IF(IFERROR(IF($AV29&lt;H$6,0,IF($AV29&gt;MAX(AD$6:AD$85),"",
IF($AV29=MAX(AD$6:AD$85),INDEX($Z$6:$Z$85,MATCH(MAX(AD$6:AD$85),AD$6:AD$85,0)),
求节点(AD$6:AD$85,$Z$6:$Z$85,$AV29)))),"")="",AZ28,
IFERROR(IF($AV29&lt;H$6,0,IF($AV29&gt;MAX(AD$6:AD$85),"",
IF($AV29=MAX(AD$6:AD$85),INDEX($Z$6:$Z$85,MATCH(MAX(AD$6:AD$85),AD$6:AD$85,0)),
求节点(AD$6:AD$85,$Z$6:$Z$85,$AV29)))),""))</f>
        <v>0</v>
      </c>
      <c r="BA29" s="26">
        <f>IF(IFERROR(IF($AV29&lt;I$6,0,IF($AV29&gt;MAX(AE$6:AE$85),"",
IF($AV29=MAX(AE$6:AE$85),INDEX($Z$6:$Z$85,MATCH(MAX(AE$6:AE$85),AE$6:AE$85,0)),
求节点(AE$6:AE$85,$Z$6:$Z$85,$AV29)))),"")="",BA28,
IFERROR(IF($AV29&lt;I$6,0,IF($AV29&gt;MAX(AE$6:AE$85),"",
IF($AV29=MAX(AE$6:AE$85),INDEX($Z$6:$Z$85,MATCH(MAX(AE$6:AE$85),AE$6:AE$85,0)),
求节点(AE$6:AE$85,$Z$6:$Z$85,$AV29)))),""))</f>
        <v>24</v>
      </c>
      <c r="BB29" s="26">
        <f>IF(IFERROR(IF($AV29&lt;J$6,0,IF($AV29&gt;MAX(AF$6:AF$85),"",
IF($AV29=MAX(AF$6:AF$85),INDEX($Z$6:$Z$85,MATCH(MAX(AF$6:AF$85),AF$6:AF$85,0)),
求节点(AF$6:AF$85,$Z$6:$Z$85,$AV29)))),"")="",BB28,
IFERROR(IF($AV29&lt;J$6,0,IF($AV29&gt;MAX(AF$6:AF$85),"",
IF($AV29=MAX(AF$6:AF$85),INDEX($Z$6:$Z$85,MATCH(MAX(AF$6:AF$85),AF$6:AF$85,0)),
求节点(AF$6:AF$85,$Z$6:$Z$85,$AV29)))),""))</f>
        <v>24</v>
      </c>
      <c r="BC29" s="26">
        <f>IF(IFERROR(IF($AV29&lt;K$6,0,IF($AV29&gt;MAX(AG$6:AG$85),"",
IF($AV29=MAX(AG$6:AG$85),INDEX($Z$6:$Z$85,MATCH(MAX(AG$6:AG$85),AG$6:AG$85,0)),
求节点(AG$6:AG$85,$Z$6:$Z$85,$AV29)))),"")="",BC28,
IFERROR(IF($AV29&lt;K$6,0,IF($AV29&gt;MAX(AG$6:AG$85),"",
IF($AV29=MAX(AG$6:AG$85),INDEX($Z$6:$Z$85,MATCH(MAX(AG$6:AG$85),AG$6:AG$85,0)),
求节点(AG$6:AG$85,$Z$6:$Z$85,$AV29)))),""))</f>
        <v>24</v>
      </c>
      <c r="BD29" s="26">
        <f>IF(IFERROR(IF($AV29&lt;L$6,0,IF($AV29&gt;MAX(AH$6:AH$85),"",
IF($AV29=MAX(AH$6:AH$85),INDEX($Z$6:$Z$85,MATCH(MAX(AH$6:AH$85),AH$6:AH$85,0)),
求节点(AH$6:AH$85,$Z$6:$Z$85,$AV29)))),"")="",BD28,
IFERROR(IF($AV29&lt;L$6,0,IF($AV29&gt;MAX(AH$6:AH$85),"",
IF($AV29=MAX(AH$6:AH$85),INDEX($Z$6:$Z$85,MATCH(MAX(AH$6:AH$85),AH$6:AH$85,0)),
求节点(AH$6:AH$85,$Z$6:$Z$85,$AV29)))),""))</f>
        <v>24</v>
      </c>
      <c r="BE29" s="26">
        <f>IF(IFERROR(IF($AV29&lt;M$6,0,IF($AV29&gt;MAX(AI$6:AI$85),"",
IF($AV29=MAX(AI$6:AI$85),INDEX($Z$6:$Z$85,MATCH(MAX(AI$6:AI$85),AI$6:AI$85,0)),
求节点(AI$6:AI$85,$Z$6:$Z$85,$AV29)))),"")="",BE28,
IFERROR(IF($AV29&lt;M$6,0,IF($AV29&gt;MAX(AI$6:AI$85),"",
IF($AV29=MAX(AI$6:AI$85),INDEX($Z$6:$Z$85,MATCH(MAX(AI$6:AI$85),AI$6:AI$85,0)),
求节点(AI$6:AI$85,$Z$6:$Z$85,$AV29)))),""))</f>
        <v>0</v>
      </c>
      <c r="BF29" s="26">
        <f>IF(IFERROR(IF($AV29&lt;N$6,0,IF($AV29&gt;MAX(AJ$6:AJ$85),"",
IF($AV29=MAX(AJ$6:AJ$85),INDEX($Z$6:$Z$85,MATCH(MAX(AJ$6:AJ$85),AJ$6:AJ$85,0)),
求节点(AJ$6:AJ$85,$Z$6:$Z$85,$AV29)))),"")="",BF28,
IFERROR(IF($AV29&lt;N$6,0,IF($AV29&gt;MAX(AJ$6:AJ$85),"",
IF($AV29=MAX(AJ$6:AJ$85),INDEX($Z$6:$Z$85,MATCH(MAX(AJ$6:AJ$85),AJ$6:AJ$85,0)),
求节点(AJ$6:AJ$85,$Z$6:$Z$85,$AV29)))),""))</f>
        <v>24</v>
      </c>
      <c r="BG29" s="26">
        <f>IF(IFERROR(IF($AV29&lt;O$6,0,IF($AV29&gt;MAX(AK$6:AK$85),"",
IF($AV29=MAX(AK$6:AK$85),INDEX($Z$6:$Z$85,MATCH(MAX(AK$6:AK$85),AK$6:AK$85,0)),
求节点(AK$6:AK$85,$Z$6:$Z$85,$AV29)))),"")="",BG28,
IFERROR(IF($AV29&lt;O$6,0,IF($AV29&gt;MAX(AK$6:AK$85),"",
IF($AV29=MAX(AK$6:AK$85),INDEX($Z$6:$Z$85,MATCH(MAX(AK$6:AK$85),AK$6:AK$85,0)),
求节点(AK$6:AK$85,$Z$6:$Z$85,$AV29)))),""))</f>
        <v>24</v>
      </c>
      <c r="BH29" s="26">
        <f>IF(IFERROR(IF($AV29&lt;P$6,0,IF($AV29&gt;MAX(AL$6:AL$85),"",
IF($AV29=MAX(AL$6:AL$85),INDEX($Z$6:$Z$85,MATCH(MAX(AL$6:AL$85),AL$6:AL$85,0)),
求节点(AL$6:AL$85,$Z$6:$Z$85,$AV29)))),"")="",BH28,
IFERROR(IF($AV29&lt;P$6,0,IF($AV29&gt;MAX(AL$6:AL$85),"",
IF($AV29=MAX(AL$6:AL$85),INDEX($Z$6:$Z$85,MATCH(MAX(AL$6:AL$85),AL$6:AL$85,0)),
求节点(AL$6:AL$85,$Z$6:$Z$85,$AV29)))),""))</f>
        <v>8.1999999999999993</v>
      </c>
      <c r="BI29" s="26">
        <f>IF(IFERROR(IF($AV29&lt;Q$6,0,IF($AV29&gt;MAX(AM$6:AM$85),"",
IF($AV29=MAX(AM$6:AM$85),INDEX($Z$6:$Z$85,MATCH(MAX(AM$6:AM$85),AM$6:AM$85,0)),
求节点(AM$6:AM$85,$Z$6:$Z$85,$AV29)))),"")="",BI28,
IFERROR(IF($AV29&lt;Q$6,0,IF($AV29&gt;MAX(AM$6:AM$85),"",
IF($AV29=MAX(AM$6:AM$85),INDEX($Z$6:$Z$85,MATCH(MAX(AM$6:AM$85),AM$6:AM$85,0)),
求节点(AM$6:AM$85,$Z$6:$Z$85,$AV29)))),""))</f>
        <v>8.5</v>
      </c>
      <c r="BJ29" s="26">
        <f>IF(IFERROR(IF($AV29&lt;R$6,0,IF($AV29&gt;MAX(AN$6:AN$85),"",
IF($AV29=MAX(AN$6:AN$85),INDEX($Z$6:$Z$85,MATCH(MAX(AN$6:AN$85),AN$6:AN$85,0)),
求节点(AN$6:AN$85,$Z$6:$Z$85,$AV29)))),"")="",BJ28,
IFERROR(IF($AV29&lt;R$6,0,IF($AV29&gt;MAX(AN$6:AN$85),"",
IF($AV29=MAX(AN$6:AN$85),INDEX($Z$6:$Z$85,MATCH(MAX(AN$6:AN$85),AN$6:AN$85,0)),
求节点(AN$6:AN$85,$Z$6:$Z$85,$AV29)))),""))</f>
        <v>8.5</v>
      </c>
      <c r="BK29" s="26">
        <f>IF(IFERROR(IF($AV29&lt;S$6,0,IF($AV29&gt;MAX(AO$6:AO$85),"",
IF($AV29=MAX(AO$6:AO$85),INDEX($Z$6:$Z$85,MATCH(MAX(AO$6:AO$85),AO$6:AO$85,0)),
求节点(AO$6:AO$85,$Z$6:$Z$85,$AV29)))),"")="",BK28,
IFERROR(IF($AV29&lt;S$6,0,IF($AV29&gt;MAX(AO$6:AO$85),"",
IF($AV29=MAX(AO$6:AO$85),INDEX($Z$6:$Z$85,MATCH(MAX(AO$6:AO$85),AO$6:AO$85,0)),
求节点(AO$6:AO$85,$Z$6:$Z$85,$AV29)))),""))</f>
        <v>8.5</v>
      </c>
      <c r="BL29" s="26">
        <f>IF(IFERROR(IF($AV29&lt;T$6,0,IF($AV29&gt;MAX(AP$6:AP$85),"",
IF($AV29=MAX(AP$6:AP$85),INDEX($Z$6:$Z$85,MATCH(MAX(AP$6:AP$85),AP$6:AP$85,0)),
求节点(AP$6:AP$85,$Z$6:$Z$85,$AV29)))),"")="",BL28,
IFERROR(IF($AV29&lt;T$6,0,IF($AV29&gt;MAX(AP$6:AP$85),"",
IF($AV29=MAX(AP$6:AP$85),INDEX($Z$6:$Z$85,MATCH(MAX(AP$6:AP$85),AP$6:AP$85,0)),
求节点(AP$6:AP$85,$Z$6:$Z$85,$AV29)))),""))</f>
        <v>8.5</v>
      </c>
      <c r="BM29" s="26">
        <f>IF(IFERROR(IF($AV29&lt;U$6,0,IF($AV29&gt;MAX(AQ$6:AQ$85),"",
IF($AV29=MAX(AQ$6:AQ$85),INDEX($Z$6:$Z$85,MATCH(MAX(AQ$6:AQ$85),AQ$6:AQ$85,0)),
求节点(AQ$6:AQ$85,$Z$6:$Z$85,$AV29)))),"")="",BM28,
IFERROR(IF($AV29&lt;U$6,0,IF($AV29&gt;MAX(AQ$6:AQ$85),"",
IF($AV29=MAX(AQ$6:AQ$85),INDEX($Z$6:$Z$85,MATCH(MAX(AQ$6:AQ$85),AQ$6:AQ$85,0)),
求节点(AQ$6:AQ$85,$Z$6:$Z$85,$AV29)))),""))</f>
        <v>24</v>
      </c>
      <c r="BN29" s="26">
        <f>IF(IFERROR(IF($AV29&lt;V$6,0,IF($AV29&gt;MAX(AR$6:AR$85),"",
IF($AV29=MAX(AR$6:AR$85),INDEX($Z$6:$Z$85,MATCH(MAX(AR$6:AR$85),AR$6:AR$85,0)),
求节点(AR$6:AR$85,$Z$6:$Z$85,$AV29)))),"")="",BN28,
IFERROR(IF($AV29&lt;V$6,0,IF($AV29&gt;MAX(AR$6:AR$85),"",
IF($AV29=MAX(AR$6:AR$85),INDEX($Z$6:$Z$85,MATCH(MAX(AR$6:AR$85),AR$6:AR$85,0)),
求节点(AR$6:AR$85,$Z$6:$Z$85,$AV29)))),""))</f>
        <v>3.125</v>
      </c>
      <c r="BO29" s="26">
        <f>IF(IFERROR(IF($AV29&lt;W$6,0,IF($AV29&gt;MAX(AS$6:AS$85),"",
IF($AV29=MAX(AS$6:AS$85),INDEX($Z$6:$Z$85,MATCH(MAX(AS$6:AS$85),AS$6:AS$85,0)),
求节点(AS$6:AS$85,$Z$6:$Z$85,$AV29)))),"")="",BO28,
IFERROR(IF($AV29&lt;W$6,0,IF($AV29&gt;MAX(AS$6:AS$85),"",
IF($AV29=MAX(AS$6:AS$85),INDEX($Z$6:$Z$85,MATCH(MAX(AS$6:AS$85),AS$6:AS$85,0)),
求节点(AS$6:AS$85,$Z$6:$Z$85,$AV29)))),""))</f>
        <v>0</v>
      </c>
    </row>
    <row r="30" spans="4:67" x14ac:dyDescent="0.2">
      <c r="D30" s="8">
        <v>25</v>
      </c>
      <c r="E30" s="24">
        <f>IFERROR(('[1]功能-城建'!AS30+'[1]功能-城建'!BN30)/2,"")</f>
        <v>25</v>
      </c>
      <c r="F30" s="24">
        <f>IFERROR(('[1]功能-城建'!AT30+'[1]功能-城建'!BO30)/2,"")</f>
        <v>25</v>
      </c>
      <c r="G30" s="24">
        <f>IFERROR(('[1]功能-城建'!AU30+'[1]功能-城建'!BP30)/2,"")</f>
        <v>66</v>
      </c>
      <c r="H30" s="24" t="str">
        <f>IFERROR(('[1]功能-城建'!AV30+'[1]功能-城建'!BQ30)/2,"")</f>
        <v/>
      </c>
      <c r="I30" s="24">
        <f>IFERROR(('[1]功能-城建'!AW30+'[1]功能-城建'!BR30)/2,"")</f>
        <v>25</v>
      </c>
      <c r="J30" s="24">
        <f>IFERROR(('[1]功能-城建'!AX30+'[1]功能-城建'!BS30)/2,"")</f>
        <v>25</v>
      </c>
      <c r="K30" s="24">
        <f>IFERROR(('[1]功能-城建'!AY30+'[1]功能-城建'!BT30)/2,"")</f>
        <v>25</v>
      </c>
      <c r="L30" s="24">
        <f>IFERROR(('[1]功能-城建'!AZ30+'[1]功能-城建'!BU30)/2,"")</f>
        <v>25</v>
      </c>
      <c r="M30" s="50">
        <f t="shared" si="23"/>
        <v>32</v>
      </c>
      <c r="N30" s="24">
        <f>IFERROR(('[1]功能-城建'!BB30+'[1]功能-城建'!BW30)/2,"")</f>
        <v>25</v>
      </c>
      <c r="O30" s="24">
        <f>IFERROR(('[1]功能-城建'!BC30+'[1]功能-城建'!BX30)/2,"")</f>
        <v>25</v>
      </c>
      <c r="P30" s="24">
        <f>IFERROR(('[1]功能-城建'!BD30+'[1]功能-城建'!BY30)/2,"")</f>
        <v>58.5</v>
      </c>
      <c r="Q30" s="24">
        <f>IFERROR(('[1]功能-城建'!BE30+'[1]功能-城建'!BZ30)/2,"")</f>
        <v>64</v>
      </c>
      <c r="R30" s="24">
        <f>IFERROR(('[1]功能-城建'!BF30+'[1]功能-城建'!CA30)/2,"")</f>
        <v>64</v>
      </c>
      <c r="S30" s="24">
        <f>IFERROR(('[1]功能-城建'!BG30+'[1]功能-城建'!CB30)/2,"")</f>
        <v>64</v>
      </c>
      <c r="T30" s="24">
        <f>IFERROR(('[1]功能-城建'!BH30+'[1]功能-城建'!CC30)/2,"")</f>
        <v>64</v>
      </c>
      <c r="U30" s="24">
        <f>IFERROR(('[1]功能-城建'!BI30+'[1]功能-城建'!CD30)/2,"")</f>
        <v>25</v>
      </c>
      <c r="V30" s="24" t="str">
        <f>IFERROR(('[1]功能-城建'!BJ30+'[1]功能-城建'!CE30)/2,"")</f>
        <v/>
      </c>
      <c r="W30" s="24">
        <f>IFERROR(('[1]功能-城建'!BK30+'[1]功能-城建'!CF30)/2,"")</f>
        <v>0</v>
      </c>
      <c r="Z30" s="8">
        <v>25</v>
      </c>
      <c r="AA30" s="25">
        <f t="shared" si="1"/>
        <v>25</v>
      </c>
      <c r="AB30" s="25">
        <f t="shared" si="2"/>
        <v>25</v>
      </c>
      <c r="AC30" s="25">
        <f t="shared" si="3"/>
        <v>66</v>
      </c>
      <c r="AD30" s="25" t="str">
        <f t="shared" si="4"/>
        <v/>
      </c>
      <c r="AE30" s="25">
        <f t="shared" si="5"/>
        <v>25</v>
      </c>
      <c r="AF30" s="25">
        <f t="shared" si="6"/>
        <v>25</v>
      </c>
      <c r="AG30" s="25">
        <f t="shared" si="7"/>
        <v>25</v>
      </c>
      <c r="AH30" s="25">
        <f t="shared" si="8"/>
        <v>25</v>
      </c>
      <c r="AI30" s="25">
        <f t="shared" si="9"/>
        <v>32</v>
      </c>
      <c r="AJ30" s="25">
        <f t="shared" si="10"/>
        <v>25</v>
      </c>
      <c r="AK30" s="25">
        <f t="shared" si="11"/>
        <v>25</v>
      </c>
      <c r="AL30" s="25">
        <f t="shared" si="12"/>
        <v>58.5</v>
      </c>
      <c r="AM30" s="25">
        <f t="shared" si="13"/>
        <v>64</v>
      </c>
      <c r="AN30" s="25">
        <f t="shared" si="14"/>
        <v>64</v>
      </c>
      <c r="AO30" s="25">
        <f t="shared" si="15"/>
        <v>64</v>
      </c>
      <c r="AP30" s="25">
        <f t="shared" si="16"/>
        <v>64</v>
      </c>
      <c r="AQ30" s="25">
        <f t="shared" si="17"/>
        <v>25</v>
      </c>
      <c r="AR30" s="25" t="str">
        <f t="shared" si="18"/>
        <v/>
      </c>
      <c r="AS30" s="25">
        <f t="shared" si="19"/>
        <v>0</v>
      </c>
      <c r="AV30" s="8">
        <v>25</v>
      </c>
      <c r="AW30" s="26">
        <f>IF(IFERROR(IF($AV30&lt;E$6,0,IF($AV30&gt;MAX(AA$6:AA$85),"",
IF($AV30=MAX(AA$6:AA$85),INDEX($Z$6:$Z$85,MATCH(MAX(AA$6:AA$85),AA$6:AA$85,0)),
求节点(AA$6:AA$85,$Z$6:$Z$85,$AV30)))),"")="",AW29,
IFERROR(IF($AV30&lt;E$6,0,IF($AV30&gt;MAX(AA$6:AA$85),"",
IF($AV30=MAX(AA$6:AA$85),INDEX($Z$6:$Z$85,MATCH(MAX(AA$6:AA$85),AA$6:AA$85,0)),
求节点(AA$6:AA$85,$Z$6:$Z$85,$AV30)))),""))</f>
        <v>25</v>
      </c>
      <c r="AX30" s="26">
        <f>IF(IFERROR(IF($AV30&lt;F$6,0,IF($AV30&gt;MAX(AB$6:AB$85),"",
IF($AV30=MAX(AB$6:AB$85),INDEX($Z$6:$Z$85,MATCH(MAX(AB$6:AB$85),AB$6:AB$85,0)),
求节点(AB$6:AB$85,$Z$6:$Z$85,$AV30)))),"")="",AX29,
IFERROR(IF($AV30&lt;F$6,0,IF($AV30&gt;MAX(AB$6:AB$85),"",
IF($AV30=MAX(AB$6:AB$85),INDEX($Z$6:$Z$85,MATCH(MAX(AB$6:AB$85),AB$6:AB$85,0)),
求节点(AB$6:AB$85,$Z$6:$Z$85,$AV30)))),""))</f>
        <v>25</v>
      </c>
      <c r="AY30" s="26">
        <f>IF(IFERROR(IF($AV30&lt;G$6,0,IF($AV30&gt;MAX(AC$6:AC$85),"",
IF($AV30=MAX(AC$6:AC$85),INDEX($Z$6:$Z$85,MATCH(MAX(AC$6:AC$85),AC$6:AC$85,0)),
求节点(AC$6:AC$85,$Z$6:$Z$85,$AV30)))),"")="",AY29,
IFERROR(IF($AV30&lt;G$6,0,IF($AV30&gt;MAX(AC$6:AC$85),"",
IF($AV30=MAX(AC$6:AC$85),INDEX($Z$6:$Z$85,MATCH(MAX(AC$6:AC$85),AC$6:AC$85,0)),
求节点(AC$6:AC$85,$Z$6:$Z$85,$AV30)))),""))</f>
        <v>7.25</v>
      </c>
      <c r="AZ30" s="26">
        <f>IF(IFERROR(IF($AV30&lt;H$6,0,IF($AV30&gt;MAX(AD$6:AD$85),"",
IF($AV30=MAX(AD$6:AD$85),INDEX($Z$6:$Z$85,MATCH(MAX(AD$6:AD$85),AD$6:AD$85,0)),
求节点(AD$6:AD$85,$Z$6:$Z$85,$AV30)))),"")="",AZ29,
IFERROR(IF($AV30&lt;H$6,0,IF($AV30&gt;MAX(AD$6:AD$85),"",
IF($AV30=MAX(AD$6:AD$85),INDEX($Z$6:$Z$85,MATCH(MAX(AD$6:AD$85),AD$6:AD$85,0)),
求节点(AD$6:AD$85,$Z$6:$Z$85,$AV30)))),""))</f>
        <v>0</v>
      </c>
      <c r="BA30" s="26">
        <f>IF(IFERROR(IF($AV30&lt;I$6,0,IF($AV30&gt;MAX(AE$6:AE$85),"",
IF($AV30=MAX(AE$6:AE$85),INDEX($Z$6:$Z$85,MATCH(MAX(AE$6:AE$85),AE$6:AE$85,0)),
求节点(AE$6:AE$85,$Z$6:$Z$85,$AV30)))),"")="",BA29,
IFERROR(IF($AV30&lt;I$6,0,IF($AV30&gt;MAX(AE$6:AE$85),"",
IF($AV30=MAX(AE$6:AE$85),INDEX($Z$6:$Z$85,MATCH(MAX(AE$6:AE$85),AE$6:AE$85,0)),
求节点(AE$6:AE$85,$Z$6:$Z$85,$AV30)))),""))</f>
        <v>25</v>
      </c>
      <c r="BB30" s="26">
        <f>IF(IFERROR(IF($AV30&lt;J$6,0,IF($AV30&gt;MAX(AF$6:AF$85),"",
IF($AV30=MAX(AF$6:AF$85),INDEX($Z$6:$Z$85,MATCH(MAX(AF$6:AF$85),AF$6:AF$85,0)),
求节点(AF$6:AF$85,$Z$6:$Z$85,$AV30)))),"")="",BB29,
IFERROR(IF($AV30&lt;J$6,0,IF($AV30&gt;MAX(AF$6:AF$85),"",
IF($AV30=MAX(AF$6:AF$85),INDEX($Z$6:$Z$85,MATCH(MAX(AF$6:AF$85),AF$6:AF$85,0)),
求节点(AF$6:AF$85,$Z$6:$Z$85,$AV30)))),""))</f>
        <v>25</v>
      </c>
      <c r="BC30" s="26">
        <f>IF(IFERROR(IF($AV30&lt;K$6,0,IF($AV30&gt;MAX(AG$6:AG$85),"",
IF($AV30=MAX(AG$6:AG$85),INDEX($Z$6:$Z$85,MATCH(MAX(AG$6:AG$85),AG$6:AG$85,0)),
求节点(AG$6:AG$85,$Z$6:$Z$85,$AV30)))),"")="",BC29,
IFERROR(IF($AV30&lt;K$6,0,IF($AV30&gt;MAX(AG$6:AG$85),"",
IF($AV30=MAX(AG$6:AG$85),INDEX($Z$6:$Z$85,MATCH(MAX(AG$6:AG$85),AG$6:AG$85,0)),
求节点(AG$6:AG$85,$Z$6:$Z$85,$AV30)))),""))</f>
        <v>25</v>
      </c>
      <c r="BD30" s="26">
        <f>IF(IFERROR(IF($AV30&lt;L$6,0,IF($AV30&gt;MAX(AH$6:AH$85),"",
IF($AV30=MAX(AH$6:AH$85),INDEX($Z$6:$Z$85,MATCH(MAX(AH$6:AH$85),AH$6:AH$85,0)),
求节点(AH$6:AH$85,$Z$6:$Z$85,$AV30)))),"")="",BD29,
IFERROR(IF($AV30&lt;L$6,0,IF($AV30&gt;MAX(AH$6:AH$85),"",
IF($AV30=MAX(AH$6:AH$85),INDEX($Z$6:$Z$85,MATCH(MAX(AH$6:AH$85),AH$6:AH$85,0)),
求节点(AH$6:AH$85,$Z$6:$Z$85,$AV30)))),""))</f>
        <v>25</v>
      </c>
      <c r="BE30" s="26">
        <f>IF(IFERROR(IF($AV30&lt;M$6,0,IF($AV30&gt;MAX(AI$6:AI$85),"",
IF($AV30=MAX(AI$6:AI$85),INDEX($Z$6:$Z$85,MATCH(MAX(AI$6:AI$85),AI$6:AI$85,0)),
求节点(AI$6:AI$85,$Z$6:$Z$85,$AV30)))),"")="",BE29,
IFERROR(IF($AV30&lt;M$6,0,IF($AV30&gt;MAX(AI$6:AI$85),"",
IF($AV30=MAX(AI$6:AI$85),INDEX($Z$6:$Z$85,MATCH(MAX(AI$6:AI$85),AI$6:AI$85,0)),
求节点(AI$6:AI$85,$Z$6:$Z$85,$AV30)))),""))</f>
        <v>0</v>
      </c>
      <c r="BF30" s="26">
        <f>IF(IFERROR(IF($AV30&lt;N$6,0,IF($AV30&gt;MAX(AJ$6:AJ$85),"",
IF($AV30=MAX(AJ$6:AJ$85),INDEX($Z$6:$Z$85,MATCH(MAX(AJ$6:AJ$85),AJ$6:AJ$85,0)),
求节点(AJ$6:AJ$85,$Z$6:$Z$85,$AV30)))),"")="",BF29,
IFERROR(IF($AV30&lt;N$6,0,IF($AV30&gt;MAX(AJ$6:AJ$85),"",
IF($AV30=MAX(AJ$6:AJ$85),INDEX($Z$6:$Z$85,MATCH(MAX(AJ$6:AJ$85),AJ$6:AJ$85,0)),
求节点(AJ$6:AJ$85,$Z$6:$Z$85,$AV30)))),""))</f>
        <v>25</v>
      </c>
      <c r="BG30" s="26">
        <f>IF(IFERROR(IF($AV30&lt;O$6,0,IF($AV30&gt;MAX(AK$6:AK$85),"",
IF($AV30=MAX(AK$6:AK$85),INDEX($Z$6:$Z$85,MATCH(MAX(AK$6:AK$85),AK$6:AK$85,0)),
求节点(AK$6:AK$85,$Z$6:$Z$85,$AV30)))),"")="",BG29,
IFERROR(IF($AV30&lt;O$6,0,IF($AV30&gt;MAX(AK$6:AK$85),"",
IF($AV30=MAX(AK$6:AK$85),INDEX($Z$6:$Z$85,MATCH(MAX(AK$6:AK$85),AK$6:AK$85,0)),
求节点(AK$6:AK$85,$Z$6:$Z$85,$AV30)))),""))</f>
        <v>25</v>
      </c>
      <c r="BH30" s="26">
        <f>IF(IFERROR(IF($AV30&lt;P$6,0,IF($AV30&gt;MAX(AL$6:AL$85),"",
IF($AV30=MAX(AL$6:AL$85),INDEX($Z$6:$Z$85,MATCH(MAX(AL$6:AL$85),AL$6:AL$85,0)),
求节点(AL$6:AL$85,$Z$6:$Z$85,$AV30)))),"")="",BH29,
IFERROR(IF($AV30&lt;P$6,0,IF($AV30&gt;MAX(AL$6:AL$85),"",
IF($AV30=MAX(AL$6:AL$85),INDEX($Z$6:$Z$85,MATCH(MAX(AL$6:AL$85),AL$6:AL$85,0)),
求节点(AL$6:AL$85,$Z$6:$Z$85,$AV30)))),""))</f>
        <v>8.6</v>
      </c>
      <c r="BI30" s="26">
        <f>IF(IFERROR(IF($AV30&lt;Q$6,0,IF($AV30&gt;MAX(AM$6:AM$85),"",
IF($AV30=MAX(AM$6:AM$85),INDEX($Z$6:$Z$85,MATCH(MAX(AM$6:AM$85),AM$6:AM$85,0)),
求节点(AM$6:AM$85,$Z$6:$Z$85,$AV30)))),"")="",BI29,
IFERROR(IF($AV30&lt;Q$6,0,IF($AV30&gt;MAX(AM$6:AM$85),"",
IF($AV30=MAX(AM$6:AM$85),INDEX($Z$6:$Z$85,MATCH(MAX(AM$6:AM$85),AM$6:AM$85,0)),
求节点(AM$6:AM$85,$Z$6:$Z$85,$AV30)))),""))</f>
        <v>8.8333333333333339</v>
      </c>
      <c r="BJ30" s="26">
        <f>IF(IFERROR(IF($AV30&lt;R$6,0,IF($AV30&gt;MAX(AN$6:AN$85),"",
IF($AV30=MAX(AN$6:AN$85),INDEX($Z$6:$Z$85,MATCH(MAX(AN$6:AN$85),AN$6:AN$85,0)),
求节点(AN$6:AN$85,$Z$6:$Z$85,$AV30)))),"")="",BJ29,
IFERROR(IF($AV30&lt;R$6,0,IF($AV30&gt;MAX(AN$6:AN$85),"",
IF($AV30=MAX(AN$6:AN$85),INDEX($Z$6:$Z$85,MATCH(MAX(AN$6:AN$85),AN$6:AN$85,0)),
求节点(AN$6:AN$85,$Z$6:$Z$85,$AV30)))),""))</f>
        <v>8.8333333333333339</v>
      </c>
      <c r="BK30" s="26">
        <f>IF(IFERROR(IF($AV30&lt;S$6,0,IF($AV30&gt;MAX(AO$6:AO$85),"",
IF($AV30=MAX(AO$6:AO$85),INDEX($Z$6:$Z$85,MATCH(MAX(AO$6:AO$85),AO$6:AO$85,0)),
求节点(AO$6:AO$85,$Z$6:$Z$85,$AV30)))),"")="",BK29,
IFERROR(IF($AV30&lt;S$6,0,IF($AV30&gt;MAX(AO$6:AO$85),"",
IF($AV30=MAX(AO$6:AO$85),INDEX($Z$6:$Z$85,MATCH(MAX(AO$6:AO$85),AO$6:AO$85,0)),
求节点(AO$6:AO$85,$Z$6:$Z$85,$AV30)))),""))</f>
        <v>8.8333333333333339</v>
      </c>
      <c r="BL30" s="26">
        <f>IF(IFERROR(IF($AV30&lt;T$6,0,IF($AV30&gt;MAX(AP$6:AP$85),"",
IF($AV30=MAX(AP$6:AP$85),INDEX($Z$6:$Z$85,MATCH(MAX(AP$6:AP$85),AP$6:AP$85,0)),
求节点(AP$6:AP$85,$Z$6:$Z$85,$AV30)))),"")="",BL29,
IFERROR(IF($AV30&lt;T$6,0,IF($AV30&gt;MAX(AP$6:AP$85),"",
IF($AV30=MAX(AP$6:AP$85),INDEX($Z$6:$Z$85,MATCH(MAX(AP$6:AP$85),AP$6:AP$85,0)),
求节点(AP$6:AP$85,$Z$6:$Z$85,$AV30)))),""))</f>
        <v>8.8333333333333339</v>
      </c>
      <c r="BM30" s="26">
        <f>IF(IFERROR(IF($AV30&lt;U$6,0,IF($AV30&gt;MAX(AQ$6:AQ$85),"",
IF($AV30=MAX(AQ$6:AQ$85),INDEX($Z$6:$Z$85,MATCH(MAX(AQ$6:AQ$85),AQ$6:AQ$85,0)),
求节点(AQ$6:AQ$85,$Z$6:$Z$85,$AV30)))),"")="",BM29,
IFERROR(IF($AV30&lt;U$6,0,IF($AV30&gt;MAX(AQ$6:AQ$85),"",
IF($AV30=MAX(AQ$6:AQ$85),INDEX($Z$6:$Z$85,MATCH(MAX(AQ$6:AQ$85),AQ$6:AQ$85,0)),
求节点(AQ$6:AQ$85,$Z$6:$Z$85,$AV30)))),""))</f>
        <v>25</v>
      </c>
      <c r="BN30" s="26">
        <f>IF(IFERROR(IF($AV30&lt;V$6,0,IF($AV30&gt;MAX(AR$6:AR$85),"",
IF($AV30=MAX(AR$6:AR$85),INDEX($Z$6:$Z$85,MATCH(MAX(AR$6:AR$85),AR$6:AR$85,0)),
求节点(AR$6:AR$85,$Z$6:$Z$85,$AV30)))),"")="",BN29,
IFERROR(IF($AV30&lt;V$6,0,IF($AV30&gt;MAX(AR$6:AR$85),"",
IF($AV30=MAX(AR$6:AR$85),INDEX($Z$6:$Z$85,MATCH(MAX(AR$6:AR$85),AR$6:AR$85,0)),
求节点(AR$6:AR$85,$Z$6:$Z$85,$AV30)))),""))</f>
        <v>3.375</v>
      </c>
      <c r="BO30" s="26">
        <f>IF(IFERROR(IF($AV30&lt;W$6,0,IF($AV30&gt;MAX(AS$6:AS$85),"",
IF($AV30=MAX(AS$6:AS$85),INDEX($Z$6:$Z$85,MATCH(MAX(AS$6:AS$85),AS$6:AS$85,0)),
求节点(AS$6:AS$85,$Z$6:$Z$85,$AV30)))),"")="",BO29,
IFERROR(IF($AV30&lt;W$6,0,IF($AV30&gt;MAX(AS$6:AS$85),"",
IF($AV30=MAX(AS$6:AS$85),INDEX($Z$6:$Z$85,MATCH(MAX(AS$6:AS$85),AS$6:AS$85,0)),
求节点(AS$6:AS$85,$Z$6:$Z$85,$AV30)))),""))</f>
        <v>0</v>
      </c>
    </row>
    <row r="31" spans="4:67" x14ac:dyDescent="0.2">
      <c r="D31" s="8">
        <v>26</v>
      </c>
      <c r="E31" s="24">
        <f>IFERROR(('[1]功能-城建'!AS31+'[1]功能-城建'!BN31)/2,"")</f>
        <v>26</v>
      </c>
      <c r="F31" s="24">
        <f>IFERROR(('[1]功能-城建'!AT31+'[1]功能-城建'!BO31)/2,"")</f>
        <v>26</v>
      </c>
      <c r="G31" s="24">
        <f>IFERROR(('[1]功能-城建'!AU31+'[1]功能-城建'!BP31)/2,"")</f>
        <v>69</v>
      </c>
      <c r="H31" s="24" t="str">
        <f>IFERROR(('[1]功能-城建'!AV31+'[1]功能-城建'!BQ31)/2,"")</f>
        <v/>
      </c>
      <c r="I31" s="24">
        <f>IFERROR(('[1]功能-城建'!AW31+'[1]功能-城建'!BR31)/2,"")</f>
        <v>26</v>
      </c>
      <c r="J31" s="24">
        <f>IFERROR(('[1]功能-城建'!AX31+'[1]功能-城建'!BS31)/2,"")</f>
        <v>26</v>
      </c>
      <c r="K31" s="24">
        <f>IFERROR(('[1]功能-城建'!AY31+'[1]功能-城建'!BT31)/2,"")</f>
        <v>26</v>
      </c>
      <c r="L31" s="24">
        <f>IFERROR(('[1]功能-城建'!AZ31+'[1]功能-城建'!BU31)/2,"")</f>
        <v>26</v>
      </c>
      <c r="M31" s="50">
        <f t="shared" si="23"/>
        <v>32</v>
      </c>
      <c r="N31" s="24">
        <f>IFERROR(('[1]功能-城建'!BB31+'[1]功能-城建'!BW31)/2,"")</f>
        <v>26</v>
      </c>
      <c r="O31" s="24">
        <f>IFERROR(('[1]功能-城建'!BC31+'[1]功能-城建'!BX31)/2,"")</f>
        <v>26</v>
      </c>
      <c r="P31" s="24">
        <f>IFERROR(('[1]功能-城建'!BD31+'[1]功能-城建'!BY31)/2,"")</f>
        <v>60.5</v>
      </c>
      <c r="Q31" s="24">
        <f>IFERROR(('[1]功能-城建'!BE31+'[1]功能-城建'!BZ31)/2,"")</f>
        <v>67</v>
      </c>
      <c r="R31" s="24">
        <f>IFERROR(('[1]功能-城建'!BF31+'[1]功能-城建'!CA31)/2,"")</f>
        <v>67</v>
      </c>
      <c r="S31" s="24">
        <f>IFERROR(('[1]功能-城建'!BG31+'[1]功能-城建'!CB31)/2,"")</f>
        <v>67</v>
      </c>
      <c r="T31" s="24">
        <f>IFERROR(('[1]功能-城建'!BH31+'[1]功能-城建'!CC31)/2,"")</f>
        <v>67</v>
      </c>
      <c r="U31" s="24">
        <f>IFERROR(('[1]功能-城建'!BI31+'[1]功能-城建'!CD31)/2,"")</f>
        <v>26</v>
      </c>
      <c r="V31" s="24" t="str">
        <f>IFERROR(('[1]功能-城建'!BJ31+'[1]功能-城建'!CE31)/2,"")</f>
        <v/>
      </c>
      <c r="W31" s="24">
        <f>IFERROR(('[1]功能-城建'!BK31+'[1]功能-城建'!CF31)/2,"")</f>
        <v>0</v>
      </c>
      <c r="Z31" s="8">
        <v>26</v>
      </c>
      <c r="AA31" s="25">
        <f t="shared" si="1"/>
        <v>26</v>
      </c>
      <c r="AB31" s="25">
        <f t="shared" si="2"/>
        <v>26</v>
      </c>
      <c r="AC31" s="25">
        <f t="shared" si="3"/>
        <v>69</v>
      </c>
      <c r="AD31" s="25" t="str">
        <f t="shared" si="4"/>
        <v/>
      </c>
      <c r="AE31" s="25">
        <f t="shared" si="5"/>
        <v>26</v>
      </c>
      <c r="AF31" s="25">
        <f t="shared" si="6"/>
        <v>26</v>
      </c>
      <c r="AG31" s="25">
        <f t="shared" si="7"/>
        <v>26</v>
      </c>
      <c r="AH31" s="25">
        <f t="shared" si="8"/>
        <v>26</v>
      </c>
      <c r="AI31" s="25">
        <f t="shared" si="9"/>
        <v>32</v>
      </c>
      <c r="AJ31" s="25">
        <f t="shared" si="10"/>
        <v>26</v>
      </c>
      <c r="AK31" s="25">
        <f t="shared" si="11"/>
        <v>26</v>
      </c>
      <c r="AL31" s="25">
        <f t="shared" si="12"/>
        <v>60.5</v>
      </c>
      <c r="AM31" s="25">
        <f t="shared" si="13"/>
        <v>67</v>
      </c>
      <c r="AN31" s="25">
        <f t="shared" si="14"/>
        <v>67</v>
      </c>
      <c r="AO31" s="25">
        <f t="shared" si="15"/>
        <v>67</v>
      </c>
      <c r="AP31" s="25">
        <f t="shared" si="16"/>
        <v>67</v>
      </c>
      <c r="AQ31" s="25">
        <f t="shared" si="17"/>
        <v>26</v>
      </c>
      <c r="AR31" s="25" t="str">
        <f t="shared" si="18"/>
        <v/>
      </c>
      <c r="AS31" s="25">
        <f t="shared" si="19"/>
        <v>0</v>
      </c>
      <c r="AV31" s="8">
        <v>26</v>
      </c>
      <c r="AW31" s="26">
        <f>IF(IFERROR(IF($AV31&lt;E$6,0,IF($AV31&gt;MAX(AA$6:AA$85),"",
IF($AV31=MAX(AA$6:AA$85),INDEX($Z$6:$Z$85,MATCH(MAX(AA$6:AA$85),AA$6:AA$85,0)),
求节点(AA$6:AA$85,$Z$6:$Z$85,$AV31)))),"")="",AW30,
IFERROR(IF($AV31&lt;E$6,0,IF($AV31&gt;MAX(AA$6:AA$85),"",
IF($AV31=MAX(AA$6:AA$85),INDEX($Z$6:$Z$85,MATCH(MAX(AA$6:AA$85),AA$6:AA$85,0)),
求节点(AA$6:AA$85,$Z$6:$Z$85,$AV31)))),""))</f>
        <v>26</v>
      </c>
      <c r="AX31" s="26">
        <f>IF(IFERROR(IF($AV31&lt;F$6,0,IF($AV31&gt;MAX(AB$6:AB$85),"",
IF($AV31=MAX(AB$6:AB$85),INDEX($Z$6:$Z$85,MATCH(MAX(AB$6:AB$85),AB$6:AB$85,0)),
求节点(AB$6:AB$85,$Z$6:$Z$85,$AV31)))),"")="",AX30,
IFERROR(IF($AV31&lt;F$6,0,IF($AV31&gt;MAX(AB$6:AB$85),"",
IF($AV31=MAX(AB$6:AB$85),INDEX($Z$6:$Z$85,MATCH(MAX(AB$6:AB$85),AB$6:AB$85,0)),
求节点(AB$6:AB$85,$Z$6:$Z$85,$AV31)))),""))</f>
        <v>26</v>
      </c>
      <c r="AY31" s="26">
        <f>IF(IFERROR(IF($AV31&lt;G$6,0,IF($AV31&gt;MAX(AC$6:AC$85),"",
IF($AV31=MAX(AC$6:AC$85),INDEX($Z$6:$Z$85,MATCH(MAX(AC$6:AC$85),AC$6:AC$85,0)),
求节点(AC$6:AC$85,$Z$6:$Z$85,$AV31)))),"")="",AY30,
IFERROR(IF($AV31&lt;G$6,0,IF($AV31&gt;MAX(AC$6:AC$85),"",
IF($AV31=MAX(AC$6:AC$85),INDEX($Z$6:$Z$85,MATCH(MAX(AC$6:AC$85),AC$6:AC$85,0)),
求节点(AC$6:AC$85,$Z$6:$Z$85,$AV31)))),""))</f>
        <v>7.75</v>
      </c>
      <c r="AZ31" s="26">
        <f>IF(IFERROR(IF($AV31&lt;H$6,0,IF($AV31&gt;MAX(AD$6:AD$85),"",
IF($AV31=MAX(AD$6:AD$85),INDEX($Z$6:$Z$85,MATCH(MAX(AD$6:AD$85),AD$6:AD$85,0)),
求节点(AD$6:AD$85,$Z$6:$Z$85,$AV31)))),"")="",AZ30,
IFERROR(IF($AV31&lt;H$6,0,IF($AV31&gt;MAX(AD$6:AD$85),"",
IF($AV31=MAX(AD$6:AD$85),INDEX($Z$6:$Z$85,MATCH(MAX(AD$6:AD$85),AD$6:AD$85,0)),
求节点(AD$6:AD$85,$Z$6:$Z$85,$AV31)))),""))</f>
        <v>0</v>
      </c>
      <c r="BA31" s="26">
        <f>IF(IFERROR(IF($AV31&lt;I$6,0,IF($AV31&gt;MAX(AE$6:AE$85),"",
IF($AV31=MAX(AE$6:AE$85),INDEX($Z$6:$Z$85,MATCH(MAX(AE$6:AE$85),AE$6:AE$85,0)),
求节点(AE$6:AE$85,$Z$6:$Z$85,$AV31)))),"")="",BA30,
IFERROR(IF($AV31&lt;I$6,0,IF($AV31&gt;MAX(AE$6:AE$85),"",
IF($AV31=MAX(AE$6:AE$85),INDEX($Z$6:$Z$85,MATCH(MAX(AE$6:AE$85),AE$6:AE$85,0)),
求节点(AE$6:AE$85,$Z$6:$Z$85,$AV31)))),""))</f>
        <v>26</v>
      </c>
      <c r="BB31" s="26">
        <f>IF(IFERROR(IF($AV31&lt;J$6,0,IF($AV31&gt;MAX(AF$6:AF$85),"",
IF($AV31=MAX(AF$6:AF$85),INDEX($Z$6:$Z$85,MATCH(MAX(AF$6:AF$85),AF$6:AF$85,0)),
求节点(AF$6:AF$85,$Z$6:$Z$85,$AV31)))),"")="",BB30,
IFERROR(IF($AV31&lt;J$6,0,IF($AV31&gt;MAX(AF$6:AF$85),"",
IF($AV31=MAX(AF$6:AF$85),INDEX($Z$6:$Z$85,MATCH(MAX(AF$6:AF$85),AF$6:AF$85,0)),
求节点(AF$6:AF$85,$Z$6:$Z$85,$AV31)))),""))</f>
        <v>26</v>
      </c>
      <c r="BC31" s="26">
        <f>IF(IFERROR(IF($AV31&lt;K$6,0,IF($AV31&gt;MAX(AG$6:AG$85),"",
IF($AV31=MAX(AG$6:AG$85),INDEX($Z$6:$Z$85,MATCH(MAX(AG$6:AG$85),AG$6:AG$85,0)),
求节点(AG$6:AG$85,$Z$6:$Z$85,$AV31)))),"")="",BC30,
IFERROR(IF($AV31&lt;K$6,0,IF($AV31&gt;MAX(AG$6:AG$85),"",
IF($AV31=MAX(AG$6:AG$85),INDEX($Z$6:$Z$85,MATCH(MAX(AG$6:AG$85),AG$6:AG$85,0)),
求节点(AG$6:AG$85,$Z$6:$Z$85,$AV31)))),""))</f>
        <v>26</v>
      </c>
      <c r="BD31" s="26">
        <f>IF(IFERROR(IF($AV31&lt;L$6,0,IF($AV31&gt;MAX(AH$6:AH$85),"",
IF($AV31=MAX(AH$6:AH$85),INDEX($Z$6:$Z$85,MATCH(MAX(AH$6:AH$85),AH$6:AH$85,0)),
求节点(AH$6:AH$85,$Z$6:$Z$85,$AV31)))),"")="",BD30,
IFERROR(IF($AV31&lt;L$6,0,IF($AV31&gt;MAX(AH$6:AH$85),"",
IF($AV31=MAX(AH$6:AH$85),INDEX($Z$6:$Z$85,MATCH(MAX(AH$6:AH$85),AH$6:AH$85,0)),
求节点(AH$6:AH$85,$Z$6:$Z$85,$AV31)))),""))</f>
        <v>26</v>
      </c>
      <c r="BE31" s="26">
        <f>IF(IFERROR(IF($AV31&lt;M$6,0,IF($AV31&gt;MAX(AI$6:AI$85),"",
IF($AV31=MAX(AI$6:AI$85),INDEX($Z$6:$Z$85,MATCH(MAX(AI$6:AI$85),AI$6:AI$85,0)),
求节点(AI$6:AI$85,$Z$6:$Z$85,$AV31)))),"")="",BE30,
IFERROR(IF($AV31&lt;M$6,0,IF($AV31&gt;MAX(AI$6:AI$85),"",
IF($AV31=MAX(AI$6:AI$85),INDEX($Z$6:$Z$85,MATCH(MAX(AI$6:AI$85),AI$6:AI$85,0)),
求节点(AI$6:AI$85,$Z$6:$Z$85,$AV31)))),""))</f>
        <v>0</v>
      </c>
      <c r="BF31" s="26">
        <f>IF(IFERROR(IF($AV31&lt;N$6,0,IF($AV31&gt;MAX(AJ$6:AJ$85),"",
IF($AV31=MAX(AJ$6:AJ$85),INDEX($Z$6:$Z$85,MATCH(MAX(AJ$6:AJ$85),AJ$6:AJ$85,0)),
求节点(AJ$6:AJ$85,$Z$6:$Z$85,$AV31)))),"")="",BF30,
IFERROR(IF($AV31&lt;N$6,0,IF($AV31&gt;MAX(AJ$6:AJ$85),"",
IF($AV31=MAX(AJ$6:AJ$85),INDEX($Z$6:$Z$85,MATCH(MAX(AJ$6:AJ$85),AJ$6:AJ$85,0)),
求节点(AJ$6:AJ$85,$Z$6:$Z$85,$AV31)))),""))</f>
        <v>26</v>
      </c>
      <c r="BG31" s="26">
        <f>IF(IFERROR(IF($AV31&lt;O$6,0,IF($AV31&gt;MAX(AK$6:AK$85),"",
IF($AV31=MAX(AK$6:AK$85),INDEX($Z$6:$Z$85,MATCH(MAX(AK$6:AK$85),AK$6:AK$85,0)),
求节点(AK$6:AK$85,$Z$6:$Z$85,$AV31)))),"")="",BG30,
IFERROR(IF($AV31&lt;O$6,0,IF($AV31&gt;MAX(AK$6:AK$85),"",
IF($AV31=MAX(AK$6:AK$85),INDEX($Z$6:$Z$85,MATCH(MAX(AK$6:AK$85),AK$6:AK$85,0)),
求节点(AK$6:AK$85,$Z$6:$Z$85,$AV31)))),""))</f>
        <v>26</v>
      </c>
      <c r="BH31" s="26">
        <f>IF(IFERROR(IF($AV31&lt;P$6,0,IF($AV31&gt;MAX(AL$6:AL$85),"",
IF($AV31=MAX(AL$6:AL$85),INDEX($Z$6:$Z$85,MATCH(MAX(AL$6:AL$85),AL$6:AL$85,0)),
求节点(AL$6:AL$85,$Z$6:$Z$85,$AV31)))),"")="",BH30,
IFERROR(IF($AV31&lt;P$6,0,IF($AV31&gt;MAX(AL$6:AL$85),"",
IF($AV31=MAX(AL$6:AL$85),INDEX($Z$6:$Z$85,MATCH(MAX(AL$6:AL$85),AL$6:AL$85,0)),
求节点(AL$6:AL$85,$Z$6:$Z$85,$AV31)))),""))</f>
        <v>9</v>
      </c>
      <c r="BI31" s="26">
        <f>IF(IFERROR(IF($AV31&lt;Q$6,0,IF($AV31&gt;MAX(AM$6:AM$85),"",
IF($AV31=MAX(AM$6:AM$85),INDEX($Z$6:$Z$85,MATCH(MAX(AM$6:AM$85),AM$6:AM$85,0)),
求节点(AM$6:AM$85,$Z$6:$Z$85,$AV31)))),"")="",BI30,
IFERROR(IF($AV31&lt;Q$6,0,IF($AV31&gt;MAX(AM$6:AM$85),"",
IF($AV31=MAX(AM$6:AM$85),INDEX($Z$6:$Z$85,MATCH(MAX(AM$6:AM$85),AM$6:AM$85,0)),
求节点(AM$6:AM$85,$Z$6:$Z$85,$AV31)))),""))</f>
        <v>9.1666666666666661</v>
      </c>
      <c r="BJ31" s="26">
        <f>IF(IFERROR(IF($AV31&lt;R$6,0,IF($AV31&gt;MAX(AN$6:AN$85),"",
IF($AV31=MAX(AN$6:AN$85),INDEX($Z$6:$Z$85,MATCH(MAX(AN$6:AN$85),AN$6:AN$85,0)),
求节点(AN$6:AN$85,$Z$6:$Z$85,$AV31)))),"")="",BJ30,
IFERROR(IF($AV31&lt;R$6,0,IF($AV31&gt;MAX(AN$6:AN$85),"",
IF($AV31=MAX(AN$6:AN$85),INDEX($Z$6:$Z$85,MATCH(MAX(AN$6:AN$85),AN$6:AN$85,0)),
求节点(AN$6:AN$85,$Z$6:$Z$85,$AV31)))),""))</f>
        <v>9.1666666666666661</v>
      </c>
      <c r="BK31" s="26">
        <f>IF(IFERROR(IF($AV31&lt;S$6,0,IF($AV31&gt;MAX(AO$6:AO$85),"",
IF($AV31=MAX(AO$6:AO$85),INDEX($Z$6:$Z$85,MATCH(MAX(AO$6:AO$85),AO$6:AO$85,0)),
求节点(AO$6:AO$85,$Z$6:$Z$85,$AV31)))),"")="",BK30,
IFERROR(IF($AV31&lt;S$6,0,IF($AV31&gt;MAX(AO$6:AO$85),"",
IF($AV31=MAX(AO$6:AO$85),INDEX($Z$6:$Z$85,MATCH(MAX(AO$6:AO$85),AO$6:AO$85,0)),
求节点(AO$6:AO$85,$Z$6:$Z$85,$AV31)))),""))</f>
        <v>9.1666666666666661</v>
      </c>
      <c r="BL31" s="26">
        <f>IF(IFERROR(IF($AV31&lt;T$6,0,IF($AV31&gt;MAX(AP$6:AP$85),"",
IF($AV31=MAX(AP$6:AP$85),INDEX($Z$6:$Z$85,MATCH(MAX(AP$6:AP$85),AP$6:AP$85,0)),
求节点(AP$6:AP$85,$Z$6:$Z$85,$AV31)))),"")="",BL30,
IFERROR(IF($AV31&lt;T$6,0,IF($AV31&gt;MAX(AP$6:AP$85),"",
IF($AV31=MAX(AP$6:AP$85),INDEX($Z$6:$Z$85,MATCH(MAX(AP$6:AP$85),AP$6:AP$85,0)),
求节点(AP$6:AP$85,$Z$6:$Z$85,$AV31)))),""))</f>
        <v>9.1666666666666661</v>
      </c>
      <c r="BM31" s="26">
        <f>IF(IFERROR(IF($AV31&lt;U$6,0,IF($AV31&gt;MAX(AQ$6:AQ$85),"",
IF($AV31=MAX(AQ$6:AQ$85),INDEX($Z$6:$Z$85,MATCH(MAX(AQ$6:AQ$85),AQ$6:AQ$85,0)),
求节点(AQ$6:AQ$85,$Z$6:$Z$85,$AV31)))),"")="",BM30,
IFERROR(IF($AV31&lt;U$6,0,IF($AV31&gt;MAX(AQ$6:AQ$85),"",
IF($AV31=MAX(AQ$6:AQ$85),INDEX($Z$6:$Z$85,MATCH(MAX(AQ$6:AQ$85),AQ$6:AQ$85,0)),
求节点(AQ$6:AQ$85,$Z$6:$Z$85,$AV31)))),""))</f>
        <v>26</v>
      </c>
      <c r="BN31" s="26">
        <f>IF(IFERROR(IF($AV31&lt;V$6,0,IF($AV31&gt;MAX(AR$6:AR$85),"",
IF($AV31=MAX(AR$6:AR$85),INDEX($Z$6:$Z$85,MATCH(MAX(AR$6:AR$85),AR$6:AR$85,0)),
求节点(AR$6:AR$85,$Z$6:$Z$85,$AV31)))),"")="",BN30,
IFERROR(IF($AV31&lt;V$6,0,IF($AV31&gt;MAX(AR$6:AR$85),"",
IF($AV31=MAX(AR$6:AR$85),INDEX($Z$6:$Z$85,MATCH(MAX(AR$6:AR$85),AR$6:AR$85,0)),
求节点(AR$6:AR$85,$Z$6:$Z$85,$AV31)))),""))</f>
        <v>3.625</v>
      </c>
      <c r="BO31" s="26">
        <f>IF(IFERROR(IF($AV31&lt;W$6,0,IF($AV31&gt;MAX(AS$6:AS$85),"",
IF($AV31=MAX(AS$6:AS$85),INDEX($Z$6:$Z$85,MATCH(MAX(AS$6:AS$85),AS$6:AS$85,0)),
求节点(AS$6:AS$85,$Z$6:$Z$85,$AV31)))),"")="",BO30,
IFERROR(IF($AV31&lt;W$6,0,IF($AV31&gt;MAX(AS$6:AS$85),"",
IF($AV31=MAX(AS$6:AS$85),INDEX($Z$6:$Z$85,MATCH(MAX(AS$6:AS$85),AS$6:AS$85,0)),
求节点(AS$6:AS$85,$Z$6:$Z$85,$AV31)))),""))</f>
        <v>0</v>
      </c>
    </row>
    <row r="32" spans="4:67" x14ac:dyDescent="0.2">
      <c r="D32" s="8">
        <v>27</v>
      </c>
      <c r="E32" s="24">
        <f>IFERROR(('[1]功能-城建'!AS32+'[1]功能-城建'!BN32)/2,"")</f>
        <v>27</v>
      </c>
      <c r="F32" s="24">
        <f>IFERROR(('[1]功能-城建'!AT32+'[1]功能-城建'!BO32)/2,"")</f>
        <v>27</v>
      </c>
      <c r="G32" s="24">
        <f>IFERROR(('[1]功能-城建'!AU32+'[1]功能-城建'!BP32)/2,"")</f>
        <v>72</v>
      </c>
      <c r="H32" s="24" t="str">
        <f>IFERROR(('[1]功能-城建'!AV32+'[1]功能-城建'!BQ32)/2,"")</f>
        <v/>
      </c>
      <c r="I32" s="24">
        <f>IFERROR(('[1]功能-城建'!AW32+'[1]功能-城建'!BR32)/2,"")</f>
        <v>27</v>
      </c>
      <c r="J32" s="24">
        <f>IFERROR(('[1]功能-城建'!AX32+'[1]功能-城建'!BS32)/2,"")</f>
        <v>27</v>
      </c>
      <c r="K32" s="24">
        <f>IFERROR(('[1]功能-城建'!AY32+'[1]功能-城建'!BT32)/2,"")</f>
        <v>27</v>
      </c>
      <c r="L32" s="24">
        <f>IFERROR(('[1]功能-城建'!AZ32+'[1]功能-城建'!BU32)/2,"")</f>
        <v>27</v>
      </c>
      <c r="M32" s="50">
        <f t="shared" si="23"/>
        <v>32</v>
      </c>
      <c r="N32" s="24">
        <f>IFERROR(('[1]功能-城建'!BB32+'[1]功能-城建'!BW32)/2,"")</f>
        <v>27</v>
      </c>
      <c r="O32" s="24">
        <f>IFERROR(('[1]功能-城建'!BC32+'[1]功能-城建'!BX32)/2,"")</f>
        <v>27</v>
      </c>
      <c r="P32" s="24">
        <f>IFERROR(('[1]功能-城建'!BD32+'[1]功能-城建'!BY32)/2,"")</f>
        <v>62.5</v>
      </c>
      <c r="Q32" s="24">
        <f>IFERROR(('[1]功能-城建'!BE32+'[1]功能-城建'!BZ32)/2,"")</f>
        <v>70</v>
      </c>
      <c r="R32" s="24">
        <f>IFERROR(('[1]功能-城建'!BF32+'[1]功能-城建'!CA32)/2,"")</f>
        <v>70</v>
      </c>
      <c r="S32" s="24">
        <f>IFERROR(('[1]功能-城建'!BG32+'[1]功能-城建'!CB32)/2,"")</f>
        <v>70</v>
      </c>
      <c r="T32" s="24">
        <f>IFERROR(('[1]功能-城建'!BH32+'[1]功能-城建'!CC32)/2,"")</f>
        <v>70</v>
      </c>
      <c r="U32" s="24">
        <f>IFERROR(('[1]功能-城建'!BI32+'[1]功能-城建'!CD32)/2,"")</f>
        <v>27</v>
      </c>
      <c r="V32" s="24" t="str">
        <f>IFERROR(('[1]功能-城建'!BJ32+'[1]功能-城建'!CE32)/2,"")</f>
        <v/>
      </c>
      <c r="W32" s="24">
        <f>IFERROR(('[1]功能-城建'!BK32+'[1]功能-城建'!CF32)/2,"")</f>
        <v>0</v>
      </c>
      <c r="Z32" s="8">
        <v>27</v>
      </c>
      <c r="AA32" s="25">
        <f t="shared" si="1"/>
        <v>27</v>
      </c>
      <c r="AB32" s="25">
        <f t="shared" si="2"/>
        <v>27</v>
      </c>
      <c r="AC32" s="25">
        <f t="shared" si="3"/>
        <v>72</v>
      </c>
      <c r="AD32" s="25" t="str">
        <f t="shared" si="4"/>
        <v/>
      </c>
      <c r="AE32" s="25">
        <f t="shared" si="5"/>
        <v>27</v>
      </c>
      <c r="AF32" s="25">
        <f t="shared" si="6"/>
        <v>27</v>
      </c>
      <c r="AG32" s="25">
        <f t="shared" si="7"/>
        <v>27</v>
      </c>
      <c r="AH32" s="25">
        <f t="shared" si="8"/>
        <v>27</v>
      </c>
      <c r="AI32" s="25">
        <f t="shared" si="9"/>
        <v>32</v>
      </c>
      <c r="AJ32" s="25">
        <f t="shared" si="10"/>
        <v>27</v>
      </c>
      <c r="AK32" s="25">
        <f t="shared" si="11"/>
        <v>27</v>
      </c>
      <c r="AL32" s="25">
        <f t="shared" si="12"/>
        <v>62.5</v>
      </c>
      <c r="AM32" s="25">
        <f t="shared" si="13"/>
        <v>70</v>
      </c>
      <c r="AN32" s="25">
        <f t="shared" si="14"/>
        <v>70</v>
      </c>
      <c r="AO32" s="25">
        <f t="shared" si="15"/>
        <v>70</v>
      </c>
      <c r="AP32" s="25">
        <f t="shared" si="16"/>
        <v>70</v>
      </c>
      <c r="AQ32" s="25">
        <f t="shared" si="17"/>
        <v>27</v>
      </c>
      <c r="AR32" s="25" t="str">
        <f t="shared" si="18"/>
        <v/>
      </c>
      <c r="AS32" s="25">
        <f t="shared" si="19"/>
        <v>0</v>
      </c>
      <c r="AV32" s="8">
        <v>27</v>
      </c>
      <c r="AW32" s="26">
        <f>IF(IFERROR(IF($AV32&lt;E$6,0,IF($AV32&gt;MAX(AA$6:AA$85),"",
IF($AV32=MAX(AA$6:AA$85),INDEX($Z$6:$Z$85,MATCH(MAX(AA$6:AA$85),AA$6:AA$85,0)),
求节点(AA$6:AA$85,$Z$6:$Z$85,$AV32)))),"")="",AW31,
IFERROR(IF($AV32&lt;E$6,0,IF($AV32&gt;MAX(AA$6:AA$85),"",
IF($AV32=MAX(AA$6:AA$85),INDEX($Z$6:$Z$85,MATCH(MAX(AA$6:AA$85),AA$6:AA$85,0)),
求节点(AA$6:AA$85,$Z$6:$Z$85,$AV32)))),""))</f>
        <v>27</v>
      </c>
      <c r="AX32" s="26">
        <f>IF(IFERROR(IF($AV32&lt;F$6,0,IF($AV32&gt;MAX(AB$6:AB$85),"",
IF($AV32=MAX(AB$6:AB$85),INDEX($Z$6:$Z$85,MATCH(MAX(AB$6:AB$85),AB$6:AB$85,0)),
求节点(AB$6:AB$85,$Z$6:$Z$85,$AV32)))),"")="",AX31,
IFERROR(IF($AV32&lt;F$6,0,IF($AV32&gt;MAX(AB$6:AB$85),"",
IF($AV32=MAX(AB$6:AB$85),INDEX($Z$6:$Z$85,MATCH(MAX(AB$6:AB$85),AB$6:AB$85,0)),
求节点(AB$6:AB$85,$Z$6:$Z$85,$AV32)))),""))</f>
        <v>27</v>
      </c>
      <c r="AY32" s="26">
        <f>IF(IFERROR(IF($AV32&lt;G$6,0,IF($AV32&gt;MAX(AC$6:AC$85),"",
IF($AV32=MAX(AC$6:AC$85),INDEX($Z$6:$Z$85,MATCH(MAX(AC$6:AC$85),AC$6:AC$85,0)),
求节点(AC$6:AC$85,$Z$6:$Z$85,$AV32)))),"")="",AY31,
IFERROR(IF($AV32&lt;G$6,0,IF($AV32&gt;MAX(AC$6:AC$85),"",
IF($AV32=MAX(AC$6:AC$85),INDEX($Z$6:$Z$85,MATCH(MAX(AC$6:AC$85),AC$6:AC$85,0)),
求节点(AC$6:AC$85,$Z$6:$Z$85,$AV32)))),""))</f>
        <v>8.25</v>
      </c>
      <c r="AZ32" s="26">
        <f>IF(IFERROR(IF($AV32&lt;H$6,0,IF($AV32&gt;MAX(AD$6:AD$85),"",
IF($AV32=MAX(AD$6:AD$85),INDEX($Z$6:$Z$85,MATCH(MAX(AD$6:AD$85),AD$6:AD$85,0)),
求节点(AD$6:AD$85,$Z$6:$Z$85,$AV32)))),"")="",AZ31,
IFERROR(IF($AV32&lt;H$6,0,IF($AV32&gt;MAX(AD$6:AD$85),"",
IF($AV32=MAX(AD$6:AD$85),INDEX($Z$6:$Z$85,MATCH(MAX(AD$6:AD$85),AD$6:AD$85,0)),
求节点(AD$6:AD$85,$Z$6:$Z$85,$AV32)))),""))</f>
        <v>0</v>
      </c>
      <c r="BA32" s="26">
        <f>IF(IFERROR(IF($AV32&lt;I$6,0,IF($AV32&gt;MAX(AE$6:AE$85),"",
IF($AV32=MAX(AE$6:AE$85),INDEX($Z$6:$Z$85,MATCH(MAX(AE$6:AE$85),AE$6:AE$85,0)),
求节点(AE$6:AE$85,$Z$6:$Z$85,$AV32)))),"")="",BA31,
IFERROR(IF($AV32&lt;I$6,0,IF($AV32&gt;MAX(AE$6:AE$85),"",
IF($AV32=MAX(AE$6:AE$85),INDEX($Z$6:$Z$85,MATCH(MAX(AE$6:AE$85),AE$6:AE$85,0)),
求节点(AE$6:AE$85,$Z$6:$Z$85,$AV32)))),""))</f>
        <v>27</v>
      </c>
      <c r="BB32" s="26">
        <f>IF(IFERROR(IF($AV32&lt;J$6,0,IF($AV32&gt;MAX(AF$6:AF$85),"",
IF($AV32=MAX(AF$6:AF$85),INDEX($Z$6:$Z$85,MATCH(MAX(AF$6:AF$85),AF$6:AF$85,0)),
求节点(AF$6:AF$85,$Z$6:$Z$85,$AV32)))),"")="",BB31,
IFERROR(IF($AV32&lt;J$6,0,IF($AV32&gt;MAX(AF$6:AF$85),"",
IF($AV32=MAX(AF$6:AF$85),INDEX($Z$6:$Z$85,MATCH(MAX(AF$6:AF$85),AF$6:AF$85,0)),
求节点(AF$6:AF$85,$Z$6:$Z$85,$AV32)))),""))</f>
        <v>27</v>
      </c>
      <c r="BC32" s="26">
        <f>IF(IFERROR(IF($AV32&lt;K$6,0,IF($AV32&gt;MAX(AG$6:AG$85),"",
IF($AV32=MAX(AG$6:AG$85),INDEX($Z$6:$Z$85,MATCH(MAX(AG$6:AG$85),AG$6:AG$85,0)),
求节点(AG$6:AG$85,$Z$6:$Z$85,$AV32)))),"")="",BC31,
IFERROR(IF($AV32&lt;K$6,0,IF($AV32&gt;MAX(AG$6:AG$85),"",
IF($AV32=MAX(AG$6:AG$85),INDEX($Z$6:$Z$85,MATCH(MAX(AG$6:AG$85),AG$6:AG$85,0)),
求节点(AG$6:AG$85,$Z$6:$Z$85,$AV32)))),""))</f>
        <v>27</v>
      </c>
      <c r="BD32" s="26">
        <f>IF(IFERROR(IF($AV32&lt;L$6,0,IF($AV32&gt;MAX(AH$6:AH$85),"",
IF($AV32=MAX(AH$6:AH$85),INDEX($Z$6:$Z$85,MATCH(MAX(AH$6:AH$85),AH$6:AH$85,0)),
求节点(AH$6:AH$85,$Z$6:$Z$85,$AV32)))),"")="",BD31,
IFERROR(IF($AV32&lt;L$6,0,IF($AV32&gt;MAX(AH$6:AH$85),"",
IF($AV32=MAX(AH$6:AH$85),INDEX($Z$6:$Z$85,MATCH(MAX(AH$6:AH$85),AH$6:AH$85,0)),
求节点(AH$6:AH$85,$Z$6:$Z$85,$AV32)))),""))</f>
        <v>27</v>
      </c>
      <c r="BE32" s="26">
        <f>IF(IFERROR(IF($AV32&lt;M$6,0,IF($AV32&gt;MAX(AI$6:AI$85),"",
IF($AV32=MAX(AI$6:AI$85),INDEX($Z$6:$Z$85,MATCH(MAX(AI$6:AI$85),AI$6:AI$85,0)),
求节点(AI$6:AI$85,$Z$6:$Z$85,$AV32)))),"")="",BE31,
IFERROR(IF($AV32&lt;M$6,0,IF($AV32&gt;MAX(AI$6:AI$85),"",
IF($AV32=MAX(AI$6:AI$85),INDEX($Z$6:$Z$85,MATCH(MAX(AI$6:AI$85),AI$6:AI$85,0)),
求节点(AI$6:AI$85,$Z$6:$Z$85,$AV32)))),""))</f>
        <v>0</v>
      </c>
      <c r="BF32" s="26">
        <f>IF(IFERROR(IF($AV32&lt;N$6,0,IF($AV32&gt;MAX(AJ$6:AJ$85),"",
IF($AV32=MAX(AJ$6:AJ$85),INDEX($Z$6:$Z$85,MATCH(MAX(AJ$6:AJ$85),AJ$6:AJ$85,0)),
求节点(AJ$6:AJ$85,$Z$6:$Z$85,$AV32)))),"")="",BF31,
IFERROR(IF($AV32&lt;N$6,0,IF($AV32&gt;MAX(AJ$6:AJ$85),"",
IF($AV32=MAX(AJ$6:AJ$85),INDEX($Z$6:$Z$85,MATCH(MAX(AJ$6:AJ$85),AJ$6:AJ$85,0)),
求节点(AJ$6:AJ$85,$Z$6:$Z$85,$AV32)))),""))</f>
        <v>27</v>
      </c>
      <c r="BG32" s="26">
        <f>IF(IFERROR(IF($AV32&lt;O$6,0,IF($AV32&gt;MAX(AK$6:AK$85),"",
IF($AV32=MAX(AK$6:AK$85),INDEX($Z$6:$Z$85,MATCH(MAX(AK$6:AK$85),AK$6:AK$85,0)),
求节点(AK$6:AK$85,$Z$6:$Z$85,$AV32)))),"")="",BG31,
IFERROR(IF($AV32&lt;O$6,0,IF($AV32&gt;MAX(AK$6:AK$85),"",
IF($AV32=MAX(AK$6:AK$85),INDEX($Z$6:$Z$85,MATCH(MAX(AK$6:AK$85),AK$6:AK$85,0)),
求节点(AK$6:AK$85,$Z$6:$Z$85,$AV32)))),""))</f>
        <v>27</v>
      </c>
      <c r="BH32" s="26">
        <f>IF(IFERROR(IF($AV32&lt;P$6,0,IF($AV32&gt;MAX(AL$6:AL$85),"",
IF($AV32=MAX(AL$6:AL$85),INDEX($Z$6:$Z$85,MATCH(MAX(AL$6:AL$85),AL$6:AL$85,0)),
求节点(AL$6:AL$85,$Z$6:$Z$85,$AV32)))),"")="",BH31,
IFERROR(IF($AV32&lt;P$6,0,IF($AV32&gt;MAX(AL$6:AL$85),"",
IF($AV32=MAX(AL$6:AL$85),INDEX($Z$6:$Z$85,MATCH(MAX(AL$6:AL$85),AL$6:AL$85,0)),
求节点(AL$6:AL$85,$Z$6:$Z$85,$AV32)))),""))</f>
        <v>9.4</v>
      </c>
      <c r="BI32" s="26">
        <f>IF(IFERROR(IF($AV32&lt;Q$6,0,IF($AV32&gt;MAX(AM$6:AM$85),"",
IF($AV32=MAX(AM$6:AM$85),INDEX($Z$6:$Z$85,MATCH(MAX(AM$6:AM$85),AM$6:AM$85,0)),
求节点(AM$6:AM$85,$Z$6:$Z$85,$AV32)))),"")="",BI31,
IFERROR(IF($AV32&lt;Q$6,0,IF($AV32&gt;MAX(AM$6:AM$85),"",
IF($AV32=MAX(AM$6:AM$85),INDEX($Z$6:$Z$85,MATCH(MAX(AM$6:AM$85),AM$6:AM$85,0)),
求节点(AM$6:AM$85,$Z$6:$Z$85,$AV32)))),""))</f>
        <v>9.5</v>
      </c>
      <c r="BJ32" s="26">
        <f>IF(IFERROR(IF($AV32&lt;R$6,0,IF($AV32&gt;MAX(AN$6:AN$85),"",
IF($AV32=MAX(AN$6:AN$85),INDEX($Z$6:$Z$85,MATCH(MAX(AN$6:AN$85),AN$6:AN$85,0)),
求节点(AN$6:AN$85,$Z$6:$Z$85,$AV32)))),"")="",BJ31,
IFERROR(IF($AV32&lt;R$6,0,IF($AV32&gt;MAX(AN$6:AN$85),"",
IF($AV32=MAX(AN$6:AN$85),INDEX($Z$6:$Z$85,MATCH(MAX(AN$6:AN$85),AN$6:AN$85,0)),
求节点(AN$6:AN$85,$Z$6:$Z$85,$AV32)))),""))</f>
        <v>9.5</v>
      </c>
      <c r="BK32" s="26">
        <f>IF(IFERROR(IF($AV32&lt;S$6,0,IF($AV32&gt;MAX(AO$6:AO$85),"",
IF($AV32=MAX(AO$6:AO$85),INDEX($Z$6:$Z$85,MATCH(MAX(AO$6:AO$85),AO$6:AO$85,0)),
求节点(AO$6:AO$85,$Z$6:$Z$85,$AV32)))),"")="",BK31,
IFERROR(IF($AV32&lt;S$6,0,IF($AV32&gt;MAX(AO$6:AO$85),"",
IF($AV32=MAX(AO$6:AO$85),INDEX($Z$6:$Z$85,MATCH(MAX(AO$6:AO$85),AO$6:AO$85,0)),
求节点(AO$6:AO$85,$Z$6:$Z$85,$AV32)))),""))</f>
        <v>9.5</v>
      </c>
      <c r="BL32" s="26">
        <f>IF(IFERROR(IF($AV32&lt;T$6,0,IF($AV32&gt;MAX(AP$6:AP$85),"",
IF($AV32=MAX(AP$6:AP$85),INDEX($Z$6:$Z$85,MATCH(MAX(AP$6:AP$85),AP$6:AP$85,0)),
求节点(AP$6:AP$85,$Z$6:$Z$85,$AV32)))),"")="",BL31,
IFERROR(IF($AV32&lt;T$6,0,IF($AV32&gt;MAX(AP$6:AP$85),"",
IF($AV32=MAX(AP$6:AP$85),INDEX($Z$6:$Z$85,MATCH(MAX(AP$6:AP$85),AP$6:AP$85,0)),
求节点(AP$6:AP$85,$Z$6:$Z$85,$AV32)))),""))</f>
        <v>9.5</v>
      </c>
      <c r="BM32" s="26">
        <f>IF(IFERROR(IF($AV32&lt;U$6,0,IF($AV32&gt;MAX(AQ$6:AQ$85),"",
IF($AV32=MAX(AQ$6:AQ$85),INDEX($Z$6:$Z$85,MATCH(MAX(AQ$6:AQ$85),AQ$6:AQ$85,0)),
求节点(AQ$6:AQ$85,$Z$6:$Z$85,$AV32)))),"")="",BM31,
IFERROR(IF($AV32&lt;U$6,0,IF($AV32&gt;MAX(AQ$6:AQ$85),"",
IF($AV32=MAX(AQ$6:AQ$85),INDEX($Z$6:$Z$85,MATCH(MAX(AQ$6:AQ$85),AQ$6:AQ$85,0)),
求节点(AQ$6:AQ$85,$Z$6:$Z$85,$AV32)))),""))</f>
        <v>27</v>
      </c>
      <c r="BN32" s="26">
        <f>IF(IFERROR(IF($AV32&lt;V$6,0,IF($AV32&gt;MAX(AR$6:AR$85),"",
IF($AV32=MAX(AR$6:AR$85),INDEX($Z$6:$Z$85,MATCH(MAX(AR$6:AR$85),AR$6:AR$85,0)),
求节点(AR$6:AR$85,$Z$6:$Z$85,$AV32)))),"")="",BN31,
IFERROR(IF($AV32&lt;V$6,0,IF($AV32&gt;MAX(AR$6:AR$85),"",
IF($AV32=MAX(AR$6:AR$85),INDEX($Z$6:$Z$85,MATCH(MAX(AR$6:AR$85),AR$6:AR$85,0)),
求节点(AR$6:AR$85,$Z$6:$Z$85,$AV32)))),""))</f>
        <v>3.875</v>
      </c>
      <c r="BO32" s="26">
        <f>IF(IFERROR(IF($AV32&lt;W$6,0,IF($AV32&gt;MAX(AS$6:AS$85),"",
IF($AV32=MAX(AS$6:AS$85),INDEX($Z$6:$Z$85,MATCH(MAX(AS$6:AS$85),AS$6:AS$85,0)),
求节点(AS$6:AS$85,$Z$6:$Z$85,$AV32)))),"")="",BO31,
IFERROR(IF($AV32&lt;W$6,0,IF($AV32&gt;MAX(AS$6:AS$85),"",
IF($AV32=MAX(AS$6:AS$85),INDEX($Z$6:$Z$85,MATCH(MAX(AS$6:AS$85),AS$6:AS$85,0)),
求节点(AS$6:AS$85,$Z$6:$Z$85,$AV32)))),""))</f>
        <v>0</v>
      </c>
    </row>
    <row r="33" spans="4:67" x14ac:dyDescent="0.2">
      <c r="D33" s="8">
        <v>28</v>
      </c>
      <c r="E33" s="24">
        <f>IFERROR(('[1]功能-城建'!AS33+'[1]功能-城建'!BN33)/2,"")</f>
        <v>28</v>
      </c>
      <c r="F33" s="24">
        <f>IFERROR(('[1]功能-城建'!AT33+'[1]功能-城建'!BO33)/2,"")</f>
        <v>28</v>
      </c>
      <c r="G33" s="24">
        <f>IFERROR(('[1]功能-城建'!AU33+'[1]功能-城建'!BP33)/2,"")</f>
        <v>75</v>
      </c>
      <c r="H33" s="24" t="str">
        <f>IFERROR(('[1]功能-城建'!AV33+'[1]功能-城建'!BQ33)/2,"")</f>
        <v/>
      </c>
      <c r="I33" s="24">
        <f>IFERROR(('[1]功能-城建'!AW33+'[1]功能-城建'!BR33)/2,"")</f>
        <v>28</v>
      </c>
      <c r="J33" s="24">
        <f>IFERROR(('[1]功能-城建'!AX33+'[1]功能-城建'!BS33)/2,"")</f>
        <v>28</v>
      </c>
      <c r="K33" s="24">
        <f>IFERROR(('[1]功能-城建'!AY33+'[1]功能-城建'!BT33)/2,"")</f>
        <v>28</v>
      </c>
      <c r="L33" s="24">
        <f>IFERROR(('[1]功能-城建'!AZ33+'[1]功能-城建'!BU33)/2,"")</f>
        <v>28</v>
      </c>
      <c r="M33" s="50">
        <f t="shared" si="23"/>
        <v>32</v>
      </c>
      <c r="N33" s="24">
        <f>IFERROR(('[1]功能-城建'!BB33+'[1]功能-城建'!BW33)/2,"")</f>
        <v>28</v>
      </c>
      <c r="O33" s="24">
        <f>IFERROR(('[1]功能-城建'!BC33+'[1]功能-城建'!BX33)/2,"")</f>
        <v>28</v>
      </c>
      <c r="P33" s="24">
        <f>IFERROR(('[1]功能-城建'!BD33+'[1]功能-城建'!BY33)/2,"")</f>
        <v>64.5</v>
      </c>
      <c r="Q33" s="24">
        <f>IFERROR(('[1]功能-城建'!BE33+'[1]功能-城建'!BZ33)/2,"")</f>
        <v>73</v>
      </c>
      <c r="R33" s="24">
        <f>IFERROR(('[1]功能-城建'!BF33+'[1]功能-城建'!CA33)/2,"")</f>
        <v>73</v>
      </c>
      <c r="S33" s="24">
        <f>IFERROR(('[1]功能-城建'!BG33+'[1]功能-城建'!CB33)/2,"")</f>
        <v>73</v>
      </c>
      <c r="T33" s="24">
        <f>IFERROR(('[1]功能-城建'!BH33+'[1]功能-城建'!CC33)/2,"")</f>
        <v>73</v>
      </c>
      <c r="U33" s="24">
        <f>IFERROR(('[1]功能-城建'!BI33+'[1]功能-城建'!CD33)/2,"")</f>
        <v>28</v>
      </c>
      <c r="V33" s="24" t="str">
        <f>IFERROR(('[1]功能-城建'!BJ33+'[1]功能-城建'!CE33)/2,"")</f>
        <v/>
      </c>
      <c r="W33" s="24">
        <f>IFERROR(('[1]功能-城建'!BK33+'[1]功能-城建'!CF33)/2,"")</f>
        <v>0</v>
      </c>
      <c r="Z33" s="8">
        <v>28</v>
      </c>
      <c r="AA33" s="25">
        <f t="shared" si="1"/>
        <v>28</v>
      </c>
      <c r="AB33" s="25">
        <f t="shared" si="2"/>
        <v>28</v>
      </c>
      <c r="AC33" s="25">
        <f t="shared" si="3"/>
        <v>75</v>
      </c>
      <c r="AD33" s="25" t="str">
        <f t="shared" si="4"/>
        <v/>
      </c>
      <c r="AE33" s="25">
        <f t="shared" si="5"/>
        <v>28</v>
      </c>
      <c r="AF33" s="25">
        <f t="shared" si="6"/>
        <v>28</v>
      </c>
      <c r="AG33" s="25">
        <f t="shared" si="7"/>
        <v>28</v>
      </c>
      <c r="AH33" s="25">
        <f t="shared" si="8"/>
        <v>28</v>
      </c>
      <c r="AI33" s="25">
        <f t="shared" si="9"/>
        <v>32</v>
      </c>
      <c r="AJ33" s="25">
        <f t="shared" si="10"/>
        <v>28</v>
      </c>
      <c r="AK33" s="25">
        <f t="shared" si="11"/>
        <v>28</v>
      </c>
      <c r="AL33" s="25">
        <f t="shared" si="12"/>
        <v>64.5</v>
      </c>
      <c r="AM33" s="25">
        <f t="shared" si="13"/>
        <v>73</v>
      </c>
      <c r="AN33" s="25">
        <f t="shared" si="14"/>
        <v>73</v>
      </c>
      <c r="AO33" s="25">
        <f t="shared" si="15"/>
        <v>73</v>
      </c>
      <c r="AP33" s="25">
        <f t="shared" si="16"/>
        <v>73</v>
      </c>
      <c r="AQ33" s="25">
        <f t="shared" si="17"/>
        <v>28</v>
      </c>
      <c r="AR33" s="25" t="str">
        <f t="shared" si="18"/>
        <v/>
      </c>
      <c r="AS33" s="25">
        <f t="shared" si="19"/>
        <v>0</v>
      </c>
      <c r="AV33" s="8">
        <v>28</v>
      </c>
      <c r="AW33" s="26">
        <f>IF(IFERROR(IF($AV33&lt;E$6,0,IF($AV33&gt;MAX(AA$6:AA$85),"",
IF($AV33=MAX(AA$6:AA$85),INDEX($Z$6:$Z$85,MATCH(MAX(AA$6:AA$85),AA$6:AA$85,0)),
求节点(AA$6:AA$85,$Z$6:$Z$85,$AV33)))),"")="",AW32,
IFERROR(IF($AV33&lt;E$6,0,IF($AV33&gt;MAX(AA$6:AA$85),"",
IF($AV33=MAX(AA$6:AA$85),INDEX($Z$6:$Z$85,MATCH(MAX(AA$6:AA$85),AA$6:AA$85,0)),
求节点(AA$6:AA$85,$Z$6:$Z$85,$AV33)))),""))</f>
        <v>28</v>
      </c>
      <c r="AX33" s="26">
        <f>IF(IFERROR(IF($AV33&lt;F$6,0,IF($AV33&gt;MAX(AB$6:AB$85),"",
IF($AV33=MAX(AB$6:AB$85),INDEX($Z$6:$Z$85,MATCH(MAX(AB$6:AB$85),AB$6:AB$85,0)),
求节点(AB$6:AB$85,$Z$6:$Z$85,$AV33)))),"")="",AX32,
IFERROR(IF($AV33&lt;F$6,0,IF($AV33&gt;MAX(AB$6:AB$85),"",
IF($AV33=MAX(AB$6:AB$85),INDEX($Z$6:$Z$85,MATCH(MAX(AB$6:AB$85),AB$6:AB$85,0)),
求节点(AB$6:AB$85,$Z$6:$Z$85,$AV33)))),""))</f>
        <v>28</v>
      </c>
      <c r="AY33" s="26">
        <f>IF(IFERROR(IF($AV33&lt;G$6,0,IF($AV33&gt;MAX(AC$6:AC$85),"",
IF($AV33=MAX(AC$6:AC$85),INDEX($Z$6:$Z$85,MATCH(MAX(AC$6:AC$85),AC$6:AC$85,0)),
求节点(AC$6:AC$85,$Z$6:$Z$85,$AV33)))),"")="",AY32,
IFERROR(IF($AV33&lt;G$6,0,IF($AV33&gt;MAX(AC$6:AC$85),"",
IF($AV33=MAX(AC$6:AC$85),INDEX($Z$6:$Z$85,MATCH(MAX(AC$6:AC$85),AC$6:AC$85,0)),
求节点(AC$6:AC$85,$Z$6:$Z$85,$AV33)))),""))</f>
        <v>8.75</v>
      </c>
      <c r="AZ33" s="26">
        <f>IF(IFERROR(IF($AV33&lt;H$6,0,IF($AV33&gt;MAX(AD$6:AD$85),"",
IF($AV33=MAX(AD$6:AD$85),INDEX($Z$6:$Z$85,MATCH(MAX(AD$6:AD$85),AD$6:AD$85,0)),
求节点(AD$6:AD$85,$Z$6:$Z$85,$AV33)))),"")="",AZ32,
IFERROR(IF($AV33&lt;H$6,0,IF($AV33&gt;MAX(AD$6:AD$85),"",
IF($AV33=MAX(AD$6:AD$85),INDEX($Z$6:$Z$85,MATCH(MAX(AD$6:AD$85),AD$6:AD$85,0)),
求节点(AD$6:AD$85,$Z$6:$Z$85,$AV33)))),""))</f>
        <v>0</v>
      </c>
      <c r="BA33" s="26">
        <f>IF(IFERROR(IF($AV33&lt;I$6,0,IF($AV33&gt;MAX(AE$6:AE$85),"",
IF($AV33=MAX(AE$6:AE$85),INDEX($Z$6:$Z$85,MATCH(MAX(AE$6:AE$85),AE$6:AE$85,0)),
求节点(AE$6:AE$85,$Z$6:$Z$85,$AV33)))),"")="",BA32,
IFERROR(IF($AV33&lt;I$6,0,IF($AV33&gt;MAX(AE$6:AE$85),"",
IF($AV33=MAX(AE$6:AE$85),INDEX($Z$6:$Z$85,MATCH(MAX(AE$6:AE$85),AE$6:AE$85,0)),
求节点(AE$6:AE$85,$Z$6:$Z$85,$AV33)))),""))</f>
        <v>28</v>
      </c>
      <c r="BB33" s="26">
        <f>IF(IFERROR(IF($AV33&lt;J$6,0,IF($AV33&gt;MAX(AF$6:AF$85),"",
IF($AV33=MAX(AF$6:AF$85),INDEX($Z$6:$Z$85,MATCH(MAX(AF$6:AF$85),AF$6:AF$85,0)),
求节点(AF$6:AF$85,$Z$6:$Z$85,$AV33)))),"")="",BB32,
IFERROR(IF($AV33&lt;J$6,0,IF($AV33&gt;MAX(AF$6:AF$85),"",
IF($AV33=MAX(AF$6:AF$85),INDEX($Z$6:$Z$85,MATCH(MAX(AF$6:AF$85),AF$6:AF$85,0)),
求节点(AF$6:AF$85,$Z$6:$Z$85,$AV33)))),""))</f>
        <v>28</v>
      </c>
      <c r="BC33" s="26">
        <f>IF(IFERROR(IF($AV33&lt;K$6,0,IF($AV33&gt;MAX(AG$6:AG$85),"",
IF($AV33=MAX(AG$6:AG$85),INDEX($Z$6:$Z$85,MATCH(MAX(AG$6:AG$85),AG$6:AG$85,0)),
求节点(AG$6:AG$85,$Z$6:$Z$85,$AV33)))),"")="",BC32,
IFERROR(IF($AV33&lt;K$6,0,IF($AV33&gt;MAX(AG$6:AG$85),"",
IF($AV33=MAX(AG$6:AG$85),INDEX($Z$6:$Z$85,MATCH(MAX(AG$6:AG$85),AG$6:AG$85,0)),
求节点(AG$6:AG$85,$Z$6:$Z$85,$AV33)))),""))</f>
        <v>28</v>
      </c>
      <c r="BD33" s="26">
        <f>IF(IFERROR(IF($AV33&lt;L$6,0,IF($AV33&gt;MAX(AH$6:AH$85),"",
IF($AV33=MAX(AH$6:AH$85),INDEX($Z$6:$Z$85,MATCH(MAX(AH$6:AH$85),AH$6:AH$85,0)),
求节点(AH$6:AH$85,$Z$6:$Z$85,$AV33)))),"")="",BD32,
IFERROR(IF($AV33&lt;L$6,0,IF($AV33&gt;MAX(AH$6:AH$85),"",
IF($AV33=MAX(AH$6:AH$85),INDEX($Z$6:$Z$85,MATCH(MAX(AH$6:AH$85),AH$6:AH$85,0)),
求节点(AH$6:AH$85,$Z$6:$Z$85,$AV33)))),""))</f>
        <v>28</v>
      </c>
      <c r="BE33" s="26">
        <f>IF(IFERROR(IF($AV33&lt;M$6,0,IF($AV33&gt;MAX(AI$6:AI$85),"",
IF($AV33=MAX(AI$6:AI$85),INDEX($Z$6:$Z$85,MATCH(MAX(AI$6:AI$85),AI$6:AI$85,0)),
求节点(AI$6:AI$85,$Z$6:$Z$85,$AV33)))),"")="",BE32,
IFERROR(IF($AV33&lt;M$6,0,IF($AV33&gt;MAX(AI$6:AI$85),"",
IF($AV33=MAX(AI$6:AI$85),INDEX($Z$6:$Z$85,MATCH(MAX(AI$6:AI$85),AI$6:AI$85,0)),
求节点(AI$6:AI$85,$Z$6:$Z$85,$AV33)))),""))</f>
        <v>3</v>
      </c>
      <c r="BF33" s="26">
        <f>IF(IFERROR(IF($AV33&lt;N$6,0,IF($AV33&gt;MAX(AJ$6:AJ$85),"",
IF($AV33=MAX(AJ$6:AJ$85),INDEX($Z$6:$Z$85,MATCH(MAX(AJ$6:AJ$85),AJ$6:AJ$85,0)),
求节点(AJ$6:AJ$85,$Z$6:$Z$85,$AV33)))),"")="",BF32,
IFERROR(IF($AV33&lt;N$6,0,IF($AV33&gt;MAX(AJ$6:AJ$85),"",
IF($AV33=MAX(AJ$6:AJ$85),INDEX($Z$6:$Z$85,MATCH(MAX(AJ$6:AJ$85),AJ$6:AJ$85,0)),
求节点(AJ$6:AJ$85,$Z$6:$Z$85,$AV33)))),""))</f>
        <v>28</v>
      </c>
      <c r="BG33" s="26">
        <f>IF(IFERROR(IF($AV33&lt;O$6,0,IF($AV33&gt;MAX(AK$6:AK$85),"",
IF($AV33=MAX(AK$6:AK$85),INDEX($Z$6:$Z$85,MATCH(MAX(AK$6:AK$85),AK$6:AK$85,0)),
求节点(AK$6:AK$85,$Z$6:$Z$85,$AV33)))),"")="",BG32,
IFERROR(IF($AV33&lt;O$6,0,IF($AV33&gt;MAX(AK$6:AK$85),"",
IF($AV33=MAX(AK$6:AK$85),INDEX($Z$6:$Z$85,MATCH(MAX(AK$6:AK$85),AK$6:AK$85,0)),
求节点(AK$6:AK$85,$Z$6:$Z$85,$AV33)))),""))</f>
        <v>28</v>
      </c>
      <c r="BH33" s="26">
        <f>IF(IFERROR(IF($AV33&lt;P$6,0,IF($AV33&gt;MAX(AL$6:AL$85),"",
IF($AV33=MAX(AL$6:AL$85),INDEX($Z$6:$Z$85,MATCH(MAX(AL$6:AL$85),AL$6:AL$85,0)),
求节点(AL$6:AL$85,$Z$6:$Z$85,$AV33)))),"")="",BH32,
IFERROR(IF($AV33&lt;P$6,0,IF($AV33&gt;MAX(AL$6:AL$85),"",
IF($AV33=MAX(AL$6:AL$85),INDEX($Z$6:$Z$85,MATCH(MAX(AL$6:AL$85),AL$6:AL$85,0)),
求节点(AL$6:AL$85,$Z$6:$Z$85,$AV33)))),""))</f>
        <v>9.8000000000000007</v>
      </c>
      <c r="BI33" s="26">
        <f>IF(IFERROR(IF($AV33&lt;Q$6,0,IF($AV33&gt;MAX(AM$6:AM$85),"",
IF($AV33=MAX(AM$6:AM$85),INDEX($Z$6:$Z$85,MATCH(MAX(AM$6:AM$85),AM$6:AM$85,0)),
求节点(AM$6:AM$85,$Z$6:$Z$85,$AV33)))),"")="",BI32,
IFERROR(IF($AV33&lt;Q$6,0,IF($AV33&gt;MAX(AM$6:AM$85),"",
IF($AV33=MAX(AM$6:AM$85),INDEX($Z$6:$Z$85,MATCH(MAX(AM$6:AM$85),AM$6:AM$85,0)),
求节点(AM$6:AM$85,$Z$6:$Z$85,$AV33)))),""))</f>
        <v>9.8333333333333339</v>
      </c>
      <c r="BJ33" s="26">
        <f>IF(IFERROR(IF($AV33&lt;R$6,0,IF($AV33&gt;MAX(AN$6:AN$85),"",
IF($AV33=MAX(AN$6:AN$85),INDEX($Z$6:$Z$85,MATCH(MAX(AN$6:AN$85),AN$6:AN$85,0)),
求节点(AN$6:AN$85,$Z$6:$Z$85,$AV33)))),"")="",BJ32,
IFERROR(IF($AV33&lt;R$6,0,IF($AV33&gt;MAX(AN$6:AN$85),"",
IF($AV33=MAX(AN$6:AN$85),INDEX($Z$6:$Z$85,MATCH(MAX(AN$6:AN$85),AN$6:AN$85,0)),
求节点(AN$6:AN$85,$Z$6:$Z$85,$AV33)))),""))</f>
        <v>9.8333333333333339</v>
      </c>
      <c r="BK33" s="26">
        <f>IF(IFERROR(IF($AV33&lt;S$6,0,IF($AV33&gt;MAX(AO$6:AO$85),"",
IF($AV33=MAX(AO$6:AO$85),INDEX($Z$6:$Z$85,MATCH(MAX(AO$6:AO$85),AO$6:AO$85,0)),
求节点(AO$6:AO$85,$Z$6:$Z$85,$AV33)))),"")="",BK32,
IFERROR(IF($AV33&lt;S$6,0,IF($AV33&gt;MAX(AO$6:AO$85),"",
IF($AV33=MAX(AO$6:AO$85),INDEX($Z$6:$Z$85,MATCH(MAX(AO$6:AO$85),AO$6:AO$85,0)),
求节点(AO$6:AO$85,$Z$6:$Z$85,$AV33)))),""))</f>
        <v>9.8333333333333339</v>
      </c>
      <c r="BL33" s="26">
        <f>IF(IFERROR(IF($AV33&lt;T$6,0,IF($AV33&gt;MAX(AP$6:AP$85),"",
IF($AV33=MAX(AP$6:AP$85),INDEX($Z$6:$Z$85,MATCH(MAX(AP$6:AP$85),AP$6:AP$85,0)),
求节点(AP$6:AP$85,$Z$6:$Z$85,$AV33)))),"")="",BL32,
IFERROR(IF($AV33&lt;T$6,0,IF($AV33&gt;MAX(AP$6:AP$85),"",
IF($AV33=MAX(AP$6:AP$85),INDEX($Z$6:$Z$85,MATCH(MAX(AP$6:AP$85),AP$6:AP$85,0)),
求节点(AP$6:AP$85,$Z$6:$Z$85,$AV33)))),""))</f>
        <v>9.8333333333333339</v>
      </c>
      <c r="BM33" s="26">
        <f>IF(IFERROR(IF($AV33&lt;U$6,0,IF($AV33&gt;MAX(AQ$6:AQ$85),"",
IF($AV33=MAX(AQ$6:AQ$85),INDEX($Z$6:$Z$85,MATCH(MAX(AQ$6:AQ$85),AQ$6:AQ$85,0)),
求节点(AQ$6:AQ$85,$Z$6:$Z$85,$AV33)))),"")="",BM32,
IFERROR(IF($AV33&lt;U$6,0,IF($AV33&gt;MAX(AQ$6:AQ$85),"",
IF($AV33=MAX(AQ$6:AQ$85),INDEX($Z$6:$Z$85,MATCH(MAX(AQ$6:AQ$85),AQ$6:AQ$85,0)),
求节点(AQ$6:AQ$85,$Z$6:$Z$85,$AV33)))),""))</f>
        <v>28</v>
      </c>
      <c r="BN33" s="26">
        <f>IF(IFERROR(IF($AV33&lt;V$6,0,IF($AV33&gt;MAX(AR$6:AR$85),"",
IF($AV33=MAX(AR$6:AR$85),INDEX($Z$6:$Z$85,MATCH(MAX(AR$6:AR$85),AR$6:AR$85,0)),
求节点(AR$6:AR$85,$Z$6:$Z$85,$AV33)))),"")="",BN32,
IFERROR(IF($AV33&lt;V$6,0,IF($AV33&gt;MAX(AR$6:AR$85),"",
IF($AV33=MAX(AR$6:AR$85),INDEX($Z$6:$Z$85,MATCH(MAX(AR$6:AR$85),AR$6:AR$85,0)),
求节点(AR$6:AR$85,$Z$6:$Z$85,$AV33)))),""))</f>
        <v>4.125</v>
      </c>
      <c r="BO33" s="26">
        <f>IF(IFERROR(IF($AV33&lt;W$6,0,IF($AV33&gt;MAX(AS$6:AS$85),"",
IF($AV33=MAX(AS$6:AS$85),INDEX($Z$6:$Z$85,MATCH(MAX(AS$6:AS$85),AS$6:AS$85,0)),
求节点(AS$6:AS$85,$Z$6:$Z$85,$AV33)))),"")="",BO32,
IFERROR(IF($AV33&lt;W$6,0,IF($AV33&gt;MAX(AS$6:AS$85),"",
IF($AV33=MAX(AS$6:AS$85),INDEX($Z$6:$Z$85,MATCH(MAX(AS$6:AS$85),AS$6:AS$85,0)),
求节点(AS$6:AS$85,$Z$6:$Z$85,$AV33)))),""))</f>
        <v>0</v>
      </c>
    </row>
    <row r="34" spans="4:67" x14ac:dyDescent="0.2">
      <c r="D34" s="8">
        <v>29</v>
      </c>
      <c r="E34" s="24">
        <f>IFERROR(('[1]功能-城建'!AS34+'[1]功能-城建'!BN34)/2,"")</f>
        <v>29</v>
      </c>
      <c r="F34" s="24">
        <f>IFERROR(('[1]功能-城建'!AT34+'[1]功能-城建'!BO34)/2,"")</f>
        <v>29</v>
      </c>
      <c r="G34" s="24">
        <f>IFERROR(('[1]功能-城建'!AU34+'[1]功能-城建'!BP34)/2,"")</f>
        <v>78</v>
      </c>
      <c r="H34" s="24" t="str">
        <f>IFERROR(('[1]功能-城建'!AV34+'[1]功能-城建'!BQ34)/2,"")</f>
        <v/>
      </c>
      <c r="I34" s="24">
        <f>IFERROR(('[1]功能-城建'!AW34+'[1]功能-城建'!BR34)/2,"")</f>
        <v>29</v>
      </c>
      <c r="J34" s="24">
        <f>IFERROR(('[1]功能-城建'!AX34+'[1]功能-城建'!BS34)/2,"")</f>
        <v>29</v>
      </c>
      <c r="K34" s="24">
        <f>IFERROR(('[1]功能-城建'!AY34+'[1]功能-城建'!BT34)/2,"")</f>
        <v>29</v>
      </c>
      <c r="L34" s="24">
        <f>IFERROR(('[1]功能-城建'!AZ34+'[1]功能-城建'!BU34)/2,"")</f>
        <v>29</v>
      </c>
      <c r="M34" s="50">
        <f t="shared" si="23"/>
        <v>32</v>
      </c>
      <c r="N34" s="24">
        <f>IFERROR(('[1]功能-城建'!BB34+'[1]功能-城建'!BW34)/2,"")</f>
        <v>29</v>
      </c>
      <c r="O34" s="24">
        <f>IFERROR(('[1]功能-城建'!BC34+'[1]功能-城建'!BX34)/2,"")</f>
        <v>29</v>
      </c>
      <c r="P34" s="24">
        <f>IFERROR(('[1]功能-城建'!BD34+'[1]功能-城建'!BY34)/2,"")</f>
        <v>66.5</v>
      </c>
      <c r="Q34" s="24">
        <f>IFERROR(('[1]功能-城建'!BE34+'[1]功能-城建'!BZ34)/2,"")</f>
        <v>76</v>
      </c>
      <c r="R34" s="24">
        <f>IFERROR(('[1]功能-城建'!BF34+'[1]功能-城建'!CA34)/2,"")</f>
        <v>76</v>
      </c>
      <c r="S34" s="24">
        <f>IFERROR(('[1]功能-城建'!BG34+'[1]功能-城建'!CB34)/2,"")</f>
        <v>76</v>
      </c>
      <c r="T34" s="24">
        <f>IFERROR(('[1]功能-城建'!BH34+'[1]功能-城建'!CC34)/2,"")</f>
        <v>76</v>
      </c>
      <c r="U34" s="24">
        <f>IFERROR(('[1]功能-城建'!BI34+'[1]功能-城建'!CD34)/2,"")</f>
        <v>29</v>
      </c>
      <c r="V34" s="24" t="str">
        <f>IFERROR(('[1]功能-城建'!BJ34+'[1]功能-城建'!CE34)/2,"")</f>
        <v/>
      </c>
      <c r="W34" s="24">
        <f>IFERROR(('[1]功能-城建'!BK34+'[1]功能-城建'!CF34)/2,"")</f>
        <v>0</v>
      </c>
      <c r="Z34" s="8">
        <v>29</v>
      </c>
      <c r="AA34" s="25">
        <f t="shared" si="1"/>
        <v>29</v>
      </c>
      <c r="AB34" s="25">
        <f t="shared" si="2"/>
        <v>29</v>
      </c>
      <c r="AC34" s="25">
        <f t="shared" si="3"/>
        <v>78</v>
      </c>
      <c r="AD34" s="25" t="str">
        <f t="shared" si="4"/>
        <v/>
      </c>
      <c r="AE34" s="25">
        <f t="shared" si="5"/>
        <v>29</v>
      </c>
      <c r="AF34" s="25">
        <f t="shared" si="6"/>
        <v>29</v>
      </c>
      <c r="AG34" s="25">
        <f t="shared" si="7"/>
        <v>29</v>
      </c>
      <c r="AH34" s="25">
        <f t="shared" si="8"/>
        <v>29</v>
      </c>
      <c r="AI34" s="25">
        <f t="shared" si="9"/>
        <v>32</v>
      </c>
      <c r="AJ34" s="25">
        <f t="shared" si="10"/>
        <v>29</v>
      </c>
      <c r="AK34" s="25">
        <f t="shared" si="11"/>
        <v>29</v>
      </c>
      <c r="AL34" s="25">
        <f t="shared" si="12"/>
        <v>66.5</v>
      </c>
      <c r="AM34" s="25">
        <f t="shared" si="13"/>
        <v>76</v>
      </c>
      <c r="AN34" s="25">
        <f t="shared" si="14"/>
        <v>76</v>
      </c>
      <c r="AO34" s="25">
        <f t="shared" si="15"/>
        <v>76</v>
      </c>
      <c r="AP34" s="25">
        <f t="shared" si="16"/>
        <v>76</v>
      </c>
      <c r="AQ34" s="25">
        <f t="shared" si="17"/>
        <v>29</v>
      </c>
      <c r="AR34" s="25" t="str">
        <f t="shared" si="18"/>
        <v/>
      </c>
      <c r="AS34" s="25">
        <f t="shared" si="19"/>
        <v>0</v>
      </c>
      <c r="AV34" s="8">
        <v>29</v>
      </c>
      <c r="AW34" s="26">
        <f>IF(IFERROR(IF($AV34&lt;E$6,0,IF($AV34&gt;MAX(AA$6:AA$85),"",
IF($AV34=MAX(AA$6:AA$85),INDEX($Z$6:$Z$85,MATCH(MAX(AA$6:AA$85),AA$6:AA$85,0)),
求节点(AA$6:AA$85,$Z$6:$Z$85,$AV34)))),"")="",AW33,
IFERROR(IF($AV34&lt;E$6,0,IF($AV34&gt;MAX(AA$6:AA$85),"",
IF($AV34=MAX(AA$6:AA$85),INDEX($Z$6:$Z$85,MATCH(MAX(AA$6:AA$85),AA$6:AA$85,0)),
求节点(AA$6:AA$85,$Z$6:$Z$85,$AV34)))),""))</f>
        <v>29</v>
      </c>
      <c r="AX34" s="26">
        <f>IF(IFERROR(IF($AV34&lt;F$6,0,IF($AV34&gt;MAX(AB$6:AB$85),"",
IF($AV34=MAX(AB$6:AB$85),INDEX($Z$6:$Z$85,MATCH(MAX(AB$6:AB$85),AB$6:AB$85,0)),
求节点(AB$6:AB$85,$Z$6:$Z$85,$AV34)))),"")="",AX33,
IFERROR(IF($AV34&lt;F$6,0,IF($AV34&gt;MAX(AB$6:AB$85),"",
IF($AV34=MAX(AB$6:AB$85),INDEX($Z$6:$Z$85,MATCH(MAX(AB$6:AB$85),AB$6:AB$85,0)),
求节点(AB$6:AB$85,$Z$6:$Z$85,$AV34)))),""))</f>
        <v>29</v>
      </c>
      <c r="AY34" s="26">
        <f>IF(IFERROR(IF($AV34&lt;G$6,0,IF($AV34&gt;MAX(AC$6:AC$85),"",
IF($AV34=MAX(AC$6:AC$85),INDEX($Z$6:$Z$85,MATCH(MAX(AC$6:AC$85),AC$6:AC$85,0)),
求节点(AC$6:AC$85,$Z$6:$Z$85,$AV34)))),"")="",AY33,
IFERROR(IF($AV34&lt;G$6,0,IF($AV34&gt;MAX(AC$6:AC$85),"",
IF($AV34=MAX(AC$6:AC$85),INDEX($Z$6:$Z$85,MATCH(MAX(AC$6:AC$85),AC$6:AC$85,0)),
求节点(AC$6:AC$85,$Z$6:$Z$85,$AV34)))),""))</f>
        <v>9.25</v>
      </c>
      <c r="AZ34" s="26">
        <f>IF(IFERROR(IF($AV34&lt;H$6,0,IF($AV34&gt;MAX(AD$6:AD$85),"",
IF($AV34=MAX(AD$6:AD$85),INDEX($Z$6:$Z$85,MATCH(MAX(AD$6:AD$85),AD$6:AD$85,0)),
求节点(AD$6:AD$85,$Z$6:$Z$85,$AV34)))),"")="",AZ33,
IFERROR(IF($AV34&lt;H$6,0,IF($AV34&gt;MAX(AD$6:AD$85),"",
IF($AV34=MAX(AD$6:AD$85),INDEX($Z$6:$Z$85,MATCH(MAX(AD$6:AD$85),AD$6:AD$85,0)),
求节点(AD$6:AD$85,$Z$6:$Z$85,$AV34)))),""))</f>
        <v>0</v>
      </c>
      <c r="BA34" s="26">
        <f>IF(IFERROR(IF($AV34&lt;I$6,0,IF($AV34&gt;MAX(AE$6:AE$85),"",
IF($AV34=MAX(AE$6:AE$85),INDEX($Z$6:$Z$85,MATCH(MAX(AE$6:AE$85),AE$6:AE$85,0)),
求节点(AE$6:AE$85,$Z$6:$Z$85,$AV34)))),"")="",BA33,
IFERROR(IF($AV34&lt;I$6,0,IF($AV34&gt;MAX(AE$6:AE$85),"",
IF($AV34=MAX(AE$6:AE$85),INDEX($Z$6:$Z$85,MATCH(MAX(AE$6:AE$85),AE$6:AE$85,0)),
求节点(AE$6:AE$85,$Z$6:$Z$85,$AV34)))),""))</f>
        <v>29</v>
      </c>
      <c r="BB34" s="26">
        <f>IF(IFERROR(IF($AV34&lt;J$6,0,IF($AV34&gt;MAX(AF$6:AF$85),"",
IF($AV34=MAX(AF$6:AF$85),INDEX($Z$6:$Z$85,MATCH(MAX(AF$6:AF$85),AF$6:AF$85,0)),
求节点(AF$6:AF$85,$Z$6:$Z$85,$AV34)))),"")="",BB33,
IFERROR(IF($AV34&lt;J$6,0,IF($AV34&gt;MAX(AF$6:AF$85),"",
IF($AV34=MAX(AF$6:AF$85),INDEX($Z$6:$Z$85,MATCH(MAX(AF$6:AF$85),AF$6:AF$85,0)),
求节点(AF$6:AF$85,$Z$6:$Z$85,$AV34)))),""))</f>
        <v>29</v>
      </c>
      <c r="BC34" s="26">
        <f>IF(IFERROR(IF($AV34&lt;K$6,0,IF($AV34&gt;MAX(AG$6:AG$85),"",
IF($AV34=MAX(AG$6:AG$85),INDEX($Z$6:$Z$85,MATCH(MAX(AG$6:AG$85),AG$6:AG$85,0)),
求节点(AG$6:AG$85,$Z$6:$Z$85,$AV34)))),"")="",BC33,
IFERROR(IF($AV34&lt;K$6,0,IF($AV34&gt;MAX(AG$6:AG$85),"",
IF($AV34=MAX(AG$6:AG$85),INDEX($Z$6:$Z$85,MATCH(MAX(AG$6:AG$85),AG$6:AG$85,0)),
求节点(AG$6:AG$85,$Z$6:$Z$85,$AV34)))),""))</f>
        <v>29</v>
      </c>
      <c r="BD34" s="26">
        <f>IF(IFERROR(IF($AV34&lt;L$6,0,IF($AV34&gt;MAX(AH$6:AH$85),"",
IF($AV34=MAX(AH$6:AH$85),INDEX($Z$6:$Z$85,MATCH(MAX(AH$6:AH$85),AH$6:AH$85,0)),
求节点(AH$6:AH$85,$Z$6:$Z$85,$AV34)))),"")="",BD33,
IFERROR(IF($AV34&lt;L$6,0,IF($AV34&gt;MAX(AH$6:AH$85),"",
IF($AV34=MAX(AH$6:AH$85),INDEX($Z$6:$Z$85,MATCH(MAX(AH$6:AH$85),AH$6:AH$85,0)),
求节点(AH$6:AH$85,$Z$6:$Z$85,$AV34)))),""))</f>
        <v>29</v>
      </c>
      <c r="BE34" s="26">
        <f>IF(IFERROR(IF($AV34&lt;M$6,0,IF($AV34&gt;MAX(AI$6:AI$85),"",
IF($AV34=MAX(AI$6:AI$85),INDEX($Z$6:$Z$85,MATCH(MAX(AI$6:AI$85),AI$6:AI$85,0)),
求节点(AI$6:AI$85,$Z$6:$Z$85,$AV34)))),"")="",BE33,
IFERROR(IF($AV34&lt;M$6,0,IF($AV34&gt;MAX(AI$6:AI$85),"",
IF($AV34=MAX(AI$6:AI$85),INDEX($Z$6:$Z$85,MATCH(MAX(AI$6:AI$85),AI$6:AI$85,0)),
求节点(AI$6:AI$85,$Z$6:$Z$85,$AV34)))),""))</f>
        <v>6</v>
      </c>
      <c r="BF34" s="26">
        <f>IF(IFERROR(IF($AV34&lt;N$6,0,IF($AV34&gt;MAX(AJ$6:AJ$85),"",
IF($AV34=MAX(AJ$6:AJ$85),INDEX($Z$6:$Z$85,MATCH(MAX(AJ$6:AJ$85),AJ$6:AJ$85,0)),
求节点(AJ$6:AJ$85,$Z$6:$Z$85,$AV34)))),"")="",BF33,
IFERROR(IF($AV34&lt;N$6,0,IF($AV34&gt;MAX(AJ$6:AJ$85),"",
IF($AV34=MAX(AJ$6:AJ$85),INDEX($Z$6:$Z$85,MATCH(MAX(AJ$6:AJ$85),AJ$6:AJ$85,0)),
求节点(AJ$6:AJ$85,$Z$6:$Z$85,$AV34)))),""))</f>
        <v>29</v>
      </c>
      <c r="BG34" s="26">
        <f>IF(IFERROR(IF($AV34&lt;O$6,0,IF($AV34&gt;MAX(AK$6:AK$85),"",
IF($AV34=MAX(AK$6:AK$85),INDEX($Z$6:$Z$85,MATCH(MAX(AK$6:AK$85),AK$6:AK$85,0)),
求节点(AK$6:AK$85,$Z$6:$Z$85,$AV34)))),"")="",BG33,
IFERROR(IF($AV34&lt;O$6,0,IF($AV34&gt;MAX(AK$6:AK$85),"",
IF($AV34=MAX(AK$6:AK$85),INDEX($Z$6:$Z$85,MATCH(MAX(AK$6:AK$85),AK$6:AK$85,0)),
求节点(AK$6:AK$85,$Z$6:$Z$85,$AV34)))),""))</f>
        <v>29</v>
      </c>
      <c r="BH34" s="26">
        <f>IF(IFERROR(IF($AV34&lt;P$6,0,IF($AV34&gt;MAX(AL$6:AL$85),"",
IF($AV34=MAX(AL$6:AL$85),INDEX($Z$6:$Z$85,MATCH(MAX(AL$6:AL$85),AL$6:AL$85,0)),
求节点(AL$6:AL$85,$Z$6:$Z$85,$AV34)))),"")="",BH33,
IFERROR(IF($AV34&lt;P$6,0,IF($AV34&gt;MAX(AL$6:AL$85),"",
IF($AV34=MAX(AL$6:AL$85),INDEX($Z$6:$Z$85,MATCH(MAX(AL$6:AL$85),AL$6:AL$85,0)),
求节点(AL$6:AL$85,$Z$6:$Z$85,$AV34)))),""))</f>
        <v>10.25</v>
      </c>
      <c r="BI34" s="26">
        <f>IF(IFERROR(IF($AV34&lt;Q$6,0,IF($AV34&gt;MAX(AM$6:AM$85),"",
IF($AV34=MAX(AM$6:AM$85),INDEX($Z$6:$Z$85,MATCH(MAX(AM$6:AM$85),AM$6:AM$85,0)),
求节点(AM$6:AM$85,$Z$6:$Z$85,$AV34)))),"")="",BI33,
IFERROR(IF($AV34&lt;Q$6,0,IF($AV34&gt;MAX(AM$6:AM$85),"",
IF($AV34=MAX(AM$6:AM$85),INDEX($Z$6:$Z$85,MATCH(MAX(AM$6:AM$85),AM$6:AM$85,0)),
求节点(AM$6:AM$85,$Z$6:$Z$85,$AV34)))),""))</f>
        <v>10.199999999999999</v>
      </c>
      <c r="BJ34" s="26">
        <f>IF(IFERROR(IF($AV34&lt;R$6,0,IF($AV34&gt;MAX(AN$6:AN$85),"",
IF($AV34=MAX(AN$6:AN$85),INDEX($Z$6:$Z$85,MATCH(MAX(AN$6:AN$85),AN$6:AN$85,0)),
求节点(AN$6:AN$85,$Z$6:$Z$85,$AV34)))),"")="",BJ33,
IFERROR(IF($AV34&lt;R$6,0,IF($AV34&gt;MAX(AN$6:AN$85),"",
IF($AV34=MAX(AN$6:AN$85),INDEX($Z$6:$Z$85,MATCH(MAX(AN$6:AN$85),AN$6:AN$85,0)),
求节点(AN$6:AN$85,$Z$6:$Z$85,$AV34)))),""))</f>
        <v>10.199999999999999</v>
      </c>
      <c r="BK34" s="26">
        <f>IF(IFERROR(IF($AV34&lt;S$6,0,IF($AV34&gt;MAX(AO$6:AO$85),"",
IF($AV34=MAX(AO$6:AO$85),INDEX($Z$6:$Z$85,MATCH(MAX(AO$6:AO$85),AO$6:AO$85,0)),
求节点(AO$6:AO$85,$Z$6:$Z$85,$AV34)))),"")="",BK33,
IFERROR(IF($AV34&lt;S$6,0,IF($AV34&gt;MAX(AO$6:AO$85),"",
IF($AV34=MAX(AO$6:AO$85),INDEX($Z$6:$Z$85,MATCH(MAX(AO$6:AO$85),AO$6:AO$85,0)),
求节点(AO$6:AO$85,$Z$6:$Z$85,$AV34)))),""))</f>
        <v>10.199999999999999</v>
      </c>
      <c r="BL34" s="26">
        <f>IF(IFERROR(IF($AV34&lt;T$6,0,IF($AV34&gt;MAX(AP$6:AP$85),"",
IF($AV34=MAX(AP$6:AP$85),INDEX($Z$6:$Z$85,MATCH(MAX(AP$6:AP$85),AP$6:AP$85,0)),
求节点(AP$6:AP$85,$Z$6:$Z$85,$AV34)))),"")="",BL33,
IFERROR(IF($AV34&lt;T$6,0,IF($AV34&gt;MAX(AP$6:AP$85),"",
IF($AV34=MAX(AP$6:AP$85),INDEX($Z$6:$Z$85,MATCH(MAX(AP$6:AP$85),AP$6:AP$85,0)),
求节点(AP$6:AP$85,$Z$6:$Z$85,$AV34)))),""))</f>
        <v>10.199999999999999</v>
      </c>
      <c r="BM34" s="26">
        <f>IF(IFERROR(IF($AV34&lt;U$6,0,IF($AV34&gt;MAX(AQ$6:AQ$85),"",
IF($AV34=MAX(AQ$6:AQ$85),INDEX($Z$6:$Z$85,MATCH(MAX(AQ$6:AQ$85),AQ$6:AQ$85,0)),
求节点(AQ$6:AQ$85,$Z$6:$Z$85,$AV34)))),"")="",BM33,
IFERROR(IF($AV34&lt;U$6,0,IF($AV34&gt;MAX(AQ$6:AQ$85),"",
IF($AV34=MAX(AQ$6:AQ$85),INDEX($Z$6:$Z$85,MATCH(MAX(AQ$6:AQ$85),AQ$6:AQ$85,0)),
求节点(AQ$6:AQ$85,$Z$6:$Z$85,$AV34)))),""))</f>
        <v>29</v>
      </c>
      <c r="BN34" s="26">
        <f>IF(IFERROR(IF($AV34&lt;V$6,0,IF($AV34&gt;MAX(AR$6:AR$85),"",
IF($AV34=MAX(AR$6:AR$85),INDEX($Z$6:$Z$85,MATCH(MAX(AR$6:AR$85),AR$6:AR$85,0)),
求节点(AR$6:AR$85,$Z$6:$Z$85,$AV34)))),"")="",BN33,
IFERROR(IF($AV34&lt;V$6,0,IF($AV34&gt;MAX(AR$6:AR$85),"",
IF($AV34=MAX(AR$6:AR$85),INDEX($Z$6:$Z$85,MATCH(MAX(AR$6:AR$85),AR$6:AR$85,0)),
求节点(AR$6:AR$85,$Z$6:$Z$85,$AV34)))),""))</f>
        <v>4.375</v>
      </c>
      <c r="BO34" s="26">
        <f>IF(IFERROR(IF($AV34&lt;W$6,0,IF($AV34&gt;MAX(AS$6:AS$85),"",
IF($AV34=MAX(AS$6:AS$85),INDEX($Z$6:$Z$85,MATCH(MAX(AS$6:AS$85),AS$6:AS$85,0)),
求节点(AS$6:AS$85,$Z$6:$Z$85,$AV34)))),"")="",BO33,
IFERROR(IF($AV34&lt;W$6,0,IF($AV34&gt;MAX(AS$6:AS$85),"",
IF($AV34=MAX(AS$6:AS$85),INDEX($Z$6:$Z$85,MATCH(MAX(AS$6:AS$85),AS$6:AS$85,0)),
求节点(AS$6:AS$85,$Z$6:$Z$85,$AV34)))),""))</f>
        <v>0</v>
      </c>
    </row>
    <row r="35" spans="4:67" x14ac:dyDescent="0.2">
      <c r="D35" s="8">
        <v>30</v>
      </c>
      <c r="E35" s="24">
        <f>IFERROR(('[1]功能-城建'!AS35+'[1]功能-城建'!BN35)/2,"")</f>
        <v>30</v>
      </c>
      <c r="F35" s="24">
        <f>IFERROR(('[1]功能-城建'!AT35+'[1]功能-城建'!BO35)/2,"")</f>
        <v>30</v>
      </c>
      <c r="G35" s="24">
        <f>IFERROR(('[1]功能-城建'!AU35+'[1]功能-城建'!BP35)/2,"")</f>
        <v>80</v>
      </c>
      <c r="H35" s="24" t="str">
        <f>IFERROR(('[1]功能-城建'!AV35+'[1]功能-城建'!BQ35)/2,"")</f>
        <v/>
      </c>
      <c r="I35" s="24">
        <f>IFERROR(('[1]功能-城建'!AW35+'[1]功能-城建'!BR35)/2,"")</f>
        <v>30</v>
      </c>
      <c r="J35" s="24">
        <f>IFERROR(('[1]功能-城建'!AX35+'[1]功能-城建'!BS35)/2,"")</f>
        <v>30</v>
      </c>
      <c r="K35" s="24">
        <f>IFERROR(('[1]功能-城建'!AY35+'[1]功能-城建'!BT35)/2,"")</f>
        <v>30</v>
      </c>
      <c r="L35" s="24">
        <f>IFERROR(('[1]功能-城建'!AZ35+'[1]功能-城建'!BU35)/2,"")</f>
        <v>30</v>
      </c>
      <c r="M35" s="24">
        <f>IFERROR(('[1]功能-城建'!BA35+'[1]功能-城建'!BV35)/2,"")</f>
        <v>32</v>
      </c>
      <c r="N35" s="24">
        <f>IFERROR(('[1]功能-城建'!BB35+'[1]功能-城建'!BW35)/2,"")</f>
        <v>30</v>
      </c>
      <c r="O35" s="24">
        <f>IFERROR(('[1]功能-城建'!BC35+'[1]功能-城建'!BX35)/2,"")</f>
        <v>30</v>
      </c>
      <c r="P35" s="24">
        <f>IFERROR(('[1]功能-城建'!BD35+'[1]功能-城建'!BY35)/2,"")</f>
        <v>68.5</v>
      </c>
      <c r="Q35" s="24">
        <f>IFERROR(('[1]功能-城建'!BE35+'[1]功能-城建'!BZ35)/2,"")</f>
        <v>79</v>
      </c>
      <c r="R35" s="24">
        <f>IFERROR(('[1]功能-城建'!BF35+'[1]功能-城建'!CA35)/2,"")</f>
        <v>79</v>
      </c>
      <c r="S35" s="24">
        <f>IFERROR(('[1]功能-城建'!BG35+'[1]功能-城建'!CB35)/2,"")</f>
        <v>79</v>
      </c>
      <c r="T35" s="24">
        <f>IFERROR(('[1]功能-城建'!BH35+'[1]功能-城建'!CC35)/2,"")</f>
        <v>79</v>
      </c>
      <c r="U35" s="24">
        <f>IFERROR(('[1]功能-城建'!BI35+'[1]功能-城建'!CD35)/2,"")</f>
        <v>30</v>
      </c>
      <c r="V35" s="24" t="str">
        <f>IFERROR(('[1]功能-城建'!BJ35+'[1]功能-城建'!CE35)/2,"")</f>
        <v/>
      </c>
      <c r="W35" s="24">
        <f>IFERROR(('[1]功能-城建'!BK35+'[1]功能-城建'!CF35)/2,"")</f>
        <v>0</v>
      </c>
      <c r="Z35" s="8">
        <v>30</v>
      </c>
      <c r="AA35" s="25">
        <f t="shared" si="1"/>
        <v>30</v>
      </c>
      <c r="AB35" s="25">
        <f t="shared" si="2"/>
        <v>30</v>
      </c>
      <c r="AC35" s="25">
        <f t="shared" si="3"/>
        <v>80</v>
      </c>
      <c r="AD35" s="25" t="str">
        <f t="shared" si="4"/>
        <v/>
      </c>
      <c r="AE35" s="25">
        <f t="shared" si="5"/>
        <v>30</v>
      </c>
      <c r="AF35" s="25">
        <f t="shared" si="6"/>
        <v>30</v>
      </c>
      <c r="AG35" s="25">
        <f t="shared" si="7"/>
        <v>30</v>
      </c>
      <c r="AH35" s="25">
        <f t="shared" si="8"/>
        <v>30</v>
      </c>
      <c r="AI35" s="25">
        <f t="shared" si="9"/>
        <v>32</v>
      </c>
      <c r="AJ35" s="25">
        <f t="shared" si="10"/>
        <v>30</v>
      </c>
      <c r="AK35" s="25">
        <f t="shared" si="11"/>
        <v>30</v>
      </c>
      <c r="AL35" s="25">
        <f t="shared" si="12"/>
        <v>68.5</v>
      </c>
      <c r="AM35" s="25">
        <f t="shared" si="13"/>
        <v>79</v>
      </c>
      <c r="AN35" s="25">
        <f t="shared" si="14"/>
        <v>79</v>
      </c>
      <c r="AO35" s="25">
        <f t="shared" si="15"/>
        <v>79</v>
      </c>
      <c r="AP35" s="25">
        <f t="shared" si="16"/>
        <v>79</v>
      </c>
      <c r="AQ35" s="25">
        <f t="shared" si="17"/>
        <v>30</v>
      </c>
      <c r="AR35" s="25" t="str">
        <f t="shared" si="18"/>
        <v/>
      </c>
      <c r="AS35" s="25">
        <f t="shared" si="19"/>
        <v>0</v>
      </c>
      <c r="AV35" s="8">
        <v>30</v>
      </c>
      <c r="AW35" s="26">
        <f>IF(IFERROR(IF($AV35&lt;E$6,0,IF($AV35&gt;MAX(AA$6:AA$85),"",
IF($AV35=MAX(AA$6:AA$85),INDEX($Z$6:$Z$85,MATCH(MAX(AA$6:AA$85),AA$6:AA$85,0)),
求节点(AA$6:AA$85,$Z$6:$Z$85,$AV35)))),"")="",AW34,
IFERROR(IF($AV35&lt;E$6,0,IF($AV35&gt;MAX(AA$6:AA$85),"",
IF($AV35=MAX(AA$6:AA$85),INDEX($Z$6:$Z$85,MATCH(MAX(AA$6:AA$85),AA$6:AA$85,0)),
求节点(AA$6:AA$85,$Z$6:$Z$85,$AV35)))),""))</f>
        <v>30</v>
      </c>
      <c r="AX35" s="26">
        <f>IF(IFERROR(IF($AV35&lt;F$6,0,IF($AV35&gt;MAX(AB$6:AB$85),"",
IF($AV35=MAX(AB$6:AB$85),INDEX($Z$6:$Z$85,MATCH(MAX(AB$6:AB$85),AB$6:AB$85,0)),
求节点(AB$6:AB$85,$Z$6:$Z$85,$AV35)))),"")="",AX34,
IFERROR(IF($AV35&lt;F$6,0,IF($AV35&gt;MAX(AB$6:AB$85),"",
IF($AV35=MAX(AB$6:AB$85),INDEX($Z$6:$Z$85,MATCH(MAX(AB$6:AB$85),AB$6:AB$85,0)),
求节点(AB$6:AB$85,$Z$6:$Z$85,$AV35)))),""))</f>
        <v>30</v>
      </c>
      <c r="AY35" s="26">
        <f>IF(IFERROR(IF($AV35&lt;G$6,0,IF($AV35&gt;MAX(AC$6:AC$85),"",
IF($AV35=MAX(AC$6:AC$85),INDEX($Z$6:$Z$85,MATCH(MAX(AC$6:AC$85),AC$6:AC$85,0)),
求节点(AC$6:AC$85,$Z$6:$Z$85,$AV35)))),"")="",AY34,
IFERROR(IF($AV35&lt;G$6,0,IF($AV35&gt;MAX(AC$6:AC$85),"",
IF($AV35=MAX(AC$6:AC$85),INDEX($Z$6:$Z$85,MATCH(MAX(AC$6:AC$85),AC$6:AC$85,0)),
求节点(AC$6:AC$85,$Z$6:$Z$85,$AV35)))),""))</f>
        <v>9.75</v>
      </c>
      <c r="AZ35" s="26">
        <f>IF(IFERROR(IF($AV35&lt;H$6,0,IF($AV35&gt;MAX(AD$6:AD$85),"",
IF($AV35=MAX(AD$6:AD$85),INDEX($Z$6:$Z$85,MATCH(MAX(AD$6:AD$85),AD$6:AD$85,0)),
求节点(AD$6:AD$85,$Z$6:$Z$85,$AV35)))),"")="",AZ34,
IFERROR(IF($AV35&lt;H$6,0,IF($AV35&gt;MAX(AD$6:AD$85),"",
IF($AV35=MAX(AD$6:AD$85),INDEX($Z$6:$Z$85,MATCH(MAX(AD$6:AD$85),AD$6:AD$85,0)),
求节点(AD$6:AD$85,$Z$6:$Z$85,$AV35)))),""))</f>
        <v>0</v>
      </c>
      <c r="BA35" s="26">
        <f>IF(IFERROR(IF($AV35&lt;I$6,0,IF($AV35&gt;MAX(AE$6:AE$85),"",
IF($AV35=MAX(AE$6:AE$85),INDEX($Z$6:$Z$85,MATCH(MAX(AE$6:AE$85),AE$6:AE$85,0)),
求节点(AE$6:AE$85,$Z$6:$Z$85,$AV35)))),"")="",BA34,
IFERROR(IF($AV35&lt;I$6,0,IF($AV35&gt;MAX(AE$6:AE$85),"",
IF($AV35=MAX(AE$6:AE$85),INDEX($Z$6:$Z$85,MATCH(MAX(AE$6:AE$85),AE$6:AE$85,0)),
求节点(AE$6:AE$85,$Z$6:$Z$85,$AV35)))),""))</f>
        <v>30</v>
      </c>
      <c r="BB35" s="26">
        <f>IF(IFERROR(IF($AV35&lt;J$6,0,IF($AV35&gt;MAX(AF$6:AF$85),"",
IF($AV35=MAX(AF$6:AF$85),INDEX($Z$6:$Z$85,MATCH(MAX(AF$6:AF$85),AF$6:AF$85,0)),
求节点(AF$6:AF$85,$Z$6:$Z$85,$AV35)))),"")="",BB34,
IFERROR(IF($AV35&lt;J$6,0,IF($AV35&gt;MAX(AF$6:AF$85),"",
IF($AV35=MAX(AF$6:AF$85),INDEX($Z$6:$Z$85,MATCH(MAX(AF$6:AF$85),AF$6:AF$85,0)),
求节点(AF$6:AF$85,$Z$6:$Z$85,$AV35)))),""))</f>
        <v>30</v>
      </c>
      <c r="BC35" s="26">
        <f>IF(IFERROR(IF($AV35&lt;K$6,0,IF($AV35&gt;MAX(AG$6:AG$85),"",
IF($AV35=MAX(AG$6:AG$85),INDEX($Z$6:$Z$85,MATCH(MAX(AG$6:AG$85),AG$6:AG$85,0)),
求节点(AG$6:AG$85,$Z$6:$Z$85,$AV35)))),"")="",BC34,
IFERROR(IF($AV35&lt;K$6,0,IF($AV35&gt;MAX(AG$6:AG$85),"",
IF($AV35=MAX(AG$6:AG$85),INDEX($Z$6:$Z$85,MATCH(MAX(AG$6:AG$85),AG$6:AG$85,0)),
求节点(AG$6:AG$85,$Z$6:$Z$85,$AV35)))),""))</f>
        <v>30</v>
      </c>
      <c r="BD35" s="26">
        <f>IF(IFERROR(IF($AV35&lt;L$6,0,IF($AV35&gt;MAX(AH$6:AH$85),"",
IF($AV35=MAX(AH$6:AH$85),INDEX($Z$6:$Z$85,MATCH(MAX(AH$6:AH$85),AH$6:AH$85,0)),
求节点(AH$6:AH$85,$Z$6:$Z$85,$AV35)))),"")="",BD34,
IFERROR(IF($AV35&lt;L$6,0,IF($AV35&gt;MAX(AH$6:AH$85),"",
IF($AV35=MAX(AH$6:AH$85),INDEX($Z$6:$Z$85,MATCH(MAX(AH$6:AH$85),AH$6:AH$85,0)),
求节点(AH$6:AH$85,$Z$6:$Z$85,$AV35)))),""))</f>
        <v>30</v>
      </c>
      <c r="BE35" s="26">
        <f>IF(IFERROR(IF($AV35&lt;M$6,0,IF($AV35&gt;MAX(AI$6:AI$85),"",
IF($AV35=MAX(AI$6:AI$85),INDEX($Z$6:$Z$85,MATCH(MAX(AI$6:AI$85),AI$6:AI$85,0)),
求节点(AI$6:AI$85,$Z$6:$Z$85,$AV35)))),"")="",BE34,
IFERROR(IF($AV35&lt;M$6,0,IF($AV35&gt;MAX(AI$6:AI$85),"",
IF($AV35=MAX(AI$6:AI$85),INDEX($Z$6:$Z$85,MATCH(MAX(AI$6:AI$85),AI$6:AI$85,0)),
求节点(AI$6:AI$85,$Z$6:$Z$85,$AV35)))),""))</f>
        <v>10</v>
      </c>
      <c r="BF35" s="26">
        <f>IF(IFERROR(IF($AV35&lt;N$6,0,IF($AV35&gt;MAX(AJ$6:AJ$85),"",
IF($AV35=MAX(AJ$6:AJ$85),INDEX($Z$6:$Z$85,MATCH(MAX(AJ$6:AJ$85),AJ$6:AJ$85,0)),
求节点(AJ$6:AJ$85,$Z$6:$Z$85,$AV35)))),"")="",BF34,
IFERROR(IF($AV35&lt;N$6,0,IF($AV35&gt;MAX(AJ$6:AJ$85),"",
IF($AV35=MAX(AJ$6:AJ$85),INDEX($Z$6:$Z$85,MATCH(MAX(AJ$6:AJ$85),AJ$6:AJ$85,0)),
求节点(AJ$6:AJ$85,$Z$6:$Z$85,$AV35)))),""))</f>
        <v>30</v>
      </c>
      <c r="BG35" s="26">
        <f>IF(IFERROR(IF($AV35&lt;O$6,0,IF($AV35&gt;MAX(AK$6:AK$85),"",
IF($AV35=MAX(AK$6:AK$85),INDEX($Z$6:$Z$85,MATCH(MAX(AK$6:AK$85),AK$6:AK$85,0)),
求节点(AK$6:AK$85,$Z$6:$Z$85,$AV35)))),"")="",BG34,
IFERROR(IF($AV35&lt;O$6,0,IF($AV35&gt;MAX(AK$6:AK$85),"",
IF($AV35=MAX(AK$6:AK$85),INDEX($Z$6:$Z$85,MATCH(MAX(AK$6:AK$85),AK$6:AK$85,0)),
求节点(AK$6:AK$85,$Z$6:$Z$85,$AV35)))),""))</f>
        <v>30</v>
      </c>
      <c r="BH35" s="26">
        <f>IF(IFERROR(IF($AV35&lt;P$6,0,IF($AV35&gt;MAX(AL$6:AL$85),"",
IF($AV35=MAX(AL$6:AL$85),INDEX($Z$6:$Z$85,MATCH(MAX(AL$6:AL$85),AL$6:AL$85,0)),
求节点(AL$6:AL$85,$Z$6:$Z$85,$AV35)))),"")="",BH34,
IFERROR(IF($AV35&lt;P$6,0,IF($AV35&gt;MAX(AL$6:AL$85),"",
IF($AV35=MAX(AL$6:AL$85),INDEX($Z$6:$Z$85,MATCH(MAX(AL$6:AL$85),AL$6:AL$85,0)),
求节点(AL$6:AL$85,$Z$6:$Z$85,$AV35)))),""))</f>
        <v>10.75</v>
      </c>
      <c r="BI35" s="26">
        <f>IF(IFERROR(IF($AV35&lt;Q$6,0,IF($AV35&gt;MAX(AM$6:AM$85),"",
IF($AV35=MAX(AM$6:AM$85),INDEX($Z$6:$Z$85,MATCH(MAX(AM$6:AM$85),AM$6:AM$85,0)),
求节点(AM$6:AM$85,$Z$6:$Z$85,$AV35)))),"")="",BI34,
IFERROR(IF($AV35&lt;Q$6,0,IF($AV35&gt;MAX(AM$6:AM$85),"",
IF($AV35=MAX(AM$6:AM$85),INDEX($Z$6:$Z$85,MATCH(MAX(AM$6:AM$85),AM$6:AM$85,0)),
求节点(AM$6:AM$85,$Z$6:$Z$85,$AV35)))),""))</f>
        <v>10.6</v>
      </c>
      <c r="BJ35" s="26">
        <f>IF(IFERROR(IF($AV35&lt;R$6,0,IF($AV35&gt;MAX(AN$6:AN$85),"",
IF($AV35=MAX(AN$6:AN$85),INDEX($Z$6:$Z$85,MATCH(MAX(AN$6:AN$85),AN$6:AN$85,0)),
求节点(AN$6:AN$85,$Z$6:$Z$85,$AV35)))),"")="",BJ34,
IFERROR(IF($AV35&lt;R$6,0,IF($AV35&gt;MAX(AN$6:AN$85),"",
IF($AV35=MAX(AN$6:AN$85),INDEX($Z$6:$Z$85,MATCH(MAX(AN$6:AN$85),AN$6:AN$85,0)),
求节点(AN$6:AN$85,$Z$6:$Z$85,$AV35)))),""))</f>
        <v>10.6</v>
      </c>
      <c r="BK35" s="26">
        <f>IF(IFERROR(IF($AV35&lt;S$6,0,IF($AV35&gt;MAX(AO$6:AO$85),"",
IF($AV35=MAX(AO$6:AO$85),INDEX($Z$6:$Z$85,MATCH(MAX(AO$6:AO$85),AO$6:AO$85,0)),
求节点(AO$6:AO$85,$Z$6:$Z$85,$AV35)))),"")="",BK34,
IFERROR(IF($AV35&lt;S$6,0,IF($AV35&gt;MAX(AO$6:AO$85),"",
IF($AV35=MAX(AO$6:AO$85),INDEX($Z$6:$Z$85,MATCH(MAX(AO$6:AO$85),AO$6:AO$85,0)),
求节点(AO$6:AO$85,$Z$6:$Z$85,$AV35)))),""))</f>
        <v>10.6</v>
      </c>
      <c r="BL35" s="26">
        <f>IF(IFERROR(IF($AV35&lt;T$6,0,IF($AV35&gt;MAX(AP$6:AP$85),"",
IF($AV35=MAX(AP$6:AP$85),INDEX($Z$6:$Z$85,MATCH(MAX(AP$6:AP$85),AP$6:AP$85,0)),
求节点(AP$6:AP$85,$Z$6:$Z$85,$AV35)))),"")="",BL34,
IFERROR(IF($AV35&lt;T$6,0,IF($AV35&gt;MAX(AP$6:AP$85),"",
IF($AV35=MAX(AP$6:AP$85),INDEX($Z$6:$Z$85,MATCH(MAX(AP$6:AP$85),AP$6:AP$85,0)),
求节点(AP$6:AP$85,$Z$6:$Z$85,$AV35)))),""))</f>
        <v>10.6</v>
      </c>
      <c r="BM35" s="26">
        <f>IF(IFERROR(IF($AV35&lt;U$6,0,IF($AV35&gt;MAX(AQ$6:AQ$85),"",
IF($AV35=MAX(AQ$6:AQ$85),INDEX($Z$6:$Z$85,MATCH(MAX(AQ$6:AQ$85),AQ$6:AQ$85,0)),
求节点(AQ$6:AQ$85,$Z$6:$Z$85,$AV35)))),"")="",BM34,
IFERROR(IF($AV35&lt;U$6,0,IF($AV35&gt;MAX(AQ$6:AQ$85),"",
IF($AV35=MAX(AQ$6:AQ$85),INDEX($Z$6:$Z$85,MATCH(MAX(AQ$6:AQ$85),AQ$6:AQ$85,0)),
求节点(AQ$6:AQ$85,$Z$6:$Z$85,$AV35)))),""))</f>
        <v>30</v>
      </c>
      <c r="BN35" s="26">
        <f>IF(IFERROR(IF($AV35&lt;V$6,0,IF($AV35&gt;MAX(AR$6:AR$85),"",
IF($AV35=MAX(AR$6:AR$85),INDEX($Z$6:$Z$85,MATCH(MAX(AR$6:AR$85),AR$6:AR$85,0)),
求节点(AR$6:AR$85,$Z$6:$Z$85,$AV35)))),"")="",BN34,
IFERROR(IF($AV35&lt;V$6,0,IF($AV35&gt;MAX(AR$6:AR$85),"",
IF($AV35=MAX(AR$6:AR$85),INDEX($Z$6:$Z$85,MATCH(MAX(AR$6:AR$85),AR$6:AR$85,0)),
求节点(AR$6:AR$85,$Z$6:$Z$85,$AV35)))),""))</f>
        <v>4.625</v>
      </c>
      <c r="BO35" s="26">
        <f>IF(IFERROR(IF($AV35&lt;W$6,0,IF($AV35&gt;MAX(AS$6:AS$85),"",
IF($AV35=MAX(AS$6:AS$85),INDEX($Z$6:$Z$85,MATCH(MAX(AS$6:AS$85),AS$6:AS$85,0)),
求节点(AS$6:AS$85,$Z$6:$Z$85,$AV35)))),"")="",BO34,
IFERROR(IF($AV35&lt;W$6,0,IF($AV35&gt;MAX(AS$6:AS$85),"",
IF($AV35=MAX(AS$6:AS$85),INDEX($Z$6:$Z$85,MATCH(MAX(AS$6:AS$85),AS$6:AS$85,0)),
求节点(AS$6:AS$85,$Z$6:$Z$85,$AV35)))),""))</f>
        <v>0</v>
      </c>
    </row>
    <row r="36" spans="4:67" x14ac:dyDescent="0.2">
      <c r="D36" s="8">
        <v>31</v>
      </c>
      <c r="E36" s="24">
        <f>IFERROR(('[1]功能-城建'!AS36+'[1]功能-城建'!BN36)/2,"")</f>
        <v>31</v>
      </c>
      <c r="F36" s="24">
        <f>IFERROR(('[1]功能-城建'!AT36+'[1]功能-城建'!BO36)/2,"")</f>
        <v>31</v>
      </c>
      <c r="G36" s="24" t="str">
        <f>IFERROR(('[1]功能-城建'!AU36+'[1]功能-城建'!BP36)/2,"")</f>
        <v/>
      </c>
      <c r="H36" s="24" t="str">
        <f>IFERROR(('[1]功能-城建'!AV36+'[1]功能-城建'!BQ36)/2,"")</f>
        <v/>
      </c>
      <c r="I36" s="24">
        <f>IFERROR(('[1]功能-城建'!AW36+'[1]功能-城建'!BR36)/2,"")</f>
        <v>31</v>
      </c>
      <c r="J36" s="24">
        <f>IFERROR(('[1]功能-城建'!AX36+'[1]功能-城建'!BS36)/2,"")</f>
        <v>31</v>
      </c>
      <c r="K36" s="24">
        <f>IFERROR(('[1]功能-城建'!AY36+'[1]功能-城建'!BT36)/2,"")</f>
        <v>31</v>
      </c>
      <c r="L36" s="24">
        <f>IFERROR(('[1]功能-城建'!AZ36+'[1]功能-城建'!BU36)/2,"")</f>
        <v>31</v>
      </c>
      <c r="M36" s="50">
        <f t="shared" ref="M36:M37" si="24">M37</f>
        <v>33</v>
      </c>
      <c r="N36" s="24">
        <f>IFERROR(('[1]功能-城建'!BB36+'[1]功能-城建'!BW36)/2,"")</f>
        <v>31</v>
      </c>
      <c r="O36" s="24">
        <f>IFERROR(('[1]功能-城建'!BC36+'[1]功能-城建'!BX36)/2,"")</f>
        <v>31</v>
      </c>
      <c r="P36" s="24">
        <f>IFERROR(('[1]功能-城建'!BD36+'[1]功能-城建'!BY36)/2,"")</f>
        <v>70.5</v>
      </c>
      <c r="Q36" s="24" t="str">
        <f>IFERROR(('[1]功能-城建'!BE36+'[1]功能-城建'!BZ36)/2,"")</f>
        <v/>
      </c>
      <c r="R36" s="24" t="str">
        <f>IFERROR(('[1]功能-城建'!BF36+'[1]功能-城建'!CA36)/2,"")</f>
        <v/>
      </c>
      <c r="S36" s="24" t="str">
        <f>IFERROR(('[1]功能-城建'!BG36+'[1]功能-城建'!CB36)/2,"")</f>
        <v/>
      </c>
      <c r="T36" s="24" t="str">
        <f>IFERROR(('[1]功能-城建'!BH36+'[1]功能-城建'!CC36)/2,"")</f>
        <v/>
      </c>
      <c r="U36" s="24">
        <f>IFERROR(('[1]功能-城建'!BI36+'[1]功能-城建'!CD36)/2,"")</f>
        <v>31</v>
      </c>
      <c r="V36" s="24" t="str">
        <f>IFERROR(('[1]功能-城建'!BJ36+'[1]功能-城建'!CE36)/2,"")</f>
        <v/>
      </c>
      <c r="W36" s="24">
        <f>IFERROR(('[1]功能-城建'!BK36+'[1]功能-城建'!CF36)/2,"")</f>
        <v>0</v>
      </c>
      <c r="Z36" s="8">
        <v>31</v>
      </c>
      <c r="AA36" s="25">
        <f t="shared" si="1"/>
        <v>31</v>
      </c>
      <c r="AB36" s="25">
        <f t="shared" si="2"/>
        <v>31</v>
      </c>
      <c r="AC36" s="25" t="str">
        <f t="shared" si="3"/>
        <v/>
      </c>
      <c r="AD36" s="25" t="str">
        <f t="shared" si="4"/>
        <v/>
      </c>
      <c r="AE36" s="25">
        <f t="shared" si="5"/>
        <v>31</v>
      </c>
      <c r="AF36" s="25">
        <f t="shared" si="6"/>
        <v>31</v>
      </c>
      <c r="AG36" s="25">
        <f t="shared" si="7"/>
        <v>31</v>
      </c>
      <c r="AH36" s="25">
        <f t="shared" si="8"/>
        <v>31</v>
      </c>
      <c r="AI36" s="25">
        <f t="shared" si="9"/>
        <v>33</v>
      </c>
      <c r="AJ36" s="25">
        <f t="shared" si="10"/>
        <v>31</v>
      </c>
      <c r="AK36" s="25">
        <f t="shared" si="11"/>
        <v>31</v>
      </c>
      <c r="AL36" s="25">
        <f t="shared" si="12"/>
        <v>70.5</v>
      </c>
      <c r="AM36" s="25" t="str">
        <f t="shared" si="13"/>
        <v/>
      </c>
      <c r="AN36" s="25" t="str">
        <f t="shared" si="14"/>
        <v/>
      </c>
      <c r="AO36" s="25" t="str">
        <f t="shared" si="15"/>
        <v/>
      </c>
      <c r="AP36" s="25" t="str">
        <f t="shared" si="16"/>
        <v/>
      </c>
      <c r="AQ36" s="25">
        <f t="shared" si="17"/>
        <v>31</v>
      </c>
      <c r="AR36" s="25" t="str">
        <f t="shared" si="18"/>
        <v/>
      </c>
      <c r="AS36" s="25">
        <f t="shared" si="19"/>
        <v>0</v>
      </c>
      <c r="AV36" s="8">
        <v>31</v>
      </c>
      <c r="AW36" s="26">
        <f>IF(IFERROR(IF($AV36&lt;E$6,0,IF($AV36&gt;MAX(AA$6:AA$85),"",
IF($AV36=MAX(AA$6:AA$85),INDEX($Z$6:$Z$85,MATCH(MAX(AA$6:AA$85),AA$6:AA$85,0)),
求节点(AA$6:AA$85,$Z$6:$Z$85,$AV36)))),"")="",AW35,
IFERROR(IF($AV36&lt;E$6,0,IF($AV36&gt;MAX(AA$6:AA$85),"",
IF($AV36=MAX(AA$6:AA$85),INDEX($Z$6:$Z$85,MATCH(MAX(AA$6:AA$85),AA$6:AA$85,0)),
求节点(AA$6:AA$85,$Z$6:$Z$85,$AV36)))),""))</f>
        <v>31</v>
      </c>
      <c r="AX36" s="26">
        <f>IF(IFERROR(IF($AV36&lt;F$6,0,IF($AV36&gt;MAX(AB$6:AB$85),"",
IF($AV36=MAX(AB$6:AB$85),INDEX($Z$6:$Z$85,MATCH(MAX(AB$6:AB$85),AB$6:AB$85,0)),
求节点(AB$6:AB$85,$Z$6:$Z$85,$AV36)))),"")="",AX35,
IFERROR(IF($AV36&lt;F$6,0,IF($AV36&gt;MAX(AB$6:AB$85),"",
IF($AV36=MAX(AB$6:AB$85),INDEX($Z$6:$Z$85,MATCH(MAX(AB$6:AB$85),AB$6:AB$85,0)),
求节点(AB$6:AB$85,$Z$6:$Z$85,$AV36)))),""))</f>
        <v>31</v>
      </c>
      <c r="AY36" s="26">
        <f>IF(IFERROR(IF($AV36&lt;G$6,0,IF($AV36&gt;MAX(AC$6:AC$85),"",
IF($AV36=MAX(AC$6:AC$85),INDEX($Z$6:$Z$85,MATCH(MAX(AC$6:AC$85),AC$6:AC$85,0)),
求节点(AC$6:AC$85,$Z$6:$Z$85,$AV36)))),"")="",AY35,
IFERROR(IF($AV36&lt;G$6,0,IF($AV36&gt;MAX(AC$6:AC$85),"",
IF($AV36=MAX(AC$6:AC$85),INDEX($Z$6:$Z$85,MATCH(MAX(AC$6:AC$85),AC$6:AC$85,0)),
求节点(AC$6:AC$85,$Z$6:$Z$85,$AV36)))),""))</f>
        <v>10.25</v>
      </c>
      <c r="AZ36" s="26">
        <f>IF(IFERROR(IF($AV36&lt;H$6,0,IF($AV36&gt;MAX(AD$6:AD$85),"",
IF($AV36=MAX(AD$6:AD$85),INDEX($Z$6:$Z$85,MATCH(MAX(AD$6:AD$85),AD$6:AD$85,0)),
求节点(AD$6:AD$85,$Z$6:$Z$85,$AV36)))),"")="",AZ35,
IFERROR(IF($AV36&lt;H$6,0,IF($AV36&gt;MAX(AD$6:AD$85),"",
IF($AV36=MAX(AD$6:AD$85),INDEX($Z$6:$Z$85,MATCH(MAX(AD$6:AD$85),AD$6:AD$85,0)),
求节点(AD$6:AD$85,$Z$6:$Z$85,$AV36)))),""))</f>
        <v>0</v>
      </c>
      <c r="BA36" s="26">
        <f>IF(IFERROR(IF($AV36&lt;I$6,0,IF($AV36&gt;MAX(AE$6:AE$85),"",
IF($AV36=MAX(AE$6:AE$85),INDEX($Z$6:$Z$85,MATCH(MAX(AE$6:AE$85),AE$6:AE$85,0)),
求节点(AE$6:AE$85,$Z$6:$Z$85,$AV36)))),"")="",BA35,
IFERROR(IF($AV36&lt;I$6,0,IF($AV36&gt;MAX(AE$6:AE$85),"",
IF($AV36=MAX(AE$6:AE$85),INDEX($Z$6:$Z$85,MATCH(MAX(AE$6:AE$85),AE$6:AE$85,0)),
求节点(AE$6:AE$85,$Z$6:$Z$85,$AV36)))),""))</f>
        <v>31</v>
      </c>
      <c r="BB36" s="26">
        <f>IF(IFERROR(IF($AV36&lt;J$6,0,IF($AV36&gt;MAX(AF$6:AF$85),"",
IF($AV36=MAX(AF$6:AF$85),INDEX($Z$6:$Z$85,MATCH(MAX(AF$6:AF$85),AF$6:AF$85,0)),
求节点(AF$6:AF$85,$Z$6:$Z$85,$AV36)))),"")="",BB35,
IFERROR(IF($AV36&lt;J$6,0,IF($AV36&gt;MAX(AF$6:AF$85),"",
IF($AV36=MAX(AF$6:AF$85),INDEX($Z$6:$Z$85,MATCH(MAX(AF$6:AF$85),AF$6:AF$85,0)),
求节点(AF$6:AF$85,$Z$6:$Z$85,$AV36)))),""))</f>
        <v>31</v>
      </c>
      <c r="BC36" s="26">
        <f>IF(IFERROR(IF($AV36&lt;K$6,0,IF($AV36&gt;MAX(AG$6:AG$85),"",
IF($AV36=MAX(AG$6:AG$85),INDEX($Z$6:$Z$85,MATCH(MAX(AG$6:AG$85),AG$6:AG$85,0)),
求节点(AG$6:AG$85,$Z$6:$Z$85,$AV36)))),"")="",BC35,
IFERROR(IF($AV36&lt;K$6,0,IF($AV36&gt;MAX(AG$6:AG$85),"",
IF($AV36=MAX(AG$6:AG$85),INDEX($Z$6:$Z$85,MATCH(MAX(AG$6:AG$85),AG$6:AG$85,0)),
求节点(AG$6:AG$85,$Z$6:$Z$85,$AV36)))),""))</f>
        <v>31</v>
      </c>
      <c r="BD36" s="26">
        <f>IF(IFERROR(IF($AV36&lt;L$6,0,IF($AV36&gt;MAX(AH$6:AH$85),"",
IF($AV36=MAX(AH$6:AH$85),INDEX($Z$6:$Z$85,MATCH(MAX(AH$6:AH$85),AH$6:AH$85,0)),
求节点(AH$6:AH$85,$Z$6:$Z$85,$AV36)))),"")="",BD35,
IFERROR(IF($AV36&lt;L$6,0,IF($AV36&gt;MAX(AH$6:AH$85),"",
IF($AV36=MAX(AH$6:AH$85),INDEX($Z$6:$Z$85,MATCH(MAX(AH$6:AH$85),AH$6:AH$85,0)),
求节点(AH$6:AH$85,$Z$6:$Z$85,$AV36)))),""))</f>
        <v>31</v>
      </c>
      <c r="BE36" s="26">
        <f>IF(IFERROR(IF($AV36&lt;M$6,0,IF($AV36&gt;MAX(AI$6:AI$85),"",
IF($AV36=MAX(AI$6:AI$85),INDEX($Z$6:$Z$85,MATCH(MAX(AI$6:AI$85),AI$6:AI$85,0)),
求节点(AI$6:AI$85,$Z$6:$Z$85,$AV36)))),"")="",BE35,
IFERROR(IF($AV36&lt;M$6,0,IF($AV36&gt;MAX(AI$6:AI$85),"",
IF($AV36=MAX(AI$6:AI$85),INDEX($Z$6:$Z$85,MATCH(MAX(AI$6:AI$85),AI$6:AI$85,0)),
求节点(AI$6:AI$85,$Z$6:$Z$85,$AV36)))),""))</f>
        <v>20</v>
      </c>
      <c r="BF36" s="26">
        <f>IF(IFERROR(IF($AV36&lt;N$6,0,IF($AV36&gt;MAX(AJ$6:AJ$85),"",
IF($AV36=MAX(AJ$6:AJ$85),INDEX($Z$6:$Z$85,MATCH(MAX(AJ$6:AJ$85),AJ$6:AJ$85,0)),
求节点(AJ$6:AJ$85,$Z$6:$Z$85,$AV36)))),"")="",BF35,
IFERROR(IF($AV36&lt;N$6,0,IF($AV36&gt;MAX(AJ$6:AJ$85),"",
IF($AV36=MAX(AJ$6:AJ$85),INDEX($Z$6:$Z$85,MATCH(MAX(AJ$6:AJ$85),AJ$6:AJ$85,0)),
求节点(AJ$6:AJ$85,$Z$6:$Z$85,$AV36)))),""))</f>
        <v>31</v>
      </c>
      <c r="BG36" s="26">
        <f>IF(IFERROR(IF($AV36&lt;O$6,0,IF($AV36&gt;MAX(AK$6:AK$85),"",
IF($AV36=MAX(AK$6:AK$85),INDEX($Z$6:$Z$85,MATCH(MAX(AK$6:AK$85),AK$6:AK$85,0)),
求节点(AK$6:AK$85,$Z$6:$Z$85,$AV36)))),"")="",BG35,
IFERROR(IF($AV36&lt;O$6,0,IF($AV36&gt;MAX(AK$6:AK$85),"",
IF($AV36=MAX(AK$6:AK$85),INDEX($Z$6:$Z$85,MATCH(MAX(AK$6:AK$85),AK$6:AK$85,0)),
求节点(AK$6:AK$85,$Z$6:$Z$85,$AV36)))),""))</f>
        <v>31</v>
      </c>
      <c r="BH36" s="26">
        <f>IF(IFERROR(IF($AV36&lt;P$6,0,IF($AV36&gt;MAX(AL$6:AL$85),"",
IF($AV36=MAX(AL$6:AL$85),INDEX($Z$6:$Z$85,MATCH(MAX(AL$6:AL$85),AL$6:AL$85,0)),
求节点(AL$6:AL$85,$Z$6:$Z$85,$AV36)))),"")="",BH35,
IFERROR(IF($AV36&lt;P$6,0,IF($AV36&gt;MAX(AL$6:AL$85),"",
IF($AV36=MAX(AL$6:AL$85),INDEX($Z$6:$Z$85,MATCH(MAX(AL$6:AL$85),AL$6:AL$85,0)),
求节点(AL$6:AL$85,$Z$6:$Z$85,$AV36)))),""))</f>
        <v>11.25</v>
      </c>
      <c r="BI36" s="26">
        <f>IF(IFERROR(IF($AV36&lt;Q$6,0,IF($AV36&gt;MAX(AM$6:AM$85),"",
IF($AV36=MAX(AM$6:AM$85),INDEX($Z$6:$Z$85,MATCH(MAX(AM$6:AM$85),AM$6:AM$85,0)),
求节点(AM$6:AM$85,$Z$6:$Z$85,$AV36)))),"")="",BI35,
IFERROR(IF($AV36&lt;Q$6,0,IF($AV36&gt;MAX(AM$6:AM$85),"",
IF($AV36=MAX(AM$6:AM$85),INDEX($Z$6:$Z$85,MATCH(MAX(AM$6:AM$85),AM$6:AM$85,0)),
求节点(AM$6:AM$85,$Z$6:$Z$85,$AV36)))),""))</f>
        <v>11</v>
      </c>
      <c r="BJ36" s="26">
        <f>IF(IFERROR(IF($AV36&lt;R$6,0,IF($AV36&gt;MAX(AN$6:AN$85),"",
IF($AV36=MAX(AN$6:AN$85),INDEX($Z$6:$Z$85,MATCH(MAX(AN$6:AN$85),AN$6:AN$85,0)),
求节点(AN$6:AN$85,$Z$6:$Z$85,$AV36)))),"")="",BJ35,
IFERROR(IF($AV36&lt;R$6,0,IF($AV36&gt;MAX(AN$6:AN$85),"",
IF($AV36=MAX(AN$6:AN$85),INDEX($Z$6:$Z$85,MATCH(MAX(AN$6:AN$85),AN$6:AN$85,0)),
求节点(AN$6:AN$85,$Z$6:$Z$85,$AV36)))),""))</f>
        <v>11</v>
      </c>
      <c r="BK36" s="26">
        <f>IF(IFERROR(IF($AV36&lt;S$6,0,IF($AV36&gt;MAX(AO$6:AO$85),"",
IF($AV36=MAX(AO$6:AO$85),INDEX($Z$6:$Z$85,MATCH(MAX(AO$6:AO$85),AO$6:AO$85,0)),
求节点(AO$6:AO$85,$Z$6:$Z$85,$AV36)))),"")="",BK35,
IFERROR(IF($AV36&lt;S$6,0,IF($AV36&gt;MAX(AO$6:AO$85),"",
IF($AV36=MAX(AO$6:AO$85),INDEX($Z$6:$Z$85,MATCH(MAX(AO$6:AO$85),AO$6:AO$85,0)),
求节点(AO$6:AO$85,$Z$6:$Z$85,$AV36)))),""))</f>
        <v>11</v>
      </c>
      <c r="BL36" s="26">
        <f>IF(IFERROR(IF($AV36&lt;T$6,0,IF($AV36&gt;MAX(AP$6:AP$85),"",
IF($AV36=MAX(AP$6:AP$85),INDEX($Z$6:$Z$85,MATCH(MAX(AP$6:AP$85),AP$6:AP$85,0)),
求节点(AP$6:AP$85,$Z$6:$Z$85,$AV36)))),"")="",BL35,
IFERROR(IF($AV36&lt;T$6,0,IF($AV36&gt;MAX(AP$6:AP$85),"",
IF($AV36=MAX(AP$6:AP$85),INDEX($Z$6:$Z$85,MATCH(MAX(AP$6:AP$85),AP$6:AP$85,0)),
求节点(AP$6:AP$85,$Z$6:$Z$85,$AV36)))),""))</f>
        <v>11</v>
      </c>
      <c r="BM36" s="26">
        <f>IF(IFERROR(IF($AV36&lt;U$6,0,IF($AV36&gt;MAX(AQ$6:AQ$85),"",
IF($AV36=MAX(AQ$6:AQ$85),INDEX($Z$6:$Z$85,MATCH(MAX(AQ$6:AQ$85),AQ$6:AQ$85,0)),
求节点(AQ$6:AQ$85,$Z$6:$Z$85,$AV36)))),"")="",BM35,
IFERROR(IF($AV36&lt;U$6,0,IF($AV36&gt;MAX(AQ$6:AQ$85),"",
IF($AV36=MAX(AQ$6:AQ$85),INDEX($Z$6:$Z$85,MATCH(MAX(AQ$6:AQ$85),AQ$6:AQ$85,0)),
求节点(AQ$6:AQ$85,$Z$6:$Z$85,$AV36)))),""))</f>
        <v>31</v>
      </c>
      <c r="BN36" s="26">
        <f>IF(IFERROR(IF($AV36&lt;V$6,0,IF($AV36&gt;MAX(AR$6:AR$85),"",
IF($AV36=MAX(AR$6:AR$85),INDEX($Z$6:$Z$85,MATCH(MAX(AR$6:AR$85),AR$6:AR$85,0)),
求节点(AR$6:AR$85,$Z$6:$Z$85,$AV36)))),"")="",BN35,
IFERROR(IF($AV36&lt;V$6,0,IF($AV36&gt;MAX(AR$6:AR$85),"",
IF($AV36=MAX(AR$6:AR$85),INDEX($Z$6:$Z$85,MATCH(MAX(AR$6:AR$85),AR$6:AR$85,0)),
求节点(AR$6:AR$85,$Z$6:$Z$85,$AV36)))),""))</f>
        <v>4.875</v>
      </c>
      <c r="BO36" s="26">
        <f>IF(IFERROR(IF($AV36&lt;W$6,0,IF($AV36&gt;MAX(AS$6:AS$85),"",
IF($AV36=MAX(AS$6:AS$85),INDEX($Z$6:$Z$85,MATCH(MAX(AS$6:AS$85),AS$6:AS$85,0)),
求节点(AS$6:AS$85,$Z$6:$Z$85,$AV36)))),"")="",BO35,
IFERROR(IF($AV36&lt;W$6,0,IF($AV36&gt;MAX(AS$6:AS$85),"",
IF($AV36=MAX(AS$6:AS$85),INDEX($Z$6:$Z$85,MATCH(MAX(AS$6:AS$85),AS$6:AS$85,0)),
求节点(AS$6:AS$85,$Z$6:$Z$85,$AV36)))),""))</f>
        <v>0</v>
      </c>
    </row>
    <row r="37" spans="4:67" x14ac:dyDescent="0.2">
      <c r="D37" s="8">
        <v>32</v>
      </c>
      <c r="E37" s="24">
        <f>IFERROR(('[1]功能-城建'!AS37+'[1]功能-城建'!BN37)/2,"")</f>
        <v>32</v>
      </c>
      <c r="F37" s="24">
        <f>IFERROR(('[1]功能-城建'!AT37+'[1]功能-城建'!BO37)/2,"")</f>
        <v>32</v>
      </c>
      <c r="G37" s="24" t="str">
        <f>IFERROR(('[1]功能-城建'!AU37+'[1]功能-城建'!BP37)/2,"")</f>
        <v/>
      </c>
      <c r="H37" s="24" t="str">
        <f>IFERROR(('[1]功能-城建'!AV37+'[1]功能-城建'!BQ37)/2,"")</f>
        <v/>
      </c>
      <c r="I37" s="24">
        <f>IFERROR(('[1]功能-城建'!AW37+'[1]功能-城建'!BR37)/2,"")</f>
        <v>32</v>
      </c>
      <c r="J37" s="24">
        <f>IFERROR(('[1]功能-城建'!AX37+'[1]功能-城建'!BS37)/2,"")</f>
        <v>32</v>
      </c>
      <c r="K37" s="24">
        <f>IFERROR(('[1]功能-城建'!AY37+'[1]功能-城建'!BT37)/2,"")</f>
        <v>32</v>
      </c>
      <c r="L37" s="24">
        <f>IFERROR(('[1]功能-城建'!AZ37+'[1]功能-城建'!BU37)/2,"")</f>
        <v>32</v>
      </c>
      <c r="M37" s="50">
        <f t="shared" si="24"/>
        <v>33</v>
      </c>
      <c r="N37" s="24">
        <f>IFERROR(('[1]功能-城建'!BB37+'[1]功能-城建'!BW37)/2,"")</f>
        <v>32</v>
      </c>
      <c r="O37" s="24">
        <f>IFERROR(('[1]功能-城建'!BC37+'[1]功能-城建'!BX37)/2,"")</f>
        <v>32</v>
      </c>
      <c r="P37" s="24">
        <f>IFERROR(('[1]功能-城建'!BD37+'[1]功能-城建'!BY37)/2,"")</f>
        <v>72.5</v>
      </c>
      <c r="Q37" s="24" t="str">
        <f>IFERROR(('[1]功能-城建'!BE37+'[1]功能-城建'!BZ37)/2,"")</f>
        <v/>
      </c>
      <c r="R37" s="24" t="str">
        <f>IFERROR(('[1]功能-城建'!BF37+'[1]功能-城建'!CA37)/2,"")</f>
        <v/>
      </c>
      <c r="S37" s="24" t="str">
        <f>IFERROR(('[1]功能-城建'!BG37+'[1]功能-城建'!CB37)/2,"")</f>
        <v/>
      </c>
      <c r="T37" s="24" t="str">
        <f>IFERROR(('[1]功能-城建'!BH37+'[1]功能-城建'!CC37)/2,"")</f>
        <v/>
      </c>
      <c r="U37" s="24">
        <f>IFERROR(('[1]功能-城建'!BI37+'[1]功能-城建'!CD37)/2,"")</f>
        <v>32</v>
      </c>
      <c r="V37" s="24" t="str">
        <f>IFERROR(('[1]功能-城建'!BJ37+'[1]功能-城建'!CE37)/2,"")</f>
        <v/>
      </c>
      <c r="W37" s="24">
        <f>IFERROR(('[1]功能-城建'!BK37+'[1]功能-城建'!CF37)/2,"")</f>
        <v>0</v>
      </c>
      <c r="Z37" s="8">
        <v>32</v>
      </c>
      <c r="AA37" s="25">
        <f t="shared" si="1"/>
        <v>32</v>
      </c>
      <c r="AB37" s="25">
        <f t="shared" si="2"/>
        <v>32</v>
      </c>
      <c r="AC37" s="25" t="str">
        <f t="shared" si="3"/>
        <v/>
      </c>
      <c r="AD37" s="25" t="str">
        <f t="shared" si="4"/>
        <v/>
      </c>
      <c r="AE37" s="25">
        <f t="shared" si="5"/>
        <v>32</v>
      </c>
      <c r="AF37" s="25">
        <f t="shared" si="6"/>
        <v>32</v>
      </c>
      <c r="AG37" s="25">
        <f t="shared" si="7"/>
        <v>32</v>
      </c>
      <c r="AH37" s="25">
        <f t="shared" si="8"/>
        <v>32</v>
      </c>
      <c r="AI37" s="25">
        <f t="shared" si="9"/>
        <v>33</v>
      </c>
      <c r="AJ37" s="25">
        <f t="shared" si="10"/>
        <v>32</v>
      </c>
      <c r="AK37" s="25">
        <f t="shared" si="11"/>
        <v>32</v>
      </c>
      <c r="AL37" s="25">
        <f t="shared" si="12"/>
        <v>72.5</v>
      </c>
      <c r="AM37" s="25" t="str">
        <f t="shared" si="13"/>
        <v/>
      </c>
      <c r="AN37" s="25" t="str">
        <f t="shared" si="14"/>
        <v/>
      </c>
      <c r="AO37" s="25" t="str">
        <f t="shared" si="15"/>
        <v/>
      </c>
      <c r="AP37" s="25" t="str">
        <f t="shared" si="16"/>
        <v/>
      </c>
      <c r="AQ37" s="25">
        <f t="shared" si="17"/>
        <v>32</v>
      </c>
      <c r="AR37" s="25" t="str">
        <f t="shared" si="18"/>
        <v/>
      </c>
      <c r="AS37" s="25">
        <f t="shared" si="19"/>
        <v>0</v>
      </c>
      <c r="AV37" s="8">
        <v>32</v>
      </c>
      <c r="AW37" s="26">
        <f>IF(IFERROR(IF($AV37&lt;E$6,0,IF($AV37&gt;MAX(AA$6:AA$85),"",
IF($AV37=MAX(AA$6:AA$85),INDEX($Z$6:$Z$85,MATCH(MAX(AA$6:AA$85),AA$6:AA$85,0)),
求节点(AA$6:AA$85,$Z$6:$Z$85,$AV37)))),"")="",AW36,
IFERROR(IF($AV37&lt;E$6,0,IF($AV37&gt;MAX(AA$6:AA$85),"",
IF($AV37=MAX(AA$6:AA$85),INDEX($Z$6:$Z$85,MATCH(MAX(AA$6:AA$85),AA$6:AA$85,0)),
求节点(AA$6:AA$85,$Z$6:$Z$85,$AV37)))),""))</f>
        <v>32</v>
      </c>
      <c r="AX37" s="26">
        <f>IF(IFERROR(IF($AV37&lt;F$6,0,IF($AV37&gt;MAX(AB$6:AB$85),"",
IF($AV37=MAX(AB$6:AB$85),INDEX($Z$6:$Z$85,MATCH(MAX(AB$6:AB$85),AB$6:AB$85,0)),
求节点(AB$6:AB$85,$Z$6:$Z$85,$AV37)))),"")="",AX36,
IFERROR(IF($AV37&lt;F$6,0,IF($AV37&gt;MAX(AB$6:AB$85),"",
IF($AV37=MAX(AB$6:AB$85),INDEX($Z$6:$Z$85,MATCH(MAX(AB$6:AB$85),AB$6:AB$85,0)),
求节点(AB$6:AB$85,$Z$6:$Z$85,$AV37)))),""))</f>
        <v>32</v>
      </c>
      <c r="AY37" s="26">
        <f>IF(IFERROR(IF($AV37&lt;G$6,0,IF($AV37&gt;MAX(AC$6:AC$85),"",
IF($AV37=MAX(AC$6:AC$85),INDEX($Z$6:$Z$85,MATCH(MAX(AC$6:AC$85),AC$6:AC$85,0)),
求节点(AC$6:AC$85,$Z$6:$Z$85,$AV37)))),"")="",AY36,
IFERROR(IF($AV37&lt;G$6,0,IF($AV37&gt;MAX(AC$6:AC$85),"",
IF($AV37=MAX(AC$6:AC$85),INDEX($Z$6:$Z$85,MATCH(MAX(AC$6:AC$85),AC$6:AC$85,0)),
求节点(AC$6:AC$85,$Z$6:$Z$85,$AV37)))),""))</f>
        <v>10.75</v>
      </c>
      <c r="AZ37" s="26">
        <f>IF(IFERROR(IF($AV37&lt;H$6,0,IF($AV37&gt;MAX(AD$6:AD$85),"",
IF($AV37=MAX(AD$6:AD$85),INDEX($Z$6:$Z$85,MATCH(MAX(AD$6:AD$85),AD$6:AD$85,0)),
求节点(AD$6:AD$85,$Z$6:$Z$85,$AV37)))),"")="",AZ36,
IFERROR(IF($AV37&lt;H$6,0,IF($AV37&gt;MAX(AD$6:AD$85),"",
IF($AV37=MAX(AD$6:AD$85),INDEX($Z$6:$Z$85,MATCH(MAX(AD$6:AD$85),AD$6:AD$85,0)),
求节点(AD$6:AD$85,$Z$6:$Z$85,$AV37)))),""))</f>
        <v>0</v>
      </c>
      <c r="BA37" s="26">
        <f>IF(IFERROR(IF($AV37&lt;I$6,0,IF($AV37&gt;MAX(AE$6:AE$85),"",
IF($AV37=MAX(AE$6:AE$85),INDEX($Z$6:$Z$85,MATCH(MAX(AE$6:AE$85),AE$6:AE$85,0)),
求节点(AE$6:AE$85,$Z$6:$Z$85,$AV37)))),"")="",BA36,
IFERROR(IF($AV37&lt;I$6,0,IF($AV37&gt;MAX(AE$6:AE$85),"",
IF($AV37=MAX(AE$6:AE$85),INDEX($Z$6:$Z$85,MATCH(MAX(AE$6:AE$85),AE$6:AE$85,0)),
求节点(AE$6:AE$85,$Z$6:$Z$85,$AV37)))),""))</f>
        <v>32</v>
      </c>
      <c r="BB37" s="26">
        <f>IF(IFERROR(IF($AV37&lt;J$6,0,IF($AV37&gt;MAX(AF$6:AF$85),"",
IF($AV37=MAX(AF$6:AF$85),INDEX($Z$6:$Z$85,MATCH(MAX(AF$6:AF$85),AF$6:AF$85,0)),
求节点(AF$6:AF$85,$Z$6:$Z$85,$AV37)))),"")="",BB36,
IFERROR(IF($AV37&lt;J$6,0,IF($AV37&gt;MAX(AF$6:AF$85),"",
IF($AV37=MAX(AF$6:AF$85),INDEX($Z$6:$Z$85,MATCH(MAX(AF$6:AF$85),AF$6:AF$85,0)),
求节点(AF$6:AF$85,$Z$6:$Z$85,$AV37)))),""))</f>
        <v>32</v>
      </c>
      <c r="BC37" s="26">
        <f>IF(IFERROR(IF($AV37&lt;K$6,0,IF($AV37&gt;MAX(AG$6:AG$85),"",
IF($AV37=MAX(AG$6:AG$85),INDEX($Z$6:$Z$85,MATCH(MAX(AG$6:AG$85),AG$6:AG$85,0)),
求节点(AG$6:AG$85,$Z$6:$Z$85,$AV37)))),"")="",BC36,
IFERROR(IF($AV37&lt;K$6,0,IF($AV37&gt;MAX(AG$6:AG$85),"",
IF($AV37=MAX(AG$6:AG$85),INDEX($Z$6:$Z$85,MATCH(MAX(AG$6:AG$85),AG$6:AG$85,0)),
求节点(AG$6:AG$85,$Z$6:$Z$85,$AV37)))),""))</f>
        <v>32</v>
      </c>
      <c r="BD37" s="26">
        <f>IF(IFERROR(IF($AV37&lt;L$6,0,IF($AV37&gt;MAX(AH$6:AH$85),"",
IF($AV37=MAX(AH$6:AH$85),INDEX($Z$6:$Z$85,MATCH(MAX(AH$6:AH$85),AH$6:AH$85,0)),
求节点(AH$6:AH$85,$Z$6:$Z$85,$AV37)))),"")="",BD36,
IFERROR(IF($AV37&lt;L$6,0,IF($AV37&gt;MAX(AH$6:AH$85),"",
IF($AV37=MAX(AH$6:AH$85),INDEX($Z$6:$Z$85,MATCH(MAX(AH$6:AH$85),AH$6:AH$85,0)),
求节点(AH$6:AH$85,$Z$6:$Z$85,$AV37)))),""))</f>
        <v>32</v>
      </c>
      <c r="BE37" s="26">
        <f>IF(IFERROR(IF($AV37&lt;M$6,0,IF($AV37&gt;MAX(AI$6:AI$85),"",
IF($AV37=MAX(AI$6:AI$85),INDEX($Z$6:$Z$85,MATCH(MAX(AI$6:AI$85),AI$6:AI$85,0)),
求节点(AI$6:AI$85,$Z$6:$Z$85,$AV37)))),"")="",BE36,
IFERROR(IF($AV37&lt;M$6,0,IF($AV37&gt;MAX(AI$6:AI$85),"",
IF($AV37=MAX(AI$6:AI$85),INDEX($Z$6:$Z$85,MATCH(MAX(AI$6:AI$85),AI$6:AI$85,0)),
求节点(AI$6:AI$85,$Z$6:$Z$85,$AV37)))),""))</f>
        <v>30</v>
      </c>
      <c r="BF37" s="26">
        <f>IF(IFERROR(IF($AV37&lt;N$6,0,IF($AV37&gt;MAX(AJ$6:AJ$85),"",
IF($AV37=MAX(AJ$6:AJ$85),INDEX($Z$6:$Z$85,MATCH(MAX(AJ$6:AJ$85),AJ$6:AJ$85,0)),
求节点(AJ$6:AJ$85,$Z$6:$Z$85,$AV37)))),"")="",BF36,
IFERROR(IF($AV37&lt;N$6,0,IF($AV37&gt;MAX(AJ$6:AJ$85),"",
IF($AV37=MAX(AJ$6:AJ$85),INDEX($Z$6:$Z$85,MATCH(MAX(AJ$6:AJ$85),AJ$6:AJ$85,0)),
求节点(AJ$6:AJ$85,$Z$6:$Z$85,$AV37)))),""))</f>
        <v>32</v>
      </c>
      <c r="BG37" s="26">
        <f>IF(IFERROR(IF($AV37&lt;O$6,0,IF($AV37&gt;MAX(AK$6:AK$85),"",
IF($AV37=MAX(AK$6:AK$85),INDEX($Z$6:$Z$85,MATCH(MAX(AK$6:AK$85),AK$6:AK$85,0)),
求节点(AK$6:AK$85,$Z$6:$Z$85,$AV37)))),"")="",BG36,
IFERROR(IF($AV37&lt;O$6,0,IF($AV37&gt;MAX(AK$6:AK$85),"",
IF($AV37=MAX(AK$6:AK$85),INDEX($Z$6:$Z$85,MATCH(MAX(AK$6:AK$85),AK$6:AK$85,0)),
求节点(AK$6:AK$85,$Z$6:$Z$85,$AV37)))),""))</f>
        <v>32</v>
      </c>
      <c r="BH37" s="26">
        <f>IF(IFERROR(IF($AV37&lt;P$6,0,IF($AV37&gt;MAX(AL$6:AL$85),"",
IF($AV37=MAX(AL$6:AL$85),INDEX($Z$6:$Z$85,MATCH(MAX(AL$6:AL$85),AL$6:AL$85,0)),
求节点(AL$6:AL$85,$Z$6:$Z$85,$AV37)))),"")="",BH36,
IFERROR(IF($AV37&lt;P$6,0,IF($AV37&gt;MAX(AL$6:AL$85),"",
IF($AV37=MAX(AL$6:AL$85),INDEX($Z$6:$Z$85,MATCH(MAX(AL$6:AL$85),AL$6:AL$85,0)),
求节点(AL$6:AL$85,$Z$6:$Z$85,$AV37)))),""))</f>
        <v>11.75</v>
      </c>
      <c r="BI37" s="26">
        <f>IF(IFERROR(IF($AV37&lt;Q$6,0,IF($AV37&gt;MAX(AM$6:AM$85),"",
IF($AV37=MAX(AM$6:AM$85),INDEX($Z$6:$Z$85,MATCH(MAX(AM$6:AM$85),AM$6:AM$85,0)),
求节点(AM$6:AM$85,$Z$6:$Z$85,$AV37)))),"")="",BI36,
IFERROR(IF($AV37&lt;Q$6,0,IF($AV37&gt;MAX(AM$6:AM$85),"",
IF($AV37=MAX(AM$6:AM$85),INDEX($Z$6:$Z$85,MATCH(MAX(AM$6:AM$85),AM$6:AM$85,0)),
求节点(AM$6:AM$85,$Z$6:$Z$85,$AV37)))),""))</f>
        <v>11.4</v>
      </c>
      <c r="BJ37" s="26">
        <f>IF(IFERROR(IF($AV37&lt;R$6,0,IF($AV37&gt;MAX(AN$6:AN$85),"",
IF($AV37=MAX(AN$6:AN$85),INDEX($Z$6:$Z$85,MATCH(MAX(AN$6:AN$85),AN$6:AN$85,0)),
求节点(AN$6:AN$85,$Z$6:$Z$85,$AV37)))),"")="",BJ36,
IFERROR(IF($AV37&lt;R$6,0,IF($AV37&gt;MAX(AN$6:AN$85),"",
IF($AV37=MAX(AN$6:AN$85),INDEX($Z$6:$Z$85,MATCH(MAX(AN$6:AN$85),AN$6:AN$85,0)),
求节点(AN$6:AN$85,$Z$6:$Z$85,$AV37)))),""))</f>
        <v>11.4</v>
      </c>
      <c r="BK37" s="26">
        <f>IF(IFERROR(IF($AV37&lt;S$6,0,IF($AV37&gt;MAX(AO$6:AO$85),"",
IF($AV37=MAX(AO$6:AO$85),INDEX($Z$6:$Z$85,MATCH(MAX(AO$6:AO$85),AO$6:AO$85,0)),
求节点(AO$6:AO$85,$Z$6:$Z$85,$AV37)))),"")="",BK36,
IFERROR(IF($AV37&lt;S$6,0,IF($AV37&gt;MAX(AO$6:AO$85),"",
IF($AV37=MAX(AO$6:AO$85),INDEX($Z$6:$Z$85,MATCH(MAX(AO$6:AO$85),AO$6:AO$85,0)),
求节点(AO$6:AO$85,$Z$6:$Z$85,$AV37)))),""))</f>
        <v>11.4</v>
      </c>
      <c r="BL37" s="26">
        <f>IF(IFERROR(IF($AV37&lt;T$6,0,IF($AV37&gt;MAX(AP$6:AP$85),"",
IF($AV37=MAX(AP$6:AP$85),INDEX($Z$6:$Z$85,MATCH(MAX(AP$6:AP$85),AP$6:AP$85,0)),
求节点(AP$6:AP$85,$Z$6:$Z$85,$AV37)))),"")="",BL36,
IFERROR(IF($AV37&lt;T$6,0,IF($AV37&gt;MAX(AP$6:AP$85),"",
IF($AV37=MAX(AP$6:AP$85),INDEX($Z$6:$Z$85,MATCH(MAX(AP$6:AP$85),AP$6:AP$85,0)),
求节点(AP$6:AP$85,$Z$6:$Z$85,$AV37)))),""))</f>
        <v>11.4</v>
      </c>
      <c r="BM37" s="26">
        <f>IF(IFERROR(IF($AV37&lt;U$6,0,IF($AV37&gt;MAX(AQ$6:AQ$85),"",
IF($AV37=MAX(AQ$6:AQ$85),INDEX($Z$6:$Z$85,MATCH(MAX(AQ$6:AQ$85),AQ$6:AQ$85,0)),
求节点(AQ$6:AQ$85,$Z$6:$Z$85,$AV37)))),"")="",BM36,
IFERROR(IF($AV37&lt;U$6,0,IF($AV37&gt;MAX(AQ$6:AQ$85),"",
IF($AV37=MAX(AQ$6:AQ$85),INDEX($Z$6:$Z$85,MATCH(MAX(AQ$6:AQ$85),AQ$6:AQ$85,0)),
求节点(AQ$6:AQ$85,$Z$6:$Z$85,$AV37)))),""))</f>
        <v>32</v>
      </c>
      <c r="BN37" s="26">
        <f>IF(IFERROR(IF($AV37&lt;V$6,0,IF($AV37&gt;MAX(AR$6:AR$85),"",
IF($AV37=MAX(AR$6:AR$85),INDEX($Z$6:$Z$85,MATCH(MAX(AR$6:AR$85),AR$6:AR$85,0)),
求节点(AR$6:AR$85,$Z$6:$Z$85,$AV37)))),"")="",BN36,
IFERROR(IF($AV37&lt;V$6,0,IF($AV37&gt;MAX(AR$6:AR$85),"",
IF($AV37=MAX(AR$6:AR$85),INDEX($Z$6:$Z$85,MATCH(MAX(AR$6:AR$85),AR$6:AR$85,0)),
求节点(AR$6:AR$85,$Z$6:$Z$85,$AV37)))),""))</f>
        <v>5.125</v>
      </c>
      <c r="BO37" s="26">
        <f>IF(IFERROR(IF($AV37&lt;W$6,0,IF($AV37&gt;MAX(AS$6:AS$85),"",
IF($AV37=MAX(AS$6:AS$85),INDEX($Z$6:$Z$85,MATCH(MAX(AS$6:AS$85),AS$6:AS$85,0)),
求节点(AS$6:AS$85,$Z$6:$Z$85,$AV37)))),"")="",BO36,
IFERROR(IF($AV37&lt;W$6,0,IF($AV37&gt;MAX(AS$6:AS$85),"",
IF($AV37=MAX(AS$6:AS$85),INDEX($Z$6:$Z$85,MATCH(MAX(AS$6:AS$85),AS$6:AS$85,0)),
求节点(AS$6:AS$85,$Z$6:$Z$85,$AV37)))),""))</f>
        <v>0</v>
      </c>
    </row>
    <row r="38" spans="4:67" x14ac:dyDescent="0.2">
      <c r="D38" s="8">
        <v>33</v>
      </c>
      <c r="E38" s="24">
        <f>IFERROR(('[1]功能-城建'!AS38+'[1]功能-城建'!BN38)/2,"")</f>
        <v>33</v>
      </c>
      <c r="F38" s="24">
        <f>IFERROR(('[1]功能-城建'!AT38+'[1]功能-城建'!BO38)/2,"")</f>
        <v>33</v>
      </c>
      <c r="G38" s="24" t="str">
        <f>IFERROR(('[1]功能-城建'!AU38+'[1]功能-城建'!BP38)/2,"")</f>
        <v/>
      </c>
      <c r="H38" s="24" t="str">
        <f>IFERROR(('[1]功能-城建'!AV38+'[1]功能-城建'!BQ38)/2,"")</f>
        <v/>
      </c>
      <c r="I38" s="24">
        <f>IFERROR(('[1]功能-城建'!AW38+'[1]功能-城建'!BR38)/2,"")</f>
        <v>33</v>
      </c>
      <c r="J38" s="24">
        <f>IFERROR(('[1]功能-城建'!AX38+'[1]功能-城建'!BS38)/2,"")</f>
        <v>33</v>
      </c>
      <c r="K38" s="24">
        <f>IFERROR(('[1]功能-城建'!AY38+'[1]功能-城建'!BT38)/2,"")</f>
        <v>33</v>
      </c>
      <c r="L38" s="24">
        <f>IFERROR(('[1]功能-城建'!AZ38+'[1]功能-城建'!BU38)/2,"")</f>
        <v>33</v>
      </c>
      <c r="M38" s="24">
        <f>IFERROR(('[1]功能-城建'!BA38+'[1]功能-城建'!BV38)/2,"")</f>
        <v>33</v>
      </c>
      <c r="N38" s="24">
        <f>IFERROR(('[1]功能-城建'!BB38+'[1]功能-城建'!BW38)/2,"")</f>
        <v>33</v>
      </c>
      <c r="O38" s="24">
        <f>IFERROR(('[1]功能-城建'!BC38+'[1]功能-城建'!BX38)/2,"")</f>
        <v>33</v>
      </c>
      <c r="P38" s="24">
        <f>IFERROR(('[1]功能-城建'!BD38+'[1]功能-城建'!BY38)/2,"")</f>
        <v>74.5</v>
      </c>
      <c r="Q38" s="24" t="str">
        <f>IFERROR(('[1]功能-城建'!BE38+'[1]功能-城建'!BZ38)/2,"")</f>
        <v/>
      </c>
      <c r="R38" s="24" t="str">
        <f>IFERROR(('[1]功能-城建'!BF38+'[1]功能-城建'!CA38)/2,"")</f>
        <v/>
      </c>
      <c r="S38" s="24" t="str">
        <f>IFERROR(('[1]功能-城建'!BG38+'[1]功能-城建'!CB38)/2,"")</f>
        <v/>
      </c>
      <c r="T38" s="24" t="str">
        <f>IFERROR(('[1]功能-城建'!BH38+'[1]功能-城建'!CC38)/2,"")</f>
        <v/>
      </c>
      <c r="U38" s="24">
        <f>IFERROR(('[1]功能-城建'!BI38+'[1]功能-城建'!CD38)/2,"")</f>
        <v>33</v>
      </c>
      <c r="V38" s="24" t="str">
        <f>IFERROR(('[1]功能-城建'!BJ38+'[1]功能-城建'!CE38)/2,"")</f>
        <v/>
      </c>
      <c r="W38" s="24">
        <f>IFERROR(('[1]功能-城建'!BK38+'[1]功能-城建'!CF38)/2,"")</f>
        <v>0</v>
      </c>
      <c r="Z38" s="8">
        <v>33</v>
      </c>
      <c r="AA38" s="25">
        <f t="shared" si="1"/>
        <v>33</v>
      </c>
      <c r="AB38" s="25">
        <f t="shared" si="2"/>
        <v>33</v>
      </c>
      <c r="AC38" s="25" t="str">
        <f t="shared" si="3"/>
        <v/>
      </c>
      <c r="AD38" s="25" t="str">
        <f t="shared" si="4"/>
        <v/>
      </c>
      <c r="AE38" s="25">
        <f t="shared" si="5"/>
        <v>33</v>
      </c>
      <c r="AF38" s="25">
        <f t="shared" si="6"/>
        <v>33</v>
      </c>
      <c r="AG38" s="25">
        <f t="shared" si="7"/>
        <v>33</v>
      </c>
      <c r="AH38" s="25">
        <f t="shared" si="8"/>
        <v>33</v>
      </c>
      <c r="AI38" s="25">
        <f t="shared" si="9"/>
        <v>33</v>
      </c>
      <c r="AJ38" s="25">
        <f t="shared" si="10"/>
        <v>33</v>
      </c>
      <c r="AK38" s="25">
        <f t="shared" si="11"/>
        <v>33</v>
      </c>
      <c r="AL38" s="25">
        <f t="shared" si="12"/>
        <v>74.5</v>
      </c>
      <c r="AM38" s="25" t="str">
        <f t="shared" si="13"/>
        <v/>
      </c>
      <c r="AN38" s="25" t="str">
        <f t="shared" si="14"/>
        <v/>
      </c>
      <c r="AO38" s="25" t="str">
        <f t="shared" si="15"/>
        <v/>
      </c>
      <c r="AP38" s="25" t="str">
        <f t="shared" si="16"/>
        <v/>
      </c>
      <c r="AQ38" s="25">
        <f t="shared" si="17"/>
        <v>33</v>
      </c>
      <c r="AR38" s="25" t="str">
        <f t="shared" si="18"/>
        <v/>
      </c>
      <c r="AS38" s="25">
        <f t="shared" si="19"/>
        <v>0</v>
      </c>
      <c r="AV38" s="8">
        <v>33</v>
      </c>
      <c r="AW38" s="26">
        <f>IF(IFERROR(IF($AV38&lt;E$6,0,IF($AV38&gt;MAX(AA$6:AA$85),"",
IF($AV38=MAX(AA$6:AA$85),INDEX($Z$6:$Z$85,MATCH(MAX(AA$6:AA$85),AA$6:AA$85,0)),
求节点(AA$6:AA$85,$Z$6:$Z$85,$AV38)))),"")="",AW37,
IFERROR(IF($AV38&lt;E$6,0,IF($AV38&gt;MAX(AA$6:AA$85),"",
IF($AV38=MAX(AA$6:AA$85),INDEX($Z$6:$Z$85,MATCH(MAX(AA$6:AA$85),AA$6:AA$85,0)),
求节点(AA$6:AA$85,$Z$6:$Z$85,$AV38)))),""))</f>
        <v>33</v>
      </c>
      <c r="AX38" s="26">
        <f>IF(IFERROR(IF($AV38&lt;F$6,0,IF($AV38&gt;MAX(AB$6:AB$85),"",
IF($AV38=MAX(AB$6:AB$85),INDEX($Z$6:$Z$85,MATCH(MAX(AB$6:AB$85),AB$6:AB$85,0)),
求节点(AB$6:AB$85,$Z$6:$Z$85,$AV38)))),"")="",AX37,
IFERROR(IF($AV38&lt;F$6,0,IF($AV38&gt;MAX(AB$6:AB$85),"",
IF($AV38=MAX(AB$6:AB$85),INDEX($Z$6:$Z$85,MATCH(MAX(AB$6:AB$85),AB$6:AB$85,0)),
求节点(AB$6:AB$85,$Z$6:$Z$85,$AV38)))),""))</f>
        <v>33</v>
      </c>
      <c r="AY38" s="26">
        <f>IF(IFERROR(IF($AV38&lt;G$6,0,IF($AV38&gt;MAX(AC$6:AC$85),"",
IF($AV38=MAX(AC$6:AC$85),INDEX($Z$6:$Z$85,MATCH(MAX(AC$6:AC$85),AC$6:AC$85,0)),
求节点(AC$6:AC$85,$Z$6:$Z$85,$AV38)))),"")="",AY37,
IFERROR(IF($AV38&lt;G$6,0,IF($AV38&gt;MAX(AC$6:AC$85),"",
IF($AV38=MAX(AC$6:AC$85),INDEX($Z$6:$Z$85,MATCH(MAX(AC$6:AC$85),AC$6:AC$85,0)),
求节点(AC$6:AC$85,$Z$6:$Z$85,$AV38)))),""))</f>
        <v>11.25</v>
      </c>
      <c r="AZ38" s="26">
        <f>IF(IFERROR(IF($AV38&lt;H$6,0,IF($AV38&gt;MAX(AD$6:AD$85),"",
IF($AV38=MAX(AD$6:AD$85),INDEX($Z$6:$Z$85,MATCH(MAX(AD$6:AD$85),AD$6:AD$85,0)),
求节点(AD$6:AD$85,$Z$6:$Z$85,$AV38)))),"")="",AZ37,
IFERROR(IF($AV38&lt;H$6,0,IF($AV38&gt;MAX(AD$6:AD$85),"",
IF($AV38=MAX(AD$6:AD$85),INDEX($Z$6:$Z$85,MATCH(MAX(AD$6:AD$85),AD$6:AD$85,0)),
求节点(AD$6:AD$85,$Z$6:$Z$85,$AV38)))),""))</f>
        <v>0</v>
      </c>
      <c r="BA38" s="26">
        <f>IF(IFERROR(IF($AV38&lt;I$6,0,IF($AV38&gt;MAX(AE$6:AE$85),"",
IF($AV38=MAX(AE$6:AE$85),INDEX($Z$6:$Z$85,MATCH(MAX(AE$6:AE$85),AE$6:AE$85,0)),
求节点(AE$6:AE$85,$Z$6:$Z$85,$AV38)))),"")="",BA37,
IFERROR(IF($AV38&lt;I$6,0,IF($AV38&gt;MAX(AE$6:AE$85),"",
IF($AV38=MAX(AE$6:AE$85),INDEX($Z$6:$Z$85,MATCH(MAX(AE$6:AE$85),AE$6:AE$85,0)),
求节点(AE$6:AE$85,$Z$6:$Z$85,$AV38)))),""))</f>
        <v>33</v>
      </c>
      <c r="BB38" s="26">
        <f>IF(IFERROR(IF($AV38&lt;J$6,0,IF($AV38&gt;MAX(AF$6:AF$85),"",
IF($AV38=MAX(AF$6:AF$85),INDEX($Z$6:$Z$85,MATCH(MAX(AF$6:AF$85),AF$6:AF$85,0)),
求节点(AF$6:AF$85,$Z$6:$Z$85,$AV38)))),"")="",BB37,
IFERROR(IF($AV38&lt;J$6,0,IF($AV38&gt;MAX(AF$6:AF$85),"",
IF($AV38=MAX(AF$6:AF$85),INDEX($Z$6:$Z$85,MATCH(MAX(AF$6:AF$85),AF$6:AF$85,0)),
求节点(AF$6:AF$85,$Z$6:$Z$85,$AV38)))),""))</f>
        <v>33</v>
      </c>
      <c r="BC38" s="26">
        <f>IF(IFERROR(IF($AV38&lt;K$6,0,IF($AV38&gt;MAX(AG$6:AG$85),"",
IF($AV38=MAX(AG$6:AG$85),INDEX($Z$6:$Z$85,MATCH(MAX(AG$6:AG$85),AG$6:AG$85,0)),
求节点(AG$6:AG$85,$Z$6:$Z$85,$AV38)))),"")="",BC37,
IFERROR(IF($AV38&lt;K$6,0,IF($AV38&gt;MAX(AG$6:AG$85),"",
IF($AV38=MAX(AG$6:AG$85),INDEX($Z$6:$Z$85,MATCH(MAX(AG$6:AG$85),AG$6:AG$85,0)),
求节点(AG$6:AG$85,$Z$6:$Z$85,$AV38)))),""))</f>
        <v>33</v>
      </c>
      <c r="BD38" s="26">
        <f>IF(IFERROR(IF($AV38&lt;L$6,0,IF($AV38&gt;MAX(AH$6:AH$85),"",
IF($AV38=MAX(AH$6:AH$85),INDEX($Z$6:$Z$85,MATCH(MAX(AH$6:AH$85),AH$6:AH$85,0)),
求节点(AH$6:AH$85,$Z$6:$Z$85,$AV38)))),"")="",BD37,
IFERROR(IF($AV38&lt;L$6,0,IF($AV38&gt;MAX(AH$6:AH$85),"",
IF($AV38=MAX(AH$6:AH$85),INDEX($Z$6:$Z$85,MATCH(MAX(AH$6:AH$85),AH$6:AH$85,0)),
求节点(AH$6:AH$85,$Z$6:$Z$85,$AV38)))),""))</f>
        <v>33</v>
      </c>
      <c r="BE38" s="26">
        <f>IF(IFERROR(IF($AV38&lt;M$6,0,IF($AV38&gt;MAX(AI$6:AI$85),"",
IF($AV38=MAX(AI$6:AI$85),INDEX($Z$6:$Z$85,MATCH(MAX(AI$6:AI$85),AI$6:AI$85,0)),
求节点(AI$6:AI$85,$Z$6:$Z$85,$AV38)))),"")="",BE37,
IFERROR(IF($AV38&lt;M$6,0,IF($AV38&gt;MAX(AI$6:AI$85),"",
IF($AV38=MAX(AI$6:AI$85),INDEX($Z$6:$Z$85,MATCH(MAX(AI$6:AI$85),AI$6:AI$85,0)),
求节点(AI$6:AI$85,$Z$6:$Z$85,$AV38)))),""))</f>
        <v>33</v>
      </c>
      <c r="BF38" s="26">
        <f>IF(IFERROR(IF($AV38&lt;N$6,0,IF($AV38&gt;MAX(AJ$6:AJ$85),"",
IF($AV38=MAX(AJ$6:AJ$85),INDEX($Z$6:$Z$85,MATCH(MAX(AJ$6:AJ$85),AJ$6:AJ$85,0)),
求节点(AJ$6:AJ$85,$Z$6:$Z$85,$AV38)))),"")="",BF37,
IFERROR(IF($AV38&lt;N$6,0,IF($AV38&gt;MAX(AJ$6:AJ$85),"",
IF($AV38=MAX(AJ$6:AJ$85),INDEX($Z$6:$Z$85,MATCH(MAX(AJ$6:AJ$85),AJ$6:AJ$85,0)),
求节点(AJ$6:AJ$85,$Z$6:$Z$85,$AV38)))),""))</f>
        <v>33</v>
      </c>
      <c r="BG38" s="26">
        <f>IF(IFERROR(IF($AV38&lt;O$6,0,IF($AV38&gt;MAX(AK$6:AK$85),"",
IF($AV38=MAX(AK$6:AK$85),INDEX($Z$6:$Z$85,MATCH(MAX(AK$6:AK$85),AK$6:AK$85,0)),
求节点(AK$6:AK$85,$Z$6:$Z$85,$AV38)))),"")="",BG37,
IFERROR(IF($AV38&lt;O$6,0,IF($AV38&gt;MAX(AK$6:AK$85),"",
IF($AV38=MAX(AK$6:AK$85),INDEX($Z$6:$Z$85,MATCH(MAX(AK$6:AK$85),AK$6:AK$85,0)),
求节点(AK$6:AK$85,$Z$6:$Z$85,$AV38)))),""))</f>
        <v>33</v>
      </c>
      <c r="BH38" s="26">
        <f>IF(IFERROR(IF($AV38&lt;P$6,0,IF($AV38&gt;MAX(AL$6:AL$85),"",
IF($AV38=MAX(AL$6:AL$85),INDEX($Z$6:$Z$85,MATCH(MAX(AL$6:AL$85),AL$6:AL$85,0)),
求节点(AL$6:AL$85,$Z$6:$Z$85,$AV38)))),"")="",BH37,
IFERROR(IF($AV38&lt;P$6,0,IF($AV38&gt;MAX(AL$6:AL$85),"",
IF($AV38=MAX(AL$6:AL$85),INDEX($Z$6:$Z$85,MATCH(MAX(AL$6:AL$85),AL$6:AL$85,0)),
求节点(AL$6:AL$85,$Z$6:$Z$85,$AV38)))),""))</f>
        <v>12.25</v>
      </c>
      <c r="BI38" s="26">
        <f>IF(IFERROR(IF($AV38&lt;Q$6,0,IF($AV38&gt;MAX(AM$6:AM$85),"",
IF($AV38=MAX(AM$6:AM$85),INDEX($Z$6:$Z$85,MATCH(MAX(AM$6:AM$85),AM$6:AM$85,0)),
求节点(AM$6:AM$85,$Z$6:$Z$85,$AV38)))),"")="",BI37,
IFERROR(IF($AV38&lt;Q$6,0,IF($AV38&gt;MAX(AM$6:AM$85),"",
IF($AV38=MAX(AM$6:AM$85),INDEX($Z$6:$Z$85,MATCH(MAX(AM$6:AM$85),AM$6:AM$85,0)),
求节点(AM$6:AM$85,$Z$6:$Z$85,$AV38)))),""))</f>
        <v>11.8</v>
      </c>
      <c r="BJ38" s="26">
        <f>IF(IFERROR(IF($AV38&lt;R$6,0,IF($AV38&gt;MAX(AN$6:AN$85),"",
IF($AV38=MAX(AN$6:AN$85),INDEX($Z$6:$Z$85,MATCH(MAX(AN$6:AN$85),AN$6:AN$85,0)),
求节点(AN$6:AN$85,$Z$6:$Z$85,$AV38)))),"")="",BJ37,
IFERROR(IF($AV38&lt;R$6,0,IF($AV38&gt;MAX(AN$6:AN$85),"",
IF($AV38=MAX(AN$6:AN$85),INDEX($Z$6:$Z$85,MATCH(MAX(AN$6:AN$85),AN$6:AN$85,0)),
求节点(AN$6:AN$85,$Z$6:$Z$85,$AV38)))),""))</f>
        <v>11.8</v>
      </c>
      <c r="BK38" s="26">
        <f>IF(IFERROR(IF($AV38&lt;S$6,0,IF($AV38&gt;MAX(AO$6:AO$85),"",
IF($AV38=MAX(AO$6:AO$85),INDEX($Z$6:$Z$85,MATCH(MAX(AO$6:AO$85),AO$6:AO$85,0)),
求节点(AO$6:AO$85,$Z$6:$Z$85,$AV38)))),"")="",BK37,
IFERROR(IF($AV38&lt;S$6,0,IF($AV38&gt;MAX(AO$6:AO$85),"",
IF($AV38=MAX(AO$6:AO$85),INDEX($Z$6:$Z$85,MATCH(MAX(AO$6:AO$85),AO$6:AO$85,0)),
求节点(AO$6:AO$85,$Z$6:$Z$85,$AV38)))),""))</f>
        <v>11.8</v>
      </c>
      <c r="BL38" s="26">
        <f>IF(IFERROR(IF($AV38&lt;T$6,0,IF($AV38&gt;MAX(AP$6:AP$85),"",
IF($AV38=MAX(AP$6:AP$85),INDEX($Z$6:$Z$85,MATCH(MAX(AP$6:AP$85),AP$6:AP$85,0)),
求节点(AP$6:AP$85,$Z$6:$Z$85,$AV38)))),"")="",BL37,
IFERROR(IF($AV38&lt;T$6,0,IF($AV38&gt;MAX(AP$6:AP$85),"",
IF($AV38=MAX(AP$6:AP$85),INDEX($Z$6:$Z$85,MATCH(MAX(AP$6:AP$85),AP$6:AP$85,0)),
求节点(AP$6:AP$85,$Z$6:$Z$85,$AV38)))),""))</f>
        <v>11.8</v>
      </c>
      <c r="BM38" s="26">
        <f>IF(IFERROR(IF($AV38&lt;U$6,0,IF($AV38&gt;MAX(AQ$6:AQ$85),"",
IF($AV38=MAX(AQ$6:AQ$85),INDEX($Z$6:$Z$85,MATCH(MAX(AQ$6:AQ$85),AQ$6:AQ$85,0)),
求节点(AQ$6:AQ$85,$Z$6:$Z$85,$AV38)))),"")="",BM37,
IFERROR(IF($AV38&lt;U$6,0,IF($AV38&gt;MAX(AQ$6:AQ$85),"",
IF($AV38=MAX(AQ$6:AQ$85),INDEX($Z$6:$Z$85,MATCH(MAX(AQ$6:AQ$85),AQ$6:AQ$85,0)),
求节点(AQ$6:AQ$85,$Z$6:$Z$85,$AV38)))),""))</f>
        <v>33</v>
      </c>
      <c r="BN38" s="26">
        <f>IF(IFERROR(IF($AV38&lt;V$6,0,IF($AV38&gt;MAX(AR$6:AR$85),"",
IF($AV38=MAX(AR$6:AR$85),INDEX($Z$6:$Z$85,MATCH(MAX(AR$6:AR$85),AR$6:AR$85,0)),
求节点(AR$6:AR$85,$Z$6:$Z$85,$AV38)))),"")="",BN37,
IFERROR(IF($AV38&lt;V$6,0,IF($AV38&gt;MAX(AR$6:AR$85),"",
IF($AV38=MAX(AR$6:AR$85),INDEX($Z$6:$Z$85,MATCH(MAX(AR$6:AR$85),AR$6:AR$85,0)),
求节点(AR$6:AR$85,$Z$6:$Z$85,$AV38)))),""))</f>
        <v>5.375</v>
      </c>
      <c r="BO38" s="26">
        <f>IF(IFERROR(IF($AV38&lt;W$6,0,IF($AV38&gt;MAX(AS$6:AS$85),"",
IF($AV38=MAX(AS$6:AS$85),INDEX($Z$6:$Z$85,MATCH(MAX(AS$6:AS$85),AS$6:AS$85,0)),
求节点(AS$6:AS$85,$Z$6:$Z$85,$AV38)))),"")="",BO37,
IFERROR(IF($AV38&lt;W$6,0,IF($AV38&gt;MAX(AS$6:AS$85),"",
IF($AV38=MAX(AS$6:AS$85),INDEX($Z$6:$Z$85,MATCH(MAX(AS$6:AS$85),AS$6:AS$85,0)),
求节点(AS$6:AS$85,$Z$6:$Z$85,$AV38)))),""))</f>
        <v>0</v>
      </c>
    </row>
    <row r="39" spans="4:67" x14ac:dyDescent="0.2">
      <c r="D39" s="8">
        <v>34</v>
      </c>
      <c r="E39" s="24">
        <f>IFERROR(('[1]功能-城建'!AS39+'[1]功能-城建'!BN39)/2,"")</f>
        <v>34</v>
      </c>
      <c r="F39" s="24">
        <f>IFERROR(('[1]功能-城建'!AT39+'[1]功能-城建'!BO39)/2,"")</f>
        <v>34</v>
      </c>
      <c r="G39" s="24" t="str">
        <f>IFERROR(('[1]功能-城建'!AU39+'[1]功能-城建'!BP39)/2,"")</f>
        <v/>
      </c>
      <c r="H39" s="24" t="str">
        <f>IFERROR(('[1]功能-城建'!AV39+'[1]功能-城建'!BQ39)/2,"")</f>
        <v/>
      </c>
      <c r="I39" s="24">
        <f>IFERROR(('[1]功能-城建'!AW39+'[1]功能-城建'!BR39)/2,"")</f>
        <v>34</v>
      </c>
      <c r="J39" s="24">
        <f>IFERROR(('[1]功能-城建'!AX39+'[1]功能-城建'!BS39)/2,"")</f>
        <v>34</v>
      </c>
      <c r="K39" s="24">
        <f>IFERROR(('[1]功能-城建'!AY39+'[1]功能-城建'!BT39)/2,"")</f>
        <v>34</v>
      </c>
      <c r="L39" s="24">
        <f>IFERROR(('[1]功能-城建'!AZ39+'[1]功能-城建'!BU39)/2,"")</f>
        <v>34</v>
      </c>
      <c r="M39" s="24">
        <f>IFERROR(('[1]功能-城建'!BA39+'[1]功能-城建'!BV39)/2,"")</f>
        <v>34</v>
      </c>
      <c r="N39" s="24">
        <f>IFERROR(('[1]功能-城建'!BB39+'[1]功能-城建'!BW39)/2,"")</f>
        <v>34</v>
      </c>
      <c r="O39" s="24">
        <f>IFERROR(('[1]功能-城建'!BC39+'[1]功能-城建'!BX39)/2,"")</f>
        <v>34</v>
      </c>
      <c r="P39" s="24">
        <f>IFERROR(('[1]功能-城建'!BD39+'[1]功能-城建'!BY39)/2,"")</f>
        <v>76.5</v>
      </c>
      <c r="Q39" s="24" t="str">
        <f>IFERROR(('[1]功能-城建'!BE39+'[1]功能-城建'!BZ39)/2,"")</f>
        <v/>
      </c>
      <c r="R39" s="24" t="str">
        <f>IFERROR(('[1]功能-城建'!BF39+'[1]功能-城建'!CA39)/2,"")</f>
        <v/>
      </c>
      <c r="S39" s="24" t="str">
        <f>IFERROR(('[1]功能-城建'!BG39+'[1]功能-城建'!CB39)/2,"")</f>
        <v/>
      </c>
      <c r="T39" s="24" t="str">
        <f>IFERROR(('[1]功能-城建'!BH39+'[1]功能-城建'!CC39)/2,"")</f>
        <v/>
      </c>
      <c r="U39" s="24">
        <f>IFERROR(('[1]功能-城建'!BI39+'[1]功能-城建'!CD39)/2,"")</f>
        <v>34</v>
      </c>
      <c r="V39" s="24" t="str">
        <f>IFERROR(('[1]功能-城建'!BJ39+'[1]功能-城建'!CE39)/2,"")</f>
        <v/>
      </c>
      <c r="W39" s="24">
        <f>IFERROR(('[1]功能-城建'!BK39+'[1]功能-城建'!CF39)/2,"")</f>
        <v>0</v>
      </c>
      <c r="Z39" s="8">
        <v>34</v>
      </c>
      <c r="AA39" s="25">
        <f t="shared" si="1"/>
        <v>34</v>
      </c>
      <c r="AB39" s="25">
        <f t="shared" si="2"/>
        <v>34</v>
      </c>
      <c r="AC39" s="25" t="str">
        <f t="shared" si="3"/>
        <v/>
      </c>
      <c r="AD39" s="25" t="str">
        <f t="shared" si="4"/>
        <v/>
      </c>
      <c r="AE39" s="25">
        <f t="shared" si="5"/>
        <v>34</v>
      </c>
      <c r="AF39" s="25">
        <f t="shared" si="6"/>
        <v>34</v>
      </c>
      <c r="AG39" s="25">
        <f t="shared" si="7"/>
        <v>34</v>
      </c>
      <c r="AH39" s="25">
        <f t="shared" si="8"/>
        <v>34</v>
      </c>
      <c r="AI39" s="25">
        <f t="shared" si="9"/>
        <v>34</v>
      </c>
      <c r="AJ39" s="25">
        <f t="shared" si="10"/>
        <v>34</v>
      </c>
      <c r="AK39" s="25">
        <f t="shared" si="11"/>
        <v>34</v>
      </c>
      <c r="AL39" s="25">
        <f t="shared" si="12"/>
        <v>76.5</v>
      </c>
      <c r="AM39" s="25" t="str">
        <f t="shared" si="13"/>
        <v/>
      </c>
      <c r="AN39" s="25" t="str">
        <f t="shared" si="14"/>
        <v/>
      </c>
      <c r="AO39" s="25" t="str">
        <f t="shared" si="15"/>
        <v/>
      </c>
      <c r="AP39" s="25" t="str">
        <f t="shared" si="16"/>
        <v/>
      </c>
      <c r="AQ39" s="25">
        <f t="shared" si="17"/>
        <v>34</v>
      </c>
      <c r="AR39" s="25" t="str">
        <f t="shared" si="18"/>
        <v/>
      </c>
      <c r="AS39" s="25">
        <f t="shared" si="19"/>
        <v>0</v>
      </c>
      <c r="AV39" s="8">
        <v>34</v>
      </c>
      <c r="AW39" s="26">
        <f>IF(IFERROR(IF($AV39&lt;E$6,0,IF($AV39&gt;MAX(AA$6:AA$85),"",
IF($AV39=MAX(AA$6:AA$85),INDEX($Z$6:$Z$85,MATCH(MAX(AA$6:AA$85),AA$6:AA$85,0)),
求节点(AA$6:AA$85,$Z$6:$Z$85,$AV39)))),"")="",AW38,
IFERROR(IF($AV39&lt;E$6,0,IF($AV39&gt;MAX(AA$6:AA$85),"",
IF($AV39=MAX(AA$6:AA$85),INDEX($Z$6:$Z$85,MATCH(MAX(AA$6:AA$85),AA$6:AA$85,0)),
求节点(AA$6:AA$85,$Z$6:$Z$85,$AV39)))),""))</f>
        <v>34</v>
      </c>
      <c r="AX39" s="26">
        <f>IF(IFERROR(IF($AV39&lt;F$6,0,IF($AV39&gt;MAX(AB$6:AB$85),"",
IF($AV39=MAX(AB$6:AB$85),INDEX($Z$6:$Z$85,MATCH(MAX(AB$6:AB$85),AB$6:AB$85,0)),
求节点(AB$6:AB$85,$Z$6:$Z$85,$AV39)))),"")="",AX38,
IFERROR(IF($AV39&lt;F$6,0,IF($AV39&gt;MAX(AB$6:AB$85),"",
IF($AV39=MAX(AB$6:AB$85),INDEX($Z$6:$Z$85,MATCH(MAX(AB$6:AB$85),AB$6:AB$85,0)),
求节点(AB$6:AB$85,$Z$6:$Z$85,$AV39)))),""))</f>
        <v>34</v>
      </c>
      <c r="AY39" s="26">
        <f>IF(IFERROR(IF($AV39&lt;G$6,0,IF($AV39&gt;MAX(AC$6:AC$85),"",
IF($AV39=MAX(AC$6:AC$85),INDEX($Z$6:$Z$85,MATCH(MAX(AC$6:AC$85),AC$6:AC$85,0)),
求节点(AC$6:AC$85,$Z$6:$Z$85,$AV39)))),"")="",AY38,
IFERROR(IF($AV39&lt;G$6,0,IF($AV39&gt;MAX(AC$6:AC$85),"",
IF($AV39=MAX(AC$6:AC$85),INDEX($Z$6:$Z$85,MATCH(MAX(AC$6:AC$85),AC$6:AC$85,0)),
求节点(AC$6:AC$85,$Z$6:$Z$85,$AV39)))),""))</f>
        <v>11.75</v>
      </c>
      <c r="AZ39" s="26">
        <f>IF(IFERROR(IF($AV39&lt;H$6,0,IF($AV39&gt;MAX(AD$6:AD$85),"",
IF($AV39=MAX(AD$6:AD$85),INDEX($Z$6:$Z$85,MATCH(MAX(AD$6:AD$85),AD$6:AD$85,0)),
求节点(AD$6:AD$85,$Z$6:$Z$85,$AV39)))),"")="",AZ38,
IFERROR(IF($AV39&lt;H$6,0,IF($AV39&gt;MAX(AD$6:AD$85),"",
IF($AV39=MAX(AD$6:AD$85),INDEX($Z$6:$Z$85,MATCH(MAX(AD$6:AD$85),AD$6:AD$85,0)),
求节点(AD$6:AD$85,$Z$6:$Z$85,$AV39)))),""))</f>
        <v>0</v>
      </c>
      <c r="BA39" s="26">
        <f>IF(IFERROR(IF($AV39&lt;I$6,0,IF($AV39&gt;MAX(AE$6:AE$85),"",
IF($AV39=MAX(AE$6:AE$85),INDEX($Z$6:$Z$85,MATCH(MAX(AE$6:AE$85),AE$6:AE$85,0)),
求节点(AE$6:AE$85,$Z$6:$Z$85,$AV39)))),"")="",BA38,
IFERROR(IF($AV39&lt;I$6,0,IF($AV39&gt;MAX(AE$6:AE$85),"",
IF($AV39=MAX(AE$6:AE$85),INDEX($Z$6:$Z$85,MATCH(MAX(AE$6:AE$85),AE$6:AE$85,0)),
求节点(AE$6:AE$85,$Z$6:$Z$85,$AV39)))),""))</f>
        <v>34</v>
      </c>
      <c r="BB39" s="26">
        <f>IF(IFERROR(IF($AV39&lt;J$6,0,IF($AV39&gt;MAX(AF$6:AF$85),"",
IF($AV39=MAX(AF$6:AF$85),INDEX($Z$6:$Z$85,MATCH(MAX(AF$6:AF$85),AF$6:AF$85,0)),
求节点(AF$6:AF$85,$Z$6:$Z$85,$AV39)))),"")="",BB38,
IFERROR(IF($AV39&lt;J$6,0,IF($AV39&gt;MAX(AF$6:AF$85),"",
IF($AV39=MAX(AF$6:AF$85),INDEX($Z$6:$Z$85,MATCH(MAX(AF$6:AF$85),AF$6:AF$85,0)),
求节点(AF$6:AF$85,$Z$6:$Z$85,$AV39)))),""))</f>
        <v>34</v>
      </c>
      <c r="BC39" s="26">
        <f>IF(IFERROR(IF($AV39&lt;K$6,0,IF($AV39&gt;MAX(AG$6:AG$85),"",
IF($AV39=MAX(AG$6:AG$85),INDEX($Z$6:$Z$85,MATCH(MAX(AG$6:AG$85),AG$6:AG$85,0)),
求节点(AG$6:AG$85,$Z$6:$Z$85,$AV39)))),"")="",BC38,
IFERROR(IF($AV39&lt;K$6,0,IF($AV39&gt;MAX(AG$6:AG$85),"",
IF($AV39=MAX(AG$6:AG$85),INDEX($Z$6:$Z$85,MATCH(MAX(AG$6:AG$85),AG$6:AG$85,0)),
求节点(AG$6:AG$85,$Z$6:$Z$85,$AV39)))),""))</f>
        <v>34</v>
      </c>
      <c r="BD39" s="26">
        <f>IF(IFERROR(IF($AV39&lt;L$6,0,IF($AV39&gt;MAX(AH$6:AH$85),"",
IF($AV39=MAX(AH$6:AH$85),INDEX($Z$6:$Z$85,MATCH(MAX(AH$6:AH$85),AH$6:AH$85,0)),
求节点(AH$6:AH$85,$Z$6:$Z$85,$AV39)))),"")="",BD38,
IFERROR(IF($AV39&lt;L$6,0,IF($AV39&gt;MAX(AH$6:AH$85),"",
IF($AV39=MAX(AH$6:AH$85),INDEX($Z$6:$Z$85,MATCH(MAX(AH$6:AH$85),AH$6:AH$85,0)),
求节点(AH$6:AH$85,$Z$6:$Z$85,$AV39)))),""))</f>
        <v>34</v>
      </c>
      <c r="BE39" s="26">
        <f>IF(IFERROR(IF($AV39&lt;M$6,0,IF($AV39&gt;MAX(AI$6:AI$85),"",
IF($AV39=MAX(AI$6:AI$85),INDEX($Z$6:$Z$85,MATCH(MAX(AI$6:AI$85),AI$6:AI$85,0)),
求节点(AI$6:AI$85,$Z$6:$Z$85,$AV39)))),"")="",BE38,
IFERROR(IF($AV39&lt;M$6,0,IF($AV39&gt;MAX(AI$6:AI$85),"",
IF($AV39=MAX(AI$6:AI$85),INDEX($Z$6:$Z$85,MATCH(MAX(AI$6:AI$85),AI$6:AI$85,0)),
求节点(AI$6:AI$85,$Z$6:$Z$85,$AV39)))),""))</f>
        <v>34</v>
      </c>
      <c r="BF39" s="26">
        <f>IF(IFERROR(IF($AV39&lt;N$6,0,IF($AV39&gt;MAX(AJ$6:AJ$85),"",
IF($AV39=MAX(AJ$6:AJ$85),INDEX($Z$6:$Z$85,MATCH(MAX(AJ$6:AJ$85),AJ$6:AJ$85,0)),
求节点(AJ$6:AJ$85,$Z$6:$Z$85,$AV39)))),"")="",BF38,
IFERROR(IF($AV39&lt;N$6,0,IF($AV39&gt;MAX(AJ$6:AJ$85),"",
IF($AV39=MAX(AJ$6:AJ$85),INDEX($Z$6:$Z$85,MATCH(MAX(AJ$6:AJ$85),AJ$6:AJ$85,0)),
求节点(AJ$6:AJ$85,$Z$6:$Z$85,$AV39)))),""))</f>
        <v>34</v>
      </c>
      <c r="BG39" s="26">
        <f>IF(IFERROR(IF($AV39&lt;O$6,0,IF($AV39&gt;MAX(AK$6:AK$85),"",
IF($AV39=MAX(AK$6:AK$85),INDEX($Z$6:$Z$85,MATCH(MAX(AK$6:AK$85),AK$6:AK$85,0)),
求节点(AK$6:AK$85,$Z$6:$Z$85,$AV39)))),"")="",BG38,
IFERROR(IF($AV39&lt;O$6,0,IF($AV39&gt;MAX(AK$6:AK$85),"",
IF($AV39=MAX(AK$6:AK$85),INDEX($Z$6:$Z$85,MATCH(MAX(AK$6:AK$85),AK$6:AK$85,0)),
求节点(AK$6:AK$85,$Z$6:$Z$85,$AV39)))),""))</f>
        <v>34</v>
      </c>
      <c r="BH39" s="26">
        <f>IF(IFERROR(IF($AV39&lt;P$6,0,IF($AV39&gt;MAX(AL$6:AL$85),"",
IF($AV39=MAX(AL$6:AL$85),INDEX($Z$6:$Z$85,MATCH(MAX(AL$6:AL$85),AL$6:AL$85,0)),
求节点(AL$6:AL$85,$Z$6:$Z$85,$AV39)))),"")="",BH38,
IFERROR(IF($AV39&lt;P$6,0,IF($AV39&gt;MAX(AL$6:AL$85),"",
IF($AV39=MAX(AL$6:AL$85),INDEX($Z$6:$Z$85,MATCH(MAX(AL$6:AL$85),AL$6:AL$85,0)),
求节点(AL$6:AL$85,$Z$6:$Z$85,$AV39)))),""))</f>
        <v>12.75</v>
      </c>
      <c r="BI39" s="26">
        <f>IF(IFERROR(IF($AV39&lt;Q$6,0,IF($AV39&gt;MAX(AM$6:AM$85),"",
IF($AV39=MAX(AM$6:AM$85),INDEX($Z$6:$Z$85,MATCH(MAX(AM$6:AM$85),AM$6:AM$85,0)),
求节点(AM$6:AM$85,$Z$6:$Z$85,$AV39)))),"")="",BI38,
IFERROR(IF($AV39&lt;Q$6,0,IF($AV39&gt;MAX(AM$6:AM$85),"",
IF($AV39=MAX(AM$6:AM$85),INDEX($Z$6:$Z$85,MATCH(MAX(AM$6:AM$85),AM$6:AM$85,0)),
求节点(AM$6:AM$85,$Z$6:$Z$85,$AV39)))),""))</f>
        <v>12.333333333333334</v>
      </c>
      <c r="BJ39" s="26">
        <f>IF(IFERROR(IF($AV39&lt;R$6,0,IF($AV39&gt;MAX(AN$6:AN$85),"",
IF($AV39=MAX(AN$6:AN$85),INDEX($Z$6:$Z$85,MATCH(MAX(AN$6:AN$85),AN$6:AN$85,0)),
求节点(AN$6:AN$85,$Z$6:$Z$85,$AV39)))),"")="",BJ38,
IFERROR(IF($AV39&lt;R$6,0,IF($AV39&gt;MAX(AN$6:AN$85),"",
IF($AV39=MAX(AN$6:AN$85),INDEX($Z$6:$Z$85,MATCH(MAX(AN$6:AN$85),AN$6:AN$85,0)),
求节点(AN$6:AN$85,$Z$6:$Z$85,$AV39)))),""))</f>
        <v>12.333333333333334</v>
      </c>
      <c r="BK39" s="26">
        <f>IF(IFERROR(IF($AV39&lt;S$6,0,IF($AV39&gt;MAX(AO$6:AO$85),"",
IF($AV39=MAX(AO$6:AO$85),INDEX($Z$6:$Z$85,MATCH(MAX(AO$6:AO$85),AO$6:AO$85,0)),
求节点(AO$6:AO$85,$Z$6:$Z$85,$AV39)))),"")="",BK38,
IFERROR(IF($AV39&lt;S$6,0,IF($AV39&gt;MAX(AO$6:AO$85),"",
IF($AV39=MAX(AO$6:AO$85),INDEX($Z$6:$Z$85,MATCH(MAX(AO$6:AO$85),AO$6:AO$85,0)),
求节点(AO$6:AO$85,$Z$6:$Z$85,$AV39)))),""))</f>
        <v>12.333333333333334</v>
      </c>
      <c r="BL39" s="26">
        <f>IF(IFERROR(IF($AV39&lt;T$6,0,IF($AV39&gt;MAX(AP$6:AP$85),"",
IF($AV39=MAX(AP$6:AP$85),INDEX($Z$6:$Z$85,MATCH(MAX(AP$6:AP$85),AP$6:AP$85,0)),
求节点(AP$6:AP$85,$Z$6:$Z$85,$AV39)))),"")="",BL38,
IFERROR(IF($AV39&lt;T$6,0,IF($AV39&gt;MAX(AP$6:AP$85),"",
IF($AV39=MAX(AP$6:AP$85),INDEX($Z$6:$Z$85,MATCH(MAX(AP$6:AP$85),AP$6:AP$85,0)),
求节点(AP$6:AP$85,$Z$6:$Z$85,$AV39)))),""))</f>
        <v>12.333333333333334</v>
      </c>
      <c r="BM39" s="26">
        <f>IF(IFERROR(IF($AV39&lt;U$6,0,IF($AV39&gt;MAX(AQ$6:AQ$85),"",
IF($AV39=MAX(AQ$6:AQ$85),INDEX($Z$6:$Z$85,MATCH(MAX(AQ$6:AQ$85),AQ$6:AQ$85,0)),
求节点(AQ$6:AQ$85,$Z$6:$Z$85,$AV39)))),"")="",BM38,
IFERROR(IF($AV39&lt;U$6,0,IF($AV39&gt;MAX(AQ$6:AQ$85),"",
IF($AV39=MAX(AQ$6:AQ$85),INDEX($Z$6:$Z$85,MATCH(MAX(AQ$6:AQ$85),AQ$6:AQ$85,0)),
求节点(AQ$6:AQ$85,$Z$6:$Z$85,$AV39)))),""))</f>
        <v>34</v>
      </c>
      <c r="BN39" s="26">
        <f>IF(IFERROR(IF($AV39&lt;V$6,0,IF($AV39&gt;MAX(AR$6:AR$85),"",
IF($AV39=MAX(AR$6:AR$85),INDEX($Z$6:$Z$85,MATCH(MAX(AR$6:AR$85),AR$6:AR$85,0)),
求节点(AR$6:AR$85,$Z$6:$Z$85,$AV39)))),"")="",BN38,
IFERROR(IF($AV39&lt;V$6,0,IF($AV39&gt;MAX(AR$6:AR$85),"",
IF($AV39=MAX(AR$6:AR$85),INDEX($Z$6:$Z$85,MATCH(MAX(AR$6:AR$85),AR$6:AR$85,0)),
求节点(AR$6:AR$85,$Z$6:$Z$85,$AV39)))),""))</f>
        <v>5.625</v>
      </c>
      <c r="BO39" s="26">
        <f>IF(IFERROR(IF($AV39&lt;W$6,0,IF($AV39&gt;MAX(AS$6:AS$85),"",
IF($AV39=MAX(AS$6:AS$85),INDEX($Z$6:$Z$85,MATCH(MAX(AS$6:AS$85),AS$6:AS$85,0)),
求节点(AS$6:AS$85,$Z$6:$Z$85,$AV39)))),"")="",BO38,
IFERROR(IF($AV39&lt;W$6,0,IF($AV39&gt;MAX(AS$6:AS$85),"",
IF($AV39=MAX(AS$6:AS$85),INDEX($Z$6:$Z$85,MATCH(MAX(AS$6:AS$85),AS$6:AS$85,0)),
求节点(AS$6:AS$85,$Z$6:$Z$85,$AV39)))),""))</f>
        <v>0</v>
      </c>
    </row>
    <row r="40" spans="4:67" x14ac:dyDescent="0.2">
      <c r="D40" s="8">
        <v>35</v>
      </c>
      <c r="E40" s="24">
        <f>IFERROR(('[1]功能-城建'!AS40+'[1]功能-城建'!BN40)/2,"")</f>
        <v>35</v>
      </c>
      <c r="F40" s="24">
        <f>IFERROR(('[1]功能-城建'!AT40+'[1]功能-城建'!BO40)/2,"")</f>
        <v>35</v>
      </c>
      <c r="G40" s="24" t="str">
        <f>IFERROR(('[1]功能-城建'!AU40+'[1]功能-城建'!BP40)/2,"")</f>
        <v/>
      </c>
      <c r="H40" s="24" t="str">
        <f>IFERROR(('[1]功能-城建'!AV40+'[1]功能-城建'!BQ40)/2,"")</f>
        <v/>
      </c>
      <c r="I40" s="24">
        <f>IFERROR(('[1]功能-城建'!AW40+'[1]功能-城建'!BR40)/2,"")</f>
        <v>35</v>
      </c>
      <c r="J40" s="24">
        <f>IFERROR(('[1]功能-城建'!AX40+'[1]功能-城建'!BS40)/2,"")</f>
        <v>35</v>
      </c>
      <c r="K40" s="24">
        <f>IFERROR(('[1]功能-城建'!AY40+'[1]功能-城建'!BT40)/2,"")</f>
        <v>35</v>
      </c>
      <c r="L40" s="24">
        <f>IFERROR(('[1]功能-城建'!AZ40+'[1]功能-城建'!BU40)/2,"")</f>
        <v>35</v>
      </c>
      <c r="M40" s="24">
        <f>IFERROR(('[1]功能-城建'!BA40+'[1]功能-城建'!BV40)/2,"")</f>
        <v>35</v>
      </c>
      <c r="N40" s="24">
        <f>IFERROR(('[1]功能-城建'!BB40+'[1]功能-城建'!BW40)/2,"")</f>
        <v>35</v>
      </c>
      <c r="O40" s="24">
        <f>IFERROR(('[1]功能-城建'!BC40+'[1]功能-城建'!BX40)/2,"")</f>
        <v>35</v>
      </c>
      <c r="P40" s="24">
        <f>IFERROR(('[1]功能-城建'!BD40+'[1]功能-城建'!BY40)/2,"")</f>
        <v>78.5</v>
      </c>
      <c r="Q40" s="24" t="str">
        <f>IFERROR(('[1]功能-城建'!BE40+'[1]功能-城建'!BZ40)/2,"")</f>
        <v/>
      </c>
      <c r="R40" s="24" t="str">
        <f>IFERROR(('[1]功能-城建'!BF40+'[1]功能-城建'!CA40)/2,"")</f>
        <v/>
      </c>
      <c r="S40" s="24" t="str">
        <f>IFERROR(('[1]功能-城建'!BG40+'[1]功能-城建'!CB40)/2,"")</f>
        <v/>
      </c>
      <c r="T40" s="24" t="str">
        <f>IFERROR(('[1]功能-城建'!BH40+'[1]功能-城建'!CC40)/2,"")</f>
        <v/>
      </c>
      <c r="U40" s="24">
        <f>IFERROR(('[1]功能-城建'!BI40+'[1]功能-城建'!CD40)/2,"")</f>
        <v>35</v>
      </c>
      <c r="V40" s="24" t="str">
        <f>IFERROR(('[1]功能-城建'!BJ40+'[1]功能-城建'!CE40)/2,"")</f>
        <v/>
      </c>
      <c r="W40" s="24">
        <f>IFERROR(('[1]功能-城建'!BK40+'[1]功能-城建'!CF40)/2,"")</f>
        <v>0</v>
      </c>
      <c r="Z40" s="8">
        <v>35</v>
      </c>
      <c r="AA40" s="25">
        <f t="shared" si="1"/>
        <v>35</v>
      </c>
      <c r="AB40" s="25">
        <f t="shared" si="2"/>
        <v>35</v>
      </c>
      <c r="AC40" s="25" t="str">
        <f t="shared" si="3"/>
        <v/>
      </c>
      <c r="AD40" s="25" t="str">
        <f t="shared" si="4"/>
        <v/>
      </c>
      <c r="AE40" s="25">
        <f t="shared" si="5"/>
        <v>35</v>
      </c>
      <c r="AF40" s="25">
        <f t="shared" si="6"/>
        <v>35</v>
      </c>
      <c r="AG40" s="25">
        <f t="shared" si="7"/>
        <v>35</v>
      </c>
      <c r="AH40" s="25">
        <f t="shared" si="8"/>
        <v>35</v>
      </c>
      <c r="AI40" s="25">
        <f t="shared" si="9"/>
        <v>35</v>
      </c>
      <c r="AJ40" s="25">
        <f t="shared" si="10"/>
        <v>35</v>
      </c>
      <c r="AK40" s="25">
        <f t="shared" si="11"/>
        <v>35</v>
      </c>
      <c r="AL40" s="25">
        <f t="shared" si="12"/>
        <v>78.5</v>
      </c>
      <c r="AM40" s="25" t="str">
        <f t="shared" si="13"/>
        <v/>
      </c>
      <c r="AN40" s="25" t="str">
        <f t="shared" si="14"/>
        <v/>
      </c>
      <c r="AO40" s="25" t="str">
        <f t="shared" si="15"/>
        <v/>
      </c>
      <c r="AP40" s="25" t="str">
        <f t="shared" si="16"/>
        <v/>
      </c>
      <c r="AQ40" s="25">
        <f t="shared" si="17"/>
        <v>35</v>
      </c>
      <c r="AR40" s="25" t="str">
        <f t="shared" si="18"/>
        <v/>
      </c>
      <c r="AS40" s="25">
        <f t="shared" si="19"/>
        <v>0</v>
      </c>
      <c r="AV40" s="8">
        <v>35</v>
      </c>
      <c r="AW40" s="26">
        <f>IF(IFERROR(IF($AV40&lt;E$6,0,IF($AV40&gt;MAX(AA$6:AA$85),"",
IF($AV40=MAX(AA$6:AA$85),INDEX($Z$6:$Z$85,MATCH(MAX(AA$6:AA$85),AA$6:AA$85,0)),
求节点(AA$6:AA$85,$Z$6:$Z$85,$AV40)))),"")="",AW39,
IFERROR(IF($AV40&lt;E$6,0,IF($AV40&gt;MAX(AA$6:AA$85),"",
IF($AV40=MAX(AA$6:AA$85),INDEX($Z$6:$Z$85,MATCH(MAX(AA$6:AA$85),AA$6:AA$85,0)),
求节点(AA$6:AA$85,$Z$6:$Z$85,$AV40)))),""))</f>
        <v>35</v>
      </c>
      <c r="AX40" s="26">
        <f>IF(IFERROR(IF($AV40&lt;F$6,0,IF($AV40&gt;MAX(AB$6:AB$85),"",
IF($AV40=MAX(AB$6:AB$85),INDEX($Z$6:$Z$85,MATCH(MAX(AB$6:AB$85),AB$6:AB$85,0)),
求节点(AB$6:AB$85,$Z$6:$Z$85,$AV40)))),"")="",AX39,
IFERROR(IF($AV40&lt;F$6,0,IF($AV40&gt;MAX(AB$6:AB$85),"",
IF($AV40=MAX(AB$6:AB$85),INDEX($Z$6:$Z$85,MATCH(MAX(AB$6:AB$85),AB$6:AB$85,0)),
求节点(AB$6:AB$85,$Z$6:$Z$85,$AV40)))),""))</f>
        <v>35</v>
      </c>
      <c r="AY40" s="26">
        <f>IF(IFERROR(IF($AV40&lt;G$6,0,IF($AV40&gt;MAX(AC$6:AC$85),"",
IF($AV40=MAX(AC$6:AC$85),INDEX($Z$6:$Z$85,MATCH(MAX(AC$6:AC$85),AC$6:AC$85,0)),
求节点(AC$6:AC$85,$Z$6:$Z$85,$AV40)))),"")="",AY39,
IFERROR(IF($AV40&lt;G$6,0,IF($AV40&gt;MAX(AC$6:AC$85),"",
IF($AV40=MAX(AC$6:AC$85),INDEX($Z$6:$Z$85,MATCH(MAX(AC$6:AC$85),AC$6:AC$85,0)),
求节点(AC$6:AC$85,$Z$6:$Z$85,$AV40)))),""))</f>
        <v>12.25</v>
      </c>
      <c r="AZ40" s="26">
        <f>IF(IFERROR(IF($AV40&lt;H$6,0,IF($AV40&gt;MAX(AD$6:AD$85),"",
IF($AV40=MAX(AD$6:AD$85),INDEX($Z$6:$Z$85,MATCH(MAX(AD$6:AD$85),AD$6:AD$85,0)),
求节点(AD$6:AD$85,$Z$6:$Z$85,$AV40)))),"")="",AZ39,
IFERROR(IF($AV40&lt;H$6,0,IF($AV40&gt;MAX(AD$6:AD$85),"",
IF($AV40=MAX(AD$6:AD$85),INDEX($Z$6:$Z$85,MATCH(MAX(AD$6:AD$85),AD$6:AD$85,0)),
求节点(AD$6:AD$85,$Z$6:$Z$85,$AV40)))),""))</f>
        <v>0</v>
      </c>
      <c r="BA40" s="26">
        <f>IF(IFERROR(IF($AV40&lt;I$6,0,IF($AV40&gt;MAX(AE$6:AE$85),"",
IF($AV40=MAX(AE$6:AE$85),INDEX($Z$6:$Z$85,MATCH(MAX(AE$6:AE$85),AE$6:AE$85,0)),
求节点(AE$6:AE$85,$Z$6:$Z$85,$AV40)))),"")="",BA39,
IFERROR(IF($AV40&lt;I$6,0,IF($AV40&gt;MAX(AE$6:AE$85),"",
IF($AV40=MAX(AE$6:AE$85),INDEX($Z$6:$Z$85,MATCH(MAX(AE$6:AE$85),AE$6:AE$85,0)),
求节点(AE$6:AE$85,$Z$6:$Z$85,$AV40)))),""))</f>
        <v>35</v>
      </c>
      <c r="BB40" s="26">
        <f>IF(IFERROR(IF($AV40&lt;J$6,0,IF($AV40&gt;MAX(AF$6:AF$85),"",
IF($AV40=MAX(AF$6:AF$85),INDEX($Z$6:$Z$85,MATCH(MAX(AF$6:AF$85),AF$6:AF$85,0)),
求节点(AF$6:AF$85,$Z$6:$Z$85,$AV40)))),"")="",BB39,
IFERROR(IF($AV40&lt;J$6,0,IF($AV40&gt;MAX(AF$6:AF$85),"",
IF($AV40=MAX(AF$6:AF$85),INDEX($Z$6:$Z$85,MATCH(MAX(AF$6:AF$85),AF$6:AF$85,0)),
求节点(AF$6:AF$85,$Z$6:$Z$85,$AV40)))),""))</f>
        <v>35</v>
      </c>
      <c r="BC40" s="26">
        <f>IF(IFERROR(IF($AV40&lt;K$6,0,IF($AV40&gt;MAX(AG$6:AG$85),"",
IF($AV40=MAX(AG$6:AG$85),INDEX($Z$6:$Z$85,MATCH(MAX(AG$6:AG$85),AG$6:AG$85,0)),
求节点(AG$6:AG$85,$Z$6:$Z$85,$AV40)))),"")="",BC39,
IFERROR(IF($AV40&lt;K$6,0,IF($AV40&gt;MAX(AG$6:AG$85),"",
IF($AV40=MAX(AG$6:AG$85),INDEX($Z$6:$Z$85,MATCH(MAX(AG$6:AG$85),AG$6:AG$85,0)),
求节点(AG$6:AG$85,$Z$6:$Z$85,$AV40)))),""))</f>
        <v>35</v>
      </c>
      <c r="BD40" s="26">
        <f>IF(IFERROR(IF($AV40&lt;L$6,0,IF($AV40&gt;MAX(AH$6:AH$85),"",
IF($AV40=MAX(AH$6:AH$85),INDEX($Z$6:$Z$85,MATCH(MAX(AH$6:AH$85),AH$6:AH$85,0)),
求节点(AH$6:AH$85,$Z$6:$Z$85,$AV40)))),"")="",BD39,
IFERROR(IF($AV40&lt;L$6,0,IF($AV40&gt;MAX(AH$6:AH$85),"",
IF($AV40=MAX(AH$6:AH$85),INDEX($Z$6:$Z$85,MATCH(MAX(AH$6:AH$85),AH$6:AH$85,0)),
求节点(AH$6:AH$85,$Z$6:$Z$85,$AV40)))),""))</f>
        <v>35</v>
      </c>
      <c r="BE40" s="26">
        <f>IF(IFERROR(IF($AV40&lt;M$6,0,IF($AV40&gt;MAX(AI$6:AI$85),"",
IF($AV40=MAX(AI$6:AI$85),INDEX($Z$6:$Z$85,MATCH(MAX(AI$6:AI$85),AI$6:AI$85,0)),
求节点(AI$6:AI$85,$Z$6:$Z$85,$AV40)))),"")="",BE39,
IFERROR(IF($AV40&lt;M$6,0,IF($AV40&gt;MAX(AI$6:AI$85),"",
IF($AV40=MAX(AI$6:AI$85),INDEX($Z$6:$Z$85,MATCH(MAX(AI$6:AI$85),AI$6:AI$85,0)),
求节点(AI$6:AI$85,$Z$6:$Z$85,$AV40)))),""))</f>
        <v>35</v>
      </c>
      <c r="BF40" s="26">
        <f>IF(IFERROR(IF($AV40&lt;N$6,0,IF($AV40&gt;MAX(AJ$6:AJ$85),"",
IF($AV40=MAX(AJ$6:AJ$85),INDEX($Z$6:$Z$85,MATCH(MAX(AJ$6:AJ$85),AJ$6:AJ$85,0)),
求节点(AJ$6:AJ$85,$Z$6:$Z$85,$AV40)))),"")="",BF39,
IFERROR(IF($AV40&lt;N$6,0,IF($AV40&gt;MAX(AJ$6:AJ$85),"",
IF($AV40=MAX(AJ$6:AJ$85),INDEX($Z$6:$Z$85,MATCH(MAX(AJ$6:AJ$85),AJ$6:AJ$85,0)),
求节点(AJ$6:AJ$85,$Z$6:$Z$85,$AV40)))),""))</f>
        <v>35</v>
      </c>
      <c r="BG40" s="26">
        <f>IF(IFERROR(IF($AV40&lt;O$6,0,IF($AV40&gt;MAX(AK$6:AK$85),"",
IF($AV40=MAX(AK$6:AK$85),INDEX($Z$6:$Z$85,MATCH(MAX(AK$6:AK$85),AK$6:AK$85,0)),
求节点(AK$6:AK$85,$Z$6:$Z$85,$AV40)))),"")="",BG39,
IFERROR(IF($AV40&lt;O$6,0,IF($AV40&gt;MAX(AK$6:AK$85),"",
IF($AV40=MAX(AK$6:AK$85),INDEX($Z$6:$Z$85,MATCH(MAX(AK$6:AK$85),AK$6:AK$85,0)),
求节点(AK$6:AK$85,$Z$6:$Z$85,$AV40)))),""))</f>
        <v>35</v>
      </c>
      <c r="BH40" s="26">
        <f>IF(IFERROR(IF($AV40&lt;P$6,0,IF($AV40&gt;MAX(AL$6:AL$85),"",
IF($AV40=MAX(AL$6:AL$85),INDEX($Z$6:$Z$85,MATCH(MAX(AL$6:AL$85),AL$6:AL$85,0)),
求节点(AL$6:AL$85,$Z$6:$Z$85,$AV40)))),"")="",BH39,
IFERROR(IF($AV40&lt;P$6,0,IF($AV40&gt;MAX(AL$6:AL$85),"",
IF($AV40=MAX(AL$6:AL$85),INDEX($Z$6:$Z$85,MATCH(MAX(AL$6:AL$85),AL$6:AL$85,0)),
求节点(AL$6:AL$85,$Z$6:$Z$85,$AV40)))),""))</f>
        <v>13.25</v>
      </c>
      <c r="BI40" s="26">
        <f>IF(IFERROR(IF($AV40&lt;Q$6,0,IF($AV40&gt;MAX(AM$6:AM$85),"",
IF($AV40=MAX(AM$6:AM$85),INDEX($Z$6:$Z$85,MATCH(MAX(AM$6:AM$85),AM$6:AM$85,0)),
求节点(AM$6:AM$85,$Z$6:$Z$85,$AV40)))),"")="",BI39,
IFERROR(IF($AV40&lt;Q$6,0,IF($AV40&gt;MAX(AM$6:AM$85),"",
IF($AV40=MAX(AM$6:AM$85),INDEX($Z$6:$Z$85,MATCH(MAX(AM$6:AM$85),AM$6:AM$85,0)),
求节点(AM$6:AM$85,$Z$6:$Z$85,$AV40)))),""))</f>
        <v>13</v>
      </c>
      <c r="BJ40" s="26">
        <f>IF(IFERROR(IF($AV40&lt;R$6,0,IF($AV40&gt;MAX(AN$6:AN$85),"",
IF($AV40=MAX(AN$6:AN$85),INDEX($Z$6:$Z$85,MATCH(MAX(AN$6:AN$85),AN$6:AN$85,0)),
求节点(AN$6:AN$85,$Z$6:$Z$85,$AV40)))),"")="",BJ39,
IFERROR(IF($AV40&lt;R$6,0,IF($AV40&gt;MAX(AN$6:AN$85),"",
IF($AV40=MAX(AN$6:AN$85),INDEX($Z$6:$Z$85,MATCH(MAX(AN$6:AN$85),AN$6:AN$85,0)),
求节点(AN$6:AN$85,$Z$6:$Z$85,$AV40)))),""))</f>
        <v>13</v>
      </c>
      <c r="BK40" s="26">
        <f>IF(IFERROR(IF($AV40&lt;S$6,0,IF($AV40&gt;MAX(AO$6:AO$85),"",
IF($AV40=MAX(AO$6:AO$85),INDEX($Z$6:$Z$85,MATCH(MAX(AO$6:AO$85),AO$6:AO$85,0)),
求节点(AO$6:AO$85,$Z$6:$Z$85,$AV40)))),"")="",BK39,
IFERROR(IF($AV40&lt;S$6,0,IF($AV40&gt;MAX(AO$6:AO$85),"",
IF($AV40=MAX(AO$6:AO$85),INDEX($Z$6:$Z$85,MATCH(MAX(AO$6:AO$85),AO$6:AO$85,0)),
求节点(AO$6:AO$85,$Z$6:$Z$85,$AV40)))),""))</f>
        <v>13</v>
      </c>
      <c r="BL40" s="26">
        <f>IF(IFERROR(IF($AV40&lt;T$6,0,IF($AV40&gt;MAX(AP$6:AP$85),"",
IF($AV40=MAX(AP$6:AP$85),INDEX($Z$6:$Z$85,MATCH(MAX(AP$6:AP$85),AP$6:AP$85,0)),
求节点(AP$6:AP$85,$Z$6:$Z$85,$AV40)))),"")="",BL39,
IFERROR(IF($AV40&lt;T$6,0,IF($AV40&gt;MAX(AP$6:AP$85),"",
IF($AV40=MAX(AP$6:AP$85),INDEX($Z$6:$Z$85,MATCH(MAX(AP$6:AP$85),AP$6:AP$85,0)),
求节点(AP$6:AP$85,$Z$6:$Z$85,$AV40)))),""))</f>
        <v>13</v>
      </c>
      <c r="BM40" s="26">
        <f>IF(IFERROR(IF($AV40&lt;U$6,0,IF($AV40&gt;MAX(AQ$6:AQ$85),"",
IF($AV40=MAX(AQ$6:AQ$85),INDEX($Z$6:$Z$85,MATCH(MAX(AQ$6:AQ$85),AQ$6:AQ$85,0)),
求节点(AQ$6:AQ$85,$Z$6:$Z$85,$AV40)))),"")="",BM39,
IFERROR(IF($AV40&lt;U$6,0,IF($AV40&gt;MAX(AQ$6:AQ$85),"",
IF($AV40=MAX(AQ$6:AQ$85),INDEX($Z$6:$Z$85,MATCH(MAX(AQ$6:AQ$85),AQ$6:AQ$85,0)),
求节点(AQ$6:AQ$85,$Z$6:$Z$85,$AV40)))),""))</f>
        <v>35</v>
      </c>
      <c r="BN40" s="26">
        <f>IF(IFERROR(IF($AV40&lt;V$6,0,IF($AV40&gt;MAX(AR$6:AR$85),"",
IF($AV40=MAX(AR$6:AR$85),INDEX($Z$6:$Z$85,MATCH(MAX(AR$6:AR$85),AR$6:AR$85,0)),
求节点(AR$6:AR$85,$Z$6:$Z$85,$AV40)))),"")="",BN39,
IFERROR(IF($AV40&lt;V$6,0,IF($AV40&gt;MAX(AR$6:AR$85),"",
IF($AV40=MAX(AR$6:AR$85),INDEX($Z$6:$Z$85,MATCH(MAX(AR$6:AR$85),AR$6:AR$85,0)),
求节点(AR$6:AR$85,$Z$6:$Z$85,$AV40)))),""))</f>
        <v>5.875</v>
      </c>
      <c r="BO40" s="26">
        <f>IF(IFERROR(IF($AV40&lt;W$6,0,IF($AV40&gt;MAX(AS$6:AS$85),"",
IF($AV40=MAX(AS$6:AS$85),INDEX($Z$6:$Z$85,MATCH(MAX(AS$6:AS$85),AS$6:AS$85,0)),
求节点(AS$6:AS$85,$Z$6:$Z$85,$AV40)))),"")="",BO39,
IFERROR(IF($AV40&lt;W$6,0,IF($AV40&gt;MAX(AS$6:AS$85),"",
IF($AV40=MAX(AS$6:AS$85),INDEX($Z$6:$Z$85,MATCH(MAX(AS$6:AS$85),AS$6:AS$85,0)),
求节点(AS$6:AS$85,$Z$6:$Z$85,$AV40)))),""))</f>
        <v>0</v>
      </c>
    </row>
    <row r="41" spans="4:67" x14ac:dyDescent="0.2">
      <c r="D41" s="8">
        <v>36</v>
      </c>
      <c r="E41" s="24">
        <f>IFERROR(('[1]功能-城建'!AS41+'[1]功能-城建'!BN41)/2,"")</f>
        <v>36</v>
      </c>
      <c r="F41" s="24">
        <f>IFERROR(('[1]功能-城建'!AT41+'[1]功能-城建'!BO41)/2,"")</f>
        <v>36</v>
      </c>
      <c r="G41" s="24" t="str">
        <f>IFERROR(('[1]功能-城建'!AU41+'[1]功能-城建'!BP41)/2,"")</f>
        <v/>
      </c>
      <c r="H41" s="24" t="str">
        <f>IFERROR(('[1]功能-城建'!AV41+'[1]功能-城建'!BQ41)/2,"")</f>
        <v/>
      </c>
      <c r="I41" s="24">
        <f>IFERROR(('[1]功能-城建'!AW41+'[1]功能-城建'!BR41)/2,"")</f>
        <v>36</v>
      </c>
      <c r="J41" s="24">
        <f>IFERROR(('[1]功能-城建'!AX41+'[1]功能-城建'!BS41)/2,"")</f>
        <v>36</v>
      </c>
      <c r="K41" s="24">
        <f>IFERROR(('[1]功能-城建'!AY41+'[1]功能-城建'!BT41)/2,"")</f>
        <v>36</v>
      </c>
      <c r="L41" s="24">
        <f>IFERROR(('[1]功能-城建'!AZ41+'[1]功能-城建'!BU41)/2,"")</f>
        <v>36</v>
      </c>
      <c r="M41" s="24">
        <f>IFERROR(('[1]功能-城建'!BA41+'[1]功能-城建'!BV41)/2,"")</f>
        <v>36</v>
      </c>
      <c r="N41" s="24">
        <f>IFERROR(('[1]功能-城建'!BB41+'[1]功能-城建'!BW41)/2,"")</f>
        <v>36</v>
      </c>
      <c r="O41" s="24">
        <f>IFERROR(('[1]功能-城建'!BC41+'[1]功能-城建'!BX41)/2,"")</f>
        <v>36</v>
      </c>
      <c r="P41" s="24">
        <f>IFERROR(('[1]功能-城建'!BD41+'[1]功能-城建'!BY41)/2,"")</f>
        <v>80</v>
      </c>
      <c r="Q41" s="24" t="str">
        <f>IFERROR(('[1]功能-城建'!BE41+'[1]功能-城建'!BZ41)/2,"")</f>
        <v/>
      </c>
      <c r="R41" s="24" t="str">
        <f>IFERROR(('[1]功能-城建'!BF41+'[1]功能-城建'!CA41)/2,"")</f>
        <v/>
      </c>
      <c r="S41" s="24" t="str">
        <f>IFERROR(('[1]功能-城建'!BG41+'[1]功能-城建'!CB41)/2,"")</f>
        <v/>
      </c>
      <c r="T41" s="24" t="str">
        <f>IFERROR(('[1]功能-城建'!BH41+'[1]功能-城建'!CC41)/2,"")</f>
        <v/>
      </c>
      <c r="U41" s="24">
        <f>IFERROR(('[1]功能-城建'!BI41+'[1]功能-城建'!CD41)/2,"")</f>
        <v>36</v>
      </c>
      <c r="V41" s="24" t="str">
        <f>IFERROR(('[1]功能-城建'!BJ41+'[1]功能-城建'!CE41)/2,"")</f>
        <v/>
      </c>
      <c r="W41" s="24">
        <f>IFERROR(('[1]功能-城建'!BK41+'[1]功能-城建'!CF41)/2,"")</f>
        <v>0</v>
      </c>
      <c r="Z41" s="8">
        <v>36</v>
      </c>
      <c r="AA41" s="25">
        <f t="shared" si="1"/>
        <v>36</v>
      </c>
      <c r="AB41" s="25">
        <f t="shared" si="2"/>
        <v>36</v>
      </c>
      <c r="AC41" s="25" t="str">
        <f t="shared" si="3"/>
        <v/>
      </c>
      <c r="AD41" s="25" t="str">
        <f t="shared" si="4"/>
        <v/>
      </c>
      <c r="AE41" s="25">
        <f t="shared" si="5"/>
        <v>36</v>
      </c>
      <c r="AF41" s="25">
        <f t="shared" si="6"/>
        <v>36</v>
      </c>
      <c r="AG41" s="25">
        <f t="shared" si="7"/>
        <v>36</v>
      </c>
      <c r="AH41" s="25">
        <f t="shared" si="8"/>
        <v>36</v>
      </c>
      <c r="AI41" s="25">
        <f t="shared" si="9"/>
        <v>36</v>
      </c>
      <c r="AJ41" s="25">
        <f t="shared" si="10"/>
        <v>36</v>
      </c>
      <c r="AK41" s="25">
        <f t="shared" si="11"/>
        <v>36</v>
      </c>
      <c r="AL41" s="25">
        <f t="shared" si="12"/>
        <v>80</v>
      </c>
      <c r="AM41" s="25" t="str">
        <f t="shared" si="13"/>
        <v/>
      </c>
      <c r="AN41" s="25" t="str">
        <f t="shared" si="14"/>
        <v/>
      </c>
      <c r="AO41" s="25" t="str">
        <f t="shared" si="15"/>
        <v/>
      </c>
      <c r="AP41" s="25" t="str">
        <f t="shared" si="16"/>
        <v/>
      </c>
      <c r="AQ41" s="25">
        <f t="shared" si="17"/>
        <v>36</v>
      </c>
      <c r="AR41" s="25" t="str">
        <f t="shared" si="18"/>
        <v/>
      </c>
      <c r="AS41" s="25">
        <f t="shared" si="19"/>
        <v>0</v>
      </c>
      <c r="AV41" s="8">
        <v>36</v>
      </c>
      <c r="AW41" s="26">
        <f>IF(IFERROR(IF($AV41&lt;E$6,0,IF($AV41&gt;MAX(AA$6:AA$85),"",
IF($AV41=MAX(AA$6:AA$85),INDEX($Z$6:$Z$85,MATCH(MAX(AA$6:AA$85),AA$6:AA$85,0)),
求节点(AA$6:AA$85,$Z$6:$Z$85,$AV41)))),"")="",AW40,
IFERROR(IF($AV41&lt;E$6,0,IF($AV41&gt;MAX(AA$6:AA$85),"",
IF($AV41=MAX(AA$6:AA$85),INDEX($Z$6:$Z$85,MATCH(MAX(AA$6:AA$85),AA$6:AA$85,0)),
求节点(AA$6:AA$85,$Z$6:$Z$85,$AV41)))),""))</f>
        <v>36</v>
      </c>
      <c r="AX41" s="26">
        <f>IF(IFERROR(IF($AV41&lt;F$6,0,IF($AV41&gt;MAX(AB$6:AB$85),"",
IF($AV41=MAX(AB$6:AB$85),INDEX($Z$6:$Z$85,MATCH(MAX(AB$6:AB$85),AB$6:AB$85,0)),
求节点(AB$6:AB$85,$Z$6:$Z$85,$AV41)))),"")="",AX40,
IFERROR(IF($AV41&lt;F$6,0,IF($AV41&gt;MAX(AB$6:AB$85),"",
IF($AV41=MAX(AB$6:AB$85),INDEX($Z$6:$Z$85,MATCH(MAX(AB$6:AB$85),AB$6:AB$85,0)),
求节点(AB$6:AB$85,$Z$6:$Z$85,$AV41)))),""))</f>
        <v>36</v>
      </c>
      <c r="AY41" s="26">
        <f>IF(IFERROR(IF($AV41&lt;G$6,0,IF($AV41&gt;MAX(AC$6:AC$85),"",
IF($AV41=MAX(AC$6:AC$85),INDEX($Z$6:$Z$85,MATCH(MAX(AC$6:AC$85),AC$6:AC$85,0)),
求节点(AC$6:AC$85,$Z$6:$Z$85,$AV41)))),"")="",AY40,
IFERROR(IF($AV41&lt;G$6,0,IF($AV41&gt;MAX(AC$6:AC$85),"",
IF($AV41=MAX(AC$6:AC$85),INDEX($Z$6:$Z$85,MATCH(MAX(AC$6:AC$85),AC$6:AC$85,0)),
求节点(AC$6:AC$85,$Z$6:$Z$85,$AV41)))),""))</f>
        <v>12.75</v>
      </c>
      <c r="AZ41" s="26">
        <f>IF(IFERROR(IF($AV41&lt;H$6,0,IF($AV41&gt;MAX(AD$6:AD$85),"",
IF($AV41=MAX(AD$6:AD$85),INDEX($Z$6:$Z$85,MATCH(MAX(AD$6:AD$85),AD$6:AD$85,0)),
求节点(AD$6:AD$85,$Z$6:$Z$85,$AV41)))),"")="",AZ40,
IFERROR(IF($AV41&lt;H$6,0,IF($AV41&gt;MAX(AD$6:AD$85),"",
IF($AV41=MAX(AD$6:AD$85),INDEX($Z$6:$Z$85,MATCH(MAX(AD$6:AD$85),AD$6:AD$85,0)),
求节点(AD$6:AD$85,$Z$6:$Z$85,$AV41)))),""))</f>
        <v>0</v>
      </c>
      <c r="BA41" s="26">
        <f>IF(IFERROR(IF($AV41&lt;I$6,0,IF($AV41&gt;MAX(AE$6:AE$85),"",
IF($AV41=MAX(AE$6:AE$85),INDEX($Z$6:$Z$85,MATCH(MAX(AE$6:AE$85),AE$6:AE$85,0)),
求节点(AE$6:AE$85,$Z$6:$Z$85,$AV41)))),"")="",BA40,
IFERROR(IF($AV41&lt;I$6,0,IF($AV41&gt;MAX(AE$6:AE$85),"",
IF($AV41=MAX(AE$6:AE$85),INDEX($Z$6:$Z$85,MATCH(MAX(AE$6:AE$85),AE$6:AE$85,0)),
求节点(AE$6:AE$85,$Z$6:$Z$85,$AV41)))),""))</f>
        <v>36</v>
      </c>
      <c r="BB41" s="26">
        <f>IF(IFERROR(IF($AV41&lt;J$6,0,IF($AV41&gt;MAX(AF$6:AF$85),"",
IF($AV41=MAX(AF$6:AF$85),INDEX($Z$6:$Z$85,MATCH(MAX(AF$6:AF$85),AF$6:AF$85,0)),
求节点(AF$6:AF$85,$Z$6:$Z$85,$AV41)))),"")="",BB40,
IFERROR(IF($AV41&lt;J$6,0,IF($AV41&gt;MAX(AF$6:AF$85),"",
IF($AV41=MAX(AF$6:AF$85),INDEX($Z$6:$Z$85,MATCH(MAX(AF$6:AF$85),AF$6:AF$85,0)),
求节点(AF$6:AF$85,$Z$6:$Z$85,$AV41)))),""))</f>
        <v>36</v>
      </c>
      <c r="BC41" s="26">
        <f>IF(IFERROR(IF($AV41&lt;K$6,0,IF($AV41&gt;MAX(AG$6:AG$85),"",
IF($AV41=MAX(AG$6:AG$85),INDEX($Z$6:$Z$85,MATCH(MAX(AG$6:AG$85),AG$6:AG$85,0)),
求节点(AG$6:AG$85,$Z$6:$Z$85,$AV41)))),"")="",BC40,
IFERROR(IF($AV41&lt;K$6,0,IF($AV41&gt;MAX(AG$6:AG$85),"",
IF($AV41=MAX(AG$6:AG$85),INDEX($Z$6:$Z$85,MATCH(MAX(AG$6:AG$85),AG$6:AG$85,0)),
求节点(AG$6:AG$85,$Z$6:$Z$85,$AV41)))),""))</f>
        <v>36</v>
      </c>
      <c r="BD41" s="26">
        <f>IF(IFERROR(IF($AV41&lt;L$6,0,IF($AV41&gt;MAX(AH$6:AH$85),"",
IF($AV41=MAX(AH$6:AH$85),INDEX($Z$6:$Z$85,MATCH(MAX(AH$6:AH$85),AH$6:AH$85,0)),
求节点(AH$6:AH$85,$Z$6:$Z$85,$AV41)))),"")="",BD40,
IFERROR(IF($AV41&lt;L$6,0,IF($AV41&gt;MAX(AH$6:AH$85),"",
IF($AV41=MAX(AH$6:AH$85),INDEX($Z$6:$Z$85,MATCH(MAX(AH$6:AH$85),AH$6:AH$85,0)),
求节点(AH$6:AH$85,$Z$6:$Z$85,$AV41)))),""))</f>
        <v>36</v>
      </c>
      <c r="BE41" s="26">
        <f>IF(IFERROR(IF($AV41&lt;M$6,0,IF($AV41&gt;MAX(AI$6:AI$85),"",
IF($AV41=MAX(AI$6:AI$85),INDEX($Z$6:$Z$85,MATCH(MAX(AI$6:AI$85),AI$6:AI$85,0)),
求节点(AI$6:AI$85,$Z$6:$Z$85,$AV41)))),"")="",BE40,
IFERROR(IF($AV41&lt;M$6,0,IF($AV41&gt;MAX(AI$6:AI$85),"",
IF($AV41=MAX(AI$6:AI$85),INDEX($Z$6:$Z$85,MATCH(MAX(AI$6:AI$85),AI$6:AI$85,0)),
求节点(AI$6:AI$85,$Z$6:$Z$85,$AV41)))),""))</f>
        <v>36</v>
      </c>
      <c r="BF41" s="26">
        <f>IF(IFERROR(IF($AV41&lt;N$6,0,IF($AV41&gt;MAX(AJ$6:AJ$85),"",
IF($AV41=MAX(AJ$6:AJ$85),INDEX($Z$6:$Z$85,MATCH(MAX(AJ$6:AJ$85),AJ$6:AJ$85,0)),
求节点(AJ$6:AJ$85,$Z$6:$Z$85,$AV41)))),"")="",BF40,
IFERROR(IF($AV41&lt;N$6,0,IF($AV41&gt;MAX(AJ$6:AJ$85),"",
IF($AV41=MAX(AJ$6:AJ$85),INDEX($Z$6:$Z$85,MATCH(MAX(AJ$6:AJ$85),AJ$6:AJ$85,0)),
求节点(AJ$6:AJ$85,$Z$6:$Z$85,$AV41)))),""))</f>
        <v>36</v>
      </c>
      <c r="BG41" s="26">
        <f>IF(IFERROR(IF($AV41&lt;O$6,0,IF($AV41&gt;MAX(AK$6:AK$85),"",
IF($AV41=MAX(AK$6:AK$85),INDEX($Z$6:$Z$85,MATCH(MAX(AK$6:AK$85),AK$6:AK$85,0)),
求节点(AK$6:AK$85,$Z$6:$Z$85,$AV41)))),"")="",BG40,
IFERROR(IF($AV41&lt;O$6,0,IF($AV41&gt;MAX(AK$6:AK$85),"",
IF($AV41=MAX(AK$6:AK$85),INDEX($Z$6:$Z$85,MATCH(MAX(AK$6:AK$85),AK$6:AK$85,0)),
求节点(AK$6:AK$85,$Z$6:$Z$85,$AV41)))),""))</f>
        <v>36</v>
      </c>
      <c r="BH41" s="26">
        <f>IF(IFERROR(IF($AV41&lt;P$6,0,IF($AV41&gt;MAX(AL$6:AL$85),"",
IF($AV41=MAX(AL$6:AL$85),INDEX($Z$6:$Z$85,MATCH(MAX(AL$6:AL$85),AL$6:AL$85,0)),
求节点(AL$6:AL$85,$Z$6:$Z$85,$AV41)))),"")="",BH40,
IFERROR(IF($AV41&lt;P$6,0,IF($AV41&gt;MAX(AL$6:AL$85),"",
IF($AV41=MAX(AL$6:AL$85),INDEX($Z$6:$Z$85,MATCH(MAX(AL$6:AL$85),AL$6:AL$85,0)),
求节点(AL$6:AL$85,$Z$6:$Z$85,$AV41)))),""))</f>
        <v>13.75</v>
      </c>
      <c r="BI41" s="26">
        <f>IF(IFERROR(IF($AV41&lt;Q$6,0,IF($AV41&gt;MAX(AM$6:AM$85),"",
IF($AV41=MAX(AM$6:AM$85),INDEX($Z$6:$Z$85,MATCH(MAX(AM$6:AM$85),AM$6:AM$85,0)),
求节点(AM$6:AM$85,$Z$6:$Z$85,$AV41)))),"")="",BI40,
IFERROR(IF($AV41&lt;Q$6,0,IF($AV41&gt;MAX(AM$6:AM$85),"",
IF($AV41=MAX(AM$6:AM$85),INDEX($Z$6:$Z$85,MATCH(MAX(AM$6:AM$85),AM$6:AM$85,0)),
求节点(AM$6:AM$85,$Z$6:$Z$85,$AV41)))),""))</f>
        <v>13.666666666666666</v>
      </c>
      <c r="BJ41" s="26">
        <f>IF(IFERROR(IF($AV41&lt;R$6,0,IF($AV41&gt;MAX(AN$6:AN$85),"",
IF($AV41=MAX(AN$6:AN$85),INDEX($Z$6:$Z$85,MATCH(MAX(AN$6:AN$85),AN$6:AN$85,0)),
求节点(AN$6:AN$85,$Z$6:$Z$85,$AV41)))),"")="",BJ40,
IFERROR(IF($AV41&lt;R$6,0,IF($AV41&gt;MAX(AN$6:AN$85),"",
IF($AV41=MAX(AN$6:AN$85),INDEX($Z$6:$Z$85,MATCH(MAX(AN$6:AN$85),AN$6:AN$85,0)),
求节点(AN$6:AN$85,$Z$6:$Z$85,$AV41)))),""))</f>
        <v>13.666666666666666</v>
      </c>
      <c r="BK41" s="26">
        <f>IF(IFERROR(IF($AV41&lt;S$6,0,IF($AV41&gt;MAX(AO$6:AO$85),"",
IF($AV41=MAX(AO$6:AO$85),INDEX($Z$6:$Z$85,MATCH(MAX(AO$6:AO$85),AO$6:AO$85,0)),
求节点(AO$6:AO$85,$Z$6:$Z$85,$AV41)))),"")="",BK40,
IFERROR(IF($AV41&lt;S$6,0,IF($AV41&gt;MAX(AO$6:AO$85),"",
IF($AV41=MAX(AO$6:AO$85),INDEX($Z$6:$Z$85,MATCH(MAX(AO$6:AO$85),AO$6:AO$85,0)),
求节点(AO$6:AO$85,$Z$6:$Z$85,$AV41)))),""))</f>
        <v>13.666666666666666</v>
      </c>
      <c r="BL41" s="26">
        <f>IF(IFERROR(IF($AV41&lt;T$6,0,IF($AV41&gt;MAX(AP$6:AP$85),"",
IF($AV41=MAX(AP$6:AP$85),INDEX($Z$6:$Z$85,MATCH(MAX(AP$6:AP$85),AP$6:AP$85,0)),
求节点(AP$6:AP$85,$Z$6:$Z$85,$AV41)))),"")="",BL40,
IFERROR(IF($AV41&lt;T$6,0,IF($AV41&gt;MAX(AP$6:AP$85),"",
IF($AV41=MAX(AP$6:AP$85),INDEX($Z$6:$Z$85,MATCH(MAX(AP$6:AP$85),AP$6:AP$85,0)),
求节点(AP$6:AP$85,$Z$6:$Z$85,$AV41)))),""))</f>
        <v>13.666666666666666</v>
      </c>
      <c r="BM41" s="26">
        <f>IF(IFERROR(IF($AV41&lt;U$6,0,IF($AV41&gt;MAX(AQ$6:AQ$85),"",
IF($AV41=MAX(AQ$6:AQ$85),INDEX($Z$6:$Z$85,MATCH(MAX(AQ$6:AQ$85),AQ$6:AQ$85,0)),
求节点(AQ$6:AQ$85,$Z$6:$Z$85,$AV41)))),"")="",BM40,
IFERROR(IF($AV41&lt;U$6,0,IF($AV41&gt;MAX(AQ$6:AQ$85),"",
IF($AV41=MAX(AQ$6:AQ$85),INDEX($Z$6:$Z$85,MATCH(MAX(AQ$6:AQ$85),AQ$6:AQ$85,0)),
求节点(AQ$6:AQ$85,$Z$6:$Z$85,$AV41)))),""))</f>
        <v>36</v>
      </c>
      <c r="BN41" s="26">
        <f>IF(IFERROR(IF($AV41&lt;V$6,0,IF($AV41&gt;MAX(AR$6:AR$85),"",
IF($AV41=MAX(AR$6:AR$85),INDEX($Z$6:$Z$85,MATCH(MAX(AR$6:AR$85),AR$6:AR$85,0)),
求节点(AR$6:AR$85,$Z$6:$Z$85,$AV41)))),"")="",BN40,
IFERROR(IF($AV41&lt;V$6,0,IF($AV41&gt;MAX(AR$6:AR$85),"",
IF($AV41=MAX(AR$6:AR$85),INDEX($Z$6:$Z$85,MATCH(MAX(AR$6:AR$85),AR$6:AR$85,0)),
求节点(AR$6:AR$85,$Z$6:$Z$85,$AV41)))),""))</f>
        <v>6.125</v>
      </c>
      <c r="BO41" s="26">
        <f>IF(IFERROR(IF($AV41&lt;W$6,0,IF($AV41&gt;MAX(AS$6:AS$85),"",
IF($AV41=MAX(AS$6:AS$85),INDEX($Z$6:$Z$85,MATCH(MAX(AS$6:AS$85),AS$6:AS$85,0)),
求节点(AS$6:AS$85,$Z$6:$Z$85,$AV41)))),"")="",BO40,
IFERROR(IF($AV41&lt;W$6,0,IF($AV41&gt;MAX(AS$6:AS$85),"",
IF($AV41=MAX(AS$6:AS$85),INDEX($Z$6:$Z$85,MATCH(MAX(AS$6:AS$85),AS$6:AS$85,0)),
求节点(AS$6:AS$85,$Z$6:$Z$85,$AV41)))),""))</f>
        <v>0</v>
      </c>
    </row>
    <row r="42" spans="4:67" x14ac:dyDescent="0.2">
      <c r="D42" s="8">
        <v>37</v>
      </c>
      <c r="E42" s="24">
        <f>IFERROR(('[1]功能-城建'!AS42+'[1]功能-城建'!BN42)/2,"")</f>
        <v>37</v>
      </c>
      <c r="F42" s="24">
        <f>IFERROR(('[1]功能-城建'!AT42+'[1]功能-城建'!BO42)/2,"")</f>
        <v>37</v>
      </c>
      <c r="G42" s="24" t="str">
        <f>IFERROR(('[1]功能-城建'!AU42+'[1]功能-城建'!BP42)/2,"")</f>
        <v/>
      </c>
      <c r="H42" s="24" t="str">
        <f>IFERROR(('[1]功能-城建'!AV42+'[1]功能-城建'!BQ42)/2,"")</f>
        <v/>
      </c>
      <c r="I42" s="24">
        <f>IFERROR(('[1]功能-城建'!AW42+'[1]功能-城建'!BR42)/2,"")</f>
        <v>37</v>
      </c>
      <c r="J42" s="24">
        <f>IFERROR(('[1]功能-城建'!AX42+'[1]功能-城建'!BS42)/2,"")</f>
        <v>37</v>
      </c>
      <c r="K42" s="24">
        <f>IFERROR(('[1]功能-城建'!AY42+'[1]功能-城建'!BT42)/2,"")</f>
        <v>37</v>
      </c>
      <c r="L42" s="24">
        <f>IFERROR(('[1]功能-城建'!AZ42+'[1]功能-城建'!BU42)/2,"")</f>
        <v>37</v>
      </c>
      <c r="M42" s="24">
        <f>IFERROR(('[1]功能-城建'!BA42+'[1]功能-城建'!BV42)/2,"")</f>
        <v>37</v>
      </c>
      <c r="N42" s="24">
        <f>IFERROR(('[1]功能-城建'!BB42+'[1]功能-城建'!BW42)/2,"")</f>
        <v>37</v>
      </c>
      <c r="O42" s="24">
        <f>IFERROR(('[1]功能-城建'!BC42+'[1]功能-城建'!BX42)/2,"")</f>
        <v>37</v>
      </c>
      <c r="P42" s="24" t="str">
        <f>IFERROR(('[1]功能-城建'!BD42+'[1]功能-城建'!BY42)/2,"")</f>
        <v/>
      </c>
      <c r="Q42" s="24" t="str">
        <f>IFERROR(('[1]功能-城建'!BE42+'[1]功能-城建'!BZ42)/2,"")</f>
        <v/>
      </c>
      <c r="R42" s="24" t="str">
        <f>IFERROR(('[1]功能-城建'!BF42+'[1]功能-城建'!CA42)/2,"")</f>
        <v/>
      </c>
      <c r="S42" s="24" t="str">
        <f>IFERROR(('[1]功能-城建'!BG42+'[1]功能-城建'!CB42)/2,"")</f>
        <v/>
      </c>
      <c r="T42" s="24" t="str">
        <f>IFERROR(('[1]功能-城建'!BH42+'[1]功能-城建'!CC42)/2,"")</f>
        <v/>
      </c>
      <c r="U42" s="24">
        <f>IFERROR(('[1]功能-城建'!BI42+'[1]功能-城建'!CD42)/2,"")</f>
        <v>37</v>
      </c>
      <c r="V42" s="24" t="str">
        <f>IFERROR(('[1]功能-城建'!BJ42+'[1]功能-城建'!CE42)/2,"")</f>
        <v/>
      </c>
      <c r="W42" s="24">
        <f>IFERROR(('[1]功能-城建'!BK42+'[1]功能-城建'!CF42)/2,"")</f>
        <v>0</v>
      </c>
      <c r="Z42" s="8">
        <v>37</v>
      </c>
      <c r="AA42" s="25">
        <f t="shared" si="1"/>
        <v>37</v>
      </c>
      <c r="AB42" s="25">
        <f t="shared" si="2"/>
        <v>37</v>
      </c>
      <c r="AC42" s="25" t="str">
        <f t="shared" si="3"/>
        <v/>
      </c>
      <c r="AD42" s="25" t="str">
        <f t="shared" si="4"/>
        <v/>
      </c>
      <c r="AE42" s="25">
        <f t="shared" si="5"/>
        <v>37</v>
      </c>
      <c r="AF42" s="25">
        <f t="shared" si="6"/>
        <v>37</v>
      </c>
      <c r="AG42" s="25">
        <f t="shared" si="7"/>
        <v>37</v>
      </c>
      <c r="AH42" s="25">
        <f t="shared" si="8"/>
        <v>37</v>
      </c>
      <c r="AI42" s="25">
        <f t="shared" si="9"/>
        <v>37</v>
      </c>
      <c r="AJ42" s="25">
        <f t="shared" si="10"/>
        <v>37</v>
      </c>
      <c r="AK42" s="25">
        <f t="shared" si="11"/>
        <v>37</v>
      </c>
      <c r="AL42" s="25" t="str">
        <f t="shared" si="12"/>
        <v/>
      </c>
      <c r="AM42" s="25" t="str">
        <f t="shared" si="13"/>
        <v/>
      </c>
      <c r="AN42" s="25" t="str">
        <f t="shared" si="14"/>
        <v/>
      </c>
      <c r="AO42" s="25" t="str">
        <f t="shared" si="15"/>
        <v/>
      </c>
      <c r="AP42" s="25" t="str">
        <f t="shared" si="16"/>
        <v/>
      </c>
      <c r="AQ42" s="25">
        <f t="shared" si="17"/>
        <v>37</v>
      </c>
      <c r="AR42" s="25" t="str">
        <f t="shared" si="18"/>
        <v/>
      </c>
      <c r="AS42" s="25">
        <f t="shared" si="19"/>
        <v>0</v>
      </c>
      <c r="AV42" s="8">
        <v>37</v>
      </c>
      <c r="AW42" s="26">
        <f>IF(IFERROR(IF($AV42&lt;E$6,0,IF($AV42&gt;MAX(AA$6:AA$85),"",
IF($AV42=MAX(AA$6:AA$85),INDEX($Z$6:$Z$85,MATCH(MAX(AA$6:AA$85),AA$6:AA$85,0)),
求节点(AA$6:AA$85,$Z$6:$Z$85,$AV42)))),"")="",AW41,
IFERROR(IF($AV42&lt;E$6,0,IF($AV42&gt;MAX(AA$6:AA$85),"",
IF($AV42=MAX(AA$6:AA$85),INDEX($Z$6:$Z$85,MATCH(MAX(AA$6:AA$85),AA$6:AA$85,0)),
求节点(AA$6:AA$85,$Z$6:$Z$85,$AV42)))),""))</f>
        <v>37</v>
      </c>
      <c r="AX42" s="26">
        <f>IF(IFERROR(IF($AV42&lt;F$6,0,IF($AV42&gt;MAX(AB$6:AB$85),"",
IF($AV42=MAX(AB$6:AB$85),INDEX($Z$6:$Z$85,MATCH(MAX(AB$6:AB$85),AB$6:AB$85,0)),
求节点(AB$6:AB$85,$Z$6:$Z$85,$AV42)))),"")="",AX41,
IFERROR(IF($AV42&lt;F$6,0,IF($AV42&gt;MAX(AB$6:AB$85),"",
IF($AV42=MAX(AB$6:AB$85),INDEX($Z$6:$Z$85,MATCH(MAX(AB$6:AB$85),AB$6:AB$85,0)),
求节点(AB$6:AB$85,$Z$6:$Z$85,$AV42)))),""))</f>
        <v>37</v>
      </c>
      <c r="AY42" s="26">
        <f>IF(IFERROR(IF($AV42&lt;G$6,0,IF($AV42&gt;MAX(AC$6:AC$85),"",
IF($AV42=MAX(AC$6:AC$85),INDEX($Z$6:$Z$85,MATCH(MAX(AC$6:AC$85),AC$6:AC$85,0)),
求节点(AC$6:AC$85,$Z$6:$Z$85,$AV42)))),"")="",AY41,
IFERROR(IF($AV42&lt;G$6,0,IF($AV42&gt;MAX(AC$6:AC$85),"",
IF($AV42=MAX(AC$6:AC$85),INDEX($Z$6:$Z$85,MATCH(MAX(AC$6:AC$85),AC$6:AC$85,0)),
求节点(AC$6:AC$85,$Z$6:$Z$85,$AV42)))),""))</f>
        <v>13.25</v>
      </c>
      <c r="AZ42" s="26">
        <f>IF(IFERROR(IF($AV42&lt;H$6,0,IF($AV42&gt;MAX(AD$6:AD$85),"",
IF($AV42=MAX(AD$6:AD$85),INDEX($Z$6:$Z$85,MATCH(MAX(AD$6:AD$85),AD$6:AD$85,0)),
求节点(AD$6:AD$85,$Z$6:$Z$85,$AV42)))),"")="",AZ41,
IFERROR(IF($AV42&lt;H$6,0,IF($AV42&gt;MAX(AD$6:AD$85),"",
IF($AV42=MAX(AD$6:AD$85),INDEX($Z$6:$Z$85,MATCH(MAX(AD$6:AD$85),AD$6:AD$85,0)),
求节点(AD$6:AD$85,$Z$6:$Z$85,$AV42)))),""))</f>
        <v>0</v>
      </c>
      <c r="BA42" s="26">
        <f>IF(IFERROR(IF($AV42&lt;I$6,0,IF($AV42&gt;MAX(AE$6:AE$85),"",
IF($AV42=MAX(AE$6:AE$85),INDEX($Z$6:$Z$85,MATCH(MAX(AE$6:AE$85),AE$6:AE$85,0)),
求节点(AE$6:AE$85,$Z$6:$Z$85,$AV42)))),"")="",BA41,
IFERROR(IF($AV42&lt;I$6,0,IF($AV42&gt;MAX(AE$6:AE$85),"",
IF($AV42=MAX(AE$6:AE$85),INDEX($Z$6:$Z$85,MATCH(MAX(AE$6:AE$85),AE$6:AE$85,0)),
求节点(AE$6:AE$85,$Z$6:$Z$85,$AV42)))),""))</f>
        <v>37</v>
      </c>
      <c r="BB42" s="26">
        <f>IF(IFERROR(IF($AV42&lt;J$6,0,IF($AV42&gt;MAX(AF$6:AF$85),"",
IF($AV42=MAX(AF$6:AF$85),INDEX($Z$6:$Z$85,MATCH(MAX(AF$6:AF$85),AF$6:AF$85,0)),
求节点(AF$6:AF$85,$Z$6:$Z$85,$AV42)))),"")="",BB41,
IFERROR(IF($AV42&lt;J$6,0,IF($AV42&gt;MAX(AF$6:AF$85),"",
IF($AV42=MAX(AF$6:AF$85),INDEX($Z$6:$Z$85,MATCH(MAX(AF$6:AF$85),AF$6:AF$85,0)),
求节点(AF$6:AF$85,$Z$6:$Z$85,$AV42)))),""))</f>
        <v>37</v>
      </c>
      <c r="BC42" s="26">
        <f>IF(IFERROR(IF($AV42&lt;K$6,0,IF($AV42&gt;MAX(AG$6:AG$85),"",
IF($AV42=MAX(AG$6:AG$85),INDEX($Z$6:$Z$85,MATCH(MAX(AG$6:AG$85),AG$6:AG$85,0)),
求节点(AG$6:AG$85,$Z$6:$Z$85,$AV42)))),"")="",BC41,
IFERROR(IF($AV42&lt;K$6,0,IF($AV42&gt;MAX(AG$6:AG$85),"",
IF($AV42=MAX(AG$6:AG$85),INDEX($Z$6:$Z$85,MATCH(MAX(AG$6:AG$85),AG$6:AG$85,0)),
求节点(AG$6:AG$85,$Z$6:$Z$85,$AV42)))),""))</f>
        <v>37</v>
      </c>
      <c r="BD42" s="26">
        <f>IF(IFERROR(IF($AV42&lt;L$6,0,IF($AV42&gt;MAX(AH$6:AH$85),"",
IF($AV42=MAX(AH$6:AH$85),INDEX($Z$6:$Z$85,MATCH(MAX(AH$6:AH$85),AH$6:AH$85,0)),
求节点(AH$6:AH$85,$Z$6:$Z$85,$AV42)))),"")="",BD41,
IFERROR(IF($AV42&lt;L$6,0,IF($AV42&gt;MAX(AH$6:AH$85),"",
IF($AV42=MAX(AH$6:AH$85),INDEX($Z$6:$Z$85,MATCH(MAX(AH$6:AH$85),AH$6:AH$85,0)),
求节点(AH$6:AH$85,$Z$6:$Z$85,$AV42)))),""))</f>
        <v>37</v>
      </c>
      <c r="BE42" s="26">
        <f>IF(IFERROR(IF($AV42&lt;M$6,0,IF($AV42&gt;MAX(AI$6:AI$85),"",
IF($AV42=MAX(AI$6:AI$85),INDEX($Z$6:$Z$85,MATCH(MAX(AI$6:AI$85),AI$6:AI$85,0)),
求节点(AI$6:AI$85,$Z$6:$Z$85,$AV42)))),"")="",BE41,
IFERROR(IF($AV42&lt;M$6,0,IF($AV42&gt;MAX(AI$6:AI$85),"",
IF($AV42=MAX(AI$6:AI$85),INDEX($Z$6:$Z$85,MATCH(MAX(AI$6:AI$85),AI$6:AI$85,0)),
求节点(AI$6:AI$85,$Z$6:$Z$85,$AV42)))),""))</f>
        <v>37</v>
      </c>
      <c r="BF42" s="26">
        <f>IF(IFERROR(IF($AV42&lt;N$6,0,IF($AV42&gt;MAX(AJ$6:AJ$85),"",
IF($AV42=MAX(AJ$6:AJ$85),INDEX($Z$6:$Z$85,MATCH(MAX(AJ$6:AJ$85),AJ$6:AJ$85,0)),
求节点(AJ$6:AJ$85,$Z$6:$Z$85,$AV42)))),"")="",BF41,
IFERROR(IF($AV42&lt;N$6,0,IF($AV42&gt;MAX(AJ$6:AJ$85),"",
IF($AV42=MAX(AJ$6:AJ$85),INDEX($Z$6:$Z$85,MATCH(MAX(AJ$6:AJ$85),AJ$6:AJ$85,0)),
求节点(AJ$6:AJ$85,$Z$6:$Z$85,$AV42)))),""))</f>
        <v>37</v>
      </c>
      <c r="BG42" s="26">
        <f>IF(IFERROR(IF($AV42&lt;O$6,0,IF($AV42&gt;MAX(AK$6:AK$85),"",
IF($AV42=MAX(AK$6:AK$85),INDEX($Z$6:$Z$85,MATCH(MAX(AK$6:AK$85),AK$6:AK$85,0)),
求节点(AK$6:AK$85,$Z$6:$Z$85,$AV42)))),"")="",BG41,
IFERROR(IF($AV42&lt;O$6,0,IF($AV42&gt;MAX(AK$6:AK$85),"",
IF($AV42=MAX(AK$6:AK$85),INDEX($Z$6:$Z$85,MATCH(MAX(AK$6:AK$85),AK$6:AK$85,0)),
求节点(AK$6:AK$85,$Z$6:$Z$85,$AV42)))),""))</f>
        <v>37</v>
      </c>
      <c r="BH42" s="26">
        <f>IF(IFERROR(IF($AV42&lt;P$6,0,IF($AV42&gt;MAX(AL$6:AL$85),"",
IF($AV42=MAX(AL$6:AL$85),INDEX($Z$6:$Z$85,MATCH(MAX(AL$6:AL$85),AL$6:AL$85,0)),
求节点(AL$6:AL$85,$Z$6:$Z$85,$AV42)))),"")="",BH41,
IFERROR(IF($AV42&lt;P$6,0,IF($AV42&gt;MAX(AL$6:AL$85),"",
IF($AV42=MAX(AL$6:AL$85),INDEX($Z$6:$Z$85,MATCH(MAX(AL$6:AL$85),AL$6:AL$85,0)),
求节点(AL$6:AL$85,$Z$6:$Z$85,$AV42)))),""))</f>
        <v>14.25</v>
      </c>
      <c r="BI42" s="26">
        <f>IF(IFERROR(IF($AV42&lt;Q$6,0,IF($AV42&gt;MAX(AM$6:AM$85),"",
IF($AV42=MAX(AM$6:AM$85),INDEX($Z$6:$Z$85,MATCH(MAX(AM$6:AM$85),AM$6:AM$85,0)),
求节点(AM$6:AM$85,$Z$6:$Z$85,$AV42)))),"")="",BI41,
IFERROR(IF($AV42&lt;Q$6,0,IF($AV42&gt;MAX(AM$6:AM$85),"",
IF($AV42=MAX(AM$6:AM$85),INDEX($Z$6:$Z$85,MATCH(MAX(AM$6:AM$85),AM$6:AM$85,0)),
求节点(AM$6:AM$85,$Z$6:$Z$85,$AV42)))),""))</f>
        <v>14.2</v>
      </c>
      <c r="BJ42" s="26">
        <f>IF(IFERROR(IF($AV42&lt;R$6,0,IF($AV42&gt;MAX(AN$6:AN$85),"",
IF($AV42=MAX(AN$6:AN$85),INDEX($Z$6:$Z$85,MATCH(MAX(AN$6:AN$85),AN$6:AN$85,0)),
求节点(AN$6:AN$85,$Z$6:$Z$85,$AV42)))),"")="",BJ41,
IFERROR(IF($AV42&lt;R$6,0,IF($AV42&gt;MAX(AN$6:AN$85),"",
IF($AV42=MAX(AN$6:AN$85),INDEX($Z$6:$Z$85,MATCH(MAX(AN$6:AN$85),AN$6:AN$85,0)),
求节点(AN$6:AN$85,$Z$6:$Z$85,$AV42)))),""))</f>
        <v>14.2</v>
      </c>
      <c r="BK42" s="26">
        <f>IF(IFERROR(IF($AV42&lt;S$6,0,IF($AV42&gt;MAX(AO$6:AO$85),"",
IF($AV42=MAX(AO$6:AO$85),INDEX($Z$6:$Z$85,MATCH(MAX(AO$6:AO$85),AO$6:AO$85,0)),
求节点(AO$6:AO$85,$Z$6:$Z$85,$AV42)))),"")="",BK41,
IFERROR(IF($AV42&lt;S$6,0,IF($AV42&gt;MAX(AO$6:AO$85),"",
IF($AV42=MAX(AO$6:AO$85),INDEX($Z$6:$Z$85,MATCH(MAX(AO$6:AO$85),AO$6:AO$85,0)),
求节点(AO$6:AO$85,$Z$6:$Z$85,$AV42)))),""))</f>
        <v>14.2</v>
      </c>
      <c r="BL42" s="26">
        <f>IF(IFERROR(IF($AV42&lt;T$6,0,IF($AV42&gt;MAX(AP$6:AP$85),"",
IF($AV42=MAX(AP$6:AP$85),INDEX($Z$6:$Z$85,MATCH(MAX(AP$6:AP$85),AP$6:AP$85,0)),
求节点(AP$6:AP$85,$Z$6:$Z$85,$AV42)))),"")="",BL41,
IFERROR(IF($AV42&lt;T$6,0,IF($AV42&gt;MAX(AP$6:AP$85),"",
IF($AV42=MAX(AP$6:AP$85),INDEX($Z$6:$Z$85,MATCH(MAX(AP$6:AP$85),AP$6:AP$85,0)),
求节点(AP$6:AP$85,$Z$6:$Z$85,$AV42)))),""))</f>
        <v>14.2</v>
      </c>
      <c r="BM42" s="26">
        <f>IF(IFERROR(IF($AV42&lt;U$6,0,IF($AV42&gt;MAX(AQ$6:AQ$85),"",
IF($AV42=MAX(AQ$6:AQ$85),INDEX($Z$6:$Z$85,MATCH(MAX(AQ$6:AQ$85),AQ$6:AQ$85,0)),
求节点(AQ$6:AQ$85,$Z$6:$Z$85,$AV42)))),"")="",BM41,
IFERROR(IF($AV42&lt;U$6,0,IF($AV42&gt;MAX(AQ$6:AQ$85),"",
IF($AV42=MAX(AQ$6:AQ$85),INDEX($Z$6:$Z$85,MATCH(MAX(AQ$6:AQ$85),AQ$6:AQ$85,0)),
求节点(AQ$6:AQ$85,$Z$6:$Z$85,$AV42)))),""))</f>
        <v>37</v>
      </c>
      <c r="BN42" s="26">
        <f>IF(IFERROR(IF($AV42&lt;V$6,0,IF($AV42&gt;MAX(AR$6:AR$85),"",
IF($AV42=MAX(AR$6:AR$85),INDEX($Z$6:$Z$85,MATCH(MAX(AR$6:AR$85),AR$6:AR$85,0)),
求节点(AR$6:AR$85,$Z$6:$Z$85,$AV42)))),"")="",BN41,
IFERROR(IF($AV42&lt;V$6,0,IF($AV42&gt;MAX(AR$6:AR$85),"",
IF($AV42=MAX(AR$6:AR$85),INDEX($Z$6:$Z$85,MATCH(MAX(AR$6:AR$85),AR$6:AR$85,0)),
求节点(AR$6:AR$85,$Z$6:$Z$85,$AV42)))),""))</f>
        <v>6.375</v>
      </c>
      <c r="BO42" s="26">
        <f>IF(IFERROR(IF($AV42&lt;W$6,0,IF($AV42&gt;MAX(AS$6:AS$85),"",
IF($AV42=MAX(AS$6:AS$85),INDEX($Z$6:$Z$85,MATCH(MAX(AS$6:AS$85),AS$6:AS$85,0)),
求节点(AS$6:AS$85,$Z$6:$Z$85,$AV42)))),"")="",BO41,
IFERROR(IF($AV42&lt;W$6,0,IF($AV42&gt;MAX(AS$6:AS$85),"",
IF($AV42=MAX(AS$6:AS$85),INDEX($Z$6:$Z$85,MATCH(MAX(AS$6:AS$85),AS$6:AS$85,0)),
求节点(AS$6:AS$85,$Z$6:$Z$85,$AV42)))),""))</f>
        <v>0</v>
      </c>
    </row>
    <row r="43" spans="4:67" x14ac:dyDescent="0.2">
      <c r="D43" s="8">
        <v>38</v>
      </c>
      <c r="E43" s="24">
        <f>IFERROR(('[1]功能-城建'!AS43+'[1]功能-城建'!BN43)/2,"")</f>
        <v>38</v>
      </c>
      <c r="F43" s="24">
        <f>IFERROR(('[1]功能-城建'!AT43+'[1]功能-城建'!BO43)/2,"")</f>
        <v>38</v>
      </c>
      <c r="G43" s="24" t="str">
        <f>IFERROR(('[1]功能-城建'!AU43+'[1]功能-城建'!BP43)/2,"")</f>
        <v/>
      </c>
      <c r="H43" s="24" t="str">
        <f>IFERROR(('[1]功能-城建'!AV43+'[1]功能-城建'!BQ43)/2,"")</f>
        <v/>
      </c>
      <c r="I43" s="24">
        <f>IFERROR(('[1]功能-城建'!AW43+'[1]功能-城建'!BR43)/2,"")</f>
        <v>38</v>
      </c>
      <c r="J43" s="24">
        <f>IFERROR(('[1]功能-城建'!AX43+'[1]功能-城建'!BS43)/2,"")</f>
        <v>38</v>
      </c>
      <c r="K43" s="24">
        <f>IFERROR(('[1]功能-城建'!AY43+'[1]功能-城建'!BT43)/2,"")</f>
        <v>38</v>
      </c>
      <c r="L43" s="24">
        <f>IFERROR(('[1]功能-城建'!AZ43+'[1]功能-城建'!BU43)/2,"")</f>
        <v>38</v>
      </c>
      <c r="M43" s="24">
        <f>IFERROR(('[1]功能-城建'!BA43+'[1]功能-城建'!BV43)/2,"")</f>
        <v>38</v>
      </c>
      <c r="N43" s="24">
        <f>IFERROR(('[1]功能-城建'!BB43+'[1]功能-城建'!BW43)/2,"")</f>
        <v>38</v>
      </c>
      <c r="O43" s="24">
        <f>IFERROR(('[1]功能-城建'!BC43+'[1]功能-城建'!BX43)/2,"")</f>
        <v>38</v>
      </c>
      <c r="P43" s="24" t="str">
        <f>IFERROR(('[1]功能-城建'!BD43+'[1]功能-城建'!BY43)/2,"")</f>
        <v/>
      </c>
      <c r="Q43" s="24" t="str">
        <f>IFERROR(('[1]功能-城建'!BE43+'[1]功能-城建'!BZ43)/2,"")</f>
        <v/>
      </c>
      <c r="R43" s="24" t="str">
        <f>IFERROR(('[1]功能-城建'!BF43+'[1]功能-城建'!CA43)/2,"")</f>
        <v/>
      </c>
      <c r="S43" s="24" t="str">
        <f>IFERROR(('[1]功能-城建'!BG43+'[1]功能-城建'!CB43)/2,"")</f>
        <v/>
      </c>
      <c r="T43" s="24" t="str">
        <f>IFERROR(('[1]功能-城建'!BH43+'[1]功能-城建'!CC43)/2,"")</f>
        <v/>
      </c>
      <c r="U43" s="24">
        <f>IFERROR(('[1]功能-城建'!BI43+'[1]功能-城建'!CD43)/2,"")</f>
        <v>38</v>
      </c>
      <c r="V43" s="24" t="str">
        <f>IFERROR(('[1]功能-城建'!BJ43+'[1]功能-城建'!CE43)/2,"")</f>
        <v/>
      </c>
      <c r="W43" s="24">
        <f>IFERROR(('[1]功能-城建'!BK43+'[1]功能-城建'!CF43)/2,"")</f>
        <v>0</v>
      </c>
      <c r="Z43" s="8">
        <v>38</v>
      </c>
      <c r="AA43" s="25">
        <f t="shared" si="1"/>
        <v>38</v>
      </c>
      <c r="AB43" s="25">
        <f t="shared" si="2"/>
        <v>38</v>
      </c>
      <c r="AC43" s="25" t="str">
        <f t="shared" si="3"/>
        <v/>
      </c>
      <c r="AD43" s="25" t="str">
        <f t="shared" si="4"/>
        <v/>
      </c>
      <c r="AE43" s="25">
        <f t="shared" si="5"/>
        <v>38</v>
      </c>
      <c r="AF43" s="25">
        <f t="shared" si="6"/>
        <v>38</v>
      </c>
      <c r="AG43" s="25">
        <f t="shared" si="7"/>
        <v>38</v>
      </c>
      <c r="AH43" s="25">
        <f t="shared" si="8"/>
        <v>38</v>
      </c>
      <c r="AI43" s="25">
        <f t="shared" si="9"/>
        <v>38</v>
      </c>
      <c r="AJ43" s="25">
        <f t="shared" si="10"/>
        <v>38</v>
      </c>
      <c r="AK43" s="25">
        <f t="shared" si="11"/>
        <v>38</v>
      </c>
      <c r="AL43" s="25" t="str">
        <f t="shared" si="12"/>
        <v/>
      </c>
      <c r="AM43" s="25" t="str">
        <f t="shared" si="13"/>
        <v/>
      </c>
      <c r="AN43" s="25" t="str">
        <f t="shared" si="14"/>
        <v/>
      </c>
      <c r="AO43" s="25" t="str">
        <f t="shared" si="15"/>
        <v/>
      </c>
      <c r="AP43" s="25" t="str">
        <f t="shared" si="16"/>
        <v/>
      </c>
      <c r="AQ43" s="25">
        <f t="shared" si="17"/>
        <v>38</v>
      </c>
      <c r="AR43" s="25" t="str">
        <f t="shared" si="18"/>
        <v/>
      </c>
      <c r="AS43" s="25">
        <f t="shared" si="19"/>
        <v>0</v>
      </c>
      <c r="AV43" s="8">
        <v>38</v>
      </c>
      <c r="AW43" s="26">
        <f>IF(IFERROR(IF($AV43&lt;E$6,0,IF($AV43&gt;MAX(AA$6:AA$85),"",
IF($AV43=MAX(AA$6:AA$85),INDEX($Z$6:$Z$85,MATCH(MAX(AA$6:AA$85),AA$6:AA$85,0)),
求节点(AA$6:AA$85,$Z$6:$Z$85,$AV43)))),"")="",AW42,
IFERROR(IF($AV43&lt;E$6,0,IF($AV43&gt;MAX(AA$6:AA$85),"",
IF($AV43=MAX(AA$6:AA$85),INDEX($Z$6:$Z$85,MATCH(MAX(AA$6:AA$85),AA$6:AA$85,0)),
求节点(AA$6:AA$85,$Z$6:$Z$85,$AV43)))),""))</f>
        <v>38</v>
      </c>
      <c r="AX43" s="26">
        <f>IF(IFERROR(IF($AV43&lt;F$6,0,IF($AV43&gt;MAX(AB$6:AB$85),"",
IF($AV43=MAX(AB$6:AB$85),INDEX($Z$6:$Z$85,MATCH(MAX(AB$6:AB$85),AB$6:AB$85,0)),
求节点(AB$6:AB$85,$Z$6:$Z$85,$AV43)))),"")="",AX42,
IFERROR(IF($AV43&lt;F$6,0,IF($AV43&gt;MAX(AB$6:AB$85),"",
IF($AV43=MAX(AB$6:AB$85),INDEX($Z$6:$Z$85,MATCH(MAX(AB$6:AB$85),AB$6:AB$85,0)),
求节点(AB$6:AB$85,$Z$6:$Z$85,$AV43)))),""))</f>
        <v>38</v>
      </c>
      <c r="AY43" s="26">
        <f>IF(IFERROR(IF($AV43&lt;G$6,0,IF($AV43&gt;MAX(AC$6:AC$85),"",
IF($AV43=MAX(AC$6:AC$85),INDEX($Z$6:$Z$85,MATCH(MAX(AC$6:AC$85),AC$6:AC$85,0)),
求节点(AC$6:AC$85,$Z$6:$Z$85,$AV43)))),"")="",AY42,
IFERROR(IF($AV43&lt;G$6,0,IF($AV43&gt;MAX(AC$6:AC$85),"",
IF($AV43=MAX(AC$6:AC$85),INDEX($Z$6:$Z$85,MATCH(MAX(AC$6:AC$85),AC$6:AC$85,0)),
求节点(AC$6:AC$85,$Z$6:$Z$85,$AV43)))),""))</f>
        <v>13.75</v>
      </c>
      <c r="AZ43" s="26">
        <f>IF(IFERROR(IF($AV43&lt;H$6,0,IF($AV43&gt;MAX(AD$6:AD$85),"",
IF($AV43=MAX(AD$6:AD$85),INDEX($Z$6:$Z$85,MATCH(MAX(AD$6:AD$85),AD$6:AD$85,0)),
求节点(AD$6:AD$85,$Z$6:$Z$85,$AV43)))),"")="",AZ42,
IFERROR(IF($AV43&lt;H$6,0,IF($AV43&gt;MAX(AD$6:AD$85),"",
IF($AV43=MAX(AD$6:AD$85),INDEX($Z$6:$Z$85,MATCH(MAX(AD$6:AD$85),AD$6:AD$85,0)),
求节点(AD$6:AD$85,$Z$6:$Z$85,$AV43)))),""))</f>
        <v>0</v>
      </c>
      <c r="BA43" s="26">
        <f>IF(IFERROR(IF($AV43&lt;I$6,0,IF($AV43&gt;MAX(AE$6:AE$85),"",
IF($AV43=MAX(AE$6:AE$85),INDEX($Z$6:$Z$85,MATCH(MAX(AE$6:AE$85),AE$6:AE$85,0)),
求节点(AE$6:AE$85,$Z$6:$Z$85,$AV43)))),"")="",BA42,
IFERROR(IF($AV43&lt;I$6,0,IF($AV43&gt;MAX(AE$6:AE$85),"",
IF($AV43=MAX(AE$6:AE$85),INDEX($Z$6:$Z$85,MATCH(MAX(AE$6:AE$85),AE$6:AE$85,0)),
求节点(AE$6:AE$85,$Z$6:$Z$85,$AV43)))),""))</f>
        <v>38</v>
      </c>
      <c r="BB43" s="26">
        <f>IF(IFERROR(IF($AV43&lt;J$6,0,IF($AV43&gt;MAX(AF$6:AF$85),"",
IF($AV43=MAX(AF$6:AF$85),INDEX($Z$6:$Z$85,MATCH(MAX(AF$6:AF$85),AF$6:AF$85,0)),
求节点(AF$6:AF$85,$Z$6:$Z$85,$AV43)))),"")="",BB42,
IFERROR(IF($AV43&lt;J$6,0,IF($AV43&gt;MAX(AF$6:AF$85),"",
IF($AV43=MAX(AF$6:AF$85),INDEX($Z$6:$Z$85,MATCH(MAX(AF$6:AF$85),AF$6:AF$85,0)),
求节点(AF$6:AF$85,$Z$6:$Z$85,$AV43)))),""))</f>
        <v>38</v>
      </c>
      <c r="BC43" s="26">
        <f>IF(IFERROR(IF($AV43&lt;K$6,0,IF($AV43&gt;MAX(AG$6:AG$85),"",
IF($AV43=MAX(AG$6:AG$85),INDEX($Z$6:$Z$85,MATCH(MAX(AG$6:AG$85),AG$6:AG$85,0)),
求节点(AG$6:AG$85,$Z$6:$Z$85,$AV43)))),"")="",BC42,
IFERROR(IF($AV43&lt;K$6,0,IF($AV43&gt;MAX(AG$6:AG$85),"",
IF($AV43=MAX(AG$6:AG$85),INDEX($Z$6:$Z$85,MATCH(MAX(AG$6:AG$85),AG$6:AG$85,0)),
求节点(AG$6:AG$85,$Z$6:$Z$85,$AV43)))),""))</f>
        <v>38</v>
      </c>
      <c r="BD43" s="26">
        <f>IF(IFERROR(IF($AV43&lt;L$6,0,IF($AV43&gt;MAX(AH$6:AH$85),"",
IF($AV43=MAX(AH$6:AH$85),INDEX($Z$6:$Z$85,MATCH(MAX(AH$6:AH$85),AH$6:AH$85,0)),
求节点(AH$6:AH$85,$Z$6:$Z$85,$AV43)))),"")="",BD42,
IFERROR(IF($AV43&lt;L$6,0,IF($AV43&gt;MAX(AH$6:AH$85),"",
IF($AV43=MAX(AH$6:AH$85),INDEX($Z$6:$Z$85,MATCH(MAX(AH$6:AH$85),AH$6:AH$85,0)),
求节点(AH$6:AH$85,$Z$6:$Z$85,$AV43)))),""))</f>
        <v>38</v>
      </c>
      <c r="BE43" s="26">
        <f>IF(IFERROR(IF($AV43&lt;M$6,0,IF($AV43&gt;MAX(AI$6:AI$85),"",
IF($AV43=MAX(AI$6:AI$85),INDEX($Z$6:$Z$85,MATCH(MAX(AI$6:AI$85),AI$6:AI$85,0)),
求节点(AI$6:AI$85,$Z$6:$Z$85,$AV43)))),"")="",BE42,
IFERROR(IF($AV43&lt;M$6,0,IF($AV43&gt;MAX(AI$6:AI$85),"",
IF($AV43=MAX(AI$6:AI$85),INDEX($Z$6:$Z$85,MATCH(MAX(AI$6:AI$85),AI$6:AI$85,0)),
求节点(AI$6:AI$85,$Z$6:$Z$85,$AV43)))),""))</f>
        <v>38</v>
      </c>
      <c r="BF43" s="26">
        <f>IF(IFERROR(IF($AV43&lt;N$6,0,IF($AV43&gt;MAX(AJ$6:AJ$85),"",
IF($AV43=MAX(AJ$6:AJ$85),INDEX($Z$6:$Z$85,MATCH(MAX(AJ$6:AJ$85),AJ$6:AJ$85,0)),
求节点(AJ$6:AJ$85,$Z$6:$Z$85,$AV43)))),"")="",BF42,
IFERROR(IF($AV43&lt;N$6,0,IF($AV43&gt;MAX(AJ$6:AJ$85),"",
IF($AV43=MAX(AJ$6:AJ$85),INDEX($Z$6:$Z$85,MATCH(MAX(AJ$6:AJ$85),AJ$6:AJ$85,0)),
求节点(AJ$6:AJ$85,$Z$6:$Z$85,$AV43)))),""))</f>
        <v>38</v>
      </c>
      <c r="BG43" s="26">
        <f>IF(IFERROR(IF($AV43&lt;O$6,0,IF($AV43&gt;MAX(AK$6:AK$85),"",
IF($AV43=MAX(AK$6:AK$85),INDEX($Z$6:$Z$85,MATCH(MAX(AK$6:AK$85),AK$6:AK$85,0)),
求节点(AK$6:AK$85,$Z$6:$Z$85,$AV43)))),"")="",BG42,
IFERROR(IF($AV43&lt;O$6,0,IF($AV43&gt;MAX(AK$6:AK$85),"",
IF($AV43=MAX(AK$6:AK$85),INDEX($Z$6:$Z$85,MATCH(MAX(AK$6:AK$85),AK$6:AK$85,0)),
求节点(AK$6:AK$85,$Z$6:$Z$85,$AV43)))),""))</f>
        <v>38</v>
      </c>
      <c r="BH43" s="26">
        <f>IF(IFERROR(IF($AV43&lt;P$6,0,IF($AV43&gt;MAX(AL$6:AL$85),"",
IF($AV43=MAX(AL$6:AL$85),INDEX($Z$6:$Z$85,MATCH(MAX(AL$6:AL$85),AL$6:AL$85,0)),
求节点(AL$6:AL$85,$Z$6:$Z$85,$AV43)))),"")="",BH42,
IFERROR(IF($AV43&lt;P$6,0,IF($AV43&gt;MAX(AL$6:AL$85),"",
IF($AV43=MAX(AL$6:AL$85),INDEX($Z$6:$Z$85,MATCH(MAX(AL$6:AL$85),AL$6:AL$85,0)),
求节点(AL$6:AL$85,$Z$6:$Z$85,$AV43)))),""))</f>
        <v>14.75</v>
      </c>
      <c r="BI43" s="26">
        <f>IF(IFERROR(IF($AV43&lt;Q$6,0,IF($AV43&gt;MAX(AM$6:AM$85),"",
IF($AV43=MAX(AM$6:AM$85),INDEX($Z$6:$Z$85,MATCH(MAX(AM$6:AM$85),AM$6:AM$85,0)),
求节点(AM$6:AM$85,$Z$6:$Z$85,$AV43)))),"")="",BI42,
IFERROR(IF($AV43&lt;Q$6,0,IF($AV43&gt;MAX(AM$6:AM$85),"",
IF($AV43=MAX(AM$6:AM$85),INDEX($Z$6:$Z$85,MATCH(MAX(AM$6:AM$85),AM$6:AM$85,0)),
求节点(AM$6:AM$85,$Z$6:$Z$85,$AV43)))),""))</f>
        <v>14.6</v>
      </c>
      <c r="BJ43" s="26">
        <f>IF(IFERROR(IF($AV43&lt;R$6,0,IF($AV43&gt;MAX(AN$6:AN$85),"",
IF($AV43=MAX(AN$6:AN$85),INDEX($Z$6:$Z$85,MATCH(MAX(AN$6:AN$85),AN$6:AN$85,0)),
求节点(AN$6:AN$85,$Z$6:$Z$85,$AV43)))),"")="",BJ42,
IFERROR(IF($AV43&lt;R$6,0,IF($AV43&gt;MAX(AN$6:AN$85),"",
IF($AV43=MAX(AN$6:AN$85),INDEX($Z$6:$Z$85,MATCH(MAX(AN$6:AN$85),AN$6:AN$85,0)),
求节点(AN$6:AN$85,$Z$6:$Z$85,$AV43)))),""))</f>
        <v>14.6</v>
      </c>
      <c r="BK43" s="26">
        <f>IF(IFERROR(IF($AV43&lt;S$6,0,IF($AV43&gt;MAX(AO$6:AO$85),"",
IF($AV43=MAX(AO$6:AO$85),INDEX($Z$6:$Z$85,MATCH(MAX(AO$6:AO$85),AO$6:AO$85,0)),
求节点(AO$6:AO$85,$Z$6:$Z$85,$AV43)))),"")="",BK42,
IFERROR(IF($AV43&lt;S$6,0,IF($AV43&gt;MAX(AO$6:AO$85),"",
IF($AV43=MAX(AO$6:AO$85),INDEX($Z$6:$Z$85,MATCH(MAX(AO$6:AO$85),AO$6:AO$85,0)),
求节点(AO$6:AO$85,$Z$6:$Z$85,$AV43)))),""))</f>
        <v>14.6</v>
      </c>
      <c r="BL43" s="26">
        <f>IF(IFERROR(IF($AV43&lt;T$6,0,IF($AV43&gt;MAX(AP$6:AP$85),"",
IF($AV43=MAX(AP$6:AP$85),INDEX($Z$6:$Z$85,MATCH(MAX(AP$6:AP$85),AP$6:AP$85,0)),
求节点(AP$6:AP$85,$Z$6:$Z$85,$AV43)))),"")="",BL42,
IFERROR(IF($AV43&lt;T$6,0,IF($AV43&gt;MAX(AP$6:AP$85),"",
IF($AV43=MAX(AP$6:AP$85),INDEX($Z$6:$Z$85,MATCH(MAX(AP$6:AP$85),AP$6:AP$85,0)),
求节点(AP$6:AP$85,$Z$6:$Z$85,$AV43)))),""))</f>
        <v>14.6</v>
      </c>
      <c r="BM43" s="26">
        <f>IF(IFERROR(IF($AV43&lt;U$6,0,IF($AV43&gt;MAX(AQ$6:AQ$85),"",
IF($AV43=MAX(AQ$6:AQ$85),INDEX($Z$6:$Z$85,MATCH(MAX(AQ$6:AQ$85),AQ$6:AQ$85,0)),
求节点(AQ$6:AQ$85,$Z$6:$Z$85,$AV43)))),"")="",BM42,
IFERROR(IF($AV43&lt;U$6,0,IF($AV43&gt;MAX(AQ$6:AQ$85),"",
IF($AV43=MAX(AQ$6:AQ$85),INDEX($Z$6:$Z$85,MATCH(MAX(AQ$6:AQ$85),AQ$6:AQ$85,0)),
求节点(AQ$6:AQ$85,$Z$6:$Z$85,$AV43)))),""))</f>
        <v>38</v>
      </c>
      <c r="BN43" s="26">
        <f>IF(IFERROR(IF($AV43&lt;V$6,0,IF($AV43&gt;MAX(AR$6:AR$85),"",
IF($AV43=MAX(AR$6:AR$85),INDEX($Z$6:$Z$85,MATCH(MAX(AR$6:AR$85),AR$6:AR$85,0)),
求节点(AR$6:AR$85,$Z$6:$Z$85,$AV43)))),"")="",BN42,
IFERROR(IF($AV43&lt;V$6,0,IF($AV43&gt;MAX(AR$6:AR$85),"",
IF($AV43=MAX(AR$6:AR$85),INDEX($Z$6:$Z$85,MATCH(MAX(AR$6:AR$85),AR$6:AR$85,0)),
求节点(AR$6:AR$85,$Z$6:$Z$85,$AV43)))),""))</f>
        <v>6.625</v>
      </c>
      <c r="BO43" s="26">
        <f>IF(IFERROR(IF($AV43&lt;W$6,0,IF($AV43&gt;MAX(AS$6:AS$85),"",
IF($AV43=MAX(AS$6:AS$85),INDEX($Z$6:$Z$85,MATCH(MAX(AS$6:AS$85),AS$6:AS$85,0)),
求节点(AS$6:AS$85,$Z$6:$Z$85,$AV43)))),"")="",BO42,
IFERROR(IF($AV43&lt;W$6,0,IF($AV43&gt;MAX(AS$6:AS$85),"",
IF($AV43=MAX(AS$6:AS$85),INDEX($Z$6:$Z$85,MATCH(MAX(AS$6:AS$85),AS$6:AS$85,0)),
求节点(AS$6:AS$85,$Z$6:$Z$85,$AV43)))),""))</f>
        <v>0</v>
      </c>
    </row>
    <row r="44" spans="4:67" x14ac:dyDescent="0.2">
      <c r="D44" s="8">
        <v>39</v>
      </c>
      <c r="E44" s="24">
        <f>IFERROR(('[1]功能-城建'!AS44+'[1]功能-城建'!BN44)/2,"")</f>
        <v>39</v>
      </c>
      <c r="F44" s="24">
        <f>IFERROR(('[1]功能-城建'!AT44+'[1]功能-城建'!BO44)/2,"")</f>
        <v>39</v>
      </c>
      <c r="G44" s="24" t="str">
        <f>IFERROR(('[1]功能-城建'!AU44+'[1]功能-城建'!BP44)/2,"")</f>
        <v/>
      </c>
      <c r="H44" s="24" t="str">
        <f>IFERROR(('[1]功能-城建'!AV44+'[1]功能-城建'!BQ44)/2,"")</f>
        <v/>
      </c>
      <c r="I44" s="24">
        <f>IFERROR(('[1]功能-城建'!AW44+'[1]功能-城建'!BR44)/2,"")</f>
        <v>39</v>
      </c>
      <c r="J44" s="24">
        <f>IFERROR(('[1]功能-城建'!AX44+'[1]功能-城建'!BS44)/2,"")</f>
        <v>39</v>
      </c>
      <c r="K44" s="24">
        <f>IFERROR(('[1]功能-城建'!AY44+'[1]功能-城建'!BT44)/2,"")</f>
        <v>39</v>
      </c>
      <c r="L44" s="24">
        <f>IFERROR(('[1]功能-城建'!AZ44+'[1]功能-城建'!BU44)/2,"")</f>
        <v>39</v>
      </c>
      <c r="M44" s="24">
        <f>IFERROR(('[1]功能-城建'!BA44+'[1]功能-城建'!BV44)/2,"")</f>
        <v>39</v>
      </c>
      <c r="N44" s="24">
        <f>IFERROR(('[1]功能-城建'!BB44+'[1]功能-城建'!BW44)/2,"")</f>
        <v>39</v>
      </c>
      <c r="O44" s="24">
        <f>IFERROR(('[1]功能-城建'!BC44+'[1]功能-城建'!BX44)/2,"")</f>
        <v>39</v>
      </c>
      <c r="P44" s="24" t="str">
        <f>IFERROR(('[1]功能-城建'!BD44+'[1]功能-城建'!BY44)/2,"")</f>
        <v/>
      </c>
      <c r="Q44" s="24" t="str">
        <f>IFERROR(('[1]功能-城建'!BE44+'[1]功能-城建'!BZ44)/2,"")</f>
        <v/>
      </c>
      <c r="R44" s="24" t="str">
        <f>IFERROR(('[1]功能-城建'!BF44+'[1]功能-城建'!CA44)/2,"")</f>
        <v/>
      </c>
      <c r="S44" s="24" t="str">
        <f>IFERROR(('[1]功能-城建'!BG44+'[1]功能-城建'!CB44)/2,"")</f>
        <v/>
      </c>
      <c r="T44" s="24" t="str">
        <f>IFERROR(('[1]功能-城建'!BH44+'[1]功能-城建'!CC44)/2,"")</f>
        <v/>
      </c>
      <c r="U44" s="24">
        <f>IFERROR(('[1]功能-城建'!BI44+'[1]功能-城建'!CD44)/2,"")</f>
        <v>39</v>
      </c>
      <c r="V44" s="24" t="str">
        <f>IFERROR(('[1]功能-城建'!BJ44+'[1]功能-城建'!CE44)/2,"")</f>
        <v/>
      </c>
      <c r="W44" s="24">
        <f>IFERROR(('[1]功能-城建'!BK44+'[1]功能-城建'!CF44)/2,"")</f>
        <v>0</v>
      </c>
      <c r="Z44" s="8">
        <v>39</v>
      </c>
      <c r="AA44" s="25">
        <f t="shared" si="1"/>
        <v>39</v>
      </c>
      <c r="AB44" s="25">
        <f t="shared" si="2"/>
        <v>39</v>
      </c>
      <c r="AC44" s="25" t="str">
        <f t="shared" si="3"/>
        <v/>
      </c>
      <c r="AD44" s="25" t="str">
        <f t="shared" si="4"/>
        <v/>
      </c>
      <c r="AE44" s="25">
        <f t="shared" si="5"/>
        <v>39</v>
      </c>
      <c r="AF44" s="25">
        <f t="shared" si="6"/>
        <v>39</v>
      </c>
      <c r="AG44" s="25">
        <f t="shared" si="7"/>
        <v>39</v>
      </c>
      <c r="AH44" s="25">
        <f t="shared" si="8"/>
        <v>39</v>
      </c>
      <c r="AI44" s="25">
        <f t="shared" si="9"/>
        <v>39</v>
      </c>
      <c r="AJ44" s="25">
        <f t="shared" si="10"/>
        <v>39</v>
      </c>
      <c r="AK44" s="25">
        <f t="shared" si="11"/>
        <v>39</v>
      </c>
      <c r="AL44" s="25" t="str">
        <f t="shared" si="12"/>
        <v/>
      </c>
      <c r="AM44" s="25" t="str">
        <f t="shared" si="13"/>
        <v/>
      </c>
      <c r="AN44" s="25" t="str">
        <f t="shared" si="14"/>
        <v/>
      </c>
      <c r="AO44" s="25" t="str">
        <f t="shared" si="15"/>
        <v/>
      </c>
      <c r="AP44" s="25" t="str">
        <f t="shared" si="16"/>
        <v/>
      </c>
      <c r="AQ44" s="25">
        <f t="shared" si="17"/>
        <v>39</v>
      </c>
      <c r="AR44" s="25" t="str">
        <f t="shared" si="18"/>
        <v/>
      </c>
      <c r="AS44" s="25">
        <f t="shared" si="19"/>
        <v>0</v>
      </c>
      <c r="AV44" s="8">
        <v>39</v>
      </c>
      <c r="AW44" s="26">
        <f>IF(IFERROR(IF($AV44&lt;E$6,0,IF($AV44&gt;MAX(AA$6:AA$85),"",
IF($AV44=MAX(AA$6:AA$85),INDEX($Z$6:$Z$85,MATCH(MAX(AA$6:AA$85),AA$6:AA$85,0)),
求节点(AA$6:AA$85,$Z$6:$Z$85,$AV44)))),"")="",AW43,
IFERROR(IF($AV44&lt;E$6,0,IF($AV44&gt;MAX(AA$6:AA$85),"",
IF($AV44=MAX(AA$6:AA$85),INDEX($Z$6:$Z$85,MATCH(MAX(AA$6:AA$85),AA$6:AA$85,0)),
求节点(AA$6:AA$85,$Z$6:$Z$85,$AV44)))),""))</f>
        <v>39</v>
      </c>
      <c r="AX44" s="26">
        <f>IF(IFERROR(IF($AV44&lt;F$6,0,IF($AV44&gt;MAX(AB$6:AB$85),"",
IF($AV44=MAX(AB$6:AB$85),INDEX($Z$6:$Z$85,MATCH(MAX(AB$6:AB$85),AB$6:AB$85,0)),
求节点(AB$6:AB$85,$Z$6:$Z$85,$AV44)))),"")="",AX43,
IFERROR(IF($AV44&lt;F$6,0,IF($AV44&gt;MAX(AB$6:AB$85),"",
IF($AV44=MAX(AB$6:AB$85),INDEX($Z$6:$Z$85,MATCH(MAX(AB$6:AB$85),AB$6:AB$85,0)),
求节点(AB$6:AB$85,$Z$6:$Z$85,$AV44)))),""))</f>
        <v>39</v>
      </c>
      <c r="AY44" s="26">
        <f>IF(IFERROR(IF($AV44&lt;G$6,0,IF($AV44&gt;MAX(AC$6:AC$85),"",
IF($AV44=MAX(AC$6:AC$85),INDEX($Z$6:$Z$85,MATCH(MAX(AC$6:AC$85),AC$6:AC$85,0)),
求节点(AC$6:AC$85,$Z$6:$Z$85,$AV44)))),"")="",AY43,
IFERROR(IF($AV44&lt;G$6,0,IF($AV44&gt;MAX(AC$6:AC$85),"",
IF($AV44=MAX(AC$6:AC$85),INDEX($Z$6:$Z$85,MATCH(MAX(AC$6:AC$85),AC$6:AC$85,0)),
求节点(AC$6:AC$85,$Z$6:$Z$85,$AV44)))),""))</f>
        <v>14.25</v>
      </c>
      <c r="AZ44" s="26">
        <f>IF(IFERROR(IF($AV44&lt;H$6,0,IF($AV44&gt;MAX(AD$6:AD$85),"",
IF($AV44=MAX(AD$6:AD$85),INDEX($Z$6:$Z$85,MATCH(MAX(AD$6:AD$85),AD$6:AD$85,0)),
求节点(AD$6:AD$85,$Z$6:$Z$85,$AV44)))),"")="",AZ43,
IFERROR(IF($AV44&lt;H$6,0,IF($AV44&gt;MAX(AD$6:AD$85),"",
IF($AV44=MAX(AD$6:AD$85),INDEX($Z$6:$Z$85,MATCH(MAX(AD$6:AD$85),AD$6:AD$85,0)),
求节点(AD$6:AD$85,$Z$6:$Z$85,$AV44)))),""))</f>
        <v>0</v>
      </c>
      <c r="BA44" s="26">
        <f>IF(IFERROR(IF($AV44&lt;I$6,0,IF($AV44&gt;MAX(AE$6:AE$85),"",
IF($AV44=MAX(AE$6:AE$85),INDEX($Z$6:$Z$85,MATCH(MAX(AE$6:AE$85),AE$6:AE$85,0)),
求节点(AE$6:AE$85,$Z$6:$Z$85,$AV44)))),"")="",BA43,
IFERROR(IF($AV44&lt;I$6,0,IF($AV44&gt;MAX(AE$6:AE$85),"",
IF($AV44=MAX(AE$6:AE$85),INDEX($Z$6:$Z$85,MATCH(MAX(AE$6:AE$85),AE$6:AE$85,0)),
求节点(AE$6:AE$85,$Z$6:$Z$85,$AV44)))),""))</f>
        <v>39</v>
      </c>
      <c r="BB44" s="26">
        <f>IF(IFERROR(IF($AV44&lt;J$6,0,IF($AV44&gt;MAX(AF$6:AF$85),"",
IF($AV44=MAX(AF$6:AF$85),INDEX($Z$6:$Z$85,MATCH(MAX(AF$6:AF$85),AF$6:AF$85,0)),
求节点(AF$6:AF$85,$Z$6:$Z$85,$AV44)))),"")="",BB43,
IFERROR(IF($AV44&lt;J$6,0,IF($AV44&gt;MAX(AF$6:AF$85),"",
IF($AV44=MAX(AF$6:AF$85),INDEX($Z$6:$Z$85,MATCH(MAX(AF$6:AF$85),AF$6:AF$85,0)),
求节点(AF$6:AF$85,$Z$6:$Z$85,$AV44)))),""))</f>
        <v>39</v>
      </c>
      <c r="BC44" s="26">
        <f>IF(IFERROR(IF($AV44&lt;K$6,0,IF($AV44&gt;MAX(AG$6:AG$85),"",
IF($AV44=MAX(AG$6:AG$85),INDEX($Z$6:$Z$85,MATCH(MAX(AG$6:AG$85),AG$6:AG$85,0)),
求节点(AG$6:AG$85,$Z$6:$Z$85,$AV44)))),"")="",BC43,
IFERROR(IF($AV44&lt;K$6,0,IF($AV44&gt;MAX(AG$6:AG$85),"",
IF($AV44=MAX(AG$6:AG$85),INDEX($Z$6:$Z$85,MATCH(MAX(AG$6:AG$85),AG$6:AG$85,0)),
求节点(AG$6:AG$85,$Z$6:$Z$85,$AV44)))),""))</f>
        <v>39</v>
      </c>
      <c r="BD44" s="26">
        <f>IF(IFERROR(IF($AV44&lt;L$6,0,IF($AV44&gt;MAX(AH$6:AH$85),"",
IF($AV44=MAX(AH$6:AH$85),INDEX($Z$6:$Z$85,MATCH(MAX(AH$6:AH$85),AH$6:AH$85,0)),
求节点(AH$6:AH$85,$Z$6:$Z$85,$AV44)))),"")="",BD43,
IFERROR(IF($AV44&lt;L$6,0,IF($AV44&gt;MAX(AH$6:AH$85),"",
IF($AV44=MAX(AH$6:AH$85),INDEX($Z$6:$Z$85,MATCH(MAX(AH$6:AH$85),AH$6:AH$85,0)),
求节点(AH$6:AH$85,$Z$6:$Z$85,$AV44)))),""))</f>
        <v>39</v>
      </c>
      <c r="BE44" s="26">
        <f>IF(IFERROR(IF($AV44&lt;M$6,0,IF($AV44&gt;MAX(AI$6:AI$85),"",
IF($AV44=MAX(AI$6:AI$85),INDEX($Z$6:$Z$85,MATCH(MAX(AI$6:AI$85),AI$6:AI$85,0)),
求节点(AI$6:AI$85,$Z$6:$Z$85,$AV44)))),"")="",BE43,
IFERROR(IF($AV44&lt;M$6,0,IF($AV44&gt;MAX(AI$6:AI$85),"",
IF($AV44=MAX(AI$6:AI$85),INDEX($Z$6:$Z$85,MATCH(MAX(AI$6:AI$85),AI$6:AI$85,0)),
求节点(AI$6:AI$85,$Z$6:$Z$85,$AV44)))),""))</f>
        <v>39</v>
      </c>
      <c r="BF44" s="26">
        <f>IF(IFERROR(IF($AV44&lt;N$6,0,IF($AV44&gt;MAX(AJ$6:AJ$85),"",
IF($AV44=MAX(AJ$6:AJ$85),INDEX($Z$6:$Z$85,MATCH(MAX(AJ$6:AJ$85),AJ$6:AJ$85,0)),
求节点(AJ$6:AJ$85,$Z$6:$Z$85,$AV44)))),"")="",BF43,
IFERROR(IF($AV44&lt;N$6,0,IF($AV44&gt;MAX(AJ$6:AJ$85),"",
IF($AV44=MAX(AJ$6:AJ$85),INDEX($Z$6:$Z$85,MATCH(MAX(AJ$6:AJ$85),AJ$6:AJ$85,0)),
求节点(AJ$6:AJ$85,$Z$6:$Z$85,$AV44)))),""))</f>
        <v>39</v>
      </c>
      <c r="BG44" s="26">
        <f>IF(IFERROR(IF($AV44&lt;O$6,0,IF($AV44&gt;MAX(AK$6:AK$85),"",
IF($AV44=MAX(AK$6:AK$85),INDEX($Z$6:$Z$85,MATCH(MAX(AK$6:AK$85),AK$6:AK$85,0)),
求节点(AK$6:AK$85,$Z$6:$Z$85,$AV44)))),"")="",BG43,
IFERROR(IF($AV44&lt;O$6,0,IF($AV44&gt;MAX(AK$6:AK$85),"",
IF($AV44=MAX(AK$6:AK$85),INDEX($Z$6:$Z$85,MATCH(MAX(AK$6:AK$85),AK$6:AK$85,0)),
求节点(AK$6:AK$85,$Z$6:$Z$85,$AV44)))),""))</f>
        <v>39</v>
      </c>
      <c r="BH44" s="26">
        <f>IF(IFERROR(IF($AV44&lt;P$6,0,IF($AV44&gt;MAX(AL$6:AL$85),"",
IF($AV44=MAX(AL$6:AL$85),INDEX($Z$6:$Z$85,MATCH(MAX(AL$6:AL$85),AL$6:AL$85,0)),
求节点(AL$6:AL$85,$Z$6:$Z$85,$AV44)))),"")="",BH43,
IFERROR(IF($AV44&lt;P$6,0,IF($AV44&gt;MAX(AL$6:AL$85),"",
IF($AV44=MAX(AL$6:AL$85),INDEX($Z$6:$Z$85,MATCH(MAX(AL$6:AL$85),AL$6:AL$85,0)),
求节点(AL$6:AL$85,$Z$6:$Z$85,$AV44)))),""))</f>
        <v>15.25</v>
      </c>
      <c r="BI44" s="26">
        <f>IF(IFERROR(IF($AV44&lt;Q$6,0,IF($AV44&gt;MAX(AM$6:AM$85),"",
IF($AV44=MAX(AM$6:AM$85),INDEX($Z$6:$Z$85,MATCH(MAX(AM$6:AM$85),AM$6:AM$85,0)),
求节点(AM$6:AM$85,$Z$6:$Z$85,$AV44)))),"")="",BI43,
IFERROR(IF($AV44&lt;Q$6,0,IF($AV44&gt;MAX(AM$6:AM$85),"",
IF($AV44=MAX(AM$6:AM$85),INDEX($Z$6:$Z$85,MATCH(MAX(AM$6:AM$85),AM$6:AM$85,0)),
求节点(AM$6:AM$85,$Z$6:$Z$85,$AV44)))),""))</f>
        <v>15</v>
      </c>
      <c r="BJ44" s="26">
        <f>IF(IFERROR(IF($AV44&lt;R$6,0,IF($AV44&gt;MAX(AN$6:AN$85),"",
IF($AV44=MAX(AN$6:AN$85),INDEX($Z$6:$Z$85,MATCH(MAX(AN$6:AN$85),AN$6:AN$85,0)),
求节点(AN$6:AN$85,$Z$6:$Z$85,$AV44)))),"")="",BJ43,
IFERROR(IF($AV44&lt;R$6,0,IF($AV44&gt;MAX(AN$6:AN$85),"",
IF($AV44=MAX(AN$6:AN$85),INDEX($Z$6:$Z$85,MATCH(MAX(AN$6:AN$85),AN$6:AN$85,0)),
求节点(AN$6:AN$85,$Z$6:$Z$85,$AV44)))),""))</f>
        <v>15</v>
      </c>
      <c r="BK44" s="26">
        <f>IF(IFERROR(IF($AV44&lt;S$6,0,IF($AV44&gt;MAX(AO$6:AO$85),"",
IF($AV44=MAX(AO$6:AO$85),INDEX($Z$6:$Z$85,MATCH(MAX(AO$6:AO$85),AO$6:AO$85,0)),
求节点(AO$6:AO$85,$Z$6:$Z$85,$AV44)))),"")="",BK43,
IFERROR(IF($AV44&lt;S$6,0,IF($AV44&gt;MAX(AO$6:AO$85),"",
IF($AV44=MAX(AO$6:AO$85),INDEX($Z$6:$Z$85,MATCH(MAX(AO$6:AO$85),AO$6:AO$85,0)),
求节点(AO$6:AO$85,$Z$6:$Z$85,$AV44)))),""))</f>
        <v>15</v>
      </c>
      <c r="BL44" s="26">
        <f>IF(IFERROR(IF($AV44&lt;T$6,0,IF($AV44&gt;MAX(AP$6:AP$85),"",
IF($AV44=MAX(AP$6:AP$85),INDEX($Z$6:$Z$85,MATCH(MAX(AP$6:AP$85),AP$6:AP$85,0)),
求节点(AP$6:AP$85,$Z$6:$Z$85,$AV44)))),"")="",BL43,
IFERROR(IF($AV44&lt;T$6,0,IF($AV44&gt;MAX(AP$6:AP$85),"",
IF($AV44=MAX(AP$6:AP$85),INDEX($Z$6:$Z$85,MATCH(MAX(AP$6:AP$85),AP$6:AP$85,0)),
求节点(AP$6:AP$85,$Z$6:$Z$85,$AV44)))),""))</f>
        <v>15</v>
      </c>
      <c r="BM44" s="26">
        <f>IF(IFERROR(IF($AV44&lt;U$6,0,IF($AV44&gt;MAX(AQ$6:AQ$85),"",
IF($AV44=MAX(AQ$6:AQ$85),INDEX($Z$6:$Z$85,MATCH(MAX(AQ$6:AQ$85),AQ$6:AQ$85,0)),
求节点(AQ$6:AQ$85,$Z$6:$Z$85,$AV44)))),"")="",BM43,
IFERROR(IF($AV44&lt;U$6,0,IF($AV44&gt;MAX(AQ$6:AQ$85),"",
IF($AV44=MAX(AQ$6:AQ$85),INDEX($Z$6:$Z$85,MATCH(MAX(AQ$6:AQ$85),AQ$6:AQ$85,0)),
求节点(AQ$6:AQ$85,$Z$6:$Z$85,$AV44)))),""))</f>
        <v>39</v>
      </c>
      <c r="BN44" s="26">
        <f>IF(IFERROR(IF($AV44&lt;V$6,0,IF($AV44&gt;MAX(AR$6:AR$85),"",
IF($AV44=MAX(AR$6:AR$85),INDEX($Z$6:$Z$85,MATCH(MAX(AR$6:AR$85),AR$6:AR$85,0)),
求节点(AR$6:AR$85,$Z$6:$Z$85,$AV44)))),"")="",BN43,
IFERROR(IF($AV44&lt;V$6,0,IF($AV44&gt;MAX(AR$6:AR$85),"",
IF($AV44=MAX(AR$6:AR$85),INDEX($Z$6:$Z$85,MATCH(MAX(AR$6:AR$85),AR$6:AR$85,0)),
求节点(AR$6:AR$85,$Z$6:$Z$85,$AV44)))),""))</f>
        <v>6.875</v>
      </c>
      <c r="BO44" s="26">
        <f>IF(IFERROR(IF($AV44&lt;W$6,0,IF($AV44&gt;MAX(AS$6:AS$85),"",
IF($AV44=MAX(AS$6:AS$85),INDEX($Z$6:$Z$85,MATCH(MAX(AS$6:AS$85),AS$6:AS$85,0)),
求节点(AS$6:AS$85,$Z$6:$Z$85,$AV44)))),"")="",BO43,
IFERROR(IF($AV44&lt;W$6,0,IF($AV44&gt;MAX(AS$6:AS$85),"",
IF($AV44=MAX(AS$6:AS$85),INDEX($Z$6:$Z$85,MATCH(MAX(AS$6:AS$85),AS$6:AS$85,0)),
求节点(AS$6:AS$85,$Z$6:$Z$85,$AV44)))),""))</f>
        <v>0</v>
      </c>
    </row>
    <row r="45" spans="4:67" x14ac:dyDescent="0.2">
      <c r="D45" s="8">
        <v>40</v>
      </c>
      <c r="E45" s="24">
        <f>IFERROR(('[1]功能-城建'!AS45+'[1]功能-城建'!BN45)/2,"")</f>
        <v>40</v>
      </c>
      <c r="F45" s="24">
        <f>IFERROR(('[1]功能-城建'!AT45+'[1]功能-城建'!BO45)/2,"")</f>
        <v>40</v>
      </c>
      <c r="G45" s="24" t="str">
        <f>IFERROR(('[1]功能-城建'!AU45+'[1]功能-城建'!BP45)/2,"")</f>
        <v/>
      </c>
      <c r="H45" s="24" t="str">
        <f>IFERROR(('[1]功能-城建'!AV45+'[1]功能-城建'!BQ45)/2,"")</f>
        <v/>
      </c>
      <c r="I45" s="24">
        <f>IFERROR(('[1]功能-城建'!AW45+'[1]功能-城建'!BR45)/2,"")</f>
        <v>40</v>
      </c>
      <c r="J45" s="24">
        <f>IFERROR(('[1]功能-城建'!AX45+'[1]功能-城建'!BS45)/2,"")</f>
        <v>40</v>
      </c>
      <c r="K45" s="24">
        <f>IFERROR(('[1]功能-城建'!AY45+'[1]功能-城建'!BT45)/2,"")</f>
        <v>40</v>
      </c>
      <c r="L45" s="24">
        <f>IFERROR(('[1]功能-城建'!AZ45+'[1]功能-城建'!BU45)/2,"")</f>
        <v>40</v>
      </c>
      <c r="M45" s="24">
        <f>IFERROR(('[1]功能-城建'!BA45+'[1]功能-城建'!BV45)/2,"")</f>
        <v>40</v>
      </c>
      <c r="N45" s="24">
        <f>IFERROR(('[1]功能-城建'!BB45+'[1]功能-城建'!BW45)/2,"")</f>
        <v>40</v>
      </c>
      <c r="O45" s="24">
        <f>IFERROR(('[1]功能-城建'!BC45+'[1]功能-城建'!BX45)/2,"")</f>
        <v>40</v>
      </c>
      <c r="P45" s="24" t="str">
        <f>IFERROR(('[1]功能-城建'!BD45+'[1]功能-城建'!BY45)/2,"")</f>
        <v/>
      </c>
      <c r="Q45" s="24" t="str">
        <f>IFERROR(('[1]功能-城建'!BE45+'[1]功能-城建'!BZ45)/2,"")</f>
        <v/>
      </c>
      <c r="R45" s="24" t="str">
        <f>IFERROR(('[1]功能-城建'!BF45+'[1]功能-城建'!CA45)/2,"")</f>
        <v/>
      </c>
      <c r="S45" s="24" t="str">
        <f>IFERROR(('[1]功能-城建'!BG45+'[1]功能-城建'!CB45)/2,"")</f>
        <v/>
      </c>
      <c r="T45" s="24" t="str">
        <f>IFERROR(('[1]功能-城建'!BH45+'[1]功能-城建'!CC45)/2,"")</f>
        <v/>
      </c>
      <c r="U45" s="24">
        <f>IFERROR(('[1]功能-城建'!BI45+'[1]功能-城建'!CD45)/2,"")</f>
        <v>40</v>
      </c>
      <c r="V45" s="24" t="str">
        <f>IFERROR(('[1]功能-城建'!BJ45+'[1]功能-城建'!CE45)/2,"")</f>
        <v/>
      </c>
      <c r="W45" s="24">
        <f>IFERROR(('[1]功能-城建'!BK45+'[1]功能-城建'!CF45)/2,"")</f>
        <v>0</v>
      </c>
      <c r="Z45" s="8">
        <v>40</v>
      </c>
      <c r="AA45" s="25">
        <f t="shared" si="1"/>
        <v>40</v>
      </c>
      <c r="AB45" s="25">
        <f t="shared" si="2"/>
        <v>40</v>
      </c>
      <c r="AC45" s="25" t="str">
        <f t="shared" si="3"/>
        <v/>
      </c>
      <c r="AD45" s="25" t="str">
        <f t="shared" si="4"/>
        <v/>
      </c>
      <c r="AE45" s="25">
        <f t="shared" si="5"/>
        <v>40</v>
      </c>
      <c r="AF45" s="25">
        <f t="shared" si="6"/>
        <v>40</v>
      </c>
      <c r="AG45" s="25">
        <f t="shared" si="7"/>
        <v>40</v>
      </c>
      <c r="AH45" s="25">
        <f t="shared" si="8"/>
        <v>40</v>
      </c>
      <c r="AI45" s="25">
        <f t="shared" si="9"/>
        <v>40</v>
      </c>
      <c r="AJ45" s="25">
        <f t="shared" si="10"/>
        <v>40</v>
      </c>
      <c r="AK45" s="25">
        <f t="shared" si="11"/>
        <v>40</v>
      </c>
      <c r="AL45" s="25" t="str">
        <f t="shared" si="12"/>
        <v/>
      </c>
      <c r="AM45" s="25" t="str">
        <f t="shared" si="13"/>
        <v/>
      </c>
      <c r="AN45" s="25" t="str">
        <f t="shared" si="14"/>
        <v/>
      </c>
      <c r="AO45" s="25" t="str">
        <f t="shared" si="15"/>
        <v/>
      </c>
      <c r="AP45" s="25" t="str">
        <f t="shared" si="16"/>
        <v/>
      </c>
      <c r="AQ45" s="25">
        <f t="shared" si="17"/>
        <v>40</v>
      </c>
      <c r="AR45" s="25" t="str">
        <f t="shared" si="18"/>
        <v/>
      </c>
      <c r="AS45" s="25">
        <f t="shared" si="19"/>
        <v>0</v>
      </c>
      <c r="AV45" s="8">
        <v>40</v>
      </c>
      <c r="AW45" s="26">
        <f>IF(IFERROR(IF($AV45&lt;E$6,0,IF($AV45&gt;MAX(AA$6:AA$85),"",
IF($AV45=MAX(AA$6:AA$85),INDEX($Z$6:$Z$85,MATCH(MAX(AA$6:AA$85),AA$6:AA$85,0)),
求节点(AA$6:AA$85,$Z$6:$Z$85,$AV45)))),"")="",AW44,
IFERROR(IF($AV45&lt;E$6,0,IF($AV45&gt;MAX(AA$6:AA$85),"",
IF($AV45=MAX(AA$6:AA$85),INDEX($Z$6:$Z$85,MATCH(MAX(AA$6:AA$85),AA$6:AA$85,0)),
求节点(AA$6:AA$85,$Z$6:$Z$85,$AV45)))),""))</f>
        <v>40</v>
      </c>
      <c r="AX45" s="26">
        <f>IF(IFERROR(IF($AV45&lt;F$6,0,IF($AV45&gt;MAX(AB$6:AB$85),"",
IF($AV45=MAX(AB$6:AB$85),INDEX($Z$6:$Z$85,MATCH(MAX(AB$6:AB$85),AB$6:AB$85,0)),
求节点(AB$6:AB$85,$Z$6:$Z$85,$AV45)))),"")="",AX44,
IFERROR(IF($AV45&lt;F$6,0,IF($AV45&gt;MAX(AB$6:AB$85),"",
IF($AV45=MAX(AB$6:AB$85),INDEX($Z$6:$Z$85,MATCH(MAX(AB$6:AB$85),AB$6:AB$85,0)),
求节点(AB$6:AB$85,$Z$6:$Z$85,$AV45)))),""))</f>
        <v>40</v>
      </c>
      <c r="AY45" s="26">
        <f>IF(IFERROR(IF($AV45&lt;G$6,0,IF($AV45&gt;MAX(AC$6:AC$85),"",
IF($AV45=MAX(AC$6:AC$85),INDEX($Z$6:$Z$85,MATCH(MAX(AC$6:AC$85),AC$6:AC$85,0)),
求节点(AC$6:AC$85,$Z$6:$Z$85,$AV45)))),"")="",AY44,
IFERROR(IF($AV45&lt;G$6,0,IF($AV45&gt;MAX(AC$6:AC$85),"",
IF($AV45=MAX(AC$6:AC$85),INDEX($Z$6:$Z$85,MATCH(MAX(AC$6:AC$85),AC$6:AC$85,0)),
求节点(AC$6:AC$85,$Z$6:$Z$85,$AV45)))),""))</f>
        <v>14.75</v>
      </c>
      <c r="AZ45" s="26">
        <f>IF(IFERROR(IF($AV45&lt;H$6,0,IF($AV45&gt;MAX(AD$6:AD$85),"",
IF($AV45=MAX(AD$6:AD$85),INDEX($Z$6:$Z$85,MATCH(MAX(AD$6:AD$85),AD$6:AD$85,0)),
求节点(AD$6:AD$85,$Z$6:$Z$85,$AV45)))),"")="",AZ44,
IFERROR(IF($AV45&lt;H$6,0,IF($AV45&gt;MAX(AD$6:AD$85),"",
IF($AV45=MAX(AD$6:AD$85),INDEX($Z$6:$Z$85,MATCH(MAX(AD$6:AD$85),AD$6:AD$85,0)),
求节点(AD$6:AD$85,$Z$6:$Z$85,$AV45)))),""))</f>
        <v>0</v>
      </c>
      <c r="BA45" s="26">
        <f>IF(IFERROR(IF($AV45&lt;I$6,0,IF($AV45&gt;MAX(AE$6:AE$85),"",
IF($AV45=MAX(AE$6:AE$85),INDEX($Z$6:$Z$85,MATCH(MAX(AE$6:AE$85),AE$6:AE$85,0)),
求节点(AE$6:AE$85,$Z$6:$Z$85,$AV45)))),"")="",BA44,
IFERROR(IF($AV45&lt;I$6,0,IF($AV45&gt;MAX(AE$6:AE$85),"",
IF($AV45=MAX(AE$6:AE$85),INDEX($Z$6:$Z$85,MATCH(MAX(AE$6:AE$85),AE$6:AE$85,0)),
求节点(AE$6:AE$85,$Z$6:$Z$85,$AV45)))),""))</f>
        <v>40</v>
      </c>
      <c r="BB45" s="26">
        <f>IF(IFERROR(IF($AV45&lt;J$6,0,IF($AV45&gt;MAX(AF$6:AF$85),"",
IF($AV45=MAX(AF$6:AF$85),INDEX($Z$6:$Z$85,MATCH(MAX(AF$6:AF$85),AF$6:AF$85,0)),
求节点(AF$6:AF$85,$Z$6:$Z$85,$AV45)))),"")="",BB44,
IFERROR(IF($AV45&lt;J$6,0,IF($AV45&gt;MAX(AF$6:AF$85),"",
IF($AV45=MAX(AF$6:AF$85),INDEX($Z$6:$Z$85,MATCH(MAX(AF$6:AF$85),AF$6:AF$85,0)),
求节点(AF$6:AF$85,$Z$6:$Z$85,$AV45)))),""))</f>
        <v>40</v>
      </c>
      <c r="BC45" s="26">
        <f>IF(IFERROR(IF($AV45&lt;K$6,0,IF($AV45&gt;MAX(AG$6:AG$85),"",
IF($AV45=MAX(AG$6:AG$85),INDEX($Z$6:$Z$85,MATCH(MAX(AG$6:AG$85),AG$6:AG$85,0)),
求节点(AG$6:AG$85,$Z$6:$Z$85,$AV45)))),"")="",BC44,
IFERROR(IF($AV45&lt;K$6,0,IF($AV45&gt;MAX(AG$6:AG$85),"",
IF($AV45=MAX(AG$6:AG$85),INDEX($Z$6:$Z$85,MATCH(MAX(AG$6:AG$85),AG$6:AG$85,0)),
求节点(AG$6:AG$85,$Z$6:$Z$85,$AV45)))),""))</f>
        <v>40</v>
      </c>
      <c r="BD45" s="26">
        <f>IF(IFERROR(IF($AV45&lt;L$6,0,IF($AV45&gt;MAX(AH$6:AH$85),"",
IF($AV45=MAX(AH$6:AH$85),INDEX($Z$6:$Z$85,MATCH(MAX(AH$6:AH$85),AH$6:AH$85,0)),
求节点(AH$6:AH$85,$Z$6:$Z$85,$AV45)))),"")="",BD44,
IFERROR(IF($AV45&lt;L$6,0,IF($AV45&gt;MAX(AH$6:AH$85),"",
IF($AV45=MAX(AH$6:AH$85),INDEX($Z$6:$Z$85,MATCH(MAX(AH$6:AH$85),AH$6:AH$85,0)),
求节点(AH$6:AH$85,$Z$6:$Z$85,$AV45)))),""))</f>
        <v>40</v>
      </c>
      <c r="BE45" s="26">
        <f>IF(IFERROR(IF($AV45&lt;M$6,0,IF($AV45&gt;MAX(AI$6:AI$85),"",
IF($AV45=MAX(AI$6:AI$85),INDEX($Z$6:$Z$85,MATCH(MAX(AI$6:AI$85),AI$6:AI$85,0)),
求节点(AI$6:AI$85,$Z$6:$Z$85,$AV45)))),"")="",BE44,
IFERROR(IF($AV45&lt;M$6,0,IF($AV45&gt;MAX(AI$6:AI$85),"",
IF($AV45=MAX(AI$6:AI$85),INDEX($Z$6:$Z$85,MATCH(MAX(AI$6:AI$85),AI$6:AI$85,0)),
求节点(AI$6:AI$85,$Z$6:$Z$85,$AV45)))),""))</f>
        <v>40</v>
      </c>
      <c r="BF45" s="26">
        <f>IF(IFERROR(IF($AV45&lt;N$6,0,IF($AV45&gt;MAX(AJ$6:AJ$85),"",
IF($AV45=MAX(AJ$6:AJ$85),INDEX($Z$6:$Z$85,MATCH(MAX(AJ$6:AJ$85),AJ$6:AJ$85,0)),
求节点(AJ$6:AJ$85,$Z$6:$Z$85,$AV45)))),"")="",BF44,
IFERROR(IF($AV45&lt;N$6,0,IF($AV45&gt;MAX(AJ$6:AJ$85),"",
IF($AV45=MAX(AJ$6:AJ$85),INDEX($Z$6:$Z$85,MATCH(MAX(AJ$6:AJ$85),AJ$6:AJ$85,0)),
求节点(AJ$6:AJ$85,$Z$6:$Z$85,$AV45)))),""))</f>
        <v>40</v>
      </c>
      <c r="BG45" s="26">
        <f>IF(IFERROR(IF($AV45&lt;O$6,0,IF($AV45&gt;MAX(AK$6:AK$85),"",
IF($AV45=MAX(AK$6:AK$85),INDEX($Z$6:$Z$85,MATCH(MAX(AK$6:AK$85),AK$6:AK$85,0)),
求节点(AK$6:AK$85,$Z$6:$Z$85,$AV45)))),"")="",BG44,
IFERROR(IF($AV45&lt;O$6,0,IF($AV45&gt;MAX(AK$6:AK$85),"",
IF($AV45=MAX(AK$6:AK$85),INDEX($Z$6:$Z$85,MATCH(MAX(AK$6:AK$85),AK$6:AK$85,0)),
求节点(AK$6:AK$85,$Z$6:$Z$85,$AV45)))),""))</f>
        <v>40</v>
      </c>
      <c r="BH45" s="26">
        <f>IF(IFERROR(IF($AV45&lt;P$6,0,IF($AV45&gt;MAX(AL$6:AL$85),"",
IF($AV45=MAX(AL$6:AL$85),INDEX($Z$6:$Z$85,MATCH(MAX(AL$6:AL$85),AL$6:AL$85,0)),
求节点(AL$6:AL$85,$Z$6:$Z$85,$AV45)))),"")="",BH44,
IFERROR(IF($AV45&lt;P$6,0,IF($AV45&gt;MAX(AL$6:AL$85),"",
IF($AV45=MAX(AL$6:AL$85),INDEX($Z$6:$Z$85,MATCH(MAX(AL$6:AL$85),AL$6:AL$85,0)),
求节点(AL$6:AL$85,$Z$6:$Z$85,$AV45)))),""))</f>
        <v>15.75</v>
      </c>
      <c r="BI45" s="26">
        <f>IF(IFERROR(IF($AV45&lt;Q$6,0,IF($AV45&gt;MAX(AM$6:AM$85),"",
IF($AV45=MAX(AM$6:AM$85),INDEX($Z$6:$Z$85,MATCH(MAX(AM$6:AM$85),AM$6:AM$85,0)),
求节点(AM$6:AM$85,$Z$6:$Z$85,$AV45)))),"")="",BI44,
IFERROR(IF($AV45&lt;Q$6,0,IF($AV45&gt;MAX(AM$6:AM$85),"",
IF($AV45=MAX(AM$6:AM$85),INDEX($Z$6:$Z$85,MATCH(MAX(AM$6:AM$85),AM$6:AM$85,0)),
求节点(AM$6:AM$85,$Z$6:$Z$85,$AV45)))),""))</f>
        <v>15.5</v>
      </c>
      <c r="BJ45" s="26">
        <f>IF(IFERROR(IF($AV45&lt;R$6,0,IF($AV45&gt;MAX(AN$6:AN$85),"",
IF($AV45=MAX(AN$6:AN$85),INDEX($Z$6:$Z$85,MATCH(MAX(AN$6:AN$85),AN$6:AN$85,0)),
求节点(AN$6:AN$85,$Z$6:$Z$85,$AV45)))),"")="",BJ44,
IFERROR(IF($AV45&lt;R$6,0,IF($AV45&gt;MAX(AN$6:AN$85),"",
IF($AV45=MAX(AN$6:AN$85),INDEX($Z$6:$Z$85,MATCH(MAX(AN$6:AN$85),AN$6:AN$85,0)),
求节点(AN$6:AN$85,$Z$6:$Z$85,$AV45)))),""))</f>
        <v>15.5</v>
      </c>
      <c r="BK45" s="26">
        <f>IF(IFERROR(IF($AV45&lt;S$6,0,IF($AV45&gt;MAX(AO$6:AO$85),"",
IF($AV45=MAX(AO$6:AO$85),INDEX($Z$6:$Z$85,MATCH(MAX(AO$6:AO$85),AO$6:AO$85,0)),
求节点(AO$6:AO$85,$Z$6:$Z$85,$AV45)))),"")="",BK44,
IFERROR(IF($AV45&lt;S$6,0,IF($AV45&gt;MAX(AO$6:AO$85),"",
IF($AV45=MAX(AO$6:AO$85),INDEX($Z$6:$Z$85,MATCH(MAX(AO$6:AO$85),AO$6:AO$85,0)),
求节点(AO$6:AO$85,$Z$6:$Z$85,$AV45)))),""))</f>
        <v>15.5</v>
      </c>
      <c r="BL45" s="26">
        <f>IF(IFERROR(IF($AV45&lt;T$6,0,IF($AV45&gt;MAX(AP$6:AP$85),"",
IF($AV45=MAX(AP$6:AP$85),INDEX($Z$6:$Z$85,MATCH(MAX(AP$6:AP$85),AP$6:AP$85,0)),
求节点(AP$6:AP$85,$Z$6:$Z$85,$AV45)))),"")="",BL44,
IFERROR(IF($AV45&lt;T$6,0,IF($AV45&gt;MAX(AP$6:AP$85),"",
IF($AV45=MAX(AP$6:AP$85),INDEX($Z$6:$Z$85,MATCH(MAX(AP$6:AP$85),AP$6:AP$85,0)),
求节点(AP$6:AP$85,$Z$6:$Z$85,$AV45)))),""))</f>
        <v>15.5</v>
      </c>
      <c r="BM45" s="26">
        <f>IF(IFERROR(IF($AV45&lt;U$6,0,IF($AV45&gt;MAX(AQ$6:AQ$85),"",
IF($AV45=MAX(AQ$6:AQ$85),INDEX($Z$6:$Z$85,MATCH(MAX(AQ$6:AQ$85),AQ$6:AQ$85,0)),
求节点(AQ$6:AQ$85,$Z$6:$Z$85,$AV45)))),"")="",BM44,
IFERROR(IF($AV45&lt;U$6,0,IF($AV45&gt;MAX(AQ$6:AQ$85),"",
IF($AV45=MAX(AQ$6:AQ$85),INDEX($Z$6:$Z$85,MATCH(MAX(AQ$6:AQ$85),AQ$6:AQ$85,0)),
求节点(AQ$6:AQ$85,$Z$6:$Z$85,$AV45)))),""))</f>
        <v>40</v>
      </c>
      <c r="BN45" s="26">
        <f>IF(IFERROR(IF($AV45&lt;V$6,0,IF($AV45&gt;MAX(AR$6:AR$85),"",
IF($AV45=MAX(AR$6:AR$85),INDEX($Z$6:$Z$85,MATCH(MAX(AR$6:AR$85),AR$6:AR$85,0)),
求节点(AR$6:AR$85,$Z$6:$Z$85,$AV45)))),"")="",BN44,
IFERROR(IF($AV45&lt;V$6,0,IF($AV45&gt;MAX(AR$6:AR$85),"",
IF($AV45=MAX(AR$6:AR$85),INDEX($Z$6:$Z$85,MATCH(MAX(AR$6:AR$85),AR$6:AR$85,0)),
求节点(AR$6:AR$85,$Z$6:$Z$85,$AV45)))),""))</f>
        <v>7.125</v>
      </c>
      <c r="BO45" s="26">
        <f>IF(IFERROR(IF($AV45&lt;W$6,0,IF($AV45&gt;MAX(AS$6:AS$85),"",
IF($AV45=MAX(AS$6:AS$85),INDEX($Z$6:$Z$85,MATCH(MAX(AS$6:AS$85),AS$6:AS$85,0)),
求节点(AS$6:AS$85,$Z$6:$Z$85,$AV45)))),"")="",BO44,
IFERROR(IF($AV45&lt;W$6,0,IF($AV45&gt;MAX(AS$6:AS$85),"",
IF($AV45=MAX(AS$6:AS$85),INDEX($Z$6:$Z$85,MATCH(MAX(AS$6:AS$85),AS$6:AS$85,0)),
求节点(AS$6:AS$85,$Z$6:$Z$85,$AV45)))),""))</f>
        <v>0</v>
      </c>
    </row>
    <row r="46" spans="4:67" x14ac:dyDescent="0.2">
      <c r="D46" s="8">
        <v>41</v>
      </c>
      <c r="E46" s="24">
        <f>IFERROR(('[1]功能-城建'!AS46+'[1]功能-城建'!BN46)/2,"")</f>
        <v>41</v>
      </c>
      <c r="F46" s="24">
        <f>IFERROR(('[1]功能-城建'!AT46+'[1]功能-城建'!BO46)/2,"")</f>
        <v>41</v>
      </c>
      <c r="G46" s="24" t="str">
        <f>IFERROR(('[1]功能-城建'!AU46+'[1]功能-城建'!BP46)/2,"")</f>
        <v/>
      </c>
      <c r="H46" s="24" t="str">
        <f>IFERROR(('[1]功能-城建'!AV46+'[1]功能-城建'!BQ46)/2,"")</f>
        <v/>
      </c>
      <c r="I46" s="24">
        <f>IFERROR(('[1]功能-城建'!AW46+'[1]功能-城建'!BR46)/2,"")</f>
        <v>41</v>
      </c>
      <c r="J46" s="24">
        <f>IFERROR(('[1]功能-城建'!AX46+'[1]功能-城建'!BS46)/2,"")</f>
        <v>41</v>
      </c>
      <c r="K46" s="24">
        <f>IFERROR(('[1]功能-城建'!AY46+'[1]功能-城建'!BT46)/2,"")</f>
        <v>41</v>
      </c>
      <c r="L46" s="24">
        <f>IFERROR(('[1]功能-城建'!AZ46+'[1]功能-城建'!BU46)/2,"")</f>
        <v>41</v>
      </c>
      <c r="M46" s="24">
        <f>IFERROR(('[1]功能-城建'!BA46+'[1]功能-城建'!BV46)/2,"")</f>
        <v>41</v>
      </c>
      <c r="N46" s="24">
        <f>IFERROR(('[1]功能-城建'!BB46+'[1]功能-城建'!BW46)/2,"")</f>
        <v>41</v>
      </c>
      <c r="O46" s="24">
        <f>IFERROR(('[1]功能-城建'!BC46+'[1]功能-城建'!BX46)/2,"")</f>
        <v>41</v>
      </c>
      <c r="P46" s="24" t="str">
        <f>IFERROR(('[1]功能-城建'!BD46+'[1]功能-城建'!BY46)/2,"")</f>
        <v/>
      </c>
      <c r="Q46" s="24" t="str">
        <f>IFERROR(('[1]功能-城建'!BE46+'[1]功能-城建'!BZ46)/2,"")</f>
        <v/>
      </c>
      <c r="R46" s="24" t="str">
        <f>IFERROR(('[1]功能-城建'!BF46+'[1]功能-城建'!CA46)/2,"")</f>
        <v/>
      </c>
      <c r="S46" s="24" t="str">
        <f>IFERROR(('[1]功能-城建'!BG46+'[1]功能-城建'!CB46)/2,"")</f>
        <v/>
      </c>
      <c r="T46" s="24" t="str">
        <f>IFERROR(('[1]功能-城建'!BH46+'[1]功能-城建'!CC46)/2,"")</f>
        <v/>
      </c>
      <c r="U46" s="24">
        <f>IFERROR(('[1]功能-城建'!BI46+'[1]功能-城建'!CD46)/2,"")</f>
        <v>41</v>
      </c>
      <c r="V46" s="24" t="str">
        <f>IFERROR(('[1]功能-城建'!BJ46+'[1]功能-城建'!CE46)/2,"")</f>
        <v/>
      </c>
      <c r="W46" s="24">
        <f>IFERROR(('[1]功能-城建'!BK46+'[1]功能-城建'!CF46)/2,"")</f>
        <v>0</v>
      </c>
      <c r="Z46" s="8">
        <v>41</v>
      </c>
      <c r="AA46" s="25">
        <f t="shared" si="1"/>
        <v>41</v>
      </c>
      <c r="AB46" s="25">
        <f t="shared" si="2"/>
        <v>41</v>
      </c>
      <c r="AC46" s="25" t="str">
        <f t="shared" si="3"/>
        <v/>
      </c>
      <c r="AD46" s="25" t="str">
        <f t="shared" si="4"/>
        <v/>
      </c>
      <c r="AE46" s="25">
        <f t="shared" si="5"/>
        <v>41</v>
      </c>
      <c r="AF46" s="25">
        <f t="shared" si="6"/>
        <v>41</v>
      </c>
      <c r="AG46" s="25">
        <f t="shared" si="7"/>
        <v>41</v>
      </c>
      <c r="AH46" s="25">
        <f t="shared" si="8"/>
        <v>41</v>
      </c>
      <c r="AI46" s="25">
        <f t="shared" si="9"/>
        <v>41</v>
      </c>
      <c r="AJ46" s="25">
        <f t="shared" si="10"/>
        <v>41</v>
      </c>
      <c r="AK46" s="25">
        <f t="shared" si="11"/>
        <v>41</v>
      </c>
      <c r="AL46" s="25" t="str">
        <f t="shared" si="12"/>
        <v/>
      </c>
      <c r="AM46" s="25" t="str">
        <f t="shared" si="13"/>
        <v/>
      </c>
      <c r="AN46" s="25" t="str">
        <f t="shared" si="14"/>
        <v/>
      </c>
      <c r="AO46" s="25" t="str">
        <f t="shared" si="15"/>
        <v/>
      </c>
      <c r="AP46" s="25" t="str">
        <f t="shared" si="16"/>
        <v/>
      </c>
      <c r="AQ46" s="25">
        <f t="shared" si="17"/>
        <v>41</v>
      </c>
      <c r="AR46" s="25" t="str">
        <f t="shared" si="18"/>
        <v/>
      </c>
      <c r="AS46" s="25">
        <f t="shared" si="19"/>
        <v>0</v>
      </c>
      <c r="AV46" s="8">
        <v>41</v>
      </c>
      <c r="AW46" s="26">
        <f>IF(IFERROR(IF($AV46&lt;E$6,0,IF($AV46&gt;MAX(AA$6:AA$85),"",
IF($AV46=MAX(AA$6:AA$85),INDEX($Z$6:$Z$85,MATCH(MAX(AA$6:AA$85),AA$6:AA$85,0)),
求节点(AA$6:AA$85,$Z$6:$Z$85,$AV46)))),"")="",AW45,
IFERROR(IF($AV46&lt;E$6,0,IF($AV46&gt;MAX(AA$6:AA$85),"",
IF($AV46=MAX(AA$6:AA$85),INDEX($Z$6:$Z$85,MATCH(MAX(AA$6:AA$85),AA$6:AA$85,0)),
求节点(AA$6:AA$85,$Z$6:$Z$85,$AV46)))),""))</f>
        <v>41</v>
      </c>
      <c r="AX46" s="26">
        <f>IF(IFERROR(IF($AV46&lt;F$6,0,IF($AV46&gt;MAX(AB$6:AB$85),"",
IF($AV46=MAX(AB$6:AB$85),INDEX($Z$6:$Z$85,MATCH(MAX(AB$6:AB$85),AB$6:AB$85,0)),
求节点(AB$6:AB$85,$Z$6:$Z$85,$AV46)))),"")="",AX45,
IFERROR(IF($AV46&lt;F$6,0,IF($AV46&gt;MAX(AB$6:AB$85),"",
IF($AV46=MAX(AB$6:AB$85),INDEX($Z$6:$Z$85,MATCH(MAX(AB$6:AB$85),AB$6:AB$85,0)),
求节点(AB$6:AB$85,$Z$6:$Z$85,$AV46)))),""))</f>
        <v>41</v>
      </c>
      <c r="AY46" s="26">
        <f>IF(IFERROR(IF($AV46&lt;G$6,0,IF($AV46&gt;MAX(AC$6:AC$85),"",
IF($AV46=MAX(AC$6:AC$85),INDEX($Z$6:$Z$85,MATCH(MAX(AC$6:AC$85),AC$6:AC$85,0)),
求节点(AC$6:AC$85,$Z$6:$Z$85,$AV46)))),"")="",AY45,
IFERROR(IF($AV46&lt;G$6,0,IF($AV46&gt;MAX(AC$6:AC$85),"",
IF($AV46=MAX(AC$6:AC$85),INDEX($Z$6:$Z$85,MATCH(MAX(AC$6:AC$85),AC$6:AC$85,0)),
求节点(AC$6:AC$85,$Z$6:$Z$85,$AV46)))),""))</f>
        <v>15.25</v>
      </c>
      <c r="AZ46" s="26">
        <f>IF(IFERROR(IF($AV46&lt;H$6,0,IF($AV46&gt;MAX(AD$6:AD$85),"",
IF($AV46=MAX(AD$6:AD$85),INDEX($Z$6:$Z$85,MATCH(MAX(AD$6:AD$85),AD$6:AD$85,0)),
求节点(AD$6:AD$85,$Z$6:$Z$85,$AV46)))),"")="",AZ45,
IFERROR(IF($AV46&lt;H$6,0,IF($AV46&gt;MAX(AD$6:AD$85),"",
IF($AV46=MAX(AD$6:AD$85),INDEX($Z$6:$Z$85,MATCH(MAX(AD$6:AD$85),AD$6:AD$85,0)),
求节点(AD$6:AD$85,$Z$6:$Z$85,$AV46)))),""))</f>
        <v>0</v>
      </c>
      <c r="BA46" s="26">
        <f>IF(IFERROR(IF($AV46&lt;I$6,0,IF($AV46&gt;MAX(AE$6:AE$85),"",
IF($AV46=MAX(AE$6:AE$85),INDEX($Z$6:$Z$85,MATCH(MAX(AE$6:AE$85),AE$6:AE$85,0)),
求节点(AE$6:AE$85,$Z$6:$Z$85,$AV46)))),"")="",BA45,
IFERROR(IF($AV46&lt;I$6,0,IF($AV46&gt;MAX(AE$6:AE$85),"",
IF($AV46=MAX(AE$6:AE$85),INDEX($Z$6:$Z$85,MATCH(MAX(AE$6:AE$85),AE$6:AE$85,0)),
求节点(AE$6:AE$85,$Z$6:$Z$85,$AV46)))),""))</f>
        <v>41</v>
      </c>
      <c r="BB46" s="26">
        <f>IF(IFERROR(IF($AV46&lt;J$6,0,IF($AV46&gt;MAX(AF$6:AF$85),"",
IF($AV46=MAX(AF$6:AF$85),INDEX($Z$6:$Z$85,MATCH(MAX(AF$6:AF$85),AF$6:AF$85,0)),
求节点(AF$6:AF$85,$Z$6:$Z$85,$AV46)))),"")="",BB45,
IFERROR(IF($AV46&lt;J$6,0,IF($AV46&gt;MAX(AF$6:AF$85),"",
IF($AV46=MAX(AF$6:AF$85),INDEX($Z$6:$Z$85,MATCH(MAX(AF$6:AF$85),AF$6:AF$85,0)),
求节点(AF$6:AF$85,$Z$6:$Z$85,$AV46)))),""))</f>
        <v>41</v>
      </c>
      <c r="BC46" s="26">
        <f>IF(IFERROR(IF($AV46&lt;K$6,0,IF($AV46&gt;MAX(AG$6:AG$85),"",
IF($AV46=MAX(AG$6:AG$85),INDEX($Z$6:$Z$85,MATCH(MAX(AG$6:AG$85),AG$6:AG$85,0)),
求节点(AG$6:AG$85,$Z$6:$Z$85,$AV46)))),"")="",BC45,
IFERROR(IF($AV46&lt;K$6,0,IF($AV46&gt;MAX(AG$6:AG$85),"",
IF($AV46=MAX(AG$6:AG$85),INDEX($Z$6:$Z$85,MATCH(MAX(AG$6:AG$85),AG$6:AG$85,0)),
求节点(AG$6:AG$85,$Z$6:$Z$85,$AV46)))),""))</f>
        <v>41</v>
      </c>
      <c r="BD46" s="26">
        <f>IF(IFERROR(IF($AV46&lt;L$6,0,IF($AV46&gt;MAX(AH$6:AH$85),"",
IF($AV46=MAX(AH$6:AH$85),INDEX($Z$6:$Z$85,MATCH(MAX(AH$6:AH$85),AH$6:AH$85,0)),
求节点(AH$6:AH$85,$Z$6:$Z$85,$AV46)))),"")="",BD45,
IFERROR(IF($AV46&lt;L$6,0,IF($AV46&gt;MAX(AH$6:AH$85),"",
IF($AV46=MAX(AH$6:AH$85),INDEX($Z$6:$Z$85,MATCH(MAX(AH$6:AH$85),AH$6:AH$85,0)),
求节点(AH$6:AH$85,$Z$6:$Z$85,$AV46)))),""))</f>
        <v>41</v>
      </c>
      <c r="BE46" s="26">
        <f>IF(IFERROR(IF($AV46&lt;M$6,0,IF($AV46&gt;MAX(AI$6:AI$85),"",
IF($AV46=MAX(AI$6:AI$85),INDEX($Z$6:$Z$85,MATCH(MAX(AI$6:AI$85),AI$6:AI$85,0)),
求节点(AI$6:AI$85,$Z$6:$Z$85,$AV46)))),"")="",BE45,
IFERROR(IF($AV46&lt;M$6,0,IF($AV46&gt;MAX(AI$6:AI$85),"",
IF($AV46=MAX(AI$6:AI$85),INDEX($Z$6:$Z$85,MATCH(MAX(AI$6:AI$85),AI$6:AI$85,0)),
求节点(AI$6:AI$85,$Z$6:$Z$85,$AV46)))),""))</f>
        <v>41</v>
      </c>
      <c r="BF46" s="26">
        <f>IF(IFERROR(IF($AV46&lt;N$6,0,IF($AV46&gt;MAX(AJ$6:AJ$85),"",
IF($AV46=MAX(AJ$6:AJ$85),INDEX($Z$6:$Z$85,MATCH(MAX(AJ$6:AJ$85),AJ$6:AJ$85,0)),
求节点(AJ$6:AJ$85,$Z$6:$Z$85,$AV46)))),"")="",BF45,
IFERROR(IF($AV46&lt;N$6,0,IF($AV46&gt;MAX(AJ$6:AJ$85),"",
IF($AV46=MAX(AJ$6:AJ$85),INDEX($Z$6:$Z$85,MATCH(MAX(AJ$6:AJ$85),AJ$6:AJ$85,0)),
求节点(AJ$6:AJ$85,$Z$6:$Z$85,$AV46)))),""))</f>
        <v>41</v>
      </c>
      <c r="BG46" s="26">
        <f>IF(IFERROR(IF($AV46&lt;O$6,0,IF($AV46&gt;MAX(AK$6:AK$85),"",
IF($AV46=MAX(AK$6:AK$85),INDEX($Z$6:$Z$85,MATCH(MAX(AK$6:AK$85),AK$6:AK$85,0)),
求节点(AK$6:AK$85,$Z$6:$Z$85,$AV46)))),"")="",BG45,
IFERROR(IF($AV46&lt;O$6,0,IF($AV46&gt;MAX(AK$6:AK$85),"",
IF($AV46=MAX(AK$6:AK$85),INDEX($Z$6:$Z$85,MATCH(MAX(AK$6:AK$85),AK$6:AK$85,0)),
求节点(AK$6:AK$85,$Z$6:$Z$85,$AV46)))),""))</f>
        <v>41</v>
      </c>
      <c r="BH46" s="26">
        <f>IF(IFERROR(IF($AV46&lt;P$6,0,IF($AV46&gt;MAX(AL$6:AL$85),"",
IF($AV46=MAX(AL$6:AL$85),INDEX($Z$6:$Z$85,MATCH(MAX(AL$6:AL$85),AL$6:AL$85,0)),
求节点(AL$6:AL$85,$Z$6:$Z$85,$AV46)))),"")="",BH45,
IFERROR(IF($AV46&lt;P$6,0,IF($AV46&gt;MAX(AL$6:AL$85),"",
IF($AV46=MAX(AL$6:AL$85),INDEX($Z$6:$Z$85,MATCH(MAX(AL$6:AL$85),AL$6:AL$85,0)),
求节点(AL$6:AL$85,$Z$6:$Z$85,$AV46)))),""))</f>
        <v>16.25</v>
      </c>
      <c r="BI46" s="26">
        <f>IF(IFERROR(IF($AV46&lt;Q$6,0,IF($AV46&gt;MAX(AM$6:AM$85),"",
IF($AV46=MAX(AM$6:AM$85),INDEX($Z$6:$Z$85,MATCH(MAX(AM$6:AM$85),AM$6:AM$85,0)),
求节点(AM$6:AM$85,$Z$6:$Z$85,$AV46)))),"")="",BI45,
IFERROR(IF($AV46&lt;Q$6,0,IF($AV46&gt;MAX(AM$6:AM$85),"",
IF($AV46=MAX(AM$6:AM$85),INDEX($Z$6:$Z$85,MATCH(MAX(AM$6:AM$85),AM$6:AM$85,0)),
求节点(AM$6:AM$85,$Z$6:$Z$85,$AV46)))),""))</f>
        <v>16</v>
      </c>
      <c r="BJ46" s="26">
        <f>IF(IFERROR(IF($AV46&lt;R$6,0,IF($AV46&gt;MAX(AN$6:AN$85),"",
IF($AV46=MAX(AN$6:AN$85),INDEX($Z$6:$Z$85,MATCH(MAX(AN$6:AN$85),AN$6:AN$85,0)),
求节点(AN$6:AN$85,$Z$6:$Z$85,$AV46)))),"")="",BJ45,
IFERROR(IF($AV46&lt;R$6,0,IF($AV46&gt;MAX(AN$6:AN$85),"",
IF($AV46=MAX(AN$6:AN$85),INDEX($Z$6:$Z$85,MATCH(MAX(AN$6:AN$85),AN$6:AN$85,0)),
求节点(AN$6:AN$85,$Z$6:$Z$85,$AV46)))),""))</f>
        <v>16</v>
      </c>
      <c r="BK46" s="26">
        <f>IF(IFERROR(IF($AV46&lt;S$6,0,IF($AV46&gt;MAX(AO$6:AO$85),"",
IF($AV46=MAX(AO$6:AO$85),INDEX($Z$6:$Z$85,MATCH(MAX(AO$6:AO$85),AO$6:AO$85,0)),
求节点(AO$6:AO$85,$Z$6:$Z$85,$AV46)))),"")="",BK45,
IFERROR(IF($AV46&lt;S$6,0,IF($AV46&gt;MAX(AO$6:AO$85),"",
IF($AV46=MAX(AO$6:AO$85),INDEX($Z$6:$Z$85,MATCH(MAX(AO$6:AO$85),AO$6:AO$85,0)),
求节点(AO$6:AO$85,$Z$6:$Z$85,$AV46)))),""))</f>
        <v>16</v>
      </c>
      <c r="BL46" s="26">
        <f>IF(IFERROR(IF($AV46&lt;T$6,0,IF($AV46&gt;MAX(AP$6:AP$85),"",
IF($AV46=MAX(AP$6:AP$85),INDEX($Z$6:$Z$85,MATCH(MAX(AP$6:AP$85),AP$6:AP$85,0)),
求节点(AP$6:AP$85,$Z$6:$Z$85,$AV46)))),"")="",BL45,
IFERROR(IF($AV46&lt;T$6,0,IF($AV46&gt;MAX(AP$6:AP$85),"",
IF($AV46=MAX(AP$6:AP$85),INDEX($Z$6:$Z$85,MATCH(MAX(AP$6:AP$85),AP$6:AP$85,0)),
求节点(AP$6:AP$85,$Z$6:$Z$85,$AV46)))),""))</f>
        <v>16</v>
      </c>
      <c r="BM46" s="26">
        <f>IF(IFERROR(IF($AV46&lt;U$6,0,IF($AV46&gt;MAX(AQ$6:AQ$85),"",
IF($AV46=MAX(AQ$6:AQ$85),INDEX($Z$6:$Z$85,MATCH(MAX(AQ$6:AQ$85),AQ$6:AQ$85,0)),
求节点(AQ$6:AQ$85,$Z$6:$Z$85,$AV46)))),"")="",BM45,
IFERROR(IF($AV46&lt;U$6,0,IF($AV46&gt;MAX(AQ$6:AQ$85),"",
IF($AV46=MAX(AQ$6:AQ$85),INDEX($Z$6:$Z$85,MATCH(MAX(AQ$6:AQ$85),AQ$6:AQ$85,0)),
求节点(AQ$6:AQ$85,$Z$6:$Z$85,$AV46)))),""))</f>
        <v>41</v>
      </c>
      <c r="BN46" s="26">
        <f>IF(IFERROR(IF($AV46&lt;V$6,0,IF($AV46&gt;MAX(AR$6:AR$85),"",
IF($AV46=MAX(AR$6:AR$85),INDEX($Z$6:$Z$85,MATCH(MAX(AR$6:AR$85),AR$6:AR$85,0)),
求节点(AR$6:AR$85,$Z$6:$Z$85,$AV46)))),"")="",BN45,
IFERROR(IF($AV46&lt;V$6,0,IF($AV46&gt;MAX(AR$6:AR$85),"",
IF($AV46=MAX(AR$6:AR$85),INDEX($Z$6:$Z$85,MATCH(MAX(AR$6:AR$85),AR$6:AR$85,0)),
求节点(AR$6:AR$85,$Z$6:$Z$85,$AV46)))),""))</f>
        <v>7.375</v>
      </c>
      <c r="BO46" s="26">
        <f>IF(IFERROR(IF($AV46&lt;W$6,0,IF($AV46&gt;MAX(AS$6:AS$85),"",
IF($AV46=MAX(AS$6:AS$85),INDEX($Z$6:$Z$85,MATCH(MAX(AS$6:AS$85),AS$6:AS$85,0)),
求节点(AS$6:AS$85,$Z$6:$Z$85,$AV46)))),"")="",BO45,
IFERROR(IF($AV46&lt;W$6,0,IF($AV46&gt;MAX(AS$6:AS$85),"",
IF($AV46=MAX(AS$6:AS$85),INDEX($Z$6:$Z$85,MATCH(MAX(AS$6:AS$85),AS$6:AS$85,0)),
求节点(AS$6:AS$85,$Z$6:$Z$85,$AV46)))),""))</f>
        <v>0</v>
      </c>
    </row>
    <row r="47" spans="4:67" x14ac:dyDescent="0.2">
      <c r="D47" s="8">
        <v>42</v>
      </c>
      <c r="E47" s="24">
        <f>IFERROR(('[1]功能-城建'!AS47+'[1]功能-城建'!BN47)/2,"")</f>
        <v>42</v>
      </c>
      <c r="F47" s="24">
        <f>IFERROR(('[1]功能-城建'!AT47+'[1]功能-城建'!BO47)/2,"")</f>
        <v>42</v>
      </c>
      <c r="G47" s="24" t="str">
        <f>IFERROR(('[1]功能-城建'!AU47+'[1]功能-城建'!BP47)/2,"")</f>
        <v/>
      </c>
      <c r="H47" s="24" t="str">
        <f>IFERROR(('[1]功能-城建'!AV47+'[1]功能-城建'!BQ47)/2,"")</f>
        <v/>
      </c>
      <c r="I47" s="24">
        <f>IFERROR(('[1]功能-城建'!AW47+'[1]功能-城建'!BR47)/2,"")</f>
        <v>42</v>
      </c>
      <c r="J47" s="24">
        <f>IFERROR(('[1]功能-城建'!AX47+'[1]功能-城建'!BS47)/2,"")</f>
        <v>42</v>
      </c>
      <c r="K47" s="24">
        <f>IFERROR(('[1]功能-城建'!AY47+'[1]功能-城建'!BT47)/2,"")</f>
        <v>42</v>
      </c>
      <c r="L47" s="24">
        <f>IFERROR(('[1]功能-城建'!AZ47+'[1]功能-城建'!BU47)/2,"")</f>
        <v>42</v>
      </c>
      <c r="M47" s="24">
        <f>IFERROR(('[1]功能-城建'!BA47+'[1]功能-城建'!BV47)/2,"")</f>
        <v>42</v>
      </c>
      <c r="N47" s="24">
        <f>IFERROR(('[1]功能-城建'!BB47+'[1]功能-城建'!BW47)/2,"")</f>
        <v>42</v>
      </c>
      <c r="O47" s="24">
        <f>IFERROR(('[1]功能-城建'!BC47+'[1]功能-城建'!BX47)/2,"")</f>
        <v>42</v>
      </c>
      <c r="P47" s="24" t="str">
        <f>IFERROR(('[1]功能-城建'!BD47+'[1]功能-城建'!BY47)/2,"")</f>
        <v/>
      </c>
      <c r="Q47" s="24" t="str">
        <f>IFERROR(('[1]功能-城建'!BE47+'[1]功能-城建'!BZ47)/2,"")</f>
        <v/>
      </c>
      <c r="R47" s="24" t="str">
        <f>IFERROR(('[1]功能-城建'!BF47+'[1]功能-城建'!CA47)/2,"")</f>
        <v/>
      </c>
      <c r="S47" s="24" t="str">
        <f>IFERROR(('[1]功能-城建'!BG47+'[1]功能-城建'!CB47)/2,"")</f>
        <v/>
      </c>
      <c r="T47" s="24" t="str">
        <f>IFERROR(('[1]功能-城建'!BH47+'[1]功能-城建'!CC47)/2,"")</f>
        <v/>
      </c>
      <c r="U47" s="24">
        <f>IFERROR(('[1]功能-城建'!BI47+'[1]功能-城建'!CD47)/2,"")</f>
        <v>42</v>
      </c>
      <c r="V47" s="24" t="str">
        <f>IFERROR(('[1]功能-城建'!BJ47+'[1]功能-城建'!CE47)/2,"")</f>
        <v/>
      </c>
      <c r="W47" s="24">
        <f>IFERROR(('[1]功能-城建'!BK47+'[1]功能-城建'!CF47)/2,"")</f>
        <v>0</v>
      </c>
      <c r="Z47" s="8">
        <v>42</v>
      </c>
      <c r="AA47" s="25">
        <f t="shared" si="1"/>
        <v>42</v>
      </c>
      <c r="AB47" s="25">
        <f t="shared" si="2"/>
        <v>42</v>
      </c>
      <c r="AC47" s="25" t="str">
        <f t="shared" si="3"/>
        <v/>
      </c>
      <c r="AD47" s="25" t="str">
        <f t="shared" si="4"/>
        <v/>
      </c>
      <c r="AE47" s="25">
        <f t="shared" si="5"/>
        <v>42</v>
      </c>
      <c r="AF47" s="25">
        <f t="shared" si="6"/>
        <v>42</v>
      </c>
      <c r="AG47" s="25">
        <f t="shared" si="7"/>
        <v>42</v>
      </c>
      <c r="AH47" s="25">
        <f t="shared" si="8"/>
        <v>42</v>
      </c>
      <c r="AI47" s="25">
        <f t="shared" si="9"/>
        <v>42</v>
      </c>
      <c r="AJ47" s="25">
        <f t="shared" si="10"/>
        <v>42</v>
      </c>
      <c r="AK47" s="25">
        <f t="shared" si="11"/>
        <v>42</v>
      </c>
      <c r="AL47" s="25" t="str">
        <f t="shared" si="12"/>
        <v/>
      </c>
      <c r="AM47" s="25" t="str">
        <f t="shared" si="13"/>
        <v/>
      </c>
      <c r="AN47" s="25" t="str">
        <f t="shared" si="14"/>
        <v/>
      </c>
      <c r="AO47" s="25" t="str">
        <f t="shared" si="15"/>
        <v/>
      </c>
      <c r="AP47" s="25" t="str">
        <f t="shared" si="16"/>
        <v/>
      </c>
      <c r="AQ47" s="25">
        <f t="shared" si="17"/>
        <v>42</v>
      </c>
      <c r="AR47" s="25" t="str">
        <f t="shared" si="18"/>
        <v/>
      </c>
      <c r="AS47" s="25">
        <f t="shared" si="19"/>
        <v>0</v>
      </c>
      <c r="AV47" s="8">
        <v>42</v>
      </c>
      <c r="AW47" s="26">
        <f>IF(IFERROR(IF($AV47&lt;E$6,0,IF($AV47&gt;MAX(AA$6:AA$85),"",
IF($AV47=MAX(AA$6:AA$85),INDEX($Z$6:$Z$85,MATCH(MAX(AA$6:AA$85),AA$6:AA$85,0)),
求节点(AA$6:AA$85,$Z$6:$Z$85,$AV47)))),"")="",AW46,
IFERROR(IF($AV47&lt;E$6,0,IF($AV47&gt;MAX(AA$6:AA$85),"",
IF($AV47=MAX(AA$6:AA$85),INDEX($Z$6:$Z$85,MATCH(MAX(AA$6:AA$85),AA$6:AA$85,0)),
求节点(AA$6:AA$85,$Z$6:$Z$85,$AV47)))),""))</f>
        <v>42</v>
      </c>
      <c r="AX47" s="26">
        <f>IF(IFERROR(IF($AV47&lt;F$6,0,IF($AV47&gt;MAX(AB$6:AB$85),"",
IF($AV47=MAX(AB$6:AB$85),INDEX($Z$6:$Z$85,MATCH(MAX(AB$6:AB$85),AB$6:AB$85,0)),
求节点(AB$6:AB$85,$Z$6:$Z$85,$AV47)))),"")="",AX46,
IFERROR(IF($AV47&lt;F$6,0,IF($AV47&gt;MAX(AB$6:AB$85),"",
IF($AV47=MAX(AB$6:AB$85),INDEX($Z$6:$Z$85,MATCH(MAX(AB$6:AB$85),AB$6:AB$85,0)),
求节点(AB$6:AB$85,$Z$6:$Z$85,$AV47)))),""))</f>
        <v>42</v>
      </c>
      <c r="AY47" s="26">
        <f>IF(IFERROR(IF($AV47&lt;G$6,0,IF($AV47&gt;MAX(AC$6:AC$85),"",
IF($AV47=MAX(AC$6:AC$85),INDEX($Z$6:$Z$85,MATCH(MAX(AC$6:AC$85),AC$6:AC$85,0)),
求节点(AC$6:AC$85,$Z$6:$Z$85,$AV47)))),"")="",AY46,
IFERROR(IF($AV47&lt;G$6,0,IF($AV47&gt;MAX(AC$6:AC$85),"",
IF($AV47=MAX(AC$6:AC$85),INDEX($Z$6:$Z$85,MATCH(MAX(AC$6:AC$85),AC$6:AC$85,0)),
求节点(AC$6:AC$85,$Z$6:$Z$85,$AV47)))),""))</f>
        <v>15.75</v>
      </c>
      <c r="AZ47" s="26">
        <f>IF(IFERROR(IF($AV47&lt;H$6,0,IF($AV47&gt;MAX(AD$6:AD$85),"",
IF($AV47=MAX(AD$6:AD$85),INDEX($Z$6:$Z$85,MATCH(MAX(AD$6:AD$85),AD$6:AD$85,0)),
求节点(AD$6:AD$85,$Z$6:$Z$85,$AV47)))),"")="",AZ46,
IFERROR(IF($AV47&lt;H$6,0,IF($AV47&gt;MAX(AD$6:AD$85),"",
IF($AV47=MAX(AD$6:AD$85),INDEX($Z$6:$Z$85,MATCH(MAX(AD$6:AD$85),AD$6:AD$85,0)),
求节点(AD$6:AD$85,$Z$6:$Z$85,$AV47)))),""))</f>
        <v>0</v>
      </c>
      <c r="BA47" s="26">
        <f>IF(IFERROR(IF($AV47&lt;I$6,0,IF($AV47&gt;MAX(AE$6:AE$85),"",
IF($AV47=MAX(AE$6:AE$85),INDEX($Z$6:$Z$85,MATCH(MAX(AE$6:AE$85),AE$6:AE$85,0)),
求节点(AE$6:AE$85,$Z$6:$Z$85,$AV47)))),"")="",BA46,
IFERROR(IF($AV47&lt;I$6,0,IF($AV47&gt;MAX(AE$6:AE$85),"",
IF($AV47=MAX(AE$6:AE$85),INDEX($Z$6:$Z$85,MATCH(MAX(AE$6:AE$85),AE$6:AE$85,0)),
求节点(AE$6:AE$85,$Z$6:$Z$85,$AV47)))),""))</f>
        <v>42</v>
      </c>
      <c r="BB47" s="26">
        <f>IF(IFERROR(IF($AV47&lt;J$6,0,IF($AV47&gt;MAX(AF$6:AF$85),"",
IF($AV47=MAX(AF$6:AF$85),INDEX($Z$6:$Z$85,MATCH(MAX(AF$6:AF$85),AF$6:AF$85,0)),
求节点(AF$6:AF$85,$Z$6:$Z$85,$AV47)))),"")="",BB46,
IFERROR(IF($AV47&lt;J$6,0,IF($AV47&gt;MAX(AF$6:AF$85),"",
IF($AV47=MAX(AF$6:AF$85),INDEX($Z$6:$Z$85,MATCH(MAX(AF$6:AF$85),AF$6:AF$85,0)),
求节点(AF$6:AF$85,$Z$6:$Z$85,$AV47)))),""))</f>
        <v>42</v>
      </c>
      <c r="BC47" s="26">
        <f>IF(IFERROR(IF($AV47&lt;K$6,0,IF($AV47&gt;MAX(AG$6:AG$85),"",
IF($AV47=MAX(AG$6:AG$85),INDEX($Z$6:$Z$85,MATCH(MAX(AG$6:AG$85),AG$6:AG$85,0)),
求节点(AG$6:AG$85,$Z$6:$Z$85,$AV47)))),"")="",BC46,
IFERROR(IF($AV47&lt;K$6,0,IF($AV47&gt;MAX(AG$6:AG$85),"",
IF($AV47=MAX(AG$6:AG$85),INDEX($Z$6:$Z$85,MATCH(MAX(AG$6:AG$85),AG$6:AG$85,0)),
求节点(AG$6:AG$85,$Z$6:$Z$85,$AV47)))),""))</f>
        <v>42</v>
      </c>
      <c r="BD47" s="26">
        <f>IF(IFERROR(IF($AV47&lt;L$6,0,IF($AV47&gt;MAX(AH$6:AH$85),"",
IF($AV47=MAX(AH$6:AH$85),INDEX($Z$6:$Z$85,MATCH(MAX(AH$6:AH$85),AH$6:AH$85,0)),
求节点(AH$6:AH$85,$Z$6:$Z$85,$AV47)))),"")="",BD46,
IFERROR(IF($AV47&lt;L$6,0,IF($AV47&gt;MAX(AH$6:AH$85),"",
IF($AV47=MAX(AH$6:AH$85),INDEX($Z$6:$Z$85,MATCH(MAX(AH$6:AH$85),AH$6:AH$85,0)),
求节点(AH$6:AH$85,$Z$6:$Z$85,$AV47)))),""))</f>
        <v>42</v>
      </c>
      <c r="BE47" s="26">
        <f>IF(IFERROR(IF($AV47&lt;M$6,0,IF($AV47&gt;MAX(AI$6:AI$85),"",
IF($AV47=MAX(AI$6:AI$85),INDEX($Z$6:$Z$85,MATCH(MAX(AI$6:AI$85),AI$6:AI$85,0)),
求节点(AI$6:AI$85,$Z$6:$Z$85,$AV47)))),"")="",BE46,
IFERROR(IF($AV47&lt;M$6,0,IF($AV47&gt;MAX(AI$6:AI$85),"",
IF($AV47=MAX(AI$6:AI$85),INDEX($Z$6:$Z$85,MATCH(MAX(AI$6:AI$85),AI$6:AI$85,0)),
求节点(AI$6:AI$85,$Z$6:$Z$85,$AV47)))),""))</f>
        <v>42</v>
      </c>
      <c r="BF47" s="26">
        <f>IF(IFERROR(IF($AV47&lt;N$6,0,IF($AV47&gt;MAX(AJ$6:AJ$85),"",
IF($AV47=MAX(AJ$6:AJ$85),INDEX($Z$6:$Z$85,MATCH(MAX(AJ$6:AJ$85),AJ$6:AJ$85,0)),
求节点(AJ$6:AJ$85,$Z$6:$Z$85,$AV47)))),"")="",BF46,
IFERROR(IF($AV47&lt;N$6,0,IF($AV47&gt;MAX(AJ$6:AJ$85),"",
IF($AV47=MAX(AJ$6:AJ$85),INDEX($Z$6:$Z$85,MATCH(MAX(AJ$6:AJ$85),AJ$6:AJ$85,0)),
求节点(AJ$6:AJ$85,$Z$6:$Z$85,$AV47)))),""))</f>
        <v>42</v>
      </c>
      <c r="BG47" s="26">
        <f>IF(IFERROR(IF($AV47&lt;O$6,0,IF($AV47&gt;MAX(AK$6:AK$85),"",
IF($AV47=MAX(AK$6:AK$85),INDEX($Z$6:$Z$85,MATCH(MAX(AK$6:AK$85),AK$6:AK$85,0)),
求节点(AK$6:AK$85,$Z$6:$Z$85,$AV47)))),"")="",BG46,
IFERROR(IF($AV47&lt;O$6,0,IF($AV47&gt;MAX(AK$6:AK$85),"",
IF($AV47=MAX(AK$6:AK$85),INDEX($Z$6:$Z$85,MATCH(MAX(AK$6:AK$85),AK$6:AK$85,0)),
求节点(AK$6:AK$85,$Z$6:$Z$85,$AV47)))),""))</f>
        <v>42</v>
      </c>
      <c r="BH47" s="26">
        <f>IF(IFERROR(IF($AV47&lt;P$6,0,IF($AV47&gt;MAX(AL$6:AL$85),"",
IF($AV47=MAX(AL$6:AL$85),INDEX($Z$6:$Z$85,MATCH(MAX(AL$6:AL$85),AL$6:AL$85,0)),
求节点(AL$6:AL$85,$Z$6:$Z$85,$AV47)))),"")="",BH46,
IFERROR(IF($AV47&lt;P$6,0,IF($AV47&gt;MAX(AL$6:AL$85),"",
IF($AV47=MAX(AL$6:AL$85),INDEX($Z$6:$Z$85,MATCH(MAX(AL$6:AL$85),AL$6:AL$85,0)),
求节点(AL$6:AL$85,$Z$6:$Z$85,$AV47)))),""))</f>
        <v>16.75</v>
      </c>
      <c r="BI47" s="26">
        <f>IF(IFERROR(IF($AV47&lt;Q$6,0,IF($AV47&gt;MAX(AM$6:AM$85),"",
IF($AV47=MAX(AM$6:AM$85),INDEX($Z$6:$Z$85,MATCH(MAX(AM$6:AM$85),AM$6:AM$85,0)),
求节点(AM$6:AM$85,$Z$6:$Z$85,$AV47)))),"")="",BI46,
IFERROR(IF($AV47&lt;Q$6,0,IF($AV47&gt;MAX(AM$6:AM$85),"",
IF($AV47=MAX(AM$6:AM$85),INDEX($Z$6:$Z$85,MATCH(MAX(AM$6:AM$85),AM$6:AM$85,0)),
求节点(AM$6:AM$85,$Z$6:$Z$85,$AV47)))),""))</f>
        <v>16.666666666666668</v>
      </c>
      <c r="BJ47" s="26">
        <f>IF(IFERROR(IF($AV47&lt;R$6,0,IF($AV47&gt;MAX(AN$6:AN$85),"",
IF($AV47=MAX(AN$6:AN$85),INDEX($Z$6:$Z$85,MATCH(MAX(AN$6:AN$85),AN$6:AN$85,0)),
求节点(AN$6:AN$85,$Z$6:$Z$85,$AV47)))),"")="",BJ46,
IFERROR(IF($AV47&lt;R$6,0,IF($AV47&gt;MAX(AN$6:AN$85),"",
IF($AV47=MAX(AN$6:AN$85),INDEX($Z$6:$Z$85,MATCH(MAX(AN$6:AN$85),AN$6:AN$85,0)),
求节点(AN$6:AN$85,$Z$6:$Z$85,$AV47)))),""))</f>
        <v>16.666666666666668</v>
      </c>
      <c r="BK47" s="26">
        <f>IF(IFERROR(IF($AV47&lt;S$6,0,IF($AV47&gt;MAX(AO$6:AO$85),"",
IF($AV47=MAX(AO$6:AO$85),INDEX($Z$6:$Z$85,MATCH(MAX(AO$6:AO$85),AO$6:AO$85,0)),
求节点(AO$6:AO$85,$Z$6:$Z$85,$AV47)))),"")="",BK46,
IFERROR(IF($AV47&lt;S$6,0,IF($AV47&gt;MAX(AO$6:AO$85),"",
IF($AV47=MAX(AO$6:AO$85),INDEX($Z$6:$Z$85,MATCH(MAX(AO$6:AO$85),AO$6:AO$85,0)),
求节点(AO$6:AO$85,$Z$6:$Z$85,$AV47)))),""))</f>
        <v>16.666666666666668</v>
      </c>
      <c r="BL47" s="26">
        <f>IF(IFERROR(IF($AV47&lt;T$6,0,IF($AV47&gt;MAX(AP$6:AP$85),"",
IF($AV47=MAX(AP$6:AP$85),INDEX($Z$6:$Z$85,MATCH(MAX(AP$6:AP$85),AP$6:AP$85,0)),
求节点(AP$6:AP$85,$Z$6:$Z$85,$AV47)))),"")="",BL46,
IFERROR(IF($AV47&lt;T$6,0,IF($AV47&gt;MAX(AP$6:AP$85),"",
IF($AV47=MAX(AP$6:AP$85),INDEX($Z$6:$Z$85,MATCH(MAX(AP$6:AP$85),AP$6:AP$85,0)),
求节点(AP$6:AP$85,$Z$6:$Z$85,$AV47)))),""))</f>
        <v>16.666666666666668</v>
      </c>
      <c r="BM47" s="26">
        <f>IF(IFERROR(IF($AV47&lt;U$6,0,IF($AV47&gt;MAX(AQ$6:AQ$85),"",
IF($AV47=MAX(AQ$6:AQ$85),INDEX($Z$6:$Z$85,MATCH(MAX(AQ$6:AQ$85),AQ$6:AQ$85,0)),
求节点(AQ$6:AQ$85,$Z$6:$Z$85,$AV47)))),"")="",BM46,
IFERROR(IF($AV47&lt;U$6,0,IF($AV47&gt;MAX(AQ$6:AQ$85),"",
IF($AV47=MAX(AQ$6:AQ$85),INDEX($Z$6:$Z$85,MATCH(MAX(AQ$6:AQ$85),AQ$6:AQ$85,0)),
求节点(AQ$6:AQ$85,$Z$6:$Z$85,$AV47)))),""))</f>
        <v>42</v>
      </c>
      <c r="BN47" s="26">
        <f>IF(IFERROR(IF($AV47&lt;V$6,0,IF($AV47&gt;MAX(AR$6:AR$85),"",
IF($AV47=MAX(AR$6:AR$85),INDEX($Z$6:$Z$85,MATCH(MAX(AR$6:AR$85),AR$6:AR$85,0)),
求节点(AR$6:AR$85,$Z$6:$Z$85,$AV47)))),"")="",BN46,
IFERROR(IF($AV47&lt;V$6,0,IF($AV47&gt;MAX(AR$6:AR$85),"",
IF($AV47=MAX(AR$6:AR$85),INDEX($Z$6:$Z$85,MATCH(MAX(AR$6:AR$85),AR$6:AR$85,0)),
求节点(AR$6:AR$85,$Z$6:$Z$85,$AV47)))),""))</f>
        <v>7.625</v>
      </c>
      <c r="BO47" s="26">
        <f>IF(IFERROR(IF($AV47&lt;W$6,0,IF($AV47&gt;MAX(AS$6:AS$85),"",
IF($AV47=MAX(AS$6:AS$85),INDEX($Z$6:$Z$85,MATCH(MAX(AS$6:AS$85),AS$6:AS$85,0)),
求节点(AS$6:AS$85,$Z$6:$Z$85,$AV47)))),"")="",BO46,
IFERROR(IF($AV47&lt;W$6,0,IF($AV47&gt;MAX(AS$6:AS$85),"",
IF($AV47=MAX(AS$6:AS$85),INDEX($Z$6:$Z$85,MATCH(MAX(AS$6:AS$85),AS$6:AS$85,0)),
求节点(AS$6:AS$85,$Z$6:$Z$85,$AV47)))),""))</f>
        <v>0</v>
      </c>
    </row>
    <row r="48" spans="4:67" x14ac:dyDescent="0.2">
      <c r="D48" s="8">
        <v>43</v>
      </c>
      <c r="E48" s="24">
        <f>IFERROR(('[1]功能-城建'!AS48+'[1]功能-城建'!BN48)/2,"")</f>
        <v>43</v>
      </c>
      <c r="F48" s="24">
        <f>IFERROR(('[1]功能-城建'!AT48+'[1]功能-城建'!BO48)/2,"")</f>
        <v>43</v>
      </c>
      <c r="G48" s="24" t="str">
        <f>IFERROR(('[1]功能-城建'!AU48+'[1]功能-城建'!BP48)/2,"")</f>
        <v/>
      </c>
      <c r="H48" s="24" t="str">
        <f>IFERROR(('[1]功能-城建'!AV48+'[1]功能-城建'!BQ48)/2,"")</f>
        <v/>
      </c>
      <c r="I48" s="24">
        <f>IFERROR(('[1]功能-城建'!AW48+'[1]功能-城建'!BR48)/2,"")</f>
        <v>43</v>
      </c>
      <c r="J48" s="24">
        <f>IFERROR(('[1]功能-城建'!AX48+'[1]功能-城建'!BS48)/2,"")</f>
        <v>43</v>
      </c>
      <c r="K48" s="24">
        <f>IFERROR(('[1]功能-城建'!AY48+'[1]功能-城建'!BT48)/2,"")</f>
        <v>43</v>
      </c>
      <c r="L48" s="24">
        <f>IFERROR(('[1]功能-城建'!AZ48+'[1]功能-城建'!BU48)/2,"")</f>
        <v>43</v>
      </c>
      <c r="M48" s="24">
        <f>IFERROR(('[1]功能-城建'!BA48+'[1]功能-城建'!BV48)/2,"")</f>
        <v>43</v>
      </c>
      <c r="N48" s="24">
        <f>IFERROR(('[1]功能-城建'!BB48+'[1]功能-城建'!BW48)/2,"")</f>
        <v>43</v>
      </c>
      <c r="O48" s="24">
        <f>IFERROR(('[1]功能-城建'!BC48+'[1]功能-城建'!BX48)/2,"")</f>
        <v>43</v>
      </c>
      <c r="P48" s="24" t="str">
        <f>IFERROR(('[1]功能-城建'!BD48+'[1]功能-城建'!BY48)/2,"")</f>
        <v/>
      </c>
      <c r="Q48" s="24" t="str">
        <f>IFERROR(('[1]功能-城建'!BE48+'[1]功能-城建'!BZ48)/2,"")</f>
        <v/>
      </c>
      <c r="R48" s="24" t="str">
        <f>IFERROR(('[1]功能-城建'!BF48+'[1]功能-城建'!CA48)/2,"")</f>
        <v/>
      </c>
      <c r="S48" s="24" t="str">
        <f>IFERROR(('[1]功能-城建'!BG48+'[1]功能-城建'!CB48)/2,"")</f>
        <v/>
      </c>
      <c r="T48" s="24" t="str">
        <f>IFERROR(('[1]功能-城建'!BH48+'[1]功能-城建'!CC48)/2,"")</f>
        <v/>
      </c>
      <c r="U48" s="24">
        <f>IFERROR(('[1]功能-城建'!BI48+'[1]功能-城建'!CD48)/2,"")</f>
        <v>43</v>
      </c>
      <c r="V48" s="24" t="str">
        <f>IFERROR(('[1]功能-城建'!BJ48+'[1]功能-城建'!CE48)/2,"")</f>
        <v/>
      </c>
      <c r="W48" s="24">
        <f>IFERROR(('[1]功能-城建'!BK48+'[1]功能-城建'!CF48)/2,"")</f>
        <v>0</v>
      </c>
      <c r="Z48" s="8">
        <v>43</v>
      </c>
      <c r="AA48" s="25">
        <f t="shared" si="1"/>
        <v>43</v>
      </c>
      <c r="AB48" s="25">
        <f t="shared" si="2"/>
        <v>43</v>
      </c>
      <c r="AC48" s="25" t="str">
        <f t="shared" si="3"/>
        <v/>
      </c>
      <c r="AD48" s="25" t="str">
        <f t="shared" si="4"/>
        <v/>
      </c>
      <c r="AE48" s="25">
        <f t="shared" si="5"/>
        <v>43</v>
      </c>
      <c r="AF48" s="25">
        <f t="shared" si="6"/>
        <v>43</v>
      </c>
      <c r="AG48" s="25">
        <f t="shared" si="7"/>
        <v>43</v>
      </c>
      <c r="AH48" s="25">
        <f t="shared" si="8"/>
        <v>43</v>
      </c>
      <c r="AI48" s="25">
        <f t="shared" si="9"/>
        <v>43</v>
      </c>
      <c r="AJ48" s="25">
        <f t="shared" si="10"/>
        <v>43</v>
      </c>
      <c r="AK48" s="25">
        <f t="shared" si="11"/>
        <v>43</v>
      </c>
      <c r="AL48" s="25" t="str">
        <f t="shared" si="12"/>
        <v/>
      </c>
      <c r="AM48" s="25" t="str">
        <f t="shared" si="13"/>
        <v/>
      </c>
      <c r="AN48" s="25" t="str">
        <f t="shared" si="14"/>
        <v/>
      </c>
      <c r="AO48" s="25" t="str">
        <f t="shared" si="15"/>
        <v/>
      </c>
      <c r="AP48" s="25" t="str">
        <f t="shared" si="16"/>
        <v/>
      </c>
      <c r="AQ48" s="25">
        <f t="shared" si="17"/>
        <v>43</v>
      </c>
      <c r="AR48" s="25" t="str">
        <f t="shared" si="18"/>
        <v/>
      </c>
      <c r="AS48" s="25">
        <f t="shared" si="19"/>
        <v>0</v>
      </c>
      <c r="AV48" s="8">
        <v>43</v>
      </c>
      <c r="AW48" s="26">
        <f>IF(IFERROR(IF($AV48&lt;E$6,0,IF($AV48&gt;MAX(AA$6:AA$85),"",
IF($AV48=MAX(AA$6:AA$85),INDEX($Z$6:$Z$85,MATCH(MAX(AA$6:AA$85),AA$6:AA$85,0)),
求节点(AA$6:AA$85,$Z$6:$Z$85,$AV48)))),"")="",AW47,
IFERROR(IF($AV48&lt;E$6,0,IF($AV48&gt;MAX(AA$6:AA$85),"",
IF($AV48=MAX(AA$6:AA$85),INDEX($Z$6:$Z$85,MATCH(MAX(AA$6:AA$85),AA$6:AA$85,0)),
求节点(AA$6:AA$85,$Z$6:$Z$85,$AV48)))),""))</f>
        <v>43</v>
      </c>
      <c r="AX48" s="26">
        <f>IF(IFERROR(IF($AV48&lt;F$6,0,IF($AV48&gt;MAX(AB$6:AB$85),"",
IF($AV48=MAX(AB$6:AB$85),INDEX($Z$6:$Z$85,MATCH(MAX(AB$6:AB$85),AB$6:AB$85,0)),
求节点(AB$6:AB$85,$Z$6:$Z$85,$AV48)))),"")="",AX47,
IFERROR(IF($AV48&lt;F$6,0,IF($AV48&gt;MAX(AB$6:AB$85),"",
IF($AV48=MAX(AB$6:AB$85),INDEX($Z$6:$Z$85,MATCH(MAX(AB$6:AB$85),AB$6:AB$85,0)),
求节点(AB$6:AB$85,$Z$6:$Z$85,$AV48)))),""))</f>
        <v>43</v>
      </c>
      <c r="AY48" s="26">
        <f>IF(IFERROR(IF($AV48&lt;G$6,0,IF($AV48&gt;MAX(AC$6:AC$85),"",
IF($AV48=MAX(AC$6:AC$85),INDEX($Z$6:$Z$85,MATCH(MAX(AC$6:AC$85),AC$6:AC$85,0)),
求节点(AC$6:AC$85,$Z$6:$Z$85,$AV48)))),"")="",AY47,
IFERROR(IF($AV48&lt;G$6,0,IF($AV48&gt;MAX(AC$6:AC$85),"",
IF($AV48=MAX(AC$6:AC$85),INDEX($Z$6:$Z$85,MATCH(MAX(AC$6:AC$85),AC$6:AC$85,0)),
求节点(AC$6:AC$85,$Z$6:$Z$85,$AV48)))),""))</f>
        <v>16.25</v>
      </c>
      <c r="AZ48" s="26">
        <f>IF(IFERROR(IF($AV48&lt;H$6,0,IF($AV48&gt;MAX(AD$6:AD$85),"",
IF($AV48=MAX(AD$6:AD$85),INDEX($Z$6:$Z$85,MATCH(MAX(AD$6:AD$85),AD$6:AD$85,0)),
求节点(AD$6:AD$85,$Z$6:$Z$85,$AV48)))),"")="",AZ47,
IFERROR(IF($AV48&lt;H$6,0,IF($AV48&gt;MAX(AD$6:AD$85),"",
IF($AV48=MAX(AD$6:AD$85),INDEX($Z$6:$Z$85,MATCH(MAX(AD$6:AD$85),AD$6:AD$85,0)),
求节点(AD$6:AD$85,$Z$6:$Z$85,$AV48)))),""))</f>
        <v>0</v>
      </c>
      <c r="BA48" s="26">
        <f>IF(IFERROR(IF($AV48&lt;I$6,0,IF($AV48&gt;MAX(AE$6:AE$85),"",
IF($AV48=MAX(AE$6:AE$85),INDEX($Z$6:$Z$85,MATCH(MAX(AE$6:AE$85),AE$6:AE$85,0)),
求节点(AE$6:AE$85,$Z$6:$Z$85,$AV48)))),"")="",BA47,
IFERROR(IF($AV48&lt;I$6,0,IF($AV48&gt;MAX(AE$6:AE$85),"",
IF($AV48=MAX(AE$6:AE$85),INDEX($Z$6:$Z$85,MATCH(MAX(AE$6:AE$85),AE$6:AE$85,0)),
求节点(AE$6:AE$85,$Z$6:$Z$85,$AV48)))),""))</f>
        <v>43</v>
      </c>
      <c r="BB48" s="26">
        <f>IF(IFERROR(IF($AV48&lt;J$6,0,IF($AV48&gt;MAX(AF$6:AF$85),"",
IF($AV48=MAX(AF$6:AF$85),INDEX($Z$6:$Z$85,MATCH(MAX(AF$6:AF$85),AF$6:AF$85,0)),
求节点(AF$6:AF$85,$Z$6:$Z$85,$AV48)))),"")="",BB47,
IFERROR(IF($AV48&lt;J$6,0,IF($AV48&gt;MAX(AF$6:AF$85),"",
IF($AV48=MAX(AF$6:AF$85),INDEX($Z$6:$Z$85,MATCH(MAX(AF$6:AF$85),AF$6:AF$85,0)),
求节点(AF$6:AF$85,$Z$6:$Z$85,$AV48)))),""))</f>
        <v>43</v>
      </c>
      <c r="BC48" s="26">
        <f>IF(IFERROR(IF($AV48&lt;K$6,0,IF($AV48&gt;MAX(AG$6:AG$85),"",
IF($AV48=MAX(AG$6:AG$85),INDEX($Z$6:$Z$85,MATCH(MAX(AG$6:AG$85),AG$6:AG$85,0)),
求节点(AG$6:AG$85,$Z$6:$Z$85,$AV48)))),"")="",BC47,
IFERROR(IF($AV48&lt;K$6,0,IF($AV48&gt;MAX(AG$6:AG$85),"",
IF($AV48=MAX(AG$6:AG$85),INDEX($Z$6:$Z$85,MATCH(MAX(AG$6:AG$85),AG$6:AG$85,0)),
求节点(AG$6:AG$85,$Z$6:$Z$85,$AV48)))),""))</f>
        <v>43</v>
      </c>
      <c r="BD48" s="26">
        <f>IF(IFERROR(IF($AV48&lt;L$6,0,IF($AV48&gt;MAX(AH$6:AH$85),"",
IF($AV48=MAX(AH$6:AH$85),INDEX($Z$6:$Z$85,MATCH(MAX(AH$6:AH$85),AH$6:AH$85,0)),
求节点(AH$6:AH$85,$Z$6:$Z$85,$AV48)))),"")="",BD47,
IFERROR(IF($AV48&lt;L$6,0,IF($AV48&gt;MAX(AH$6:AH$85),"",
IF($AV48=MAX(AH$6:AH$85),INDEX($Z$6:$Z$85,MATCH(MAX(AH$6:AH$85),AH$6:AH$85,0)),
求节点(AH$6:AH$85,$Z$6:$Z$85,$AV48)))),""))</f>
        <v>43</v>
      </c>
      <c r="BE48" s="26">
        <f>IF(IFERROR(IF($AV48&lt;M$6,0,IF($AV48&gt;MAX(AI$6:AI$85),"",
IF($AV48=MAX(AI$6:AI$85),INDEX($Z$6:$Z$85,MATCH(MAX(AI$6:AI$85),AI$6:AI$85,0)),
求节点(AI$6:AI$85,$Z$6:$Z$85,$AV48)))),"")="",BE47,
IFERROR(IF($AV48&lt;M$6,0,IF($AV48&gt;MAX(AI$6:AI$85),"",
IF($AV48=MAX(AI$6:AI$85),INDEX($Z$6:$Z$85,MATCH(MAX(AI$6:AI$85),AI$6:AI$85,0)),
求节点(AI$6:AI$85,$Z$6:$Z$85,$AV48)))),""))</f>
        <v>43</v>
      </c>
      <c r="BF48" s="26">
        <f>IF(IFERROR(IF($AV48&lt;N$6,0,IF($AV48&gt;MAX(AJ$6:AJ$85),"",
IF($AV48=MAX(AJ$6:AJ$85),INDEX($Z$6:$Z$85,MATCH(MAX(AJ$6:AJ$85),AJ$6:AJ$85,0)),
求节点(AJ$6:AJ$85,$Z$6:$Z$85,$AV48)))),"")="",BF47,
IFERROR(IF($AV48&lt;N$6,0,IF($AV48&gt;MAX(AJ$6:AJ$85),"",
IF($AV48=MAX(AJ$6:AJ$85),INDEX($Z$6:$Z$85,MATCH(MAX(AJ$6:AJ$85),AJ$6:AJ$85,0)),
求节点(AJ$6:AJ$85,$Z$6:$Z$85,$AV48)))),""))</f>
        <v>43</v>
      </c>
      <c r="BG48" s="26">
        <f>IF(IFERROR(IF($AV48&lt;O$6,0,IF($AV48&gt;MAX(AK$6:AK$85),"",
IF($AV48=MAX(AK$6:AK$85),INDEX($Z$6:$Z$85,MATCH(MAX(AK$6:AK$85),AK$6:AK$85,0)),
求节点(AK$6:AK$85,$Z$6:$Z$85,$AV48)))),"")="",BG47,
IFERROR(IF($AV48&lt;O$6,0,IF($AV48&gt;MAX(AK$6:AK$85),"",
IF($AV48=MAX(AK$6:AK$85),INDEX($Z$6:$Z$85,MATCH(MAX(AK$6:AK$85),AK$6:AK$85,0)),
求节点(AK$6:AK$85,$Z$6:$Z$85,$AV48)))),""))</f>
        <v>43</v>
      </c>
      <c r="BH48" s="26">
        <f>IF(IFERROR(IF($AV48&lt;P$6,0,IF($AV48&gt;MAX(AL$6:AL$85),"",
IF($AV48=MAX(AL$6:AL$85),INDEX($Z$6:$Z$85,MATCH(MAX(AL$6:AL$85),AL$6:AL$85,0)),
求节点(AL$6:AL$85,$Z$6:$Z$85,$AV48)))),"")="",BH47,
IFERROR(IF($AV48&lt;P$6,0,IF($AV48&gt;MAX(AL$6:AL$85),"",
IF($AV48=MAX(AL$6:AL$85),INDEX($Z$6:$Z$85,MATCH(MAX(AL$6:AL$85),AL$6:AL$85,0)),
求节点(AL$6:AL$85,$Z$6:$Z$85,$AV48)))),""))</f>
        <v>17.25</v>
      </c>
      <c r="BI48" s="26">
        <f>IF(IFERROR(IF($AV48&lt;Q$6,0,IF($AV48&gt;MAX(AM$6:AM$85),"",
IF($AV48=MAX(AM$6:AM$85),INDEX($Z$6:$Z$85,MATCH(MAX(AM$6:AM$85),AM$6:AM$85,0)),
求节点(AM$6:AM$85,$Z$6:$Z$85,$AV48)))),"")="",BI47,
IFERROR(IF($AV48&lt;Q$6,0,IF($AV48&gt;MAX(AM$6:AM$85),"",
IF($AV48=MAX(AM$6:AM$85),INDEX($Z$6:$Z$85,MATCH(MAX(AM$6:AM$85),AM$6:AM$85,0)),
求节点(AM$6:AM$85,$Z$6:$Z$85,$AV48)))),""))</f>
        <v>17.2</v>
      </c>
      <c r="BJ48" s="26">
        <f>IF(IFERROR(IF($AV48&lt;R$6,0,IF($AV48&gt;MAX(AN$6:AN$85),"",
IF($AV48=MAX(AN$6:AN$85),INDEX($Z$6:$Z$85,MATCH(MAX(AN$6:AN$85),AN$6:AN$85,0)),
求节点(AN$6:AN$85,$Z$6:$Z$85,$AV48)))),"")="",BJ47,
IFERROR(IF($AV48&lt;R$6,0,IF($AV48&gt;MAX(AN$6:AN$85),"",
IF($AV48=MAX(AN$6:AN$85),INDEX($Z$6:$Z$85,MATCH(MAX(AN$6:AN$85),AN$6:AN$85,0)),
求节点(AN$6:AN$85,$Z$6:$Z$85,$AV48)))),""))</f>
        <v>17.2</v>
      </c>
      <c r="BK48" s="26">
        <f>IF(IFERROR(IF($AV48&lt;S$6,0,IF($AV48&gt;MAX(AO$6:AO$85),"",
IF($AV48=MAX(AO$6:AO$85),INDEX($Z$6:$Z$85,MATCH(MAX(AO$6:AO$85),AO$6:AO$85,0)),
求节点(AO$6:AO$85,$Z$6:$Z$85,$AV48)))),"")="",BK47,
IFERROR(IF($AV48&lt;S$6,0,IF($AV48&gt;MAX(AO$6:AO$85),"",
IF($AV48=MAX(AO$6:AO$85),INDEX($Z$6:$Z$85,MATCH(MAX(AO$6:AO$85),AO$6:AO$85,0)),
求节点(AO$6:AO$85,$Z$6:$Z$85,$AV48)))),""))</f>
        <v>17.2</v>
      </c>
      <c r="BL48" s="26">
        <f>IF(IFERROR(IF($AV48&lt;T$6,0,IF($AV48&gt;MAX(AP$6:AP$85),"",
IF($AV48=MAX(AP$6:AP$85),INDEX($Z$6:$Z$85,MATCH(MAX(AP$6:AP$85),AP$6:AP$85,0)),
求节点(AP$6:AP$85,$Z$6:$Z$85,$AV48)))),"")="",BL47,
IFERROR(IF($AV48&lt;T$6,0,IF($AV48&gt;MAX(AP$6:AP$85),"",
IF($AV48=MAX(AP$6:AP$85),INDEX($Z$6:$Z$85,MATCH(MAX(AP$6:AP$85),AP$6:AP$85,0)),
求节点(AP$6:AP$85,$Z$6:$Z$85,$AV48)))),""))</f>
        <v>17.2</v>
      </c>
      <c r="BM48" s="26">
        <f>IF(IFERROR(IF($AV48&lt;U$6,0,IF($AV48&gt;MAX(AQ$6:AQ$85),"",
IF($AV48=MAX(AQ$6:AQ$85),INDEX($Z$6:$Z$85,MATCH(MAX(AQ$6:AQ$85),AQ$6:AQ$85,0)),
求节点(AQ$6:AQ$85,$Z$6:$Z$85,$AV48)))),"")="",BM47,
IFERROR(IF($AV48&lt;U$6,0,IF($AV48&gt;MAX(AQ$6:AQ$85),"",
IF($AV48=MAX(AQ$6:AQ$85),INDEX($Z$6:$Z$85,MATCH(MAX(AQ$6:AQ$85),AQ$6:AQ$85,0)),
求节点(AQ$6:AQ$85,$Z$6:$Z$85,$AV48)))),""))</f>
        <v>43</v>
      </c>
      <c r="BN48" s="26">
        <f>IF(IFERROR(IF($AV48&lt;V$6,0,IF($AV48&gt;MAX(AR$6:AR$85),"",
IF($AV48=MAX(AR$6:AR$85),INDEX($Z$6:$Z$85,MATCH(MAX(AR$6:AR$85),AR$6:AR$85,0)),
求节点(AR$6:AR$85,$Z$6:$Z$85,$AV48)))),"")="",BN47,
IFERROR(IF($AV48&lt;V$6,0,IF($AV48&gt;MAX(AR$6:AR$85),"",
IF($AV48=MAX(AR$6:AR$85),INDEX($Z$6:$Z$85,MATCH(MAX(AR$6:AR$85),AR$6:AR$85,0)),
求节点(AR$6:AR$85,$Z$6:$Z$85,$AV48)))),""))</f>
        <v>7.875</v>
      </c>
      <c r="BO48" s="26">
        <f>IF(IFERROR(IF($AV48&lt;W$6,0,IF($AV48&gt;MAX(AS$6:AS$85),"",
IF($AV48=MAX(AS$6:AS$85),INDEX($Z$6:$Z$85,MATCH(MAX(AS$6:AS$85),AS$6:AS$85,0)),
求节点(AS$6:AS$85,$Z$6:$Z$85,$AV48)))),"")="",BO47,
IFERROR(IF($AV48&lt;W$6,0,IF($AV48&gt;MAX(AS$6:AS$85),"",
IF($AV48=MAX(AS$6:AS$85),INDEX($Z$6:$Z$85,MATCH(MAX(AS$6:AS$85),AS$6:AS$85,0)),
求节点(AS$6:AS$85,$Z$6:$Z$85,$AV48)))),""))</f>
        <v>0</v>
      </c>
    </row>
    <row r="49" spans="4:67" x14ac:dyDescent="0.2">
      <c r="D49" s="8">
        <v>44</v>
      </c>
      <c r="E49" s="24">
        <f>IFERROR(('[1]功能-城建'!AS49+'[1]功能-城建'!BN49)/2,"")</f>
        <v>44</v>
      </c>
      <c r="F49" s="24">
        <f>IFERROR(('[1]功能-城建'!AT49+'[1]功能-城建'!BO49)/2,"")</f>
        <v>44</v>
      </c>
      <c r="G49" s="24" t="str">
        <f>IFERROR(('[1]功能-城建'!AU49+'[1]功能-城建'!BP49)/2,"")</f>
        <v/>
      </c>
      <c r="H49" s="24" t="str">
        <f>IFERROR(('[1]功能-城建'!AV49+'[1]功能-城建'!BQ49)/2,"")</f>
        <v/>
      </c>
      <c r="I49" s="24">
        <f>IFERROR(('[1]功能-城建'!AW49+'[1]功能-城建'!BR49)/2,"")</f>
        <v>44</v>
      </c>
      <c r="J49" s="24">
        <f>IFERROR(('[1]功能-城建'!AX49+'[1]功能-城建'!BS49)/2,"")</f>
        <v>44</v>
      </c>
      <c r="K49" s="24">
        <f>IFERROR(('[1]功能-城建'!AY49+'[1]功能-城建'!BT49)/2,"")</f>
        <v>44</v>
      </c>
      <c r="L49" s="24">
        <f>IFERROR(('[1]功能-城建'!AZ49+'[1]功能-城建'!BU49)/2,"")</f>
        <v>44</v>
      </c>
      <c r="M49" s="24">
        <f>IFERROR(('[1]功能-城建'!BA49+'[1]功能-城建'!BV49)/2,"")</f>
        <v>44</v>
      </c>
      <c r="N49" s="24">
        <f>IFERROR(('[1]功能-城建'!BB49+'[1]功能-城建'!BW49)/2,"")</f>
        <v>44</v>
      </c>
      <c r="O49" s="24">
        <f>IFERROR(('[1]功能-城建'!BC49+'[1]功能-城建'!BX49)/2,"")</f>
        <v>44</v>
      </c>
      <c r="P49" s="24" t="str">
        <f>IFERROR(('[1]功能-城建'!BD49+'[1]功能-城建'!BY49)/2,"")</f>
        <v/>
      </c>
      <c r="Q49" s="24" t="str">
        <f>IFERROR(('[1]功能-城建'!BE49+'[1]功能-城建'!BZ49)/2,"")</f>
        <v/>
      </c>
      <c r="R49" s="24" t="str">
        <f>IFERROR(('[1]功能-城建'!BF49+'[1]功能-城建'!CA49)/2,"")</f>
        <v/>
      </c>
      <c r="S49" s="24" t="str">
        <f>IFERROR(('[1]功能-城建'!BG49+'[1]功能-城建'!CB49)/2,"")</f>
        <v/>
      </c>
      <c r="T49" s="24" t="str">
        <f>IFERROR(('[1]功能-城建'!BH49+'[1]功能-城建'!CC49)/2,"")</f>
        <v/>
      </c>
      <c r="U49" s="24">
        <f>IFERROR(('[1]功能-城建'!BI49+'[1]功能-城建'!CD49)/2,"")</f>
        <v>44</v>
      </c>
      <c r="V49" s="24" t="str">
        <f>IFERROR(('[1]功能-城建'!BJ49+'[1]功能-城建'!CE49)/2,"")</f>
        <v/>
      </c>
      <c r="W49" s="24">
        <f>IFERROR(('[1]功能-城建'!BK49+'[1]功能-城建'!CF49)/2,"")</f>
        <v>0</v>
      </c>
      <c r="Z49" s="8">
        <v>44</v>
      </c>
      <c r="AA49" s="25">
        <f t="shared" si="1"/>
        <v>44</v>
      </c>
      <c r="AB49" s="25">
        <f t="shared" si="2"/>
        <v>44</v>
      </c>
      <c r="AC49" s="25" t="str">
        <f t="shared" si="3"/>
        <v/>
      </c>
      <c r="AD49" s="25" t="str">
        <f t="shared" si="4"/>
        <v/>
      </c>
      <c r="AE49" s="25">
        <f t="shared" si="5"/>
        <v>44</v>
      </c>
      <c r="AF49" s="25">
        <f t="shared" si="6"/>
        <v>44</v>
      </c>
      <c r="AG49" s="25">
        <f t="shared" si="7"/>
        <v>44</v>
      </c>
      <c r="AH49" s="25">
        <f t="shared" si="8"/>
        <v>44</v>
      </c>
      <c r="AI49" s="25">
        <f t="shared" si="9"/>
        <v>44</v>
      </c>
      <c r="AJ49" s="25">
        <f t="shared" si="10"/>
        <v>44</v>
      </c>
      <c r="AK49" s="25">
        <f t="shared" si="11"/>
        <v>44</v>
      </c>
      <c r="AL49" s="25" t="str">
        <f t="shared" si="12"/>
        <v/>
      </c>
      <c r="AM49" s="25" t="str">
        <f t="shared" si="13"/>
        <v/>
      </c>
      <c r="AN49" s="25" t="str">
        <f t="shared" si="14"/>
        <v/>
      </c>
      <c r="AO49" s="25" t="str">
        <f t="shared" si="15"/>
        <v/>
      </c>
      <c r="AP49" s="25" t="str">
        <f t="shared" si="16"/>
        <v/>
      </c>
      <c r="AQ49" s="25">
        <f t="shared" si="17"/>
        <v>44</v>
      </c>
      <c r="AR49" s="25" t="str">
        <f t="shared" si="18"/>
        <v/>
      </c>
      <c r="AS49" s="25">
        <f t="shared" si="19"/>
        <v>0</v>
      </c>
      <c r="AV49" s="8">
        <v>44</v>
      </c>
      <c r="AW49" s="26">
        <f>IF(IFERROR(IF($AV49&lt;E$6,0,IF($AV49&gt;MAX(AA$6:AA$85),"",
IF($AV49=MAX(AA$6:AA$85),INDEX($Z$6:$Z$85,MATCH(MAX(AA$6:AA$85),AA$6:AA$85,0)),
求节点(AA$6:AA$85,$Z$6:$Z$85,$AV49)))),"")="",AW48,
IFERROR(IF($AV49&lt;E$6,0,IF($AV49&gt;MAX(AA$6:AA$85),"",
IF($AV49=MAX(AA$6:AA$85),INDEX($Z$6:$Z$85,MATCH(MAX(AA$6:AA$85),AA$6:AA$85,0)),
求节点(AA$6:AA$85,$Z$6:$Z$85,$AV49)))),""))</f>
        <v>44</v>
      </c>
      <c r="AX49" s="26">
        <f>IF(IFERROR(IF($AV49&lt;F$6,0,IF($AV49&gt;MAX(AB$6:AB$85),"",
IF($AV49=MAX(AB$6:AB$85),INDEX($Z$6:$Z$85,MATCH(MAX(AB$6:AB$85),AB$6:AB$85,0)),
求节点(AB$6:AB$85,$Z$6:$Z$85,$AV49)))),"")="",AX48,
IFERROR(IF($AV49&lt;F$6,0,IF($AV49&gt;MAX(AB$6:AB$85),"",
IF($AV49=MAX(AB$6:AB$85),INDEX($Z$6:$Z$85,MATCH(MAX(AB$6:AB$85),AB$6:AB$85,0)),
求节点(AB$6:AB$85,$Z$6:$Z$85,$AV49)))),""))</f>
        <v>44</v>
      </c>
      <c r="AY49" s="26">
        <f>IF(IFERROR(IF($AV49&lt;G$6,0,IF($AV49&gt;MAX(AC$6:AC$85),"",
IF($AV49=MAX(AC$6:AC$85),INDEX($Z$6:$Z$85,MATCH(MAX(AC$6:AC$85),AC$6:AC$85,0)),
求节点(AC$6:AC$85,$Z$6:$Z$85,$AV49)))),"")="",AY48,
IFERROR(IF($AV49&lt;G$6,0,IF($AV49&gt;MAX(AC$6:AC$85),"",
IF($AV49=MAX(AC$6:AC$85),INDEX($Z$6:$Z$85,MATCH(MAX(AC$6:AC$85),AC$6:AC$85,0)),
求节点(AC$6:AC$85,$Z$6:$Z$85,$AV49)))),""))</f>
        <v>16.75</v>
      </c>
      <c r="AZ49" s="26">
        <f>IF(IFERROR(IF($AV49&lt;H$6,0,IF($AV49&gt;MAX(AD$6:AD$85),"",
IF($AV49=MAX(AD$6:AD$85),INDEX($Z$6:$Z$85,MATCH(MAX(AD$6:AD$85),AD$6:AD$85,0)),
求节点(AD$6:AD$85,$Z$6:$Z$85,$AV49)))),"")="",AZ48,
IFERROR(IF($AV49&lt;H$6,0,IF($AV49&gt;MAX(AD$6:AD$85),"",
IF($AV49=MAX(AD$6:AD$85),INDEX($Z$6:$Z$85,MATCH(MAX(AD$6:AD$85),AD$6:AD$85,0)),
求节点(AD$6:AD$85,$Z$6:$Z$85,$AV49)))),""))</f>
        <v>0</v>
      </c>
      <c r="BA49" s="26">
        <f>IF(IFERROR(IF($AV49&lt;I$6,0,IF($AV49&gt;MAX(AE$6:AE$85),"",
IF($AV49=MAX(AE$6:AE$85),INDEX($Z$6:$Z$85,MATCH(MAX(AE$6:AE$85),AE$6:AE$85,0)),
求节点(AE$6:AE$85,$Z$6:$Z$85,$AV49)))),"")="",BA48,
IFERROR(IF($AV49&lt;I$6,0,IF($AV49&gt;MAX(AE$6:AE$85),"",
IF($AV49=MAX(AE$6:AE$85),INDEX($Z$6:$Z$85,MATCH(MAX(AE$6:AE$85),AE$6:AE$85,0)),
求节点(AE$6:AE$85,$Z$6:$Z$85,$AV49)))),""))</f>
        <v>44</v>
      </c>
      <c r="BB49" s="26">
        <f>IF(IFERROR(IF($AV49&lt;J$6,0,IF($AV49&gt;MAX(AF$6:AF$85),"",
IF($AV49=MAX(AF$6:AF$85),INDEX($Z$6:$Z$85,MATCH(MAX(AF$6:AF$85),AF$6:AF$85,0)),
求节点(AF$6:AF$85,$Z$6:$Z$85,$AV49)))),"")="",BB48,
IFERROR(IF($AV49&lt;J$6,0,IF($AV49&gt;MAX(AF$6:AF$85),"",
IF($AV49=MAX(AF$6:AF$85),INDEX($Z$6:$Z$85,MATCH(MAX(AF$6:AF$85),AF$6:AF$85,0)),
求节点(AF$6:AF$85,$Z$6:$Z$85,$AV49)))),""))</f>
        <v>44</v>
      </c>
      <c r="BC49" s="26">
        <f>IF(IFERROR(IF($AV49&lt;K$6,0,IF($AV49&gt;MAX(AG$6:AG$85),"",
IF($AV49=MAX(AG$6:AG$85),INDEX($Z$6:$Z$85,MATCH(MAX(AG$6:AG$85),AG$6:AG$85,0)),
求节点(AG$6:AG$85,$Z$6:$Z$85,$AV49)))),"")="",BC48,
IFERROR(IF($AV49&lt;K$6,0,IF($AV49&gt;MAX(AG$6:AG$85),"",
IF($AV49=MAX(AG$6:AG$85),INDEX($Z$6:$Z$85,MATCH(MAX(AG$6:AG$85),AG$6:AG$85,0)),
求节点(AG$6:AG$85,$Z$6:$Z$85,$AV49)))),""))</f>
        <v>44</v>
      </c>
      <c r="BD49" s="26">
        <f>IF(IFERROR(IF($AV49&lt;L$6,0,IF($AV49&gt;MAX(AH$6:AH$85),"",
IF($AV49=MAX(AH$6:AH$85),INDEX($Z$6:$Z$85,MATCH(MAX(AH$6:AH$85),AH$6:AH$85,0)),
求节点(AH$6:AH$85,$Z$6:$Z$85,$AV49)))),"")="",BD48,
IFERROR(IF($AV49&lt;L$6,0,IF($AV49&gt;MAX(AH$6:AH$85),"",
IF($AV49=MAX(AH$6:AH$85),INDEX($Z$6:$Z$85,MATCH(MAX(AH$6:AH$85),AH$6:AH$85,0)),
求节点(AH$6:AH$85,$Z$6:$Z$85,$AV49)))),""))</f>
        <v>44</v>
      </c>
      <c r="BE49" s="26">
        <f>IF(IFERROR(IF($AV49&lt;M$6,0,IF($AV49&gt;MAX(AI$6:AI$85),"",
IF($AV49=MAX(AI$6:AI$85),INDEX($Z$6:$Z$85,MATCH(MAX(AI$6:AI$85),AI$6:AI$85,0)),
求节点(AI$6:AI$85,$Z$6:$Z$85,$AV49)))),"")="",BE48,
IFERROR(IF($AV49&lt;M$6,0,IF($AV49&gt;MAX(AI$6:AI$85),"",
IF($AV49=MAX(AI$6:AI$85),INDEX($Z$6:$Z$85,MATCH(MAX(AI$6:AI$85),AI$6:AI$85,0)),
求节点(AI$6:AI$85,$Z$6:$Z$85,$AV49)))),""))</f>
        <v>44</v>
      </c>
      <c r="BF49" s="26">
        <f>IF(IFERROR(IF($AV49&lt;N$6,0,IF($AV49&gt;MAX(AJ$6:AJ$85),"",
IF($AV49=MAX(AJ$6:AJ$85),INDEX($Z$6:$Z$85,MATCH(MAX(AJ$6:AJ$85),AJ$6:AJ$85,0)),
求节点(AJ$6:AJ$85,$Z$6:$Z$85,$AV49)))),"")="",BF48,
IFERROR(IF($AV49&lt;N$6,0,IF($AV49&gt;MAX(AJ$6:AJ$85),"",
IF($AV49=MAX(AJ$6:AJ$85),INDEX($Z$6:$Z$85,MATCH(MAX(AJ$6:AJ$85),AJ$6:AJ$85,0)),
求节点(AJ$6:AJ$85,$Z$6:$Z$85,$AV49)))),""))</f>
        <v>44</v>
      </c>
      <c r="BG49" s="26">
        <f>IF(IFERROR(IF($AV49&lt;O$6,0,IF($AV49&gt;MAX(AK$6:AK$85),"",
IF($AV49=MAX(AK$6:AK$85),INDEX($Z$6:$Z$85,MATCH(MAX(AK$6:AK$85),AK$6:AK$85,0)),
求节点(AK$6:AK$85,$Z$6:$Z$85,$AV49)))),"")="",BG48,
IFERROR(IF($AV49&lt;O$6,0,IF($AV49&gt;MAX(AK$6:AK$85),"",
IF($AV49=MAX(AK$6:AK$85),INDEX($Z$6:$Z$85,MATCH(MAX(AK$6:AK$85),AK$6:AK$85,0)),
求节点(AK$6:AK$85,$Z$6:$Z$85,$AV49)))),""))</f>
        <v>44</v>
      </c>
      <c r="BH49" s="26">
        <f>IF(IFERROR(IF($AV49&lt;P$6,0,IF($AV49&gt;MAX(AL$6:AL$85),"",
IF($AV49=MAX(AL$6:AL$85),INDEX($Z$6:$Z$85,MATCH(MAX(AL$6:AL$85),AL$6:AL$85,0)),
求节点(AL$6:AL$85,$Z$6:$Z$85,$AV49)))),"")="",BH48,
IFERROR(IF($AV49&lt;P$6,0,IF($AV49&gt;MAX(AL$6:AL$85),"",
IF($AV49=MAX(AL$6:AL$85),INDEX($Z$6:$Z$85,MATCH(MAX(AL$6:AL$85),AL$6:AL$85,0)),
求节点(AL$6:AL$85,$Z$6:$Z$85,$AV49)))),""))</f>
        <v>17.75</v>
      </c>
      <c r="BI49" s="26">
        <f>IF(IFERROR(IF($AV49&lt;Q$6,0,IF($AV49&gt;MAX(AM$6:AM$85),"",
IF($AV49=MAX(AM$6:AM$85),INDEX($Z$6:$Z$85,MATCH(MAX(AM$6:AM$85),AM$6:AM$85,0)),
求节点(AM$6:AM$85,$Z$6:$Z$85,$AV49)))),"")="",BI48,
IFERROR(IF($AV49&lt;Q$6,0,IF($AV49&gt;MAX(AM$6:AM$85),"",
IF($AV49=MAX(AM$6:AM$85),INDEX($Z$6:$Z$85,MATCH(MAX(AM$6:AM$85),AM$6:AM$85,0)),
求节点(AM$6:AM$85,$Z$6:$Z$85,$AV49)))),""))</f>
        <v>17.600000000000001</v>
      </c>
      <c r="BJ49" s="26">
        <f>IF(IFERROR(IF($AV49&lt;R$6,0,IF($AV49&gt;MAX(AN$6:AN$85),"",
IF($AV49=MAX(AN$6:AN$85),INDEX($Z$6:$Z$85,MATCH(MAX(AN$6:AN$85),AN$6:AN$85,0)),
求节点(AN$6:AN$85,$Z$6:$Z$85,$AV49)))),"")="",BJ48,
IFERROR(IF($AV49&lt;R$6,0,IF($AV49&gt;MAX(AN$6:AN$85),"",
IF($AV49=MAX(AN$6:AN$85),INDEX($Z$6:$Z$85,MATCH(MAX(AN$6:AN$85),AN$6:AN$85,0)),
求节点(AN$6:AN$85,$Z$6:$Z$85,$AV49)))),""))</f>
        <v>17.600000000000001</v>
      </c>
      <c r="BK49" s="26">
        <f>IF(IFERROR(IF($AV49&lt;S$6,0,IF($AV49&gt;MAX(AO$6:AO$85),"",
IF($AV49=MAX(AO$6:AO$85),INDEX($Z$6:$Z$85,MATCH(MAX(AO$6:AO$85),AO$6:AO$85,0)),
求节点(AO$6:AO$85,$Z$6:$Z$85,$AV49)))),"")="",BK48,
IFERROR(IF($AV49&lt;S$6,0,IF($AV49&gt;MAX(AO$6:AO$85),"",
IF($AV49=MAX(AO$6:AO$85),INDEX($Z$6:$Z$85,MATCH(MAX(AO$6:AO$85),AO$6:AO$85,0)),
求节点(AO$6:AO$85,$Z$6:$Z$85,$AV49)))),""))</f>
        <v>17.600000000000001</v>
      </c>
      <c r="BL49" s="26">
        <f>IF(IFERROR(IF($AV49&lt;T$6,0,IF($AV49&gt;MAX(AP$6:AP$85),"",
IF($AV49=MAX(AP$6:AP$85),INDEX($Z$6:$Z$85,MATCH(MAX(AP$6:AP$85),AP$6:AP$85,0)),
求节点(AP$6:AP$85,$Z$6:$Z$85,$AV49)))),"")="",BL48,
IFERROR(IF($AV49&lt;T$6,0,IF($AV49&gt;MAX(AP$6:AP$85),"",
IF($AV49=MAX(AP$6:AP$85),INDEX($Z$6:$Z$85,MATCH(MAX(AP$6:AP$85),AP$6:AP$85,0)),
求节点(AP$6:AP$85,$Z$6:$Z$85,$AV49)))),""))</f>
        <v>17.600000000000001</v>
      </c>
      <c r="BM49" s="26">
        <f>IF(IFERROR(IF($AV49&lt;U$6,0,IF($AV49&gt;MAX(AQ$6:AQ$85),"",
IF($AV49=MAX(AQ$6:AQ$85),INDEX($Z$6:$Z$85,MATCH(MAX(AQ$6:AQ$85),AQ$6:AQ$85,0)),
求节点(AQ$6:AQ$85,$Z$6:$Z$85,$AV49)))),"")="",BM48,
IFERROR(IF($AV49&lt;U$6,0,IF($AV49&gt;MAX(AQ$6:AQ$85),"",
IF($AV49=MAX(AQ$6:AQ$85),INDEX($Z$6:$Z$85,MATCH(MAX(AQ$6:AQ$85),AQ$6:AQ$85,0)),
求节点(AQ$6:AQ$85,$Z$6:$Z$85,$AV49)))),""))</f>
        <v>44</v>
      </c>
      <c r="BN49" s="26">
        <f>IF(IFERROR(IF($AV49&lt;V$6,0,IF($AV49&gt;MAX(AR$6:AR$85),"",
IF($AV49=MAX(AR$6:AR$85),INDEX($Z$6:$Z$85,MATCH(MAX(AR$6:AR$85),AR$6:AR$85,0)),
求节点(AR$6:AR$85,$Z$6:$Z$85,$AV49)))),"")="",BN48,
IFERROR(IF($AV49&lt;V$6,0,IF($AV49&gt;MAX(AR$6:AR$85),"",
IF($AV49=MAX(AR$6:AR$85),INDEX($Z$6:$Z$85,MATCH(MAX(AR$6:AR$85),AR$6:AR$85,0)),
求节点(AR$6:AR$85,$Z$6:$Z$85,$AV49)))),""))</f>
        <v>8.125</v>
      </c>
      <c r="BO49" s="26">
        <f>IF(IFERROR(IF($AV49&lt;W$6,0,IF($AV49&gt;MAX(AS$6:AS$85),"",
IF($AV49=MAX(AS$6:AS$85),INDEX($Z$6:$Z$85,MATCH(MAX(AS$6:AS$85),AS$6:AS$85,0)),
求节点(AS$6:AS$85,$Z$6:$Z$85,$AV49)))),"")="",BO48,
IFERROR(IF($AV49&lt;W$6,0,IF($AV49&gt;MAX(AS$6:AS$85),"",
IF($AV49=MAX(AS$6:AS$85),INDEX($Z$6:$Z$85,MATCH(MAX(AS$6:AS$85),AS$6:AS$85,0)),
求节点(AS$6:AS$85,$Z$6:$Z$85,$AV49)))),""))</f>
        <v>0</v>
      </c>
    </row>
    <row r="50" spans="4:67" x14ac:dyDescent="0.2">
      <c r="D50" s="8">
        <v>45</v>
      </c>
      <c r="E50" s="24">
        <f>IFERROR(('[1]功能-城建'!AS50+'[1]功能-城建'!BN50)/2,"")</f>
        <v>45</v>
      </c>
      <c r="F50" s="24">
        <f>IFERROR(('[1]功能-城建'!AT50+'[1]功能-城建'!BO50)/2,"")</f>
        <v>45</v>
      </c>
      <c r="G50" s="24" t="str">
        <f>IFERROR(('[1]功能-城建'!AU50+'[1]功能-城建'!BP50)/2,"")</f>
        <v/>
      </c>
      <c r="H50" s="24" t="str">
        <f>IFERROR(('[1]功能-城建'!AV50+'[1]功能-城建'!BQ50)/2,"")</f>
        <v/>
      </c>
      <c r="I50" s="24">
        <f>IFERROR(('[1]功能-城建'!AW50+'[1]功能-城建'!BR50)/2,"")</f>
        <v>45</v>
      </c>
      <c r="J50" s="24">
        <f>IFERROR(('[1]功能-城建'!AX50+'[1]功能-城建'!BS50)/2,"")</f>
        <v>45</v>
      </c>
      <c r="K50" s="24">
        <f>IFERROR(('[1]功能-城建'!AY50+'[1]功能-城建'!BT50)/2,"")</f>
        <v>45</v>
      </c>
      <c r="L50" s="24">
        <f>IFERROR(('[1]功能-城建'!AZ50+'[1]功能-城建'!BU50)/2,"")</f>
        <v>45</v>
      </c>
      <c r="M50" s="24">
        <f>IFERROR(('[1]功能-城建'!BA50+'[1]功能-城建'!BV50)/2,"")</f>
        <v>45</v>
      </c>
      <c r="N50" s="24">
        <f>IFERROR(('[1]功能-城建'!BB50+'[1]功能-城建'!BW50)/2,"")</f>
        <v>45</v>
      </c>
      <c r="O50" s="24">
        <f>IFERROR(('[1]功能-城建'!BC50+'[1]功能-城建'!BX50)/2,"")</f>
        <v>45</v>
      </c>
      <c r="P50" s="24" t="str">
        <f>IFERROR(('[1]功能-城建'!BD50+'[1]功能-城建'!BY50)/2,"")</f>
        <v/>
      </c>
      <c r="Q50" s="24" t="str">
        <f>IFERROR(('[1]功能-城建'!BE50+'[1]功能-城建'!BZ50)/2,"")</f>
        <v/>
      </c>
      <c r="R50" s="24" t="str">
        <f>IFERROR(('[1]功能-城建'!BF50+'[1]功能-城建'!CA50)/2,"")</f>
        <v/>
      </c>
      <c r="S50" s="24" t="str">
        <f>IFERROR(('[1]功能-城建'!BG50+'[1]功能-城建'!CB50)/2,"")</f>
        <v/>
      </c>
      <c r="T50" s="24" t="str">
        <f>IFERROR(('[1]功能-城建'!BH50+'[1]功能-城建'!CC50)/2,"")</f>
        <v/>
      </c>
      <c r="U50" s="24">
        <f>IFERROR(('[1]功能-城建'!BI50+'[1]功能-城建'!CD50)/2,"")</f>
        <v>45</v>
      </c>
      <c r="V50" s="24" t="str">
        <f>IFERROR(('[1]功能-城建'!BJ50+'[1]功能-城建'!CE50)/2,"")</f>
        <v/>
      </c>
      <c r="W50" s="24">
        <f>IFERROR(('[1]功能-城建'!BK50+'[1]功能-城建'!CF50)/2,"")</f>
        <v>0</v>
      </c>
      <c r="Z50" s="8">
        <v>45</v>
      </c>
      <c r="AA50" s="25">
        <f t="shared" si="1"/>
        <v>45</v>
      </c>
      <c r="AB50" s="25">
        <f t="shared" si="2"/>
        <v>45</v>
      </c>
      <c r="AC50" s="25" t="str">
        <f t="shared" si="3"/>
        <v/>
      </c>
      <c r="AD50" s="25" t="str">
        <f t="shared" si="4"/>
        <v/>
      </c>
      <c r="AE50" s="25">
        <f t="shared" si="5"/>
        <v>45</v>
      </c>
      <c r="AF50" s="25">
        <f t="shared" si="6"/>
        <v>45</v>
      </c>
      <c r="AG50" s="25">
        <f t="shared" si="7"/>
        <v>45</v>
      </c>
      <c r="AH50" s="25">
        <f t="shared" si="8"/>
        <v>45</v>
      </c>
      <c r="AI50" s="25">
        <f t="shared" si="9"/>
        <v>45</v>
      </c>
      <c r="AJ50" s="25">
        <f t="shared" si="10"/>
        <v>45</v>
      </c>
      <c r="AK50" s="25">
        <f t="shared" si="11"/>
        <v>45</v>
      </c>
      <c r="AL50" s="25" t="str">
        <f t="shared" si="12"/>
        <v/>
      </c>
      <c r="AM50" s="25" t="str">
        <f t="shared" si="13"/>
        <v/>
      </c>
      <c r="AN50" s="25" t="str">
        <f t="shared" si="14"/>
        <v/>
      </c>
      <c r="AO50" s="25" t="str">
        <f t="shared" si="15"/>
        <v/>
      </c>
      <c r="AP50" s="25" t="str">
        <f t="shared" si="16"/>
        <v/>
      </c>
      <c r="AQ50" s="25">
        <f t="shared" si="17"/>
        <v>45</v>
      </c>
      <c r="AR50" s="25" t="str">
        <f t="shared" si="18"/>
        <v/>
      </c>
      <c r="AS50" s="25">
        <f t="shared" si="19"/>
        <v>0</v>
      </c>
      <c r="AV50" s="8">
        <v>45</v>
      </c>
      <c r="AW50" s="26">
        <f>IF(IFERROR(IF($AV50&lt;E$6,0,IF($AV50&gt;MAX(AA$6:AA$85),"",
IF($AV50=MAX(AA$6:AA$85),INDEX($Z$6:$Z$85,MATCH(MAX(AA$6:AA$85),AA$6:AA$85,0)),
求节点(AA$6:AA$85,$Z$6:$Z$85,$AV50)))),"")="",AW49,
IFERROR(IF($AV50&lt;E$6,0,IF($AV50&gt;MAX(AA$6:AA$85),"",
IF($AV50=MAX(AA$6:AA$85),INDEX($Z$6:$Z$85,MATCH(MAX(AA$6:AA$85),AA$6:AA$85,0)),
求节点(AA$6:AA$85,$Z$6:$Z$85,$AV50)))),""))</f>
        <v>45</v>
      </c>
      <c r="AX50" s="26">
        <f>IF(IFERROR(IF($AV50&lt;F$6,0,IF($AV50&gt;MAX(AB$6:AB$85),"",
IF($AV50=MAX(AB$6:AB$85),INDEX($Z$6:$Z$85,MATCH(MAX(AB$6:AB$85),AB$6:AB$85,0)),
求节点(AB$6:AB$85,$Z$6:$Z$85,$AV50)))),"")="",AX49,
IFERROR(IF($AV50&lt;F$6,0,IF($AV50&gt;MAX(AB$6:AB$85),"",
IF($AV50=MAX(AB$6:AB$85),INDEX($Z$6:$Z$85,MATCH(MAX(AB$6:AB$85),AB$6:AB$85,0)),
求节点(AB$6:AB$85,$Z$6:$Z$85,$AV50)))),""))</f>
        <v>45</v>
      </c>
      <c r="AY50" s="26">
        <f>IF(IFERROR(IF($AV50&lt;G$6,0,IF($AV50&gt;MAX(AC$6:AC$85),"",
IF($AV50=MAX(AC$6:AC$85),INDEX($Z$6:$Z$85,MATCH(MAX(AC$6:AC$85),AC$6:AC$85,0)),
求节点(AC$6:AC$85,$Z$6:$Z$85,$AV50)))),"")="",AY49,
IFERROR(IF($AV50&lt;G$6,0,IF($AV50&gt;MAX(AC$6:AC$85),"",
IF($AV50=MAX(AC$6:AC$85),INDEX($Z$6:$Z$85,MATCH(MAX(AC$6:AC$85),AC$6:AC$85,0)),
求节点(AC$6:AC$85,$Z$6:$Z$85,$AV50)))),""))</f>
        <v>17.25</v>
      </c>
      <c r="AZ50" s="26">
        <f>IF(IFERROR(IF($AV50&lt;H$6,0,IF($AV50&gt;MAX(AD$6:AD$85),"",
IF($AV50=MAX(AD$6:AD$85),INDEX($Z$6:$Z$85,MATCH(MAX(AD$6:AD$85),AD$6:AD$85,0)),
求节点(AD$6:AD$85,$Z$6:$Z$85,$AV50)))),"")="",AZ49,
IFERROR(IF($AV50&lt;H$6,0,IF($AV50&gt;MAX(AD$6:AD$85),"",
IF($AV50=MAX(AD$6:AD$85),INDEX($Z$6:$Z$85,MATCH(MAX(AD$6:AD$85),AD$6:AD$85,0)),
求节点(AD$6:AD$85,$Z$6:$Z$85,$AV50)))),""))</f>
        <v>0</v>
      </c>
      <c r="BA50" s="26">
        <f>IF(IFERROR(IF($AV50&lt;I$6,0,IF($AV50&gt;MAX(AE$6:AE$85),"",
IF($AV50=MAX(AE$6:AE$85),INDEX($Z$6:$Z$85,MATCH(MAX(AE$6:AE$85),AE$6:AE$85,0)),
求节点(AE$6:AE$85,$Z$6:$Z$85,$AV50)))),"")="",BA49,
IFERROR(IF($AV50&lt;I$6,0,IF($AV50&gt;MAX(AE$6:AE$85),"",
IF($AV50=MAX(AE$6:AE$85),INDEX($Z$6:$Z$85,MATCH(MAX(AE$6:AE$85),AE$6:AE$85,0)),
求节点(AE$6:AE$85,$Z$6:$Z$85,$AV50)))),""))</f>
        <v>45</v>
      </c>
      <c r="BB50" s="26">
        <f>IF(IFERROR(IF($AV50&lt;J$6,0,IF($AV50&gt;MAX(AF$6:AF$85),"",
IF($AV50=MAX(AF$6:AF$85),INDEX($Z$6:$Z$85,MATCH(MAX(AF$6:AF$85),AF$6:AF$85,0)),
求节点(AF$6:AF$85,$Z$6:$Z$85,$AV50)))),"")="",BB49,
IFERROR(IF($AV50&lt;J$6,0,IF($AV50&gt;MAX(AF$6:AF$85),"",
IF($AV50=MAX(AF$6:AF$85),INDEX($Z$6:$Z$85,MATCH(MAX(AF$6:AF$85),AF$6:AF$85,0)),
求节点(AF$6:AF$85,$Z$6:$Z$85,$AV50)))),""))</f>
        <v>45</v>
      </c>
      <c r="BC50" s="26">
        <f>IF(IFERROR(IF($AV50&lt;K$6,0,IF($AV50&gt;MAX(AG$6:AG$85),"",
IF($AV50=MAX(AG$6:AG$85),INDEX($Z$6:$Z$85,MATCH(MAX(AG$6:AG$85),AG$6:AG$85,0)),
求节点(AG$6:AG$85,$Z$6:$Z$85,$AV50)))),"")="",BC49,
IFERROR(IF($AV50&lt;K$6,0,IF($AV50&gt;MAX(AG$6:AG$85),"",
IF($AV50=MAX(AG$6:AG$85),INDEX($Z$6:$Z$85,MATCH(MAX(AG$6:AG$85),AG$6:AG$85,0)),
求节点(AG$6:AG$85,$Z$6:$Z$85,$AV50)))),""))</f>
        <v>45</v>
      </c>
      <c r="BD50" s="26">
        <f>IF(IFERROR(IF($AV50&lt;L$6,0,IF($AV50&gt;MAX(AH$6:AH$85),"",
IF($AV50=MAX(AH$6:AH$85),INDEX($Z$6:$Z$85,MATCH(MAX(AH$6:AH$85),AH$6:AH$85,0)),
求节点(AH$6:AH$85,$Z$6:$Z$85,$AV50)))),"")="",BD49,
IFERROR(IF($AV50&lt;L$6,0,IF($AV50&gt;MAX(AH$6:AH$85),"",
IF($AV50=MAX(AH$6:AH$85),INDEX($Z$6:$Z$85,MATCH(MAX(AH$6:AH$85),AH$6:AH$85,0)),
求节点(AH$6:AH$85,$Z$6:$Z$85,$AV50)))),""))</f>
        <v>45</v>
      </c>
      <c r="BE50" s="26">
        <f>IF(IFERROR(IF($AV50&lt;M$6,0,IF($AV50&gt;MAX(AI$6:AI$85),"",
IF($AV50=MAX(AI$6:AI$85),INDEX($Z$6:$Z$85,MATCH(MAX(AI$6:AI$85),AI$6:AI$85,0)),
求节点(AI$6:AI$85,$Z$6:$Z$85,$AV50)))),"")="",BE49,
IFERROR(IF($AV50&lt;M$6,0,IF($AV50&gt;MAX(AI$6:AI$85),"",
IF($AV50=MAX(AI$6:AI$85),INDEX($Z$6:$Z$85,MATCH(MAX(AI$6:AI$85),AI$6:AI$85,0)),
求节点(AI$6:AI$85,$Z$6:$Z$85,$AV50)))),""))</f>
        <v>45</v>
      </c>
      <c r="BF50" s="26">
        <f>IF(IFERROR(IF($AV50&lt;N$6,0,IF($AV50&gt;MAX(AJ$6:AJ$85),"",
IF($AV50=MAX(AJ$6:AJ$85),INDEX($Z$6:$Z$85,MATCH(MAX(AJ$6:AJ$85),AJ$6:AJ$85,0)),
求节点(AJ$6:AJ$85,$Z$6:$Z$85,$AV50)))),"")="",BF49,
IFERROR(IF($AV50&lt;N$6,0,IF($AV50&gt;MAX(AJ$6:AJ$85),"",
IF($AV50=MAX(AJ$6:AJ$85),INDEX($Z$6:$Z$85,MATCH(MAX(AJ$6:AJ$85),AJ$6:AJ$85,0)),
求节点(AJ$6:AJ$85,$Z$6:$Z$85,$AV50)))),""))</f>
        <v>45</v>
      </c>
      <c r="BG50" s="26">
        <f>IF(IFERROR(IF($AV50&lt;O$6,0,IF($AV50&gt;MAX(AK$6:AK$85),"",
IF($AV50=MAX(AK$6:AK$85),INDEX($Z$6:$Z$85,MATCH(MAX(AK$6:AK$85),AK$6:AK$85,0)),
求节点(AK$6:AK$85,$Z$6:$Z$85,$AV50)))),"")="",BG49,
IFERROR(IF($AV50&lt;O$6,0,IF($AV50&gt;MAX(AK$6:AK$85),"",
IF($AV50=MAX(AK$6:AK$85),INDEX($Z$6:$Z$85,MATCH(MAX(AK$6:AK$85),AK$6:AK$85,0)),
求节点(AK$6:AK$85,$Z$6:$Z$85,$AV50)))),""))</f>
        <v>45</v>
      </c>
      <c r="BH50" s="26">
        <f>IF(IFERROR(IF($AV50&lt;P$6,0,IF($AV50&gt;MAX(AL$6:AL$85),"",
IF($AV50=MAX(AL$6:AL$85),INDEX($Z$6:$Z$85,MATCH(MAX(AL$6:AL$85),AL$6:AL$85,0)),
求节点(AL$6:AL$85,$Z$6:$Z$85,$AV50)))),"")="",BH49,
IFERROR(IF($AV50&lt;P$6,0,IF($AV50&gt;MAX(AL$6:AL$85),"",
IF($AV50=MAX(AL$6:AL$85),INDEX($Z$6:$Z$85,MATCH(MAX(AL$6:AL$85),AL$6:AL$85,0)),
求节点(AL$6:AL$85,$Z$6:$Z$85,$AV50)))),""))</f>
        <v>18.25</v>
      </c>
      <c r="BI50" s="26">
        <f>IF(IFERROR(IF($AV50&lt;Q$6,0,IF($AV50&gt;MAX(AM$6:AM$85),"",
IF($AV50=MAX(AM$6:AM$85),INDEX($Z$6:$Z$85,MATCH(MAX(AM$6:AM$85),AM$6:AM$85,0)),
求节点(AM$6:AM$85,$Z$6:$Z$85,$AV50)))),"")="",BI49,
IFERROR(IF($AV50&lt;Q$6,0,IF($AV50&gt;MAX(AM$6:AM$85),"",
IF($AV50=MAX(AM$6:AM$85),INDEX($Z$6:$Z$85,MATCH(MAX(AM$6:AM$85),AM$6:AM$85,0)),
求节点(AM$6:AM$85,$Z$6:$Z$85,$AV50)))),""))</f>
        <v>18</v>
      </c>
      <c r="BJ50" s="26">
        <f>IF(IFERROR(IF($AV50&lt;R$6,0,IF($AV50&gt;MAX(AN$6:AN$85),"",
IF($AV50=MAX(AN$6:AN$85),INDEX($Z$6:$Z$85,MATCH(MAX(AN$6:AN$85),AN$6:AN$85,0)),
求节点(AN$6:AN$85,$Z$6:$Z$85,$AV50)))),"")="",BJ49,
IFERROR(IF($AV50&lt;R$6,0,IF($AV50&gt;MAX(AN$6:AN$85),"",
IF($AV50=MAX(AN$6:AN$85),INDEX($Z$6:$Z$85,MATCH(MAX(AN$6:AN$85),AN$6:AN$85,0)),
求节点(AN$6:AN$85,$Z$6:$Z$85,$AV50)))),""))</f>
        <v>18</v>
      </c>
      <c r="BK50" s="26">
        <f>IF(IFERROR(IF($AV50&lt;S$6,0,IF($AV50&gt;MAX(AO$6:AO$85),"",
IF($AV50=MAX(AO$6:AO$85),INDEX($Z$6:$Z$85,MATCH(MAX(AO$6:AO$85),AO$6:AO$85,0)),
求节点(AO$6:AO$85,$Z$6:$Z$85,$AV50)))),"")="",BK49,
IFERROR(IF($AV50&lt;S$6,0,IF($AV50&gt;MAX(AO$6:AO$85),"",
IF($AV50=MAX(AO$6:AO$85),INDEX($Z$6:$Z$85,MATCH(MAX(AO$6:AO$85),AO$6:AO$85,0)),
求节点(AO$6:AO$85,$Z$6:$Z$85,$AV50)))),""))</f>
        <v>18</v>
      </c>
      <c r="BL50" s="26">
        <f>IF(IFERROR(IF($AV50&lt;T$6,0,IF($AV50&gt;MAX(AP$6:AP$85),"",
IF($AV50=MAX(AP$6:AP$85),INDEX($Z$6:$Z$85,MATCH(MAX(AP$6:AP$85),AP$6:AP$85,0)),
求节点(AP$6:AP$85,$Z$6:$Z$85,$AV50)))),"")="",BL49,
IFERROR(IF($AV50&lt;T$6,0,IF($AV50&gt;MAX(AP$6:AP$85),"",
IF($AV50=MAX(AP$6:AP$85),INDEX($Z$6:$Z$85,MATCH(MAX(AP$6:AP$85),AP$6:AP$85,0)),
求节点(AP$6:AP$85,$Z$6:$Z$85,$AV50)))),""))</f>
        <v>18</v>
      </c>
      <c r="BM50" s="26">
        <f>IF(IFERROR(IF($AV50&lt;U$6,0,IF($AV50&gt;MAX(AQ$6:AQ$85),"",
IF($AV50=MAX(AQ$6:AQ$85),INDEX($Z$6:$Z$85,MATCH(MAX(AQ$6:AQ$85),AQ$6:AQ$85,0)),
求节点(AQ$6:AQ$85,$Z$6:$Z$85,$AV50)))),"")="",BM49,
IFERROR(IF($AV50&lt;U$6,0,IF($AV50&gt;MAX(AQ$6:AQ$85),"",
IF($AV50=MAX(AQ$6:AQ$85),INDEX($Z$6:$Z$85,MATCH(MAX(AQ$6:AQ$85),AQ$6:AQ$85,0)),
求节点(AQ$6:AQ$85,$Z$6:$Z$85,$AV50)))),""))</f>
        <v>45</v>
      </c>
      <c r="BN50" s="26">
        <f>IF(IFERROR(IF($AV50&lt;V$6,0,IF($AV50&gt;MAX(AR$6:AR$85),"",
IF($AV50=MAX(AR$6:AR$85),INDEX($Z$6:$Z$85,MATCH(MAX(AR$6:AR$85),AR$6:AR$85,0)),
求节点(AR$6:AR$85,$Z$6:$Z$85,$AV50)))),"")="",BN49,
IFERROR(IF($AV50&lt;V$6,0,IF($AV50&gt;MAX(AR$6:AR$85),"",
IF($AV50=MAX(AR$6:AR$85),INDEX($Z$6:$Z$85,MATCH(MAX(AR$6:AR$85),AR$6:AR$85,0)),
求节点(AR$6:AR$85,$Z$6:$Z$85,$AV50)))),""))</f>
        <v>8.375</v>
      </c>
      <c r="BO50" s="26">
        <f>IF(IFERROR(IF($AV50&lt;W$6,0,IF($AV50&gt;MAX(AS$6:AS$85),"",
IF($AV50=MAX(AS$6:AS$85),INDEX($Z$6:$Z$85,MATCH(MAX(AS$6:AS$85),AS$6:AS$85,0)),
求节点(AS$6:AS$85,$Z$6:$Z$85,$AV50)))),"")="",BO49,
IFERROR(IF($AV50&lt;W$6,0,IF($AV50&gt;MAX(AS$6:AS$85),"",
IF($AV50=MAX(AS$6:AS$85),INDEX($Z$6:$Z$85,MATCH(MAX(AS$6:AS$85),AS$6:AS$85,0)),
求节点(AS$6:AS$85,$Z$6:$Z$85,$AV50)))),""))</f>
        <v>0</v>
      </c>
    </row>
    <row r="51" spans="4:67" x14ac:dyDescent="0.2">
      <c r="D51" s="8">
        <v>46</v>
      </c>
      <c r="E51" s="24">
        <f>IFERROR(('[1]功能-城建'!AS51+'[1]功能-城建'!BN51)/2,"")</f>
        <v>46</v>
      </c>
      <c r="F51" s="24">
        <f>IFERROR(('[1]功能-城建'!AT51+'[1]功能-城建'!BO51)/2,"")</f>
        <v>46</v>
      </c>
      <c r="G51" s="24" t="str">
        <f>IFERROR(('[1]功能-城建'!AU51+'[1]功能-城建'!BP51)/2,"")</f>
        <v/>
      </c>
      <c r="H51" s="24" t="str">
        <f>IFERROR(('[1]功能-城建'!AV51+'[1]功能-城建'!BQ51)/2,"")</f>
        <v/>
      </c>
      <c r="I51" s="24">
        <f>IFERROR(('[1]功能-城建'!AW51+'[1]功能-城建'!BR51)/2,"")</f>
        <v>46</v>
      </c>
      <c r="J51" s="24">
        <f>IFERROR(('[1]功能-城建'!AX51+'[1]功能-城建'!BS51)/2,"")</f>
        <v>46</v>
      </c>
      <c r="K51" s="24">
        <f>IFERROR(('[1]功能-城建'!AY51+'[1]功能-城建'!BT51)/2,"")</f>
        <v>46</v>
      </c>
      <c r="L51" s="24">
        <f>IFERROR(('[1]功能-城建'!AZ51+'[1]功能-城建'!BU51)/2,"")</f>
        <v>46</v>
      </c>
      <c r="M51" s="24">
        <f>IFERROR(('[1]功能-城建'!BA51+'[1]功能-城建'!BV51)/2,"")</f>
        <v>46</v>
      </c>
      <c r="N51" s="24">
        <f>IFERROR(('[1]功能-城建'!BB51+'[1]功能-城建'!BW51)/2,"")</f>
        <v>46</v>
      </c>
      <c r="O51" s="24">
        <f>IFERROR(('[1]功能-城建'!BC51+'[1]功能-城建'!BX51)/2,"")</f>
        <v>46</v>
      </c>
      <c r="P51" s="24" t="str">
        <f>IFERROR(('[1]功能-城建'!BD51+'[1]功能-城建'!BY51)/2,"")</f>
        <v/>
      </c>
      <c r="Q51" s="24" t="str">
        <f>IFERROR(('[1]功能-城建'!BE51+'[1]功能-城建'!BZ51)/2,"")</f>
        <v/>
      </c>
      <c r="R51" s="24" t="str">
        <f>IFERROR(('[1]功能-城建'!BF51+'[1]功能-城建'!CA51)/2,"")</f>
        <v/>
      </c>
      <c r="S51" s="24" t="str">
        <f>IFERROR(('[1]功能-城建'!BG51+'[1]功能-城建'!CB51)/2,"")</f>
        <v/>
      </c>
      <c r="T51" s="24" t="str">
        <f>IFERROR(('[1]功能-城建'!BH51+'[1]功能-城建'!CC51)/2,"")</f>
        <v/>
      </c>
      <c r="U51" s="24">
        <f>IFERROR(('[1]功能-城建'!BI51+'[1]功能-城建'!CD51)/2,"")</f>
        <v>46</v>
      </c>
      <c r="V51" s="24" t="str">
        <f>IFERROR(('[1]功能-城建'!BJ51+'[1]功能-城建'!CE51)/2,"")</f>
        <v/>
      </c>
      <c r="W51" s="24">
        <f>IFERROR(('[1]功能-城建'!BK51+'[1]功能-城建'!CF51)/2,"")</f>
        <v>0</v>
      </c>
      <c r="Z51" s="8">
        <v>46</v>
      </c>
      <c r="AA51" s="25">
        <f t="shared" si="1"/>
        <v>46</v>
      </c>
      <c r="AB51" s="25">
        <f t="shared" si="2"/>
        <v>46</v>
      </c>
      <c r="AC51" s="25" t="str">
        <f t="shared" si="3"/>
        <v/>
      </c>
      <c r="AD51" s="25" t="str">
        <f t="shared" si="4"/>
        <v/>
      </c>
      <c r="AE51" s="25">
        <f t="shared" si="5"/>
        <v>46</v>
      </c>
      <c r="AF51" s="25">
        <f t="shared" si="6"/>
        <v>46</v>
      </c>
      <c r="AG51" s="25">
        <f t="shared" si="7"/>
        <v>46</v>
      </c>
      <c r="AH51" s="25">
        <f t="shared" si="8"/>
        <v>46</v>
      </c>
      <c r="AI51" s="25">
        <f t="shared" si="9"/>
        <v>46</v>
      </c>
      <c r="AJ51" s="25">
        <f t="shared" si="10"/>
        <v>46</v>
      </c>
      <c r="AK51" s="25">
        <f t="shared" si="11"/>
        <v>46</v>
      </c>
      <c r="AL51" s="25" t="str">
        <f t="shared" si="12"/>
        <v/>
      </c>
      <c r="AM51" s="25" t="str">
        <f t="shared" si="13"/>
        <v/>
      </c>
      <c r="AN51" s="25" t="str">
        <f t="shared" si="14"/>
        <v/>
      </c>
      <c r="AO51" s="25" t="str">
        <f t="shared" si="15"/>
        <v/>
      </c>
      <c r="AP51" s="25" t="str">
        <f t="shared" si="16"/>
        <v/>
      </c>
      <c r="AQ51" s="25">
        <f t="shared" si="17"/>
        <v>46</v>
      </c>
      <c r="AR51" s="25" t="str">
        <f t="shared" si="18"/>
        <v/>
      </c>
      <c r="AS51" s="25">
        <f t="shared" si="19"/>
        <v>0</v>
      </c>
      <c r="AV51" s="8">
        <v>46</v>
      </c>
      <c r="AW51" s="26">
        <f>IF(IFERROR(IF($AV51&lt;E$6,0,IF($AV51&gt;MAX(AA$6:AA$85),"",
IF($AV51=MAX(AA$6:AA$85),INDEX($Z$6:$Z$85,MATCH(MAX(AA$6:AA$85),AA$6:AA$85,0)),
求节点(AA$6:AA$85,$Z$6:$Z$85,$AV51)))),"")="",AW50,
IFERROR(IF($AV51&lt;E$6,0,IF($AV51&gt;MAX(AA$6:AA$85),"",
IF($AV51=MAX(AA$6:AA$85),INDEX($Z$6:$Z$85,MATCH(MAX(AA$6:AA$85),AA$6:AA$85,0)),
求节点(AA$6:AA$85,$Z$6:$Z$85,$AV51)))),""))</f>
        <v>46</v>
      </c>
      <c r="AX51" s="26">
        <f>IF(IFERROR(IF($AV51&lt;F$6,0,IF($AV51&gt;MAX(AB$6:AB$85),"",
IF($AV51=MAX(AB$6:AB$85),INDEX($Z$6:$Z$85,MATCH(MAX(AB$6:AB$85),AB$6:AB$85,0)),
求节点(AB$6:AB$85,$Z$6:$Z$85,$AV51)))),"")="",AX50,
IFERROR(IF($AV51&lt;F$6,0,IF($AV51&gt;MAX(AB$6:AB$85),"",
IF($AV51=MAX(AB$6:AB$85),INDEX($Z$6:$Z$85,MATCH(MAX(AB$6:AB$85),AB$6:AB$85,0)),
求节点(AB$6:AB$85,$Z$6:$Z$85,$AV51)))),""))</f>
        <v>46</v>
      </c>
      <c r="AY51" s="26">
        <f>IF(IFERROR(IF($AV51&lt;G$6,0,IF($AV51&gt;MAX(AC$6:AC$85),"",
IF($AV51=MAX(AC$6:AC$85),INDEX($Z$6:$Z$85,MATCH(MAX(AC$6:AC$85),AC$6:AC$85,0)),
求节点(AC$6:AC$85,$Z$6:$Z$85,$AV51)))),"")="",AY50,
IFERROR(IF($AV51&lt;G$6,0,IF($AV51&gt;MAX(AC$6:AC$85),"",
IF($AV51=MAX(AC$6:AC$85),INDEX($Z$6:$Z$85,MATCH(MAX(AC$6:AC$85),AC$6:AC$85,0)),
求节点(AC$6:AC$85,$Z$6:$Z$85,$AV51)))),""))</f>
        <v>17.75</v>
      </c>
      <c r="AZ51" s="26">
        <f>IF(IFERROR(IF($AV51&lt;H$6,0,IF($AV51&gt;MAX(AD$6:AD$85),"",
IF($AV51=MAX(AD$6:AD$85),INDEX($Z$6:$Z$85,MATCH(MAX(AD$6:AD$85),AD$6:AD$85,0)),
求节点(AD$6:AD$85,$Z$6:$Z$85,$AV51)))),"")="",AZ50,
IFERROR(IF($AV51&lt;H$6,0,IF($AV51&gt;MAX(AD$6:AD$85),"",
IF($AV51=MAX(AD$6:AD$85),INDEX($Z$6:$Z$85,MATCH(MAX(AD$6:AD$85),AD$6:AD$85,0)),
求节点(AD$6:AD$85,$Z$6:$Z$85,$AV51)))),""))</f>
        <v>0</v>
      </c>
      <c r="BA51" s="26">
        <f>IF(IFERROR(IF($AV51&lt;I$6,0,IF($AV51&gt;MAX(AE$6:AE$85),"",
IF($AV51=MAX(AE$6:AE$85),INDEX($Z$6:$Z$85,MATCH(MAX(AE$6:AE$85),AE$6:AE$85,0)),
求节点(AE$6:AE$85,$Z$6:$Z$85,$AV51)))),"")="",BA50,
IFERROR(IF($AV51&lt;I$6,0,IF($AV51&gt;MAX(AE$6:AE$85),"",
IF($AV51=MAX(AE$6:AE$85),INDEX($Z$6:$Z$85,MATCH(MAX(AE$6:AE$85),AE$6:AE$85,0)),
求节点(AE$6:AE$85,$Z$6:$Z$85,$AV51)))),""))</f>
        <v>46</v>
      </c>
      <c r="BB51" s="26">
        <f>IF(IFERROR(IF($AV51&lt;J$6,0,IF($AV51&gt;MAX(AF$6:AF$85),"",
IF($AV51=MAX(AF$6:AF$85),INDEX($Z$6:$Z$85,MATCH(MAX(AF$6:AF$85),AF$6:AF$85,0)),
求节点(AF$6:AF$85,$Z$6:$Z$85,$AV51)))),"")="",BB50,
IFERROR(IF($AV51&lt;J$6,0,IF($AV51&gt;MAX(AF$6:AF$85),"",
IF($AV51=MAX(AF$6:AF$85),INDEX($Z$6:$Z$85,MATCH(MAX(AF$6:AF$85),AF$6:AF$85,0)),
求节点(AF$6:AF$85,$Z$6:$Z$85,$AV51)))),""))</f>
        <v>46</v>
      </c>
      <c r="BC51" s="26">
        <f>IF(IFERROR(IF($AV51&lt;K$6,0,IF($AV51&gt;MAX(AG$6:AG$85),"",
IF($AV51=MAX(AG$6:AG$85),INDEX($Z$6:$Z$85,MATCH(MAX(AG$6:AG$85),AG$6:AG$85,0)),
求节点(AG$6:AG$85,$Z$6:$Z$85,$AV51)))),"")="",BC50,
IFERROR(IF($AV51&lt;K$6,0,IF($AV51&gt;MAX(AG$6:AG$85),"",
IF($AV51=MAX(AG$6:AG$85),INDEX($Z$6:$Z$85,MATCH(MAX(AG$6:AG$85),AG$6:AG$85,0)),
求节点(AG$6:AG$85,$Z$6:$Z$85,$AV51)))),""))</f>
        <v>46</v>
      </c>
      <c r="BD51" s="26">
        <f>IF(IFERROR(IF($AV51&lt;L$6,0,IF($AV51&gt;MAX(AH$6:AH$85),"",
IF($AV51=MAX(AH$6:AH$85),INDEX($Z$6:$Z$85,MATCH(MAX(AH$6:AH$85),AH$6:AH$85,0)),
求节点(AH$6:AH$85,$Z$6:$Z$85,$AV51)))),"")="",BD50,
IFERROR(IF($AV51&lt;L$6,0,IF($AV51&gt;MAX(AH$6:AH$85),"",
IF($AV51=MAX(AH$6:AH$85),INDEX($Z$6:$Z$85,MATCH(MAX(AH$6:AH$85),AH$6:AH$85,0)),
求节点(AH$6:AH$85,$Z$6:$Z$85,$AV51)))),""))</f>
        <v>46</v>
      </c>
      <c r="BE51" s="26">
        <f>IF(IFERROR(IF($AV51&lt;M$6,0,IF($AV51&gt;MAX(AI$6:AI$85),"",
IF($AV51=MAX(AI$6:AI$85),INDEX($Z$6:$Z$85,MATCH(MAX(AI$6:AI$85),AI$6:AI$85,0)),
求节点(AI$6:AI$85,$Z$6:$Z$85,$AV51)))),"")="",BE50,
IFERROR(IF($AV51&lt;M$6,0,IF($AV51&gt;MAX(AI$6:AI$85),"",
IF($AV51=MAX(AI$6:AI$85),INDEX($Z$6:$Z$85,MATCH(MAX(AI$6:AI$85),AI$6:AI$85,0)),
求节点(AI$6:AI$85,$Z$6:$Z$85,$AV51)))),""))</f>
        <v>46</v>
      </c>
      <c r="BF51" s="26">
        <f>IF(IFERROR(IF($AV51&lt;N$6,0,IF($AV51&gt;MAX(AJ$6:AJ$85),"",
IF($AV51=MAX(AJ$6:AJ$85),INDEX($Z$6:$Z$85,MATCH(MAX(AJ$6:AJ$85),AJ$6:AJ$85,0)),
求节点(AJ$6:AJ$85,$Z$6:$Z$85,$AV51)))),"")="",BF50,
IFERROR(IF($AV51&lt;N$6,0,IF($AV51&gt;MAX(AJ$6:AJ$85),"",
IF($AV51=MAX(AJ$6:AJ$85),INDEX($Z$6:$Z$85,MATCH(MAX(AJ$6:AJ$85),AJ$6:AJ$85,0)),
求节点(AJ$6:AJ$85,$Z$6:$Z$85,$AV51)))),""))</f>
        <v>46</v>
      </c>
      <c r="BG51" s="26">
        <f>IF(IFERROR(IF($AV51&lt;O$6,0,IF($AV51&gt;MAX(AK$6:AK$85),"",
IF($AV51=MAX(AK$6:AK$85),INDEX($Z$6:$Z$85,MATCH(MAX(AK$6:AK$85),AK$6:AK$85,0)),
求节点(AK$6:AK$85,$Z$6:$Z$85,$AV51)))),"")="",BG50,
IFERROR(IF($AV51&lt;O$6,0,IF($AV51&gt;MAX(AK$6:AK$85),"",
IF($AV51=MAX(AK$6:AK$85),INDEX($Z$6:$Z$85,MATCH(MAX(AK$6:AK$85),AK$6:AK$85,0)),
求节点(AK$6:AK$85,$Z$6:$Z$85,$AV51)))),""))</f>
        <v>46</v>
      </c>
      <c r="BH51" s="26">
        <f>IF(IFERROR(IF($AV51&lt;P$6,0,IF($AV51&gt;MAX(AL$6:AL$85),"",
IF($AV51=MAX(AL$6:AL$85),INDEX($Z$6:$Z$85,MATCH(MAX(AL$6:AL$85),AL$6:AL$85,0)),
求节点(AL$6:AL$85,$Z$6:$Z$85,$AV51)))),"")="",BH50,
IFERROR(IF($AV51&lt;P$6,0,IF($AV51&gt;MAX(AL$6:AL$85),"",
IF($AV51=MAX(AL$6:AL$85),INDEX($Z$6:$Z$85,MATCH(MAX(AL$6:AL$85),AL$6:AL$85,0)),
求节点(AL$6:AL$85,$Z$6:$Z$85,$AV51)))),""))</f>
        <v>18.75</v>
      </c>
      <c r="BI51" s="26">
        <f>IF(IFERROR(IF($AV51&lt;Q$6,0,IF($AV51&gt;MAX(AM$6:AM$85),"",
IF($AV51=MAX(AM$6:AM$85),INDEX($Z$6:$Z$85,MATCH(MAX(AM$6:AM$85),AM$6:AM$85,0)),
求节点(AM$6:AM$85,$Z$6:$Z$85,$AV51)))),"")="",BI50,
IFERROR(IF($AV51&lt;Q$6,0,IF($AV51&gt;MAX(AM$6:AM$85),"",
IF($AV51=MAX(AM$6:AM$85),INDEX($Z$6:$Z$85,MATCH(MAX(AM$6:AM$85),AM$6:AM$85,0)),
求节点(AM$6:AM$85,$Z$6:$Z$85,$AV51)))),""))</f>
        <v>18.5</v>
      </c>
      <c r="BJ51" s="26">
        <f>IF(IFERROR(IF($AV51&lt;R$6,0,IF($AV51&gt;MAX(AN$6:AN$85),"",
IF($AV51=MAX(AN$6:AN$85),INDEX($Z$6:$Z$85,MATCH(MAX(AN$6:AN$85),AN$6:AN$85,0)),
求节点(AN$6:AN$85,$Z$6:$Z$85,$AV51)))),"")="",BJ50,
IFERROR(IF($AV51&lt;R$6,0,IF($AV51&gt;MAX(AN$6:AN$85),"",
IF($AV51=MAX(AN$6:AN$85),INDEX($Z$6:$Z$85,MATCH(MAX(AN$6:AN$85),AN$6:AN$85,0)),
求节点(AN$6:AN$85,$Z$6:$Z$85,$AV51)))),""))</f>
        <v>18.5</v>
      </c>
      <c r="BK51" s="26">
        <f>IF(IFERROR(IF($AV51&lt;S$6,0,IF($AV51&gt;MAX(AO$6:AO$85),"",
IF($AV51=MAX(AO$6:AO$85),INDEX($Z$6:$Z$85,MATCH(MAX(AO$6:AO$85),AO$6:AO$85,0)),
求节点(AO$6:AO$85,$Z$6:$Z$85,$AV51)))),"")="",BK50,
IFERROR(IF($AV51&lt;S$6,0,IF($AV51&gt;MAX(AO$6:AO$85),"",
IF($AV51=MAX(AO$6:AO$85),INDEX($Z$6:$Z$85,MATCH(MAX(AO$6:AO$85),AO$6:AO$85,0)),
求节点(AO$6:AO$85,$Z$6:$Z$85,$AV51)))),""))</f>
        <v>18.5</v>
      </c>
      <c r="BL51" s="26">
        <f>IF(IFERROR(IF($AV51&lt;T$6,0,IF($AV51&gt;MAX(AP$6:AP$85),"",
IF($AV51=MAX(AP$6:AP$85),INDEX($Z$6:$Z$85,MATCH(MAX(AP$6:AP$85),AP$6:AP$85,0)),
求节点(AP$6:AP$85,$Z$6:$Z$85,$AV51)))),"")="",BL50,
IFERROR(IF($AV51&lt;T$6,0,IF($AV51&gt;MAX(AP$6:AP$85),"",
IF($AV51=MAX(AP$6:AP$85),INDEX($Z$6:$Z$85,MATCH(MAX(AP$6:AP$85),AP$6:AP$85,0)),
求节点(AP$6:AP$85,$Z$6:$Z$85,$AV51)))),""))</f>
        <v>18.5</v>
      </c>
      <c r="BM51" s="26">
        <f>IF(IFERROR(IF($AV51&lt;U$6,0,IF($AV51&gt;MAX(AQ$6:AQ$85),"",
IF($AV51=MAX(AQ$6:AQ$85),INDEX($Z$6:$Z$85,MATCH(MAX(AQ$6:AQ$85),AQ$6:AQ$85,0)),
求节点(AQ$6:AQ$85,$Z$6:$Z$85,$AV51)))),"")="",BM50,
IFERROR(IF($AV51&lt;U$6,0,IF($AV51&gt;MAX(AQ$6:AQ$85),"",
IF($AV51=MAX(AQ$6:AQ$85),INDEX($Z$6:$Z$85,MATCH(MAX(AQ$6:AQ$85),AQ$6:AQ$85,0)),
求节点(AQ$6:AQ$85,$Z$6:$Z$85,$AV51)))),""))</f>
        <v>46</v>
      </c>
      <c r="BN51" s="26">
        <f>IF(IFERROR(IF($AV51&lt;V$6,0,IF($AV51&gt;MAX(AR$6:AR$85),"",
IF($AV51=MAX(AR$6:AR$85),INDEX($Z$6:$Z$85,MATCH(MAX(AR$6:AR$85),AR$6:AR$85,0)),
求节点(AR$6:AR$85,$Z$6:$Z$85,$AV51)))),"")="",BN50,
IFERROR(IF($AV51&lt;V$6,0,IF($AV51&gt;MAX(AR$6:AR$85),"",
IF($AV51=MAX(AR$6:AR$85),INDEX($Z$6:$Z$85,MATCH(MAX(AR$6:AR$85),AR$6:AR$85,0)),
求节点(AR$6:AR$85,$Z$6:$Z$85,$AV51)))),""))</f>
        <v>8.625</v>
      </c>
      <c r="BO51" s="26">
        <f>IF(IFERROR(IF($AV51&lt;W$6,0,IF($AV51&gt;MAX(AS$6:AS$85),"",
IF($AV51=MAX(AS$6:AS$85),INDEX($Z$6:$Z$85,MATCH(MAX(AS$6:AS$85),AS$6:AS$85,0)),
求节点(AS$6:AS$85,$Z$6:$Z$85,$AV51)))),"")="",BO50,
IFERROR(IF($AV51&lt;W$6,0,IF($AV51&gt;MAX(AS$6:AS$85),"",
IF($AV51=MAX(AS$6:AS$85),INDEX($Z$6:$Z$85,MATCH(MAX(AS$6:AS$85),AS$6:AS$85,0)),
求节点(AS$6:AS$85,$Z$6:$Z$85,$AV51)))),""))</f>
        <v>0</v>
      </c>
    </row>
    <row r="52" spans="4:67" x14ac:dyDescent="0.2">
      <c r="D52" s="8">
        <v>47</v>
      </c>
      <c r="E52" s="24">
        <f>IFERROR(('[1]功能-城建'!AS52+'[1]功能-城建'!BN52)/2,"")</f>
        <v>47</v>
      </c>
      <c r="F52" s="24">
        <f>IFERROR(('[1]功能-城建'!AT52+'[1]功能-城建'!BO52)/2,"")</f>
        <v>47</v>
      </c>
      <c r="G52" s="24" t="str">
        <f>IFERROR(('[1]功能-城建'!AU52+'[1]功能-城建'!BP52)/2,"")</f>
        <v/>
      </c>
      <c r="H52" s="24" t="str">
        <f>IFERROR(('[1]功能-城建'!AV52+'[1]功能-城建'!BQ52)/2,"")</f>
        <v/>
      </c>
      <c r="I52" s="24">
        <f>IFERROR(('[1]功能-城建'!AW52+'[1]功能-城建'!BR52)/2,"")</f>
        <v>47</v>
      </c>
      <c r="J52" s="24">
        <f>IFERROR(('[1]功能-城建'!AX52+'[1]功能-城建'!BS52)/2,"")</f>
        <v>47</v>
      </c>
      <c r="K52" s="24">
        <f>IFERROR(('[1]功能-城建'!AY52+'[1]功能-城建'!BT52)/2,"")</f>
        <v>47</v>
      </c>
      <c r="L52" s="24">
        <f>IFERROR(('[1]功能-城建'!AZ52+'[1]功能-城建'!BU52)/2,"")</f>
        <v>47</v>
      </c>
      <c r="M52" s="24">
        <f>IFERROR(('[1]功能-城建'!BA52+'[1]功能-城建'!BV52)/2,"")</f>
        <v>47</v>
      </c>
      <c r="N52" s="24">
        <f>IFERROR(('[1]功能-城建'!BB52+'[1]功能-城建'!BW52)/2,"")</f>
        <v>47</v>
      </c>
      <c r="O52" s="24">
        <f>IFERROR(('[1]功能-城建'!BC52+'[1]功能-城建'!BX52)/2,"")</f>
        <v>47</v>
      </c>
      <c r="P52" s="24" t="str">
        <f>IFERROR(('[1]功能-城建'!BD52+'[1]功能-城建'!BY52)/2,"")</f>
        <v/>
      </c>
      <c r="Q52" s="24" t="str">
        <f>IFERROR(('[1]功能-城建'!BE52+'[1]功能-城建'!BZ52)/2,"")</f>
        <v/>
      </c>
      <c r="R52" s="24" t="str">
        <f>IFERROR(('[1]功能-城建'!BF52+'[1]功能-城建'!CA52)/2,"")</f>
        <v/>
      </c>
      <c r="S52" s="24" t="str">
        <f>IFERROR(('[1]功能-城建'!BG52+'[1]功能-城建'!CB52)/2,"")</f>
        <v/>
      </c>
      <c r="T52" s="24" t="str">
        <f>IFERROR(('[1]功能-城建'!BH52+'[1]功能-城建'!CC52)/2,"")</f>
        <v/>
      </c>
      <c r="U52" s="24">
        <f>IFERROR(('[1]功能-城建'!BI52+'[1]功能-城建'!CD52)/2,"")</f>
        <v>47</v>
      </c>
      <c r="V52" s="24" t="str">
        <f>IFERROR(('[1]功能-城建'!BJ52+'[1]功能-城建'!CE52)/2,"")</f>
        <v/>
      </c>
      <c r="W52" s="24">
        <f>IFERROR(('[1]功能-城建'!BK52+'[1]功能-城建'!CF52)/2,"")</f>
        <v>0</v>
      </c>
      <c r="Z52" s="8">
        <v>47</v>
      </c>
      <c r="AA52" s="25">
        <f t="shared" si="1"/>
        <v>47</v>
      </c>
      <c r="AB52" s="25">
        <f t="shared" si="2"/>
        <v>47</v>
      </c>
      <c r="AC52" s="25" t="str">
        <f t="shared" si="3"/>
        <v/>
      </c>
      <c r="AD52" s="25" t="str">
        <f t="shared" si="4"/>
        <v/>
      </c>
      <c r="AE52" s="25">
        <f t="shared" si="5"/>
        <v>47</v>
      </c>
      <c r="AF52" s="25">
        <f t="shared" si="6"/>
        <v>47</v>
      </c>
      <c r="AG52" s="25">
        <f t="shared" si="7"/>
        <v>47</v>
      </c>
      <c r="AH52" s="25">
        <f t="shared" si="8"/>
        <v>47</v>
      </c>
      <c r="AI52" s="25">
        <f t="shared" si="9"/>
        <v>47</v>
      </c>
      <c r="AJ52" s="25">
        <f t="shared" si="10"/>
        <v>47</v>
      </c>
      <c r="AK52" s="25">
        <f t="shared" si="11"/>
        <v>47</v>
      </c>
      <c r="AL52" s="25" t="str">
        <f t="shared" si="12"/>
        <v/>
      </c>
      <c r="AM52" s="25" t="str">
        <f t="shared" si="13"/>
        <v/>
      </c>
      <c r="AN52" s="25" t="str">
        <f t="shared" si="14"/>
        <v/>
      </c>
      <c r="AO52" s="25" t="str">
        <f t="shared" si="15"/>
        <v/>
      </c>
      <c r="AP52" s="25" t="str">
        <f t="shared" si="16"/>
        <v/>
      </c>
      <c r="AQ52" s="25">
        <f t="shared" si="17"/>
        <v>47</v>
      </c>
      <c r="AR52" s="25" t="str">
        <f t="shared" si="18"/>
        <v/>
      </c>
      <c r="AS52" s="25">
        <f t="shared" si="19"/>
        <v>0</v>
      </c>
      <c r="AV52" s="8">
        <v>47</v>
      </c>
      <c r="AW52" s="26">
        <f>IF(IFERROR(IF($AV52&lt;E$6,0,IF($AV52&gt;MAX(AA$6:AA$85),"",
IF($AV52=MAX(AA$6:AA$85),INDEX($Z$6:$Z$85,MATCH(MAX(AA$6:AA$85),AA$6:AA$85,0)),
求节点(AA$6:AA$85,$Z$6:$Z$85,$AV52)))),"")="",AW51,
IFERROR(IF($AV52&lt;E$6,0,IF($AV52&gt;MAX(AA$6:AA$85),"",
IF($AV52=MAX(AA$6:AA$85),INDEX($Z$6:$Z$85,MATCH(MAX(AA$6:AA$85),AA$6:AA$85,0)),
求节点(AA$6:AA$85,$Z$6:$Z$85,$AV52)))),""))</f>
        <v>47</v>
      </c>
      <c r="AX52" s="26">
        <f>IF(IFERROR(IF($AV52&lt;F$6,0,IF($AV52&gt;MAX(AB$6:AB$85),"",
IF($AV52=MAX(AB$6:AB$85),INDEX($Z$6:$Z$85,MATCH(MAX(AB$6:AB$85),AB$6:AB$85,0)),
求节点(AB$6:AB$85,$Z$6:$Z$85,$AV52)))),"")="",AX51,
IFERROR(IF($AV52&lt;F$6,0,IF($AV52&gt;MAX(AB$6:AB$85),"",
IF($AV52=MAX(AB$6:AB$85),INDEX($Z$6:$Z$85,MATCH(MAX(AB$6:AB$85),AB$6:AB$85,0)),
求节点(AB$6:AB$85,$Z$6:$Z$85,$AV52)))),""))</f>
        <v>47</v>
      </c>
      <c r="AY52" s="26">
        <f>IF(IFERROR(IF($AV52&lt;G$6,0,IF($AV52&gt;MAX(AC$6:AC$85),"",
IF($AV52=MAX(AC$6:AC$85),INDEX($Z$6:$Z$85,MATCH(MAX(AC$6:AC$85),AC$6:AC$85,0)),
求节点(AC$6:AC$85,$Z$6:$Z$85,$AV52)))),"")="",AY51,
IFERROR(IF($AV52&lt;G$6,0,IF($AV52&gt;MAX(AC$6:AC$85),"",
IF($AV52=MAX(AC$6:AC$85),INDEX($Z$6:$Z$85,MATCH(MAX(AC$6:AC$85),AC$6:AC$85,0)),
求节点(AC$6:AC$85,$Z$6:$Z$85,$AV52)))),""))</f>
        <v>18.25</v>
      </c>
      <c r="AZ52" s="26">
        <f>IF(IFERROR(IF($AV52&lt;H$6,0,IF($AV52&gt;MAX(AD$6:AD$85),"",
IF($AV52=MAX(AD$6:AD$85),INDEX($Z$6:$Z$85,MATCH(MAX(AD$6:AD$85),AD$6:AD$85,0)),
求节点(AD$6:AD$85,$Z$6:$Z$85,$AV52)))),"")="",AZ51,
IFERROR(IF($AV52&lt;H$6,0,IF($AV52&gt;MAX(AD$6:AD$85),"",
IF($AV52=MAX(AD$6:AD$85),INDEX($Z$6:$Z$85,MATCH(MAX(AD$6:AD$85),AD$6:AD$85,0)),
求节点(AD$6:AD$85,$Z$6:$Z$85,$AV52)))),""))</f>
        <v>0</v>
      </c>
      <c r="BA52" s="26">
        <f>IF(IFERROR(IF($AV52&lt;I$6,0,IF($AV52&gt;MAX(AE$6:AE$85),"",
IF($AV52=MAX(AE$6:AE$85),INDEX($Z$6:$Z$85,MATCH(MAX(AE$6:AE$85),AE$6:AE$85,0)),
求节点(AE$6:AE$85,$Z$6:$Z$85,$AV52)))),"")="",BA51,
IFERROR(IF($AV52&lt;I$6,0,IF($AV52&gt;MAX(AE$6:AE$85),"",
IF($AV52=MAX(AE$6:AE$85),INDEX($Z$6:$Z$85,MATCH(MAX(AE$6:AE$85),AE$6:AE$85,0)),
求节点(AE$6:AE$85,$Z$6:$Z$85,$AV52)))),""))</f>
        <v>47</v>
      </c>
      <c r="BB52" s="26">
        <f>IF(IFERROR(IF($AV52&lt;J$6,0,IF($AV52&gt;MAX(AF$6:AF$85),"",
IF($AV52=MAX(AF$6:AF$85),INDEX($Z$6:$Z$85,MATCH(MAX(AF$6:AF$85),AF$6:AF$85,0)),
求节点(AF$6:AF$85,$Z$6:$Z$85,$AV52)))),"")="",BB51,
IFERROR(IF($AV52&lt;J$6,0,IF($AV52&gt;MAX(AF$6:AF$85),"",
IF($AV52=MAX(AF$6:AF$85),INDEX($Z$6:$Z$85,MATCH(MAX(AF$6:AF$85),AF$6:AF$85,0)),
求节点(AF$6:AF$85,$Z$6:$Z$85,$AV52)))),""))</f>
        <v>47</v>
      </c>
      <c r="BC52" s="26">
        <f>IF(IFERROR(IF($AV52&lt;K$6,0,IF($AV52&gt;MAX(AG$6:AG$85),"",
IF($AV52=MAX(AG$6:AG$85),INDEX($Z$6:$Z$85,MATCH(MAX(AG$6:AG$85),AG$6:AG$85,0)),
求节点(AG$6:AG$85,$Z$6:$Z$85,$AV52)))),"")="",BC51,
IFERROR(IF($AV52&lt;K$6,0,IF($AV52&gt;MAX(AG$6:AG$85),"",
IF($AV52=MAX(AG$6:AG$85),INDEX($Z$6:$Z$85,MATCH(MAX(AG$6:AG$85),AG$6:AG$85,0)),
求节点(AG$6:AG$85,$Z$6:$Z$85,$AV52)))),""))</f>
        <v>47</v>
      </c>
      <c r="BD52" s="26">
        <f>IF(IFERROR(IF($AV52&lt;L$6,0,IF($AV52&gt;MAX(AH$6:AH$85),"",
IF($AV52=MAX(AH$6:AH$85),INDEX($Z$6:$Z$85,MATCH(MAX(AH$6:AH$85),AH$6:AH$85,0)),
求节点(AH$6:AH$85,$Z$6:$Z$85,$AV52)))),"")="",BD51,
IFERROR(IF($AV52&lt;L$6,0,IF($AV52&gt;MAX(AH$6:AH$85),"",
IF($AV52=MAX(AH$6:AH$85),INDEX($Z$6:$Z$85,MATCH(MAX(AH$6:AH$85),AH$6:AH$85,0)),
求节点(AH$6:AH$85,$Z$6:$Z$85,$AV52)))),""))</f>
        <v>47</v>
      </c>
      <c r="BE52" s="26">
        <f>IF(IFERROR(IF($AV52&lt;M$6,0,IF($AV52&gt;MAX(AI$6:AI$85),"",
IF($AV52=MAX(AI$6:AI$85),INDEX($Z$6:$Z$85,MATCH(MAX(AI$6:AI$85),AI$6:AI$85,0)),
求节点(AI$6:AI$85,$Z$6:$Z$85,$AV52)))),"")="",BE51,
IFERROR(IF($AV52&lt;M$6,0,IF($AV52&gt;MAX(AI$6:AI$85),"",
IF($AV52=MAX(AI$6:AI$85),INDEX($Z$6:$Z$85,MATCH(MAX(AI$6:AI$85),AI$6:AI$85,0)),
求节点(AI$6:AI$85,$Z$6:$Z$85,$AV52)))),""))</f>
        <v>47</v>
      </c>
      <c r="BF52" s="26">
        <f>IF(IFERROR(IF($AV52&lt;N$6,0,IF($AV52&gt;MAX(AJ$6:AJ$85),"",
IF($AV52=MAX(AJ$6:AJ$85),INDEX($Z$6:$Z$85,MATCH(MAX(AJ$6:AJ$85),AJ$6:AJ$85,0)),
求节点(AJ$6:AJ$85,$Z$6:$Z$85,$AV52)))),"")="",BF51,
IFERROR(IF($AV52&lt;N$6,0,IF($AV52&gt;MAX(AJ$6:AJ$85),"",
IF($AV52=MAX(AJ$6:AJ$85),INDEX($Z$6:$Z$85,MATCH(MAX(AJ$6:AJ$85),AJ$6:AJ$85,0)),
求节点(AJ$6:AJ$85,$Z$6:$Z$85,$AV52)))),""))</f>
        <v>47</v>
      </c>
      <c r="BG52" s="26">
        <f>IF(IFERROR(IF($AV52&lt;O$6,0,IF($AV52&gt;MAX(AK$6:AK$85),"",
IF($AV52=MAX(AK$6:AK$85),INDEX($Z$6:$Z$85,MATCH(MAX(AK$6:AK$85),AK$6:AK$85,0)),
求节点(AK$6:AK$85,$Z$6:$Z$85,$AV52)))),"")="",BG51,
IFERROR(IF($AV52&lt;O$6,0,IF($AV52&gt;MAX(AK$6:AK$85),"",
IF($AV52=MAX(AK$6:AK$85),INDEX($Z$6:$Z$85,MATCH(MAX(AK$6:AK$85),AK$6:AK$85,0)),
求节点(AK$6:AK$85,$Z$6:$Z$85,$AV52)))),""))</f>
        <v>47</v>
      </c>
      <c r="BH52" s="26">
        <f>IF(IFERROR(IF($AV52&lt;P$6,0,IF($AV52&gt;MAX(AL$6:AL$85),"",
IF($AV52=MAX(AL$6:AL$85),INDEX($Z$6:$Z$85,MATCH(MAX(AL$6:AL$85),AL$6:AL$85,0)),
求节点(AL$6:AL$85,$Z$6:$Z$85,$AV52)))),"")="",BH51,
IFERROR(IF($AV52&lt;P$6,0,IF($AV52&gt;MAX(AL$6:AL$85),"",
IF($AV52=MAX(AL$6:AL$85),INDEX($Z$6:$Z$85,MATCH(MAX(AL$6:AL$85),AL$6:AL$85,0)),
求节点(AL$6:AL$85,$Z$6:$Z$85,$AV52)))),""))</f>
        <v>19.2</v>
      </c>
      <c r="BI52" s="26">
        <f>IF(IFERROR(IF($AV52&lt;Q$6,0,IF($AV52&gt;MAX(AM$6:AM$85),"",
IF($AV52=MAX(AM$6:AM$85),INDEX($Z$6:$Z$85,MATCH(MAX(AM$6:AM$85),AM$6:AM$85,0)),
求节点(AM$6:AM$85,$Z$6:$Z$85,$AV52)))),"")="",BI51,
IFERROR(IF($AV52&lt;Q$6,0,IF($AV52&gt;MAX(AM$6:AM$85),"",
IF($AV52=MAX(AM$6:AM$85),INDEX($Z$6:$Z$85,MATCH(MAX(AM$6:AM$85),AM$6:AM$85,0)),
求节点(AM$6:AM$85,$Z$6:$Z$85,$AV52)))),""))</f>
        <v>19</v>
      </c>
      <c r="BJ52" s="26">
        <f>IF(IFERROR(IF($AV52&lt;R$6,0,IF($AV52&gt;MAX(AN$6:AN$85),"",
IF($AV52=MAX(AN$6:AN$85),INDEX($Z$6:$Z$85,MATCH(MAX(AN$6:AN$85),AN$6:AN$85,0)),
求节点(AN$6:AN$85,$Z$6:$Z$85,$AV52)))),"")="",BJ51,
IFERROR(IF($AV52&lt;R$6,0,IF($AV52&gt;MAX(AN$6:AN$85),"",
IF($AV52=MAX(AN$6:AN$85),INDEX($Z$6:$Z$85,MATCH(MAX(AN$6:AN$85),AN$6:AN$85,0)),
求节点(AN$6:AN$85,$Z$6:$Z$85,$AV52)))),""))</f>
        <v>19</v>
      </c>
      <c r="BK52" s="26">
        <f>IF(IFERROR(IF($AV52&lt;S$6,0,IF($AV52&gt;MAX(AO$6:AO$85),"",
IF($AV52=MAX(AO$6:AO$85),INDEX($Z$6:$Z$85,MATCH(MAX(AO$6:AO$85),AO$6:AO$85,0)),
求节点(AO$6:AO$85,$Z$6:$Z$85,$AV52)))),"")="",BK51,
IFERROR(IF($AV52&lt;S$6,0,IF($AV52&gt;MAX(AO$6:AO$85),"",
IF($AV52=MAX(AO$6:AO$85),INDEX($Z$6:$Z$85,MATCH(MAX(AO$6:AO$85),AO$6:AO$85,0)),
求节点(AO$6:AO$85,$Z$6:$Z$85,$AV52)))),""))</f>
        <v>19</v>
      </c>
      <c r="BL52" s="26">
        <f>IF(IFERROR(IF($AV52&lt;T$6,0,IF($AV52&gt;MAX(AP$6:AP$85),"",
IF($AV52=MAX(AP$6:AP$85),INDEX($Z$6:$Z$85,MATCH(MAX(AP$6:AP$85),AP$6:AP$85,0)),
求节点(AP$6:AP$85,$Z$6:$Z$85,$AV52)))),"")="",BL51,
IFERROR(IF($AV52&lt;T$6,0,IF($AV52&gt;MAX(AP$6:AP$85),"",
IF($AV52=MAX(AP$6:AP$85),INDEX($Z$6:$Z$85,MATCH(MAX(AP$6:AP$85),AP$6:AP$85,0)),
求节点(AP$6:AP$85,$Z$6:$Z$85,$AV52)))),""))</f>
        <v>19</v>
      </c>
      <c r="BM52" s="26">
        <f>IF(IFERROR(IF($AV52&lt;U$6,0,IF($AV52&gt;MAX(AQ$6:AQ$85),"",
IF($AV52=MAX(AQ$6:AQ$85),INDEX($Z$6:$Z$85,MATCH(MAX(AQ$6:AQ$85),AQ$6:AQ$85,0)),
求节点(AQ$6:AQ$85,$Z$6:$Z$85,$AV52)))),"")="",BM51,
IFERROR(IF($AV52&lt;U$6,0,IF($AV52&gt;MAX(AQ$6:AQ$85),"",
IF($AV52=MAX(AQ$6:AQ$85),INDEX($Z$6:$Z$85,MATCH(MAX(AQ$6:AQ$85),AQ$6:AQ$85,0)),
求节点(AQ$6:AQ$85,$Z$6:$Z$85,$AV52)))),""))</f>
        <v>47</v>
      </c>
      <c r="BN52" s="26">
        <f>IF(IFERROR(IF($AV52&lt;V$6,0,IF($AV52&gt;MAX(AR$6:AR$85),"",
IF($AV52=MAX(AR$6:AR$85),INDEX($Z$6:$Z$85,MATCH(MAX(AR$6:AR$85),AR$6:AR$85,0)),
求节点(AR$6:AR$85,$Z$6:$Z$85,$AV52)))),"")="",BN51,
IFERROR(IF($AV52&lt;V$6,0,IF($AV52&gt;MAX(AR$6:AR$85),"",
IF($AV52=MAX(AR$6:AR$85),INDEX($Z$6:$Z$85,MATCH(MAX(AR$6:AR$85),AR$6:AR$85,0)),
求节点(AR$6:AR$85,$Z$6:$Z$85,$AV52)))),""))</f>
        <v>8.875</v>
      </c>
      <c r="BO52" s="26">
        <f>IF(IFERROR(IF($AV52&lt;W$6,0,IF($AV52&gt;MAX(AS$6:AS$85),"",
IF($AV52=MAX(AS$6:AS$85),INDEX($Z$6:$Z$85,MATCH(MAX(AS$6:AS$85),AS$6:AS$85,0)),
求节点(AS$6:AS$85,$Z$6:$Z$85,$AV52)))),"")="",BO51,
IFERROR(IF($AV52&lt;W$6,0,IF($AV52&gt;MAX(AS$6:AS$85),"",
IF($AV52=MAX(AS$6:AS$85),INDEX($Z$6:$Z$85,MATCH(MAX(AS$6:AS$85),AS$6:AS$85,0)),
求节点(AS$6:AS$85,$Z$6:$Z$85,$AV52)))),""))</f>
        <v>0</v>
      </c>
    </row>
    <row r="53" spans="4:67" x14ac:dyDescent="0.2">
      <c r="D53" s="8">
        <v>48</v>
      </c>
      <c r="E53" s="24">
        <f>IFERROR(('[1]功能-城建'!AS53+'[1]功能-城建'!BN53)/2,"")</f>
        <v>48</v>
      </c>
      <c r="F53" s="24">
        <f>IFERROR(('[1]功能-城建'!AT53+'[1]功能-城建'!BO53)/2,"")</f>
        <v>48</v>
      </c>
      <c r="G53" s="24" t="str">
        <f>IFERROR(('[1]功能-城建'!AU53+'[1]功能-城建'!BP53)/2,"")</f>
        <v/>
      </c>
      <c r="H53" s="24" t="str">
        <f>IFERROR(('[1]功能-城建'!AV53+'[1]功能-城建'!BQ53)/2,"")</f>
        <v/>
      </c>
      <c r="I53" s="24">
        <f>IFERROR(('[1]功能-城建'!AW53+'[1]功能-城建'!BR53)/2,"")</f>
        <v>48</v>
      </c>
      <c r="J53" s="24">
        <f>IFERROR(('[1]功能-城建'!AX53+'[1]功能-城建'!BS53)/2,"")</f>
        <v>48</v>
      </c>
      <c r="K53" s="24">
        <f>IFERROR(('[1]功能-城建'!AY53+'[1]功能-城建'!BT53)/2,"")</f>
        <v>48</v>
      </c>
      <c r="L53" s="24">
        <f>IFERROR(('[1]功能-城建'!AZ53+'[1]功能-城建'!BU53)/2,"")</f>
        <v>48</v>
      </c>
      <c r="M53" s="24">
        <f>IFERROR(('[1]功能-城建'!BA53+'[1]功能-城建'!BV53)/2,"")</f>
        <v>48</v>
      </c>
      <c r="N53" s="24">
        <f>IFERROR(('[1]功能-城建'!BB53+'[1]功能-城建'!BW53)/2,"")</f>
        <v>48</v>
      </c>
      <c r="O53" s="24">
        <f>IFERROR(('[1]功能-城建'!BC53+'[1]功能-城建'!BX53)/2,"")</f>
        <v>48</v>
      </c>
      <c r="P53" s="24" t="str">
        <f>IFERROR(('[1]功能-城建'!BD53+'[1]功能-城建'!BY53)/2,"")</f>
        <v/>
      </c>
      <c r="Q53" s="24" t="str">
        <f>IFERROR(('[1]功能-城建'!BE53+'[1]功能-城建'!BZ53)/2,"")</f>
        <v/>
      </c>
      <c r="R53" s="24" t="str">
        <f>IFERROR(('[1]功能-城建'!BF53+'[1]功能-城建'!CA53)/2,"")</f>
        <v/>
      </c>
      <c r="S53" s="24" t="str">
        <f>IFERROR(('[1]功能-城建'!BG53+'[1]功能-城建'!CB53)/2,"")</f>
        <v/>
      </c>
      <c r="T53" s="24" t="str">
        <f>IFERROR(('[1]功能-城建'!BH53+'[1]功能-城建'!CC53)/2,"")</f>
        <v/>
      </c>
      <c r="U53" s="24">
        <f>IFERROR(('[1]功能-城建'!BI53+'[1]功能-城建'!CD53)/2,"")</f>
        <v>48</v>
      </c>
      <c r="V53" s="24" t="str">
        <f>IFERROR(('[1]功能-城建'!BJ53+'[1]功能-城建'!CE53)/2,"")</f>
        <v/>
      </c>
      <c r="W53" s="24">
        <f>IFERROR(('[1]功能-城建'!BK53+'[1]功能-城建'!CF53)/2,"")</f>
        <v>0</v>
      </c>
      <c r="Z53" s="8">
        <v>48</v>
      </c>
      <c r="AA53" s="25">
        <f t="shared" si="1"/>
        <v>48</v>
      </c>
      <c r="AB53" s="25">
        <f t="shared" si="2"/>
        <v>48</v>
      </c>
      <c r="AC53" s="25" t="str">
        <f t="shared" si="3"/>
        <v/>
      </c>
      <c r="AD53" s="25" t="str">
        <f t="shared" si="4"/>
        <v/>
      </c>
      <c r="AE53" s="25">
        <f t="shared" si="5"/>
        <v>48</v>
      </c>
      <c r="AF53" s="25">
        <f t="shared" si="6"/>
        <v>48</v>
      </c>
      <c r="AG53" s="25">
        <f t="shared" si="7"/>
        <v>48</v>
      </c>
      <c r="AH53" s="25">
        <f t="shared" si="8"/>
        <v>48</v>
      </c>
      <c r="AI53" s="25">
        <f t="shared" si="9"/>
        <v>48</v>
      </c>
      <c r="AJ53" s="25">
        <f t="shared" si="10"/>
        <v>48</v>
      </c>
      <c r="AK53" s="25">
        <f t="shared" si="11"/>
        <v>48</v>
      </c>
      <c r="AL53" s="25" t="str">
        <f t="shared" si="12"/>
        <v/>
      </c>
      <c r="AM53" s="25" t="str">
        <f t="shared" si="13"/>
        <v/>
      </c>
      <c r="AN53" s="25" t="str">
        <f t="shared" si="14"/>
        <v/>
      </c>
      <c r="AO53" s="25" t="str">
        <f t="shared" si="15"/>
        <v/>
      </c>
      <c r="AP53" s="25" t="str">
        <f t="shared" si="16"/>
        <v/>
      </c>
      <c r="AQ53" s="25">
        <f t="shared" si="17"/>
        <v>48</v>
      </c>
      <c r="AR53" s="25" t="str">
        <f t="shared" si="18"/>
        <v/>
      </c>
      <c r="AS53" s="25">
        <f t="shared" si="19"/>
        <v>0</v>
      </c>
      <c r="AV53" s="8">
        <v>48</v>
      </c>
      <c r="AW53" s="26">
        <f>IF(IFERROR(IF($AV53&lt;E$6,0,IF($AV53&gt;MAX(AA$6:AA$85),"",
IF($AV53=MAX(AA$6:AA$85),INDEX($Z$6:$Z$85,MATCH(MAX(AA$6:AA$85),AA$6:AA$85,0)),
求节点(AA$6:AA$85,$Z$6:$Z$85,$AV53)))),"")="",AW52,
IFERROR(IF($AV53&lt;E$6,0,IF($AV53&gt;MAX(AA$6:AA$85),"",
IF($AV53=MAX(AA$6:AA$85),INDEX($Z$6:$Z$85,MATCH(MAX(AA$6:AA$85),AA$6:AA$85,0)),
求节点(AA$6:AA$85,$Z$6:$Z$85,$AV53)))),""))</f>
        <v>48</v>
      </c>
      <c r="AX53" s="26">
        <f>IF(IFERROR(IF($AV53&lt;F$6,0,IF($AV53&gt;MAX(AB$6:AB$85),"",
IF($AV53=MAX(AB$6:AB$85),INDEX($Z$6:$Z$85,MATCH(MAX(AB$6:AB$85),AB$6:AB$85,0)),
求节点(AB$6:AB$85,$Z$6:$Z$85,$AV53)))),"")="",AX52,
IFERROR(IF($AV53&lt;F$6,0,IF($AV53&gt;MAX(AB$6:AB$85),"",
IF($AV53=MAX(AB$6:AB$85),INDEX($Z$6:$Z$85,MATCH(MAX(AB$6:AB$85),AB$6:AB$85,0)),
求节点(AB$6:AB$85,$Z$6:$Z$85,$AV53)))),""))</f>
        <v>48</v>
      </c>
      <c r="AY53" s="26">
        <f>IF(IFERROR(IF($AV53&lt;G$6,0,IF($AV53&gt;MAX(AC$6:AC$85),"",
IF($AV53=MAX(AC$6:AC$85),INDEX($Z$6:$Z$85,MATCH(MAX(AC$6:AC$85),AC$6:AC$85,0)),
求节点(AC$6:AC$85,$Z$6:$Z$85,$AV53)))),"")="",AY52,
IFERROR(IF($AV53&lt;G$6,0,IF($AV53&gt;MAX(AC$6:AC$85),"",
IF($AV53=MAX(AC$6:AC$85),INDEX($Z$6:$Z$85,MATCH(MAX(AC$6:AC$85),AC$6:AC$85,0)),
求节点(AC$6:AC$85,$Z$6:$Z$85,$AV53)))),""))</f>
        <v>18.75</v>
      </c>
      <c r="AZ53" s="26">
        <f>IF(IFERROR(IF($AV53&lt;H$6,0,IF($AV53&gt;MAX(AD$6:AD$85),"",
IF($AV53=MAX(AD$6:AD$85),INDEX($Z$6:$Z$85,MATCH(MAX(AD$6:AD$85),AD$6:AD$85,0)),
求节点(AD$6:AD$85,$Z$6:$Z$85,$AV53)))),"")="",AZ52,
IFERROR(IF($AV53&lt;H$6,0,IF($AV53&gt;MAX(AD$6:AD$85),"",
IF($AV53=MAX(AD$6:AD$85),INDEX($Z$6:$Z$85,MATCH(MAX(AD$6:AD$85),AD$6:AD$85,0)),
求节点(AD$6:AD$85,$Z$6:$Z$85,$AV53)))),""))</f>
        <v>0</v>
      </c>
      <c r="BA53" s="26">
        <f>IF(IFERROR(IF($AV53&lt;I$6,0,IF($AV53&gt;MAX(AE$6:AE$85),"",
IF($AV53=MAX(AE$6:AE$85),INDEX($Z$6:$Z$85,MATCH(MAX(AE$6:AE$85),AE$6:AE$85,0)),
求节点(AE$6:AE$85,$Z$6:$Z$85,$AV53)))),"")="",BA52,
IFERROR(IF($AV53&lt;I$6,0,IF($AV53&gt;MAX(AE$6:AE$85),"",
IF($AV53=MAX(AE$6:AE$85),INDEX($Z$6:$Z$85,MATCH(MAX(AE$6:AE$85),AE$6:AE$85,0)),
求节点(AE$6:AE$85,$Z$6:$Z$85,$AV53)))),""))</f>
        <v>48</v>
      </c>
      <c r="BB53" s="26">
        <f>IF(IFERROR(IF($AV53&lt;J$6,0,IF($AV53&gt;MAX(AF$6:AF$85),"",
IF($AV53=MAX(AF$6:AF$85),INDEX($Z$6:$Z$85,MATCH(MAX(AF$6:AF$85),AF$6:AF$85,0)),
求节点(AF$6:AF$85,$Z$6:$Z$85,$AV53)))),"")="",BB52,
IFERROR(IF($AV53&lt;J$6,0,IF($AV53&gt;MAX(AF$6:AF$85),"",
IF($AV53=MAX(AF$6:AF$85),INDEX($Z$6:$Z$85,MATCH(MAX(AF$6:AF$85),AF$6:AF$85,0)),
求节点(AF$6:AF$85,$Z$6:$Z$85,$AV53)))),""))</f>
        <v>48</v>
      </c>
      <c r="BC53" s="26">
        <f>IF(IFERROR(IF($AV53&lt;K$6,0,IF($AV53&gt;MAX(AG$6:AG$85),"",
IF($AV53=MAX(AG$6:AG$85),INDEX($Z$6:$Z$85,MATCH(MAX(AG$6:AG$85),AG$6:AG$85,0)),
求节点(AG$6:AG$85,$Z$6:$Z$85,$AV53)))),"")="",BC52,
IFERROR(IF($AV53&lt;K$6,0,IF($AV53&gt;MAX(AG$6:AG$85),"",
IF($AV53=MAX(AG$6:AG$85),INDEX($Z$6:$Z$85,MATCH(MAX(AG$6:AG$85),AG$6:AG$85,0)),
求节点(AG$6:AG$85,$Z$6:$Z$85,$AV53)))),""))</f>
        <v>48</v>
      </c>
      <c r="BD53" s="26">
        <f>IF(IFERROR(IF($AV53&lt;L$6,0,IF($AV53&gt;MAX(AH$6:AH$85),"",
IF($AV53=MAX(AH$6:AH$85),INDEX($Z$6:$Z$85,MATCH(MAX(AH$6:AH$85),AH$6:AH$85,0)),
求节点(AH$6:AH$85,$Z$6:$Z$85,$AV53)))),"")="",BD52,
IFERROR(IF($AV53&lt;L$6,0,IF($AV53&gt;MAX(AH$6:AH$85),"",
IF($AV53=MAX(AH$6:AH$85),INDEX($Z$6:$Z$85,MATCH(MAX(AH$6:AH$85),AH$6:AH$85,0)),
求节点(AH$6:AH$85,$Z$6:$Z$85,$AV53)))),""))</f>
        <v>48</v>
      </c>
      <c r="BE53" s="26">
        <f>IF(IFERROR(IF($AV53&lt;M$6,0,IF($AV53&gt;MAX(AI$6:AI$85),"",
IF($AV53=MAX(AI$6:AI$85),INDEX($Z$6:$Z$85,MATCH(MAX(AI$6:AI$85),AI$6:AI$85,0)),
求节点(AI$6:AI$85,$Z$6:$Z$85,$AV53)))),"")="",BE52,
IFERROR(IF($AV53&lt;M$6,0,IF($AV53&gt;MAX(AI$6:AI$85),"",
IF($AV53=MAX(AI$6:AI$85),INDEX($Z$6:$Z$85,MATCH(MAX(AI$6:AI$85),AI$6:AI$85,0)),
求节点(AI$6:AI$85,$Z$6:$Z$85,$AV53)))),""))</f>
        <v>48</v>
      </c>
      <c r="BF53" s="26">
        <f>IF(IFERROR(IF($AV53&lt;N$6,0,IF($AV53&gt;MAX(AJ$6:AJ$85),"",
IF($AV53=MAX(AJ$6:AJ$85),INDEX($Z$6:$Z$85,MATCH(MAX(AJ$6:AJ$85),AJ$6:AJ$85,0)),
求节点(AJ$6:AJ$85,$Z$6:$Z$85,$AV53)))),"")="",BF52,
IFERROR(IF($AV53&lt;N$6,0,IF($AV53&gt;MAX(AJ$6:AJ$85),"",
IF($AV53=MAX(AJ$6:AJ$85),INDEX($Z$6:$Z$85,MATCH(MAX(AJ$6:AJ$85),AJ$6:AJ$85,0)),
求节点(AJ$6:AJ$85,$Z$6:$Z$85,$AV53)))),""))</f>
        <v>48</v>
      </c>
      <c r="BG53" s="26">
        <f>IF(IFERROR(IF($AV53&lt;O$6,0,IF($AV53&gt;MAX(AK$6:AK$85),"",
IF($AV53=MAX(AK$6:AK$85),INDEX($Z$6:$Z$85,MATCH(MAX(AK$6:AK$85),AK$6:AK$85,0)),
求节点(AK$6:AK$85,$Z$6:$Z$85,$AV53)))),"")="",BG52,
IFERROR(IF($AV53&lt;O$6,0,IF($AV53&gt;MAX(AK$6:AK$85),"",
IF($AV53=MAX(AK$6:AK$85),INDEX($Z$6:$Z$85,MATCH(MAX(AK$6:AK$85),AK$6:AK$85,0)),
求节点(AK$6:AK$85,$Z$6:$Z$85,$AV53)))),""))</f>
        <v>48</v>
      </c>
      <c r="BH53" s="26">
        <f>IF(IFERROR(IF($AV53&lt;P$6,0,IF($AV53&gt;MAX(AL$6:AL$85),"",
IF($AV53=MAX(AL$6:AL$85),INDEX($Z$6:$Z$85,MATCH(MAX(AL$6:AL$85),AL$6:AL$85,0)),
求节点(AL$6:AL$85,$Z$6:$Z$85,$AV53)))),"")="",BH52,
IFERROR(IF($AV53&lt;P$6,0,IF($AV53&gt;MAX(AL$6:AL$85),"",
IF($AV53=MAX(AL$6:AL$85),INDEX($Z$6:$Z$85,MATCH(MAX(AL$6:AL$85),AL$6:AL$85,0)),
求节点(AL$6:AL$85,$Z$6:$Z$85,$AV53)))),""))</f>
        <v>19.600000000000001</v>
      </c>
      <c r="BI53" s="26">
        <f>IF(IFERROR(IF($AV53&lt;Q$6,0,IF($AV53&gt;MAX(AM$6:AM$85),"",
IF($AV53=MAX(AM$6:AM$85),INDEX($Z$6:$Z$85,MATCH(MAX(AM$6:AM$85),AM$6:AM$85,0)),
求节点(AM$6:AM$85,$Z$6:$Z$85,$AV53)))),"")="",BI52,
IFERROR(IF($AV53&lt;Q$6,0,IF($AV53&gt;MAX(AM$6:AM$85),"",
IF($AV53=MAX(AM$6:AM$85),INDEX($Z$6:$Z$85,MATCH(MAX(AM$6:AM$85),AM$6:AM$85,0)),
求节点(AM$6:AM$85,$Z$6:$Z$85,$AV53)))),""))</f>
        <v>19.5</v>
      </c>
      <c r="BJ53" s="26">
        <f>IF(IFERROR(IF($AV53&lt;R$6,0,IF($AV53&gt;MAX(AN$6:AN$85),"",
IF($AV53=MAX(AN$6:AN$85),INDEX($Z$6:$Z$85,MATCH(MAX(AN$6:AN$85),AN$6:AN$85,0)),
求节点(AN$6:AN$85,$Z$6:$Z$85,$AV53)))),"")="",BJ52,
IFERROR(IF($AV53&lt;R$6,0,IF($AV53&gt;MAX(AN$6:AN$85),"",
IF($AV53=MAX(AN$6:AN$85),INDEX($Z$6:$Z$85,MATCH(MAX(AN$6:AN$85),AN$6:AN$85,0)),
求节点(AN$6:AN$85,$Z$6:$Z$85,$AV53)))),""))</f>
        <v>19.5</v>
      </c>
      <c r="BK53" s="26">
        <f>IF(IFERROR(IF($AV53&lt;S$6,0,IF($AV53&gt;MAX(AO$6:AO$85),"",
IF($AV53=MAX(AO$6:AO$85),INDEX($Z$6:$Z$85,MATCH(MAX(AO$6:AO$85),AO$6:AO$85,0)),
求节点(AO$6:AO$85,$Z$6:$Z$85,$AV53)))),"")="",BK52,
IFERROR(IF($AV53&lt;S$6,0,IF($AV53&gt;MAX(AO$6:AO$85),"",
IF($AV53=MAX(AO$6:AO$85),INDEX($Z$6:$Z$85,MATCH(MAX(AO$6:AO$85),AO$6:AO$85,0)),
求节点(AO$6:AO$85,$Z$6:$Z$85,$AV53)))),""))</f>
        <v>19.5</v>
      </c>
      <c r="BL53" s="26">
        <f>IF(IFERROR(IF($AV53&lt;T$6,0,IF($AV53&gt;MAX(AP$6:AP$85),"",
IF($AV53=MAX(AP$6:AP$85),INDEX($Z$6:$Z$85,MATCH(MAX(AP$6:AP$85),AP$6:AP$85,0)),
求节点(AP$6:AP$85,$Z$6:$Z$85,$AV53)))),"")="",BL52,
IFERROR(IF($AV53&lt;T$6,0,IF($AV53&gt;MAX(AP$6:AP$85),"",
IF($AV53=MAX(AP$6:AP$85),INDEX($Z$6:$Z$85,MATCH(MAX(AP$6:AP$85),AP$6:AP$85,0)),
求节点(AP$6:AP$85,$Z$6:$Z$85,$AV53)))),""))</f>
        <v>19.5</v>
      </c>
      <c r="BM53" s="26">
        <f>IF(IFERROR(IF($AV53&lt;U$6,0,IF($AV53&gt;MAX(AQ$6:AQ$85),"",
IF($AV53=MAX(AQ$6:AQ$85),INDEX($Z$6:$Z$85,MATCH(MAX(AQ$6:AQ$85),AQ$6:AQ$85,0)),
求节点(AQ$6:AQ$85,$Z$6:$Z$85,$AV53)))),"")="",BM52,
IFERROR(IF($AV53&lt;U$6,0,IF($AV53&gt;MAX(AQ$6:AQ$85),"",
IF($AV53=MAX(AQ$6:AQ$85),INDEX($Z$6:$Z$85,MATCH(MAX(AQ$6:AQ$85),AQ$6:AQ$85,0)),
求节点(AQ$6:AQ$85,$Z$6:$Z$85,$AV53)))),""))</f>
        <v>48</v>
      </c>
      <c r="BN53" s="26">
        <f>IF(IFERROR(IF($AV53&lt;V$6,0,IF($AV53&gt;MAX(AR$6:AR$85),"",
IF($AV53=MAX(AR$6:AR$85),INDEX($Z$6:$Z$85,MATCH(MAX(AR$6:AR$85),AR$6:AR$85,0)),
求节点(AR$6:AR$85,$Z$6:$Z$85,$AV53)))),"")="",BN52,
IFERROR(IF($AV53&lt;V$6,0,IF($AV53&gt;MAX(AR$6:AR$85),"",
IF($AV53=MAX(AR$6:AR$85),INDEX($Z$6:$Z$85,MATCH(MAX(AR$6:AR$85),AR$6:AR$85,0)),
求节点(AR$6:AR$85,$Z$6:$Z$85,$AV53)))),""))</f>
        <v>9.1111111111111107</v>
      </c>
      <c r="BO53" s="26">
        <f>IF(IFERROR(IF($AV53&lt;W$6,0,IF($AV53&gt;MAX(AS$6:AS$85),"",
IF($AV53=MAX(AS$6:AS$85),INDEX($Z$6:$Z$85,MATCH(MAX(AS$6:AS$85),AS$6:AS$85,0)),
求节点(AS$6:AS$85,$Z$6:$Z$85,$AV53)))),"")="",BO52,
IFERROR(IF($AV53&lt;W$6,0,IF($AV53&gt;MAX(AS$6:AS$85),"",
IF($AV53=MAX(AS$6:AS$85),INDEX($Z$6:$Z$85,MATCH(MAX(AS$6:AS$85),AS$6:AS$85,0)),
求节点(AS$6:AS$85,$Z$6:$Z$85,$AV53)))),""))</f>
        <v>0</v>
      </c>
    </row>
    <row r="54" spans="4:67" x14ac:dyDescent="0.2">
      <c r="D54" s="8">
        <v>49</v>
      </c>
      <c r="E54" s="24">
        <f>IFERROR(('[1]功能-城建'!AS54+'[1]功能-城建'!BN54)/2,"")</f>
        <v>49</v>
      </c>
      <c r="F54" s="24">
        <f>IFERROR(('[1]功能-城建'!AT54+'[1]功能-城建'!BO54)/2,"")</f>
        <v>49</v>
      </c>
      <c r="G54" s="24" t="str">
        <f>IFERROR(('[1]功能-城建'!AU54+'[1]功能-城建'!BP54)/2,"")</f>
        <v/>
      </c>
      <c r="H54" s="24" t="str">
        <f>IFERROR(('[1]功能-城建'!AV54+'[1]功能-城建'!BQ54)/2,"")</f>
        <v/>
      </c>
      <c r="I54" s="24">
        <f>IFERROR(('[1]功能-城建'!AW54+'[1]功能-城建'!BR54)/2,"")</f>
        <v>49</v>
      </c>
      <c r="J54" s="24">
        <f>IFERROR(('[1]功能-城建'!AX54+'[1]功能-城建'!BS54)/2,"")</f>
        <v>49</v>
      </c>
      <c r="K54" s="24">
        <f>IFERROR(('[1]功能-城建'!AY54+'[1]功能-城建'!BT54)/2,"")</f>
        <v>49</v>
      </c>
      <c r="L54" s="24">
        <f>IFERROR(('[1]功能-城建'!AZ54+'[1]功能-城建'!BU54)/2,"")</f>
        <v>49</v>
      </c>
      <c r="M54" s="24">
        <f>IFERROR(('[1]功能-城建'!BA54+'[1]功能-城建'!BV54)/2,"")</f>
        <v>49</v>
      </c>
      <c r="N54" s="24">
        <f>IFERROR(('[1]功能-城建'!BB54+'[1]功能-城建'!BW54)/2,"")</f>
        <v>49</v>
      </c>
      <c r="O54" s="24">
        <f>IFERROR(('[1]功能-城建'!BC54+'[1]功能-城建'!BX54)/2,"")</f>
        <v>49</v>
      </c>
      <c r="P54" s="24" t="str">
        <f>IFERROR(('[1]功能-城建'!BD54+'[1]功能-城建'!BY54)/2,"")</f>
        <v/>
      </c>
      <c r="Q54" s="24" t="str">
        <f>IFERROR(('[1]功能-城建'!BE54+'[1]功能-城建'!BZ54)/2,"")</f>
        <v/>
      </c>
      <c r="R54" s="24" t="str">
        <f>IFERROR(('[1]功能-城建'!BF54+'[1]功能-城建'!CA54)/2,"")</f>
        <v/>
      </c>
      <c r="S54" s="24" t="str">
        <f>IFERROR(('[1]功能-城建'!BG54+'[1]功能-城建'!CB54)/2,"")</f>
        <v/>
      </c>
      <c r="T54" s="24" t="str">
        <f>IFERROR(('[1]功能-城建'!BH54+'[1]功能-城建'!CC54)/2,"")</f>
        <v/>
      </c>
      <c r="U54" s="24">
        <f>IFERROR(('[1]功能-城建'!BI54+'[1]功能-城建'!CD54)/2,"")</f>
        <v>49</v>
      </c>
      <c r="V54" s="24" t="str">
        <f>IFERROR(('[1]功能-城建'!BJ54+'[1]功能-城建'!CE54)/2,"")</f>
        <v/>
      </c>
      <c r="W54" s="24">
        <f>IFERROR(('[1]功能-城建'!BK54+'[1]功能-城建'!CF54)/2,"")</f>
        <v>0</v>
      </c>
      <c r="Z54" s="8">
        <v>49</v>
      </c>
      <c r="AA54" s="25">
        <f t="shared" si="1"/>
        <v>49</v>
      </c>
      <c r="AB54" s="25">
        <f t="shared" si="2"/>
        <v>49</v>
      </c>
      <c r="AC54" s="25" t="str">
        <f t="shared" si="3"/>
        <v/>
      </c>
      <c r="AD54" s="25" t="str">
        <f t="shared" si="4"/>
        <v/>
      </c>
      <c r="AE54" s="25">
        <f t="shared" si="5"/>
        <v>49</v>
      </c>
      <c r="AF54" s="25">
        <f t="shared" si="6"/>
        <v>49</v>
      </c>
      <c r="AG54" s="25">
        <f t="shared" si="7"/>
        <v>49</v>
      </c>
      <c r="AH54" s="25">
        <f t="shared" si="8"/>
        <v>49</v>
      </c>
      <c r="AI54" s="25">
        <f t="shared" si="9"/>
        <v>49</v>
      </c>
      <c r="AJ54" s="25">
        <f t="shared" si="10"/>
        <v>49</v>
      </c>
      <c r="AK54" s="25">
        <f t="shared" si="11"/>
        <v>49</v>
      </c>
      <c r="AL54" s="25" t="str">
        <f t="shared" si="12"/>
        <v/>
      </c>
      <c r="AM54" s="25" t="str">
        <f t="shared" si="13"/>
        <v/>
      </c>
      <c r="AN54" s="25" t="str">
        <f t="shared" si="14"/>
        <v/>
      </c>
      <c r="AO54" s="25" t="str">
        <f t="shared" si="15"/>
        <v/>
      </c>
      <c r="AP54" s="25" t="str">
        <f t="shared" si="16"/>
        <v/>
      </c>
      <c r="AQ54" s="25">
        <f t="shared" si="17"/>
        <v>49</v>
      </c>
      <c r="AR54" s="25" t="str">
        <f t="shared" si="18"/>
        <v/>
      </c>
      <c r="AS54" s="25">
        <f t="shared" si="19"/>
        <v>0</v>
      </c>
      <c r="AV54" s="8">
        <v>49</v>
      </c>
      <c r="AW54" s="26">
        <f>IF(IFERROR(IF($AV54&lt;E$6,0,IF($AV54&gt;MAX(AA$6:AA$85),"",
IF($AV54=MAX(AA$6:AA$85),INDEX($Z$6:$Z$85,MATCH(MAX(AA$6:AA$85),AA$6:AA$85,0)),
求节点(AA$6:AA$85,$Z$6:$Z$85,$AV54)))),"")="",AW53,
IFERROR(IF($AV54&lt;E$6,0,IF($AV54&gt;MAX(AA$6:AA$85),"",
IF($AV54=MAX(AA$6:AA$85),INDEX($Z$6:$Z$85,MATCH(MAX(AA$6:AA$85),AA$6:AA$85,0)),
求节点(AA$6:AA$85,$Z$6:$Z$85,$AV54)))),""))</f>
        <v>49</v>
      </c>
      <c r="AX54" s="26">
        <f>IF(IFERROR(IF($AV54&lt;F$6,0,IF($AV54&gt;MAX(AB$6:AB$85),"",
IF($AV54=MAX(AB$6:AB$85),INDEX($Z$6:$Z$85,MATCH(MAX(AB$6:AB$85),AB$6:AB$85,0)),
求节点(AB$6:AB$85,$Z$6:$Z$85,$AV54)))),"")="",AX53,
IFERROR(IF($AV54&lt;F$6,0,IF($AV54&gt;MAX(AB$6:AB$85),"",
IF($AV54=MAX(AB$6:AB$85),INDEX($Z$6:$Z$85,MATCH(MAX(AB$6:AB$85),AB$6:AB$85,0)),
求节点(AB$6:AB$85,$Z$6:$Z$85,$AV54)))),""))</f>
        <v>49</v>
      </c>
      <c r="AY54" s="26">
        <f>IF(IFERROR(IF($AV54&lt;G$6,0,IF($AV54&gt;MAX(AC$6:AC$85),"",
IF($AV54=MAX(AC$6:AC$85),INDEX($Z$6:$Z$85,MATCH(MAX(AC$6:AC$85),AC$6:AC$85,0)),
求节点(AC$6:AC$85,$Z$6:$Z$85,$AV54)))),"")="",AY53,
IFERROR(IF($AV54&lt;G$6,0,IF($AV54&gt;MAX(AC$6:AC$85),"",
IF($AV54=MAX(AC$6:AC$85),INDEX($Z$6:$Z$85,MATCH(MAX(AC$6:AC$85),AC$6:AC$85,0)),
求节点(AC$6:AC$85,$Z$6:$Z$85,$AV54)))),""))</f>
        <v>19.2</v>
      </c>
      <c r="AZ54" s="26">
        <f>IF(IFERROR(IF($AV54&lt;H$6,0,IF($AV54&gt;MAX(AD$6:AD$85),"",
IF($AV54=MAX(AD$6:AD$85),INDEX($Z$6:$Z$85,MATCH(MAX(AD$6:AD$85),AD$6:AD$85,0)),
求节点(AD$6:AD$85,$Z$6:$Z$85,$AV54)))),"")="",AZ53,
IFERROR(IF($AV54&lt;H$6,0,IF($AV54&gt;MAX(AD$6:AD$85),"",
IF($AV54=MAX(AD$6:AD$85),INDEX($Z$6:$Z$85,MATCH(MAX(AD$6:AD$85),AD$6:AD$85,0)),
求节点(AD$6:AD$85,$Z$6:$Z$85,$AV54)))),""))</f>
        <v>0</v>
      </c>
      <c r="BA54" s="26">
        <f>IF(IFERROR(IF($AV54&lt;I$6,0,IF($AV54&gt;MAX(AE$6:AE$85),"",
IF($AV54=MAX(AE$6:AE$85),INDEX($Z$6:$Z$85,MATCH(MAX(AE$6:AE$85),AE$6:AE$85,0)),
求节点(AE$6:AE$85,$Z$6:$Z$85,$AV54)))),"")="",BA53,
IFERROR(IF($AV54&lt;I$6,0,IF($AV54&gt;MAX(AE$6:AE$85),"",
IF($AV54=MAX(AE$6:AE$85),INDEX($Z$6:$Z$85,MATCH(MAX(AE$6:AE$85),AE$6:AE$85,0)),
求节点(AE$6:AE$85,$Z$6:$Z$85,$AV54)))),""))</f>
        <v>49</v>
      </c>
      <c r="BB54" s="26">
        <f>IF(IFERROR(IF($AV54&lt;J$6,0,IF($AV54&gt;MAX(AF$6:AF$85),"",
IF($AV54=MAX(AF$6:AF$85),INDEX($Z$6:$Z$85,MATCH(MAX(AF$6:AF$85),AF$6:AF$85,0)),
求节点(AF$6:AF$85,$Z$6:$Z$85,$AV54)))),"")="",BB53,
IFERROR(IF($AV54&lt;J$6,0,IF($AV54&gt;MAX(AF$6:AF$85),"",
IF($AV54=MAX(AF$6:AF$85),INDEX($Z$6:$Z$85,MATCH(MAX(AF$6:AF$85),AF$6:AF$85,0)),
求节点(AF$6:AF$85,$Z$6:$Z$85,$AV54)))),""))</f>
        <v>49</v>
      </c>
      <c r="BC54" s="26">
        <f>IF(IFERROR(IF($AV54&lt;K$6,0,IF($AV54&gt;MAX(AG$6:AG$85),"",
IF($AV54=MAX(AG$6:AG$85),INDEX($Z$6:$Z$85,MATCH(MAX(AG$6:AG$85),AG$6:AG$85,0)),
求节点(AG$6:AG$85,$Z$6:$Z$85,$AV54)))),"")="",BC53,
IFERROR(IF($AV54&lt;K$6,0,IF($AV54&gt;MAX(AG$6:AG$85),"",
IF($AV54=MAX(AG$6:AG$85),INDEX($Z$6:$Z$85,MATCH(MAX(AG$6:AG$85),AG$6:AG$85,0)),
求节点(AG$6:AG$85,$Z$6:$Z$85,$AV54)))),""))</f>
        <v>49</v>
      </c>
      <c r="BD54" s="26">
        <f>IF(IFERROR(IF($AV54&lt;L$6,0,IF($AV54&gt;MAX(AH$6:AH$85),"",
IF($AV54=MAX(AH$6:AH$85),INDEX($Z$6:$Z$85,MATCH(MAX(AH$6:AH$85),AH$6:AH$85,0)),
求节点(AH$6:AH$85,$Z$6:$Z$85,$AV54)))),"")="",BD53,
IFERROR(IF($AV54&lt;L$6,0,IF($AV54&gt;MAX(AH$6:AH$85),"",
IF($AV54=MAX(AH$6:AH$85),INDEX($Z$6:$Z$85,MATCH(MAX(AH$6:AH$85),AH$6:AH$85,0)),
求节点(AH$6:AH$85,$Z$6:$Z$85,$AV54)))),""))</f>
        <v>49</v>
      </c>
      <c r="BE54" s="26">
        <f>IF(IFERROR(IF($AV54&lt;M$6,0,IF($AV54&gt;MAX(AI$6:AI$85),"",
IF($AV54=MAX(AI$6:AI$85),INDEX($Z$6:$Z$85,MATCH(MAX(AI$6:AI$85),AI$6:AI$85,0)),
求节点(AI$6:AI$85,$Z$6:$Z$85,$AV54)))),"")="",BE53,
IFERROR(IF($AV54&lt;M$6,0,IF($AV54&gt;MAX(AI$6:AI$85),"",
IF($AV54=MAX(AI$6:AI$85),INDEX($Z$6:$Z$85,MATCH(MAX(AI$6:AI$85),AI$6:AI$85,0)),
求节点(AI$6:AI$85,$Z$6:$Z$85,$AV54)))),""))</f>
        <v>49</v>
      </c>
      <c r="BF54" s="26">
        <f>IF(IFERROR(IF($AV54&lt;N$6,0,IF($AV54&gt;MAX(AJ$6:AJ$85),"",
IF($AV54=MAX(AJ$6:AJ$85),INDEX($Z$6:$Z$85,MATCH(MAX(AJ$6:AJ$85),AJ$6:AJ$85,0)),
求节点(AJ$6:AJ$85,$Z$6:$Z$85,$AV54)))),"")="",BF53,
IFERROR(IF($AV54&lt;N$6,0,IF($AV54&gt;MAX(AJ$6:AJ$85),"",
IF($AV54=MAX(AJ$6:AJ$85),INDEX($Z$6:$Z$85,MATCH(MAX(AJ$6:AJ$85),AJ$6:AJ$85,0)),
求节点(AJ$6:AJ$85,$Z$6:$Z$85,$AV54)))),""))</f>
        <v>49</v>
      </c>
      <c r="BG54" s="26">
        <f>IF(IFERROR(IF($AV54&lt;O$6,0,IF($AV54&gt;MAX(AK$6:AK$85),"",
IF($AV54=MAX(AK$6:AK$85),INDEX($Z$6:$Z$85,MATCH(MAX(AK$6:AK$85),AK$6:AK$85,0)),
求节点(AK$6:AK$85,$Z$6:$Z$85,$AV54)))),"")="",BG53,
IFERROR(IF($AV54&lt;O$6,0,IF($AV54&gt;MAX(AK$6:AK$85),"",
IF($AV54=MAX(AK$6:AK$85),INDEX($Z$6:$Z$85,MATCH(MAX(AK$6:AK$85),AK$6:AK$85,0)),
求节点(AK$6:AK$85,$Z$6:$Z$85,$AV54)))),""))</f>
        <v>49</v>
      </c>
      <c r="BH54" s="26">
        <f>IF(IFERROR(IF($AV54&lt;P$6,0,IF($AV54&gt;MAX(AL$6:AL$85),"",
IF($AV54=MAX(AL$6:AL$85),INDEX($Z$6:$Z$85,MATCH(MAX(AL$6:AL$85),AL$6:AL$85,0)),
求节点(AL$6:AL$85,$Z$6:$Z$85,$AV54)))),"")="",BH53,
IFERROR(IF($AV54&lt;P$6,0,IF($AV54&gt;MAX(AL$6:AL$85),"",
IF($AV54=MAX(AL$6:AL$85),INDEX($Z$6:$Z$85,MATCH(MAX(AL$6:AL$85),AL$6:AL$85,0)),
求节点(AL$6:AL$85,$Z$6:$Z$85,$AV54)))),""))</f>
        <v>20</v>
      </c>
      <c r="BI54" s="26">
        <f>IF(IFERROR(IF($AV54&lt;Q$6,0,IF($AV54&gt;MAX(AM$6:AM$85),"",
IF($AV54=MAX(AM$6:AM$85),INDEX($Z$6:$Z$85,MATCH(MAX(AM$6:AM$85),AM$6:AM$85,0)),
求节点(AM$6:AM$85,$Z$6:$Z$85,$AV54)))),"")="",BI53,
IFERROR(IF($AV54&lt;Q$6,0,IF($AV54&gt;MAX(AM$6:AM$85),"",
IF($AV54=MAX(AM$6:AM$85),INDEX($Z$6:$Z$85,MATCH(MAX(AM$6:AM$85),AM$6:AM$85,0)),
求节点(AM$6:AM$85,$Z$6:$Z$85,$AV54)))),""))</f>
        <v>20</v>
      </c>
      <c r="BJ54" s="26">
        <f>IF(IFERROR(IF($AV54&lt;R$6,0,IF($AV54&gt;MAX(AN$6:AN$85),"",
IF($AV54=MAX(AN$6:AN$85),INDEX($Z$6:$Z$85,MATCH(MAX(AN$6:AN$85),AN$6:AN$85,0)),
求节点(AN$6:AN$85,$Z$6:$Z$85,$AV54)))),"")="",BJ53,
IFERROR(IF($AV54&lt;R$6,0,IF($AV54&gt;MAX(AN$6:AN$85),"",
IF($AV54=MAX(AN$6:AN$85),INDEX($Z$6:$Z$85,MATCH(MAX(AN$6:AN$85),AN$6:AN$85,0)),
求节点(AN$6:AN$85,$Z$6:$Z$85,$AV54)))),""))</f>
        <v>20</v>
      </c>
      <c r="BK54" s="26">
        <f>IF(IFERROR(IF($AV54&lt;S$6,0,IF($AV54&gt;MAX(AO$6:AO$85),"",
IF($AV54=MAX(AO$6:AO$85),INDEX($Z$6:$Z$85,MATCH(MAX(AO$6:AO$85),AO$6:AO$85,0)),
求节点(AO$6:AO$85,$Z$6:$Z$85,$AV54)))),"")="",BK53,
IFERROR(IF($AV54&lt;S$6,0,IF($AV54&gt;MAX(AO$6:AO$85),"",
IF($AV54=MAX(AO$6:AO$85),INDEX($Z$6:$Z$85,MATCH(MAX(AO$6:AO$85),AO$6:AO$85,0)),
求节点(AO$6:AO$85,$Z$6:$Z$85,$AV54)))),""))</f>
        <v>20</v>
      </c>
      <c r="BL54" s="26">
        <f>IF(IFERROR(IF($AV54&lt;T$6,0,IF($AV54&gt;MAX(AP$6:AP$85),"",
IF($AV54=MAX(AP$6:AP$85),INDEX($Z$6:$Z$85,MATCH(MAX(AP$6:AP$85),AP$6:AP$85,0)),
求节点(AP$6:AP$85,$Z$6:$Z$85,$AV54)))),"")="",BL53,
IFERROR(IF($AV54&lt;T$6,0,IF($AV54&gt;MAX(AP$6:AP$85),"",
IF($AV54=MAX(AP$6:AP$85),INDEX($Z$6:$Z$85,MATCH(MAX(AP$6:AP$85),AP$6:AP$85,0)),
求节点(AP$6:AP$85,$Z$6:$Z$85,$AV54)))),""))</f>
        <v>20</v>
      </c>
      <c r="BM54" s="26">
        <f>IF(IFERROR(IF($AV54&lt;U$6,0,IF($AV54&gt;MAX(AQ$6:AQ$85),"",
IF($AV54=MAX(AQ$6:AQ$85),INDEX($Z$6:$Z$85,MATCH(MAX(AQ$6:AQ$85),AQ$6:AQ$85,0)),
求节点(AQ$6:AQ$85,$Z$6:$Z$85,$AV54)))),"")="",BM53,
IFERROR(IF($AV54&lt;U$6,0,IF($AV54&gt;MAX(AQ$6:AQ$85),"",
IF($AV54=MAX(AQ$6:AQ$85),INDEX($Z$6:$Z$85,MATCH(MAX(AQ$6:AQ$85),AQ$6:AQ$85,0)),
求节点(AQ$6:AQ$85,$Z$6:$Z$85,$AV54)))),""))</f>
        <v>49</v>
      </c>
      <c r="BN54" s="26">
        <f>IF(IFERROR(IF($AV54&lt;V$6,0,IF($AV54&gt;MAX(AR$6:AR$85),"",
IF($AV54=MAX(AR$6:AR$85),INDEX($Z$6:$Z$85,MATCH(MAX(AR$6:AR$85),AR$6:AR$85,0)),
求节点(AR$6:AR$85,$Z$6:$Z$85,$AV54)))),"")="",BN53,
IFERROR(IF($AV54&lt;V$6,0,IF($AV54&gt;MAX(AR$6:AR$85),"",
IF($AV54=MAX(AR$6:AR$85),INDEX($Z$6:$Z$85,MATCH(MAX(AR$6:AR$85),AR$6:AR$85,0)),
求节点(AR$6:AR$85,$Z$6:$Z$85,$AV54)))),""))</f>
        <v>9.3333333333333339</v>
      </c>
      <c r="BO54" s="26">
        <f>IF(IFERROR(IF($AV54&lt;W$6,0,IF($AV54&gt;MAX(AS$6:AS$85),"",
IF($AV54=MAX(AS$6:AS$85),INDEX($Z$6:$Z$85,MATCH(MAX(AS$6:AS$85),AS$6:AS$85,0)),
求节点(AS$6:AS$85,$Z$6:$Z$85,$AV54)))),"")="",BO53,
IFERROR(IF($AV54&lt;W$6,0,IF($AV54&gt;MAX(AS$6:AS$85),"",
IF($AV54=MAX(AS$6:AS$85),INDEX($Z$6:$Z$85,MATCH(MAX(AS$6:AS$85),AS$6:AS$85,0)),
求节点(AS$6:AS$85,$Z$6:$Z$85,$AV54)))),""))</f>
        <v>0</v>
      </c>
    </row>
    <row r="55" spans="4:67" x14ac:dyDescent="0.2">
      <c r="D55" s="8">
        <v>50</v>
      </c>
      <c r="E55" s="24">
        <f>IFERROR(('[1]功能-城建'!AS55+'[1]功能-城建'!BN55)/2,"")</f>
        <v>50</v>
      </c>
      <c r="F55" s="24">
        <f>IFERROR(('[1]功能-城建'!AT55+'[1]功能-城建'!BO55)/2,"")</f>
        <v>50</v>
      </c>
      <c r="G55" s="24" t="str">
        <f>IFERROR(('[1]功能-城建'!AU55+'[1]功能-城建'!BP55)/2,"")</f>
        <v/>
      </c>
      <c r="H55" s="24" t="str">
        <f>IFERROR(('[1]功能-城建'!AV55+'[1]功能-城建'!BQ55)/2,"")</f>
        <v/>
      </c>
      <c r="I55" s="24">
        <f>IFERROR(('[1]功能-城建'!AW55+'[1]功能-城建'!BR55)/2,"")</f>
        <v>50</v>
      </c>
      <c r="J55" s="24">
        <f>IFERROR(('[1]功能-城建'!AX55+'[1]功能-城建'!BS55)/2,"")</f>
        <v>50</v>
      </c>
      <c r="K55" s="24">
        <f>IFERROR(('[1]功能-城建'!AY55+'[1]功能-城建'!BT55)/2,"")</f>
        <v>50</v>
      </c>
      <c r="L55" s="24">
        <f>IFERROR(('[1]功能-城建'!AZ55+'[1]功能-城建'!BU55)/2,"")</f>
        <v>50</v>
      </c>
      <c r="M55" s="24">
        <f>IFERROR(('[1]功能-城建'!BA55+'[1]功能-城建'!BV55)/2,"")</f>
        <v>50</v>
      </c>
      <c r="N55" s="24">
        <f>IFERROR(('[1]功能-城建'!BB55+'[1]功能-城建'!BW55)/2,"")</f>
        <v>50</v>
      </c>
      <c r="O55" s="24">
        <f>IFERROR(('[1]功能-城建'!BC55+'[1]功能-城建'!BX55)/2,"")</f>
        <v>50</v>
      </c>
      <c r="P55" s="24" t="str">
        <f>IFERROR(('[1]功能-城建'!BD55+'[1]功能-城建'!BY55)/2,"")</f>
        <v/>
      </c>
      <c r="Q55" s="24" t="str">
        <f>IFERROR(('[1]功能-城建'!BE55+'[1]功能-城建'!BZ55)/2,"")</f>
        <v/>
      </c>
      <c r="R55" s="24" t="str">
        <f>IFERROR(('[1]功能-城建'!BF55+'[1]功能-城建'!CA55)/2,"")</f>
        <v/>
      </c>
      <c r="S55" s="24" t="str">
        <f>IFERROR(('[1]功能-城建'!BG55+'[1]功能-城建'!CB55)/2,"")</f>
        <v/>
      </c>
      <c r="T55" s="24" t="str">
        <f>IFERROR(('[1]功能-城建'!BH55+'[1]功能-城建'!CC55)/2,"")</f>
        <v/>
      </c>
      <c r="U55" s="24">
        <f>IFERROR(('[1]功能-城建'!BI55+'[1]功能-城建'!CD55)/2,"")</f>
        <v>50</v>
      </c>
      <c r="V55" s="24" t="str">
        <f>IFERROR(('[1]功能-城建'!BJ55+'[1]功能-城建'!CE55)/2,"")</f>
        <v/>
      </c>
      <c r="W55" s="24">
        <f>IFERROR(('[1]功能-城建'!BK55+'[1]功能-城建'!CF55)/2,"")</f>
        <v>0</v>
      </c>
      <c r="Z55" s="8">
        <v>50</v>
      </c>
      <c r="AA55" s="25">
        <f t="shared" ref="AA55:AA85" si="25">IF(E55="","",E55)</f>
        <v>50</v>
      </c>
      <c r="AB55" s="25">
        <f t="shared" ref="AB55:AB85" si="26">IF(F55="","",F55)</f>
        <v>50</v>
      </c>
      <c r="AC55" s="25" t="str">
        <f t="shared" ref="AC55:AC85" si="27">IF(G55="","",G55)</f>
        <v/>
      </c>
      <c r="AD55" s="25" t="str">
        <f t="shared" ref="AD55:AD85" si="28">IF(H55="","",H55)</f>
        <v/>
      </c>
      <c r="AE55" s="25">
        <f t="shared" ref="AE55:AE85" si="29">IF(I55="","",I55)</f>
        <v>50</v>
      </c>
      <c r="AF55" s="25">
        <f t="shared" ref="AF55:AF85" si="30">IF(J55="","",J55)</f>
        <v>50</v>
      </c>
      <c r="AG55" s="25">
        <f t="shared" ref="AG55:AG85" si="31">IF(K55="","",K55)</f>
        <v>50</v>
      </c>
      <c r="AH55" s="25">
        <f t="shared" ref="AH55:AH85" si="32">IF(L55="","",L55)</f>
        <v>50</v>
      </c>
      <c r="AI55" s="25">
        <f t="shared" ref="AI55:AI85" si="33">IF(M55="","",M55)</f>
        <v>50</v>
      </c>
      <c r="AJ55" s="25">
        <f t="shared" ref="AJ55:AJ85" si="34">IF(N55="","",N55)</f>
        <v>50</v>
      </c>
      <c r="AK55" s="25">
        <f t="shared" ref="AK55:AK85" si="35">IF(O55="","",O55)</f>
        <v>50</v>
      </c>
      <c r="AL55" s="25" t="str">
        <f t="shared" ref="AL55:AL85" si="36">IF(P55="","",P55)</f>
        <v/>
      </c>
      <c r="AM55" s="25" t="str">
        <f t="shared" ref="AM55:AM85" si="37">IF(Q55="","",Q55)</f>
        <v/>
      </c>
      <c r="AN55" s="25" t="str">
        <f t="shared" ref="AN55:AN85" si="38">IF(R55="","",R55)</f>
        <v/>
      </c>
      <c r="AO55" s="25" t="str">
        <f t="shared" ref="AO55:AO85" si="39">IF(S55="","",S55)</f>
        <v/>
      </c>
      <c r="AP55" s="25" t="str">
        <f t="shared" ref="AP55:AP85" si="40">IF(T55="","",T55)</f>
        <v/>
      </c>
      <c r="AQ55" s="25">
        <f t="shared" ref="AQ55:AQ85" si="41">IF(U55="","",U55)</f>
        <v>50</v>
      </c>
      <c r="AR55" s="25" t="str">
        <f t="shared" ref="AR55:AR85" si="42">IF(V55="","",V55)</f>
        <v/>
      </c>
      <c r="AS55" s="25">
        <f t="shared" ref="AS55:AS85" si="43">IF(W55="","",W55)</f>
        <v>0</v>
      </c>
      <c r="AV55" s="8">
        <v>50</v>
      </c>
      <c r="AW55" s="26">
        <f>IF(IFERROR(IF($AV55&lt;E$6,0,IF($AV55&gt;MAX(AA$6:AA$85),"",
IF($AV55=MAX(AA$6:AA$85),INDEX($Z$6:$Z$85,MATCH(MAX(AA$6:AA$85),AA$6:AA$85,0)),
求节点(AA$6:AA$85,$Z$6:$Z$85,$AV55)))),"")="",AW54,
IFERROR(IF($AV55&lt;E$6,0,IF($AV55&gt;MAX(AA$6:AA$85),"",
IF($AV55=MAX(AA$6:AA$85),INDEX($Z$6:$Z$85,MATCH(MAX(AA$6:AA$85),AA$6:AA$85,0)),
求节点(AA$6:AA$85,$Z$6:$Z$85,$AV55)))),""))</f>
        <v>50</v>
      </c>
      <c r="AX55" s="26">
        <f>IF(IFERROR(IF($AV55&lt;F$6,0,IF($AV55&gt;MAX(AB$6:AB$85),"",
IF($AV55=MAX(AB$6:AB$85),INDEX($Z$6:$Z$85,MATCH(MAX(AB$6:AB$85),AB$6:AB$85,0)),
求节点(AB$6:AB$85,$Z$6:$Z$85,$AV55)))),"")="",AX54,
IFERROR(IF($AV55&lt;F$6,0,IF($AV55&gt;MAX(AB$6:AB$85),"",
IF($AV55=MAX(AB$6:AB$85),INDEX($Z$6:$Z$85,MATCH(MAX(AB$6:AB$85),AB$6:AB$85,0)),
求节点(AB$6:AB$85,$Z$6:$Z$85,$AV55)))),""))</f>
        <v>50</v>
      </c>
      <c r="AY55" s="26">
        <f>IF(IFERROR(IF($AV55&lt;G$6,0,IF($AV55&gt;MAX(AC$6:AC$85),"",
IF($AV55=MAX(AC$6:AC$85),INDEX($Z$6:$Z$85,MATCH(MAX(AC$6:AC$85),AC$6:AC$85,0)),
求节点(AC$6:AC$85,$Z$6:$Z$85,$AV55)))),"")="",AY54,
IFERROR(IF($AV55&lt;G$6,0,IF($AV55&gt;MAX(AC$6:AC$85),"",
IF($AV55=MAX(AC$6:AC$85),INDEX($Z$6:$Z$85,MATCH(MAX(AC$6:AC$85),AC$6:AC$85,0)),
求节点(AC$6:AC$85,$Z$6:$Z$85,$AV55)))),""))</f>
        <v>19.600000000000001</v>
      </c>
      <c r="AZ55" s="26">
        <f>IF(IFERROR(IF($AV55&lt;H$6,0,IF($AV55&gt;MAX(AD$6:AD$85),"",
IF($AV55=MAX(AD$6:AD$85),INDEX($Z$6:$Z$85,MATCH(MAX(AD$6:AD$85),AD$6:AD$85,0)),
求节点(AD$6:AD$85,$Z$6:$Z$85,$AV55)))),"")="",AZ54,
IFERROR(IF($AV55&lt;H$6,0,IF($AV55&gt;MAX(AD$6:AD$85),"",
IF($AV55=MAX(AD$6:AD$85),INDEX($Z$6:$Z$85,MATCH(MAX(AD$6:AD$85),AD$6:AD$85,0)),
求节点(AD$6:AD$85,$Z$6:$Z$85,$AV55)))),""))</f>
        <v>0</v>
      </c>
      <c r="BA55" s="26">
        <f>IF(IFERROR(IF($AV55&lt;I$6,0,IF($AV55&gt;MAX(AE$6:AE$85),"",
IF($AV55=MAX(AE$6:AE$85),INDEX($Z$6:$Z$85,MATCH(MAX(AE$6:AE$85),AE$6:AE$85,0)),
求节点(AE$6:AE$85,$Z$6:$Z$85,$AV55)))),"")="",BA54,
IFERROR(IF($AV55&lt;I$6,0,IF($AV55&gt;MAX(AE$6:AE$85),"",
IF($AV55=MAX(AE$6:AE$85),INDEX($Z$6:$Z$85,MATCH(MAX(AE$6:AE$85),AE$6:AE$85,0)),
求节点(AE$6:AE$85,$Z$6:$Z$85,$AV55)))),""))</f>
        <v>50</v>
      </c>
      <c r="BB55" s="26">
        <f>IF(IFERROR(IF($AV55&lt;J$6,0,IF($AV55&gt;MAX(AF$6:AF$85),"",
IF($AV55=MAX(AF$6:AF$85),INDEX($Z$6:$Z$85,MATCH(MAX(AF$6:AF$85),AF$6:AF$85,0)),
求节点(AF$6:AF$85,$Z$6:$Z$85,$AV55)))),"")="",BB54,
IFERROR(IF($AV55&lt;J$6,0,IF($AV55&gt;MAX(AF$6:AF$85),"",
IF($AV55=MAX(AF$6:AF$85),INDEX($Z$6:$Z$85,MATCH(MAX(AF$6:AF$85),AF$6:AF$85,0)),
求节点(AF$6:AF$85,$Z$6:$Z$85,$AV55)))),""))</f>
        <v>50</v>
      </c>
      <c r="BC55" s="26">
        <f>IF(IFERROR(IF($AV55&lt;K$6,0,IF($AV55&gt;MAX(AG$6:AG$85),"",
IF($AV55=MAX(AG$6:AG$85),INDEX($Z$6:$Z$85,MATCH(MAX(AG$6:AG$85),AG$6:AG$85,0)),
求节点(AG$6:AG$85,$Z$6:$Z$85,$AV55)))),"")="",BC54,
IFERROR(IF($AV55&lt;K$6,0,IF($AV55&gt;MAX(AG$6:AG$85),"",
IF($AV55=MAX(AG$6:AG$85),INDEX($Z$6:$Z$85,MATCH(MAX(AG$6:AG$85),AG$6:AG$85,0)),
求节点(AG$6:AG$85,$Z$6:$Z$85,$AV55)))),""))</f>
        <v>50</v>
      </c>
      <c r="BD55" s="26">
        <f>IF(IFERROR(IF($AV55&lt;L$6,0,IF($AV55&gt;MAX(AH$6:AH$85),"",
IF($AV55=MAX(AH$6:AH$85),INDEX($Z$6:$Z$85,MATCH(MAX(AH$6:AH$85),AH$6:AH$85,0)),
求节点(AH$6:AH$85,$Z$6:$Z$85,$AV55)))),"")="",BD54,
IFERROR(IF($AV55&lt;L$6,0,IF($AV55&gt;MAX(AH$6:AH$85),"",
IF($AV55=MAX(AH$6:AH$85),INDEX($Z$6:$Z$85,MATCH(MAX(AH$6:AH$85),AH$6:AH$85,0)),
求节点(AH$6:AH$85,$Z$6:$Z$85,$AV55)))),""))</f>
        <v>50</v>
      </c>
      <c r="BE55" s="26">
        <f>IF(IFERROR(IF($AV55&lt;M$6,0,IF($AV55&gt;MAX(AI$6:AI$85),"",
IF($AV55=MAX(AI$6:AI$85),INDEX($Z$6:$Z$85,MATCH(MAX(AI$6:AI$85),AI$6:AI$85,0)),
求节点(AI$6:AI$85,$Z$6:$Z$85,$AV55)))),"")="",BE54,
IFERROR(IF($AV55&lt;M$6,0,IF($AV55&gt;MAX(AI$6:AI$85),"",
IF($AV55=MAX(AI$6:AI$85),INDEX($Z$6:$Z$85,MATCH(MAX(AI$6:AI$85),AI$6:AI$85,0)),
求节点(AI$6:AI$85,$Z$6:$Z$85,$AV55)))),""))</f>
        <v>50</v>
      </c>
      <c r="BF55" s="26">
        <f>IF(IFERROR(IF($AV55&lt;N$6,0,IF($AV55&gt;MAX(AJ$6:AJ$85),"",
IF($AV55=MAX(AJ$6:AJ$85),INDEX($Z$6:$Z$85,MATCH(MAX(AJ$6:AJ$85),AJ$6:AJ$85,0)),
求节点(AJ$6:AJ$85,$Z$6:$Z$85,$AV55)))),"")="",BF54,
IFERROR(IF($AV55&lt;N$6,0,IF($AV55&gt;MAX(AJ$6:AJ$85),"",
IF($AV55=MAX(AJ$6:AJ$85),INDEX($Z$6:$Z$85,MATCH(MAX(AJ$6:AJ$85),AJ$6:AJ$85,0)),
求节点(AJ$6:AJ$85,$Z$6:$Z$85,$AV55)))),""))</f>
        <v>50</v>
      </c>
      <c r="BG55" s="26">
        <f>IF(IFERROR(IF($AV55&lt;O$6,0,IF($AV55&gt;MAX(AK$6:AK$85),"",
IF($AV55=MAX(AK$6:AK$85),INDEX($Z$6:$Z$85,MATCH(MAX(AK$6:AK$85),AK$6:AK$85,0)),
求节点(AK$6:AK$85,$Z$6:$Z$85,$AV55)))),"")="",BG54,
IFERROR(IF($AV55&lt;O$6,0,IF($AV55&gt;MAX(AK$6:AK$85),"",
IF($AV55=MAX(AK$6:AK$85),INDEX($Z$6:$Z$85,MATCH(MAX(AK$6:AK$85),AK$6:AK$85,0)),
求节点(AK$6:AK$85,$Z$6:$Z$85,$AV55)))),""))</f>
        <v>50</v>
      </c>
      <c r="BH55" s="26">
        <f>IF(IFERROR(IF($AV55&lt;P$6,0,IF($AV55&gt;MAX(AL$6:AL$85),"",
IF($AV55=MAX(AL$6:AL$85),INDEX($Z$6:$Z$85,MATCH(MAX(AL$6:AL$85),AL$6:AL$85,0)),
求节点(AL$6:AL$85,$Z$6:$Z$85,$AV55)))),"")="",BH54,
IFERROR(IF($AV55&lt;P$6,0,IF($AV55&gt;MAX(AL$6:AL$85),"",
IF($AV55=MAX(AL$6:AL$85),INDEX($Z$6:$Z$85,MATCH(MAX(AL$6:AL$85),AL$6:AL$85,0)),
求节点(AL$6:AL$85,$Z$6:$Z$85,$AV55)))),""))</f>
        <v>20.5</v>
      </c>
      <c r="BI55" s="26">
        <f>IF(IFERROR(IF($AV55&lt;Q$6,0,IF($AV55&gt;MAX(AM$6:AM$85),"",
IF($AV55=MAX(AM$6:AM$85),INDEX($Z$6:$Z$85,MATCH(MAX(AM$6:AM$85),AM$6:AM$85,0)),
求节点(AM$6:AM$85,$Z$6:$Z$85,$AV55)))),"")="",BI54,
IFERROR(IF($AV55&lt;Q$6,0,IF($AV55&gt;MAX(AM$6:AM$85),"",
IF($AV55=MAX(AM$6:AM$85),INDEX($Z$6:$Z$85,MATCH(MAX(AM$6:AM$85),AM$6:AM$85,0)),
求节点(AM$6:AM$85,$Z$6:$Z$85,$AV55)))),""))</f>
        <v>20.333333333333332</v>
      </c>
      <c r="BJ55" s="26">
        <f>IF(IFERROR(IF($AV55&lt;R$6,0,IF($AV55&gt;MAX(AN$6:AN$85),"",
IF($AV55=MAX(AN$6:AN$85),INDEX($Z$6:$Z$85,MATCH(MAX(AN$6:AN$85),AN$6:AN$85,0)),
求节点(AN$6:AN$85,$Z$6:$Z$85,$AV55)))),"")="",BJ54,
IFERROR(IF($AV55&lt;R$6,0,IF($AV55&gt;MAX(AN$6:AN$85),"",
IF($AV55=MAX(AN$6:AN$85),INDEX($Z$6:$Z$85,MATCH(MAX(AN$6:AN$85),AN$6:AN$85,0)),
求节点(AN$6:AN$85,$Z$6:$Z$85,$AV55)))),""))</f>
        <v>20.333333333333332</v>
      </c>
      <c r="BK55" s="26">
        <f>IF(IFERROR(IF($AV55&lt;S$6,0,IF($AV55&gt;MAX(AO$6:AO$85),"",
IF($AV55=MAX(AO$6:AO$85),INDEX($Z$6:$Z$85,MATCH(MAX(AO$6:AO$85),AO$6:AO$85,0)),
求节点(AO$6:AO$85,$Z$6:$Z$85,$AV55)))),"")="",BK54,
IFERROR(IF($AV55&lt;S$6,0,IF($AV55&gt;MAX(AO$6:AO$85),"",
IF($AV55=MAX(AO$6:AO$85),INDEX($Z$6:$Z$85,MATCH(MAX(AO$6:AO$85),AO$6:AO$85,0)),
求节点(AO$6:AO$85,$Z$6:$Z$85,$AV55)))),""))</f>
        <v>20.333333333333332</v>
      </c>
      <c r="BL55" s="26">
        <f>IF(IFERROR(IF($AV55&lt;T$6,0,IF($AV55&gt;MAX(AP$6:AP$85),"",
IF($AV55=MAX(AP$6:AP$85),INDEX($Z$6:$Z$85,MATCH(MAX(AP$6:AP$85),AP$6:AP$85,0)),
求节点(AP$6:AP$85,$Z$6:$Z$85,$AV55)))),"")="",BL54,
IFERROR(IF($AV55&lt;T$6,0,IF($AV55&gt;MAX(AP$6:AP$85),"",
IF($AV55=MAX(AP$6:AP$85),INDEX($Z$6:$Z$85,MATCH(MAX(AP$6:AP$85),AP$6:AP$85,0)),
求节点(AP$6:AP$85,$Z$6:$Z$85,$AV55)))),""))</f>
        <v>20.333333333333332</v>
      </c>
      <c r="BM55" s="26">
        <f>IF(IFERROR(IF($AV55&lt;U$6,0,IF($AV55&gt;MAX(AQ$6:AQ$85),"",
IF($AV55=MAX(AQ$6:AQ$85),INDEX($Z$6:$Z$85,MATCH(MAX(AQ$6:AQ$85),AQ$6:AQ$85,0)),
求节点(AQ$6:AQ$85,$Z$6:$Z$85,$AV55)))),"")="",BM54,
IFERROR(IF($AV55&lt;U$6,0,IF($AV55&gt;MAX(AQ$6:AQ$85),"",
IF($AV55=MAX(AQ$6:AQ$85),INDEX($Z$6:$Z$85,MATCH(MAX(AQ$6:AQ$85),AQ$6:AQ$85,0)),
求节点(AQ$6:AQ$85,$Z$6:$Z$85,$AV55)))),""))</f>
        <v>50</v>
      </c>
      <c r="BN55" s="26">
        <f>IF(IFERROR(IF($AV55&lt;V$6,0,IF($AV55&gt;MAX(AR$6:AR$85),"",
IF($AV55=MAX(AR$6:AR$85),INDEX($Z$6:$Z$85,MATCH(MAX(AR$6:AR$85),AR$6:AR$85,0)),
求节点(AR$6:AR$85,$Z$6:$Z$85,$AV55)))),"")="",BN54,
IFERROR(IF($AV55&lt;V$6,0,IF($AV55&gt;MAX(AR$6:AR$85),"",
IF($AV55=MAX(AR$6:AR$85),INDEX($Z$6:$Z$85,MATCH(MAX(AR$6:AR$85),AR$6:AR$85,0)),
求节点(AR$6:AR$85,$Z$6:$Z$85,$AV55)))),""))</f>
        <v>9.5555555555555554</v>
      </c>
      <c r="BO55" s="26">
        <f>IF(IFERROR(IF($AV55&lt;W$6,0,IF($AV55&gt;MAX(AS$6:AS$85),"",
IF($AV55=MAX(AS$6:AS$85),INDEX($Z$6:$Z$85,MATCH(MAX(AS$6:AS$85),AS$6:AS$85,0)),
求节点(AS$6:AS$85,$Z$6:$Z$85,$AV55)))),"")="",BO54,
IFERROR(IF($AV55&lt;W$6,0,IF($AV55&gt;MAX(AS$6:AS$85),"",
IF($AV55=MAX(AS$6:AS$85),INDEX($Z$6:$Z$85,MATCH(MAX(AS$6:AS$85),AS$6:AS$85,0)),
求节点(AS$6:AS$85,$Z$6:$Z$85,$AV55)))),""))</f>
        <v>0</v>
      </c>
    </row>
    <row r="56" spans="4:67" x14ac:dyDescent="0.2">
      <c r="D56" s="8">
        <v>51</v>
      </c>
      <c r="E56" s="24">
        <f>IFERROR(('[1]功能-城建'!AS56+'[1]功能-城建'!BN56)/2,"")</f>
        <v>51</v>
      </c>
      <c r="F56" s="24">
        <f>IFERROR(('[1]功能-城建'!AT56+'[1]功能-城建'!BO56)/2,"")</f>
        <v>51</v>
      </c>
      <c r="G56" s="24" t="str">
        <f>IFERROR(('[1]功能-城建'!AU56+'[1]功能-城建'!BP56)/2,"")</f>
        <v/>
      </c>
      <c r="H56" s="24" t="str">
        <f>IFERROR(('[1]功能-城建'!AV56+'[1]功能-城建'!BQ56)/2,"")</f>
        <v/>
      </c>
      <c r="I56" s="24">
        <f>IFERROR(('[1]功能-城建'!AW56+'[1]功能-城建'!BR56)/2,"")</f>
        <v>51</v>
      </c>
      <c r="J56" s="24">
        <f>IFERROR(('[1]功能-城建'!AX56+'[1]功能-城建'!BS56)/2,"")</f>
        <v>51</v>
      </c>
      <c r="K56" s="24">
        <f>IFERROR(('[1]功能-城建'!AY56+'[1]功能-城建'!BT56)/2,"")</f>
        <v>51</v>
      </c>
      <c r="L56" s="24">
        <f>IFERROR(('[1]功能-城建'!AZ56+'[1]功能-城建'!BU56)/2,"")</f>
        <v>51</v>
      </c>
      <c r="M56" s="24">
        <f>IFERROR(('[1]功能-城建'!BA56+'[1]功能-城建'!BV56)/2,"")</f>
        <v>51</v>
      </c>
      <c r="N56" s="24">
        <f>IFERROR(('[1]功能-城建'!BB56+'[1]功能-城建'!BW56)/2,"")</f>
        <v>51</v>
      </c>
      <c r="O56" s="24">
        <f>IFERROR(('[1]功能-城建'!BC56+'[1]功能-城建'!BX56)/2,"")</f>
        <v>51</v>
      </c>
      <c r="P56" s="24" t="str">
        <f>IFERROR(('[1]功能-城建'!BD56+'[1]功能-城建'!BY56)/2,"")</f>
        <v/>
      </c>
      <c r="Q56" s="24" t="str">
        <f>IFERROR(('[1]功能-城建'!BE56+'[1]功能-城建'!BZ56)/2,"")</f>
        <v/>
      </c>
      <c r="R56" s="24" t="str">
        <f>IFERROR(('[1]功能-城建'!BF56+'[1]功能-城建'!CA56)/2,"")</f>
        <v/>
      </c>
      <c r="S56" s="24" t="str">
        <f>IFERROR(('[1]功能-城建'!BG56+'[1]功能-城建'!CB56)/2,"")</f>
        <v/>
      </c>
      <c r="T56" s="24" t="str">
        <f>IFERROR(('[1]功能-城建'!BH56+'[1]功能-城建'!CC56)/2,"")</f>
        <v/>
      </c>
      <c r="U56" s="24">
        <f>IFERROR(('[1]功能-城建'!BI56+'[1]功能-城建'!CD56)/2,"")</f>
        <v>51</v>
      </c>
      <c r="V56" s="24" t="str">
        <f>IFERROR(('[1]功能-城建'!BJ56+'[1]功能-城建'!CE56)/2,"")</f>
        <v/>
      </c>
      <c r="W56" s="24">
        <f>IFERROR(('[1]功能-城建'!BK56+'[1]功能-城建'!CF56)/2,"")</f>
        <v>0</v>
      </c>
      <c r="Z56" s="8">
        <v>51</v>
      </c>
      <c r="AA56" s="25">
        <f t="shared" si="25"/>
        <v>51</v>
      </c>
      <c r="AB56" s="25">
        <f t="shared" si="26"/>
        <v>51</v>
      </c>
      <c r="AC56" s="25" t="str">
        <f t="shared" si="27"/>
        <v/>
      </c>
      <c r="AD56" s="25" t="str">
        <f t="shared" si="28"/>
        <v/>
      </c>
      <c r="AE56" s="25">
        <f t="shared" si="29"/>
        <v>51</v>
      </c>
      <c r="AF56" s="25">
        <f t="shared" si="30"/>
        <v>51</v>
      </c>
      <c r="AG56" s="25">
        <f t="shared" si="31"/>
        <v>51</v>
      </c>
      <c r="AH56" s="25">
        <f t="shared" si="32"/>
        <v>51</v>
      </c>
      <c r="AI56" s="25">
        <f t="shared" si="33"/>
        <v>51</v>
      </c>
      <c r="AJ56" s="25">
        <f t="shared" si="34"/>
        <v>51</v>
      </c>
      <c r="AK56" s="25">
        <f t="shared" si="35"/>
        <v>51</v>
      </c>
      <c r="AL56" s="25" t="str">
        <f t="shared" si="36"/>
        <v/>
      </c>
      <c r="AM56" s="25" t="str">
        <f t="shared" si="37"/>
        <v/>
      </c>
      <c r="AN56" s="25" t="str">
        <f t="shared" si="38"/>
        <v/>
      </c>
      <c r="AO56" s="25" t="str">
        <f t="shared" si="39"/>
        <v/>
      </c>
      <c r="AP56" s="25" t="str">
        <f t="shared" si="40"/>
        <v/>
      </c>
      <c r="AQ56" s="25">
        <f t="shared" si="41"/>
        <v>51</v>
      </c>
      <c r="AR56" s="25" t="str">
        <f t="shared" si="42"/>
        <v/>
      </c>
      <c r="AS56" s="25">
        <f t="shared" si="43"/>
        <v>0</v>
      </c>
      <c r="AV56" s="8">
        <v>51</v>
      </c>
      <c r="AW56" s="26">
        <f>IF(IFERROR(IF($AV56&lt;E$6,0,IF($AV56&gt;MAX(AA$6:AA$85),"",
IF($AV56=MAX(AA$6:AA$85),INDEX($Z$6:$Z$85,MATCH(MAX(AA$6:AA$85),AA$6:AA$85,0)),
求节点(AA$6:AA$85,$Z$6:$Z$85,$AV56)))),"")="",AW55,
IFERROR(IF($AV56&lt;E$6,0,IF($AV56&gt;MAX(AA$6:AA$85),"",
IF($AV56=MAX(AA$6:AA$85),INDEX($Z$6:$Z$85,MATCH(MAX(AA$6:AA$85),AA$6:AA$85,0)),
求节点(AA$6:AA$85,$Z$6:$Z$85,$AV56)))),""))</f>
        <v>51</v>
      </c>
      <c r="AX56" s="26">
        <f>IF(IFERROR(IF($AV56&lt;F$6,0,IF($AV56&gt;MAX(AB$6:AB$85),"",
IF($AV56=MAX(AB$6:AB$85),INDEX($Z$6:$Z$85,MATCH(MAX(AB$6:AB$85),AB$6:AB$85,0)),
求节点(AB$6:AB$85,$Z$6:$Z$85,$AV56)))),"")="",AX55,
IFERROR(IF($AV56&lt;F$6,0,IF($AV56&gt;MAX(AB$6:AB$85),"",
IF($AV56=MAX(AB$6:AB$85),INDEX($Z$6:$Z$85,MATCH(MAX(AB$6:AB$85),AB$6:AB$85,0)),
求节点(AB$6:AB$85,$Z$6:$Z$85,$AV56)))),""))</f>
        <v>51</v>
      </c>
      <c r="AY56" s="26">
        <f>IF(IFERROR(IF($AV56&lt;G$6,0,IF($AV56&gt;MAX(AC$6:AC$85),"",
IF($AV56=MAX(AC$6:AC$85),INDEX($Z$6:$Z$85,MATCH(MAX(AC$6:AC$85),AC$6:AC$85,0)),
求节点(AC$6:AC$85,$Z$6:$Z$85,$AV56)))),"")="",AY55,
IFERROR(IF($AV56&lt;G$6,0,IF($AV56&gt;MAX(AC$6:AC$85),"",
IF($AV56=MAX(AC$6:AC$85),INDEX($Z$6:$Z$85,MATCH(MAX(AC$6:AC$85),AC$6:AC$85,0)),
求节点(AC$6:AC$85,$Z$6:$Z$85,$AV56)))),""))</f>
        <v>20</v>
      </c>
      <c r="AZ56" s="26">
        <f>IF(IFERROR(IF($AV56&lt;H$6,0,IF($AV56&gt;MAX(AD$6:AD$85),"",
IF($AV56=MAX(AD$6:AD$85),INDEX($Z$6:$Z$85,MATCH(MAX(AD$6:AD$85),AD$6:AD$85,0)),
求节点(AD$6:AD$85,$Z$6:$Z$85,$AV56)))),"")="",AZ55,
IFERROR(IF($AV56&lt;H$6,0,IF($AV56&gt;MAX(AD$6:AD$85),"",
IF($AV56=MAX(AD$6:AD$85),INDEX($Z$6:$Z$85,MATCH(MAX(AD$6:AD$85),AD$6:AD$85,0)),
求节点(AD$6:AD$85,$Z$6:$Z$85,$AV56)))),""))</f>
        <v>0</v>
      </c>
      <c r="BA56" s="26">
        <f>IF(IFERROR(IF($AV56&lt;I$6,0,IF($AV56&gt;MAX(AE$6:AE$85),"",
IF($AV56=MAX(AE$6:AE$85),INDEX($Z$6:$Z$85,MATCH(MAX(AE$6:AE$85),AE$6:AE$85,0)),
求节点(AE$6:AE$85,$Z$6:$Z$85,$AV56)))),"")="",BA55,
IFERROR(IF($AV56&lt;I$6,0,IF($AV56&gt;MAX(AE$6:AE$85),"",
IF($AV56=MAX(AE$6:AE$85),INDEX($Z$6:$Z$85,MATCH(MAX(AE$6:AE$85),AE$6:AE$85,0)),
求节点(AE$6:AE$85,$Z$6:$Z$85,$AV56)))),""))</f>
        <v>51</v>
      </c>
      <c r="BB56" s="26">
        <f>IF(IFERROR(IF($AV56&lt;J$6,0,IF($AV56&gt;MAX(AF$6:AF$85),"",
IF($AV56=MAX(AF$6:AF$85),INDEX($Z$6:$Z$85,MATCH(MAX(AF$6:AF$85),AF$6:AF$85,0)),
求节点(AF$6:AF$85,$Z$6:$Z$85,$AV56)))),"")="",BB55,
IFERROR(IF($AV56&lt;J$6,0,IF($AV56&gt;MAX(AF$6:AF$85),"",
IF($AV56=MAX(AF$6:AF$85),INDEX($Z$6:$Z$85,MATCH(MAX(AF$6:AF$85),AF$6:AF$85,0)),
求节点(AF$6:AF$85,$Z$6:$Z$85,$AV56)))),""))</f>
        <v>51</v>
      </c>
      <c r="BC56" s="26">
        <f>IF(IFERROR(IF($AV56&lt;K$6,0,IF($AV56&gt;MAX(AG$6:AG$85),"",
IF($AV56=MAX(AG$6:AG$85),INDEX($Z$6:$Z$85,MATCH(MAX(AG$6:AG$85),AG$6:AG$85,0)),
求节点(AG$6:AG$85,$Z$6:$Z$85,$AV56)))),"")="",BC55,
IFERROR(IF($AV56&lt;K$6,0,IF($AV56&gt;MAX(AG$6:AG$85),"",
IF($AV56=MAX(AG$6:AG$85),INDEX($Z$6:$Z$85,MATCH(MAX(AG$6:AG$85),AG$6:AG$85,0)),
求节点(AG$6:AG$85,$Z$6:$Z$85,$AV56)))),""))</f>
        <v>51</v>
      </c>
      <c r="BD56" s="26">
        <f>IF(IFERROR(IF($AV56&lt;L$6,0,IF($AV56&gt;MAX(AH$6:AH$85),"",
IF($AV56=MAX(AH$6:AH$85),INDEX($Z$6:$Z$85,MATCH(MAX(AH$6:AH$85),AH$6:AH$85,0)),
求节点(AH$6:AH$85,$Z$6:$Z$85,$AV56)))),"")="",BD55,
IFERROR(IF($AV56&lt;L$6,0,IF($AV56&gt;MAX(AH$6:AH$85),"",
IF($AV56=MAX(AH$6:AH$85),INDEX($Z$6:$Z$85,MATCH(MAX(AH$6:AH$85),AH$6:AH$85,0)),
求节点(AH$6:AH$85,$Z$6:$Z$85,$AV56)))),""))</f>
        <v>51</v>
      </c>
      <c r="BE56" s="26">
        <f>IF(IFERROR(IF($AV56&lt;M$6,0,IF($AV56&gt;MAX(AI$6:AI$85),"",
IF($AV56=MAX(AI$6:AI$85),INDEX($Z$6:$Z$85,MATCH(MAX(AI$6:AI$85),AI$6:AI$85,0)),
求节点(AI$6:AI$85,$Z$6:$Z$85,$AV56)))),"")="",BE55,
IFERROR(IF($AV56&lt;M$6,0,IF($AV56&gt;MAX(AI$6:AI$85),"",
IF($AV56=MAX(AI$6:AI$85),INDEX($Z$6:$Z$85,MATCH(MAX(AI$6:AI$85),AI$6:AI$85,0)),
求节点(AI$6:AI$85,$Z$6:$Z$85,$AV56)))),""))</f>
        <v>51</v>
      </c>
      <c r="BF56" s="26">
        <f>IF(IFERROR(IF($AV56&lt;N$6,0,IF($AV56&gt;MAX(AJ$6:AJ$85),"",
IF($AV56=MAX(AJ$6:AJ$85),INDEX($Z$6:$Z$85,MATCH(MAX(AJ$6:AJ$85),AJ$6:AJ$85,0)),
求节点(AJ$6:AJ$85,$Z$6:$Z$85,$AV56)))),"")="",BF55,
IFERROR(IF($AV56&lt;N$6,0,IF($AV56&gt;MAX(AJ$6:AJ$85),"",
IF($AV56=MAX(AJ$6:AJ$85),INDEX($Z$6:$Z$85,MATCH(MAX(AJ$6:AJ$85),AJ$6:AJ$85,0)),
求节点(AJ$6:AJ$85,$Z$6:$Z$85,$AV56)))),""))</f>
        <v>51</v>
      </c>
      <c r="BG56" s="26">
        <f>IF(IFERROR(IF($AV56&lt;O$6,0,IF($AV56&gt;MAX(AK$6:AK$85),"",
IF($AV56=MAX(AK$6:AK$85),INDEX($Z$6:$Z$85,MATCH(MAX(AK$6:AK$85),AK$6:AK$85,0)),
求节点(AK$6:AK$85,$Z$6:$Z$85,$AV56)))),"")="",BG55,
IFERROR(IF($AV56&lt;O$6,0,IF($AV56&gt;MAX(AK$6:AK$85),"",
IF($AV56=MAX(AK$6:AK$85),INDEX($Z$6:$Z$85,MATCH(MAX(AK$6:AK$85),AK$6:AK$85,0)),
求节点(AK$6:AK$85,$Z$6:$Z$85,$AV56)))),""))</f>
        <v>51</v>
      </c>
      <c r="BH56" s="26">
        <f>IF(IFERROR(IF($AV56&lt;P$6,0,IF($AV56&gt;MAX(AL$6:AL$85),"",
IF($AV56=MAX(AL$6:AL$85),INDEX($Z$6:$Z$85,MATCH(MAX(AL$6:AL$85),AL$6:AL$85,0)),
求节点(AL$6:AL$85,$Z$6:$Z$85,$AV56)))),"")="",BH55,
IFERROR(IF($AV56&lt;P$6,0,IF($AV56&gt;MAX(AL$6:AL$85),"",
IF($AV56=MAX(AL$6:AL$85),INDEX($Z$6:$Z$85,MATCH(MAX(AL$6:AL$85),AL$6:AL$85,0)),
求节点(AL$6:AL$85,$Z$6:$Z$85,$AV56)))),""))</f>
        <v>21</v>
      </c>
      <c r="BI56" s="26">
        <f>IF(IFERROR(IF($AV56&lt;Q$6,0,IF($AV56&gt;MAX(AM$6:AM$85),"",
IF($AV56=MAX(AM$6:AM$85),INDEX($Z$6:$Z$85,MATCH(MAX(AM$6:AM$85),AM$6:AM$85,0)),
求节点(AM$6:AM$85,$Z$6:$Z$85,$AV56)))),"")="",BI55,
IFERROR(IF($AV56&lt;Q$6,0,IF($AV56&gt;MAX(AM$6:AM$85),"",
IF($AV56=MAX(AM$6:AM$85),INDEX($Z$6:$Z$85,MATCH(MAX(AM$6:AM$85),AM$6:AM$85,0)),
求节点(AM$6:AM$85,$Z$6:$Z$85,$AV56)))),""))</f>
        <v>20.666666666666668</v>
      </c>
      <c r="BJ56" s="26">
        <f>IF(IFERROR(IF($AV56&lt;R$6,0,IF($AV56&gt;MAX(AN$6:AN$85),"",
IF($AV56=MAX(AN$6:AN$85),INDEX($Z$6:$Z$85,MATCH(MAX(AN$6:AN$85),AN$6:AN$85,0)),
求节点(AN$6:AN$85,$Z$6:$Z$85,$AV56)))),"")="",BJ55,
IFERROR(IF($AV56&lt;R$6,0,IF($AV56&gt;MAX(AN$6:AN$85),"",
IF($AV56=MAX(AN$6:AN$85),INDEX($Z$6:$Z$85,MATCH(MAX(AN$6:AN$85),AN$6:AN$85,0)),
求节点(AN$6:AN$85,$Z$6:$Z$85,$AV56)))),""))</f>
        <v>20.666666666666668</v>
      </c>
      <c r="BK56" s="26">
        <f>IF(IFERROR(IF($AV56&lt;S$6,0,IF($AV56&gt;MAX(AO$6:AO$85),"",
IF($AV56=MAX(AO$6:AO$85),INDEX($Z$6:$Z$85,MATCH(MAX(AO$6:AO$85),AO$6:AO$85,0)),
求节点(AO$6:AO$85,$Z$6:$Z$85,$AV56)))),"")="",BK55,
IFERROR(IF($AV56&lt;S$6,0,IF($AV56&gt;MAX(AO$6:AO$85),"",
IF($AV56=MAX(AO$6:AO$85),INDEX($Z$6:$Z$85,MATCH(MAX(AO$6:AO$85),AO$6:AO$85,0)),
求节点(AO$6:AO$85,$Z$6:$Z$85,$AV56)))),""))</f>
        <v>20.666666666666668</v>
      </c>
      <c r="BL56" s="26">
        <f>IF(IFERROR(IF($AV56&lt;T$6,0,IF($AV56&gt;MAX(AP$6:AP$85),"",
IF($AV56=MAX(AP$6:AP$85),INDEX($Z$6:$Z$85,MATCH(MAX(AP$6:AP$85),AP$6:AP$85,0)),
求节点(AP$6:AP$85,$Z$6:$Z$85,$AV56)))),"")="",BL55,
IFERROR(IF($AV56&lt;T$6,0,IF($AV56&gt;MAX(AP$6:AP$85),"",
IF($AV56=MAX(AP$6:AP$85),INDEX($Z$6:$Z$85,MATCH(MAX(AP$6:AP$85),AP$6:AP$85,0)),
求节点(AP$6:AP$85,$Z$6:$Z$85,$AV56)))),""))</f>
        <v>20.666666666666668</v>
      </c>
      <c r="BM56" s="26">
        <f>IF(IFERROR(IF($AV56&lt;U$6,0,IF($AV56&gt;MAX(AQ$6:AQ$85),"",
IF($AV56=MAX(AQ$6:AQ$85),INDEX($Z$6:$Z$85,MATCH(MAX(AQ$6:AQ$85),AQ$6:AQ$85,0)),
求节点(AQ$6:AQ$85,$Z$6:$Z$85,$AV56)))),"")="",BM55,
IFERROR(IF($AV56&lt;U$6,0,IF($AV56&gt;MAX(AQ$6:AQ$85),"",
IF($AV56=MAX(AQ$6:AQ$85),INDEX($Z$6:$Z$85,MATCH(MAX(AQ$6:AQ$85),AQ$6:AQ$85,0)),
求节点(AQ$6:AQ$85,$Z$6:$Z$85,$AV56)))),""))</f>
        <v>51</v>
      </c>
      <c r="BN56" s="26">
        <f>IF(IFERROR(IF($AV56&lt;V$6,0,IF($AV56&gt;MAX(AR$6:AR$85),"",
IF($AV56=MAX(AR$6:AR$85),INDEX($Z$6:$Z$85,MATCH(MAX(AR$6:AR$85),AR$6:AR$85,0)),
求节点(AR$6:AR$85,$Z$6:$Z$85,$AV56)))),"")="",BN55,
IFERROR(IF($AV56&lt;V$6,0,IF($AV56&gt;MAX(AR$6:AR$85),"",
IF($AV56=MAX(AR$6:AR$85),INDEX($Z$6:$Z$85,MATCH(MAX(AR$6:AR$85),AR$6:AR$85,0)),
求节点(AR$6:AR$85,$Z$6:$Z$85,$AV56)))),""))</f>
        <v>9.7777777777777786</v>
      </c>
      <c r="BO56" s="26">
        <f>IF(IFERROR(IF($AV56&lt;W$6,0,IF($AV56&gt;MAX(AS$6:AS$85),"",
IF($AV56=MAX(AS$6:AS$85),INDEX($Z$6:$Z$85,MATCH(MAX(AS$6:AS$85),AS$6:AS$85,0)),
求节点(AS$6:AS$85,$Z$6:$Z$85,$AV56)))),"")="",BO55,
IFERROR(IF($AV56&lt;W$6,0,IF($AV56&gt;MAX(AS$6:AS$85),"",
IF($AV56=MAX(AS$6:AS$85),INDEX($Z$6:$Z$85,MATCH(MAX(AS$6:AS$85),AS$6:AS$85,0)),
求节点(AS$6:AS$85,$Z$6:$Z$85,$AV56)))),""))</f>
        <v>0</v>
      </c>
    </row>
    <row r="57" spans="4:67" x14ac:dyDescent="0.2">
      <c r="D57" s="8">
        <v>52</v>
      </c>
      <c r="E57" s="24">
        <f>IFERROR(('[1]功能-城建'!AS57+'[1]功能-城建'!BN57)/2,"")</f>
        <v>52</v>
      </c>
      <c r="F57" s="24">
        <f>IFERROR(('[1]功能-城建'!AT57+'[1]功能-城建'!BO57)/2,"")</f>
        <v>52</v>
      </c>
      <c r="G57" s="24" t="str">
        <f>IFERROR(('[1]功能-城建'!AU57+'[1]功能-城建'!BP57)/2,"")</f>
        <v/>
      </c>
      <c r="H57" s="24" t="str">
        <f>IFERROR(('[1]功能-城建'!AV57+'[1]功能-城建'!BQ57)/2,"")</f>
        <v/>
      </c>
      <c r="I57" s="24">
        <f>IFERROR(('[1]功能-城建'!AW57+'[1]功能-城建'!BR57)/2,"")</f>
        <v>52</v>
      </c>
      <c r="J57" s="24">
        <f>IFERROR(('[1]功能-城建'!AX57+'[1]功能-城建'!BS57)/2,"")</f>
        <v>52</v>
      </c>
      <c r="K57" s="24">
        <f>IFERROR(('[1]功能-城建'!AY57+'[1]功能-城建'!BT57)/2,"")</f>
        <v>52</v>
      </c>
      <c r="L57" s="24">
        <f>IFERROR(('[1]功能-城建'!AZ57+'[1]功能-城建'!BU57)/2,"")</f>
        <v>52</v>
      </c>
      <c r="M57" s="24">
        <f>IFERROR(('[1]功能-城建'!BA57+'[1]功能-城建'!BV57)/2,"")</f>
        <v>52</v>
      </c>
      <c r="N57" s="24">
        <f>IFERROR(('[1]功能-城建'!BB57+'[1]功能-城建'!BW57)/2,"")</f>
        <v>52</v>
      </c>
      <c r="O57" s="24">
        <f>IFERROR(('[1]功能-城建'!BC57+'[1]功能-城建'!BX57)/2,"")</f>
        <v>52</v>
      </c>
      <c r="P57" s="24" t="str">
        <f>IFERROR(('[1]功能-城建'!BD57+'[1]功能-城建'!BY57)/2,"")</f>
        <v/>
      </c>
      <c r="Q57" s="24" t="str">
        <f>IFERROR(('[1]功能-城建'!BE57+'[1]功能-城建'!BZ57)/2,"")</f>
        <v/>
      </c>
      <c r="R57" s="24" t="str">
        <f>IFERROR(('[1]功能-城建'!BF57+'[1]功能-城建'!CA57)/2,"")</f>
        <v/>
      </c>
      <c r="S57" s="24" t="str">
        <f>IFERROR(('[1]功能-城建'!BG57+'[1]功能-城建'!CB57)/2,"")</f>
        <v/>
      </c>
      <c r="T57" s="24" t="str">
        <f>IFERROR(('[1]功能-城建'!BH57+'[1]功能-城建'!CC57)/2,"")</f>
        <v/>
      </c>
      <c r="U57" s="24">
        <f>IFERROR(('[1]功能-城建'!BI57+'[1]功能-城建'!CD57)/2,"")</f>
        <v>52</v>
      </c>
      <c r="V57" s="24" t="str">
        <f>IFERROR(('[1]功能-城建'!BJ57+'[1]功能-城建'!CE57)/2,"")</f>
        <v/>
      </c>
      <c r="W57" s="24">
        <f>IFERROR(('[1]功能-城建'!BK57+'[1]功能-城建'!CF57)/2,"")</f>
        <v>0</v>
      </c>
      <c r="Z57" s="8">
        <v>52</v>
      </c>
      <c r="AA57" s="25">
        <f t="shared" si="25"/>
        <v>52</v>
      </c>
      <c r="AB57" s="25">
        <f t="shared" si="26"/>
        <v>52</v>
      </c>
      <c r="AC57" s="25" t="str">
        <f t="shared" si="27"/>
        <v/>
      </c>
      <c r="AD57" s="25" t="str">
        <f t="shared" si="28"/>
        <v/>
      </c>
      <c r="AE57" s="25">
        <f t="shared" si="29"/>
        <v>52</v>
      </c>
      <c r="AF57" s="25">
        <f t="shared" si="30"/>
        <v>52</v>
      </c>
      <c r="AG57" s="25">
        <f t="shared" si="31"/>
        <v>52</v>
      </c>
      <c r="AH57" s="25">
        <f t="shared" si="32"/>
        <v>52</v>
      </c>
      <c r="AI57" s="25">
        <f t="shared" si="33"/>
        <v>52</v>
      </c>
      <c r="AJ57" s="25">
        <f t="shared" si="34"/>
        <v>52</v>
      </c>
      <c r="AK57" s="25">
        <f t="shared" si="35"/>
        <v>52</v>
      </c>
      <c r="AL57" s="25" t="str">
        <f t="shared" si="36"/>
        <v/>
      </c>
      <c r="AM57" s="25" t="str">
        <f t="shared" si="37"/>
        <v/>
      </c>
      <c r="AN57" s="25" t="str">
        <f t="shared" si="38"/>
        <v/>
      </c>
      <c r="AO57" s="25" t="str">
        <f t="shared" si="39"/>
        <v/>
      </c>
      <c r="AP57" s="25" t="str">
        <f t="shared" si="40"/>
        <v/>
      </c>
      <c r="AQ57" s="25">
        <f t="shared" si="41"/>
        <v>52</v>
      </c>
      <c r="AR57" s="25" t="str">
        <f t="shared" si="42"/>
        <v/>
      </c>
      <c r="AS57" s="25">
        <f t="shared" si="43"/>
        <v>0</v>
      </c>
      <c r="AV57" s="8">
        <v>52</v>
      </c>
      <c r="AW57" s="26">
        <f>IF(IFERROR(IF($AV57&lt;E$6,0,IF($AV57&gt;MAX(AA$6:AA$85),"",
IF($AV57=MAX(AA$6:AA$85),INDEX($Z$6:$Z$85,MATCH(MAX(AA$6:AA$85),AA$6:AA$85,0)),
求节点(AA$6:AA$85,$Z$6:$Z$85,$AV57)))),"")="",AW56,
IFERROR(IF($AV57&lt;E$6,0,IF($AV57&gt;MAX(AA$6:AA$85),"",
IF($AV57=MAX(AA$6:AA$85),INDEX($Z$6:$Z$85,MATCH(MAX(AA$6:AA$85),AA$6:AA$85,0)),
求节点(AA$6:AA$85,$Z$6:$Z$85,$AV57)))),""))</f>
        <v>52</v>
      </c>
      <c r="AX57" s="26">
        <f>IF(IFERROR(IF($AV57&lt;F$6,0,IF($AV57&gt;MAX(AB$6:AB$85),"",
IF($AV57=MAX(AB$6:AB$85),INDEX($Z$6:$Z$85,MATCH(MAX(AB$6:AB$85),AB$6:AB$85,0)),
求节点(AB$6:AB$85,$Z$6:$Z$85,$AV57)))),"")="",AX56,
IFERROR(IF($AV57&lt;F$6,0,IF($AV57&gt;MAX(AB$6:AB$85),"",
IF($AV57=MAX(AB$6:AB$85),INDEX($Z$6:$Z$85,MATCH(MAX(AB$6:AB$85),AB$6:AB$85,0)),
求节点(AB$6:AB$85,$Z$6:$Z$85,$AV57)))),""))</f>
        <v>52</v>
      </c>
      <c r="AY57" s="26">
        <f>IF(IFERROR(IF($AV57&lt;G$6,0,IF($AV57&gt;MAX(AC$6:AC$85),"",
IF($AV57=MAX(AC$6:AC$85),INDEX($Z$6:$Z$85,MATCH(MAX(AC$6:AC$85),AC$6:AC$85,0)),
求节点(AC$6:AC$85,$Z$6:$Z$85,$AV57)))),"")="",AY56,
IFERROR(IF($AV57&lt;G$6,0,IF($AV57&gt;MAX(AC$6:AC$85),"",
IF($AV57=MAX(AC$6:AC$85),INDEX($Z$6:$Z$85,MATCH(MAX(AC$6:AC$85),AC$6:AC$85,0)),
求节点(AC$6:AC$85,$Z$6:$Z$85,$AV57)))),""))</f>
        <v>20.333333333333332</v>
      </c>
      <c r="AZ57" s="26">
        <f>IF(IFERROR(IF($AV57&lt;H$6,0,IF($AV57&gt;MAX(AD$6:AD$85),"",
IF($AV57=MAX(AD$6:AD$85),INDEX($Z$6:$Z$85,MATCH(MAX(AD$6:AD$85),AD$6:AD$85,0)),
求节点(AD$6:AD$85,$Z$6:$Z$85,$AV57)))),"")="",AZ56,
IFERROR(IF($AV57&lt;H$6,0,IF($AV57&gt;MAX(AD$6:AD$85),"",
IF($AV57=MAX(AD$6:AD$85),INDEX($Z$6:$Z$85,MATCH(MAX(AD$6:AD$85),AD$6:AD$85,0)),
求节点(AD$6:AD$85,$Z$6:$Z$85,$AV57)))),""))</f>
        <v>0</v>
      </c>
      <c r="BA57" s="26">
        <f>IF(IFERROR(IF($AV57&lt;I$6,0,IF($AV57&gt;MAX(AE$6:AE$85),"",
IF($AV57=MAX(AE$6:AE$85),INDEX($Z$6:$Z$85,MATCH(MAX(AE$6:AE$85),AE$6:AE$85,0)),
求节点(AE$6:AE$85,$Z$6:$Z$85,$AV57)))),"")="",BA56,
IFERROR(IF($AV57&lt;I$6,0,IF($AV57&gt;MAX(AE$6:AE$85),"",
IF($AV57=MAX(AE$6:AE$85),INDEX($Z$6:$Z$85,MATCH(MAX(AE$6:AE$85),AE$6:AE$85,0)),
求节点(AE$6:AE$85,$Z$6:$Z$85,$AV57)))),""))</f>
        <v>52</v>
      </c>
      <c r="BB57" s="26">
        <f>IF(IFERROR(IF($AV57&lt;J$6,0,IF($AV57&gt;MAX(AF$6:AF$85),"",
IF($AV57=MAX(AF$6:AF$85),INDEX($Z$6:$Z$85,MATCH(MAX(AF$6:AF$85),AF$6:AF$85,0)),
求节点(AF$6:AF$85,$Z$6:$Z$85,$AV57)))),"")="",BB56,
IFERROR(IF($AV57&lt;J$6,0,IF($AV57&gt;MAX(AF$6:AF$85),"",
IF($AV57=MAX(AF$6:AF$85),INDEX($Z$6:$Z$85,MATCH(MAX(AF$6:AF$85),AF$6:AF$85,0)),
求节点(AF$6:AF$85,$Z$6:$Z$85,$AV57)))),""))</f>
        <v>52</v>
      </c>
      <c r="BC57" s="26">
        <f>IF(IFERROR(IF($AV57&lt;K$6,0,IF($AV57&gt;MAX(AG$6:AG$85),"",
IF($AV57=MAX(AG$6:AG$85),INDEX($Z$6:$Z$85,MATCH(MAX(AG$6:AG$85),AG$6:AG$85,0)),
求节点(AG$6:AG$85,$Z$6:$Z$85,$AV57)))),"")="",BC56,
IFERROR(IF($AV57&lt;K$6,0,IF($AV57&gt;MAX(AG$6:AG$85),"",
IF($AV57=MAX(AG$6:AG$85),INDEX($Z$6:$Z$85,MATCH(MAX(AG$6:AG$85),AG$6:AG$85,0)),
求节点(AG$6:AG$85,$Z$6:$Z$85,$AV57)))),""))</f>
        <v>52</v>
      </c>
      <c r="BD57" s="26">
        <f>IF(IFERROR(IF($AV57&lt;L$6,0,IF($AV57&gt;MAX(AH$6:AH$85),"",
IF($AV57=MAX(AH$6:AH$85),INDEX($Z$6:$Z$85,MATCH(MAX(AH$6:AH$85),AH$6:AH$85,0)),
求节点(AH$6:AH$85,$Z$6:$Z$85,$AV57)))),"")="",BD56,
IFERROR(IF($AV57&lt;L$6,0,IF($AV57&gt;MAX(AH$6:AH$85),"",
IF($AV57=MAX(AH$6:AH$85),INDEX($Z$6:$Z$85,MATCH(MAX(AH$6:AH$85),AH$6:AH$85,0)),
求节点(AH$6:AH$85,$Z$6:$Z$85,$AV57)))),""))</f>
        <v>52</v>
      </c>
      <c r="BE57" s="26">
        <f>IF(IFERROR(IF($AV57&lt;M$6,0,IF($AV57&gt;MAX(AI$6:AI$85),"",
IF($AV57=MAX(AI$6:AI$85),INDEX($Z$6:$Z$85,MATCH(MAX(AI$6:AI$85),AI$6:AI$85,0)),
求节点(AI$6:AI$85,$Z$6:$Z$85,$AV57)))),"")="",BE56,
IFERROR(IF($AV57&lt;M$6,0,IF($AV57&gt;MAX(AI$6:AI$85),"",
IF($AV57=MAX(AI$6:AI$85),INDEX($Z$6:$Z$85,MATCH(MAX(AI$6:AI$85),AI$6:AI$85,0)),
求节点(AI$6:AI$85,$Z$6:$Z$85,$AV57)))),""))</f>
        <v>52</v>
      </c>
      <c r="BF57" s="26">
        <f>IF(IFERROR(IF($AV57&lt;N$6,0,IF($AV57&gt;MAX(AJ$6:AJ$85),"",
IF($AV57=MAX(AJ$6:AJ$85),INDEX($Z$6:$Z$85,MATCH(MAX(AJ$6:AJ$85),AJ$6:AJ$85,0)),
求节点(AJ$6:AJ$85,$Z$6:$Z$85,$AV57)))),"")="",BF56,
IFERROR(IF($AV57&lt;N$6,0,IF($AV57&gt;MAX(AJ$6:AJ$85),"",
IF($AV57=MAX(AJ$6:AJ$85),INDEX($Z$6:$Z$85,MATCH(MAX(AJ$6:AJ$85),AJ$6:AJ$85,0)),
求节点(AJ$6:AJ$85,$Z$6:$Z$85,$AV57)))),""))</f>
        <v>52</v>
      </c>
      <c r="BG57" s="26">
        <f>IF(IFERROR(IF($AV57&lt;O$6,0,IF($AV57&gt;MAX(AK$6:AK$85),"",
IF($AV57=MAX(AK$6:AK$85),INDEX($Z$6:$Z$85,MATCH(MAX(AK$6:AK$85),AK$6:AK$85,0)),
求节点(AK$6:AK$85,$Z$6:$Z$85,$AV57)))),"")="",BG56,
IFERROR(IF($AV57&lt;O$6,0,IF($AV57&gt;MAX(AK$6:AK$85),"",
IF($AV57=MAX(AK$6:AK$85),INDEX($Z$6:$Z$85,MATCH(MAX(AK$6:AK$85),AK$6:AK$85,0)),
求节点(AK$6:AK$85,$Z$6:$Z$85,$AV57)))),""))</f>
        <v>52</v>
      </c>
      <c r="BH57" s="26">
        <f>IF(IFERROR(IF($AV57&lt;P$6,0,IF($AV57&gt;MAX(AL$6:AL$85),"",
IF($AV57=MAX(AL$6:AL$85),INDEX($Z$6:$Z$85,MATCH(MAX(AL$6:AL$85),AL$6:AL$85,0)),
求节点(AL$6:AL$85,$Z$6:$Z$85,$AV57)))),"")="",BH56,
IFERROR(IF($AV57&lt;P$6,0,IF($AV57&gt;MAX(AL$6:AL$85),"",
IF($AV57=MAX(AL$6:AL$85),INDEX($Z$6:$Z$85,MATCH(MAX(AL$6:AL$85),AL$6:AL$85,0)),
求节点(AL$6:AL$85,$Z$6:$Z$85,$AV57)))),""))</f>
        <v>21.666666666666668</v>
      </c>
      <c r="BI57" s="26">
        <f>IF(IFERROR(IF($AV57&lt;Q$6,0,IF($AV57&gt;MAX(AM$6:AM$85),"",
IF($AV57=MAX(AM$6:AM$85),INDEX($Z$6:$Z$85,MATCH(MAX(AM$6:AM$85),AM$6:AM$85,0)),
求节点(AM$6:AM$85,$Z$6:$Z$85,$AV57)))),"")="",BI56,
IFERROR(IF($AV57&lt;Q$6,0,IF($AV57&gt;MAX(AM$6:AM$85),"",
IF($AV57=MAX(AM$6:AM$85),INDEX($Z$6:$Z$85,MATCH(MAX(AM$6:AM$85),AM$6:AM$85,0)),
求节点(AM$6:AM$85,$Z$6:$Z$85,$AV57)))),""))</f>
        <v>21</v>
      </c>
      <c r="BJ57" s="26">
        <f>IF(IFERROR(IF($AV57&lt;R$6,0,IF($AV57&gt;MAX(AN$6:AN$85),"",
IF($AV57=MAX(AN$6:AN$85),INDEX($Z$6:$Z$85,MATCH(MAX(AN$6:AN$85),AN$6:AN$85,0)),
求节点(AN$6:AN$85,$Z$6:$Z$85,$AV57)))),"")="",BJ56,
IFERROR(IF($AV57&lt;R$6,0,IF($AV57&gt;MAX(AN$6:AN$85),"",
IF($AV57=MAX(AN$6:AN$85),INDEX($Z$6:$Z$85,MATCH(MAX(AN$6:AN$85),AN$6:AN$85,0)),
求节点(AN$6:AN$85,$Z$6:$Z$85,$AV57)))),""))</f>
        <v>21</v>
      </c>
      <c r="BK57" s="26">
        <f>IF(IFERROR(IF($AV57&lt;S$6,0,IF($AV57&gt;MAX(AO$6:AO$85),"",
IF($AV57=MAX(AO$6:AO$85),INDEX($Z$6:$Z$85,MATCH(MAX(AO$6:AO$85),AO$6:AO$85,0)),
求节点(AO$6:AO$85,$Z$6:$Z$85,$AV57)))),"")="",BK56,
IFERROR(IF($AV57&lt;S$6,0,IF($AV57&gt;MAX(AO$6:AO$85),"",
IF($AV57=MAX(AO$6:AO$85),INDEX($Z$6:$Z$85,MATCH(MAX(AO$6:AO$85),AO$6:AO$85,0)),
求节点(AO$6:AO$85,$Z$6:$Z$85,$AV57)))),""))</f>
        <v>21</v>
      </c>
      <c r="BL57" s="26">
        <f>IF(IFERROR(IF($AV57&lt;T$6,0,IF($AV57&gt;MAX(AP$6:AP$85),"",
IF($AV57=MAX(AP$6:AP$85),INDEX($Z$6:$Z$85,MATCH(MAX(AP$6:AP$85),AP$6:AP$85,0)),
求节点(AP$6:AP$85,$Z$6:$Z$85,$AV57)))),"")="",BL56,
IFERROR(IF($AV57&lt;T$6,0,IF($AV57&gt;MAX(AP$6:AP$85),"",
IF($AV57=MAX(AP$6:AP$85),INDEX($Z$6:$Z$85,MATCH(MAX(AP$6:AP$85),AP$6:AP$85,0)),
求节点(AP$6:AP$85,$Z$6:$Z$85,$AV57)))),""))</f>
        <v>21</v>
      </c>
      <c r="BM57" s="26">
        <f>IF(IFERROR(IF($AV57&lt;U$6,0,IF($AV57&gt;MAX(AQ$6:AQ$85),"",
IF($AV57=MAX(AQ$6:AQ$85),INDEX($Z$6:$Z$85,MATCH(MAX(AQ$6:AQ$85),AQ$6:AQ$85,0)),
求节点(AQ$6:AQ$85,$Z$6:$Z$85,$AV57)))),"")="",BM56,
IFERROR(IF($AV57&lt;U$6,0,IF($AV57&gt;MAX(AQ$6:AQ$85),"",
IF($AV57=MAX(AQ$6:AQ$85),INDEX($Z$6:$Z$85,MATCH(MAX(AQ$6:AQ$85),AQ$6:AQ$85,0)),
求节点(AQ$6:AQ$85,$Z$6:$Z$85,$AV57)))),""))</f>
        <v>52</v>
      </c>
      <c r="BN57" s="26">
        <f>IF(IFERROR(IF($AV57&lt;V$6,0,IF($AV57&gt;MAX(AR$6:AR$85),"",
IF($AV57=MAX(AR$6:AR$85),INDEX($Z$6:$Z$85,MATCH(MAX(AR$6:AR$85),AR$6:AR$85,0)),
求节点(AR$6:AR$85,$Z$6:$Z$85,$AV57)))),"")="",BN56,
IFERROR(IF($AV57&lt;V$6,0,IF($AV57&gt;MAX(AR$6:AR$85),"",
IF($AV57=MAX(AR$6:AR$85),INDEX($Z$6:$Z$85,MATCH(MAX(AR$6:AR$85),AR$6:AR$85,0)),
求节点(AR$6:AR$85,$Z$6:$Z$85,$AV57)))),""))</f>
        <v>10</v>
      </c>
      <c r="BO57" s="26">
        <f>IF(IFERROR(IF($AV57&lt;W$6,0,IF($AV57&gt;MAX(AS$6:AS$85),"",
IF($AV57=MAX(AS$6:AS$85),INDEX($Z$6:$Z$85,MATCH(MAX(AS$6:AS$85),AS$6:AS$85,0)),
求节点(AS$6:AS$85,$Z$6:$Z$85,$AV57)))),"")="",BO56,
IFERROR(IF($AV57&lt;W$6,0,IF($AV57&gt;MAX(AS$6:AS$85),"",
IF($AV57=MAX(AS$6:AS$85),INDEX($Z$6:$Z$85,MATCH(MAX(AS$6:AS$85),AS$6:AS$85,0)),
求节点(AS$6:AS$85,$Z$6:$Z$85,$AV57)))),""))</f>
        <v>0</v>
      </c>
    </row>
    <row r="58" spans="4:67" x14ac:dyDescent="0.2">
      <c r="D58" s="8">
        <v>53</v>
      </c>
      <c r="E58" s="24">
        <f>IFERROR(('[1]功能-城建'!AS58+'[1]功能-城建'!BN58)/2,"")</f>
        <v>53</v>
      </c>
      <c r="F58" s="24">
        <f>IFERROR(('[1]功能-城建'!AT58+'[1]功能-城建'!BO58)/2,"")</f>
        <v>53</v>
      </c>
      <c r="G58" s="24" t="str">
        <f>IFERROR(('[1]功能-城建'!AU58+'[1]功能-城建'!BP58)/2,"")</f>
        <v/>
      </c>
      <c r="H58" s="24" t="str">
        <f>IFERROR(('[1]功能-城建'!AV58+'[1]功能-城建'!BQ58)/2,"")</f>
        <v/>
      </c>
      <c r="I58" s="24">
        <f>IFERROR(('[1]功能-城建'!AW58+'[1]功能-城建'!BR58)/2,"")</f>
        <v>53</v>
      </c>
      <c r="J58" s="24">
        <f>IFERROR(('[1]功能-城建'!AX58+'[1]功能-城建'!BS58)/2,"")</f>
        <v>53</v>
      </c>
      <c r="K58" s="24">
        <f>IFERROR(('[1]功能-城建'!AY58+'[1]功能-城建'!BT58)/2,"")</f>
        <v>53</v>
      </c>
      <c r="L58" s="24">
        <f>IFERROR(('[1]功能-城建'!AZ58+'[1]功能-城建'!BU58)/2,"")</f>
        <v>53</v>
      </c>
      <c r="M58" s="24">
        <f>IFERROR(('[1]功能-城建'!BA58+'[1]功能-城建'!BV58)/2,"")</f>
        <v>53</v>
      </c>
      <c r="N58" s="24">
        <f>IFERROR(('[1]功能-城建'!BB58+'[1]功能-城建'!BW58)/2,"")</f>
        <v>53</v>
      </c>
      <c r="O58" s="24">
        <f>IFERROR(('[1]功能-城建'!BC58+'[1]功能-城建'!BX58)/2,"")</f>
        <v>53</v>
      </c>
      <c r="P58" s="24" t="str">
        <f>IFERROR(('[1]功能-城建'!BD58+'[1]功能-城建'!BY58)/2,"")</f>
        <v/>
      </c>
      <c r="Q58" s="24" t="str">
        <f>IFERROR(('[1]功能-城建'!BE58+'[1]功能-城建'!BZ58)/2,"")</f>
        <v/>
      </c>
      <c r="R58" s="24" t="str">
        <f>IFERROR(('[1]功能-城建'!BF58+'[1]功能-城建'!CA58)/2,"")</f>
        <v/>
      </c>
      <c r="S58" s="24" t="str">
        <f>IFERROR(('[1]功能-城建'!BG58+'[1]功能-城建'!CB58)/2,"")</f>
        <v/>
      </c>
      <c r="T58" s="24" t="str">
        <f>IFERROR(('[1]功能-城建'!BH58+'[1]功能-城建'!CC58)/2,"")</f>
        <v/>
      </c>
      <c r="U58" s="24">
        <f>IFERROR(('[1]功能-城建'!BI58+'[1]功能-城建'!CD58)/2,"")</f>
        <v>53</v>
      </c>
      <c r="V58" s="24" t="str">
        <f>IFERROR(('[1]功能-城建'!BJ58+'[1]功能-城建'!CE58)/2,"")</f>
        <v/>
      </c>
      <c r="W58" s="24">
        <f>IFERROR(('[1]功能-城建'!BK58+'[1]功能-城建'!CF58)/2,"")</f>
        <v>0</v>
      </c>
      <c r="Z58" s="8">
        <v>53</v>
      </c>
      <c r="AA58" s="25">
        <f t="shared" si="25"/>
        <v>53</v>
      </c>
      <c r="AB58" s="25">
        <f t="shared" si="26"/>
        <v>53</v>
      </c>
      <c r="AC58" s="25" t="str">
        <f t="shared" si="27"/>
        <v/>
      </c>
      <c r="AD58" s="25" t="str">
        <f t="shared" si="28"/>
        <v/>
      </c>
      <c r="AE58" s="25">
        <f t="shared" si="29"/>
        <v>53</v>
      </c>
      <c r="AF58" s="25">
        <f t="shared" si="30"/>
        <v>53</v>
      </c>
      <c r="AG58" s="25">
        <f t="shared" si="31"/>
        <v>53</v>
      </c>
      <c r="AH58" s="25">
        <f t="shared" si="32"/>
        <v>53</v>
      </c>
      <c r="AI58" s="25">
        <f t="shared" si="33"/>
        <v>53</v>
      </c>
      <c r="AJ58" s="25">
        <f t="shared" si="34"/>
        <v>53</v>
      </c>
      <c r="AK58" s="25">
        <f t="shared" si="35"/>
        <v>53</v>
      </c>
      <c r="AL58" s="25" t="str">
        <f t="shared" si="36"/>
        <v/>
      </c>
      <c r="AM58" s="25" t="str">
        <f t="shared" si="37"/>
        <v/>
      </c>
      <c r="AN58" s="25" t="str">
        <f t="shared" si="38"/>
        <v/>
      </c>
      <c r="AO58" s="25" t="str">
        <f t="shared" si="39"/>
        <v/>
      </c>
      <c r="AP58" s="25" t="str">
        <f t="shared" si="40"/>
        <v/>
      </c>
      <c r="AQ58" s="25">
        <f t="shared" si="41"/>
        <v>53</v>
      </c>
      <c r="AR58" s="25" t="str">
        <f t="shared" si="42"/>
        <v/>
      </c>
      <c r="AS58" s="25">
        <f t="shared" si="43"/>
        <v>0</v>
      </c>
      <c r="AV58" s="8">
        <v>53</v>
      </c>
      <c r="AW58" s="26">
        <f>IF(IFERROR(IF($AV58&lt;E$6,0,IF($AV58&gt;MAX(AA$6:AA$85),"",
IF($AV58=MAX(AA$6:AA$85),INDEX($Z$6:$Z$85,MATCH(MAX(AA$6:AA$85),AA$6:AA$85,0)),
求节点(AA$6:AA$85,$Z$6:$Z$85,$AV58)))),"")="",AW57,
IFERROR(IF($AV58&lt;E$6,0,IF($AV58&gt;MAX(AA$6:AA$85),"",
IF($AV58=MAX(AA$6:AA$85),INDEX($Z$6:$Z$85,MATCH(MAX(AA$6:AA$85),AA$6:AA$85,0)),
求节点(AA$6:AA$85,$Z$6:$Z$85,$AV58)))),""))</f>
        <v>53</v>
      </c>
      <c r="AX58" s="26">
        <f>IF(IFERROR(IF($AV58&lt;F$6,0,IF($AV58&gt;MAX(AB$6:AB$85),"",
IF($AV58=MAX(AB$6:AB$85),INDEX($Z$6:$Z$85,MATCH(MAX(AB$6:AB$85),AB$6:AB$85,0)),
求节点(AB$6:AB$85,$Z$6:$Z$85,$AV58)))),"")="",AX57,
IFERROR(IF($AV58&lt;F$6,0,IF($AV58&gt;MAX(AB$6:AB$85),"",
IF($AV58=MAX(AB$6:AB$85),INDEX($Z$6:$Z$85,MATCH(MAX(AB$6:AB$85),AB$6:AB$85,0)),
求节点(AB$6:AB$85,$Z$6:$Z$85,$AV58)))),""))</f>
        <v>53</v>
      </c>
      <c r="AY58" s="26">
        <f>IF(IFERROR(IF($AV58&lt;G$6,0,IF($AV58&gt;MAX(AC$6:AC$85),"",
IF($AV58=MAX(AC$6:AC$85),INDEX($Z$6:$Z$85,MATCH(MAX(AC$6:AC$85),AC$6:AC$85,0)),
求节点(AC$6:AC$85,$Z$6:$Z$85,$AV58)))),"")="",AY57,
IFERROR(IF($AV58&lt;G$6,0,IF($AV58&gt;MAX(AC$6:AC$85),"",
IF($AV58=MAX(AC$6:AC$85),INDEX($Z$6:$Z$85,MATCH(MAX(AC$6:AC$85),AC$6:AC$85,0)),
求节点(AC$6:AC$85,$Z$6:$Z$85,$AV58)))),""))</f>
        <v>20.666666666666668</v>
      </c>
      <c r="AZ58" s="26">
        <f>IF(IFERROR(IF($AV58&lt;H$6,0,IF($AV58&gt;MAX(AD$6:AD$85),"",
IF($AV58=MAX(AD$6:AD$85),INDEX($Z$6:$Z$85,MATCH(MAX(AD$6:AD$85),AD$6:AD$85,0)),
求节点(AD$6:AD$85,$Z$6:$Z$85,$AV58)))),"")="",AZ57,
IFERROR(IF($AV58&lt;H$6,0,IF($AV58&gt;MAX(AD$6:AD$85),"",
IF($AV58=MAX(AD$6:AD$85),INDEX($Z$6:$Z$85,MATCH(MAX(AD$6:AD$85),AD$6:AD$85,0)),
求节点(AD$6:AD$85,$Z$6:$Z$85,$AV58)))),""))</f>
        <v>0</v>
      </c>
      <c r="BA58" s="26">
        <f>IF(IFERROR(IF($AV58&lt;I$6,0,IF($AV58&gt;MAX(AE$6:AE$85),"",
IF($AV58=MAX(AE$6:AE$85),INDEX($Z$6:$Z$85,MATCH(MAX(AE$6:AE$85),AE$6:AE$85,0)),
求节点(AE$6:AE$85,$Z$6:$Z$85,$AV58)))),"")="",BA57,
IFERROR(IF($AV58&lt;I$6,0,IF($AV58&gt;MAX(AE$6:AE$85),"",
IF($AV58=MAX(AE$6:AE$85),INDEX($Z$6:$Z$85,MATCH(MAX(AE$6:AE$85),AE$6:AE$85,0)),
求节点(AE$6:AE$85,$Z$6:$Z$85,$AV58)))),""))</f>
        <v>53</v>
      </c>
      <c r="BB58" s="26">
        <f>IF(IFERROR(IF($AV58&lt;J$6,0,IF($AV58&gt;MAX(AF$6:AF$85),"",
IF($AV58=MAX(AF$6:AF$85),INDEX($Z$6:$Z$85,MATCH(MAX(AF$6:AF$85),AF$6:AF$85,0)),
求节点(AF$6:AF$85,$Z$6:$Z$85,$AV58)))),"")="",BB57,
IFERROR(IF($AV58&lt;J$6,0,IF($AV58&gt;MAX(AF$6:AF$85),"",
IF($AV58=MAX(AF$6:AF$85),INDEX($Z$6:$Z$85,MATCH(MAX(AF$6:AF$85),AF$6:AF$85,0)),
求节点(AF$6:AF$85,$Z$6:$Z$85,$AV58)))),""))</f>
        <v>53</v>
      </c>
      <c r="BC58" s="26">
        <f>IF(IFERROR(IF($AV58&lt;K$6,0,IF($AV58&gt;MAX(AG$6:AG$85),"",
IF($AV58=MAX(AG$6:AG$85),INDEX($Z$6:$Z$85,MATCH(MAX(AG$6:AG$85),AG$6:AG$85,0)),
求节点(AG$6:AG$85,$Z$6:$Z$85,$AV58)))),"")="",BC57,
IFERROR(IF($AV58&lt;K$6,0,IF($AV58&gt;MAX(AG$6:AG$85),"",
IF($AV58=MAX(AG$6:AG$85),INDEX($Z$6:$Z$85,MATCH(MAX(AG$6:AG$85),AG$6:AG$85,0)),
求节点(AG$6:AG$85,$Z$6:$Z$85,$AV58)))),""))</f>
        <v>53</v>
      </c>
      <c r="BD58" s="26">
        <f>IF(IFERROR(IF($AV58&lt;L$6,0,IF($AV58&gt;MAX(AH$6:AH$85),"",
IF($AV58=MAX(AH$6:AH$85),INDEX($Z$6:$Z$85,MATCH(MAX(AH$6:AH$85),AH$6:AH$85,0)),
求节点(AH$6:AH$85,$Z$6:$Z$85,$AV58)))),"")="",BD57,
IFERROR(IF($AV58&lt;L$6,0,IF($AV58&gt;MAX(AH$6:AH$85),"",
IF($AV58=MAX(AH$6:AH$85),INDEX($Z$6:$Z$85,MATCH(MAX(AH$6:AH$85),AH$6:AH$85,0)),
求节点(AH$6:AH$85,$Z$6:$Z$85,$AV58)))),""))</f>
        <v>53</v>
      </c>
      <c r="BE58" s="26">
        <f>IF(IFERROR(IF($AV58&lt;M$6,0,IF($AV58&gt;MAX(AI$6:AI$85),"",
IF($AV58=MAX(AI$6:AI$85),INDEX($Z$6:$Z$85,MATCH(MAX(AI$6:AI$85),AI$6:AI$85,0)),
求节点(AI$6:AI$85,$Z$6:$Z$85,$AV58)))),"")="",BE57,
IFERROR(IF($AV58&lt;M$6,0,IF($AV58&gt;MAX(AI$6:AI$85),"",
IF($AV58=MAX(AI$6:AI$85),INDEX($Z$6:$Z$85,MATCH(MAX(AI$6:AI$85),AI$6:AI$85,0)),
求节点(AI$6:AI$85,$Z$6:$Z$85,$AV58)))),""))</f>
        <v>53</v>
      </c>
      <c r="BF58" s="26">
        <f>IF(IFERROR(IF($AV58&lt;N$6,0,IF($AV58&gt;MAX(AJ$6:AJ$85),"",
IF($AV58=MAX(AJ$6:AJ$85),INDEX($Z$6:$Z$85,MATCH(MAX(AJ$6:AJ$85),AJ$6:AJ$85,0)),
求节点(AJ$6:AJ$85,$Z$6:$Z$85,$AV58)))),"")="",BF57,
IFERROR(IF($AV58&lt;N$6,0,IF($AV58&gt;MAX(AJ$6:AJ$85),"",
IF($AV58=MAX(AJ$6:AJ$85),INDEX($Z$6:$Z$85,MATCH(MAX(AJ$6:AJ$85),AJ$6:AJ$85,0)),
求节点(AJ$6:AJ$85,$Z$6:$Z$85,$AV58)))),""))</f>
        <v>53</v>
      </c>
      <c r="BG58" s="26">
        <f>IF(IFERROR(IF($AV58&lt;O$6,0,IF($AV58&gt;MAX(AK$6:AK$85),"",
IF($AV58=MAX(AK$6:AK$85),INDEX($Z$6:$Z$85,MATCH(MAX(AK$6:AK$85),AK$6:AK$85,0)),
求节点(AK$6:AK$85,$Z$6:$Z$85,$AV58)))),"")="",BG57,
IFERROR(IF($AV58&lt;O$6,0,IF($AV58&gt;MAX(AK$6:AK$85),"",
IF($AV58=MAX(AK$6:AK$85),INDEX($Z$6:$Z$85,MATCH(MAX(AK$6:AK$85),AK$6:AK$85,0)),
求节点(AK$6:AK$85,$Z$6:$Z$85,$AV58)))),""))</f>
        <v>53</v>
      </c>
      <c r="BH58" s="26">
        <f>IF(IFERROR(IF($AV58&lt;P$6,0,IF($AV58&gt;MAX(AL$6:AL$85),"",
IF($AV58=MAX(AL$6:AL$85),INDEX($Z$6:$Z$85,MATCH(MAX(AL$6:AL$85),AL$6:AL$85,0)),
求节点(AL$6:AL$85,$Z$6:$Z$85,$AV58)))),"")="",BH57,
IFERROR(IF($AV58&lt;P$6,0,IF($AV58&gt;MAX(AL$6:AL$85),"",
IF($AV58=MAX(AL$6:AL$85),INDEX($Z$6:$Z$85,MATCH(MAX(AL$6:AL$85),AL$6:AL$85,0)),
求节点(AL$6:AL$85,$Z$6:$Z$85,$AV58)))),""))</f>
        <v>22.25</v>
      </c>
      <c r="BI58" s="26">
        <f>IF(IFERROR(IF($AV58&lt;Q$6,0,IF($AV58&gt;MAX(AM$6:AM$85),"",
IF($AV58=MAX(AM$6:AM$85),INDEX($Z$6:$Z$85,MATCH(MAX(AM$6:AM$85),AM$6:AM$85,0)),
求节点(AM$6:AM$85,$Z$6:$Z$85,$AV58)))),"")="",BI57,
IFERROR(IF($AV58&lt;Q$6,0,IF($AV58&gt;MAX(AM$6:AM$85),"",
IF($AV58=MAX(AM$6:AM$85),INDEX($Z$6:$Z$85,MATCH(MAX(AM$6:AM$85),AM$6:AM$85,0)),
求节点(AM$6:AM$85,$Z$6:$Z$85,$AV58)))),""))</f>
        <v>21.333333333333332</v>
      </c>
      <c r="BJ58" s="26">
        <f>IF(IFERROR(IF($AV58&lt;R$6,0,IF($AV58&gt;MAX(AN$6:AN$85),"",
IF($AV58=MAX(AN$6:AN$85),INDEX($Z$6:$Z$85,MATCH(MAX(AN$6:AN$85),AN$6:AN$85,0)),
求节点(AN$6:AN$85,$Z$6:$Z$85,$AV58)))),"")="",BJ57,
IFERROR(IF($AV58&lt;R$6,0,IF($AV58&gt;MAX(AN$6:AN$85),"",
IF($AV58=MAX(AN$6:AN$85),INDEX($Z$6:$Z$85,MATCH(MAX(AN$6:AN$85),AN$6:AN$85,0)),
求节点(AN$6:AN$85,$Z$6:$Z$85,$AV58)))),""))</f>
        <v>21.333333333333332</v>
      </c>
      <c r="BK58" s="26">
        <f>IF(IFERROR(IF($AV58&lt;S$6,0,IF($AV58&gt;MAX(AO$6:AO$85),"",
IF($AV58=MAX(AO$6:AO$85),INDEX($Z$6:$Z$85,MATCH(MAX(AO$6:AO$85),AO$6:AO$85,0)),
求节点(AO$6:AO$85,$Z$6:$Z$85,$AV58)))),"")="",BK57,
IFERROR(IF($AV58&lt;S$6,0,IF($AV58&gt;MAX(AO$6:AO$85),"",
IF($AV58=MAX(AO$6:AO$85),INDEX($Z$6:$Z$85,MATCH(MAX(AO$6:AO$85),AO$6:AO$85,0)),
求节点(AO$6:AO$85,$Z$6:$Z$85,$AV58)))),""))</f>
        <v>21.333333333333332</v>
      </c>
      <c r="BL58" s="26">
        <f>IF(IFERROR(IF($AV58&lt;T$6,0,IF($AV58&gt;MAX(AP$6:AP$85),"",
IF($AV58=MAX(AP$6:AP$85),INDEX($Z$6:$Z$85,MATCH(MAX(AP$6:AP$85),AP$6:AP$85,0)),
求节点(AP$6:AP$85,$Z$6:$Z$85,$AV58)))),"")="",BL57,
IFERROR(IF($AV58&lt;T$6,0,IF($AV58&gt;MAX(AP$6:AP$85),"",
IF($AV58=MAX(AP$6:AP$85),INDEX($Z$6:$Z$85,MATCH(MAX(AP$6:AP$85),AP$6:AP$85,0)),
求节点(AP$6:AP$85,$Z$6:$Z$85,$AV58)))),""))</f>
        <v>21.333333333333332</v>
      </c>
      <c r="BM58" s="26">
        <f>IF(IFERROR(IF($AV58&lt;U$6,0,IF($AV58&gt;MAX(AQ$6:AQ$85),"",
IF($AV58=MAX(AQ$6:AQ$85),INDEX($Z$6:$Z$85,MATCH(MAX(AQ$6:AQ$85),AQ$6:AQ$85,0)),
求节点(AQ$6:AQ$85,$Z$6:$Z$85,$AV58)))),"")="",BM57,
IFERROR(IF($AV58&lt;U$6,0,IF($AV58&gt;MAX(AQ$6:AQ$85),"",
IF($AV58=MAX(AQ$6:AQ$85),INDEX($Z$6:$Z$85,MATCH(MAX(AQ$6:AQ$85),AQ$6:AQ$85,0)),
求节点(AQ$6:AQ$85,$Z$6:$Z$85,$AV58)))),""))</f>
        <v>53</v>
      </c>
      <c r="BN58" s="26">
        <f>IF(IFERROR(IF($AV58&lt;V$6,0,IF($AV58&gt;MAX(AR$6:AR$85),"",
IF($AV58=MAX(AR$6:AR$85),INDEX($Z$6:$Z$85,MATCH(MAX(AR$6:AR$85),AR$6:AR$85,0)),
求节点(AR$6:AR$85,$Z$6:$Z$85,$AV58)))),"")="",BN57,
IFERROR(IF($AV58&lt;V$6,0,IF($AV58&gt;MAX(AR$6:AR$85),"",
IF($AV58=MAX(AR$6:AR$85),INDEX($Z$6:$Z$85,MATCH(MAX(AR$6:AR$85),AR$6:AR$85,0)),
求节点(AR$6:AR$85,$Z$6:$Z$85,$AV58)))),""))</f>
        <v>10.199999999999999</v>
      </c>
      <c r="BO58" s="26">
        <f>IF(IFERROR(IF($AV58&lt;W$6,0,IF($AV58&gt;MAX(AS$6:AS$85),"",
IF($AV58=MAX(AS$6:AS$85),INDEX($Z$6:$Z$85,MATCH(MAX(AS$6:AS$85),AS$6:AS$85,0)),
求节点(AS$6:AS$85,$Z$6:$Z$85,$AV58)))),"")="",BO57,
IFERROR(IF($AV58&lt;W$6,0,IF($AV58&gt;MAX(AS$6:AS$85),"",
IF($AV58=MAX(AS$6:AS$85),INDEX($Z$6:$Z$85,MATCH(MAX(AS$6:AS$85),AS$6:AS$85,0)),
求节点(AS$6:AS$85,$Z$6:$Z$85,$AV58)))),""))</f>
        <v>0</v>
      </c>
    </row>
    <row r="59" spans="4:67" x14ac:dyDescent="0.2">
      <c r="D59" s="8">
        <v>54</v>
      </c>
      <c r="E59" s="24">
        <f>IFERROR(('[1]功能-城建'!AS59+'[1]功能-城建'!BN59)/2,"")</f>
        <v>54</v>
      </c>
      <c r="F59" s="24">
        <f>IFERROR(('[1]功能-城建'!AT59+'[1]功能-城建'!BO59)/2,"")</f>
        <v>54</v>
      </c>
      <c r="G59" s="24" t="str">
        <f>IFERROR(('[1]功能-城建'!AU59+'[1]功能-城建'!BP59)/2,"")</f>
        <v/>
      </c>
      <c r="H59" s="24" t="str">
        <f>IFERROR(('[1]功能-城建'!AV59+'[1]功能-城建'!BQ59)/2,"")</f>
        <v/>
      </c>
      <c r="I59" s="24">
        <f>IFERROR(('[1]功能-城建'!AW59+'[1]功能-城建'!BR59)/2,"")</f>
        <v>54</v>
      </c>
      <c r="J59" s="24">
        <f>IFERROR(('[1]功能-城建'!AX59+'[1]功能-城建'!BS59)/2,"")</f>
        <v>54</v>
      </c>
      <c r="K59" s="24">
        <f>IFERROR(('[1]功能-城建'!AY59+'[1]功能-城建'!BT59)/2,"")</f>
        <v>54</v>
      </c>
      <c r="L59" s="24">
        <f>IFERROR(('[1]功能-城建'!AZ59+'[1]功能-城建'!BU59)/2,"")</f>
        <v>54</v>
      </c>
      <c r="M59" s="24">
        <f>IFERROR(('[1]功能-城建'!BA59+'[1]功能-城建'!BV59)/2,"")</f>
        <v>54</v>
      </c>
      <c r="N59" s="24">
        <f>IFERROR(('[1]功能-城建'!BB59+'[1]功能-城建'!BW59)/2,"")</f>
        <v>54</v>
      </c>
      <c r="O59" s="24">
        <f>IFERROR(('[1]功能-城建'!BC59+'[1]功能-城建'!BX59)/2,"")</f>
        <v>54</v>
      </c>
      <c r="P59" s="24" t="str">
        <f>IFERROR(('[1]功能-城建'!BD59+'[1]功能-城建'!BY59)/2,"")</f>
        <v/>
      </c>
      <c r="Q59" s="24" t="str">
        <f>IFERROR(('[1]功能-城建'!BE59+'[1]功能-城建'!BZ59)/2,"")</f>
        <v/>
      </c>
      <c r="R59" s="24" t="str">
        <f>IFERROR(('[1]功能-城建'!BF59+'[1]功能-城建'!CA59)/2,"")</f>
        <v/>
      </c>
      <c r="S59" s="24" t="str">
        <f>IFERROR(('[1]功能-城建'!BG59+'[1]功能-城建'!CB59)/2,"")</f>
        <v/>
      </c>
      <c r="T59" s="24" t="str">
        <f>IFERROR(('[1]功能-城建'!BH59+'[1]功能-城建'!CC59)/2,"")</f>
        <v/>
      </c>
      <c r="U59" s="24">
        <f>IFERROR(('[1]功能-城建'!BI59+'[1]功能-城建'!CD59)/2,"")</f>
        <v>54</v>
      </c>
      <c r="V59" s="24" t="str">
        <f>IFERROR(('[1]功能-城建'!BJ59+'[1]功能-城建'!CE59)/2,"")</f>
        <v/>
      </c>
      <c r="W59" s="24">
        <f>IFERROR(('[1]功能-城建'!BK59+'[1]功能-城建'!CF59)/2,"")</f>
        <v>0</v>
      </c>
      <c r="Z59" s="8">
        <v>54</v>
      </c>
      <c r="AA59" s="25">
        <f t="shared" si="25"/>
        <v>54</v>
      </c>
      <c r="AB59" s="25">
        <f t="shared" si="26"/>
        <v>54</v>
      </c>
      <c r="AC59" s="25" t="str">
        <f t="shared" si="27"/>
        <v/>
      </c>
      <c r="AD59" s="25" t="str">
        <f t="shared" si="28"/>
        <v/>
      </c>
      <c r="AE59" s="25">
        <f t="shared" si="29"/>
        <v>54</v>
      </c>
      <c r="AF59" s="25">
        <f t="shared" si="30"/>
        <v>54</v>
      </c>
      <c r="AG59" s="25">
        <f t="shared" si="31"/>
        <v>54</v>
      </c>
      <c r="AH59" s="25">
        <f t="shared" si="32"/>
        <v>54</v>
      </c>
      <c r="AI59" s="25">
        <f t="shared" si="33"/>
        <v>54</v>
      </c>
      <c r="AJ59" s="25">
        <f t="shared" si="34"/>
        <v>54</v>
      </c>
      <c r="AK59" s="25">
        <f t="shared" si="35"/>
        <v>54</v>
      </c>
      <c r="AL59" s="25" t="str">
        <f t="shared" si="36"/>
        <v/>
      </c>
      <c r="AM59" s="25" t="str">
        <f t="shared" si="37"/>
        <v/>
      </c>
      <c r="AN59" s="25" t="str">
        <f t="shared" si="38"/>
        <v/>
      </c>
      <c r="AO59" s="25" t="str">
        <f t="shared" si="39"/>
        <v/>
      </c>
      <c r="AP59" s="25" t="str">
        <f t="shared" si="40"/>
        <v/>
      </c>
      <c r="AQ59" s="25">
        <f t="shared" si="41"/>
        <v>54</v>
      </c>
      <c r="AR59" s="25" t="str">
        <f t="shared" si="42"/>
        <v/>
      </c>
      <c r="AS59" s="25">
        <f t="shared" si="43"/>
        <v>0</v>
      </c>
      <c r="AV59" s="8">
        <v>54</v>
      </c>
      <c r="AW59" s="26">
        <f>IF(IFERROR(IF($AV59&lt;E$6,0,IF($AV59&gt;MAX(AA$6:AA$85),"",
IF($AV59=MAX(AA$6:AA$85),INDEX($Z$6:$Z$85,MATCH(MAX(AA$6:AA$85),AA$6:AA$85,0)),
求节点(AA$6:AA$85,$Z$6:$Z$85,$AV59)))),"")="",AW58,
IFERROR(IF($AV59&lt;E$6,0,IF($AV59&gt;MAX(AA$6:AA$85),"",
IF($AV59=MAX(AA$6:AA$85),INDEX($Z$6:$Z$85,MATCH(MAX(AA$6:AA$85),AA$6:AA$85,0)),
求节点(AA$6:AA$85,$Z$6:$Z$85,$AV59)))),""))</f>
        <v>54</v>
      </c>
      <c r="AX59" s="26">
        <f>IF(IFERROR(IF($AV59&lt;F$6,0,IF($AV59&gt;MAX(AB$6:AB$85),"",
IF($AV59=MAX(AB$6:AB$85),INDEX($Z$6:$Z$85,MATCH(MAX(AB$6:AB$85),AB$6:AB$85,0)),
求节点(AB$6:AB$85,$Z$6:$Z$85,$AV59)))),"")="",AX58,
IFERROR(IF($AV59&lt;F$6,0,IF($AV59&gt;MAX(AB$6:AB$85),"",
IF($AV59=MAX(AB$6:AB$85),INDEX($Z$6:$Z$85,MATCH(MAX(AB$6:AB$85),AB$6:AB$85,0)),
求节点(AB$6:AB$85,$Z$6:$Z$85,$AV59)))),""))</f>
        <v>54</v>
      </c>
      <c r="AY59" s="26">
        <f>IF(IFERROR(IF($AV59&lt;G$6,0,IF($AV59&gt;MAX(AC$6:AC$85),"",
IF($AV59=MAX(AC$6:AC$85),INDEX($Z$6:$Z$85,MATCH(MAX(AC$6:AC$85),AC$6:AC$85,0)),
求节点(AC$6:AC$85,$Z$6:$Z$85,$AV59)))),"")="",AY58,
IFERROR(IF($AV59&lt;G$6,0,IF($AV59&gt;MAX(AC$6:AC$85),"",
IF($AV59=MAX(AC$6:AC$85),INDEX($Z$6:$Z$85,MATCH(MAX(AC$6:AC$85),AC$6:AC$85,0)),
求节点(AC$6:AC$85,$Z$6:$Z$85,$AV59)))),""))</f>
        <v>21</v>
      </c>
      <c r="AZ59" s="26">
        <f>IF(IFERROR(IF($AV59&lt;H$6,0,IF($AV59&gt;MAX(AD$6:AD$85),"",
IF($AV59=MAX(AD$6:AD$85),INDEX($Z$6:$Z$85,MATCH(MAX(AD$6:AD$85),AD$6:AD$85,0)),
求节点(AD$6:AD$85,$Z$6:$Z$85,$AV59)))),"")="",AZ58,
IFERROR(IF($AV59&lt;H$6,0,IF($AV59&gt;MAX(AD$6:AD$85),"",
IF($AV59=MAX(AD$6:AD$85),INDEX($Z$6:$Z$85,MATCH(MAX(AD$6:AD$85),AD$6:AD$85,0)),
求节点(AD$6:AD$85,$Z$6:$Z$85,$AV59)))),""))</f>
        <v>0</v>
      </c>
      <c r="BA59" s="26">
        <f>IF(IFERROR(IF($AV59&lt;I$6,0,IF($AV59&gt;MAX(AE$6:AE$85),"",
IF($AV59=MAX(AE$6:AE$85),INDEX($Z$6:$Z$85,MATCH(MAX(AE$6:AE$85),AE$6:AE$85,0)),
求节点(AE$6:AE$85,$Z$6:$Z$85,$AV59)))),"")="",BA58,
IFERROR(IF($AV59&lt;I$6,0,IF($AV59&gt;MAX(AE$6:AE$85),"",
IF($AV59=MAX(AE$6:AE$85),INDEX($Z$6:$Z$85,MATCH(MAX(AE$6:AE$85),AE$6:AE$85,0)),
求节点(AE$6:AE$85,$Z$6:$Z$85,$AV59)))),""))</f>
        <v>54</v>
      </c>
      <c r="BB59" s="26">
        <f>IF(IFERROR(IF($AV59&lt;J$6,0,IF($AV59&gt;MAX(AF$6:AF$85),"",
IF($AV59=MAX(AF$6:AF$85),INDEX($Z$6:$Z$85,MATCH(MAX(AF$6:AF$85),AF$6:AF$85,0)),
求节点(AF$6:AF$85,$Z$6:$Z$85,$AV59)))),"")="",BB58,
IFERROR(IF($AV59&lt;J$6,0,IF($AV59&gt;MAX(AF$6:AF$85),"",
IF($AV59=MAX(AF$6:AF$85),INDEX($Z$6:$Z$85,MATCH(MAX(AF$6:AF$85),AF$6:AF$85,0)),
求节点(AF$6:AF$85,$Z$6:$Z$85,$AV59)))),""))</f>
        <v>54</v>
      </c>
      <c r="BC59" s="26">
        <f>IF(IFERROR(IF($AV59&lt;K$6,0,IF($AV59&gt;MAX(AG$6:AG$85),"",
IF($AV59=MAX(AG$6:AG$85),INDEX($Z$6:$Z$85,MATCH(MAX(AG$6:AG$85),AG$6:AG$85,0)),
求节点(AG$6:AG$85,$Z$6:$Z$85,$AV59)))),"")="",BC58,
IFERROR(IF($AV59&lt;K$6,0,IF($AV59&gt;MAX(AG$6:AG$85),"",
IF($AV59=MAX(AG$6:AG$85),INDEX($Z$6:$Z$85,MATCH(MAX(AG$6:AG$85),AG$6:AG$85,0)),
求节点(AG$6:AG$85,$Z$6:$Z$85,$AV59)))),""))</f>
        <v>54</v>
      </c>
      <c r="BD59" s="26">
        <f>IF(IFERROR(IF($AV59&lt;L$6,0,IF($AV59&gt;MAX(AH$6:AH$85),"",
IF($AV59=MAX(AH$6:AH$85),INDEX($Z$6:$Z$85,MATCH(MAX(AH$6:AH$85),AH$6:AH$85,0)),
求节点(AH$6:AH$85,$Z$6:$Z$85,$AV59)))),"")="",BD58,
IFERROR(IF($AV59&lt;L$6,0,IF($AV59&gt;MAX(AH$6:AH$85),"",
IF($AV59=MAX(AH$6:AH$85),INDEX($Z$6:$Z$85,MATCH(MAX(AH$6:AH$85),AH$6:AH$85,0)),
求节点(AH$6:AH$85,$Z$6:$Z$85,$AV59)))),""))</f>
        <v>54</v>
      </c>
      <c r="BE59" s="26">
        <f>IF(IFERROR(IF($AV59&lt;M$6,0,IF($AV59&gt;MAX(AI$6:AI$85),"",
IF($AV59=MAX(AI$6:AI$85),INDEX($Z$6:$Z$85,MATCH(MAX(AI$6:AI$85),AI$6:AI$85,0)),
求节点(AI$6:AI$85,$Z$6:$Z$85,$AV59)))),"")="",BE58,
IFERROR(IF($AV59&lt;M$6,0,IF($AV59&gt;MAX(AI$6:AI$85),"",
IF($AV59=MAX(AI$6:AI$85),INDEX($Z$6:$Z$85,MATCH(MAX(AI$6:AI$85),AI$6:AI$85,0)),
求节点(AI$6:AI$85,$Z$6:$Z$85,$AV59)))),""))</f>
        <v>54</v>
      </c>
      <c r="BF59" s="26">
        <f>IF(IFERROR(IF($AV59&lt;N$6,0,IF($AV59&gt;MAX(AJ$6:AJ$85),"",
IF($AV59=MAX(AJ$6:AJ$85),INDEX($Z$6:$Z$85,MATCH(MAX(AJ$6:AJ$85),AJ$6:AJ$85,0)),
求节点(AJ$6:AJ$85,$Z$6:$Z$85,$AV59)))),"")="",BF58,
IFERROR(IF($AV59&lt;N$6,0,IF($AV59&gt;MAX(AJ$6:AJ$85),"",
IF($AV59=MAX(AJ$6:AJ$85),INDEX($Z$6:$Z$85,MATCH(MAX(AJ$6:AJ$85),AJ$6:AJ$85,0)),
求节点(AJ$6:AJ$85,$Z$6:$Z$85,$AV59)))),""))</f>
        <v>54</v>
      </c>
      <c r="BG59" s="26">
        <f>IF(IFERROR(IF($AV59&lt;O$6,0,IF($AV59&gt;MAX(AK$6:AK$85),"",
IF($AV59=MAX(AK$6:AK$85),INDEX($Z$6:$Z$85,MATCH(MAX(AK$6:AK$85),AK$6:AK$85,0)),
求节点(AK$6:AK$85,$Z$6:$Z$85,$AV59)))),"")="",BG58,
IFERROR(IF($AV59&lt;O$6,0,IF($AV59&gt;MAX(AK$6:AK$85),"",
IF($AV59=MAX(AK$6:AK$85),INDEX($Z$6:$Z$85,MATCH(MAX(AK$6:AK$85),AK$6:AK$85,0)),
求节点(AK$6:AK$85,$Z$6:$Z$85,$AV59)))),""))</f>
        <v>54</v>
      </c>
      <c r="BH59" s="26">
        <f>IF(IFERROR(IF($AV59&lt;P$6,0,IF($AV59&gt;MAX(AL$6:AL$85),"",
IF($AV59=MAX(AL$6:AL$85),INDEX($Z$6:$Z$85,MATCH(MAX(AL$6:AL$85),AL$6:AL$85,0)),
求节点(AL$6:AL$85,$Z$6:$Z$85,$AV59)))),"")="",BH58,
IFERROR(IF($AV59&lt;P$6,0,IF($AV59&gt;MAX(AL$6:AL$85),"",
IF($AV59=MAX(AL$6:AL$85),INDEX($Z$6:$Z$85,MATCH(MAX(AL$6:AL$85),AL$6:AL$85,0)),
求节点(AL$6:AL$85,$Z$6:$Z$85,$AV59)))),""))</f>
        <v>22.75</v>
      </c>
      <c r="BI59" s="26">
        <f>IF(IFERROR(IF($AV59&lt;Q$6,0,IF($AV59&gt;MAX(AM$6:AM$85),"",
IF($AV59=MAX(AM$6:AM$85),INDEX($Z$6:$Z$85,MATCH(MAX(AM$6:AM$85),AM$6:AM$85,0)),
求节点(AM$6:AM$85,$Z$6:$Z$85,$AV59)))),"")="",BI58,
IFERROR(IF($AV59&lt;Q$6,0,IF($AV59&gt;MAX(AM$6:AM$85),"",
IF($AV59=MAX(AM$6:AM$85),INDEX($Z$6:$Z$85,MATCH(MAX(AM$6:AM$85),AM$6:AM$85,0)),
求节点(AM$6:AM$85,$Z$6:$Z$85,$AV59)))),""))</f>
        <v>21.666666666666668</v>
      </c>
      <c r="BJ59" s="26">
        <f>IF(IFERROR(IF($AV59&lt;R$6,0,IF($AV59&gt;MAX(AN$6:AN$85),"",
IF($AV59=MAX(AN$6:AN$85),INDEX($Z$6:$Z$85,MATCH(MAX(AN$6:AN$85),AN$6:AN$85,0)),
求节点(AN$6:AN$85,$Z$6:$Z$85,$AV59)))),"")="",BJ58,
IFERROR(IF($AV59&lt;R$6,0,IF($AV59&gt;MAX(AN$6:AN$85),"",
IF($AV59=MAX(AN$6:AN$85),INDEX($Z$6:$Z$85,MATCH(MAX(AN$6:AN$85),AN$6:AN$85,0)),
求节点(AN$6:AN$85,$Z$6:$Z$85,$AV59)))),""))</f>
        <v>21.666666666666668</v>
      </c>
      <c r="BK59" s="26">
        <f>IF(IFERROR(IF($AV59&lt;S$6,0,IF($AV59&gt;MAX(AO$6:AO$85),"",
IF($AV59=MAX(AO$6:AO$85),INDEX($Z$6:$Z$85,MATCH(MAX(AO$6:AO$85),AO$6:AO$85,0)),
求节点(AO$6:AO$85,$Z$6:$Z$85,$AV59)))),"")="",BK58,
IFERROR(IF($AV59&lt;S$6,0,IF($AV59&gt;MAX(AO$6:AO$85),"",
IF($AV59=MAX(AO$6:AO$85),INDEX($Z$6:$Z$85,MATCH(MAX(AO$6:AO$85),AO$6:AO$85,0)),
求节点(AO$6:AO$85,$Z$6:$Z$85,$AV59)))),""))</f>
        <v>21.666666666666668</v>
      </c>
      <c r="BL59" s="26">
        <f>IF(IFERROR(IF($AV59&lt;T$6,0,IF($AV59&gt;MAX(AP$6:AP$85),"",
IF($AV59=MAX(AP$6:AP$85),INDEX($Z$6:$Z$85,MATCH(MAX(AP$6:AP$85),AP$6:AP$85,0)),
求节点(AP$6:AP$85,$Z$6:$Z$85,$AV59)))),"")="",BL58,
IFERROR(IF($AV59&lt;T$6,0,IF($AV59&gt;MAX(AP$6:AP$85),"",
IF($AV59=MAX(AP$6:AP$85),INDEX($Z$6:$Z$85,MATCH(MAX(AP$6:AP$85),AP$6:AP$85,0)),
求节点(AP$6:AP$85,$Z$6:$Z$85,$AV59)))),""))</f>
        <v>21.666666666666668</v>
      </c>
      <c r="BM59" s="26">
        <f>IF(IFERROR(IF($AV59&lt;U$6,0,IF($AV59&gt;MAX(AQ$6:AQ$85),"",
IF($AV59=MAX(AQ$6:AQ$85),INDEX($Z$6:$Z$85,MATCH(MAX(AQ$6:AQ$85),AQ$6:AQ$85,0)),
求节点(AQ$6:AQ$85,$Z$6:$Z$85,$AV59)))),"")="",BM58,
IFERROR(IF($AV59&lt;U$6,0,IF($AV59&gt;MAX(AQ$6:AQ$85),"",
IF($AV59=MAX(AQ$6:AQ$85),INDEX($Z$6:$Z$85,MATCH(MAX(AQ$6:AQ$85),AQ$6:AQ$85,0)),
求节点(AQ$6:AQ$85,$Z$6:$Z$85,$AV59)))),""))</f>
        <v>54</v>
      </c>
      <c r="BN59" s="26">
        <f>IF(IFERROR(IF($AV59&lt;V$6,0,IF($AV59&gt;MAX(AR$6:AR$85),"",
IF($AV59=MAX(AR$6:AR$85),INDEX($Z$6:$Z$85,MATCH(MAX(AR$6:AR$85),AR$6:AR$85,0)),
求节点(AR$6:AR$85,$Z$6:$Z$85,$AV59)))),"")="",BN58,
IFERROR(IF($AV59&lt;V$6,0,IF($AV59&gt;MAX(AR$6:AR$85),"",
IF($AV59=MAX(AR$6:AR$85),INDEX($Z$6:$Z$85,MATCH(MAX(AR$6:AR$85),AR$6:AR$85,0)),
求节点(AR$6:AR$85,$Z$6:$Z$85,$AV59)))),""))</f>
        <v>10.4</v>
      </c>
      <c r="BO59" s="26">
        <f>IF(IFERROR(IF($AV59&lt;W$6,0,IF($AV59&gt;MAX(AS$6:AS$85),"",
IF($AV59=MAX(AS$6:AS$85),INDEX($Z$6:$Z$85,MATCH(MAX(AS$6:AS$85),AS$6:AS$85,0)),
求节点(AS$6:AS$85,$Z$6:$Z$85,$AV59)))),"")="",BO58,
IFERROR(IF($AV59&lt;W$6,0,IF($AV59&gt;MAX(AS$6:AS$85),"",
IF($AV59=MAX(AS$6:AS$85),INDEX($Z$6:$Z$85,MATCH(MAX(AS$6:AS$85),AS$6:AS$85,0)),
求节点(AS$6:AS$85,$Z$6:$Z$85,$AV59)))),""))</f>
        <v>0</v>
      </c>
    </row>
    <row r="60" spans="4:67" x14ac:dyDescent="0.2">
      <c r="D60" s="8">
        <v>55</v>
      </c>
      <c r="E60" s="24">
        <f>IFERROR(('[1]功能-城建'!AS60+'[1]功能-城建'!BN60)/2,"")</f>
        <v>55</v>
      </c>
      <c r="F60" s="24">
        <f>IFERROR(('[1]功能-城建'!AT60+'[1]功能-城建'!BO60)/2,"")</f>
        <v>55</v>
      </c>
      <c r="G60" s="24" t="str">
        <f>IFERROR(('[1]功能-城建'!AU60+'[1]功能-城建'!BP60)/2,"")</f>
        <v/>
      </c>
      <c r="H60" s="24" t="str">
        <f>IFERROR(('[1]功能-城建'!AV60+'[1]功能-城建'!BQ60)/2,"")</f>
        <v/>
      </c>
      <c r="I60" s="24">
        <f>IFERROR(('[1]功能-城建'!AW60+'[1]功能-城建'!BR60)/2,"")</f>
        <v>55</v>
      </c>
      <c r="J60" s="24">
        <f>IFERROR(('[1]功能-城建'!AX60+'[1]功能-城建'!BS60)/2,"")</f>
        <v>55</v>
      </c>
      <c r="K60" s="24">
        <f>IFERROR(('[1]功能-城建'!AY60+'[1]功能-城建'!BT60)/2,"")</f>
        <v>55</v>
      </c>
      <c r="L60" s="24">
        <f>IFERROR(('[1]功能-城建'!AZ60+'[1]功能-城建'!BU60)/2,"")</f>
        <v>55</v>
      </c>
      <c r="M60" s="24">
        <f>IFERROR(('[1]功能-城建'!BA60+'[1]功能-城建'!BV60)/2,"")</f>
        <v>55</v>
      </c>
      <c r="N60" s="24">
        <f>IFERROR(('[1]功能-城建'!BB60+'[1]功能-城建'!BW60)/2,"")</f>
        <v>55</v>
      </c>
      <c r="O60" s="24">
        <f>IFERROR(('[1]功能-城建'!BC60+'[1]功能-城建'!BX60)/2,"")</f>
        <v>55</v>
      </c>
      <c r="P60" s="24" t="str">
        <f>IFERROR(('[1]功能-城建'!BD60+'[1]功能-城建'!BY60)/2,"")</f>
        <v/>
      </c>
      <c r="Q60" s="24" t="str">
        <f>IFERROR(('[1]功能-城建'!BE60+'[1]功能-城建'!BZ60)/2,"")</f>
        <v/>
      </c>
      <c r="R60" s="24" t="str">
        <f>IFERROR(('[1]功能-城建'!BF60+'[1]功能-城建'!CA60)/2,"")</f>
        <v/>
      </c>
      <c r="S60" s="24" t="str">
        <f>IFERROR(('[1]功能-城建'!BG60+'[1]功能-城建'!CB60)/2,"")</f>
        <v/>
      </c>
      <c r="T60" s="24" t="str">
        <f>IFERROR(('[1]功能-城建'!BH60+'[1]功能-城建'!CC60)/2,"")</f>
        <v/>
      </c>
      <c r="U60" s="24">
        <f>IFERROR(('[1]功能-城建'!BI60+'[1]功能-城建'!CD60)/2,"")</f>
        <v>55</v>
      </c>
      <c r="V60" s="24" t="str">
        <f>IFERROR(('[1]功能-城建'!BJ60+'[1]功能-城建'!CE60)/2,"")</f>
        <v/>
      </c>
      <c r="W60" s="24">
        <f>IFERROR(('[1]功能-城建'!BK60+'[1]功能-城建'!CF60)/2,"")</f>
        <v>0</v>
      </c>
      <c r="Z60" s="8">
        <v>55</v>
      </c>
      <c r="AA60" s="25">
        <f t="shared" si="25"/>
        <v>55</v>
      </c>
      <c r="AB60" s="25">
        <f t="shared" si="26"/>
        <v>55</v>
      </c>
      <c r="AC60" s="25" t="str">
        <f t="shared" si="27"/>
        <v/>
      </c>
      <c r="AD60" s="25" t="str">
        <f t="shared" si="28"/>
        <v/>
      </c>
      <c r="AE60" s="25">
        <f t="shared" si="29"/>
        <v>55</v>
      </c>
      <c r="AF60" s="25">
        <f t="shared" si="30"/>
        <v>55</v>
      </c>
      <c r="AG60" s="25">
        <f t="shared" si="31"/>
        <v>55</v>
      </c>
      <c r="AH60" s="25">
        <f t="shared" si="32"/>
        <v>55</v>
      </c>
      <c r="AI60" s="25">
        <f t="shared" si="33"/>
        <v>55</v>
      </c>
      <c r="AJ60" s="25">
        <f t="shared" si="34"/>
        <v>55</v>
      </c>
      <c r="AK60" s="25">
        <f t="shared" si="35"/>
        <v>55</v>
      </c>
      <c r="AL60" s="25" t="str">
        <f t="shared" si="36"/>
        <v/>
      </c>
      <c r="AM60" s="25" t="str">
        <f t="shared" si="37"/>
        <v/>
      </c>
      <c r="AN60" s="25" t="str">
        <f t="shared" si="38"/>
        <v/>
      </c>
      <c r="AO60" s="25" t="str">
        <f t="shared" si="39"/>
        <v/>
      </c>
      <c r="AP60" s="25" t="str">
        <f t="shared" si="40"/>
        <v/>
      </c>
      <c r="AQ60" s="25">
        <f t="shared" si="41"/>
        <v>55</v>
      </c>
      <c r="AR60" s="25" t="str">
        <f t="shared" si="42"/>
        <v/>
      </c>
      <c r="AS60" s="25">
        <f t="shared" si="43"/>
        <v>0</v>
      </c>
      <c r="AV60" s="8">
        <v>55</v>
      </c>
      <c r="AW60" s="26">
        <f>IF(IFERROR(IF($AV60&lt;E$6,0,IF($AV60&gt;MAX(AA$6:AA$85),"",
IF($AV60=MAX(AA$6:AA$85),INDEX($Z$6:$Z$85,MATCH(MAX(AA$6:AA$85),AA$6:AA$85,0)),
求节点(AA$6:AA$85,$Z$6:$Z$85,$AV60)))),"")="",AW59,
IFERROR(IF($AV60&lt;E$6,0,IF($AV60&gt;MAX(AA$6:AA$85),"",
IF($AV60=MAX(AA$6:AA$85),INDEX($Z$6:$Z$85,MATCH(MAX(AA$6:AA$85),AA$6:AA$85,0)),
求节点(AA$6:AA$85,$Z$6:$Z$85,$AV60)))),""))</f>
        <v>55</v>
      </c>
      <c r="AX60" s="26">
        <f>IF(IFERROR(IF($AV60&lt;F$6,0,IF($AV60&gt;MAX(AB$6:AB$85),"",
IF($AV60=MAX(AB$6:AB$85),INDEX($Z$6:$Z$85,MATCH(MAX(AB$6:AB$85),AB$6:AB$85,0)),
求节点(AB$6:AB$85,$Z$6:$Z$85,$AV60)))),"")="",AX59,
IFERROR(IF($AV60&lt;F$6,0,IF($AV60&gt;MAX(AB$6:AB$85),"",
IF($AV60=MAX(AB$6:AB$85),INDEX($Z$6:$Z$85,MATCH(MAX(AB$6:AB$85),AB$6:AB$85,0)),
求节点(AB$6:AB$85,$Z$6:$Z$85,$AV60)))),""))</f>
        <v>55</v>
      </c>
      <c r="AY60" s="26">
        <f>IF(IFERROR(IF($AV60&lt;G$6,0,IF($AV60&gt;MAX(AC$6:AC$85),"",
IF($AV60=MAX(AC$6:AC$85),INDEX($Z$6:$Z$85,MATCH(MAX(AC$6:AC$85),AC$6:AC$85,0)),
求节点(AC$6:AC$85,$Z$6:$Z$85,$AV60)))),"")="",AY59,
IFERROR(IF($AV60&lt;G$6,0,IF($AV60&gt;MAX(AC$6:AC$85),"",
IF($AV60=MAX(AC$6:AC$85),INDEX($Z$6:$Z$85,MATCH(MAX(AC$6:AC$85),AC$6:AC$85,0)),
求节点(AC$6:AC$85,$Z$6:$Z$85,$AV60)))),""))</f>
        <v>21.333333333333332</v>
      </c>
      <c r="AZ60" s="26">
        <f>IF(IFERROR(IF($AV60&lt;H$6,0,IF($AV60&gt;MAX(AD$6:AD$85),"",
IF($AV60=MAX(AD$6:AD$85),INDEX($Z$6:$Z$85,MATCH(MAX(AD$6:AD$85),AD$6:AD$85,0)),
求节点(AD$6:AD$85,$Z$6:$Z$85,$AV60)))),"")="",AZ59,
IFERROR(IF($AV60&lt;H$6,0,IF($AV60&gt;MAX(AD$6:AD$85),"",
IF($AV60=MAX(AD$6:AD$85),INDEX($Z$6:$Z$85,MATCH(MAX(AD$6:AD$85),AD$6:AD$85,0)),
求节点(AD$6:AD$85,$Z$6:$Z$85,$AV60)))),""))</f>
        <v>0</v>
      </c>
      <c r="BA60" s="26">
        <f>IF(IFERROR(IF($AV60&lt;I$6,0,IF($AV60&gt;MAX(AE$6:AE$85),"",
IF($AV60=MAX(AE$6:AE$85),INDEX($Z$6:$Z$85,MATCH(MAX(AE$6:AE$85),AE$6:AE$85,0)),
求节点(AE$6:AE$85,$Z$6:$Z$85,$AV60)))),"")="",BA59,
IFERROR(IF($AV60&lt;I$6,0,IF($AV60&gt;MAX(AE$6:AE$85),"",
IF($AV60=MAX(AE$6:AE$85),INDEX($Z$6:$Z$85,MATCH(MAX(AE$6:AE$85),AE$6:AE$85,0)),
求节点(AE$6:AE$85,$Z$6:$Z$85,$AV60)))),""))</f>
        <v>55</v>
      </c>
      <c r="BB60" s="26">
        <f>IF(IFERROR(IF($AV60&lt;J$6,0,IF($AV60&gt;MAX(AF$6:AF$85),"",
IF($AV60=MAX(AF$6:AF$85),INDEX($Z$6:$Z$85,MATCH(MAX(AF$6:AF$85),AF$6:AF$85,0)),
求节点(AF$6:AF$85,$Z$6:$Z$85,$AV60)))),"")="",BB59,
IFERROR(IF($AV60&lt;J$6,0,IF($AV60&gt;MAX(AF$6:AF$85),"",
IF($AV60=MAX(AF$6:AF$85),INDEX($Z$6:$Z$85,MATCH(MAX(AF$6:AF$85),AF$6:AF$85,0)),
求节点(AF$6:AF$85,$Z$6:$Z$85,$AV60)))),""))</f>
        <v>55</v>
      </c>
      <c r="BC60" s="26">
        <f>IF(IFERROR(IF($AV60&lt;K$6,0,IF($AV60&gt;MAX(AG$6:AG$85),"",
IF($AV60=MAX(AG$6:AG$85),INDEX($Z$6:$Z$85,MATCH(MAX(AG$6:AG$85),AG$6:AG$85,0)),
求节点(AG$6:AG$85,$Z$6:$Z$85,$AV60)))),"")="",BC59,
IFERROR(IF($AV60&lt;K$6,0,IF($AV60&gt;MAX(AG$6:AG$85),"",
IF($AV60=MAX(AG$6:AG$85),INDEX($Z$6:$Z$85,MATCH(MAX(AG$6:AG$85),AG$6:AG$85,0)),
求节点(AG$6:AG$85,$Z$6:$Z$85,$AV60)))),""))</f>
        <v>55</v>
      </c>
      <c r="BD60" s="26">
        <f>IF(IFERROR(IF($AV60&lt;L$6,0,IF($AV60&gt;MAX(AH$6:AH$85),"",
IF($AV60=MAX(AH$6:AH$85),INDEX($Z$6:$Z$85,MATCH(MAX(AH$6:AH$85),AH$6:AH$85,0)),
求节点(AH$6:AH$85,$Z$6:$Z$85,$AV60)))),"")="",BD59,
IFERROR(IF($AV60&lt;L$6,0,IF($AV60&gt;MAX(AH$6:AH$85),"",
IF($AV60=MAX(AH$6:AH$85),INDEX($Z$6:$Z$85,MATCH(MAX(AH$6:AH$85),AH$6:AH$85,0)),
求节点(AH$6:AH$85,$Z$6:$Z$85,$AV60)))),""))</f>
        <v>55</v>
      </c>
      <c r="BE60" s="26">
        <f>IF(IFERROR(IF($AV60&lt;M$6,0,IF($AV60&gt;MAX(AI$6:AI$85),"",
IF($AV60=MAX(AI$6:AI$85),INDEX($Z$6:$Z$85,MATCH(MAX(AI$6:AI$85),AI$6:AI$85,0)),
求节点(AI$6:AI$85,$Z$6:$Z$85,$AV60)))),"")="",BE59,
IFERROR(IF($AV60&lt;M$6,0,IF($AV60&gt;MAX(AI$6:AI$85),"",
IF($AV60=MAX(AI$6:AI$85),INDEX($Z$6:$Z$85,MATCH(MAX(AI$6:AI$85),AI$6:AI$85,0)),
求节点(AI$6:AI$85,$Z$6:$Z$85,$AV60)))),""))</f>
        <v>55</v>
      </c>
      <c r="BF60" s="26">
        <f>IF(IFERROR(IF($AV60&lt;N$6,0,IF($AV60&gt;MAX(AJ$6:AJ$85),"",
IF($AV60=MAX(AJ$6:AJ$85),INDEX($Z$6:$Z$85,MATCH(MAX(AJ$6:AJ$85),AJ$6:AJ$85,0)),
求节点(AJ$6:AJ$85,$Z$6:$Z$85,$AV60)))),"")="",BF59,
IFERROR(IF($AV60&lt;N$6,0,IF($AV60&gt;MAX(AJ$6:AJ$85),"",
IF($AV60=MAX(AJ$6:AJ$85),INDEX($Z$6:$Z$85,MATCH(MAX(AJ$6:AJ$85),AJ$6:AJ$85,0)),
求节点(AJ$6:AJ$85,$Z$6:$Z$85,$AV60)))),""))</f>
        <v>55</v>
      </c>
      <c r="BG60" s="26">
        <f>IF(IFERROR(IF($AV60&lt;O$6,0,IF($AV60&gt;MAX(AK$6:AK$85),"",
IF($AV60=MAX(AK$6:AK$85),INDEX($Z$6:$Z$85,MATCH(MAX(AK$6:AK$85),AK$6:AK$85,0)),
求节点(AK$6:AK$85,$Z$6:$Z$85,$AV60)))),"")="",BG59,
IFERROR(IF($AV60&lt;O$6,0,IF($AV60&gt;MAX(AK$6:AK$85),"",
IF($AV60=MAX(AK$6:AK$85),INDEX($Z$6:$Z$85,MATCH(MAX(AK$6:AK$85),AK$6:AK$85,0)),
求节点(AK$6:AK$85,$Z$6:$Z$85,$AV60)))),""))</f>
        <v>55</v>
      </c>
      <c r="BH60" s="26">
        <f>IF(IFERROR(IF($AV60&lt;P$6,0,IF($AV60&gt;MAX(AL$6:AL$85),"",
IF($AV60=MAX(AL$6:AL$85),INDEX($Z$6:$Z$85,MATCH(MAX(AL$6:AL$85),AL$6:AL$85,0)),
求节点(AL$6:AL$85,$Z$6:$Z$85,$AV60)))),"")="",BH59,
IFERROR(IF($AV60&lt;P$6,0,IF($AV60&gt;MAX(AL$6:AL$85),"",
IF($AV60=MAX(AL$6:AL$85),INDEX($Z$6:$Z$85,MATCH(MAX(AL$6:AL$85),AL$6:AL$85,0)),
求节点(AL$6:AL$85,$Z$6:$Z$85,$AV60)))),""))</f>
        <v>23.25</v>
      </c>
      <c r="BI60" s="26">
        <f>IF(IFERROR(IF($AV60&lt;Q$6,0,IF($AV60&gt;MAX(AM$6:AM$85),"",
IF($AV60=MAX(AM$6:AM$85),INDEX($Z$6:$Z$85,MATCH(MAX(AM$6:AM$85),AM$6:AM$85,0)),
求节点(AM$6:AM$85,$Z$6:$Z$85,$AV60)))),"")="",BI59,
IFERROR(IF($AV60&lt;Q$6,0,IF($AV60&gt;MAX(AM$6:AM$85),"",
IF($AV60=MAX(AM$6:AM$85),INDEX($Z$6:$Z$85,MATCH(MAX(AM$6:AM$85),AM$6:AM$85,0)),
求节点(AM$6:AM$85,$Z$6:$Z$85,$AV60)))),""))</f>
        <v>22</v>
      </c>
      <c r="BJ60" s="26">
        <f>IF(IFERROR(IF($AV60&lt;R$6,0,IF($AV60&gt;MAX(AN$6:AN$85),"",
IF($AV60=MAX(AN$6:AN$85),INDEX($Z$6:$Z$85,MATCH(MAX(AN$6:AN$85),AN$6:AN$85,0)),
求节点(AN$6:AN$85,$Z$6:$Z$85,$AV60)))),"")="",BJ59,
IFERROR(IF($AV60&lt;R$6,0,IF($AV60&gt;MAX(AN$6:AN$85),"",
IF($AV60=MAX(AN$6:AN$85),INDEX($Z$6:$Z$85,MATCH(MAX(AN$6:AN$85),AN$6:AN$85,0)),
求节点(AN$6:AN$85,$Z$6:$Z$85,$AV60)))),""))</f>
        <v>22</v>
      </c>
      <c r="BK60" s="26">
        <f>IF(IFERROR(IF($AV60&lt;S$6,0,IF($AV60&gt;MAX(AO$6:AO$85),"",
IF($AV60=MAX(AO$6:AO$85),INDEX($Z$6:$Z$85,MATCH(MAX(AO$6:AO$85),AO$6:AO$85,0)),
求节点(AO$6:AO$85,$Z$6:$Z$85,$AV60)))),"")="",BK59,
IFERROR(IF($AV60&lt;S$6,0,IF($AV60&gt;MAX(AO$6:AO$85),"",
IF($AV60=MAX(AO$6:AO$85),INDEX($Z$6:$Z$85,MATCH(MAX(AO$6:AO$85),AO$6:AO$85,0)),
求节点(AO$6:AO$85,$Z$6:$Z$85,$AV60)))),""))</f>
        <v>22</v>
      </c>
      <c r="BL60" s="26">
        <f>IF(IFERROR(IF($AV60&lt;T$6,0,IF($AV60&gt;MAX(AP$6:AP$85),"",
IF($AV60=MAX(AP$6:AP$85),INDEX($Z$6:$Z$85,MATCH(MAX(AP$6:AP$85),AP$6:AP$85,0)),
求节点(AP$6:AP$85,$Z$6:$Z$85,$AV60)))),"")="",BL59,
IFERROR(IF($AV60&lt;T$6,0,IF($AV60&gt;MAX(AP$6:AP$85),"",
IF($AV60=MAX(AP$6:AP$85),INDEX($Z$6:$Z$85,MATCH(MAX(AP$6:AP$85),AP$6:AP$85,0)),
求节点(AP$6:AP$85,$Z$6:$Z$85,$AV60)))),""))</f>
        <v>22</v>
      </c>
      <c r="BM60" s="26">
        <f>IF(IFERROR(IF($AV60&lt;U$6,0,IF($AV60&gt;MAX(AQ$6:AQ$85),"",
IF($AV60=MAX(AQ$6:AQ$85),INDEX($Z$6:$Z$85,MATCH(MAX(AQ$6:AQ$85),AQ$6:AQ$85,0)),
求节点(AQ$6:AQ$85,$Z$6:$Z$85,$AV60)))),"")="",BM59,
IFERROR(IF($AV60&lt;U$6,0,IF($AV60&gt;MAX(AQ$6:AQ$85),"",
IF($AV60=MAX(AQ$6:AQ$85),INDEX($Z$6:$Z$85,MATCH(MAX(AQ$6:AQ$85),AQ$6:AQ$85,0)),
求节点(AQ$6:AQ$85,$Z$6:$Z$85,$AV60)))),""))</f>
        <v>55</v>
      </c>
      <c r="BN60" s="26">
        <f>IF(IFERROR(IF($AV60&lt;V$6,0,IF($AV60&gt;MAX(AR$6:AR$85),"",
IF($AV60=MAX(AR$6:AR$85),INDEX($Z$6:$Z$85,MATCH(MAX(AR$6:AR$85),AR$6:AR$85,0)),
求节点(AR$6:AR$85,$Z$6:$Z$85,$AV60)))),"")="",BN59,
IFERROR(IF($AV60&lt;V$6,0,IF($AV60&gt;MAX(AR$6:AR$85),"",
IF($AV60=MAX(AR$6:AR$85),INDEX($Z$6:$Z$85,MATCH(MAX(AR$6:AR$85),AR$6:AR$85,0)),
求节点(AR$6:AR$85,$Z$6:$Z$85,$AV60)))),""))</f>
        <v>10.6</v>
      </c>
      <c r="BO60" s="26">
        <f>IF(IFERROR(IF($AV60&lt;W$6,0,IF($AV60&gt;MAX(AS$6:AS$85),"",
IF($AV60=MAX(AS$6:AS$85),INDEX($Z$6:$Z$85,MATCH(MAX(AS$6:AS$85),AS$6:AS$85,0)),
求节点(AS$6:AS$85,$Z$6:$Z$85,$AV60)))),"")="",BO59,
IFERROR(IF($AV60&lt;W$6,0,IF($AV60&gt;MAX(AS$6:AS$85),"",
IF($AV60=MAX(AS$6:AS$85),INDEX($Z$6:$Z$85,MATCH(MAX(AS$6:AS$85),AS$6:AS$85,0)),
求节点(AS$6:AS$85,$Z$6:$Z$85,$AV60)))),""))</f>
        <v>0</v>
      </c>
    </row>
    <row r="61" spans="4:67" x14ac:dyDescent="0.2">
      <c r="D61" s="8">
        <v>56</v>
      </c>
      <c r="E61" s="24">
        <f>IFERROR(('[1]功能-城建'!AS61+'[1]功能-城建'!BN61)/2,"")</f>
        <v>56</v>
      </c>
      <c r="F61" s="24">
        <f>IFERROR(('[1]功能-城建'!AT61+'[1]功能-城建'!BO61)/2,"")</f>
        <v>56</v>
      </c>
      <c r="G61" s="24" t="str">
        <f>IFERROR(('[1]功能-城建'!AU61+'[1]功能-城建'!BP61)/2,"")</f>
        <v/>
      </c>
      <c r="H61" s="24" t="str">
        <f>IFERROR(('[1]功能-城建'!AV61+'[1]功能-城建'!BQ61)/2,"")</f>
        <v/>
      </c>
      <c r="I61" s="24">
        <f>IFERROR(('[1]功能-城建'!AW61+'[1]功能-城建'!BR61)/2,"")</f>
        <v>56</v>
      </c>
      <c r="J61" s="24">
        <f>IFERROR(('[1]功能-城建'!AX61+'[1]功能-城建'!BS61)/2,"")</f>
        <v>56</v>
      </c>
      <c r="K61" s="24">
        <f>IFERROR(('[1]功能-城建'!AY61+'[1]功能-城建'!BT61)/2,"")</f>
        <v>56</v>
      </c>
      <c r="L61" s="24">
        <f>IFERROR(('[1]功能-城建'!AZ61+'[1]功能-城建'!BU61)/2,"")</f>
        <v>56</v>
      </c>
      <c r="M61" s="24">
        <f>IFERROR(('[1]功能-城建'!BA61+'[1]功能-城建'!BV61)/2,"")</f>
        <v>56</v>
      </c>
      <c r="N61" s="24">
        <f>IFERROR(('[1]功能-城建'!BB61+'[1]功能-城建'!BW61)/2,"")</f>
        <v>56</v>
      </c>
      <c r="O61" s="24">
        <f>IFERROR(('[1]功能-城建'!BC61+'[1]功能-城建'!BX61)/2,"")</f>
        <v>56</v>
      </c>
      <c r="P61" s="24" t="str">
        <f>IFERROR(('[1]功能-城建'!BD61+'[1]功能-城建'!BY61)/2,"")</f>
        <v/>
      </c>
      <c r="Q61" s="24" t="str">
        <f>IFERROR(('[1]功能-城建'!BE61+'[1]功能-城建'!BZ61)/2,"")</f>
        <v/>
      </c>
      <c r="R61" s="24" t="str">
        <f>IFERROR(('[1]功能-城建'!BF61+'[1]功能-城建'!CA61)/2,"")</f>
        <v/>
      </c>
      <c r="S61" s="24" t="str">
        <f>IFERROR(('[1]功能-城建'!BG61+'[1]功能-城建'!CB61)/2,"")</f>
        <v/>
      </c>
      <c r="T61" s="24" t="str">
        <f>IFERROR(('[1]功能-城建'!BH61+'[1]功能-城建'!CC61)/2,"")</f>
        <v/>
      </c>
      <c r="U61" s="24">
        <f>IFERROR(('[1]功能-城建'!BI61+'[1]功能-城建'!CD61)/2,"")</f>
        <v>56</v>
      </c>
      <c r="V61" s="24" t="str">
        <f>IFERROR(('[1]功能-城建'!BJ61+'[1]功能-城建'!CE61)/2,"")</f>
        <v/>
      </c>
      <c r="W61" s="24">
        <f>IFERROR(('[1]功能-城建'!BK61+'[1]功能-城建'!CF61)/2,"")</f>
        <v>0</v>
      </c>
      <c r="Z61" s="8">
        <v>56</v>
      </c>
      <c r="AA61" s="25">
        <f t="shared" si="25"/>
        <v>56</v>
      </c>
      <c r="AB61" s="25">
        <f t="shared" si="26"/>
        <v>56</v>
      </c>
      <c r="AC61" s="25" t="str">
        <f t="shared" si="27"/>
        <v/>
      </c>
      <c r="AD61" s="25" t="str">
        <f t="shared" si="28"/>
        <v/>
      </c>
      <c r="AE61" s="25">
        <f t="shared" si="29"/>
        <v>56</v>
      </c>
      <c r="AF61" s="25">
        <f t="shared" si="30"/>
        <v>56</v>
      </c>
      <c r="AG61" s="25">
        <f t="shared" si="31"/>
        <v>56</v>
      </c>
      <c r="AH61" s="25">
        <f t="shared" si="32"/>
        <v>56</v>
      </c>
      <c r="AI61" s="25">
        <f t="shared" si="33"/>
        <v>56</v>
      </c>
      <c r="AJ61" s="25">
        <f t="shared" si="34"/>
        <v>56</v>
      </c>
      <c r="AK61" s="25">
        <f t="shared" si="35"/>
        <v>56</v>
      </c>
      <c r="AL61" s="25" t="str">
        <f t="shared" si="36"/>
        <v/>
      </c>
      <c r="AM61" s="25" t="str">
        <f t="shared" si="37"/>
        <v/>
      </c>
      <c r="AN61" s="25" t="str">
        <f t="shared" si="38"/>
        <v/>
      </c>
      <c r="AO61" s="25" t="str">
        <f t="shared" si="39"/>
        <v/>
      </c>
      <c r="AP61" s="25" t="str">
        <f t="shared" si="40"/>
        <v/>
      </c>
      <c r="AQ61" s="25">
        <f t="shared" si="41"/>
        <v>56</v>
      </c>
      <c r="AR61" s="25" t="str">
        <f t="shared" si="42"/>
        <v/>
      </c>
      <c r="AS61" s="25">
        <f t="shared" si="43"/>
        <v>0</v>
      </c>
      <c r="AV61" s="8">
        <v>56</v>
      </c>
      <c r="AW61" s="26">
        <f>IF(IFERROR(IF($AV61&lt;E$6,0,IF($AV61&gt;MAX(AA$6:AA$85),"",
IF($AV61=MAX(AA$6:AA$85),INDEX($Z$6:$Z$85,MATCH(MAX(AA$6:AA$85),AA$6:AA$85,0)),
求节点(AA$6:AA$85,$Z$6:$Z$85,$AV61)))),"")="",AW60,
IFERROR(IF($AV61&lt;E$6,0,IF($AV61&gt;MAX(AA$6:AA$85),"",
IF($AV61=MAX(AA$6:AA$85),INDEX($Z$6:$Z$85,MATCH(MAX(AA$6:AA$85),AA$6:AA$85,0)),
求节点(AA$6:AA$85,$Z$6:$Z$85,$AV61)))),""))</f>
        <v>56</v>
      </c>
      <c r="AX61" s="26">
        <f>IF(IFERROR(IF($AV61&lt;F$6,0,IF($AV61&gt;MAX(AB$6:AB$85),"",
IF($AV61=MAX(AB$6:AB$85),INDEX($Z$6:$Z$85,MATCH(MAX(AB$6:AB$85),AB$6:AB$85,0)),
求节点(AB$6:AB$85,$Z$6:$Z$85,$AV61)))),"")="",AX60,
IFERROR(IF($AV61&lt;F$6,0,IF($AV61&gt;MAX(AB$6:AB$85),"",
IF($AV61=MAX(AB$6:AB$85),INDEX($Z$6:$Z$85,MATCH(MAX(AB$6:AB$85),AB$6:AB$85,0)),
求节点(AB$6:AB$85,$Z$6:$Z$85,$AV61)))),""))</f>
        <v>56</v>
      </c>
      <c r="AY61" s="26">
        <f>IF(IFERROR(IF($AV61&lt;G$6,0,IF($AV61&gt;MAX(AC$6:AC$85),"",
IF($AV61=MAX(AC$6:AC$85),INDEX($Z$6:$Z$85,MATCH(MAX(AC$6:AC$85),AC$6:AC$85,0)),
求节点(AC$6:AC$85,$Z$6:$Z$85,$AV61)))),"")="",AY60,
IFERROR(IF($AV61&lt;G$6,0,IF($AV61&gt;MAX(AC$6:AC$85),"",
IF($AV61=MAX(AC$6:AC$85),INDEX($Z$6:$Z$85,MATCH(MAX(AC$6:AC$85),AC$6:AC$85,0)),
求节点(AC$6:AC$85,$Z$6:$Z$85,$AV61)))),""))</f>
        <v>21.666666666666668</v>
      </c>
      <c r="AZ61" s="26">
        <f>IF(IFERROR(IF($AV61&lt;H$6,0,IF($AV61&gt;MAX(AD$6:AD$85),"",
IF($AV61=MAX(AD$6:AD$85),INDEX($Z$6:$Z$85,MATCH(MAX(AD$6:AD$85),AD$6:AD$85,0)),
求节点(AD$6:AD$85,$Z$6:$Z$85,$AV61)))),"")="",AZ60,
IFERROR(IF($AV61&lt;H$6,0,IF($AV61&gt;MAX(AD$6:AD$85),"",
IF($AV61=MAX(AD$6:AD$85),INDEX($Z$6:$Z$85,MATCH(MAX(AD$6:AD$85),AD$6:AD$85,0)),
求节点(AD$6:AD$85,$Z$6:$Z$85,$AV61)))),""))</f>
        <v>0</v>
      </c>
      <c r="BA61" s="26">
        <f>IF(IFERROR(IF($AV61&lt;I$6,0,IF($AV61&gt;MAX(AE$6:AE$85),"",
IF($AV61=MAX(AE$6:AE$85),INDEX($Z$6:$Z$85,MATCH(MAX(AE$6:AE$85),AE$6:AE$85,0)),
求节点(AE$6:AE$85,$Z$6:$Z$85,$AV61)))),"")="",BA60,
IFERROR(IF($AV61&lt;I$6,0,IF($AV61&gt;MAX(AE$6:AE$85),"",
IF($AV61=MAX(AE$6:AE$85),INDEX($Z$6:$Z$85,MATCH(MAX(AE$6:AE$85),AE$6:AE$85,0)),
求节点(AE$6:AE$85,$Z$6:$Z$85,$AV61)))),""))</f>
        <v>56</v>
      </c>
      <c r="BB61" s="26">
        <f>IF(IFERROR(IF($AV61&lt;J$6,0,IF($AV61&gt;MAX(AF$6:AF$85),"",
IF($AV61=MAX(AF$6:AF$85),INDEX($Z$6:$Z$85,MATCH(MAX(AF$6:AF$85),AF$6:AF$85,0)),
求节点(AF$6:AF$85,$Z$6:$Z$85,$AV61)))),"")="",BB60,
IFERROR(IF($AV61&lt;J$6,0,IF($AV61&gt;MAX(AF$6:AF$85),"",
IF($AV61=MAX(AF$6:AF$85),INDEX($Z$6:$Z$85,MATCH(MAX(AF$6:AF$85),AF$6:AF$85,0)),
求节点(AF$6:AF$85,$Z$6:$Z$85,$AV61)))),""))</f>
        <v>56</v>
      </c>
      <c r="BC61" s="26">
        <f>IF(IFERROR(IF($AV61&lt;K$6,0,IF($AV61&gt;MAX(AG$6:AG$85),"",
IF($AV61=MAX(AG$6:AG$85),INDEX($Z$6:$Z$85,MATCH(MAX(AG$6:AG$85),AG$6:AG$85,0)),
求节点(AG$6:AG$85,$Z$6:$Z$85,$AV61)))),"")="",BC60,
IFERROR(IF($AV61&lt;K$6,0,IF($AV61&gt;MAX(AG$6:AG$85),"",
IF($AV61=MAX(AG$6:AG$85),INDEX($Z$6:$Z$85,MATCH(MAX(AG$6:AG$85),AG$6:AG$85,0)),
求节点(AG$6:AG$85,$Z$6:$Z$85,$AV61)))),""))</f>
        <v>56</v>
      </c>
      <c r="BD61" s="26">
        <f>IF(IFERROR(IF($AV61&lt;L$6,0,IF($AV61&gt;MAX(AH$6:AH$85),"",
IF($AV61=MAX(AH$6:AH$85),INDEX($Z$6:$Z$85,MATCH(MAX(AH$6:AH$85),AH$6:AH$85,0)),
求节点(AH$6:AH$85,$Z$6:$Z$85,$AV61)))),"")="",BD60,
IFERROR(IF($AV61&lt;L$6,0,IF($AV61&gt;MAX(AH$6:AH$85),"",
IF($AV61=MAX(AH$6:AH$85),INDEX($Z$6:$Z$85,MATCH(MAX(AH$6:AH$85),AH$6:AH$85,0)),
求节点(AH$6:AH$85,$Z$6:$Z$85,$AV61)))),""))</f>
        <v>56</v>
      </c>
      <c r="BE61" s="26">
        <f>IF(IFERROR(IF($AV61&lt;M$6,0,IF($AV61&gt;MAX(AI$6:AI$85),"",
IF($AV61=MAX(AI$6:AI$85),INDEX($Z$6:$Z$85,MATCH(MAX(AI$6:AI$85),AI$6:AI$85,0)),
求节点(AI$6:AI$85,$Z$6:$Z$85,$AV61)))),"")="",BE60,
IFERROR(IF($AV61&lt;M$6,0,IF($AV61&gt;MAX(AI$6:AI$85),"",
IF($AV61=MAX(AI$6:AI$85),INDEX($Z$6:$Z$85,MATCH(MAX(AI$6:AI$85),AI$6:AI$85,0)),
求节点(AI$6:AI$85,$Z$6:$Z$85,$AV61)))),""))</f>
        <v>56</v>
      </c>
      <c r="BF61" s="26">
        <f>IF(IFERROR(IF($AV61&lt;N$6,0,IF($AV61&gt;MAX(AJ$6:AJ$85),"",
IF($AV61=MAX(AJ$6:AJ$85),INDEX($Z$6:$Z$85,MATCH(MAX(AJ$6:AJ$85),AJ$6:AJ$85,0)),
求节点(AJ$6:AJ$85,$Z$6:$Z$85,$AV61)))),"")="",BF60,
IFERROR(IF($AV61&lt;N$6,0,IF($AV61&gt;MAX(AJ$6:AJ$85),"",
IF($AV61=MAX(AJ$6:AJ$85),INDEX($Z$6:$Z$85,MATCH(MAX(AJ$6:AJ$85),AJ$6:AJ$85,0)),
求节点(AJ$6:AJ$85,$Z$6:$Z$85,$AV61)))),""))</f>
        <v>56</v>
      </c>
      <c r="BG61" s="26">
        <f>IF(IFERROR(IF($AV61&lt;O$6,0,IF($AV61&gt;MAX(AK$6:AK$85),"",
IF($AV61=MAX(AK$6:AK$85),INDEX($Z$6:$Z$85,MATCH(MAX(AK$6:AK$85),AK$6:AK$85,0)),
求节点(AK$6:AK$85,$Z$6:$Z$85,$AV61)))),"")="",BG60,
IFERROR(IF($AV61&lt;O$6,0,IF($AV61&gt;MAX(AK$6:AK$85),"",
IF($AV61=MAX(AK$6:AK$85),INDEX($Z$6:$Z$85,MATCH(MAX(AK$6:AK$85),AK$6:AK$85,0)),
求节点(AK$6:AK$85,$Z$6:$Z$85,$AV61)))),""))</f>
        <v>56</v>
      </c>
      <c r="BH61" s="26">
        <f>IF(IFERROR(IF($AV61&lt;P$6,0,IF($AV61&gt;MAX(AL$6:AL$85),"",
IF($AV61=MAX(AL$6:AL$85),INDEX($Z$6:$Z$85,MATCH(MAX(AL$6:AL$85),AL$6:AL$85,0)),
求节点(AL$6:AL$85,$Z$6:$Z$85,$AV61)))),"")="",BH60,
IFERROR(IF($AV61&lt;P$6,0,IF($AV61&gt;MAX(AL$6:AL$85),"",
IF($AV61=MAX(AL$6:AL$85),INDEX($Z$6:$Z$85,MATCH(MAX(AL$6:AL$85),AL$6:AL$85,0)),
求节点(AL$6:AL$85,$Z$6:$Z$85,$AV61)))),""))</f>
        <v>23.75</v>
      </c>
      <c r="BI61" s="26">
        <f>IF(IFERROR(IF($AV61&lt;Q$6,0,IF($AV61&gt;MAX(AM$6:AM$85),"",
IF($AV61=MAX(AM$6:AM$85),INDEX($Z$6:$Z$85,MATCH(MAX(AM$6:AM$85),AM$6:AM$85,0)),
求节点(AM$6:AM$85,$Z$6:$Z$85,$AV61)))),"")="",BI60,
IFERROR(IF($AV61&lt;Q$6,0,IF($AV61&gt;MAX(AM$6:AM$85),"",
IF($AV61=MAX(AM$6:AM$85),INDEX($Z$6:$Z$85,MATCH(MAX(AM$6:AM$85),AM$6:AM$85,0)),
求节点(AM$6:AM$85,$Z$6:$Z$85,$AV61)))),""))</f>
        <v>22.333333333333332</v>
      </c>
      <c r="BJ61" s="26">
        <f>IF(IFERROR(IF($AV61&lt;R$6,0,IF($AV61&gt;MAX(AN$6:AN$85),"",
IF($AV61=MAX(AN$6:AN$85),INDEX($Z$6:$Z$85,MATCH(MAX(AN$6:AN$85),AN$6:AN$85,0)),
求节点(AN$6:AN$85,$Z$6:$Z$85,$AV61)))),"")="",BJ60,
IFERROR(IF($AV61&lt;R$6,0,IF($AV61&gt;MAX(AN$6:AN$85),"",
IF($AV61=MAX(AN$6:AN$85),INDEX($Z$6:$Z$85,MATCH(MAX(AN$6:AN$85),AN$6:AN$85,0)),
求节点(AN$6:AN$85,$Z$6:$Z$85,$AV61)))),""))</f>
        <v>22.333333333333332</v>
      </c>
      <c r="BK61" s="26">
        <f>IF(IFERROR(IF($AV61&lt;S$6,0,IF($AV61&gt;MAX(AO$6:AO$85),"",
IF($AV61=MAX(AO$6:AO$85),INDEX($Z$6:$Z$85,MATCH(MAX(AO$6:AO$85),AO$6:AO$85,0)),
求节点(AO$6:AO$85,$Z$6:$Z$85,$AV61)))),"")="",BK60,
IFERROR(IF($AV61&lt;S$6,0,IF($AV61&gt;MAX(AO$6:AO$85),"",
IF($AV61=MAX(AO$6:AO$85),INDEX($Z$6:$Z$85,MATCH(MAX(AO$6:AO$85),AO$6:AO$85,0)),
求节点(AO$6:AO$85,$Z$6:$Z$85,$AV61)))),""))</f>
        <v>22.333333333333332</v>
      </c>
      <c r="BL61" s="26">
        <f>IF(IFERROR(IF($AV61&lt;T$6,0,IF($AV61&gt;MAX(AP$6:AP$85),"",
IF($AV61=MAX(AP$6:AP$85),INDEX($Z$6:$Z$85,MATCH(MAX(AP$6:AP$85),AP$6:AP$85,0)),
求节点(AP$6:AP$85,$Z$6:$Z$85,$AV61)))),"")="",BL60,
IFERROR(IF($AV61&lt;T$6,0,IF($AV61&gt;MAX(AP$6:AP$85),"",
IF($AV61=MAX(AP$6:AP$85),INDEX($Z$6:$Z$85,MATCH(MAX(AP$6:AP$85),AP$6:AP$85,0)),
求节点(AP$6:AP$85,$Z$6:$Z$85,$AV61)))),""))</f>
        <v>22.333333333333332</v>
      </c>
      <c r="BM61" s="26">
        <f>IF(IFERROR(IF($AV61&lt;U$6,0,IF($AV61&gt;MAX(AQ$6:AQ$85),"",
IF($AV61=MAX(AQ$6:AQ$85),INDEX($Z$6:$Z$85,MATCH(MAX(AQ$6:AQ$85),AQ$6:AQ$85,0)),
求节点(AQ$6:AQ$85,$Z$6:$Z$85,$AV61)))),"")="",BM60,
IFERROR(IF($AV61&lt;U$6,0,IF($AV61&gt;MAX(AQ$6:AQ$85),"",
IF($AV61=MAX(AQ$6:AQ$85),INDEX($Z$6:$Z$85,MATCH(MAX(AQ$6:AQ$85),AQ$6:AQ$85,0)),
求节点(AQ$6:AQ$85,$Z$6:$Z$85,$AV61)))),""))</f>
        <v>56</v>
      </c>
      <c r="BN61" s="26">
        <f>IF(IFERROR(IF($AV61&lt;V$6,0,IF($AV61&gt;MAX(AR$6:AR$85),"",
IF($AV61=MAX(AR$6:AR$85),INDEX($Z$6:$Z$85,MATCH(MAX(AR$6:AR$85),AR$6:AR$85,0)),
求节点(AR$6:AR$85,$Z$6:$Z$85,$AV61)))),"")="",BN60,
IFERROR(IF($AV61&lt;V$6,0,IF($AV61&gt;MAX(AR$6:AR$85),"",
IF($AV61=MAX(AR$6:AR$85),INDEX($Z$6:$Z$85,MATCH(MAX(AR$6:AR$85),AR$6:AR$85,0)),
求节点(AR$6:AR$85,$Z$6:$Z$85,$AV61)))),""))</f>
        <v>10.8</v>
      </c>
      <c r="BO61" s="26">
        <f>IF(IFERROR(IF($AV61&lt;W$6,0,IF($AV61&gt;MAX(AS$6:AS$85),"",
IF($AV61=MAX(AS$6:AS$85),INDEX($Z$6:$Z$85,MATCH(MAX(AS$6:AS$85),AS$6:AS$85,0)),
求节点(AS$6:AS$85,$Z$6:$Z$85,$AV61)))),"")="",BO60,
IFERROR(IF($AV61&lt;W$6,0,IF($AV61&gt;MAX(AS$6:AS$85),"",
IF($AV61=MAX(AS$6:AS$85),INDEX($Z$6:$Z$85,MATCH(MAX(AS$6:AS$85),AS$6:AS$85,0)),
求节点(AS$6:AS$85,$Z$6:$Z$85,$AV61)))),""))</f>
        <v>0</v>
      </c>
    </row>
    <row r="62" spans="4:67" x14ac:dyDescent="0.2">
      <c r="D62" s="8">
        <v>57</v>
      </c>
      <c r="E62" s="24">
        <f>IFERROR(('[1]功能-城建'!AS62+'[1]功能-城建'!BN62)/2,"")</f>
        <v>57</v>
      </c>
      <c r="F62" s="24">
        <f>IFERROR(('[1]功能-城建'!AT62+'[1]功能-城建'!BO62)/2,"")</f>
        <v>57</v>
      </c>
      <c r="G62" s="24" t="str">
        <f>IFERROR(('[1]功能-城建'!AU62+'[1]功能-城建'!BP62)/2,"")</f>
        <v/>
      </c>
      <c r="H62" s="24" t="str">
        <f>IFERROR(('[1]功能-城建'!AV62+'[1]功能-城建'!BQ62)/2,"")</f>
        <v/>
      </c>
      <c r="I62" s="24">
        <f>IFERROR(('[1]功能-城建'!AW62+'[1]功能-城建'!BR62)/2,"")</f>
        <v>57</v>
      </c>
      <c r="J62" s="24">
        <f>IFERROR(('[1]功能-城建'!AX62+'[1]功能-城建'!BS62)/2,"")</f>
        <v>57</v>
      </c>
      <c r="K62" s="24">
        <f>IFERROR(('[1]功能-城建'!AY62+'[1]功能-城建'!BT62)/2,"")</f>
        <v>57</v>
      </c>
      <c r="L62" s="24">
        <f>IFERROR(('[1]功能-城建'!AZ62+'[1]功能-城建'!BU62)/2,"")</f>
        <v>57</v>
      </c>
      <c r="M62" s="24">
        <f>IFERROR(('[1]功能-城建'!BA62+'[1]功能-城建'!BV62)/2,"")</f>
        <v>57</v>
      </c>
      <c r="N62" s="24">
        <f>IFERROR(('[1]功能-城建'!BB62+'[1]功能-城建'!BW62)/2,"")</f>
        <v>57</v>
      </c>
      <c r="O62" s="24">
        <f>IFERROR(('[1]功能-城建'!BC62+'[1]功能-城建'!BX62)/2,"")</f>
        <v>57</v>
      </c>
      <c r="P62" s="24" t="str">
        <f>IFERROR(('[1]功能-城建'!BD62+'[1]功能-城建'!BY62)/2,"")</f>
        <v/>
      </c>
      <c r="Q62" s="24" t="str">
        <f>IFERROR(('[1]功能-城建'!BE62+'[1]功能-城建'!BZ62)/2,"")</f>
        <v/>
      </c>
      <c r="R62" s="24" t="str">
        <f>IFERROR(('[1]功能-城建'!BF62+'[1]功能-城建'!CA62)/2,"")</f>
        <v/>
      </c>
      <c r="S62" s="24" t="str">
        <f>IFERROR(('[1]功能-城建'!BG62+'[1]功能-城建'!CB62)/2,"")</f>
        <v/>
      </c>
      <c r="T62" s="24" t="str">
        <f>IFERROR(('[1]功能-城建'!BH62+'[1]功能-城建'!CC62)/2,"")</f>
        <v/>
      </c>
      <c r="U62" s="24">
        <f>IFERROR(('[1]功能-城建'!BI62+'[1]功能-城建'!CD62)/2,"")</f>
        <v>57</v>
      </c>
      <c r="V62" s="24" t="str">
        <f>IFERROR(('[1]功能-城建'!BJ62+'[1]功能-城建'!CE62)/2,"")</f>
        <v/>
      </c>
      <c r="W62" s="24">
        <f>IFERROR(('[1]功能-城建'!BK62+'[1]功能-城建'!CF62)/2,"")</f>
        <v>0</v>
      </c>
      <c r="Z62" s="8">
        <v>57</v>
      </c>
      <c r="AA62" s="25">
        <f t="shared" si="25"/>
        <v>57</v>
      </c>
      <c r="AB62" s="25">
        <f t="shared" si="26"/>
        <v>57</v>
      </c>
      <c r="AC62" s="25" t="str">
        <f t="shared" si="27"/>
        <v/>
      </c>
      <c r="AD62" s="25" t="str">
        <f t="shared" si="28"/>
        <v/>
      </c>
      <c r="AE62" s="25">
        <f t="shared" si="29"/>
        <v>57</v>
      </c>
      <c r="AF62" s="25">
        <f t="shared" si="30"/>
        <v>57</v>
      </c>
      <c r="AG62" s="25">
        <f t="shared" si="31"/>
        <v>57</v>
      </c>
      <c r="AH62" s="25">
        <f t="shared" si="32"/>
        <v>57</v>
      </c>
      <c r="AI62" s="25">
        <f t="shared" si="33"/>
        <v>57</v>
      </c>
      <c r="AJ62" s="25">
        <f t="shared" si="34"/>
        <v>57</v>
      </c>
      <c r="AK62" s="25">
        <f t="shared" si="35"/>
        <v>57</v>
      </c>
      <c r="AL62" s="25" t="str">
        <f t="shared" si="36"/>
        <v/>
      </c>
      <c r="AM62" s="25" t="str">
        <f t="shared" si="37"/>
        <v/>
      </c>
      <c r="AN62" s="25" t="str">
        <f t="shared" si="38"/>
        <v/>
      </c>
      <c r="AO62" s="25" t="str">
        <f t="shared" si="39"/>
        <v/>
      </c>
      <c r="AP62" s="25" t="str">
        <f t="shared" si="40"/>
        <v/>
      </c>
      <c r="AQ62" s="25">
        <f t="shared" si="41"/>
        <v>57</v>
      </c>
      <c r="AR62" s="25" t="str">
        <f t="shared" si="42"/>
        <v/>
      </c>
      <c r="AS62" s="25">
        <f t="shared" si="43"/>
        <v>0</v>
      </c>
      <c r="AV62" s="8">
        <v>57</v>
      </c>
      <c r="AW62" s="26">
        <f>IF(IFERROR(IF($AV62&lt;E$6,0,IF($AV62&gt;MAX(AA$6:AA$85),"",
IF($AV62=MAX(AA$6:AA$85),INDEX($Z$6:$Z$85,MATCH(MAX(AA$6:AA$85),AA$6:AA$85,0)),
求节点(AA$6:AA$85,$Z$6:$Z$85,$AV62)))),"")="",AW61,
IFERROR(IF($AV62&lt;E$6,0,IF($AV62&gt;MAX(AA$6:AA$85),"",
IF($AV62=MAX(AA$6:AA$85),INDEX($Z$6:$Z$85,MATCH(MAX(AA$6:AA$85),AA$6:AA$85,0)),
求节点(AA$6:AA$85,$Z$6:$Z$85,$AV62)))),""))</f>
        <v>57</v>
      </c>
      <c r="AX62" s="26">
        <f>IF(IFERROR(IF($AV62&lt;F$6,0,IF($AV62&gt;MAX(AB$6:AB$85),"",
IF($AV62=MAX(AB$6:AB$85),INDEX($Z$6:$Z$85,MATCH(MAX(AB$6:AB$85),AB$6:AB$85,0)),
求节点(AB$6:AB$85,$Z$6:$Z$85,$AV62)))),"")="",AX61,
IFERROR(IF($AV62&lt;F$6,0,IF($AV62&gt;MAX(AB$6:AB$85),"",
IF($AV62=MAX(AB$6:AB$85),INDEX($Z$6:$Z$85,MATCH(MAX(AB$6:AB$85),AB$6:AB$85,0)),
求节点(AB$6:AB$85,$Z$6:$Z$85,$AV62)))),""))</f>
        <v>57</v>
      </c>
      <c r="AY62" s="26">
        <f>IF(IFERROR(IF($AV62&lt;G$6,0,IF($AV62&gt;MAX(AC$6:AC$85),"",
IF($AV62=MAX(AC$6:AC$85),INDEX($Z$6:$Z$85,MATCH(MAX(AC$6:AC$85),AC$6:AC$85,0)),
求节点(AC$6:AC$85,$Z$6:$Z$85,$AV62)))),"")="",AY61,
IFERROR(IF($AV62&lt;G$6,0,IF($AV62&gt;MAX(AC$6:AC$85),"",
IF($AV62=MAX(AC$6:AC$85),INDEX($Z$6:$Z$85,MATCH(MAX(AC$6:AC$85),AC$6:AC$85,0)),
求节点(AC$6:AC$85,$Z$6:$Z$85,$AV62)))),""))</f>
        <v>22</v>
      </c>
      <c r="AZ62" s="26">
        <f>IF(IFERROR(IF($AV62&lt;H$6,0,IF($AV62&gt;MAX(AD$6:AD$85),"",
IF($AV62=MAX(AD$6:AD$85),INDEX($Z$6:$Z$85,MATCH(MAX(AD$6:AD$85),AD$6:AD$85,0)),
求节点(AD$6:AD$85,$Z$6:$Z$85,$AV62)))),"")="",AZ61,
IFERROR(IF($AV62&lt;H$6,0,IF($AV62&gt;MAX(AD$6:AD$85),"",
IF($AV62=MAX(AD$6:AD$85),INDEX($Z$6:$Z$85,MATCH(MAX(AD$6:AD$85),AD$6:AD$85,0)),
求节点(AD$6:AD$85,$Z$6:$Z$85,$AV62)))),""))</f>
        <v>0</v>
      </c>
      <c r="BA62" s="26">
        <f>IF(IFERROR(IF($AV62&lt;I$6,0,IF($AV62&gt;MAX(AE$6:AE$85),"",
IF($AV62=MAX(AE$6:AE$85),INDEX($Z$6:$Z$85,MATCH(MAX(AE$6:AE$85),AE$6:AE$85,0)),
求节点(AE$6:AE$85,$Z$6:$Z$85,$AV62)))),"")="",BA61,
IFERROR(IF($AV62&lt;I$6,0,IF($AV62&gt;MAX(AE$6:AE$85),"",
IF($AV62=MAX(AE$6:AE$85),INDEX($Z$6:$Z$85,MATCH(MAX(AE$6:AE$85),AE$6:AE$85,0)),
求节点(AE$6:AE$85,$Z$6:$Z$85,$AV62)))),""))</f>
        <v>57</v>
      </c>
      <c r="BB62" s="26">
        <f>IF(IFERROR(IF($AV62&lt;J$6,0,IF($AV62&gt;MAX(AF$6:AF$85),"",
IF($AV62=MAX(AF$6:AF$85),INDEX($Z$6:$Z$85,MATCH(MAX(AF$6:AF$85),AF$6:AF$85,0)),
求节点(AF$6:AF$85,$Z$6:$Z$85,$AV62)))),"")="",BB61,
IFERROR(IF($AV62&lt;J$6,0,IF($AV62&gt;MAX(AF$6:AF$85),"",
IF($AV62=MAX(AF$6:AF$85),INDEX($Z$6:$Z$85,MATCH(MAX(AF$6:AF$85),AF$6:AF$85,0)),
求节点(AF$6:AF$85,$Z$6:$Z$85,$AV62)))),""))</f>
        <v>57</v>
      </c>
      <c r="BC62" s="26">
        <f>IF(IFERROR(IF($AV62&lt;K$6,0,IF($AV62&gt;MAX(AG$6:AG$85),"",
IF($AV62=MAX(AG$6:AG$85),INDEX($Z$6:$Z$85,MATCH(MAX(AG$6:AG$85),AG$6:AG$85,0)),
求节点(AG$6:AG$85,$Z$6:$Z$85,$AV62)))),"")="",BC61,
IFERROR(IF($AV62&lt;K$6,0,IF($AV62&gt;MAX(AG$6:AG$85),"",
IF($AV62=MAX(AG$6:AG$85),INDEX($Z$6:$Z$85,MATCH(MAX(AG$6:AG$85),AG$6:AG$85,0)),
求节点(AG$6:AG$85,$Z$6:$Z$85,$AV62)))),""))</f>
        <v>57</v>
      </c>
      <c r="BD62" s="26">
        <f>IF(IFERROR(IF($AV62&lt;L$6,0,IF($AV62&gt;MAX(AH$6:AH$85),"",
IF($AV62=MAX(AH$6:AH$85),INDEX($Z$6:$Z$85,MATCH(MAX(AH$6:AH$85),AH$6:AH$85,0)),
求节点(AH$6:AH$85,$Z$6:$Z$85,$AV62)))),"")="",BD61,
IFERROR(IF($AV62&lt;L$6,0,IF($AV62&gt;MAX(AH$6:AH$85),"",
IF($AV62=MAX(AH$6:AH$85),INDEX($Z$6:$Z$85,MATCH(MAX(AH$6:AH$85),AH$6:AH$85,0)),
求节点(AH$6:AH$85,$Z$6:$Z$85,$AV62)))),""))</f>
        <v>57</v>
      </c>
      <c r="BE62" s="26">
        <f>IF(IFERROR(IF($AV62&lt;M$6,0,IF($AV62&gt;MAX(AI$6:AI$85),"",
IF($AV62=MAX(AI$6:AI$85),INDEX($Z$6:$Z$85,MATCH(MAX(AI$6:AI$85),AI$6:AI$85,0)),
求节点(AI$6:AI$85,$Z$6:$Z$85,$AV62)))),"")="",BE61,
IFERROR(IF($AV62&lt;M$6,0,IF($AV62&gt;MAX(AI$6:AI$85),"",
IF($AV62=MAX(AI$6:AI$85),INDEX($Z$6:$Z$85,MATCH(MAX(AI$6:AI$85),AI$6:AI$85,0)),
求节点(AI$6:AI$85,$Z$6:$Z$85,$AV62)))),""))</f>
        <v>57</v>
      </c>
      <c r="BF62" s="26">
        <f>IF(IFERROR(IF($AV62&lt;N$6,0,IF($AV62&gt;MAX(AJ$6:AJ$85),"",
IF($AV62=MAX(AJ$6:AJ$85),INDEX($Z$6:$Z$85,MATCH(MAX(AJ$6:AJ$85),AJ$6:AJ$85,0)),
求节点(AJ$6:AJ$85,$Z$6:$Z$85,$AV62)))),"")="",BF61,
IFERROR(IF($AV62&lt;N$6,0,IF($AV62&gt;MAX(AJ$6:AJ$85),"",
IF($AV62=MAX(AJ$6:AJ$85),INDEX($Z$6:$Z$85,MATCH(MAX(AJ$6:AJ$85),AJ$6:AJ$85,0)),
求节点(AJ$6:AJ$85,$Z$6:$Z$85,$AV62)))),""))</f>
        <v>57</v>
      </c>
      <c r="BG62" s="26">
        <f>IF(IFERROR(IF($AV62&lt;O$6,0,IF($AV62&gt;MAX(AK$6:AK$85),"",
IF($AV62=MAX(AK$6:AK$85),INDEX($Z$6:$Z$85,MATCH(MAX(AK$6:AK$85),AK$6:AK$85,0)),
求节点(AK$6:AK$85,$Z$6:$Z$85,$AV62)))),"")="",BG61,
IFERROR(IF($AV62&lt;O$6,0,IF($AV62&gt;MAX(AK$6:AK$85),"",
IF($AV62=MAX(AK$6:AK$85),INDEX($Z$6:$Z$85,MATCH(MAX(AK$6:AK$85),AK$6:AK$85,0)),
求节点(AK$6:AK$85,$Z$6:$Z$85,$AV62)))),""))</f>
        <v>57</v>
      </c>
      <c r="BH62" s="26">
        <f>IF(IFERROR(IF($AV62&lt;P$6,0,IF($AV62&gt;MAX(AL$6:AL$85),"",
IF($AV62=MAX(AL$6:AL$85),INDEX($Z$6:$Z$85,MATCH(MAX(AL$6:AL$85),AL$6:AL$85,0)),
求节点(AL$6:AL$85,$Z$6:$Z$85,$AV62)))),"")="",BH61,
IFERROR(IF($AV62&lt;P$6,0,IF($AV62&gt;MAX(AL$6:AL$85),"",
IF($AV62=MAX(AL$6:AL$85),INDEX($Z$6:$Z$85,MATCH(MAX(AL$6:AL$85),AL$6:AL$85,0)),
求节点(AL$6:AL$85,$Z$6:$Z$85,$AV62)))),""))</f>
        <v>24.25</v>
      </c>
      <c r="BI62" s="26">
        <f>IF(IFERROR(IF($AV62&lt;Q$6,0,IF($AV62&gt;MAX(AM$6:AM$85),"",
IF($AV62=MAX(AM$6:AM$85),INDEX($Z$6:$Z$85,MATCH(MAX(AM$6:AM$85),AM$6:AM$85,0)),
求节点(AM$6:AM$85,$Z$6:$Z$85,$AV62)))),"")="",BI61,
IFERROR(IF($AV62&lt;Q$6,0,IF($AV62&gt;MAX(AM$6:AM$85),"",
IF($AV62=MAX(AM$6:AM$85),INDEX($Z$6:$Z$85,MATCH(MAX(AM$6:AM$85),AM$6:AM$85,0)),
求节点(AM$6:AM$85,$Z$6:$Z$85,$AV62)))),""))</f>
        <v>22.666666666666668</v>
      </c>
      <c r="BJ62" s="26">
        <f>IF(IFERROR(IF($AV62&lt;R$6,0,IF($AV62&gt;MAX(AN$6:AN$85),"",
IF($AV62=MAX(AN$6:AN$85),INDEX($Z$6:$Z$85,MATCH(MAX(AN$6:AN$85),AN$6:AN$85,0)),
求节点(AN$6:AN$85,$Z$6:$Z$85,$AV62)))),"")="",BJ61,
IFERROR(IF($AV62&lt;R$6,0,IF($AV62&gt;MAX(AN$6:AN$85),"",
IF($AV62=MAX(AN$6:AN$85),INDEX($Z$6:$Z$85,MATCH(MAX(AN$6:AN$85),AN$6:AN$85,0)),
求节点(AN$6:AN$85,$Z$6:$Z$85,$AV62)))),""))</f>
        <v>22.666666666666668</v>
      </c>
      <c r="BK62" s="26">
        <f>IF(IFERROR(IF($AV62&lt;S$6,0,IF($AV62&gt;MAX(AO$6:AO$85),"",
IF($AV62=MAX(AO$6:AO$85),INDEX($Z$6:$Z$85,MATCH(MAX(AO$6:AO$85),AO$6:AO$85,0)),
求节点(AO$6:AO$85,$Z$6:$Z$85,$AV62)))),"")="",BK61,
IFERROR(IF($AV62&lt;S$6,0,IF($AV62&gt;MAX(AO$6:AO$85),"",
IF($AV62=MAX(AO$6:AO$85),INDEX($Z$6:$Z$85,MATCH(MAX(AO$6:AO$85),AO$6:AO$85,0)),
求节点(AO$6:AO$85,$Z$6:$Z$85,$AV62)))),""))</f>
        <v>22.666666666666668</v>
      </c>
      <c r="BL62" s="26">
        <f>IF(IFERROR(IF($AV62&lt;T$6,0,IF($AV62&gt;MAX(AP$6:AP$85),"",
IF($AV62=MAX(AP$6:AP$85),INDEX($Z$6:$Z$85,MATCH(MAX(AP$6:AP$85),AP$6:AP$85,0)),
求节点(AP$6:AP$85,$Z$6:$Z$85,$AV62)))),"")="",BL61,
IFERROR(IF($AV62&lt;T$6,0,IF($AV62&gt;MAX(AP$6:AP$85),"",
IF($AV62=MAX(AP$6:AP$85),INDEX($Z$6:$Z$85,MATCH(MAX(AP$6:AP$85),AP$6:AP$85,0)),
求节点(AP$6:AP$85,$Z$6:$Z$85,$AV62)))),""))</f>
        <v>22.666666666666668</v>
      </c>
      <c r="BM62" s="26">
        <f>IF(IFERROR(IF($AV62&lt;U$6,0,IF($AV62&gt;MAX(AQ$6:AQ$85),"",
IF($AV62=MAX(AQ$6:AQ$85),INDEX($Z$6:$Z$85,MATCH(MAX(AQ$6:AQ$85),AQ$6:AQ$85,0)),
求节点(AQ$6:AQ$85,$Z$6:$Z$85,$AV62)))),"")="",BM61,
IFERROR(IF($AV62&lt;U$6,0,IF($AV62&gt;MAX(AQ$6:AQ$85),"",
IF($AV62=MAX(AQ$6:AQ$85),INDEX($Z$6:$Z$85,MATCH(MAX(AQ$6:AQ$85),AQ$6:AQ$85,0)),
求节点(AQ$6:AQ$85,$Z$6:$Z$85,$AV62)))),""))</f>
        <v>57</v>
      </c>
      <c r="BN62" s="26">
        <f>IF(IFERROR(IF($AV62&lt;V$6,0,IF($AV62&gt;MAX(AR$6:AR$85),"",
IF($AV62=MAX(AR$6:AR$85),INDEX($Z$6:$Z$85,MATCH(MAX(AR$6:AR$85),AR$6:AR$85,0)),
求节点(AR$6:AR$85,$Z$6:$Z$85,$AV62)))),"")="",BN61,
IFERROR(IF($AV62&lt;V$6,0,IF($AV62&gt;MAX(AR$6:AR$85),"",
IF($AV62=MAX(AR$6:AR$85),INDEX($Z$6:$Z$85,MATCH(MAX(AR$6:AR$85),AR$6:AR$85,0)),
求节点(AR$6:AR$85,$Z$6:$Z$85,$AV62)))),""))</f>
        <v>11</v>
      </c>
      <c r="BO62" s="26">
        <f>IF(IFERROR(IF($AV62&lt;W$6,0,IF($AV62&gt;MAX(AS$6:AS$85),"",
IF($AV62=MAX(AS$6:AS$85),INDEX($Z$6:$Z$85,MATCH(MAX(AS$6:AS$85),AS$6:AS$85,0)),
求节点(AS$6:AS$85,$Z$6:$Z$85,$AV62)))),"")="",BO61,
IFERROR(IF($AV62&lt;W$6,0,IF($AV62&gt;MAX(AS$6:AS$85),"",
IF($AV62=MAX(AS$6:AS$85),INDEX($Z$6:$Z$85,MATCH(MAX(AS$6:AS$85),AS$6:AS$85,0)),
求节点(AS$6:AS$85,$Z$6:$Z$85,$AV62)))),""))</f>
        <v>0</v>
      </c>
    </row>
    <row r="63" spans="4:67" x14ac:dyDescent="0.2">
      <c r="D63" s="8">
        <v>58</v>
      </c>
      <c r="E63" s="24">
        <f>IFERROR(('[1]功能-城建'!AS63+'[1]功能-城建'!BN63)/2,"")</f>
        <v>58</v>
      </c>
      <c r="F63" s="24">
        <f>IFERROR(('[1]功能-城建'!AT63+'[1]功能-城建'!BO63)/2,"")</f>
        <v>58</v>
      </c>
      <c r="G63" s="24" t="str">
        <f>IFERROR(('[1]功能-城建'!AU63+'[1]功能-城建'!BP63)/2,"")</f>
        <v/>
      </c>
      <c r="H63" s="24" t="str">
        <f>IFERROR(('[1]功能-城建'!AV63+'[1]功能-城建'!BQ63)/2,"")</f>
        <v/>
      </c>
      <c r="I63" s="24">
        <f>IFERROR(('[1]功能-城建'!AW63+'[1]功能-城建'!BR63)/2,"")</f>
        <v>58</v>
      </c>
      <c r="J63" s="24">
        <f>IFERROR(('[1]功能-城建'!AX63+'[1]功能-城建'!BS63)/2,"")</f>
        <v>58</v>
      </c>
      <c r="K63" s="24">
        <f>IFERROR(('[1]功能-城建'!AY63+'[1]功能-城建'!BT63)/2,"")</f>
        <v>58</v>
      </c>
      <c r="L63" s="24">
        <f>IFERROR(('[1]功能-城建'!AZ63+'[1]功能-城建'!BU63)/2,"")</f>
        <v>58</v>
      </c>
      <c r="M63" s="24">
        <f>IFERROR(('[1]功能-城建'!BA63+'[1]功能-城建'!BV63)/2,"")</f>
        <v>58</v>
      </c>
      <c r="N63" s="24">
        <f>IFERROR(('[1]功能-城建'!BB63+'[1]功能-城建'!BW63)/2,"")</f>
        <v>58</v>
      </c>
      <c r="O63" s="24">
        <f>IFERROR(('[1]功能-城建'!BC63+'[1]功能-城建'!BX63)/2,"")</f>
        <v>58</v>
      </c>
      <c r="P63" s="24" t="str">
        <f>IFERROR(('[1]功能-城建'!BD63+'[1]功能-城建'!BY63)/2,"")</f>
        <v/>
      </c>
      <c r="Q63" s="24" t="str">
        <f>IFERROR(('[1]功能-城建'!BE63+'[1]功能-城建'!BZ63)/2,"")</f>
        <v/>
      </c>
      <c r="R63" s="24" t="str">
        <f>IFERROR(('[1]功能-城建'!BF63+'[1]功能-城建'!CA63)/2,"")</f>
        <v/>
      </c>
      <c r="S63" s="24" t="str">
        <f>IFERROR(('[1]功能-城建'!BG63+'[1]功能-城建'!CB63)/2,"")</f>
        <v/>
      </c>
      <c r="T63" s="24" t="str">
        <f>IFERROR(('[1]功能-城建'!BH63+'[1]功能-城建'!CC63)/2,"")</f>
        <v/>
      </c>
      <c r="U63" s="24">
        <f>IFERROR(('[1]功能-城建'!BI63+'[1]功能-城建'!CD63)/2,"")</f>
        <v>58</v>
      </c>
      <c r="V63" s="24" t="str">
        <f>IFERROR(('[1]功能-城建'!BJ63+'[1]功能-城建'!CE63)/2,"")</f>
        <v/>
      </c>
      <c r="W63" s="24">
        <f>IFERROR(('[1]功能-城建'!BK63+'[1]功能-城建'!CF63)/2,"")</f>
        <v>0</v>
      </c>
      <c r="Z63" s="8">
        <v>58</v>
      </c>
      <c r="AA63" s="25">
        <f t="shared" si="25"/>
        <v>58</v>
      </c>
      <c r="AB63" s="25">
        <f t="shared" si="26"/>
        <v>58</v>
      </c>
      <c r="AC63" s="25" t="str">
        <f t="shared" si="27"/>
        <v/>
      </c>
      <c r="AD63" s="25" t="str">
        <f t="shared" si="28"/>
        <v/>
      </c>
      <c r="AE63" s="25">
        <f t="shared" si="29"/>
        <v>58</v>
      </c>
      <c r="AF63" s="25">
        <f t="shared" si="30"/>
        <v>58</v>
      </c>
      <c r="AG63" s="25">
        <f t="shared" si="31"/>
        <v>58</v>
      </c>
      <c r="AH63" s="25">
        <f t="shared" si="32"/>
        <v>58</v>
      </c>
      <c r="AI63" s="25">
        <f t="shared" si="33"/>
        <v>58</v>
      </c>
      <c r="AJ63" s="25">
        <f t="shared" si="34"/>
        <v>58</v>
      </c>
      <c r="AK63" s="25">
        <f t="shared" si="35"/>
        <v>58</v>
      </c>
      <c r="AL63" s="25" t="str">
        <f t="shared" si="36"/>
        <v/>
      </c>
      <c r="AM63" s="25" t="str">
        <f t="shared" si="37"/>
        <v/>
      </c>
      <c r="AN63" s="25" t="str">
        <f t="shared" si="38"/>
        <v/>
      </c>
      <c r="AO63" s="25" t="str">
        <f t="shared" si="39"/>
        <v/>
      </c>
      <c r="AP63" s="25" t="str">
        <f t="shared" si="40"/>
        <v/>
      </c>
      <c r="AQ63" s="25">
        <f t="shared" si="41"/>
        <v>58</v>
      </c>
      <c r="AR63" s="25" t="str">
        <f t="shared" si="42"/>
        <v/>
      </c>
      <c r="AS63" s="25">
        <f t="shared" si="43"/>
        <v>0</v>
      </c>
      <c r="AV63" s="8">
        <v>58</v>
      </c>
      <c r="AW63" s="26">
        <f>IF(IFERROR(IF($AV63&lt;E$6,0,IF($AV63&gt;MAX(AA$6:AA$85),"",
IF($AV63=MAX(AA$6:AA$85),INDEX($Z$6:$Z$85,MATCH(MAX(AA$6:AA$85),AA$6:AA$85,0)),
求节点(AA$6:AA$85,$Z$6:$Z$85,$AV63)))),"")="",AW62,
IFERROR(IF($AV63&lt;E$6,0,IF($AV63&gt;MAX(AA$6:AA$85),"",
IF($AV63=MAX(AA$6:AA$85),INDEX($Z$6:$Z$85,MATCH(MAX(AA$6:AA$85),AA$6:AA$85,0)),
求节点(AA$6:AA$85,$Z$6:$Z$85,$AV63)))),""))</f>
        <v>58</v>
      </c>
      <c r="AX63" s="26">
        <f>IF(IFERROR(IF($AV63&lt;F$6,0,IF($AV63&gt;MAX(AB$6:AB$85),"",
IF($AV63=MAX(AB$6:AB$85),INDEX($Z$6:$Z$85,MATCH(MAX(AB$6:AB$85),AB$6:AB$85,0)),
求节点(AB$6:AB$85,$Z$6:$Z$85,$AV63)))),"")="",AX62,
IFERROR(IF($AV63&lt;F$6,0,IF($AV63&gt;MAX(AB$6:AB$85),"",
IF($AV63=MAX(AB$6:AB$85),INDEX($Z$6:$Z$85,MATCH(MAX(AB$6:AB$85),AB$6:AB$85,0)),
求节点(AB$6:AB$85,$Z$6:$Z$85,$AV63)))),""))</f>
        <v>58</v>
      </c>
      <c r="AY63" s="26">
        <f>IF(IFERROR(IF($AV63&lt;G$6,0,IF($AV63&gt;MAX(AC$6:AC$85),"",
IF($AV63=MAX(AC$6:AC$85),INDEX($Z$6:$Z$85,MATCH(MAX(AC$6:AC$85),AC$6:AC$85,0)),
求节点(AC$6:AC$85,$Z$6:$Z$85,$AV63)))),"")="",AY62,
IFERROR(IF($AV63&lt;G$6,0,IF($AV63&gt;MAX(AC$6:AC$85),"",
IF($AV63=MAX(AC$6:AC$85),INDEX($Z$6:$Z$85,MATCH(MAX(AC$6:AC$85),AC$6:AC$85,0)),
求节点(AC$6:AC$85,$Z$6:$Z$85,$AV63)))),""))</f>
        <v>22.333333333333332</v>
      </c>
      <c r="AZ63" s="26">
        <f>IF(IFERROR(IF($AV63&lt;H$6,0,IF($AV63&gt;MAX(AD$6:AD$85),"",
IF($AV63=MAX(AD$6:AD$85),INDEX($Z$6:$Z$85,MATCH(MAX(AD$6:AD$85),AD$6:AD$85,0)),
求节点(AD$6:AD$85,$Z$6:$Z$85,$AV63)))),"")="",AZ62,
IFERROR(IF($AV63&lt;H$6,0,IF($AV63&gt;MAX(AD$6:AD$85),"",
IF($AV63=MAX(AD$6:AD$85),INDEX($Z$6:$Z$85,MATCH(MAX(AD$6:AD$85),AD$6:AD$85,0)),
求节点(AD$6:AD$85,$Z$6:$Z$85,$AV63)))),""))</f>
        <v>0</v>
      </c>
      <c r="BA63" s="26">
        <f>IF(IFERROR(IF($AV63&lt;I$6,0,IF($AV63&gt;MAX(AE$6:AE$85),"",
IF($AV63=MAX(AE$6:AE$85),INDEX($Z$6:$Z$85,MATCH(MAX(AE$6:AE$85),AE$6:AE$85,0)),
求节点(AE$6:AE$85,$Z$6:$Z$85,$AV63)))),"")="",BA62,
IFERROR(IF($AV63&lt;I$6,0,IF($AV63&gt;MAX(AE$6:AE$85),"",
IF($AV63=MAX(AE$6:AE$85),INDEX($Z$6:$Z$85,MATCH(MAX(AE$6:AE$85),AE$6:AE$85,0)),
求节点(AE$6:AE$85,$Z$6:$Z$85,$AV63)))),""))</f>
        <v>58</v>
      </c>
      <c r="BB63" s="26">
        <f>IF(IFERROR(IF($AV63&lt;J$6,0,IF($AV63&gt;MAX(AF$6:AF$85),"",
IF($AV63=MAX(AF$6:AF$85),INDEX($Z$6:$Z$85,MATCH(MAX(AF$6:AF$85),AF$6:AF$85,0)),
求节点(AF$6:AF$85,$Z$6:$Z$85,$AV63)))),"")="",BB62,
IFERROR(IF($AV63&lt;J$6,0,IF($AV63&gt;MAX(AF$6:AF$85),"",
IF($AV63=MAX(AF$6:AF$85),INDEX($Z$6:$Z$85,MATCH(MAX(AF$6:AF$85),AF$6:AF$85,0)),
求节点(AF$6:AF$85,$Z$6:$Z$85,$AV63)))),""))</f>
        <v>58</v>
      </c>
      <c r="BC63" s="26">
        <f>IF(IFERROR(IF($AV63&lt;K$6,0,IF($AV63&gt;MAX(AG$6:AG$85),"",
IF($AV63=MAX(AG$6:AG$85),INDEX($Z$6:$Z$85,MATCH(MAX(AG$6:AG$85),AG$6:AG$85,0)),
求节点(AG$6:AG$85,$Z$6:$Z$85,$AV63)))),"")="",BC62,
IFERROR(IF($AV63&lt;K$6,0,IF($AV63&gt;MAX(AG$6:AG$85),"",
IF($AV63=MAX(AG$6:AG$85),INDEX($Z$6:$Z$85,MATCH(MAX(AG$6:AG$85),AG$6:AG$85,0)),
求节点(AG$6:AG$85,$Z$6:$Z$85,$AV63)))),""))</f>
        <v>58</v>
      </c>
      <c r="BD63" s="26">
        <f>IF(IFERROR(IF($AV63&lt;L$6,0,IF($AV63&gt;MAX(AH$6:AH$85),"",
IF($AV63=MAX(AH$6:AH$85),INDEX($Z$6:$Z$85,MATCH(MAX(AH$6:AH$85),AH$6:AH$85,0)),
求节点(AH$6:AH$85,$Z$6:$Z$85,$AV63)))),"")="",BD62,
IFERROR(IF($AV63&lt;L$6,0,IF($AV63&gt;MAX(AH$6:AH$85),"",
IF($AV63=MAX(AH$6:AH$85),INDEX($Z$6:$Z$85,MATCH(MAX(AH$6:AH$85),AH$6:AH$85,0)),
求节点(AH$6:AH$85,$Z$6:$Z$85,$AV63)))),""))</f>
        <v>58</v>
      </c>
      <c r="BE63" s="26">
        <f>IF(IFERROR(IF($AV63&lt;M$6,0,IF($AV63&gt;MAX(AI$6:AI$85),"",
IF($AV63=MAX(AI$6:AI$85),INDEX($Z$6:$Z$85,MATCH(MAX(AI$6:AI$85),AI$6:AI$85,0)),
求节点(AI$6:AI$85,$Z$6:$Z$85,$AV63)))),"")="",BE62,
IFERROR(IF($AV63&lt;M$6,0,IF($AV63&gt;MAX(AI$6:AI$85),"",
IF($AV63=MAX(AI$6:AI$85),INDEX($Z$6:$Z$85,MATCH(MAX(AI$6:AI$85),AI$6:AI$85,0)),
求节点(AI$6:AI$85,$Z$6:$Z$85,$AV63)))),""))</f>
        <v>58</v>
      </c>
      <c r="BF63" s="26">
        <f>IF(IFERROR(IF($AV63&lt;N$6,0,IF($AV63&gt;MAX(AJ$6:AJ$85),"",
IF($AV63=MAX(AJ$6:AJ$85),INDEX($Z$6:$Z$85,MATCH(MAX(AJ$6:AJ$85),AJ$6:AJ$85,0)),
求节点(AJ$6:AJ$85,$Z$6:$Z$85,$AV63)))),"")="",BF62,
IFERROR(IF($AV63&lt;N$6,0,IF($AV63&gt;MAX(AJ$6:AJ$85),"",
IF($AV63=MAX(AJ$6:AJ$85),INDEX($Z$6:$Z$85,MATCH(MAX(AJ$6:AJ$85),AJ$6:AJ$85,0)),
求节点(AJ$6:AJ$85,$Z$6:$Z$85,$AV63)))),""))</f>
        <v>58</v>
      </c>
      <c r="BG63" s="26">
        <f>IF(IFERROR(IF($AV63&lt;O$6,0,IF($AV63&gt;MAX(AK$6:AK$85),"",
IF($AV63=MAX(AK$6:AK$85),INDEX($Z$6:$Z$85,MATCH(MAX(AK$6:AK$85),AK$6:AK$85,0)),
求节点(AK$6:AK$85,$Z$6:$Z$85,$AV63)))),"")="",BG62,
IFERROR(IF($AV63&lt;O$6,0,IF($AV63&gt;MAX(AK$6:AK$85),"",
IF($AV63=MAX(AK$6:AK$85),INDEX($Z$6:$Z$85,MATCH(MAX(AK$6:AK$85),AK$6:AK$85,0)),
求节点(AK$6:AK$85,$Z$6:$Z$85,$AV63)))),""))</f>
        <v>58</v>
      </c>
      <c r="BH63" s="26">
        <f>IF(IFERROR(IF($AV63&lt;P$6,0,IF($AV63&gt;MAX(AL$6:AL$85),"",
IF($AV63=MAX(AL$6:AL$85),INDEX($Z$6:$Z$85,MATCH(MAX(AL$6:AL$85),AL$6:AL$85,0)),
求节点(AL$6:AL$85,$Z$6:$Z$85,$AV63)))),"")="",BH62,
IFERROR(IF($AV63&lt;P$6,0,IF($AV63&gt;MAX(AL$6:AL$85),"",
IF($AV63=MAX(AL$6:AL$85),INDEX($Z$6:$Z$85,MATCH(MAX(AL$6:AL$85),AL$6:AL$85,0)),
求节点(AL$6:AL$85,$Z$6:$Z$85,$AV63)))),""))</f>
        <v>24.75</v>
      </c>
      <c r="BI63" s="26">
        <f>IF(IFERROR(IF($AV63&lt;Q$6,0,IF($AV63&gt;MAX(AM$6:AM$85),"",
IF($AV63=MAX(AM$6:AM$85),INDEX($Z$6:$Z$85,MATCH(MAX(AM$6:AM$85),AM$6:AM$85,0)),
求节点(AM$6:AM$85,$Z$6:$Z$85,$AV63)))),"")="",BI62,
IFERROR(IF($AV63&lt;Q$6,0,IF($AV63&gt;MAX(AM$6:AM$85),"",
IF($AV63=MAX(AM$6:AM$85),INDEX($Z$6:$Z$85,MATCH(MAX(AM$6:AM$85),AM$6:AM$85,0)),
求节点(AM$6:AM$85,$Z$6:$Z$85,$AV63)))),""))</f>
        <v>23</v>
      </c>
      <c r="BJ63" s="26">
        <f>IF(IFERROR(IF($AV63&lt;R$6,0,IF($AV63&gt;MAX(AN$6:AN$85),"",
IF($AV63=MAX(AN$6:AN$85),INDEX($Z$6:$Z$85,MATCH(MAX(AN$6:AN$85),AN$6:AN$85,0)),
求节点(AN$6:AN$85,$Z$6:$Z$85,$AV63)))),"")="",BJ62,
IFERROR(IF($AV63&lt;R$6,0,IF($AV63&gt;MAX(AN$6:AN$85),"",
IF($AV63=MAX(AN$6:AN$85),INDEX($Z$6:$Z$85,MATCH(MAX(AN$6:AN$85),AN$6:AN$85,0)),
求节点(AN$6:AN$85,$Z$6:$Z$85,$AV63)))),""))</f>
        <v>23</v>
      </c>
      <c r="BK63" s="26">
        <f>IF(IFERROR(IF($AV63&lt;S$6,0,IF($AV63&gt;MAX(AO$6:AO$85),"",
IF($AV63=MAX(AO$6:AO$85),INDEX($Z$6:$Z$85,MATCH(MAX(AO$6:AO$85),AO$6:AO$85,0)),
求节点(AO$6:AO$85,$Z$6:$Z$85,$AV63)))),"")="",BK62,
IFERROR(IF($AV63&lt;S$6,0,IF($AV63&gt;MAX(AO$6:AO$85),"",
IF($AV63=MAX(AO$6:AO$85),INDEX($Z$6:$Z$85,MATCH(MAX(AO$6:AO$85),AO$6:AO$85,0)),
求节点(AO$6:AO$85,$Z$6:$Z$85,$AV63)))),""))</f>
        <v>23</v>
      </c>
      <c r="BL63" s="26">
        <f>IF(IFERROR(IF($AV63&lt;T$6,0,IF($AV63&gt;MAX(AP$6:AP$85),"",
IF($AV63=MAX(AP$6:AP$85),INDEX($Z$6:$Z$85,MATCH(MAX(AP$6:AP$85),AP$6:AP$85,0)),
求节点(AP$6:AP$85,$Z$6:$Z$85,$AV63)))),"")="",BL62,
IFERROR(IF($AV63&lt;T$6,0,IF($AV63&gt;MAX(AP$6:AP$85),"",
IF($AV63=MAX(AP$6:AP$85),INDEX($Z$6:$Z$85,MATCH(MAX(AP$6:AP$85),AP$6:AP$85,0)),
求节点(AP$6:AP$85,$Z$6:$Z$85,$AV63)))),""))</f>
        <v>23</v>
      </c>
      <c r="BM63" s="26">
        <f>IF(IFERROR(IF($AV63&lt;U$6,0,IF($AV63&gt;MAX(AQ$6:AQ$85),"",
IF($AV63=MAX(AQ$6:AQ$85),INDEX($Z$6:$Z$85,MATCH(MAX(AQ$6:AQ$85),AQ$6:AQ$85,0)),
求节点(AQ$6:AQ$85,$Z$6:$Z$85,$AV63)))),"")="",BM62,
IFERROR(IF($AV63&lt;U$6,0,IF($AV63&gt;MAX(AQ$6:AQ$85),"",
IF($AV63=MAX(AQ$6:AQ$85),INDEX($Z$6:$Z$85,MATCH(MAX(AQ$6:AQ$85),AQ$6:AQ$85,0)),
求节点(AQ$6:AQ$85,$Z$6:$Z$85,$AV63)))),""))</f>
        <v>58</v>
      </c>
      <c r="BN63" s="26">
        <f>IF(IFERROR(IF($AV63&lt;V$6,0,IF($AV63&gt;MAX(AR$6:AR$85),"",
IF($AV63=MAX(AR$6:AR$85),INDEX($Z$6:$Z$85,MATCH(MAX(AR$6:AR$85),AR$6:AR$85,0)),
求节点(AR$6:AR$85,$Z$6:$Z$85,$AV63)))),"")="",BN62,
IFERROR(IF($AV63&lt;V$6,0,IF($AV63&gt;MAX(AR$6:AR$85),"",
IF($AV63=MAX(AR$6:AR$85),INDEX($Z$6:$Z$85,MATCH(MAX(AR$6:AR$85),AR$6:AR$85,0)),
求节点(AR$6:AR$85,$Z$6:$Z$85,$AV63)))),""))</f>
        <v>11.2</v>
      </c>
      <c r="BO63" s="26">
        <f>IF(IFERROR(IF($AV63&lt;W$6,0,IF($AV63&gt;MAX(AS$6:AS$85),"",
IF($AV63=MAX(AS$6:AS$85),INDEX($Z$6:$Z$85,MATCH(MAX(AS$6:AS$85),AS$6:AS$85,0)),
求节点(AS$6:AS$85,$Z$6:$Z$85,$AV63)))),"")="",BO62,
IFERROR(IF($AV63&lt;W$6,0,IF($AV63&gt;MAX(AS$6:AS$85),"",
IF($AV63=MAX(AS$6:AS$85),INDEX($Z$6:$Z$85,MATCH(MAX(AS$6:AS$85),AS$6:AS$85,0)),
求节点(AS$6:AS$85,$Z$6:$Z$85,$AV63)))),""))</f>
        <v>0</v>
      </c>
    </row>
    <row r="64" spans="4:67" x14ac:dyDescent="0.2">
      <c r="D64" s="8">
        <v>59</v>
      </c>
      <c r="E64" s="24">
        <f>IFERROR(('[1]功能-城建'!AS64+'[1]功能-城建'!BN64)/2,"")</f>
        <v>59</v>
      </c>
      <c r="F64" s="24">
        <f>IFERROR(('[1]功能-城建'!AT64+'[1]功能-城建'!BO64)/2,"")</f>
        <v>59</v>
      </c>
      <c r="G64" s="24" t="str">
        <f>IFERROR(('[1]功能-城建'!AU64+'[1]功能-城建'!BP64)/2,"")</f>
        <v/>
      </c>
      <c r="H64" s="24" t="str">
        <f>IFERROR(('[1]功能-城建'!AV64+'[1]功能-城建'!BQ64)/2,"")</f>
        <v/>
      </c>
      <c r="I64" s="24">
        <f>IFERROR(('[1]功能-城建'!AW64+'[1]功能-城建'!BR64)/2,"")</f>
        <v>59</v>
      </c>
      <c r="J64" s="24">
        <f>IFERROR(('[1]功能-城建'!AX64+'[1]功能-城建'!BS64)/2,"")</f>
        <v>59</v>
      </c>
      <c r="K64" s="24">
        <f>IFERROR(('[1]功能-城建'!AY64+'[1]功能-城建'!BT64)/2,"")</f>
        <v>59</v>
      </c>
      <c r="L64" s="24">
        <f>IFERROR(('[1]功能-城建'!AZ64+'[1]功能-城建'!BU64)/2,"")</f>
        <v>59</v>
      </c>
      <c r="M64" s="24">
        <f>IFERROR(('[1]功能-城建'!BA64+'[1]功能-城建'!BV64)/2,"")</f>
        <v>59</v>
      </c>
      <c r="N64" s="24">
        <f>IFERROR(('[1]功能-城建'!BB64+'[1]功能-城建'!BW64)/2,"")</f>
        <v>59</v>
      </c>
      <c r="O64" s="24">
        <f>IFERROR(('[1]功能-城建'!BC64+'[1]功能-城建'!BX64)/2,"")</f>
        <v>59</v>
      </c>
      <c r="P64" s="24" t="str">
        <f>IFERROR(('[1]功能-城建'!BD64+'[1]功能-城建'!BY64)/2,"")</f>
        <v/>
      </c>
      <c r="Q64" s="24" t="str">
        <f>IFERROR(('[1]功能-城建'!BE64+'[1]功能-城建'!BZ64)/2,"")</f>
        <v/>
      </c>
      <c r="R64" s="24" t="str">
        <f>IFERROR(('[1]功能-城建'!BF64+'[1]功能-城建'!CA64)/2,"")</f>
        <v/>
      </c>
      <c r="S64" s="24" t="str">
        <f>IFERROR(('[1]功能-城建'!BG64+'[1]功能-城建'!CB64)/2,"")</f>
        <v/>
      </c>
      <c r="T64" s="24" t="str">
        <f>IFERROR(('[1]功能-城建'!BH64+'[1]功能-城建'!CC64)/2,"")</f>
        <v/>
      </c>
      <c r="U64" s="24">
        <f>IFERROR(('[1]功能-城建'!BI64+'[1]功能-城建'!CD64)/2,"")</f>
        <v>59</v>
      </c>
      <c r="V64" s="24" t="str">
        <f>IFERROR(('[1]功能-城建'!BJ64+'[1]功能-城建'!CE64)/2,"")</f>
        <v/>
      </c>
      <c r="W64" s="24">
        <f>IFERROR(('[1]功能-城建'!BK64+'[1]功能-城建'!CF64)/2,"")</f>
        <v>0</v>
      </c>
      <c r="Z64" s="8">
        <v>59</v>
      </c>
      <c r="AA64" s="25">
        <f t="shared" si="25"/>
        <v>59</v>
      </c>
      <c r="AB64" s="25">
        <f t="shared" si="26"/>
        <v>59</v>
      </c>
      <c r="AC64" s="25" t="str">
        <f t="shared" si="27"/>
        <v/>
      </c>
      <c r="AD64" s="25" t="str">
        <f t="shared" si="28"/>
        <v/>
      </c>
      <c r="AE64" s="25">
        <f t="shared" si="29"/>
        <v>59</v>
      </c>
      <c r="AF64" s="25">
        <f t="shared" si="30"/>
        <v>59</v>
      </c>
      <c r="AG64" s="25">
        <f t="shared" si="31"/>
        <v>59</v>
      </c>
      <c r="AH64" s="25">
        <f t="shared" si="32"/>
        <v>59</v>
      </c>
      <c r="AI64" s="25">
        <f t="shared" si="33"/>
        <v>59</v>
      </c>
      <c r="AJ64" s="25">
        <f t="shared" si="34"/>
        <v>59</v>
      </c>
      <c r="AK64" s="25">
        <f t="shared" si="35"/>
        <v>59</v>
      </c>
      <c r="AL64" s="25" t="str">
        <f t="shared" si="36"/>
        <v/>
      </c>
      <c r="AM64" s="25" t="str">
        <f t="shared" si="37"/>
        <v/>
      </c>
      <c r="AN64" s="25" t="str">
        <f t="shared" si="38"/>
        <v/>
      </c>
      <c r="AO64" s="25" t="str">
        <f t="shared" si="39"/>
        <v/>
      </c>
      <c r="AP64" s="25" t="str">
        <f t="shared" si="40"/>
        <v/>
      </c>
      <c r="AQ64" s="25">
        <f t="shared" si="41"/>
        <v>59</v>
      </c>
      <c r="AR64" s="25" t="str">
        <f t="shared" si="42"/>
        <v/>
      </c>
      <c r="AS64" s="25">
        <f t="shared" si="43"/>
        <v>0</v>
      </c>
      <c r="AV64" s="8">
        <v>59</v>
      </c>
      <c r="AW64" s="26">
        <f>IF(IFERROR(IF($AV64&lt;E$6,0,IF($AV64&gt;MAX(AA$6:AA$85),"",
IF($AV64=MAX(AA$6:AA$85),INDEX($Z$6:$Z$85,MATCH(MAX(AA$6:AA$85),AA$6:AA$85,0)),
求节点(AA$6:AA$85,$Z$6:$Z$85,$AV64)))),"")="",AW63,
IFERROR(IF($AV64&lt;E$6,0,IF($AV64&gt;MAX(AA$6:AA$85),"",
IF($AV64=MAX(AA$6:AA$85),INDEX($Z$6:$Z$85,MATCH(MAX(AA$6:AA$85),AA$6:AA$85,0)),
求节点(AA$6:AA$85,$Z$6:$Z$85,$AV64)))),""))</f>
        <v>59</v>
      </c>
      <c r="AX64" s="26">
        <f>IF(IFERROR(IF($AV64&lt;F$6,0,IF($AV64&gt;MAX(AB$6:AB$85),"",
IF($AV64=MAX(AB$6:AB$85),INDEX($Z$6:$Z$85,MATCH(MAX(AB$6:AB$85),AB$6:AB$85,0)),
求节点(AB$6:AB$85,$Z$6:$Z$85,$AV64)))),"")="",AX63,
IFERROR(IF($AV64&lt;F$6,0,IF($AV64&gt;MAX(AB$6:AB$85),"",
IF($AV64=MAX(AB$6:AB$85),INDEX($Z$6:$Z$85,MATCH(MAX(AB$6:AB$85),AB$6:AB$85,0)),
求节点(AB$6:AB$85,$Z$6:$Z$85,$AV64)))),""))</f>
        <v>59</v>
      </c>
      <c r="AY64" s="26">
        <f>IF(IFERROR(IF($AV64&lt;G$6,0,IF($AV64&gt;MAX(AC$6:AC$85),"",
IF($AV64=MAX(AC$6:AC$85),INDEX($Z$6:$Z$85,MATCH(MAX(AC$6:AC$85),AC$6:AC$85,0)),
求节点(AC$6:AC$85,$Z$6:$Z$85,$AV64)))),"")="",AY63,
IFERROR(IF($AV64&lt;G$6,0,IF($AV64&gt;MAX(AC$6:AC$85),"",
IF($AV64=MAX(AC$6:AC$85),INDEX($Z$6:$Z$85,MATCH(MAX(AC$6:AC$85),AC$6:AC$85,0)),
求节点(AC$6:AC$85,$Z$6:$Z$85,$AV64)))),""))</f>
        <v>22.666666666666668</v>
      </c>
      <c r="AZ64" s="26">
        <f>IF(IFERROR(IF($AV64&lt;H$6,0,IF($AV64&gt;MAX(AD$6:AD$85),"",
IF($AV64=MAX(AD$6:AD$85),INDEX($Z$6:$Z$85,MATCH(MAX(AD$6:AD$85),AD$6:AD$85,0)),
求节点(AD$6:AD$85,$Z$6:$Z$85,$AV64)))),"")="",AZ63,
IFERROR(IF($AV64&lt;H$6,0,IF($AV64&gt;MAX(AD$6:AD$85),"",
IF($AV64=MAX(AD$6:AD$85),INDEX($Z$6:$Z$85,MATCH(MAX(AD$6:AD$85),AD$6:AD$85,0)),
求节点(AD$6:AD$85,$Z$6:$Z$85,$AV64)))),""))</f>
        <v>0</v>
      </c>
      <c r="BA64" s="26">
        <f>IF(IFERROR(IF($AV64&lt;I$6,0,IF($AV64&gt;MAX(AE$6:AE$85),"",
IF($AV64=MAX(AE$6:AE$85),INDEX($Z$6:$Z$85,MATCH(MAX(AE$6:AE$85),AE$6:AE$85,0)),
求节点(AE$6:AE$85,$Z$6:$Z$85,$AV64)))),"")="",BA63,
IFERROR(IF($AV64&lt;I$6,0,IF($AV64&gt;MAX(AE$6:AE$85),"",
IF($AV64=MAX(AE$6:AE$85),INDEX($Z$6:$Z$85,MATCH(MAX(AE$6:AE$85),AE$6:AE$85,0)),
求节点(AE$6:AE$85,$Z$6:$Z$85,$AV64)))),""))</f>
        <v>59</v>
      </c>
      <c r="BB64" s="26">
        <f>IF(IFERROR(IF($AV64&lt;J$6,0,IF($AV64&gt;MAX(AF$6:AF$85),"",
IF($AV64=MAX(AF$6:AF$85),INDEX($Z$6:$Z$85,MATCH(MAX(AF$6:AF$85),AF$6:AF$85,0)),
求节点(AF$6:AF$85,$Z$6:$Z$85,$AV64)))),"")="",BB63,
IFERROR(IF($AV64&lt;J$6,0,IF($AV64&gt;MAX(AF$6:AF$85),"",
IF($AV64=MAX(AF$6:AF$85),INDEX($Z$6:$Z$85,MATCH(MAX(AF$6:AF$85),AF$6:AF$85,0)),
求节点(AF$6:AF$85,$Z$6:$Z$85,$AV64)))),""))</f>
        <v>59</v>
      </c>
      <c r="BC64" s="26">
        <f>IF(IFERROR(IF($AV64&lt;K$6,0,IF($AV64&gt;MAX(AG$6:AG$85),"",
IF($AV64=MAX(AG$6:AG$85),INDEX($Z$6:$Z$85,MATCH(MAX(AG$6:AG$85),AG$6:AG$85,0)),
求节点(AG$6:AG$85,$Z$6:$Z$85,$AV64)))),"")="",BC63,
IFERROR(IF($AV64&lt;K$6,0,IF($AV64&gt;MAX(AG$6:AG$85),"",
IF($AV64=MAX(AG$6:AG$85),INDEX($Z$6:$Z$85,MATCH(MAX(AG$6:AG$85),AG$6:AG$85,0)),
求节点(AG$6:AG$85,$Z$6:$Z$85,$AV64)))),""))</f>
        <v>59</v>
      </c>
      <c r="BD64" s="26">
        <f>IF(IFERROR(IF($AV64&lt;L$6,0,IF($AV64&gt;MAX(AH$6:AH$85),"",
IF($AV64=MAX(AH$6:AH$85),INDEX($Z$6:$Z$85,MATCH(MAX(AH$6:AH$85),AH$6:AH$85,0)),
求节点(AH$6:AH$85,$Z$6:$Z$85,$AV64)))),"")="",BD63,
IFERROR(IF($AV64&lt;L$6,0,IF($AV64&gt;MAX(AH$6:AH$85),"",
IF($AV64=MAX(AH$6:AH$85),INDEX($Z$6:$Z$85,MATCH(MAX(AH$6:AH$85),AH$6:AH$85,0)),
求节点(AH$6:AH$85,$Z$6:$Z$85,$AV64)))),""))</f>
        <v>59</v>
      </c>
      <c r="BE64" s="26">
        <f>IF(IFERROR(IF($AV64&lt;M$6,0,IF($AV64&gt;MAX(AI$6:AI$85),"",
IF($AV64=MAX(AI$6:AI$85),INDEX($Z$6:$Z$85,MATCH(MAX(AI$6:AI$85),AI$6:AI$85,0)),
求节点(AI$6:AI$85,$Z$6:$Z$85,$AV64)))),"")="",BE63,
IFERROR(IF($AV64&lt;M$6,0,IF($AV64&gt;MAX(AI$6:AI$85),"",
IF($AV64=MAX(AI$6:AI$85),INDEX($Z$6:$Z$85,MATCH(MAX(AI$6:AI$85),AI$6:AI$85,0)),
求节点(AI$6:AI$85,$Z$6:$Z$85,$AV64)))),""))</f>
        <v>59</v>
      </c>
      <c r="BF64" s="26">
        <f>IF(IFERROR(IF($AV64&lt;N$6,0,IF($AV64&gt;MAX(AJ$6:AJ$85),"",
IF($AV64=MAX(AJ$6:AJ$85),INDEX($Z$6:$Z$85,MATCH(MAX(AJ$6:AJ$85),AJ$6:AJ$85,0)),
求节点(AJ$6:AJ$85,$Z$6:$Z$85,$AV64)))),"")="",BF63,
IFERROR(IF($AV64&lt;N$6,0,IF($AV64&gt;MAX(AJ$6:AJ$85),"",
IF($AV64=MAX(AJ$6:AJ$85),INDEX($Z$6:$Z$85,MATCH(MAX(AJ$6:AJ$85),AJ$6:AJ$85,0)),
求节点(AJ$6:AJ$85,$Z$6:$Z$85,$AV64)))),""))</f>
        <v>59</v>
      </c>
      <c r="BG64" s="26">
        <f>IF(IFERROR(IF($AV64&lt;O$6,0,IF($AV64&gt;MAX(AK$6:AK$85),"",
IF($AV64=MAX(AK$6:AK$85),INDEX($Z$6:$Z$85,MATCH(MAX(AK$6:AK$85),AK$6:AK$85,0)),
求节点(AK$6:AK$85,$Z$6:$Z$85,$AV64)))),"")="",BG63,
IFERROR(IF($AV64&lt;O$6,0,IF($AV64&gt;MAX(AK$6:AK$85),"",
IF($AV64=MAX(AK$6:AK$85),INDEX($Z$6:$Z$85,MATCH(MAX(AK$6:AK$85),AK$6:AK$85,0)),
求节点(AK$6:AK$85,$Z$6:$Z$85,$AV64)))),""))</f>
        <v>59</v>
      </c>
      <c r="BH64" s="26">
        <f>IF(IFERROR(IF($AV64&lt;P$6,0,IF($AV64&gt;MAX(AL$6:AL$85),"",
IF($AV64=MAX(AL$6:AL$85),INDEX($Z$6:$Z$85,MATCH(MAX(AL$6:AL$85),AL$6:AL$85,0)),
求节点(AL$6:AL$85,$Z$6:$Z$85,$AV64)))),"")="",BH63,
IFERROR(IF($AV64&lt;P$6,0,IF($AV64&gt;MAX(AL$6:AL$85),"",
IF($AV64=MAX(AL$6:AL$85),INDEX($Z$6:$Z$85,MATCH(MAX(AL$6:AL$85),AL$6:AL$85,0)),
求节点(AL$6:AL$85,$Z$6:$Z$85,$AV64)))),""))</f>
        <v>25.25</v>
      </c>
      <c r="BI64" s="26">
        <f>IF(IFERROR(IF($AV64&lt;Q$6,0,IF($AV64&gt;MAX(AM$6:AM$85),"",
IF($AV64=MAX(AM$6:AM$85),INDEX($Z$6:$Z$85,MATCH(MAX(AM$6:AM$85),AM$6:AM$85,0)),
求节点(AM$6:AM$85,$Z$6:$Z$85,$AV64)))),"")="",BI63,
IFERROR(IF($AV64&lt;Q$6,0,IF($AV64&gt;MAX(AM$6:AM$85),"",
IF($AV64=MAX(AM$6:AM$85),INDEX($Z$6:$Z$85,MATCH(MAX(AM$6:AM$85),AM$6:AM$85,0)),
求节点(AM$6:AM$85,$Z$6:$Z$85,$AV64)))),""))</f>
        <v>23.333333333333332</v>
      </c>
      <c r="BJ64" s="26">
        <f>IF(IFERROR(IF($AV64&lt;R$6,0,IF($AV64&gt;MAX(AN$6:AN$85),"",
IF($AV64=MAX(AN$6:AN$85),INDEX($Z$6:$Z$85,MATCH(MAX(AN$6:AN$85),AN$6:AN$85,0)),
求节点(AN$6:AN$85,$Z$6:$Z$85,$AV64)))),"")="",BJ63,
IFERROR(IF($AV64&lt;R$6,0,IF($AV64&gt;MAX(AN$6:AN$85),"",
IF($AV64=MAX(AN$6:AN$85),INDEX($Z$6:$Z$85,MATCH(MAX(AN$6:AN$85),AN$6:AN$85,0)),
求节点(AN$6:AN$85,$Z$6:$Z$85,$AV64)))),""))</f>
        <v>23.333333333333332</v>
      </c>
      <c r="BK64" s="26">
        <f>IF(IFERROR(IF($AV64&lt;S$6,0,IF($AV64&gt;MAX(AO$6:AO$85),"",
IF($AV64=MAX(AO$6:AO$85),INDEX($Z$6:$Z$85,MATCH(MAX(AO$6:AO$85),AO$6:AO$85,0)),
求节点(AO$6:AO$85,$Z$6:$Z$85,$AV64)))),"")="",BK63,
IFERROR(IF($AV64&lt;S$6,0,IF($AV64&gt;MAX(AO$6:AO$85),"",
IF($AV64=MAX(AO$6:AO$85),INDEX($Z$6:$Z$85,MATCH(MAX(AO$6:AO$85),AO$6:AO$85,0)),
求节点(AO$6:AO$85,$Z$6:$Z$85,$AV64)))),""))</f>
        <v>23.333333333333332</v>
      </c>
      <c r="BL64" s="26">
        <f>IF(IFERROR(IF($AV64&lt;T$6,0,IF($AV64&gt;MAX(AP$6:AP$85),"",
IF($AV64=MAX(AP$6:AP$85),INDEX($Z$6:$Z$85,MATCH(MAX(AP$6:AP$85),AP$6:AP$85,0)),
求节点(AP$6:AP$85,$Z$6:$Z$85,$AV64)))),"")="",BL63,
IFERROR(IF($AV64&lt;T$6,0,IF($AV64&gt;MAX(AP$6:AP$85),"",
IF($AV64=MAX(AP$6:AP$85),INDEX($Z$6:$Z$85,MATCH(MAX(AP$6:AP$85),AP$6:AP$85,0)),
求节点(AP$6:AP$85,$Z$6:$Z$85,$AV64)))),""))</f>
        <v>23.333333333333332</v>
      </c>
      <c r="BM64" s="26">
        <f>IF(IFERROR(IF($AV64&lt;U$6,0,IF($AV64&gt;MAX(AQ$6:AQ$85),"",
IF($AV64=MAX(AQ$6:AQ$85),INDEX($Z$6:$Z$85,MATCH(MAX(AQ$6:AQ$85),AQ$6:AQ$85,0)),
求节点(AQ$6:AQ$85,$Z$6:$Z$85,$AV64)))),"")="",BM63,
IFERROR(IF($AV64&lt;U$6,0,IF($AV64&gt;MAX(AQ$6:AQ$85),"",
IF($AV64=MAX(AQ$6:AQ$85),INDEX($Z$6:$Z$85,MATCH(MAX(AQ$6:AQ$85),AQ$6:AQ$85,0)),
求节点(AQ$6:AQ$85,$Z$6:$Z$85,$AV64)))),""))</f>
        <v>59</v>
      </c>
      <c r="BN64" s="26">
        <f>IF(IFERROR(IF($AV64&lt;V$6,0,IF($AV64&gt;MAX(AR$6:AR$85),"",
IF($AV64=MAX(AR$6:AR$85),INDEX($Z$6:$Z$85,MATCH(MAX(AR$6:AR$85),AR$6:AR$85,0)),
求节点(AR$6:AR$85,$Z$6:$Z$85,$AV64)))),"")="",BN63,
IFERROR(IF($AV64&lt;V$6,0,IF($AV64&gt;MAX(AR$6:AR$85),"",
IF($AV64=MAX(AR$6:AR$85),INDEX($Z$6:$Z$85,MATCH(MAX(AR$6:AR$85),AR$6:AR$85,0)),
求节点(AR$6:AR$85,$Z$6:$Z$85,$AV64)))),""))</f>
        <v>11.4</v>
      </c>
      <c r="BO64" s="26">
        <f>IF(IFERROR(IF($AV64&lt;W$6,0,IF($AV64&gt;MAX(AS$6:AS$85),"",
IF($AV64=MAX(AS$6:AS$85),INDEX($Z$6:$Z$85,MATCH(MAX(AS$6:AS$85),AS$6:AS$85,0)),
求节点(AS$6:AS$85,$Z$6:$Z$85,$AV64)))),"")="",BO63,
IFERROR(IF($AV64&lt;W$6,0,IF($AV64&gt;MAX(AS$6:AS$85),"",
IF($AV64=MAX(AS$6:AS$85),INDEX($Z$6:$Z$85,MATCH(MAX(AS$6:AS$85),AS$6:AS$85,0)),
求节点(AS$6:AS$85,$Z$6:$Z$85,$AV64)))),""))</f>
        <v>0</v>
      </c>
    </row>
    <row r="65" spans="4:67" x14ac:dyDescent="0.2">
      <c r="D65" s="8">
        <v>60</v>
      </c>
      <c r="E65" s="24">
        <f>IFERROR(('[1]功能-城建'!AS65+'[1]功能-城建'!BN65)/2,"")</f>
        <v>60</v>
      </c>
      <c r="F65" s="24">
        <f>IFERROR(('[1]功能-城建'!AT65+'[1]功能-城建'!BO65)/2,"")</f>
        <v>60</v>
      </c>
      <c r="G65" s="24" t="str">
        <f>IFERROR(('[1]功能-城建'!AU65+'[1]功能-城建'!BP65)/2,"")</f>
        <v/>
      </c>
      <c r="H65" s="24" t="str">
        <f>IFERROR(('[1]功能-城建'!AV65+'[1]功能-城建'!BQ65)/2,"")</f>
        <v/>
      </c>
      <c r="I65" s="24">
        <f>IFERROR(('[1]功能-城建'!AW65+'[1]功能-城建'!BR65)/2,"")</f>
        <v>60</v>
      </c>
      <c r="J65" s="24">
        <f>IFERROR(('[1]功能-城建'!AX65+'[1]功能-城建'!BS65)/2,"")</f>
        <v>60</v>
      </c>
      <c r="K65" s="24">
        <f>IFERROR(('[1]功能-城建'!AY65+'[1]功能-城建'!BT65)/2,"")</f>
        <v>60</v>
      </c>
      <c r="L65" s="24">
        <f>IFERROR(('[1]功能-城建'!AZ65+'[1]功能-城建'!BU65)/2,"")</f>
        <v>60</v>
      </c>
      <c r="M65" s="24">
        <f>IFERROR(('[1]功能-城建'!BA65+'[1]功能-城建'!BV65)/2,"")</f>
        <v>60</v>
      </c>
      <c r="N65" s="24">
        <f>IFERROR(('[1]功能-城建'!BB65+'[1]功能-城建'!BW65)/2,"")</f>
        <v>60</v>
      </c>
      <c r="O65" s="24">
        <f>IFERROR(('[1]功能-城建'!BC65+'[1]功能-城建'!BX65)/2,"")</f>
        <v>60</v>
      </c>
      <c r="P65" s="24" t="str">
        <f>IFERROR(('[1]功能-城建'!BD65+'[1]功能-城建'!BY65)/2,"")</f>
        <v/>
      </c>
      <c r="Q65" s="24" t="str">
        <f>IFERROR(('[1]功能-城建'!BE65+'[1]功能-城建'!BZ65)/2,"")</f>
        <v/>
      </c>
      <c r="R65" s="24" t="str">
        <f>IFERROR(('[1]功能-城建'!BF65+'[1]功能-城建'!CA65)/2,"")</f>
        <v/>
      </c>
      <c r="S65" s="24" t="str">
        <f>IFERROR(('[1]功能-城建'!BG65+'[1]功能-城建'!CB65)/2,"")</f>
        <v/>
      </c>
      <c r="T65" s="24" t="str">
        <f>IFERROR(('[1]功能-城建'!BH65+'[1]功能-城建'!CC65)/2,"")</f>
        <v/>
      </c>
      <c r="U65" s="24">
        <f>IFERROR(('[1]功能-城建'!BI65+'[1]功能-城建'!CD65)/2,"")</f>
        <v>60</v>
      </c>
      <c r="V65" s="24" t="str">
        <f>IFERROR(('[1]功能-城建'!BJ65+'[1]功能-城建'!CE65)/2,"")</f>
        <v/>
      </c>
      <c r="W65" s="24">
        <f>IFERROR(('[1]功能-城建'!BK65+'[1]功能-城建'!CF65)/2,"")</f>
        <v>0</v>
      </c>
      <c r="Z65" s="8">
        <v>60</v>
      </c>
      <c r="AA65" s="25">
        <f t="shared" si="25"/>
        <v>60</v>
      </c>
      <c r="AB65" s="25">
        <f t="shared" si="26"/>
        <v>60</v>
      </c>
      <c r="AC65" s="25" t="str">
        <f t="shared" si="27"/>
        <v/>
      </c>
      <c r="AD65" s="25" t="str">
        <f t="shared" si="28"/>
        <v/>
      </c>
      <c r="AE65" s="25">
        <f t="shared" si="29"/>
        <v>60</v>
      </c>
      <c r="AF65" s="25">
        <f t="shared" si="30"/>
        <v>60</v>
      </c>
      <c r="AG65" s="25">
        <f t="shared" si="31"/>
        <v>60</v>
      </c>
      <c r="AH65" s="25">
        <f t="shared" si="32"/>
        <v>60</v>
      </c>
      <c r="AI65" s="25">
        <f t="shared" si="33"/>
        <v>60</v>
      </c>
      <c r="AJ65" s="25">
        <f t="shared" si="34"/>
        <v>60</v>
      </c>
      <c r="AK65" s="25">
        <f t="shared" si="35"/>
        <v>60</v>
      </c>
      <c r="AL65" s="25" t="str">
        <f t="shared" si="36"/>
        <v/>
      </c>
      <c r="AM65" s="25" t="str">
        <f t="shared" si="37"/>
        <v/>
      </c>
      <c r="AN65" s="25" t="str">
        <f t="shared" si="38"/>
        <v/>
      </c>
      <c r="AO65" s="25" t="str">
        <f t="shared" si="39"/>
        <v/>
      </c>
      <c r="AP65" s="25" t="str">
        <f t="shared" si="40"/>
        <v/>
      </c>
      <c r="AQ65" s="25">
        <f t="shared" si="41"/>
        <v>60</v>
      </c>
      <c r="AR65" s="25" t="str">
        <f t="shared" si="42"/>
        <v/>
      </c>
      <c r="AS65" s="25">
        <f t="shared" si="43"/>
        <v>0</v>
      </c>
      <c r="AV65" s="8">
        <v>60</v>
      </c>
      <c r="AW65" s="26">
        <f>IF(IFERROR(IF($AV65&lt;E$6,0,IF($AV65&gt;MAX(AA$6:AA$85),"",
IF($AV65=MAX(AA$6:AA$85),INDEX($Z$6:$Z$85,MATCH(MAX(AA$6:AA$85),AA$6:AA$85,0)),
求节点(AA$6:AA$85,$Z$6:$Z$85,$AV65)))),"")="",AW64,
IFERROR(IF($AV65&lt;E$6,0,IF($AV65&gt;MAX(AA$6:AA$85),"",
IF($AV65=MAX(AA$6:AA$85),INDEX($Z$6:$Z$85,MATCH(MAX(AA$6:AA$85),AA$6:AA$85,0)),
求节点(AA$6:AA$85,$Z$6:$Z$85,$AV65)))),""))</f>
        <v>60</v>
      </c>
      <c r="AX65" s="26">
        <f>IF(IFERROR(IF($AV65&lt;F$6,0,IF($AV65&gt;MAX(AB$6:AB$85),"",
IF($AV65=MAX(AB$6:AB$85),INDEX($Z$6:$Z$85,MATCH(MAX(AB$6:AB$85),AB$6:AB$85,0)),
求节点(AB$6:AB$85,$Z$6:$Z$85,$AV65)))),"")="",AX64,
IFERROR(IF($AV65&lt;F$6,0,IF($AV65&gt;MAX(AB$6:AB$85),"",
IF($AV65=MAX(AB$6:AB$85),INDEX($Z$6:$Z$85,MATCH(MAX(AB$6:AB$85),AB$6:AB$85,0)),
求节点(AB$6:AB$85,$Z$6:$Z$85,$AV65)))),""))</f>
        <v>60</v>
      </c>
      <c r="AY65" s="26">
        <f>IF(IFERROR(IF($AV65&lt;G$6,0,IF($AV65&gt;MAX(AC$6:AC$85),"",
IF($AV65=MAX(AC$6:AC$85),INDEX($Z$6:$Z$85,MATCH(MAX(AC$6:AC$85),AC$6:AC$85,0)),
求节点(AC$6:AC$85,$Z$6:$Z$85,$AV65)))),"")="",AY64,
IFERROR(IF($AV65&lt;G$6,0,IF($AV65&gt;MAX(AC$6:AC$85),"",
IF($AV65=MAX(AC$6:AC$85),INDEX($Z$6:$Z$85,MATCH(MAX(AC$6:AC$85),AC$6:AC$85,0)),
求节点(AC$6:AC$85,$Z$6:$Z$85,$AV65)))),""))</f>
        <v>23</v>
      </c>
      <c r="AZ65" s="26">
        <f>IF(IFERROR(IF($AV65&lt;H$6,0,IF($AV65&gt;MAX(AD$6:AD$85),"",
IF($AV65=MAX(AD$6:AD$85),INDEX($Z$6:$Z$85,MATCH(MAX(AD$6:AD$85),AD$6:AD$85,0)),
求节点(AD$6:AD$85,$Z$6:$Z$85,$AV65)))),"")="",AZ64,
IFERROR(IF($AV65&lt;H$6,0,IF($AV65&gt;MAX(AD$6:AD$85),"",
IF($AV65=MAX(AD$6:AD$85),INDEX($Z$6:$Z$85,MATCH(MAX(AD$6:AD$85),AD$6:AD$85,0)),
求节点(AD$6:AD$85,$Z$6:$Z$85,$AV65)))),""))</f>
        <v>0</v>
      </c>
      <c r="BA65" s="26">
        <f>IF(IFERROR(IF($AV65&lt;I$6,0,IF($AV65&gt;MAX(AE$6:AE$85),"",
IF($AV65=MAX(AE$6:AE$85),INDEX($Z$6:$Z$85,MATCH(MAX(AE$6:AE$85),AE$6:AE$85,0)),
求节点(AE$6:AE$85,$Z$6:$Z$85,$AV65)))),"")="",BA64,
IFERROR(IF($AV65&lt;I$6,0,IF($AV65&gt;MAX(AE$6:AE$85),"",
IF($AV65=MAX(AE$6:AE$85),INDEX($Z$6:$Z$85,MATCH(MAX(AE$6:AE$85),AE$6:AE$85,0)),
求节点(AE$6:AE$85,$Z$6:$Z$85,$AV65)))),""))</f>
        <v>60</v>
      </c>
      <c r="BB65" s="26">
        <f>IF(IFERROR(IF($AV65&lt;J$6,0,IF($AV65&gt;MAX(AF$6:AF$85),"",
IF($AV65=MAX(AF$6:AF$85),INDEX($Z$6:$Z$85,MATCH(MAX(AF$6:AF$85),AF$6:AF$85,0)),
求节点(AF$6:AF$85,$Z$6:$Z$85,$AV65)))),"")="",BB64,
IFERROR(IF($AV65&lt;J$6,0,IF($AV65&gt;MAX(AF$6:AF$85),"",
IF($AV65=MAX(AF$6:AF$85),INDEX($Z$6:$Z$85,MATCH(MAX(AF$6:AF$85),AF$6:AF$85,0)),
求节点(AF$6:AF$85,$Z$6:$Z$85,$AV65)))),""))</f>
        <v>60</v>
      </c>
      <c r="BC65" s="26">
        <f>IF(IFERROR(IF($AV65&lt;K$6,0,IF($AV65&gt;MAX(AG$6:AG$85),"",
IF($AV65=MAX(AG$6:AG$85),INDEX($Z$6:$Z$85,MATCH(MAX(AG$6:AG$85),AG$6:AG$85,0)),
求节点(AG$6:AG$85,$Z$6:$Z$85,$AV65)))),"")="",BC64,
IFERROR(IF($AV65&lt;K$6,0,IF($AV65&gt;MAX(AG$6:AG$85),"",
IF($AV65=MAX(AG$6:AG$85),INDEX($Z$6:$Z$85,MATCH(MAX(AG$6:AG$85),AG$6:AG$85,0)),
求节点(AG$6:AG$85,$Z$6:$Z$85,$AV65)))),""))</f>
        <v>60</v>
      </c>
      <c r="BD65" s="26">
        <f>IF(IFERROR(IF($AV65&lt;L$6,0,IF($AV65&gt;MAX(AH$6:AH$85),"",
IF($AV65=MAX(AH$6:AH$85),INDEX($Z$6:$Z$85,MATCH(MAX(AH$6:AH$85),AH$6:AH$85,0)),
求节点(AH$6:AH$85,$Z$6:$Z$85,$AV65)))),"")="",BD64,
IFERROR(IF($AV65&lt;L$6,0,IF($AV65&gt;MAX(AH$6:AH$85),"",
IF($AV65=MAX(AH$6:AH$85),INDEX($Z$6:$Z$85,MATCH(MAX(AH$6:AH$85),AH$6:AH$85,0)),
求节点(AH$6:AH$85,$Z$6:$Z$85,$AV65)))),""))</f>
        <v>60</v>
      </c>
      <c r="BE65" s="26">
        <f>IF(IFERROR(IF($AV65&lt;M$6,0,IF($AV65&gt;MAX(AI$6:AI$85),"",
IF($AV65=MAX(AI$6:AI$85),INDEX($Z$6:$Z$85,MATCH(MAX(AI$6:AI$85),AI$6:AI$85,0)),
求节点(AI$6:AI$85,$Z$6:$Z$85,$AV65)))),"")="",BE64,
IFERROR(IF($AV65&lt;M$6,0,IF($AV65&gt;MAX(AI$6:AI$85),"",
IF($AV65=MAX(AI$6:AI$85),INDEX($Z$6:$Z$85,MATCH(MAX(AI$6:AI$85),AI$6:AI$85,0)),
求节点(AI$6:AI$85,$Z$6:$Z$85,$AV65)))),""))</f>
        <v>60</v>
      </c>
      <c r="BF65" s="26">
        <f>IF(IFERROR(IF($AV65&lt;N$6,0,IF($AV65&gt;MAX(AJ$6:AJ$85),"",
IF($AV65=MAX(AJ$6:AJ$85),INDEX($Z$6:$Z$85,MATCH(MAX(AJ$6:AJ$85),AJ$6:AJ$85,0)),
求节点(AJ$6:AJ$85,$Z$6:$Z$85,$AV65)))),"")="",BF64,
IFERROR(IF($AV65&lt;N$6,0,IF($AV65&gt;MAX(AJ$6:AJ$85),"",
IF($AV65=MAX(AJ$6:AJ$85),INDEX($Z$6:$Z$85,MATCH(MAX(AJ$6:AJ$85),AJ$6:AJ$85,0)),
求节点(AJ$6:AJ$85,$Z$6:$Z$85,$AV65)))),""))</f>
        <v>60</v>
      </c>
      <c r="BG65" s="26">
        <f>IF(IFERROR(IF($AV65&lt;O$6,0,IF($AV65&gt;MAX(AK$6:AK$85),"",
IF($AV65=MAX(AK$6:AK$85),INDEX($Z$6:$Z$85,MATCH(MAX(AK$6:AK$85),AK$6:AK$85,0)),
求节点(AK$6:AK$85,$Z$6:$Z$85,$AV65)))),"")="",BG64,
IFERROR(IF($AV65&lt;O$6,0,IF($AV65&gt;MAX(AK$6:AK$85),"",
IF($AV65=MAX(AK$6:AK$85),INDEX($Z$6:$Z$85,MATCH(MAX(AK$6:AK$85),AK$6:AK$85,0)),
求节点(AK$6:AK$85,$Z$6:$Z$85,$AV65)))),""))</f>
        <v>60</v>
      </c>
      <c r="BH65" s="26">
        <f>IF(IFERROR(IF($AV65&lt;P$6,0,IF($AV65&gt;MAX(AL$6:AL$85),"",
IF($AV65=MAX(AL$6:AL$85),INDEX($Z$6:$Z$85,MATCH(MAX(AL$6:AL$85),AL$6:AL$85,0)),
求节点(AL$6:AL$85,$Z$6:$Z$85,$AV65)))),"")="",BH64,
IFERROR(IF($AV65&lt;P$6,0,IF($AV65&gt;MAX(AL$6:AL$85),"",
IF($AV65=MAX(AL$6:AL$85),INDEX($Z$6:$Z$85,MATCH(MAX(AL$6:AL$85),AL$6:AL$85,0)),
求节点(AL$6:AL$85,$Z$6:$Z$85,$AV65)))),""))</f>
        <v>25.75</v>
      </c>
      <c r="BI65" s="26">
        <f>IF(IFERROR(IF($AV65&lt;Q$6,0,IF($AV65&gt;MAX(AM$6:AM$85),"",
IF($AV65=MAX(AM$6:AM$85),INDEX($Z$6:$Z$85,MATCH(MAX(AM$6:AM$85),AM$6:AM$85,0)),
求节点(AM$6:AM$85,$Z$6:$Z$85,$AV65)))),"")="",BI64,
IFERROR(IF($AV65&lt;Q$6,0,IF($AV65&gt;MAX(AM$6:AM$85),"",
IF($AV65=MAX(AM$6:AM$85),INDEX($Z$6:$Z$85,MATCH(MAX(AM$6:AM$85),AM$6:AM$85,0)),
求节点(AM$6:AM$85,$Z$6:$Z$85,$AV65)))),""))</f>
        <v>23.666666666666668</v>
      </c>
      <c r="BJ65" s="26">
        <f>IF(IFERROR(IF($AV65&lt;R$6,0,IF($AV65&gt;MAX(AN$6:AN$85),"",
IF($AV65=MAX(AN$6:AN$85),INDEX($Z$6:$Z$85,MATCH(MAX(AN$6:AN$85),AN$6:AN$85,0)),
求节点(AN$6:AN$85,$Z$6:$Z$85,$AV65)))),"")="",BJ64,
IFERROR(IF($AV65&lt;R$6,0,IF($AV65&gt;MAX(AN$6:AN$85),"",
IF($AV65=MAX(AN$6:AN$85),INDEX($Z$6:$Z$85,MATCH(MAX(AN$6:AN$85),AN$6:AN$85,0)),
求节点(AN$6:AN$85,$Z$6:$Z$85,$AV65)))),""))</f>
        <v>23.666666666666668</v>
      </c>
      <c r="BK65" s="26">
        <f>IF(IFERROR(IF($AV65&lt;S$6,0,IF($AV65&gt;MAX(AO$6:AO$85),"",
IF($AV65=MAX(AO$6:AO$85),INDEX($Z$6:$Z$85,MATCH(MAX(AO$6:AO$85),AO$6:AO$85,0)),
求节点(AO$6:AO$85,$Z$6:$Z$85,$AV65)))),"")="",BK64,
IFERROR(IF($AV65&lt;S$6,0,IF($AV65&gt;MAX(AO$6:AO$85),"",
IF($AV65=MAX(AO$6:AO$85),INDEX($Z$6:$Z$85,MATCH(MAX(AO$6:AO$85),AO$6:AO$85,0)),
求节点(AO$6:AO$85,$Z$6:$Z$85,$AV65)))),""))</f>
        <v>23.666666666666668</v>
      </c>
      <c r="BL65" s="26">
        <f>IF(IFERROR(IF($AV65&lt;T$6,0,IF($AV65&gt;MAX(AP$6:AP$85),"",
IF($AV65=MAX(AP$6:AP$85),INDEX($Z$6:$Z$85,MATCH(MAX(AP$6:AP$85),AP$6:AP$85,0)),
求节点(AP$6:AP$85,$Z$6:$Z$85,$AV65)))),"")="",BL64,
IFERROR(IF($AV65&lt;T$6,0,IF($AV65&gt;MAX(AP$6:AP$85),"",
IF($AV65=MAX(AP$6:AP$85),INDEX($Z$6:$Z$85,MATCH(MAX(AP$6:AP$85),AP$6:AP$85,0)),
求节点(AP$6:AP$85,$Z$6:$Z$85,$AV65)))),""))</f>
        <v>23.666666666666668</v>
      </c>
      <c r="BM65" s="26">
        <f>IF(IFERROR(IF($AV65&lt;U$6,0,IF($AV65&gt;MAX(AQ$6:AQ$85),"",
IF($AV65=MAX(AQ$6:AQ$85),INDEX($Z$6:$Z$85,MATCH(MAX(AQ$6:AQ$85),AQ$6:AQ$85,0)),
求节点(AQ$6:AQ$85,$Z$6:$Z$85,$AV65)))),"")="",BM64,
IFERROR(IF($AV65&lt;U$6,0,IF($AV65&gt;MAX(AQ$6:AQ$85),"",
IF($AV65=MAX(AQ$6:AQ$85),INDEX($Z$6:$Z$85,MATCH(MAX(AQ$6:AQ$85),AQ$6:AQ$85,0)),
求节点(AQ$6:AQ$85,$Z$6:$Z$85,$AV65)))),""))</f>
        <v>60</v>
      </c>
      <c r="BN65" s="26">
        <f>IF(IFERROR(IF($AV65&lt;V$6,0,IF($AV65&gt;MAX(AR$6:AR$85),"",
IF($AV65=MAX(AR$6:AR$85),INDEX($Z$6:$Z$85,MATCH(MAX(AR$6:AR$85),AR$6:AR$85,0)),
求节点(AR$6:AR$85,$Z$6:$Z$85,$AV65)))),"")="",BN64,
IFERROR(IF($AV65&lt;V$6,0,IF($AV65&gt;MAX(AR$6:AR$85),"",
IF($AV65=MAX(AR$6:AR$85),INDEX($Z$6:$Z$85,MATCH(MAX(AR$6:AR$85),AR$6:AR$85,0)),
求节点(AR$6:AR$85,$Z$6:$Z$85,$AV65)))),""))</f>
        <v>11.6</v>
      </c>
      <c r="BO65" s="26">
        <f>IF(IFERROR(IF($AV65&lt;W$6,0,IF($AV65&gt;MAX(AS$6:AS$85),"",
IF($AV65=MAX(AS$6:AS$85),INDEX($Z$6:$Z$85,MATCH(MAX(AS$6:AS$85),AS$6:AS$85,0)),
求节点(AS$6:AS$85,$Z$6:$Z$85,$AV65)))),"")="",BO64,
IFERROR(IF($AV65&lt;W$6,0,IF($AV65&gt;MAX(AS$6:AS$85),"",
IF($AV65=MAX(AS$6:AS$85),INDEX($Z$6:$Z$85,MATCH(MAX(AS$6:AS$85),AS$6:AS$85,0)),
求节点(AS$6:AS$85,$Z$6:$Z$85,$AV65)))),""))</f>
        <v>0</v>
      </c>
    </row>
    <row r="66" spans="4:67" x14ac:dyDescent="0.2">
      <c r="D66" s="8">
        <v>61</v>
      </c>
      <c r="E66" s="24">
        <f>IFERROR(('[1]功能-城建'!AS66+'[1]功能-城建'!BN66)/2,"")</f>
        <v>61</v>
      </c>
      <c r="F66" s="24">
        <f>IFERROR(('[1]功能-城建'!AT66+'[1]功能-城建'!BO66)/2,"")</f>
        <v>61</v>
      </c>
      <c r="G66" s="24" t="str">
        <f>IFERROR(('[1]功能-城建'!AU66+'[1]功能-城建'!BP66)/2,"")</f>
        <v/>
      </c>
      <c r="H66" s="24" t="str">
        <f>IFERROR(('[1]功能-城建'!AV66+'[1]功能-城建'!BQ66)/2,"")</f>
        <v/>
      </c>
      <c r="I66" s="24">
        <f>IFERROR(('[1]功能-城建'!AW66+'[1]功能-城建'!BR66)/2,"")</f>
        <v>61</v>
      </c>
      <c r="J66" s="24">
        <f>IFERROR(('[1]功能-城建'!AX66+'[1]功能-城建'!BS66)/2,"")</f>
        <v>61</v>
      </c>
      <c r="K66" s="24">
        <f>IFERROR(('[1]功能-城建'!AY66+'[1]功能-城建'!BT66)/2,"")</f>
        <v>61</v>
      </c>
      <c r="L66" s="24">
        <f>IFERROR(('[1]功能-城建'!AZ66+'[1]功能-城建'!BU66)/2,"")</f>
        <v>61</v>
      </c>
      <c r="M66" s="24">
        <f>IFERROR(('[1]功能-城建'!BA66+'[1]功能-城建'!BV66)/2,"")</f>
        <v>61</v>
      </c>
      <c r="N66" s="24">
        <f>IFERROR(('[1]功能-城建'!BB66+'[1]功能-城建'!BW66)/2,"")</f>
        <v>61</v>
      </c>
      <c r="O66" s="24">
        <f>IFERROR(('[1]功能-城建'!BC66+'[1]功能-城建'!BX66)/2,"")</f>
        <v>61</v>
      </c>
      <c r="P66" s="24" t="str">
        <f>IFERROR(('[1]功能-城建'!BD66+'[1]功能-城建'!BY66)/2,"")</f>
        <v/>
      </c>
      <c r="Q66" s="24" t="str">
        <f>IFERROR(('[1]功能-城建'!BE66+'[1]功能-城建'!BZ66)/2,"")</f>
        <v/>
      </c>
      <c r="R66" s="24" t="str">
        <f>IFERROR(('[1]功能-城建'!BF66+'[1]功能-城建'!CA66)/2,"")</f>
        <v/>
      </c>
      <c r="S66" s="24" t="str">
        <f>IFERROR(('[1]功能-城建'!BG66+'[1]功能-城建'!CB66)/2,"")</f>
        <v/>
      </c>
      <c r="T66" s="24" t="str">
        <f>IFERROR(('[1]功能-城建'!BH66+'[1]功能-城建'!CC66)/2,"")</f>
        <v/>
      </c>
      <c r="U66" s="24">
        <f>IFERROR(('[1]功能-城建'!BI66+'[1]功能-城建'!CD66)/2,"")</f>
        <v>61</v>
      </c>
      <c r="V66" s="24" t="str">
        <f>IFERROR(('[1]功能-城建'!BJ66+'[1]功能-城建'!CE66)/2,"")</f>
        <v/>
      </c>
      <c r="W66" s="24">
        <f>IFERROR(('[1]功能-城建'!BK66+'[1]功能-城建'!CF66)/2,"")</f>
        <v>0</v>
      </c>
      <c r="Z66" s="8">
        <v>61</v>
      </c>
      <c r="AA66" s="25">
        <f t="shared" si="25"/>
        <v>61</v>
      </c>
      <c r="AB66" s="25">
        <f t="shared" si="26"/>
        <v>61</v>
      </c>
      <c r="AC66" s="25" t="str">
        <f t="shared" si="27"/>
        <v/>
      </c>
      <c r="AD66" s="25" t="str">
        <f t="shared" si="28"/>
        <v/>
      </c>
      <c r="AE66" s="25">
        <f t="shared" si="29"/>
        <v>61</v>
      </c>
      <c r="AF66" s="25">
        <f t="shared" si="30"/>
        <v>61</v>
      </c>
      <c r="AG66" s="25">
        <f t="shared" si="31"/>
        <v>61</v>
      </c>
      <c r="AH66" s="25">
        <f t="shared" si="32"/>
        <v>61</v>
      </c>
      <c r="AI66" s="25">
        <f t="shared" si="33"/>
        <v>61</v>
      </c>
      <c r="AJ66" s="25">
        <f t="shared" si="34"/>
        <v>61</v>
      </c>
      <c r="AK66" s="25">
        <f t="shared" si="35"/>
        <v>61</v>
      </c>
      <c r="AL66" s="25" t="str">
        <f t="shared" si="36"/>
        <v/>
      </c>
      <c r="AM66" s="25" t="str">
        <f t="shared" si="37"/>
        <v/>
      </c>
      <c r="AN66" s="25" t="str">
        <f t="shared" si="38"/>
        <v/>
      </c>
      <c r="AO66" s="25" t="str">
        <f t="shared" si="39"/>
        <v/>
      </c>
      <c r="AP66" s="25" t="str">
        <f t="shared" si="40"/>
        <v/>
      </c>
      <c r="AQ66" s="25">
        <f t="shared" si="41"/>
        <v>61</v>
      </c>
      <c r="AR66" s="25" t="str">
        <f t="shared" si="42"/>
        <v/>
      </c>
      <c r="AS66" s="25">
        <f t="shared" si="43"/>
        <v>0</v>
      </c>
      <c r="AV66" s="8">
        <v>61</v>
      </c>
      <c r="AW66" s="26">
        <f>IF(IFERROR(IF($AV66&lt;E$6,0,IF($AV66&gt;MAX(AA$6:AA$85),"",
IF($AV66=MAX(AA$6:AA$85),INDEX($Z$6:$Z$85,MATCH(MAX(AA$6:AA$85),AA$6:AA$85,0)),
求节点(AA$6:AA$85,$Z$6:$Z$85,$AV66)))),"")="",AW65,
IFERROR(IF($AV66&lt;E$6,0,IF($AV66&gt;MAX(AA$6:AA$85),"",
IF($AV66=MAX(AA$6:AA$85),INDEX($Z$6:$Z$85,MATCH(MAX(AA$6:AA$85),AA$6:AA$85,0)),
求节点(AA$6:AA$85,$Z$6:$Z$85,$AV66)))),""))</f>
        <v>61</v>
      </c>
      <c r="AX66" s="26">
        <f>IF(IFERROR(IF($AV66&lt;F$6,0,IF($AV66&gt;MAX(AB$6:AB$85),"",
IF($AV66=MAX(AB$6:AB$85),INDEX($Z$6:$Z$85,MATCH(MAX(AB$6:AB$85),AB$6:AB$85,0)),
求节点(AB$6:AB$85,$Z$6:$Z$85,$AV66)))),"")="",AX65,
IFERROR(IF($AV66&lt;F$6,0,IF($AV66&gt;MAX(AB$6:AB$85),"",
IF($AV66=MAX(AB$6:AB$85),INDEX($Z$6:$Z$85,MATCH(MAX(AB$6:AB$85),AB$6:AB$85,0)),
求节点(AB$6:AB$85,$Z$6:$Z$85,$AV66)))),""))</f>
        <v>61</v>
      </c>
      <c r="AY66" s="26">
        <f>IF(IFERROR(IF($AV66&lt;G$6,0,IF($AV66&gt;MAX(AC$6:AC$85),"",
IF($AV66=MAX(AC$6:AC$85),INDEX($Z$6:$Z$85,MATCH(MAX(AC$6:AC$85),AC$6:AC$85,0)),
求节点(AC$6:AC$85,$Z$6:$Z$85,$AV66)))),"")="",AY65,
IFERROR(IF($AV66&lt;G$6,0,IF($AV66&gt;MAX(AC$6:AC$85),"",
IF($AV66=MAX(AC$6:AC$85),INDEX($Z$6:$Z$85,MATCH(MAX(AC$6:AC$85),AC$6:AC$85,0)),
求节点(AC$6:AC$85,$Z$6:$Z$85,$AV66)))),""))</f>
        <v>23.333333333333332</v>
      </c>
      <c r="AZ66" s="26">
        <f>IF(IFERROR(IF($AV66&lt;H$6,0,IF($AV66&gt;MAX(AD$6:AD$85),"",
IF($AV66=MAX(AD$6:AD$85),INDEX($Z$6:$Z$85,MATCH(MAX(AD$6:AD$85),AD$6:AD$85,0)),
求节点(AD$6:AD$85,$Z$6:$Z$85,$AV66)))),"")="",AZ65,
IFERROR(IF($AV66&lt;H$6,0,IF($AV66&gt;MAX(AD$6:AD$85),"",
IF($AV66=MAX(AD$6:AD$85),INDEX($Z$6:$Z$85,MATCH(MAX(AD$6:AD$85),AD$6:AD$85,0)),
求节点(AD$6:AD$85,$Z$6:$Z$85,$AV66)))),""))</f>
        <v>0</v>
      </c>
      <c r="BA66" s="26">
        <f>IF(IFERROR(IF($AV66&lt;I$6,0,IF($AV66&gt;MAX(AE$6:AE$85),"",
IF($AV66=MAX(AE$6:AE$85),INDEX($Z$6:$Z$85,MATCH(MAX(AE$6:AE$85),AE$6:AE$85,0)),
求节点(AE$6:AE$85,$Z$6:$Z$85,$AV66)))),"")="",BA65,
IFERROR(IF($AV66&lt;I$6,0,IF($AV66&gt;MAX(AE$6:AE$85),"",
IF($AV66=MAX(AE$6:AE$85),INDEX($Z$6:$Z$85,MATCH(MAX(AE$6:AE$85),AE$6:AE$85,0)),
求节点(AE$6:AE$85,$Z$6:$Z$85,$AV66)))),""))</f>
        <v>61</v>
      </c>
      <c r="BB66" s="26">
        <f>IF(IFERROR(IF($AV66&lt;J$6,0,IF($AV66&gt;MAX(AF$6:AF$85),"",
IF($AV66=MAX(AF$6:AF$85),INDEX($Z$6:$Z$85,MATCH(MAX(AF$6:AF$85),AF$6:AF$85,0)),
求节点(AF$6:AF$85,$Z$6:$Z$85,$AV66)))),"")="",BB65,
IFERROR(IF($AV66&lt;J$6,0,IF($AV66&gt;MAX(AF$6:AF$85),"",
IF($AV66=MAX(AF$6:AF$85),INDEX($Z$6:$Z$85,MATCH(MAX(AF$6:AF$85),AF$6:AF$85,0)),
求节点(AF$6:AF$85,$Z$6:$Z$85,$AV66)))),""))</f>
        <v>61</v>
      </c>
      <c r="BC66" s="26">
        <f>IF(IFERROR(IF($AV66&lt;K$6,0,IF($AV66&gt;MAX(AG$6:AG$85),"",
IF($AV66=MAX(AG$6:AG$85),INDEX($Z$6:$Z$85,MATCH(MAX(AG$6:AG$85),AG$6:AG$85,0)),
求节点(AG$6:AG$85,$Z$6:$Z$85,$AV66)))),"")="",BC65,
IFERROR(IF($AV66&lt;K$6,0,IF($AV66&gt;MAX(AG$6:AG$85),"",
IF($AV66=MAX(AG$6:AG$85),INDEX($Z$6:$Z$85,MATCH(MAX(AG$6:AG$85),AG$6:AG$85,0)),
求节点(AG$6:AG$85,$Z$6:$Z$85,$AV66)))),""))</f>
        <v>61</v>
      </c>
      <c r="BD66" s="26">
        <f>IF(IFERROR(IF($AV66&lt;L$6,0,IF($AV66&gt;MAX(AH$6:AH$85),"",
IF($AV66=MAX(AH$6:AH$85),INDEX($Z$6:$Z$85,MATCH(MAX(AH$6:AH$85),AH$6:AH$85,0)),
求节点(AH$6:AH$85,$Z$6:$Z$85,$AV66)))),"")="",BD65,
IFERROR(IF($AV66&lt;L$6,0,IF($AV66&gt;MAX(AH$6:AH$85),"",
IF($AV66=MAX(AH$6:AH$85),INDEX($Z$6:$Z$85,MATCH(MAX(AH$6:AH$85),AH$6:AH$85,0)),
求节点(AH$6:AH$85,$Z$6:$Z$85,$AV66)))),""))</f>
        <v>61</v>
      </c>
      <c r="BE66" s="26">
        <f>IF(IFERROR(IF($AV66&lt;M$6,0,IF($AV66&gt;MAX(AI$6:AI$85),"",
IF($AV66=MAX(AI$6:AI$85),INDEX($Z$6:$Z$85,MATCH(MAX(AI$6:AI$85),AI$6:AI$85,0)),
求节点(AI$6:AI$85,$Z$6:$Z$85,$AV66)))),"")="",BE65,
IFERROR(IF($AV66&lt;M$6,0,IF($AV66&gt;MAX(AI$6:AI$85),"",
IF($AV66=MAX(AI$6:AI$85),INDEX($Z$6:$Z$85,MATCH(MAX(AI$6:AI$85),AI$6:AI$85,0)),
求节点(AI$6:AI$85,$Z$6:$Z$85,$AV66)))),""))</f>
        <v>61</v>
      </c>
      <c r="BF66" s="26">
        <f>IF(IFERROR(IF($AV66&lt;N$6,0,IF($AV66&gt;MAX(AJ$6:AJ$85),"",
IF($AV66=MAX(AJ$6:AJ$85),INDEX($Z$6:$Z$85,MATCH(MAX(AJ$6:AJ$85),AJ$6:AJ$85,0)),
求节点(AJ$6:AJ$85,$Z$6:$Z$85,$AV66)))),"")="",BF65,
IFERROR(IF($AV66&lt;N$6,0,IF($AV66&gt;MAX(AJ$6:AJ$85),"",
IF($AV66=MAX(AJ$6:AJ$85),INDEX($Z$6:$Z$85,MATCH(MAX(AJ$6:AJ$85),AJ$6:AJ$85,0)),
求节点(AJ$6:AJ$85,$Z$6:$Z$85,$AV66)))),""))</f>
        <v>61</v>
      </c>
      <c r="BG66" s="26">
        <f>IF(IFERROR(IF($AV66&lt;O$6,0,IF($AV66&gt;MAX(AK$6:AK$85),"",
IF($AV66=MAX(AK$6:AK$85),INDEX($Z$6:$Z$85,MATCH(MAX(AK$6:AK$85),AK$6:AK$85,0)),
求节点(AK$6:AK$85,$Z$6:$Z$85,$AV66)))),"")="",BG65,
IFERROR(IF($AV66&lt;O$6,0,IF($AV66&gt;MAX(AK$6:AK$85),"",
IF($AV66=MAX(AK$6:AK$85),INDEX($Z$6:$Z$85,MATCH(MAX(AK$6:AK$85),AK$6:AK$85,0)),
求节点(AK$6:AK$85,$Z$6:$Z$85,$AV66)))),""))</f>
        <v>61</v>
      </c>
      <c r="BH66" s="26">
        <f>IF(IFERROR(IF($AV66&lt;P$6,0,IF($AV66&gt;MAX(AL$6:AL$85),"",
IF($AV66=MAX(AL$6:AL$85),INDEX($Z$6:$Z$85,MATCH(MAX(AL$6:AL$85),AL$6:AL$85,0)),
求节点(AL$6:AL$85,$Z$6:$Z$85,$AV66)))),"")="",BH65,
IFERROR(IF($AV66&lt;P$6,0,IF($AV66&gt;MAX(AL$6:AL$85),"",
IF($AV66=MAX(AL$6:AL$85),INDEX($Z$6:$Z$85,MATCH(MAX(AL$6:AL$85),AL$6:AL$85,0)),
求节点(AL$6:AL$85,$Z$6:$Z$85,$AV66)))),""))</f>
        <v>26.25</v>
      </c>
      <c r="BI66" s="26">
        <f>IF(IFERROR(IF($AV66&lt;Q$6,0,IF($AV66&gt;MAX(AM$6:AM$85),"",
IF($AV66=MAX(AM$6:AM$85),INDEX($Z$6:$Z$85,MATCH(MAX(AM$6:AM$85),AM$6:AM$85,0)),
求节点(AM$6:AM$85,$Z$6:$Z$85,$AV66)))),"")="",BI65,
IFERROR(IF($AV66&lt;Q$6,0,IF($AV66&gt;MAX(AM$6:AM$85),"",
IF($AV66=MAX(AM$6:AM$85),INDEX($Z$6:$Z$85,MATCH(MAX(AM$6:AM$85),AM$6:AM$85,0)),
求节点(AM$6:AM$85,$Z$6:$Z$85,$AV66)))),""))</f>
        <v>24</v>
      </c>
      <c r="BJ66" s="26">
        <f>IF(IFERROR(IF($AV66&lt;R$6,0,IF($AV66&gt;MAX(AN$6:AN$85),"",
IF($AV66=MAX(AN$6:AN$85),INDEX($Z$6:$Z$85,MATCH(MAX(AN$6:AN$85),AN$6:AN$85,0)),
求节点(AN$6:AN$85,$Z$6:$Z$85,$AV66)))),"")="",BJ65,
IFERROR(IF($AV66&lt;R$6,0,IF($AV66&gt;MAX(AN$6:AN$85),"",
IF($AV66=MAX(AN$6:AN$85),INDEX($Z$6:$Z$85,MATCH(MAX(AN$6:AN$85),AN$6:AN$85,0)),
求节点(AN$6:AN$85,$Z$6:$Z$85,$AV66)))),""))</f>
        <v>24</v>
      </c>
      <c r="BK66" s="26">
        <f>IF(IFERROR(IF($AV66&lt;S$6,0,IF($AV66&gt;MAX(AO$6:AO$85),"",
IF($AV66=MAX(AO$6:AO$85),INDEX($Z$6:$Z$85,MATCH(MAX(AO$6:AO$85),AO$6:AO$85,0)),
求节点(AO$6:AO$85,$Z$6:$Z$85,$AV66)))),"")="",BK65,
IFERROR(IF($AV66&lt;S$6,0,IF($AV66&gt;MAX(AO$6:AO$85),"",
IF($AV66=MAX(AO$6:AO$85),INDEX($Z$6:$Z$85,MATCH(MAX(AO$6:AO$85),AO$6:AO$85,0)),
求节点(AO$6:AO$85,$Z$6:$Z$85,$AV66)))),""))</f>
        <v>24</v>
      </c>
      <c r="BL66" s="26">
        <f>IF(IFERROR(IF($AV66&lt;T$6,0,IF($AV66&gt;MAX(AP$6:AP$85),"",
IF($AV66=MAX(AP$6:AP$85),INDEX($Z$6:$Z$85,MATCH(MAX(AP$6:AP$85),AP$6:AP$85,0)),
求节点(AP$6:AP$85,$Z$6:$Z$85,$AV66)))),"")="",BL65,
IFERROR(IF($AV66&lt;T$6,0,IF($AV66&gt;MAX(AP$6:AP$85),"",
IF($AV66=MAX(AP$6:AP$85),INDEX($Z$6:$Z$85,MATCH(MAX(AP$6:AP$85),AP$6:AP$85,0)),
求节点(AP$6:AP$85,$Z$6:$Z$85,$AV66)))),""))</f>
        <v>24</v>
      </c>
      <c r="BM66" s="26">
        <f>IF(IFERROR(IF($AV66&lt;U$6,0,IF($AV66&gt;MAX(AQ$6:AQ$85),"",
IF($AV66=MAX(AQ$6:AQ$85),INDEX($Z$6:$Z$85,MATCH(MAX(AQ$6:AQ$85),AQ$6:AQ$85,0)),
求节点(AQ$6:AQ$85,$Z$6:$Z$85,$AV66)))),"")="",BM65,
IFERROR(IF($AV66&lt;U$6,0,IF($AV66&gt;MAX(AQ$6:AQ$85),"",
IF($AV66=MAX(AQ$6:AQ$85),INDEX($Z$6:$Z$85,MATCH(MAX(AQ$6:AQ$85),AQ$6:AQ$85,0)),
求节点(AQ$6:AQ$85,$Z$6:$Z$85,$AV66)))),""))</f>
        <v>61</v>
      </c>
      <c r="BN66" s="26">
        <f>IF(IFERROR(IF($AV66&lt;V$6,0,IF($AV66&gt;MAX(AR$6:AR$85),"",
IF($AV66=MAX(AR$6:AR$85),INDEX($Z$6:$Z$85,MATCH(MAX(AR$6:AR$85),AR$6:AR$85,0)),
求节点(AR$6:AR$85,$Z$6:$Z$85,$AV66)))),"")="",BN65,
IFERROR(IF($AV66&lt;V$6,0,IF($AV66&gt;MAX(AR$6:AR$85),"",
IF($AV66=MAX(AR$6:AR$85),INDEX($Z$6:$Z$85,MATCH(MAX(AR$6:AR$85),AR$6:AR$85,0)),
求节点(AR$6:AR$85,$Z$6:$Z$85,$AV66)))),""))</f>
        <v>11.8</v>
      </c>
      <c r="BO66" s="26">
        <f>IF(IFERROR(IF($AV66&lt;W$6,0,IF($AV66&gt;MAX(AS$6:AS$85),"",
IF($AV66=MAX(AS$6:AS$85),INDEX($Z$6:$Z$85,MATCH(MAX(AS$6:AS$85),AS$6:AS$85,0)),
求节点(AS$6:AS$85,$Z$6:$Z$85,$AV66)))),"")="",BO65,
IFERROR(IF($AV66&lt;W$6,0,IF($AV66&gt;MAX(AS$6:AS$85),"",
IF($AV66=MAX(AS$6:AS$85),INDEX($Z$6:$Z$85,MATCH(MAX(AS$6:AS$85),AS$6:AS$85,0)),
求节点(AS$6:AS$85,$Z$6:$Z$85,$AV66)))),""))</f>
        <v>0</v>
      </c>
    </row>
    <row r="67" spans="4:67" x14ac:dyDescent="0.2">
      <c r="D67" s="8">
        <v>62</v>
      </c>
      <c r="E67" s="24">
        <f>IFERROR(('[1]功能-城建'!AS67+'[1]功能-城建'!BN67)/2,"")</f>
        <v>62</v>
      </c>
      <c r="F67" s="24">
        <f>IFERROR(('[1]功能-城建'!AT67+'[1]功能-城建'!BO67)/2,"")</f>
        <v>62</v>
      </c>
      <c r="G67" s="24" t="str">
        <f>IFERROR(('[1]功能-城建'!AU67+'[1]功能-城建'!BP67)/2,"")</f>
        <v/>
      </c>
      <c r="H67" s="24" t="str">
        <f>IFERROR(('[1]功能-城建'!AV67+'[1]功能-城建'!BQ67)/2,"")</f>
        <v/>
      </c>
      <c r="I67" s="24">
        <f>IFERROR(('[1]功能-城建'!AW67+'[1]功能-城建'!BR67)/2,"")</f>
        <v>62</v>
      </c>
      <c r="J67" s="24">
        <f>IFERROR(('[1]功能-城建'!AX67+'[1]功能-城建'!BS67)/2,"")</f>
        <v>62</v>
      </c>
      <c r="K67" s="24">
        <f>IFERROR(('[1]功能-城建'!AY67+'[1]功能-城建'!BT67)/2,"")</f>
        <v>62</v>
      </c>
      <c r="L67" s="24">
        <f>IFERROR(('[1]功能-城建'!AZ67+'[1]功能-城建'!BU67)/2,"")</f>
        <v>62</v>
      </c>
      <c r="M67" s="24">
        <f>IFERROR(('[1]功能-城建'!BA67+'[1]功能-城建'!BV67)/2,"")</f>
        <v>62</v>
      </c>
      <c r="N67" s="24">
        <f>IFERROR(('[1]功能-城建'!BB67+'[1]功能-城建'!BW67)/2,"")</f>
        <v>62</v>
      </c>
      <c r="O67" s="24">
        <f>IFERROR(('[1]功能-城建'!BC67+'[1]功能-城建'!BX67)/2,"")</f>
        <v>62</v>
      </c>
      <c r="P67" s="24" t="str">
        <f>IFERROR(('[1]功能-城建'!BD67+'[1]功能-城建'!BY67)/2,"")</f>
        <v/>
      </c>
      <c r="Q67" s="24" t="str">
        <f>IFERROR(('[1]功能-城建'!BE67+'[1]功能-城建'!BZ67)/2,"")</f>
        <v/>
      </c>
      <c r="R67" s="24" t="str">
        <f>IFERROR(('[1]功能-城建'!BF67+'[1]功能-城建'!CA67)/2,"")</f>
        <v/>
      </c>
      <c r="S67" s="24" t="str">
        <f>IFERROR(('[1]功能-城建'!BG67+'[1]功能-城建'!CB67)/2,"")</f>
        <v/>
      </c>
      <c r="T67" s="24" t="str">
        <f>IFERROR(('[1]功能-城建'!BH67+'[1]功能-城建'!CC67)/2,"")</f>
        <v/>
      </c>
      <c r="U67" s="24">
        <f>IFERROR(('[1]功能-城建'!BI67+'[1]功能-城建'!CD67)/2,"")</f>
        <v>62</v>
      </c>
      <c r="V67" s="24" t="str">
        <f>IFERROR(('[1]功能-城建'!BJ67+'[1]功能-城建'!CE67)/2,"")</f>
        <v/>
      </c>
      <c r="W67" s="24">
        <f>IFERROR(('[1]功能-城建'!BK67+'[1]功能-城建'!CF67)/2,"")</f>
        <v>0</v>
      </c>
      <c r="Z67" s="8">
        <v>62</v>
      </c>
      <c r="AA67" s="25">
        <f t="shared" si="25"/>
        <v>62</v>
      </c>
      <c r="AB67" s="25">
        <f t="shared" si="26"/>
        <v>62</v>
      </c>
      <c r="AC67" s="25" t="str">
        <f t="shared" si="27"/>
        <v/>
      </c>
      <c r="AD67" s="25" t="str">
        <f t="shared" si="28"/>
        <v/>
      </c>
      <c r="AE67" s="25">
        <f t="shared" si="29"/>
        <v>62</v>
      </c>
      <c r="AF67" s="25">
        <f t="shared" si="30"/>
        <v>62</v>
      </c>
      <c r="AG67" s="25">
        <f t="shared" si="31"/>
        <v>62</v>
      </c>
      <c r="AH67" s="25">
        <f t="shared" si="32"/>
        <v>62</v>
      </c>
      <c r="AI67" s="25">
        <f t="shared" si="33"/>
        <v>62</v>
      </c>
      <c r="AJ67" s="25">
        <f t="shared" si="34"/>
        <v>62</v>
      </c>
      <c r="AK67" s="25">
        <f t="shared" si="35"/>
        <v>62</v>
      </c>
      <c r="AL67" s="25" t="str">
        <f t="shared" si="36"/>
        <v/>
      </c>
      <c r="AM67" s="25" t="str">
        <f t="shared" si="37"/>
        <v/>
      </c>
      <c r="AN67" s="25" t="str">
        <f t="shared" si="38"/>
        <v/>
      </c>
      <c r="AO67" s="25" t="str">
        <f t="shared" si="39"/>
        <v/>
      </c>
      <c r="AP67" s="25" t="str">
        <f t="shared" si="40"/>
        <v/>
      </c>
      <c r="AQ67" s="25">
        <f t="shared" si="41"/>
        <v>62</v>
      </c>
      <c r="AR67" s="25" t="str">
        <f t="shared" si="42"/>
        <v/>
      </c>
      <c r="AS67" s="25">
        <f t="shared" si="43"/>
        <v>0</v>
      </c>
      <c r="AV67" s="8">
        <v>62</v>
      </c>
      <c r="AW67" s="26">
        <f>IF(IFERROR(IF($AV67&lt;E$6,0,IF($AV67&gt;MAX(AA$6:AA$85),"",
IF($AV67=MAX(AA$6:AA$85),INDEX($Z$6:$Z$85,MATCH(MAX(AA$6:AA$85),AA$6:AA$85,0)),
求节点(AA$6:AA$85,$Z$6:$Z$85,$AV67)))),"")="",AW66,
IFERROR(IF($AV67&lt;E$6,0,IF($AV67&gt;MAX(AA$6:AA$85),"",
IF($AV67=MAX(AA$6:AA$85),INDEX($Z$6:$Z$85,MATCH(MAX(AA$6:AA$85),AA$6:AA$85,0)),
求节点(AA$6:AA$85,$Z$6:$Z$85,$AV67)))),""))</f>
        <v>62</v>
      </c>
      <c r="AX67" s="26">
        <f>IF(IFERROR(IF($AV67&lt;F$6,0,IF($AV67&gt;MAX(AB$6:AB$85),"",
IF($AV67=MAX(AB$6:AB$85),INDEX($Z$6:$Z$85,MATCH(MAX(AB$6:AB$85),AB$6:AB$85,0)),
求节点(AB$6:AB$85,$Z$6:$Z$85,$AV67)))),"")="",AX66,
IFERROR(IF($AV67&lt;F$6,0,IF($AV67&gt;MAX(AB$6:AB$85),"",
IF($AV67=MAX(AB$6:AB$85),INDEX($Z$6:$Z$85,MATCH(MAX(AB$6:AB$85),AB$6:AB$85,0)),
求节点(AB$6:AB$85,$Z$6:$Z$85,$AV67)))),""))</f>
        <v>62</v>
      </c>
      <c r="AY67" s="26">
        <f>IF(IFERROR(IF($AV67&lt;G$6,0,IF($AV67&gt;MAX(AC$6:AC$85),"",
IF($AV67=MAX(AC$6:AC$85),INDEX($Z$6:$Z$85,MATCH(MAX(AC$6:AC$85),AC$6:AC$85,0)),
求节点(AC$6:AC$85,$Z$6:$Z$85,$AV67)))),"")="",AY66,
IFERROR(IF($AV67&lt;G$6,0,IF($AV67&gt;MAX(AC$6:AC$85),"",
IF($AV67=MAX(AC$6:AC$85),INDEX($Z$6:$Z$85,MATCH(MAX(AC$6:AC$85),AC$6:AC$85,0)),
求节点(AC$6:AC$85,$Z$6:$Z$85,$AV67)))),""))</f>
        <v>23.666666666666668</v>
      </c>
      <c r="AZ67" s="26">
        <f>IF(IFERROR(IF($AV67&lt;H$6,0,IF($AV67&gt;MAX(AD$6:AD$85),"",
IF($AV67=MAX(AD$6:AD$85),INDEX($Z$6:$Z$85,MATCH(MAX(AD$6:AD$85),AD$6:AD$85,0)),
求节点(AD$6:AD$85,$Z$6:$Z$85,$AV67)))),"")="",AZ66,
IFERROR(IF($AV67&lt;H$6,0,IF($AV67&gt;MAX(AD$6:AD$85),"",
IF($AV67=MAX(AD$6:AD$85),INDEX($Z$6:$Z$85,MATCH(MAX(AD$6:AD$85),AD$6:AD$85,0)),
求节点(AD$6:AD$85,$Z$6:$Z$85,$AV67)))),""))</f>
        <v>0</v>
      </c>
      <c r="BA67" s="26">
        <f>IF(IFERROR(IF($AV67&lt;I$6,0,IF($AV67&gt;MAX(AE$6:AE$85),"",
IF($AV67=MAX(AE$6:AE$85),INDEX($Z$6:$Z$85,MATCH(MAX(AE$6:AE$85),AE$6:AE$85,0)),
求节点(AE$6:AE$85,$Z$6:$Z$85,$AV67)))),"")="",BA66,
IFERROR(IF($AV67&lt;I$6,0,IF($AV67&gt;MAX(AE$6:AE$85),"",
IF($AV67=MAX(AE$6:AE$85),INDEX($Z$6:$Z$85,MATCH(MAX(AE$6:AE$85),AE$6:AE$85,0)),
求节点(AE$6:AE$85,$Z$6:$Z$85,$AV67)))),""))</f>
        <v>62</v>
      </c>
      <c r="BB67" s="26">
        <f>IF(IFERROR(IF($AV67&lt;J$6,0,IF($AV67&gt;MAX(AF$6:AF$85),"",
IF($AV67=MAX(AF$6:AF$85),INDEX($Z$6:$Z$85,MATCH(MAX(AF$6:AF$85),AF$6:AF$85,0)),
求节点(AF$6:AF$85,$Z$6:$Z$85,$AV67)))),"")="",BB66,
IFERROR(IF($AV67&lt;J$6,0,IF($AV67&gt;MAX(AF$6:AF$85),"",
IF($AV67=MAX(AF$6:AF$85),INDEX($Z$6:$Z$85,MATCH(MAX(AF$6:AF$85),AF$6:AF$85,0)),
求节点(AF$6:AF$85,$Z$6:$Z$85,$AV67)))),""))</f>
        <v>62</v>
      </c>
      <c r="BC67" s="26">
        <f>IF(IFERROR(IF($AV67&lt;K$6,0,IF($AV67&gt;MAX(AG$6:AG$85),"",
IF($AV67=MAX(AG$6:AG$85),INDEX($Z$6:$Z$85,MATCH(MAX(AG$6:AG$85),AG$6:AG$85,0)),
求节点(AG$6:AG$85,$Z$6:$Z$85,$AV67)))),"")="",BC66,
IFERROR(IF($AV67&lt;K$6,0,IF($AV67&gt;MAX(AG$6:AG$85),"",
IF($AV67=MAX(AG$6:AG$85),INDEX($Z$6:$Z$85,MATCH(MAX(AG$6:AG$85),AG$6:AG$85,0)),
求节点(AG$6:AG$85,$Z$6:$Z$85,$AV67)))),""))</f>
        <v>62</v>
      </c>
      <c r="BD67" s="26">
        <f>IF(IFERROR(IF($AV67&lt;L$6,0,IF($AV67&gt;MAX(AH$6:AH$85),"",
IF($AV67=MAX(AH$6:AH$85),INDEX($Z$6:$Z$85,MATCH(MAX(AH$6:AH$85),AH$6:AH$85,0)),
求节点(AH$6:AH$85,$Z$6:$Z$85,$AV67)))),"")="",BD66,
IFERROR(IF($AV67&lt;L$6,0,IF($AV67&gt;MAX(AH$6:AH$85),"",
IF($AV67=MAX(AH$6:AH$85),INDEX($Z$6:$Z$85,MATCH(MAX(AH$6:AH$85),AH$6:AH$85,0)),
求节点(AH$6:AH$85,$Z$6:$Z$85,$AV67)))),""))</f>
        <v>62</v>
      </c>
      <c r="BE67" s="26">
        <f>IF(IFERROR(IF($AV67&lt;M$6,0,IF($AV67&gt;MAX(AI$6:AI$85),"",
IF($AV67=MAX(AI$6:AI$85),INDEX($Z$6:$Z$85,MATCH(MAX(AI$6:AI$85),AI$6:AI$85,0)),
求节点(AI$6:AI$85,$Z$6:$Z$85,$AV67)))),"")="",BE66,
IFERROR(IF($AV67&lt;M$6,0,IF($AV67&gt;MAX(AI$6:AI$85),"",
IF($AV67=MAX(AI$6:AI$85),INDEX($Z$6:$Z$85,MATCH(MAX(AI$6:AI$85),AI$6:AI$85,0)),
求节点(AI$6:AI$85,$Z$6:$Z$85,$AV67)))),""))</f>
        <v>62</v>
      </c>
      <c r="BF67" s="26">
        <f>IF(IFERROR(IF($AV67&lt;N$6,0,IF($AV67&gt;MAX(AJ$6:AJ$85),"",
IF($AV67=MAX(AJ$6:AJ$85),INDEX($Z$6:$Z$85,MATCH(MAX(AJ$6:AJ$85),AJ$6:AJ$85,0)),
求节点(AJ$6:AJ$85,$Z$6:$Z$85,$AV67)))),"")="",BF66,
IFERROR(IF($AV67&lt;N$6,0,IF($AV67&gt;MAX(AJ$6:AJ$85),"",
IF($AV67=MAX(AJ$6:AJ$85),INDEX($Z$6:$Z$85,MATCH(MAX(AJ$6:AJ$85),AJ$6:AJ$85,0)),
求节点(AJ$6:AJ$85,$Z$6:$Z$85,$AV67)))),""))</f>
        <v>62</v>
      </c>
      <c r="BG67" s="26">
        <f>IF(IFERROR(IF($AV67&lt;O$6,0,IF($AV67&gt;MAX(AK$6:AK$85),"",
IF($AV67=MAX(AK$6:AK$85),INDEX($Z$6:$Z$85,MATCH(MAX(AK$6:AK$85),AK$6:AK$85,0)),
求节点(AK$6:AK$85,$Z$6:$Z$85,$AV67)))),"")="",BG66,
IFERROR(IF($AV67&lt;O$6,0,IF($AV67&gt;MAX(AK$6:AK$85),"",
IF($AV67=MAX(AK$6:AK$85),INDEX($Z$6:$Z$85,MATCH(MAX(AK$6:AK$85),AK$6:AK$85,0)),
求节点(AK$6:AK$85,$Z$6:$Z$85,$AV67)))),""))</f>
        <v>62</v>
      </c>
      <c r="BH67" s="26">
        <f>IF(IFERROR(IF($AV67&lt;P$6,0,IF($AV67&gt;MAX(AL$6:AL$85),"",
IF($AV67=MAX(AL$6:AL$85),INDEX($Z$6:$Z$85,MATCH(MAX(AL$6:AL$85),AL$6:AL$85,0)),
求节点(AL$6:AL$85,$Z$6:$Z$85,$AV67)))),"")="",BH66,
IFERROR(IF($AV67&lt;P$6,0,IF($AV67&gt;MAX(AL$6:AL$85),"",
IF($AV67=MAX(AL$6:AL$85),INDEX($Z$6:$Z$85,MATCH(MAX(AL$6:AL$85),AL$6:AL$85,0)),
求节点(AL$6:AL$85,$Z$6:$Z$85,$AV67)))),""))</f>
        <v>26.75</v>
      </c>
      <c r="BI67" s="26">
        <f>IF(IFERROR(IF($AV67&lt;Q$6,0,IF($AV67&gt;MAX(AM$6:AM$85),"",
IF($AV67=MAX(AM$6:AM$85),INDEX($Z$6:$Z$85,MATCH(MAX(AM$6:AM$85),AM$6:AM$85,0)),
求节点(AM$6:AM$85,$Z$6:$Z$85,$AV67)))),"")="",BI66,
IFERROR(IF($AV67&lt;Q$6,0,IF($AV67&gt;MAX(AM$6:AM$85),"",
IF($AV67=MAX(AM$6:AM$85),INDEX($Z$6:$Z$85,MATCH(MAX(AM$6:AM$85),AM$6:AM$85,0)),
求节点(AM$6:AM$85,$Z$6:$Z$85,$AV67)))),""))</f>
        <v>24.333333333333332</v>
      </c>
      <c r="BJ67" s="26">
        <f>IF(IFERROR(IF($AV67&lt;R$6,0,IF($AV67&gt;MAX(AN$6:AN$85),"",
IF($AV67=MAX(AN$6:AN$85),INDEX($Z$6:$Z$85,MATCH(MAX(AN$6:AN$85),AN$6:AN$85,0)),
求节点(AN$6:AN$85,$Z$6:$Z$85,$AV67)))),"")="",BJ66,
IFERROR(IF($AV67&lt;R$6,0,IF($AV67&gt;MAX(AN$6:AN$85),"",
IF($AV67=MAX(AN$6:AN$85),INDEX($Z$6:$Z$85,MATCH(MAX(AN$6:AN$85),AN$6:AN$85,0)),
求节点(AN$6:AN$85,$Z$6:$Z$85,$AV67)))),""))</f>
        <v>24.333333333333332</v>
      </c>
      <c r="BK67" s="26">
        <f>IF(IFERROR(IF($AV67&lt;S$6,0,IF($AV67&gt;MAX(AO$6:AO$85),"",
IF($AV67=MAX(AO$6:AO$85),INDEX($Z$6:$Z$85,MATCH(MAX(AO$6:AO$85),AO$6:AO$85,0)),
求节点(AO$6:AO$85,$Z$6:$Z$85,$AV67)))),"")="",BK66,
IFERROR(IF($AV67&lt;S$6,0,IF($AV67&gt;MAX(AO$6:AO$85),"",
IF($AV67=MAX(AO$6:AO$85),INDEX($Z$6:$Z$85,MATCH(MAX(AO$6:AO$85),AO$6:AO$85,0)),
求节点(AO$6:AO$85,$Z$6:$Z$85,$AV67)))),""))</f>
        <v>24.333333333333332</v>
      </c>
      <c r="BL67" s="26">
        <f>IF(IFERROR(IF($AV67&lt;T$6,0,IF($AV67&gt;MAX(AP$6:AP$85),"",
IF($AV67=MAX(AP$6:AP$85),INDEX($Z$6:$Z$85,MATCH(MAX(AP$6:AP$85),AP$6:AP$85,0)),
求节点(AP$6:AP$85,$Z$6:$Z$85,$AV67)))),"")="",BL66,
IFERROR(IF($AV67&lt;T$6,0,IF($AV67&gt;MAX(AP$6:AP$85),"",
IF($AV67=MAX(AP$6:AP$85),INDEX($Z$6:$Z$85,MATCH(MAX(AP$6:AP$85),AP$6:AP$85,0)),
求节点(AP$6:AP$85,$Z$6:$Z$85,$AV67)))),""))</f>
        <v>24.333333333333332</v>
      </c>
      <c r="BM67" s="26">
        <f>IF(IFERROR(IF($AV67&lt;U$6,0,IF($AV67&gt;MAX(AQ$6:AQ$85),"",
IF($AV67=MAX(AQ$6:AQ$85),INDEX($Z$6:$Z$85,MATCH(MAX(AQ$6:AQ$85),AQ$6:AQ$85,0)),
求节点(AQ$6:AQ$85,$Z$6:$Z$85,$AV67)))),"")="",BM66,
IFERROR(IF($AV67&lt;U$6,0,IF($AV67&gt;MAX(AQ$6:AQ$85),"",
IF($AV67=MAX(AQ$6:AQ$85),INDEX($Z$6:$Z$85,MATCH(MAX(AQ$6:AQ$85),AQ$6:AQ$85,0)),
求节点(AQ$6:AQ$85,$Z$6:$Z$85,$AV67)))),""))</f>
        <v>62</v>
      </c>
      <c r="BN67" s="26">
        <f>IF(IFERROR(IF($AV67&lt;V$6,0,IF($AV67&gt;MAX(AR$6:AR$85),"",
IF($AV67=MAX(AR$6:AR$85),INDEX($Z$6:$Z$85,MATCH(MAX(AR$6:AR$85),AR$6:AR$85,0)),
求节点(AR$6:AR$85,$Z$6:$Z$85,$AV67)))),"")="",BN66,
IFERROR(IF($AV67&lt;V$6,0,IF($AV67&gt;MAX(AR$6:AR$85),"",
IF($AV67=MAX(AR$6:AR$85),INDEX($Z$6:$Z$85,MATCH(MAX(AR$6:AR$85),AR$6:AR$85,0)),
求节点(AR$6:AR$85,$Z$6:$Z$85,$AV67)))),""))</f>
        <v>12</v>
      </c>
      <c r="BO67" s="26">
        <f>IF(IFERROR(IF($AV67&lt;W$6,0,IF($AV67&gt;MAX(AS$6:AS$85),"",
IF($AV67=MAX(AS$6:AS$85),INDEX($Z$6:$Z$85,MATCH(MAX(AS$6:AS$85),AS$6:AS$85,0)),
求节点(AS$6:AS$85,$Z$6:$Z$85,$AV67)))),"")="",BO66,
IFERROR(IF($AV67&lt;W$6,0,IF($AV67&gt;MAX(AS$6:AS$85),"",
IF($AV67=MAX(AS$6:AS$85),INDEX($Z$6:$Z$85,MATCH(MAX(AS$6:AS$85),AS$6:AS$85,0)),
求节点(AS$6:AS$85,$Z$6:$Z$85,$AV67)))),""))</f>
        <v>0</v>
      </c>
    </row>
    <row r="68" spans="4:67" x14ac:dyDescent="0.2">
      <c r="D68" s="8">
        <v>63</v>
      </c>
      <c r="E68" s="24">
        <f>IFERROR(('[1]功能-城建'!AS68+'[1]功能-城建'!BN68)/2,"")</f>
        <v>63</v>
      </c>
      <c r="F68" s="24">
        <f>IFERROR(('[1]功能-城建'!AT68+'[1]功能-城建'!BO68)/2,"")</f>
        <v>63</v>
      </c>
      <c r="G68" s="24" t="str">
        <f>IFERROR(('[1]功能-城建'!AU68+'[1]功能-城建'!BP68)/2,"")</f>
        <v/>
      </c>
      <c r="H68" s="24" t="str">
        <f>IFERROR(('[1]功能-城建'!AV68+'[1]功能-城建'!BQ68)/2,"")</f>
        <v/>
      </c>
      <c r="I68" s="24">
        <f>IFERROR(('[1]功能-城建'!AW68+'[1]功能-城建'!BR68)/2,"")</f>
        <v>63</v>
      </c>
      <c r="J68" s="24">
        <f>IFERROR(('[1]功能-城建'!AX68+'[1]功能-城建'!BS68)/2,"")</f>
        <v>63</v>
      </c>
      <c r="K68" s="24">
        <f>IFERROR(('[1]功能-城建'!AY68+'[1]功能-城建'!BT68)/2,"")</f>
        <v>63</v>
      </c>
      <c r="L68" s="24">
        <f>IFERROR(('[1]功能-城建'!AZ68+'[1]功能-城建'!BU68)/2,"")</f>
        <v>63</v>
      </c>
      <c r="M68" s="24">
        <f>IFERROR(('[1]功能-城建'!BA68+'[1]功能-城建'!BV68)/2,"")</f>
        <v>63</v>
      </c>
      <c r="N68" s="24">
        <f>IFERROR(('[1]功能-城建'!BB68+'[1]功能-城建'!BW68)/2,"")</f>
        <v>63</v>
      </c>
      <c r="O68" s="24">
        <f>IFERROR(('[1]功能-城建'!BC68+'[1]功能-城建'!BX68)/2,"")</f>
        <v>63</v>
      </c>
      <c r="P68" s="24" t="str">
        <f>IFERROR(('[1]功能-城建'!BD68+'[1]功能-城建'!BY68)/2,"")</f>
        <v/>
      </c>
      <c r="Q68" s="24" t="str">
        <f>IFERROR(('[1]功能-城建'!BE68+'[1]功能-城建'!BZ68)/2,"")</f>
        <v/>
      </c>
      <c r="R68" s="24" t="str">
        <f>IFERROR(('[1]功能-城建'!BF68+'[1]功能-城建'!CA68)/2,"")</f>
        <v/>
      </c>
      <c r="S68" s="24" t="str">
        <f>IFERROR(('[1]功能-城建'!BG68+'[1]功能-城建'!CB68)/2,"")</f>
        <v/>
      </c>
      <c r="T68" s="24" t="str">
        <f>IFERROR(('[1]功能-城建'!BH68+'[1]功能-城建'!CC68)/2,"")</f>
        <v/>
      </c>
      <c r="U68" s="24">
        <f>IFERROR(('[1]功能-城建'!BI68+'[1]功能-城建'!CD68)/2,"")</f>
        <v>63</v>
      </c>
      <c r="V68" s="24" t="str">
        <f>IFERROR(('[1]功能-城建'!BJ68+'[1]功能-城建'!CE68)/2,"")</f>
        <v/>
      </c>
      <c r="W68" s="24">
        <f>IFERROR(('[1]功能-城建'!BK68+'[1]功能-城建'!CF68)/2,"")</f>
        <v>0</v>
      </c>
      <c r="Z68" s="8">
        <v>63</v>
      </c>
      <c r="AA68" s="25">
        <f t="shared" si="25"/>
        <v>63</v>
      </c>
      <c r="AB68" s="25">
        <f t="shared" si="26"/>
        <v>63</v>
      </c>
      <c r="AC68" s="25" t="str">
        <f t="shared" si="27"/>
        <v/>
      </c>
      <c r="AD68" s="25" t="str">
        <f t="shared" si="28"/>
        <v/>
      </c>
      <c r="AE68" s="25">
        <f t="shared" si="29"/>
        <v>63</v>
      </c>
      <c r="AF68" s="25">
        <f t="shared" si="30"/>
        <v>63</v>
      </c>
      <c r="AG68" s="25">
        <f t="shared" si="31"/>
        <v>63</v>
      </c>
      <c r="AH68" s="25">
        <f t="shared" si="32"/>
        <v>63</v>
      </c>
      <c r="AI68" s="25">
        <f t="shared" si="33"/>
        <v>63</v>
      </c>
      <c r="AJ68" s="25">
        <f t="shared" si="34"/>
        <v>63</v>
      </c>
      <c r="AK68" s="25">
        <f t="shared" si="35"/>
        <v>63</v>
      </c>
      <c r="AL68" s="25" t="str">
        <f t="shared" si="36"/>
        <v/>
      </c>
      <c r="AM68" s="25" t="str">
        <f t="shared" si="37"/>
        <v/>
      </c>
      <c r="AN68" s="25" t="str">
        <f t="shared" si="38"/>
        <v/>
      </c>
      <c r="AO68" s="25" t="str">
        <f t="shared" si="39"/>
        <v/>
      </c>
      <c r="AP68" s="25" t="str">
        <f t="shared" si="40"/>
        <v/>
      </c>
      <c r="AQ68" s="25">
        <f t="shared" si="41"/>
        <v>63</v>
      </c>
      <c r="AR68" s="25" t="str">
        <f t="shared" si="42"/>
        <v/>
      </c>
      <c r="AS68" s="25">
        <f t="shared" si="43"/>
        <v>0</v>
      </c>
      <c r="AV68" s="8">
        <v>63</v>
      </c>
      <c r="AW68" s="26">
        <f>IF(IFERROR(IF($AV68&lt;E$6,0,IF($AV68&gt;MAX(AA$6:AA$85),"",
IF($AV68=MAX(AA$6:AA$85),INDEX($Z$6:$Z$85,MATCH(MAX(AA$6:AA$85),AA$6:AA$85,0)),
求节点(AA$6:AA$85,$Z$6:$Z$85,$AV68)))),"")="",AW67,
IFERROR(IF($AV68&lt;E$6,0,IF($AV68&gt;MAX(AA$6:AA$85),"",
IF($AV68=MAX(AA$6:AA$85),INDEX($Z$6:$Z$85,MATCH(MAX(AA$6:AA$85),AA$6:AA$85,0)),
求节点(AA$6:AA$85,$Z$6:$Z$85,$AV68)))),""))</f>
        <v>63</v>
      </c>
      <c r="AX68" s="26">
        <f>IF(IFERROR(IF($AV68&lt;F$6,0,IF($AV68&gt;MAX(AB$6:AB$85),"",
IF($AV68=MAX(AB$6:AB$85),INDEX($Z$6:$Z$85,MATCH(MAX(AB$6:AB$85),AB$6:AB$85,0)),
求节点(AB$6:AB$85,$Z$6:$Z$85,$AV68)))),"")="",AX67,
IFERROR(IF($AV68&lt;F$6,0,IF($AV68&gt;MAX(AB$6:AB$85),"",
IF($AV68=MAX(AB$6:AB$85),INDEX($Z$6:$Z$85,MATCH(MAX(AB$6:AB$85),AB$6:AB$85,0)),
求节点(AB$6:AB$85,$Z$6:$Z$85,$AV68)))),""))</f>
        <v>63</v>
      </c>
      <c r="AY68" s="26">
        <f>IF(IFERROR(IF($AV68&lt;G$6,0,IF($AV68&gt;MAX(AC$6:AC$85),"",
IF($AV68=MAX(AC$6:AC$85),INDEX($Z$6:$Z$85,MATCH(MAX(AC$6:AC$85),AC$6:AC$85,0)),
求节点(AC$6:AC$85,$Z$6:$Z$85,$AV68)))),"")="",AY67,
IFERROR(IF($AV68&lt;G$6,0,IF($AV68&gt;MAX(AC$6:AC$85),"",
IF($AV68=MAX(AC$6:AC$85),INDEX($Z$6:$Z$85,MATCH(MAX(AC$6:AC$85),AC$6:AC$85,0)),
求节点(AC$6:AC$85,$Z$6:$Z$85,$AV68)))),""))</f>
        <v>24</v>
      </c>
      <c r="AZ68" s="26">
        <f>IF(IFERROR(IF($AV68&lt;H$6,0,IF($AV68&gt;MAX(AD$6:AD$85),"",
IF($AV68=MAX(AD$6:AD$85),INDEX($Z$6:$Z$85,MATCH(MAX(AD$6:AD$85),AD$6:AD$85,0)),
求节点(AD$6:AD$85,$Z$6:$Z$85,$AV68)))),"")="",AZ67,
IFERROR(IF($AV68&lt;H$6,0,IF($AV68&gt;MAX(AD$6:AD$85),"",
IF($AV68=MAX(AD$6:AD$85),INDEX($Z$6:$Z$85,MATCH(MAX(AD$6:AD$85),AD$6:AD$85,0)),
求节点(AD$6:AD$85,$Z$6:$Z$85,$AV68)))),""))</f>
        <v>0</v>
      </c>
      <c r="BA68" s="26">
        <f>IF(IFERROR(IF($AV68&lt;I$6,0,IF($AV68&gt;MAX(AE$6:AE$85),"",
IF($AV68=MAX(AE$6:AE$85),INDEX($Z$6:$Z$85,MATCH(MAX(AE$6:AE$85),AE$6:AE$85,0)),
求节点(AE$6:AE$85,$Z$6:$Z$85,$AV68)))),"")="",BA67,
IFERROR(IF($AV68&lt;I$6,0,IF($AV68&gt;MAX(AE$6:AE$85),"",
IF($AV68=MAX(AE$6:AE$85),INDEX($Z$6:$Z$85,MATCH(MAX(AE$6:AE$85),AE$6:AE$85,0)),
求节点(AE$6:AE$85,$Z$6:$Z$85,$AV68)))),""))</f>
        <v>63</v>
      </c>
      <c r="BB68" s="26">
        <f>IF(IFERROR(IF($AV68&lt;J$6,0,IF($AV68&gt;MAX(AF$6:AF$85),"",
IF($AV68=MAX(AF$6:AF$85),INDEX($Z$6:$Z$85,MATCH(MAX(AF$6:AF$85),AF$6:AF$85,0)),
求节点(AF$6:AF$85,$Z$6:$Z$85,$AV68)))),"")="",BB67,
IFERROR(IF($AV68&lt;J$6,0,IF($AV68&gt;MAX(AF$6:AF$85),"",
IF($AV68=MAX(AF$6:AF$85),INDEX($Z$6:$Z$85,MATCH(MAX(AF$6:AF$85),AF$6:AF$85,0)),
求节点(AF$6:AF$85,$Z$6:$Z$85,$AV68)))),""))</f>
        <v>63</v>
      </c>
      <c r="BC68" s="26">
        <f>IF(IFERROR(IF($AV68&lt;K$6,0,IF($AV68&gt;MAX(AG$6:AG$85),"",
IF($AV68=MAX(AG$6:AG$85),INDEX($Z$6:$Z$85,MATCH(MAX(AG$6:AG$85),AG$6:AG$85,0)),
求节点(AG$6:AG$85,$Z$6:$Z$85,$AV68)))),"")="",BC67,
IFERROR(IF($AV68&lt;K$6,0,IF($AV68&gt;MAX(AG$6:AG$85),"",
IF($AV68=MAX(AG$6:AG$85),INDEX($Z$6:$Z$85,MATCH(MAX(AG$6:AG$85),AG$6:AG$85,0)),
求节点(AG$6:AG$85,$Z$6:$Z$85,$AV68)))),""))</f>
        <v>63</v>
      </c>
      <c r="BD68" s="26">
        <f>IF(IFERROR(IF($AV68&lt;L$6,0,IF($AV68&gt;MAX(AH$6:AH$85),"",
IF($AV68=MAX(AH$6:AH$85),INDEX($Z$6:$Z$85,MATCH(MAX(AH$6:AH$85),AH$6:AH$85,0)),
求节点(AH$6:AH$85,$Z$6:$Z$85,$AV68)))),"")="",BD67,
IFERROR(IF($AV68&lt;L$6,0,IF($AV68&gt;MAX(AH$6:AH$85),"",
IF($AV68=MAX(AH$6:AH$85),INDEX($Z$6:$Z$85,MATCH(MAX(AH$6:AH$85),AH$6:AH$85,0)),
求节点(AH$6:AH$85,$Z$6:$Z$85,$AV68)))),""))</f>
        <v>63</v>
      </c>
      <c r="BE68" s="26">
        <f>IF(IFERROR(IF($AV68&lt;M$6,0,IF($AV68&gt;MAX(AI$6:AI$85),"",
IF($AV68=MAX(AI$6:AI$85),INDEX($Z$6:$Z$85,MATCH(MAX(AI$6:AI$85),AI$6:AI$85,0)),
求节点(AI$6:AI$85,$Z$6:$Z$85,$AV68)))),"")="",BE67,
IFERROR(IF($AV68&lt;M$6,0,IF($AV68&gt;MAX(AI$6:AI$85),"",
IF($AV68=MAX(AI$6:AI$85),INDEX($Z$6:$Z$85,MATCH(MAX(AI$6:AI$85),AI$6:AI$85,0)),
求节点(AI$6:AI$85,$Z$6:$Z$85,$AV68)))),""))</f>
        <v>63</v>
      </c>
      <c r="BF68" s="26">
        <f>IF(IFERROR(IF($AV68&lt;N$6,0,IF($AV68&gt;MAX(AJ$6:AJ$85),"",
IF($AV68=MAX(AJ$6:AJ$85),INDEX($Z$6:$Z$85,MATCH(MAX(AJ$6:AJ$85),AJ$6:AJ$85,0)),
求节点(AJ$6:AJ$85,$Z$6:$Z$85,$AV68)))),"")="",BF67,
IFERROR(IF($AV68&lt;N$6,0,IF($AV68&gt;MAX(AJ$6:AJ$85),"",
IF($AV68=MAX(AJ$6:AJ$85),INDEX($Z$6:$Z$85,MATCH(MAX(AJ$6:AJ$85),AJ$6:AJ$85,0)),
求节点(AJ$6:AJ$85,$Z$6:$Z$85,$AV68)))),""))</f>
        <v>63</v>
      </c>
      <c r="BG68" s="26">
        <f>IF(IFERROR(IF($AV68&lt;O$6,0,IF($AV68&gt;MAX(AK$6:AK$85),"",
IF($AV68=MAX(AK$6:AK$85),INDEX($Z$6:$Z$85,MATCH(MAX(AK$6:AK$85),AK$6:AK$85,0)),
求节点(AK$6:AK$85,$Z$6:$Z$85,$AV68)))),"")="",BG67,
IFERROR(IF($AV68&lt;O$6,0,IF($AV68&gt;MAX(AK$6:AK$85),"",
IF($AV68=MAX(AK$6:AK$85),INDEX($Z$6:$Z$85,MATCH(MAX(AK$6:AK$85),AK$6:AK$85,0)),
求节点(AK$6:AK$85,$Z$6:$Z$85,$AV68)))),""))</f>
        <v>63</v>
      </c>
      <c r="BH68" s="26">
        <f>IF(IFERROR(IF($AV68&lt;P$6,0,IF($AV68&gt;MAX(AL$6:AL$85),"",
IF($AV68=MAX(AL$6:AL$85),INDEX($Z$6:$Z$85,MATCH(MAX(AL$6:AL$85),AL$6:AL$85,0)),
求节点(AL$6:AL$85,$Z$6:$Z$85,$AV68)))),"")="",BH67,
IFERROR(IF($AV68&lt;P$6,0,IF($AV68&gt;MAX(AL$6:AL$85),"",
IF($AV68=MAX(AL$6:AL$85),INDEX($Z$6:$Z$85,MATCH(MAX(AL$6:AL$85),AL$6:AL$85,0)),
求节点(AL$6:AL$85,$Z$6:$Z$85,$AV68)))),""))</f>
        <v>27.25</v>
      </c>
      <c r="BI68" s="26">
        <f>IF(IFERROR(IF($AV68&lt;Q$6,0,IF($AV68&gt;MAX(AM$6:AM$85),"",
IF($AV68=MAX(AM$6:AM$85),INDEX($Z$6:$Z$85,MATCH(MAX(AM$6:AM$85),AM$6:AM$85,0)),
求节点(AM$6:AM$85,$Z$6:$Z$85,$AV68)))),"")="",BI67,
IFERROR(IF($AV68&lt;Q$6,0,IF($AV68&gt;MAX(AM$6:AM$85),"",
IF($AV68=MAX(AM$6:AM$85),INDEX($Z$6:$Z$85,MATCH(MAX(AM$6:AM$85),AM$6:AM$85,0)),
求节点(AM$6:AM$85,$Z$6:$Z$85,$AV68)))),""))</f>
        <v>24.666666666666668</v>
      </c>
      <c r="BJ68" s="26">
        <f>IF(IFERROR(IF($AV68&lt;R$6,0,IF($AV68&gt;MAX(AN$6:AN$85),"",
IF($AV68=MAX(AN$6:AN$85),INDEX($Z$6:$Z$85,MATCH(MAX(AN$6:AN$85),AN$6:AN$85,0)),
求节点(AN$6:AN$85,$Z$6:$Z$85,$AV68)))),"")="",BJ67,
IFERROR(IF($AV68&lt;R$6,0,IF($AV68&gt;MAX(AN$6:AN$85),"",
IF($AV68=MAX(AN$6:AN$85),INDEX($Z$6:$Z$85,MATCH(MAX(AN$6:AN$85),AN$6:AN$85,0)),
求节点(AN$6:AN$85,$Z$6:$Z$85,$AV68)))),""))</f>
        <v>24.666666666666668</v>
      </c>
      <c r="BK68" s="26">
        <f>IF(IFERROR(IF($AV68&lt;S$6,0,IF($AV68&gt;MAX(AO$6:AO$85),"",
IF($AV68=MAX(AO$6:AO$85),INDEX($Z$6:$Z$85,MATCH(MAX(AO$6:AO$85),AO$6:AO$85,0)),
求节点(AO$6:AO$85,$Z$6:$Z$85,$AV68)))),"")="",BK67,
IFERROR(IF($AV68&lt;S$6,0,IF($AV68&gt;MAX(AO$6:AO$85),"",
IF($AV68=MAX(AO$6:AO$85),INDEX($Z$6:$Z$85,MATCH(MAX(AO$6:AO$85),AO$6:AO$85,0)),
求节点(AO$6:AO$85,$Z$6:$Z$85,$AV68)))),""))</f>
        <v>24.666666666666668</v>
      </c>
      <c r="BL68" s="26">
        <f>IF(IFERROR(IF($AV68&lt;T$6,0,IF($AV68&gt;MAX(AP$6:AP$85),"",
IF($AV68=MAX(AP$6:AP$85),INDEX($Z$6:$Z$85,MATCH(MAX(AP$6:AP$85),AP$6:AP$85,0)),
求节点(AP$6:AP$85,$Z$6:$Z$85,$AV68)))),"")="",BL67,
IFERROR(IF($AV68&lt;T$6,0,IF($AV68&gt;MAX(AP$6:AP$85),"",
IF($AV68=MAX(AP$6:AP$85),INDEX($Z$6:$Z$85,MATCH(MAX(AP$6:AP$85),AP$6:AP$85,0)),
求节点(AP$6:AP$85,$Z$6:$Z$85,$AV68)))),""))</f>
        <v>24.666666666666668</v>
      </c>
      <c r="BM68" s="26">
        <f>IF(IFERROR(IF($AV68&lt;U$6,0,IF($AV68&gt;MAX(AQ$6:AQ$85),"",
IF($AV68=MAX(AQ$6:AQ$85),INDEX($Z$6:$Z$85,MATCH(MAX(AQ$6:AQ$85),AQ$6:AQ$85,0)),
求节点(AQ$6:AQ$85,$Z$6:$Z$85,$AV68)))),"")="",BM67,
IFERROR(IF($AV68&lt;U$6,0,IF($AV68&gt;MAX(AQ$6:AQ$85),"",
IF($AV68=MAX(AQ$6:AQ$85),INDEX($Z$6:$Z$85,MATCH(MAX(AQ$6:AQ$85),AQ$6:AQ$85,0)),
求节点(AQ$6:AQ$85,$Z$6:$Z$85,$AV68)))),""))</f>
        <v>63</v>
      </c>
      <c r="BN68" s="26">
        <f>IF(IFERROR(IF($AV68&lt;V$6,0,IF($AV68&gt;MAX(AR$6:AR$85),"",
IF($AV68=MAX(AR$6:AR$85),INDEX($Z$6:$Z$85,MATCH(MAX(AR$6:AR$85),AR$6:AR$85,0)),
求节点(AR$6:AR$85,$Z$6:$Z$85,$AV68)))),"")="",BN67,
IFERROR(IF($AV68&lt;V$6,0,IF($AV68&gt;MAX(AR$6:AR$85),"",
IF($AV68=MAX(AR$6:AR$85),INDEX($Z$6:$Z$85,MATCH(MAX(AR$6:AR$85),AR$6:AR$85,0)),
求节点(AR$6:AR$85,$Z$6:$Z$85,$AV68)))),""))</f>
        <v>12.2</v>
      </c>
      <c r="BO68" s="26">
        <f>IF(IFERROR(IF($AV68&lt;W$6,0,IF($AV68&gt;MAX(AS$6:AS$85),"",
IF($AV68=MAX(AS$6:AS$85),INDEX($Z$6:$Z$85,MATCH(MAX(AS$6:AS$85),AS$6:AS$85,0)),
求节点(AS$6:AS$85,$Z$6:$Z$85,$AV68)))),"")="",BO67,
IFERROR(IF($AV68&lt;W$6,0,IF($AV68&gt;MAX(AS$6:AS$85),"",
IF($AV68=MAX(AS$6:AS$85),INDEX($Z$6:$Z$85,MATCH(MAX(AS$6:AS$85),AS$6:AS$85,0)),
求节点(AS$6:AS$85,$Z$6:$Z$85,$AV68)))),""))</f>
        <v>0</v>
      </c>
    </row>
    <row r="69" spans="4:67" x14ac:dyDescent="0.2">
      <c r="D69" s="8">
        <v>64</v>
      </c>
      <c r="E69" s="24">
        <f>IFERROR(('[1]功能-城建'!AS69+'[1]功能-城建'!BN69)/2,"")</f>
        <v>64</v>
      </c>
      <c r="F69" s="24">
        <f>IFERROR(('[1]功能-城建'!AT69+'[1]功能-城建'!BO69)/2,"")</f>
        <v>64</v>
      </c>
      <c r="G69" s="24" t="str">
        <f>IFERROR(('[1]功能-城建'!AU69+'[1]功能-城建'!BP69)/2,"")</f>
        <v/>
      </c>
      <c r="H69" s="24" t="str">
        <f>IFERROR(('[1]功能-城建'!AV69+'[1]功能-城建'!BQ69)/2,"")</f>
        <v/>
      </c>
      <c r="I69" s="24">
        <f>IFERROR(('[1]功能-城建'!AW69+'[1]功能-城建'!BR69)/2,"")</f>
        <v>64</v>
      </c>
      <c r="J69" s="24">
        <f>IFERROR(('[1]功能-城建'!AX69+'[1]功能-城建'!BS69)/2,"")</f>
        <v>64</v>
      </c>
      <c r="K69" s="24">
        <f>IFERROR(('[1]功能-城建'!AY69+'[1]功能-城建'!BT69)/2,"")</f>
        <v>64</v>
      </c>
      <c r="L69" s="24">
        <f>IFERROR(('[1]功能-城建'!AZ69+'[1]功能-城建'!BU69)/2,"")</f>
        <v>64</v>
      </c>
      <c r="M69" s="24">
        <f>IFERROR(('[1]功能-城建'!BA69+'[1]功能-城建'!BV69)/2,"")</f>
        <v>64</v>
      </c>
      <c r="N69" s="24">
        <f>IFERROR(('[1]功能-城建'!BB69+'[1]功能-城建'!BW69)/2,"")</f>
        <v>64</v>
      </c>
      <c r="O69" s="24">
        <f>IFERROR(('[1]功能-城建'!BC69+'[1]功能-城建'!BX69)/2,"")</f>
        <v>64</v>
      </c>
      <c r="P69" s="24" t="str">
        <f>IFERROR(('[1]功能-城建'!BD69+'[1]功能-城建'!BY69)/2,"")</f>
        <v/>
      </c>
      <c r="Q69" s="24" t="str">
        <f>IFERROR(('[1]功能-城建'!BE69+'[1]功能-城建'!BZ69)/2,"")</f>
        <v/>
      </c>
      <c r="R69" s="24" t="str">
        <f>IFERROR(('[1]功能-城建'!BF69+'[1]功能-城建'!CA69)/2,"")</f>
        <v/>
      </c>
      <c r="S69" s="24" t="str">
        <f>IFERROR(('[1]功能-城建'!BG69+'[1]功能-城建'!CB69)/2,"")</f>
        <v/>
      </c>
      <c r="T69" s="24" t="str">
        <f>IFERROR(('[1]功能-城建'!BH69+'[1]功能-城建'!CC69)/2,"")</f>
        <v/>
      </c>
      <c r="U69" s="24">
        <f>IFERROR(('[1]功能-城建'!BI69+'[1]功能-城建'!CD69)/2,"")</f>
        <v>64</v>
      </c>
      <c r="V69" s="24" t="str">
        <f>IFERROR(('[1]功能-城建'!BJ69+'[1]功能-城建'!CE69)/2,"")</f>
        <v/>
      </c>
      <c r="W69" s="24">
        <f>IFERROR(('[1]功能-城建'!BK69+'[1]功能-城建'!CF69)/2,"")</f>
        <v>0</v>
      </c>
      <c r="Z69" s="8">
        <v>64</v>
      </c>
      <c r="AA69" s="25">
        <f t="shared" si="25"/>
        <v>64</v>
      </c>
      <c r="AB69" s="25">
        <f t="shared" si="26"/>
        <v>64</v>
      </c>
      <c r="AC69" s="25" t="str">
        <f t="shared" si="27"/>
        <v/>
      </c>
      <c r="AD69" s="25" t="str">
        <f t="shared" si="28"/>
        <v/>
      </c>
      <c r="AE69" s="25">
        <f t="shared" si="29"/>
        <v>64</v>
      </c>
      <c r="AF69" s="25">
        <f t="shared" si="30"/>
        <v>64</v>
      </c>
      <c r="AG69" s="25">
        <f t="shared" si="31"/>
        <v>64</v>
      </c>
      <c r="AH69" s="25">
        <f t="shared" si="32"/>
        <v>64</v>
      </c>
      <c r="AI69" s="25">
        <f t="shared" si="33"/>
        <v>64</v>
      </c>
      <c r="AJ69" s="25">
        <f t="shared" si="34"/>
        <v>64</v>
      </c>
      <c r="AK69" s="25">
        <f t="shared" si="35"/>
        <v>64</v>
      </c>
      <c r="AL69" s="25" t="str">
        <f t="shared" si="36"/>
        <v/>
      </c>
      <c r="AM69" s="25" t="str">
        <f t="shared" si="37"/>
        <v/>
      </c>
      <c r="AN69" s="25" t="str">
        <f t="shared" si="38"/>
        <v/>
      </c>
      <c r="AO69" s="25" t="str">
        <f t="shared" si="39"/>
        <v/>
      </c>
      <c r="AP69" s="25" t="str">
        <f t="shared" si="40"/>
        <v/>
      </c>
      <c r="AQ69" s="25">
        <f t="shared" si="41"/>
        <v>64</v>
      </c>
      <c r="AR69" s="25" t="str">
        <f t="shared" si="42"/>
        <v/>
      </c>
      <c r="AS69" s="25">
        <f t="shared" si="43"/>
        <v>0</v>
      </c>
      <c r="AV69" s="8">
        <v>64</v>
      </c>
      <c r="AW69" s="26">
        <f>IF(IFERROR(IF($AV69&lt;E$6,0,IF($AV69&gt;MAX(AA$6:AA$85),"",
IF($AV69=MAX(AA$6:AA$85),INDEX($Z$6:$Z$85,MATCH(MAX(AA$6:AA$85),AA$6:AA$85,0)),
求节点(AA$6:AA$85,$Z$6:$Z$85,$AV69)))),"")="",AW68,
IFERROR(IF($AV69&lt;E$6,0,IF($AV69&gt;MAX(AA$6:AA$85),"",
IF($AV69=MAX(AA$6:AA$85),INDEX($Z$6:$Z$85,MATCH(MAX(AA$6:AA$85),AA$6:AA$85,0)),
求节点(AA$6:AA$85,$Z$6:$Z$85,$AV69)))),""))</f>
        <v>64</v>
      </c>
      <c r="AX69" s="26">
        <f>IF(IFERROR(IF($AV69&lt;F$6,0,IF($AV69&gt;MAX(AB$6:AB$85),"",
IF($AV69=MAX(AB$6:AB$85),INDEX($Z$6:$Z$85,MATCH(MAX(AB$6:AB$85),AB$6:AB$85,0)),
求节点(AB$6:AB$85,$Z$6:$Z$85,$AV69)))),"")="",AX68,
IFERROR(IF($AV69&lt;F$6,0,IF($AV69&gt;MAX(AB$6:AB$85),"",
IF($AV69=MAX(AB$6:AB$85),INDEX($Z$6:$Z$85,MATCH(MAX(AB$6:AB$85),AB$6:AB$85,0)),
求节点(AB$6:AB$85,$Z$6:$Z$85,$AV69)))),""))</f>
        <v>64</v>
      </c>
      <c r="AY69" s="26">
        <f>IF(IFERROR(IF($AV69&lt;G$6,0,IF($AV69&gt;MAX(AC$6:AC$85),"",
IF($AV69=MAX(AC$6:AC$85),INDEX($Z$6:$Z$85,MATCH(MAX(AC$6:AC$85),AC$6:AC$85,0)),
求节点(AC$6:AC$85,$Z$6:$Z$85,$AV69)))),"")="",AY68,
IFERROR(IF($AV69&lt;G$6,0,IF($AV69&gt;MAX(AC$6:AC$85),"",
IF($AV69=MAX(AC$6:AC$85),INDEX($Z$6:$Z$85,MATCH(MAX(AC$6:AC$85),AC$6:AC$85,0)),
求节点(AC$6:AC$85,$Z$6:$Z$85,$AV69)))),""))</f>
        <v>24.333333333333332</v>
      </c>
      <c r="AZ69" s="26">
        <f>IF(IFERROR(IF($AV69&lt;H$6,0,IF($AV69&gt;MAX(AD$6:AD$85),"",
IF($AV69=MAX(AD$6:AD$85),INDEX($Z$6:$Z$85,MATCH(MAX(AD$6:AD$85),AD$6:AD$85,0)),
求节点(AD$6:AD$85,$Z$6:$Z$85,$AV69)))),"")="",AZ68,
IFERROR(IF($AV69&lt;H$6,0,IF($AV69&gt;MAX(AD$6:AD$85),"",
IF($AV69=MAX(AD$6:AD$85),INDEX($Z$6:$Z$85,MATCH(MAX(AD$6:AD$85),AD$6:AD$85,0)),
求节点(AD$6:AD$85,$Z$6:$Z$85,$AV69)))),""))</f>
        <v>0</v>
      </c>
      <c r="BA69" s="26">
        <f>IF(IFERROR(IF($AV69&lt;I$6,0,IF($AV69&gt;MAX(AE$6:AE$85),"",
IF($AV69=MAX(AE$6:AE$85),INDEX($Z$6:$Z$85,MATCH(MAX(AE$6:AE$85),AE$6:AE$85,0)),
求节点(AE$6:AE$85,$Z$6:$Z$85,$AV69)))),"")="",BA68,
IFERROR(IF($AV69&lt;I$6,0,IF($AV69&gt;MAX(AE$6:AE$85),"",
IF($AV69=MAX(AE$6:AE$85),INDEX($Z$6:$Z$85,MATCH(MAX(AE$6:AE$85),AE$6:AE$85,0)),
求节点(AE$6:AE$85,$Z$6:$Z$85,$AV69)))),""))</f>
        <v>64</v>
      </c>
      <c r="BB69" s="26">
        <f>IF(IFERROR(IF($AV69&lt;J$6,0,IF($AV69&gt;MAX(AF$6:AF$85),"",
IF($AV69=MAX(AF$6:AF$85),INDEX($Z$6:$Z$85,MATCH(MAX(AF$6:AF$85),AF$6:AF$85,0)),
求节点(AF$6:AF$85,$Z$6:$Z$85,$AV69)))),"")="",BB68,
IFERROR(IF($AV69&lt;J$6,0,IF($AV69&gt;MAX(AF$6:AF$85),"",
IF($AV69=MAX(AF$6:AF$85),INDEX($Z$6:$Z$85,MATCH(MAX(AF$6:AF$85),AF$6:AF$85,0)),
求节点(AF$6:AF$85,$Z$6:$Z$85,$AV69)))),""))</f>
        <v>64</v>
      </c>
      <c r="BC69" s="26">
        <f>IF(IFERROR(IF($AV69&lt;K$6,0,IF($AV69&gt;MAX(AG$6:AG$85),"",
IF($AV69=MAX(AG$6:AG$85),INDEX($Z$6:$Z$85,MATCH(MAX(AG$6:AG$85),AG$6:AG$85,0)),
求节点(AG$6:AG$85,$Z$6:$Z$85,$AV69)))),"")="",BC68,
IFERROR(IF($AV69&lt;K$6,0,IF($AV69&gt;MAX(AG$6:AG$85),"",
IF($AV69=MAX(AG$6:AG$85),INDEX($Z$6:$Z$85,MATCH(MAX(AG$6:AG$85),AG$6:AG$85,0)),
求节点(AG$6:AG$85,$Z$6:$Z$85,$AV69)))),""))</f>
        <v>64</v>
      </c>
      <c r="BD69" s="26">
        <f>IF(IFERROR(IF($AV69&lt;L$6,0,IF($AV69&gt;MAX(AH$6:AH$85),"",
IF($AV69=MAX(AH$6:AH$85),INDEX($Z$6:$Z$85,MATCH(MAX(AH$6:AH$85),AH$6:AH$85,0)),
求节点(AH$6:AH$85,$Z$6:$Z$85,$AV69)))),"")="",BD68,
IFERROR(IF($AV69&lt;L$6,0,IF($AV69&gt;MAX(AH$6:AH$85),"",
IF($AV69=MAX(AH$6:AH$85),INDEX($Z$6:$Z$85,MATCH(MAX(AH$6:AH$85),AH$6:AH$85,0)),
求节点(AH$6:AH$85,$Z$6:$Z$85,$AV69)))),""))</f>
        <v>64</v>
      </c>
      <c r="BE69" s="26">
        <f>IF(IFERROR(IF($AV69&lt;M$6,0,IF($AV69&gt;MAX(AI$6:AI$85),"",
IF($AV69=MAX(AI$6:AI$85),INDEX($Z$6:$Z$85,MATCH(MAX(AI$6:AI$85),AI$6:AI$85,0)),
求节点(AI$6:AI$85,$Z$6:$Z$85,$AV69)))),"")="",BE68,
IFERROR(IF($AV69&lt;M$6,0,IF($AV69&gt;MAX(AI$6:AI$85),"",
IF($AV69=MAX(AI$6:AI$85),INDEX($Z$6:$Z$85,MATCH(MAX(AI$6:AI$85),AI$6:AI$85,0)),
求节点(AI$6:AI$85,$Z$6:$Z$85,$AV69)))),""))</f>
        <v>64</v>
      </c>
      <c r="BF69" s="26">
        <f>IF(IFERROR(IF($AV69&lt;N$6,0,IF($AV69&gt;MAX(AJ$6:AJ$85),"",
IF($AV69=MAX(AJ$6:AJ$85),INDEX($Z$6:$Z$85,MATCH(MAX(AJ$6:AJ$85),AJ$6:AJ$85,0)),
求节点(AJ$6:AJ$85,$Z$6:$Z$85,$AV69)))),"")="",BF68,
IFERROR(IF($AV69&lt;N$6,0,IF($AV69&gt;MAX(AJ$6:AJ$85),"",
IF($AV69=MAX(AJ$6:AJ$85),INDEX($Z$6:$Z$85,MATCH(MAX(AJ$6:AJ$85),AJ$6:AJ$85,0)),
求节点(AJ$6:AJ$85,$Z$6:$Z$85,$AV69)))),""))</f>
        <v>64</v>
      </c>
      <c r="BG69" s="26">
        <f>IF(IFERROR(IF($AV69&lt;O$6,0,IF($AV69&gt;MAX(AK$6:AK$85),"",
IF($AV69=MAX(AK$6:AK$85),INDEX($Z$6:$Z$85,MATCH(MAX(AK$6:AK$85),AK$6:AK$85,0)),
求节点(AK$6:AK$85,$Z$6:$Z$85,$AV69)))),"")="",BG68,
IFERROR(IF($AV69&lt;O$6,0,IF($AV69&gt;MAX(AK$6:AK$85),"",
IF($AV69=MAX(AK$6:AK$85),INDEX($Z$6:$Z$85,MATCH(MAX(AK$6:AK$85),AK$6:AK$85,0)),
求节点(AK$6:AK$85,$Z$6:$Z$85,$AV69)))),""))</f>
        <v>64</v>
      </c>
      <c r="BH69" s="26">
        <f>IF(IFERROR(IF($AV69&lt;P$6,0,IF($AV69&gt;MAX(AL$6:AL$85),"",
IF($AV69=MAX(AL$6:AL$85),INDEX($Z$6:$Z$85,MATCH(MAX(AL$6:AL$85),AL$6:AL$85,0)),
求节点(AL$6:AL$85,$Z$6:$Z$85,$AV69)))),"")="",BH68,
IFERROR(IF($AV69&lt;P$6,0,IF($AV69&gt;MAX(AL$6:AL$85),"",
IF($AV69=MAX(AL$6:AL$85),INDEX($Z$6:$Z$85,MATCH(MAX(AL$6:AL$85),AL$6:AL$85,0)),
求节点(AL$6:AL$85,$Z$6:$Z$85,$AV69)))),""))</f>
        <v>27.75</v>
      </c>
      <c r="BI69" s="26">
        <f>IF(IFERROR(IF($AV69&lt;Q$6,0,IF($AV69&gt;MAX(AM$6:AM$85),"",
IF($AV69=MAX(AM$6:AM$85),INDEX($Z$6:$Z$85,MATCH(MAX(AM$6:AM$85),AM$6:AM$85,0)),
求节点(AM$6:AM$85,$Z$6:$Z$85,$AV69)))),"")="",BI68,
IFERROR(IF($AV69&lt;Q$6,0,IF($AV69&gt;MAX(AM$6:AM$85),"",
IF($AV69=MAX(AM$6:AM$85),INDEX($Z$6:$Z$85,MATCH(MAX(AM$6:AM$85),AM$6:AM$85,0)),
求节点(AM$6:AM$85,$Z$6:$Z$85,$AV69)))),""))</f>
        <v>25</v>
      </c>
      <c r="BJ69" s="26">
        <f>IF(IFERROR(IF($AV69&lt;R$6,0,IF($AV69&gt;MAX(AN$6:AN$85),"",
IF($AV69=MAX(AN$6:AN$85),INDEX($Z$6:$Z$85,MATCH(MAX(AN$6:AN$85),AN$6:AN$85,0)),
求节点(AN$6:AN$85,$Z$6:$Z$85,$AV69)))),"")="",BJ68,
IFERROR(IF($AV69&lt;R$6,0,IF($AV69&gt;MAX(AN$6:AN$85),"",
IF($AV69=MAX(AN$6:AN$85),INDEX($Z$6:$Z$85,MATCH(MAX(AN$6:AN$85),AN$6:AN$85,0)),
求节点(AN$6:AN$85,$Z$6:$Z$85,$AV69)))),""))</f>
        <v>25</v>
      </c>
      <c r="BK69" s="26">
        <f>IF(IFERROR(IF($AV69&lt;S$6,0,IF($AV69&gt;MAX(AO$6:AO$85),"",
IF($AV69=MAX(AO$6:AO$85),INDEX($Z$6:$Z$85,MATCH(MAX(AO$6:AO$85),AO$6:AO$85,0)),
求节点(AO$6:AO$85,$Z$6:$Z$85,$AV69)))),"")="",BK68,
IFERROR(IF($AV69&lt;S$6,0,IF($AV69&gt;MAX(AO$6:AO$85),"",
IF($AV69=MAX(AO$6:AO$85),INDEX($Z$6:$Z$85,MATCH(MAX(AO$6:AO$85),AO$6:AO$85,0)),
求节点(AO$6:AO$85,$Z$6:$Z$85,$AV69)))),""))</f>
        <v>25</v>
      </c>
      <c r="BL69" s="26">
        <f>IF(IFERROR(IF($AV69&lt;T$6,0,IF($AV69&gt;MAX(AP$6:AP$85),"",
IF($AV69=MAX(AP$6:AP$85),INDEX($Z$6:$Z$85,MATCH(MAX(AP$6:AP$85),AP$6:AP$85,0)),
求节点(AP$6:AP$85,$Z$6:$Z$85,$AV69)))),"")="",BL68,
IFERROR(IF($AV69&lt;T$6,0,IF($AV69&gt;MAX(AP$6:AP$85),"",
IF($AV69=MAX(AP$6:AP$85),INDEX($Z$6:$Z$85,MATCH(MAX(AP$6:AP$85),AP$6:AP$85,0)),
求节点(AP$6:AP$85,$Z$6:$Z$85,$AV69)))),""))</f>
        <v>25</v>
      </c>
      <c r="BM69" s="26">
        <f>IF(IFERROR(IF($AV69&lt;U$6,0,IF($AV69&gt;MAX(AQ$6:AQ$85),"",
IF($AV69=MAX(AQ$6:AQ$85),INDEX($Z$6:$Z$85,MATCH(MAX(AQ$6:AQ$85),AQ$6:AQ$85,0)),
求节点(AQ$6:AQ$85,$Z$6:$Z$85,$AV69)))),"")="",BM68,
IFERROR(IF($AV69&lt;U$6,0,IF($AV69&gt;MAX(AQ$6:AQ$85),"",
IF($AV69=MAX(AQ$6:AQ$85),INDEX($Z$6:$Z$85,MATCH(MAX(AQ$6:AQ$85),AQ$6:AQ$85,0)),
求节点(AQ$6:AQ$85,$Z$6:$Z$85,$AV69)))),""))</f>
        <v>64</v>
      </c>
      <c r="BN69" s="26">
        <f>IF(IFERROR(IF($AV69&lt;V$6,0,IF($AV69&gt;MAX(AR$6:AR$85),"",
IF($AV69=MAX(AR$6:AR$85),INDEX($Z$6:$Z$85,MATCH(MAX(AR$6:AR$85),AR$6:AR$85,0)),
求节点(AR$6:AR$85,$Z$6:$Z$85,$AV69)))),"")="",BN68,
IFERROR(IF($AV69&lt;V$6,0,IF($AV69&gt;MAX(AR$6:AR$85),"",
IF($AV69=MAX(AR$6:AR$85),INDEX($Z$6:$Z$85,MATCH(MAX(AR$6:AR$85),AR$6:AR$85,0)),
求节点(AR$6:AR$85,$Z$6:$Z$85,$AV69)))),""))</f>
        <v>12.4</v>
      </c>
      <c r="BO69" s="26">
        <f>IF(IFERROR(IF($AV69&lt;W$6,0,IF($AV69&gt;MAX(AS$6:AS$85),"",
IF($AV69=MAX(AS$6:AS$85),INDEX($Z$6:$Z$85,MATCH(MAX(AS$6:AS$85),AS$6:AS$85,0)),
求节点(AS$6:AS$85,$Z$6:$Z$85,$AV69)))),"")="",BO68,
IFERROR(IF($AV69&lt;W$6,0,IF($AV69&gt;MAX(AS$6:AS$85),"",
IF($AV69=MAX(AS$6:AS$85),INDEX($Z$6:$Z$85,MATCH(MAX(AS$6:AS$85),AS$6:AS$85,0)),
求节点(AS$6:AS$85,$Z$6:$Z$85,$AV69)))),""))</f>
        <v>0</v>
      </c>
    </row>
    <row r="70" spans="4:67" x14ac:dyDescent="0.2">
      <c r="D70" s="8">
        <v>65</v>
      </c>
      <c r="E70" s="24">
        <f>IFERROR(('[1]功能-城建'!AS70+'[1]功能-城建'!BN70)/2,"")</f>
        <v>65</v>
      </c>
      <c r="F70" s="24">
        <f>IFERROR(('[1]功能-城建'!AT70+'[1]功能-城建'!BO70)/2,"")</f>
        <v>65</v>
      </c>
      <c r="G70" s="24" t="str">
        <f>IFERROR(('[1]功能-城建'!AU70+'[1]功能-城建'!BP70)/2,"")</f>
        <v/>
      </c>
      <c r="H70" s="24" t="str">
        <f>IFERROR(('[1]功能-城建'!AV70+'[1]功能-城建'!BQ70)/2,"")</f>
        <v/>
      </c>
      <c r="I70" s="24">
        <f>IFERROR(('[1]功能-城建'!AW70+'[1]功能-城建'!BR70)/2,"")</f>
        <v>65</v>
      </c>
      <c r="J70" s="24">
        <f>IFERROR(('[1]功能-城建'!AX70+'[1]功能-城建'!BS70)/2,"")</f>
        <v>65</v>
      </c>
      <c r="K70" s="24">
        <f>IFERROR(('[1]功能-城建'!AY70+'[1]功能-城建'!BT70)/2,"")</f>
        <v>65</v>
      </c>
      <c r="L70" s="24">
        <f>IFERROR(('[1]功能-城建'!AZ70+'[1]功能-城建'!BU70)/2,"")</f>
        <v>65</v>
      </c>
      <c r="M70" s="24">
        <f>IFERROR(('[1]功能-城建'!BA70+'[1]功能-城建'!BV70)/2,"")</f>
        <v>65</v>
      </c>
      <c r="N70" s="24">
        <f>IFERROR(('[1]功能-城建'!BB70+'[1]功能-城建'!BW70)/2,"")</f>
        <v>65</v>
      </c>
      <c r="O70" s="24">
        <f>IFERROR(('[1]功能-城建'!BC70+'[1]功能-城建'!BX70)/2,"")</f>
        <v>65</v>
      </c>
      <c r="P70" s="24" t="str">
        <f>IFERROR(('[1]功能-城建'!BD70+'[1]功能-城建'!BY70)/2,"")</f>
        <v/>
      </c>
      <c r="Q70" s="24" t="str">
        <f>IFERROR(('[1]功能-城建'!BE70+'[1]功能-城建'!BZ70)/2,"")</f>
        <v/>
      </c>
      <c r="R70" s="24" t="str">
        <f>IFERROR(('[1]功能-城建'!BF70+'[1]功能-城建'!CA70)/2,"")</f>
        <v/>
      </c>
      <c r="S70" s="24" t="str">
        <f>IFERROR(('[1]功能-城建'!BG70+'[1]功能-城建'!CB70)/2,"")</f>
        <v/>
      </c>
      <c r="T70" s="24" t="str">
        <f>IFERROR(('[1]功能-城建'!BH70+'[1]功能-城建'!CC70)/2,"")</f>
        <v/>
      </c>
      <c r="U70" s="24">
        <f>IFERROR(('[1]功能-城建'!BI70+'[1]功能-城建'!CD70)/2,"")</f>
        <v>65</v>
      </c>
      <c r="V70" s="24" t="str">
        <f>IFERROR(('[1]功能-城建'!BJ70+'[1]功能-城建'!CE70)/2,"")</f>
        <v/>
      </c>
      <c r="W70" s="24">
        <f>IFERROR(('[1]功能-城建'!BK70+'[1]功能-城建'!CF70)/2,"")</f>
        <v>0</v>
      </c>
      <c r="Z70" s="8">
        <v>65</v>
      </c>
      <c r="AA70" s="25">
        <f t="shared" si="25"/>
        <v>65</v>
      </c>
      <c r="AB70" s="25">
        <f t="shared" si="26"/>
        <v>65</v>
      </c>
      <c r="AC70" s="25" t="str">
        <f t="shared" si="27"/>
        <v/>
      </c>
      <c r="AD70" s="25" t="str">
        <f t="shared" si="28"/>
        <v/>
      </c>
      <c r="AE70" s="25">
        <f t="shared" si="29"/>
        <v>65</v>
      </c>
      <c r="AF70" s="25">
        <f t="shared" si="30"/>
        <v>65</v>
      </c>
      <c r="AG70" s="25">
        <f t="shared" si="31"/>
        <v>65</v>
      </c>
      <c r="AH70" s="25">
        <f t="shared" si="32"/>
        <v>65</v>
      </c>
      <c r="AI70" s="25">
        <f t="shared" si="33"/>
        <v>65</v>
      </c>
      <c r="AJ70" s="25">
        <f t="shared" si="34"/>
        <v>65</v>
      </c>
      <c r="AK70" s="25">
        <f t="shared" si="35"/>
        <v>65</v>
      </c>
      <c r="AL70" s="25" t="str">
        <f t="shared" si="36"/>
        <v/>
      </c>
      <c r="AM70" s="25" t="str">
        <f t="shared" si="37"/>
        <v/>
      </c>
      <c r="AN70" s="25" t="str">
        <f t="shared" si="38"/>
        <v/>
      </c>
      <c r="AO70" s="25" t="str">
        <f t="shared" si="39"/>
        <v/>
      </c>
      <c r="AP70" s="25" t="str">
        <f t="shared" si="40"/>
        <v/>
      </c>
      <c r="AQ70" s="25">
        <f t="shared" si="41"/>
        <v>65</v>
      </c>
      <c r="AR70" s="25" t="str">
        <f t="shared" si="42"/>
        <v/>
      </c>
      <c r="AS70" s="25">
        <f t="shared" si="43"/>
        <v>0</v>
      </c>
      <c r="AV70" s="8">
        <v>65</v>
      </c>
      <c r="AW70" s="26">
        <f>IF(IFERROR(IF($AV70&lt;E$6,0,IF($AV70&gt;MAX(AA$6:AA$85),"",
IF($AV70=MAX(AA$6:AA$85),INDEX($Z$6:$Z$85,MATCH(MAX(AA$6:AA$85),AA$6:AA$85,0)),
求节点(AA$6:AA$85,$Z$6:$Z$85,$AV70)))),"")="",AW69,
IFERROR(IF($AV70&lt;E$6,0,IF($AV70&gt;MAX(AA$6:AA$85),"",
IF($AV70=MAX(AA$6:AA$85),INDEX($Z$6:$Z$85,MATCH(MAX(AA$6:AA$85),AA$6:AA$85,0)),
求节点(AA$6:AA$85,$Z$6:$Z$85,$AV70)))),""))</f>
        <v>65</v>
      </c>
      <c r="AX70" s="26">
        <f>IF(IFERROR(IF($AV70&lt;F$6,0,IF($AV70&gt;MAX(AB$6:AB$85),"",
IF($AV70=MAX(AB$6:AB$85),INDEX($Z$6:$Z$85,MATCH(MAX(AB$6:AB$85),AB$6:AB$85,0)),
求节点(AB$6:AB$85,$Z$6:$Z$85,$AV70)))),"")="",AX69,
IFERROR(IF($AV70&lt;F$6,0,IF($AV70&gt;MAX(AB$6:AB$85),"",
IF($AV70=MAX(AB$6:AB$85),INDEX($Z$6:$Z$85,MATCH(MAX(AB$6:AB$85),AB$6:AB$85,0)),
求节点(AB$6:AB$85,$Z$6:$Z$85,$AV70)))),""))</f>
        <v>65</v>
      </c>
      <c r="AY70" s="26">
        <f>IF(IFERROR(IF($AV70&lt;G$6,0,IF($AV70&gt;MAX(AC$6:AC$85),"",
IF($AV70=MAX(AC$6:AC$85),INDEX($Z$6:$Z$85,MATCH(MAX(AC$6:AC$85),AC$6:AC$85,0)),
求节点(AC$6:AC$85,$Z$6:$Z$85,$AV70)))),"")="",AY69,
IFERROR(IF($AV70&lt;G$6,0,IF($AV70&gt;MAX(AC$6:AC$85),"",
IF($AV70=MAX(AC$6:AC$85),INDEX($Z$6:$Z$85,MATCH(MAX(AC$6:AC$85),AC$6:AC$85,0)),
求节点(AC$6:AC$85,$Z$6:$Z$85,$AV70)))),""))</f>
        <v>24.666666666666668</v>
      </c>
      <c r="AZ70" s="26">
        <f>IF(IFERROR(IF($AV70&lt;H$6,0,IF($AV70&gt;MAX(AD$6:AD$85),"",
IF($AV70=MAX(AD$6:AD$85),INDEX($Z$6:$Z$85,MATCH(MAX(AD$6:AD$85),AD$6:AD$85,0)),
求节点(AD$6:AD$85,$Z$6:$Z$85,$AV70)))),"")="",AZ69,
IFERROR(IF($AV70&lt;H$6,0,IF($AV70&gt;MAX(AD$6:AD$85),"",
IF($AV70=MAX(AD$6:AD$85),INDEX($Z$6:$Z$85,MATCH(MAX(AD$6:AD$85),AD$6:AD$85,0)),
求节点(AD$6:AD$85,$Z$6:$Z$85,$AV70)))),""))</f>
        <v>0</v>
      </c>
      <c r="BA70" s="26">
        <f>IF(IFERROR(IF($AV70&lt;I$6,0,IF($AV70&gt;MAX(AE$6:AE$85),"",
IF($AV70=MAX(AE$6:AE$85),INDEX($Z$6:$Z$85,MATCH(MAX(AE$6:AE$85),AE$6:AE$85,0)),
求节点(AE$6:AE$85,$Z$6:$Z$85,$AV70)))),"")="",BA69,
IFERROR(IF($AV70&lt;I$6,0,IF($AV70&gt;MAX(AE$6:AE$85),"",
IF($AV70=MAX(AE$6:AE$85),INDEX($Z$6:$Z$85,MATCH(MAX(AE$6:AE$85),AE$6:AE$85,0)),
求节点(AE$6:AE$85,$Z$6:$Z$85,$AV70)))),""))</f>
        <v>65</v>
      </c>
      <c r="BB70" s="26">
        <f>IF(IFERROR(IF($AV70&lt;J$6,0,IF($AV70&gt;MAX(AF$6:AF$85),"",
IF($AV70=MAX(AF$6:AF$85),INDEX($Z$6:$Z$85,MATCH(MAX(AF$6:AF$85),AF$6:AF$85,0)),
求节点(AF$6:AF$85,$Z$6:$Z$85,$AV70)))),"")="",BB69,
IFERROR(IF($AV70&lt;J$6,0,IF($AV70&gt;MAX(AF$6:AF$85),"",
IF($AV70=MAX(AF$6:AF$85),INDEX($Z$6:$Z$85,MATCH(MAX(AF$6:AF$85),AF$6:AF$85,0)),
求节点(AF$6:AF$85,$Z$6:$Z$85,$AV70)))),""))</f>
        <v>65</v>
      </c>
      <c r="BC70" s="26">
        <f>IF(IFERROR(IF($AV70&lt;K$6,0,IF($AV70&gt;MAX(AG$6:AG$85),"",
IF($AV70=MAX(AG$6:AG$85),INDEX($Z$6:$Z$85,MATCH(MAX(AG$6:AG$85),AG$6:AG$85,0)),
求节点(AG$6:AG$85,$Z$6:$Z$85,$AV70)))),"")="",BC69,
IFERROR(IF($AV70&lt;K$6,0,IF($AV70&gt;MAX(AG$6:AG$85),"",
IF($AV70=MAX(AG$6:AG$85),INDEX($Z$6:$Z$85,MATCH(MAX(AG$6:AG$85),AG$6:AG$85,0)),
求节点(AG$6:AG$85,$Z$6:$Z$85,$AV70)))),""))</f>
        <v>65</v>
      </c>
      <c r="BD70" s="26">
        <f>IF(IFERROR(IF($AV70&lt;L$6,0,IF($AV70&gt;MAX(AH$6:AH$85),"",
IF($AV70=MAX(AH$6:AH$85),INDEX($Z$6:$Z$85,MATCH(MAX(AH$6:AH$85),AH$6:AH$85,0)),
求节点(AH$6:AH$85,$Z$6:$Z$85,$AV70)))),"")="",BD69,
IFERROR(IF($AV70&lt;L$6,0,IF($AV70&gt;MAX(AH$6:AH$85),"",
IF($AV70=MAX(AH$6:AH$85),INDEX($Z$6:$Z$85,MATCH(MAX(AH$6:AH$85),AH$6:AH$85,0)),
求节点(AH$6:AH$85,$Z$6:$Z$85,$AV70)))),""))</f>
        <v>65</v>
      </c>
      <c r="BE70" s="26">
        <f>IF(IFERROR(IF($AV70&lt;M$6,0,IF($AV70&gt;MAX(AI$6:AI$85),"",
IF($AV70=MAX(AI$6:AI$85),INDEX($Z$6:$Z$85,MATCH(MAX(AI$6:AI$85),AI$6:AI$85,0)),
求节点(AI$6:AI$85,$Z$6:$Z$85,$AV70)))),"")="",BE69,
IFERROR(IF($AV70&lt;M$6,0,IF($AV70&gt;MAX(AI$6:AI$85),"",
IF($AV70=MAX(AI$6:AI$85),INDEX($Z$6:$Z$85,MATCH(MAX(AI$6:AI$85),AI$6:AI$85,0)),
求节点(AI$6:AI$85,$Z$6:$Z$85,$AV70)))),""))</f>
        <v>65</v>
      </c>
      <c r="BF70" s="26">
        <f>IF(IFERROR(IF($AV70&lt;N$6,0,IF($AV70&gt;MAX(AJ$6:AJ$85),"",
IF($AV70=MAX(AJ$6:AJ$85),INDEX($Z$6:$Z$85,MATCH(MAX(AJ$6:AJ$85),AJ$6:AJ$85,0)),
求节点(AJ$6:AJ$85,$Z$6:$Z$85,$AV70)))),"")="",BF69,
IFERROR(IF($AV70&lt;N$6,0,IF($AV70&gt;MAX(AJ$6:AJ$85),"",
IF($AV70=MAX(AJ$6:AJ$85),INDEX($Z$6:$Z$85,MATCH(MAX(AJ$6:AJ$85),AJ$6:AJ$85,0)),
求节点(AJ$6:AJ$85,$Z$6:$Z$85,$AV70)))),""))</f>
        <v>65</v>
      </c>
      <c r="BG70" s="26">
        <f>IF(IFERROR(IF($AV70&lt;O$6,0,IF($AV70&gt;MAX(AK$6:AK$85),"",
IF($AV70=MAX(AK$6:AK$85),INDEX($Z$6:$Z$85,MATCH(MAX(AK$6:AK$85),AK$6:AK$85,0)),
求节点(AK$6:AK$85,$Z$6:$Z$85,$AV70)))),"")="",BG69,
IFERROR(IF($AV70&lt;O$6,0,IF($AV70&gt;MAX(AK$6:AK$85),"",
IF($AV70=MAX(AK$6:AK$85),INDEX($Z$6:$Z$85,MATCH(MAX(AK$6:AK$85),AK$6:AK$85,0)),
求节点(AK$6:AK$85,$Z$6:$Z$85,$AV70)))),""))</f>
        <v>65</v>
      </c>
      <c r="BH70" s="26">
        <f>IF(IFERROR(IF($AV70&lt;P$6,0,IF($AV70&gt;MAX(AL$6:AL$85),"",
IF($AV70=MAX(AL$6:AL$85),INDEX($Z$6:$Z$85,MATCH(MAX(AL$6:AL$85),AL$6:AL$85,0)),
求节点(AL$6:AL$85,$Z$6:$Z$85,$AV70)))),"")="",BH69,
IFERROR(IF($AV70&lt;P$6,0,IF($AV70&gt;MAX(AL$6:AL$85),"",
IF($AV70=MAX(AL$6:AL$85),INDEX($Z$6:$Z$85,MATCH(MAX(AL$6:AL$85),AL$6:AL$85,0)),
求节点(AL$6:AL$85,$Z$6:$Z$85,$AV70)))),""))</f>
        <v>28.25</v>
      </c>
      <c r="BI70" s="26">
        <f>IF(IFERROR(IF($AV70&lt;Q$6,0,IF($AV70&gt;MAX(AM$6:AM$85),"",
IF($AV70=MAX(AM$6:AM$85),INDEX($Z$6:$Z$85,MATCH(MAX(AM$6:AM$85),AM$6:AM$85,0)),
求节点(AM$6:AM$85,$Z$6:$Z$85,$AV70)))),"")="",BI69,
IFERROR(IF($AV70&lt;Q$6,0,IF($AV70&gt;MAX(AM$6:AM$85),"",
IF($AV70=MAX(AM$6:AM$85),INDEX($Z$6:$Z$85,MATCH(MAX(AM$6:AM$85),AM$6:AM$85,0)),
求节点(AM$6:AM$85,$Z$6:$Z$85,$AV70)))),""))</f>
        <v>25.333333333333332</v>
      </c>
      <c r="BJ70" s="26">
        <f>IF(IFERROR(IF($AV70&lt;R$6,0,IF($AV70&gt;MAX(AN$6:AN$85),"",
IF($AV70=MAX(AN$6:AN$85),INDEX($Z$6:$Z$85,MATCH(MAX(AN$6:AN$85),AN$6:AN$85,0)),
求节点(AN$6:AN$85,$Z$6:$Z$85,$AV70)))),"")="",BJ69,
IFERROR(IF($AV70&lt;R$6,0,IF($AV70&gt;MAX(AN$6:AN$85),"",
IF($AV70=MAX(AN$6:AN$85),INDEX($Z$6:$Z$85,MATCH(MAX(AN$6:AN$85),AN$6:AN$85,0)),
求节点(AN$6:AN$85,$Z$6:$Z$85,$AV70)))),""))</f>
        <v>25.333333333333332</v>
      </c>
      <c r="BK70" s="26">
        <f>IF(IFERROR(IF($AV70&lt;S$6,0,IF($AV70&gt;MAX(AO$6:AO$85),"",
IF($AV70=MAX(AO$6:AO$85),INDEX($Z$6:$Z$85,MATCH(MAX(AO$6:AO$85),AO$6:AO$85,0)),
求节点(AO$6:AO$85,$Z$6:$Z$85,$AV70)))),"")="",BK69,
IFERROR(IF($AV70&lt;S$6,0,IF($AV70&gt;MAX(AO$6:AO$85),"",
IF($AV70=MAX(AO$6:AO$85),INDEX($Z$6:$Z$85,MATCH(MAX(AO$6:AO$85),AO$6:AO$85,0)),
求节点(AO$6:AO$85,$Z$6:$Z$85,$AV70)))),""))</f>
        <v>25.333333333333332</v>
      </c>
      <c r="BL70" s="26">
        <f>IF(IFERROR(IF($AV70&lt;T$6,0,IF($AV70&gt;MAX(AP$6:AP$85),"",
IF($AV70=MAX(AP$6:AP$85),INDEX($Z$6:$Z$85,MATCH(MAX(AP$6:AP$85),AP$6:AP$85,0)),
求节点(AP$6:AP$85,$Z$6:$Z$85,$AV70)))),"")="",BL69,
IFERROR(IF($AV70&lt;T$6,0,IF($AV70&gt;MAX(AP$6:AP$85),"",
IF($AV70=MAX(AP$6:AP$85),INDEX($Z$6:$Z$85,MATCH(MAX(AP$6:AP$85),AP$6:AP$85,0)),
求节点(AP$6:AP$85,$Z$6:$Z$85,$AV70)))),""))</f>
        <v>25.333333333333332</v>
      </c>
      <c r="BM70" s="26">
        <f>IF(IFERROR(IF($AV70&lt;U$6,0,IF($AV70&gt;MAX(AQ$6:AQ$85),"",
IF($AV70=MAX(AQ$6:AQ$85),INDEX($Z$6:$Z$85,MATCH(MAX(AQ$6:AQ$85),AQ$6:AQ$85,0)),
求节点(AQ$6:AQ$85,$Z$6:$Z$85,$AV70)))),"")="",BM69,
IFERROR(IF($AV70&lt;U$6,0,IF($AV70&gt;MAX(AQ$6:AQ$85),"",
IF($AV70=MAX(AQ$6:AQ$85),INDEX($Z$6:$Z$85,MATCH(MAX(AQ$6:AQ$85),AQ$6:AQ$85,0)),
求节点(AQ$6:AQ$85,$Z$6:$Z$85,$AV70)))),""))</f>
        <v>65</v>
      </c>
      <c r="BN70" s="26">
        <f>IF(IFERROR(IF($AV70&lt;V$6,0,IF($AV70&gt;MAX(AR$6:AR$85),"",
IF($AV70=MAX(AR$6:AR$85),INDEX($Z$6:$Z$85,MATCH(MAX(AR$6:AR$85),AR$6:AR$85,0)),
求节点(AR$6:AR$85,$Z$6:$Z$85,$AV70)))),"")="",BN69,
IFERROR(IF($AV70&lt;V$6,0,IF($AV70&gt;MAX(AR$6:AR$85),"",
IF($AV70=MAX(AR$6:AR$85),INDEX($Z$6:$Z$85,MATCH(MAX(AR$6:AR$85),AR$6:AR$85,0)),
求节点(AR$6:AR$85,$Z$6:$Z$85,$AV70)))),""))</f>
        <v>12.6</v>
      </c>
      <c r="BO70" s="26">
        <f>IF(IFERROR(IF($AV70&lt;W$6,0,IF($AV70&gt;MAX(AS$6:AS$85),"",
IF($AV70=MAX(AS$6:AS$85),INDEX($Z$6:$Z$85,MATCH(MAX(AS$6:AS$85),AS$6:AS$85,0)),
求节点(AS$6:AS$85,$Z$6:$Z$85,$AV70)))),"")="",BO69,
IFERROR(IF($AV70&lt;W$6,0,IF($AV70&gt;MAX(AS$6:AS$85),"",
IF($AV70=MAX(AS$6:AS$85),INDEX($Z$6:$Z$85,MATCH(MAX(AS$6:AS$85),AS$6:AS$85,0)),
求节点(AS$6:AS$85,$Z$6:$Z$85,$AV70)))),""))</f>
        <v>0</v>
      </c>
    </row>
    <row r="71" spans="4:67" x14ac:dyDescent="0.2">
      <c r="D71" s="8">
        <v>66</v>
      </c>
      <c r="E71" s="24">
        <f>IFERROR(('[1]功能-城建'!AS71+'[1]功能-城建'!BN71)/2,"")</f>
        <v>66</v>
      </c>
      <c r="F71" s="24">
        <f>IFERROR(('[1]功能-城建'!AT71+'[1]功能-城建'!BO71)/2,"")</f>
        <v>66</v>
      </c>
      <c r="G71" s="24" t="str">
        <f>IFERROR(('[1]功能-城建'!AU71+'[1]功能-城建'!BP71)/2,"")</f>
        <v/>
      </c>
      <c r="H71" s="24" t="str">
        <f>IFERROR(('[1]功能-城建'!AV71+'[1]功能-城建'!BQ71)/2,"")</f>
        <v/>
      </c>
      <c r="I71" s="24">
        <f>IFERROR(('[1]功能-城建'!AW71+'[1]功能-城建'!BR71)/2,"")</f>
        <v>66</v>
      </c>
      <c r="J71" s="24">
        <f>IFERROR(('[1]功能-城建'!AX71+'[1]功能-城建'!BS71)/2,"")</f>
        <v>66</v>
      </c>
      <c r="K71" s="24">
        <f>IFERROR(('[1]功能-城建'!AY71+'[1]功能-城建'!BT71)/2,"")</f>
        <v>66</v>
      </c>
      <c r="L71" s="24">
        <f>IFERROR(('[1]功能-城建'!AZ71+'[1]功能-城建'!BU71)/2,"")</f>
        <v>66</v>
      </c>
      <c r="M71" s="24">
        <f>IFERROR(('[1]功能-城建'!BA71+'[1]功能-城建'!BV71)/2,"")</f>
        <v>66</v>
      </c>
      <c r="N71" s="24">
        <f>IFERROR(('[1]功能-城建'!BB71+'[1]功能-城建'!BW71)/2,"")</f>
        <v>66</v>
      </c>
      <c r="O71" s="24">
        <f>IFERROR(('[1]功能-城建'!BC71+'[1]功能-城建'!BX71)/2,"")</f>
        <v>66</v>
      </c>
      <c r="P71" s="24" t="str">
        <f>IFERROR(('[1]功能-城建'!BD71+'[1]功能-城建'!BY71)/2,"")</f>
        <v/>
      </c>
      <c r="Q71" s="24" t="str">
        <f>IFERROR(('[1]功能-城建'!BE71+'[1]功能-城建'!BZ71)/2,"")</f>
        <v/>
      </c>
      <c r="R71" s="24" t="str">
        <f>IFERROR(('[1]功能-城建'!BF71+'[1]功能-城建'!CA71)/2,"")</f>
        <v/>
      </c>
      <c r="S71" s="24" t="str">
        <f>IFERROR(('[1]功能-城建'!BG71+'[1]功能-城建'!CB71)/2,"")</f>
        <v/>
      </c>
      <c r="T71" s="24" t="str">
        <f>IFERROR(('[1]功能-城建'!BH71+'[1]功能-城建'!CC71)/2,"")</f>
        <v/>
      </c>
      <c r="U71" s="24">
        <f>IFERROR(('[1]功能-城建'!BI71+'[1]功能-城建'!CD71)/2,"")</f>
        <v>66</v>
      </c>
      <c r="V71" s="24" t="str">
        <f>IFERROR(('[1]功能-城建'!BJ71+'[1]功能-城建'!CE71)/2,"")</f>
        <v/>
      </c>
      <c r="W71" s="24">
        <f>IFERROR(('[1]功能-城建'!BK71+'[1]功能-城建'!CF71)/2,"")</f>
        <v>0</v>
      </c>
      <c r="Z71" s="8">
        <v>66</v>
      </c>
      <c r="AA71" s="25">
        <f t="shared" si="25"/>
        <v>66</v>
      </c>
      <c r="AB71" s="25">
        <f t="shared" si="26"/>
        <v>66</v>
      </c>
      <c r="AC71" s="25" t="str">
        <f t="shared" si="27"/>
        <v/>
      </c>
      <c r="AD71" s="25" t="str">
        <f t="shared" si="28"/>
        <v/>
      </c>
      <c r="AE71" s="25">
        <f t="shared" si="29"/>
        <v>66</v>
      </c>
      <c r="AF71" s="25">
        <f t="shared" si="30"/>
        <v>66</v>
      </c>
      <c r="AG71" s="25">
        <f t="shared" si="31"/>
        <v>66</v>
      </c>
      <c r="AH71" s="25">
        <f t="shared" si="32"/>
        <v>66</v>
      </c>
      <c r="AI71" s="25">
        <f t="shared" si="33"/>
        <v>66</v>
      </c>
      <c r="AJ71" s="25">
        <f t="shared" si="34"/>
        <v>66</v>
      </c>
      <c r="AK71" s="25">
        <f t="shared" si="35"/>
        <v>66</v>
      </c>
      <c r="AL71" s="25" t="str">
        <f t="shared" si="36"/>
        <v/>
      </c>
      <c r="AM71" s="25" t="str">
        <f t="shared" si="37"/>
        <v/>
      </c>
      <c r="AN71" s="25" t="str">
        <f t="shared" si="38"/>
        <v/>
      </c>
      <c r="AO71" s="25" t="str">
        <f t="shared" si="39"/>
        <v/>
      </c>
      <c r="AP71" s="25" t="str">
        <f t="shared" si="40"/>
        <v/>
      </c>
      <c r="AQ71" s="25">
        <f t="shared" si="41"/>
        <v>66</v>
      </c>
      <c r="AR71" s="25" t="str">
        <f t="shared" si="42"/>
        <v/>
      </c>
      <c r="AS71" s="25">
        <f t="shared" si="43"/>
        <v>0</v>
      </c>
      <c r="AV71" s="8">
        <v>66</v>
      </c>
      <c r="AW71" s="26">
        <f>IF(IFERROR(IF($AV71&lt;E$6,0,IF($AV71&gt;MAX(AA$6:AA$85),"",
IF($AV71=MAX(AA$6:AA$85),INDEX($Z$6:$Z$85,MATCH(MAX(AA$6:AA$85),AA$6:AA$85,0)),
求节点(AA$6:AA$85,$Z$6:$Z$85,$AV71)))),"")="",AW70,
IFERROR(IF($AV71&lt;E$6,0,IF($AV71&gt;MAX(AA$6:AA$85),"",
IF($AV71=MAX(AA$6:AA$85),INDEX($Z$6:$Z$85,MATCH(MAX(AA$6:AA$85),AA$6:AA$85,0)),
求节点(AA$6:AA$85,$Z$6:$Z$85,$AV71)))),""))</f>
        <v>66</v>
      </c>
      <c r="AX71" s="26">
        <f>IF(IFERROR(IF($AV71&lt;F$6,0,IF($AV71&gt;MAX(AB$6:AB$85),"",
IF($AV71=MAX(AB$6:AB$85),INDEX($Z$6:$Z$85,MATCH(MAX(AB$6:AB$85),AB$6:AB$85,0)),
求节点(AB$6:AB$85,$Z$6:$Z$85,$AV71)))),"")="",AX70,
IFERROR(IF($AV71&lt;F$6,0,IF($AV71&gt;MAX(AB$6:AB$85),"",
IF($AV71=MAX(AB$6:AB$85),INDEX($Z$6:$Z$85,MATCH(MAX(AB$6:AB$85),AB$6:AB$85,0)),
求节点(AB$6:AB$85,$Z$6:$Z$85,$AV71)))),""))</f>
        <v>66</v>
      </c>
      <c r="AY71" s="26">
        <f>IF(IFERROR(IF($AV71&lt;G$6,0,IF($AV71&gt;MAX(AC$6:AC$85),"",
IF($AV71=MAX(AC$6:AC$85),INDEX($Z$6:$Z$85,MATCH(MAX(AC$6:AC$85),AC$6:AC$85,0)),
求节点(AC$6:AC$85,$Z$6:$Z$85,$AV71)))),"")="",AY70,
IFERROR(IF($AV71&lt;G$6,0,IF($AV71&gt;MAX(AC$6:AC$85),"",
IF($AV71=MAX(AC$6:AC$85),INDEX($Z$6:$Z$85,MATCH(MAX(AC$6:AC$85),AC$6:AC$85,0)),
求节点(AC$6:AC$85,$Z$6:$Z$85,$AV71)))),""))</f>
        <v>25</v>
      </c>
      <c r="AZ71" s="26">
        <f>IF(IFERROR(IF($AV71&lt;H$6,0,IF($AV71&gt;MAX(AD$6:AD$85),"",
IF($AV71=MAX(AD$6:AD$85),INDEX($Z$6:$Z$85,MATCH(MAX(AD$6:AD$85),AD$6:AD$85,0)),
求节点(AD$6:AD$85,$Z$6:$Z$85,$AV71)))),"")="",AZ70,
IFERROR(IF($AV71&lt;H$6,0,IF($AV71&gt;MAX(AD$6:AD$85),"",
IF($AV71=MAX(AD$6:AD$85),INDEX($Z$6:$Z$85,MATCH(MAX(AD$6:AD$85),AD$6:AD$85,0)),
求节点(AD$6:AD$85,$Z$6:$Z$85,$AV71)))),""))</f>
        <v>0</v>
      </c>
      <c r="BA71" s="26">
        <f>IF(IFERROR(IF($AV71&lt;I$6,0,IF($AV71&gt;MAX(AE$6:AE$85),"",
IF($AV71=MAX(AE$6:AE$85),INDEX($Z$6:$Z$85,MATCH(MAX(AE$6:AE$85),AE$6:AE$85,0)),
求节点(AE$6:AE$85,$Z$6:$Z$85,$AV71)))),"")="",BA70,
IFERROR(IF($AV71&lt;I$6,0,IF($AV71&gt;MAX(AE$6:AE$85),"",
IF($AV71=MAX(AE$6:AE$85),INDEX($Z$6:$Z$85,MATCH(MAX(AE$6:AE$85),AE$6:AE$85,0)),
求节点(AE$6:AE$85,$Z$6:$Z$85,$AV71)))),""))</f>
        <v>66</v>
      </c>
      <c r="BB71" s="26">
        <f>IF(IFERROR(IF($AV71&lt;J$6,0,IF($AV71&gt;MAX(AF$6:AF$85),"",
IF($AV71=MAX(AF$6:AF$85),INDEX($Z$6:$Z$85,MATCH(MAX(AF$6:AF$85),AF$6:AF$85,0)),
求节点(AF$6:AF$85,$Z$6:$Z$85,$AV71)))),"")="",BB70,
IFERROR(IF($AV71&lt;J$6,0,IF($AV71&gt;MAX(AF$6:AF$85),"",
IF($AV71=MAX(AF$6:AF$85),INDEX($Z$6:$Z$85,MATCH(MAX(AF$6:AF$85),AF$6:AF$85,0)),
求节点(AF$6:AF$85,$Z$6:$Z$85,$AV71)))),""))</f>
        <v>66</v>
      </c>
      <c r="BC71" s="26">
        <f>IF(IFERROR(IF($AV71&lt;K$6,0,IF($AV71&gt;MAX(AG$6:AG$85),"",
IF($AV71=MAX(AG$6:AG$85),INDEX($Z$6:$Z$85,MATCH(MAX(AG$6:AG$85),AG$6:AG$85,0)),
求节点(AG$6:AG$85,$Z$6:$Z$85,$AV71)))),"")="",BC70,
IFERROR(IF($AV71&lt;K$6,0,IF($AV71&gt;MAX(AG$6:AG$85),"",
IF($AV71=MAX(AG$6:AG$85),INDEX($Z$6:$Z$85,MATCH(MAX(AG$6:AG$85),AG$6:AG$85,0)),
求节点(AG$6:AG$85,$Z$6:$Z$85,$AV71)))),""))</f>
        <v>66</v>
      </c>
      <c r="BD71" s="26">
        <f>IF(IFERROR(IF($AV71&lt;L$6,0,IF($AV71&gt;MAX(AH$6:AH$85),"",
IF($AV71=MAX(AH$6:AH$85),INDEX($Z$6:$Z$85,MATCH(MAX(AH$6:AH$85),AH$6:AH$85,0)),
求节点(AH$6:AH$85,$Z$6:$Z$85,$AV71)))),"")="",BD70,
IFERROR(IF($AV71&lt;L$6,0,IF($AV71&gt;MAX(AH$6:AH$85),"",
IF($AV71=MAX(AH$6:AH$85),INDEX($Z$6:$Z$85,MATCH(MAX(AH$6:AH$85),AH$6:AH$85,0)),
求节点(AH$6:AH$85,$Z$6:$Z$85,$AV71)))),""))</f>
        <v>66</v>
      </c>
      <c r="BE71" s="26">
        <f>IF(IFERROR(IF($AV71&lt;M$6,0,IF($AV71&gt;MAX(AI$6:AI$85),"",
IF($AV71=MAX(AI$6:AI$85),INDEX($Z$6:$Z$85,MATCH(MAX(AI$6:AI$85),AI$6:AI$85,0)),
求节点(AI$6:AI$85,$Z$6:$Z$85,$AV71)))),"")="",BE70,
IFERROR(IF($AV71&lt;M$6,0,IF($AV71&gt;MAX(AI$6:AI$85),"",
IF($AV71=MAX(AI$6:AI$85),INDEX($Z$6:$Z$85,MATCH(MAX(AI$6:AI$85),AI$6:AI$85,0)),
求节点(AI$6:AI$85,$Z$6:$Z$85,$AV71)))),""))</f>
        <v>66</v>
      </c>
      <c r="BF71" s="26">
        <f>IF(IFERROR(IF($AV71&lt;N$6,0,IF($AV71&gt;MAX(AJ$6:AJ$85),"",
IF($AV71=MAX(AJ$6:AJ$85),INDEX($Z$6:$Z$85,MATCH(MAX(AJ$6:AJ$85),AJ$6:AJ$85,0)),
求节点(AJ$6:AJ$85,$Z$6:$Z$85,$AV71)))),"")="",BF70,
IFERROR(IF($AV71&lt;N$6,0,IF($AV71&gt;MAX(AJ$6:AJ$85),"",
IF($AV71=MAX(AJ$6:AJ$85),INDEX($Z$6:$Z$85,MATCH(MAX(AJ$6:AJ$85),AJ$6:AJ$85,0)),
求节点(AJ$6:AJ$85,$Z$6:$Z$85,$AV71)))),""))</f>
        <v>66</v>
      </c>
      <c r="BG71" s="26">
        <f>IF(IFERROR(IF($AV71&lt;O$6,0,IF($AV71&gt;MAX(AK$6:AK$85),"",
IF($AV71=MAX(AK$6:AK$85),INDEX($Z$6:$Z$85,MATCH(MAX(AK$6:AK$85),AK$6:AK$85,0)),
求节点(AK$6:AK$85,$Z$6:$Z$85,$AV71)))),"")="",BG70,
IFERROR(IF($AV71&lt;O$6,0,IF($AV71&gt;MAX(AK$6:AK$85),"",
IF($AV71=MAX(AK$6:AK$85),INDEX($Z$6:$Z$85,MATCH(MAX(AK$6:AK$85),AK$6:AK$85,0)),
求节点(AK$6:AK$85,$Z$6:$Z$85,$AV71)))),""))</f>
        <v>66</v>
      </c>
      <c r="BH71" s="26">
        <f>IF(IFERROR(IF($AV71&lt;P$6,0,IF($AV71&gt;MAX(AL$6:AL$85),"",
IF($AV71=MAX(AL$6:AL$85),INDEX($Z$6:$Z$85,MATCH(MAX(AL$6:AL$85),AL$6:AL$85,0)),
求节点(AL$6:AL$85,$Z$6:$Z$85,$AV71)))),"")="",BH70,
IFERROR(IF($AV71&lt;P$6,0,IF($AV71&gt;MAX(AL$6:AL$85),"",
IF($AV71=MAX(AL$6:AL$85),INDEX($Z$6:$Z$85,MATCH(MAX(AL$6:AL$85),AL$6:AL$85,0)),
求节点(AL$6:AL$85,$Z$6:$Z$85,$AV71)))),""))</f>
        <v>28.75</v>
      </c>
      <c r="BI71" s="26">
        <f>IF(IFERROR(IF($AV71&lt;Q$6,0,IF($AV71&gt;MAX(AM$6:AM$85),"",
IF($AV71=MAX(AM$6:AM$85),INDEX($Z$6:$Z$85,MATCH(MAX(AM$6:AM$85),AM$6:AM$85,0)),
求节点(AM$6:AM$85,$Z$6:$Z$85,$AV71)))),"")="",BI70,
IFERROR(IF($AV71&lt;Q$6,0,IF($AV71&gt;MAX(AM$6:AM$85),"",
IF($AV71=MAX(AM$6:AM$85),INDEX($Z$6:$Z$85,MATCH(MAX(AM$6:AM$85),AM$6:AM$85,0)),
求节点(AM$6:AM$85,$Z$6:$Z$85,$AV71)))),""))</f>
        <v>25.666666666666668</v>
      </c>
      <c r="BJ71" s="26">
        <f>IF(IFERROR(IF($AV71&lt;R$6,0,IF($AV71&gt;MAX(AN$6:AN$85),"",
IF($AV71=MAX(AN$6:AN$85),INDEX($Z$6:$Z$85,MATCH(MAX(AN$6:AN$85),AN$6:AN$85,0)),
求节点(AN$6:AN$85,$Z$6:$Z$85,$AV71)))),"")="",BJ70,
IFERROR(IF($AV71&lt;R$6,0,IF($AV71&gt;MAX(AN$6:AN$85),"",
IF($AV71=MAX(AN$6:AN$85),INDEX($Z$6:$Z$85,MATCH(MAX(AN$6:AN$85),AN$6:AN$85,0)),
求节点(AN$6:AN$85,$Z$6:$Z$85,$AV71)))),""))</f>
        <v>25.666666666666668</v>
      </c>
      <c r="BK71" s="26">
        <f>IF(IFERROR(IF($AV71&lt;S$6,0,IF($AV71&gt;MAX(AO$6:AO$85),"",
IF($AV71=MAX(AO$6:AO$85),INDEX($Z$6:$Z$85,MATCH(MAX(AO$6:AO$85),AO$6:AO$85,0)),
求节点(AO$6:AO$85,$Z$6:$Z$85,$AV71)))),"")="",BK70,
IFERROR(IF($AV71&lt;S$6,0,IF($AV71&gt;MAX(AO$6:AO$85),"",
IF($AV71=MAX(AO$6:AO$85),INDEX($Z$6:$Z$85,MATCH(MAX(AO$6:AO$85),AO$6:AO$85,0)),
求节点(AO$6:AO$85,$Z$6:$Z$85,$AV71)))),""))</f>
        <v>25.666666666666668</v>
      </c>
      <c r="BL71" s="26">
        <f>IF(IFERROR(IF($AV71&lt;T$6,0,IF($AV71&gt;MAX(AP$6:AP$85),"",
IF($AV71=MAX(AP$6:AP$85),INDEX($Z$6:$Z$85,MATCH(MAX(AP$6:AP$85),AP$6:AP$85,0)),
求节点(AP$6:AP$85,$Z$6:$Z$85,$AV71)))),"")="",BL70,
IFERROR(IF($AV71&lt;T$6,0,IF($AV71&gt;MAX(AP$6:AP$85),"",
IF($AV71=MAX(AP$6:AP$85),INDEX($Z$6:$Z$85,MATCH(MAX(AP$6:AP$85),AP$6:AP$85,0)),
求节点(AP$6:AP$85,$Z$6:$Z$85,$AV71)))),""))</f>
        <v>25.666666666666668</v>
      </c>
      <c r="BM71" s="26">
        <f>IF(IFERROR(IF($AV71&lt;U$6,0,IF($AV71&gt;MAX(AQ$6:AQ$85),"",
IF($AV71=MAX(AQ$6:AQ$85),INDEX($Z$6:$Z$85,MATCH(MAX(AQ$6:AQ$85),AQ$6:AQ$85,0)),
求节点(AQ$6:AQ$85,$Z$6:$Z$85,$AV71)))),"")="",BM70,
IFERROR(IF($AV71&lt;U$6,0,IF($AV71&gt;MAX(AQ$6:AQ$85),"",
IF($AV71=MAX(AQ$6:AQ$85),INDEX($Z$6:$Z$85,MATCH(MAX(AQ$6:AQ$85),AQ$6:AQ$85,0)),
求节点(AQ$6:AQ$85,$Z$6:$Z$85,$AV71)))),""))</f>
        <v>66</v>
      </c>
      <c r="BN71" s="26">
        <f>IF(IFERROR(IF($AV71&lt;V$6,0,IF($AV71&gt;MAX(AR$6:AR$85),"",
IF($AV71=MAX(AR$6:AR$85),INDEX($Z$6:$Z$85,MATCH(MAX(AR$6:AR$85),AR$6:AR$85,0)),
求节点(AR$6:AR$85,$Z$6:$Z$85,$AV71)))),"")="",BN70,
IFERROR(IF($AV71&lt;V$6,0,IF($AV71&gt;MAX(AR$6:AR$85),"",
IF($AV71=MAX(AR$6:AR$85),INDEX($Z$6:$Z$85,MATCH(MAX(AR$6:AR$85),AR$6:AR$85,0)),
求节点(AR$6:AR$85,$Z$6:$Z$85,$AV71)))),""))</f>
        <v>12.8</v>
      </c>
      <c r="BO71" s="26">
        <f>IF(IFERROR(IF($AV71&lt;W$6,0,IF($AV71&gt;MAX(AS$6:AS$85),"",
IF($AV71=MAX(AS$6:AS$85),INDEX($Z$6:$Z$85,MATCH(MAX(AS$6:AS$85),AS$6:AS$85,0)),
求节点(AS$6:AS$85,$Z$6:$Z$85,$AV71)))),"")="",BO70,
IFERROR(IF($AV71&lt;W$6,0,IF($AV71&gt;MAX(AS$6:AS$85),"",
IF($AV71=MAX(AS$6:AS$85),INDEX($Z$6:$Z$85,MATCH(MAX(AS$6:AS$85),AS$6:AS$85,0)),
求节点(AS$6:AS$85,$Z$6:$Z$85,$AV71)))),""))</f>
        <v>0</v>
      </c>
    </row>
    <row r="72" spans="4:67" x14ac:dyDescent="0.2">
      <c r="D72" s="8">
        <v>67</v>
      </c>
      <c r="E72" s="24">
        <f>IFERROR(('[1]功能-城建'!AS72+'[1]功能-城建'!BN72)/2,"")</f>
        <v>67</v>
      </c>
      <c r="F72" s="24">
        <f>IFERROR(('[1]功能-城建'!AT72+'[1]功能-城建'!BO72)/2,"")</f>
        <v>67</v>
      </c>
      <c r="G72" s="24" t="str">
        <f>IFERROR(('[1]功能-城建'!AU72+'[1]功能-城建'!BP72)/2,"")</f>
        <v/>
      </c>
      <c r="H72" s="24" t="str">
        <f>IFERROR(('[1]功能-城建'!AV72+'[1]功能-城建'!BQ72)/2,"")</f>
        <v/>
      </c>
      <c r="I72" s="24">
        <f>IFERROR(('[1]功能-城建'!AW72+'[1]功能-城建'!BR72)/2,"")</f>
        <v>67</v>
      </c>
      <c r="J72" s="24">
        <f>IFERROR(('[1]功能-城建'!AX72+'[1]功能-城建'!BS72)/2,"")</f>
        <v>67</v>
      </c>
      <c r="K72" s="24">
        <f>IFERROR(('[1]功能-城建'!AY72+'[1]功能-城建'!BT72)/2,"")</f>
        <v>67</v>
      </c>
      <c r="L72" s="24">
        <f>IFERROR(('[1]功能-城建'!AZ72+'[1]功能-城建'!BU72)/2,"")</f>
        <v>67</v>
      </c>
      <c r="M72" s="24">
        <f>IFERROR(('[1]功能-城建'!BA72+'[1]功能-城建'!BV72)/2,"")</f>
        <v>67</v>
      </c>
      <c r="N72" s="24">
        <f>IFERROR(('[1]功能-城建'!BB72+'[1]功能-城建'!BW72)/2,"")</f>
        <v>67</v>
      </c>
      <c r="O72" s="24">
        <f>IFERROR(('[1]功能-城建'!BC72+'[1]功能-城建'!BX72)/2,"")</f>
        <v>67</v>
      </c>
      <c r="P72" s="24" t="str">
        <f>IFERROR(('[1]功能-城建'!BD72+'[1]功能-城建'!BY72)/2,"")</f>
        <v/>
      </c>
      <c r="Q72" s="24" t="str">
        <f>IFERROR(('[1]功能-城建'!BE72+'[1]功能-城建'!BZ72)/2,"")</f>
        <v/>
      </c>
      <c r="R72" s="24" t="str">
        <f>IFERROR(('[1]功能-城建'!BF72+'[1]功能-城建'!CA72)/2,"")</f>
        <v/>
      </c>
      <c r="S72" s="24" t="str">
        <f>IFERROR(('[1]功能-城建'!BG72+'[1]功能-城建'!CB72)/2,"")</f>
        <v/>
      </c>
      <c r="T72" s="24" t="str">
        <f>IFERROR(('[1]功能-城建'!BH72+'[1]功能-城建'!CC72)/2,"")</f>
        <v/>
      </c>
      <c r="U72" s="24">
        <f>IFERROR(('[1]功能-城建'!BI72+'[1]功能-城建'!CD72)/2,"")</f>
        <v>67</v>
      </c>
      <c r="V72" s="24" t="str">
        <f>IFERROR(('[1]功能-城建'!BJ72+'[1]功能-城建'!CE72)/2,"")</f>
        <v/>
      </c>
      <c r="W72" s="24">
        <f>IFERROR(('[1]功能-城建'!BK72+'[1]功能-城建'!CF72)/2,"")</f>
        <v>0</v>
      </c>
      <c r="Z72" s="8">
        <v>67</v>
      </c>
      <c r="AA72" s="25">
        <f t="shared" si="25"/>
        <v>67</v>
      </c>
      <c r="AB72" s="25">
        <f t="shared" si="26"/>
        <v>67</v>
      </c>
      <c r="AC72" s="25" t="str">
        <f t="shared" si="27"/>
        <v/>
      </c>
      <c r="AD72" s="25" t="str">
        <f t="shared" si="28"/>
        <v/>
      </c>
      <c r="AE72" s="25">
        <f t="shared" si="29"/>
        <v>67</v>
      </c>
      <c r="AF72" s="25">
        <f t="shared" si="30"/>
        <v>67</v>
      </c>
      <c r="AG72" s="25">
        <f t="shared" si="31"/>
        <v>67</v>
      </c>
      <c r="AH72" s="25">
        <f t="shared" si="32"/>
        <v>67</v>
      </c>
      <c r="AI72" s="25">
        <f t="shared" si="33"/>
        <v>67</v>
      </c>
      <c r="AJ72" s="25">
        <f t="shared" si="34"/>
        <v>67</v>
      </c>
      <c r="AK72" s="25">
        <f t="shared" si="35"/>
        <v>67</v>
      </c>
      <c r="AL72" s="25" t="str">
        <f t="shared" si="36"/>
        <v/>
      </c>
      <c r="AM72" s="25" t="str">
        <f t="shared" si="37"/>
        <v/>
      </c>
      <c r="AN72" s="25" t="str">
        <f t="shared" si="38"/>
        <v/>
      </c>
      <c r="AO72" s="25" t="str">
        <f t="shared" si="39"/>
        <v/>
      </c>
      <c r="AP72" s="25" t="str">
        <f t="shared" si="40"/>
        <v/>
      </c>
      <c r="AQ72" s="25">
        <f t="shared" si="41"/>
        <v>67</v>
      </c>
      <c r="AR72" s="25" t="str">
        <f t="shared" si="42"/>
        <v/>
      </c>
      <c r="AS72" s="25">
        <f t="shared" si="43"/>
        <v>0</v>
      </c>
      <c r="AV72" s="8">
        <v>67</v>
      </c>
      <c r="AW72" s="26">
        <f>IF(IFERROR(IF($AV72&lt;E$6,0,IF($AV72&gt;MAX(AA$6:AA$85),"",
IF($AV72=MAX(AA$6:AA$85),INDEX($Z$6:$Z$85,MATCH(MAX(AA$6:AA$85),AA$6:AA$85,0)),
求节点(AA$6:AA$85,$Z$6:$Z$85,$AV72)))),"")="",AW71,
IFERROR(IF($AV72&lt;E$6,0,IF($AV72&gt;MAX(AA$6:AA$85),"",
IF($AV72=MAX(AA$6:AA$85),INDEX($Z$6:$Z$85,MATCH(MAX(AA$6:AA$85),AA$6:AA$85,0)),
求节点(AA$6:AA$85,$Z$6:$Z$85,$AV72)))),""))</f>
        <v>67</v>
      </c>
      <c r="AX72" s="26">
        <f>IF(IFERROR(IF($AV72&lt;F$6,0,IF($AV72&gt;MAX(AB$6:AB$85),"",
IF($AV72=MAX(AB$6:AB$85),INDEX($Z$6:$Z$85,MATCH(MAX(AB$6:AB$85),AB$6:AB$85,0)),
求节点(AB$6:AB$85,$Z$6:$Z$85,$AV72)))),"")="",AX71,
IFERROR(IF($AV72&lt;F$6,0,IF($AV72&gt;MAX(AB$6:AB$85),"",
IF($AV72=MAX(AB$6:AB$85),INDEX($Z$6:$Z$85,MATCH(MAX(AB$6:AB$85),AB$6:AB$85,0)),
求节点(AB$6:AB$85,$Z$6:$Z$85,$AV72)))),""))</f>
        <v>67</v>
      </c>
      <c r="AY72" s="26">
        <f>IF(IFERROR(IF($AV72&lt;G$6,0,IF($AV72&gt;MAX(AC$6:AC$85),"",
IF($AV72=MAX(AC$6:AC$85),INDEX($Z$6:$Z$85,MATCH(MAX(AC$6:AC$85),AC$6:AC$85,0)),
求节点(AC$6:AC$85,$Z$6:$Z$85,$AV72)))),"")="",AY71,
IFERROR(IF($AV72&lt;G$6,0,IF($AV72&gt;MAX(AC$6:AC$85),"",
IF($AV72=MAX(AC$6:AC$85),INDEX($Z$6:$Z$85,MATCH(MAX(AC$6:AC$85),AC$6:AC$85,0)),
求节点(AC$6:AC$85,$Z$6:$Z$85,$AV72)))),""))</f>
        <v>25.333333333333332</v>
      </c>
      <c r="AZ72" s="26">
        <f>IF(IFERROR(IF($AV72&lt;H$6,0,IF($AV72&gt;MAX(AD$6:AD$85),"",
IF($AV72=MAX(AD$6:AD$85),INDEX($Z$6:$Z$85,MATCH(MAX(AD$6:AD$85),AD$6:AD$85,0)),
求节点(AD$6:AD$85,$Z$6:$Z$85,$AV72)))),"")="",AZ71,
IFERROR(IF($AV72&lt;H$6,0,IF($AV72&gt;MAX(AD$6:AD$85),"",
IF($AV72=MAX(AD$6:AD$85),INDEX($Z$6:$Z$85,MATCH(MAX(AD$6:AD$85),AD$6:AD$85,0)),
求节点(AD$6:AD$85,$Z$6:$Z$85,$AV72)))),""))</f>
        <v>0</v>
      </c>
      <c r="BA72" s="26">
        <f>IF(IFERROR(IF($AV72&lt;I$6,0,IF($AV72&gt;MAX(AE$6:AE$85),"",
IF($AV72=MAX(AE$6:AE$85),INDEX($Z$6:$Z$85,MATCH(MAX(AE$6:AE$85),AE$6:AE$85,0)),
求节点(AE$6:AE$85,$Z$6:$Z$85,$AV72)))),"")="",BA71,
IFERROR(IF($AV72&lt;I$6,0,IF($AV72&gt;MAX(AE$6:AE$85),"",
IF($AV72=MAX(AE$6:AE$85),INDEX($Z$6:$Z$85,MATCH(MAX(AE$6:AE$85),AE$6:AE$85,0)),
求节点(AE$6:AE$85,$Z$6:$Z$85,$AV72)))),""))</f>
        <v>67</v>
      </c>
      <c r="BB72" s="26">
        <f>IF(IFERROR(IF($AV72&lt;J$6,0,IF($AV72&gt;MAX(AF$6:AF$85),"",
IF($AV72=MAX(AF$6:AF$85),INDEX($Z$6:$Z$85,MATCH(MAX(AF$6:AF$85),AF$6:AF$85,0)),
求节点(AF$6:AF$85,$Z$6:$Z$85,$AV72)))),"")="",BB71,
IFERROR(IF($AV72&lt;J$6,0,IF($AV72&gt;MAX(AF$6:AF$85),"",
IF($AV72=MAX(AF$6:AF$85),INDEX($Z$6:$Z$85,MATCH(MAX(AF$6:AF$85),AF$6:AF$85,0)),
求节点(AF$6:AF$85,$Z$6:$Z$85,$AV72)))),""))</f>
        <v>67</v>
      </c>
      <c r="BC72" s="26">
        <f>IF(IFERROR(IF($AV72&lt;K$6,0,IF($AV72&gt;MAX(AG$6:AG$85),"",
IF($AV72=MAX(AG$6:AG$85),INDEX($Z$6:$Z$85,MATCH(MAX(AG$6:AG$85),AG$6:AG$85,0)),
求节点(AG$6:AG$85,$Z$6:$Z$85,$AV72)))),"")="",BC71,
IFERROR(IF($AV72&lt;K$6,0,IF($AV72&gt;MAX(AG$6:AG$85),"",
IF($AV72=MAX(AG$6:AG$85),INDEX($Z$6:$Z$85,MATCH(MAX(AG$6:AG$85),AG$6:AG$85,0)),
求节点(AG$6:AG$85,$Z$6:$Z$85,$AV72)))),""))</f>
        <v>67</v>
      </c>
      <c r="BD72" s="26">
        <f>IF(IFERROR(IF($AV72&lt;L$6,0,IF($AV72&gt;MAX(AH$6:AH$85),"",
IF($AV72=MAX(AH$6:AH$85),INDEX($Z$6:$Z$85,MATCH(MAX(AH$6:AH$85),AH$6:AH$85,0)),
求节点(AH$6:AH$85,$Z$6:$Z$85,$AV72)))),"")="",BD71,
IFERROR(IF($AV72&lt;L$6,0,IF($AV72&gt;MAX(AH$6:AH$85),"",
IF($AV72=MAX(AH$6:AH$85),INDEX($Z$6:$Z$85,MATCH(MAX(AH$6:AH$85),AH$6:AH$85,0)),
求节点(AH$6:AH$85,$Z$6:$Z$85,$AV72)))),""))</f>
        <v>67</v>
      </c>
      <c r="BE72" s="26">
        <f>IF(IFERROR(IF($AV72&lt;M$6,0,IF($AV72&gt;MAX(AI$6:AI$85),"",
IF($AV72=MAX(AI$6:AI$85),INDEX($Z$6:$Z$85,MATCH(MAX(AI$6:AI$85),AI$6:AI$85,0)),
求节点(AI$6:AI$85,$Z$6:$Z$85,$AV72)))),"")="",BE71,
IFERROR(IF($AV72&lt;M$6,0,IF($AV72&gt;MAX(AI$6:AI$85),"",
IF($AV72=MAX(AI$6:AI$85),INDEX($Z$6:$Z$85,MATCH(MAX(AI$6:AI$85),AI$6:AI$85,0)),
求节点(AI$6:AI$85,$Z$6:$Z$85,$AV72)))),""))</f>
        <v>67</v>
      </c>
      <c r="BF72" s="26">
        <f>IF(IFERROR(IF($AV72&lt;N$6,0,IF($AV72&gt;MAX(AJ$6:AJ$85),"",
IF($AV72=MAX(AJ$6:AJ$85),INDEX($Z$6:$Z$85,MATCH(MAX(AJ$6:AJ$85),AJ$6:AJ$85,0)),
求节点(AJ$6:AJ$85,$Z$6:$Z$85,$AV72)))),"")="",BF71,
IFERROR(IF($AV72&lt;N$6,0,IF($AV72&gt;MAX(AJ$6:AJ$85),"",
IF($AV72=MAX(AJ$6:AJ$85),INDEX($Z$6:$Z$85,MATCH(MAX(AJ$6:AJ$85),AJ$6:AJ$85,0)),
求节点(AJ$6:AJ$85,$Z$6:$Z$85,$AV72)))),""))</f>
        <v>67</v>
      </c>
      <c r="BG72" s="26">
        <f>IF(IFERROR(IF($AV72&lt;O$6,0,IF($AV72&gt;MAX(AK$6:AK$85),"",
IF($AV72=MAX(AK$6:AK$85),INDEX($Z$6:$Z$85,MATCH(MAX(AK$6:AK$85),AK$6:AK$85,0)),
求节点(AK$6:AK$85,$Z$6:$Z$85,$AV72)))),"")="",BG71,
IFERROR(IF($AV72&lt;O$6,0,IF($AV72&gt;MAX(AK$6:AK$85),"",
IF($AV72=MAX(AK$6:AK$85),INDEX($Z$6:$Z$85,MATCH(MAX(AK$6:AK$85),AK$6:AK$85,0)),
求节点(AK$6:AK$85,$Z$6:$Z$85,$AV72)))),""))</f>
        <v>67</v>
      </c>
      <c r="BH72" s="26">
        <f>IF(IFERROR(IF($AV72&lt;P$6,0,IF($AV72&gt;MAX(AL$6:AL$85),"",
IF($AV72=MAX(AL$6:AL$85),INDEX($Z$6:$Z$85,MATCH(MAX(AL$6:AL$85),AL$6:AL$85,0)),
求节点(AL$6:AL$85,$Z$6:$Z$85,$AV72)))),"")="",BH71,
IFERROR(IF($AV72&lt;P$6,0,IF($AV72&gt;MAX(AL$6:AL$85),"",
IF($AV72=MAX(AL$6:AL$85),INDEX($Z$6:$Z$85,MATCH(MAX(AL$6:AL$85),AL$6:AL$85,0)),
求节点(AL$6:AL$85,$Z$6:$Z$85,$AV72)))),""))</f>
        <v>29.25</v>
      </c>
      <c r="BI72" s="26">
        <f>IF(IFERROR(IF($AV72&lt;Q$6,0,IF($AV72&gt;MAX(AM$6:AM$85),"",
IF($AV72=MAX(AM$6:AM$85),INDEX($Z$6:$Z$85,MATCH(MAX(AM$6:AM$85),AM$6:AM$85,0)),
求节点(AM$6:AM$85,$Z$6:$Z$85,$AV72)))),"")="",BI71,
IFERROR(IF($AV72&lt;Q$6,0,IF($AV72&gt;MAX(AM$6:AM$85),"",
IF($AV72=MAX(AM$6:AM$85),INDEX($Z$6:$Z$85,MATCH(MAX(AM$6:AM$85),AM$6:AM$85,0)),
求节点(AM$6:AM$85,$Z$6:$Z$85,$AV72)))),""))</f>
        <v>26</v>
      </c>
      <c r="BJ72" s="26">
        <f>IF(IFERROR(IF($AV72&lt;R$6,0,IF($AV72&gt;MAX(AN$6:AN$85),"",
IF($AV72=MAX(AN$6:AN$85),INDEX($Z$6:$Z$85,MATCH(MAX(AN$6:AN$85),AN$6:AN$85,0)),
求节点(AN$6:AN$85,$Z$6:$Z$85,$AV72)))),"")="",BJ71,
IFERROR(IF($AV72&lt;R$6,0,IF($AV72&gt;MAX(AN$6:AN$85),"",
IF($AV72=MAX(AN$6:AN$85),INDEX($Z$6:$Z$85,MATCH(MAX(AN$6:AN$85),AN$6:AN$85,0)),
求节点(AN$6:AN$85,$Z$6:$Z$85,$AV72)))),""))</f>
        <v>26</v>
      </c>
      <c r="BK72" s="26">
        <f>IF(IFERROR(IF($AV72&lt;S$6,0,IF($AV72&gt;MAX(AO$6:AO$85),"",
IF($AV72=MAX(AO$6:AO$85),INDEX($Z$6:$Z$85,MATCH(MAX(AO$6:AO$85),AO$6:AO$85,0)),
求节点(AO$6:AO$85,$Z$6:$Z$85,$AV72)))),"")="",BK71,
IFERROR(IF($AV72&lt;S$6,0,IF($AV72&gt;MAX(AO$6:AO$85),"",
IF($AV72=MAX(AO$6:AO$85),INDEX($Z$6:$Z$85,MATCH(MAX(AO$6:AO$85),AO$6:AO$85,0)),
求节点(AO$6:AO$85,$Z$6:$Z$85,$AV72)))),""))</f>
        <v>26</v>
      </c>
      <c r="BL72" s="26">
        <f>IF(IFERROR(IF($AV72&lt;T$6,0,IF($AV72&gt;MAX(AP$6:AP$85),"",
IF($AV72=MAX(AP$6:AP$85),INDEX($Z$6:$Z$85,MATCH(MAX(AP$6:AP$85),AP$6:AP$85,0)),
求节点(AP$6:AP$85,$Z$6:$Z$85,$AV72)))),"")="",BL71,
IFERROR(IF($AV72&lt;T$6,0,IF($AV72&gt;MAX(AP$6:AP$85),"",
IF($AV72=MAX(AP$6:AP$85),INDEX($Z$6:$Z$85,MATCH(MAX(AP$6:AP$85),AP$6:AP$85,0)),
求节点(AP$6:AP$85,$Z$6:$Z$85,$AV72)))),""))</f>
        <v>26</v>
      </c>
      <c r="BM72" s="26">
        <f>IF(IFERROR(IF($AV72&lt;U$6,0,IF($AV72&gt;MAX(AQ$6:AQ$85),"",
IF($AV72=MAX(AQ$6:AQ$85),INDEX($Z$6:$Z$85,MATCH(MAX(AQ$6:AQ$85),AQ$6:AQ$85,0)),
求节点(AQ$6:AQ$85,$Z$6:$Z$85,$AV72)))),"")="",BM71,
IFERROR(IF($AV72&lt;U$6,0,IF($AV72&gt;MAX(AQ$6:AQ$85),"",
IF($AV72=MAX(AQ$6:AQ$85),INDEX($Z$6:$Z$85,MATCH(MAX(AQ$6:AQ$85),AQ$6:AQ$85,0)),
求节点(AQ$6:AQ$85,$Z$6:$Z$85,$AV72)))),""))</f>
        <v>67</v>
      </c>
      <c r="BN72" s="26">
        <f>IF(IFERROR(IF($AV72&lt;V$6,0,IF($AV72&gt;MAX(AR$6:AR$85),"",
IF($AV72=MAX(AR$6:AR$85),INDEX($Z$6:$Z$85,MATCH(MAX(AR$6:AR$85),AR$6:AR$85,0)),
求节点(AR$6:AR$85,$Z$6:$Z$85,$AV72)))),"")="",BN71,
IFERROR(IF($AV72&lt;V$6,0,IF($AV72&gt;MAX(AR$6:AR$85),"",
IF($AV72=MAX(AR$6:AR$85),INDEX($Z$6:$Z$85,MATCH(MAX(AR$6:AR$85),AR$6:AR$85,0)),
求节点(AR$6:AR$85,$Z$6:$Z$85,$AV72)))),""))</f>
        <v>13</v>
      </c>
      <c r="BO72" s="26">
        <f>IF(IFERROR(IF($AV72&lt;W$6,0,IF($AV72&gt;MAX(AS$6:AS$85),"",
IF($AV72=MAX(AS$6:AS$85),INDEX($Z$6:$Z$85,MATCH(MAX(AS$6:AS$85),AS$6:AS$85,0)),
求节点(AS$6:AS$85,$Z$6:$Z$85,$AV72)))),"")="",BO71,
IFERROR(IF($AV72&lt;W$6,0,IF($AV72&gt;MAX(AS$6:AS$85),"",
IF($AV72=MAX(AS$6:AS$85),INDEX($Z$6:$Z$85,MATCH(MAX(AS$6:AS$85),AS$6:AS$85,0)),
求节点(AS$6:AS$85,$Z$6:$Z$85,$AV72)))),""))</f>
        <v>0</v>
      </c>
    </row>
    <row r="73" spans="4:67" x14ac:dyDescent="0.2">
      <c r="D73" s="8">
        <v>68</v>
      </c>
      <c r="E73" s="24">
        <f>IFERROR(('[1]功能-城建'!AS73+'[1]功能-城建'!BN73)/2,"")</f>
        <v>68</v>
      </c>
      <c r="F73" s="24">
        <f>IFERROR(('[1]功能-城建'!AT73+'[1]功能-城建'!BO73)/2,"")</f>
        <v>68</v>
      </c>
      <c r="G73" s="24" t="str">
        <f>IFERROR(('[1]功能-城建'!AU73+'[1]功能-城建'!BP73)/2,"")</f>
        <v/>
      </c>
      <c r="H73" s="24" t="str">
        <f>IFERROR(('[1]功能-城建'!AV73+'[1]功能-城建'!BQ73)/2,"")</f>
        <v/>
      </c>
      <c r="I73" s="24">
        <f>IFERROR(('[1]功能-城建'!AW73+'[1]功能-城建'!BR73)/2,"")</f>
        <v>68</v>
      </c>
      <c r="J73" s="24">
        <f>IFERROR(('[1]功能-城建'!AX73+'[1]功能-城建'!BS73)/2,"")</f>
        <v>68</v>
      </c>
      <c r="K73" s="24">
        <f>IFERROR(('[1]功能-城建'!AY73+'[1]功能-城建'!BT73)/2,"")</f>
        <v>68</v>
      </c>
      <c r="L73" s="24">
        <f>IFERROR(('[1]功能-城建'!AZ73+'[1]功能-城建'!BU73)/2,"")</f>
        <v>68</v>
      </c>
      <c r="M73" s="24">
        <f>IFERROR(('[1]功能-城建'!BA73+'[1]功能-城建'!BV73)/2,"")</f>
        <v>68</v>
      </c>
      <c r="N73" s="24">
        <f>IFERROR(('[1]功能-城建'!BB73+'[1]功能-城建'!BW73)/2,"")</f>
        <v>68</v>
      </c>
      <c r="O73" s="24">
        <f>IFERROR(('[1]功能-城建'!BC73+'[1]功能-城建'!BX73)/2,"")</f>
        <v>68</v>
      </c>
      <c r="P73" s="24" t="str">
        <f>IFERROR(('[1]功能-城建'!BD73+'[1]功能-城建'!BY73)/2,"")</f>
        <v/>
      </c>
      <c r="Q73" s="24" t="str">
        <f>IFERROR(('[1]功能-城建'!BE73+'[1]功能-城建'!BZ73)/2,"")</f>
        <v/>
      </c>
      <c r="R73" s="24" t="str">
        <f>IFERROR(('[1]功能-城建'!BF73+'[1]功能-城建'!CA73)/2,"")</f>
        <v/>
      </c>
      <c r="S73" s="24" t="str">
        <f>IFERROR(('[1]功能-城建'!BG73+'[1]功能-城建'!CB73)/2,"")</f>
        <v/>
      </c>
      <c r="T73" s="24" t="str">
        <f>IFERROR(('[1]功能-城建'!BH73+'[1]功能-城建'!CC73)/2,"")</f>
        <v/>
      </c>
      <c r="U73" s="24">
        <f>IFERROR(('[1]功能-城建'!BI73+'[1]功能-城建'!CD73)/2,"")</f>
        <v>68</v>
      </c>
      <c r="V73" s="24" t="str">
        <f>IFERROR(('[1]功能-城建'!BJ73+'[1]功能-城建'!CE73)/2,"")</f>
        <v/>
      </c>
      <c r="W73" s="24">
        <f>IFERROR(('[1]功能-城建'!BK73+'[1]功能-城建'!CF73)/2,"")</f>
        <v>0</v>
      </c>
      <c r="Z73" s="8">
        <v>68</v>
      </c>
      <c r="AA73" s="25">
        <f t="shared" si="25"/>
        <v>68</v>
      </c>
      <c r="AB73" s="25">
        <f t="shared" si="26"/>
        <v>68</v>
      </c>
      <c r="AC73" s="25" t="str">
        <f t="shared" si="27"/>
        <v/>
      </c>
      <c r="AD73" s="25" t="str">
        <f t="shared" si="28"/>
        <v/>
      </c>
      <c r="AE73" s="25">
        <f t="shared" si="29"/>
        <v>68</v>
      </c>
      <c r="AF73" s="25">
        <f t="shared" si="30"/>
        <v>68</v>
      </c>
      <c r="AG73" s="25">
        <f t="shared" si="31"/>
        <v>68</v>
      </c>
      <c r="AH73" s="25">
        <f t="shared" si="32"/>
        <v>68</v>
      </c>
      <c r="AI73" s="25">
        <f t="shared" si="33"/>
        <v>68</v>
      </c>
      <c r="AJ73" s="25">
        <f t="shared" si="34"/>
        <v>68</v>
      </c>
      <c r="AK73" s="25">
        <f t="shared" si="35"/>
        <v>68</v>
      </c>
      <c r="AL73" s="25" t="str">
        <f t="shared" si="36"/>
        <v/>
      </c>
      <c r="AM73" s="25" t="str">
        <f t="shared" si="37"/>
        <v/>
      </c>
      <c r="AN73" s="25" t="str">
        <f t="shared" si="38"/>
        <v/>
      </c>
      <c r="AO73" s="25" t="str">
        <f t="shared" si="39"/>
        <v/>
      </c>
      <c r="AP73" s="25" t="str">
        <f t="shared" si="40"/>
        <v/>
      </c>
      <c r="AQ73" s="25">
        <f t="shared" si="41"/>
        <v>68</v>
      </c>
      <c r="AR73" s="25" t="str">
        <f t="shared" si="42"/>
        <v/>
      </c>
      <c r="AS73" s="25">
        <f t="shared" si="43"/>
        <v>0</v>
      </c>
      <c r="AV73" s="8">
        <v>68</v>
      </c>
      <c r="AW73" s="26">
        <f>IF(IFERROR(IF($AV73&lt;E$6,0,IF($AV73&gt;MAX(AA$6:AA$85),"",
IF($AV73=MAX(AA$6:AA$85),INDEX($Z$6:$Z$85,MATCH(MAX(AA$6:AA$85),AA$6:AA$85,0)),
求节点(AA$6:AA$85,$Z$6:$Z$85,$AV73)))),"")="",AW72,
IFERROR(IF($AV73&lt;E$6,0,IF($AV73&gt;MAX(AA$6:AA$85),"",
IF($AV73=MAX(AA$6:AA$85),INDEX($Z$6:$Z$85,MATCH(MAX(AA$6:AA$85),AA$6:AA$85,0)),
求节点(AA$6:AA$85,$Z$6:$Z$85,$AV73)))),""))</f>
        <v>68</v>
      </c>
      <c r="AX73" s="26">
        <f>IF(IFERROR(IF($AV73&lt;F$6,0,IF($AV73&gt;MAX(AB$6:AB$85),"",
IF($AV73=MAX(AB$6:AB$85),INDEX($Z$6:$Z$85,MATCH(MAX(AB$6:AB$85),AB$6:AB$85,0)),
求节点(AB$6:AB$85,$Z$6:$Z$85,$AV73)))),"")="",AX72,
IFERROR(IF($AV73&lt;F$6,0,IF($AV73&gt;MAX(AB$6:AB$85),"",
IF($AV73=MAX(AB$6:AB$85),INDEX($Z$6:$Z$85,MATCH(MAX(AB$6:AB$85),AB$6:AB$85,0)),
求节点(AB$6:AB$85,$Z$6:$Z$85,$AV73)))),""))</f>
        <v>68</v>
      </c>
      <c r="AY73" s="26">
        <f>IF(IFERROR(IF($AV73&lt;G$6,0,IF($AV73&gt;MAX(AC$6:AC$85),"",
IF($AV73=MAX(AC$6:AC$85),INDEX($Z$6:$Z$85,MATCH(MAX(AC$6:AC$85),AC$6:AC$85,0)),
求节点(AC$6:AC$85,$Z$6:$Z$85,$AV73)))),"")="",AY72,
IFERROR(IF($AV73&lt;G$6,0,IF($AV73&gt;MAX(AC$6:AC$85),"",
IF($AV73=MAX(AC$6:AC$85),INDEX($Z$6:$Z$85,MATCH(MAX(AC$6:AC$85),AC$6:AC$85,0)),
求节点(AC$6:AC$85,$Z$6:$Z$85,$AV73)))),""))</f>
        <v>25.666666666666668</v>
      </c>
      <c r="AZ73" s="26">
        <f>IF(IFERROR(IF($AV73&lt;H$6,0,IF($AV73&gt;MAX(AD$6:AD$85),"",
IF($AV73=MAX(AD$6:AD$85),INDEX($Z$6:$Z$85,MATCH(MAX(AD$6:AD$85),AD$6:AD$85,0)),
求节点(AD$6:AD$85,$Z$6:$Z$85,$AV73)))),"")="",AZ72,
IFERROR(IF($AV73&lt;H$6,0,IF($AV73&gt;MAX(AD$6:AD$85),"",
IF($AV73=MAX(AD$6:AD$85),INDEX($Z$6:$Z$85,MATCH(MAX(AD$6:AD$85),AD$6:AD$85,0)),
求节点(AD$6:AD$85,$Z$6:$Z$85,$AV73)))),""))</f>
        <v>0</v>
      </c>
      <c r="BA73" s="26">
        <f>IF(IFERROR(IF($AV73&lt;I$6,0,IF($AV73&gt;MAX(AE$6:AE$85),"",
IF($AV73=MAX(AE$6:AE$85),INDEX($Z$6:$Z$85,MATCH(MAX(AE$6:AE$85),AE$6:AE$85,0)),
求节点(AE$6:AE$85,$Z$6:$Z$85,$AV73)))),"")="",BA72,
IFERROR(IF($AV73&lt;I$6,0,IF($AV73&gt;MAX(AE$6:AE$85),"",
IF($AV73=MAX(AE$6:AE$85),INDEX($Z$6:$Z$85,MATCH(MAX(AE$6:AE$85),AE$6:AE$85,0)),
求节点(AE$6:AE$85,$Z$6:$Z$85,$AV73)))),""))</f>
        <v>68</v>
      </c>
      <c r="BB73" s="26">
        <f>IF(IFERROR(IF($AV73&lt;J$6,0,IF($AV73&gt;MAX(AF$6:AF$85),"",
IF($AV73=MAX(AF$6:AF$85),INDEX($Z$6:$Z$85,MATCH(MAX(AF$6:AF$85),AF$6:AF$85,0)),
求节点(AF$6:AF$85,$Z$6:$Z$85,$AV73)))),"")="",BB72,
IFERROR(IF($AV73&lt;J$6,0,IF($AV73&gt;MAX(AF$6:AF$85),"",
IF($AV73=MAX(AF$6:AF$85),INDEX($Z$6:$Z$85,MATCH(MAX(AF$6:AF$85),AF$6:AF$85,0)),
求节点(AF$6:AF$85,$Z$6:$Z$85,$AV73)))),""))</f>
        <v>68</v>
      </c>
      <c r="BC73" s="26">
        <f>IF(IFERROR(IF($AV73&lt;K$6,0,IF($AV73&gt;MAX(AG$6:AG$85),"",
IF($AV73=MAX(AG$6:AG$85),INDEX($Z$6:$Z$85,MATCH(MAX(AG$6:AG$85),AG$6:AG$85,0)),
求节点(AG$6:AG$85,$Z$6:$Z$85,$AV73)))),"")="",BC72,
IFERROR(IF($AV73&lt;K$6,0,IF($AV73&gt;MAX(AG$6:AG$85),"",
IF($AV73=MAX(AG$6:AG$85),INDEX($Z$6:$Z$85,MATCH(MAX(AG$6:AG$85),AG$6:AG$85,0)),
求节点(AG$6:AG$85,$Z$6:$Z$85,$AV73)))),""))</f>
        <v>68</v>
      </c>
      <c r="BD73" s="26">
        <f>IF(IFERROR(IF($AV73&lt;L$6,0,IF($AV73&gt;MAX(AH$6:AH$85),"",
IF($AV73=MAX(AH$6:AH$85),INDEX($Z$6:$Z$85,MATCH(MAX(AH$6:AH$85),AH$6:AH$85,0)),
求节点(AH$6:AH$85,$Z$6:$Z$85,$AV73)))),"")="",BD72,
IFERROR(IF($AV73&lt;L$6,0,IF($AV73&gt;MAX(AH$6:AH$85),"",
IF($AV73=MAX(AH$6:AH$85),INDEX($Z$6:$Z$85,MATCH(MAX(AH$6:AH$85),AH$6:AH$85,0)),
求节点(AH$6:AH$85,$Z$6:$Z$85,$AV73)))),""))</f>
        <v>68</v>
      </c>
      <c r="BE73" s="26">
        <f>IF(IFERROR(IF($AV73&lt;M$6,0,IF($AV73&gt;MAX(AI$6:AI$85),"",
IF($AV73=MAX(AI$6:AI$85),INDEX($Z$6:$Z$85,MATCH(MAX(AI$6:AI$85),AI$6:AI$85,0)),
求节点(AI$6:AI$85,$Z$6:$Z$85,$AV73)))),"")="",BE72,
IFERROR(IF($AV73&lt;M$6,0,IF($AV73&gt;MAX(AI$6:AI$85),"",
IF($AV73=MAX(AI$6:AI$85),INDEX($Z$6:$Z$85,MATCH(MAX(AI$6:AI$85),AI$6:AI$85,0)),
求节点(AI$6:AI$85,$Z$6:$Z$85,$AV73)))),""))</f>
        <v>68</v>
      </c>
      <c r="BF73" s="26">
        <f>IF(IFERROR(IF($AV73&lt;N$6,0,IF($AV73&gt;MAX(AJ$6:AJ$85),"",
IF($AV73=MAX(AJ$6:AJ$85),INDEX($Z$6:$Z$85,MATCH(MAX(AJ$6:AJ$85),AJ$6:AJ$85,0)),
求节点(AJ$6:AJ$85,$Z$6:$Z$85,$AV73)))),"")="",BF72,
IFERROR(IF($AV73&lt;N$6,0,IF($AV73&gt;MAX(AJ$6:AJ$85),"",
IF($AV73=MAX(AJ$6:AJ$85),INDEX($Z$6:$Z$85,MATCH(MAX(AJ$6:AJ$85),AJ$6:AJ$85,0)),
求节点(AJ$6:AJ$85,$Z$6:$Z$85,$AV73)))),""))</f>
        <v>68</v>
      </c>
      <c r="BG73" s="26">
        <f>IF(IFERROR(IF($AV73&lt;O$6,0,IF($AV73&gt;MAX(AK$6:AK$85),"",
IF($AV73=MAX(AK$6:AK$85),INDEX($Z$6:$Z$85,MATCH(MAX(AK$6:AK$85),AK$6:AK$85,0)),
求节点(AK$6:AK$85,$Z$6:$Z$85,$AV73)))),"")="",BG72,
IFERROR(IF($AV73&lt;O$6,0,IF($AV73&gt;MAX(AK$6:AK$85),"",
IF($AV73=MAX(AK$6:AK$85),INDEX($Z$6:$Z$85,MATCH(MAX(AK$6:AK$85),AK$6:AK$85,0)),
求节点(AK$6:AK$85,$Z$6:$Z$85,$AV73)))),""))</f>
        <v>68</v>
      </c>
      <c r="BH73" s="26">
        <f>IF(IFERROR(IF($AV73&lt;P$6,0,IF($AV73&gt;MAX(AL$6:AL$85),"",
IF($AV73=MAX(AL$6:AL$85),INDEX($Z$6:$Z$85,MATCH(MAX(AL$6:AL$85),AL$6:AL$85,0)),
求节点(AL$6:AL$85,$Z$6:$Z$85,$AV73)))),"")="",BH72,
IFERROR(IF($AV73&lt;P$6,0,IF($AV73&gt;MAX(AL$6:AL$85),"",
IF($AV73=MAX(AL$6:AL$85),INDEX($Z$6:$Z$85,MATCH(MAX(AL$6:AL$85),AL$6:AL$85,0)),
求节点(AL$6:AL$85,$Z$6:$Z$85,$AV73)))),""))</f>
        <v>29.75</v>
      </c>
      <c r="BI73" s="26">
        <f>IF(IFERROR(IF($AV73&lt;Q$6,0,IF($AV73&gt;MAX(AM$6:AM$85),"",
IF($AV73=MAX(AM$6:AM$85),INDEX($Z$6:$Z$85,MATCH(MAX(AM$6:AM$85),AM$6:AM$85,0)),
求节点(AM$6:AM$85,$Z$6:$Z$85,$AV73)))),"")="",BI72,
IFERROR(IF($AV73&lt;Q$6,0,IF($AV73&gt;MAX(AM$6:AM$85),"",
IF($AV73=MAX(AM$6:AM$85),INDEX($Z$6:$Z$85,MATCH(MAX(AM$6:AM$85),AM$6:AM$85,0)),
求节点(AM$6:AM$85,$Z$6:$Z$85,$AV73)))),""))</f>
        <v>26.333333333333332</v>
      </c>
      <c r="BJ73" s="26">
        <f>IF(IFERROR(IF($AV73&lt;R$6,0,IF($AV73&gt;MAX(AN$6:AN$85),"",
IF($AV73=MAX(AN$6:AN$85),INDEX($Z$6:$Z$85,MATCH(MAX(AN$6:AN$85),AN$6:AN$85,0)),
求节点(AN$6:AN$85,$Z$6:$Z$85,$AV73)))),"")="",BJ72,
IFERROR(IF($AV73&lt;R$6,0,IF($AV73&gt;MAX(AN$6:AN$85),"",
IF($AV73=MAX(AN$6:AN$85),INDEX($Z$6:$Z$85,MATCH(MAX(AN$6:AN$85),AN$6:AN$85,0)),
求节点(AN$6:AN$85,$Z$6:$Z$85,$AV73)))),""))</f>
        <v>26.333333333333332</v>
      </c>
      <c r="BK73" s="26">
        <f>IF(IFERROR(IF($AV73&lt;S$6,0,IF($AV73&gt;MAX(AO$6:AO$85),"",
IF($AV73=MAX(AO$6:AO$85),INDEX($Z$6:$Z$85,MATCH(MAX(AO$6:AO$85),AO$6:AO$85,0)),
求节点(AO$6:AO$85,$Z$6:$Z$85,$AV73)))),"")="",BK72,
IFERROR(IF($AV73&lt;S$6,0,IF($AV73&gt;MAX(AO$6:AO$85),"",
IF($AV73=MAX(AO$6:AO$85),INDEX($Z$6:$Z$85,MATCH(MAX(AO$6:AO$85),AO$6:AO$85,0)),
求节点(AO$6:AO$85,$Z$6:$Z$85,$AV73)))),""))</f>
        <v>26.333333333333332</v>
      </c>
      <c r="BL73" s="26">
        <f>IF(IFERROR(IF($AV73&lt;T$6,0,IF($AV73&gt;MAX(AP$6:AP$85),"",
IF($AV73=MAX(AP$6:AP$85),INDEX($Z$6:$Z$85,MATCH(MAX(AP$6:AP$85),AP$6:AP$85,0)),
求节点(AP$6:AP$85,$Z$6:$Z$85,$AV73)))),"")="",BL72,
IFERROR(IF($AV73&lt;T$6,0,IF($AV73&gt;MAX(AP$6:AP$85),"",
IF($AV73=MAX(AP$6:AP$85),INDEX($Z$6:$Z$85,MATCH(MAX(AP$6:AP$85),AP$6:AP$85,0)),
求节点(AP$6:AP$85,$Z$6:$Z$85,$AV73)))),""))</f>
        <v>26.333333333333332</v>
      </c>
      <c r="BM73" s="26">
        <f>IF(IFERROR(IF($AV73&lt;U$6,0,IF($AV73&gt;MAX(AQ$6:AQ$85),"",
IF($AV73=MAX(AQ$6:AQ$85),INDEX($Z$6:$Z$85,MATCH(MAX(AQ$6:AQ$85),AQ$6:AQ$85,0)),
求节点(AQ$6:AQ$85,$Z$6:$Z$85,$AV73)))),"")="",BM72,
IFERROR(IF($AV73&lt;U$6,0,IF($AV73&gt;MAX(AQ$6:AQ$85),"",
IF($AV73=MAX(AQ$6:AQ$85),INDEX($Z$6:$Z$85,MATCH(MAX(AQ$6:AQ$85),AQ$6:AQ$85,0)),
求节点(AQ$6:AQ$85,$Z$6:$Z$85,$AV73)))),""))</f>
        <v>68</v>
      </c>
      <c r="BN73" s="26">
        <f>IF(IFERROR(IF($AV73&lt;V$6,0,IF($AV73&gt;MAX(AR$6:AR$85),"",
IF($AV73=MAX(AR$6:AR$85),INDEX($Z$6:$Z$85,MATCH(MAX(AR$6:AR$85),AR$6:AR$85,0)),
求节点(AR$6:AR$85,$Z$6:$Z$85,$AV73)))),"")="",BN72,
IFERROR(IF($AV73&lt;V$6,0,IF($AV73&gt;MAX(AR$6:AR$85),"",
IF($AV73=MAX(AR$6:AR$85),INDEX($Z$6:$Z$85,MATCH(MAX(AR$6:AR$85),AR$6:AR$85,0)),
求节点(AR$6:AR$85,$Z$6:$Z$85,$AV73)))),""))</f>
        <v>13.2</v>
      </c>
      <c r="BO73" s="26">
        <f>IF(IFERROR(IF($AV73&lt;W$6,0,IF($AV73&gt;MAX(AS$6:AS$85),"",
IF($AV73=MAX(AS$6:AS$85),INDEX($Z$6:$Z$85,MATCH(MAX(AS$6:AS$85),AS$6:AS$85,0)),
求节点(AS$6:AS$85,$Z$6:$Z$85,$AV73)))),"")="",BO72,
IFERROR(IF($AV73&lt;W$6,0,IF($AV73&gt;MAX(AS$6:AS$85),"",
IF($AV73=MAX(AS$6:AS$85),INDEX($Z$6:$Z$85,MATCH(MAX(AS$6:AS$85),AS$6:AS$85,0)),
求节点(AS$6:AS$85,$Z$6:$Z$85,$AV73)))),""))</f>
        <v>0</v>
      </c>
    </row>
    <row r="74" spans="4:67" x14ac:dyDescent="0.2">
      <c r="D74" s="8">
        <v>69</v>
      </c>
      <c r="E74" s="24">
        <f>IFERROR(('[1]功能-城建'!AS74+'[1]功能-城建'!BN74)/2,"")</f>
        <v>69</v>
      </c>
      <c r="F74" s="24">
        <f>IFERROR(('[1]功能-城建'!AT74+'[1]功能-城建'!BO74)/2,"")</f>
        <v>69</v>
      </c>
      <c r="G74" s="24" t="str">
        <f>IFERROR(('[1]功能-城建'!AU74+'[1]功能-城建'!BP74)/2,"")</f>
        <v/>
      </c>
      <c r="H74" s="24" t="str">
        <f>IFERROR(('[1]功能-城建'!AV74+'[1]功能-城建'!BQ74)/2,"")</f>
        <v/>
      </c>
      <c r="I74" s="24">
        <f>IFERROR(('[1]功能-城建'!AW74+'[1]功能-城建'!BR74)/2,"")</f>
        <v>69</v>
      </c>
      <c r="J74" s="24">
        <f>IFERROR(('[1]功能-城建'!AX74+'[1]功能-城建'!BS74)/2,"")</f>
        <v>69</v>
      </c>
      <c r="K74" s="24">
        <f>IFERROR(('[1]功能-城建'!AY74+'[1]功能-城建'!BT74)/2,"")</f>
        <v>69</v>
      </c>
      <c r="L74" s="24">
        <f>IFERROR(('[1]功能-城建'!AZ74+'[1]功能-城建'!BU74)/2,"")</f>
        <v>69</v>
      </c>
      <c r="M74" s="24">
        <f>IFERROR(('[1]功能-城建'!BA74+'[1]功能-城建'!BV74)/2,"")</f>
        <v>69</v>
      </c>
      <c r="N74" s="24">
        <f>IFERROR(('[1]功能-城建'!BB74+'[1]功能-城建'!BW74)/2,"")</f>
        <v>69</v>
      </c>
      <c r="O74" s="24">
        <f>IFERROR(('[1]功能-城建'!BC74+'[1]功能-城建'!BX74)/2,"")</f>
        <v>69</v>
      </c>
      <c r="P74" s="24" t="str">
        <f>IFERROR(('[1]功能-城建'!BD74+'[1]功能-城建'!BY74)/2,"")</f>
        <v/>
      </c>
      <c r="Q74" s="24" t="str">
        <f>IFERROR(('[1]功能-城建'!BE74+'[1]功能-城建'!BZ74)/2,"")</f>
        <v/>
      </c>
      <c r="R74" s="24" t="str">
        <f>IFERROR(('[1]功能-城建'!BF74+'[1]功能-城建'!CA74)/2,"")</f>
        <v/>
      </c>
      <c r="S74" s="24" t="str">
        <f>IFERROR(('[1]功能-城建'!BG74+'[1]功能-城建'!CB74)/2,"")</f>
        <v/>
      </c>
      <c r="T74" s="24" t="str">
        <f>IFERROR(('[1]功能-城建'!BH74+'[1]功能-城建'!CC74)/2,"")</f>
        <v/>
      </c>
      <c r="U74" s="24">
        <f>IFERROR(('[1]功能-城建'!BI74+'[1]功能-城建'!CD74)/2,"")</f>
        <v>69</v>
      </c>
      <c r="V74" s="24" t="str">
        <f>IFERROR(('[1]功能-城建'!BJ74+'[1]功能-城建'!CE74)/2,"")</f>
        <v/>
      </c>
      <c r="W74" s="24">
        <f>IFERROR(('[1]功能-城建'!BK74+'[1]功能-城建'!CF74)/2,"")</f>
        <v>0</v>
      </c>
      <c r="Z74" s="8">
        <v>69</v>
      </c>
      <c r="AA74" s="25">
        <f t="shared" si="25"/>
        <v>69</v>
      </c>
      <c r="AB74" s="25">
        <f t="shared" si="26"/>
        <v>69</v>
      </c>
      <c r="AC74" s="25" t="str">
        <f t="shared" si="27"/>
        <v/>
      </c>
      <c r="AD74" s="25" t="str">
        <f t="shared" si="28"/>
        <v/>
      </c>
      <c r="AE74" s="25">
        <f t="shared" si="29"/>
        <v>69</v>
      </c>
      <c r="AF74" s="25">
        <f t="shared" si="30"/>
        <v>69</v>
      </c>
      <c r="AG74" s="25">
        <f t="shared" si="31"/>
        <v>69</v>
      </c>
      <c r="AH74" s="25">
        <f t="shared" si="32"/>
        <v>69</v>
      </c>
      <c r="AI74" s="25">
        <f t="shared" si="33"/>
        <v>69</v>
      </c>
      <c r="AJ74" s="25">
        <f t="shared" si="34"/>
        <v>69</v>
      </c>
      <c r="AK74" s="25">
        <f t="shared" si="35"/>
        <v>69</v>
      </c>
      <c r="AL74" s="25" t="str">
        <f t="shared" si="36"/>
        <v/>
      </c>
      <c r="AM74" s="25" t="str">
        <f t="shared" si="37"/>
        <v/>
      </c>
      <c r="AN74" s="25" t="str">
        <f t="shared" si="38"/>
        <v/>
      </c>
      <c r="AO74" s="25" t="str">
        <f t="shared" si="39"/>
        <v/>
      </c>
      <c r="AP74" s="25" t="str">
        <f t="shared" si="40"/>
        <v/>
      </c>
      <c r="AQ74" s="25">
        <f t="shared" si="41"/>
        <v>69</v>
      </c>
      <c r="AR74" s="25" t="str">
        <f t="shared" si="42"/>
        <v/>
      </c>
      <c r="AS74" s="25">
        <f t="shared" si="43"/>
        <v>0</v>
      </c>
      <c r="AV74" s="8">
        <v>69</v>
      </c>
      <c r="AW74" s="26">
        <f>IF(IFERROR(IF($AV74&lt;E$6,0,IF($AV74&gt;MAX(AA$6:AA$85),"",
IF($AV74=MAX(AA$6:AA$85),INDEX($Z$6:$Z$85,MATCH(MAX(AA$6:AA$85),AA$6:AA$85,0)),
求节点(AA$6:AA$85,$Z$6:$Z$85,$AV74)))),"")="",AW73,
IFERROR(IF($AV74&lt;E$6,0,IF($AV74&gt;MAX(AA$6:AA$85),"",
IF($AV74=MAX(AA$6:AA$85),INDEX($Z$6:$Z$85,MATCH(MAX(AA$6:AA$85),AA$6:AA$85,0)),
求节点(AA$6:AA$85,$Z$6:$Z$85,$AV74)))),""))</f>
        <v>69</v>
      </c>
      <c r="AX74" s="26">
        <f>IF(IFERROR(IF($AV74&lt;F$6,0,IF($AV74&gt;MAX(AB$6:AB$85),"",
IF($AV74=MAX(AB$6:AB$85),INDEX($Z$6:$Z$85,MATCH(MAX(AB$6:AB$85),AB$6:AB$85,0)),
求节点(AB$6:AB$85,$Z$6:$Z$85,$AV74)))),"")="",AX73,
IFERROR(IF($AV74&lt;F$6,0,IF($AV74&gt;MAX(AB$6:AB$85),"",
IF($AV74=MAX(AB$6:AB$85),INDEX($Z$6:$Z$85,MATCH(MAX(AB$6:AB$85),AB$6:AB$85,0)),
求节点(AB$6:AB$85,$Z$6:$Z$85,$AV74)))),""))</f>
        <v>69</v>
      </c>
      <c r="AY74" s="26">
        <f>IF(IFERROR(IF($AV74&lt;G$6,0,IF($AV74&gt;MAX(AC$6:AC$85),"",
IF($AV74=MAX(AC$6:AC$85),INDEX($Z$6:$Z$85,MATCH(MAX(AC$6:AC$85),AC$6:AC$85,0)),
求节点(AC$6:AC$85,$Z$6:$Z$85,$AV74)))),"")="",AY73,
IFERROR(IF($AV74&lt;G$6,0,IF($AV74&gt;MAX(AC$6:AC$85),"",
IF($AV74=MAX(AC$6:AC$85),INDEX($Z$6:$Z$85,MATCH(MAX(AC$6:AC$85),AC$6:AC$85,0)),
求节点(AC$6:AC$85,$Z$6:$Z$85,$AV74)))),""))</f>
        <v>26</v>
      </c>
      <c r="AZ74" s="26">
        <f>IF(IFERROR(IF($AV74&lt;H$6,0,IF($AV74&gt;MAX(AD$6:AD$85),"",
IF($AV74=MAX(AD$6:AD$85),INDEX($Z$6:$Z$85,MATCH(MAX(AD$6:AD$85),AD$6:AD$85,0)),
求节点(AD$6:AD$85,$Z$6:$Z$85,$AV74)))),"")="",AZ73,
IFERROR(IF($AV74&lt;H$6,0,IF($AV74&gt;MAX(AD$6:AD$85),"",
IF($AV74=MAX(AD$6:AD$85),INDEX($Z$6:$Z$85,MATCH(MAX(AD$6:AD$85),AD$6:AD$85,0)),
求节点(AD$6:AD$85,$Z$6:$Z$85,$AV74)))),""))</f>
        <v>0</v>
      </c>
      <c r="BA74" s="26">
        <f>IF(IFERROR(IF($AV74&lt;I$6,0,IF($AV74&gt;MAX(AE$6:AE$85),"",
IF($AV74=MAX(AE$6:AE$85),INDEX($Z$6:$Z$85,MATCH(MAX(AE$6:AE$85),AE$6:AE$85,0)),
求节点(AE$6:AE$85,$Z$6:$Z$85,$AV74)))),"")="",BA73,
IFERROR(IF($AV74&lt;I$6,0,IF($AV74&gt;MAX(AE$6:AE$85),"",
IF($AV74=MAX(AE$6:AE$85),INDEX($Z$6:$Z$85,MATCH(MAX(AE$6:AE$85),AE$6:AE$85,0)),
求节点(AE$6:AE$85,$Z$6:$Z$85,$AV74)))),""))</f>
        <v>69</v>
      </c>
      <c r="BB74" s="26">
        <f>IF(IFERROR(IF($AV74&lt;J$6,0,IF($AV74&gt;MAX(AF$6:AF$85),"",
IF($AV74=MAX(AF$6:AF$85),INDEX($Z$6:$Z$85,MATCH(MAX(AF$6:AF$85),AF$6:AF$85,0)),
求节点(AF$6:AF$85,$Z$6:$Z$85,$AV74)))),"")="",BB73,
IFERROR(IF($AV74&lt;J$6,0,IF($AV74&gt;MAX(AF$6:AF$85),"",
IF($AV74=MAX(AF$6:AF$85),INDEX($Z$6:$Z$85,MATCH(MAX(AF$6:AF$85),AF$6:AF$85,0)),
求节点(AF$6:AF$85,$Z$6:$Z$85,$AV74)))),""))</f>
        <v>69</v>
      </c>
      <c r="BC74" s="26">
        <f>IF(IFERROR(IF($AV74&lt;K$6,0,IF($AV74&gt;MAX(AG$6:AG$85),"",
IF($AV74=MAX(AG$6:AG$85),INDEX($Z$6:$Z$85,MATCH(MAX(AG$6:AG$85),AG$6:AG$85,0)),
求节点(AG$6:AG$85,$Z$6:$Z$85,$AV74)))),"")="",BC73,
IFERROR(IF($AV74&lt;K$6,0,IF($AV74&gt;MAX(AG$6:AG$85),"",
IF($AV74=MAX(AG$6:AG$85),INDEX($Z$6:$Z$85,MATCH(MAX(AG$6:AG$85),AG$6:AG$85,0)),
求节点(AG$6:AG$85,$Z$6:$Z$85,$AV74)))),""))</f>
        <v>69</v>
      </c>
      <c r="BD74" s="26">
        <f>IF(IFERROR(IF($AV74&lt;L$6,0,IF($AV74&gt;MAX(AH$6:AH$85),"",
IF($AV74=MAX(AH$6:AH$85),INDEX($Z$6:$Z$85,MATCH(MAX(AH$6:AH$85),AH$6:AH$85,0)),
求节点(AH$6:AH$85,$Z$6:$Z$85,$AV74)))),"")="",BD73,
IFERROR(IF($AV74&lt;L$6,0,IF($AV74&gt;MAX(AH$6:AH$85),"",
IF($AV74=MAX(AH$6:AH$85),INDEX($Z$6:$Z$85,MATCH(MAX(AH$6:AH$85),AH$6:AH$85,0)),
求节点(AH$6:AH$85,$Z$6:$Z$85,$AV74)))),""))</f>
        <v>69</v>
      </c>
      <c r="BE74" s="26">
        <f>IF(IFERROR(IF($AV74&lt;M$6,0,IF($AV74&gt;MAX(AI$6:AI$85),"",
IF($AV74=MAX(AI$6:AI$85),INDEX($Z$6:$Z$85,MATCH(MAX(AI$6:AI$85),AI$6:AI$85,0)),
求节点(AI$6:AI$85,$Z$6:$Z$85,$AV74)))),"")="",BE73,
IFERROR(IF($AV74&lt;M$6,0,IF($AV74&gt;MAX(AI$6:AI$85),"",
IF($AV74=MAX(AI$6:AI$85),INDEX($Z$6:$Z$85,MATCH(MAX(AI$6:AI$85),AI$6:AI$85,0)),
求节点(AI$6:AI$85,$Z$6:$Z$85,$AV74)))),""))</f>
        <v>69</v>
      </c>
      <c r="BF74" s="26">
        <f>IF(IFERROR(IF($AV74&lt;N$6,0,IF($AV74&gt;MAX(AJ$6:AJ$85),"",
IF($AV74=MAX(AJ$6:AJ$85),INDEX($Z$6:$Z$85,MATCH(MAX(AJ$6:AJ$85),AJ$6:AJ$85,0)),
求节点(AJ$6:AJ$85,$Z$6:$Z$85,$AV74)))),"")="",BF73,
IFERROR(IF($AV74&lt;N$6,0,IF($AV74&gt;MAX(AJ$6:AJ$85),"",
IF($AV74=MAX(AJ$6:AJ$85),INDEX($Z$6:$Z$85,MATCH(MAX(AJ$6:AJ$85),AJ$6:AJ$85,0)),
求节点(AJ$6:AJ$85,$Z$6:$Z$85,$AV74)))),""))</f>
        <v>69</v>
      </c>
      <c r="BG74" s="26">
        <f>IF(IFERROR(IF($AV74&lt;O$6,0,IF($AV74&gt;MAX(AK$6:AK$85),"",
IF($AV74=MAX(AK$6:AK$85),INDEX($Z$6:$Z$85,MATCH(MAX(AK$6:AK$85),AK$6:AK$85,0)),
求节点(AK$6:AK$85,$Z$6:$Z$85,$AV74)))),"")="",BG73,
IFERROR(IF($AV74&lt;O$6,0,IF($AV74&gt;MAX(AK$6:AK$85),"",
IF($AV74=MAX(AK$6:AK$85),INDEX($Z$6:$Z$85,MATCH(MAX(AK$6:AK$85),AK$6:AK$85,0)),
求节点(AK$6:AK$85,$Z$6:$Z$85,$AV74)))),""))</f>
        <v>69</v>
      </c>
      <c r="BH74" s="26">
        <f>IF(IFERROR(IF($AV74&lt;P$6,0,IF($AV74&gt;MAX(AL$6:AL$85),"",
IF($AV74=MAX(AL$6:AL$85),INDEX($Z$6:$Z$85,MATCH(MAX(AL$6:AL$85),AL$6:AL$85,0)),
求节点(AL$6:AL$85,$Z$6:$Z$85,$AV74)))),"")="",BH73,
IFERROR(IF($AV74&lt;P$6,0,IF($AV74&gt;MAX(AL$6:AL$85),"",
IF($AV74=MAX(AL$6:AL$85),INDEX($Z$6:$Z$85,MATCH(MAX(AL$6:AL$85),AL$6:AL$85,0)),
求节点(AL$6:AL$85,$Z$6:$Z$85,$AV74)))),""))</f>
        <v>30.25</v>
      </c>
      <c r="BI74" s="26">
        <f>IF(IFERROR(IF($AV74&lt;Q$6,0,IF($AV74&gt;MAX(AM$6:AM$85),"",
IF($AV74=MAX(AM$6:AM$85),INDEX($Z$6:$Z$85,MATCH(MAX(AM$6:AM$85),AM$6:AM$85,0)),
求节点(AM$6:AM$85,$Z$6:$Z$85,$AV74)))),"")="",BI73,
IFERROR(IF($AV74&lt;Q$6,0,IF($AV74&gt;MAX(AM$6:AM$85),"",
IF($AV74=MAX(AM$6:AM$85),INDEX($Z$6:$Z$85,MATCH(MAX(AM$6:AM$85),AM$6:AM$85,0)),
求节点(AM$6:AM$85,$Z$6:$Z$85,$AV74)))),""))</f>
        <v>26.666666666666668</v>
      </c>
      <c r="BJ74" s="26">
        <f>IF(IFERROR(IF($AV74&lt;R$6,0,IF($AV74&gt;MAX(AN$6:AN$85),"",
IF($AV74=MAX(AN$6:AN$85),INDEX($Z$6:$Z$85,MATCH(MAX(AN$6:AN$85),AN$6:AN$85,0)),
求节点(AN$6:AN$85,$Z$6:$Z$85,$AV74)))),"")="",BJ73,
IFERROR(IF($AV74&lt;R$6,0,IF($AV74&gt;MAX(AN$6:AN$85),"",
IF($AV74=MAX(AN$6:AN$85),INDEX($Z$6:$Z$85,MATCH(MAX(AN$6:AN$85),AN$6:AN$85,0)),
求节点(AN$6:AN$85,$Z$6:$Z$85,$AV74)))),""))</f>
        <v>26.666666666666668</v>
      </c>
      <c r="BK74" s="26">
        <f>IF(IFERROR(IF($AV74&lt;S$6,0,IF($AV74&gt;MAX(AO$6:AO$85),"",
IF($AV74=MAX(AO$6:AO$85),INDEX($Z$6:$Z$85,MATCH(MAX(AO$6:AO$85),AO$6:AO$85,0)),
求节点(AO$6:AO$85,$Z$6:$Z$85,$AV74)))),"")="",BK73,
IFERROR(IF($AV74&lt;S$6,0,IF($AV74&gt;MAX(AO$6:AO$85),"",
IF($AV74=MAX(AO$6:AO$85),INDEX($Z$6:$Z$85,MATCH(MAX(AO$6:AO$85),AO$6:AO$85,0)),
求节点(AO$6:AO$85,$Z$6:$Z$85,$AV74)))),""))</f>
        <v>26.666666666666668</v>
      </c>
      <c r="BL74" s="26">
        <f>IF(IFERROR(IF($AV74&lt;T$6,0,IF($AV74&gt;MAX(AP$6:AP$85),"",
IF($AV74=MAX(AP$6:AP$85),INDEX($Z$6:$Z$85,MATCH(MAX(AP$6:AP$85),AP$6:AP$85,0)),
求节点(AP$6:AP$85,$Z$6:$Z$85,$AV74)))),"")="",BL73,
IFERROR(IF($AV74&lt;T$6,0,IF($AV74&gt;MAX(AP$6:AP$85),"",
IF($AV74=MAX(AP$6:AP$85),INDEX($Z$6:$Z$85,MATCH(MAX(AP$6:AP$85),AP$6:AP$85,0)),
求节点(AP$6:AP$85,$Z$6:$Z$85,$AV74)))),""))</f>
        <v>26.666666666666668</v>
      </c>
      <c r="BM74" s="26">
        <f>IF(IFERROR(IF($AV74&lt;U$6,0,IF($AV74&gt;MAX(AQ$6:AQ$85),"",
IF($AV74=MAX(AQ$6:AQ$85),INDEX($Z$6:$Z$85,MATCH(MAX(AQ$6:AQ$85),AQ$6:AQ$85,0)),
求节点(AQ$6:AQ$85,$Z$6:$Z$85,$AV74)))),"")="",BM73,
IFERROR(IF($AV74&lt;U$6,0,IF($AV74&gt;MAX(AQ$6:AQ$85),"",
IF($AV74=MAX(AQ$6:AQ$85),INDEX($Z$6:$Z$85,MATCH(MAX(AQ$6:AQ$85),AQ$6:AQ$85,0)),
求节点(AQ$6:AQ$85,$Z$6:$Z$85,$AV74)))),""))</f>
        <v>69</v>
      </c>
      <c r="BN74" s="26">
        <f>IF(IFERROR(IF($AV74&lt;V$6,0,IF($AV74&gt;MAX(AR$6:AR$85),"",
IF($AV74=MAX(AR$6:AR$85),INDEX($Z$6:$Z$85,MATCH(MAX(AR$6:AR$85),AR$6:AR$85,0)),
求节点(AR$6:AR$85,$Z$6:$Z$85,$AV74)))),"")="",BN73,
IFERROR(IF($AV74&lt;V$6,0,IF($AV74&gt;MAX(AR$6:AR$85),"",
IF($AV74=MAX(AR$6:AR$85),INDEX($Z$6:$Z$85,MATCH(MAX(AR$6:AR$85),AR$6:AR$85,0)),
求节点(AR$6:AR$85,$Z$6:$Z$85,$AV74)))),""))</f>
        <v>13.4</v>
      </c>
      <c r="BO74" s="26">
        <f>IF(IFERROR(IF($AV74&lt;W$6,0,IF($AV74&gt;MAX(AS$6:AS$85),"",
IF($AV74=MAX(AS$6:AS$85),INDEX($Z$6:$Z$85,MATCH(MAX(AS$6:AS$85),AS$6:AS$85,0)),
求节点(AS$6:AS$85,$Z$6:$Z$85,$AV74)))),"")="",BO73,
IFERROR(IF($AV74&lt;W$6,0,IF($AV74&gt;MAX(AS$6:AS$85),"",
IF($AV74=MAX(AS$6:AS$85),INDEX($Z$6:$Z$85,MATCH(MAX(AS$6:AS$85),AS$6:AS$85,0)),
求节点(AS$6:AS$85,$Z$6:$Z$85,$AV74)))),""))</f>
        <v>0</v>
      </c>
    </row>
    <row r="75" spans="4:67" x14ac:dyDescent="0.2">
      <c r="D75" s="8">
        <v>70</v>
      </c>
      <c r="E75" s="24">
        <f>IFERROR(('[1]功能-城建'!AS75+'[1]功能-城建'!BN75)/2,"")</f>
        <v>70</v>
      </c>
      <c r="F75" s="24">
        <f>IFERROR(('[1]功能-城建'!AT75+'[1]功能-城建'!BO75)/2,"")</f>
        <v>70</v>
      </c>
      <c r="G75" s="24" t="str">
        <f>IFERROR(('[1]功能-城建'!AU75+'[1]功能-城建'!BP75)/2,"")</f>
        <v/>
      </c>
      <c r="H75" s="24" t="str">
        <f>IFERROR(('[1]功能-城建'!AV75+'[1]功能-城建'!BQ75)/2,"")</f>
        <v/>
      </c>
      <c r="I75" s="24">
        <f>IFERROR(('[1]功能-城建'!AW75+'[1]功能-城建'!BR75)/2,"")</f>
        <v>70</v>
      </c>
      <c r="J75" s="24">
        <f>IFERROR(('[1]功能-城建'!AX75+'[1]功能-城建'!BS75)/2,"")</f>
        <v>70</v>
      </c>
      <c r="K75" s="24">
        <f>IFERROR(('[1]功能-城建'!AY75+'[1]功能-城建'!BT75)/2,"")</f>
        <v>70</v>
      </c>
      <c r="L75" s="24">
        <f>IFERROR(('[1]功能-城建'!AZ75+'[1]功能-城建'!BU75)/2,"")</f>
        <v>70</v>
      </c>
      <c r="M75" s="24">
        <f>IFERROR(('[1]功能-城建'!BA75+'[1]功能-城建'!BV75)/2,"")</f>
        <v>70</v>
      </c>
      <c r="N75" s="24">
        <f>IFERROR(('[1]功能-城建'!BB75+'[1]功能-城建'!BW75)/2,"")</f>
        <v>70</v>
      </c>
      <c r="O75" s="24">
        <f>IFERROR(('[1]功能-城建'!BC75+'[1]功能-城建'!BX75)/2,"")</f>
        <v>70</v>
      </c>
      <c r="P75" s="24" t="str">
        <f>IFERROR(('[1]功能-城建'!BD75+'[1]功能-城建'!BY75)/2,"")</f>
        <v/>
      </c>
      <c r="Q75" s="24" t="str">
        <f>IFERROR(('[1]功能-城建'!BE75+'[1]功能-城建'!BZ75)/2,"")</f>
        <v/>
      </c>
      <c r="R75" s="24" t="str">
        <f>IFERROR(('[1]功能-城建'!BF75+'[1]功能-城建'!CA75)/2,"")</f>
        <v/>
      </c>
      <c r="S75" s="24" t="str">
        <f>IFERROR(('[1]功能-城建'!BG75+'[1]功能-城建'!CB75)/2,"")</f>
        <v/>
      </c>
      <c r="T75" s="24" t="str">
        <f>IFERROR(('[1]功能-城建'!BH75+'[1]功能-城建'!CC75)/2,"")</f>
        <v/>
      </c>
      <c r="U75" s="24">
        <f>IFERROR(('[1]功能-城建'!BI75+'[1]功能-城建'!CD75)/2,"")</f>
        <v>70</v>
      </c>
      <c r="V75" s="24" t="str">
        <f>IFERROR(('[1]功能-城建'!BJ75+'[1]功能-城建'!CE75)/2,"")</f>
        <v/>
      </c>
      <c r="W75" s="24">
        <f>IFERROR(('[1]功能-城建'!BK75+'[1]功能-城建'!CF75)/2,"")</f>
        <v>0</v>
      </c>
      <c r="Z75" s="8">
        <v>70</v>
      </c>
      <c r="AA75" s="25">
        <f t="shared" si="25"/>
        <v>70</v>
      </c>
      <c r="AB75" s="25">
        <f t="shared" si="26"/>
        <v>70</v>
      </c>
      <c r="AC75" s="25" t="str">
        <f t="shared" si="27"/>
        <v/>
      </c>
      <c r="AD75" s="25" t="str">
        <f t="shared" si="28"/>
        <v/>
      </c>
      <c r="AE75" s="25">
        <f t="shared" si="29"/>
        <v>70</v>
      </c>
      <c r="AF75" s="25">
        <f t="shared" si="30"/>
        <v>70</v>
      </c>
      <c r="AG75" s="25">
        <f t="shared" si="31"/>
        <v>70</v>
      </c>
      <c r="AH75" s="25">
        <f t="shared" si="32"/>
        <v>70</v>
      </c>
      <c r="AI75" s="25">
        <f t="shared" si="33"/>
        <v>70</v>
      </c>
      <c r="AJ75" s="25">
        <f t="shared" si="34"/>
        <v>70</v>
      </c>
      <c r="AK75" s="25">
        <f t="shared" si="35"/>
        <v>70</v>
      </c>
      <c r="AL75" s="25" t="str">
        <f t="shared" si="36"/>
        <v/>
      </c>
      <c r="AM75" s="25" t="str">
        <f t="shared" si="37"/>
        <v/>
      </c>
      <c r="AN75" s="25" t="str">
        <f t="shared" si="38"/>
        <v/>
      </c>
      <c r="AO75" s="25" t="str">
        <f t="shared" si="39"/>
        <v/>
      </c>
      <c r="AP75" s="25" t="str">
        <f t="shared" si="40"/>
        <v/>
      </c>
      <c r="AQ75" s="25">
        <f t="shared" si="41"/>
        <v>70</v>
      </c>
      <c r="AR75" s="25" t="str">
        <f t="shared" si="42"/>
        <v/>
      </c>
      <c r="AS75" s="25">
        <f t="shared" si="43"/>
        <v>0</v>
      </c>
      <c r="AV75" s="8">
        <v>70</v>
      </c>
      <c r="AW75" s="26">
        <f>IF(IFERROR(IF($AV75&lt;E$6,0,IF($AV75&gt;MAX(AA$6:AA$85),"",
IF($AV75=MAX(AA$6:AA$85),INDEX($Z$6:$Z$85,MATCH(MAX(AA$6:AA$85),AA$6:AA$85,0)),
求节点(AA$6:AA$85,$Z$6:$Z$85,$AV75)))),"")="",AW74,
IFERROR(IF($AV75&lt;E$6,0,IF($AV75&gt;MAX(AA$6:AA$85),"",
IF($AV75=MAX(AA$6:AA$85),INDEX($Z$6:$Z$85,MATCH(MAX(AA$6:AA$85),AA$6:AA$85,0)),
求节点(AA$6:AA$85,$Z$6:$Z$85,$AV75)))),""))</f>
        <v>70</v>
      </c>
      <c r="AX75" s="26">
        <f>IF(IFERROR(IF($AV75&lt;F$6,0,IF($AV75&gt;MAX(AB$6:AB$85),"",
IF($AV75=MAX(AB$6:AB$85),INDEX($Z$6:$Z$85,MATCH(MAX(AB$6:AB$85),AB$6:AB$85,0)),
求节点(AB$6:AB$85,$Z$6:$Z$85,$AV75)))),"")="",AX74,
IFERROR(IF($AV75&lt;F$6,0,IF($AV75&gt;MAX(AB$6:AB$85),"",
IF($AV75=MAX(AB$6:AB$85),INDEX($Z$6:$Z$85,MATCH(MAX(AB$6:AB$85),AB$6:AB$85,0)),
求节点(AB$6:AB$85,$Z$6:$Z$85,$AV75)))),""))</f>
        <v>70</v>
      </c>
      <c r="AY75" s="26">
        <f>IF(IFERROR(IF($AV75&lt;G$6,0,IF($AV75&gt;MAX(AC$6:AC$85),"",
IF($AV75=MAX(AC$6:AC$85),INDEX($Z$6:$Z$85,MATCH(MAX(AC$6:AC$85),AC$6:AC$85,0)),
求节点(AC$6:AC$85,$Z$6:$Z$85,$AV75)))),"")="",AY74,
IFERROR(IF($AV75&lt;G$6,0,IF($AV75&gt;MAX(AC$6:AC$85),"",
IF($AV75=MAX(AC$6:AC$85),INDEX($Z$6:$Z$85,MATCH(MAX(AC$6:AC$85),AC$6:AC$85,0)),
求节点(AC$6:AC$85,$Z$6:$Z$85,$AV75)))),""))</f>
        <v>26.333333333333332</v>
      </c>
      <c r="AZ75" s="26">
        <f>IF(IFERROR(IF($AV75&lt;H$6,0,IF($AV75&gt;MAX(AD$6:AD$85),"",
IF($AV75=MAX(AD$6:AD$85),INDEX($Z$6:$Z$85,MATCH(MAX(AD$6:AD$85),AD$6:AD$85,0)),
求节点(AD$6:AD$85,$Z$6:$Z$85,$AV75)))),"")="",AZ74,
IFERROR(IF($AV75&lt;H$6,0,IF($AV75&gt;MAX(AD$6:AD$85),"",
IF($AV75=MAX(AD$6:AD$85),INDEX($Z$6:$Z$85,MATCH(MAX(AD$6:AD$85),AD$6:AD$85,0)),
求节点(AD$6:AD$85,$Z$6:$Z$85,$AV75)))),""))</f>
        <v>0</v>
      </c>
      <c r="BA75" s="26">
        <f>IF(IFERROR(IF($AV75&lt;I$6,0,IF($AV75&gt;MAX(AE$6:AE$85),"",
IF($AV75=MAX(AE$6:AE$85),INDEX($Z$6:$Z$85,MATCH(MAX(AE$6:AE$85),AE$6:AE$85,0)),
求节点(AE$6:AE$85,$Z$6:$Z$85,$AV75)))),"")="",BA74,
IFERROR(IF($AV75&lt;I$6,0,IF($AV75&gt;MAX(AE$6:AE$85),"",
IF($AV75=MAX(AE$6:AE$85),INDEX($Z$6:$Z$85,MATCH(MAX(AE$6:AE$85),AE$6:AE$85,0)),
求节点(AE$6:AE$85,$Z$6:$Z$85,$AV75)))),""))</f>
        <v>70</v>
      </c>
      <c r="BB75" s="26">
        <f>IF(IFERROR(IF($AV75&lt;J$6,0,IF($AV75&gt;MAX(AF$6:AF$85),"",
IF($AV75=MAX(AF$6:AF$85),INDEX($Z$6:$Z$85,MATCH(MAX(AF$6:AF$85),AF$6:AF$85,0)),
求节点(AF$6:AF$85,$Z$6:$Z$85,$AV75)))),"")="",BB74,
IFERROR(IF($AV75&lt;J$6,0,IF($AV75&gt;MAX(AF$6:AF$85),"",
IF($AV75=MAX(AF$6:AF$85),INDEX($Z$6:$Z$85,MATCH(MAX(AF$6:AF$85),AF$6:AF$85,0)),
求节点(AF$6:AF$85,$Z$6:$Z$85,$AV75)))),""))</f>
        <v>70</v>
      </c>
      <c r="BC75" s="26">
        <f>IF(IFERROR(IF($AV75&lt;K$6,0,IF($AV75&gt;MAX(AG$6:AG$85),"",
IF($AV75=MAX(AG$6:AG$85),INDEX($Z$6:$Z$85,MATCH(MAX(AG$6:AG$85),AG$6:AG$85,0)),
求节点(AG$6:AG$85,$Z$6:$Z$85,$AV75)))),"")="",BC74,
IFERROR(IF($AV75&lt;K$6,0,IF($AV75&gt;MAX(AG$6:AG$85),"",
IF($AV75=MAX(AG$6:AG$85),INDEX($Z$6:$Z$85,MATCH(MAX(AG$6:AG$85),AG$6:AG$85,0)),
求节点(AG$6:AG$85,$Z$6:$Z$85,$AV75)))),""))</f>
        <v>70</v>
      </c>
      <c r="BD75" s="26">
        <f>IF(IFERROR(IF($AV75&lt;L$6,0,IF($AV75&gt;MAX(AH$6:AH$85),"",
IF($AV75=MAX(AH$6:AH$85),INDEX($Z$6:$Z$85,MATCH(MAX(AH$6:AH$85),AH$6:AH$85,0)),
求节点(AH$6:AH$85,$Z$6:$Z$85,$AV75)))),"")="",BD74,
IFERROR(IF($AV75&lt;L$6,0,IF($AV75&gt;MAX(AH$6:AH$85),"",
IF($AV75=MAX(AH$6:AH$85),INDEX($Z$6:$Z$85,MATCH(MAX(AH$6:AH$85),AH$6:AH$85,0)),
求节点(AH$6:AH$85,$Z$6:$Z$85,$AV75)))),""))</f>
        <v>70</v>
      </c>
      <c r="BE75" s="26">
        <f>IF(IFERROR(IF($AV75&lt;M$6,0,IF($AV75&gt;MAX(AI$6:AI$85),"",
IF($AV75=MAX(AI$6:AI$85),INDEX($Z$6:$Z$85,MATCH(MAX(AI$6:AI$85),AI$6:AI$85,0)),
求节点(AI$6:AI$85,$Z$6:$Z$85,$AV75)))),"")="",BE74,
IFERROR(IF($AV75&lt;M$6,0,IF($AV75&gt;MAX(AI$6:AI$85),"",
IF($AV75=MAX(AI$6:AI$85),INDEX($Z$6:$Z$85,MATCH(MAX(AI$6:AI$85),AI$6:AI$85,0)),
求节点(AI$6:AI$85,$Z$6:$Z$85,$AV75)))),""))</f>
        <v>70</v>
      </c>
      <c r="BF75" s="26">
        <f>IF(IFERROR(IF($AV75&lt;N$6,0,IF($AV75&gt;MAX(AJ$6:AJ$85),"",
IF($AV75=MAX(AJ$6:AJ$85),INDEX($Z$6:$Z$85,MATCH(MAX(AJ$6:AJ$85),AJ$6:AJ$85,0)),
求节点(AJ$6:AJ$85,$Z$6:$Z$85,$AV75)))),"")="",BF74,
IFERROR(IF($AV75&lt;N$6,0,IF($AV75&gt;MAX(AJ$6:AJ$85),"",
IF($AV75=MAX(AJ$6:AJ$85),INDEX($Z$6:$Z$85,MATCH(MAX(AJ$6:AJ$85),AJ$6:AJ$85,0)),
求节点(AJ$6:AJ$85,$Z$6:$Z$85,$AV75)))),""))</f>
        <v>70</v>
      </c>
      <c r="BG75" s="26">
        <f>IF(IFERROR(IF($AV75&lt;O$6,0,IF($AV75&gt;MAX(AK$6:AK$85),"",
IF($AV75=MAX(AK$6:AK$85),INDEX($Z$6:$Z$85,MATCH(MAX(AK$6:AK$85),AK$6:AK$85,0)),
求节点(AK$6:AK$85,$Z$6:$Z$85,$AV75)))),"")="",BG74,
IFERROR(IF($AV75&lt;O$6,0,IF($AV75&gt;MAX(AK$6:AK$85),"",
IF($AV75=MAX(AK$6:AK$85),INDEX($Z$6:$Z$85,MATCH(MAX(AK$6:AK$85),AK$6:AK$85,0)),
求节点(AK$6:AK$85,$Z$6:$Z$85,$AV75)))),""))</f>
        <v>70</v>
      </c>
      <c r="BH75" s="26">
        <f>IF(IFERROR(IF($AV75&lt;P$6,0,IF($AV75&gt;MAX(AL$6:AL$85),"",
IF($AV75=MAX(AL$6:AL$85),INDEX($Z$6:$Z$85,MATCH(MAX(AL$6:AL$85),AL$6:AL$85,0)),
求节点(AL$6:AL$85,$Z$6:$Z$85,$AV75)))),"")="",BH74,
IFERROR(IF($AV75&lt;P$6,0,IF($AV75&gt;MAX(AL$6:AL$85),"",
IF($AV75=MAX(AL$6:AL$85),INDEX($Z$6:$Z$85,MATCH(MAX(AL$6:AL$85),AL$6:AL$85,0)),
求节点(AL$6:AL$85,$Z$6:$Z$85,$AV75)))),""))</f>
        <v>30.75</v>
      </c>
      <c r="BI75" s="26">
        <f>IF(IFERROR(IF($AV75&lt;Q$6,0,IF($AV75&gt;MAX(AM$6:AM$85),"",
IF($AV75=MAX(AM$6:AM$85),INDEX($Z$6:$Z$85,MATCH(MAX(AM$6:AM$85),AM$6:AM$85,0)),
求节点(AM$6:AM$85,$Z$6:$Z$85,$AV75)))),"")="",BI74,
IFERROR(IF($AV75&lt;Q$6,0,IF($AV75&gt;MAX(AM$6:AM$85),"",
IF($AV75=MAX(AM$6:AM$85),INDEX($Z$6:$Z$85,MATCH(MAX(AM$6:AM$85),AM$6:AM$85,0)),
求节点(AM$6:AM$85,$Z$6:$Z$85,$AV75)))),""))</f>
        <v>27</v>
      </c>
      <c r="BJ75" s="26">
        <f>IF(IFERROR(IF($AV75&lt;R$6,0,IF($AV75&gt;MAX(AN$6:AN$85),"",
IF($AV75=MAX(AN$6:AN$85),INDEX($Z$6:$Z$85,MATCH(MAX(AN$6:AN$85),AN$6:AN$85,0)),
求节点(AN$6:AN$85,$Z$6:$Z$85,$AV75)))),"")="",BJ74,
IFERROR(IF($AV75&lt;R$6,0,IF($AV75&gt;MAX(AN$6:AN$85),"",
IF($AV75=MAX(AN$6:AN$85),INDEX($Z$6:$Z$85,MATCH(MAX(AN$6:AN$85),AN$6:AN$85,0)),
求节点(AN$6:AN$85,$Z$6:$Z$85,$AV75)))),""))</f>
        <v>27</v>
      </c>
      <c r="BK75" s="26">
        <f>IF(IFERROR(IF($AV75&lt;S$6,0,IF($AV75&gt;MAX(AO$6:AO$85),"",
IF($AV75=MAX(AO$6:AO$85),INDEX($Z$6:$Z$85,MATCH(MAX(AO$6:AO$85),AO$6:AO$85,0)),
求节点(AO$6:AO$85,$Z$6:$Z$85,$AV75)))),"")="",BK74,
IFERROR(IF($AV75&lt;S$6,0,IF($AV75&gt;MAX(AO$6:AO$85),"",
IF($AV75=MAX(AO$6:AO$85),INDEX($Z$6:$Z$85,MATCH(MAX(AO$6:AO$85),AO$6:AO$85,0)),
求节点(AO$6:AO$85,$Z$6:$Z$85,$AV75)))),""))</f>
        <v>27</v>
      </c>
      <c r="BL75" s="26">
        <f>IF(IFERROR(IF($AV75&lt;T$6,0,IF($AV75&gt;MAX(AP$6:AP$85),"",
IF($AV75=MAX(AP$6:AP$85),INDEX($Z$6:$Z$85,MATCH(MAX(AP$6:AP$85),AP$6:AP$85,0)),
求节点(AP$6:AP$85,$Z$6:$Z$85,$AV75)))),"")="",BL74,
IFERROR(IF($AV75&lt;T$6,0,IF($AV75&gt;MAX(AP$6:AP$85),"",
IF($AV75=MAX(AP$6:AP$85),INDEX($Z$6:$Z$85,MATCH(MAX(AP$6:AP$85),AP$6:AP$85,0)),
求节点(AP$6:AP$85,$Z$6:$Z$85,$AV75)))),""))</f>
        <v>27</v>
      </c>
      <c r="BM75" s="26">
        <f>IF(IFERROR(IF($AV75&lt;U$6,0,IF($AV75&gt;MAX(AQ$6:AQ$85),"",
IF($AV75=MAX(AQ$6:AQ$85),INDEX($Z$6:$Z$85,MATCH(MAX(AQ$6:AQ$85),AQ$6:AQ$85,0)),
求节点(AQ$6:AQ$85,$Z$6:$Z$85,$AV75)))),"")="",BM74,
IFERROR(IF($AV75&lt;U$6,0,IF($AV75&gt;MAX(AQ$6:AQ$85),"",
IF($AV75=MAX(AQ$6:AQ$85),INDEX($Z$6:$Z$85,MATCH(MAX(AQ$6:AQ$85),AQ$6:AQ$85,0)),
求节点(AQ$6:AQ$85,$Z$6:$Z$85,$AV75)))),""))</f>
        <v>70</v>
      </c>
      <c r="BN75" s="26">
        <f>IF(IFERROR(IF($AV75&lt;V$6,0,IF($AV75&gt;MAX(AR$6:AR$85),"",
IF($AV75=MAX(AR$6:AR$85),INDEX($Z$6:$Z$85,MATCH(MAX(AR$6:AR$85),AR$6:AR$85,0)),
求节点(AR$6:AR$85,$Z$6:$Z$85,$AV75)))),"")="",BN74,
IFERROR(IF($AV75&lt;V$6,0,IF($AV75&gt;MAX(AR$6:AR$85),"",
IF($AV75=MAX(AR$6:AR$85),INDEX($Z$6:$Z$85,MATCH(MAX(AR$6:AR$85),AR$6:AR$85,0)),
求节点(AR$6:AR$85,$Z$6:$Z$85,$AV75)))),""))</f>
        <v>13.6</v>
      </c>
      <c r="BO75" s="26">
        <f>IF(IFERROR(IF($AV75&lt;W$6,0,IF($AV75&gt;MAX(AS$6:AS$85),"",
IF($AV75=MAX(AS$6:AS$85),INDEX($Z$6:$Z$85,MATCH(MAX(AS$6:AS$85),AS$6:AS$85,0)),
求节点(AS$6:AS$85,$Z$6:$Z$85,$AV75)))),"")="",BO74,
IFERROR(IF($AV75&lt;W$6,0,IF($AV75&gt;MAX(AS$6:AS$85),"",
IF($AV75=MAX(AS$6:AS$85),INDEX($Z$6:$Z$85,MATCH(MAX(AS$6:AS$85),AS$6:AS$85,0)),
求节点(AS$6:AS$85,$Z$6:$Z$85,$AV75)))),""))</f>
        <v>0</v>
      </c>
    </row>
    <row r="76" spans="4:67" x14ac:dyDescent="0.2">
      <c r="D76" s="8">
        <v>71</v>
      </c>
      <c r="E76" s="24">
        <f>IFERROR(('[1]功能-城建'!AS76+'[1]功能-城建'!BN76)/2,"")</f>
        <v>71</v>
      </c>
      <c r="F76" s="24">
        <f>IFERROR(('[1]功能-城建'!AT76+'[1]功能-城建'!BO76)/2,"")</f>
        <v>71</v>
      </c>
      <c r="G76" s="24" t="str">
        <f>IFERROR(('[1]功能-城建'!AU76+'[1]功能-城建'!BP76)/2,"")</f>
        <v/>
      </c>
      <c r="H76" s="24" t="str">
        <f>IFERROR(('[1]功能-城建'!AV76+'[1]功能-城建'!BQ76)/2,"")</f>
        <v/>
      </c>
      <c r="I76" s="24">
        <f>IFERROR(('[1]功能-城建'!AW76+'[1]功能-城建'!BR76)/2,"")</f>
        <v>71</v>
      </c>
      <c r="J76" s="24">
        <f>IFERROR(('[1]功能-城建'!AX76+'[1]功能-城建'!BS76)/2,"")</f>
        <v>71</v>
      </c>
      <c r="K76" s="24">
        <f>IFERROR(('[1]功能-城建'!AY76+'[1]功能-城建'!BT76)/2,"")</f>
        <v>71</v>
      </c>
      <c r="L76" s="24">
        <f>IFERROR(('[1]功能-城建'!AZ76+'[1]功能-城建'!BU76)/2,"")</f>
        <v>71</v>
      </c>
      <c r="M76" s="24">
        <f>IFERROR(('[1]功能-城建'!BA76+'[1]功能-城建'!BV76)/2,"")</f>
        <v>71</v>
      </c>
      <c r="N76" s="24">
        <f>IFERROR(('[1]功能-城建'!BB76+'[1]功能-城建'!BW76)/2,"")</f>
        <v>71</v>
      </c>
      <c r="O76" s="24">
        <f>IFERROR(('[1]功能-城建'!BC76+'[1]功能-城建'!BX76)/2,"")</f>
        <v>71</v>
      </c>
      <c r="P76" s="24" t="str">
        <f>IFERROR(('[1]功能-城建'!BD76+'[1]功能-城建'!BY76)/2,"")</f>
        <v/>
      </c>
      <c r="Q76" s="24" t="str">
        <f>IFERROR(('[1]功能-城建'!BE76+'[1]功能-城建'!BZ76)/2,"")</f>
        <v/>
      </c>
      <c r="R76" s="24" t="str">
        <f>IFERROR(('[1]功能-城建'!BF76+'[1]功能-城建'!CA76)/2,"")</f>
        <v/>
      </c>
      <c r="S76" s="24" t="str">
        <f>IFERROR(('[1]功能-城建'!BG76+'[1]功能-城建'!CB76)/2,"")</f>
        <v/>
      </c>
      <c r="T76" s="24" t="str">
        <f>IFERROR(('[1]功能-城建'!BH76+'[1]功能-城建'!CC76)/2,"")</f>
        <v/>
      </c>
      <c r="U76" s="24">
        <f>IFERROR(('[1]功能-城建'!BI76+'[1]功能-城建'!CD76)/2,"")</f>
        <v>71</v>
      </c>
      <c r="V76" s="24" t="str">
        <f>IFERROR(('[1]功能-城建'!BJ76+'[1]功能-城建'!CE76)/2,"")</f>
        <v/>
      </c>
      <c r="W76" s="24">
        <f>IFERROR(('[1]功能-城建'!BK76+'[1]功能-城建'!CF76)/2,"")</f>
        <v>0</v>
      </c>
      <c r="Z76" s="8">
        <v>71</v>
      </c>
      <c r="AA76" s="25">
        <f t="shared" si="25"/>
        <v>71</v>
      </c>
      <c r="AB76" s="25">
        <f t="shared" si="26"/>
        <v>71</v>
      </c>
      <c r="AC76" s="25" t="str">
        <f t="shared" si="27"/>
        <v/>
      </c>
      <c r="AD76" s="25" t="str">
        <f t="shared" si="28"/>
        <v/>
      </c>
      <c r="AE76" s="25">
        <f t="shared" si="29"/>
        <v>71</v>
      </c>
      <c r="AF76" s="25">
        <f t="shared" si="30"/>
        <v>71</v>
      </c>
      <c r="AG76" s="25">
        <f t="shared" si="31"/>
        <v>71</v>
      </c>
      <c r="AH76" s="25">
        <f t="shared" si="32"/>
        <v>71</v>
      </c>
      <c r="AI76" s="25">
        <f t="shared" si="33"/>
        <v>71</v>
      </c>
      <c r="AJ76" s="25">
        <f t="shared" si="34"/>
        <v>71</v>
      </c>
      <c r="AK76" s="25">
        <f t="shared" si="35"/>
        <v>71</v>
      </c>
      <c r="AL76" s="25" t="str">
        <f t="shared" si="36"/>
        <v/>
      </c>
      <c r="AM76" s="25" t="str">
        <f t="shared" si="37"/>
        <v/>
      </c>
      <c r="AN76" s="25" t="str">
        <f t="shared" si="38"/>
        <v/>
      </c>
      <c r="AO76" s="25" t="str">
        <f t="shared" si="39"/>
        <v/>
      </c>
      <c r="AP76" s="25" t="str">
        <f t="shared" si="40"/>
        <v/>
      </c>
      <c r="AQ76" s="25">
        <f t="shared" si="41"/>
        <v>71</v>
      </c>
      <c r="AR76" s="25" t="str">
        <f t="shared" si="42"/>
        <v/>
      </c>
      <c r="AS76" s="25">
        <f t="shared" si="43"/>
        <v>0</v>
      </c>
      <c r="AV76" s="8">
        <v>71</v>
      </c>
      <c r="AW76" s="26">
        <f>IF(IFERROR(IF($AV76&lt;E$6,0,IF($AV76&gt;MAX(AA$6:AA$85),"",
IF($AV76=MAX(AA$6:AA$85),INDEX($Z$6:$Z$85,MATCH(MAX(AA$6:AA$85),AA$6:AA$85,0)),
求节点(AA$6:AA$85,$Z$6:$Z$85,$AV76)))),"")="",AW75,
IFERROR(IF($AV76&lt;E$6,0,IF($AV76&gt;MAX(AA$6:AA$85),"",
IF($AV76=MAX(AA$6:AA$85),INDEX($Z$6:$Z$85,MATCH(MAX(AA$6:AA$85),AA$6:AA$85,0)),
求节点(AA$6:AA$85,$Z$6:$Z$85,$AV76)))),""))</f>
        <v>71</v>
      </c>
      <c r="AX76" s="26">
        <f>IF(IFERROR(IF($AV76&lt;F$6,0,IF($AV76&gt;MAX(AB$6:AB$85),"",
IF($AV76=MAX(AB$6:AB$85),INDEX($Z$6:$Z$85,MATCH(MAX(AB$6:AB$85),AB$6:AB$85,0)),
求节点(AB$6:AB$85,$Z$6:$Z$85,$AV76)))),"")="",AX75,
IFERROR(IF($AV76&lt;F$6,0,IF($AV76&gt;MAX(AB$6:AB$85),"",
IF($AV76=MAX(AB$6:AB$85),INDEX($Z$6:$Z$85,MATCH(MAX(AB$6:AB$85),AB$6:AB$85,0)),
求节点(AB$6:AB$85,$Z$6:$Z$85,$AV76)))),""))</f>
        <v>71</v>
      </c>
      <c r="AY76" s="26">
        <f>IF(IFERROR(IF($AV76&lt;G$6,0,IF($AV76&gt;MAX(AC$6:AC$85),"",
IF($AV76=MAX(AC$6:AC$85),INDEX($Z$6:$Z$85,MATCH(MAX(AC$6:AC$85),AC$6:AC$85,0)),
求节点(AC$6:AC$85,$Z$6:$Z$85,$AV76)))),"")="",AY75,
IFERROR(IF($AV76&lt;G$6,0,IF($AV76&gt;MAX(AC$6:AC$85),"",
IF($AV76=MAX(AC$6:AC$85),INDEX($Z$6:$Z$85,MATCH(MAX(AC$6:AC$85),AC$6:AC$85,0)),
求节点(AC$6:AC$85,$Z$6:$Z$85,$AV76)))),""))</f>
        <v>26.666666666666668</v>
      </c>
      <c r="AZ76" s="26">
        <f>IF(IFERROR(IF($AV76&lt;H$6,0,IF($AV76&gt;MAX(AD$6:AD$85),"",
IF($AV76=MAX(AD$6:AD$85),INDEX($Z$6:$Z$85,MATCH(MAX(AD$6:AD$85),AD$6:AD$85,0)),
求节点(AD$6:AD$85,$Z$6:$Z$85,$AV76)))),"")="",AZ75,
IFERROR(IF($AV76&lt;H$6,0,IF($AV76&gt;MAX(AD$6:AD$85),"",
IF($AV76=MAX(AD$6:AD$85),INDEX($Z$6:$Z$85,MATCH(MAX(AD$6:AD$85),AD$6:AD$85,0)),
求节点(AD$6:AD$85,$Z$6:$Z$85,$AV76)))),""))</f>
        <v>0</v>
      </c>
      <c r="BA76" s="26">
        <f>IF(IFERROR(IF($AV76&lt;I$6,0,IF($AV76&gt;MAX(AE$6:AE$85),"",
IF($AV76=MAX(AE$6:AE$85),INDEX($Z$6:$Z$85,MATCH(MAX(AE$6:AE$85),AE$6:AE$85,0)),
求节点(AE$6:AE$85,$Z$6:$Z$85,$AV76)))),"")="",BA75,
IFERROR(IF($AV76&lt;I$6,0,IF($AV76&gt;MAX(AE$6:AE$85),"",
IF($AV76=MAX(AE$6:AE$85),INDEX($Z$6:$Z$85,MATCH(MAX(AE$6:AE$85),AE$6:AE$85,0)),
求节点(AE$6:AE$85,$Z$6:$Z$85,$AV76)))),""))</f>
        <v>71</v>
      </c>
      <c r="BB76" s="26">
        <f>IF(IFERROR(IF($AV76&lt;J$6,0,IF($AV76&gt;MAX(AF$6:AF$85),"",
IF($AV76=MAX(AF$6:AF$85),INDEX($Z$6:$Z$85,MATCH(MAX(AF$6:AF$85),AF$6:AF$85,0)),
求节点(AF$6:AF$85,$Z$6:$Z$85,$AV76)))),"")="",BB75,
IFERROR(IF($AV76&lt;J$6,0,IF($AV76&gt;MAX(AF$6:AF$85),"",
IF($AV76=MAX(AF$6:AF$85),INDEX($Z$6:$Z$85,MATCH(MAX(AF$6:AF$85),AF$6:AF$85,0)),
求节点(AF$6:AF$85,$Z$6:$Z$85,$AV76)))),""))</f>
        <v>71</v>
      </c>
      <c r="BC76" s="26">
        <f>IF(IFERROR(IF($AV76&lt;K$6,0,IF($AV76&gt;MAX(AG$6:AG$85),"",
IF($AV76=MAX(AG$6:AG$85),INDEX($Z$6:$Z$85,MATCH(MAX(AG$6:AG$85),AG$6:AG$85,0)),
求节点(AG$6:AG$85,$Z$6:$Z$85,$AV76)))),"")="",BC75,
IFERROR(IF($AV76&lt;K$6,0,IF($AV76&gt;MAX(AG$6:AG$85),"",
IF($AV76=MAX(AG$6:AG$85),INDEX($Z$6:$Z$85,MATCH(MAX(AG$6:AG$85),AG$6:AG$85,0)),
求节点(AG$6:AG$85,$Z$6:$Z$85,$AV76)))),""))</f>
        <v>71</v>
      </c>
      <c r="BD76" s="26">
        <f>IF(IFERROR(IF($AV76&lt;L$6,0,IF($AV76&gt;MAX(AH$6:AH$85),"",
IF($AV76=MAX(AH$6:AH$85),INDEX($Z$6:$Z$85,MATCH(MAX(AH$6:AH$85),AH$6:AH$85,0)),
求节点(AH$6:AH$85,$Z$6:$Z$85,$AV76)))),"")="",BD75,
IFERROR(IF($AV76&lt;L$6,0,IF($AV76&gt;MAX(AH$6:AH$85),"",
IF($AV76=MAX(AH$6:AH$85),INDEX($Z$6:$Z$85,MATCH(MAX(AH$6:AH$85),AH$6:AH$85,0)),
求节点(AH$6:AH$85,$Z$6:$Z$85,$AV76)))),""))</f>
        <v>71</v>
      </c>
      <c r="BE76" s="26">
        <f>IF(IFERROR(IF($AV76&lt;M$6,0,IF($AV76&gt;MAX(AI$6:AI$85),"",
IF($AV76=MAX(AI$6:AI$85),INDEX($Z$6:$Z$85,MATCH(MAX(AI$6:AI$85),AI$6:AI$85,0)),
求节点(AI$6:AI$85,$Z$6:$Z$85,$AV76)))),"")="",BE75,
IFERROR(IF($AV76&lt;M$6,0,IF($AV76&gt;MAX(AI$6:AI$85),"",
IF($AV76=MAX(AI$6:AI$85),INDEX($Z$6:$Z$85,MATCH(MAX(AI$6:AI$85),AI$6:AI$85,0)),
求节点(AI$6:AI$85,$Z$6:$Z$85,$AV76)))),""))</f>
        <v>71</v>
      </c>
      <c r="BF76" s="26">
        <f>IF(IFERROR(IF($AV76&lt;N$6,0,IF($AV76&gt;MAX(AJ$6:AJ$85),"",
IF($AV76=MAX(AJ$6:AJ$85),INDEX($Z$6:$Z$85,MATCH(MAX(AJ$6:AJ$85),AJ$6:AJ$85,0)),
求节点(AJ$6:AJ$85,$Z$6:$Z$85,$AV76)))),"")="",BF75,
IFERROR(IF($AV76&lt;N$6,0,IF($AV76&gt;MAX(AJ$6:AJ$85),"",
IF($AV76=MAX(AJ$6:AJ$85),INDEX($Z$6:$Z$85,MATCH(MAX(AJ$6:AJ$85),AJ$6:AJ$85,0)),
求节点(AJ$6:AJ$85,$Z$6:$Z$85,$AV76)))),""))</f>
        <v>71</v>
      </c>
      <c r="BG76" s="26">
        <f>IF(IFERROR(IF($AV76&lt;O$6,0,IF($AV76&gt;MAX(AK$6:AK$85),"",
IF($AV76=MAX(AK$6:AK$85),INDEX($Z$6:$Z$85,MATCH(MAX(AK$6:AK$85),AK$6:AK$85,0)),
求节点(AK$6:AK$85,$Z$6:$Z$85,$AV76)))),"")="",BG75,
IFERROR(IF($AV76&lt;O$6,0,IF($AV76&gt;MAX(AK$6:AK$85),"",
IF($AV76=MAX(AK$6:AK$85),INDEX($Z$6:$Z$85,MATCH(MAX(AK$6:AK$85),AK$6:AK$85,0)),
求节点(AK$6:AK$85,$Z$6:$Z$85,$AV76)))),""))</f>
        <v>71</v>
      </c>
      <c r="BH76" s="26">
        <f>IF(IFERROR(IF($AV76&lt;P$6,0,IF($AV76&gt;MAX(AL$6:AL$85),"",
IF($AV76=MAX(AL$6:AL$85),INDEX($Z$6:$Z$85,MATCH(MAX(AL$6:AL$85),AL$6:AL$85,0)),
求节点(AL$6:AL$85,$Z$6:$Z$85,$AV76)))),"")="",BH75,
IFERROR(IF($AV76&lt;P$6,0,IF($AV76&gt;MAX(AL$6:AL$85),"",
IF($AV76=MAX(AL$6:AL$85),INDEX($Z$6:$Z$85,MATCH(MAX(AL$6:AL$85),AL$6:AL$85,0)),
求节点(AL$6:AL$85,$Z$6:$Z$85,$AV76)))),""))</f>
        <v>31.25</v>
      </c>
      <c r="BI76" s="26">
        <f>IF(IFERROR(IF($AV76&lt;Q$6,0,IF($AV76&gt;MAX(AM$6:AM$85),"",
IF($AV76=MAX(AM$6:AM$85),INDEX($Z$6:$Z$85,MATCH(MAX(AM$6:AM$85),AM$6:AM$85,0)),
求节点(AM$6:AM$85,$Z$6:$Z$85,$AV76)))),"")="",BI75,
IFERROR(IF($AV76&lt;Q$6,0,IF($AV76&gt;MAX(AM$6:AM$85),"",
IF($AV76=MAX(AM$6:AM$85),INDEX($Z$6:$Z$85,MATCH(MAX(AM$6:AM$85),AM$6:AM$85,0)),
求节点(AM$6:AM$85,$Z$6:$Z$85,$AV76)))),""))</f>
        <v>27.333333333333332</v>
      </c>
      <c r="BJ76" s="26">
        <f>IF(IFERROR(IF($AV76&lt;R$6,0,IF($AV76&gt;MAX(AN$6:AN$85),"",
IF($AV76=MAX(AN$6:AN$85),INDEX($Z$6:$Z$85,MATCH(MAX(AN$6:AN$85),AN$6:AN$85,0)),
求节点(AN$6:AN$85,$Z$6:$Z$85,$AV76)))),"")="",BJ75,
IFERROR(IF($AV76&lt;R$6,0,IF($AV76&gt;MAX(AN$6:AN$85),"",
IF($AV76=MAX(AN$6:AN$85),INDEX($Z$6:$Z$85,MATCH(MAX(AN$6:AN$85),AN$6:AN$85,0)),
求节点(AN$6:AN$85,$Z$6:$Z$85,$AV76)))),""))</f>
        <v>27.333333333333332</v>
      </c>
      <c r="BK76" s="26">
        <f>IF(IFERROR(IF($AV76&lt;S$6,0,IF($AV76&gt;MAX(AO$6:AO$85),"",
IF($AV76=MAX(AO$6:AO$85),INDEX($Z$6:$Z$85,MATCH(MAX(AO$6:AO$85),AO$6:AO$85,0)),
求节点(AO$6:AO$85,$Z$6:$Z$85,$AV76)))),"")="",BK75,
IFERROR(IF($AV76&lt;S$6,0,IF($AV76&gt;MAX(AO$6:AO$85),"",
IF($AV76=MAX(AO$6:AO$85),INDEX($Z$6:$Z$85,MATCH(MAX(AO$6:AO$85),AO$6:AO$85,0)),
求节点(AO$6:AO$85,$Z$6:$Z$85,$AV76)))),""))</f>
        <v>27.333333333333332</v>
      </c>
      <c r="BL76" s="26">
        <f>IF(IFERROR(IF($AV76&lt;T$6,0,IF($AV76&gt;MAX(AP$6:AP$85),"",
IF($AV76=MAX(AP$6:AP$85),INDEX($Z$6:$Z$85,MATCH(MAX(AP$6:AP$85),AP$6:AP$85,0)),
求节点(AP$6:AP$85,$Z$6:$Z$85,$AV76)))),"")="",BL75,
IFERROR(IF($AV76&lt;T$6,0,IF($AV76&gt;MAX(AP$6:AP$85),"",
IF($AV76=MAX(AP$6:AP$85),INDEX($Z$6:$Z$85,MATCH(MAX(AP$6:AP$85),AP$6:AP$85,0)),
求节点(AP$6:AP$85,$Z$6:$Z$85,$AV76)))),""))</f>
        <v>27.333333333333332</v>
      </c>
      <c r="BM76" s="26">
        <f>IF(IFERROR(IF($AV76&lt;U$6,0,IF($AV76&gt;MAX(AQ$6:AQ$85),"",
IF($AV76=MAX(AQ$6:AQ$85),INDEX($Z$6:$Z$85,MATCH(MAX(AQ$6:AQ$85),AQ$6:AQ$85,0)),
求节点(AQ$6:AQ$85,$Z$6:$Z$85,$AV76)))),"")="",BM75,
IFERROR(IF($AV76&lt;U$6,0,IF($AV76&gt;MAX(AQ$6:AQ$85),"",
IF($AV76=MAX(AQ$6:AQ$85),INDEX($Z$6:$Z$85,MATCH(MAX(AQ$6:AQ$85),AQ$6:AQ$85,0)),
求节点(AQ$6:AQ$85,$Z$6:$Z$85,$AV76)))),""))</f>
        <v>71</v>
      </c>
      <c r="BN76" s="26">
        <f>IF(IFERROR(IF($AV76&lt;V$6,0,IF($AV76&gt;MAX(AR$6:AR$85),"",
IF($AV76=MAX(AR$6:AR$85),INDEX($Z$6:$Z$85,MATCH(MAX(AR$6:AR$85),AR$6:AR$85,0)),
求节点(AR$6:AR$85,$Z$6:$Z$85,$AV76)))),"")="",BN75,
IFERROR(IF($AV76&lt;V$6,0,IF($AV76&gt;MAX(AR$6:AR$85),"",
IF($AV76=MAX(AR$6:AR$85),INDEX($Z$6:$Z$85,MATCH(MAX(AR$6:AR$85),AR$6:AR$85,0)),
求节点(AR$6:AR$85,$Z$6:$Z$85,$AV76)))),""))</f>
        <v>13.8</v>
      </c>
      <c r="BO76" s="26">
        <f>IF(IFERROR(IF($AV76&lt;W$6,0,IF($AV76&gt;MAX(AS$6:AS$85),"",
IF($AV76=MAX(AS$6:AS$85),INDEX($Z$6:$Z$85,MATCH(MAX(AS$6:AS$85),AS$6:AS$85,0)),
求节点(AS$6:AS$85,$Z$6:$Z$85,$AV76)))),"")="",BO75,
IFERROR(IF($AV76&lt;W$6,0,IF($AV76&gt;MAX(AS$6:AS$85),"",
IF($AV76=MAX(AS$6:AS$85),INDEX($Z$6:$Z$85,MATCH(MAX(AS$6:AS$85),AS$6:AS$85,0)),
求节点(AS$6:AS$85,$Z$6:$Z$85,$AV76)))),""))</f>
        <v>0</v>
      </c>
    </row>
    <row r="77" spans="4:67" x14ac:dyDescent="0.2">
      <c r="D77" s="8">
        <v>72</v>
      </c>
      <c r="E77" s="24">
        <f>IFERROR(('[1]功能-城建'!AS77+'[1]功能-城建'!BN77)/2,"")</f>
        <v>72</v>
      </c>
      <c r="F77" s="24">
        <f>IFERROR(('[1]功能-城建'!AT77+'[1]功能-城建'!BO77)/2,"")</f>
        <v>72</v>
      </c>
      <c r="G77" s="24" t="str">
        <f>IFERROR(('[1]功能-城建'!AU77+'[1]功能-城建'!BP77)/2,"")</f>
        <v/>
      </c>
      <c r="H77" s="24" t="str">
        <f>IFERROR(('[1]功能-城建'!AV77+'[1]功能-城建'!BQ77)/2,"")</f>
        <v/>
      </c>
      <c r="I77" s="24">
        <f>IFERROR(('[1]功能-城建'!AW77+'[1]功能-城建'!BR77)/2,"")</f>
        <v>72</v>
      </c>
      <c r="J77" s="24">
        <f>IFERROR(('[1]功能-城建'!AX77+'[1]功能-城建'!BS77)/2,"")</f>
        <v>72</v>
      </c>
      <c r="K77" s="24">
        <f>IFERROR(('[1]功能-城建'!AY77+'[1]功能-城建'!BT77)/2,"")</f>
        <v>72</v>
      </c>
      <c r="L77" s="24">
        <f>IFERROR(('[1]功能-城建'!AZ77+'[1]功能-城建'!BU77)/2,"")</f>
        <v>72</v>
      </c>
      <c r="M77" s="24">
        <f>IFERROR(('[1]功能-城建'!BA77+'[1]功能-城建'!BV77)/2,"")</f>
        <v>72</v>
      </c>
      <c r="N77" s="24">
        <f>IFERROR(('[1]功能-城建'!BB77+'[1]功能-城建'!BW77)/2,"")</f>
        <v>72</v>
      </c>
      <c r="O77" s="24">
        <f>IFERROR(('[1]功能-城建'!BC77+'[1]功能-城建'!BX77)/2,"")</f>
        <v>72</v>
      </c>
      <c r="P77" s="24" t="str">
        <f>IFERROR(('[1]功能-城建'!BD77+'[1]功能-城建'!BY77)/2,"")</f>
        <v/>
      </c>
      <c r="Q77" s="24" t="str">
        <f>IFERROR(('[1]功能-城建'!BE77+'[1]功能-城建'!BZ77)/2,"")</f>
        <v/>
      </c>
      <c r="R77" s="24" t="str">
        <f>IFERROR(('[1]功能-城建'!BF77+'[1]功能-城建'!CA77)/2,"")</f>
        <v/>
      </c>
      <c r="S77" s="24" t="str">
        <f>IFERROR(('[1]功能-城建'!BG77+'[1]功能-城建'!CB77)/2,"")</f>
        <v/>
      </c>
      <c r="T77" s="24" t="str">
        <f>IFERROR(('[1]功能-城建'!BH77+'[1]功能-城建'!CC77)/2,"")</f>
        <v/>
      </c>
      <c r="U77" s="24">
        <f>IFERROR(('[1]功能-城建'!BI77+'[1]功能-城建'!CD77)/2,"")</f>
        <v>72</v>
      </c>
      <c r="V77" s="24" t="str">
        <f>IFERROR(('[1]功能-城建'!BJ77+'[1]功能-城建'!CE77)/2,"")</f>
        <v/>
      </c>
      <c r="W77" s="24">
        <f>IFERROR(('[1]功能-城建'!BK77+'[1]功能-城建'!CF77)/2,"")</f>
        <v>0</v>
      </c>
      <c r="Z77" s="8">
        <v>72</v>
      </c>
      <c r="AA77" s="25">
        <f t="shared" si="25"/>
        <v>72</v>
      </c>
      <c r="AB77" s="25">
        <f t="shared" si="26"/>
        <v>72</v>
      </c>
      <c r="AC77" s="25" t="str">
        <f t="shared" si="27"/>
        <v/>
      </c>
      <c r="AD77" s="25" t="str">
        <f t="shared" si="28"/>
        <v/>
      </c>
      <c r="AE77" s="25">
        <f t="shared" si="29"/>
        <v>72</v>
      </c>
      <c r="AF77" s="25">
        <f t="shared" si="30"/>
        <v>72</v>
      </c>
      <c r="AG77" s="25">
        <f t="shared" si="31"/>
        <v>72</v>
      </c>
      <c r="AH77" s="25">
        <f t="shared" si="32"/>
        <v>72</v>
      </c>
      <c r="AI77" s="25">
        <f t="shared" si="33"/>
        <v>72</v>
      </c>
      <c r="AJ77" s="25">
        <f t="shared" si="34"/>
        <v>72</v>
      </c>
      <c r="AK77" s="25">
        <f t="shared" si="35"/>
        <v>72</v>
      </c>
      <c r="AL77" s="25" t="str">
        <f t="shared" si="36"/>
        <v/>
      </c>
      <c r="AM77" s="25" t="str">
        <f t="shared" si="37"/>
        <v/>
      </c>
      <c r="AN77" s="25" t="str">
        <f t="shared" si="38"/>
        <v/>
      </c>
      <c r="AO77" s="25" t="str">
        <f t="shared" si="39"/>
        <v/>
      </c>
      <c r="AP77" s="25" t="str">
        <f t="shared" si="40"/>
        <v/>
      </c>
      <c r="AQ77" s="25">
        <f t="shared" si="41"/>
        <v>72</v>
      </c>
      <c r="AR77" s="25" t="str">
        <f t="shared" si="42"/>
        <v/>
      </c>
      <c r="AS77" s="25">
        <f t="shared" si="43"/>
        <v>0</v>
      </c>
      <c r="AV77" s="8">
        <v>72</v>
      </c>
      <c r="AW77" s="26">
        <f>IF(IFERROR(IF($AV77&lt;E$6,0,IF($AV77&gt;MAX(AA$6:AA$85),"",
IF($AV77=MAX(AA$6:AA$85),INDEX($Z$6:$Z$85,MATCH(MAX(AA$6:AA$85),AA$6:AA$85,0)),
求节点(AA$6:AA$85,$Z$6:$Z$85,$AV77)))),"")="",AW76,
IFERROR(IF($AV77&lt;E$6,0,IF($AV77&gt;MAX(AA$6:AA$85),"",
IF($AV77=MAX(AA$6:AA$85),INDEX($Z$6:$Z$85,MATCH(MAX(AA$6:AA$85),AA$6:AA$85,0)),
求节点(AA$6:AA$85,$Z$6:$Z$85,$AV77)))),""))</f>
        <v>72</v>
      </c>
      <c r="AX77" s="26">
        <f>IF(IFERROR(IF($AV77&lt;F$6,0,IF($AV77&gt;MAX(AB$6:AB$85),"",
IF($AV77=MAX(AB$6:AB$85),INDEX($Z$6:$Z$85,MATCH(MAX(AB$6:AB$85),AB$6:AB$85,0)),
求节点(AB$6:AB$85,$Z$6:$Z$85,$AV77)))),"")="",AX76,
IFERROR(IF($AV77&lt;F$6,0,IF($AV77&gt;MAX(AB$6:AB$85),"",
IF($AV77=MAX(AB$6:AB$85),INDEX($Z$6:$Z$85,MATCH(MAX(AB$6:AB$85),AB$6:AB$85,0)),
求节点(AB$6:AB$85,$Z$6:$Z$85,$AV77)))),""))</f>
        <v>72</v>
      </c>
      <c r="AY77" s="26">
        <f>IF(IFERROR(IF($AV77&lt;G$6,0,IF($AV77&gt;MAX(AC$6:AC$85),"",
IF($AV77=MAX(AC$6:AC$85),INDEX($Z$6:$Z$85,MATCH(MAX(AC$6:AC$85),AC$6:AC$85,0)),
求节点(AC$6:AC$85,$Z$6:$Z$85,$AV77)))),"")="",AY76,
IFERROR(IF($AV77&lt;G$6,0,IF($AV77&gt;MAX(AC$6:AC$85),"",
IF($AV77=MAX(AC$6:AC$85),INDEX($Z$6:$Z$85,MATCH(MAX(AC$6:AC$85),AC$6:AC$85,0)),
求节点(AC$6:AC$85,$Z$6:$Z$85,$AV77)))),""))</f>
        <v>27</v>
      </c>
      <c r="AZ77" s="26">
        <f>IF(IFERROR(IF($AV77&lt;H$6,0,IF($AV77&gt;MAX(AD$6:AD$85),"",
IF($AV77=MAX(AD$6:AD$85),INDEX($Z$6:$Z$85,MATCH(MAX(AD$6:AD$85),AD$6:AD$85,0)),
求节点(AD$6:AD$85,$Z$6:$Z$85,$AV77)))),"")="",AZ76,
IFERROR(IF($AV77&lt;H$6,0,IF($AV77&gt;MAX(AD$6:AD$85),"",
IF($AV77=MAX(AD$6:AD$85),INDEX($Z$6:$Z$85,MATCH(MAX(AD$6:AD$85),AD$6:AD$85,0)),
求节点(AD$6:AD$85,$Z$6:$Z$85,$AV77)))),""))</f>
        <v>0</v>
      </c>
      <c r="BA77" s="26">
        <f>IF(IFERROR(IF($AV77&lt;I$6,0,IF($AV77&gt;MAX(AE$6:AE$85),"",
IF($AV77=MAX(AE$6:AE$85),INDEX($Z$6:$Z$85,MATCH(MAX(AE$6:AE$85),AE$6:AE$85,0)),
求节点(AE$6:AE$85,$Z$6:$Z$85,$AV77)))),"")="",BA76,
IFERROR(IF($AV77&lt;I$6,0,IF($AV77&gt;MAX(AE$6:AE$85),"",
IF($AV77=MAX(AE$6:AE$85),INDEX($Z$6:$Z$85,MATCH(MAX(AE$6:AE$85),AE$6:AE$85,0)),
求节点(AE$6:AE$85,$Z$6:$Z$85,$AV77)))),""))</f>
        <v>72</v>
      </c>
      <c r="BB77" s="26">
        <f>IF(IFERROR(IF($AV77&lt;J$6,0,IF($AV77&gt;MAX(AF$6:AF$85),"",
IF($AV77=MAX(AF$6:AF$85),INDEX($Z$6:$Z$85,MATCH(MAX(AF$6:AF$85),AF$6:AF$85,0)),
求节点(AF$6:AF$85,$Z$6:$Z$85,$AV77)))),"")="",BB76,
IFERROR(IF($AV77&lt;J$6,0,IF($AV77&gt;MAX(AF$6:AF$85),"",
IF($AV77=MAX(AF$6:AF$85),INDEX($Z$6:$Z$85,MATCH(MAX(AF$6:AF$85),AF$6:AF$85,0)),
求节点(AF$6:AF$85,$Z$6:$Z$85,$AV77)))),""))</f>
        <v>72</v>
      </c>
      <c r="BC77" s="26">
        <f>IF(IFERROR(IF($AV77&lt;K$6,0,IF($AV77&gt;MAX(AG$6:AG$85),"",
IF($AV77=MAX(AG$6:AG$85),INDEX($Z$6:$Z$85,MATCH(MAX(AG$6:AG$85),AG$6:AG$85,0)),
求节点(AG$6:AG$85,$Z$6:$Z$85,$AV77)))),"")="",BC76,
IFERROR(IF($AV77&lt;K$6,0,IF($AV77&gt;MAX(AG$6:AG$85),"",
IF($AV77=MAX(AG$6:AG$85),INDEX($Z$6:$Z$85,MATCH(MAX(AG$6:AG$85),AG$6:AG$85,0)),
求节点(AG$6:AG$85,$Z$6:$Z$85,$AV77)))),""))</f>
        <v>72</v>
      </c>
      <c r="BD77" s="26">
        <f>IF(IFERROR(IF($AV77&lt;L$6,0,IF($AV77&gt;MAX(AH$6:AH$85),"",
IF($AV77=MAX(AH$6:AH$85),INDEX($Z$6:$Z$85,MATCH(MAX(AH$6:AH$85),AH$6:AH$85,0)),
求节点(AH$6:AH$85,$Z$6:$Z$85,$AV77)))),"")="",BD76,
IFERROR(IF($AV77&lt;L$6,0,IF($AV77&gt;MAX(AH$6:AH$85),"",
IF($AV77=MAX(AH$6:AH$85),INDEX($Z$6:$Z$85,MATCH(MAX(AH$6:AH$85),AH$6:AH$85,0)),
求节点(AH$6:AH$85,$Z$6:$Z$85,$AV77)))),""))</f>
        <v>72</v>
      </c>
      <c r="BE77" s="26">
        <f>IF(IFERROR(IF($AV77&lt;M$6,0,IF($AV77&gt;MAX(AI$6:AI$85),"",
IF($AV77=MAX(AI$6:AI$85),INDEX($Z$6:$Z$85,MATCH(MAX(AI$6:AI$85),AI$6:AI$85,0)),
求节点(AI$6:AI$85,$Z$6:$Z$85,$AV77)))),"")="",BE76,
IFERROR(IF($AV77&lt;M$6,0,IF($AV77&gt;MAX(AI$6:AI$85),"",
IF($AV77=MAX(AI$6:AI$85),INDEX($Z$6:$Z$85,MATCH(MAX(AI$6:AI$85),AI$6:AI$85,0)),
求节点(AI$6:AI$85,$Z$6:$Z$85,$AV77)))),""))</f>
        <v>72</v>
      </c>
      <c r="BF77" s="26">
        <f>IF(IFERROR(IF($AV77&lt;N$6,0,IF($AV77&gt;MAX(AJ$6:AJ$85),"",
IF($AV77=MAX(AJ$6:AJ$85),INDEX($Z$6:$Z$85,MATCH(MAX(AJ$6:AJ$85),AJ$6:AJ$85,0)),
求节点(AJ$6:AJ$85,$Z$6:$Z$85,$AV77)))),"")="",BF76,
IFERROR(IF($AV77&lt;N$6,0,IF($AV77&gt;MAX(AJ$6:AJ$85),"",
IF($AV77=MAX(AJ$6:AJ$85),INDEX($Z$6:$Z$85,MATCH(MAX(AJ$6:AJ$85),AJ$6:AJ$85,0)),
求节点(AJ$6:AJ$85,$Z$6:$Z$85,$AV77)))),""))</f>
        <v>72</v>
      </c>
      <c r="BG77" s="26">
        <f>IF(IFERROR(IF($AV77&lt;O$6,0,IF($AV77&gt;MAX(AK$6:AK$85),"",
IF($AV77=MAX(AK$6:AK$85),INDEX($Z$6:$Z$85,MATCH(MAX(AK$6:AK$85),AK$6:AK$85,0)),
求节点(AK$6:AK$85,$Z$6:$Z$85,$AV77)))),"")="",BG76,
IFERROR(IF($AV77&lt;O$6,0,IF($AV77&gt;MAX(AK$6:AK$85),"",
IF($AV77=MAX(AK$6:AK$85),INDEX($Z$6:$Z$85,MATCH(MAX(AK$6:AK$85),AK$6:AK$85,0)),
求节点(AK$6:AK$85,$Z$6:$Z$85,$AV77)))),""))</f>
        <v>72</v>
      </c>
      <c r="BH77" s="26">
        <f>IF(IFERROR(IF($AV77&lt;P$6,0,IF($AV77&gt;MAX(AL$6:AL$85),"",
IF($AV77=MAX(AL$6:AL$85),INDEX($Z$6:$Z$85,MATCH(MAX(AL$6:AL$85),AL$6:AL$85,0)),
求节点(AL$6:AL$85,$Z$6:$Z$85,$AV77)))),"")="",BH76,
IFERROR(IF($AV77&lt;P$6,0,IF($AV77&gt;MAX(AL$6:AL$85),"",
IF($AV77=MAX(AL$6:AL$85),INDEX($Z$6:$Z$85,MATCH(MAX(AL$6:AL$85),AL$6:AL$85,0)),
求节点(AL$6:AL$85,$Z$6:$Z$85,$AV77)))),""))</f>
        <v>31.75</v>
      </c>
      <c r="BI77" s="26">
        <f>IF(IFERROR(IF($AV77&lt;Q$6,0,IF($AV77&gt;MAX(AM$6:AM$85),"",
IF($AV77=MAX(AM$6:AM$85),INDEX($Z$6:$Z$85,MATCH(MAX(AM$6:AM$85),AM$6:AM$85,0)),
求节点(AM$6:AM$85,$Z$6:$Z$85,$AV77)))),"")="",BI76,
IFERROR(IF($AV77&lt;Q$6,0,IF($AV77&gt;MAX(AM$6:AM$85),"",
IF($AV77=MAX(AM$6:AM$85),INDEX($Z$6:$Z$85,MATCH(MAX(AM$6:AM$85),AM$6:AM$85,0)),
求节点(AM$6:AM$85,$Z$6:$Z$85,$AV77)))),""))</f>
        <v>27.666666666666668</v>
      </c>
      <c r="BJ77" s="26">
        <f>IF(IFERROR(IF($AV77&lt;R$6,0,IF($AV77&gt;MAX(AN$6:AN$85),"",
IF($AV77=MAX(AN$6:AN$85),INDEX($Z$6:$Z$85,MATCH(MAX(AN$6:AN$85),AN$6:AN$85,0)),
求节点(AN$6:AN$85,$Z$6:$Z$85,$AV77)))),"")="",BJ76,
IFERROR(IF($AV77&lt;R$6,0,IF($AV77&gt;MAX(AN$6:AN$85),"",
IF($AV77=MAX(AN$6:AN$85),INDEX($Z$6:$Z$85,MATCH(MAX(AN$6:AN$85),AN$6:AN$85,0)),
求节点(AN$6:AN$85,$Z$6:$Z$85,$AV77)))),""))</f>
        <v>27.666666666666668</v>
      </c>
      <c r="BK77" s="26">
        <f>IF(IFERROR(IF($AV77&lt;S$6,0,IF($AV77&gt;MAX(AO$6:AO$85),"",
IF($AV77=MAX(AO$6:AO$85),INDEX($Z$6:$Z$85,MATCH(MAX(AO$6:AO$85),AO$6:AO$85,0)),
求节点(AO$6:AO$85,$Z$6:$Z$85,$AV77)))),"")="",BK76,
IFERROR(IF($AV77&lt;S$6,0,IF($AV77&gt;MAX(AO$6:AO$85),"",
IF($AV77=MAX(AO$6:AO$85),INDEX($Z$6:$Z$85,MATCH(MAX(AO$6:AO$85),AO$6:AO$85,0)),
求节点(AO$6:AO$85,$Z$6:$Z$85,$AV77)))),""))</f>
        <v>27.666666666666668</v>
      </c>
      <c r="BL77" s="26">
        <f>IF(IFERROR(IF($AV77&lt;T$6,0,IF($AV77&gt;MAX(AP$6:AP$85),"",
IF($AV77=MAX(AP$6:AP$85),INDEX($Z$6:$Z$85,MATCH(MAX(AP$6:AP$85),AP$6:AP$85,0)),
求节点(AP$6:AP$85,$Z$6:$Z$85,$AV77)))),"")="",BL76,
IFERROR(IF($AV77&lt;T$6,0,IF($AV77&gt;MAX(AP$6:AP$85),"",
IF($AV77=MAX(AP$6:AP$85),INDEX($Z$6:$Z$85,MATCH(MAX(AP$6:AP$85),AP$6:AP$85,0)),
求节点(AP$6:AP$85,$Z$6:$Z$85,$AV77)))),""))</f>
        <v>27.666666666666668</v>
      </c>
      <c r="BM77" s="26">
        <f>IF(IFERROR(IF($AV77&lt;U$6,0,IF($AV77&gt;MAX(AQ$6:AQ$85),"",
IF($AV77=MAX(AQ$6:AQ$85),INDEX($Z$6:$Z$85,MATCH(MAX(AQ$6:AQ$85),AQ$6:AQ$85,0)),
求节点(AQ$6:AQ$85,$Z$6:$Z$85,$AV77)))),"")="",BM76,
IFERROR(IF($AV77&lt;U$6,0,IF($AV77&gt;MAX(AQ$6:AQ$85),"",
IF($AV77=MAX(AQ$6:AQ$85),INDEX($Z$6:$Z$85,MATCH(MAX(AQ$6:AQ$85),AQ$6:AQ$85,0)),
求节点(AQ$6:AQ$85,$Z$6:$Z$85,$AV77)))),""))</f>
        <v>72</v>
      </c>
      <c r="BN77" s="26">
        <f>IF(IFERROR(IF($AV77&lt;V$6,0,IF($AV77&gt;MAX(AR$6:AR$85),"",
IF($AV77=MAX(AR$6:AR$85),INDEX($Z$6:$Z$85,MATCH(MAX(AR$6:AR$85),AR$6:AR$85,0)),
求节点(AR$6:AR$85,$Z$6:$Z$85,$AV77)))),"")="",BN76,
IFERROR(IF($AV77&lt;V$6,0,IF($AV77&gt;MAX(AR$6:AR$85),"",
IF($AV77=MAX(AR$6:AR$85),INDEX($Z$6:$Z$85,MATCH(MAX(AR$6:AR$85),AR$6:AR$85,0)),
求节点(AR$6:AR$85,$Z$6:$Z$85,$AV77)))),""))</f>
        <v>14</v>
      </c>
      <c r="BO77" s="26">
        <f>IF(IFERROR(IF($AV77&lt;W$6,0,IF($AV77&gt;MAX(AS$6:AS$85),"",
IF($AV77=MAX(AS$6:AS$85),INDEX($Z$6:$Z$85,MATCH(MAX(AS$6:AS$85),AS$6:AS$85,0)),
求节点(AS$6:AS$85,$Z$6:$Z$85,$AV77)))),"")="",BO76,
IFERROR(IF($AV77&lt;W$6,0,IF($AV77&gt;MAX(AS$6:AS$85),"",
IF($AV77=MAX(AS$6:AS$85),INDEX($Z$6:$Z$85,MATCH(MAX(AS$6:AS$85),AS$6:AS$85,0)),
求节点(AS$6:AS$85,$Z$6:$Z$85,$AV77)))),""))</f>
        <v>0</v>
      </c>
    </row>
    <row r="78" spans="4:67" x14ac:dyDescent="0.2">
      <c r="D78" s="8">
        <v>73</v>
      </c>
      <c r="E78" s="24">
        <f>IFERROR(('[1]功能-城建'!AS78+'[1]功能-城建'!BN78)/2,"")</f>
        <v>73</v>
      </c>
      <c r="F78" s="24">
        <f>IFERROR(('[1]功能-城建'!AT78+'[1]功能-城建'!BO78)/2,"")</f>
        <v>73</v>
      </c>
      <c r="G78" s="24" t="str">
        <f>IFERROR(('[1]功能-城建'!AU78+'[1]功能-城建'!BP78)/2,"")</f>
        <v/>
      </c>
      <c r="H78" s="24" t="str">
        <f>IFERROR(('[1]功能-城建'!AV78+'[1]功能-城建'!BQ78)/2,"")</f>
        <v/>
      </c>
      <c r="I78" s="24">
        <f>IFERROR(('[1]功能-城建'!AW78+'[1]功能-城建'!BR78)/2,"")</f>
        <v>73</v>
      </c>
      <c r="J78" s="24">
        <f>IFERROR(('[1]功能-城建'!AX78+'[1]功能-城建'!BS78)/2,"")</f>
        <v>73</v>
      </c>
      <c r="K78" s="24">
        <f>IFERROR(('[1]功能-城建'!AY78+'[1]功能-城建'!BT78)/2,"")</f>
        <v>73</v>
      </c>
      <c r="L78" s="24">
        <f>IFERROR(('[1]功能-城建'!AZ78+'[1]功能-城建'!BU78)/2,"")</f>
        <v>73</v>
      </c>
      <c r="M78" s="24">
        <f>IFERROR(('[1]功能-城建'!BA78+'[1]功能-城建'!BV78)/2,"")</f>
        <v>73</v>
      </c>
      <c r="N78" s="24">
        <f>IFERROR(('[1]功能-城建'!BB78+'[1]功能-城建'!BW78)/2,"")</f>
        <v>73</v>
      </c>
      <c r="O78" s="24">
        <f>IFERROR(('[1]功能-城建'!BC78+'[1]功能-城建'!BX78)/2,"")</f>
        <v>73</v>
      </c>
      <c r="P78" s="24" t="str">
        <f>IFERROR(('[1]功能-城建'!BD78+'[1]功能-城建'!BY78)/2,"")</f>
        <v/>
      </c>
      <c r="Q78" s="24" t="str">
        <f>IFERROR(('[1]功能-城建'!BE78+'[1]功能-城建'!BZ78)/2,"")</f>
        <v/>
      </c>
      <c r="R78" s="24" t="str">
        <f>IFERROR(('[1]功能-城建'!BF78+'[1]功能-城建'!CA78)/2,"")</f>
        <v/>
      </c>
      <c r="S78" s="24" t="str">
        <f>IFERROR(('[1]功能-城建'!BG78+'[1]功能-城建'!CB78)/2,"")</f>
        <v/>
      </c>
      <c r="T78" s="24" t="str">
        <f>IFERROR(('[1]功能-城建'!BH78+'[1]功能-城建'!CC78)/2,"")</f>
        <v/>
      </c>
      <c r="U78" s="24">
        <f>IFERROR(('[1]功能-城建'!BI78+'[1]功能-城建'!CD78)/2,"")</f>
        <v>73</v>
      </c>
      <c r="V78" s="24" t="str">
        <f>IFERROR(('[1]功能-城建'!BJ78+'[1]功能-城建'!CE78)/2,"")</f>
        <v/>
      </c>
      <c r="W78" s="24">
        <f>IFERROR(('[1]功能-城建'!BK78+'[1]功能-城建'!CF78)/2,"")</f>
        <v>0</v>
      </c>
      <c r="Z78" s="8">
        <v>73</v>
      </c>
      <c r="AA78" s="25">
        <f t="shared" si="25"/>
        <v>73</v>
      </c>
      <c r="AB78" s="25">
        <f t="shared" si="26"/>
        <v>73</v>
      </c>
      <c r="AC78" s="25" t="str">
        <f t="shared" si="27"/>
        <v/>
      </c>
      <c r="AD78" s="25" t="str">
        <f t="shared" si="28"/>
        <v/>
      </c>
      <c r="AE78" s="25">
        <f t="shared" si="29"/>
        <v>73</v>
      </c>
      <c r="AF78" s="25">
        <f t="shared" si="30"/>
        <v>73</v>
      </c>
      <c r="AG78" s="25">
        <f t="shared" si="31"/>
        <v>73</v>
      </c>
      <c r="AH78" s="25">
        <f t="shared" si="32"/>
        <v>73</v>
      </c>
      <c r="AI78" s="25">
        <f t="shared" si="33"/>
        <v>73</v>
      </c>
      <c r="AJ78" s="25">
        <f t="shared" si="34"/>
        <v>73</v>
      </c>
      <c r="AK78" s="25">
        <f t="shared" si="35"/>
        <v>73</v>
      </c>
      <c r="AL78" s="25" t="str">
        <f t="shared" si="36"/>
        <v/>
      </c>
      <c r="AM78" s="25" t="str">
        <f t="shared" si="37"/>
        <v/>
      </c>
      <c r="AN78" s="25" t="str">
        <f t="shared" si="38"/>
        <v/>
      </c>
      <c r="AO78" s="25" t="str">
        <f t="shared" si="39"/>
        <v/>
      </c>
      <c r="AP78" s="25" t="str">
        <f t="shared" si="40"/>
        <v/>
      </c>
      <c r="AQ78" s="25">
        <f t="shared" si="41"/>
        <v>73</v>
      </c>
      <c r="AR78" s="25" t="str">
        <f t="shared" si="42"/>
        <v/>
      </c>
      <c r="AS78" s="25">
        <f t="shared" si="43"/>
        <v>0</v>
      </c>
      <c r="AV78" s="8">
        <v>73</v>
      </c>
      <c r="AW78" s="26">
        <f>IF(IFERROR(IF($AV78&lt;E$6,0,IF($AV78&gt;MAX(AA$6:AA$85),"",
IF($AV78=MAX(AA$6:AA$85),INDEX($Z$6:$Z$85,MATCH(MAX(AA$6:AA$85),AA$6:AA$85,0)),
求节点(AA$6:AA$85,$Z$6:$Z$85,$AV78)))),"")="",AW77,
IFERROR(IF($AV78&lt;E$6,0,IF($AV78&gt;MAX(AA$6:AA$85),"",
IF($AV78=MAX(AA$6:AA$85),INDEX($Z$6:$Z$85,MATCH(MAX(AA$6:AA$85),AA$6:AA$85,0)),
求节点(AA$6:AA$85,$Z$6:$Z$85,$AV78)))),""))</f>
        <v>73</v>
      </c>
      <c r="AX78" s="26">
        <f>IF(IFERROR(IF($AV78&lt;F$6,0,IF($AV78&gt;MAX(AB$6:AB$85),"",
IF($AV78=MAX(AB$6:AB$85),INDEX($Z$6:$Z$85,MATCH(MAX(AB$6:AB$85),AB$6:AB$85,0)),
求节点(AB$6:AB$85,$Z$6:$Z$85,$AV78)))),"")="",AX77,
IFERROR(IF($AV78&lt;F$6,0,IF($AV78&gt;MAX(AB$6:AB$85),"",
IF($AV78=MAX(AB$6:AB$85),INDEX($Z$6:$Z$85,MATCH(MAX(AB$6:AB$85),AB$6:AB$85,0)),
求节点(AB$6:AB$85,$Z$6:$Z$85,$AV78)))),""))</f>
        <v>73</v>
      </c>
      <c r="AY78" s="26">
        <f>IF(IFERROR(IF($AV78&lt;G$6,0,IF($AV78&gt;MAX(AC$6:AC$85),"",
IF($AV78=MAX(AC$6:AC$85),INDEX($Z$6:$Z$85,MATCH(MAX(AC$6:AC$85),AC$6:AC$85,0)),
求节点(AC$6:AC$85,$Z$6:$Z$85,$AV78)))),"")="",AY77,
IFERROR(IF($AV78&lt;G$6,0,IF($AV78&gt;MAX(AC$6:AC$85),"",
IF($AV78=MAX(AC$6:AC$85),INDEX($Z$6:$Z$85,MATCH(MAX(AC$6:AC$85),AC$6:AC$85,0)),
求节点(AC$6:AC$85,$Z$6:$Z$85,$AV78)))),""))</f>
        <v>27.333333333333332</v>
      </c>
      <c r="AZ78" s="26">
        <f>IF(IFERROR(IF($AV78&lt;H$6,0,IF($AV78&gt;MAX(AD$6:AD$85),"",
IF($AV78=MAX(AD$6:AD$85),INDEX($Z$6:$Z$85,MATCH(MAX(AD$6:AD$85),AD$6:AD$85,0)),
求节点(AD$6:AD$85,$Z$6:$Z$85,$AV78)))),"")="",AZ77,
IFERROR(IF($AV78&lt;H$6,0,IF($AV78&gt;MAX(AD$6:AD$85),"",
IF($AV78=MAX(AD$6:AD$85),INDEX($Z$6:$Z$85,MATCH(MAX(AD$6:AD$85),AD$6:AD$85,0)),
求节点(AD$6:AD$85,$Z$6:$Z$85,$AV78)))),""))</f>
        <v>0</v>
      </c>
      <c r="BA78" s="26">
        <f>IF(IFERROR(IF($AV78&lt;I$6,0,IF($AV78&gt;MAX(AE$6:AE$85),"",
IF($AV78=MAX(AE$6:AE$85),INDEX($Z$6:$Z$85,MATCH(MAX(AE$6:AE$85),AE$6:AE$85,0)),
求节点(AE$6:AE$85,$Z$6:$Z$85,$AV78)))),"")="",BA77,
IFERROR(IF($AV78&lt;I$6,0,IF($AV78&gt;MAX(AE$6:AE$85),"",
IF($AV78=MAX(AE$6:AE$85),INDEX($Z$6:$Z$85,MATCH(MAX(AE$6:AE$85),AE$6:AE$85,0)),
求节点(AE$6:AE$85,$Z$6:$Z$85,$AV78)))),""))</f>
        <v>73</v>
      </c>
      <c r="BB78" s="26">
        <f>IF(IFERROR(IF($AV78&lt;J$6,0,IF($AV78&gt;MAX(AF$6:AF$85),"",
IF($AV78=MAX(AF$6:AF$85),INDEX($Z$6:$Z$85,MATCH(MAX(AF$6:AF$85),AF$6:AF$85,0)),
求节点(AF$6:AF$85,$Z$6:$Z$85,$AV78)))),"")="",BB77,
IFERROR(IF($AV78&lt;J$6,0,IF($AV78&gt;MAX(AF$6:AF$85),"",
IF($AV78=MAX(AF$6:AF$85),INDEX($Z$6:$Z$85,MATCH(MAX(AF$6:AF$85),AF$6:AF$85,0)),
求节点(AF$6:AF$85,$Z$6:$Z$85,$AV78)))),""))</f>
        <v>73</v>
      </c>
      <c r="BC78" s="26">
        <f>IF(IFERROR(IF($AV78&lt;K$6,0,IF($AV78&gt;MAX(AG$6:AG$85),"",
IF($AV78=MAX(AG$6:AG$85),INDEX($Z$6:$Z$85,MATCH(MAX(AG$6:AG$85),AG$6:AG$85,0)),
求节点(AG$6:AG$85,$Z$6:$Z$85,$AV78)))),"")="",BC77,
IFERROR(IF($AV78&lt;K$6,0,IF($AV78&gt;MAX(AG$6:AG$85),"",
IF($AV78=MAX(AG$6:AG$85),INDEX($Z$6:$Z$85,MATCH(MAX(AG$6:AG$85),AG$6:AG$85,0)),
求节点(AG$6:AG$85,$Z$6:$Z$85,$AV78)))),""))</f>
        <v>73</v>
      </c>
      <c r="BD78" s="26">
        <f>IF(IFERROR(IF($AV78&lt;L$6,0,IF($AV78&gt;MAX(AH$6:AH$85),"",
IF($AV78=MAX(AH$6:AH$85),INDEX($Z$6:$Z$85,MATCH(MAX(AH$6:AH$85),AH$6:AH$85,0)),
求节点(AH$6:AH$85,$Z$6:$Z$85,$AV78)))),"")="",BD77,
IFERROR(IF($AV78&lt;L$6,0,IF($AV78&gt;MAX(AH$6:AH$85),"",
IF($AV78=MAX(AH$6:AH$85),INDEX($Z$6:$Z$85,MATCH(MAX(AH$6:AH$85),AH$6:AH$85,0)),
求节点(AH$6:AH$85,$Z$6:$Z$85,$AV78)))),""))</f>
        <v>73</v>
      </c>
      <c r="BE78" s="26">
        <f>IF(IFERROR(IF($AV78&lt;M$6,0,IF($AV78&gt;MAX(AI$6:AI$85),"",
IF($AV78=MAX(AI$6:AI$85),INDEX($Z$6:$Z$85,MATCH(MAX(AI$6:AI$85),AI$6:AI$85,0)),
求节点(AI$6:AI$85,$Z$6:$Z$85,$AV78)))),"")="",BE77,
IFERROR(IF($AV78&lt;M$6,0,IF($AV78&gt;MAX(AI$6:AI$85),"",
IF($AV78=MAX(AI$6:AI$85),INDEX($Z$6:$Z$85,MATCH(MAX(AI$6:AI$85),AI$6:AI$85,0)),
求节点(AI$6:AI$85,$Z$6:$Z$85,$AV78)))),""))</f>
        <v>73</v>
      </c>
      <c r="BF78" s="26">
        <f>IF(IFERROR(IF($AV78&lt;N$6,0,IF($AV78&gt;MAX(AJ$6:AJ$85),"",
IF($AV78=MAX(AJ$6:AJ$85),INDEX($Z$6:$Z$85,MATCH(MAX(AJ$6:AJ$85),AJ$6:AJ$85,0)),
求节点(AJ$6:AJ$85,$Z$6:$Z$85,$AV78)))),"")="",BF77,
IFERROR(IF($AV78&lt;N$6,0,IF($AV78&gt;MAX(AJ$6:AJ$85),"",
IF($AV78=MAX(AJ$6:AJ$85),INDEX($Z$6:$Z$85,MATCH(MAX(AJ$6:AJ$85),AJ$6:AJ$85,0)),
求节点(AJ$6:AJ$85,$Z$6:$Z$85,$AV78)))),""))</f>
        <v>73</v>
      </c>
      <c r="BG78" s="26">
        <f>IF(IFERROR(IF($AV78&lt;O$6,0,IF($AV78&gt;MAX(AK$6:AK$85),"",
IF($AV78=MAX(AK$6:AK$85),INDEX($Z$6:$Z$85,MATCH(MAX(AK$6:AK$85),AK$6:AK$85,0)),
求节点(AK$6:AK$85,$Z$6:$Z$85,$AV78)))),"")="",BG77,
IFERROR(IF($AV78&lt;O$6,0,IF($AV78&gt;MAX(AK$6:AK$85),"",
IF($AV78=MAX(AK$6:AK$85),INDEX($Z$6:$Z$85,MATCH(MAX(AK$6:AK$85),AK$6:AK$85,0)),
求节点(AK$6:AK$85,$Z$6:$Z$85,$AV78)))),""))</f>
        <v>73</v>
      </c>
      <c r="BH78" s="26">
        <f>IF(IFERROR(IF($AV78&lt;P$6,0,IF($AV78&gt;MAX(AL$6:AL$85),"",
IF($AV78=MAX(AL$6:AL$85),INDEX($Z$6:$Z$85,MATCH(MAX(AL$6:AL$85),AL$6:AL$85,0)),
求节点(AL$6:AL$85,$Z$6:$Z$85,$AV78)))),"")="",BH77,
IFERROR(IF($AV78&lt;P$6,0,IF($AV78&gt;MAX(AL$6:AL$85),"",
IF($AV78=MAX(AL$6:AL$85),INDEX($Z$6:$Z$85,MATCH(MAX(AL$6:AL$85),AL$6:AL$85,0)),
求节点(AL$6:AL$85,$Z$6:$Z$85,$AV78)))),""))</f>
        <v>32.25</v>
      </c>
      <c r="BI78" s="26">
        <f>IF(IFERROR(IF($AV78&lt;Q$6,0,IF($AV78&gt;MAX(AM$6:AM$85),"",
IF($AV78=MAX(AM$6:AM$85),INDEX($Z$6:$Z$85,MATCH(MAX(AM$6:AM$85),AM$6:AM$85,0)),
求节点(AM$6:AM$85,$Z$6:$Z$85,$AV78)))),"")="",BI77,
IFERROR(IF($AV78&lt;Q$6,0,IF($AV78&gt;MAX(AM$6:AM$85),"",
IF($AV78=MAX(AM$6:AM$85),INDEX($Z$6:$Z$85,MATCH(MAX(AM$6:AM$85),AM$6:AM$85,0)),
求节点(AM$6:AM$85,$Z$6:$Z$85,$AV78)))),""))</f>
        <v>28</v>
      </c>
      <c r="BJ78" s="26">
        <f>IF(IFERROR(IF($AV78&lt;R$6,0,IF($AV78&gt;MAX(AN$6:AN$85),"",
IF($AV78=MAX(AN$6:AN$85),INDEX($Z$6:$Z$85,MATCH(MAX(AN$6:AN$85),AN$6:AN$85,0)),
求节点(AN$6:AN$85,$Z$6:$Z$85,$AV78)))),"")="",BJ77,
IFERROR(IF($AV78&lt;R$6,0,IF($AV78&gt;MAX(AN$6:AN$85),"",
IF($AV78=MAX(AN$6:AN$85),INDEX($Z$6:$Z$85,MATCH(MAX(AN$6:AN$85),AN$6:AN$85,0)),
求节点(AN$6:AN$85,$Z$6:$Z$85,$AV78)))),""))</f>
        <v>28</v>
      </c>
      <c r="BK78" s="26">
        <f>IF(IFERROR(IF($AV78&lt;S$6,0,IF($AV78&gt;MAX(AO$6:AO$85),"",
IF($AV78=MAX(AO$6:AO$85),INDEX($Z$6:$Z$85,MATCH(MAX(AO$6:AO$85),AO$6:AO$85,0)),
求节点(AO$6:AO$85,$Z$6:$Z$85,$AV78)))),"")="",BK77,
IFERROR(IF($AV78&lt;S$6,0,IF($AV78&gt;MAX(AO$6:AO$85),"",
IF($AV78=MAX(AO$6:AO$85),INDEX($Z$6:$Z$85,MATCH(MAX(AO$6:AO$85),AO$6:AO$85,0)),
求节点(AO$6:AO$85,$Z$6:$Z$85,$AV78)))),""))</f>
        <v>28</v>
      </c>
      <c r="BL78" s="26">
        <f>IF(IFERROR(IF($AV78&lt;T$6,0,IF($AV78&gt;MAX(AP$6:AP$85),"",
IF($AV78=MAX(AP$6:AP$85),INDEX($Z$6:$Z$85,MATCH(MAX(AP$6:AP$85),AP$6:AP$85,0)),
求节点(AP$6:AP$85,$Z$6:$Z$85,$AV78)))),"")="",BL77,
IFERROR(IF($AV78&lt;T$6,0,IF($AV78&gt;MAX(AP$6:AP$85),"",
IF($AV78=MAX(AP$6:AP$85),INDEX($Z$6:$Z$85,MATCH(MAX(AP$6:AP$85),AP$6:AP$85,0)),
求节点(AP$6:AP$85,$Z$6:$Z$85,$AV78)))),""))</f>
        <v>28</v>
      </c>
      <c r="BM78" s="26">
        <f>IF(IFERROR(IF($AV78&lt;U$6,0,IF($AV78&gt;MAX(AQ$6:AQ$85),"",
IF($AV78=MAX(AQ$6:AQ$85),INDEX($Z$6:$Z$85,MATCH(MAX(AQ$6:AQ$85),AQ$6:AQ$85,0)),
求节点(AQ$6:AQ$85,$Z$6:$Z$85,$AV78)))),"")="",BM77,
IFERROR(IF($AV78&lt;U$6,0,IF($AV78&gt;MAX(AQ$6:AQ$85),"",
IF($AV78=MAX(AQ$6:AQ$85),INDEX($Z$6:$Z$85,MATCH(MAX(AQ$6:AQ$85),AQ$6:AQ$85,0)),
求节点(AQ$6:AQ$85,$Z$6:$Z$85,$AV78)))),""))</f>
        <v>73</v>
      </c>
      <c r="BN78" s="26">
        <f>IF(IFERROR(IF($AV78&lt;V$6,0,IF($AV78&gt;MAX(AR$6:AR$85),"",
IF($AV78=MAX(AR$6:AR$85),INDEX($Z$6:$Z$85,MATCH(MAX(AR$6:AR$85),AR$6:AR$85,0)),
求节点(AR$6:AR$85,$Z$6:$Z$85,$AV78)))),"")="",BN77,
IFERROR(IF($AV78&lt;V$6,0,IF($AV78&gt;MAX(AR$6:AR$85),"",
IF($AV78=MAX(AR$6:AR$85),INDEX($Z$6:$Z$85,MATCH(MAX(AR$6:AR$85),AR$6:AR$85,0)),
求节点(AR$6:AR$85,$Z$6:$Z$85,$AV78)))),""))</f>
        <v>14.2</v>
      </c>
      <c r="BO78" s="26">
        <f>IF(IFERROR(IF($AV78&lt;W$6,0,IF($AV78&gt;MAX(AS$6:AS$85),"",
IF($AV78=MAX(AS$6:AS$85),INDEX($Z$6:$Z$85,MATCH(MAX(AS$6:AS$85),AS$6:AS$85,0)),
求节点(AS$6:AS$85,$Z$6:$Z$85,$AV78)))),"")="",BO77,
IFERROR(IF($AV78&lt;W$6,0,IF($AV78&gt;MAX(AS$6:AS$85),"",
IF($AV78=MAX(AS$6:AS$85),INDEX($Z$6:$Z$85,MATCH(MAX(AS$6:AS$85),AS$6:AS$85,0)),
求节点(AS$6:AS$85,$Z$6:$Z$85,$AV78)))),""))</f>
        <v>0</v>
      </c>
    </row>
    <row r="79" spans="4:67" x14ac:dyDescent="0.2">
      <c r="D79" s="8">
        <v>74</v>
      </c>
      <c r="E79" s="24">
        <f>IFERROR(('[1]功能-城建'!AS79+'[1]功能-城建'!BN79)/2,"")</f>
        <v>74</v>
      </c>
      <c r="F79" s="24">
        <f>IFERROR(('[1]功能-城建'!AT79+'[1]功能-城建'!BO79)/2,"")</f>
        <v>74</v>
      </c>
      <c r="G79" s="24" t="str">
        <f>IFERROR(('[1]功能-城建'!AU79+'[1]功能-城建'!BP79)/2,"")</f>
        <v/>
      </c>
      <c r="H79" s="24" t="str">
        <f>IFERROR(('[1]功能-城建'!AV79+'[1]功能-城建'!BQ79)/2,"")</f>
        <v/>
      </c>
      <c r="I79" s="24">
        <f>IFERROR(('[1]功能-城建'!AW79+'[1]功能-城建'!BR79)/2,"")</f>
        <v>74</v>
      </c>
      <c r="J79" s="24">
        <f>IFERROR(('[1]功能-城建'!AX79+'[1]功能-城建'!BS79)/2,"")</f>
        <v>74</v>
      </c>
      <c r="K79" s="24">
        <f>IFERROR(('[1]功能-城建'!AY79+'[1]功能-城建'!BT79)/2,"")</f>
        <v>74</v>
      </c>
      <c r="L79" s="24">
        <f>IFERROR(('[1]功能-城建'!AZ79+'[1]功能-城建'!BU79)/2,"")</f>
        <v>74</v>
      </c>
      <c r="M79" s="24">
        <f>IFERROR(('[1]功能-城建'!BA79+'[1]功能-城建'!BV79)/2,"")</f>
        <v>74</v>
      </c>
      <c r="N79" s="24">
        <f>IFERROR(('[1]功能-城建'!BB79+'[1]功能-城建'!BW79)/2,"")</f>
        <v>74</v>
      </c>
      <c r="O79" s="24">
        <f>IFERROR(('[1]功能-城建'!BC79+'[1]功能-城建'!BX79)/2,"")</f>
        <v>74</v>
      </c>
      <c r="P79" s="24" t="str">
        <f>IFERROR(('[1]功能-城建'!BD79+'[1]功能-城建'!BY79)/2,"")</f>
        <v/>
      </c>
      <c r="Q79" s="24" t="str">
        <f>IFERROR(('[1]功能-城建'!BE79+'[1]功能-城建'!BZ79)/2,"")</f>
        <v/>
      </c>
      <c r="R79" s="24" t="str">
        <f>IFERROR(('[1]功能-城建'!BF79+'[1]功能-城建'!CA79)/2,"")</f>
        <v/>
      </c>
      <c r="S79" s="24" t="str">
        <f>IFERROR(('[1]功能-城建'!BG79+'[1]功能-城建'!CB79)/2,"")</f>
        <v/>
      </c>
      <c r="T79" s="24" t="str">
        <f>IFERROR(('[1]功能-城建'!BH79+'[1]功能-城建'!CC79)/2,"")</f>
        <v/>
      </c>
      <c r="U79" s="24">
        <f>IFERROR(('[1]功能-城建'!BI79+'[1]功能-城建'!CD79)/2,"")</f>
        <v>74</v>
      </c>
      <c r="V79" s="24" t="str">
        <f>IFERROR(('[1]功能-城建'!BJ79+'[1]功能-城建'!CE79)/2,"")</f>
        <v/>
      </c>
      <c r="W79" s="24">
        <f>IFERROR(('[1]功能-城建'!BK79+'[1]功能-城建'!CF79)/2,"")</f>
        <v>0</v>
      </c>
      <c r="Z79" s="8">
        <v>74</v>
      </c>
      <c r="AA79" s="25">
        <f t="shared" si="25"/>
        <v>74</v>
      </c>
      <c r="AB79" s="25">
        <f t="shared" si="26"/>
        <v>74</v>
      </c>
      <c r="AC79" s="25" t="str">
        <f t="shared" si="27"/>
        <v/>
      </c>
      <c r="AD79" s="25" t="str">
        <f t="shared" si="28"/>
        <v/>
      </c>
      <c r="AE79" s="25">
        <f t="shared" si="29"/>
        <v>74</v>
      </c>
      <c r="AF79" s="25">
        <f t="shared" si="30"/>
        <v>74</v>
      </c>
      <c r="AG79" s="25">
        <f t="shared" si="31"/>
        <v>74</v>
      </c>
      <c r="AH79" s="25">
        <f t="shared" si="32"/>
        <v>74</v>
      </c>
      <c r="AI79" s="25">
        <f t="shared" si="33"/>
        <v>74</v>
      </c>
      <c r="AJ79" s="25">
        <f t="shared" si="34"/>
        <v>74</v>
      </c>
      <c r="AK79" s="25">
        <f t="shared" si="35"/>
        <v>74</v>
      </c>
      <c r="AL79" s="25" t="str">
        <f t="shared" si="36"/>
        <v/>
      </c>
      <c r="AM79" s="25" t="str">
        <f t="shared" si="37"/>
        <v/>
      </c>
      <c r="AN79" s="25" t="str">
        <f t="shared" si="38"/>
        <v/>
      </c>
      <c r="AO79" s="25" t="str">
        <f t="shared" si="39"/>
        <v/>
      </c>
      <c r="AP79" s="25" t="str">
        <f t="shared" si="40"/>
        <v/>
      </c>
      <c r="AQ79" s="25">
        <f t="shared" si="41"/>
        <v>74</v>
      </c>
      <c r="AR79" s="25" t="str">
        <f t="shared" si="42"/>
        <v/>
      </c>
      <c r="AS79" s="25">
        <f t="shared" si="43"/>
        <v>0</v>
      </c>
      <c r="AV79" s="8">
        <v>74</v>
      </c>
      <c r="AW79" s="26">
        <f>IF(IFERROR(IF($AV79&lt;E$6,0,IF($AV79&gt;MAX(AA$6:AA$85),"",
IF($AV79=MAX(AA$6:AA$85),INDEX($Z$6:$Z$85,MATCH(MAX(AA$6:AA$85),AA$6:AA$85,0)),
求节点(AA$6:AA$85,$Z$6:$Z$85,$AV79)))),"")="",AW78,
IFERROR(IF($AV79&lt;E$6,0,IF($AV79&gt;MAX(AA$6:AA$85),"",
IF($AV79=MAX(AA$6:AA$85),INDEX($Z$6:$Z$85,MATCH(MAX(AA$6:AA$85),AA$6:AA$85,0)),
求节点(AA$6:AA$85,$Z$6:$Z$85,$AV79)))),""))</f>
        <v>74</v>
      </c>
      <c r="AX79" s="26">
        <f>IF(IFERROR(IF($AV79&lt;F$6,0,IF($AV79&gt;MAX(AB$6:AB$85),"",
IF($AV79=MAX(AB$6:AB$85),INDEX($Z$6:$Z$85,MATCH(MAX(AB$6:AB$85),AB$6:AB$85,0)),
求节点(AB$6:AB$85,$Z$6:$Z$85,$AV79)))),"")="",AX78,
IFERROR(IF($AV79&lt;F$6,0,IF($AV79&gt;MAX(AB$6:AB$85),"",
IF($AV79=MAX(AB$6:AB$85),INDEX($Z$6:$Z$85,MATCH(MAX(AB$6:AB$85),AB$6:AB$85,0)),
求节点(AB$6:AB$85,$Z$6:$Z$85,$AV79)))),""))</f>
        <v>74</v>
      </c>
      <c r="AY79" s="26">
        <f>IF(IFERROR(IF($AV79&lt;G$6,0,IF($AV79&gt;MAX(AC$6:AC$85),"",
IF($AV79=MAX(AC$6:AC$85),INDEX($Z$6:$Z$85,MATCH(MAX(AC$6:AC$85),AC$6:AC$85,0)),
求节点(AC$6:AC$85,$Z$6:$Z$85,$AV79)))),"")="",AY78,
IFERROR(IF($AV79&lt;G$6,0,IF($AV79&gt;MAX(AC$6:AC$85),"",
IF($AV79=MAX(AC$6:AC$85),INDEX($Z$6:$Z$85,MATCH(MAX(AC$6:AC$85),AC$6:AC$85,0)),
求节点(AC$6:AC$85,$Z$6:$Z$85,$AV79)))),""))</f>
        <v>27.666666666666668</v>
      </c>
      <c r="AZ79" s="26">
        <f>IF(IFERROR(IF($AV79&lt;H$6,0,IF($AV79&gt;MAX(AD$6:AD$85),"",
IF($AV79=MAX(AD$6:AD$85),INDEX($Z$6:$Z$85,MATCH(MAX(AD$6:AD$85),AD$6:AD$85,0)),
求节点(AD$6:AD$85,$Z$6:$Z$85,$AV79)))),"")="",AZ78,
IFERROR(IF($AV79&lt;H$6,0,IF($AV79&gt;MAX(AD$6:AD$85),"",
IF($AV79=MAX(AD$6:AD$85),INDEX($Z$6:$Z$85,MATCH(MAX(AD$6:AD$85),AD$6:AD$85,0)),
求节点(AD$6:AD$85,$Z$6:$Z$85,$AV79)))),""))</f>
        <v>0</v>
      </c>
      <c r="BA79" s="26">
        <f>IF(IFERROR(IF($AV79&lt;I$6,0,IF($AV79&gt;MAX(AE$6:AE$85),"",
IF($AV79=MAX(AE$6:AE$85),INDEX($Z$6:$Z$85,MATCH(MAX(AE$6:AE$85),AE$6:AE$85,0)),
求节点(AE$6:AE$85,$Z$6:$Z$85,$AV79)))),"")="",BA78,
IFERROR(IF($AV79&lt;I$6,0,IF($AV79&gt;MAX(AE$6:AE$85),"",
IF($AV79=MAX(AE$6:AE$85),INDEX($Z$6:$Z$85,MATCH(MAX(AE$6:AE$85),AE$6:AE$85,0)),
求节点(AE$6:AE$85,$Z$6:$Z$85,$AV79)))),""))</f>
        <v>74</v>
      </c>
      <c r="BB79" s="26">
        <f>IF(IFERROR(IF($AV79&lt;J$6,0,IF($AV79&gt;MAX(AF$6:AF$85),"",
IF($AV79=MAX(AF$6:AF$85),INDEX($Z$6:$Z$85,MATCH(MAX(AF$6:AF$85),AF$6:AF$85,0)),
求节点(AF$6:AF$85,$Z$6:$Z$85,$AV79)))),"")="",BB78,
IFERROR(IF($AV79&lt;J$6,0,IF($AV79&gt;MAX(AF$6:AF$85),"",
IF($AV79=MAX(AF$6:AF$85),INDEX($Z$6:$Z$85,MATCH(MAX(AF$6:AF$85),AF$6:AF$85,0)),
求节点(AF$6:AF$85,$Z$6:$Z$85,$AV79)))),""))</f>
        <v>74</v>
      </c>
      <c r="BC79" s="26">
        <f>IF(IFERROR(IF($AV79&lt;K$6,0,IF($AV79&gt;MAX(AG$6:AG$85),"",
IF($AV79=MAX(AG$6:AG$85),INDEX($Z$6:$Z$85,MATCH(MAX(AG$6:AG$85),AG$6:AG$85,0)),
求节点(AG$6:AG$85,$Z$6:$Z$85,$AV79)))),"")="",BC78,
IFERROR(IF($AV79&lt;K$6,0,IF($AV79&gt;MAX(AG$6:AG$85),"",
IF($AV79=MAX(AG$6:AG$85),INDEX($Z$6:$Z$85,MATCH(MAX(AG$6:AG$85),AG$6:AG$85,0)),
求节点(AG$6:AG$85,$Z$6:$Z$85,$AV79)))),""))</f>
        <v>74</v>
      </c>
      <c r="BD79" s="26">
        <f>IF(IFERROR(IF($AV79&lt;L$6,0,IF($AV79&gt;MAX(AH$6:AH$85),"",
IF($AV79=MAX(AH$6:AH$85),INDEX($Z$6:$Z$85,MATCH(MAX(AH$6:AH$85),AH$6:AH$85,0)),
求节点(AH$6:AH$85,$Z$6:$Z$85,$AV79)))),"")="",BD78,
IFERROR(IF($AV79&lt;L$6,0,IF($AV79&gt;MAX(AH$6:AH$85),"",
IF($AV79=MAX(AH$6:AH$85),INDEX($Z$6:$Z$85,MATCH(MAX(AH$6:AH$85),AH$6:AH$85,0)),
求节点(AH$6:AH$85,$Z$6:$Z$85,$AV79)))),""))</f>
        <v>74</v>
      </c>
      <c r="BE79" s="26">
        <f>IF(IFERROR(IF($AV79&lt;M$6,0,IF($AV79&gt;MAX(AI$6:AI$85),"",
IF($AV79=MAX(AI$6:AI$85),INDEX($Z$6:$Z$85,MATCH(MAX(AI$6:AI$85),AI$6:AI$85,0)),
求节点(AI$6:AI$85,$Z$6:$Z$85,$AV79)))),"")="",BE78,
IFERROR(IF($AV79&lt;M$6,0,IF($AV79&gt;MAX(AI$6:AI$85),"",
IF($AV79=MAX(AI$6:AI$85),INDEX($Z$6:$Z$85,MATCH(MAX(AI$6:AI$85),AI$6:AI$85,0)),
求节点(AI$6:AI$85,$Z$6:$Z$85,$AV79)))),""))</f>
        <v>74</v>
      </c>
      <c r="BF79" s="26">
        <f>IF(IFERROR(IF($AV79&lt;N$6,0,IF($AV79&gt;MAX(AJ$6:AJ$85),"",
IF($AV79=MAX(AJ$6:AJ$85),INDEX($Z$6:$Z$85,MATCH(MAX(AJ$6:AJ$85),AJ$6:AJ$85,0)),
求节点(AJ$6:AJ$85,$Z$6:$Z$85,$AV79)))),"")="",BF78,
IFERROR(IF($AV79&lt;N$6,0,IF($AV79&gt;MAX(AJ$6:AJ$85),"",
IF($AV79=MAX(AJ$6:AJ$85),INDEX($Z$6:$Z$85,MATCH(MAX(AJ$6:AJ$85),AJ$6:AJ$85,0)),
求节点(AJ$6:AJ$85,$Z$6:$Z$85,$AV79)))),""))</f>
        <v>74</v>
      </c>
      <c r="BG79" s="26">
        <f>IF(IFERROR(IF($AV79&lt;O$6,0,IF($AV79&gt;MAX(AK$6:AK$85),"",
IF($AV79=MAX(AK$6:AK$85),INDEX($Z$6:$Z$85,MATCH(MAX(AK$6:AK$85),AK$6:AK$85,0)),
求节点(AK$6:AK$85,$Z$6:$Z$85,$AV79)))),"")="",BG78,
IFERROR(IF($AV79&lt;O$6,0,IF($AV79&gt;MAX(AK$6:AK$85),"",
IF($AV79=MAX(AK$6:AK$85),INDEX($Z$6:$Z$85,MATCH(MAX(AK$6:AK$85),AK$6:AK$85,0)),
求节点(AK$6:AK$85,$Z$6:$Z$85,$AV79)))),""))</f>
        <v>74</v>
      </c>
      <c r="BH79" s="26">
        <f>IF(IFERROR(IF($AV79&lt;P$6,0,IF($AV79&gt;MAX(AL$6:AL$85),"",
IF($AV79=MAX(AL$6:AL$85),INDEX($Z$6:$Z$85,MATCH(MAX(AL$6:AL$85),AL$6:AL$85,0)),
求节点(AL$6:AL$85,$Z$6:$Z$85,$AV79)))),"")="",BH78,
IFERROR(IF($AV79&lt;P$6,0,IF($AV79&gt;MAX(AL$6:AL$85),"",
IF($AV79=MAX(AL$6:AL$85),INDEX($Z$6:$Z$85,MATCH(MAX(AL$6:AL$85),AL$6:AL$85,0)),
求节点(AL$6:AL$85,$Z$6:$Z$85,$AV79)))),""))</f>
        <v>32.75</v>
      </c>
      <c r="BI79" s="26">
        <f>IF(IFERROR(IF($AV79&lt;Q$6,0,IF($AV79&gt;MAX(AM$6:AM$85),"",
IF($AV79=MAX(AM$6:AM$85),INDEX($Z$6:$Z$85,MATCH(MAX(AM$6:AM$85),AM$6:AM$85,0)),
求节点(AM$6:AM$85,$Z$6:$Z$85,$AV79)))),"")="",BI78,
IFERROR(IF($AV79&lt;Q$6,0,IF($AV79&gt;MAX(AM$6:AM$85),"",
IF($AV79=MAX(AM$6:AM$85),INDEX($Z$6:$Z$85,MATCH(MAX(AM$6:AM$85),AM$6:AM$85,0)),
求节点(AM$6:AM$85,$Z$6:$Z$85,$AV79)))),""))</f>
        <v>28.333333333333332</v>
      </c>
      <c r="BJ79" s="26">
        <f>IF(IFERROR(IF($AV79&lt;R$6,0,IF($AV79&gt;MAX(AN$6:AN$85),"",
IF($AV79=MAX(AN$6:AN$85),INDEX($Z$6:$Z$85,MATCH(MAX(AN$6:AN$85),AN$6:AN$85,0)),
求节点(AN$6:AN$85,$Z$6:$Z$85,$AV79)))),"")="",BJ78,
IFERROR(IF($AV79&lt;R$6,0,IF($AV79&gt;MAX(AN$6:AN$85),"",
IF($AV79=MAX(AN$6:AN$85),INDEX($Z$6:$Z$85,MATCH(MAX(AN$6:AN$85),AN$6:AN$85,0)),
求节点(AN$6:AN$85,$Z$6:$Z$85,$AV79)))),""))</f>
        <v>28.333333333333332</v>
      </c>
      <c r="BK79" s="26">
        <f>IF(IFERROR(IF($AV79&lt;S$6,0,IF($AV79&gt;MAX(AO$6:AO$85),"",
IF($AV79=MAX(AO$6:AO$85),INDEX($Z$6:$Z$85,MATCH(MAX(AO$6:AO$85),AO$6:AO$85,0)),
求节点(AO$6:AO$85,$Z$6:$Z$85,$AV79)))),"")="",BK78,
IFERROR(IF($AV79&lt;S$6,0,IF($AV79&gt;MAX(AO$6:AO$85),"",
IF($AV79=MAX(AO$6:AO$85),INDEX($Z$6:$Z$85,MATCH(MAX(AO$6:AO$85),AO$6:AO$85,0)),
求节点(AO$6:AO$85,$Z$6:$Z$85,$AV79)))),""))</f>
        <v>28.333333333333332</v>
      </c>
      <c r="BL79" s="26">
        <f>IF(IFERROR(IF($AV79&lt;T$6,0,IF($AV79&gt;MAX(AP$6:AP$85),"",
IF($AV79=MAX(AP$6:AP$85),INDEX($Z$6:$Z$85,MATCH(MAX(AP$6:AP$85),AP$6:AP$85,0)),
求节点(AP$6:AP$85,$Z$6:$Z$85,$AV79)))),"")="",BL78,
IFERROR(IF($AV79&lt;T$6,0,IF($AV79&gt;MAX(AP$6:AP$85),"",
IF($AV79=MAX(AP$6:AP$85),INDEX($Z$6:$Z$85,MATCH(MAX(AP$6:AP$85),AP$6:AP$85,0)),
求节点(AP$6:AP$85,$Z$6:$Z$85,$AV79)))),""))</f>
        <v>28.333333333333332</v>
      </c>
      <c r="BM79" s="26">
        <f>IF(IFERROR(IF($AV79&lt;U$6,0,IF($AV79&gt;MAX(AQ$6:AQ$85),"",
IF($AV79=MAX(AQ$6:AQ$85),INDEX($Z$6:$Z$85,MATCH(MAX(AQ$6:AQ$85),AQ$6:AQ$85,0)),
求节点(AQ$6:AQ$85,$Z$6:$Z$85,$AV79)))),"")="",BM78,
IFERROR(IF($AV79&lt;U$6,0,IF($AV79&gt;MAX(AQ$6:AQ$85),"",
IF($AV79=MAX(AQ$6:AQ$85),INDEX($Z$6:$Z$85,MATCH(MAX(AQ$6:AQ$85),AQ$6:AQ$85,0)),
求节点(AQ$6:AQ$85,$Z$6:$Z$85,$AV79)))),""))</f>
        <v>74</v>
      </c>
      <c r="BN79" s="26">
        <f>IF(IFERROR(IF($AV79&lt;V$6,0,IF($AV79&gt;MAX(AR$6:AR$85),"",
IF($AV79=MAX(AR$6:AR$85),INDEX($Z$6:$Z$85,MATCH(MAX(AR$6:AR$85),AR$6:AR$85,0)),
求节点(AR$6:AR$85,$Z$6:$Z$85,$AV79)))),"")="",BN78,
IFERROR(IF($AV79&lt;V$6,0,IF($AV79&gt;MAX(AR$6:AR$85),"",
IF($AV79=MAX(AR$6:AR$85),INDEX($Z$6:$Z$85,MATCH(MAX(AR$6:AR$85),AR$6:AR$85,0)),
求节点(AR$6:AR$85,$Z$6:$Z$85,$AV79)))),""))</f>
        <v>14.4</v>
      </c>
      <c r="BO79" s="26">
        <f>IF(IFERROR(IF($AV79&lt;W$6,0,IF($AV79&gt;MAX(AS$6:AS$85),"",
IF($AV79=MAX(AS$6:AS$85),INDEX($Z$6:$Z$85,MATCH(MAX(AS$6:AS$85),AS$6:AS$85,0)),
求节点(AS$6:AS$85,$Z$6:$Z$85,$AV79)))),"")="",BO78,
IFERROR(IF($AV79&lt;W$6,0,IF($AV79&gt;MAX(AS$6:AS$85),"",
IF($AV79=MAX(AS$6:AS$85),INDEX($Z$6:$Z$85,MATCH(MAX(AS$6:AS$85),AS$6:AS$85,0)),
求节点(AS$6:AS$85,$Z$6:$Z$85,$AV79)))),""))</f>
        <v>0</v>
      </c>
    </row>
    <row r="80" spans="4:67" x14ac:dyDescent="0.2">
      <c r="D80" s="8">
        <v>75</v>
      </c>
      <c r="E80" s="24">
        <f>IFERROR(('[1]功能-城建'!AS80+'[1]功能-城建'!BN80)/2,"")</f>
        <v>75</v>
      </c>
      <c r="F80" s="24">
        <f>IFERROR(('[1]功能-城建'!AT80+'[1]功能-城建'!BO80)/2,"")</f>
        <v>75</v>
      </c>
      <c r="G80" s="24" t="str">
        <f>IFERROR(('[1]功能-城建'!AU80+'[1]功能-城建'!BP80)/2,"")</f>
        <v/>
      </c>
      <c r="H80" s="24" t="str">
        <f>IFERROR(('[1]功能-城建'!AV80+'[1]功能-城建'!BQ80)/2,"")</f>
        <v/>
      </c>
      <c r="I80" s="24">
        <f>IFERROR(('[1]功能-城建'!AW80+'[1]功能-城建'!BR80)/2,"")</f>
        <v>75</v>
      </c>
      <c r="J80" s="24">
        <f>IFERROR(('[1]功能-城建'!AX80+'[1]功能-城建'!BS80)/2,"")</f>
        <v>75</v>
      </c>
      <c r="K80" s="24">
        <f>IFERROR(('[1]功能-城建'!AY80+'[1]功能-城建'!BT80)/2,"")</f>
        <v>75</v>
      </c>
      <c r="L80" s="24">
        <f>IFERROR(('[1]功能-城建'!AZ80+'[1]功能-城建'!BU80)/2,"")</f>
        <v>75</v>
      </c>
      <c r="M80" s="24">
        <f>IFERROR(('[1]功能-城建'!BA80+'[1]功能-城建'!BV80)/2,"")</f>
        <v>75</v>
      </c>
      <c r="N80" s="24">
        <f>IFERROR(('[1]功能-城建'!BB80+'[1]功能-城建'!BW80)/2,"")</f>
        <v>75</v>
      </c>
      <c r="O80" s="24">
        <f>IFERROR(('[1]功能-城建'!BC80+'[1]功能-城建'!BX80)/2,"")</f>
        <v>75</v>
      </c>
      <c r="P80" s="24" t="str">
        <f>IFERROR(('[1]功能-城建'!BD80+'[1]功能-城建'!BY80)/2,"")</f>
        <v/>
      </c>
      <c r="Q80" s="24" t="str">
        <f>IFERROR(('[1]功能-城建'!BE80+'[1]功能-城建'!BZ80)/2,"")</f>
        <v/>
      </c>
      <c r="R80" s="24" t="str">
        <f>IFERROR(('[1]功能-城建'!BF80+'[1]功能-城建'!CA80)/2,"")</f>
        <v/>
      </c>
      <c r="S80" s="24" t="str">
        <f>IFERROR(('[1]功能-城建'!BG80+'[1]功能-城建'!CB80)/2,"")</f>
        <v/>
      </c>
      <c r="T80" s="24" t="str">
        <f>IFERROR(('[1]功能-城建'!BH80+'[1]功能-城建'!CC80)/2,"")</f>
        <v/>
      </c>
      <c r="U80" s="24">
        <f>IFERROR(('[1]功能-城建'!BI80+'[1]功能-城建'!CD80)/2,"")</f>
        <v>75</v>
      </c>
      <c r="V80" s="24" t="str">
        <f>IFERROR(('[1]功能-城建'!BJ80+'[1]功能-城建'!CE80)/2,"")</f>
        <v/>
      </c>
      <c r="W80" s="24">
        <f>IFERROR(('[1]功能-城建'!BK80+'[1]功能-城建'!CF80)/2,"")</f>
        <v>0</v>
      </c>
      <c r="Z80" s="8">
        <v>75</v>
      </c>
      <c r="AA80" s="25">
        <f t="shared" si="25"/>
        <v>75</v>
      </c>
      <c r="AB80" s="25">
        <f t="shared" si="26"/>
        <v>75</v>
      </c>
      <c r="AC80" s="25" t="str">
        <f t="shared" si="27"/>
        <v/>
      </c>
      <c r="AD80" s="25" t="str">
        <f t="shared" si="28"/>
        <v/>
      </c>
      <c r="AE80" s="25">
        <f t="shared" si="29"/>
        <v>75</v>
      </c>
      <c r="AF80" s="25">
        <f t="shared" si="30"/>
        <v>75</v>
      </c>
      <c r="AG80" s="25">
        <f t="shared" si="31"/>
        <v>75</v>
      </c>
      <c r="AH80" s="25">
        <f t="shared" si="32"/>
        <v>75</v>
      </c>
      <c r="AI80" s="25">
        <f t="shared" si="33"/>
        <v>75</v>
      </c>
      <c r="AJ80" s="25">
        <f t="shared" si="34"/>
        <v>75</v>
      </c>
      <c r="AK80" s="25">
        <f t="shared" si="35"/>
        <v>75</v>
      </c>
      <c r="AL80" s="25" t="str">
        <f t="shared" si="36"/>
        <v/>
      </c>
      <c r="AM80" s="25" t="str">
        <f t="shared" si="37"/>
        <v/>
      </c>
      <c r="AN80" s="25" t="str">
        <f t="shared" si="38"/>
        <v/>
      </c>
      <c r="AO80" s="25" t="str">
        <f t="shared" si="39"/>
        <v/>
      </c>
      <c r="AP80" s="25" t="str">
        <f t="shared" si="40"/>
        <v/>
      </c>
      <c r="AQ80" s="25">
        <f t="shared" si="41"/>
        <v>75</v>
      </c>
      <c r="AR80" s="25" t="str">
        <f t="shared" si="42"/>
        <v/>
      </c>
      <c r="AS80" s="25">
        <f t="shared" si="43"/>
        <v>0</v>
      </c>
      <c r="AV80" s="8">
        <v>75</v>
      </c>
      <c r="AW80" s="26">
        <f>IF(IFERROR(IF($AV80&lt;E$6,0,IF($AV80&gt;MAX(AA$6:AA$85),"",
IF($AV80=MAX(AA$6:AA$85),INDEX($Z$6:$Z$85,MATCH(MAX(AA$6:AA$85),AA$6:AA$85,0)),
求节点(AA$6:AA$85,$Z$6:$Z$85,$AV80)))),"")="",AW79,
IFERROR(IF($AV80&lt;E$6,0,IF($AV80&gt;MAX(AA$6:AA$85),"",
IF($AV80=MAX(AA$6:AA$85),INDEX($Z$6:$Z$85,MATCH(MAX(AA$6:AA$85),AA$6:AA$85,0)),
求节点(AA$6:AA$85,$Z$6:$Z$85,$AV80)))),""))</f>
        <v>75</v>
      </c>
      <c r="AX80" s="26">
        <f>IF(IFERROR(IF($AV80&lt;F$6,0,IF($AV80&gt;MAX(AB$6:AB$85),"",
IF($AV80=MAX(AB$6:AB$85),INDEX($Z$6:$Z$85,MATCH(MAX(AB$6:AB$85),AB$6:AB$85,0)),
求节点(AB$6:AB$85,$Z$6:$Z$85,$AV80)))),"")="",AX79,
IFERROR(IF($AV80&lt;F$6,0,IF($AV80&gt;MAX(AB$6:AB$85),"",
IF($AV80=MAX(AB$6:AB$85),INDEX($Z$6:$Z$85,MATCH(MAX(AB$6:AB$85),AB$6:AB$85,0)),
求节点(AB$6:AB$85,$Z$6:$Z$85,$AV80)))),""))</f>
        <v>75</v>
      </c>
      <c r="AY80" s="26">
        <f>IF(IFERROR(IF($AV80&lt;G$6,0,IF($AV80&gt;MAX(AC$6:AC$85),"",
IF($AV80=MAX(AC$6:AC$85),INDEX($Z$6:$Z$85,MATCH(MAX(AC$6:AC$85),AC$6:AC$85,0)),
求节点(AC$6:AC$85,$Z$6:$Z$85,$AV80)))),"")="",AY79,
IFERROR(IF($AV80&lt;G$6,0,IF($AV80&gt;MAX(AC$6:AC$85),"",
IF($AV80=MAX(AC$6:AC$85),INDEX($Z$6:$Z$85,MATCH(MAX(AC$6:AC$85),AC$6:AC$85,0)),
求节点(AC$6:AC$85,$Z$6:$Z$85,$AV80)))),""))</f>
        <v>28</v>
      </c>
      <c r="AZ80" s="26">
        <f>IF(IFERROR(IF($AV80&lt;H$6,0,IF($AV80&gt;MAX(AD$6:AD$85),"",
IF($AV80=MAX(AD$6:AD$85),INDEX($Z$6:$Z$85,MATCH(MAX(AD$6:AD$85),AD$6:AD$85,0)),
求节点(AD$6:AD$85,$Z$6:$Z$85,$AV80)))),"")="",AZ79,
IFERROR(IF($AV80&lt;H$6,0,IF($AV80&gt;MAX(AD$6:AD$85),"",
IF($AV80=MAX(AD$6:AD$85),INDEX($Z$6:$Z$85,MATCH(MAX(AD$6:AD$85),AD$6:AD$85,0)),
求节点(AD$6:AD$85,$Z$6:$Z$85,$AV80)))),""))</f>
        <v>0</v>
      </c>
      <c r="BA80" s="26">
        <f>IF(IFERROR(IF($AV80&lt;I$6,0,IF($AV80&gt;MAX(AE$6:AE$85),"",
IF($AV80=MAX(AE$6:AE$85),INDEX($Z$6:$Z$85,MATCH(MAX(AE$6:AE$85),AE$6:AE$85,0)),
求节点(AE$6:AE$85,$Z$6:$Z$85,$AV80)))),"")="",BA79,
IFERROR(IF($AV80&lt;I$6,0,IF($AV80&gt;MAX(AE$6:AE$85),"",
IF($AV80=MAX(AE$6:AE$85),INDEX($Z$6:$Z$85,MATCH(MAX(AE$6:AE$85),AE$6:AE$85,0)),
求节点(AE$6:AE$85,$Z$6:$Z$85,$AV80)))),""))</f>
        <v>75</v>
      </c>
      <c r="BB80" s="26">
        <f>IF(IFERROR(IF($AV80&lt;J$6,0,IF($AV80&gt;MAX(AF$6:AF$85),"",
IF($AV80=MAX(AF$6:AF$85),INDEX($Z$6:$Z$85,MATCH(MAX(AF$6:AF$85),AF$6:AF$85,0)),
求节点(AF$6:AF$85,$Z$6:$Z$85,$AV80)))),"")="",BB79,
IFERROR(IF($AV80&lt;J$6,0,IF($AV80&gt;MAX(AF$6:AF$85),"",
IF($AV80=MAX(AF$6:AF$85),INDEX($Z$6:$Z$85,MATCH(MAX(AF$6:AF$85),AF$6:AF$85,0)),
求节点(AF$6:AF$85,$Z$6:$Z$85,$AV80)))),""))</f>
        <v>75</v>
      </c>
      <c r="BC80" s="26">
        <f>IF(IFERROR(IF($AV80&lt;K$6,0,IF($AV80&gt;MAX(AG$6:AG$85),"",
IF($AV80=MAX(AG$6:AG$85),INDEX($Z$6:$Z$85,MATCH(MAX(AG$6:AG$85),AG$6:AG$85,0)),
求节点(AG$6:AG$85,$Z$6:$Z$85,$AV80)))),"")="",BC79,
IFERROR(IF($AV80&lt;K$6,0,IF($AV80&gt;MAX(AG$6:AG$85),"",
IF($AV80=MAX(AG$6:AG$85),INDEX($Z$6:$Z$85,MATCH(MAX(AG$6:AG$85),AG$6:AG$85,0)),
求节点(AG$6:AG$85,$Z$6:$Z$85,$AV80)))),""))</f>
        <v>75</v>
      </c>
      <c r="BD80" s="26">
        <f>IF(IFERROR(IF($AV80&lt;L$6,0,IF($AV80&gt;MAX(AH$6:AH$85),"",
IF($AV80=MAX(AH$6:AH$85),INDEX($Z$6:$Z$85,MATCH(MAX(AH$6:AH$85),AH$6:AH$85,0)),
求节点(AH$6:AH$85,$Z$6:$Z$85,$AV80)))),"")="",BD79,
IFERROR(IF($AV80&lt;L$6,0,IF($AV80&gt;MAX(AH$6:AH$85),"",
IF($AV80=MAX(AH$6:AH$85),INDEX($Z$6:$Z$85,MATCH(MAX(AH$6:AH$85),AH$6:AH$85,0)),
求节点(AH$6:AH$85,$Z$6:$Z$85,$AV80)))),""))</f>
        <v>75</v>
      </c>
      <c r="BE80" s="26">
        <f>IF(IFERROR(IF($AV80&lt;M$6,0,IF($AV80&gt;MAX(AI$6:AI$85),"",
IF($AV80=MAX(AI$6:AI$85),INDEX($Z$6:$Z$85,MATCH(MAX(AI$6:AI$85),AI$6:AI$85,0)),
求节点(AI$6:AI$85,$Z$6:$Z$85,$AV80)))),"")="",BE79,
IFERROR(IF($AV80&lt;M$6,0,IF($AV80&gt;MAX(AI$6:AI$85),"",
IF($AV80=MAX(AI$6:AI$85),INDEX($Z$6:$Z$85,MATCH(MAX(AI$6:AI$85),AI$6:AI$85,0)),
求节点(AI$6:AI$85,$Z$6:$Z$85,$AV80)))),""))</f>
        <v>75</v>
      </c>
      <c r="BF80" s="26">
        <f>IF(IFERROR(IF($AV80&lt;N$6,0,IF($AV80&gt;MAX(AJ$6:AJ$85),"",
IF($AV80=MAX(AJ$6:AJ$85),INDEX($Z$6:$Z$85,MATCH(MAX(AJ$6:AJ$85),AJ$6:AJ$85,0)),
求节点(AJ$6:AJ$85,$Z$6:$Z$85,$AV80)))),"")="",BF79,
IFERROR(IF($AV80&lt;N$6,0,IF($AV80&gt;MAX(AJ$6:AJ$85),"",
IF($AV80=MAX(AJ$6:AJ$85),INDEX($Z$6:$Z$85,MATCH(MAX(AJ$6:AJ$85),AJ$6:AJ$85,0)),
求节点(AJ$6:AJ$85,$Z$6:$Z$85,$AV80)))),""))</f>
        <v>75</v>
      </c>
      <c r="BG80" s="26">
        <f>IF(IFERROR(IF($AV80&lt;O$6,0,IF($AV80&gt;MAX(AK$6:AK$85),"",
IF($AV80=MAX(AK$6:AK$85),INDEX($Z$6:$Z$85,MATCH(MAX(AK$6:AK$85),AK$6:AK$85,0)),
求节点(AK$6:AK$85,$Z$6:$Z$85,$AV80)))),"")="",BG79,
IFERROR(IF($AV80&lt;O$6,0,IF($AV80&gt;MAX(AK$6:AK$85),"",
IF($AV80=MAX(AK$6:AK$85),INDEX($Z$6:$Z$85,MATCH(MAX(AK$6:AK$85),AK$6:AK$85,0)),
求节点(AK$6:AK$85,$Z$6:$Z$85,$AV80)))),""))</f>
        <v>75</v>
      </c>
      <c r="BH80" s="26">
        <f>IF(IFERROR(IF($AV80&lt;P$6,0,IF($AV80&gt;MAX(AL$6:AL$85),"",
IF($AV80=MAX(AL$6:AL$85),INDEX($Z$6:$Z$85,MATCH(MAX(AL$6:AL$85),AL$6:AL$85,0)),
求节点(AL$6:AL$85,$Z$6:$Z$85,$AV80)))),"")="",BH79,
IFERROR(IF($AV80&lt;P$6,0,IF($AV80&gt;MAX(AL$6:AL$85),"",
IF($AV80=MAX(AL$6:AL$85),INDEX($Z$6:$Z$85,MATCH(MAX(AL$6:AL$85),AL$6:AL$85,0)),
求节点(AL$6:AL$85,$Z$6:$Z$85,$AV80)))),""))</f>
        <v>33.25</v>
      </c>
      <c r="BI80" s="26">
        <f>IF(IFERROR(IF($AV80&lt;Q$6,0,IF($AV80&gt;MAX(AM$6:AM$85),"",
IF($AV80=MAX(AM$6:AM$85),INDEX($Z$6:$Z$85,MATCH(MAX(AM$6:AM$85),AM$6:AM$85,0)),
求节点(AM$6:AM$85,$Z$6:$Z$85,$AV80)))),"")="",BI79,
IFERROR(IF($AV80&lt;Q$6,0,IF($AV80&gt;MAX(AM$6:AM$85),"",
IF($AV80=MAX(AM$6:AM$85),INDEX($Z$6:$Z$85,MATCH(MAX(AM$6:AM$85),AM$6:AM$85,0)),
求节点(AM$6:AM$85,$Z$6:$Z$85,$AV80)))),""))</f>
        <v>28.666666666666668</v>
      </c>
      <c r="BJ80" s="26">
        <f>IF(IFERROR(IF($AV80&lt;R$6,0,IF($AV80&gt;MAX(AN$6:AN$85),"",
IF($AV80=MAX(AN$6:AN$85),INDEX($Z$6:$Z$85,MATCH(MAX(AN$6:AN$85),AN$6:AN$85,0)),
求节点(AN$6:AN$85,$Z$6:$Z$85,$AV80)))),"")="",BJ79,
IFERROR(IF($AV80&lt;R$6,0,IF($AV80&gt;MAX(AN$6:AN$85),"",
IF($AV80=MAX(AN$6:AN$85),INDEX($Z$6:$Z$85,MATCH(MAX(AN$6:AN$85),AN$6:AN$85,0)),
求节点(AN$6:AN$85,$Z$6:$Z$85,$AV80)))),""))</f>
        <v>28.666666666666668</v>
      </c>
      <c r="BK80" s="26">
        <f>IF(IFERROR(IF($AV80&lt;S$6,0,IF($AV80&gt;MAX(AO$6:AO$85),"",
IF($AV80=MAX(AO$6:AO$85),INDEX($Z$6:$Z$85,MATCH(MAX(AO$6:AO$85),AO$6:AO$85,0)),
求节点(AO$6:AO$85,$Z$6:$Z$85,$AV80)))),"")="",BK79,
IFERROR(IF($AV80&lt;S$6,0,IF($AV80&gt;MAX(AO$6:AO$85),"",
IF($AV80=MAX(AO$6:AO$85),INDEX($Z$6:$Z$85,MATCH(MAX(AO$6:AO$85),AO$6:AO$85,0)),
求节点(AO$6:AO$85,$Z$6:$Z$85,$AV80)))),""))</f>
        <v>28.666666666666668</v>
      </c>
      <c r="BL80" s="26">
        <f>IF(IFERROR(IF($AV80&lt;T$6,0,IF($AV80&gt;MAX(AP$6:AP$85),"",
IF($AV80=MAX(AP$6:AP$85),INDEX($Z$6:$Z$85,MATCH(MAX(AP$6:AP$85),AP$6:AP$85,0)),
求节点(AP$6:AP$85,$Z$6:$Z$85,$AV80)))),"")="",BL79,
IFERROR(IF($AV80&lt;T$6,0,IF($AV80&gt;MAX(AP$6:AP$85),"",
IF($AV80=MAX(AP$6:AP$85),INDEX($Z$6:$Z$85,MATCH(MAX(AP$6:AP$85),AP$6:AP$85,0)),
求节点(AP$6:AP$85,$Z$6:$Z$85,$AV80)))),""))</f>
        <v>28.666666666666668</v>
      </c>
      <c r="BM80" s="26">
        <f>IF(IFERROR(IF($AV80&lt;U$6,0,IF($AV80&gt;MAX(AQ$6:AQ$85),"",
IF($AV80=MAX(AQ$6:AQ$85),INDEX($Z$6:$Z$85,MATCH(MAX(AQ$6:AQ$85),AQ$6:AQ$85,0)),
求节点(AQ$6:AQ$85,$Z$6:$Z$85,$AV80)))),"")="",BM79,
IFERROR(IF($AV80&lt;U$6,0,IF($AV80&gt;MAX(AQ$6:AQ$85),"",
IF($AV80=MAX(AQ$6:AQ$85),INDEX($Z$6:$Z$85,MATCH(MAX(AQ$6:AQ$85),AQ$6:AQ$85,0)),
求节点(AQ$6:AQ$85,$Z$6:$Z$85,$AV80)))),""))</f>
        <v>75</v>
      </c>
      <c r="BN80" s="26">
        <f>IF(IFERROR(IF($AV80&lt;V$6,0,IF($AV80&gt;MAX(AR$6:AR$85),"",
IF($AV80=MAX(AR$6:AR$85),INDEX($Z$6:$Z$85,MATCH(MAX(AR$6:AR$85),AR$6:AR$85,0)),
求节点(AR$6:AR$85,$Z$6:$Z$85,$AV80)))),"")="",BN79,
IFERROR(IF($AV80&lt;V$6,0,IF($AV80&gt;MAX(AR$6:AR$85),"",
IF($AV80=MAX(AR$6:AR$85),INDEX($Z$6:$Z$85,MATCH(MAX(AR$6:AR$85),AR$6:AR$85,0)),
求节点(AR$6:AR$85,$Z$6:$Z$85,$AV80)))),""))</f>
        <v>14.6</v>
      </c>
      <c r="BO80" s="26">
        <f>IF(IFERROR(IF($AV80&lt;W$6,0,IF($AV80&gt;MAX(AS$6:AS$85),"",
IF($AV80=MAX(AS$6:AS$85),INDEX($Z$6:$Z$85,MATCH(MAX(AS$6:AS$85),AS$6:AS$85,0)),
求节点(AS$6:AS$85,$Z$6:$Z$85,$AV80)))),"")="",BO79,
IFERROR(IF($AV80&lt;W$6,0,IF($AV80&gt;MAX(AS$6:AS$85),"",
IF($AV80=MAX(AS$6:AS$85),INDEX($Z$6:$Z$85,MATCH(MAX(AS$6:AS$85),AS$6:AS$85,0)),
求节点(AS$6:AS$85,$Z$6:$Z$85,$AV80)))),""))</f>
        <v>0</v>
      </c>
    </row>
    <row r="81" spans="4:67" x14ac:dyDescent="0.2">
      <c r="D81" s="8">
        <v>76</v>
      </c>
      <c r="E81" s="24">
        <f>IFERROR(('[1]功能-城建'!AS81+'[1]功能-城建'!BN81)/2,"")</f>
        <v>76</v>
      </c>
      <c r="F81" s="24">
        <f>IFERROR(('[1]功能-城建'!AT81+'[1]功能-城建'!BO81)/2,"")</f>
        <v>76</v>
      </c>
      <c r="G81" s="24" t="str">
        <f>IFERROR(('[1]功能-城建'!AU81+'[1]功能-城建'!BP81)/2,"")</f>
        <v/>
      </c>
      <c r="H81" s="24" t="str">
        <f>IFERROR(('[1]功能-城建'!AV81+'[1]功能-城建'!BQ81)/2,"")</f>
        <v/>
      </c>
      <c r="I81" s="24">
        <f>IFERROR(('[1]功能-城建'!AW81+'[1]功能-城建'!BR81)/2,"")</f>
        <v>76</v>
      </c>
      <c r="J81" s="24">
        <f>IFERROR(('[1]功能-城建'!AX81+'[1]功能-城建'!BS81)/2,"")</f>
        <v>76</v>
      </c>
      <c r="K81" s="24">
        <f>IFERROR(('[1]功能-城建'!AY81+'[1]功能-城建'!BT81)/2,"")</f>
        <v>76</v>
      </c>
      <c r="L81" s="24">
        <f>IFERROR(('[1]功能-城建'!AZ81+'[1]功能-城建'!BU81)/2,"")</f>
        <v>76</v>
      </c>
      <c r="M81" s="24">
        <f>IFERROR(('[1]功能-城建'!BA81+'[1]功能-城建'!BV81)/2,"")</f>
        <v>76</v>
      </c>
      <c r="N81" s="24">
        <f>IFERROR(('[1]功能-城建'!BB81+'[1]功能-城建'!BW81)/2,"")</f>
        <v>76</v>
      </c>
      <c r="O81" s="24">
        <f>IFERROR(('[1]功能-城建'!BC81+'[1]功能-城建'!BX81)/2,"")</f>
        <v>76</v>
      </c>
      <c r="P81" s="24" t="str">
        <f>IFERROR(('[1]功能-城建'!BD81+'[1]功能-城建'!BY81)/2,"")</f>
        <v/>
      </c>
      <c r="Q81" s="24" t="str">
        <f>IFERROR(('[1]功能-城建'!BE81+'[1]功能-城建'!BZ81)/2,"")</f>
        <v/>
      </c>
      <c r="R81" s="24" t="str">
        <f>IFERROR(('[1]功能-城建'!BF81+'[1]功能-城建'!CA81)/2,"")</f>
        <v/>
      </c>
      <c r="S81" s="24" t="str">
        <f>IFERROR(('[1]功能-城建'!BG81+'[1]功能-城建'!CB81)/2,"")</f>
        <v/>
      </c>
      <c r="T81" s="24" t="str">
        <f>IFERROR(('[1]功能-城建'!BH81+'[1]功能-城建'!CC81)/2,"")</f>
        <v/>
      </c>
      <c r="U81" s="24">
        <f>IFERROR(('[1]功能-城建'!BI81+'[1]功能-城建'!CD81)/2,"")</f>
        <v>76</v>
      </c>
      <c r="V81" s="24" t="str">
        <f>IFERROR(('[1]功能-城建'!BJ81+'[1]功能-城建'!CE81)/2,"")</f>
        <v/>
      </c>
      <c r="W81" s="24">
        <f>IFERROR(('[1]功能-城建'!BK81+'[1]功能-城建'!CF81)/2,"")</f>
        <v>0</v>
      </c>
      <c r="Z81" s="8">
        <v>76</v>
      </c>
      <c r="AA81" s="25">
        <f t="shared" si="25"/>
        <v>76</v>
      </c>
      <c r="AB81" s="25">
        <f t="shared" si="26"/>
        <v>76</v>
      </c>
      <c r="AC81" s="25" t="str">
        <f t="shared" si="27"/>
        <v/>
      </c>
      <c r="AD81" s="25" t="str">
        <f t="shared" si="28"/>
        <v/>
      </c>
      <c r="AE81" s="25">
        <f t="shared" si="29"/>
        <v>76</v>
      </c>
      <c r="AF81" s="25">
        <f t="shared" si="30"/>
        <v>76</v>
      </c>
      <c r="AG81" s="25">
        <f t="shared" si="31"/>
        <v>76</v>
      </c>
      <c r="AH81" s="25">
        <f t="shared" si="32"/>
        <v>76</v>
      </c>
      <c r="AI81" s="25">
        <f t="shared" si="33"/>
        <v>76</v>
      </c>
      <c r="AJ81" s="25">
        <f t="shared" si="34"/>
        <v>76</v>
      </c>
      <c r="AK81" s="25">
        <f t="shared" si="35"/>
        <v>76</v>
      </c>
      <c r="AL81" s="25" t="str">
        <f t="shared" si="36"/>
        <v/>
      </c>
      <c r="AM81" s="25" t="str">
        <f t="shared" si="37"/>
        <v/>
      </c>
      <c r="AN81" s="25" t="str">
        <f t="shared" si="38"/>
        <v/>
      </c>
      <c r="AO81" s="25" t="str">
        <f t="shared" si="39"/>
        <v/>
      </c>
      <c r="AP81" s="25" t="str">
        <f t="shared" si="40"/>
        <v/>
      </c>
      <c r="AQ81" s="25">
        <f t="shared" si="41"/>
        <v>76</v>
      </c>
      <c r="AR81" s="25" t="str">
        <f t="shared" si="42"/>
        <v/>
      </c>
      <c r="AS81" s="25">
        <f t="shared" si="43"/>
        <v>0</v>
      </c>
      <c r="AV81" s="8">
        <v>76</v>
      </c>
      <c r="AW81" s="26">
        <f>IF(IFERROR(IF($AV81&lt;E$6,0,IF($AV81&gt;MAX(AA$6:AA$85),"",
IF($AV81=MAX(AA$6:AA$85),INDEX($Z$6:$Z$85,MATCH(MAX(AA$6:AA$85),AA$6:AA$85,0)),
求节点(AA$6:AA$85,$Z$6:$Z$85,$AV81)))),"")="",AW80,
IFERROR(IF($AV81&lt;E$6,0,IF($AV81&gt;MAX(AA$6:AA$85),"",
IF($AV81=MAX(AA$6:AA$85),INDEX($Z$6:$Z$85,MATCH(MAX(AA$6:AA$85),AA$6:AA$85,0)),
求节点(AA$6:AA$85,$Z$6:$Z$85,$AV81)))),""))</f>
        <v>76</v>
      </c>
      <c r="AX81" s="26">
        <f>IF(IFERROR(IF($AV81&lt;F$6,0,IF($AV81&gt;MAX(AB$6:AB$85),"",
IF($AV81=MAX(AB$6:AB$85),INDEX($Z$6:$Z$85,MATCH(MAX(AB$6:AB$85),AB$6:AB$85,0)),
求节点(AB$6:AB$85,$Z$6:$Z$85,$AV81)))),"")="",AX80,
IFERROR(IF($AV81&lt;F$6,0,IF($AV81&gt;MAX(AB$6:AB$85),"",
IF($AV81=MAX(AB$6:AB$85),INDEX($Z$6:$Z$85,MATCH(MAX(AB$6:AB$85),AB$6:AB$85,0)),
求节点(AB$6:AB$85,$Z$6:$Z$85,$AV81)))),""))</f>
        <v>76</v>
      </c>
      <c r="AY81" s="26">
        <f>IF(IFERROR(IF($AV81&lt;G$6,0,IF($AV81&gt;MAX(AC$6:AC$85),"",
IF($AV81=MAX(AC$6:AC$85),INDEX($Z$6:$Z$85,MATCH(MAX(AC$6:AC$85),AC$6:AC$85,0)),
求节点(AC$6:AC$85,$Z$6:$Z$85,$AV81)))),"")="",AY80,
IFERROR(IF($AV81&lt;G$6,0,IF($AV81&gt;MAX(AC$6:AC$85),"",
IF($AV81=MAX(AC$6:AC$85),INDEX($Z$6:$Z$85,MATCH(MAX(AC$6:AC$85),AC$6:AC$85,0)),
求节点(AC$6:AC$85,$Z$6:$Z$85,$AV81)))),""))</f>
        <v>28.333333333333332</v>
      </c>
      <c r="AZ81" s="26">
        <f>IF(IFERROR(IF($AV81&lt;H$6,0,IF($AV81&gt;MAX(AD$6:AD$85),"",
IF($AV81=MAX(AD$6:AD$85),INDEX($Z$6:$Z$85,MATCH(MAX(AD$6:AD$85),AD$6:AD$85,0)),
求节点(AD$6:AD$85,$Z$6:$Z$85,$AV81)))),"")="",AZ80,
IFERROR(IF($AV81&lt;H$6,0,IF($AV81&gt;MAX(AD$6:AD$85),"",
IF($AV81=MAX(AD$6:AD$85),INDEX($Z$6:$Z$85,MATCH(MAX(AD$6:AD$85),AD$6:AD$85,0)),
求节点(AD$6:AD$85,$Z$6:$Z$85,$AV81)))),""))</f>
        <v>0</v>
      </c>
      <c r="BA81" s="26">
        <f>IF(IFERROR(IF($AV81&lt;I$6,0,IF($AV81&gt;MAX(AE$6:AE$85),"",
IF($AV81=MAX(AE$6:AE$85),INDEX($Z$6:$Z$85,MATCH(MAX(AE$6:AE$85),AE$6:AE$85,0)),
求节点(AE$6:AE$85,$Z$6:$Z$85,$AV81)))),"")="",BA80,
IFERROR(IF($AV81&lt;I$6,0,IF($AV81&gt;MAX(AE$6:AE$85),"",
IF($AV81=MAX(AE$6:AE$85),INDEX($Z$6:$Z$85,MATCH(MAX(AE$6:AE$85),AE$6:AE$85,0)),
求节点(AE$6:AE$85,$Z$6:$Z$85,$AV81)))),""))</f>
        <v>76</v>
      </c>
      <c r="BB81" s="26">
        <f>IF(IFERROR(IF($AV81&lt;J$6,0,IF($AV81&gt;MAX(AF$6:AF$85),"",
IF($AV81=MAX(AF$6:AF$85),INDEX($Z$6:$Z$85,MATCH(MAX(AF$6:AF$85),AF$6:AF$85,0)),
求节点(AF$6:AF$85,$Z$6:$Z$85,$AV81)))),"")="",BB80,
IFERROR(IF($AV81&lt;J$6,0,IF($AV81&gt;MAX(AF$6:AF$85),"",
IF($AV81=MAX(AF$6:AF$85),INDEX($Z$6:$Z$85,MATCH(MAX(AF$6:AF$85),AF$6:AF$85,0)),
求节点(AF$6:AF$85,$Z$6:$Z$85,$AV81)))),""))</f>
        <v>76</v>
      </c>
      <c r="BC81" s="26">
        <f>IF(IFERROR(IF($AV81&lt;K$6,0,IF($AV81&gt;MAX(AG$6:AG$85),"",
IF($AV81=MAX(AG$6:AG$85),INDEX($Z$6:$Z$85,MATCH(MAX(AG$6:AG$85),AG$6:AG$85,0)),
求节点(AG$6:AG$85,$Z$6:$Z$85,$AV81)))),"")="",BC80,
IFERROR(IF($AV81&lt;K$6,0,IF($AV81&gt;MAX(AG$6:AG$85),"",
IF($AV81=MAX(AG$6:AG$85),INDEX($Z$6:$Z$85,MATCH(MAX(AG$6:AG$85),AG$6:AG$85,0)),
求节点(AG$6:AG$85,$Z$6:$Z$85,$AV81)))),""))</f>
        <v>76</v>
      </c>
      <c r="BD81" s="26">
        <f>IF(IFERROR(IF($AV81&lt;L$6,0,IF($AV81&gt;MAX(AH$6:AH$85),"",
IF($AV81=MAX(AH$6:AH$85),INDEX($Z$6:$Z$85,MATCH(MAX(AH$6:AH$85),AH$6:AH$85,0)),
求节点(AH$6:AH$85,$Z$6:$Z$85,$AV81)))),"")="",BD80,
IFERROR(IF($AV81&lt;L$6,0,IF($AV81&gt;MAX(AH$6:AH$85),"",
IF($AV81=MAX(AH$6:AH$85),INDEX($Z$6:$Z$85,MATCH(MAX(AH$6:AH$85),AH$6:AH$85,0)),
求节点(AH$6:AH$85,$Z$6:$Z$85,$AV81)))),""))</f>
        <v>76</v>
      </c>
      <c r="BE81" s="26">
        <f>IF(IFERROR(IF($AV81&lt;M$6,0,IF($AV81&gt;MAX(AI$6:AI$85),"",
IF($AV81=MAX(AI$6:AI$85),INDEX($Z$6:$Z$85,MATCH(MAX(AI$6:AI$85),AI$6:AI$85,0)),
求节点(AI$6:AI$85,$Z$6:$Z$85,$AV81)))),"")="",BE80,
IFERROR(IF($AV81&lt;M$6,0,IF($AV81&gt;MAX(AI$6:AI$85),"",
IF($AV81=MAX(AI$6:AI$85),INDEX($Z$6:$Z$85,MATCH(MAX(AI$6:AI$85),AI$6:AI$85,0)),
求节点(AI$6:AI$85,$Z$6:$Z$85,$AV81)))),""))</f>
        <v>76</v>
      </c>
      <c r="BF81" s="26">
        <f>IF(IFERROR(IF($AV81&lt;N$6,0,IF($AV81&gt;MAX(AJ$6:AJ$85),"",
IF($AV81=MAX(AJ$6:AJ$85),INDEX($Z$6:$Z$85,MATCH(MAX(AJ$6:AJ$85),AJ$6:AJ$85,0)),
求节点(AJ$6:AJ$85,$Z$6:$Z$85,$AV81)))),"")="",BF80,
IFERROR(IF($AV81&lt;N$6,0,IF($AV81&gt;MAX(AJ$6:AJ$85),"",
IF($AV81=MAX(AJ$6:AJ$85),INDEX($Z$6:$Z$85,MATCH(MAX(AJ$6:AJ$85),AJ$6:AJ$85,0)),
求节点(AJ$6:AJ$85,$Z$6:$Z$85,$AV81)))),""))</f>
        <v>76</v>
      </c>
      <c r="BG81" s="26">
        <f>IF(IFERROR(IF($AV81&lt;O$6,0,IF($AV81&gt;MAX(AK$6:AK$85),"",
IF($AV81=MAX(AK$6:AK$85),INDEX($Z$6:$Z$85,MATCH(MAX(AK$6:AK$85),AK$6:AK$85,0)),
求节点(AK$6:AK$85,$Z$6:$Z$85,$AV81)))),"")="",BG80,
IFERROR(IF($AV81&lt;O$6,0,IF($AV81&gt;MAX(AK$6:AK$85),"",
IF($AV81=MAX(AK$6:AK$85),INDEX($Z$6:$Z$85,MATCH(MAX(AK$6:AK$85),AK$6:AK$85,0)),
求节点(AK$6:AK$85,$Z$6:$Z$85,$AV81)))),""))</f>
        <v>76</v>
      </c>
      <c r="BH81" s="26">
        <f>IF(IFERROR(IF($AV81&lt;P$6,0,IF($AV81&gt;MAX(AL$6:AL$85),"",
IF($AV81=MAX(AL$6:AL$85),INDEX($Z$6:$Z$85,MATCH(MAX(AL$6:AL$85),AL$6:AL$85,0)),
求节点(AL$6:AL$85,$Z$6:$Z$85,$AV81)))),"")="",BH80,
IFERROR(IF($AV81&lt;P$6,0,IF($AV81&gt;MAX(AL$6:AL$85),"",
IF($AV81=MAX(AL$6:AL$85),INDEX($Z$6:$Z$85,MATCH(MAX(AL$6:AL$85),AL$6:AL$85,0)),
求节点(AL$6:AL$85,$Z$6:$Z$85,$AV81)))),""))</f>
        <v>33.75</v>
      </c>
      <c r="BI81" s="26">
        <f>IF(IFERROR(IF($AV81&lt;Q$6,0,IF($AV81&gt;MAX(AM$6:AM$85),"",
IF($AV81=MAX(AM$6:AM$85),INDEX($Z$6:$Z$85,MATCH(MAX(AM$6:AM$85),AM$6:AM$85,0)),
求节点(AM$6:AM$85,$Z$6:$Z$85,$AV81)))),"")="",BI80,
IFERROR(IF($AV81&lt;Q$6,0,IF($AV81&gt;MAX(AM$6:AM$85),"",
IF($AV81=MAX(AM$6:AM$85),INDEX($Z$6:$Z$85,MATCH(MAX(AM$6:AM$85),AM$6:AM$85,0)),
求节点(AM$6:AM$85,$Z$6:$Z$85,$AV81)))),""))</f>
        <v>29</v>
      </c>
      <c r="BJ81" s="26">
        <f>IF(IFERROR(IF($AV81&lt;R$6,0,IF($AV81&gt;MAX(AN$6:AN$85),"",
IF($AV81=MAX(AN$6:AN$85),INDEX($Z$6:$Z$85,MATCH(MAX(AN$6:AN$85),AN$6:AN$85,0)),
求节点(AN$6:AN$85,$Z$6:$Z$85,$AV81)))),"")="",BJ80,
IFERROR(IF($AV81&lt;R$6,0,IF($AV81&gt;MAX(AN$6:AN$85),"",
IF($AV81=MAX(AN$6:AN$85),INDEX($Z$6:$Z$85,MATCH(MAX(AN$6:AN$85),AN$6:AN$85,0)),
求节点(AN$6:AN$85,$Z$6:$Z$85,$AV81)))),""))</f>
        <v>29</v>
      </c>
      <c r="BK81" s="26">
        <f>IF(IFERROR(IF($AV81&lt;S$6,0,IF($AV81&gt;MAX(AO$6:AO$85),"",
IF($AV81=MAX(AO$6:AO$85),INDEX($Z$6:$Z$85,MATCH(MAX(AO$6:AO$85),AO$6:AO$85,0)),
求节点(AO$6:AO$85,$Z$6:$Z$85,$AV81)))),"")="",BK80,
IFERROR(IF($AV81&lt;S$6,0,IF($AV81&gt;MAX(AO$6:AO$85),"",
IF($AV81=MAX(AO$6:AO$85),INDEX($Z$6:$Z$85,MATCH(MAX(AO$6:AO$85),AO$6:AO$85,0)),
求节点(AO$6:AO$85,$Z$6:$Z$85,$AV81)))),""))</f>
        <v>29</v>
      </c>
      <c r="BL81" s="26">
        <f>IF(IFERROR(IF($AV81&lt;T$6,0,IF($AV81&gt;MAX(AP$6:AP$85),"",
IF($AV81=MAX(AP$6:AP$85),INDEX($Z$6:$Z$85,MATCH(MAX(AP$6:AP$85),AP$6:AP$85,0)),
求节点(AP$6:AP$85,$Z$6:$Z$85,$AV81)))),"")="",BL80,
IFERROR(IF($AV81&lt;T$6,0,IF($AV81&gt;MAX(AP$6:AP$85),"",
IF($AV81=MAX(AP$6:AP$85),INDEX($Z$6:$Z$85,MATCH(MAX(AP$6:AP$85),AP$6:AP$85,0)),
求节点(AP$6:AP$85,$Z$6:$Z$85,$AV81)))),""))</f>
        <v>29</v>
      </c>
      <c r="BM81" s="26">
        <f>IF(IFERROR(IF($AV81&lt;U$6,0,IF($AV81&gt;MAX(AQ$6:AQ$85),"",
IF($AV81=MAX(AQ$6:AQ$85),INDEX($Z$6:$Z$85,MATCH(MAX(AQ$6:AQ$85),AQ$6:AQ$85,0)),
求节点(AQ$6:AQ$85,$Z$6:$Z$85,$AV81)))),"")="",BM80,
IFERROR(IF($AV81&lt;U$6,0,IF($AV81&gt;MAX(AQ$6:AQ$85),"",
IF($AV81=MAX(AQ$6:AQ$85),INDEX($Z$6:$Z$85,MATCH(MAX(AQ$6:AQ$85),AQ$6:AQ$85,0)),
求节点(AQ$6:AQ$85,$Z$6:$Z$85,$AV81)))),""))</f>
        <v>76</v>
      </c>
      <c r="BN81" s="26">
        <f>IF(IFERROR(IF($AV81&lt;V$6,0,IF($AV81&gt;MAX(AR$6:AR$85),"",
IF($AV81=MAX(AR$6:AR$85),INDEX($Z$6:$Z$85,MATCH(MAX(AR$6:AR$85),AR$6:AR$85,0)),
求节点(AR$6:AR$85,$Z$6:$Z$85,$AV81)))),"")="",BN80,
IFERROR(IF($AV81&lt;V$6,0,IF($AV81&gt;MAX(AR$6:AR$85),"",
IF($AV81=MAX(AR$6:AR$85),INDEX($Z$6:$Z$85,MATCH(MAX(AR$6:AR$85),AR$6:AR$85,0)),
求节点(AR$6:AR$85,$Z$6:$Z$85,$AV81)))),""))</f>
        <v>14.8</v>
      </c>
      <c r="BO81" s="26">
        <f>IF(IFERROR(IF($AV81&lt;W$6,0,IF($AV81&gt;MAX(AS$6:AS$85),"",
IF($AV81=MAX(AS$6:AS$85),INDEX($Z$6:$Z$85,MATCH(MAX(AS$6:AS$85),AS$6:AS$85,0)),
求节点(AS$6:AS$85,$Z$6:$Z$85,$AV81)))),"")="",BO80,
IFERROR(IF($AV81&lt;W$6,0,IF($AV81&gt;MAX(AS$6:AS$85),"",
IF($AV81=MAX(AS$6:AS$85),INDEX($Z$6:$Z$85,MATCH(MAX(AS$6:AS$85),AS$6:AS$85,0)),
求节点(AS$6:AS$85,$Z$6:$Z$85,$AV81)))),""))</f>
        <v>0</v>
      </c>
    </row>
    <row r="82" spans="4:67" x14ac:dyDescent="0.2">
      <c r="D82" s="8">
        <v>77</v>
      </c>
      <c r="E82" s="24">
        <f>IFERROR(('[1]功能-城建'!AS82+'[1]功能-城建'!BN82)/2,"")</f>
        <v>77</v>
      </c>
      <c r="F82" s="24">
        <f>IFERROR(('[1]功能-城建'!AT82+'[1]功能-城建'!BO82)/2,"")</f>
        <v>77</v>
      </c>
      <c r="G82" s="24" t="str">
        <f>IFERROR(('[1]功能-城建'!AU82+'[1]功能-城建'!BP82)/2,"")</f>
        <v/>
      </c>
      <c r="H82" s="24" t="str">
        <f>IFERROR(('[1]功能-城建'!AV82+'[1]功能-城建'!BQ82)/2,"")</f>
        <v/>
      </c>
      <c r="I82" s="24">
        <f>IFERROR(('[1]功能-城建'!AW82+'[1]功能-城建'!BR82)/2,"")</f>
        <v>77</v>
      </c>
      <c r="J82" s="24">
        <f>IFERROR(('[1]功能-城建'!AX82+'[1]功能-城建'!BS82)/2,"")</f>
        <v>77</v>
      </c>
      <c r="K82" s="24">
        <f>IFERROR(('[1]功能-城建'!AY82+'[1]功能-城建'!BT82)/2,"")</f>
        <v>77</v>
      </c>
      <c r="L82" s="24">
        <f>IFERROR(('[1]功能-城建'!AZ82+'[1]功能-城建'!BU82)/2,"")</f>
        <v>77</v>
      </c>
      <c r="M82" s="24">
        <f>IFERROR(('[1]功能-城建'!BA82+'[1]功能-城建'!BV82)/2,"")</f>
        <v>77</v>
      </c>
      <c r="N82" s="24">
        <f>IFERROR(('[1]功能-城建'!BB82+'[1]功能-城建'!BW82)/2,"")</f>
        <v>77</v>
      </c>
      <c r="O82" s="24">
        <f>IFERROR(('[1]功能-城建'!BC82+'[1]功能-城建'!BX82)/2,"")</f>
        <v>77</v>
      </c>
      <c r="P82" s="24" t="str">
        <f>IFERROR(('[1]功能-城建'!BD82+'[1]功能-城建'!BY82)/2,"")</f>
        <v/>
      </c>
      <c r="Q82" s="24" t="str">
        <f>IFERROR(('[1]功能-城建'!BE82+'[1]功能-城建'!BZ82)/2,"")</f>
        <v/>
      </c>
      <c r="R82" s="24" t="str">
        <f>IFERROR(('[1]功能-城建'!BF82+'[1]功能-城建'!CA82)/2,"")</f>
        <v/>
      </c>
      <c r="S82" s="24" t="str">
        <f>IFERROR(('[1]功能-城建'!BG82+'[1]功能-城建'!CB82)/2,"")</f>
        <v/>
      </c>
      <c r="T82" s="24" t="str">
        <f>IFERROR(('[1]功能-城建'!BH82+'[1]功能-城建'!CC82)/2,"")</f>
        <v/>
      </c>
      <c r="U82" s="24">
        <f>IFERROR(('[1]功能-城建'!BI82+'[1]功能-城建'!CD82)/2,"")</f>
        <v>77</v>
      </c>
      <c r="V82" s="24" t="str">
        <f>IFERROR(('[1]功能-城建'!BJ82+'[1]功能-城建'!CE82)/2,"")</f>
        <v/>
      </c>
      <c r="W82" s="24">
        <f>IFERROR(('[1]功能-城建'!BK82+'[1]功能-城建'!CF82)/2,"")</f>
        <v>0</v>
      </c>
      <c r="Z82" s="8">
        <v>77</v>
      </c>
      <c r="AA82" s="25">
        <f t="shared" si="25"/>
        <v>77</v>
      </c>
      <c r="AB82" s="25">
        <f t="shared" si="26"/>
        <v>77</v>
      </c>
      <c r="AC82" s="25" t="str">
        <f t="shared" si="27"/>
        <v/>
      </c>
      <c r="AD82" s="25" t="str">
        <f t="shared" si="28"/>
        <v/>
      </c>
      <c r="AE82" s="25">
        <f t="shared" si="29"/>
        <v>77</v>
      </c>
      <c r="AF82" s="25">
        <f t="shared" si="30"/>
        <v>77</v>
      </c>
      <c r="AG82" s="25">
        <f t="shared" si="31"/>
        <v>77</v>
      </c>
      <c r="AH82" s="25">
        <f t="shared" si="32"/>
        <v>77</v>
      </c>
      <c r="AI82" s="25">
        <f t="shared" si="33"/>
        <v>77</v>
      </c>
      <c r="AJ82" s="25">
        <f t="shared" si="34"/>
        <v>77</v>
      </c>
      <c r="AK82" s="25">
        <f t="shared" si="35"/>
        <v>77</v>
      </c>
      <c r="AL82" s="25" t="str">
        <f t="shared" si="36"/>
        <v/>
      </c>
      <c r="AM82" s="25" t="str">
        <f t="shared" si="37"/>
        <v/>
      </c>
      <c r="AN82" s="25" t="str">
        <f t="shared" si="38"/>
        <v/>
      </c>
      <c r="AO82" s="25" t="str">
        <f t="shared" si="39"/>
        <v/>
      </c>
      <c r="AP82" s="25" t="str">
        <f t="shared" si="40"/>
        <v/>
      </c>
      <c r="AQ82" s="25">
        <f t="shared" si="41"/>
        <v>77</v>
      </c>
      <c r="AR82" s="25" t="str">
        <f t="shared" si="42"/>
        <v/>
      </c>
      <c r="AS82" s="25">
        <f t="shared" si="43"/>
        <v>0</v>
      </c>
      <c r="AV82" s="8">
        <v>77</v>
      </c>
      <c r="AW82" s="26">
        <f>IF(IFERROR(IF($AV82&lt;E$6,0,IF($AV82&gt;MAX(AA$6:AA$85),"",
IF($AV82=MAX(AA$6:AA$85),INDEX($Z$6:$Z$85,MATCH(MAX(AA$6:AA$85),AA$6:AA$85,0)),
求节点(AA$6:AA$85,$Z$6:$Z$85,$AV82)))),"")="",AW81,
IFERROR(IF($AV82&lt;E$6,0,IF($AV82&gt;MAX(AA$6:AA$85),"",
IF($AV82=MAX(AA$6:AA$85),INDEX($Z$6:$Z$85,MATCH(MAX(AA$6:AA$85),AA$6:AA$85,0)),
求节点(AA$6:AA$85,$Z$6:$Z$85,$AV82)))),""))</f>
        <v>77</v>
      </c>
      <c r="AX82" s="26">
        <f>IF(IFERROR(IF($AV82&lt;F$6,0,IF($AV82&gt;MAX(AB$6:AB$85),"",
IF($AV82=MAX(AB$6:AB$85),INDEX($Z$6:$Z$85,MATCH(MAX(AB$6:AB$85),AB$6:AB$85,0)),
求节点(AB$6:AB$85,$Z$6:$Z$85,$AV82)))),"")="",AX81,
IFERROR(IF($AV82&lt;F$6,0,IF($AV82&gt;MAX(AB$6:AB$85),"",
IF($AV82=MAX(AB$6:AB$85),INDEX($Z$6:$Z$85,MATCH(MAX(AB$6:AB$85),AB$6:AB$85,0)),
求节点(AB$6:AB$85,$Z$6:$Z$85,$AV82)))),""))</f>
        <v>77</v>
      </c>
      <c r="AY82" s="26">
        <f>IF(IFERROR(IF($AV82&lt;G$6,0,IF($AV82&gt;MAX(AC$6:AC$85),"",
IF($AV82=MAX(AC$6:AC$85),INDEX($Z$6:$Z$85,MATCH(MAX(AC$6:AC$85),AC$6:AC$85,0)),
求节点(AC$6:AC$85,$Z$6:$Z$85,$AV82)))),"")="",AY81,
IFERROR(IF($AV82&lt;G$6,0,IF($AV82&gt;MAX(AC$6:AC$85),"",
IF($AV82=MAX(AC$6:AC$85),INDEX($Z$6:$Z$85,MATCH(MAX(AC$6:AC$85),AC$6:AC$85,0)),
求节点(AC$6:AC$85,$Z$6:$Z$85,$AV82)))),""))</f>
        <v>28.666666666666668</v>
      </c>
      <c r="AZ82" s="26">
        <f>IF(IFERROR(IF($AV82&lt;H$6,0,IF($AV82&gt;MAX(AD$6:AD$85),"",
IF($AV82=MAX(AD$6:AD$85),INDEX($Z$6:$Z$85,MATCH(MAX(AD$6:AD$85),AD$6:AD$85,0)),
求节点(AD$6:AD$85,$Z$6:$Z$85,$AV82)))),"")="",AZ81,
IFERROR(IF($AV82&lt;H$6,0,IF($AV82&gt;MAX(AD$6:AD$85),"",
IF($AV82=MAX(AD$6:AD$85),INDEX($Z$6:$Z$85,MATCH(MAX(AD$6:AD$85),AD$6:AD$85,0)),
求节点(AD$6:AD$85,$Z$6:$Z$85,$AV82)))),""))</f>
        <v>0</v>
      </c>
      <c r="BA82" s="26">
        <f>IF(IFERROR(IF($AV82&lt;I$6,0,IF($AV82&gt;MAX(AE$6:AE$85),"",
IF($AV82=MAX(AE$6:AE$85),INDEX($Z$6:$Z$85,MATCH(MAX(AE$6:AE$85),AE$6:AE$85,0)),
求节点(AE$6:AE$85,$Z$6:$Z$85,$AV82)))),"")="",BA81,
IFERROR(IF($AV82&lt;I$6,0,IF($AV82&gt;MAX(AE$6:AE$85),"",
IF($AV82=MAX(AE$6:AE$85),INDEX($Z$6:$Z$85,MATCH(MAX(AE$6:AE$85),AE$6:AE$85,0)),
求节点(AE$6:AE$85,$Z$6:$Z$85,$AV82)))),""))</f>
        <v>77</v>
      </c>
      <c r="BB82" s="26">
        <f>IF(IFERROR(IF($AV82&lt;J$6,0,IF($AV82&gt;MAX(AF$6:AF$85),"",
IF($AV82=MAX(AF$6:AF$85),INDEX($Z$6:$Z$85,MATCH(MAX(AF$6:AF$85),AF$6:AF$85,0)),
求节点(AF$6:AF$85,$Z$6:$Z$85,$AV82)))),"")="",BB81,
IFERROR(IF($AV82&lt;J$6,0,IF($AV82&gt;MAX(AF$6:AF$85),"",
IF($AV82=MAX(AF$6:AF$85),INDEX($Z$6:$Z$85,MATCH(MAX(AF$6:AF$85),AF$6:AF$85,0)),
求节点(AF$6:AF$85,$Z$6:$Z$85,$AV82)))),""))</f>
        <v>77</v>
      </c>
      <c r="BC82" s="26">
        <f>IF(IFERROR(IF($AV82&lt;K$6,0,IF($AV82&gt;MAX(AG$6:AG$85),"",
IF($AV82=MAX(AG$6:AG$85),INDEX($Z$6:$Z$85,MATCH(MAX(AG$6:AG$85),AG$6:AG$85,0)),
求节点(AG$6:AG$85,$Z$6:$Z$85,$AV82)))),"")="",BC81,
IFERROR(IF($AV82&lt;K$6,0,IF($AV82&gt;MAX(AG$6:AG$85),"",
IF($AV82=MAX(AG$6:AG$85),INDEX($Z$6:$Z$85,MATCH(MAX(AG$6:AG$85),AG$6:AG$85,0)),
求节点(AG$6:AG$85,$Z$6:$Z$85,$AV82)))),""))</f>
        <v>77</v>
      </c>
      <c r="BD82" s="26">
        <f>IF(IFERROR(IF($AV82&lt;L$6,0,IF($AV82&gt;MAX(AH$6:AH$85),"",
IF($AV82=MAX(AH$6:AH$85),INDEX($Z$6:$Z$85,MATCH(MAX(AH$6:AH$85),AH$6:AH$85,0)),
求节点(AH$6:AH$85,$Z$6:$Z$85,$AV82)))),"")="",BD81,
IFERROR(IF($AV82&lt;L$6,0,IF($AV82&gt;MAX(AH$6:AH$85),"",
IF($AV82=MAX(AH$6:AH$85),INDEX($Z$6:$Z$85,MATCH(MAX(AH$6:AH$85),AH$6:AH$85,0)),
求节点(AH$6:AH$85,$Z$6:$Z$85,$AV82)))),""))</f>
        <v>77</v>
      </c>
      <c r="BE82" s="26">
        <f>IF(IFERROR(IF($AV82&lt;M$6,0,IF($AV82&gt;MAX(AI$6:AI$85),"",
IF($AV82=MAX(AI$6:AI$85),INDEX($Z$6:$Z$85,MATCH(MAX(AI$6:AI$85),AI$6:AI$85,0)),
求节点(AI$6:AI$85,$Z$6:$Z$85,$AV82)))),"")="",BE81,
IFERROR(IF($AV82&lt;M$6,0,IF($AV82&gt;MAX(AI$6:AI$85),"",
IF($AV82=MAX(AI$6:AI$85),INDEX($Z$6:$Z$85,MATCH(MAX(AI$6:AI$85),AI$6:AI$85,0)),
求节点(AI$6:AI$85,$Z$6:$Z$85,$AV82)))),""))</f>
        <v>77</v>
      </c>
      <c r="BF82" s="26">
        <f>IF(IFERROR(IF($AV82&lt;N$6,0,IF($AV82&gt;MAX(AJ$6:AJ$85),"",
IF($AV82=MAX(AJ$6:AJ$85),INDEX($Z$6:$Z$85,MATCH(MAX(AJ$6:AJ$85),AJ$6:AJ$85,0)),
求节点(AJ$6:AJ$85,$Z$6:$Z$85,$AV82)))),"")="",BF81,
IFERROR(IF($AV82&lt;N$6,0,IF($AV82&gt;MAX(AJ$6:AJ$85),"",
IF($AV82=MAX(AJ$6:AJ$85),INDEX($Z$6:$Z$85,MATCH(MAX(AJ$6:AJ$85),AJ$6:AJ$85,0)),
求节点(AJ$6:AJ$85,$Z$6:$Z$85,$AV82)))),""))</f>
        <v>77</v>
      </c>
      <c r="BG82" s="26">
        <f>IF(IFERROR(IF($AV82&lt;O$6,0,IF($AV82&gt;MAX(AK$6:AK$85),"",
IF($AV82=MAX(AK$6:AK$85),INDEX($Z$6:$Z$85,MATCH(MAX(AK$6:AK$85),AK$6:AK$85,0)),
求节点(AK$6:AK$85,$Z$6:$Z$85,$AV82)))),"")="",BG81,
IFERROR(IF($AV82&lt;O$6,0,IF($AV82&gt;MAX(AK$6:AK$85),"",
IF($AV82=MAX(AK$6:AK$85),INDEX($Z$6:$Z$85,MATCH(MAX(AK$6:AK$85),AK$6:AK$85,0)),
求节点(AK$6:AK$85,$Z$6:$Z$85,$AV82)))),""))</f>
        <v>77</v>
      </c>
      <c r="BH82" s="26">
        <f>IF(IFERROR(IF($AV82&lt;P$6,0,IF($AV82&gt;MAX(AL$6:AL$85),"",
IF($AV82=MAX(AL$6:AL$85),INDEX($Z$6:$Z$85,MATCH(MAX(AL$6:AL$85),AL$6:AL$85,0)),
求节点(AL$6:AL$85,$Z$6:$Z$85,$AV82)))),"")="",BH81,
IFERROR(IF($AV82&lt;P$6,0,IF($AV82&gt;MAX(AL$6:AL$85),"",
IF($AV82=MAX(AL$6:AL$85),INDEX($Z$6:$Z$85,MATCH(MAX(AL$6:AL$85),AL$6:AL$85,0)),
求节点(AL$6:AL$85,$Z$6:$Z$85,$AV82)))),""))</f>
        <v>34.25</v>
      </c>
      <c r="BI82" s="26">
        <f>IF(IFERROR(IF($AV82&lt;Q$6,0,IF($AV82&gt;MAX(AM$6:AM$85),"",
IF($AV82=MAX(AM$6:AM$85),INDEX($Z$6:$Z$85,MATCH(MAX(AM$6:AM$85),AM$6:AM$85,0)),
求节点(AM$6:AM$85,$Z$6:$Z$85,$AV82)))),"")="",BI81,
IFERROR(IF($AV82&lt;Q$6,0,IF($AV82&gt;MAX(AM$6:AM$85),"",
IF($AV82=MAX(AM$6:AM$85),INDEX($Z$6:$Z$85,MATCH(MAX(AM$6:AM$85),AM$6:AM$85,0)),
求节点(AM$6:AM$85,$Z$6:$Z$85,$AV82)))),""))</f>
        <v>29.333333333333332</v>
      </c>
      <c r="BJ82" s="26">
        <f>IF(IFERROR(IF($AV82&lt;R$6,0,IF($AV82&gt;MAX(AN$6:AN$85),"",
IF($AV82=MAX(AN$6:AN$85),INDEX($Z$6:$Z$85,MATCH(MAX(AN$6:AN$85),AN$6:AN$85,0)),
求节点(AN$6:AN$85,$Z$6:$Z$85,$AV82)))),"")="",BJ81,
IFERROR(IF($AV82&lt;R$6,0,IF($AV82&gt;MAX(AN$6:AN$85),"",
IF($AV82=MAX(AN$6:AN$85),INDEX($Z$6:$Z$85,MATCH(MAX(AN$6:AN$85),AN$6:AN$85,0)),
求节点(AN$6:AN$85,$Z$6:$Z$85,$AV82)))),""))</f>
        <v>29.333333333333332</v>
      </c>
      <c r="BK82" s="26">
        <f>IF(IFERROR(IF($AV82&lt;S$6,0,IF($AV82&gt;MAX(AO$6:AO$85),"",
IF($AV82=MAX(AO$6:AO$85),INDEX($Z$6:$Z$85,MATCH(MAX(AO$6:AO$85),AO$6:AO$85,0)),
求节点(AO$6:AO$85,$Z$6:$Z$85,$AV82)))),"")="",BK81,
IFERROR(IF($AV82&lt;S$6,0,IF($AV82&gt;MAX(AO$6:AO$85),"",
IF($AV82=MAX(AO$6:AO$85),INDEX($Z$6:$Z$85,MATCH(MAX(AO$6:AO$85),AO$6:AO$85,0)),
求节点(AO$6:AO$85,$Z$6:$Z$85,$AV82)))),""))</f>
        <v>29.333333333333332</v>
      </c>
      <c r="BL82" s="26">
        <f>IF(IFERROR(IF($AV82&lt;T$6,0,IF($AV82&gt;MAX(AP$6:AP$85),"",
IF($AV82=MAX(AP$6:AP$85),INDEX($Z$6:$Z$85,MATCH(MAX(AP$6:AP$85),AP$6:AP$85,0)),
求节点(AP$6:AP$85,$Z$6:$Z$85,$AV82)))),"")="",BL81,
IFERROR(IF($AV82&lt;T$6,0,IF($AV82&gt;MAX(AP$6:AP$85),"",
IF($AV82=MAX(AP$6:AP$85),INDEX($Z$6:$Z$85,MATCH(MAX(AP$6:AP$85),AP$6:AP$85,0)),
求节点(AP$6:AP$85,$Z$6:$Z$85,$AV82)))),""))</f>
        <v>29.333333333333332</v>
      </c>
      <c r="BM82" s="26">
        <f>IF(IFERROR(IF($AV82&lt;U$6,0,IF($AV82&gt;MAX(AQ$6:AQ$85),"",
IF($AV82=MAX(AQ$6:AQ$85),INDEX($Z$6:$Z$85,MATCH(MAX(AQ$6:AQ$85),AQ$6:AQ$85,0)),
求节点(AQ$6:AQ$85,$Z$6:$Z$85,$AV82)))),"")="",BM81,
IFERROR(IF($AV82&lt;U$6,0,IF($AV82&gt;MAX(AQ$6:AQ$85),"",
IF($AV82=MAX(AQ$6:AQ$85),INDEX($Z$6:$Z$85,MATCH(MAX(AQ$6:AQ$85),AQ$6:AQ$85,0)),
求节点(AQ$6:AQ$85,$Z$6:$Z$85,$AV82)))),""))</f>
        <v>77</v>
      </c>
      <c r="BN82" s="26">
        <f>IF(IFERROR(IF($AV82&lt;V$6,0,IF($AV82&gt;MAX(AR$6:AR$85),"",
IF($AV82=MAX(AR$6:AR$85),INDEX($Z$6:$Z$85,MATCH(MAX(AR$6:AR$85),AR$6:AR$85,0)),
求节点(AR$6:AR$85,$Z$6:$Z$85,$AV82)))),"")="",BN81,
IFERROR(IF($AV82&lt;V$6,0,IF($AV82&gt;MAX(AR$6:AR$85),"",
IF($AV82=MAX(AR$6:AR$85),INDEX($Z$6:$Z$85,MATCH(MAX(AR$6:AR$85),AR$6:AR$85,0)),
求节点(AR$6:AR$85,$Z$6:$Z$85,$AV82)))),""))</f>
        <v>15</v>
      </c>
      <c r="BO82" s="26">
        <f>IF(IFERROR(IF($AV82&lt;W$6,0,IF($AV82&gt;MAX(AS$6:AS$85),"",
IF($AV82=MAX(AS$6:AS$85),INDEX($Z$6:$Z$85,MATCH(MAX(AS$6:AS$85),AS$6:AS$85,0)),
求节点(AS$6:AS$85,$Z$6:$Z$85,$AV82)))),"")="",BO81,
IFERROR(IF($AV82&lt;W$6,0,IF($AV82&gt;MAX(AS$6:AS$85),"",
IF($AV82=MAX(AS$6:AS$85),INDEX($Z$6:$Z$85,MATCH(MAX(AS$6:AS$85),AS$6:AS$85,0)),
求节点(AS$6:AS$85,$Z$6:$Z$85,$AV82)))),""))</f>
        <v>0</v>
      </c>
    </row>
    <row r="83" spans="4:67" x14ac:dyDescent="0.2">
      <c r="D83" s="8">
        <v>78</v>
      </c>
      <c r="E83" s="24">
        <f>IFERROR(('[1]功能-城建'!AS83+'[1]功能-城建'!BN83)/2,"")</f>
        <v>78</v>
      </c>
      <c r="F83" s="24">
        <f>IFERROR(('[1]功能-城建'!AT83+'[1]功能-城建'!BO83)/2,"")</f>
        <v>78</v>
      </c>
      <c r="G83" s="24" t="str">
        <f>IFERROR(('[1]功能-城建'!AU83+'[1]功能-城建'!BP83)/2,"")</f>
        <v/>
      </c>
      <c r="H83" s="24" t="str">
        <f>IFERROR(('[1]功能-城建'!AV83+'[1]功能-城建'!BQ83)/2,"")</f>
        <v/>
      </c>
      <c r="I83" s="24">
        <f>IFERROR(('[1]功能-城建'!AW83+'[1]功能-城建'!BR83)/2,"")</f>
        <v>78</v>
      </c>
      <c r="J83" s="24">
        <f>IFERROR(('[1]功能-城建'!AX83+'[1]功能-城建'!BS83)/2,"")</f>
        <v>78</v>
      </c>
      <c r="K83" s="24">
        <f>IFERROR(('[1]功能-城建'!AY83+'[1]功能-城建'!BT83)/2,"")</f>
        <v>78</v>
      </c>
      <c r="L83" s="24">
        <f>IFERROR(('[1]功能-城建'!AZ83+'[1]功能-城建'!BU83)/2,"")</f>
        <v>78</v>
      </c>
      <c r="M83" s="24">
        <f>IFERROR(('[1]功能-城建'!BA83+'[1]功能-城建'!BV83)/2,"")</f>
        <v>78</v>
      </c>
      <c r="N83" s="24">
        <f>IFERROR(('[1]功能-城建'!BB83+'[1]功能-城建'!BW83)/2,"")</f>
        <v>78</v>
      </c>
      <c r="O83" s="24">
        <f>IFERROR(('[1]功能-城建'!BC83+'[1]功能-城建'!BX83)/2,"")</f>
        <v>78</v>
      </c>
      <c r="P83" s="24" t="str">
        <f>IFERROR(('[1]功能-城建'!BD83+'[1]功能-城建'!BY83)/2,"")</f>
        <v/>
      </c>
      <c r="Q83" s="24" t="str">
        <f>IFERROR(('[1]功能-城建'!BE83+'[1]功能-城建'!BZ83)/2,"")</f>
        <v/>
      </c>
      <c r="R83" s="24" t="str">
        <f>IFERROR(('[1]功能-城建'!BF83+'[1]功能-城建'!CA83)/2,"")</f>
        <v/>
      </c>
      <c r="S83" s="24" t="str">
        <f>IFERROR(('[1]功能-城建'!BG83+'[1]功能-城建'!CB83)/2,"")</f>
        <v/>
      </c>
      <c r="T83" s="24" t="str">
        <f>IFERROR(('[1]功能-城建'!BH83+'[1]功能-城建'!CC83)/2,"")</f>
        <v/>
      </c>
      <c r="U83" s="24">
        <f>IFERROR(('[1]功能-城建'!BI83+'[1]功能-城建'!CD83)/2,"")</f>
        <v>78</v>
      </c>
      <c r="V83" s="24" t="str">
        <f>IFERROR(('[1]功能-城建'!BJ83+'[1]功能-城建'!CE83)/2,"")</f>
        <v/>
      </c>
      <c r="W83" s="24">
        <f>IFERROR(('[1]功能-城建'!BK83+'[1]功能-城建'!CF83)/2,"")</f>
        <v>0</v>
      </c>
      <c r="Z83" s="8">
        <v>78</v>
      </c>
      <c r="AA83" s="25">
        <f t="shared" si="25"/>
        <v>78</v>
      </c>
      <c r="AB83" s="25">
        <f t="shared" si="26"/>
        <v>78</v>
      </c>
      <c r="AC83" s="25" t="str">
        <f t="shared" si="27"/>
        <v/>
      </c>
      <c r="AD83" s="25" t="str">
        <f t="shared" si="28"/>
        <v/>
      </c>
      <c r="AE83" s="25">
        <f t="shared" si="29"/>
        <v>78</v>
      </c>
      <c r="AF83" s="25">
        <f t="shared" si="30"/>
        <v>78</v>
      </c>
      <c r="AG83" s="25">
        <f t="shared" si="31"/>
        <v>78</v>
      </c>
      <c r="AH83" s="25">
        <f t="shared" si="32"/>
        <v>78</v>
      </c>
      <c r="AI83" s="25">
        <f t="shared" si="33"/>
        <v>78</v>
      </c>
      <c r="AJ83" s="25">
        <f t="shared" si="34"/>
        <v>78</v>
      </c>
      <c r="AK83" s="25">
        <f t="shared" si="35"/>
        <v>78</v>
      </c>
      <c r="AL83" s="25" t="str">
        <f t="shared" si="36"/>
        <v/>
      </c>
      <c r="AM83" s="25" t="str">
        <f t="shared" si="37"/>
        <v/>
      </c>
      <c r="AN83" s="25" t="str">
        <f t="shared" si="38"/>
        <v/>
      </c>
      <c r="AO83" s="25" t="str">
        <f t="shared" si="39"/>
        <v/>
      </c>
      <c r="AP83" s="25" t="str">
        <f t="shared" si="40"/>
        <v/>
      </c>
      <c r="AQ83" s="25">
        <f t="shared" si="41"/>
        <v>78</v>
      </c>
      <c r="AR83" s="25" t="str">
        <f t="shared" si="42"/>
        <v/>
      </c>
      <c r="AS83" s="25">
        <f t="shared" si="43"/>
        <v>0</v>
      </c>
      <c r="AV83" s="8">
        <v>78</v>
      </c>
      <c r="AW83" s="26">
        <f>IF(IFERROR(IF($AV83&lt;E$6,0,IF($AV83&gt;MAX(AA$6:AA$85),"",
IF($AV83=MAX(AA$6:AA$85),INDEX($Z$6:$Z$85,MATCH(MAX(AA$6:AA$85),AA$6:AA$85,0)),
求节点(AA$6:AA$85,$Z$6:$Z$85,$AV83)))),"")="",AW82,
IFERROR(IF($AV83&lt;E$6,0,IF($AV83&gt;MAX(AA$6:AA$85),"",
IF($AV83=MAX(AA$6:AA$85),INDEX($Z$6:$Z$85,MATCH(MAX(AA$6:AA$85),AA$6:AA$85,0)),
求节点(AA$6:AA$85,$Z$6:$Z$85,$AV83)))),""))</f>
        <v>78</v>
      </c>
      <c r="AX83" s="26">
        <f>IF(IFERROR(IF($AV83&lt;F$6,0,IF($AV83&gt;MAX(AB$6:AB$85),"",
IF($AV83=MAX(AB$6:AB$85),INDEX($Z$6:$Z$85,MATCH(MAX(AB$6:AB$85),AB$6:AB$85,0)),
求节点(AB$6:AB$85,$Z$6:$Z$85,$AV83)))),"")="",AX82,
IFERROR(IF($AV83&lt;F$6,0,IF($AV83&gt;MAX(AB$6:AB$85),"",
IF($AV83=MAX(AB$6:AB$85),INDEX($Z$6:$Z$85,MATCH(MAX(AB$6:AB$85),AB$6:AB$85,0)),
求节点(AB$6:AB$85,$Z$6:$Z$85,$AV83)))),""))</f>
        <v>78</v>
      </c>
      <c r="AY83" s="26">
        <f>IF(IFERROR(IF($AV83&lt;G$6,0,IF($AV83&gt;MAX(AC$6:AC$85),"",
IF($AV83=MAX(AC$6:AC$85),INDEX($Z$6:$Z$85,MATCH(MAX(AC$6:AC$85),AC$6:AC$85,0)),
求节点(AC$6:AC$85,$Z$6:$Z$85,$AV83)))),"")="",AY82,
IFERROR(IF($AV83&lt;G$6,0,IF($AV83&gt;MAX(AC$6:AC$85),"",
IF($AV83=MAX(AC$6:AC$85),INDEX($Z$6:$Z$85,MATCH(MAX(AC$6:AC$85),AC$6:AC$85,0)),
求节点(AC$6:AC$85,$Z$6:$Z$85,$AV83)))),""))</f>
        <v>29</v>
      </c>
      <c r="AZ83" s="26">
        <f>IF(IFERROR(IF($AV83&lt;H$6,0,IF($AV83&gt;MAX(AD$6:AD$85),"",
IF($AV83=MAX(AD$6:AD$85),INDEX($Z$6:$Z$85,MATCH(MAX(AD$6:AD$85),AD$6:AD$85,0)),
求节点(AD$6:AD$85,$Z$6:$Z$85,$AV83)))),"")="",AZ82,
IFERROR(IF($AV83&lt;H$6,0,IF($AV83&gt;MAX(AD$6:AD$85),"",
IF($AV83=MAX(AD$6:AD$85),INDEX($Z$6:$Z$85,MATCH(MAX(AD$6:AD$85),AD$6:AD$85,0)),
求节点(AD$6:AD$85,$Z$6:$Z$85,$AV83)))),""))</f>
        <v>0</v>
      </c>
      <c r="BA83" s="26">
        <f>IF(IFERROR(IF($AV83&lt;I$6,0,IF($AV83&gt;MAX(AE$6:AE$85),"",
IF($AV83=MAX(AE$6:AE$85),INDEX($Z$6:$Z$85,MATCH(MAX(AE$6:AE$85),AE$6:AE$85,0)),
求节点(AE$6:AE$85,$Z$6:$Z$85,$AV83)))),"")="",BA82,
IFERROR(IF($AV83&lt;I$6,0,IF($AV83&gt;MAX(AE$6:AE$85),"",
IF($AV83=MAX(AE$6:AE$85),INDEX($Z$6:$Z$85,MATCH(MAX(AE$6:AE$85),AE$6:AE$85,0)),
求节点(AE$6:AE$85,$Z$6:$Z$85,$AV83)))),""))</f>
        <v>78</v>
      </c>
      <c r="BB83" s="26">
        <f>IF(IFERROR(IF($AV83&lt;J$6,0,IF($AV83&gt;MAX(AF$6:AF$85),"",
IF($AV83=MAX(AF$6:AF$85),INDEX($Z$6:$Z$85,MATCH(MAX(AF$6:AF$85),AF$6:AF$85,0)),
求节点(AF$6:AF$85,$Z$6:$Z$85,$AV83)))),"")="",BB82,
IFERROR(IF($AV83&lt;J$6,0,IF($AV83&gt;MAX(AF$6:AF$85),"",
IF($AV83=MAX(AF$6:AF$85),INDEX($Z$6:$Z$85,MATCH(MAX(AF$6:AF$85),AF$6:AF$85,0)),
求节点(AF$6:AF$85,$Z$6:$Z$85,$AV83)))),""))</f>
        <v>78</v>
      </c>
      <c r="BC83" s="26">
        <f>IF(IFERROR(IF($AV83&lt;K$6,0,IF($AV83&gt;MAX(AG$6:AG$85),"",
IF($AV83=MAX(AG$6:AG$85),INDEX($Z$6:$Z$85,MATCH(MAX(AG$6:AG$85),AG$6:AG$85,0)),
求节点(AG$6:AG$85,$Z$6:$Z$85,$AV83)))),"")="",BC82,
IFERROR(IF($AV83&lt;K$6,0,IF($AV83&gt;MAX(AG$6:AG$85),"",
IF($AV83=MAX(AG$6:AG$85),INDEX($Z$6:$Z$85,MATCH(MAX(AG$6:AG$85),AG$6:AG$85,0)),
求节点(AG$6:AG$85,$Z$6:$Z$85,$AV83)))),""))</f>
        <v>78</v>
      </c>
      <c r="BD83" s="26">
        <f>IF(IFERROR(IF($AV83&lt;L$6,0,IF($AV83&gt;MAX(AH$6:AH$85),"",
IF($AV83=MAX(AH$6:AH$85),INDEX($Z$6:$Z$85,MATCH(MAX(AH$6:AH$85),AH$6:AH$85,0)),
求节点(AH$6:AH$85,$Z$6:$Z$85,$AV83)))),"")="",BD82,
IFERROR(IF($AV83&lt;L$6,0,IF($AV83&gt;MAX(AH$6:AH$85),"",
IF($AV83=MAX(AH$6:AH$85),INDEX($Z$6:$Z$85,MATCH(MAX(AH$6:AH$85),AH$6:AH$85,0)),
求节点(AH$6:AH$85,$Z$6:$Z$85,$AV83)))),""))</f>
        <v>78</v>
      </c>
      <c r="BE83" s="26">
        <f>IF(IFERROR(IF($AV83&lt;M$6,0,IF($AV83&gt;MAX(AI$6:AI$85),"",
IF($AV83=MAX(AI$6:AI$85),INDEX($Z$6:$Z$85,MATCH(MAX(AI$6:AI$85),AI$6:AI$85,0)),
求节点(AI$6:AI$85,$Z$6:$Z$85,$AV83)))),"")="",BE82,
IFERROR(IF($AV83&lt;M$6,0,IF($AV83&gt;MAX(AI$6:AI$85),"",
IF($AV83=MAX(AI$6:AI$85),INDEX($Z$6:$Z$85,MATCH(MAX(AI$6:AI$85),AI$6:AI$85,0)),
求节点(AI$6:AI$85,$Z$6:$Z$85,$AV83)))),""))</f>
        <v>78</v>
      </c>
      <c r="BF83" s="26">
        <f>IF(IFERROR(IF($AV83&lt;N$6,0,IF($AV83&gt;MAX(AJ$6:AJ$85),"",
IF($AV83=MAX(AJ$6:AJ$85),INDEX($Z$6:$Z$85,MATCH(MAX(AJ$6:AJ$85),AJ$6:AJ$85,0)),
求节点(AJ$6:AJ$85,$Z$6:$Z$85,$AV83)))),"")="",BF82,
IFERROR(IF($AV83&lt;N$6,0,IF($AV83&gt;MAX(AJ$6:AJ$85),"",
IF($AV83=MAX(AJ$6:AJ$85),INDEX($Z$6:$Z$85,MATCH(MAX(AJ$6:AJ$85),AJ$6:AJ$85,0)),
求节点(AJ$6:AJ$85,$Z$6:$Z$85,$AV83)))),""))</f>
        <v>78</v>
      </c>
      <c r="BG83" s="26">
        <f>IF(IFERROR(IF($AV83&lt;O$6,0,IF($AV83&gt;MAX(AK$6:AK$85),"",
IF($AV83=MAX(AK$6:AK$85),INDEX($Z$6:$Z$85,MATCH(MAX(AK$6:AK$85),AK$6:AK$85,0)),
求节点(AK$6:AK$85,$Z$6:$Z$85,$AV83)))),"")="",BG82,
IFERROR(IF($AV83&lt;O$6,0,IF($AV83&gt;MAX(AK$6:AK$85),"",
IF($AV83=MAX(AK$6:AK$85),INDEX($Z$6:$Z$85,MATCH(MAX(AK$6:AK$85),AK$6:AK$85,0)),
求节点(AK$6:AK$85,$Z$6:$Z$85,$AV83)))),""))</f>
        <v>78</v>
      </c>
      <c r="BH83" s="26">
        <f>IF(IFERROR(IF($AV83&lt;P$6,0,IF($AV83&gt;MAX(AL$6:AL$85),"",
IF($AV83=MAX(AL$6:AL$85),INDEX($Z$6:$Z$85,MATCH(MAX(AL$6:AL$85),AL$6:AL$85,0)),
求节点(AL$6:AL$85,$Z$6:$Z$85,$AV83)))),"")="",BH82,
IFERROR(IF($AV83&lt;P$6,0,IF($AV83&gt;MAX(AL$6:AL$85),"",
IF($AV83=MAX(AL$6:AL$85),INDEX($Z$6:$Z$85,MATCH(MAX(AL$6:AL$85),AL$6:AL$85,0)),
求节点(AL$6:AL$85,$Z$6:$Z$85,$AV83)))),""))</f>
        <v>34.75</v>
      </c>
      <c r="BI83" s="26">
        <f>IF(IFERROR(IF($AV83&lt;Q$6,0,IF($AV83&gt;MAX(AM$6:AM$85),"",
IF($AV83=MAX(AM$6:AM$85),INDEX($Z$6:$Z$85,MATCH(MAX(AM$6:AM$85),AM$6:AM$85,0)),
求节点(AM$6:AM$85,$Z$6:$Z$85,$AV83)))),"")="",BI82,
IFERROR(IF($AV83&lt;Q$6,0,IF($AV83&gt;MAX(AM$6:AM$85),"",
IF($AV83=MAX(AM$6:AM$85),INDEX($Z$6:$Z$85,MATCH(MAX(AM$6:AM$85),AM$6:AM$85,0)),
求节点(AM$6:AM$85,$Z$6:$Z$85,$AV83)))),""))</f>
        <v>29.666666666666668</v>
      </c>
      <c r="BJ83" s="26">
        <f>IF(IFERROR(IF($AV83&lt;R$6,0,IF($AV83&gt;MAX(AN$6:AN$85),"",
IF($AV83=MAX(AN$6:AN$85),INDEX($Z$6:$Z$85,MATCH(MAX(AN$6:AN$85),AN$6:AN$85,0)),
求节点(AN$6:AN$85,$Z$6:$Z$85,$AV83)))),"")="",BJ82,
IFERROR(IF($AV83&lt;R$6,0,IF($AV83&gt;MAX(AN$6:AN$85),"",
IF($AV83=MAX(AN$6:AN$85),INDEX($Z$6:$Z$85,MATCH(MAX(AN$6:AN$85),AN$6:AN$85,0)),
求节点(AN$6:AN$85,$Z$6:$Z$85,$AV83)))),""))</f>
        <v>29.666666666666668</v>
      </c>
      <c r="BK83" s="26">
        <f>IF(IFERROR(IF($AV83&lt;S$6,0,IF($AV83&gt;MAX(AO$6:AO$85),"",
IF($AV83=MAX(AO$6:AO$85),INDEX($Z$6:$Z$85,MATCH(MAX(AO$6:AO$85),AO$6:AO$85,0)),
求节点(AO$6:AO$85,$Z$6:$Z$85,$AV83)))),"")="",BK82,
IFERROR(IF($AV83&lt;S$6,0,IF($AV83&gt;MAX(AO$6:AO$85),"",
IF($AV83=MAX(AO$6:AO$85),INDEX($Z$6:$Z$85,MATCH(MAX(AO$6:AO$85),AO$6:AO$85,0)),
求节点(AO$6:AO$85,$Z$6:$Z$85,$AV83)))),""))</f>
        <v>29.666666666666668</v>
      </c>
      <c r="BL83" s="26">
        <f>IF(IFERROR(IF($AV83&lt;T$6,0,IF($AV83&gt;MAX(AP$6:AP$85),"",
IF($AV83=MAX(AP$6:AP$85),INDEX($Z$6:$Z$85,MATCH(MAX(AP$6:AP$85),AP$6:AP$85,0)),
求节点(AP$6:AP$85,$Z$6:$Z$85,$AV83)))),"")="",BL82,
IFERROR(IF($AV83&lt;T$6,0,IF($AV83&gt;MAX(AP$6:AP$85),"",
IF($AV83=MAX(AP$6:AP$85),INDEX($Z$6:$Z$85,MATCH(MAX(AP$6:AP$85),AP$6:AP$85,0)),
求节点(AP$6:AP$85,$Z$6:$Z$85,$AV83)))),""))</f>
        <v>29.666666666666668</v>
      </c>
      <c r="BM83" s="26">
        <f>IF(IFERROR(IF($AV83&lt;U$6,0,IF($AV83&gt;MAX(AQ$6:AQ$85),"",
IF($AV83=MAX(AQ$6:AQ$85),INDEX($Z$6:$Z$85,MATCH(MAX(AQ$6:AQ$85),AQ$6:AQ$85,0)),
求节点(AQ$6:AQ$85,$Z$6:$Z$85,$AV83)))),"")="",BM82,
IFERROR(IF($AV83&lt;U$6,0,IF($AV83&gt;MAX(AQ$6:AQ$85),"",
IF($AV83=MAX(AQ$6:AQ$85),INDEX($Z$6:$Z$85,MATCH(MAX(AQ$6:AQ$85),AQ$6:AQ$85,0)),
求节点(AQ$6:AQ$85,$Z$6:$Z$85,$AV83)))),""))</f>
        <v>78</v>
      </c>
      <c r="BN83" s="26">
        <f>IF(IFERROR(IF($AV83&lt;V$6,0,IF($AV83&gt;MAX(AR$6:AR$85),"",
IF($AV83=MAX(AR$6:AR$85),INDEX($Z$6:$Z$85,MATCH(MAX(AR$6:AR$85),AR$6:AR$85,0)),
求节点(AR$6:AR$85,$Z$6:$Z$85,$AV83)))),"")="",BN82,
IFERROR(IF($AV83&lt;V$6,0,IF($AV83&gt;MAX(AR$6:AR$85),"",
IF($AV83=MAX(AR$6:AR$85),INDEX($Z$6:$Z$85,MATCH(MAX(AR$6:AR$85),AR$6:AR$85,0)),
求节点(AR$6:AR$85,$Z$6:$Z$85,$AV83)))),""))</f>
        <v>15.333333333333334</v>
      </c>
      <c r="BO83" s="26">
        <f>IF(IFERROR(IF($AV83&lt;W$6,0,IF($AV83&gt;MAX(AS$6:AS$85),"",
IF($AV83=MAX(AS$6:AS$85),INDEX($Z$6:$Z$85,MATCH(MAX(AS$6:AS$85),AS$6:AS$85,0)),
求节点(AS$6:AS$85,$Z$6:$Z$85,$AV83)))),"")="",BO82,
IFERROR(IF($AV83&lt;W$6,0,IF($AV83&gt;MAX(AS$6:AS$85),"",
IF($AV83=MAX(AS$6:AS$85),INDEX($Z$6:$Z$85,MATCH(MAX(AS$6:AS$85),AS$6:AS$85,0)),
求节点(AS$6:AS$85,$Z$6:$Z$85,$AV83)))),""))</f>
        <v>0</v>
      </c>
    </row>
    <row r="84" spans="4:67" x14ac:dyDescent="0.2">
      <c r="D84" s="8">
        <v>79</v>
      </c>
      <c r="E84" s="24">
        <f>IFERROR(('[1]功能-城建'!AS84+'[1]功能-城建'!BN84)/2,"")</f>
        <v>79</v>
      </c>
      <c r="F84" s="24">
        <f>IFERROR(('[1]功能-城建'!AT84+'[1]功能-城建'!BO84)/2,"")</f>
        <v>79</v>
      </c>
      <c r="G84" s="24" t="str">
        <f>IFERROR(('[1]功能-城建'!AU84+'[1]功能-城建'!BP84)/2,"")</f>
        <v/>
      </c>
      <c r="H84" s="24" t="str">
        <f>IFERROR(('[1]功能-城建'!AV84+'[1]功能-城建'!BQ84)/2,"")</f>
        <v/>
      </c>
      <c r="I84" s="24">
        <f>IFERROR(('[1]功能-城建'!AW84+'[1]功能-城建'!BR84)/2,"")</f>
        <v>79</v>
      </c>
      <c r="J84" s="24">
        <f>IFERROR(('[1]功能-城建'!AX84+'[1]功能-城建'!BS84)/2,"")</f>
        <v>79</v>
      </c>
      <c r="K84" s="24">
        <f>IFERROR(('[1]功能-城建'!AY84+'[1]功能-城建'!BT84)/2,"")</f>
        <v>79</v>
      </c>
      <c r="L84" s="24">
        <f>IFERROR(('[1]功能-城建'!AZ84+'[1]功能-城建'!BU84)/2,"")</f>
        <v>79</v>
      </c>
      <c r="M84" s="24">
        <f>IFERROR(('[1]功能-城建'!BA84+'[1]功能-城建'!BV84)/2,"")</f>
        <v>79</v>
      </c>
      <c r="N84" s="24">
        <f>IFERROR(('[1]功能-城建'!BB84+'[1]功能-城建'!BW84)/2,"")</f>
        <v>79</v>
      </c>
      <c r="O84" s="24">
        <f>IFERROR(('[1]功能-城建'!BC84+'[1]功能-城建'!BX84)/2,"")</f>
        <v>79</v>
      </c>
      <c r="P84" s="24" t="str">
        <f>IFERROR(('[1]功能-城建'!BD84+'[1]功能-城建'!BY84)/2,"")</f>
        <v/>
      </c>
      <c r="Q84" s="24" t="str">
        <f>IFERROR(('[1]功能-城建'!BE84+'[1]功能-城建'!BZ84)/2,"")</f>
        <v/>
      </c>
      <c r="R84" s="24" t="str">
        <f>IFERROR(('[1]功能-城建'!BF84+'[1]功能-城建'!CA84)/2,"")</f>
        <v/>
      </c>
      <c r="S84" s="24" t="str">
        <f>IFERROR(('[1]功能-城建'!BG84+'[1]功能-城建'!CB84)/2,"")</f>
        <v/>
      </c>
      <c r="T84" s="24" t="str">
        <f>IFERROR(('[1]功能-城建'!BH84+'[1]功能-城建'!CC84)/2,"")</f>
        <v/>
      </c>
      <c r="U84" s="24">
        <f>IFERROR(('[1]功能-城建'!BI84+'[1]功能-城建'!CD84)/2,"")</f>
        <v>79</v>
      </c>
      <c r="V84" s="24" t="str">
        <f>IFERROR(('[1]功能-城建'!BJ84+'[1]功能-城建'!CE84)/2,"")</f>
        <v/>
      </c>
      <c r="W84" s="24">
        <f>IFERROR(('[1]功能-城建'!BK84+'[1]功能-城建'!CF84)/2,"")</f>
        <v>0</v>
      </c>
      <c r="Z84" s="8">
        <v>79</v>
      </c>
      <c r="AA84" s="25">
        <f t="shared" si="25"/>
        <v>79</v>
      </c>
      <c r="AB84" s="25">
        <f t="shared" si="26"/>
        <v>79</v>
      </c>
      <c r="AC84" s="25" t="str">
        <f t="shared" si="27"/>
        <v/>
      </c>
      <c r="AD84" s="25" t="str">
        <f t="shared" si="28"/>
        <v/>
      </c>
      <c r="AE84" s="25">
        <f t="shared" si="29"/>
        <v>79</v>
      </c>
      <c r="AF84" s="25">
        <f t="shared" si="30"/>
        <v>79</v>
      </c>
      <c r="AG84" s="25">
        <f t="shared" si="31"/>
        <v>79</v>
      </c>
      <c r="AH84" s="25">
        <f t="shared" si="32"/>
        <v>79</v>
      </c>
      <c r="AI84" s="25">
        <f t="shared" si="33"/>
        <v>79</v>
      </c>
      <c r="AJ84" s="25">
        <f t="shared" si="34"/>
        <v>79</v>
      </c>
      <c r="AK84" s="25">
        <f t="shared" si="35"/>
        <v>79</v>
      </c>
      <c r="AL84" s="25" t="str">
        <f t="shared" si="36"/>
        <v/>
      </c>
      <c r="AM84" s="25" t="str">
        <f t="shared" si="37"/>
        <v/>
      </c>
      <c r="AN84" s="25" t="str">
        <f t="shared" si="38"/>
        <v/>
      </c>
      <c r="AO84" s="25" t="str">
        <f t="shared" si="39"/>
        <v/>
      </c>
      <c r="AP84" s="25" t="str">
        <f t="shared" si="40"/>
        <v/>
      </c>
      <c r="AQ84" s="25">
        <f t="shared" si="41"/>
        <v>79</v>
      </c>
      <c r="AR84" s="25" t="str">
        <f t="shared" si="42"/>
        <v/>
      </c>
      <c r="AS84" s="25">
        <f t="shared" si="43"/>
        <v>0</v>
      </c>
      <c r="AV84" s="8">
        <v>79</v>
      </c>
      <c r="AW84" s="26">
        <f>IF(IFERROR(IF($AV84&lt;E$6,0,IF($AV84&gt;MAX(AA$6:AA$85),"",
IF($AV84=MAX(AA$6:AA$85),INDEX($Z$6:$Z$85,MATCH(MAX(AA$6:AA$85),AA$6:AA$85,0)),
求节点(AA$6:AA$85,$Z$6:$Z$85,$AV84)))),"")="",AW83,
IFERROR(IF($AV84&lt;E$6,0,IF($AV84&gt;MAX(AA$6:AA$85),"",
IF($AV84=MAX(AA$6:AA$85),INDEX($Z$6:$Z$85,MATCH(MAX(AA$6:AA$85),AA$6:AA$85,0)),
求节点(AA$6:AA$85,$Z$6:$Z$85,$AV84)))),""))</f>
        <v>79</v>
      </c>
      <c r="AX84" s="26">
        <f>IF(IFERROR(IF($AV84&lt;F$6,0,IF($AV84&gt;MAX(AB$6:AB$85),"",
IF($AV84=MAX(AB$6:AB$85),INDEX($Z$6:$Z$85,MATCH(MAX(AB$6:AB$85),AB$6:AB$85,0)),
求节点(AB$6:AB$85,$Z$6:$Z$85,$AV84)))),"")="",AX83,
IFERROR(IF($AV84&lt;F$6,0,IF($AV84&gt;MAX(AB$6:AB$85),"",
IF($AV84=MAX(AB$6:AB$85),INDEX($Z$6:$Z$85,MATCH(MAX(AB$6:AB$85),AB$6:AB$85,0)),
求节点(AB$6:AB$85,$Z$6:$Z$85,$AV84)))),""))</f>
        <v>79</v>
      </c>
      <c r="AY84" s="26">
        <f>IF(IFERROR(IF($AV84&lt;G$6,0,IF($AV84&gt;MAX(AC$6:AC$85),"",
IF($AV84=MAX(AC$6:AC$85),INDEX($Z$6:$Z$85,MATCH(MAX(AC$6:AC$85),AC$6:AC$85,0)),
求节点(AC$6:AC$85,$Z$6:$Z$85,$AV84)))),"")="",AY83,
IFERROR(IF($AV84&lt;G$6,0,IF($AV84&gt;MAX(AC$6:AC$85),"",
IF($AV84=MAX(AC$6:AC$85),INDEX($Z$6:$Z$85,MATCH(MAX(AC$6:AC$85),AC$6:AC$85,0)),
求节点(AC$6:AC$85,$Z$6:$Z$85,$AV84)))),""))</f>
        <v>29.5</v>
      </c>
      <c r="AZ84" s="26">
        <f>IF(IFERROR(IF($AV84&lt;H$6,0,IF($AV84&gt;MAX(AD$6:AD$85),"",
IF($AV84=MAX(AD$6:AD$85),INDEX($Z$6:$Z$85,MATCH(MAX(AD$6:AD$85),AD$6:AD$85,0)),
求节点(AD$6:AD$85,$Z$6:$Z$85,$AV84)))),"")="",AZ83,
IFERROR(IF($AV84&lt;H$6,0,IF($AV84&gt;MAX(AD$6:AD$85),"",
IF($AV84=MAX(AD$6:AD$85),INDEX($Z$6:$Z$85,MATCH(MAX(AD$6:AD$85),AD$6:AD$85,0)),
求节点(AD$6:AD$85,$Z$6:$Z$85,$AV84)))),""))</f>
        <v>0</v>
      </c>
      <c r="BA84" s="26">
        <f>IF(IFERROR(IF($AV84&lt;I$6,0,IF($AV84&gt;MAX(AE$6:AE$85),"",
IF($AV84=MAX(AE$6:AE$85),INDEX($Z$6:$Z$85,MATCH(MAX(AE$6:AE$85),AE$6:AE$85,0)),
求节点(AE$6:AE$85,$Z$6:$Z$85,$AV84)))),"")="",BA83,
IFERROR(IF($AV84&lt;I$6,0,IF($AV84&gt;MAX(AE$6:AE$85),"",
IF($AV84=MAX(AE$6:AE$85),INDEX($Z$6:$Z$85,MATCH(MAX(AE$6:AE$85),AE$6:AE$85,0)),
求节点(AE$6:AE$85,$Z$6:$Z$85,$AV84)))),""))</f>
        <v>79</v>
      </c>
      <c r="BB84" s="26">
        <f>IF(IFERROR(IF($AV84&lt;J$6,0,IF($AV84&gt;MAX(AF$6:AF$85),"",
IF($AV84=MAX(AF$6:AF$85),INDEX($Z$6:$Z$85,MATCH(MAX(AF$6:AF$85),AF$6:AF$85,0)),
求节点(AF$6:AF$85,$Z$6:$Z$85,$AV84)))),"")="",BB83,
IFERROR(IF($AV84&lt;J$6,0,IF($AV84&gt;MAX(AF$6:AF$85),"",
IF($AV84=MAX(AF$6:AF$85),INDEX($Z$6:$Z$85,MATCH(MAX(AF$6:AF$85),AF$6:AF$85,0)),
求节点(AF$6:AF$85,$Z$6:$Z$85,$AV84)))),""))</f>
        <v>79</v>
      </c>
      <c r="BC84" s="26">
        <f>IF(IFERROR(IF($AV84&lt;K$6,0,IF($AV84&gt;MAX(AG$6:AG$85),"",
IF($AV84=MAX(AG$6:AG$85),INDEX($Z$6:$Z$85,MATCH(MAX(AG$6:AG$85),AG$6:AG$85,0)),
求节点(AG$6:AG$85,$Z$6:$Z$85,$AV84)))),"")="",BC83,
IFERROR(IF($AV84&lt;K$6,0,IF($AV84&gt;MAX(AG$6:AG$85),"",
IF($AV84=MAX(AG$6:AG$85),INDEX($Z$6:$Z$85,MATCH(MAX(AG$6:AG$85),AG$6:AG$85,0)),
求节点(AG$6:AG$85,$Z$6:$Z$85,$AV84)))),""))</f>
        <v>79</v>
      </c>
      <c r="BD84" s="26">
        <f>IF(IFERROR(IF($AV84&lt;L$6,0,IF($AV84&gt;MAX(AH$6:AH$85),"",
IF($AV84=MAX(AH$6:AH$85),INDEX($Z$6:$Z$85,MATCH(MAX(AH$6:AH$85),AH$6:AH$85,0)),
求节点(AH$6:AH$85,$Z$6:$Z$85,$AV84)))),"")="",BD83,
IFERROR(IF($AV84&lt;L$6,0,IF($AV84&gt;MAX(AH$6:AH$85),"",
IF($AV84=MAX(AH$6:AH$85),INDEX($Z$6:$Z$85,MATCH(MAX(AH$6:AH$85),AH$6:AH$85,0)),
求节点(AH$6:AH$85,$Z$6:$Z$85,$AV84)))),""))</f>
        <v>79</v>
      </c>
      <c r="BE84" s="26">
        <f>IF(IFERROR(IF($AV84&lt;M$6,0,IF($AV84&gt;MAX(AI$6:AI$85),"",
IF($AV84=MAX(AI$6:AI$85),INDEX($Z$6:$Z$85,MATCH(MAX(AI$6:AI$85),AI$6:AI$85,0)),
求节点(AI$6:AI$85,$Z$6:$Z$85,$AV84)))),"")="",BE83,
IFERROR(IF($AV84&lt;M$6,0,IF($AV84&gt;MAX(AI$6:AI$85),"",
IF($AV84=MAX(AI$6:AI$85),INDEX($Z$6:$Z$85,MATCH(MAX(AI$6:AI$85),AI$6:AI$85,0)),
求节点(AI$6:AI$85,$Z$6:$Z$85,$AV84)))),""))</f>
        <v>79</v>
      </c>
      <c r="BF84" s="26">
        <f>IF(IFERROR(IF($AV84&lt;N$6,0,IF($AV84&gt;MAX(AJ$6:AJ$85),"",
IF($AV84=MAX(AJ$6:AJ$85),INDEX($Z$6:$Z$85,MATCH(MAX(AJ$6:AJ$85),AJ$6:AJ$85,0)),
求节点(AJ$6:AJ$85,$Z$6:$Z$85,$AV84)))),"")="",BF83,
IFERROR(IF($AV84&lt;N$6,0,IF($AV84&gt;MAX(AJ$6:AJ$85),"",
IF($AV84=MAX(AJ$6:AJ$85),INDEX($Z$6:$Z$85,MATCH(MAX(AJ$6:AJ$85),AJ$6:AJ$85,0)),
求节点(AJ$6:AJ$85,$Z$6:$Z$85,$AV84)))),""))</f>
        <v>79</v>
      </c>
      <c r="BG84" s="26">
        <f>IF(IFERROR(IF($AV84&lt;O$6,0,IF($AV84&gt;MAX(AK$6:AK$85),"",
IF($AV84=MAX(AK$6:AK$85),INDEX($Z$6:$Z$85,MATCH(MAX(AK$6:AK$85),AK$6:AK$85,0)),
求节点(AK$6:AK$85,$Z$6:$Z$85,$AV84)))),"")="",BG83,
IFERROR(IF($AV84&lt;O$6,0,IF($AV84&gt;MAX(AK$6:AK$85),"",
IF($AV84=MAX(AK$6:AK$85),INDEX($Z$6:$Z$85,MATCH(MAX(AK$6:AK$85),AK$6:AK$85,0)),
求节点(AK$6:AK$85,$Z$6:$Z$85,$AV84)))),""))</f>
        <v>79</v>
      </c>
      <c r="BH84" s="26">
        <f>IF(IFERROR(IF($AV84&lt;P$6,0,IF($AV84&gt;MAX(AL$6:AL$85),"",
IF($AV84=MAX(AL$6:AL$85),INDEX($Z$6:$Z$85,MATCH(MAX(AL$6:AL$85),AL$6:AL$85,0)),
求节点(AL$6:AL$85,$Z$6:$Z$85,$AV84)))),"")="",BH83,
IFERROR(IF($AV84&lt;P$6,0,IF($AV84&gt;MAX(AL$6:AL$85),"",
IF($AV84=MAX(AL$6:AL$85),INDEX($Z$6:$Z$85,MATCH(MAX(AL$6:AL$85),AL$6:AL$85,0)),
求节点(AL$6:AL$85,$Z$6:$Z$85,$AV84)))),""))</f>
        <v>35.333333333333336</v>
      </c>
      <c r="BI84" s="26">
        <f>IF(IFERROR(IF($AV84&lt;Q$6,0,IF($AV84&gt;MAX(AM$6:AM$85),"",
IF($AV84=MAX(AM$6:AM$85),INDEX($Z$6:$Z$85,MATCH(MAX(AM$6:AM$85),AM$6:AM$85,0)),
求节点(AM$6:AM$85,$Z$6:$Z$85,$AV84)))),"")="",BI83,
IFERROR(IF($AV84&lt;Q$6,0,IF($AV84&gt;MAX(AM$6:AM$85),"",
IF($AV84=MAX(AM$6:AM$85),INDEX($Z$6:$Z$85,MATCH(MAX(AM$6:AM$85),AM$6:AM$85,0)),
求节点(AM$6:AM$85,$Z$6:$Z$85,$AV84)))),""))</f>
        <v>30</v>
      </c>
      <c r="BJ84" s="26">
        <f>IF(IFERROR(IF($AV84&lt;R$6,0,IF($AV84&gt;MAX(AN$6:AN$85),"",
IF($AV84=MAX(AN$6:AN$85),INDEX($Z$6:$Z$85,MATCH(MAX(AN$6:AN$85),AN$6:AN$85,0)),
求节点(AN$6:AN$85,$Z$6:$Z$85,$AV84)))),"")="",BJ83,
IFERROR(IF($AV84&lt;R$6,0,IF($AV84&gt;MAX(AN$6:AN$85),"",
IF($AV84=MAX(AN$6:AN$85),INDEX($Z$6:$Z$85,MATCH(MAX(AN$6:AN$85),AN$6:AN$85,0)),
求节点(AN$6:AN$85,$Z$6:$Z$85,$AV84)))),""))</f>
        <v>30</v>
      </c>
      <c r="BK84" s="26">
        <f>IF(IFERROR(IF($AV84&lt;S$6,0,IF($AV84&gt;MAX(AO$6:AO$85),"",
IF($AV84=MAX(AO$6:AO$85),INDEX($Z$6:$Z$85,MATCH(MAX(AO$6:AO$85),AO$6:AO$85,0)),
求节点(AO$6:AO$85,$Z$6:$Z$85,$AV84)))),"")="",BK83,
IFERROR(IF($AV84&lt;S$6,0,IF($AV84&gt;MAX(AO$6:AO$85),"",
IF($AV84=MAX(AO$6:AO$85),INDEX($Z$6:$Z$85,MATCH(MAX(AO$6:AO$85),AO$6:AO$85,0)),
求节点(AO$6:AO$85,$Z$6:$Z$85,$AV84)))),""))</f>
        <v>30</v>
      </c>
      <c r="BL84" s="26">
        <f>IF(IFERROR(IF($AV84&lt;T$6,0,IF($AV84&gt;MAX(AP$6:AP$85),"",
IF($AV84=MAX(AP$6:AP$85),INDEX($Z$6:$Z$85,MATCH(MAX(AP$6:AP$85),AP$6:AP$85,0)),
求节点(AP$6:AP$85,$Z$6:$Z$85,$AV84)))),"")="",BL83,
IFERROR(IF($AV84&lt;T$6,0,IF($AV84&gt;MAX(AP$6:AP$85),"",
IF($AV84=MAX(AP$6:AP$85),INDEX($Z$6:$Z$85,MATCH(MAX(AP$6:AP$85),AP$6:AP$85,0)),
求节点(AP$6:AP$85,$Z$6:$Z$85,$AV84)))),""))</f>
        <v>30</v>
      </c>
      <c r="BM84" s="26">
        <f>IF(IFERROR(IF($AV84&lt;U$6,0,IF($AV84&gt;MAX(AQ$6:AQ$85),"",
IF($AV84=MAX(AQ$6:AQ$85),INDEX($Z$6:$Z$85,MATCH(MAX(AQ$6:AQ$85),AQ$6:AQ$85,0)),
求节点(AQ$6:AQ$85,$Z$6:$Z$85,$AV84)))),"")="",BM83,
IFERROR(IF($AV84&lt;U$6,0,IF($AV84&gt;MAX(AQ$6:AQ$85),"",
IF($AV84=MAX(AQ$6:AQ$85),INDEX($Z$6:$Z$85,MATCH(MAX(AQ$6:AQ$85),AQ$6:AQ$85,0)),
求节点(AQ$6:AQ$85,$Z$6:$Z$85,$AV84)))),""))</f>
        <v>79</v>
      </c>
      <c r="BN84" s="26">
        <f>IF(IFERROR(IF($AV84&lt;V$6,0,IF($AV84&gt;MAX(AR$6:AR$85),"",
IF($AV84=MAX(AR$6:AR$85),INDEX($Z$6:$Z$85,MATCH(MAX(AR$6:AR$85),AR$6:AR$85,0)),
求节点(AR$6:AR$85,$Z$6:$Z$85,$AV84)))),"")="",BN83,
IFERROR(IF($AV84&lt;V$6,0,IF($AV84&gt;MAX(AR$6:AR$85),"",
IF($AV84=MAX(AR$6:AR$85),INDEX($Z$6:$Z$85,MATCH(MAX(AR$6:AR$85),AR$6:AR$85,0)),
求节点(AR$6:AR$85,$Z$6:$Z$85,$AV84)))),""))</f>
        <v>15.666666666666666</v>
      </c>
      <c r="BO84" s="26">
        <f>IF(IFERROR(IF($AV84&lt;W$6,0,IF($AV84&gt;MAX(AS$6:AS$85),"",
IF($AV84=MAX(AS$6:AS$85),INDEX($Z$6:$Z$85,MATCH(MAX(AS$6:AS$85),AS$6:AS$85,0)),
求节点(AS$6:AS$85,$Z$6:$Z$85,$AV84)))),"")="",BO83,
IFERROR(IF($AV84&lt;W$6,0,IF($AV84&gt;MAX(AS$6:AS$85),"",
IF($AV84=MAX(AS$6:AS$85),INDEX($Z$6:$Z$85,MATCH(MAX(AS$6:AS$85),AS$6:AS$85,0)),
求节点(AS$6:AS$85,$Z$6:$Z$85,$AV84)))),""))</f>
        <v>0</v>
      </c>
    </row>
    <row r="85" spans="4:67" x14ac:dyDescent="0.2">
      <c r="D85" s="8">
        <v>80</v>
      </c>
      <c r="E85" s="24">
        <f>IFERROR(('[1]功能-城建'!AS85+'[1]功能-城建'!BN85)/2,"")</f>
        <v>80</v>
      </c>
      <c r="F85" s="24">
        <f>IFERROR(('[1]功能-城建'!AT85+'[1]功能-城建'!BO85)/2,"")</f>
        <v>80</v>
      </c>
      <c r="G85" s="24" t="str">
        <f>IFERROR(('[1]功能-城建'!AU85+'[1]功能-城建'!BP85)/2,"")</f>
        <v/>
      </c>
      <c r="H85" s="24" t="str">
        <f>IFERROR(('[1]功能-城建'!AV85+'[1]功能-城建'!BQ85)/2,"")</f>
        <v/>
      </c>
      <c r="I85" s="24">
        <f>IFERROR(('[1]功能-城建'!AW85+'[1]功能-城建'!BR85)/2,"")</f>
        <v>80</v>
      </c>
      <c r="J85" s="24">
        <f>IFERROR(('[1]功能-城建'!AX85+'[1]功能-城建'!BS85)/2,"")</f>
        <v>80</v>
      </c>
      <c r="K85" s="24">
        <f>IFERROR(('[1]功能-城建'!AY85+'[1]功能-城建'!BT85)/2,"")</f>
        <v>80</v>
      </c>
      <c r="L85" s="24">
        <f>IFERROR(('[1]功能-城建'!AZ85+'[1]功能-城建'!BU85)/2,"")</f>
        <v>80</v>
      </c>
      <c r="M85" s="24">
        <f>IFERROR(('[1]功能-城建'!BA85+'[1]功能-城建'!BV85)/2,"")</f>
        <v>80</v>
      </c>
      <c r="N85" s="24">
        <f>IFERROR(('[1]功能-城建'!BB85+'[1]功能-城建'!BW85)/2,"")</f>
        <v>80</v>
      </c>
      <c r="O85" s="24">
        <f>IFERROR(('[1]功能-城建'!BC85+'[1]功能-城建'!BX85)/2,"")</f>
        <v>80</v>
      </c>
      <c r="P85" s="24" t="str">
        <f>IFERROR(('[1]功能-城建'!BD85+'[1]功能-城建'!BY85)/2,"")</f>
        <v/>
      </c>
      <c r="Q85" s="24" t="str">
        <f>IFERROR(('[1]功能-城建'!BE85+'[1]功能-城建'!BZ85)/2,"")</f>
        <v/>
      </c>
      <c r="R85" s="24" t="str">
        <f>IFERROR(('[1]功能-城建'!BF85+'[1]功能-城建'!CA85)/2,"")</f>
        <v/>
      </c>
      <c r="S85" s="24" t="str">
        <f>IFERROR(('[1]功能-城建'!BG85+'[1]功能-城建'!CB85)/2,"")</f>
        <v/>
      </c>
      <c r="T85" s="24" t="str">
        <f>IFERROR(('[1]功能-城建'!BH85+'[1]功能-城建'!CC85)/2,"")</f>
        <v/>
      </c>
      <c r="U85" s="24">
        <f>IFERROR(('[1]功能-城建'!BI85+'[1]功能-城建'!CD85)/2,"")</f>
        <v>80</v>
      </c>
      <c r="V85" s="24" t="str">
        <f>IFERROR(('[1]功能-城建'!BJ85+'[1]功能-城建'!CE85)/2,"")</f>
        <v/>
      </c>
      <c r="W85" s="24">
        <f>IFERROR(('[1]功能-城建'!BK85+'[1]功能-城建'!CF85)/2,"")</f>
        <v>0</v>
      </c>
      <c r="Z85" s="8">
        <v>80</v>
      </c>
      <c r="AA85" s="25">
        <f t="shared" si="25"/>
        <v>80</v>
      </c>
      <c r="AB85" s="25">
        <f t="shared" si="26"/>
        <v>80</v>
      </c>
      <c r="AC85" s="25" t="str">
        <f t="shared" si="27"/>
        <v/>
      </c>
      <c r="AD85" s="25" t="str">
        <f t="shared" si="28"/>
        <v/>
      </c>
      <c r="AE85" s="25">
        <f t="shared" si="29"/>
        <v>80</v>
      </c>
      <c r="AF85" s="25">
        <f t="shared" si="30"/>
        <v>80</v>
      </c>
      <c r="AG85" s="25">
        <f t="shared" si="31"/>
        <v>80</v>
      </c>
      <c r="AH85" s="25">
        <f t="shared" si="32"/>
        <v>80</v>
      </c>
      <c r="AI85" s="25">
        <f t="shared" si="33"/>
        <v>80</v>
      </c>
      <c r="AJ85" s="25">
        <f t="shared" si="34"/>
        <v>80</v>
      </c>
      <c r="AK85" s="25">
        <f t="shared" si="35"/>
        <v>80</v>
      </c>
      <c r="AL85" s="25" t="str">
        <f t="shared" si="36"/>
        <v/>
      </c>
      <c r="AM85" s="25" t="str">
        <f t="shared" si="37"/>
        <v/>
      </c>
      <c r="AN85" s="25" t="str">
        <f t="shared" si="38"/>
        <v/>
      </c>
      <c r="AO85" s="25" t="str">
        <f t="shared" si="39"/>
        <v/>
      </c>
      <c r="AP85" s="25" t="str">
        <f t="shared" si="40"/>
        <v/>
      </c>
      <c r="AQ85" s="25">
        <f t="shared" si="41"/>
        <v>80</v>
      </c>
      <c r="AR85" s="25" t="str">
        <f t="shared" si="42"/>
        <v/>
      </c>
      <c r="AS85" s="25">
        <f t="shared" si="43"/>
        <v>0</v>
      </c>
      <c r="AV85" s="8">
        <v>80</v>
      </c>
      <c r="AW85" s="26">
        <f>IF(IFERROR(IF($AV85&lt;E$6,0,IF($AV85&gt;MAX(AA$6:AA$85),"",
IF($AV85=MAX(AA$6:AA$85),INDEX($Z$6:$Z$85,MATCH(MAX(AA$6:AA$85),AA$6:AA$85,0)),
求节点(AA$6:AA$85,$Z$6:$Z$85,$AV85)))),"")="",AW84,
IFERROR(IF($AV85&lt;E$6,0,IF($AV85&gt;MAX(AA$6:AA$85),"",
IF($AV85=MAX(AA$6:AA$85),INDEX($Z$6:$Z$85,MATCH(MAX(AA$6:AA$85),AA$6:AA$85,0)),
求节点(AA$6:AA$85,$Z$6:$Z$85,$AV85)))),""))</f>
        <v>80</v>
      </c>
      <c r="AX85" s="26">
        <f>IF(IFERROR(IF($AV85&lt;F$6,0,IF($AV85&gt;MAX(AB$6:AB$85),"",
IF($AV85=MAX(AB$6:AB$85),INDEX($Z$6:$Z$85,MATCH(MAX(AB$6:AB$85),AB$6:AB$85,0)),
求节点(AB$6:AB$85,$Z$6:$Z$85,$AV85)))),"")="",AX84,
IFERROR(IF($AV85&lt;F$6,0,IF($AV85&gt;MAX(AB$6:AB$85),"",
IF($AV85=MAX(AB$6:AB$85),INDEX($Z$6:$Z$85,MATCH(MAX(AB$6:AB$85),AB$6:AB$85,0)),
求节点(AB$6:AB$85,$Z$6:$Z$85,$AV85)))),""))</f>
        <v>80</v>
      </c>
      <c r="AY85" s="26">
        <f>IF(IFERROR(IF($AV85&lt;G$6,0,IF($AV85&gt;MAX(AC$6:AC$85),"",
IF($AV85=MAX(AC$6:AC$85),INDEX($Z$6:$Z$85,MATCH(MAX(AC$6:AC$85),AC$6:AC$85,0)),
求节点(AC$6:AC$85,$Z$6:$Z$85,$AV85)))),"")="",AY84,
IFERROR(IF($AV85&lt;G$6,0,IF($AV85&gt;MAX(AC$6:AC$85),"",
IF($AV85=MAX(AC$6:AC$85),INDEX($Z$6:$Z$85,MATCH(MAX(AC$6:AC$85),AC$6:AC$85,0)),
求节点(AC$6:AC$85,$Z$6:$Z$85,$AV85)))),""))</f>
        <v>30</v>
      </c>
      <c r="AZ85" s="26">
        <f>IF(IFERROR(IF($AV85&lt;H$6,0,IF($AV85&gt;MAX(AD$6:AD$85),"",
IF($AV85=MAX(AD$6:AD$85),INDEX($Z$6:$Z$85,MATCH(MAX(AD$6:AD$85),AD$6:AD$85,0)),
求节点(AD$6:AD$85,$Z$6:$Z$85,$AV85)))),"")="",AZ84,
IFERROR(IF($AV85&lt;H$6,0,IF($AV85&gt;MAX(AD$6:AD$85),"",
IF($AV85=MAX(AD$6:AD$85),INDEX($Z$6:$Z$85,MATCH(MAX(AD$6:AD$85),AD$6:AD$85,0)),
求节点(AD$6:AD$85,$Z$6:$Z$85,$AV85)))),""))</f>
        <v>0</v>
      </c>
      <c r="BA85" s="26">
        <f>IF(IFERROR(IF($AV85&lt;I$6,0,IF($AV85&gt;MAX(AE$6:AE$85),"",
IF($AV85=MAX(AE$6:AE$85),INDEX($Z$6:$Z$85,MATCH(MAX(AE$6:AE$85),AE$6:AE$85,0)),
求节点(AE$6:AE$85,$Z$6:$Z$85,$AV85)))),"")="",BA84,
IFERROR(IF($AV85&lt;I$6,0,IF($AV85&gt;MAX(AE$6:AE$85),"",
IF($AV85=MAX(AE$6:AE$85),INDEX($Z$6:$Z$85,MATCH(MAX(AE$6:AE$85),AE$6:AE$85,0)),
求节点(AE$6:AE$85,$Z$6:$Z$85,$AV85)))),""))</f>
        <v>80</v>
      </c>
      <c r="BB85" s="26">
        <f>IF(IFERROR(IF($AV85&lt;J$6,0,IF($AV85&gt;MAX(AF$6:AF$85),"",
IF($AV85=MAX(AF$6:AF$85),INDEX($Z$6:$Z$85,MATCH(MAX(AF$6:AF$85),AF$6:AF$85,0)),
求节点(AF$6:AF$85,$Z$6:$Z$85,$AV85)))),"")="",BB84,
IFERROR(IF($AV85&lt;J$6,0,IF($AV85&gt;MAX(AF$6:AF$85),"",
IF($AV85=MAX(AF$6:AF$85),INDEX($Z$6:$Z$85,MATCH(MAX(AF$6:AF$85),AF$6:AF$85,0)),
求节点(AF$6:AF$85,$Z$6:$Z$85,$AV85)))),""))</f>
        <v>80</v>
      </c>
      <c r="BC85" s="26">
        <f>IF(IFERROR(IF($AV85&lt;K$6,0,IF($AV85&gt;MAX(AG$6:AG$85),"",
IF($AV85=MAX(AG$6:AG$85),INDEX($Z$6:$Z$85,MATCH(MAX(AG$6:AG$85),AG$6:AG$85,0)),
求节点(AG$6:AG$85,$Z$6:$Z$85,$AV85)))),"")="",BC84,
IFERROR(IF($AV85&lt;K$6,0,IF($AV85&gt;MAX(AG$6:AG$85),"",
IF($AV85=MAX(AG$6:AG$85),INDEX($Z$6:$Z$85,MATCH(MAX(AG$6:AG$85),AG$6:AG$85,0)),
求节点(AG$6:AG$85,$Z$6:$Z$85,$AV85)))),""))</f>
        <v>80</v>
      </c>
      <c r="BD85" s="26">
        <f>IF(IFERROR(IF($AV85&lt;L$6,0,IF($AV85&gt;MAX(AH$6:AH$85),"",
IF($AV85=MAX(AH$6:AH$85),INDEX($Z$6:$Z$85,MATCH(MAX(AH$6:AH$85),AH$6:AH$85,0)),
求节点(AH$6:AH$85,$Z$6:$Z$85,$AV85)))),"")="",BD84,
IFERROR(IF($AV85&lt;L$6,0,IF($AV85&gt;MAX(AH$6:AH$85),"",
IF($AV85=MAX(AH$6:AH$85),INDEX($Z$6:$Z$85,MATCH(MAX(AH$6:AH$85),AH$6:AH$85,0)),
求节点(AH$6:AH$85,$Z$6:$Z$85,$AV85)))),""))</f>
        <v>80</v>
      </c>
      <c r="BE85" s="26">
        <f>IF(IFERROR(IF($AV85&lt;M$6,0,IF($AV85&gt;MAX(AI$6:AI$85),"",
IF($AV85=MAX(AI$6:AI$85),INDEX($Z$6:$Z$85,MATCH(MAX(AI$6:AI$85),AI$6:AI$85,0)),
求节点(AI$6:AI$85,$Z$6:$Z$85,$AV85)))),"")="",BE84,
IFERROR(IF($AV85&lt;M$6,0,IF($AV85&gt;MAX(AI$6:AI$85),"",
IF($AV85=MAX(AI$6:AI$85),INDEX($Z$6:$Z$85,MATCH(MAX(AI$6:AI$85),AI$6:AI$85,0)),
求节点(AI$6:AI$85,$Z$6:$Z$85,$AV85)))),""))</f>
        <v>80</v>
      </c>
      <c r="BF85" s="26">
        <f>IF(IFERROR(IF($AV85&lt;N$6,0,IF($AV85&gt;MAX(AJ$6:AJ$85),"",
IF($AV85=MAX(AJ$6:AJ$85),INDEX($Z$6:$Z$85,MATCH(MAX(AJ$6:AJ$85),AJ$6:AJ$85,0)),
求节点(AJ$6:AJ$85,$Z$6:$Z$85,$AV85)))),"")="",BF84,
IFERROR(IF($AV85&lt;N$6,0,IF($AV85&gt;MAX(AJ$6:AJ$85),"",
IF($AV85=MAX(AJ$6:AJ$85),INDEX($Z$6:$Z$85,MATCH(MAX(AJ$6:AJ$85),AJ$6:AJ$85,0)),
求节点(AJ$6:AJ$85,$Z$6:$Z$85,$AV85)))),""))</f>
        <v>80</v>
      </c>
      <c r="BG85" s="26">
        <f>IF(IFERROR(IF($AV85&lt;O$6,0,IF($AV85&gt;MAX(AK$6:AK$85),"",
IF($AV85=MAX(AK$6:AK$85),INDEX($Z$6:$Z$85,MATCH(MAX(AK$6:AK$85),AK$6:AK$85,0)),
求节点(AK$6:AK$85,$Z$6:$Z$85,$AV85)))),"")="",BG84,
IFERROR(IF($AV85&lt;O$6,0,IF($AV85&gt;MAX(AK$6:AK$85),"",
IF($AV85=MAX(AK$6:AK$85),INDEX($Z$6:$Z$85,MATCH(MAX(AK$6:AK$85),AK$6:AK$85,0)),
求节点(AK$6:AK$85,$Z$6:$Z$85,$AV85)))),""))</f>
        <v>80</v>
      </c>
      <c r="BH85" s="26">
        <f>IF(IFERROR(IF($AV85&lt;P$6,0,IF($AV85&gt;MAX(AL$6:AL$85),"",
IF($AV85=MAX(AL$6:AL$85),INDEX($Z$6:$Z$85,MATCH(MAX(AL$6:AL$85),AL$6:AL$85,0)),
求节点(AL$6:AL$85,$Z$6:$Z$85,$AV85)))),"")="",BH84,
IFERROR(IF($AV85&lt;P$6,0,IF($AV85&gt;MAX(AL$6:AL$85),"",
IF($AV85=MAX(AL$6:AL$85),INDEX($Z$6:$Z$85,MATCH(MAX(AL$6:AL$85),AL$6:AL$85,0)),
求节点(AL$6:AL$85,$Z$6:$Z$85,$AV85)))),""))</f>
        <v>36</v>
      </c>
      <c r="BI85" s="26">
        <f>IF(IFERROR(IF($AV85&lt;Q$6,0,IF($AV85&gt;MAX(AM$6:AM$85),"",
IF($AV85=MAX(AM$6:AM$85),INDEX($Z$6:$Z$85,MATCH(MAX(AM$6:AM$85),AM$6:AM$85,0)),
求节点(AM$6:AM$85,$Z$6:$Z$85,$AV85)))),"")="",BI84,
IFERROR(IF($AV85&lt;Q$6,0,IF($AV85&gt;MAX(AM$6:AM$85),"",
IF($AV85=MAX(AM$6:AM$85),INDEX($Z$6:$Z$85,MATCH(MAX(AM$6:AM$85),AM$6:AM$85,0)),
求节点(AM$6:AM$85,$Z$6:$Z$85,$AV85)))),""))</f>
        <v>30</v>
      </c>
      <c r="BJ85" s="26">
        <f>IF(IFERROR(IF($AV85&lt;R$6,0,IF($AV85&gt;MAX(AN$6:AN$85),"",
IF($AV85=MAX(AN$6:AN$85),INDEX($Z$6:$Z$85,MATCH(MAX(AN$6:AN$85),AN$6:AN$85,0)),
求节点(AN$6:AN$85,$Z$6:$Z$85,$AV85)))),"")="",BJ84,
IFERROR(IF($AV85&lt;R$6,0,IF($AV85&gt;MAX(AN$6:AN$85),"",
IF($AV85=MAX(AN$6:AN$85),INDEX($Z$6:$Z$85,MATCH(MAX(AN$6:AN$85),AN$6:AN$85,0)),
求节点(AN$6:AN$85,$Z$6:$Z$85,$AV85)))),""))</f>
        <v>30</v>
      </c>
      <c r="BK85" s="26">
        <f>IF(IFERROR(IF($AV85&lt;S$6,0,IF($AV85&gt;MAX(AO$6:AO$85),"",
IF($AV85=MAX(AO$6:AO$85),INDEX($Z$6:$Z$85,MATCH(MAX(AO$6:AO$85),AO$6:AO$85,0)),
求节点(AO$6:AO$85,$Z$6:$Z$85,$AV85)))),"")="",BK84,
IFERROR(IF($AV85&lt;S$6,0,IF($AV85&gt;MAX(AO$6:AO$85),"",
IF($AV85=MAX(AO$6:AO$85),INDEX($Z$6:$Z$85,MATCH(MAX(AO$6:AO$85),AO$6:AO$85,0)),
求节点(AO$6:AO$85,$Z$6:$Z$85,$AV85)))),""))</f>
        <v>30</v>
      </c>
      <c r="BL85" s="26">
        <f>IF(IFERROR(IF($AV85&lt;T$6,0,IF($AV85&gt;MAX(AP$6:AP$85),"",
IF($AV85=MAX(AP$6:AP$85),INDEX($Z$6:$Z$85,MATCH(MAX(AP$6:AP$85),AP$6:AP$85,0)),
求节点(AP$6:AP$85,$Z$6:$Z$85,$AV85)))),"")="",BL84,
IFERROR(IF($AV85&lt;T$6,0,IF($AV85&gt;MAX(AP$6:AP$85),"",
IF($AV85=MAX(AP$6:AP$85),INDEX($Z$6:$Z$85,MATCH(MAX(AP$6:AP$85),AP$6:AP$85,0)),
求节点(AP$6:AP$85,$Z$6:$Z$85,$AV85)))),""))</f>
        <v>30</v>
      </c>
      <c r="BM85" s="26">
        <f>IF(IFERROR(IF($AV85&lt;U$6,0,IF($AV85&gt;MAX(AQ$6:AQ$85),"",
IF($AV85=MAX(AQ$6:AQ$85),INDEX($Z$6:$Z$85,MATCH(MAX(AQ$6:AQ$85),AQ$6:AQ$85,0)),
求节点(AQ$6:AQ$85,$Z$6:$Z$85,$AV85)))),"")="",BM84,
IFERROR(IF($AV85&lt;U$6,0,IF($AV85&gt;MAX(AQ$6:AQ$85),"",
IF($AV85=MAX(AQ$6:AQ$85),INDEX($Z$6:$Z$85,MATCH(MAX(AQ$6:AQ$85),AQ$6:AQ$85,0)),
求节点(AQ$6:AQ$85,$Z$6:$Z$85,$AV85)))),""))</f>
        <v>80</v>
      </c>
      <c r="BN85" s="26">
        <f>IF(IFERROR(IF($AV85&lt;V$6,0,IF($AV85&gt;MAX(AR$6:AR$85),"",
IF($AV85=MAX(AR$6:AR$85),INDEX($Z$6:$Z$85,MATCH(MAX(AR$6:AR$85),AR$6:AR$85,0)),
求节点(AR$6:AR$85,$Z$6:$Z$85,$AV85)))),"")="",BN84,
IFERROR(IF($AV85&lt;V$6,0,IF($AV85&gt;MAX(AR$6:AR$85),"",
IF($AV85=MAX(AR$6:AR$85),INDEX($Z$6:$Z$85,MATCH(MAX(AR$6:AR$85),AR$6:AR$85,0)),
求节点(AR$6:AR$85,$Z$6:$Z$85,$AV85)))),""))</f>
        <v>16</v>
      </c>
      <c r="BO85" s="26">
        <f>IF(IFERROR(IF($AV85&lt;W$6,0,IF($AV85&gt;MAX(AS$6:AS$85),"",
IF($AV85=MAX(AS$6:AS$85),INDEX($Z$6:$Z$85,MATCH(MAX(AS$6:AS$85),AS$6:AS$85,0)),
求节点(AS$6:AS$85,$Z$6:$Z$85,$AV85)))),"")="",BO84,
IFERROR(IF($AV85&lt;W$6,0,IF($AV85&gt;MAX(AS$6:AS$85),"",
IF($AV85=MAX(AS$6:AS$85),INDEX($Z$6:$Z$85,MATCH(MAX(AS$6:AS$85),AS$6:AS$85,0)),
求节点(AS$6:AS$85,$Z$6:$Z$85,$AV85)))),""))</f>
        <v>0</v>
      </c>
    </row>
  </sheetData>
  <mergeCells count="36">
    <mergeCell ref="AV3:BO3"/>
    <mergeCell ref="AV4:AV5"/>
    <mergeCell ref="AW4:AW5"/>
    <mergeCell ref="AX4:AX5"/>
    <mergeCell ref="AY4:AY5"/>
    <mergeCell ref="AZ4:AZ5"/>
    <mergeCell ref="BA4:BF4"/>
    <mergeCell ref="BH4:BH5"/>
    <mergeCell ref="BI4:BL4"/>
    <mergeCell ref="BM4:BM5"/>
    <mergeCell ref="BN4:BN5"/>
    <mergeCell ref="BO4:BO5"/>
    <mergeCell ref="D3:W3"/>
    <mergeCell ref="D4:D5"/>
    <mergeCell ref="E4:E5"/>
    <mergeCell ref="F4:F5"/>
    <mergeCell ref="G4:G5"/>
    <mergeCell ref="H4:H5"/>
    <mergeCell ref="I4:N4"/>
    <mergeCell ref="P4:P5"/>
    <mergeCell ref="Q4:T4"/>
    <mergeCell ref="U4:U5"/>
    <mergeCell ref="V4:V5"/>
    <mergeCell ref="W4:W5"/>
    <mergeCell ref="Z3:AS3"/>
    <mergeCell ref="Z4:Z5"/>
    <mergeCell ref="AA4:AA5"/>
    <mergeCell ref="AB4:AB5"/>
    <mergeCell ref="AC4:AC5"/>
    <mergeCell ref="AD4:AD5"/>
    <mergeCell ref="AE4:AJ4"/>
    <mergeCell ref="AL4:AL5"/>
    <mergeCell ref="AM4:AP4"/>
    <mergeCell ref="AQ4:AQ5"/>
    <mergeCell ref="AR4:AR5"/>
    <mergeCell ref="AS4:AS5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B3:GX95"/>
  <sheetViews>
    <sheetView workbookViewId="0">
      <selection activeCell="C54" sqref="C54"/>
    </sheetView>
  </sheetViews>
  <sheetFormatPr defaultColWidth="6.875" defaultRowHeight="11.25" x14ac:dyDescent="0.15"/>
  <cols>
    <col min="1" max="1" width="6.875" style="1"/>
    <col min="2" max="2" width="6.875" style="2"/>
    <col min="3" max="3" width="7.125" style="2" bestFit="1" customWidth="1"/>
    <col min="4" max="20" width="6.875" style="1"/>
    <col min="21" max="23" width="6.875" style="2"/>
    <col min="24" max="24" width="6.875" style="1"/>
    <col min="25" max="26" width="6.875" style="2"/>
    <col min="27" max="43" width="6.875" style="1"/>
    <col min="44" max="44" width="6.875" style="2"/>
    <col min="45" max="127" width="6.875" style="1"/>
    <col min="128" max="128" width="6.875" style="17"/>
    <col min="129" max="129" width="6.875" style="1"/>
    <col min="130" max="149" width="6.875" style="6"/>
    <col min="150" max="150" width="6.875" style="1"/>
    <col min="151" max="169" width="6.875" style="6"/>
    <col min="170" max="171" width="6.875" style="1"/>
    <col min="172" max="190" width="6.875" style="6"/>
    <col min="191" max="192" width="6.875" style="1"/>
    <col min="193" max="203" width="6.875" style="6"/>
    <col min="204" max="205" width="6.875" style="1"/>
    <col min="206" max="206" width="6.875" style="17"/>
    <col min="207" max="16384" width="6.875" style="1"/>
  </cols>
  <sheetData>
    <row r="3" spans="2:44" x14ac:dyDescent="0.15">
      <c r="B3" s="68" t="s">
        <v>295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Y3" s="68" t="s">
        <v>296</v>
      </c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</row>
    <row r="4" spans="2:44" x14ac:dyDescent="0.15">
      <c r="B4" s="64" t="s">
        <v>0</v>
      </c>
      <c r="C4" s="64" t="s">
        <v>1</v>
      </c>
      <c r="D4" s="64" t="s">
        <v>2</v>
      </c>
      <c r="E4" s="64" t="s">
        <v>3</v>
      </c>
      <c r="F4" s="64" t="s">
        <v>4</v>
      </c>
      <c r="G4" s="68" t="s">
        <v>5</v>
      </c>
      <c r="H4" s="68"/>
      <c r="I4" s="68"/>
      <c r="J4" s="68"/>
      <c r="K4" s="68"/>
      <c r="L4" s="68"/>
      <c r="M4" s="2"/>
      <c r="N4" s="64" t="s">
        <v>293</v>
      </c>
      <c r="O4" s="68" t="s">
        <v>211</v>
      </c>
      <c r="P4" s="68"/>
      <c r="Q4" s="68"/>
      <c r="R4" s="68"/>
      <c r="S4" s="64" t="s">
        <v>7</v>
      </c>
      <c r="T4" s="64" t="s">
        <v>131</v>
      </c>
      <c r="U4" s="64"/>
      <c r="V4" s="6"/>
      <c r="Y4" s="64" t="s">
        <v>0</v>
      </c>
      <c r="Z4" s="64" t="s">
        <v>1</v>
      </c>
      <c r="AA4" s="64" t="s">
        <v>2</v>
      </c>
      <c r="AB4" s="64" t="s">
        <v>3</v>
      </c>
      <c r="AC4" s="64" t="s">
        <v>4</v>
      </c>
      <c r="AD4" s="68" t="s">
        <v>5</v>
      </c>
      <c r="AE4" s="68"/>
      <c r="AF4" s="68"/>
      <c r="AG4" s="68"/>
      <c r="AH4" s="68"/>
      <c r="AI4" s="68"/>
      <c r="AJ4" s="2"/>
      <c r="AK4" s="64" t="s">
        <v>293</v>
      </c>
      <c r="AL4" s="68" t="s">
        <v>211</v>
      </c>
      <c r="AM4" s="68"/>
      <c r="AN4" s="68"/>
      <c r="AO4" s="68"/>
      <c r="AP4" s="64" t="s">
        <v>7</v>
      </c>
      <c r="AQ4" s="64" t="s">
        <v>131</v>
      </c>
      <c r="AR4" s="64"/>
    </row>
    <row r="5" spans="2:44" x14ac:dyDescent="0.15">
      <c r="B5" s="64"/>
      <c r="C5" s="64"/>
      <c r="D5" s="64"/>
      <c r="E5" s="64"/>
      <c r="F5" s="64"/>
      <c r="G5" s="2" t="s">
        <v>212</v>
      </c>
      <c r="H5" s="2" t="s">
        <v>26</v>
      </c>
      <c r="I5" s="2" t="s">
        <v>213</v>
      </c>
      <c r="J5" s="2" t="s">
        <v>11</v>
      </c>
      <c r="K5" s="2" t="s">
        <v>214</v>
      </c>
      <c r="L5" s="2" t="s">
        <v>215</v>
      </c>
      <c r="M5" s="2" t="s">
        <v>14</v>
      </c>
      <c r="N5" s="64"/>
      <c r="O5" s="2" t="s">
        <v>51</v>
      </c>
      <c r="P5" s="2" t="s">
        <v>210</v>
      </c>
      <c r="Q5" s="2" t="s">
        <v>216</v>
      </c>
      <c r="R5" s="2" t="s">
        <v>217</v>
      </c>
      <c r="S5" s="64"/>
      <c r="T5" s="64"/>
      <c r="U5" s="64"/>
      <c r="V5" s="6"/>
      <c r="Y5" s="64"/>
      <c r="Z5" s="64"/>
      <c r="AA5" s="64"/>
      <c r="AB5" s="64"/>
      <c r="AC5" s="64"/>
      <c r="AD5" s="2" t="s">
        <v>212</v>
      </c>
      <c r="AE5" s="2" t="s">
        <v>26</v>
      </c>
      <c r="AF5" s="2" t="s">
        <v>213</v>
      </c>
      <c r="AG5" s="2" t="s">
        <v>11</v>
      </c>
      <c r="AH5" s="2" t="s">
        <v>214</v>
      </c>
      <c r="AI5" s="2" t="s">
        <v>215</v>
      </c>
      <c r="AJ5" s="2" t="s">
        <v>14</v>
      </c>
      <c r="AK5" s="64"/>
      <c r="AL5" s="2" t="s">
        <v>51</v>
      </c>
      <c r="AM5" s="2" t="s">
        <v>210</v>
      </c>
      <c r="AN5" s="2" t="s">
        <v>216</v>
      </c>
      <c r="AO5" s="2" t="s">
        <v>217</v>
      </c>
      <c r="AP5" s="64"/>
      <c r="AQ5" s="64"/>
      <c r="AR5" s="64"/>
    </row>
    <row r="6" spans="2:44" x14ac:dyDescent="0.15">
      <c r="B6" s="2">
        <v>1</v>
      </c>
      <c r="C6" s="2">
        <f>Z6</f>
        <v>1</v>
      </c>
      <c r="D6" s="2">
        <f t="shared" ref="D6:U15" si="0">AA6</f>
        <v>1</v>
      </c>
      <c r="E6" s="2">
        <f t="shared" si="0"/>
        <v>12.5</v>
      </c>
      <c r="F6" s="2" t="str">
        <f t="shared" si="0"/>
        <v/>
      </c>
      <c r="G6" s="2">
        <f t="shared" si="0"/>
        <v>1</v>
      </c>
      <c r="H6" s="2">
        <f t="shared" si="0"/>
        <v>1</v>
      </c>
      <c r="I6" s="2">
        <f t="shared" si="0"/>
        <v>1</v>
      </c>
      <c r="J6" s="2">
        <f t="shared" si="0"/>
        <v>1</v>
      </c>
      <c r="K6" s="29">
        <f>K7</f>
        <v>28</v>
      </c>
      <c r="L6" s="2">
        <f t="shared" si="0"/>
        <v>1</v>
      </c>
      <c r="M6" s="29">
        <f>M7</f>
        <v>2</v>
      </c>
      <c r="N6" s="2">
        <f t="shared" si="0"/>
        <v>7.5</v>
      </c>
      <c r="O6" s="2">
        <f t="shared" si="0"/>
        <v>1.5</v>
      </c>
      <c r="P6" s="2">
        <f t="shared" si="0"/>
        <v>1</v>
      </c>
      <c r="Q6" s="2">
        <f t="shared" si="0"/>
        <v>2</v>
      </c>
      <c r="R6" s="2">
        <f t="shared" si="0"/>
        <v>6</v>
      </c>
      <c r="S6" s="29">
        <f>S7</f>
        <v>10</v>
      </c>
      <c r="T6" s="2">
        <f t="shared" si="0"/>
        <v>16</v>
      </c>
      <c r="U6" s="2" t="str">
        <f t="shared" si="0"/>
        <v/>
      </c>
      <c r="V6" s="6"/>
      <c r="Y6" s="2">
        <v>1</v>
      </c>
      <c r="Z6" s="2">
        <f>IF('[1]功能-城建'!AS6="","",('[1]功能-城建'!AS6+'[1]功能-城建'!BN6)/2)</f>
        <v>1</v>
      </c>
      <c r="AA6" s="2">
        <f>IF('[1]功能-城建'!AT6="","",('[1]功能-城建'!AT6+'[1]功能-城建'!BO6)/2)</f>
        <v>1</v>
      </c>
      <c r="AB6" s="2">
        <f>IF('[1]功能-城建'!AU6="","",('[1]功能-城建'!AU6+'[1]功能-城建'!BP6)/2)</f>
        <v>12.5</v>
      </c>
      <c r="AC6" s="2" t="str">
        <f>IF('[1]功能-城建'!AV6="","",('[1]功能-城建'!AV6+'[1]功能-城建'!BQ6)/2)</f>
        <v/>
      </c>
      <c r="AD6" s="2">
        <f>IF('[1]功能-城建'!AW6="","",('[1]功能-城建'!AW6+'[1]功能-城建'!BR6)/2)</f>
        <v>1</v>
      </c>
      <c r="AE6" s="2">
        <f>IF('[1]功能-城建'!AX6="","",('[1]功能-城建'!AX6+'[1]功能-城建'!BS6)/2)</f>
        <v>1</v>
      </c>
      <c r="AF6" s="2">
        <f>IF('[1]功能-城建'!AY6="","",('[1]功能-城建'!AY6+'[1]功能-城建'!BT6)/2)</f>
        <v>1</v>
      </c>
      <c r="AG6" s="2">
        <f>IF('[1]功能-城建'!AZ6="","",('[1]功能-城建'!AZ6+'[1]功能-城建'!BU6)/2)</f>
        <v>1</v>
      </c>
      <c r="AH6" s="2">
        <f>IF('[1]功能-城建'!BA6="","",('[1]功能-城建'!BA6+'[1]功能-城建'!BV6)/2)</f>
        <v>28</v>
      </c>
      <c r="AI6" s="2">
        <f>IF('[1]功能-城建'!BB6="","",('[1]功能-城建'!BB6+'[1]功能-城建'!BW6)/2)</f>
        <v>1</v>
      </c>
      <c r="AJ6" s="2">
        <f>IF('[1]功能-城建'!BC6="","",('[1]功能-城建'!BC6+'[1]功能-城建'!BX6)/2)</f>
        <v>2</v>
      </c>
      <c r="AK6" s="2">
        <f>IF('[1]功能-城建'!BD6="","",('[1]功能-城建'!BD6+'[1]功能-城建'!BY6)/2)</f>
        <v>7.5</v>
      </c>
      <c r="AL6" s="2">
        <f>IF('[1]功能-城建'!BE6="","",('[1]功能-城建'!BE6+'[1]功能-城建'!BZ6)/2)</f>
        <v>1.5</v>
      </c>
      <c r="AM6" s="2">
        <f>IF('[1]功能-城建'!BF6="","",('[1]功能-城建'!BF6+'[1]功能-城建'!CA6)/2)</f>
        <v>1</v>
      </c>
      <c r="AN6" s="2">
        <f>IF('[1]功能-城建'!BG6="","",('[1]功能-城建'!BG6+'[1]功能-城建'!CB6)/2)</f>
        <v>2</v>
      </c>
      <c r="AO6" s="2">
        <f>IF('[1]功能-城建'!BH6="","",('[1]功能-城建'!BH6+'[1]功能-城建'!CC6)/2)</f>
        <v>6</v>
      </c>
      <c r="AP6" s="2">
        <f>IF('[1]功能-城建'!BI6="","",('[1]功能-城建'!BI6+'[1]功能-城建'!CD6)/2)</f>
        <v>10</v>
      </c>
      <c r="AQ6" s="2">
        <f>IF('[1]功能-城建'!BJ6="","",('[1]功能-城建'!BJ6+'[1]功能-城建'!CE6)/2)</f>
        <v>16</v>
      </c>
      <c r="AR6" s="2" t="str">
        <f>IF('[1]功能-城建'!BK6="","",('[1]功能-城建'!BK6+'[1]功能-城建'!CF6)/2)</f>
        <v/>
      </c>
    </row>
    <row r="7" spans="2:44" x14ac:dyDescent="0.15">
      <c r="B7" s="2">
        <v>2</v>
      </c>
      <c r="C7" s="2">
        <f>IF(Z7="",C6,Z7)</f>
        <v>2</v>
      </c>
      <c r="D7" s="2">
        <f t="shared" ref="D7:T7" si="1">IF(AA7="",D6,AA7)</f>
        <v>2</v>
      </c>
      <c r="E7" s="2">
        <f t="shared" si="1"/>
        <v>14.5</v>
      </c>
      <c r="F7" s="2" t="str">
        <f t="shared" si="1"/>
        <v/>
      </c>
      <c r="G7" s="2">
        <f t="shared" si="1"/>
        <v>2</v>
      </c>
      <c r="H7" s="2">
        <f t="shared" si="1"/>
        <v>2</v>
      </c>
      <c r="I7" s="2">
        <f t="shared" si="1"/>
        <v>2</v>
      </c>
      <c r="J7" s="2">
        <f t="shared" si="1"/>
        <v>2</v>
      </c>
      <c r="K7" s="29">
        <f>K8</f>
        <v>28</v>
      </c>
      <c r="L7" s="2">
        <f t="shared" si="1"/>
        <v>2</v>
      </c>
      <c r="M7" s="2">
        <f t="shared" si="1"/>
        <v>2</v>
      </c>
      <c r="N7" s="2">
        <f t="shared" si="1"/>
        <v>9.5</v>
      </c>
      <c r="O7" s="2">
        <f t="shared" si="1"/>
        <v>4.5</v>
      </c>
      <c r="P7" s="2">
        <f t="shared" si="1"/>
        <v>3.5</v>
      </c>
      <c r="Q7" s="2">
        <f t="shared" si="1"/>
        <v>5.5</v>
      </c>
      <c r="R7" s="2">
        <f t="shared" si="1"/>
        <v>7.5</v>
      </c>
      <c r="S7" s="2">
        <f t="shared" si="1"/>
        <v>10</v>
      </c>
      <c r="T7" s="2">
        <f t="shared" si="1"/>
        <v>19.5</v>
      </c>
      <c r="U7" s="2" t="str">
        <f>IF(AR7="",U6,AR7)</f>
        <v/>
      </c>
      <c r="V7" s="6"/>
      <c r="Y7" s="2">
        <v>2</v>
      </c>
      <c r="Z7" s="2">
        <f>IF('[1]功能-城建'!AS7="","",('[1]功能-城建'!AS7+'[1]功能-城建'!BN7)/2)</f>
        <v>2</v>
      </c>
      <c r="AA7" s="2">
        <f>IF('[1]功能-城建'!AT7="","",('[1]功能-城建'!AT7+'[1]功能-城建'!BO7)/2)</f>
        <v>2</v>
      </c>
      <c r="AB7" s="2">
        <f>IF('[1]功能-城建'!AU7="","",('[1]功能-城建'!AU7+'[1]功能-城建'!BP7)/2)</f>
        <v>14.5</v>
      </c>
      <c r="AC7" s="2" t="str">
        <f>IF('[1]功能-城建'!AV7="","",('[1]功能-城建'!AV7+'[1]功能-城建'!BQ7)/2)</f>
        <v/>
      </c>
      <c r="AD7" s="2">
        <f>IF('[1]功能-城建'!AW7="","",('[1]功能-城建'!AW7+'[1]功能-城建'!BR7)/2)</f>
        <v>2</v>
      </c>
      <c r="AE7" s="2">
        <f>IF('[1]功能-城建'!AX7="","",('[1]功能-城建'!AX7+'[1]功能-城建'!BS7)/2)</f>
        <v>2</v>
      </c>
      <c r="AF7" s="2">
        <f>IF('[1]功能-城建'!AY7="","",('[1]功能-城建'!AY7+'[1]功能-城建'!BT7)/2)</f>
        <v>2</v>
      </c>
      <c r="AG7" s="2">
        <f>IF('[1]功能-城建'!AZ7="","",('[1]功能-城建'!AZ7+'[1]功能-城建'!BU7)/2)</f>
        <v>2</v>
      </c>
      <c r="AH7" s="2">
        <f>IF('[1]功能-城建'!BA7="","",('[1]功能-城建'!BA7+'[1]功能-城建'!BV7)/2)</f>
        <v>28</v>
      </c>
      <c r="AI7" s="2">
        <f>IF('[1]功能-城建'!BB7="","",('[1]功能-城建'!BB7+'[1]功能-城建'!BW7)/2)</f>
        <v>2</v>
      </c>
      <c r="AJ7" s="2">
        <f>IF('[1]功能-城建'!BC7="","",('[1]功能-城建'!BC7+'[1]功能-城建'!BX7)/2)</f>
        <v>2</v>
      </c>
      <c r="AK7" s="2">
        <f>IF('[1]功能-城建'!BD7="","",('[1]功能-城建'!BD7+'[1]功能-城建'!BY7)/2)</f>
        <v>9.5</v>
      </c>
      <c r="AL7" s="2">
        <f>IF('[1]功能-城建'!BE7="","",('[1]功能-城建'!BE7+'[1]功能-城建'!BZ7)/2)</f>
        <v>4.5</v>
      </c>
      <c r="AM7" s="2">
        <f>IF('[1]功能-城建'!BF7="","",('[1]功能-城建'!BF7+'[1]功能-城建'!CA7)/2)</f>
        <v>3.5</v>
      </c>
      <c r="AN7" s="2">
        <f>IF('[1]功能-城建'!BG7="","",('[1]功能-城建'!BG7+'[1]功能-城建'!CB7)/2)</f>
        <v>5.5</v>
      </c>
      <c r="AO7" s="2">
        <f>IF('[1]功能-城建'!BH7="","",('[1]功能-城建'!BH7+'[1]功能-城建'!CC7)/2)</f>
        <v>7.5</v>
      </c>
      <c r="AP7" s="2">
        <f>IF('[1]功能-城建'!BI7="","",('[1]功能-城建'!BI7+'[1]功能-城建'!CD7)/2)</f>
        <v>10</v>
      </c>
      <c r="AQ7" s="2">
        <f>IF('[1]功能-城建'!BJ7="","",('[1]功能-城建'!BJ7+'[1]功能-城建'!CE7)/2)</f>
        <v>19.5</v>
      </c>
      <c r="AR7" s="2" t="str">
        <f>IF('[1]功能-城建'!BK7="","",('[1]功能-城建'!BK7+'[1]功能-城建'!CF7)/2)</f>
        <v/>
      </c>
    </row>
    <row r="8" spans="2:44" x14ac:dyDescent="0.15">
      <c r="B8" s="2">
        <v>3</v>
      </c>
      <c r="C8" s="2">
        <f t="shared" ref="C8:C54" si="2">IF(Z8="",C7,Z8)</f>
        <v>3</v>
      </c>
      <c r="D8" s="2">
        <f t="shared" ref="D8:D54" si="3">IF(AA8="",D7,AA8)</f>
        <v>3</v>
      </c>
      <c r="E8" s="2">
        <f t="shared" ref="E8:E54" si="4">IF(AB8="",E7,AB8)</f>
        <v>16.5</v>
      </c>
      <c r="F8" s="2" t="str">
        <f t="shared" ref="F8:F54" si="5">IF(AC8="",F7,AC8)</f>
        <v/>
      </c>
      <c r="G8" s="2">
        <f t="shared" ref="G8:G54" si="6">IF(AD8="",G7,AD8)</f>
        <v>3</v>
      </c>
      <c r="H8" s="2">
        <f t="shared" ref="H8:H54" si="7">IF(AE8="",H7,AE8)</f>
        <v>3</v>
      </c>
      <c r="I8" s="2">
        <f t="shared" ref="I8:I54" si="8">IF(AF8="",I7,AF8)</f>
        <v>3</v>
      </c>
      <c r="J8" s="2">
        <f t="shared" ref="J8:J54" si="9">IF(AG8="",J7,AG8)</f>
        <v>3</v>
      </c>
      <c r="K8" s="2">
        <f t="shared" si="0"/>
        <v>28</v>
      </c>
      <c r="L8" s="2">
        <f t="shared" ref="L8:L54" si="10">IF(AI8="",L7,AI8)</f>
        <v>3</v>
      </c>
      <c r="M8" s="2">
        <f t="shared" ref="M8:M54" si="11">IF(AJ8="",M7,AJ8)</f>
        <v>3</v>
      </c>
      <c r="N8" s="2">
        <f t="shared" ref="N8:N54" si="12">IF(AK8="",N7,AK8)</f>
        <v>11.5</v>
      </c>
      <c r="O8" s="2">
        <f t="shared" ref="O8:O54" si="13">IF(AL8="",O7,AL8)</f>
        <v>8.5</v>
      </c>
      <c r="P8" s="2">
        <f t="shared" ref="P8:P54" si="14">IF(AM8="",P7,AM8)</f>
        <v>7.5</v>
      </c>
      <c r="Q8" s="2">
        <f t="shared" ref="Q8:Q54" si="15">IF(AN8="",Q7,AN8)</f>
        <v>9</v>
      </c>
      <c r="R8" s="2">
        <f t="shared" ref="R8:R54" si="16">IF(AO8="",R7,AO8)</f>
        <v>10</v>
      </c>
      <c r="S8" s="2">
        <f t="shared" ref="S8:S54" si="17">IF(AP8="",S7,AP8)</f>
        <v>10</v>
      </c>
      <c r="T8" s="2">
        <f t="shared" ref="T8:T54" si="18">IF(AQ8="",T7,AQ8)</f>
        <v>23.5</v>
      </c>
      <c r="U8" s="2" t="str">
        <f t="shared" ref="U8:U54" si="19">IF(AR8="",U7,AR8)</f>
        <v/>
      </c>
      <c r="V8" s="6"/>
      <c r="Y8" s="2">
        <v>3</v>
      </c>
      <c r="Z8" s="2">
        <f>IF('[1]功能-城建'!AS8="","",('[1]功能-城建'!AS8+'[1]功能-城建'!BN8)/2)</f>
        <v>3</v>
      </c>
      <c r="AA8" s="2">
        <f>IF('[1]功能-城建'!AT8="","",('[1]功能-城建'!AT8+'[1]功能-城建'!BO8)/2)</f>
        <v>3</v>
      </c>
      <c r="AB8" s="2">
        <f>IF('[1]功能-城建'!AU8="","",('[1]功能-城建'!AU8+'[1]功能-城建'!BP8)/2)</f>
        <v>16.5</v>
      </c>
      <c r="AC8" s="2" t="str">
        <f>IF('[1]功能-城建'!AV8="","",('[1]功能-城建'!AV8+'[1]功能-城建'!BQ8)/2)</f>
        <v/>
      </c>
      <c r="AD8" s="2">
        <f>IF('[1]功能-城建'!AW8="","",('[1]功能-城建'!AW8+'[1]功能-城建'!BR8)/2)</f>
        <v>3</v>
      </c>
      <c r="AE8" s="2">
        <f>IF('[1]功能-城建'!AX8="","",('[1]功能-城建'!AX8+'[1]功能-城建'!BS8)/2)</f>
        <v>3</v>
      </c>
      <c r="AF8" s="2">
        <f>IF('[1]功能-城建'!AY8="","",('[1]功能-城建'!AY8+'[1]功能-城建'!BT8)/2)</f>
        <v>3</v>
      </c>
      <c r="AG8" s="2">
        <f>IF('[1]功能-城建'!AZ8="","",('[1]功能-城建'!AZ8+'[1]功能-城建'!BU8)/2)</f>
        <v>3</v>
      </c>
      <c r="AH8" s="2">
        <f>IF('[1]功能-城建'!BA8="","",('[1]功能-城建'!BA8+'[1]功能-城建'!BV8)/2)</f>
        <v>28</v>
      </c>
      <c r="AI8" s="2">
        <f>IF('[1]功能-城建'!BB8="","",('[1]功能-城建'!BB8+'[1]功能-城建'!BW8)/2)</f>
        <v>3</v>
      </c>
      <c r="AJ8" s="2">
        <f>IF('[1]功能-城建'!BC8="","",('[1]功能-城建'!BC8+'[1]功能-城建'!BX8)/2)</f>
        <v>3</v>
      </c>
      <c r="AK8" s="2">
        <f>IF('[1]功能-城建'!BD8="","",('[1]功能-城建'!BD8+'[1]功能-城建'!BY8)/2)</f>
        <v>11.5</v>
      </c>
      <c r="AL8" s="2">
        <f>IF('[1]功能-城建'!BE8="","",('[1]功能-城建'!BE8+'[1]功能-城建'!BZ8)/2)</f>
        <v>8.5</v>
      </c>
      <c r="AM8" s="2">
        <f>IF('[1]功能-城建'!BF8="","",('[1]功能-城建'!BF8+'[1]功能-城建'!CA8)/2)</f>
        <v>7.5</v>
      </c>
      <c r="AN8" s="2">
        <f>IF('[1]功能-城建'!BG8="","",('[1]功能-城建'!BG8+'[1]功能-城建'!CB8)/2)</f>
        <v>9</v>
      </c>
      <c r="AO8" s="2">
        <f>IF('[1]功能-城建'!BH8="","",('[1]功能-城建'!BH8+'[1]功能-城建'!CC8)/2)</f>
        <v>10</v>
      </c>
      <c r="AP8" s="2">
        <f>IF('[1]功能-城建'!BI8="","",('[1]功能-城建'!BI8+'[1]功能-城建'!CD8)/2)</f>
        <v>10</v>
      </c>
      <c r="AQ8" s="2">
        <f>IF('[1]功能-城建'!BJ8="","",('[1]功能-城建'!BJ8+'[1]功能-城建'!CE8)/2)</f>
        <v>23.5</v>
      </c>
      <c r="AR8" s="2" t="str">
        <f>IF('[1]功能-城建'!BK8="","",('[1]功能-城建'!BK8+'[1]功能-城建'!CF8)/2)</f>
        <v/>
      </c>
    </row>
    <row r="9" spans="2:44" x14ac:dyDescent="0.15">
      <c r="B9" s="2">
        <v>4</v>
      </c>
      <c r="C9" s="2">
        <f t="shared" si="2"/>
        <v>4</v>
      </c>
      <c r="D9" s="2">
        <f t="shared" si="3"/>
        <v>4</v>
      </c>
      <c r="E9" s="2">
        <f t="shared" si="4"/>
        <v>18.5</v>
      </c>
      <c r="F9" s="2" t="str">
        <f t="shared" si="5"/>
        <v/>
      </c>
      <c r="G9" s="2">
        <f t="shared" si="6"/>
        <v>4</v>
      </c>
      <c r="H9" s="2">
        <f t="shared" si="7"/>
        <v>4</v>
      </c>
      <c r="I9" s="2">
        <f t="shared" si="8"/>
        <v>4</v>
      </c>
      <c r="J9" s="2">
        <f t="shared" si="9"/>
        <v>4</v>
      </c>
      <c r="K9" s="29">
        <f t="shared" ref="K9:K10" si="20">K10</f>
        <v>29</v>
      </c>
      <c r="L9" s="2">
        <f t="shared" si="10"/>
        <v>4</v>
      </c>
      <c r="M9" s="2">
        <f t="shared" si="11"/>
        <v>4</v>
      </c>
      <c r="N9" s="2">
        <f t="shared" si="12"/>
        <v>14</v>
      </c>
      <c r="O9" s="2">
        <f t="shared" si="13"/>
        <v>12</v>
      </c>
      <c r="P9" s="2">
        <f t="shared" si="14"/>
        <v>11.5</v>
      </c>
      <c r="Q9" s="2">
        <f t="shared" si="15"/>
        <v>12</v>
      </c>
      <c r="R9" s="2">
        <f t="shared" si="16"/>
        <v>12.5</v>
      </c>
      <c r="S9" s="2">
        <f t="shared" si="17"/>
        <v>11</v>
      </c>
      <c r="T9" s="2">
        <f t="shared" si="18"/>
        <v>27.5</v>
      </c>
      <c r="U9" s="2" t="str">
        <f t="shared" si="19"/>
        <v/>
      </c>
      <c r="V9" s="6"/>
      <c r="Y9" s="2">
        <v>4</v>
      </c>
      <c r="Z9" s="2">
        <f>IF('[1]功能-城建'!AS9="","",('[1]功能-城建'!AS9+'[1]功能-城建'!BN9)/2)</f>
        <v>4</v>
      </c>
      <c r="AA9" s="2">
        <f>IF('[1]功能-城建'!AT9="","",('[1]功能-城建'!AT9+'[1]功能-城建'!BO9)/2)</f>
        <v>4</v>
      </c>
      <c r="AB9" s="2">
        <f>IF('[1]功能-城建'!AU9="","",('[1]功能-城建'!AU9+'[1]功能-城建'!BP9)/2)</f>
        <v>18.5</v>
      </c>
      <c r="AC9" s="2" t="str">
        <f>IF('[1]功能-城建'!AV9="","",('[1]功能-城建'!AV9+'[1]功能-城建'!BQ9)/2)</f>
        <v/>
      </c>
      <c r="AD9" s="2">
        <f>IF('[1]功能-城建'!AW9="","",('[1]功能-城建'!AW9+'[1]功能-城建'!BR9)/2)</f>
        <v>4</v>
      </c>
      <c r="AE9" s="2">
        <f>IF('[1]功能-城建'!AX9="","",('[1]功能-城建'!AX9+'[1]功能-城建'!BS9)/2)</f>
        <v>4</v>
      </c>
      <c r="AF9" s="2">
        <f>IF('[1]功能-城建'!AY9="","",('[1]功能-城建'!AY9+'[1]功能-城建'!BT9)/2)</f>
        <v>4</v>
      </c>
      <c r="AG9" s="2">
        <f>IF('[1]功能-城建'!AZ9="","",('[1]功能-城建'!AZ9+'[1]功能-城建'!BU9)/2)</f>
        <v>4</v>
      </c>
      <c r="AH9" s="2">
        <f>IF('[1]功能-城建'!BA9="","",('[1]功能-城建'!BA9+'[1]功能-城建'!BV9)/2)</f>
        <v>28</v>
      </c>
      <c r="AI9" s="2">
        <f>IF('[1]功能-城建'!BB9="","",('[1]功能-城建'!BB9+'[1]功能-城建'!BW9)/2)</f>
        <v>4</v>
      </c>
      <c r="AJ9" s="2">
        <f>IF('[1]功能-城建'!BC9="","",('[1]功能-城建'!BC9+'[1]功能-城建'!BX9)/2)</f>
        <v>4</v>
      </c>
      <c r="AK9" s="2">
        <f>IF('[1]功能-城建'!BD9="","",('[1]功能-城建'!BD9+'[1]功能-城建'!BY9)/2)</f>
        <v>14</v>
      </c>
      <c r="AL9" s="2">
        <f>IF('[1]功能-城建'!BE9="","",('[1]功能-城建'!BE9+'[1]功能-城建'!BZ9)/2)</f>
        <v>12</v>
      </c>
      <c r="AM9" s="2">
        <f>IF('[1]功能-城建'!BF9="","",('[1]功能-城建'!BF9+'[1]功能-城建'!CA9)/2)</f>
        <v>11.5</v>
      </c>
      <c r="AN9" s="2">
        <f>IF('[1]功能-城建'!BG9="","",('[1]功能-城建'!BG9+'[1]功能-城建'!CB9)/2)</f>
        <v>12</v>
      </c>
      <c r="AO9" s="2">
        <f>IF('[1]功能-城建'!BH9="","",('[1]功能-城建'!BH9+'[1]功能-城建'!CC9)/2)</f>
        <v>12.5</v>
      </c>
      <c r="AP9" s="2">
        <f>IF('[1]功能-城建'!BI9="","",('[1]功能-城建'!BI9+'[1]功能-城建'!CD9)/2)</f>
        <v>11</v>
      </c>
      <c r="AQ9" s="2">
        <f>IF('[1]功能-城建'!BJ9="","",('[1]功能-城建'!BJ9+'[1]功能-城建'!CE9)/2)</f>
        <v>27.5</v>
      </c>
      <c r="AR9" s="2" t="str">
        <f>IF('[1]功能-城建'!BK9="","",('[1]功能-城建'!BK9+'[1]功能-城建'!CF9)/2)</f>
        <v/>
      </c>
    </row>
    <row r="10" spans="2:44" x14ac:dyDescent="0.15">
      <c r="B10" s="2">
        <v>5</v>
      </c>
      <c r="C10" s="2">
        <f t="shared" si="2"/>
        <v>5</v>
      </c>
      <c r="D10" s="2">
        <f t="shared" si="3"/>
        <v>5</v>
      </c>
      <c r="E10" s="2">
        <f t="shared" si="4"/>
        <v>20.5</v>
      </c>
      <c r="F10" s="2" t="str">
        <f t="shared" si="5"/>
        <v/>
      </c>
      <c r="G10" s="2">
        <f t="shared" si="6"/>
        <v>5</v>
      </c>
      <c r="H10" s="2">
        <f t="shared" si="7"/>
        <v>5</v>
      </c>
      <c r="I10" s="2">
        <f t="shared" si="8"/>
        <v>5</v>
      </c>
      <c r="J10" s="2">
        <f t="shared" si="9"/>
        <v>5</v>
      </c>
      <c r="K10" s="29">
        <f t="shared" si="20"/>
        <v>29</v>
      </c>
      <c r="L10" s="2">
        <f t="shared" si="10"/>
        <v>5</v>
      </c>
      <c r="M10" s="2">
        <f t="shared" si="11"/>
        <v>5</v>
      </c>
      <c r="N10" s="2">
        <f t="shared" si="12"/>
        <v>16.5</v>
      </c>
      <c r="O10" s="2">
        <f t="shared" si="13"/>
        <v>14.5</v>
      </c>
      <c r="P10" s="2">
        <f t="shared" si="14"/>
        <v>14.5</v>
      </c>
      <c r="Q10" s="2">
        <f t="shared" si="15"/>
        <v>14.5</v>
      </c>
      <c r="R10" s="2">
        <f t="shared" si="16"/>
        <v>14.5</v>
      </c>
      <c r="S10" s="2">
        <f t="shared" si="17"/>
        <v>11</v>
      </c>
      <c r="T10" s="2">
        <f t="shared" si="18"/>
        <v>31.5</v>
      </c>
      <c r="U10" s="2" t="str">
        <f t="shared" si="19"/>
        <v/>
      </c>
      <c r="V10" s="6"/>
      <c r="Y10" s="2">
        <v>5</v>
      </c>
      <c r="Z10" s="2">
        <f>IF('[1]功能-城建'!AS10="","",('[1]功能-城建'!AS10+'[1]功能-城建'!BN10)/2)</f>
        <v>5</v>
      </c>
      <c r="AA10" s="2">
        <f>IF('[1]功能-城建'!AT10="","",('[1]功能-城建'!AT10+'[1]功能-城建'!BO10)/2)</f>
        <v>5</v>
      </c>
      <c r="AB10" s="2">
        <f>IF('[1]功能-城建'!AU10="","",('[1]功能-城建'!AU10+'[1]功能-城建'!BP10)/2)</f>
        <v>20.5</v>
      </c>
      <c r="AC10" s="2" t="str">
        <f>IF('[1]功能-城建'!AV10="","",('[1]功能-城建'!AV10+'[1]功能-城建'!BQ10)/2)</f>
        <v/>
      </c>
      <c r="AD10" s="2">
        <f>IF('[1]功能-城建'!AW10="","",('[1]功能-城建'!AW10+'[1]功能-城建'!BR10)/2)</f>
        <v>5</v>
      </c>
      <c r="AE10" s="2">
        <f>IF('[1]功能-城建'!AX10="","",('[1]功能-城建'!AX10+'[1]功能-城建'!BS10)/2)</f>
        <v>5</v>
      </c>
      <c r="AF10" s="2">
        <f>IF('[1]功能-城建'!AY10="","",('[1]功能-城建'!AY10+'[1]功能-城建'!BT10)/2)</f>
        <v>5</v>
      </c>
      <c r="AG10" s="2">
        <f>IF('[1]功能-城建'!AZ10="","",('[1]功能-城建'!AZ10+'[1]功能-城建'!BU10)/2)</f>
        <v>5</v>
      </c>
      <c r="AH10" s="2">
        <f>IF('[1]功能-城建'!BA10="","",('[1]功能-城建'!BA10+'[1]功能-城建'!BV10)/2)</f>
        <v>28</v>
      </c>
      <c r="AI10" s="2">
        <f>IF('[1]功能-城建'!BB10="","",('[1]功能-城建'!BB10+'[1]功能-城建'!BW10)/2)</f>
        <v>5</v>
      </c>
      <c r="AJ10" s="2">
        <f>IF('[1]功能-城建'!BC10="","",('[1]功能-城建'!BC10+'[1]功能-城建'!BX10)/2)</f>
        <v>5</v>
      </c>
      <c r="AK10" s="2">
        <f>IF('[1]功能-城建'!BD10="","",('[1]功能-城建'!BD10+'[1]功能-城建'!BY10)/2)</f>
        <v>16.5</v>
      </c>
      <c r="AL10" s="2">
        <f>IF('[1]功能-城建'!BE10="","",('[1]功能-城建'!BE10+'[1]功能-城建'!BZ10)/2)</f>
        <v>14.5</v>
      </c>
      <c r="AM10" s="2">
        <f>IF('[1]功能-城建'!BF10="","",('[1]功能-城建'!BF10+'[1]功能-城建'!CA10)/2)</f>
        <v>14.5</v>
      </c>
      <c r="AN10" s="2">
        <f>IF('[1]功能-城建'!BG10="","",('[1]功能-城建'!BG10+'[1]功能-城建'!CB10)/2)</f>
        <v>14.5</v>
      </c>
      <c r="AO10" s="2">
        <f>IF('[1]功能-城建'!BH10="","",('[1]功能-城建'!BH10+'[1]功能-城建'!CC10)/2)</f>
        <v>14.5</v>
      </c>
      <c r="AP10" s="2">
        <f>IF('[1]功能-城建'!BI10="","",('[1]功能-城建'!BI10+'[1]功能-城建'!CD10)/2)</f>
        <v>11</v>
      </c>
      <c r="AQ10" s="2">
        <f>IF('[1]功能-城建'!BJ10="","",('[1]功能-城建'!BJ10+'[1]功能-城建'!CE10)/2)</f>
        <v>31.5</v>
      </c>
      <c r="AR10" s="2" t="str">
        <f>IF('[1]功能-城建'!BK10="","",('[1]功能-城建'!BK10+'[1]功能-城建'!CF10)/2)</f>
        <v/>
      </c>
    </row>
    <row r="11" spans="2:44" x14ac:dyDescent="0.15">
      <c r="B11" s="2">
        <v>6</v>
      </c>
      <c r="C11" s="2">
        <f t="shared" si="2"/>
        <v>6</v>
      </c>
      <c r="D11" s="2">
        <f t="shared" si="3"/>
        <v>6</v>
      </c>
      <c r="E11" s="2">
        <f t="shared" si="4"/>
        <v>22.5</v>
      </c>
      <c r="F11" s="2" t="str">
        <f t="shared" si="5"/>
        <v/>
      </c>
      <c r="G11" s="2">
        <f t="shared" si="6"/>
        <v>6</v>
      </c>
      <c r="H11" s="2">
        <f t="shared" si="7"/>
        <v>6</v>
      </c>
      <c r="I11" s="2">
        <f t="shared" si="8"/>
        <v>6</v>
      </c>
      <c r="J11" s="2">
        <f t="shared" si="9"/>
        <v>6</v>
      </c>
      <c r="K11" s="2">
        <f t="shared" si="0"/>
        <v>29</v>
      </c>
      <c r="L11" s="2">
        <f t="shared" si="10"/>
        <v>6</v>
      </c>
      <c r="M11" s="2">
        <f t="shared" si="11"/>
        <v>6</v>
      </c>
      <c r="N11" s="2">
        <f t="shared" si="12"/>
        <v>18.5</v>
      </c>
      <c r="O11" s="2">
        <f t="shared" si="13"/>
        <v>17.5</v>
      </c>
      <c r="P11" s="2">
        <f t="shared" si="14"/>
        <v>17.5</v>
      </c>
      <c r="Q11" s="2">
        <f t="shared" si="15"/>
        <v>17.5</v>
      </c>
      <c r="R11" s="2">
        <f t="shared" si="16"/>
        <v>17.5</v>
      </c>
      <c r="S11" s="2">
        <f t="shared" si="17"/>
        <v>12</v>
      </c>
      <c r="T11" s="2">
        <f t="shared" si="18"/>
        <v>35.5</v>
      </c>
      <c r="U11" s="2" t="str">
        <f t="shared" si="19"/>
        <v/>
      </c>
      <c r="V11" s="6"/>
      <c r="Y11" s="2">
        <v>6</v>
      </c>
      <c r="Z11" s="2">
        <f>IF('[1]功能-城建'!AS11="","",('[1]功能-城建'!AS11+'[1]功能-城建'!BN11)/2)</f>
        <v>6</v>
      </c>
      <c r="AA11" s="2">
        <f>IF('[1]功能-城建'!AT11="","",('[1]功能-城建'!AT11+'[1]功能-城建'!BO11)/2)</f>
        <v>6</v>
      </c>
      <c r="AB11" s="2">
        <f>IF('[1]功能-城建'!AU11="","",('[1]功能-城建'!AU11+'[1]功能-城建'!BP11)/2)</f>
        <v>22.5</v>
      </c>
      <c r="AC11" s="2" t="str">
        <f>IF('[1]功能-城建'!AV11="","",('[1]功能-城建'!AV11+'[1]功能-城建'!BQ11)/2)</f>
        <v/>
      </c>
      <c r="AD11" s="2">
        <f>IF('[1]功能-城建'!AW11="","",('[1]功能-城建'!AW11+'[1]功能-城建'!BR11)/2)</f>
        <v>6</v>
      </c>
      <c r="AE11" s="2">
        <f>IF('[1]功能-城建'!AX11="","",('[1]功能-城建'!AX11+'[1]功能-城建'!BS11)/2)</f>
        <v>6</v>
      </c>
      <c r="AF11" s="2">
        <f>IF('[1]功能-城建'!AY11="","",('[1]功能-城建'!AY11+'[1]功能-城建'!BT11)/2)</f>
        <v>6</v>
      </c>
      <c r="AG11" s="2">
        <f>IF('[1]功能-城建'!AZ11="","",('[1]功能-城建'!AZ11+'[1]功能-城建'!BU11)/2)</f>
        <v>6</v>
      </c>
      <c r="AH11" s="2">
        <f>IF('[1]功能-城建'!BA11="","",('[1]功能-城建'!BA11+'[1]功能-城建'!BV11)/2)</f>
        <v>29</v>
      </c>
      <c r="AI11" s="2">
        <f>IF('[1]功能-城建'!BB11="","",('[1]功能-城建'!BB11+'[1]功能-城建'!BW11)/2)</f>
        <v>6</v>
      </c>
      <c r="AJ11" s="2">
        <f>IF('[1]功能-城建'!BC11="","",('[1]功能-城建'!BC11+'[1]功能-城建'!BX11)/2)</f>
        <v>6</v>
      </c>
      <c r="AK11" s="2">
        <f>IF('[1]功能-城建'!BD11="","",('[1]功能-城建'!BD11+'[1]功能-城建'!BY11)/2)</f>
        <v>18.5</v>
      </c>
      <c r="AL11" s="2">
        <f>IF('[1]功能-城建'!BE11="","",('[1]功能-城建'!BE11+'[1]功能-城建'!BZ11)/2)</f>
        <v>17.5</v>
      </c>
      <c r="AM11" s="2">
        <f>IF('[1]功能-城建'!BF11="","",('[1]功能-城建'!BF11+'[1]功能-城建'!CA11)/2)</f>
        <v>17.5</v>
      </c>
      <c r="AN11" s="2">
        <f>IF('[1]功能-城建'!BG11="","",('[1]功能-城建'!BG11+'[1]功能-城建'!CB11)/2)</f>
        <v>17.5</v>
      </c>
      <c r="AO11" s="2">
        <f>IF('[1]功能-城建'!BH11="","",('[1]功能-城建'!BH11+'[1]功能-城建'!CC11)/2)</f>
        <v>17.5</v>
      </c>
      <c r="AP11" s="2">
        <f>IF('[1]功能-城建'!BI11="","",('[1]功能-城建'!BI11+'[1]功能-城建'!CD11)/2)</f>
        <v>12</v>
      </c>
      <c r="AQ11" s="2">
        <f>IF('[1]功能-城建'!BJ11="","",('[1]功能-城建'!BJ11+'[1]功能-城建'!CE11)/2)</f>
        <v>35.5</v>
      </c>
      <c r="AR11" s="2" t="str">
        <f>IF('[1]功能-城建'!BK11="","",('[1]功能-城建'!BK11+'[1]功能-城建'!CF11)/2)</f>
        <v/>
      </c>
    </row>
    <row r="12" spans="2:44" x14ac:dyDescent="0.15">
      <c r="B12" s="2">
        <v>7</v>
      </c>
      <c r="C12" s="2">
        <f t="shared" si="2"/>
        <v>7</v>
      </c>
      <c r="D12" s="2">
        <f t="shared" si="3"/>
        <v>7</v>
      </c>
      <c r="E12" s="2">
        <f t="shared" si="4"/>
        <v>24.5</v>
      </c>
      <c r="F12" s="2" t="str">
        <f t="shared" si="5"/>
        <v/>
      </c>
      <c r="G12" s="2">
        <f t="shared" si="6"/>
        <v>7</v>
      </c>
      <c r="H12" s="2">
        <f t="shared" si="7"/>
        <v>7</v>
      </c>
      <c r="I12" s="2">
        <f t="shared" si="8"/>
        <v>7</v>
      </c>
      <c r="J12" s="2">
        <f t="shared" si="9"/>
        <v>7</v>
      </c>
      <c r="K12" s="29">
        <f t="shared" ref="K12:K14" si="21">K13</f>
        <v>30</v>
      </c>
      <c r="L12" s="2">
        <f t="shared" si="10"/>
        <v>7</v>
      </c>
      <c r="M12" s="2">
        <f t="shared" si="11"/>
        <v>7</v>
      </c>
      <c r="N12" s="2">
        <f t="shared" si="12"/>
        <v>21</v>
      </c>
      <c r="O12" s="2">
        <f t="shared" si="13"/>
        <v>20.5</v>
      </c>
      <c r="P12" s="2">
        <f t="shared" si="14"/>
        <v>20.5</v>
      </c>
      <c r="Q12" s="2">
        <f t="shared" si="15"/>
        <v>20.5</v>
      </c>
      <c r="R12" s="2">
        <f t="shared" si="16"/>
        <v>20.5</v>
      </c>
      <c r="S12" s="2">
        <f t="shared" si="17"/>
        <v>12</v>
      </c>
      <c r="T12" s="2">
        <f t="shared" si="18"/>
        <v>39.5</v>
      </c>
      <c r="U12" s="2" t="str">
        <f t="shared" si="19"/>
        <v/>
      </c>
      <c r="V12" s="6"/>
      <c r="Y12" s="2">
        <v>7</v>
      </c>
      <c r="Z12" s="2">
        <f>IF('[1]功能-城建'!AS12="","",('[1]功能-城建'!AS12+'[1]功能-城建'!BN12)/2)</f>
        <v>7</v>
      </c>
      <c r="AA12" s="2">
        <f>IF('[1]功能-城建'!AT12="","",('[1]功能-城建'!AT12+'[1]功能-城建'!BO12)/2)</f>
        <v>7</v>
      </c>
      <c r="AB12" s="2">
        <f>IF('[1]功能-城建'!AU12="","",('[1]功能-城建'!AU12+'[1]功能-城建'!BP12)/2)</f>
        <v>24.5</v>
      </c>
      <c r="AC12" s="2" t="str">
        <f>IF('[1]功能-城建'!AV12="","",('[1]功能-城建'!AV12+'[1]功能-城建'!BQ12)/2)</f>
        <v/>
      </c>
      <c r="AD12" s="2">
        <f>IF('[1]功能-城建'!AW12="","",('[1]功能-城建'!AW12+'[1]功能-城建'!BR12)/2)</f>
        <v>7</v>
      </c>
      <c r="AE12" s="2">
        <f>IF('[1]功能-城建'!AX12="","",('[1]功能-城建'!AX12+'[1]功能-城建'!BS12)/2)</f>
        <v>7</v>
      </c>
      <c r="AF12" s="2">
        <f>IF('[1]功能-城建'!AY12="","",('[1]功能-城建'!AY12+'[1]功能-城建'!BT12)/2)</f>
        <v>7</v>
      </c>
      <c r="AG12" s="2">
        <f>IF('[1]功能-城建'!AZ12="","",('[1]功能-城建'!AZ12+'[1]功能-城建'!BU12)/2)</f>
        <v>7</v>
      </c>
      <c r="AH12" s="2">
        <f>IF('[1]功能-城建'!BA12="","",('[1]功能-城建'!BA12+'[1]功能-城建'!BV12)/2)</f>
        <v>29</v>
      </c>
      <c r="AI12" s="2">
        <f>IF('[1]功能-城建'!BB12="","",('[1]功能-城建'!BB12+'[1]功能-城建'!BW12)/2)</f>
        <v>7</v>
      </c>
      <c r="AJ12" s="2">
        <f>IF('[1]功能-城建'!BC12="","",('[1]功能-城建'!BC12+'[1]功能-城建'!BX12)/2)</f>
        <v>7</v>
      </c>
      <c r="AK12" s="2">
        <f>IF('[1]功能-城建'!BD12="","",('[1]功能-城建'!BD12+'[1]功能-城建'!BY12)/2)</f>
        <v>21</v>
      </c>
      <c r="AL12" s="2">
        <f>IF('[1]功能-城建'!BE12="","",('[1]功能-城建'!BE12+'[1]功能-城建'!BZ12)/2)</f>
        <v>20.5</v>
      </c>
      <c r="AM12" s="2">
        <f>IF('[1]功能-城建'!BF12="","",('[1]功能-城建'!BF12+'[1]功能-城建'!CA12)/2)</f>
        <v>20.5</v>
      </c>
      <c r="AN12" s="2">
        <f>IF('[1]功能-城建'!BG12="","",('[1]功能-城建'!BG12+'[1]功能-城建'!CB12)/2)</f>
        <v>20.5</v>
      </c>
      <c r="AO12" s="2">
        <f>IF('[1]功能-城建'!BH12="","",('[1]功能-城建'!BH12+'[1]功能-城建'!CC12)/2)</f>
        <v>20.5</v>
      </c>
      <c r="AP12" s="2">
        <f>IF('[1]功能-城建'!BI12="","",('[1]功能-城建'!BI12+'[1]功能-城建'!CD12)/2)</f>
        <v>12</v>
      </c>
      <c r="AQ12" s="2">
        <f>IF('[1]功能-城建'!BJ12="","",('[1]功能-城建'!BJ12+'[1]功能-城建'!CE12)/2)</f>
        <v>39.5</v>
      </c>
      <c r="AR12" s="2" t="str">
        <f>IF('[1]功能-城建'!BK12="","",('[1]功能-城建'!BK12+'[1]功能-城建'!CF12)/2)</f>
        <v/>
      </c>
    </row>
    <row r="13" spans="2:44" x14ac:dyDescent="0.15">
      <c r="B13" s="2">
        <v>8</v>
      </c>
      <c r="C13" s="2">
        <f t="shared" si="2"/>
        <v>8</v>
      </c>
      <c r="D13" s="2">
        <f t="shared" si="3"/>
        <v>8</v>
      </c>
      <c r="E13" s="2">
        <f t="shared" si="4"/>
        <v>26.5</v>
      </c>
      <c r="F13" s="2" t="str">
        <f t="shared" si="5"/>
        <v/>
      </c>
      <c r="G13" s="2">
        <f t="shared" si="6"/>
        <v>8</v>
      </c>
      <c r="H13" s="2">
        <f t="shared" si="7"/>
        <v>8</v>
      </c>
      <c r="I13" s="2">
        <f t="shared" si="8"/>
        <v>8</v>
      </c>
      <c r="J13" s="2">
        <f t="shared" si="9"/>
        <v>8</v>
      </c>
      <c r="K13" s="29">
        <f t="shared" si="21"/>
        <v>30</v>
      </c>
      <c r="L13" s="2">
        <f t="shared" si="10"/>
        <v>8</v>
      </c>
      <c r="M13" s="2">
        <f t="shared" si="11"/>
        <v>8</v>
      </c>
      <c r="N13" s="2">
        <f t="shared" si="12"/>
        <v>23.5</v>
      </c>
      <c r="O13" s="2">
        <f t="shared" si="13"/>
        <v>22.5</v>
      </c>
      <c r="P13" s="2">
        <f t="shared" si="14"/>
        <v>22.5</v>
      </c>
      <c r="Q13" s="2">
        <f t="shared" si="15"/>
        <v>22.5</v>
      </c>
      <c r="R13" s="2">
        <f t="shared" si="16"/>
        <v>22.5</v>
      </c>
      <c r="S13" s="2">
        <f t="shared" si="17"/>
        <v>13</v>
      </c>
      <c r="T13" s="2">
        <f t="shared" si="18"/>
        <v>43.5</v>
      </c>
      <c r="U13" s="2" t="str">
        <f t="shared" si="19"/>
        <v/>
      </c>
      <c r="V13" s="6"/>
      <c r="Y13" s="2">
        <v>8</v>
      </c>
      <c r="Z13" s="2">
        <f>IF('[1]功能-城建'!AS13="","",('[1]功能-城建'!AS13+'[1]功能-城建'!BN13)/2)</f>
        <v>8</v>
      </c>
      <c r="AA13" s="2">
        <f>IF('[1]功能-城建'!AT13="","",('[1]功能-城建'!AT13+'[1]功能-城建'!BO13)/2)</f>
        <v>8</v>
      </c>
      <c r="AB13" s="2">
        <f>IF('[1]功能-城建'!AU13="","",('[1]功能-城建'!AU13+'[1]功能-城建'!BP13)/2)</f>
        <v>26.5</v>
      </c>
      <c r="AC13" s="2" t="str">
        <f>IF('[1]功能-城建'!AV13="","",('[1]功能-城建'!AV13+'[1]功能-城建'!BQ13)/2)</f>
        <v/>
      </c>
      <c r="AD13" s="2">
        <f>IF('[1]功能-城建'!AW13="","",('[1]功能-城建'!AW13+'[1]功能-城建'!BR13)/2)</f>
        <v>8</v>
      </c>
      <c r="AE13" s="2">
        <f>IF('[1]功能-城建'!AX13="","",('[1]功能-城建'!AX13+'[1]功能-城建'!BS13)/2)</f>
        <v>8</v>
      </c>
      <c r="AF13" s="2">
        <f>IF('[1]功能-城建'!AY13="","",('[1]功能-城建'!AY13+'[1]功能-城建'!BT13)/2)</f>
        <v>8</v>
      </c>
      <c r="AG13" s="2">
        <f>IF('[1]功能-城建'!AZ13="","",('[1]功能-城建'!AZ13+'[1]功能-城建'!BU13)/2)</f>
        <v>8</v>
      </c>
      <c r="AH13" s="2">
        <f>IF('[1]功能-城建'!BA13="","",('[1]功能-城建'!BA13+'[1]功能-城建'!BV13)/2)</f>
        <v>29</v>
      </c>
      <c r="AI13" s="2">
        <f>IF('[1]功能-城建'!BB13="","",('[1]功能-城建'!BB13+'[1]功能-城建'!BW13)/2)</f>
        <v>8</v>
      </c>
      <c r="AJ13" s="2">
        <f>IF('[1]功能-城建'!BC13="","",('[1]功能-城建'!BC13+'[1]功能-城建'!BX13)/2)</f>
        <v>8</v>
      </c>
      <c r="AK13" s="2">
        <f>IF('[1]功能-城建'!BD13="","",('[1]功能-城建'!BD13+'[1]功能-城建'!BY13)/2)</f>
        <v>23.5</v>
      </c>
      <c r="AL13" s="2">
        <f>IF('[1]功能-城建'!BE13="","",('[1]功能-城建'!BE13+'[1]功能-城建'!BZ13)/2)</f>
        <v>22.5</v>
      </c>
      <c r="AM13" s="2">
        <f>IF('[1]功能-城建'!BF13="","",('[1]功能-城建'!BF13+'[1]功能-城建'!CA13)/2)</f>
        <v>22.5</v>
      </c>
      <c r="AN13" s="2">
        <f>IF('[1]功能-城建'!BG13="","",('[1]功能-城建'!BG13+'[1]功能-城建'!CB13)/2)</f>
        <v>22.5</v>
      </c>
      <c r="AO13" s="2">
        <f>IF('[1]功能-城建'!BH13="","",('[1]功能-城建'!BH13+'[1]功能-城建'!CC13)/2)</f>
        <v>22.5</v>
      </c>
      <c r="AP13" s="2">
        <f>IF('[1]功能-城建'!BI13="","",('[1]功能-城建'!BI13+'[1]功能-城建'!CD13)/2)</f>
        <v>13</v>
      </c>
      <c r="AQ13" s="2">
        <f>IF('[1]功能-城建'!BJ13="","",('[1]功能-城建'!BJ13+'[1]功能-城建'!CE13)/2)</f>
        <v>43.5</v>
      </c>
      <c r="AR13" s="2" t="str">
        <f>IF('[1]功能-城建'!BK13="","",('[1]功能-城建'!BK13+'[1]功能-城建'!CF13)/2)</f>
        <v/>
      </c>
    </row>
    <row r="14" spans="2:44" x14ac:dyDescent="0.15">
      <c r="B14" s="2">
        <v>9</v>
      </c>
      <c r="C14" s="2">
        <f t="shared" si="2"/>
        <v>9</v>
      </c>
      <c r="D14" s="2">
        <f t="shared" si="3"/>
        <v>9</v>
      </c>
      <c r="E14" s="2">
        <f t="shared" si="4"/>
        <v>28.5</v>
      </c>
      <c r="F14" s="2" t="str">
        <f t="shared" si="5"/>
        <v/>
      </c>
      <c r="G14" s="2">
        <f t="shared" si="6"/>
        <v>9</v>
      </c>
      <c r="H14" s="2">
        <f t="shared" si="7"/>
        <v>9</v>
      </c>
      <c r="I14" s="2">
        <f t="shared" si="8"/>
        <v>9</v>
      </c>
      <c r="J14" s="2">
        <f t="shared" si="9"/>
        <v>9</v>
      </c>
      <c r="K14" s="29">
        <f t="shared" si="21"/>
        <v>30</v>
      </c>
      <c r="L14" s="2">
        <f t="shared" si="10"/>
        <v>9</v>
      </c>
      <c r="M14" s="2">
        <f t="shared" si="11"/>
        <v>9</v>
      </c>
      <c r="N14" s="2">
        <f t="shared" si="12"/>
        <v>26</v>
      </c>
      <c r="O14" s="2">
        <f t="shared" si="13"/>
        <v>25.5</v>
      </c>
      <c r="P14" s="2">
        <f t="shared" si="14"/>
        <v>25.5</v>
      </c>
      <c r="Q14" s="2">
        <f t="shared" si="15"/>
        <v>25.5</v>
      </c>
      <c r="R14" s="2">
        <f t="shared" si="16"/>
        <v>25.5</v>
      </c>
      <c r="S14" s="2">
        <f t="shared" si="17"/>
        <v>13</v>
      </c>
      <c r="T14" s="2">
        <f t="shared" si="18"/>
        <v>47.5</v>
      </c>
      <c r="U14" s="2" t="str">
        <f t="shared" si="19"/>
        <v/>
      </c>
      <c r="V14" s="6"/>
      <c r="Y14" s="2">
        <v>9</v>
      </c>
      <c r="Z14" s="2">
        <f>IF('[1]功能-城建'!AS14="","",('[1]功能-城建'!AS14+'[1]功能-城建'!BN14)/2)</f>
        <v>9</v>
      </c>
      <c r="AA14" s="2">
        <f>IF('[1]功能-城建'!AT14="","",('[1]功能-城建'!AT14+'[1]功能-城建'!BO14)/2)</f>
        <v>9</v>
      </c>
      <c r="AB14" s="2">
        <f>IF('[1]功能-城建'!AU14="","",('[1]功能-城建'!AU14+'[1]功能-城建'!BP14)/2)</f>
        <v>28.5</v>
      </c>
      <c r="AC14" s="2" t="str">
        <f>IF('[1]功能-城建'!AV14="","",('[1]功能-城建'!AV14+'[1]功能-城建'!BQ14)/2)</f>
        <v/>
      </c>
      <c r="AD14" s="2">
        <f>IF('[1]功能-城建'!AW14="","",('[1]功能-城建'!AW14+'[1]功能-城建'!BR14)/2)</f>
        <v>9</v>
      </c>
      <c r="AE14" s="2">
        <f>IF('[1]功能-城建'!AX14="","",('[1]功能-城建'!AX14+'[1]功能-城建'!BS14)/2)</f>
        <v>9</v>
      </c>
      <c r="AF14" s="2">
        <f>IF('[1]功能-城建'!AY14="","",('[1]功能-城建'!AY14+'[1]功能-城建'!BT14)/2)</f>
        <v>9</v>
      </c>
      <c r="AG14" s="2">
        <f>IF('[1]功能-城建'!AZ14="","",('[1]功能-城建'!AZ14+'[1]功能-城建'!BU14)/2)</f>
        <v>9</v>
      </c>
      <c r="AH14" s="2">
        <f>IF('[1]功能-城建'!BA14="","",('[1]功能-城建'!BA14+'[1]功能-城建'!BV14)/2)</f>
        <v>29</v>
      </c>
      <c r="AI14" s="2">
        <f>IF('[1]功能-城建'!BB14="","",('[1]功能-城建'!BB14+'[1]功能-城建'!BW14)/2)</f>
        <v>9</v>
      </c>
      <c r="AJ14" s="2">
        <f>IF('[1]功能-城建'!BC14="","",('[1]功能-城建'!BC14+'[1]功能-城建'!BX14)/2)</f>
        <v>9</v>
      </c>
      <c r="AK14" s="2">
        <f>IF('[1]功能-城建'!BD14="","",('[1]功能-城建'!BD14+'[1]功能-城建'!BY14)/2)</f>
        <v>26</v>
      </c>
      <c r="AL14" s="2">
        <f>IF('[1]功能-城建'!BE14="","",('[1]功能-城建'!BE14+'[1]功能-城建'!BZ14)/2)</f>
        <v>25.5</v>
      </c>
      <c r="AM14" s="2">
        <f>IF('[1]功能-城建'!BF14="","",('[1]功能-城建'!BF14+'[1]功能-城建'!CA14)/2)</f>
        <v>25.5</v>
      </c>
      <c r="AN14" s="2">
        <f>IF('[1]功能-城建'!BG14="","",('[1]功能-城建'!BG14+'[1]功能-城建'!CB14)/2)</f>
        <v>25.5</v>
      </c>
      <c r="AO14" s="2">
        <f>IF('[1]功能-城建'!BH14="","",('[1]功能-城建'!BH14+'[1]功能-城建'!CC14)/2)</f>
        <v>25.5</v>
      </c>
      <c r="AP14" s="2">
        <f>IF('[1]功能-城建'!BI14="","",('[1]功能-城建'!BI14+'[1]功能-城建'!CD14)/2)</f>
        <v>13</v>
      </c>
      <c r="AQ14" s="2">
        <f>IF('[1]功能-城建'!BJ14="","",('[1]功能-城建'!BJ14+'[1]功能-城建'!CE14)/2)</f>
        <v>47.5</v>
      </c>
      <c r="AR14" s="2" t="str">
        <f>IF('[1]功能-城建'!BK14="","",('[1]功能-城建'!BK14+'[1]功能-城建'!CF14)/2)</f>
        <v/>
      </c>
    </row>
    <row r="15" spans="2:44" x14ac:dyDescent="0.15">
      <c r="B15" s="2">
        <v>10</v>
      </c>
      <c r="C15" s="2">
        <f t="shared" si="2"/>
        <v>10</v>
      </c>
      <c r="D15" s="2">
        <f t="shared" si="3"/>
        <v>10</v>
      </c>
      <c r="E15" s="2">
        <f t="shared" si="4"/>
        <v>30.5</v>
      </c>
      <c r="F15" s="2" t="str">
        <f t="shared" si="5"/>
        <v/>
      </c>
      <c r="G15" s="2">
        <f t="shared" si="6"/>
        <v>10</v>
      </c>
      <c r="H15" s="2">
        <f t="shared" si="7"/>
        <v>10</v>
      </c>
      <c r="I15" s="2">
        <f t="shared" si="8"/>
        <v>10</v>
      </c>
      <c r="J15" s="2">
        <f t="shared" si="9"/>
        <v>10</v>
      </c>
      <c r="K15" s="2">
        <f t="shared" si="0"/>
        <v>30</v>
      </c>
      <c r="L15" s="2">
        <f t="shared" si="10"/>
        <v>10</v>
      </c>
      <c r="M15" s="2">
        <f t="shared" si="11"/>
        <v>10</v>
      </c>
      <c r="N15" s="2">
        <f t="shared" si="12"/>
        <v>28.5</v>
      </c>
      <c r="O15" s="2">
        <f t="shared" si="13"/>
        <v>28.5</v>
      </c>
      <c r="P15" s="2">
        <f t="shared" si="14"/>
        <v>28.5</v>
      </c>
      <c r="Q15" s="2">
        <f t="shared" si="15"/>
        <v>28.5</v>
      </c>
      <c r="R15" s="2">
        <f t="shared" si="16"/>
        <v>28.5</v>
      </c>
      <c r="S15" s="2">
        <f t="shared" si="17"/>
        <v>14</v>
      </c>
      <c r="T15" s="2">
        <f t="shared" si="18"/>
        <v>52</v>
      </c>
      <c r="U15" s="2" t="str">
        <f t="shared" si="19"/>
        <v/>
      </c>
      <c r="V15" s="6"/>
      <c r="Y15" s="2">
        <v>10</v>
      </c>
      <c r="Z15" s="2">
        <f>IF('[1]功能-城建'!AS15="","",('[1]功能-城建'!AS15+'[1]功能-城建'!BN15)/2)</f>
        <v>10</v>
      </c>
      <c r="AA15" s="2">
        <f>IF('[1]功能-城建'!AT15="","",('[1]功能-城建'!AT15+'[1]功能-城建'!BO15)/2)</f>
        <v>10</v>
      </c>
      <c r="AB15" s="2">
        <f>IF('[1]功能-城建'!AU15="","",('[1]功能-城建'!AU15+'[1]功能-城建'!BP15)/2)</f>
        <v>30.5</v>
      </c>
      <c r="AC15" s="2" t="str">
        <f>IF('[1]功能-城建'!AV15="","",('[1]功能-城建'!AV15+'[1]功能-城建'!BQ15)/2)</f>
        <v/>
      </c>
      <c r="AD15" s="2">
        <f>IF('[1]功能-城建'!AW15="","",('[1]功能-城建'!AW15+'[1]功能-城建'!BR15)/2)</f>
        <v>10</v>
      </c>
      <c r="AE15" s="2">
        <f>IF('[1]功能-城建'!AX15="","",('[1]功能-城建'!AX15+'[1]功能-城建'!BS15)/2)</f>
        <v>10</v>
      </c>
      <c r="AF15" s="2">
        <f>IF('[1]功能-城建'!AY15="","",('[1]功能-城建'!AY15+'[1]功能-城建'!BT15)/2)</f>
        <v>10</v>
      </c>
      <c r="AG15" s="2">
        <f>IF('[1]功能-城建'!AZ15="","",('[1]功能-城建'!AZ15+'[1]功能-城建'!BU15)/2)</f>
        <v>10</v>
      </c>
      <c r="AH15" s="2">
        <f>IF('[1]功能-城建'!BA15="","",('[1]功能-城建'!BA15+'[1]功能-城建'!BV15)/2)</f>
        <v>30</v>
      </c>
      <c r="AI15" s="2">
        <f>IF('[1]功能-城建'!BB15="","",('[1]功能-城建'!BB15+'[1]功能-城建'!BW15)/2)</f>
        <v>10</v>
      </c>
      <c r="AJ15" s="2">
        <f>IF('[1]功能-城建'!BC15="","",('[1]功能-城建'!BC15+'[1]功能-城建'!BX15)/2)</f>
        <v>10</v>
      </c>
      <c r="AK15" s="2">
        <f>IF('[1]功能-城建'!BD15="","",('[1]功能-城建'!BD15+'[1]功能-城建'!BY15)/2)</f>
        <v>28.5</v>
      </c>
      <c r="AL15" s="2">
        <f>IF('[1]功能-城建'!BE15="","",('[1]功能-城建'!BE15+'[1]功能-城建'!BZ15)/2)</f>
        <v>28.5</v>
      </c>
      <c r="AM15" s="2">
        <f>IF('[1]功能-城建'!BF15="","",('[1]功能-城建'!BF15+'[1]功能-城建'!CA15)/2)</f>
        <v>28.5</v>
      </c>
      <c r="AN15" s="2">
        <f>IF('[1]功能-城建'!BG15="","",('[1]功能-城建'!BG15+'[1]功能-城建'!CB15)/2)</f>
        <v>28.5</v>
      </c>
      <c r="AO15" s="2">
        <f>IF('[1]功能-城建'!BH15="","",('[1]功能-城建'!BH15+'[1]功能-城建'!CC15)/2)</f>
        <v>28.5</v>
      </c>
      <c r="AP15" s="2">
        <f>IF('[1]功能-城建'!BI15="","",('[1]功能-城建'!BI15+'[1]功能-城建'!CD15)/2)</f>
        <v>14</v>
      </c>
      <c r="AQ15" s="2">
        <f>IF('[1]功能-城建'!BJ15="","",('[1]功能-城建'!BJ15+'[1]功能-城建'!CE15)/2)</f>
        <v>52</v>
      </c>
      <c r="AR15" s="2" t="str">
        <f>IF('[1]功能-城建'!BK15="","",('[1]功能-城建'!BK15+'[1]功能-城建'!CF15)/2)</f>
        <v/>
      </c>
    </row>
    <row r="16" spans="2:44" x14ac:dyDescent="0.15">
      <c r="B16" s="2">
        <v>11</v>
      </c>
      <c r="C16" s="2">
        <f t="shared" si="2"/>
        <v>11</v>
      </c>
      <c r="D16" s="2">
        <f t="shared" si="3"/>
        <v>11</v>
      </c>
      <c r="E16" s="2">
        <f t="shared" si="4"/>
        <v>32.5</v>
      </c>
      <c r="F16" s="2" t="str">
        <f t="shared" si="5"/>
        <v/>
      </c>
      <c r="G16" s="2">
        <f t="shared" si="6"/>
        <v>11</v>
      </c>
      <c r="H16" s="2">
        <f t="shared" si="7"/>
        <v>11</v>
      </c>
      <c r="I16" s="2">
        <f t="shared" si="8"/>
        <v>11</v>
      </c>
      <c r="J16" s="2">
        <f t="shared" si="9"/>
        <v>11</v>
      </c>
      <c r="K16" s="29">
        <f t="shared" ref="K16:K24" si="22">K17</f>
        <v>31</v>
      </c>
      <c r="L16" s="2">
        <f t="shared" si="10"/>
        <v>11</v>
      </c>
      <c r="M16" s="2">
        <f t="shared" si="11"/>
        <v>11</v>
      </c>
      <c r="N16" s="2">
        <f t="shared" si="12"/>
        <v>30.5</v>
      </c>
      <c r="O16" s="2">
        <f t="shared" si="13"/>
        <v>31</v>
      </c>
      <c r="P16" s="2">
        <f t="shared" si="14"/>
        <v>31</v>
      </c>
      <c r="Q16" s="2">
        <f t="shared" si="15"/>
        <v>31</v>
      </c>
      <c r="R16" s="2">
        <f t="shared" si="16"/>
        <v>31</v>
      </c>
      <c r="S16" s="2">
        <f t="shared" si="17"/>
        <v>14</v>
      </c>
      <c r="T16" s="2">
        <f t="shared" si="18"/>
        <v>57</v>
      </c>
      <c r="U16" s="2" t="str">
        <f t="shared" si="19"/>
        <v/>
      </c>
      <c r="V16" s="6"/>
      <c r="Y16" s="2">
        <v>11</v>
      </c>
      <c r="Z16" s="2">
        <f>IF('[1]功能-城建'!AS16="","",('[1]功能-城建'!AS16+'[1]功能-城建'!BN16)/2)</f>
        <v>11</v>
      </c>
      <c r="AA16" s="2">
        <f>IF('[1]功能-城建'!AT16="","",('[1]功能-城建'!AT16+'[1]功能-城建'!BO16)/2)</f>
        <v>11</v>
      </c>
      <c r="AB16" s="2">
        <f>IF('[1]功能-城建'!AU16="","",('[1]功能-城建'!AU16+'[1]功能-城建'!BP16)/2)</f>
        <v>32.5</v>
      </c>
      <c r="AC16" s="2" t="str">
        <f>IF('[1]功能-城建'!AV16="","",('[1]功能-城建'!AV16+'[1]功能-城建'!BQ16)/2)</f>
        <v/>
      </c>
      <c r="AD16" s="2">
        <f>IF('[1]功能-城建'!AW16="","",('[1]功能-城建'!AW16+'[1]功能-城建'!BR16)/2)</f>
        <v>11</v>
      </c>
      <c r="AE16" s="2">
        <f>IF('[1]功能-城建'!AX16="","",('[1]功能-城建'!AX16+'[1]功能-城建'!BS16)/2)</f>
        <v>11</v>
      </c>
      <c r="AF16" s="2">
        <f>IF('[1]功能-城建'!AY16="","",('[1]功能-城建'!AY16+'[1]功能-城建'!BT16)/2)</f>
        <v>11</v>
      </c>
      <c r="AG16" s="2">
        <f>IF('[1]功能-城建'!AZ16="","",('[1]功能-城建'!AZ16+'[1]功能-城建'!BU16)/2)</f>
        <v>11</v>
      </c>
      <c r="AH16" s="2">
        <f>IF('[1]功能-城建'!BA16="","",('[1]功能-城建'!BA16+'[1]功能-城建'!BV16)/2)</f>
        <v>30</v>
      </c>
      <c r="AI16" s="2">
        <f>IF('[1]功能-城建'!BB16="","",('[1]功能-城建'!BB16+'[1]功能-城建'!BW16)/2)</f>
        <v>11</v>
      </c>
      <c r="AJ16" s="2">
        <f>IF('[1]功能-城建'!BC16="","",('[1]功能-城建'!BC16+'[1]功能-城建'!BX16)/2)</f>
        <v>11</v>
      </c>
      <c r="AK16" s="2">
        <f>IF('[1]功能-城建'!BD16="","",('[1]功能-城建'!BD16+'[1]功能-城建'!BY16)/2)</f>
        <v>30.5</v>
      </c>
      <c r="AL16" s="2">
        <f>IF('[1]功能-城建'!BE16="","",('[1]功能-城建'!BE16+'[1]功能-城建'!BZ16)/2)</f>
        <v>31</v>
      </c>
      <c r="AM16" s="2">
        <f>IF('[1]功能-城建'!BF16="","",('[1]功能-城建'!BF16+'[1]功能-城建'!CA16)/2)</f>
        <v>31</v>
      </c>
      <c r="AN16" s="2">
        <f>IF('[1]功能-城建'!BG16="","",('[1]功能-城建'!BG16+'[1]功能-城建'!CB16)/2)</f>
        <v>31</v>
      </c>
      <c r="AO16" s="2">
        <f>IF('[1]功能-城建'!BH16="","",('[1]功能-城建'!BH16+'[1]功能-城建'!CC16)/2)</f>
        <v>31</v>
      </c>
      <c r="AP16" s="2">
        <f>IF('[1]功能-城建'!BI16="","",('[1]功能-城建'!BI16+'[1]功能-城建'!CD16)/2)</f>
        <v>14</v>
      </c>
      <c r="AQ16" s="2">
        <f>IF('[1]功能-城建'!BJ16="","",('[1]功能-城建'!BJ16+'[1]功能-城建'!CE16)/2)</f>
        <v>57</v>
      </c>
      <c r="AR16" s="2" t="str">
        <f>IF('[1]功能-城建'!BK16="","",('[1]功能-城建'!BK16+'[1]功能-城建'!CF16)/2)</f>
        <v/>
      </c>
    </row>
    <row r="17" spans="2:44" x14ac:dyDescent="0.15">
      <c r="B17" s="2">
        <v>12</v>
      </c>
      <c r="C17" s="2">
        <f t="shared" si="2"/>
        <v>12</v>
      </c>
      <c r="D17" s="2">
        <f t="shared" si="3"/>
        <v>12</v>
      </c>
      <c r="E17" s="2">
        <f t="shared" si="4"/>
        <v>34.5</v>
      </c>
      <c r="F17" s="2" t="str">
        <f t="shared" si="5"/>
        <v/>
      </c>
      <c r="G17" s="2">
        <f t="shared" si="6"/>
        <v>12</v>
      </c>
      <c r="H17" s="2">
        <f t="shared" si="7"/>
        <v>12</v>
      </c>
      <c r="I17" s="2">
        <f t="shared" si="8"/>
        <v>12</v>
      </c>
      <c r="J17" s="2">
        <f t="shared" si="9"/>
        <v>12</v>
      </c>
      <c r="K17" s="29">
        <f t="shared" si="22"/>
        <v>31</v>
      </c>
      <c r="L17" s="2">
        <f t="shared" si="10"/>
        <v>12</v>
      </c>
      <c r="M17" s="2">
        <f t="shared" si="11"/>
        <v>12</v>
      </c>
      <c r="N17" s="2">
        <f t="shared" si="12"/>
        <v>32.5</v>
      </c>
      <c r="O17" s="2">
        <f t="shared" si="13"/>
        <v>33.5</v>
      </c>
      <c r="P17" s="2">
        <f t="shared" si="14"/>
        <v>33.5</v>
      </c>
      <c r="Q17" s="2">
        <f t="shared" si="15"/>
        <v>33.5</v>
      </c>
      <c r="R17" s="2">
        <f t="shared" si="16"/>
        <v>33.5</v>
      </c>
      <c r="S17" s="2">
        <f t="shared" si="17"/>
        <v>15</v>
      </c>
      <c r="T17" s="2">
        <f t="shared" si="18"/>
        <v>62</v>
      </c>
      <c r="U17" s="2" t="str">
        <f t="shared" si="19"/>
        <v/>
      </c>
      <c r="V17" s="6"/>
      <c r="Y17" s="2">
        <v>12</v>
      </c>
      <c r="Z17" s="2">
        <f>IF('[1]功能-城建'!AS17="","",('[1]功能-城建'!AS17+'[1]功能-城建'!BN17)/2)</f>
        <v>12</v>
      </c>
      <c r="AA17" s="2">
        <f>IF('[1]功能-城建'!AT17="","",('[1]功能-城建'!AT17+'[1]功能-城建'!BO17)/2)</f>
        <v>12</v>
      </c>
      <c r="AB17" s="2">
        <f>IF('[1]功能-城建'!AU17="","",('[1]功能-城建'!AU17+'[1]功能-城建'!BP17)/2)</f>
        <v>34.5</v>
      </c>
      <c r="AC17" s="2" t="str">
        <f>IF('[1]功能-城建'!AV17="","",('[1]功能-城建'!AV17+'[1]功能-城建'!BQ17)/2)</f>
        <v/>
      </c>
      <c r="AD17" s="2">
        <f>IF('[1]功能-城建'!AW17="","",('[1]功能-城建'!AW17+'[1]功能-城建'!BR17)/2)</f>
        <v>12</v>
      </c>
      <c r="AE17" s="2">
        <f>IF('[1]功能-城建'!AX17="","",('[1]功能-城建'!AX17+'[1]功能-城建'!BS17)/2)</f>
        <v>12</v>
      </c>
      <c r="AF17" s="2">
        <f>IF('[1]功能-城建'!AY17="","",('[1]功能-城建'!AY17+'[1]功能-城建'!BT17)/2)</f>
        <v>12</v>
      </c>
      <c r="AG17" s="2">
        <f>IF('[1]功能-城建'!AZ17="","",('[1]功能-城建'!AZ17+'[1]功能-城建'!BU17)/2)</f>
        <v>12</v>
      </c>
      <c r="AH17" s="2">
        <f>IF('[1]功能-城建'!BA17="","",('[1]功能-城建'!BA17+'[1]功能-城建'!BV17)/2)</f>
        <v>30</v>
      </c>
      <c r="AI17" s="2">
        <f>IF('[1]功能-城建'!BB17="","",('[1]功能-城建'!BB17+'[1]功能-城建'!BW17)/2)</f>
        <v>12</v>
      </c>
      <c r="AJ17" s="2">
        <f>IF('[1]功能-城建'!BC17="","",('[1]功能-城建'!BC17+'[1]功能-城建'!BX17)/2)</f>
        <v>12</v>
      </c>
      <c r="AK17" s="2">
        <f>IF('[1]功能-城建'!BD17="","",('[1]功能-城建'!BD17+'[1]功能-城建'!BY17)/2)</f>
        <v>32.5</v>
      </c>
      <c r="AL17" s="2">
        <f>IF('[1]功能-城建'!BE17="","",('[1]功能-城建'!BE17+'[1]功能-城建'!BZ17)/2)</f>
        <v>33.5</v>
      </c>
      <c r="AM17" s="2">
        <f>IF('[1]功能-城建'!BF17="","",('[1]功能-城建'!BF17+'[1]功能-城建'!CA17)/2)</f>
        <v>33.5</v>
      </c>
      <c r="AN17" s="2">
        <f>IF('[1]功能-城建'!BG17="","",('[1]功能-城建'!BG17+'[1]功能-城建'!CB17)/2)</f>
        <v>33.5</v>
      </c>
      <c r="AO17" s="2">
        <f>IF('[1]功能-城建'!BH17="","",('[1]功能-城建'!BH17+'[1]功能-城建'!CC17)/2)</f>
        <v>33.5</v>
      </c>
      <c r="AP17" s="2">
        <f>IF('[1]功能-城建'!BI17="","",('[1]功能-城建'!BI17+'[1]功能-城建'!CD17)/2)</f>
        <v>15</v>
      </c>
      <c r="AQ17" s="2">
        <f>IF('[1]功能-城建'!BJ17="","",('[1]功能-城建'!BJ17+'[1]功能-城建'!CE17)/2)</f>
        <v>62</v>
      </c>
      <c r="AR17" s="2" t="str">
        <f>IF('[1]功能-城建'!BK17="","",('[1]功能-城建'!BK17+'[1]功能-城建'!CF17)/2)</f>
        <v/>
      </c>
    </row>
    <row r="18" spans="2:44" x14ac:dyDescent="0.15">
      <c r="B18" s="2">
        <v>13</v>
      </c>
      <c r="C18" s="2">
        <f t="shared" si="2"/>
        <v>13</v>
      </c>
      <c r="D18" s="2">
        <f t="shared" si="3"/>
        <v>13</v>
      </c>
      <c r="E18" s="2">
        <f t="shared" si="4"/>
        <v>36.5</v>
      </c>
      <c r="F18" s="2" t="str">
        <f t="shared" si="5"/>
        <v/>
      </c>
      <c r="G18" s="2">
        <f t="shared" si="6"/>
        <v>13</v>
      </c>
      <c r="H18" s="2">
        <f t="shared" si="7"/>
        <v>13</v>
      </c>
      <c r="I18" s="2">
        <f t="shared" si="8"/>
        <v>13</v>
      </c>
      <c r="J18" s="2">
        <f t="shared" si="9"/>
        <v>13</v>
      </c>
      <c r="K18" s="29">
        <f t="shared" si="22"/>
        <v>31</v>
      </c>
      <c r="L18" s="2">
        <f t="shared" si="10"/>
        <v>13</v>
      </c>
      <c r="M18" s="2">
        <f t="shared" si="11"/>
        <v>13</v>
      </c>
      <c r="N18" s="2">
        <f t="shared" si="12"/>
        <v>34.5</v>
      </c>
      <c r="O18" s="2">
        <f t="shared" si="13"/>
        <v>35</v>
      </c>
      <c r="P18" s="2">
        <f t="shared" si="14"/>
        <v>35</v>
      </c>
      <c r="Q18" s="2">
        <f t="shared" si="15"/>
        <v>35</v>
      </c>
      <c r="R18" s="2">
        <f t="shared" si="16"/>
        <v>35</v>
      </c>
      <c r="S18" s="2">
        <f t="shared" si="17"/>
        <v>15</v>
      </c>
      <c r="T18" s="2">
        <f t="shared" si="18"/>
        <v>67</v>
      </c>
      <c r="U18" s="2" t="str">
        <f t="shared" si="19"/>
        <v/>
      </c>
      <c r="V18" s="6"/>
      <c r="Y18" s="2">
        <v>13</v>
      </c>
      <c r="Z18" s="2">
        <f>IF('[1]功能-城建'!AS18="","",('[1]功能-城建'!AS18+'[1]功能-城建'!BN18)/2)</f>
        <v>13</v>
      </c>
      <c r="AA18" s="2">
        <f>IF('[1]功能-城建'!AT18="","",('[1]功能-城建'!AT18+'[1]功能-城建'!BO18)/2)</f>
        <v>13</v>
      </c>
      <c r="AB18" s="2">
        <f>IF('[1]功能-城建'!AU18="","",('[1]功能-城建'!AU18+'[1]功能-城建'!BP18)/2)</f>
        <v>36.5</v>
      </c>
      <c r="AC18" s="2" t="str">
        <f>IF('[1]功能-城建'!AV18="","",('[1]功能-城建'!AV18+'[1]功能-城建'!BQ18)/2)</f>
        <v/>
      </c>
      <c r="AD18" s="2">
        <f>IF('[1]功能-城建'!AW18="","",('[1]功能-城建'!AW18+'[1]功能-城建'!BR18)/2)</f>
        <v>13</v>
      </c>
      <c r="AE18" s="2">
        <f>IF('[1]功能-城建'!AX18="","",('[1]功能-城建'!AX18+'[1]功能-城建'!BS18)/2)</f>
        <v>13</v>
      </c>
      <c r="AF18" s="2">
        <f>IF('[1]功能-城建'!AY18="","",('[1]功能-城建'!AY18+'[1]功能-城建'!BT18)/2)</f>
        <v>13</v>
      </c>
      <c r="AG18" s="2">
        <f>IF('[1]功能-城建'!AZ18="","",('[1]功能-城建'!AZ18+'[1]功能-城建'!BU18)/2)</f>
        <v>13</v>
      </c>
      <c r="AH18" s="2">
        <f>IF('[1]功能-城建'!BA18="","",('[1]功能-城建'!BA18+'[1]功能-城建'!BV18)/2)</f>
        <v>30</v>
      </c>
      <c r="AI18" s="2">
        <f>IF('[1]功能-城建'!BB18="","",('[1]功能-城建'!BB18+'[1]功能-城建'!BW18)/2)</f>
        <v>13</v>
      </c>
      <c r="AJ18" s="2">
        <f>IF('[1]功能-城建'!BC18="","",('[1]功能-城建'!BC18+'[1]功能-城建'!BX18)/2)</f>
        <v>13</v>
      </c>
      <c r="AK18" s="2">
        <f>IF('[1]功能-城建'!BD18="","",('[1]功能-城建'!BD18+'[1]功能-城建'!BY18)/2)</f>
        <v>34.5</v>
      </c>
      <c r="AL18" s="2">
        <f>IF('[1]功能-城建'!BE18="","",('[1]功能-城建'!BE18+'[1]功能-城建'!BZ18)/2)</f>
        <v>35</v>
      </c>
      <c r="AM18" s="2">
        <f>IF('[1]功能-城建'!BF18="","",('[1]功能-城建'!BF18+'[1]功能-城建'!CA18)/2)</f>
        <v>35</v>
      </c>
      <c r="AN18" s="2">
        <f>IF('[1]功能-城建'!BG18="","",('[1]功能-城建'!BG18+'[1]功能-城建'!CB18)/2)</f>
        <v>35</v>
      </c>
      <c r="AO18" s="2">
        <f>IF('[1]功能-城建'!BH18="","",('[1]功能-城建'!BH18+'[1]功能-城建'!CC18)/2)</f>
        <v>35</v>
      </c>
      <c r="AP18" s="2">
        <f>IF('[1]功能-城建'!BI18="","",('[1]功能-城建'!BI18+'[1]功能-城建'!CD18)/2)</f>
        <v>15</v>
      </c>
      <c r="AQ18" s="2">
        <f>IF('[1]功能-城建'!BJ18="","",('[1]功能-城建'!BJ18+'[1]功能-城建'!CE18)/2)</f>
        <v>67</v>
      </c>
      <c r="AR18" s="2" t="str">
        <f>IF('[1]功能-城建'!BK18="","",('[1]功能-城建'!BK18+'[1]功能-城建'!CF18)/2)</f>
        <v/>
      </c>
    </row>
    <row r="19" spans="2:44" x14ac:dyDescent="0.15">
      <c r="B19" s="2">
        <v>14</v>
      </c>
      <c r="C19" s="2">
        <f t="shared" si="2"/>
        <v>14</v>
      </c>
      <c r="D19" s="2">
        <f t="shared" si="3"/>
        <v>14</v>
      </c>
      <c r="E19" s="2">
        <f t="shared" si="4"/>
        <v>38.5</v>
      </c>
      <c r="F19" s="2" t="str">
        <f t="shared" si="5"/>
        <v/>
      </c>
      <c r="G19" s="2">
        <f t="shared" si="6"/>
        <v>14</v>
      </c>
      <c r="H19" s="2">
        <f t="shared" si="7"/>
        <v>14</v>
      </c>
      <c r="I19" s="2">
        <f t="shared" si="8"/>
        <v>14</v>
      </c>
      <c r="J19" s="2">
        <f t="shared" si="9"/>
        <v>14</v>
      </c>
      <c r="K19" s="29">
        <f t="shared" si="22"/>
        <v>31</v>
      </c>
      <c r="L19" s="2">
        <f t="shared" si="10"/>
        <v>14</v>
      </c>
      <c r="M19" s="2">
        <f t="shared" si="11"/>
        <v>14</v>
      </c>
      <c r="N19" s="2">
        <f t="shared" si="12"/>
        <v>36.5</v>
      </c>
      <c r="O19" s="2">
        <f t="shared" si="13"/>
        <v>36.5</v>
      </c>
      <c r="P19" s="2">
        <f t="shared" si="14"/>
        <v>36.5</v>
      </c>
      <c r="Q19" s="2">
        <f t="shared" si="15"/>
        <v>36.5</v>
      </c>
      <c r="R19" s="2">
        <f t="shared" si="16"/>
        <v>36.5</v>
      </c>
      <c r="S19" s="2">
        <f t="shared" si="17"/>
        <v>16</v>
      </c>
      <c r="T19" s="2">
        <f t="shared" si="18"/>
        <v>72</v>
      </c>
      <c r="U19" s="2" t="str">
        <f t="shared" si="19"/>
        <v/>
      </c>
      <c r="V19" s="6"/>
      <c r="Y19" s="2">
        <v>14</v>
      </c>
      <c r="Z19" s="2">
        <f>IF('[1]功能-城建'!AS19="","",('[1]功能-城建'!AS19+'[1]功能-城建'!BN19)/2)</f>
        <v>14</v>
      </c>
      <c r="AA19" s="2">
        <f>IF('[1]功能-城建'!AT19="","",('[1]功能-城建'!AT19+'[1]功能-城建'!BO19)/2)</f>
        <v>14</v>
      </c>
      <c r="AB19" s="2">
        <f>IF('[1]功能-城建'!AU19="","",('[1]功能-城建'!AU19+'[1]功能-城建'!BP19)/2)</f>
        <v>38.5</v>
      </c>
      <c r="AC19" s="2" t="str">
        <f>IF('[1]功能-城建'!AV19="","",('[1]功能-城建'!AV19+'[1]功能-城建'!BQ19)/2)</f>
        <v/>
      </c>
      <c r="AD19" s="2">
        <f>IF('[1]功能-城建'!AW19="","",('[1]功能-城建'!AW19+'[1]功能-城建'!BR19)/2)</f>
        <v>14</v>
      </c>
      <c r="AE19" s="2">
        <f>IF('[1]功能-城建'!AX19="","",('[1]功能-城建'!AX19+'[1]功能-城建'!BS19)/2)</f>
        <v>14</v>
      </c>
      <c r="AF19" s="2">
        <f>IF('[1]功能-城建'!AY19="","",('[1]功能-城建'!AY19+'[1]功能-城建'!BT19)/2)</f>
        <v>14</v>
      </c>
      <c r="AG19" s="2">
        <f>IF('[1]功能-城建'!AZ19="","",('[1]功能-城建'!AZ19+'[1]功能-城建'!BU19)/2)</f>
        <v>14</v>
      </c>
      <c r="AH19" s="2">
        <f>IF('[1]功能-城建'!BA19="","",('[1]功能-城建'!BA19+'[1]功能-城建'!BV19)/2)</f>
        <v>30</v>
      </c>
      <c r="AI19" s="2">
        <f>IF('[1]功能-城建'!BB19="","",('[1]功能-城建'!BB19+'[1]功能-城建'!BW19)/2)</f>
        <v>14</v>
      </c>
      <c r="AJ19" s="2">
        <f>IF('[1]功能-城建'!BC19="","",('[1]功能-城建'!BC19+'[1]功能-城建'!BX19)/2)</f>
        <v>14</v>
      </c>
      <c r="AK19" s="2">
        <f>IF('[1]功能-城建'!BD19="","",('[1]功能-城建'!BD19+'[1]功能-城建'!BY19)/2)</f>
        <v>36.5</v>
      </c>
      <c r="AL19" s="2">
        <f>IF('[1]功能-城建'!BE19="","",('[1]功能-城建'!BE19+'[1]功能-城建'!BZ19)/2)</f>
        <v>36.5</v>
      </c>
      <c r="AM19" s="2">
        <f>IF('[1]功能-城建'!BF19="","",('[1]功能-城建'!BF19+'[1]功能-城建'!CA19)/2)</f>
        <v>36.5</v>
      </c>
      <c r="AN19" s="2">
        <f>IF('[1]功能-城建'!BG19="","",('[1]功能-城建'!BG19+'[1]功能-城建'!CB19)/2)</f>
        <v>36.5</v>
      </c>
      <c r="AO19" s="2">
        <f>IF('[1]功能-城建'!BH19="","",('[1]功能-城建'!BH19+'[1]功能-城建'!CC19)/2)</f>
        <v>36.5</v>
      </c>
      <c r="AP19" s="2">
        <f>IF('[1]功能-城建'!BI19="","",('[1]功能-城建'!BI19+'[1]功能-城建'!CD19)/2)</f>
        <v>16</v>
      </c>
      <c r="AQ19" s="2">
        <f>IF('[1]功能-城建'!BJ19="","",('[1]功能-城建'!BJ19+'[1]功能-城建'!CE19)/2)</f>
        <v>72</v>
      </c>
      <c r="AR19" s="2" t="str">
        <f>IF('[1]功能-城建'!BK19="","",('[1]功能-城建'!BK19+'[1]功能-城建'!CF19)/2)</f>
        <v/>
      </c>
    </row>
    <row r="20" spans="2:44" x14ac:dyDescent="0.15">
      <c r="B20" s="2">
        <v>15</v>
      </c>
      <c r="C20" s="2">
        <f t="shared" si="2"/>
        <v>15</v>
      </c>
      <c r="D20" s="2">
        <f t="shared" si="3"/>
        <v>15</v>
      </c>
      <c r="E20" s="2">
        <f t="shared" si="4"/>
        <v>40.5</v>
      </c>
      <c r="F20" s="2" t="str">
        <f t="shared" si="5"/>
        <v/>
      </c>
      <c r="G20" s="2">
        <f t="shared" si="6"/>
        <v>15</v>
      </c>
      <c r="H20" s="2">
        <f t="shared" si="7"/>
        <v>15</v>
      </c>
      <c r="I20" s="2">
        <f t="shared" si="8"/>
        <v>15</v>
      </c>
      <c r="J20" s="2">
        <f t="shared" si="9"/>
        <v>15</v>
      </c>
      <c r="K20" s="29">
        <f t="shared" si="22"/>
        <v>31</v>
      </c>
      <c r="L20" s="2">
        <f t="shared" si="10"/>
        <v>15</v>
      </c>
      <c r="M20" s="2">
        <f t="shared" si="11"/>
        <v>15</v>
      </c>
      <c r="N20" s="2">
        <f t="shared" si="12"/>
        <v>38.5</v>
      </c>
      <c r="O20" s="2">
        <f t="shared" si="13"/>
        <v>39</v>
      </c>
      <c r="P20" s="2">
        <f t="shared" si="14"/>
        <v>39</v>
      </c>
      <c r="Q20" s="2">
        <f t="shared" si="15"/>
        <v>39</v>
      </c>
      <c r="R20" s="2">
        <f t="shared" si="16"/>
        <v>39</v>
      </c>
      <c r="S20" s="2">
        <f t="shared" si="17"/>
        <v>16</v>
      </c>
      <c r="T20" s="2">
        <f t="shared" si="18"/>
        <v>77</v>
      </c>
      <c r="U20" s="2" t="str">
        <f t="shared" si="19"/>
        <v/>
      </c>
      <c r="V20" s="6"/>
      <c r="Y20" s="2">
        <v>15</v>
      </c>
      <c r="Z20" s="2">
        <f>IF('[1]功能-城建'!AS20="","",('[1]功能-城建'!AS20+'[1]功能-城建'!BN20)/2)</f>
        <v>15</v>
      </c>
      <c r="AA20" s="2">
        <f>IF('[1]功能-城建'!AT20="","",('[1]功能-城建'!AT20+'[1]功能-城建'!BO20)/2)</f>
        <v>15</v>
      </c>
      <c r="AB20" s="2">
        <f>IF('[1]功能-城建'!AU20="","",('[1]功能-城建'!AU20+'[1]功能-城建'!BP20)/2)</f>
        <v>40.5</v>
      </c>
      <c r="AC20" s="2" t="str">
        <f>IF('[1]功能-城建'!AV20="","",('[1]功能-城建'!AV20+'[1]功能-城建'!BQ20)/2)</f>
        <v/>
      </c>
      <c r="AD20" s="2">
        <f>IF('[1]功能-城建'!AW20="","",('[1]功能-城建'!AW20+'[1]功能-城建'!BR20)/2)</f>
        <v>15</v>
      </c>
      <c r="AE20" s="2">
        <f>IF('[1]功能-城建'!AX20="","",('[1]功能-城建'!AX20+'[1]功能-城建'!BS20)/2)</f>
        <v>15</v>
      </c>
      <c r="AF20" s="2">
        <f>IF('[1]功能-城建'!AY20="","",('[1]功能-城建'!AY20+'[1]功能-城建'!BT20)/2)</f>
        <v>15</v>
      </c>
      <c r="AG20" s="2">
        <f>IF('[1]功能-城建'!AZ20="","",('[1]功能-城建'!AZ20+'[1]功能-城建'!BU20)/2)</f>
        <v>15</v>
      </c>
      <c r="AH20" s="2">
        <f>IF('[1]功能-城建'!BA20="","",('[1]功能-城建'!BA20+'[1]功能-城建'!BV20)/2)</f>
        <v>30</v>
      </c>
      <c r="AI20" s="2">
        <f>IF('[1]功能-城建'!BB20="","",('[1]功能-城建'!BB20+'[1]功能-城建'!BW20)/2)</f>
        <v>15</v>
      </c>
      <c r="AJ20" s="2">
        <f>IF('[1]功能-城建'!BC20="","",('[1]功能-城建'!BC20+'[1]功能-城建'!BX20)/2)</f>
        <v>15</v>
      </c>
      <c r="AK20" s="2">
        <f>IF('[1]功能-城建'!BD20="","",('[1]功能-城建'!BD20+'[1]功能-城建'!BY20)/2)</f>
        <v>38.5</v>
      </c>
      <c r="AL20" s="2">
        <f>IF('[1]功能-城建'!BE20="","",('[1]功能-城建'!BE20+'[1]功能-城建'!BZ20)/2)</f>
        <v>39</v>
      </c>
      <c r="AM20" s="2">
        <f>IF('[1]功能-城建'!BF20="","",('[1]功能-城建'!BF20+'[1]功能-城建'!CA20)/2)</f>
        <v>39</v>
      </c>
      <c r="AN20" s="2">
        <f>IF('[1]功能-城建'!BG20="","",('[1]功能-城建'!BG20+'[1]功能-城建'!CB20)/2)</f>
        <v>39</v>
      </c>
      <c r="AO20" s="2">
        <f>IF('[1]功能-城建'!BH20="","",('[1]功能-城建'!BH20+'[1]功能-城建'!CC20)/2)</f>
        <v>39</v>
      </c>
      <c r="AP20" s="2">
        <f>IF('[1]功能-城建'!BI20="","",('[1]功能-城建'!BI20+'[1]功能-城建'!CD20)/2)</f>
        <v>16</v>
      </c>
      <c r="AQ20" s="2">
        <f>IF('[1]功能-城建'!BJ20="","",('[1]功能-城建'!BJ20+'[1]功能-城建'!CE20)/2)</f>
        <v>77</v>
      </c>
      <c r="AR20" s="2" t="str">
        <f>IF('[1]功能-城建'!BK20="","",('[1]功能-城建'!BK20+'[1]功能-城建'!CF20)/2)</f>
        <v/>
      </c>
    </row>
    <row r="21" spans="2:44" x14ac:dyDescent="0.15">
      <c r="B21" s="2">
        <v>16</v>
      </c>
      <c r="C21" s="2">
        <f t="shared" si="2"/>
        <v>16</v>
      </c>
      <c r="D21" s="2">
        <f t="shared" si="3"/>
        <v>16</v>
      </c>
      <c r="E21" s="2">
        <f t="shared" si="4"/>
        <v>42.5</v>
      </c>
      <c r="F21" s="2" t="str">
        <f t="shared" si="5"/>
        <v/>
      </c>
      <c r="G21" s="2">
        <f t="shared" si="6"/>
        <v>16</v>
      </c>
      <c r="H21" s="2">
        <f t="shared" si="7"/>
        <v>16</v>
      </c>
      <c r="I21" s="2">
        <f t="shared" si="8"/>
        <v>16</v>
      </c>
      <c r="J21" s="2">
        <f t="shared" si="9"/>
        <v>16</v>
      </c>
      <c r="K21" s="29">
        <f t="shared" si="22"/>
        <v>31</v>
      </c>
      <c r="L21" s="2">
        <f t="shared" si="10"/>
        <v>16</v>
      </c>
      <c r="M21" s="2">
        <f t="shared" si="11"/>
        <v>16</v>
      </c>
      <c r="N21" s="2">
        <f t="shared" si="12"/>
        <v>40.5</v>
      </c>
      <c r="O21" s="2">
        <f t="shared" si="13"/>
        <v>41</v>
      </c>
      <c r="P21" s="2">
        <f t="shared" si="14"/>
        <v>41</v>
      </c>
      <c r="Q21" s="2">
        <f t="shared" si="15"/>
        <v>41</v>
      </c>
      <c r="R21" s="2">
        <f t="shared" si="16"/>
        <v>41</v>
      </c>
      <c r="S21" s="2">
        <f t="shared" si="17"/>
        <v>17</v>
      </c>
      <c r="T21" s="2">
        <f t="shared" si="18"/>
        <v>80</v>
      </c>
      <c r="U21" s="2" t="str">
        <f t="shared" si="19"/>
        <v/>
      </c>
      <c r="V21" s="6"/>
      <c r="Y21" s="2">
        <v>16</v>
      </c>
      <c r="Z21" s="2">
        <f>IF('[1]功能-城建'!AS21="","",('[1]功能-城建'!AS21+'[1]功能-城建'!BN21)/2)</f>
        <v>16</v>
      </c>
      <c r="AA21" s="2">
        <f>IF('[1]功能-城建'!AT21="","",('[1]功能-城建'!AT21+'[1]功能-城建'!BO21)/2)</f>
        <v>16</v>
      </c>
      <c r="AB21" s="2">
        <f>IF('[1]功能-城建'!AU21="","",('[1]功能-城建'!AU21+'[1]功能-城建'!BP21)/2)</f>
        <v>42.5</v>
      </c>
      <c r="AC21" s="2" t="str">
        <f>IF('[1]功能-城建'!AV21="","",('[1]功能-城建'!AV21+'[1]功能-城建'!BQ21)/2)</f>
        <v/>
      </c>
      <c r="AD21" s="2">
        <f>IF('[1]功能-城建'!AW21="","",('[1]功能-城建'!AW21+'[1]功能-城建'!BR21)/2)</f>
        <v>16</v>
      </c>
      <c r="AE21" s="2">
        <f>IF('[1]功能-城建'!AX21="","",('[1]功能-城建'!AX21+'[1]功能-城建'!BS21)/2)</f>
        <v>16</v>
      </c>
      <c r="AF21" s="2">
        <f>IF('[1]功能-城建'!AY21="","",('[1]功能-城建'!AY21+'[1]功能-城建'!BT21)/2)</f>
        <v>16</v>
      </c>
      <c r="AG21" s="2">
        <f>IF('[1]功能-城建'!AZ21="","",('[1]功能-城建'!AZ21+'[1]功能-城建'!BU21)/2)</f>
        <v>16</v>
      </c>
      <c r="AH21" s="2">
        <f>IF('[1]功能-城建'!BA21="","",('[1]功能-城建'!BA21+'[1]功能-城建'!BV21)/2)</f>
        <v>30</v>
      </c>
      <c r="AI21" s="2">
        <f>IF('[1]功能-城建'!BB21="","",('[1]功能-城建'!BB21+'[1]功能-城建'!BW21)/2)</f>
        <v>16</v>
      </c>
      <c r="AJ21" s="2">
        <f>IF('[1]功能-城建'!BC21="","",('[1]功能-城建'!BC21+'[1]功能-城建'!BX21)/2)</f>
        <v>16</v>
      </c>
      <c r="AK21" s="2">
        <f>IF('[1]功能-城建'!BD21="","",('[1]功能-城建'!BD21+'[1]功能-城建'!BY21)/2)</f>
        <v>40.5</v>
      </c>
      <c r="AL21" s="2">
        <f>IF('[1]功能-城建'!BE21="","",('[1]功能-城建'!BE21+'[1]功能-城建'!BZ21)/2)</f>
        <v>41</v>
      </c>
      <c r="AM21" s="2">
        <f>IF('[1]功能-城建'!BF21="","",('[1]功能-城建'!BF21+'[1]功能-城建'!CA21)/2)</f>
        <v>41</v>
      </c>
      <c r="AN21" s="2">
        <f>IF('[1]功能-城建'!BG21="","",('[1]功能-城建'!BG21+'[1]功能-城建'!CB21)/2)</f>
        <v>41</v>
      </c>
      <c r="AO21" s="2">
        <f>IF('[1]功能-城建'!BH21="","",('[1]功能-城建'!BH21+'[1]功能-城建'!CC21)/2)</f>
        <v>41</v>
      </c>
      <c r="AP21" s="2">
        <f>IF('[1]功能-城建'!BI21="","",('[1]功能-城建'!BI21+'[1]功能-城建'!CD21)/2)</f>
        <v>17</v>
      </c>
      <c r="AQ21" s="2">
        <f>IF('[1]功能-城建'!BJ21="","",('[1]功能-城建'!BJ21+'[1]功能-城建'!CE21)/2)</f>
        <v>80</v>
      </c>
      <c r="AR21" s="2" t="str">
        <f>IF('[1]功能-城建'!BK21="","",('[1]功能-城建'!BK21+'[1]功能-城建'!CF21)/2)</f>
        <v/>
      </c>
    </row>
    <row r="22" spans="2:44" x14ac:dyDescent="0.15">
      <c r="B22" s="2">
        <v>17</v>
      </c>
      <c r="C22" s="2">
        <f t="shared" si="2"/>
        <v>17</v>
      </c>
      <c r="D22" s="2">
        <f t="shared" si="3"/>
        <v>17</v>
      </c>
      <c r="E22" s="2">
        <f t="shared" si="4"/>
        <v>44.5</v>
      </c>
      <c r="F22" s="2" t="str">
        <f t="shared" si="5"/>
        <v/>
      </c>
      <c r="G22" s="2">
        <f t="shared" si="6"/>
        <v>17</v>
      </c>
      <c r="H22" s="2">
        <f t="shared" si="7"/>
        <v>17</v>
      </c>
      <c r="I22" s="2">
        <f t="shared" si="8"/>
        <v>17</v>
      </c>
      <c r="J22" s="2">
        <f t="shared" si="9"/>
        <v>17</v>
      </c>
      <c r="K22" s="29">
        <f t="shared" si="22"/>
        <v>31</v>
      </c>
      <c r="L22" s="2">
        <f t="shared" si="10"/>
        <v>17</v>
      </c>
      <c r="M22" s="2">
        <f t="shared" si="11"/>
        <v>17</v>
      </c>
      <c r="N22" s="2">
        <f t="shared" si="12"/>
        <v>42.5</v>
      </c>
      <c r="O22" s="2">
        <f t="shared" si="13"/>
        <v>42.5</v>
      </c>
      <c r="P22" s="2">
        <f t="shared" si="14"/>
        <v>42.5</v>
      </c>
      <c r="Q22" s="2">
        <f t="shared" si="15"/>
        <v>42.5</v>
      </c>
      <c r="R22" s="2">
        <f t="shared" si="16"/>
        <v>42.5</v>
      </c>
      <c r="S22" s="2">
        <f t="shared" si="17"/>
        <v>17</v>
      </c>
      <c r="T22" s="2">
        <f t="shared" si="18"/>
        <v>80</v>
      </c>
      <c r="U22" s="2" t="str">
        <f t="shared" si="19"/>
        <v/>
      </c>
      <c r="V22" s="6"/>
      <c r="Y22" s="2">
        <v>17</v>
      </c>
      <c r="Z22" s="2">
        <f>IF('[1]功能-城建'!AS22="","",('[1]功能-城建'!AS22+'[1]功能-城建'!BN22)/2)</f>
        <v>17</v>
      </c>
      <c r="AA22" s="2">
        <f>IF('[1]功能-城建'!AT22="","",('[1]功能-城建'!AT22+'[1]功能-城建'!BO22)/2)</f>
        <v>17</v>
      </c>
      <c r="AB22" s="2">
        <f>IF('[1]功能-城建'!AU22="","",('[1]功能-城建'!AU22+'[1]功能-城建'!BP22)/2)</f>
        <v>44.5</v>
      </c>
      <c r="AC22" s="2" t="str">
        <f>IF('[1]功能-城建'!AV22="","",('[1]功能-城建'!AV22+'[1]功能-城建'!BQ22)/2)</f>
        <v/>
      </c>
      <c r="AD22" s="2">
        <f>IF('[1]功能-城建'!AW22="","",('[1]功能-城建'!AW22+'[1]功能-城建'!BR22)/2)</f>
        <v>17</v>
      </c>
      <c r="AE22" s="2">
        <f>IF('[1]功能-城建'!AX22="","",('[1]功能-城建'!AX22+'[1]功能-城建'!BS22)/2)</f>
        <v>17</v>
      </c>
      <c r="AF22" s="2">
        <f>IF('[1]功能-城建'!AY22="","",('[1]功能-城建'!AY22+'[1]功能-城建'!BT22)/2)</f>
        <v>17</v>
      </c>
      <c r="AG22" s="2">
        <f>IF('[1]功能-城建'!AZ22="","",('[1]功能-城建'!AZ22+'[1]功能-城建'!BU22)/2)</f>
        <v>17</v>
      </c>
      <c r="AH22" s="2">
        <f>IF('[1]功能-城建'!BA22="","",('[1]功能-城建'!BA22+'[1]功能-城建'!BV22)/2)</f>
        <v>30</v>
      </c>
      <c r="AI22" s="2">
        <f>IF('[1]功能-城建'!BB22="","",('[1]功能-城建'!BB22+'[1]功能-城建'!BW22)/2)</f>
        <v>17</v>
      </c>
      <c r="AJ22" s="2">
        <f>IF('[1]功能-城建'!BC22="","",('[1]功能-城建'!BC22+'[1]功能-城建'!BX22)/2)</f>
        <v>17</v>
      </c>
      <c r="AK22" s="2">
        <f>IF('[1]功能-城建'!BD22="","",('[1]功能-城建'!BD22+'[1]功能-城建'!BY22)/2)</f>
        <v>42.5</v>
      </c>
      <c r="AL22" s="2">
        <f>IF('[1]功能-城建'!BE22="","",('[1]功能-城建'!BE22+'[1]功能-城建'!BZ22)/2)</f>
        <v>42.5</v>
      </c>
      <c r="AM22" s="2">
        <f>IF('[1]功能-城建'!BF22="","",('[1]功能-城建'!BF22+'[1]功能-城建'!CA22)/2)</f>
        <v>42.5</v>
      </c>
      <c r="AN22" s="2">
        <f>IF('[1]功能-城建'!BG22="","",('[1]功能-城建'!BG22+'[1]功能-城建'!CB22)/2)</f>
        <v>42.5</v>
      </c>
      <c r="AO22" s="2">
        <f>IF('[1]功能-城建'!BH22="","",('[1]功能-城建'!BH22+'[1]功能-城建'!CC22)/2)</f>
        <v>42.5</v>
      </c>
      <c r="AP22" s="2">
        <f>IF('[1]功能-城建'!BI22="","",('[1]功能-城建'!BI22+'[1]功能-城建'!CD22)/2)</f>
        <v>17</v>
      </c>
      <c r="AQ22" s="2" t="str">
        <f>IF('[1]功能-城建'!BJ22="","",('[1]功能-城建'!BJ22+'[1]功能-城建'!CE22)/2)</f>
        <v/>
      </c>
      <c r="AR22" s="2" t="str">
        <f>IF('[1]功能-城建'!BK22="","",('[1]功能-城建'!BK22+'[1]功能-城建'!CF22)/2)</f>
        <v/>
      </c>
    </row>
    <row r="23" spans="2:44" x14ac:dyDescent="0.15">
      <c r="B23" s="2">
        <v>18</v>
      </c>
      <c r="C23" s="2">
        <f t="shared" si="2"/>
        <v>18</v>
      </c>
      <c r="D23" s="2">
        <f t="shared" si="3"/>
        <v>18</v>
      </c>
      <c r="E23" s="2">
        <f t="shared" si="4"/>
        <v>46.5</v>
      </c>
      <c r="F23" s="2" t="str">
        <f t="shared" si="5"/>
        <v/>
      </c>
      <c r="G23" s="2">
        <f t="shared" si="6"/>
        <v>18</v>
      </c>
      <c r="H23" s="2">
        <f t="shared" si="7"/>
        <v>18</v>
      </c>
      <c r="I23" s="2">
        <f t="shared" si="8"/>
        <v>18</v>
      </c>
      <c r="J23" s="2">
        <f t="shared" si="9"/>
        <v>18</v>
      </c>
      <c r="K23" s="29">
        <f t="shared" si="22"/>
        <v>31</v>
      </c>
      <c r="L23" s="2">
        <f t="shared" si="10"/>
        <v>18</v>
      </c>
      <c r="M23" s="2">
        <f t="shared" si="11"/>
        <v>18</v>
      </c>
      <c r="N23" s="2">
        <f t="shared" si="12"/>
        <v>44.5</v>
      </c>
      <c r="O23" s="2">
        <f t="shared" si="13"/>
        <v>45</v>
      </c>
      <c r="P23" s="2">
        <f t="shared" si="14"/>
        <v>45</v>
      </c>
      <c r="Q23" s="2">
        <f t="shared" si="15"/>
        <v>45</v>
      </c>
      <c r="R23" s="2">
        <f t="shared" si="16"/>
        <v>45</v>
      </c>
      <c r="S23" s="2">
        <f t="shared" si="17"/>
        <v>18</v>
      </c>
      <c r="T23" s="2">
        <f t="shared" si="18"/>
        <v>80</v>
      </c>
      <c r="U23" s="2" t="str">
        <f t="shared" si="19"/>
        <v/>
      </c>
      <c r="V23" s="6"/>
      <c r="Y23" s="2">
        <v>18</v>
      </c>
      <c r="Z23" s="2">
        <f>IF('[1]功能-城建'!AS23="","",('[1]功能-城建'!AS23+'[1]功能-城建'!BN23)/2)</f>
        <v>18</v>
      </c>
      <c r="AA23" s="2">
        <f>IF('[1]功能-城建'!AT23="","",('[1]功能-城建'!AT23+'[1]功能-城建'!BO23)/2)</f>
        <v>18</v>
      </c>
      <c r="AB23" s="2">
        <f>IF('[1]功能-城建'!AU23="","",('[1]功能-城建'!AU23+'[1]功能-城建'!BP23)/2)</f>
        <v>46.5</v>
      </c>
      <c r="AC23" s="2" t="str">
        <f>IF('[1]功能-城建'!AV23="","",('[1]功能-城建'!AV23+'[1]功能-城建'!BQ23)/2)</f>
        <v/>
      </c>
      <c r="AD23" s="2">
        <f>IF('[1]功能-城建'!AW23="","",('[1]功能-城建'!AW23+'[1]功能-城建'!BR23)/2)</f>
        <v>18</v>
      </c>
      <c r="AE23" s="2">
        <f>IF('[1]功能-城建'!AX23="","",('[1]功能-城建'!AX23+'[1]功能-城建'!BS23)/2)</f>
        <v>18</v>
      </c>
      <c r="AF23" s="2">
        <f>IF('[1]功能-城建'!AY23="","",('[1]功能-城建'!AY23+'[1]功能-城建'!BT23)/2)</f>
        <v>18</v>
      </c>
      <c r="AG23" s="2">
        <f>IF('[1]功能-城建'!AZ23="","",('[1]功能-城建'!AZ23+'[1]功能-城建'!BU23)/2)</f>
        <v>18</v>
      </c>
      <c r="AH23" s="2">
        <f>IF('[1]功能-城建'!BA23="","",('[1]功能-城建'!BA23+'[1]功能-城建'!BV23)/2)</f>
        <v>30</v>
      </c>
      <c r="AI23" s="2">
        <f>IF('[1]功能-城建'!BB23="","",('[1]功能-城建'!BB23+'[1]功能-城建'!BW23)/2)</f>
        <v>18</v>
      </c>
      <c r="AJ23" s="2">
        <f>IF('[1]功能-城建'!BC23="","",('[1]功能-城建'!BC23+'[1]功能-城建'!BX23)/2)</f>
        <v>18</v>
      </c>
      <c r="AK23" s="2">
        <f>IF('[1]功能-城建'!BD23="","",('[1]功能-城建'!BD23+'[1]功能-城建'!BY23)/2)</f>
        <v>44.5</v>
      </c>
      <c r="AL23" s="2">
        <f>IF('[1]功能-城建'!BE23="","",('[1]功能-城建'!BE23+'[1]功能-城建'!BZ23)/2)</f>
        <v>45</v>
      </c>
      <c r="AM23" s="2">
        <f>IF('[1]功能-城建'!BF23="","",('[1]功能-城建'!BF23+'[1]功能-城建'!CA23)/2)</f>
        <v>45</v>
      </c>
      <c r="AN23" s="2">
        <f>IF('[1]功能-城建'!BG23="","",('[1]功能-城建'!BG23+'[1]功能-城建'!CB23)/2)</f>
        <v>45</v>
      </c>
      <c r="AO23" s="2">
        <f>IF('[1]功能-城建'!BH23="","",('[1]功能-城建'!BH23+'[1]功能-城建'!CC23)/2)</f>
        <v>45</v>
      </c>
      <c r="AP23" s="2">
        <f>IF('[1]功能-城建'!BI23="","",('[1]功能-城建'!BI23+'[1]功能-城建'!CD23)/2)</f>
        <v>18</v>
      </c>
      <c r="AQ23" s="2" t="str">
        <f>IF('[1]功能-城建'!BJ23="","",('[1]功能-城建'!BJ23+'[1]功能-城建'!CE23)/2)</f>
        <v/>
      </c>
      <c r="AR23" s="2" t="str">
        <f>IF('[1]功能-城建'!BK23="","",('[1]功能-城建'!BK23+'[1]功能-城建'!CF23)/2)</f>
        <v/>
      </c>
    </row>
    <row r="24" spans="2:44" x14ac:dyDescent="0.15">
      <c r="B24" s="2">
        <v>19</v>
      </c>
      <c r="C24" s="2">
        <f t="shared" si="2"/>
        <v>19</v>
      </c>
      <c r="D24" s="2">
        <f t="shared" si="3"/>
        <v>19</v>
      </c>
      <c r="E24" s="2">
        <f t="shared" si="4"/>
        <v>48.5</v>
      </c>
      <c r="F24" s="2" t="str">
        <f t="shared" si="5"/>
        <v/>
      </c>
      <c r="G24" s="2">
        <f t="shared" si="6"/>
        <v>19</v>
      </c>
      <c r="H24" s="2">
        <f t="shared" si="7"/>
        <v>19</v>
      </c>
      <c r="I24" s="2">
        <f t="shared" si="8"/>
        <v>19</v>
      </c>
      <c r="J24" s="2">
        <f t="shared" si="9"/>
        <v>19</v>
      </c>
      <c r="K24" s="29">
        <f t="shared" si="22"/>
        <v>31</v>
      </c>
      <c r="L24" s="2">
        <f t="shared" si="10"/>
        <v>19</v>
      </c>
      <c r="M24" s="2">
        <f t="shared" si="11"/>
        <v>19</v>
      </c>
      <c r="N24" s="2">
        <f t="shared" si="12"/>
        <v>46.5</v>
      </c>
      <c r="O24" s="2">
        <f t="shared" si="13"/>
        <v>47</v>
      </c>
      <c r="P24" s="2">
        <f t="shared" si="14"/>
        <v>47</v>
      </c>
      <c r="Q24" s="2">
        <f t="shared" si="15"/>
        <v>47</v>
      </c>
      <c r="R24" s="2">
        <f t="shared" si="16"/>
        <v>47</v>
      </c>
      <c r="S24" s="2">
        <f t="shared" si="17"/>
        <v>19</v>
      </c>
      <c r="T24" s="2">
        <f t="shared" si="18"/>
        <v>80</v>
      </c>
      <c r="U24" s="2" t="str">
        <f t="shared" si="19"/>
        <v/>
      </c>
      <c r="V24" s="6"/>
      <c r="Y24" s="2">
        <v>19</v>
      </c>
      <c r="Z24" s="2">
        <f>IF('[1]功能-城建'!AS24="","",('[1]功能-城建'!AS24+'[1]功能-城建'!BN24)/2)</f>
        <v>19</v>
      </c>
      <c r="AA24" s="2">
        <f>IF('[1]功能-城建'!AT24="","",('[1]功能-城建'!AT24+'[1]功能-城建'!BO24)/2)</f>
        <v>19</v>
      </c>
      <c r="AB24" s="2">
        <f>IF('[1]功能-城建'!AU24="","",('[1]功能-城建'!AU24+'[1]功能-城建'!BP24)/2)</f>
        <v>48.5</v>
      </c>
      <c r="AC24" s="2" t="str">
        <f>IF('[1]功能-城建'!AV24="","",('[1]功能-城建'!AV24+'[1]功能-城建'!BQ24)/2)</f>
        <v/>
      </c>
      <c r="AD24" s="2">
        <f>IF('[1]功能-城建'!AW24="","",('[1]功能-城建'!AW24+'[1]功能-城建'!BR24)/2)</f>
        <v>19</v>
      </c>
      <c r="AE24" s="2">
        <f>IF('[1]功能-城建'!AX24="","",('[1]功能-城建'!AX24+'[1]功能-城建'!BS24)/2)</f>
        <v>19</v>
      </c>
      <c r="AF24" s="2">
        <f>IF('[1]功能-城建'!AY24="","",('[1]功能-城建'!AY24+'[1]功能-城建'!BT24)/2)</f>
        <v>19</v>
      </c>
      <c r="AG24" s="2">
        <f>IF('[1]功能-城建'!AZ24="","",('[1]功能-城建'!AZ24+'[1]功能-城建'!BU24)/2)</f>
        <v>19</v>
      </c>
      <c r="AH24" s="2">
        <f>IF('[1]功能-城建'!BA24="","",('[1]功能-城建'!BA24+'[1]功能-城建'!BV24)/2)</f>
        <v>30</v>
      </c>
      <c r="AI24" s="2">
        <f>IF('[1]功能-城建'!BB24="","",('[1]功能-城建'!BB24+'[1]功能-城建'!BW24)/2)</f>
        <v>19</v>
      </c>
      <c r="AJ24" s="2">
        <f>IF('[1]功能-城建'!BC24="","",('[1]功能-城建'!BC24+'[1]功能-城建'!BX24)/2)</f>
        <v>19</v>
      </c>
      <c r="AK24" s="2">
        <f>IF('[1]功能-城建'!BD24="","",('[1]功能-城建'!BD24+'[1]功能-城建'!BY24)/2)</f>
        <v>46.5</v>
      </c>
      <c r="AL24" s="2">
        <f>IF('[1]功能-城建'!BE24="","",('[1]功能-城建'!BE24+'[1]功能-城建'!BZ24)/2)</f>
        <v>47</v>
      </c>
      <c r="AM24" s="2">
        <f>IF('[1]功能-城建'!BF24="","",('[1]功能-城建'!BF24+'[1]功能-城建'!CA24)/2)</f>
        <v>47</v>
      </c>
      <c r="AN24" s="2">
        <f>IF('[1]功能-城建'!BG24="","",('[1]功能-城建'!BG24+'[1]功能-城建'!CB24)/2)</f>
        <v>47</v>
      </c>
      <c r="AO24" s="2">
        <f>IF('[1]功能-城建'!BH24="","",('[1]功能-城建'!BH24+'[1]功能-城建'!CC24)/2)</f>
        <v>47</v>
      </c>
      <c r="AP24" s="2">
        <f>IF('[1]功能-城建'!BI24="","",('[1]功能-城建'!BI24+'[1]功能-城建'!CD24)/2)</f>
        <v>19</v>
      </c>
      <c r="AQ24" s="2" t="str">
        <f>IF('[1]功能-城建'!BJ24="","",('[1]功能-城建'!BJ24+'[1]功能-城建'!CE24)/2)</f>
        <v/>
      </c>
      <c r="AR24" s="2" t="str">
        <f>IF('[1]功能-城建'!BK24="","",('[1]功能-城建'!BK24+'[1]功能-城建'!CF24)/2)</f>
        <v/>
      </c>
    </row>
    <row r="25" spans="2:44" x14ac:dyDescent="0.15">
      <c r="B25" s="2">
        <v>20</v>
      </c>
      <c r="C25" s="2">
        <f t="shared" si="2"/>
        <v>20</v>
      </c>
      <c r="D25" s="2">
        <f t="shared" si="3"/>
        <v>20</v>
      </c>
      <c r="E25" s="2">
        <f t="shared" si="4"/>
        <v>51</v>
      </c>
      <c r="F25" s="2" t="str">
        <f t="shared" si="5"/>
        <v/>
      </c>
      <c r="G25" s="2">
        <f t="shared" si="6"/>
        <v>20</v>
      </c>
      <c r="H25" s="2">
        <f t="shared" si="7"/>
        <v>20</v>
      </c>
      <c r="I25" s="2">
        <f t="shared" si="8"/>
        <v>20</v>
      </c>
      <c r="J25" s="2">
        <f t="shared" si="9"/>
        <v>20</v>
      </c>
      <c r="K25" s="2">
        <f t="shared" ref="K25:K54" si="23">AH25</f>
        <v>31</v>
      </c>
      <c r="L25" s="2">
        <f t="shared" si="10"/>
        <v>20</v>
      </c>
      <c r="M25" s="2">
        <f t="shared" si="11"/>
        <v>20</v>
      </c>
      <c r="N25" s="2">
        <f t="shared" si="12"/>
        <v>49</v>
      </c>
      <c r="O25" s="2">
        <f t="shared" si="13"/>
        <v>49</v>
      </c>
      <c r="P25" s="2">
        <f t="shared" si="14"/>
        <v>49</v>
      </c>
      <c r="Q25" s="2">
        <f t="shared" si="15"/>
        <v>49</v>
      </c>
      <c r="R25" s="2">
        <f t="shared" si="16"/>
        <v>49</v>
      </c>
      <c r="S25" s="2">
        <f t="shared" si="17"/>
        <v>20</v>
      </c>
      <c r="T25" s="2">
        <f t="shared" si="18"/>
        <v>80</v>
      </c>
      <c r="U25" s="2" t="str">
        <f t="shared" si="19"/>
        <v/>
      </c>
      <c r="V25" s="6"/>
      <c r="Y25" s="2">
        <v>20</v>
      </c>
      <c r="Z25" s="2">
        <f>IF('[1]功能-城建'!AS25="","",('[1]功能-城建'!AS25+'[1]功能-城建'!BN25)/2)</f>
        <v>20</v>
      </c>
      <c r="AA25" s="2">
        <f>IF('[1]功能-城建'!AT25="","",('[1]功能-城建'!AT25+'[1]功能-城建'!BO25)/2)</f>
        <v>20</v>
      </c>
      <c r="AB25" s="2">
        <f>IF('[1]功能-城建'!AU25="","",('[1]功能-城建'!AU25+'[1]功能-城建'!BP25)/2)</f>
        <v>51</v>
      </c>
      <c r="AC25" s="2" t="str">
        <f>IF('[1]功能-城建'!AV25="","",('[1]功能-城建'!AV25+'[1]功能-城建'!BQ25)/2)</f>
        <v/>
      </c>
      <c r="AD25" s="2">
        <f>IF('[1]功能-城建'!AW25="","",('[1]功能-城建'!AW25+'[1]功能-城建'!BR25)/2)</f>
        <v>20</v>
      </c>
      <c r="AE25" s="2">
        <f>IF('[1]功能-城建'!AX25="","",('[1]功能-城建'!AX25+'[1]功能-城建'!BS25)/2)</f>
        <v>20</v>
      </c>
      <c r="AF25" s="2">
        <f>IF('[1]功能-城建'!AY25="","",('[1]功能-城建'!AY25+'[1]功能-城建'!BT25)/2)</f>
        <v>20</v>
      </c>
      <c r="AG25" s="2">
        <f>IF('[1]功能-城建'!AZ25="","",('[1]功能-城建'!AZ25+'[1]功能-城建'!BU25)/2)</f>
        <v>20</v>
      </c>
      <c r="AH25" s="2">
        <f>IF('[1]功能-城建'!BA25="","",('[1]功能-城建'!BA25+'[1]功能-城建'!BV25)/2)</f>
        <v>31</v>
      </c>
      <c r="AI25" s="2">
        <f>IF('[1]功能-城建'!BB25="","",('[1]功能-城建'!BB25+'[1]功能-城建'!BW25)/2)</f>
        <v>20</v>
      </c>
      <c r="AJ25" s="2">
        <f>IF('[1]功能-城建'!BC25="","",('[1]功能-城建'!BC25+'[1]功能-城建'!BX25)/2)</f>
        <v>20</v>
      </c>
      <c r="AK25" s="2">
        <f>IF('[1]功能-城建'!BD25="","",('[1]功能-城建'!BD25+'[1]功能-城建'!BY25)/2)</f>
        <v>49</v>
      </c>
      <c r="AL25" s="2">
        <f>IF('[1]功能-城建'!BE25="","",('[1]功能-城建'!BE25+'[1]功能-城建'!BZ25)/2)</f>
        <v>49</v>
      </c>
      <c r="AM25" s="2">
        <f>IF('[1]功能-城建'!BF25="","",('[1]功能-城建'!BF25+'[1]功能-城建'!CA25)/2)</f>
        <v>49</v>
      </c>
      <c r="AN25" s="2">
        <f>IF('[1]功能-城建'!BG25="","",('[1]功能-城建'!BG25+'[1]功能-城建'!CB25)/2)</f>
        <v>49</v>
      </c>
      <c r="AO25" s="2">
        <f>IF('[1]功能-城建'!BH25="","",('[1]功能-城建'!BH25+'[1]功能-城建'!CC25)/2)</f>
        <v>49</v>
      </c>
      <c r="AP25" s="2">
        <f>IF('[1]功能-城建'!BI25="","",('[1]功能-城建'!BI25+'[1]功能-城建'!CD25)/2)</f>
        <v>20</v>
      </c>
      <c r="AQ25" s="2" t="str">
        <f>IF('[1]功能-城建'!BJ25="","",('[1]功能-城建'!BJ25+'[1]功能-城建'!CE25)/2)</f>
        <v/>
      </c>
      <c r="AR25" s="2" t="str">
        <f>IF('[1]功能-城建'!BK25="","",('[1]功能-城建'!BK25+'[1]功能-城建'!CF25)/2)</f>
        <v/>
      </c>
    </row>
    <row r="26" spans="2:44" x14ac:dyDescent="0.15">
      <c r="B26" s="2">
        <v>21</v>
      </c>
      <c r="C26" s="2">
        <f t="shared" si="2"/>
        <v>21</v>
      </c>
      <c r="D26" s="2">
        <f t="shared" si="3"/>
        <v>21</v>
      </c>
      <c r="E26" s="2">
        <f t="shared" si="4"/>
        <v>54</v>
      </c>
      <c r="F26" s="2" t="str">
        <f t="shared" si="5"/>
        <v/>
      </c>
      <c r="G26" s="2">
        <f t="shared" si="6"/>
        <v>21</v>
      </c>
      <c r="H26" s="2">
        <f t="shared" si="7"/>
        <v>21</v>
      </c>
      <c r="I26" s="2">
        <f t="shared" si="8"/>
        <v>21</v>
      </c>
      <c r="J26" s="2">
        <f t="shared" si="9"/>
        <v>21</v>
      </c>
      <c r="K26" s="29">
        <f t="shared" ref="K26:K34" si="24">K27</f>
        <v>32</v>
      </c>
      <c r="L26" s="2">
        <f t="shared" si="10"/>
        <v>21</v>
      </c>
      <c r="M26" s="2">
        <f t="shared" si="11"/>
        <v>21</v>
      </c>
      <c r="N26" s="2">
        <f t="shared" si="12"/>
        <v>51</v>
      </c>
      <c r="O26" s="2">
        <f t="shared" si="13"/>
        <v>52</v>
      </c>
      <c r="P26" s="2">
        <f t="shared" si="14"/>
        <v>52</v>
      </c>
      <c r="Q26" s="2">
        <f t="shared" si="15"/>
        <v>52</v>
      </c>
      <c r="R26" s="2">
        <f t="shared" si="16"/>
        <v>52</v>
      </c>
      <c r="S26" s="2">
        <f t="shared" si="17"/>
        <v>21</v>
      </c>
      <c r="T26" s="2">
        <f t="shared" si="18"/>
        <v>80</v>
      </c>
      <c r="U26" s="2" t="str">
        <f t="shared" si="19"/>
        <v/>
      </c>
      <c r="V26" s="6"/>
      <c r="Y26" s="2">
        <v>21</v>
      </c>
      <c r="Z26" s="2">
        <f>IF('[1]功能-城建'!AS26="","",('[1]功能-城建'!AS26+'[1]功能-城建'!BN26)/2)</f>
        <v>21</v>
      </c>
      <c r="AA26" s="2">
        <f>IF('[1]功能-城建'!AT26="","",('[1]功能-城建'!AT26+'[1]功能-城建'!BO26)/2)</f>
        <v>21</v>
      </c>
      <c r="AB26" s="2">
        <f>IF('[1]功能-城建'!AU26="","",('[1]功能-城建'!AU26+'[1]功能-城建'!BP26)/2)</f>
        <v>54</v>
      </c>
      <c r="AC26" s="2" t="str">
        <f>IF('[1]功能-城建'!AV26="","",('[1]功能-城建'!AV26+'[1]功能-城建'!BQ26)/2)</f>
        <v/>
      </c>
      <c r="AD26" s="2">
        <f>IF('[1]功能-城建'!AW26="","",('[1]功能-城建'!AW26+'[1]功能-城建'!BR26)/2)</f>
        <v>21</v>
      </c>
      <c r="AE26" s="2">
        <f>IF('[1]功能-城建'!AX26="","",('[1]功能-城建'!AX26+'[1]功能-城建'!BS26)/2)</f>
        <v>21</v>
      </c>
      <c r="AF26" s="2">
        <f>IF('[1]功能-城建'!AY26="","",('[1]功能-城建'!AY26+'[1]功能-城建'!BT26)/2)</f>
        <v>21</v>
      </c>
      <c r="AG26" s="2">
        <f>IF('[1]功能-城建'!AZ26="","",('[1]功能-城建'!AZ26+'[1]功能-城建'!BU26)/2)</f>
        <v>21</v>
      </c>
      <c r="AH26" s="2">
        <f>IF('[1]功能-城建'!BA26="","",('[1]功能-城建'!BA26+'[1]功能-城建'!BV26)/2)</f>
        <v>31</v>
      </c>
      <c r="AI26" s="2">
        <f>IF('[1]功能-城建'!BB26="","",('[1]功能-城建'!BB26+'[1]功能-城建'!BW26)/2)</f>
        <v>21</v>
      </c>
      <c r="AJ26" s="2">
        <f>IF('[1]功能-城建'!BC26="","",('[1]功能-城建'!BC26+'[1]功能-城建'!BX26)/2)</f>
        <v>21</v>
      </c>
      <c r="AK26" s="2">
        <f>IF('[1]功能-城建'!BD26="","",('[1]功能-城建'!BD26+'[1]功能-城建'!BY26)/2)</f>
        <v>51</v>
      </c>
      <c r="AL26" s="2">
        <f>IF('[1]功能-城建'!BE26="","",('[1]功能-城建'!BE26+'[1]功能-城建'!BZ26)/2)</f>
        <v>52</v>
      </c>
      <c r="AM26" s="2">
        <f>IF('[1]功能-城建'!BF26="","",('[1]功能-城建'!BF26+'[1]功能-城建'!CA26)/2)</f>
        <v>52</v>
      </c>
      <c r="AN26" s="2">
        <f>IF('[1]功能-城建'!BG26="","",('[1]功能-城建'!BG26+'[1]功能-城建'!CB26)/2)</f>
        <v>52</v>
      </c>
      <c r="AO26" s="2">
        <f>IF('[1]功能-城建'!BH26="","",('[1]功能-城建'!BH26+'[1]功能-城建'!CC26)/2)</f>
        <v>52</v>
      </c>
      <c r="AP26" s="2">
        <f>IF('[1]功能-城建'!BI26="","",('[1]功能-城建'!BI26+'[1]功能-城建'!CD26)/2)</f>
        <v>21</v>
      </c>
      <c r="AQ26" s="2" t="str">
        <f>IF('[1]功能-城建'!BJ26="","",('[1]功能-城建'!BJ26+'[1]功能-城建'!CE26)/2)</f>
        <v/>
      </c>
      <c r="AR26" s="2" t="str">
        <f>IF('[1]功能-城建'!BK26="","",('[1]功能-城建'!BK26+'[1]功能-城建'!CF26)/2)</f>
        <v/>
      </c>
    </row>
    <row r="27" spans="2:44" x14ac:dyDescent="0.15">
      <c r="B27" s="2">
        <v>22</v>
      </c>
      <c r="C27" s="2">
        <f t="shared" si="2"/>
        <v>22</v>
      </c>
      <c r="D27" s="2">
        <f t="shared" si="3"/>
        <v>22</v>
      </c>
      <c r="E27" s="2">
        <f t="shared" si="4"/>
        <v>57</v>
      </c>
      <c r="F27" s="2" t="str">
        <f t="shared" si="5"/>
        <v/>
      </c>
      <c r="G27" s="2">
        <f t="shared" si="6"/>
        <v>22</v>
      </c>
      <c r="H27" s="2">
        <f t="shared" si="7"/>
        <v>22</v>
      </c>
      <c r="I27" s="2">
        <f t="shared" si="8"/>
        <v>22</v>
      </c>
      <c r="J27" s="2">
        <f t="shared" si="9"/>
        <v>22</v>
      </c>
      <c r="K27" s="29">
        <f t="shared" si="24"/>
        <v>32</v>
      </c>
      <c r="L27" s="2">
        <f t="shared" si="10"/>
        <v>22</v>
      </c>
      <c r="M27" s="2">
        <f t="shared" si="11"/>
        <v>22</v>
      </c>
      <c r="N27" s="2">
        <f t="shared" si="12"/>
        <v>52.5</v>
      </c>
      <c r="O27" s="2">
        <f t="shared" si="13"/>
        <v>55</v>
      </c>
      <c r="P27" s="2">
        <f t="shared" si="14"/>
        <v>55</v>
      </c>
      <c r="Q27" s="2">
        <f t="shared" si="15"/>
        <v>55</v>
      </c>
      <c r="R27" s="2">
        <f t="shared" si="16"/>
        <v>55</v>
      </c>
      <c r="S27" s="2">
        <f t="shared" si="17"/>
        <v>22</v>
      </c>
      <c r="T27" s="2">
        <f t="shared" si="18"/>
        <v>80</v>
      </c>
      <c r="U27" s="2" t="str">
        <f t="shared" si="19"/>
        <v/>
      </c>
      <c r="V27" s="6"/>
      <c r="Y27" s="2">
        <v>22</v>
      </c>
      <c r="Z27" s="2">
        <f>IF('[1]功能-城建'!AS27="","",('[1]功能-城建'!AS27+'[1]功能-城建'!BN27)/2)</f>
        <v>22</v>
      </c>
      <c r="AA27" s="2">
        <f>IF('[1]功能-城建'!AT27="","",('[1]功能-城建'!AT27+'[1]功能-城建'!BO27)/2)</f>
        <v>22</v>
      </c>
      <c r="AB27" s="2">
        <f>IF('[1]功能-城建'!AU27="","",('[1]功能-城建'!AU27+'[1]功能-城建'!BP27)/2)</f>
        <v>57</v>
      </c>
      <c r="AC27" s="2" t="str">
        <f>IF('[1]功能-城建'!AV27="","",('[1]功能-城建'!AV27+'[1]功能-城建'!BQ27)/2)</f>
        <v/>
      </c>
      <c r="AD27" s="2">
        <f>IF('[1]功能-城建'!AW27="","",('[1]功能-城建'!AW27+'[1]功能-城建'!BR27)/2)</f>
        <v>22</v>
      </c>
      <c r="AE27" s="2">
        <f>IF('[1]功能-城建'!AX27="","",('[1]功能-城建'!AX27+'[1]功能-城建'!BS27)/2)</f>
        <v>22</v>
      </c>
      <c r="AF27" s="2">
        <f>IF('[1]功能-城建'!AY27="","",('[1]功能-城建'!AY27+'[1]功能-城建'!BT27)/2)</f>
        <v>22</v>
      </c>
      <c r="AG27" s="2">
        <f>IF('[1]功能-城建'!AZ27="","",('[1]功能-城建'!AZ27+'[1]功能-城建'!BU27)/2)</f>
        <v>22</v>
      </c>
      <c r="AH27" s="2">
        <f>IF('[1]功能-城建'!BA27="","",('[1]功能-城建'!BA27+'[1]功能-城建'!BV27)/2)</f>
        <v>31</v>
      </c>
      <c r="AI27" s="2">
        <f>IF('[1]功能-城建'!BB27="","",('[1]功能-城建'!BB27+'[1]功能-城建'!BW27)/2)</f>
        <v>22</v>
      </c>
      <c r="AJ27" s="2">
        <f>IF('[1]功能-城建'!BC27="","",('[1]功能-城建'!BC27+'[1]功能-城建'!BX27)/2)</f>
        <v>22</v>
      </c>
      <c r="AK27" s="2">
        <f>IF('[1]功能-城建'!BD27="","",('[1]功能-城建'!BD27+'[1]功能-城建'!BY27)/2)</f>
        <v>52.5</v>
      </c>
      <c r="AL27" s="2">
        <f>IF('[1]功能-城建'!BE27="","",('[1]功能-城建'!BE27+'[1]功能-城建'!BZ27)/2)</f>
        <v>55</v>
      </c>
      <c r="AM27" s="2">
        <f>IF('[1]功能-城建'!BF27="","",('[1]功能-城建'!BF27+'[1]功能-城建'!CA27)/2)</f>
        <v>55</v>
      </c>
      <c r="AN27" s="2">
        <f>IF('[1]功能-城建'!BG27="","",('[1]功能-城建'!BG27+'[1]功能-城建'!CB27)/2)</f>
        <v>55</v>
      </c>
      <c r="AO27" s="2">
        <f>IF('[1]功能-城建'!BH27="","",('[1]功能-城建'!BH27+'[1]功能-城建'!CC27)/2)</f>
        <v>55</v>
      </c>
      <c r="AP27" s="2">
        <f>IF('[1]功能-城建'!BI27="","",('[1]功能-城建'!BI27+'[1]功能-城建'!CD27)/2)</f>
        <v>22</v>
      </c>
      <c r="AQ27" s="2" t="str">
        <f>IF('[1]功能-城建'!BJ27="","",('[1]功能-城建'!BJ27+'[1]功能-城建'!CE27)/2)</f>
        <v/>
      </c>
      <c r="AR27" s="2" t="str">
        <f>IF('[1]功能-城建'!BK27="","",('[1]功能-城建'!BK27+'[1]功能-城建'!CF27)/2)</f>
        <v/>
      </c>
    </row>
    <row r="28" spans="2:44" x14ac:dyDescent="0.15">
      <c r="B28" s="2">
        <v>23</v>
      </c>
      <c r="C28" s="2">
        <f t="shared" si="2"/>
        <v>23</v>
      </c>
      <c r="D28" s="2">
        <f t="shared" si="3"/>
        <v>23</v>
      </c>
      <c r="E28" s="2">
        <f t="shared" si="4"/>
        <v>60</v>
      </c>
      <c r="F28" s="2" t="str">
        <f t="shared" si="5"/>
        <v/>
      </c>
      <c r="G28" s="2">
        <f t="shared" si="6"/>
        <v>23</v>
      </c>
      <c r="H28" s="2">
        <f t="shared" si="7"/>
        <v>23</v>
      </c>
      <c r="I28" s="2">
        <f t="shared" si="8"/>
        <v>23</v>
      </c>
      <c r="J28" s="2">
        <f t="shared" si="9"/>
        <v>23</v>
      </c>
      <c r="K28" s="29">
        <f t="shared" si="24"/>
        <v>32</v>
      </c>
      <c r="L28" s="2">
        <f t="shared" si="10"/>
        <v>23</v>
      </c>
      <c r="M28" s="2">
        <f t="shared" si="11"/>
        <v>23</v>
      </c>
      <c r="N28" s="2">
        <f t="shared" si="12"/>
        <v>54.5</v>
      </c>
      <c r="O28" s="2">
        <f t="shared" si="13"/>
        <v>58</v>
      </c>
      <c r="P28" s="2">
        <f t="shared" si="14"/>
        <v>58</v>
      </c>
      <c r="Q28" s="2">
        <f t="shared" si="15"/>
        <v>58</v>
      </c>
      <c r="R28" s="2">
        <f t="shared" si="16"/>
        <v>58</v>
      </c>
      <c r="S28" s="2">
        <f t="shared" si="17"/>
        <v>23</v>
      </c>
      <c r="T28" s="2">
        <f t="shared" si="18"/>
        <v>80</v>
      </c>
      <c r="U28" s="2" t="str">
        <f t="shared" si="19"/>
        <v/>
      </c>
      <c r="V28" s="6"/>
      <c r="Y28" s="2">
        <v>23</v>
      </c>
      <c r="Z28" s="2">
        <f>IF('[1]功能-城建'!AS28="","",('[1]功能-城建'!AS28+'[1]功能-城建'!BN28)/2)</f>
        <v>23</v>
      </c>
      <c r="AA28" s="2">
        <f>IF('[1]功能-城建'!AT28="","",('[1]功能-城建'!AT28+'[1]功能-城建'!BO28)/2)</f>
        <v>23</v>
      </c>
      <c r="AB28" s="2">
        <f>IF('[1]功能-城建'!AU28="","",('[1]功能-城建'!AU28+'[1]功能-城建'!BP28)/2)</f>
        <v>60</v>
      </c>
      <c r="AC28" s="2" t="str">
        <f>IF('[1]功能-城建'!AV28="","",('[1]功能-城建'!AV28+'[1]功能-城建'!BQ28)/2)</f>
        <v/>
      </c>
      <c r="AD28" s="2">
        <f>IF('[1]功能-城建'!AW28="","",('[1]功能-城建'!AW28+'[1]功能-城建'!BR28)/2)</f>
        <v>23</v>
      </c>
      <c r="AE28" s="2">
        <f>IF('[1]功能-城建'!AX28="","",('[1]功能-城建'!AX28+'[1]功能-城建'!BS28)/2)</f>
        <v>23</v>
      </c>
      <c r="AF28" s="2">
        <f>IF('[1]功能-城建'!AY28="","",('[1]功能-城建'!AY28+'[1]功能-城建'!BT28)/2)</f>
        <v>23</v>
      </c>
      <c r="AG28" s="2">
        <f>IF('[1]功能-城建'!AZ28="","",('[1]功能-城建'!AZ28+'[1]功能-城建'!BU28)/2)</f>
        <v>23</v>
      </c>
      <c r="AH28" s="2">
        <f>IF('[1]功能-城建'!BA28="","",('[1]功能-城建'!BA28+'[1]功能-城建'!BV28)/2)</f>
        <v>31</v>
      </c>
      <c r="AI28" s="2">
        <f>IF('[1]功能-城建'!BB28="","",('[1]功能-城建'!BB28+'[1]功能-城建'!BW28)/2)</f>
        <v>23</v>
      </c>
      <c r="AJ28" s="2">
        <f>IF('[1]功能-城建'!BC28="","",('[1]功能-城建'!BC28+'[1]功能-城建'!BX28)/2)</f>
        <v>23</v>
      </c>
      <c r="AK28" s="2">
        <f>IF('[1]功能-城建'!BD28="","",('[1]功能-城建'!BD28+'[1]功能-城建'!BY28)/2)</f>
        <v>54.5</v>
      </c>
      <c r="AL28" s="2">
        <f>IF('[1]功能-城建'!BE28="","",('[1]功能-城建'!BE28+'[1]功能-城建'!BZ28)/2)</f>
        <v>58</v>
      </c>
      <c r="AM28" s="2">
        <f>IF('[1]功能-城建'!BF28="","",('[1]功能-城建'!BF28+'[1]功能-城建'!CA28)/2)</f>
        <v>58</v>
      </c>
      <c r="AN28" s="2">
        <f>IF('[1]功能-城建'!BG28="","",('[1]功能-城建'!BG28+'[1]功能-城建'!CB28)/2)</f>
        <v>58</v>
      </c>
      <c r="AO28" s="2">
        <f>IF('[1]功能-城建'!BH28="","",('[1]功能-城建'!BH28+'[1]功能-城建'!CC28)/2)</f>
        <v>58</v>
      </c>
      <c r="AP28" s="2">
        <f>IF('[1]功能-城建'!BI28="","",('[1]功能-城建'!BI28+'[1]功能-城建'!CD28)/2)</f>
        <v>23</v>
      </c>
      <c r="AQ28" s="2" t="str">
        <f>IF('[1]功能-城建'!BJ28="","",('[1]功能-城建'!BJ28+'[1]功能-城建'!CE28)/2)</f>
        <v/>
      </c>
      <c r="AR28" s="2" t="str">
        <f>IF('[1]功能-城建'!BK28="","",('[1]功能-城建'!BK28+'[1]功能-城建'!CF28)/2)</f>
        <v/>
      </c>
    </row>
    <row r="29" spans="2:44" x14ac:dyDescent="0.15">
      <c r="B29" s="2">
        <v>24</v>
      </c>
      <c r="C29" s="2">
        <f t="shared" si="2"/>
        <v>24</v>
      </c>
      <c r="D29" s="2">
        <f t="shared" si="3"/>
        <v>24</v>
      </c>
      <c r="E29" s="2">
        <f t="shared" si="4"/>
        <v>63</v>
      </c>
      <c r="F29" s="2" t="str">
        <f t="shared" si="5"/>
        <v/>
      </c>
      <c r="G29" s="2">
        <f t="shared" si="6"/>
        <v>24</v>
      </c>
      <c r="H29" s="2">
        <f t="shared" si="7"/>
        <v>24</v>
      </c>
      <c r="I29" s="2">
        <f t="shared" si="8"/>
        <v>24</v>
      </c>
      <c r="J29" s="2">
        <f t="shared" si="9"/>
        <v>24</v>
      </c>
      <c r="K29" s="29">
        <f t="shared" si="24"/>
        <v>32</v>
      </c>
      <c r="L29" s="2">
        <f t="shared" si="10"/>
        <v>24</v>
      </c>
      <c r="M29" s="2">
        <f t="shared" si="11"/>
        <v>24</v>
      </c>
      <c r="N29" s="2">
        <f t="shared" si="12"/>
        <v>56.5</v>
      </c>
      <c r="O29" s="2">
        <f t="shared" si="13"/>
        <v>61</v>
      </c>
      <c r="P29" s="2">
        <f t="shared" si="14"/>
        <v>61</v>
      </c>
      <c r="Q29" s="2">
        <f t="shared" si="15"/>
        <v>61</v>
      </c>
      <c r="R29" s="2">
        <f t="shared" si="16"/>
        <v>61</v>
      </c>
      <c r="S29" s="2">
        <f t="shared" si="17"/>
        <v>24</v>
      </c>
      <c r="T29" s="2">
        <f t="shared" si="18"/>
        <v>80</v>
      </c>
      <c r="U29" s="2" t="str">
        <f t="shared" si="19"/>
        <v/>
      </c>
      <c r="V29" s="6"/>
      <c r="Y29" s="2">
        <v>24</v>
      </c>
      <c r="Z29" s="2">
        <f>IF('[1]功能-城建'!AS29="","",('[1]功能-城建'!AS29+'[1]功能-城建'!BN29)/2)</f>
        <v>24</v>
      </c>
      <c r="AA29" s="2">
        <f>IF('[1]功能-城建'!AT29="","",('[1]功能-城建'!AT29+'[1]功能-城建'!BO29)/2)</f>
        <v>24</v>
      </c>
      <c r="AB29" s="2">
        <f>IF('[1]功能-城建'!AU29="","",('[1]功能-城建'!AU29+'[1]功能-城建'!BP29)/2)</f>
        <v>63</v>
      </c>
      <c r="AC29" s="2" t="str">
        <f>IF('[1]功能-城建'!AV29="","",('[1]功能-城建'!AV29+'[1]功能-城建'!BQ29)/2)</f>
        <v/>
      </c>
      <c r="AD29" s="2">
        <f>IF('[1]功能-城建'!AW29="","",('[1]功能-城建'!AW29+'[1]功能-城建'!BR29)/2)</f>
        <v>24</v>
      </c>
      <c r="AE29" s="2">
        <f>IF('[1]功能-城建'!AX29="","",('[1]功能-城建'!AX29+'[1]功能-城建'!BS29)/2)</f>
        <v>24</v>
      </c>
      <c r="AF29" s="2">
        <f>IF('[1]功能-城建'!AY29="","",('[1]功能-城建'!AY29+'[1]功能-城建'!BT29)/2)</f>
        <v>24</v>
      </c>
      <c r="AG29" s="2">
        <f>IF('[1]功能-城建'!AZ29="","",('[1]功能-城建'!AZ29+'[1]功能-城建'!BU29)/2)</f>
        <v>24</v>
      </c>
      <c r="AH29" s="2">
        <f>IF('[1]功能-城建'!BA29="","",('[1]功能-城建'!BA29+'[1]功能-城建'!BV29)/2)</f>
        <v>31</v>
      </c>
      <c r="AI29" s="2">
        <f>IF('[1]功能-城建'!BB29="","",('[1]功能-城建'!BB29+'[1]功能-城建'!BW29)/2)</f>
        <v>24</v>
      </c>
      <c r="AJ29" s="2">
        <f>IF('[1]功能-城建'!BC29="","",('[1]功能-城建'!BC29+'[1]功能-城建'!BX29)/2)</f>
        <v>24</v>
      </c>
      <c r="AK29" s="2">
        <f>IF('[1]功能-城建'!BD29="","",('[1]功能-城建'!BD29+'[1]功能-城建'!BY29)/2)</f>
        <v>56.5</v>
      </c>
      <c r="AL29" s="2">
        <f>IF('[1]功能-城建'!BE29="","",('[1]功能-城建'!BE29+'[1]功能-城建'!BZ29)/2)</f>
        <v>61</v>
      </c>
      <c r="AM29" s="2">
        <f>IF('[1]功能-城建'!BF29="","",('[1]功能-城建'!BF29+'[1]功能-城建'!CA29)/2)</f>
        <v>61</v>
      </c>
      <c r="AN29" s="2">
        <f>IF('[1]功能-城建'!BG29="","",('[1]功能-城建'!BG29+'[1]功能-城建'!CB29)/2)</f>
        <v>61</v>
      </c>
      <c r="AO29" s="2">
        <f>IF('[1]功能-城建'!BH29="","",('[1]功能-城建'!BH29+'[1]功能-城建'!CC29)/2)</f>
        <v>61</v>
      </c>
      <c r="AP29" s="2">
        <f>IF('[1]功能-城建'!BI29="","",('[1]功能-城建'!BI29+'[1]功能-城建'!CD29)/2)</f>
        <v>24</v>
      </c>
      <c r="AQ29" s="2" t="str">
        <f>IF('[1]功能-城建'!BJ29="","",('[1]功能-城建'!BJ29+'[1]功能-城建'!CE29)/2)</f>
        <v/>
      </c>
      <c r="AR29" s="2" t="str">
        <f>IF('[1]功能-城建'!BK29="","",('[1]功能-城建'!BK29+'[1]功能-城建'!CF29)/2)</f>
        <v/>
      </c>
    </row>
    <row r="30" spans="2:44" x14ac:dyDescent="0.15">
      <c r="B30" s="2">
        <v>25</v>
      </c>
      <c r="C30" s="2">
        <f t="shared" si="2"/>
        <v>25</v>
      </c>
      <c r="D30" s="2">
        <f t="shared" si="3"/>
        <v>25</v>
      </c>
      <c r="E30" s="2">
        <f t="shared" si="4"/>
        <v>66</v>
      </c>
      <c r="F30" s="2" t="str">
        <f t="shared" si="5"/>
        <v/>
      </c>
      <c r="G30" s="2">
        <f t="shared" si="6"/>
        <v>25</v>
      </c>
      <c r="H30" s="2">
        <f t="shared" si="7"/>
        <v>25</v>
      </c>
      <c r="I30" s="2">
        <f t="shared" si="8"/>
        <v>25</v>
      </c>
      <c r="J30" s="2">
        <f t="shared" si="9"/>
        <v>25</v>
      </c>
      <c r="K30" s="29">
        <f t="shared" si="24"/>
        <v>32</v>
      </c>
      <c r="L30" s="2">
        <f t="shared" si="10"/>
        <v>25</v>
      </c>
      <c r="M30" s="2">
        <f t="shared" si="11"/>
        <v>25</v>
      </c>
      <c r="N30" s="2">
        <f t="shared" si="12"/>
        <v>58.5</v>
      </c>
      <c r="O30" s="2">
        <f t="shared" si="13"/>
        <v>64</v>
      </c>
      <c r="P30" s="2">
        <f t="shared" si="14"/>
        <v>64</v>
      </c>
      <c r="Q30" s="2">
        <f t="shared" si="15"/>
        <v>64</v>
      </c>
      <c r="R30" s="2">
        <f t="shared" si="16"/>
        <v>64</v>
      </c>
      <c r="S30" s="2">
        <f t="shared" si="17"/>
        <v>25</v>
      </c>
      <c r="T30" s="2">
        <f t="shared" si="18"/>
        <v>80</v>
      </c>
      <c r="U30" s="2" t="str">
        <f t="shared" si="19"/>
        <v/>
      </c>
      <c r="V30" s="6"/>
      <c r="Y30" s="2">
        <v>25</v>
      </c>
      <c r="Z30" s="2">
        <f>IF('[1]功能-城建'!AS30="","",('[1]功能-城建'!AS30+'[1]功能-城建'!BN30)/2)</f>
        <v>25</v>
      </c>
      <c r="AA30" s="2">
        <f>IF('[1]功能-城建'!AT30="","",('[1]功能-城建'!AT30+'[1]功能-城建'!BO30)/2)</f>
        <v>25</v>
      </c>
      <c r="AB30" s="2">
        <f>IF('[1]功能-城建'!AU30="","",('[1]功能-城建'!AU30+'[1]功能-城建'!BP30)/2)</f>
        <v>66</v>
      </c>
      <c r="AC30" s="2" t="str">
        <f>IF('[1]功能-城建'!AV30="","",('[1]功能-城建'!AV30+'[1]功能-城建'!BQ30)/2)</f>
        <v/>
      </c>
      <c r="AD30" s="2">
        <f>IF('[1]功能-城建'!AW30="","",('[1]功能-城建'!AW30+'[1]功能-城建'!BR30)/2)</f>
        <v>25</v>
      </c>
      <c r="AE30" s="2">
        <f>IF('[1]功能-城建'!AX30="","",('[1]功能-城建'!AX30+'[1]功能-城建'!BS30)/2)</f>
        <v>25</v>
      </c>
      <c r="AF30" s="2">
        <f>IF('[1]功能-城建'!AY30="","",('[1]功能-城建'!AY30+'[1]功能-城建'!BT30)/2)</f>
        <v>25</v>
      </c>
      <c r="AG30" s="2">
        <f>IF('[1]功能-城建'!AZ30="","",('[1]功能-城建'!AZ30+'[1]功能-城建'!BU30)/2)</f>
        <v>25</v>
      </c>
      <c r="AH30" s="2">
        <f>IF('[1]功能-城建'!BA30="","",('[1]功能-城建'!BA30+'[1]功能-城建'!BV30)/2)</f>
        <v>31</v>
      </c>
      <c r="AI30" s="2">
        <f>IF('[1]功能-城建'!BB30="","",('[1]功能-城建'!BB30+'[1]功能-城建'!BW30)/2)</f>
        <v>25</v>
      </c>
      <c r="AJ30" s="2">
        <f>IF('[1]功能-城建'!BC30="","",('[1]功能-城建'!BC30+'[1]功能-城建'!BX30)/2)</f>
        <v>25</v>
      </c>
      <c r="AK30" s="2">
        <f>IF('[1]功能-城建'!BD30="","",('[1]功能-城建'!BD30+'[1]功能-城建'!BY30)/2)</f>
        <v>58.5</v>
      </c>
      <c r="AL30" s="2">
        <f>IF('[1]功能-城建'!BE30="","",('[1]功能-城建'!BE30+'[1]功能-城建'!BZ30)/2)</f>
        <v>64</v>
      </c>
      <c r="AM30" s="2">
        <f>IF('[1]功能-城建'!BF30="","",('[1]功能-城建'!BF30+'[1]功能-城建'!CA30)/2)</f>
        <v>64</v>
      </c>
      <c r="AN30" s="2">
        <f>IF('[1]功能-城建'!BG30="","",('[1]功能-城建'!BG30+'[1]功能-城建'!CB30)/2)</f>
        <v>64</v>
      </c>
      <c r="AO30" s="2">
        <f>IF('[1]功能-城建'!BH30="","",('[1]功能-城建'!BH30+'[1]功能-城建'!CC30)/2)</f>
        <v>64</v>
      </c>
      <c r="AP30" s="2">
        <f>IF('[1]功能-城建'!BI30="","",('[1]功能-城建'!BI30+'[1]功能-城建'!CD30)/2)</f>
        <v>25</v>
      </c>
      <c r="AQ30" s="2" t="str">
        <f>IF('[1]功能-城建'!BJ30="","",('[1]功能-城建'!BJ30+'[1]功能-城建'!CE30)/2)</f>
        <v/>
      </c>
      <c r="AR30" s="2" t="str">
        <f>IF('[1]功能-城建'!BK30="","",('[1]功能-城建'!BK30+'[1]功能-城建'!CF30)/2)</f>
        <v/>
      </c>
    </row>
    <row r="31" spans="2:44" x14ac:dyDescent="0.15">
      <c r="B31" s="2">
        <v>26</v>
      </c>
      <c r="C31" s="2">
        <f t="shared" si="2"/>
        <v>26</v>
      </c>
      <c r="D31" s="2">
        <f t="shared" si="3"/>
        <v>26</v>
      </c>
      <c r="E31" s="2">
        <f t="shared" si="4"/>
        <v>69</v>
      </c>
      <c r="F31" s="2" t="str">
        <f t="shared" si="5"/>
        <v/>
      </c>
      <c r="G31" s="2">
        <f t="shared" si="6"/>
        <v>26</v>
      </c>
      <c r="H31" s="2">
        <f t="shared" si="7"/>
        <v>26</v>
      </c>
      <c r="I31" s="2">
        <f t="shared" si="8"/>
        <v>26</v>
      </c>
      <c r="J31" s="2">
        <f t="shared" si="9"/>
        <v>26</v>
      </c>
      <c r="K31" s="29">
        <f t="shared" si="24"/>
        <v>32</v>
      </c>
      <c r="L31" s="2">
        <f t="shared" si="10"/>
        <v>26</v>
      </c>
      <c r="M31" s="2">
        <f t="shared" si="11"/>
        <v>26</v>
      </c>
      <c r="N31" s="2">
        <f t="shared" si="12"/>
        <v>60.5</v>
      </c>
      <c r="O31" s="2">
        <f t="shared" si="13"/>
        <v>67</v>
      </c>
      <c r="P31" s="2">
        <f t="shared" si="14"/>
        <v>67</v>
      </c>
      <c r="Q31" s="2">
        <f t="shared" si="15"/>
        <v>67</v>
      </c>
      <c r="R31" s="2">
        <f t="shared" si="16"/>
        <v>67</v>
      </c>
      <c r="S31" s="2">
        <f t="shared" si="17"/>
        <v>26</v>
      </c>
      <c r="T31" s="2">
        <f t="shared" si="18"/>
        <v>80</v>
      </c>
      <c r="U31" s="2" t="str">
        <f t="shared" si="19"/>
        <v/>
      </c>
      <c r="V31" s="6"/>
      <c r="Y31" s="2">
        <v>26</v>
      </c>
      <c r="Z31" s="2">
        <f>IF('[1]功能-城建'!AS31="","",('[1]功能-城建'!AS31+'[1]功能-城建'!BN31)/2)</f>
        <v>26</v>
      </c>
      <c r="AA31" s="2">
        <f>IF('[1]功能-城建'!AT31="","",('[1]功能-城建'!AT31+'[1]功能-城建'!BO31)/2)</f>
        <v>26</v>
      </c>
      <c r="AB31" s="2">
        <f>IF('[1]功能-城建'!AU31="","",('[1]功能-城建'!AU31+'[1]功能-城建'!BP31)/2)</f>
        <v>69</v>
      </c>
      <c r="AC31" s="2" t="str">
        <f>IF('[1]功能-城建'!AV31="","",('[1]功能-城建'!AV31+'[1]功能-城建'!BQ31)/2)</f>
        <v/>
      </c>
      <c r="AD31" s="2">
        <f>IF('[1]功能-城建'!AW31="","",('[1]功能-城建'!AW31+'[1]功能-城建'!BR31)/2)</f>
        <v>26</v>
      </c>
      <c r="AE31" s="2">
        <f>IF('[1]功能-城建'!AX31="","",('[1]功能-城建'!AX31+'[1]功能-城建'!BS31)/2)</f>
        <v>26</v>
      </c>
      <c r="AF31" s="2">
        <f>IF('[1]功能-城建'!AY31="","",('[1]功能-城建'!AY31+'[1]功能-城建'!BT31)/2)</f>
        <v>26</v>
      </c>
      <c r="AG31" s="2">
        <f>IF('[1]功能-城建'!AZ31="","",('[1]功能-城建'!AZ31+'[1]功能-城建'!BU31)/2)</f>
        <v>26</v>
      </c>
      <c r="AH31" s="2">
        <f>IF('[1]功能-城建'!BA31="","",('[1]功能-城建'!BA31+'[1]功能-城建'!BV31)/2)</f>
        <v>31</v>
      </c>
      <c r="AI31" s="2">
        <f>IF('[1]功能-城建'!BB31="","",('[1]功能-城建'!BB31+'[1]功能-城建'!BW31)/2)</f>
        <v>26</v>
      </c>
      <c r="AJ31" s="2">
        <f>IF('[1]功能-城建'!BC31="","",('[1]功能-城建'!BC31+'[1]功能-城建'!BX31)/2)</f>
        <v>26</v>
      </c>
      <c r="AK31" s="2">
        <f>IF('[1]功能-城建'!BD31="","",('[1]功能-城建'!BD31+'[1]功能-城建'!BY31)/2)</f>
        <v>60.5</v>
      </c>
      <c r="AL31" s="2">
        <f>IF('[1]功能-城建'!BE31="","",('[1]功能-城建'!BE31+'[1]功能-城建'!BZ31)/2)</f>
        <v>67</v>
      </c>
      <c r="AM31" s="2">
        <f>IF('[1]功能-城建'!BF31="","",('[1]功能-城建'!BF31+'[1]功能-城建'!CA31)/2)</f>
        <v>67</v>
      </c>
      <c r="AN31" s="2">
        <f>IF('[1]功能-城建'!BG31="","",('[1]功能-城建'!BG31+'[1]功能-城建'!CB31)/2)</f>
        <v>67</v>
      </c>
      <c r="AO31" s="2">
        <f>IF('[1]功能-城建'!BH31="","",('[1]功能-城建'!BH31+'[1]功能-城建'!CC31)/2)</f>
        <v>67</v>
      </c>
      <c r="AP31" s="2">
        <f>IF('[1]功能-城建'!BI31="","",('[1]功能-城建'!BI31+'[1]功能-城建'!CD31)/2)</f>
        <v>26</v>
      </c>
      <c r="AQ31" s="2" t="str">
        <f>IF('[1]功能-城建'!BJ31="","",('[1]功能-城建'!BJ31+'[1]功能-城建'!CE31)/2)</f>
        <v/>
      </c>
      <c r="AR31" s="2" t="str">
        <f>IF('[1]功能-城建'!BK31="","",('[1]功能-城建'!BK31+'[1]功能-城建'!CF31)/2)</f>
        <v/>
      </c>
    </row>
    <row r="32" spans="2:44" x14ac:dyDescent="0.15">
      <c r="B32" s="2">
        <v>27</v>
      </c>
      <c r="C32" s="2">
        <f t="shared" si="2"/>
        <v>27</v>
      </c>
      <c r="D32" s="2">
        <f t="shared" si="3"/>
        <v>27</v>
      </c>
      <c r="E32" s="2">
        <f t="shared" si="4"/>
        <v>72</v>
      </c>
      <c r="F32" s="2" t="str">
        <f t="shared" si="5"/>
        <v/>
      </c>
      <c r="G32" s="2">
        <f t="shared" si="6"/>
        <v>27</v>
      </c>
      <c r="H32" s="2">
        <f t="shared" si="7"/>
        <v>27</v>
      </c>
      <c r="I32" s="2">
        <f t="shared" si="8"/>
        <v>27</v>
      </c>
      <c r="J32" s="2">
        <f t="shared" si="9"/>
        <v>27</v>
      </c>
      <c r="K32" s="29">
        <f t="shared" si="24"/>
        <v>32</v>
      </c>
      <c r="L32" s="2">
        <f t="shared" si="10"/>
        <v>27</v>
      </c>
      <c r="M32" s="2">
        <f t="shared" si="11"/>
        <v>27</v>
      </c>
      <c r="N32" s="2">
        <f t="shared" si="12"/>
        <v>62.5</v>
      </c>
      <c r="O32" s="2">
        <f t="shared" si="13"/>
        <v>70</v>
      </c>
      <c r="P32" s="2">
        <f t="shared" si="14"/>
        <v>70</v>
      </c>
      <c r="Q32" s="2">
        <f t="shared" si="15"/>
        <v>70</v>
      </c>
      <c r="R32" s="2">
        <f t="shared" si="16"/>
        <v>70</v>
      </c>
      <c r="S32" s="2">
        <f t="shared" si="17"/>
        <v>27</v>
      </c>
      <c r="T32" s="2">
        <f t="shared" si="18"/>
        <v>80</v>
      </c>
      <c r="U32" s="2" t="str">
        <f t="shared" si="19"/>
        <v/>
      </c>
      <c r="V32" s="6"/>
      <c r="Y32" s="2">
        <v>27</v>
      </c>
      <c r="Z32" s="2">
        <f>IF('[1]功能-城建'!AS32="","",('[1]功能-城建'!AS32+'[1]功能-城建'!BN32)/2)</f>
        <v>27</v>
      </c>
      <c r="AA32" s="2">
        <f>IF('[1]功能-城建'!AT32="","",('[1]功能-城建'!AT32+'[1]功能-城建'!BO32)/2)</f>
        <v>27</v>
      </c>
      <c r="AB32" s="2">
        <f>IF('[1]功能-城建'!AU32="","",('[1]功能-城建'!AU32+'[1]功能-城建'!BP32)/2)</f>
        <v>72</v>
      </c>
      <c r="AC32" s="2" t="str">
        <f>IF('[1]功能-城建'!AV32="","",('[1]功能-城建'!AV32+'[1]功能-城建'!BQ32)/2)</f>
        <v/>
      </c>
      <c r="AD32" s="2">
        <f>IF('[1]功能-城建'!AW32="","",('[1]功能-城建'!AW32+'[1]功能-城建'!BR32)/2)</f>
        <v>27</v>
      </c>
      <c r="AE32" s="2">
        <f>IF('[1]功能-城建'!AX32="","",('[1]功能-城建'!AX32+'[1]功能-城建'!BS32)/2)</f>
        <v>27</v>
      </c>
      <c r="AF32" s="2">
        <f>IF('[1]功能-城建'!AY32="","",('[1]功能-城建'!AY32+'[1]功能-城建'!BT32)/2)</f>
        <v>27</v>
      </c>
      <c r="AG32" s="2">
        <f>IF('[1]功能-城建'!AZ32="","",('[1]功能-城建'!AZ32+'[1]功能-城建'!BU32)/2)</f>
        <v>27</v>
      </c>
      <c r="AH32" s="2">
        <f>IF('[1]功能-城建'!BA32="","",('[1]功能-城建'!BA32+'[1]功能-城建'!BV32)/2)</f>
        <v>31</v>
      </c>
      <c r="AI32" s="2">
        <f>IF('[1]功能-城建'!BB32="","",('[1]功能-城建'!BB32+'[1]功能-城建'!BW32)/2)</f>
        <v>27</v>
      </c>
      <c r="AJ32" s="2">
        <f>IF('[1]功能-城建'!BC32="","",('[1]功能-城建'!BC32+'[1]功能-城建'!BX32)/2)</f>
        <v>27</v>
      </c>
      <c r="AK32" s="2">
        <f>IF('[1]功能-城建'!BD32="","",('[1]功能-城建'!BD32+'[1]功能-城建'!BY32)/2)</f>
        <v>62.5</v>
      </c>
      <c r="AL32" s="2">
        <f>IF('[1]功能-城建'!BE32="","",('[1]功能-城建'!BE32+'[1]功能-城建'!BZ32)/2)</f>
        <v>70</v>
      </c>
      <c r="AM32" s="2">
        <f>IF('[1]功能-城建'!BF32="","",('[1]功能-城建'!BF32+'[1]功能-城建'!CA32)/2)</f>
        <v>70</v>
      </c>
      <c r="AN32" s="2">
        <f>IF('[1]功能-城建'!BG32="","",('[1]功能-城建'!BG32+'[1]功能-城建'!CB32)/2)</f>
        <v>70</v>
      </c>
      <c r="AO32" s="2">
        <f>IF('[1]功能-城建'!BH32="","",('[1]功能-城建'!BH32+'[1]功能-城建'!CC32)/2)</f>
        <v>70</v>
      </c>
      <c r="AP32" s="2">
        <f>IF('[1]功能-城建'!BI32="","",('[1]功能-城建'!BI32+'[1]功能-城建'!CD32)/2)</f>
        <v>27</v>
      </c>
      <c r="AQ32" s="2" t="str">
        <f>IF('[1]功能-城建'!BJ32="","",('[1]功能-城建'!BJ32+'[1]功能-城建'!CE32)/2)</f>
        <v/>
      </c>
      <c r="AR32" s="2" t="str">
        <f>IF('[1]功能-城建'!BK32="","",('[1]功能-城建'!BK32+'[1]功能-城建'!CF32)/2)</f>
        <v/>
      </c>
    </row>
    <row r="33" spans="2:44" x14ac:dyDescent="0.15">
      <c r="B33" s="2">
        <v>28</v>
      </c>
      <c r="C33" s="2">
        <f t="shared" si="2"/>
        <v>28</v>
      </c>
      <c r="D33" s="2">
        <f t="shared" si="3"/>
        <v>28</v>
      </c>
      <c r="E33" s="2">
        <f t="shared" si="4"/>
        <v>75</v>
      </c>
      <c r="F33" s="2" t="str">
        <f t="shared" si="5"/>
        <v/>
      </c>
      <c r="G33" s="2">
        <f t="shared" si="6"/>
        <v>28</v>
      </c>
      <c r="H33" s="2">
        <f t="shared" si="7"/>
        <v>28</v>
      </c>
      <c r="I33" s="2">
        <f t="shared" si="8"/>
        <v>28</v>
      </c>
      <c r="J33" s="2">
        <f t="shared" si="9"/>
        <v>28</v>
      </c>
      <c r="K33" s="29">
        <f t="shared" si="24"/>
        <v>32</v>
      </c>
      <c r="L33" s="2">
        <f t="shared" si="10"/>
        <v>28</v>
      </c>
      <c r="M33" s="2">
        <f t="shared" si="11"/>
        <v>28</v>
      </c>
      <c r="N33" s="2">
        <f t="shared" si="12"/>
        <v>64.5</v>
      </c>
      <c r="O33" s="2">
        <f t="shared" si="13"/>
        <v>73</v>
      </c>
      <c r="P33" s="2">
        <f t="shared" si="14"/>
        <v>73</v>
      </c>
      <c r="Q33" s="2">
        <f t="shared" si="15"/>
        <v>73</v>
      </c>
      <c r="R33" s="2">
        <f t="shared" si="16"/>
        <v>73</v>
      </c>
      <c r="S33" s="2">
        <f t="shared" si="17"/>
        <v>28</v>
      </c>
      <c r="T33" s="2">
        <f t="shared" si="18"/>
        <v>80</v>
      </c>
      <c r="U33" s="2" t="str">
        <f t="shared" si="19"/>
        <v/>
      </c>
      <c r="V33" s="6"/>
      <c r="Y33" s="2">
        <v>28</v>
      </c>
      <c r="Z33" s="2">
        <f>IF('[1]功能-城建'!AS33="","",('[1]功能-城建'!AS33+'[1]功能-城建'!BN33)/2)</f>
        <v>28</v>
      </c>
      <c r="AA33" s="2">
        <f>IF('[1]功能-城建'!AT33="","",('[1]功能-城建'!AT33+'[1]功能-城建'!BO33)/2)</f>
        <v>28</v>
      </c>
      <c r="AB33" s="2">
        <f>IF('[1]功能-城建'!AU33="","",('[1]功能-城建'!AU33+'[1]功能-城建'!BP33)/2)</f>
        <v>75</v>
      </c>
      <c r="AC33" s="2" t="str">
        <f>IF('[1]功能-城建'!AV33="","",('[1]功能-城建'!AV33+'[1]功能-城建'!BQ33)/2)</f>
        <v/>
      </c>
      <c r="AD33" s="2">
        <f>IF('[1]功能-城建'!AW33="","",('[1]功能-城建'!AW33+'[1]功能-城建'!BR33)/2)</f>
        <v>28</v>
      </c>
      <c r="AE33" s="2">
        <f>IF('[1]功能-城建'!AX33="","",('[1]功能-城建'!AX33+'[1]功能-城建'!BS33)/2)</f>
        <v>28</v>
      </c>
      <c r="AF33" s="2">
        <f>IF('[1]功能-城建'!AY33="","",('[1]功能-城建'!AY33+'[1]功能-城建'!BT33)/2)</f>
        <v>28</v>
      </c>
      <c r="AG33" s="2">
        <f>IF('[1]功能-城建'!AZ33="","",('[1]功能-城建'!AZ33+'[1]功能-城建'!BU33)/2)</f>
        <v>28</v>
      </c>
      <c r="AH33" s="2">
        <f>IF('[1]功能-城建'!BA33="","",('[1]功能-城建'!BA33+'[1]功能-城建'!BV33)/2)</f>
        <v>31</v>
      </c>
      <c r="AI33" s="2">
        <f>IF('[1]功能-城建'!BB33="","",('[1]功能-城建'!BB33+'[1]功能-城建'!BW33)/2)</f>
        <v>28</v>
      </c>
      <c r="AJ33" s="2">
        <f>IF('[1]功能-城建'!BC33="","",('[1]功能-城建'!BC33+'[1]功能-城建'!BX33)/2)</f>
        <v>28</v>
      </c>
      <c r="AK33" s="2">
        <f>IF('[1]功能-城建'!BD33="","",('[1]功能-城建'!BD33+'[1]功能-城建'!BY33)/2)</f>
        <v>64.5</v>
      </c>
      <c r="AL33" s="2">
        <f>IF('[1]功能-城建'!BE33="","",('[1]功能-城建'!BE33+'[1]功能-城建'!BZ33)/2)</f>
        <v>73</v>
      </c>
      <c r="AM33" s="2">
        <f>IF('[1]功能-城建'!BF33="","",('[1]功能-城建'!BF33+'[1]功能-城建'!CA33)/2)</f>
        <v>73</v>
      </c>
      <c r="AN33" s="2">
        <f>IF('[1]功能-城建'!BG33="","",('[1]功能-城建'!BG33+'[1]功能-城建'!CB33)/2)</f>
        <v>73</v>
      </c>
      <c r="AO33" s="2">
        <f>IF('[1]功能-城建'!BH33="","",('[1]功能-城建'!BH33+'[1]功能-城建'!CC33)/2)</f>
        <v>73</v>
      </c>
      <c r="AP33" s="2">
        <f>IF('[1]功能-城建'!BI33="","",('[1]功能-城建'!BI33+'[1]功能-城建'!CD33)/2)</f>
        <v>28</v>
      </c>
      <c r="AQ33" s="2" t="str">
        <f>IF('[1]功能-城建'!BJ33="","",('[1]功能-城建'!BJ33+'[1]功能-城建'!CE33)/2)</f>
        <v/>
      </c>
      <c r="AR33" s="2" t="str">
        <f>IF('[1]功能-城建'!BK33="","",('[1]功能-城建'!BK33+'[1]功能-城建'!CF33)/2)</f>
        <v/>
      </c>
    </row>
    <row r="34" spans="2:44" x14ac:dyDescent="0.15">
      <c r="B34" s="2">
        <v>29</v>
      </c>
      <c r="C34" s="2">
        <f t="shared" si="2"/>
        <v>29</v>
      </c>
      <c r="D34" s="2">
        <f t="shared" si="3"/>
        <v>29</v>
      </c>
      <c r="E34" s="2">
        <f t="shared" si="4"/>
        <v>78</v>
      </c>
      <c r="F34" s="2" t="str">
        <f t="shared" si="5"/>
        <v/>
      </c>
      <c r="G34" s="2">
        <f t="shared" si="6"/>
        <v>29</v>
      </c>
      <c r="H34" s="2">
        <f t="shared" si="7"/>
        <v>29</v>
      </c>
      <c r="I34" s="2">
        <f t="shared" si="8"/>
        <v>29</v>
      </c>
      <c r="J34" s="2">
        <f t="shared" si="9"/>
        <v>29</v>
      </c>
      <c r="K34" s="29">
        <f t="shared" si="24"/>
        <v>32</v>
      </c>
      <c r="L34" s="2">
        <f t="shared" si="10"/>
        <v>29</v>
      </c>
      <c r="M34" s="2">
        <f t="shared" si="11"/>
        <v>29</v>
      </c>
      <c r="N34" s="2">
        <f t="shared" si="12"/>
        <v>66.5</v>
      </c>
      <c r="O34" s="2">
        <f t="shared" si="13"/>
        <v>76</v>
      </c>
      <c r="P34" s="2">
        <f t="shared" si="14"/>
        <v>76</v>
      </c>
      <c r="Q34" s="2">
        <f t="shared" si="15"/>
        <v>76</v>
      </c>
      <c r="R34" s="2">
        <f t="shared" si="16"/>
        <v>76</v>
      </c>
      <c r="S34" s="2">
        <f t="shared" si="17"/>
        <v>29</v>
      </c>
      <c r="T34" s="2">
        <f t="shared" si="18"/>
        <v>80</v>
      </c>
      <c r="U34" s="2" t="str">
        <f t="shared" si="19"/>
        <v/>
      </c>
      <c r="V34" s="6"/>
      <c r="Y34" s="2">
        <v>29</v>
      </c>
      <c r="Z34" s="2">
        <f>IF('[1]功能-城建'!AS34="","",('[1]功能-城建'!AS34+'[1]功能-城建'!BN34)/2)</f>
        <v>29</v>
      </c>
      <c r="AA34" s="2">
        <f>IF('[1]功能-城建'!AT34="","",('[1]功能-城建'!AT34+'[1]功能-城建'!BO34)/2)</f>
        <v>29</v>
      </c>
      <c r="AB34" s="2">
        <f>IF('[1]功能-城建'!AU34="","",('[1]功能-城建'!AU34+'[1]功能-城建'!BP34)/2)</f>
        <v>78</v>
      </c>
      <c r="AC34" s="2" t="str">
        <f>IF('[1]功能-城建'!AV34="","",('[1]功能-城建'!AV34+'[1]功能-城建'!BQ34)/2)</f>
        <v/>
      </c>
      <c r="AD34" s="2">
        <f>IF('[1]功能-城建'!AW34="","",('[1]功能-城建'!AW34+'[1]功能-城建'!BR34)/2)</f>
        <v>29</v>
      </c>
      <c r="AE34" s="2">
        <f>IF('[1]功能-城建'!AX34="","",('[1]功能-城建'!AX34+'[1]功能-城建'!BS34)/2)</f>
        <v>29</v>
      </c>
      <c r="AF34" s="2">
        <f>IF('[1]功能-城建'!AY34="","",('[1]功能-城建'!AY34+'[1]功能-城建'!BT34)/2)</f>
        <v>29</v>
      </c>
      <c r="AG34" s="2">
        <f>IF('[1]功能-城建'!AZ34="","",('[1]功能-城建'!AZ34+'[1]功能-城建'!BU34)/2)</f>
        <v>29</v>
      </c>
      <c r="AH34" s="2">
        <f>IF('[1]功能-城建'!BA34="","",('[1]功能-城建'!BA34+'[1]功能-城建'!BV34)/2)</f>
        <v>31</v>
      </c>
      <c r="AI34" s="2">
        <f>IF('[1]功能-城建'!BB34="","",('[1]功能-城建'!BB34+'[1]功能-城建'!BW34)/2)</f>
        <v>29</v>
      </c>
      <c r="AJ34" s="2">
        <f>IF('[1]功能-城建'!BC34="","",('[1]功能-城建'!BC34+'[1]功能-城建'!BX34)/2)</f>
        <v>29</v>
      </c>
      <c r="AK34" s="2">
        <f>IF('[1]功能-城建'!BD34="","",('[1]功能-城建'!BD34+'[1]功能-城建'!BY34)/2)</f>
        <v>66.5</v>
      </c>
      <c r="AL34" s="2">
        <f>IF('[1]功能-城建'!BE34="","",('[1]功能-城建'!BE34+'[1]功能-城建'!BZ34)/2)</f>
        <v>76</v>
      </c>
      <c r="AM34" s="2">
        <f>IF('[1]功能-城建'!BF34="","",('[1]功能-城建'!BF34+'[1]功能-城建'!CA34)/2)</f>
        <v>76</v>
      </c>
      <c r="AN34" s="2">
        <f>IF('[1]功能-城建'!BG34="","",('[1]功能-城建'!BG34+'[1]功能-城建'!CB34)/2)</f>
        <v>76</v>
      </c>
      <c r="AO34" s="2">
        <f>IF('[1]功能-城建'!BH34="","",('[1]功能-城建'!BH34+'[1]功能-城建'!CC34)/2)</f>
        <v>76</v>
      </c>
      <c r="AP34" s="2">
        <f>IF('[1]功能-城建'!BI34="","",('[1]功能-城建'!BI34+'[1]功能-城建'!CD34)/2)</f>
        <v>29</v>
      </c>
      <c r="AQ34" s="2" t="str">
        <f>IF('[1]功能-城建'!BJ34="","",('[1]功能-城建'!BJ34+'[1]功能-城建'!CE34)/2)</f>
        <v/>
      </c>
      <c r="AR34" s="2" t="str">
        <f>IF('[1]功能-城建'!BK34="","",('[1]功能-城建'!BK34+'[1]功能-城建'!CF34)/2)</f>
        <v/>
      </c>
    </row>
    <row r="35" spans="2:44" x14ac:dyDescent="0.15">
      <c r="B35" s="2">
        <v>30</v>
      </c>
      <c r="C35" s="2">
        <f t="shared" si="2"/>
        <v>30</v>
      </c>
      <c r="D35" s="2">
        <f t="shared" si="3"/>
        <v>30</v>
      </c>
      <c r="E35" s="2">
        <f t="shared" si="4"/>
        <v>80</v>
      </c>
      <c r="F35" s="2" t="str">
        <f t="shared" si="5"/>
        <v/>
      </c>
      <c r="G35" s="2">
        <f t="shared" si="6"/>
        <v>30</v>
      </c>
      <c r="H35" s="2">
        <f t="shared" si="7"/>
        <v>30</v>
      </c>
      <c r="I35" s="2">
        <f t="shared" si="8"/>
        <v>30</v>
      </c>
      <c r="J35" s="2">
        <f t="shared" si="9"/>
        <v>30</v>
      </c>
      <c r="K35" s="2">
        <f t="shared" si="23"/>
        <v>32</v>
      </c>
      <c r="L35" s="2">
        <f t="shared" si="10"/>
        <v>30</v>
      </c>
      <c r="M35" s="2">
        <f t="shared" si="11"/>
        <v>30</v>
      </c>
      <c r="N35" s="2">
        <f t="shared" si="12"/>
        <v>68.5</v>
      </c>
      <c r="O35" s="2">
        <f t="shared" si="13"/>
        <v>79</v>
      </c>
      <c r="P35" s="2">
        <f t="shared" si="14"/>
        <v>79</v>
      </c>
      <c r="Q35" s="2">
        <f t="shared" si="15"/>
        <v>79</v>
      </c>
      <c r="R35" s="2">
        <f t="shared" si="16"/>
        <v>79</v>
      </c>
      <c r="S35" s="2">
        <f t="shared" si="17"/>
        <v>30</v>
      </c>
      <c r="T35" s="2">
        <f t="shared" si="18"/>
        <v>80</v>
      </c>
      <c r="U35" s="2" t="str">
        <f t="shared" si="19"/>
        <v/>
      </c>
      <c r="V35" s="6"/>
      <c r="Y35" s="2">
        <v>30</v>
      </c>
      <c r="Z35" s="2">
        <f>IF('[1]功能-城建'!AS35="","",('[1]功能-城建'!AS35+'[1]功能-城建'!BN35)/2)</f>
        <v>30</v>
      </c>
      <c r="AA35" s="2">
        <f>IF('[1]功能-城建'!AT35="","",('[1]功能-城建'!AT35+'[1]功能-城建'!BO35)/2)</f>
        <v>30</v>
      </c>
      <c r="AB35" s="2">
        <f>IF('[1]功能-城建'!AU35="","",('[1]功能-城建'!AU35+'[1]功能-城建'!BP35)/2)</f>
        <v>80</v>
      </c>
      <c r="AC35" s="2" t="str">
        <f>IF('[1]功能-城建'!AV35="","",('[1]功能-城建'!AV35+'[1]功能-城建'!BQ35)/2)</f>
        <v/>
      </c>
      <c r="AD35" s="2">
        <f>IF('[1]功能-城建'!AW35="","",('[1]功能-城建'!AW35+'[1]功能-城建'!BR35)/2)</f>
        <v>30</v>
      </c>
      <c r="AE35" s="2">
        <f>IF('[1]功能-城建'!AX35="","",('[1]功能-城建'!AX35+'[1]功能-城建'!BS35)/2)</f>
        <v>30</v>
      </c>
      <c r="AF35" s="2">
        <f>IF('[1]功能-城建'!AY35="","",('[1]功能-城建'!AY35+'[1]功能-城建'!BT35)/2)</f>
        <v>30</v>
      </c>
      <c r="AG35" s="2">
        <f>IF('[1]功能-城建'!AZ35="","",('[1]功能-城建'!AZ35+'[1]功能-城建'!BU35)/2)</f>
        <v>30</v>
      </c>
      <c r="AH35" s="2">
        <f>IF('[1]功能-城建'!BA35="","",('[1]功能-城建'!BA35+'[1]功能-城建'!BV35)/2)</f>
        <v>32</v>
      </c>
      <c r="AI35" s="2">
        <f>IF('[1]功能-城建'!BB35="","",('[1]功能-城建'!BB35+'[1]功能-城建'!BW35)/2)</f>
        <v>30</v>
      </c>
      <c r="AJ35" s="2">
        <f>IF('[1]功能-城建'!BC35="","",('[1]功能-城建'!BC35+'[1]功能-城建'!BX35)/2)</f>
        <v>30</v>
      </c>
      <c r="AK35" s="2">
        <f>IF('[1]功能-城建'!BD35="","",('[1]功能-城建'!BD35+'[1]功能-城建'!BY35)/2)</f>
        <v>68.5</v>
      </c>
      <c r="AL35" s="2">
        <f>IF('[1]功能-城建'!BE35="","",('[1]功能-城建'!BE35+'[1]功能-城建'!BZ35)/2)</f>
        <v>79</v>
      </c>
      <c r="AM35" s="2">
        <f>IF('[1]功能-城建'!BF35="","",('[1]功能-城建'!BF35+'[1]功能-城建'!CA35)/2)</f>
        <v>79</v>
      </c>
      <c r="AN35" s="2">
        <f>IF('[1]功能-城建'!BG35="","",('[1]功能-城建'!BG35+'[1]功能-城建'!CB35)/2)</f>
        <v>79</v>
      </c>
      <c r="AO35" s="2">
        <f>IF('[1]功能-城建'!BH35="","",('[1]功能-城建'!BH35+'[1]功能-城建'!CC35)/2)</f>
        <v>79</v>
      </c>
      <c r="AP35" s="2">
        <f>IF('[1]功能-城建'!BI35="","",('[1]功能-城建'!BI35+'[1]功能-城建'!CD35)/2)</f>
        <v>30</v>
      </c>
      <c r="AQ35" s="2" t="str">
        <f>IF('[1]功能-城建'!BJ35="","",('[1]功能-城建'!BJ35+'[1]功能-城建'!CE35)/2)</f>
        <v/>
      </c>
      <c r="AR35" s="2" t="str">
        <f>IF('[1]功能-城建'!BK35="","",('[1]功能-城建'!BK35+'[1]功能-城建'!CF35)/2)</f>
        <v/>
      </c>
    </row>
    <row r="36" spans="2:44" x14ac:dyDescent="0.15">
      <c r="B36" s="2">
        <v>31</v>
      </c>
      <c r="C36" s="2">
        <f t="shared" si="2"/>
        <v>31</v>
      </c>
      <c r="D36" s="2">
        <f t="shared" si="3"/>
        <v>31</v>
      </c>
      <c r="E36" s="2">
        <f t="shared" si="4"/>
        <v>80</v>
      </c>
      <c r="F36" s="2" t="str">
        <f t="shared" si="5"/>
        <v/>
      </c>
      <c r="G36" s="2">
        <f t="shared" si="6"/>
        <v>31</v>
      </c>
      <c r="H36" s="2">
        <f t="shared" si="7"/>
        <v>31</v>
      </c>
      <c r="I36" s="2">
        <f t="shared" si="8"/>
        <v>31</v>
      </c>
      <c r="J36" s="2">
        <f t="shared" si="9"/>
        <v>31</v>
      </c>
      <c r="K36" s="29">
        <f t="shared" ref="K36:K37" si="25">K37</f>
        <v>33</v>
      </c>
      <c r="L36" s="2">
        <f t="shared" si="10"/>
        <v>31</v>
      </c>
      <c r="M36" s="2">
        <f t="shared" si="11"/>
        <v>31</v>
      </c>
      <c r="N36" s="2">
        <f t="shared" si="12"/>
        <v>70.5</v>
      </c>
      <c r="O36" s="2">
        <f t="shared" si="13"/>
        <v>79</v>
      </c>
      <c r="P36" s="2">
        <f t="shared" si="14"/>
        <v>79</v>
      </c>
      <c r="Q36" s="2">
        <f t="shared" si="15"/>
        <v>79</v>
      </c>
      <c r="R36" s="2">
        <f t="shared" si="16"/>
        <v>79</v>
      </c>
      <c r="S36" s="2">
        <f t="shared" si="17"/>
        <v>31</v>
      </c>
      <c r="T36" s="2">
        <f t="shared" si="18"/>
        <v>80</v>
      </c>
      <c r="U36" s="2" t="str">
        <f t="shared" si="19"/>
        <v/>
      </c>
      <c r="V36" s="6"/>
      <c r="Y36" s="2">
        <v>31</v>
      </c>
      <c r="Z36" s="2">
        <f>IF('[1]功能-城建'!AS36="","",('[1]功能-城建'!AS36+'[1]功能-城建'!BN36)/2)</f>
        <v>31</v>
      </c>
      <c r="AA36" s="2">
        <f>IF('[1]功能-城建'!AT36="","",('[1]功能-城建'!AT36+'[1]功能-城建'!BO36)/2)</f>
        <v>31</v>
      </c>
      <c r="AB36" s="2" t="str">
        <f>IF('[1]功能-城建'!AU36="","",('[1]功能-城建'!AU36+'[1]功能-城建'!BP36)/2)</f>
        <v/>
      </c>
      <c r="AC36" s="2" t="str">
        <f>IF('[1]功能-城建'!AV36="","",('[1]功能-城建'!AV36+'[1]功能-城建'!BQ36)/2)</f>
        <v/>
      </c>
      <c r="AD36" s="2">
        <f>IF('[1]功能-城建'!AW36="","",('[1]功能-城建'!AW36+'[1]功能-城建'!BR36)/2)</f>
        <v>31</v>
      </c>
      <c r="AE36" s="2">
        <f>IF('[1]功能-城建'!AX36="","",('[1]功能-城建'!AX36+'[1]功能-城建'!BS36)/2)</f>
        <v>31</v>
      </c>
      <c r="AF36" s="2">
        <f>IF('[1]功能-城建'!AY36="","",('[1]功能-城建'!AY36+'[1]功能-城建'!BT36)/2)</f>
        <v>31</v>
      </c>
      <c r="AG36" s="2">
        <f>IF('[1]功能-城建'!AZ36="","",('[1]功能-城建'!AZ36+'[1]功能-城建'!BU36)/2)</f>
        <v>31</v>
      </c>
      <c r="AH36" s="2">
        <f>IF('[1]功能-城建'!BA36="","",('[1]功能-城建'!BA36+'[1]功能-城建'!BV36)/2)</f>
        <v>32</v>
      </c>
      <c r="AI36" s="2">
        <f>IF('[1]功能-城建'!BB36="","",('[1]功能-城建'!BB36+'[1]功能-城建'!BW36)/2)</f>
        <v>31</v>
      </c>
      <c r="AJ36" s="2">
        <f>IF('[1]功能-城建'!BC36="","",('[1]功能-城建'!BC36+'[1]功能-城建'!BX36)/2)</f>
        <v>31</v>
      </c>
      <c r="AK36" s="2">
        <f>IF('[1]功能-城建'!BD36="","",('[1]功能-城建'!BD36+'[1]功能-城建'!BY36)/2)</f>
        <v>70.5</v>
      </c>
      <c r="AL36" s="2" t="str">
        <f>IF('[1]功能-城建'!BE36="","",('[1]功能-城建'!BE36+'[1]功能-城建'!BZ36)/2)</f>
        <v/>
      </c>
      <c r="AM36" s="2" t="str">
        <f>IF('[1]功能-城建'!BF36="","",('[1]功能-城建'!BF36+'[1]功能-城建'!CA36)/2)</f>
        <v/>
      </c>
      <c r="AN36" s="2" t="str">
        <f>IF('[1]功能-城建'!BG36="","",('[1]功能-城建'!BG36+'[1]功能-城建'!CB36)/2)</f>
        <v/>
      </c>
      <c r="AO36" s="2" t="str">
        <f>IF('[1]功能-城建'!BH36="","",('[1]功能-城建'!BH36+'[1]功能-城建'!CC36)/2)</f>
        <v/>
      </c>
      <c r="AP36" s="2">
        <f>IF('[1]功能-城建'!BI36="","",('[1]功能-城建'!BI36+'[1]功能-城建'!CD36)/2)</f>
        <v>31</v>
      </c>
      <c r="AQ36" s="2" t="str">
        <f>IF('[1]功能-城建'!BJ36="","",('[1]功能-城建'!BJ36+'[1]功能-城建'!CE36)/2)</f>
        <v/>
      </c>
      <c r="AR36" s="2" t="str">
        <f>IF('[1]功能-城建'!BK36="","",('[1]功能-城建'!BK36+'[1]功能-城建'!CF36)/2)</f>
        <v/>
      </c>
    </row>
    <row r="37" spans="2:44" x14ac:dyDescent="0.15">
      <c r="B37" s="2">
        <v>32</v>
      </c>
      <c r="C37" s="2">
        <f t="shared" si="2"/>
        <v>32</v>
      </c>
      <c r="D37" s="2">
        <f t="shared" si="3"/>
        <v>32</v>
      </c>
      <c r="E37" s="2">
        <f t="shared" si="4"/>
        <v>80</v>
      </c>
      <c r="F37" s="2" t="str">
        <f t="shared" si="5"/>
        <v/>
      </c>
      <c r="G37" s="2">
        <f t="shared" si="6"/>
        <v>32</v>
      </c>
      <c r="H37" s="2">
        <f t="shared" si="7"/>
        <v>32</v>
      </c>
      <c r="I37" s="2">
        <f t="shared" si="8"/>
        <v>32</v>
      </c>
      <c r="J37" s="2">
        <f t="shared" si="9"/>
        <v>32</v>
      </c>
      <c r="K37" s="29">
        <f t="shared" si="25"/>
        <v>33</v>
      </c>
      <c r="L37" s="2">
        <f t="shared" si="10"/>
        <v>32</v>
      </c>
      <c r="M37" s="2">
        <f t="shared" si="11"/>
        <v>32</v>
      </c>
      <c r="N37" s="2">
        <f t="shared" si="12"/>
        <v>72.5</v>
      </c>
      <c r="O37" s="2">
        <f t="shared" si="13"/>
        <v>79</v>
      </c>
      <c r="P37" s="2">
        <f t="shared" si="14"/>
        <v>79</v>
      </c>
      <c r="Q37" s="2">
        <f t="shared" si="15"/>
        <v>79</v>
      </c>
      <c r="R37" s="2">
        <f t="shared" si="16"/>
        <v>79</v>
      </c>
      <c r="S37" s="2">
        <f t="shared" si="17"/>
        <v>32</v>
      </c>
      <c r="T37" s="2">
        <f t="shared" si="18"/>
        <v>80</v>
      </c>
      <c r="U37" s="2" t="str">
        <f t="shared" si="19"/>
        <v/>
      </c>
      <c r="V37" s="6"/>
      <c r="Y37" s="2">
        <v>32</v>
      </c>
      <c r="Z37" s="2">
        <f>IF('[1]功能-城建'!AS37="","",('[1]功能-城建'!AS37+'[1]功能-城建'!BN37)/2)</f>
        <v>32</v>
      </c>
      <c r="AA37" s="2">
        <f>IF('[1]功能-城建'!AT37="","",('[1]功能-城建'!AT37+'[1]功能-城建'!BO37)/2)</f>
        <v>32</v>
      </c>
      <c r="AB37" s="2" t="str">
        <f>IF('[1]功能-城建'!AU37="","",('[1]功能-城建'!AU37+'[1]功能-城建'!BP37)/2)</f>
        <v/>
      </c>
      <c r="AC37" s="2" t="str">
        <f>IF('[1]功能-城建'!AV37="","",('[1]功能-城建'!AV37+'[1]功能-城建'!BQ37)/2)</f>
        <v/>
      </c>
      <c r="AD37" s="2">
        <f>IF('[1]功能-城建'!AW37="","",('[1]功能-城建'!AW37+'[1]功能-城建'!BR37)/2)</f>
        <v>32</v>
      </c>
      <c r="AE37" s="2">
        <f>IF('[1]功能-城建'!AX37="","",('[1]功能-城建'!AX37+'[1]功能-城建'!BS37)/2)</f>
        <v>32</v>
      </c>
      <c r="AF37" s="2">
        <f>IF('[1]功能-城建'!AY37="","",('[1]功能-城建'!AY37+'[1]功能-城建'!BT37)/2)</f>
        <v>32</v>
      </c>
      <c r="AG37" s="2">
        <f>IF('[1]功能-城建'!AZ37="","",('[1]功能-城建'!AZ37+'[1]功能-城建'!BU37)/2)</f>
        <v>32</v>
      </c>
      <c r="AH37" s="2">
        <f>IF('[1]功能-城建'!BA37="","",('[1]功能-城建'!BA37+'[1]功能-城建'!BV37)/2)</f>
        <v>32</v>
      </c>
      <c r="AI37" s="2">
        <f>IF('[1]功能-城建'!BB37="","",('[1]功能-城建'!BB37+'[1]功能-城建'!BW37)/2)</f>
        <v>32</v>
      </c>
      <c r="AJ37" s="2">
        <f>IF('[1]功能-城建'!BC37="","",('[1]功能-城建'!BC37+'[1]功能-城建'!BX37)/2)</f>
        <v>32</v>
      </c>
      <c r="AK37" s="2">
        <f>IF('[1]功能-城建'!BD37="","",('[1]功能-城建'!BD37+'[1]功能-城建'!BY37)/2)</f>
        <v>72.5</v>
      </c>
      <c r="AL37" s="2" t="str">
        <f>IF('[1]功能-城建'!BE37="","",('[1]功能-城建'!BE37+'[1]功能-城建'!BZ37)/2)</f>
        <v/>
      </c>
      <c r="AM37" s="2" t="str">
        <f>IF('[1]功能-城建'!BF37="","",('[1]功能-城建'!BF37+'[1]功能-城建'!CA37)/2)</f>
        <v/>
      </c>
      <c r="AN37" s="2" t="str">
        <f>IF('[1]功能-城建'!BG37="","",('[1]功能-城建'!BG37+'[1]功能-城建'!CB37)/2)</f>
        <v/>
      </c>
      <c r="AO37" s="2" t="str">
        <f>IF('[1]功能-城建'!BH37="","",('[1]功能-城建'!BH37+'[1]功能-城建'!CC37)/2)</f>
        <v/>
      </c>
      <c r="AP37" s="2">
        <f>IF('[1]功能-城建'!BI37="","",('[1]功能-城建'!BI37+'[1]功能-城建'!CD37)/2)</f>
        <v>32</v>
      </c>
      <c r="AQ37" s="2" t="str">
        <f>IF('[1]功能-城建'!BJ37="","",('[1]功能-城建'!BJ37+'[1]功能-城建'!CE37)/2)</f>
        <v/>
      </c>
      <c r="AR37" s="2" t="str">
        <f>IF('[1]功能-城建'!BK37="","",('[1]功能-城建'!BK37+'[1]功能-城建'!CF37)/2)</f>
        <v/>
      </c>
    </row>
    <row r="38" spans="2:44" x14ac:dyDescent="0.15">
      <c r="B38" s="2">
        <v>33</v>
      </c>
      <c r="C38" s="2">
        <f t="shared" si="2"/>
        <v>33</v>
      </c>
      <c r="D38" s="2">
        <f t="shared" si="3"/>
        <v>33</v>
      </c>
      <c r="E38" s="2">
        <f t="shared" si="4"/>
        <v>80</v>
      </c>
      <c r="F38" s="2" t="str">
        <f t="shared" si="5"/>
        <v/>
      </c>
      <c r="G38" s="2">
        <f t="shared" si="6"/>
        <v>33</v>
      </c>
      <c r="H38" s="2">
        <f t="shared" si="7"/>
        <v>33</v>
      </c>
      <c r="I38" s="2">
        <f t="shared" si="8"/>
        <v>33</v>
      </c>
      <c r="J38" s="2">
        <f t="shared" si="9"/>
        <v>33</v>
      </c>
      <c r="K38" s="2">
        <f t="shared" si="23"/>
        <v>33</v>
      </c>
      <c r="L38" s="2">
        <f t="shared" si="10"/>
        <v>33</v>
      </c>
      <c r="M38" s="2">
        <f t="shared" si="11"/>
        <v>33</v>
      </c>
      <c r="N38" s="2">
        <f t="shared" si="12"/>
        <v>74.5</v>
      </c>
      <c r="O38" s="2">
        <f t="shared" si="13"/>
        <v>79</v>
      </c>
      <c r="P38" s="2">
        <f t="shared" si="14"/>
        <v>79</v>
      </c>
      <c r="Q38" s="2">
        <f t="shared" si="15"/>
        <v>79</v>
      </c>
      <c r="R38" s="2">
        <f t="shared" si="16"/>
        <v>79</v>
      </c>
      <c r="S38" s="2">
        <f t="shared" si="17"/>
        <v>33</v>
      </c>
      <c r="T38" s="2">
        <f t="shared" si="18"/>
        <v>80</v>
      </c>
      <c r="U38" s="2" t="str">
        <f t="shared" si="19"/>
        <v/>
      </c>
      <c r="V38" s="6"/>
      <c r="Y38" s="2">
        <v>33</v>
      </c>
      <c r="Z38" s="2">
        <f>IF('[1]功能-城建'!AS38="","",('[1]功能-城建'!AS38+'[1]功能-城建'!BN38)/2)</f>
        <v>33</v>
      </c>
      <c r="AA38" s="2">
        <f>IF('[1]功能-城建'!AT38="","",('[1]功能-城建'!AT38+'[1]功能-城建'!BO38)/2)</f>
        <v>33</v>
      </c>
      <c r="AB38" s="2" t="str">
        <f>IF('[1]功能-城建'!AU38="","",('[1]功能-城建'!AU38+'[1]功能-城建'!BP38)/2)</f>
        <v/>
      </c>
      <c r="AC38" s="2" t="str">
        <f>IF('[1]功能-城建'!AV38="","",('[1]功能-城建'!AV38+'[1]功能-城建'!BQ38)/2)</f>
        <v/>
      </c>
      <c r="AD38" s="2">
        <f>IF('[1]功能-城建'!AW38="","",('[1]功能-城建'!AW38+'[1]功能-城建'!BR38)/2)</f>
        <v>33</v>
      </c>
      <c r="AE38" s="2">
        <f>IF('[1]功能-城建'!AX38="","",('[1]功能-城建'!AX38+'[1]功能-城建'!BS38)/2)</f>
        <v>33</v>
      </c>
      <c r="AF38" s="2">
        <f>IF('[1]功能-城建'!AY38="","",('[1]功能-城建'!AY38+'[1]功能-城建'!BT38)/2)</f>
        <v>33</v>
      </c>
      <c r="AG38" s="2">
        <f>IF('[1]功能-城建'!AZ38="","",('[1]功能-城建'!AZ38+'[1]功能-城建'!BU38)/2)</f>
        <v>33</v>
      </c>
      <c r="AH38" s="2">
        <f>IF('[1]功能-城建'!BA38="","",('[1]功能-城建'!BA38+'[1]功能-城建'!BV38)/2)</f>
        <v>33</v>
      </c>
      <c r="AI38" s="2">
        <f>IF('[1]功能-城建'!BB38="","",('[1]功能-城建'!BB38+'[1]功能-城建'!BW38)/2)</f>
        <v>33</v>
      </c>
      <c r="AJ38" s="2">
        <f>IF('[1]功能-城建'!BC38="","",('[1]功能-城建'!BC38+'[1]功能-城建'!BX38)/2)</f>
        <v>33</v>
      </c>
      <c r="AK38" s="2">
        <f>IF('[1]功能-城建'!BD38="","",('[1]功能-城建'!BD38+'[1]功能-城建'!BY38)/2)</f>
        <v>74.5</v>
      </c>
      <c r="AL38" s="2" t="str">
        <f>IF('[1]功能-城建'!BE38="","",('[1]功能-城建'!BE38+'[1]功能-城建'!BZ38)/2)</f>
        <v/>
      </c>
      <c r="AM38" s="2" t="str">
        <f>IF('[1]功能-城建'!BF38="","",('[1]功能-城建'!BF38+'[1]功能-城建'!CA38)/2)</f>
        <v/>
      </c>
      <c r="AN38" s="2" t="str">
        <f>IF('[1]功能-城建'!BG38="","",('[1]功能-城建'!BG38+'[1]功能-城建'!CB38)/2)</f>
        <v/>
      </c>
      <c r="AO38" s="2" t="str">
        <f>IF('[1]功能-城建'!BH38="","",('[1]功能-城建'!BH38+'[1]功能-城建'!CC38)/2)</f>
        <v/>
      </c>
      <c r="AP38" s="2">
        <f>IF('[1]功能-城建'!BI38="","",('[1]功能-城建'!BI38+'[1]功能-城建'!CD38)/2)</f>
        <v>33</v>
      </c>
      <c r="AQ38" s="2" t="str">
        <f>IF('[1]功能-城建'!BJ38="","",('[1]功能-城建'!BJ38+'[1]功能-城建'!CE38)/2)</f>
        <v/>
      </c>
      <c r="AR38" s="2" t="str">
        <f>IF('[1]功能-城建'!BK38="","",('[1]功能-城建'!BK38+'[1]功能-城建'!CF38)/2)</f>
        <v/>
      </c>
    </row>
    <row r="39" spans="2:44" x14ac:dyDescent="0.15">
      <c r="B39" s="2">
        <v>34</v>
      </c>
      <c r="C39" s="2">
        <f t="shared" si="2"/>
        <v>34</v>
      </c>
      <c r="D39" s="2">
        <f t="shared" si="3"/>
        <v>34</v>
      </c>
      <c r="E39" s="2">
        <f t="shared" si="4"/>
        <v>80</v>
      </c>
      <c r="F39" s="2" t="str">
        <f t="shared" si="5"/>
        <v/>
      </c>
      <c r="G39" s="2">
        <f t="shared" si="6"/>
        <v>34</v>
      </c>
      <c r="H39" s="2">
        <f t="shared" si="7"/>
        <v>34</v>
      </c>
      <c r="I39" s="2">
        <f t="shared" si="8"/>
        <v>34</v>
      </c>
      <c r="J39" s="2">
        <f t="shared" si="9"/>
        <v>34</v>
      </c>
      <c r="K39" s="2">
        <f t="shared" si="23"/>
        <v>34</v>
      </c>
      <c r="L39" s="2">
        <f t="shared" si="10"/>
        <v>34</v>
      </c>
      <c r="M39" s="2">
        <f t="shared" si="11"/>
        <v>34</v>
      </c>
      <c r="N39" s="2">
        <f t="shared" si="12"/>
        <v>76.5</v>
      </c>
      <c r="O39" s="2">
        <f t="shared" si="13"/>
        <v>79</v>
      </c>
      <c r="P39" s="2">
        <f t="shared" si="14"/>
        <v>79</v>
      </c>
      <c r="Q39" s="2">
        <f t="shared" si="15"/>
        <v>79</v>
      </c>
      <c r="R39" s="2">
        <f t="shared" si="16"/>
        <v>79</v>
      </c>
      <c r="S39" s="2">
        <f t="shared" si="17"/>
        <v>34</v>
      </c>
      <c r="T39" s="2">
        <f t="shared" si="18"/>
        <v>80</v>
      </c>
      <c r="U39" s="2" t="str">
        <f t="shared" si="19"/>
        <v/>
      </c>
      <c r="V39" s="6"/>
      <c r="Y39" s="2">
        <v>34</v>
      </c>
      <c r="Z39" s="2">
        <f>IF('[1]功能-城建'!AS39="","",('[1]功能-城建'!AS39+'[1]功能-城建'!BN39)/2)</f>
        <v>34</v>
      </c>
      <c r="AA39" s="2">
        <f>IF('[1]功能-城建'!AT39="","",('[1]功能-城建'!AT39+'[1]功能-城建'!BO39)/2)</f>
        <v>34</v>
      </c>
      <c r="AB39" s="2" t="str">
        <f>IF('[1]功能-城建'!AU39="","",('[1]功能-城建'!AU39+'[1]功能-城建'!BP39)/2)</f>
        <v/>
      </c>
      <c r="AC39" s="2" t="str">
        <f>IF('[1]功能-城建'!AV39="","",('[1]功能-城建'!AV39+'[1]功能-城建'!BQ39)/2)</f>
        <v/>
      </c>
      <c r="AD39" s="2">
        <f>IF('[1]功能-城建'!AW39="","",('[1]功能-城建'!AW39+'[1]功能-城建'!BR39)/2)</f>
        <v>34</v>
      </c>
      <c r="AE39" s="2">
        <f>IF('[1]功能-城建'!AX39="","",('[1]功能-城建'!AX39+'[1]功能-城建'!BS39)/2)</f>
        <v>34</v>
      </c>
      <c r="AF39" s="2">
        <f>IF('[1]功能-城建'!AY39="","",('[1]功能-城建'!AY39+'[1]功能-城建'!BT39)/2)</f>
        <v>34</v>
      </c>
      <c r="AG39" s="2">
        <f>IF('[1]功能-城建'!AZ39="","",('[1]功能-城建'!AZ39+'[1]功能-城建'!BU39)/2)</f>
        <v>34</v>
      </c>
      <c r="AH39" s="2">
        <f>IF('[1]功能-城建'!BA39="","",('[1]功能-城建'!BA39+'[1]功能-城建'!BV39)/2)</f>
        <v>34</v>
      </c>
      <c r="AI39" s="2">
        <f>IF('[1]功能-城建'!BB39="","",('[1]功能-城建'!BB39+'[1]功能-城建'!BW39)/2)</f>
        <v>34</v>
      </c>
      <c r="AJ39" s="2">
        <f>IF('[1]功能-城建'!BC39="","",('[1]功能-城建'!BC39+'[1]功能-城建'!BX39)/2)</f>
        <v>34</v>
      </c>
      <c r="AK39" s="2">
        <f>IF('[1]功能-城建'!BD39="","",('[1]功能-城建'!BD39+'[1]功能-城建'!BY39)/2)</f>
        <v>76.5</v>
      </c>
      <c r="AL39" s="2" t="str">
        <f>IF('[1]功能-城建'!BE39="","",('[1]功能-城建'!BE39+'[1]功能-城建'!BZ39)/2)</f>
        <v/>
      </c>
      <c r="AM39" s="2" t="str">
        <f>IF('[1]功能-城建'!BF39="","",('[1]功能-城建'!BF39+'[1]功能-城建'!CA39)/2)</f>
        <v/>
      </c>
      <c r="AN39" s="2" t="str">
        <f>IF('[1]功能-城建'!BG39="","",('[1]功能-城建'!BG39+'[1]功能-城建'!CB39)/2)</f>
        <v/>
      </c>
      <c r="AO39" s="2" t="str">
        <f>IF('[1]功能-城建'!BH39="","",('[1]功能-城建'!BH39+'[1]功能-城建'!CC39)/2)</f>
        <v/>
      </c>
      <c r="AP39" s="2">
        <f>IF('[1]功能-城建'!BI39="","",('[1]功能-城建'!BI39+'[1]功能-城建'!CD39)/2)</f>
        <v>34</v>
      </c>
      <c r="AQ39" s="2" t="str">
        <f>IF('[1]功能-城建'!BJ39="","",('[1]功能-城建'!BJ39+'[1]功能-城建'!CE39)/2)</f>
        <v/>
      </c>
      <c r="AR39" s="2" t="str">
        <f>IF('[1]功能-城建'!BK39="","",('[1]功能-城建'!BK39+'[1]功能-城建'!CF39)/2)</f>
        <v/>
      </c>
    </row>
    <row r="40" spans="2:44" x14ac:dyDescent="0.15">
      <c r="B40" s="2">
        <v>35</v>
      </c>
      <c r="C40" s="2">
        <f t="shared" si="2"/>
        <v>35</v>
      </c>
      <c r="D40" s="2">
        <f t="shared" si="3"/>
        <v>35</v>
      </c>
      <c r="E40" s="2">
        <f t="shared" si="4"/>
        <v>80</v>
      </c>
      <c r="F40" s="2" t="str">
        <f t="shared" si="5"/>
        <v/>
      </c>
      <c r="G40" s="2">
        <f t="shared" si="6"/>
        <v>35</v>
      </c>
      <c r="H40" s="2">
        <f t="shared" si="7"/>
        <v>35</v>
      </c>
      <c r="I40" s="2">
        <f t="shared" si="8"/>
        <v>35</v>
      </c>
      <c r="J40" s="2">
        <f t="shared" si="9"/>
        <v>35</v>
      </c>
      <c r="K40" s="2">
        <f t="shared" si="23"/>
        <v>35</v>
      </c>
      <c r="L40" s="2">
        <f t="shared" si="10"/>
        <v>35</v>
      </c>
      <c r="M40" s="2">
        <f t="shared" si="11"/>
        <v>35</v>
      </c>
      <c r="N40" s="2">
        <f t="shared" si="12"/>
        <v>78.5</v>
      </c>
      <c r="O40" s="2">
        <f t="shared" si="13"/>
        <v>79</v>
      </c>
      <c r="P40" s="2">
        <f t="shared" si="14"/>
        <v>79</v>
      </c>
      <c r="Q40" s="2">
        <f t="shared" si="15"/>
        <v>79</v>
      </c>
      <c r="R40" s="2">
        <f t="shared" si="16"/>
        <v>79</v>
      </c>
      <c r="S40" s="2">
        <f t="shared" si="17"/>
        <v>35</v>
      </c>
      <c r="T40" s="2">
        <f t="shared" si="18"/>
        <v>80</v>
      </c>
      <c r="U40" s="2" t="str">
        <f t="shared" si="19"/>
        <v/>
      </c>
      <c r="V40" s="6"/>
      <c r="Y40" s="2">
        <v>35</v>
      </c>
      <c r="Z40" s="2">
        <f>IF('[1]功能-城建'!AS40="","",('[1]功能-城建'!AS40+'[1]功能-城建'!BN40)/2)</f>
        <v>35</v>
      </c>
      <c r="AA40" s="2">
        <f>IF('[1]功能-城建'!AT40="","",('[1]功能-城建'!AT40+'[1]功能-城建'!BO40)/2)</f>
        <v>35</v>
      </c>
      <c r="AB40" s="2" t="str">
        <f>IF('[1]功能-城建'!AU40="","",('[1]功能-城建'!AU40+'[1]功能-城建'!BP40)/2)</f>
        <v/>
      </c>
      <c r="AC40" s="2" t="str">
        <f>IF('[1]功能-城建'!AV40="","",('[1]功能-城建'!AV40+'[1]功能-城建'!BQ40)/2)</f>
        <v/>
      </c>
      <c r="AD40" s="2">
        <f>IF('[1]功能-城建'!AW40="","",('[1]功能-城建'!AW40+'[1]功能-城建'!BR40)/2)</f>
        <v>35</v>
      </c>
      <c r="AE40" s="2">
        <f>IF('[1]功能-城建'!AX40="","",('[1]功能-城建'!AX40+'[1]功能-城建'!BS40)/2)</f>
        <v>35</v>
      </c>
      <c r="AF40" s="2">
        <f>IF('[1]功能-城建'!AY40="","",('[1]功能-城建'!AY40+'[1]功能-城建'!BT40)/2)</f>
        <v>35</v>
      </c>
      <c r="AG40" s="2">
        <f>IF('[1]功能-城建'!AZ40="","",('[1]功能-城建'!AZ40+'[1]功能-城建'!BU40)/2)</f>
        <v>35</v>
      </c>
      <c r="AH40" s="2">
        <f>IF('[1]功能-城建'!BA40="","",('[1]功能-城建'!BA40+'[1]功能-城建'!BV40)/2)</f>
        <v>35</v>
      </c>
      <c r="AI40" s="2">
        <f>IF('[1]功能-城建'!BB40="","",('[1]功能-城建'!BB40+'[1]功能-城建'!BW40)/2)</f>
        <v>35</v>
      </c>
      <c r="AJ40" s="2">
        <f>IF('[1]功能-城建'!BC40="","",('[1]功能-城建'!BC40+'[1]功能-城建'!BX40)/2)</f>
        <v>35</v>
      </c>
      <c r="AK40" s="2">
        <f>IF('[1]功能-城建'!BD40="","",('[1]功能-城建'!BD40+'[1]功能-城建'!BY40)/2)</f>
        <v>78.5</v>
      </c>
      <c r="AL40" s="2" t="str">
        <f>IF('[1]功能-城建'!BE40="","",('[1]功能-城建'!BE40+'[1]功能-城建'!BZ40)/2)</f>
        <v/>
      </c>
      <c r="AM40" s="2" t="str">
        <f>IF('[1]功能-城建'!BF40="","",('[1]功能-城建'!BF40+'[1]功能-城建'!CA40)/2)</f>
        <v/>
      </c>
      <c r="AN40" s="2" t="str">
        <f>IF('[1]功能-城建'!BG40="","",('[1]功能-城建'!BG40+'[1]功能-城建'!CB40)/2)</f>
        <v/>
      </c>
      <c r="AO40" s="2" t="str">
        <f>IF('[1]功能-城建'!BH40="","",('[1]功能-城建'!BH40+'[1]功能-城建'!CC40)/2)</f>
        <v/>
      </c>
      <c r="AP40" s="2">
        <f>IF('[1]功能-城建'!BI40="","",('[1]功能-城建'!BI40+'[1]功能-城建'!CD40)/2)</f>
        <v>35</v>
      </c>
      <c r="AQ40" s="2" t="str">
        <f>IF('[1]功能-城建'!BJ40="","",('[1]功能-城建'!BJ40+'[1]功能-城建'!CE40)/2)</f>
        <v/>
      </c>
      <c r="AR40" s="2" t="str">
        <f>IF('[1]功能-城建'!BK40="","",('[1]功能-城建'!BK40+'[1]功能-城建'!CF40)/2)</f>
        <v/>
      </c>
    </row>
    <row r="41" spans="2:44" x14ac:dyDescent="0.15">
      <c r="B41" s="2">
        <v>36</v>
      </c>
      <c r="C41" s="2">
        <f t="shared" si="2"/>
        <v>36</v>
      </c>
      <c r="D41" s="2">
        <f t="shared" si="3"/>
        <v>36</v>
      </c>
      <c r="E41" s="2">
        <f t="shared" si="4"/>
        <v>80</v>
      </c>
      <c r="F41" s="2" t="str">
        <f t="shared" si="5"/>
        <v/>
      </c>
      <c r="G41" s="2">
        <f t="shared" si="6"/>
        <v>36</v>
      </c>
      <c r="H41" s="2">
        <f t="shared" si="7"/>
        <v>36</v>
      </c>
      <c r="I41" s="2">
        <f t="shared" si="8"/>
        <v>36</v>
      </c>
      <c r="J41" s="2">
        <f t="shared" si="9"/>
        <v>36</v>
      </c>
      <c r="K41" s="2">
        <f t="shared" si="23"/>
        <v>36</v>
      </c>
      <c r="L41" s="2">
        <f t="shared" si="10"/>
        <v>36</v>
      </c>
      <c r="M41" s="2">
        <f t="shared" si="11"/>
        <v>36</v>
      </c>
      <c r="N41" s="2">
        <f t="shared" si="12"/>
        <v>80</v>
      </c>
      <c r="O41" s="2">
        <f t="shared" si="13"/>
        <v>79</v>
      </c>
      <c r="P41" s="2">
        <f t="shared" si="14"/>
        <v>79</v>
      </c>
      <c r="Q41" s="2">
        <f t="shared" si="15"/>
        <v>79</v>
      </c>
      <c r="R41" s="2">
        <f t="shared" si="16"/>
        <v>79</v>
      </c>
      <c r="S41" s="2">
        <f t="shared" si="17"/>
        <v>36</v>
      </c>
      <c r="T41" s="2">
        <f t="shared" si="18"/>
        <v>80</v>
      </c>
      <c r="U41" s="2" t="str">
        <f t="shared" si="19"/>
        <v/>
      </c>
      <c r="V41" s="6"/>
      <c r="Y41" s="2">
        <v>36</v>
      </c>
      <c r="Z41" s="2">
        <f>IF('[1]功能-城建'!AS41="","",('[1]功能-城建'!AS41+'[1]功能-城建'!BN41)/2)</f>
        <v>36</v>
      </c>
      <c r="AA41" s="2">
        <f>IF('[1]功能-城建'!AT41="","",('[1]功能-城建'!AT41+'[1]功能-城建'!BO41)/2)</f>
        <v>36</v>
      </c>
      <c r="AB41" s="2" t="str">
        <f>IF('[1]功能-城建'!AU41="","",('[1]功能-城建'!AU41+'[1]功能-城建'!BP41)/2)</f>
        <v/>
      </c>
      <c r="AC41" s="2" t="str">
        <f>IF('[1]功能-城建'!AV41="","",('[1]功能-城建'!AV41+'[1]功能-城建'!BQ41)/2)</f>
        <v/>
      </c>
      <c r="AD41" s="2">
        <f>IF('[1]功能-城建'!AW41="","",('[1]功能-城建'!AW41+'[1]功能-城建'!BR41)/2)</f>
        <v>36</v>
      </c>
      <c r="AE41" s="2">
        <f>IF('[1]功能-城建'!AX41="","",('[1]功能-城建'!AX41+'[1]功能-城建'!BS41)/2)</f>
        <v>36</v>
      </c>
      <c r="AF41" s="2">
        <f>IF('[1]功能-城建'!AY41="","",('[1]功能-城建'!AY41+'[1]功能-城建'!BT41)/2)</f>
        <v>36</v>
      </c>
      <c r="AG41" s="2">
        <f>IF('[1]功能-城建'!AZ41="","",('[1]功能-城建'!AZ41+'[1]功能-城建'!BU41)/2)</f>
        <v>36</v>
      </c>
      <c r="AH41" s="2">
        <f>IF('[1]功能-城建'!BA41="","",('[1]功能-城建'!BA41+'[1]功能-城建'!BV41)/2)</f>
        <v>36</v>
      </c>
      <c r="AI41" s="2">
        <f>IF('[1]功能-城建'!BB41="","",('[1]功能-城建'!BB41+'[1]功能-城建'!BW41)/2)</f>
        <v>36</v>
      </c>
      <c r="AJ41" s="2">
        <f>IF('[1]功能-城建'!BC41="","",('[1]功能-城建'!BC41+'[1]功能-城建'!BX41)/2)</f>
        <v>36</v>
      </c>
      <c r="AK41" s="2">
        <f>IF('[1]功能-城建'!BD41="","",('[1]功能-城建'!BD41+'[1]功能-城建'!BY41)/2)</f>
        <v>80</v>
      </c>
      <c r="AL41" s="2" t="str">
        <f>IF('[1]功能-城建'!BE41="","",('[1]功能-城建'!BE41+'[1]功能-城建'!BZ41)/2)</f>
        <v/>
      </c>
      <c r="AM41" s="2" t="str">
        <f>IF('[1]功能-城建'!BF41="","",('[1]功能-城建'!BF41+'[1]功能-城建'!CA41)/2)</f>
        <v/>
      </c>
      <c r="AN41" s="2" t="str">
        <f>IF('[1]功能-城建'!BG41="","",('[1]功能-城建'!BG41+'[1]功能-城建'!CB41)/2)</f>
        <v/>
      </c>
      <c r="AO41" s="2" t="str">
        <f>IF('[1]功能-城建'!BH41="","",('[1]功能-城建'!BH41+'[1]功能-城建'!CC41)/2)</f>
        <v/>
      </c>
      <c r="AP41" s="2">
        <f>IF('[1]功能-城建'!BI41="","",('[1]功能-城建'!BI41+'[1]功能-城建'!CD41)/2)</f>
        <v>36</v>
      </c>
      <c r="AQ41" s="2" t="str">
        <f>IF('[1]功能-城建'!BJ41="","",('[1]功能-城建'!BJ41+'[1]功能-城建'!CE41)/2)</f>
        <v/>
      </c>
      <c r="AR41" s="2" t="str">
        <f>IF('[1]功能-城建'!BK41="","",('[1]功能-城建'!BK41+'[1]功能-城建'!CF41)/2)</f>
        <v/>
      </c>
    </row>
    <row r="42" spans="2:44" x14ac:dyDescent="0.15">
      <c r="B42" s="2">
        <v>37</v>
      </c>
      <c r="C42" s="2">
        <f t="shared" si="2"/>
        <v>37</v>
      </c>
      <c r="D42" s="2">
        <f t="shared" si="3"/>
        <v>37</v>
      </c>
      <c r="E42" s="2">
        <f t="shared" si="4"/>
        <v>80</v>
      </c>
      <c r="F42" s="2" t="str">
        <f t="shared" si="5"/>
        <v/>
      </c>
      <c r="G42" s="2">
        <f t="shared" si="6"/>
        <v>37</v>
      </c>
      <c r="H42" s="2">
        <f t="shared" si="7"/>
        <v>37</v>
      </c>
      <c r="I42" s="2">
        <f t="shared" si="8"/>
        <v>37</v>
      </c>
      <c r="J42" s="2">
        <f t="shared" si="9"/>
        <v>37</v>
      </c>
      <c r="K42" s="2">
        <f t="shared" si="23"/>
        <v>37</v>
      </c>
      <c r="L42" s="2">
        <f t="shared" si="10"/>
        <v>37</v>
      </c>
      <c r="M42" s="2">
        <f t="shared" si="11"/>
        <v>37</v>
      </c>
      <c r="N42" s="2">
        <f t="shared" si="12"/>
        <v>80</v>
      </c>
      <c r="O42" s="2">
        <f t="shared" si="13"/>
        <v>79</v>
      </c>
      <c r="P42" s="2">
        <f t="shared" si="14"/>
        <v>79</v>
      </c>
      <c r="Q42" s="2">
        <f t="shared" si="15"/>
        <v>79</v>
      </c>
      <c r="R42" s="2">
        <f t="shared" si="16"/>
        <v>79</v>
      </c>
      <c r="S42" s="2">
        <f t="shared" si="17"/>
        <v>37</v>
      </c>
      <c r="T42" s="2">
        <f t="shared" si="18"/>
        <v>80</v>
      </c>
      <c r="U42" s="2" t="str">
        <f t="shared" si="19"/>
        <v/>
      </c>
      <c r="V42" s="6"/>
      <c r="Y42" s="2">
        <v>37</v>
      </c>
      <c r="Z42" s="2">
        <f>IF('[1]功能-城建'!AS42="","",('[1]功能-城建'!AS42+'[1]功能-城建'!BN42)/2)</f>
        <v>37</v>
      </c>
      <c r="AA42" s="2">
        <f>IF('[1]功能-城建'!AT42="","",('[1]功能-城建'!AT42+'[1]功能-城建'!BO42)/2)</f>
        <v>37</v>
      </c>
      <c r="AB42" s="2" t="str">
        <f>IF('[1]功能-城建'!AU42="","",('[1]功能-城建'!AU42+'[1]功能-城建'!BP42)/2)</f>
        <v/>
      </c>
      <c r="AC42" s="2" t="str">
        <f>IF('[1]功能-城建'!AV42="","",('[1]功能-城建'!AV42+'[1]功能-城建'!BQ42)/2)</f>
        <v/>
      </c>
      <c r="AD42" s="2">
        <f>IF('[1]功能-城建'!AW42="","",('[1]功能-城建'!AW42+'[1]功能-城建'!BR42)/2)</f>
        <v>37</v>
      </c>
      <c r="AE42" s="2">
        <f>IF('[1]功能-城建'!AX42="","",('[1]功能-城建'!AX42+'[1]功能-城建'!BS42)/2)</f>
        <v>37</v>
      </c>
      <c r="AF42" s="2">
        <f>IF('[1]功能-城建'!AY42="","",('[1]功能-城建'!AY42+'[1]功能-城建'!BT42)/2)</f>
        <v>37</v>
      </c>
      <c r="AG42" s="2">
        <f>IF('[1]功能-城建'!AZ42="","",('[1]功能-城建'!AZ42+'[1]功能-城建'!BU42)/2)</f>
        <v>37</v>
      </c>
      <c r="AH42" s="2">
        <f>IF('[1]功能-城建'!BA42="","",('[1]功能-城建'!BA42+'[1]功能-城建'!BV42)/2)</f>
        <v>37</v>
      </c>
      <c r="AI42" s="2">
        <f>IF('[1]功能-城建'!BB42="","",('[1]功能-城建'!BB42+'[1]功能-城建'!BW42)/2)</f>
        <v>37</v>
      </c>
      <c r="AJ42" s="2">
        <f>IF('[1]功能-城建'!BC42="","",('[1]功能-城建'!BC42+'[1]功能-城建'!BX42)/2)</f>
        <v>37</v>
      </c>
      <c r="AK42" s="2" t="str">
        <f>IF('[1]功能-城建'!BD42="","",('[1]功能-城建'!BD42+'[1]功能-城建'!BY42)/2)</f>
        <v/>
      </c>
      <c r="AL42" s="2" t="str">
        <f>IF('[1]功能-城建'!BE42="","",('[1]功能-城建'!BE42+'[1]功能-城建'!BZ42)/2)</f>
        <v/>
      </c>
      <c r="AM42" s="2" t="str">
        <f>IF('[1]功能-城建'!BF42="","",('[1]功能-城建'!BF42+'[1]功能-城建'!CA42)/2)</f>
        <v/>
      </c>
      <c r="AN42" s="2" t="str">
        <f>IF('[1]功能-城建'!BG42="","",('[1]功能-城建'!BG42+'[1]功能-城建'!CB42)/2)</f>
        <v/>
      </c>
      <c r="AO42" s="2" t="str">
        <f>IF('[1]功能-城建'!BH42="","",('[1]功能-城建'!BH42+'[1]功能-城建'!CC42)/2)</f>
        <v/>
      </c>
      <c r="AP42" s="2">
        <f>IF('[1]功能-城建'!BI42="","",('[1]功能-城建'!BI42+'[1]功能-城建'!CD42)/2)</f>
        <v>37</v>
      </c>
      <c r="AQ42" s="2" t="str">
        <f>IF('[1]功能-城建'!BJ42="","",('[1]功能-城建'!BJ42+'[1]功能-城建'!CE42)/2)</f>
        <v/>
      </c>
      <c r="AR42" s="2" t="str">
        <f>IF('[1]功能-城建'!BK42="","",('[1]功能-城建'!BK42+'[1]功能-城建'!CF42)/2)</f>
        <v/>
      </c>
    </row>
    <row r="43" spans="2:44" x14ac:dyDescent="0.15">
      <c r="B43" s="2">
        <v>38</v>
      </c>
      <c r="C43" s="2">
        <f t="shared" si="2"/>
        <v>38</v>
      </c>
      <c r="D43" s="2">
        <f t="shared" si="3"/>
        <v>38</v>
      </c>
      <c r="E43" s="2">
        <f t="shared" si="4"/>
        <v>80</v>
      </c>
      <c r="F43" s="2" t="str">
        <f t="shared" si="5"/>
        <v/>
      </c>
      <c r="G43" s="2">
        <f t="shared" si="6"/>
        <v>38</v>
      </c>
      <c r="H43" s="2">
        <f t="shared" si="7"/>
        <v>38</v>
      </c>
      <c r="I43" s="2">
        <f t="shared" si="8"/>
        <v>38</v>
      </c>
      <c r="J43" s="2">
        <f t="shared" si="9"/>
        <v>38</v>
      </c>
      <c r="K43" s="2">
        <f t="shared" si="23"/>
        <v>38</v>
      </c>
      <c r="L43" s="2">
        <f t="shared" si="10"/>
        <v>38</v>
      </c>
      <c r="M43" s="2">
        <f t="shared" si="11"/>
        <v>38</v>
      </c>
      <c r="N43" s="2">
        <f t="shared" si="12"/>
        <v>80</v>
      </c>
      <c r="O43" s="2">
        <f t="shared" si="13"/>
        <v>79</v>
      </c>
      <c r="P43" s="2">
        <f t="shared" si="14"/>
        <v>79</v>
      </c>
      <c r="Q43" s="2">
        <f t="shared" si="15"/>
        <v>79</v>
      </c>
      <c r="R43" s="2">
        <f t="shared" si="16"/>
        <v>79</v>
      </c>
      <c r="S43" s="2">
        <f t="shared" si="17"/>
        <v>38</v>
      </c>
      <c r="T43" s="2">
        <f t="shared" si="18"/>
        <v>80</v>
      </c>
      <c r="U43" s="2" t="str">
        <f t="shared" si="19"/>
        <v/>
      </c>
      <c r="V43" s="6"/>
      <c r="Y43" s="2">
        <v>38</v>
      </c>
      <c r="Z43" s="2">
        <f>IF('[1]功能-城建'!AS43="","",('[1]功能-城建'!AS43+'[1]功能-城建'!BN43)/2)</f>
        <v>38</v>
      </c>
      <c r="AA43" s="2">
        <f>IF('[1]功能-城建'!AT43="","",('[1]功能-城建'!AT43+'[1]功能-城建'!BO43)/2)</f>
        <v>38</v>
      </c>
      <c r="AB43" s="2" t="str">
        <f>IF('[1]功能-城建'!AU43="","",('[1]功能-城建'!AU43+'[1]功能-城建'!BP43)/2)</f>
        <v/>
      </c>
      <c r="AC43" s="2" t="str">
        <f>IF('[1]功能-城建'!AV43="","",('[1]功能-城建'!AV43+'[1]功能-城建'!BQ43)/2)</f>
        <v/>
      </c>
      <c r="AD43" s="2">
        <f>IF('[1]功能-城建'!AW43="","",('[1]功能-城建'!AW43+'[1]功能-城建'!BR43)/2)</f>
        <v>38</v>
      </c>
      <c r="AE43" s="2">
        <f>IF('[1]功能-城建'!AX43="","",('[1]功能-城建'!AX43+'[1]功能-城建'!BS43)/2)</f>
        <v>38</v>
      </c>
      <c r="AF43" s="2">
        <f>IF('[1]功能-城建'!AY43="","",('[1]功能-城建'!AY43+'[1]功能-城建'!BT43)/2)</f>
        <v>38</v>
      </c>
      <c r="AG43" s="2">
        <f>IF('[1]功能-城建'!AZ43="","",('[1]功能-城建'!AZ43+'[1]功能-城建'!BU43)/2)</f>
        <v>38</v>
      </c>
      <c r="AH43" s="2">
        <f>IF('[1]功能-城建'!BA43="","",('[1]功能-城建'!BA43+'[1]功能-城建'!BV43)/2)</f>
        <v>38</v>
      </c>
      <c r="AI43" s="2">
        <f>IF('[1]功能-城建'!BB43="","",('[1]功能-城建'!BB43+'[1]功能-城建'!BW43)/2)</f>
        <v>38</v>
      </c>
      <c r="AJ43" s="2">
        <f>IF('[1]功能-城建'!BC43="","",('[1]功能-城建'!BC43+'[1]功能-城建'!BX43)/2)</f>
        <v>38</v>
      </c>
      <c r="AK43" s="2" t="str">
        <f>IF('[1]功能-城建'!BD43="","",('[1]功能-城建'!BD43+'[1]功能-城建'!BY43)/2)</f>
        <v/>
      </c>
      <c r="AL43" s="2" t="str">
        <f>IF('[1]功能-城建'!BE43="","",('[1]功能-城建'!BE43+'[1]功能-城建'!BZ43)/2)</f>
        <v/>
      </c>
      <c r="AM43" s="2" t="str">
        <f>IF('[1]功能-城建'!BF43="","",('[1]功能-城建'!BF43+'[1]功能-城建'!CA43)/2)</f>
        <v/>
      </c>
      <c r="AN43" s="2" t="str">
        <f>IF('[1]功能-城建'!BG43="","",('[1]功能-城建'!BG43+'[1]功能-城建'!CB43)/2)</f>
        <v/>
      </c>
      <c r="AO43" s="2" t="str">
        <f>IF('[1]功能-城建'!BH43="","",('[1]功能-城建'!BH43+'[1]功能-城建'!CC43)/2)</f>
        <v/>
      </c>
      <c r="AP43" s="2">
        <f>IF('[1]功能-城建'!BI43="","",('[1]功能-城建'!BI43+'[1]功能-城建'!CD43)/2)</f>
        <v>38</v>
      </c>
      <c r="AQ43" s="2" t="str">
        <f>IF('[1]功能-城建'!BJ43="","",('[1]功能-城建'!BJ43+'[1]功能-城建'!CE43)/2)</f>
        <v/>
      </c>
      <c r="AR43" s="2" t="str">
        <f>IF('[1]功能-城建'!BK43="","",('[1]功能-城建'!BK43+'[1]功能-城建'!CF43)/2)</f>
        <v/>
      </c>
    </row>
    <row r="44" spans="2:44" x14ac:dyDescent="0.15">
      <c r="B44" s="2">
        <v>39</v>
      </c>
      <c r="C44" s="2">
        <f t="shared" si="2"/>
        <v>39</v>
      </c>
      <c r="D44" s="2">
        <f t="shared" si="3"/>
        <v>39</v>
      </c>
      <c r="E44" s="2">
        <f t="shared" si="4"/>
        <v>80</v>
      </c>
      <c r="F44" s="2" t="str">
        <f t="shared" si="5"/>
        <v/>
      </c>
      <c r="G44" s="2">
        <f t="shared" si="6"/>
        <v>39</v>
      </c>
      <c r="H44" s="2">
        <f t="shared" si="7"/>
        <v>39</v>
      </c>
      <c r="I44" s="2">
        <f t="shared" si="8"/>
        <v>39</v>
      </c>
      <c r="J44" s="2">
        <f t="shared" si="9"/>
        <v>39</v>
      </c>
      <c r="K44" s="2">
        <f t="shared" si="23"/>
        <v>39</v>
      </c>
      <c r="L44" s="2">
        <f t="shared" si="10"/>
        <v>39</v>
      </c>
      <c r="M44" s="2">
        <f t="shared" si="11"/>
        <v>39</v>
      </c>
      <c r="N44" s="2">
        <f t="shared" si="12"/>
        <v>80</v>
      </c>
      <c r="O44" s="2">
        <f t="shared" si="13"/>
        <v>79</v>
      </c>
      <c r="P44" s="2">
        <f t="shared" si="14"/>
        <v>79</v>
      </c>
      <c r="Q44" s="2">
        <f t="shared" si="15"/>
        <v>79</v>
      </c>
      <c r="R44" s="2">
        <f t="shared" si="16"/>
        <v>79</v>
      </c>
      <c r="S44" s="2">
        <f t="shared" si="17"/>
        <v>39</v>
      </c>
      <c r="T44" s="2">
        <f t="shared" si="18"/>
        <v>80</v>
      </c>
      <c r="U44" s="2" t="str">
        <f t="shared" si="19"/>
        <v/>
      </c>
      <c r="V44" s="6"/>
      <c r="Y44" s="2">
        <v>39</v>
      </c>
      <c r="Z44" s="2">
        <f>IF('[1]功能-城建'!AS44="","",('[1]功能-城建'!AS44+'[1]功能-城建'!BN44)/2)</f>
        <v>39</v>
      </c>
      <c r="AA44" s="2">
        <f>IF('[1]功能-城建'!AT44="","",('[1]功能-城建'!AT44+'[1]功能-城建'!BO44)/2)</f>
        <v>39</v>
      </c>
      <c r="AB44" s="2" t="str">
        <f>IF('[1]功能-城建'!AU44="","",('[1]功能-城建'!AU44+'[1]功能-城建'!BP44)/2)</f>
        <v/>
      </c>
      <c r="AC44" s="2" t="str">
        <f>IF('[1]功能-城建'!AV44="","",('[1]功能-城建'!AV44+'[1]功能-城建'!BQ44)/2)</f>
        <v/>
      </c>
      <c r="AD44" s="2">
        <f>IF('[1]功能-城建'!AW44="","",('[1]功能-城建'!AW44+'[1]功能-城建'!BR44)/2)</f>
        <v>39</v>
      </c>
      <c r="AE44" s="2">
        <f>IF('[1]功能-城建'!AX44="","",('[1]功能-城建'!AX44+'[1]功能-城建'!BS44)/2)</f>
        <v>39</v>
      </c>
      <c r="AF44" s="2">
        <f>IF('[1]功能-城建'!AY44="","",('[1]功能-城建'!AY44+'[1]功能-城建'!BT44)/2)</f>
        <v>39</v>
      </c>
      <c r="AG44" s="2">
        <f>IF('[1]功能-城建'!AZ44="","",('[1]功能-城建'!AZ44+'[1]功能-城建'!BU44)/2)</f>
        <v>39</v>
      </c>
      <c r="AH44" s="2">
        <f>IF('[1]功能-城建'!BA44="","",('[1]功能-城建'!BA44+'[1]功能-城建'!BV44)/2)</f>
        <v>39</v>
      </c>
      <c r="AI44" s="2">
        <f>IF('[1]功能-城建'!BB44="","",('[1]功能-城建'!BB44+'[1]功能-城建'!BW44)/2)</f>
        <v>39</v>
      </c>
      <c r="AJ44" s="2">
        <f>IF('[1]功能-城建'!BC44="","",('[1]功能-城建'!BC44+'[1]功能-城建'!BX44)/2)</f>
        <v>39</v>
      </c>
      <c r="AK44" s="2" t="str">
        <f>IF('[1]功能-城建'!BD44="","",('[1]功能-城建'!BD44+'[1]功能-城建'!BY44)/2)</f>
        <v/>
      </c>
      <c r="AL44" s="2" t="str">
        <f>IF('[1]功能-城建'!BE44="","",('[1]功能-城建'!BE44+'[1]功能-城建'!BZ44)/2)</f>
        <v/>
      </c>
      <c r="AM44" s="2" t="str">
        <f>IF('[1]功能-城建'!BF44="","",('[1]功能-城建'!BF44+'[1]功能-城建'!CA44)/2)</f>
        <v/>
      </c>
      <c r="AN44" s="2" t="str">
        <f>IF('[1]功能-城建'!BG44="","",('[1]功能-城建'!BG44+'[1]功能-城建'!CB44)/2)</f>
        <v/>
      </c>
      <c r="AO44" s="2" t="str">
        <f>IF('[1]功能-城建'!BH44="","",('[1]功能-城建'!BH44+'[1]功能-城建'!CC44)/2)</f>
        <v/>
      </c>
      <c r="AP44" s="2">
        <f>IF('[1]功能-城建'!BI44="","",('[1]功能-城建'!BI44+'[1]功能-城建'!CD44)/2)</f>
        <v>39</v>
      </c>
      <c r="AQ44" s="2" t="str">
        <f>IF('[1]功能-城建'!BJ44="","",('[1]功能-城建'!BJ44+'[1]功能-城建'!CE44)/2)</f>
        <v/>
      </c>
      <c r="AR44" s="2" t="str">
        <f>IF('[1]功能-城建'!BK44="","",('[1]功能-城建'!BK44+'[1]功能-城建'!CF44)/2)</f>
        <v/>
      </c>
    </row>
    <row r="45" spans="2:44" x14ac:dyDescent="0.15">
      <c r="B45" s="2">
        <v>40</v>
      </c>
      <c r="C45" s="2">
        <f t="shared" si="2"/>
        <v>40</v>
      </c>
      <c r="D45" s="2">
        <f t="shared" si="3"/>
        <v>40</v>
      </c>
      <c r="E45" s="2">
        <f t="shared" si="4"/>
        <v>80</v>
      </c>
      <c r="F45" s="2" t="str">
        <f t="shared" si="5"/>
        <v/>
      </c>
      <c r="G45" s="2">
        <f t="shared" si="6"/>
        <v>40</v>
      </c>
      <c r="H45" s="2">
        <f t="shared" si="7"/>
        <v>40</v>
      </c>
      <c r="I45" s="2">
        <f t="shared" si="8"/>
        <v>40</v>
      </c>
      <c r="J45" s="2">
        <f t="shared" si="9"/>
        <v>40</v>
      </c>
      <c r="K45" s="2">
        <f t="shared" si="23"/>
        <v>40</v>
      </c>
      <c r="L45" s="2">
        <f t="shared" si="10"/>
        <v>40</v>
      </c>
      <c r="M45" s="2">
        <f t="shared" si="11"/>
        <v>40</v>
      </c>
      <c r="N45" s="2">
        <f t="shared" si="12"/>
        <v>80</v>
      </c>
      <c r="O45" s="2">
        <f t="shared" si="13"/>
        <v>79</v>
      </c>
      <c r="P45" s="2">
        <f t="shared" si="14"/>
        <v>79</v>
      </c>
      <c r="Q45" s="2">
        <f t="shared" si="15"/>
        <v>79</v>
      </c>
      <c r="R45" s="2">
        <f t="shared" si="16"/>
        <v>79</v>
      </c>
      <c r="S45" s="2">
        <f t="shared" si="17"/>
        <v>40</v>
      </c>
      <c r="T45" s="2">
        <f t="shared" si="18"/>
        <v>80</v>
      </c>
      <c r="U45" s="2" t="str">
        <f t="shared" si="19"/>
        <v/>
      </c>
      <c r="V45" s="6"/>
      <c r="Y45" s="2">
        <v>40</v>
      </c>
      <c r="Z45" s="2">
        <f>IF('[1]功能-城建'!AS45="","",('[1]功能-城建'!AS45+'[1]功能-城建'!BN45)/2)</f>
        <v>40</v>
      </c>
      <c r="AA45" s="2">
        <f>IF('[1]功能-城建'!AT45="","",('[1]功能-城建'!AT45+'[1]功能-城建'!BO45)/2)</f>
        <v>40</v>
      </c>
      <c r="AB45" s="2" t="str">
        <f>IF('[1]功能-城建'!AU45="","",('[1]功能-城建'!AU45+'[1]功能-城建'!BP45)/2)</f>
        <v/>
      </c>
      <c r="AC45" s="2" t="str">
        <f>IF('[1]功能-城建'!AV45="","",('[1]功能-城建'!AV45+'[1]功能-城建'!BQ45)/2)</f>
        <v/>
      </c>
      <c r="AD45" s="2">
        <f>IF('[1]功能-城建'!AW45="","",('[1]功能-城建'!AW45+'[1]功能-城建'!BR45)/2)</f>
        <v>40</v>
      </c>
      <c r="AE45" s="2">
        <f>IF('[1]功能-城建'!AX45="","",('[1]功能-城建'!AX45+'[1]功能-城建'!BS45)/2)</f>
        <v>40</v>
      </c>
      <c r="AF45" s="2">
        <f>IF('[1]功能-城建'!AY45="","",('[1]功能-城建'!AY45+'[1]功能-城建'!BT45)/2)</f>
        <v>40</v>
      </c>
      <c r="AG45" s="2">
        <f>IF('[1]功能-城建'!AZ45="","",('[1]功能-城建'!AZ45+'[1]功能-城建'!BU45)/2)</f>
        <v>40</v>
      </c>
      <c r="AH45" s="2">
        <f>IF('[1]功能-城建'!BA45="","",('[1]功能-城建'!BA45+'[1]功能-城建'!BV45)/2)</f>
        <v>40</v>
      </c>
      <c r="AI45" s="2">
        <f>IF('[1]功能-城建'!BB45="","",('[1]功能-城建'!BB45+'[1]功能-城建'!BW45)/2)</f>
        <v>40</v>
      </c>
      <c r="AJ45" s="2">
        <f>IF('[1]功能-城建'!BC45="","",('[1]功能-城建'!BC45+'[1]功能-城建'!BX45)/2)</f>
        <v>40</v>
      </c>
      <c r="AK45" s="2" t="str">
        <f>IF('[1]功能-城建'!BD45="","",('[1]功能-城建'!BD45+'[1]功能-城建'!BY45)/2)</f>
        <v/>
      </c>
      <c r="AL45" s="2" t="str">
        <f>IF('[1]功能-城建'!BE45="","",('[1]功能-城建'!BE45+'[1]功能-城建'!BZ45)/2)</f>
        <v/>
      </c>
      <c r="AM45" s="2" t="str">
        <f>IF('[1]功能-城建'!BF45="","",('[1]功能-城建'!BF45+'[1]功能-城建'!CA45)/2)</f>
        <v/>
      </c>
      <c r="AN45" s="2" t="str">
        <f>IF('[1]功能-城建'!BG45="","",('[1]功能-城建'!BG45+'[1]功能-城建'!CB45)/2)</f>
        <v/>
      </c>
      <c r="AO45" s="2" t="str">
        <f>IF('[1]功能-城建'!BH45="","",('[1]功能-城建'!BH45+'[1]功能-城建'!CC45)/2)</f>
        <v/>
      </c>
      <c r="AP45" s="2">
        <f>IF('[1]功能-城建'!BI45="","",('[1]功能-城建'!BI45+'[1]功能-城建'!CD45)/2)</f>
        <v>40</v>
      </c>
      <c r="AQ45" s="2" t="str">
        <f>IF('[1]功能-城建'!BJ45="","",('[1]功能-城建'!BJ45+'[1]功能-城建'!CE45)/2)</f>
        <v/>
      </c>
      <c r="AR45" s="2" t="str">
        <f>IF('[1]功能-城建'!BK45="","",('[1]功能-城建'!BK45+'[1]功能-城建'!CF45)/2)</f>
        <v/>
      </c>
    </row>
    <row r="46" spans="2:44" x14ac:dyDescent="0.15">
      <c r="B46" s="2">
        <v>41</v>
      </c>
      <c r="C46" s="2">
        <f t="shared" si="2"/>
        <v>41</v>
      </c>
      <c r="D46" s="2">
        <f t="shared" si="3"/>
        <v>41</v>
      </c>
      <c r="E46" s="2">
        <f t="shared" si="4"/>
        <v>80</v>
      </c>
      <c r="F46" s="2" t="str">
        <f t="shared" si="5"/>
        <v/>
      </c>
      <c r="G46" s="2">
        <f t="shared" si="6"/>
        <v>41</v>
      </c>
      <c r="H46" s="2">
        <f t="shared" si="7"/>
        <v>41</v>
      </c>
      <c r="I46" s="2">
        <f t="shared" si="8"/>
        <v>41</v>
      </c>
      <c r="J46" s="2">
        <f t="shared" si="9"/>
        <v>41</v>
      </c>
      <c r="K46" s="2">
        <f t="shared" si="23"/>
        <v>41</v>
      </c>
      <c r="L46" s="2">
        <f t="shared" si="10"/>
        <v>41</v>
      </c>
      <c r="M46" s="2">
        <f t="shared" si="11"/>
        <v>41</v>
      </c>
      <c r="N46" s="2">
        <f t="shared" si="12"/>
        <v>80</v>
      </c>
      <c r="O46" s="2">
        <f t="shared" si="13"/>
        <v>79</v>
      </c>
      <c r="P46" s="2">
        <f t="shared" si="14"/>
        <v>79</v>
      </c>
      <c r="Q46" s="2">
        <f t="shared" si="15"/>
        <v>79</v>
      </c>
      <c r="R46" s="2">
        <f t="shared" si="16"/>
        <v>79</v>
      </c>
      <c r="S46" s="2">
        <f t="shared" si="17"/>
        <v>41</v>
      </c>
      <c r="T46" s="2">
        <f t="shared" si="18"/>
        <v>80</v>
      </c>
      <c r="U46" s="2" t="str">
        <f t="shared" si="19"/>
        <v/>
      </c>
      <c r="V46" s="6"/>
      <c r="Y46" s="2">
        <v>41</v>
      </c>
      <c r="Z46" s="2">
        <f>IF('[1]功能-城建'!AS46="","",('[1]功能-城建'!AS46+'[1]功能-城建'!BN46)/2)</f>
        <v>41</v>
      </c>
      <c r="AA46" s="2">
        <f>IF('[1]功能-城建'!AT46="","",('[1]功能-城建'!AT46+'[1]功能-城建'!BO46)/2)</f>
        <v>41</v>
      </c>
      <c r="AB46" s="2" t="str">
        <f>IF('[1]功能-城建'!AU46="","",('[1]功能-城建'!AU46+'[1]功能-城建'!BP46)/2)</f>
        <v/>
      </c>
      <c r="AC46" s="2" t="str">
        <f>IF('[1]功能-城建'!AV46="","",('[1]功能-城建'!AV46+'[1]功能-城建'!BQ46)/2)</f>
        <v/>
      </c>
      <c r="AD46" s="2">
        <f>IF('[1]功能-城建'!AW46="","",('[1]功能-城建'!AW46+'[1]功能-城建'!BR46)/2)</f>
        <v>41</v>
      </c>
      <c r="AE46" s="2">
        <f>IF('[1]功能-城建'!AX46="","",('[1]功能-城建'!AX46+'[1]功能-城建'!BS46)/2)</f>
        <v>41</v>
      </c>
      <c r="AF46" s="2">
        <f>IF('[1]功能-城建'!AY46="","",('[1]功能-城建'!AY46+'[1]功能-城建'!BT46)/2)</f>
        <v>41</v>
      </c>
      <c r="AG46" s="2">
        <f>IF('[1]功能-城建'!AZ46="","",('[1]功能-城建'!AZ46+'[1]功能-城建'!BU46)/2)</f>
        <v>41</v>
      </c>
      <c r="AH46" s="2">
        <f>IF('[1]功能-城建'!BA46="","",('[1]功能-城建'!BA46+'[1]功能-城建'!BV46)/2)</f>
        <v>41</v>
      </c>
      <c r="AI46" s="2">
        <f>IF('[1]功能-城建'!BB46="","",('[1]功能-城建'!BB46+'[1]功能-城建'!BW46)/2)</f>
        <v>41</v>
      </c>
      <c r="AJ46" s="2">
        <f>IF('[1]功能-城建'!BC46="","",('[1]功能-城建'!BC46+'[1]功能-城建'!BX46)/2)</f>
        <v>41</v>
      </c>
      <c r="AK46" s="2" t="str">
        <f>IF('[1]功能-城建'!BD46="","",('[1]功能-城建'!BD46+'[1]功能-城建'!BY46)/2)</f>
        <v/>
      </c>
      <c r="AL46" s="2" t="str">
        <f>IF('[1]功能-城建'!BE46="","",('[1]功能-城建'!BE46+'[1]功能-城建'!BZ46)/2)</f>
        <v/>
      </c>
      <c r="AM46" s="2" t="str">
        <f>IF('[1]功能-城建'!BF46="","",('[1]功能-城建'!BF46+'[1]功能-城建'!CA46)/2)</f>
        <v/>
      </c>
      <c r="AN46" s="2" t="str">
        <f>IF('[1]功能-城建'!BG46="","",('[1]功能-城建'!BG46+'[1]功能-城建'!CB46)/2)</f>
        <v/>
      </c>
      <c r="AO46" s="2" t="str">
        <f>IF('[1]功能-城建'!BH46="","",('[1]功能-城建'!BH46+'[1]功能-城建'!CC46)/2)</f>
        <v/>
      </c>
      <c r="AP46" s="2">
        <f>IF('[1]功能-城建'!BI46="","",('[1]功能-城建'!BI46+'[1]功能-城建'!CD46)/2)</f>
        <v>41</v>
      </c>
      <c r="AQ46" s="2" t="str">
        <f>IF('[1]功能-城建'!BJ46="","",('[1]功能-城建'!BJ46+'[1]功能-城建'!CE46)/2)</f>
        <v/>
      </c>
      <c r="AR46" s="2" t="str">
        <f>IF('[1]功能-城建'!BK46="","",('[1]功能-城建'!BK46+'[1]功能-城建'!CF46)/2)</f>
        <v/>
      </c>
    </row>
    <row r="47" spans="2:44" x14ac:dyDescent="0.15">
      <c r="B47" s="2">
        <v>42</v>
      </c>
      <c r="C47" s="2">
        <f t="shared" si="2"/>
        <v>42</v>
      </c>
      <c r="D47" s="2">
        <f t="shared" si="3"/>
        <v>42</v>
      </c>
      <c r="E47" s="2">
        <f t="shared" si="4"/>
        <v>80</v>
      </c>
      <c r="F47" s="2" t="str">
        <f t="shared" si="5"/>
        <v/>
      </c>
      <c r="G47" s="2">
        <f t="shared" si="6"/>
        <v>42</v>
      </c>
      <c r="H47" s="2">
        <f t="shared" si="7"/>
        <v>42</v>
      </c>
      <c r="I47" s="2">
        <f t="shared" si="8"/>
        <v>42</v>
      </c>
      <c r="J47" s="2">
        <f t="shared" si="9"/>
        <v>42</v>
      </c>
      <c r="K47" s="2">
        <f t="shared" si="23"/>
        <v>42</v>
      </c>
      <c r="L47" s="2">
        <f t="shared" si="10"/>
        <v>42</v>
      </c>
      <c r="M47" s="2">
        <f t="shared" si="11"/>
        <v>42</v>
      </c>
      <c r="N47" s="2">
        <f t="shared" si="12"/>
        <v>80</v>
      </c>
      <c r="O47" s="2">
        <f t="shared" si="13"/>
        <v>79</v>
      </c>
      <c r="P47" s="2">
        <f t="shared" si="14"/>
        <v>79</v>
      </c>
      <c r="Q47" s="2">
        <f t="shared" si="15"/>
        <v>79</v>
      </c>
      <c r="R47" s="2">
        <f t="shared" si="16"/>
        <v>79</v>
      </c>
      <c r="S47" s="2">
        <f t="shared" si="17"/>
        <v>42</v>
      </c>
      <c r="T47" s="2">
        <f t="shared" si="18"/>
        <v>80</v>
      </c>
      <c r="U47" s="2" t="str">
        <f t="shared" si="19"/>
        <v/>
      </c>
      <c r="V47" s="6"/>
      <c r="Y47" s="2">
        <v>42</v>
      </c>
      <c r="Z47" s="2">
        <f>IF('[1]功能-城建'!AS47="","",('[1]功能-城建'!AS47+'[1]功能-城建'!BN47)/2)</f>
        <v>42</v>
      </c>
      <c r="AA47" s="2">
        <f>IF('[1]功能-城建'!AT47="","",('[1]功能-城建'!AT47+'[1]功能-城建'!BO47)/2)</f>
        <v>42</v>
      </c>
      <c r="AB47" s="2" t="str">
        <f>IF('[1]功能-城建'!AU47="","",('[1]功能-城建'!AU47+'[1]功能-城建'!BP47)/2)</f>
        <v/>
      </c>
      <c r="AC47" s="2" t="str">
        <f>IF('[1]功能-城建'!AV47="","",('[1]功能-城建'!AV47+'[1]功能-城建'!BQ47)/2)</f>
        <v/>
      </c>
      <c r="AD47" s="2">
        <f>IF('[1]功能-城建'!AW47="","",('[1]功能-城建'!AW47+'[1]功能-城建'!BR47)/2)</f>
        <v>42</v>
      </c>
      <c r="AE47" s="2">
        <f>IF('[1]功能-城建'!AX47="","",('[1]功能-城建'!AX47+'[1]功能-城建'!BS47)/2)</f>
        <v>42</v>
      </c>
      <c r="AF47" s="2">
        <f>IF('[1]功能-城建'!AY47="","",('[1]功能-城建'!AY47+'[1]功能-城建'!BT47)/2)</f>
        <v>42</v>
      </c>
      <c r="AG47" s="2">
        <f>IF('[1]功能-城建'!AZ47="","",('[1]功能-城建'!AZ47+'[1]功能-城建'!BU47)/2)</f>
        <v>42</v>
      </c>
      <c r="AH47" s="2">
        <f>IF('[1]功能-城建'!BA47="","",('[1]功能-城建'!BA47+'[1]功能-城建'!BV47)/2)</f>
        <v>42</v>
      </c>
      <c r="AI47" s="2">
        <f>IF('[1]功能-城建'!BB47="","",('[1]功能-城建'!BB47+'[1]功能-城建'!BW47)/2)</f>
        <v>42</v>
      </c>
      <c r="AJ47" s="2">
        <f>IF('[1]功能-城建'!BC47="","",('[1]功能-城建'!BC47+'[1]功能-城建'!BX47)/2)</f>
        <v>42</v>
      </c>
      <c r="AK47" s="2" t="str">
        <f>IF('[1]功能-城建'!BD47="","",('[1]功能-城建'!BD47+'[1]功能-城建'!BY47)/2)</f>
        <v/>
      </c>
      <c r="AL47" s="2" t="str">
        <f>IF('[1]功能-城建'!BE47="","",('[1]功能-城建'!BE47+'[1]功能-城建'!BZ47)/2)</f>
        <v/>
      </c>
      <c r="AM47" s="2" t="str">
        <f>IF('[1]功能-城建'!BF47="","",('[1]功能-城建'!BF47+'[1]功能-城建'!CA47)/2)</f>
        <v/>
      </c>
      <c r="AN47" s="2" t="str">
        <f>IF('[1]功能-城建'!BG47="","",('[1]功能-城建'!BG47+'[1]功能-城建'!CB47)/2)</f>
        <v/>
      </c>
      <c r="AO47" s="2" t="str">
        <f>IF('[1]功能-城建'!BH47="","",('[1]功能-城建'!BH47+'[1]功能-城建'!CC47)/2)</f>
        <v/>
      </c>
      <c r="AP47" s="2">
        <f>IF('[1]功能-城建'!BI47="","",('[1]功能-城建'!BI47+'[1]功能-城建'!CD47)/2)</f>
        <v>42</v>
      </c>
      <c r="AQ47" s="2" t="str">
        <f>IF('[1]功能-城建'!BJ47="","",('[1]功能-城建'!BJ47+'[1]功能-城建'!CE47)/2)</f>
        <v/>
      </c>
      <c r="AR47" s="2" t="str">
        <f>IF('[1]功能-城建'!BK47="","",('[1]功能-城建'!BK47+'[1]功能-城建'!CF47)/2)</f>
        <v/>
      </c>
    </row>
    <row r="48" spans="2:44" x14ac:dyDescent="0.15">
      <c r="B48" s="2">
        <v>43</v>
      </c>
      <c r="C48" s="2">
        <f t="shared" si="2"/>
        <v>43</v>
      </c>
      <c r="D48" s="2">
        <f t="shared" si="3"/>
        <v>43</v>
      </c>
      <c r="E48" s="2">
        <f t="shared" si="4"/>
        <v>80</v>
      </c>
      <c r="F48" s="2" t="str">
        <f t="shared" si="5"/>
        <v/>
      </c>
      <c r="G48" s="2">
        <f t="shared" si="6"/>
        <v>43</v>
      </c>
      <c r="H48" s="2">
        <f t="shared" si="7"/>
        <v>43</v>
      </c>
      <c r="I48" s="2">
        <f t="shared" si="8"/>
        <v>43</v>
      </c>
      <c r="J48" s="2">
        <f t="shared" si="9"/>
        <v>43</v>
      </c>
      <c r="K48" s="2">
        <f t="shared" si="23"/>
        <v>43</v>
      </c>
      <c r="L48" s="2">
        <f t="shared" si="10"/>
        <v>43</v>
      </c>
      <c r="M48" s="2">
        <f t="shared" si="11"/>
        <v>43</v>
      </c>
      <c r="N48" s="2">
        <f t="shared" si="12"/>
        <v>80</v>
      </c>
      <c r="O48" s="2">
        <f t="shared" si="13"/>
        <v>79</v>
      </c>
      <c r="P48" s="2">
        <f t="shared" si="14"/>
        <v>79</v>
      </c>
      <c r="Q48" s="2">
        <f t="shared" si="15"/>
        <v>79</v>
      </c>
      <c r="R48" s="2">
        <f t="shared" si="16"/>
        <v>79</v>
      </c>
      <c r="S48" s="2">
        <f t="shared" si="17"/>
        <v>43</v>
      </c>
      <c r="T48" s="2">
        <f t="shared" si="18"/>
        <v>80</v>
      </c>
      <c r="U48" s="2" t="str">
        <f t="shared" si="19"/>
        <v/>
      </c>
      <c r="V48" s="6"/>
      <c r="Y48" s="2">
        <v>43</v>
      </c>
      <c r="Z48" s="2">
        <f>IF('[1]功能-城建'!AS48="","",('[1]功能-城建'!AS48+'[1]功能-城建'!BN48)/2)</f>
        <v>43</v>
      </c>
      <c r="AA48" s="2">
        <f>IF('[1]功能-城建'!AT48="","",('[1]功能-城建'!AT48+'[1]功能-城建'!BO48)/2)</f>
        <v>43</v>
      </c>
      <c r="AB48" s="2" t="str">
        <f>IF('[1]功能-城建'!AU48="","",('[1]功能-城建'!AU48+'[1]功能-城建'!BP48)/2)</f>
        <v/>
      </c>
      <c r="AC48" s="2" t="str">
        <f>IF('[1]功能-城建'!AV48="","",('[1]功能-城建'!AV48+'[1]功能-城建'!BQ48)/2)</f>
        <v/>
      </c>
      <c r="AD48" s="2">
        <f>IF('[1]功能-城建'!AW48="","",('[1]功能-城建'!AW48+'[1]功能-城建'!BR48)/2)</f>
        <v>43</v>
      </c>
      <c r="AE48" s="2">
        <f>IF('[1]功能-城建'!AX48="","",('[1]功能-城建'!AX48+'[1]功能-城建'!BS48)/2)</f>
        <v>43</v>
      </c>
      <c r="AF48" s="2">
        <f>IF('[1]功能-城建'!AY48="","",('[1]功能-城建'!AY48+'[1]功能-城建'!BT48)/2)</f>
        <v>43</v>
      </c>
      <c r="AG48" s="2">
        <f>IF('[1]功能-城建'!AZ48="","",('[1]功能-城建'!AZ48+'[1]功能-城建'!BU48)/2)</f>
        <v>43</v>
      </c>
      <c r="AH48" s="2">
        <f>IF('[1]功能-城建'!BA48="","",('[1]功能-城建'!BA48+'[1]功能-城建'!BV48)/2)</f>
        <v>43</v>
      </c>
      <c r="AI48" s="2">
        <f>IF('[1]功能-城建'!BB48="","",('[1]功能-城建'!BB48+'[1]功能-城建'!BW48)/2)</f>
        <v>43</v>
      </c>
      <c r="AJ48" s="2">
        <f>IF('[1]功能-城建'!BC48="","",('[1]功能-城建'!BC48+'[1]功能-城建'!BX48)/2)</f>
        <v>43</v>
      </c>
      <c r="AK48" s="2" t="str">
        <f>IF('[1]功能-城建'!BD48="","",('[1]功能-城建'!BD48+'[1]功能-城建'!BY48)/2)</f>
        <v/>
      </c>
      <c r="AL48" s="2" t="str">
        <f>IF('[1]功能-城建'!BE48="","",('[1]功能-城建'!BE48+'[1]功能-城建'!BZ48)/2)</f>
        <v/>
      </c>
      <c r="AM48" s="2" t="str">
        <f>IF('[1]功能-城建'!BF48="","",('[1]功能-城建'!BF48+'[1]功能-城建'!CA48)/2)</f>
        <v/>
      </c>
      <c r="AN48" s="2" t="str">
        <f>IF('[1]功能-城建'!BG48="","",('[1]功能-城建'!BG48+'[1]功能-城建'!CB48)/2)</f>
        <v/>
      </c>
      <c r="AO48" s="2" t="str">
        <f>IF('[1]功能-城建'!BH48="","",('[1]功能-城建'!BH48+'[1]功能-城建'!CC48)/2)</f>
        <v/>
      </c>
      <c r="AP48" s="2">
        <f>IF('[1]功能-城建'!BI48="","",('[1]功能-城建'!BI48+'[1]功能-城建'!CD48)/2)</f>
        <v>43</v>
      </c>
      <c r="AQ48" s="2" t="str">
        <f>IF('[1]功能-城建'!BJ48="","",('[1]功能-城建'!BJ48+'[1]功能-城建'!CE48)/2)</f>
        <v/>
      </c>
      <c r="AR48" s="2" t="str">
        <f>IF('[1]功能-城建'!BK48="","",('[1]功能-城建'!BK48+'[1]功能-城建'!CF48)/2)</f>
        <v/>
      </c>
    </row>
    <row r="49" spans="2:44" x14ac:dyDescent="0.15">
      <c r="B49" s="2">
        <v>44</v>
      </c>
      <c r="C49" s="2">
        <f t="shared" si="2"/>
        <v>44</v>
      </c>
      <c r="D49" s="2">
        <f t="shared" si="3"/>
        <v>44</v>
      </c>
      <c r="E49" s="2">
        <f t="shared" si="4"/>
        <v>80</v>
      </c>
      <c r="F49" s="2" t="str">
        <f t="shared" si="5"/>
        <v/>
      </c>
      <c r="G49" s="2">
        <f t="shared" si="6"/>
        <v>44</v>
      </c>
      <c r="H49" s="2">
        <f t="shared" si="7"/>
        <v>44</v>
      </c>
      <c r="I49" s="2">
        <f t="shared" si="8"/>
        <v>44</v>
      </c>
      <c r="J49" s="2">
        <f t="shared" si="9"/>
        <v>44</v>
      </c>
      <c r="K49" s="2">
        <f t="shared" si="23"/>
        <v>44</v>
      </c>
      <c r="L49" s="2">
        <f t="shared" si="10"/>
        <v>44</v>
      </c>
      <c r="M49" s="2">
        <f t="shared" si="11"/>
        <v>44</v>
      </c>
      <c r="N49" s="2">
        <f t="shared" si="12"/>
        <v>80</v>
      </c>
      <c r="O49" s="2">
        <f t="shared" si="13"/>
        <v>79</v>
      </c>
      <c r="P49" s="2">
        <f t="shared" si="14"/>
        <v>79</v>
      </c>
      <c r="Q49" s="2">
        <f t="shared" si="15"/>
        <v>79</v>
      </c>
      <c r="R49" s="2">
        <f t="shared" si="16"/>
        <v>79</v>
      </c>
      <c r="S49" s="2">
        <f t="shared" si="17"/>
        <v>44</v>
      </c>
      <c r="T49" s="2">
        <f t="shared" si="18"/>
        <v>80</v>
      </c>
      <c r="U49" s="2" t="str">
        <f t="shared" si="19"/>
        <v/>
      </c>
      <c r="V49" s="6"/>
      <c r="Y49" s="2">
        <v>44</v>
      </c>
      <c r="Z49" s="2">
        <f>IF('[1]功能-城建'!AS49="","",('[1]功能-城建'!AS49+'[1]功能-城建'!BN49)/2)</f>
        <v>44</v>
      </c>
      <c r="AA49" s="2">
        <f>IF('[1]功能-城建'!AT49="","",('[1]功能-城建'!AT49+'[1]功能-城建'!BO49)/2)</f>
        <v>44</v>
      </c>
      <c r="AB49" s="2" t="str">
        <f>IF('[1]功能-城建'!AU49="","",('[1]功能-城建'!AU49+'[1]功能-城建'!BP49)/2)</f>
        <v/>
      </c>
      <c r="AC49" s="2" t="str">
        <f>IF('[1]功能-城建'!AV49="","",('[1]功能-城建'!AV49+'[1]功能-城建'!BQ49)/2)</f>
        <v/>
      </c>
      <c r="AD49" s="2">
        <f>IF('[1]功能-城建'!AW49="","",('[1]功能-城建'!AW49+'[1]功能-城建'!BR49)/2)</f>
        <v>44</v>
      </c>
      <c r="AE49" s="2">
        <f>IF('[1]功能-城建'!AX49="","",('[1]功能-城建'!AX49+'[1]功能-城建'!BS49)/2)</f>
        <v>44</v>
      </c>
      <c r="AF49" s="2">
        <f>IF('[1]功能-城建'!AY49="","",('[1]功能-城建'!AY49+'[1]功能-城建'!BT49)/2)</f>
        <v>44</v>
      </c>
      <c r="AG49" s="2">
        <f>IF('[1]功能-城建'!AZ49="","",('[1]功能-城建'!AZ49+'[1]功能-城建'!BU49)/2)</f>
        <v>44</v>
      </c>
      <c r="AH49" s="2">
        <f>IF('[1]功能-城建'!BA49="","",('[1]功能-城建'!BA49+'[1]功能-城建'!BV49)/2)</f>
        <v>44</v>
      </c>
      <c r="AI49" s="2">
        <f>IF('[1]功能-城建'!BB49="","",('[1]功能-城建'!BB49+'[1]功能-城建'!BW49)/2)</f>
        <v>44</v>
      </c>
      <c r="AJ49" s="2">
        <f>IF('[1]功能-城建'!BC49="","",('[1]功能-城建'!BC49+'[1]功能-城建'!BX49)/2)</f>
        <v>44</v>
      </c>
      <c r="AK49" s="2" t="str">
        <f>IF('[1]功能-城建'!BD49="","",('[1]功能-城建'!BD49+'[1]功能-城建'!BY49)/2)</f>
        <v/>
      </c>
      <c r="AL49" s="2" t="str">
        <f>IF('[1]功能-城建'!BE49="","",('[1]功能-城建'!BE49+'[1]功能-城建'!BZ49)/2)</f>
        <v/>
      </c>
      <c r="AM49" s="2" t="str">
        <f>IF('[1]功能-城建'!BF49="","",('[1]功能-城建'!BF49+'[1]功能-城建'!CA49)/2)</f>
        <v/>
      </c>
      <c r="AN49" s="2" t="str">
        <f>IF('[1]功能-城建'!BG49="","",('[1]功能-城建'!BG49+'[1]功能-城建'!CB49)/2)</f>
        <v/>
      </c>
      <c r="AO49" s="2" t="str">
        <f>IF('[1]功能-城建'!BH49="","",('[1]功能-城建'!BH49+'[1]功能-城建'!CC49)/2)</f>
        <v/>
      </c>
      <c r="AP49" s="2">
        <f>IF('[1]功能-城建'!BI49="","",('[1]功能-城建'!BI49+'[1]功能-城建'!CD49)/2)</f>
        <v>44</v>
      </c>
      <c r="AQ49" s="2" t="str">
        <f>IF('[1]功能-城建'!BJ49="","",('[1]功能-城建'!BJ49+'[1]功能-城建'!CE49)/2)</f>
        <v/>
      </c>
      <c r="AR49" s="2" t="str">
        <f>IF('[1]功能-城建'!BK49="","",('[1]功能-城建'!BK49+'[1]功能-城建'!CF49)/2)</f>
        <v/>
      </c>
    </row>
    <row r="50" spans="2:44" x14ac:dyDescent="0.15">
      <c r="B50" s="2">
        <v>45</v>
      </c>
      <c r="C50" s="2">
        <f t="shared" si="2"/>
        <v>45</v>
      </c>
      <c r="D50" s="2">
        <f t="shared" si="3"/>
        <v>45</v>
      </c>
      <c r="E50" s="2">
        <f t="shared" si="4"/>
        <v>80</v>
      </c>
      <c r="F50" s="2" t="str">
        <f t="shared" si="5"/>
        <v/>
      </c>
      <c r="G50" s="2">
        <f t="shared" si="6"/>
        <v>45</v>
      </c>
      <c r="H50" s="2">
        <f t="shared" si="7"/>
        <v>45</v>
      </c>
      <c r="I50" s="2">
        <f t="shared" si="8"/>
        <v>45</v>
      </c>
      <c r="J50" s="2">
        <f t="shared" si="9"/>
        <v>45</v>
      </c>
      <c r="K50" s="2">
        <f t="shared" si="23"/>
        <v>45</v>
      </c>
      <c r="L50" s="2">
        <f t="shared" si="10"/>
        <v>45</v>
      </c>
      <c r="M50" s="2">
        <f t="shared" si="11"/>
        <v>45</v>
      </c>
      <c r="N50" s="2">
        <f t="shared" si="12"/>
        <v>80</v>
      </c>
      <c r="O50" s="2">
        <f t="shared" si="13"/>
        <v>79</v>
      </c>
      <c r="P50" s="2">
        <f t="shared" si="14"/>
        <v>79</v>
      </c>
      <c r="Q50" s="2">
        <f t="shared" si="15"/>
        <v>79</v>
      </c>
      <c r="R50" s="2">
        <f t="shared" si="16"/>
        <v>79</v>
      </c>
      <c r="S50" s="2">
        <f t="shared" si="17"/>
        <v>45</v>
      </c>
      <c r="T50" s="2">
        <f t="shared" si="18"/>
        <v>80</v>
      </c>
      <c r="U50" s="2" t="str">
        <f t="shared" si="19"/>
        <v/>
      </c>
      <c r="V50" s="6"/>
      <c r="Y50" s="2">
        <v>45</v>
      </c>
      <c r="Z50" s="2">
        <f>IF('[1]功能-城建'!AS50="","",('[1]功能-城建'!AS50+'[1]功能-城建'!BN50)/2)</f>
        <v>45</v>
      </c>
      <c r="AA50" s="2">
        <f>IF('[1]功能-城建'!AT50="","",('[1]功能-城建'!AT50+'[1]功能-城建'!BO50)/2)</f>
        <v>45</v>
      </c>
      <c r="AB50" s="2" t="str">
        <f>IF('[1]功能-城建'!AU50="","",('[1]功能-城建'!AU50+'[1]功能-城建'!BP50)/2)</f>
        <v/>
      </c>
      <c r="AC50" s="2" t="str">
        <f>IF('[1]功能-城建'!AV50="","",('[1]功能-城建'!AV50+'[1]功能-城建'!BQ50)/2)</f>
        <v/>
      </c>
      <c r="AD50" s="2">
        <f>IF('[1]功能-城建'!AW50="","",('[1]功能-城建'!AW50+'[1]功能-城建'!BR50)/2)</f>
        <v>45</v>
      </c>
      <c r="AE50" s="2">
        <f>IF('[1]功能-城建'!AX50="","",('[1]功能-城建'!AX50+'[1]功能-城建'!BS50)/2)</f>
        <v>45</v>
      </c>
      <c r="AF50" s="2">
        <f>IF('[1]功能-城建'!AY50="","",('[1]功能-城建'!AY50+'[1]功能-城建'!BT50)/2)</f>
        <v>45</v>
      </c>
      <c r="AG50" s="2">
        <f>IF('[1]功能-城建'!AZ50="","",('[1]功能-城建'!AZ50+'[1]功能-城建'!BU50)/2)</f>
        <v>45</v>
      </c>
      <c r="AH50" s="2">
        <f>IF('[1]功能-城建'!BA50="","",('[1]功能-城建'!BA50+'[1]功能-城建'!BV50)/2)</f>
        <v>45</v>
      </c>
      <c r="AI50" s="2">
        <f>IF('[1]功能-城建'!BB50="","",('[1]功能-城建'!BB50+'[1]功能-城建'!BW50)/2)</f>
        <v>45</v>
      </c>
      <c r="AJ50" s="2">
        <f>IF('[1]功能-城建'!BC50="","",('[1]功能-城建'!BC50+'[1]功能-城建'!BX50)/2)</f>
        <v>45</v>
      </c>
      <c r="AK50" s="2" t="str">
        <f>IF('[1]功能-城建'!BD50="","",('[1]功能-城建'!BD50+'[1]功能-城建'!BY50)/2)</f>
        <v/>
      </c>
      <c r="AL50" s="2" t="str">
        <f>IF('[1]功能-城建'!BE50="","",('[1]功能-城建'!BE50+'[1]功能-城建'!BZ50)/2)</f>
        <v/>
      </c>
      <c r="AM50" s="2" t="str">
        <f>IF('[1]功能-城建'!BF50="","",('[1]功能-城建'!BF50+'[1]功能-城建'!CA50)/2)</f>
        <v/>
      </c>
      <c r="AN50" s="2" t="str">
        <f>IF('[1]功能-城建'!BG50="","",('[1]功能-城建'!BG50+'[1]功能-城建'!CB50)/2)</f>
        <v/>
      </c>
      <c r="AO50" s="2" t="str">
        <f>IF('[1]功能-城建'!BH50="","",('[1]功能-城建'!BH50+'[1]功能-城建'!CC50)/2)</f>
        <v/>
      </c>
      <c r="AP50" s="2">
        <f>IF('[1]功能-城建'!BI50="","",('[1]功能-城建'!BI50+'[1]功能-城建'!CD50)/2)</f>
        <v>45</v>
      </c>
      <c r="AQ50" s="2" t="str">
        <f>IF('[1]功能-城建'!BJ50="","",('[1]功能-城建'!BJ50+'[1]功能-城建'!CE50)/2)</f>
        <v/>
      </c>
      <c r="AR50" s="2" t="str">
        <f>IF('[1]功能-城建'!BK50="","",('[1]功能-城建'!BK50+'[1]功能-城建'!CF50)/2)</f>
        <v/>
      </c>
    </row>
    <row r="51" spans="2:44" x14ac:dyDescent="0.15">
      <c r="B51" s="2">
        <v>46</v>
      </c>
      <c r="C51" s="2">
        <f t="shared" si="2"/>
        <v>46</v>
      </c>
      <c r="D51" s="2">
        <f t="shared" si="3"/>
        <v>46</v>
      </c>
      <c r="E51" s="2">
        <f t="shared" si="4"/>
        <v>80</v>
      </c>
      <c r="F51" s="2" t="str">
        <f t="shared" si="5"/>
        <v/>
      </c>
      <c r="G51" s="2">
        <f t="shared" si="6"/>
        <v>46</v>
      </c>
      <c r="H51" s="2">
        <f t="shared" si="7"/>
        <v>46</v>
      </c>
      <c r="I51" s="2">
        <f t="shared" si="8"/>
        <v>46</v>
      </c>
      <c r="J51" s="2">
        <f t="shared" si="9"/>
        <v>46</v>
      </c>
      <c r="K51" s="2">
        <f t="shared" si="23"/>
        <v>46</v>
      </c>
      <c r="L51" s="2">
        <f t="shared" si="10"/>
        <v>46</v>
      </c>
      <c r="M51" s="2">
        <f t="shared" si="11"/>
        <v>46</v>
      </c>
      <c r="N51" s="2">
        <f t="shared" si="12"/>
        <v>80</v>
      </c>
      <c r="O51" s="2">
        <f t="shared" si="13"/>
        <v>79</v>
      </c>
      <c r="P51" s="2">
        <f t="shared" si="14"/>
        <v>79</v>
      </c>
      <c r="Q51" s="2">
        <f t="shared" si="15"/>
        <v>79</v>
      </c>
      <c r="R51" s="2">
        <f t="shared" si="16"/>
        <v>79</v>
      </c>
      <c r="S51" s="2">
        <f t="shared" si="17"/>
        <v>46</v>
      </c>
      <c r="T51" s="2">
        <f t="shared" si="18"/>
        <v>80</v>
      </c>
      <c r="U51" s="2" t="str">
        <f t="shared" si="19"/>
        <v/>
      </c>
      <c r="V51" s="6"/>
      <c r="Y51" s="2">
        <v>46</v>
      </c>
      <c r="Z51" s="2">
        <f>IF('[1]功能-城建'!AS51="","",('[1]功能-城建'!AS51+'[1]功能-城建'!BN51)/2)</f>
        <v>46</v>
      </c>
      <c r="AA51" s="2">
        <f>IF('[1]功能-城建'!AT51="","",('[1]功能-城建'!AT51+'[1]功能-城建'!BO51)/2)</f>
        <v>46</v>
      </c>
      <c r="AB51" s="2" t="str">
        <f>IF('[1]功能-城建'!AU51="","",('[1]功能-城建'!AU51+'[1]功能-城建'!BP51)/2)</f>
        <v/>
      </c>
      <c r="AC51" s="2" t="str">
        <f>IF('[1]功能-城建'!AV51="","",('[1]功能-城建'!AV51+'[1]功能-城建'!BQ51)/2)</f>
        <v/>
      </c>
      <c r="AD51" s="2">
        <f>IF('[1]功能-城建'!AW51="","",('[1]功能-城建'!AW51+'[1]功能-城建'!BR51)/2)</f>
        <v>46</v>
      </c>
      <c r="AE51" s="2">
        <f>IF('[1]功能-城建'!AX51="","",('[1]功能-城建'!AX51+'[1]功能-城建'!BS51)/2)</f>
        <v>46</v>
      </c>
      <c r="AF51" s="2">
        <f>IF('[1]功能-城建'!AY51="","",('[1]功能-城建'!AY51+'[1]功能-城建'!BT51)/2)</f>
        <v>46</v>
      </c>
      <c r="AG51" s="2">
        <f>IF('[1]功能-城建'!AZ51="","",('[1]功能-城建'!AZ51+'[1]功能-城建'!BU51)/2)</f>
        <v>46</v>
      </c>
      <c r="AH51" s="2">
        <f>IF('[1]功能-城建'!BA51="","",('[1]功能-城建'!BA51+'[1]功能-城建'!BV51)/2)</f>
        <v>46</v>
      </c>
      <c r="AI51" s="2">
        <f>IF('[1]功能-城建'!BB51="","",('[1]功能-城建'!BB51+'[1]功能-城建'!BW51)/2)</f>
        <v>46</v>
      </c>
      <c r="AJ51" s="2">
        <f>IF('[1]功能-城建'!BC51="","",('[1]功能-城建'!BC51+'[1]功能-城建'!BX51)/2)</f>
        <v>46</v>
      </c>
      <c r="AK51" s="2" t="str">
        <f>IF('[1]功能-城建'!BD51="","",('[1]功能-城建'!BD51+'[1]功能-城建'!BY51)/2)</f>
        <v/>
      </c>
      <c r="AL51" s="2" t="str">
        <f>IF('[1]功能-城建'!BE51="","",('[1]功能-城建'!BE51+'[1]功能-城建'!BZ51)/2)</f>
        <v/>
      </c>
      <c r="AM51" s="2" t="str">
        <f>IF('[1]功能-城建'!BF51="","",('[1]功能-城建'!BF51+'[1]功能-城建'!CA51)/2)</f>
        <v/>
      </c>
      <c r="AN51" s="2" t="str">
        <f>IF('[1]功能-城建'!BG51="","",('[1]功能-城建'!BG51+'[1]功能-城建'!CB51)/2)</f>
        <v/>
      </c>
      <c r="AO51" s="2" t="str">
        <f>IF('[1]功能-城建'!BH51="","",('[1]功能-城建'!BH51+'[1]功能-城建'!CC51)/2)</f>
        <v/>
      </c>
      <c r="AP51" s="2">
        <f>IF('[1]功能-城建'!BI51="","",('[1]功能-城建'!BI51+'[1]功能-城建'!CD51)/2)</f>
        <v>46</v>
      </c>
      <c r="AQ51" s="2" t="str">
        <f>IF('[1]功能-城建'!BJ51="","",('[1]功能-城建'!BJ51+'[1]功能-城建'!CE51)/2)</f>
        <v/>
      </c>
      <c r="AR51" s="2" t="str">
        <f>IF('[1]功能-城建'!BK51="","",('[1]功能-城建'!BK51+'[1]功能-城建'!CF51)/2)</f>
        <v/>
      </c>
    </row>
    <row r="52" spans="2:44" x14ac:dyDescent="0.15">
      <c r="B52" s="2">
        <v>47</v>
      </c>
      <c r="C52" s="2">
        <f t="shared" si="2"/>
        <v>47</v>
      </c>
      <c r="D52" s="2">
        <f t="shared" si="3"/>
        <v>47</v>
      </c>
      <c r="E52" s="2">
        <f t="shared" si="4"/>
        <v>80</v>
      </c>
      <c r="F52" s="2" t="str">
        <f t="shared" si="5"/>
        <v/>
      </c>
      <c r="G52" s="2">
        <f t="shared" si="6"/>
        <v>47</v>
      </c>
      <c r="H52" s="2">
        <f t="shared" si="7"/>
        <v>47</v>
      </c>
      <c r="I52" s="2">
        <f t="shared" si="8"/>
        <v>47</v>
      </c>
      <c r="J52" s="2">
        <f t="shared" si="9"/>
        <v>47</v>
      </c>
      <c r="K52" s="2">
        <f t="shared" si="23"/>
        <v>47</v>
      </c>
      <c r="L52" s="2">
        <f t="shared" si="10"/>
        <v>47</v>
      </c>
      <c r="M52" s="2">
        <f t="shared" si="11"/>
        <v>47</v>
      </c>
      <c r="N52" s="2">
        <f t="shared" si="12"/>
        <v>80</v>
      </c>
      <c r="O52" s="2">
        <f t="shared" si="13"/>
        <v>79</v>
      </c>
      <c r="P52" s="2">
        <f t="shared" si="14"/>
        <v>79</v>
      </c>
      <c r="Q52" s="2">
        <f t="shared" si="15"/>
        <v>79</v>
      </c>
      <c r="R52" s="2">
        <f t="shared" si="16"/>
        <v>79</v>
      </c>
      <c r="S52" s="2">
        <f t="shared" si="17"/>
        <v>47</v>
      </c>
      <c r="T52" s="2">
        <f t="shared" si="18"/>
        <v>80</v>
      </c>
      <c r="U52" s="2" t="str">
        <f t="shared" si="19"/>
        <v/>
      </c>
      <c r="V52" s="6"/>
      <c r="Y52" s="2">
        <v>47</v>
      </c>
      <c r="Z52" s="2">
        <f>IF('[1]功能-城建'!AS52="","",('[1]功能-城建'!AS52+'[1]功能-城建'!BN52)/2)</f>
        <v>47</v>
      </c>
      <c r="AA52" s="2">
        <f>IF('[1]功能-城建'!AT52="","",('[1]功能-城建'!AT52+'[1]功能-城建'!BO52)/2)</f>
        <v>47</v>
      </c>
      <c r="AB52" s="2" t="str">
        <f>IF('[1]功能-城建'!AU52="","",('[1]功能-城建'!AU52+'[1]功能-城建'!BP52)/2)</f>
        <v/>
      </c>
      <c r="AC52" s="2" t="str">
        <f>IF('[1]功能-城建'!AV52="","",('[1]功能-城建'!AV52+'[1]功能-城建'!BQ52)/2)</f>
        <v/>
      </c>
      <c r="AD52" s="2">
        <f>IF('[1]功能-城建'!AW52="","",('[1]功能-城建'!AW52+'[1]功能-城建'!BR52)/2)</f>
        <v>47</v>
      </c>
      <c r="AE52" s="2">
        <f>IF('[1]功能-城建'!AX52="","",('[1]功能-城建'!AX52+'[1]功能-城建'!BS52)/2)</f>
        <v>47</v>
      </c>
      <c r="AF52" s="2">
        <f>IF('[1]功能-城建'!AY52="","",('[1]功能-城建'!AY52+'[1]功能-城建'!BT52)/2)</f>
        <v>47</v>
      </c>
      <c r="AG52" s="2">
        <f>IF('[1]功能-城建'!AZ52="","",('[1]功能-城建'!AZ52+'[1]功能-城建'!BU52)/2)</f>
        <v>47</v>
      </c>
      <c r="AH52" s="2">
        <f>IF('[1]功能-城建'!BA52="","",('[1]功能-城建'!BA52+'[1]功能-城建'!BV52)/2)</f>
        <v>47</v>
      </c>
      <c r="AI52" s="2">
        <f>IF('[1]功能-城建'!BB52="","",('[1]功能-城建'!BB52+'[1]功能-城建'!BW52)/2)</f>
        <v>47</v>
      </c>
      <c r="AJ52" s="2">
        <f>IF('[1]功能-城建'!BC52="","",('[1]功能-城建'!BC52+'[1]功能-城建'!BX52)/2)</f>
        <v>47</v>
      </c>
      <c r="AK52" s="2" t="str">
        <f>IF('[1]功能-城建'!BD52="","",('[1]功能-城建'!BD52+'[1]功能-城建'!BY52)/2)</f>
        <v/>
      </c>
      <c r="AL52" s="2" t="str">
        <f>IF('[1]功能-城建'!BE52="","",('[1]功能-城建'!BE52+'[1]功能-城建'!BZ52)/2)</f>
        <v/>
      </c>
      <c r="AM52" s="2" t="str">
        <f>IF('[1]功能-城建'!BF52="","",('[1]功能-城建'!BF52+'[1]功能-城建'!CA52)/2)</f>
        <v/>
      </c>
      <c r="AN52" s="2" t="str">
        <f>IF('[1]功能-城建'!BG52="","",('[1]功能-城建'!BG52+'[1]功能-城建'!CB52)/2)</f>
        <v/>
      </c>
      <c r="AO52" s="2" t="str">
        <f>IF('[1]功能-城建'!BH52="","",('[1]功能-城建'!BH52+'[1]功能-城建'!CC52)/2)</f>
        <v/>
      </c>
      <c r="AP52" s="2">
        <f>IF('[1]功能-城建'!BI52="","",('[1]功能-城建'!BI52+'[1]功能-城建'!CD52)/2)</f>
        <v>47</v>
      </c>
      <c r="AQ52" s="2" t="str">
        <f>IF('[1]功能-城建'!BJ52="","",('[1]功能-城建'!BJ52+'[1]功能-城建'!CE52)/2)</f>
        <v/>
      </c>
      <c r="AR52" s="2" t="str">
        <f>IF('[1]功能-城建'!BK52="","",('[1]功能-城建'!BK52+'[1]功能-城建'!CF52)/2)</f>
        <v/>
      </c>
    </row>
    <row r="53" spans="2:44" x14ac:dyDescent="0.15">
      <c r="B53" s="2">
        <v>48</v>
      </c>
      <c r="C53" s="2">
        <f t="shared" si="2"/>
        <v>48</v>
      </c>
      <c r="D53" s="2">
        <f t="shared" si="3"/>
        <v>48</v>
      </c>
      <c r="E53" s="2">
        <f t="shared" si="4"/>
        <v>80</v>
      </c>
      <c r="F53" s="2" t="str">
        <f t="shared" si="5"/>
        <v/>
      </c>
      <c r="G53" s="2">
        <f t="shared" si="6"/>
        <v>48</v>
      </c>
      <c r="H53" s="2">
        <f t="shared" si="7"/>
        <v>48</v>
      </c>
      <c r="I53" s="2">
        <f t="shared" si="8"/>
        <v>48</v>
      </c>
      <c r="J53" s="2">
        <f t="shared" si="9"/>
        <v>48</v>
      </c>
      <c r="K53" s="2">
        <f t="shared" si="23"/>
        <v>48</v>
      </c>
      <c r="L53" s="2">
        <f t="shared" si="10"/>
        <v>48</v>
      </c>
      <c r="M53" s="2">
        <f t="shared" si="11"/>
        <v>48</v>
      </c>
      <c r="N53" s="2">
        <f t="shared" si="12"/>
        <v>80</v>
      </c>
      <c r="O53" s="2">
        <f t="shared" si="13"/>
        <v>79</v>
      </c>
      <c r="P53" s="2">
        <f t="shared" si="14"/>
        <v>79</v>
      </c>
      <c r="Q53" s="2">
        <f t="shared" si="15"/>
        <v>79</v>
      </c>
      <c r="R53" s="2">
        <f t="shared" si="16"/>
        <v>79</v>
      </c>
      <c r="S53" s="2">
        <f t="shared" si="17"/>
        <v>48</v>
      </c>
      <c r="T53" s="2">
        <f t="shared" si="18"/>
        <v>80</v>
      </c>
      <c r="U53" s="2" t="str">
        <f t="shared" si="19"/>
        <v/>
      </c>
      <c r="V53" s="6"/>
      <c r="Y53" s="2">
        <v>48</v>
      </c>
      <c r="Z53" s="2">
        <f>IF('[1]功能-城建'!AS53="","",('[1]功能-城建'!AS53+'[1]功能-城建'!BN53)/2)</f>
        <v>48</v>
      </c>
      <c r="AA53" s="2">
        <f>IF('[1]功能-城建'!AT53="","",('[1]功能-城建'!AT53+'[1]功能-城建'!BO53)/2)</f>
        <v>48</v>
      </c>
      <c r="AB53" s="2" t="str">
        <f>IF('[1]功能-城建'!AU53="","",('[1]功能-城建'!AU53+'[1]功能-城建'!BP53)/2)</f>
        <v/>
      </c>
      <c r="AC53" s="2" t="str">
        <f>IF('[1]功能-城建'!AV53="","",('[1]功能-城建'!AV53+'[1]功能-城建'!BQ53)/2)</f>
        <v/>
      </c>
      <c r="AD53" s="2">
        <f>IF('[1]功能-城建'!AW53="","",('[1]功能-城建'!AW53+'[1]功能-城建'!BR53)/2)</f>
        <v>48</v>
      </c>
      <c r="AE53" s="2">
        <f>IF('[1]功能-城建'!AX53="","",('[1]功能-城建'!AX53+'[1]功能-城建'!BS53)/2)</f>
        <v>48</v>
      </c>
      <c r="AF53" s="2">
        <f>IF('[1]功能-城建'!AY53="","",('[1]功能-城建'!AY53+'[1]功能-城建'!BT53)/2)</f>
        <v>48</v>
      </c>
      <c r="AG53" s="2">
        <f>IF('[1]功能-城建'!AZ53="","",('[1]功能-城建'!AZ53+'[1]功能-城建'!BU53)/2)</f>
        <v>48</v>
      </c>
      <c r="AH53" s="2">
        <f>IF('[1]功能-城建'!BA53="","",('[1]功能-城建'!BA53+'[1]功能-城建'!BV53)/2)</f>
        <v>48</v>
      </c>
      <c r="AI53" s="2">
        <f>IF('[1]功能-城建'!BB53="","",('[1]功能-城建'!BB53+'[1]功能-城建'!BW53)/2)</f>
        <v>48</v>
      </c>
      <c r="AJ53" s="2">
        <f>IF('[1]功能-城建'!BC53="","",('[1]功能-城建'!BC53+'[1]功能-城建'!BX53)/2)</f>
        <v>48</v>
      </c>
      <c r="AK53" s="2" t="str">
        <f>IF('[1]功能-城建'!BD53="","",('[1]功能-城建'!BD53+'[1]功能-城建'!BY53)/2)</f>
        <v/>
      </c>
      <c r="AL53" s="2" t="str">
        <f>IF('[1]功能-城建'!BE53="","",('[1]功能-城建'!BE53+'[1]功能-城建'!BZ53)/2)</f>
        <v/>
      </c>
      <c r="AM53" s="2" t="str">
        <f>IF('[1]功能-城建'!BF53="","",('[1]功能-城建'!BF53+'[1]功能-城建'!CA53)/2)</f>
        <v/>
      </c>
      <c r="AN53" s="2" t="str">
        <f>IF('[1]功能-城建'!BG53="","",('[1]功能-城建'!BG53+'[1]功能-城建'!CB53)/2)</f>
        <v/>
      </c>
      <c r="AO53" s="2" t="str">
        <f>IF('[1]功能-城建'!BH53="","",('[1]功能-城建'!BH53+'[1]功能-城建'!CC53)/2)</f>
        <v/>
      </c>
      <c r="AP53" s="2">
        <f>IF('[1]功能-城建'!BI53="","",('[1]功能-城建'!BI53+'[1]功能-城建'!CD53)/2)</f>
        <v>48</v>
      </c>
      <c r="AQ53" s="2" t="str">
        <f>IF('[1]功能-城建'!BJ53="","",('[1]功能-城建'!BJ53+'[1]功能-城建'!CE53)/2)</f>
        <v/>
      </c>
      <c r="AR53" s="2" t="str">
        <f>IF('[1]功能-城建'!BK53="","",('[1]功能-城建'!BK53+'[1]功能-城建'!CF53)/2)</f>
        <v/>
      </c>
    </row>
    <row r="54" spans="2:44" x14ac:dyDescent="0.15">
      <c r="B54" s="2">
        <v>49</v>
      </c>
      <c r="C54" s="2">
        <f t="shared" si="2"/>
        <v>49</v>
      </c>
      <c r="D54" s="2">
        <f t="shared" si="3"/>
        <v>49</v>
      </c>
      <c r="E54" s="2">
        <f t="shared" si="4"/>
        <v>80</v>
      </c>
      <c r="F54" s="2" t="str">
        <f t="shared" si="5"/>
        <v/>
      </c>
      <c r="G54" s="2">
        <f t="shared" si="6"/>
        <v>49</v>
      </c>
      <c r="H54" s="2">
        <f t="shared" si="7"/>
        <v>49</v>
      </c>
      <c r="I54" s="2">
        <f t="shared" si="8"/>
        <v>49</v>
      </c>
      <c r="J54" s="2">
        <f t="shared" si="9"/>
        <v>49</v>
      </c>
      <c r="K54" s="2">
        <f t="shared" si="23"/>
        <v>49</v>
      </c>
      <c r="L54" s="2">
        <f t="shared" si="10"/>
        <v>49</v>
      </c>
      <c r="M54" s="2">
        <f t="shared" si="11"/>
        <v>49</v>
      </c>
      <c r="N54" s="2">
        <f t="shared" si="12"/>
        <v>80</v>
      </c>
      <c r="O54" s="2">
        <f t="shared" si="13"/>
        <v>79</v>
      </c>
      <c r="P54" s="2">
        <f t="shared" si="14"/>
        <v>79</v>
      </c>
      <c r="Q54" s="2">
        <f t="shared" si="15"/>
        <v>79</v>
      </c>
      <c r="R54" s="2">
        <f t="shared" si="16"/>
        <v>79</v>
      </c>
      <c r="S54" s="2">
        <f t="shared" si="17"/>
        <v>49</v>
      </c>
      <c r="T54" s="2">
        <f t="shared" si="18"/>
        <v>80</v>
      </c>
      <c r="U54" s="2" t="str">
        <f t="shared" si="19"/>
        <v/>
      </c>
      <c r="V54" s="6"/>
      <c r="Y54" s="2">
        <v>49</v>
      </c>
      <c r="Z54" s="2">
        <f>IF('[1]功能-城建'!AS54="","",('[1]功能-城建'!AS54+'[1]功能-城建'!BN54)/2)</f>
        <v>49</v>
      </c>
      <c r="AA54" s="2">
        <f>IF('[1]功能-城建'!AT54="","",('[1]功能-城建'!AT54+'[1]功能-城建'!BO54)/2)</f>
        <v>49</v>
      </c>
      <c r="AB54" s="2" t="str">
        <f>IF('[1]功能-城建'!AU54="","",('[1]功能-城建'!AU54+'[1]功能-城建'!BP54)/2)</f>
        <v/>
      </c>
      <c r="AC54" s="2" t="str">
        <f>IF('[1]功能-城建'!AV54="","",('[1]功能-城建'!AV54+'[1]功能-城建'!BQ54)/2)</f>
        <v/>
      </c>
      <c r="AD54" s="2">
        <f>IF('[1]功能-城建'!AW54="","",('[1]功能-城建'!AW54+'[1]功能-城建'!BR54)/2)</f>
        <v>49</v>
      </c>
      <c r="AE54" s="2">
        <f>IF('[1]功能-城建'!AX54="","",('[1]功能-城建'!AX54+'[1]功能-城建'!BS54)/2)</f>
        <v>49</v>
      </c>
      <c r="AF54" s="2">
        <f>IF('[1]功能-城建'!AY54="","",('[1]功能-城建'!AY54+'[1]功能-城建'!BT54)/2)</f>
        <v>49</v>
      </c>
      <c r="AG54" s="2">
        <f>IF('[1]功能-城建'!AZ54="","",('[1]功能-城建'!AZ54+'[1]功能-城建'!BU54)/2)</f>
        <v>49</v>
      </c>
      <c r="AH54" s="2">
        <f>IF('[1]功能-城建'!BA54="","",('[1]功能-城建'!BA54+'[1]功能-城建'!BV54)/2)</f>
        <v>49</v>
      </c>
      <c r="AI54" s="2">
        <f>IF('[1]功能-城建'!BB54="","",('[1]功能-城建'!BB54+'[1]功能-城建'!BW54)/2)</f>
        <v>49</v>
      </c>
      <c r="AJ54" s="2">
        <f>IF('[1]功能-城建'!BC54="","",('[1]功能-城建'!BC54+'[1]功能-城建'!BX54)/2)</f>
        <v>49</v>
      </c>
      <c r="AK54" s="2" t="str">
        <f>IF('[1]功能-城建'!BD54="","",('[1]功能-城建'!BD54+'[1]功能-城建'!BY54)/2)</f>
        <v/>
      </c>
      <c r="AL54" s="2" t="str">
        <f>IF('[1]功能-城建'!BE54="","",('[1]功能-城建'!BE54+'[1]功能-城建'!BZ54)/2)</f>
        <v/>
      </c>
      <c r="AM54" s="2" t="str">
        <f>IF('[1]功能-城建'!BF54="","",('[1]功能-城建'!BF54+'[1]功能-城建'!CA54)/2)</f>
        <v/>
      </c>
      <c r="AN54" s="2" t="str">
        <f>IF('[1]功能-城建'!BG54="","",('[1]功能-城建'!BG54+'[1]功能-城建'!CB54)/2)</f>
        <v/>
      </c>
      <c r="AO54" s="2" t="str">
        <f>IF('[1]功能-城建'!BH54="","",('[1]功能-城建'!BH54+'[1]功能-城建'!CC54)/2)</f>
        <v/>
      </c>
      <c r="AP54" s="2">
        <f>IF('[1]功能-城建'!BI54="","",('[1]功能-城建'!BI54+'[1]功能-城建'!CD54)/2)</f>
        <v>49</v>
      </c>
      <c r="AQ54" s="2" t="str">
        <f>IF('[1]功能-城建'!BJ54="","",('[1]功能-城建'!BJ54+'[1]功能-城建'!CE54)/2)</f>
        <v/>
      </c>
      <c r="AR54" s="2" t="str">
        <f>IF('[1]功能-城建'!BK54="","",('[1]功能-城建'!BK54+'[1]功能-城建'!CF54)/2)</f>
        <v/>
      </c>
    </row>
    <row r="55" spans="2:44" x14ac:dyDescent="0.15">
      <c r="B55" s="2">
        <v>50</v>
      </c>
      <c r="C55" s="2">
        <f t="shared" ref="C55:C85" si="26">IF(Z55="",C54,Z55)</f>
        <v>50</v>
      </c>
      <c r="D55" s="2">
        <f t="shared" ref="D55:D85" si="27">IF(AA55="",D54,AA55)</f>
        <v>50</v>
      </c>
      <c r="E55" s="2">
        <f t="shared" ref="E55:E85" si="28">IF(AB55="",E54,AB55)</f>
        <v>80</v>
      </c>
      <c r="F55" s="2" t="str">
        <f t="shared" ref="F55:F85" si="29">IF(AC55="",F54,AC55)</f>
        <v/>
      </c>
      <c r="G55" s="2">
        <f t="shared" ref="G55:G85" si="30">IF(AD55="",G54,AD55)</f>
        <v>50</v>
      </c>
      <c r="H55" s="2">
        <f t="shared" ref="H55:H85" si="31">IF(AE55="",H54,AE55)</f>
        <v>50</v>
      </c>
      <c r="I55" s="2">
        <f t="shared" ref="I55:I85" si="32">IF(AF55="",I54,AF55)</f>
        <v>50</v>
      </c>
      <c r="J55" s="2">
        <f t="shared" ref="J55:J85" si="33">IF(AG55="",J54,AG55)</f>
        <v>50</v>
      </c>
      <c r="K55" s="2">
        <f t="shared" ref="K55:K85" si="34">AH55</f>
        <v>50</v>
      </c>
      <c r="L55" s="2">
        <f t="shared" ref="L55:L85" si="35">IF(AI55="",L54,AI55)</f>
        <v>50</v>
      </c>
      <c r="M55" s="2">
        <f t="shared" ref="M55:M85" si="36">IF(AJ55="",M54,AJ55)</f>
        <v>50</v>
      </c>
      <c r="N55" s="2">
        <f t="shared" ref="N55:N85" si="37">IF(AK55="",N54,AK55)</f>
        <v>80</v>
      </c>
      <c r="O55" s="2">
        <f t="shared" ref="O55:O85" si="38">IF(AL55="",O54,AL55)</f>
        <v>79</v>
      </c>
      <c r="P55" s="2">
        <f t="shared" ref="P55:P85" si="39">IF(AM55="",P54,AM55)</f>
        <v>79</v>
      </c>
      <c r="Q55" s="2">
        <f t="shared" ref="Q55:Q85" si="40">IF(AN55="",Q54,AN55)</f>
        <v>79</v>
      </c>
      <c r="R55" s="2">
        <f t="shared" ref="R55:R85" si="41">IF(AO55="",R54,AO55)</f>
        <v>79</v>
      </c>
      <c r="S55" s="2">
        <f t="shared" ref="S55:S85" si="42">IF(AP55="",S54,AP55)</f>
        <v>50</v>
      </c>
      <c r="T55" s="2">
        <f t="shared" ref="T55:T85" si="43">IF(AQ55="",T54,AQ55)</f>
        <v>80</v>
      </c>
      <c r="U55" s="2" t="str">
        <f t="shared" ref="U55:U85" si="44">IF(AR55="",U54,AR55)</f>
        <v/>
      </c>
      <c r="V55" s="6"/>
      <c r="Y55" s="2">
        <v>50</v>
      </c>
      <c r="Z55" s="2">
        <f>IF('[1]功能-城建'!AS55="","",('[1]功能-城建'!AS55+'[1]功能-城建'!BN55)/2)</f>
        <v>50</v>
      </c>
      <c r="AA55" s="2">
        <f>IF('[1]功能-城建'!AT55="","",('[1]功能-城建'!AT55+'[1]功能-城建'!BO55)/2)</f>
        <v>50</v>
      </c>
      <c r="AB55" s="2" t="str">
        <f>IF('[1]功能-城建'!AU55="","",('[1]功能-城建'!AU55+'[1]功能-城建'!BP55)/2)</f>
        <v/>
      </c>
      <c r="AC55" s="2" t="str">
        <f>IF('[1]功能-城建'!AV55="","",('[1]功能-城建'!AV55+'[1]功能-城建'!BQ55)/2)</f>
        <v/>
      </c>
      <c r="AD55" s="2">
        <f>IF('[1]功能-城建'!AW55="","",('[1]功能-城建'!AW55+'[1]功能-城建'!BR55)/2)</f>
        <v>50</v>
      </c>
      <c r="AE55" s="2">
        <f>IF('[1]功能-城建'!AX55="","",('[1]功能-城建'!AX55+'[1]功能-城建'!BS55)/2)</f>
        <v>50</v>
      </c>
      <c r="AF55" s="2">
        <f>IF('[1]功能-城建'!AY55="","",('[1]功能-城建'!AY55+'[1]功能-城建'!BT55)/2)</f>
        <v>50</v>
      </c>
      <c r="AG55" s="2">
        <f>IF('[1]功能-城建'!AZ55="","",('[1]功能-城建'!AZ55+'[1]功能-城建'!BU55)/2)</f>
        <v>50</v>
      </c>
      <c r="AH55" s="2">
        <f>IF('[1]功能-城建'!BA55="","",('[1]功能-城建'!BA55+'[1]功能-城建'!BV55)/2)</f>
        <v>50</v>
      </c>
      <c r="AI55" s="2">
        <f>IF('[1]功能-城建'!BB55="","",('[1]功能-城建'!BB55+'[1]功能-城建'!BW55)/2)</f>
        <v>50</v>
      </c>
      <c r="AJ55" s="2">
        <f>IF('[1]功能-城建'!BC55="","",('[1]功能-城建'!BC55+'[1]功能-城建'!BX55)/2)</f>
        <v>50</v>
      </c>
      <c r="AK55" s="2" t="str">
        <f>IF('[1]功能-城建'!BD55="","",('[1]功能-城建'!BD55+'[1]功能-城建'!BY55)/2)</f>
        <v/>
      </c>
      <c r="AL55" s="2" t="str">
        <f>IF('[1]功能-城建'!BE55="","",('[1]功能-城建'!BE55+'[1]功能-城建'!BZ55)/2)</f>
        <v/>
      </c>
      <c r="AM55" s="2" t="str">
        <f>IF('[1]功能-城建'!BF55="","",('[1]功能-城建'!BF55+'[1]功能-城建'!CA55)/2)</f>
        <v/>
      </c>
      <c r="AN55" s="2" t="str">
        <f>IF('[1]功能-城建'!BG55="","",('[1]功能-城建'!BG55+'[1]功能-城建'!CB55)/2)</f>
        <v/>
      </c>
      <c r="AO55" s="2" t="str">
        <f>IF('[1]功能-城建'!BH55="","",('[1]功能-城建'!BH55+'[1]功能-城建'!CC55)/2)</f>
        <v/>
      </c>
      <c r="AP55" s="2">
        <f>IF('[1]功能-城建'!BI55="","",('[1]功能-城建'!BI55+'[1]功能-城建'!CD55)/2)</f>
        <v>50</v>
      </c>
      <c r="AQ55" s="2" t="str">
        <f>IF('[1]功能-城建'!BJ55="","",('[1]功能-城建'!BJ55+'[1]功能-城建'!CE55)/2)</f>
        <v/>
      </c>
      <c r="AR55" s="2" t="str">
        <f>IF('[1]功能-城建'!BK55="","",('[1]功能-城建'!BK55+'[1]功能-城建'!CF55)/2)</f>
        <v/>
      </c>
    </row>
    <row r="56" spans="2:44" x14ac:dyDescent="0.15">
      <c r="B56" s="2">
        <v>51</v>
      </c>
      <c r="C56" s="2">
        <f t="shared" si="26"/>
        <v>51</v>
      </c>
      <c r="D56" s="2">
        <f t="shared" si="27"/>
        <v>51</v>
      </c>
      <c r="E56" s="2">
        <f t="shared" si="28"/>
        <v>80</v>
      </c>
      <c r="F56" s="2" t="str">
        <f t="shared" si="29"/>
        <v/>
      </c>
      <c r="G56" s="2">
        <f t="shared" si="30"/>
        <v>51</v>
      </c>
      <c r="H56" s="2">
        <f t="shared" si="31"/>
        <v>51</v>
      </c>
      <c r="I56" s="2">
        <f t="shared" si="32"/>
        <v>51</v>
      </c>
      <c r="J56" s="2">
        <f t="shared" si="33"/>
        <v>51</v>
      </c>
      <c r="K56" s="2">
        <f t="shared" si="34"/>
        <v>51</v>
      </c>
      <c r="L56" s="2">
        <f t="shared" si="35"/>
        <v>51</v>
      </c>
      <c r="M56" s="2">
        <f t="shared" si="36"/>
        <v>51</v>
      </c>
      <c r="N56" s="2">
        <f t="shared" si="37"/>
        <v>80</v>
      </c>
      <c r="O56" s="2">
        <f t="shared" si="38"/>
        <v>79</v>
      </c>
      <c r="P56" s="2">
        <f t="shared" si="39"/>
        <v>79</v>
      </c>
      <c r="Q56" s="2">
        <f t="shared" si="40"/>
        <v>79</v>
      </c>
      <c r="R56" s="2">
        <f t="shared" si="41"/>
        <v>79</v>
      </c>
      <c r="S56" s="2">
        <f t="shared" si="42"/>
        <v>51</v>
      </c>
      <c r="T56" s="2">
        <f t="shared" si="43"/>
        <v>80</v>
      </c>
      <c r="U56" s="2" t="str">
        <f t="shared" si="44"/>
        <v/>
      </c>
      <c r="V56" s="6"/>
      <c r="Y56" s="2">
        <v>51</v>
      </c>
      <c r="Z56" s="2">
        <f>IF('[1]功能-城建'!AS56="","",('[1]功能-城建'!AS56+'[1]功能-城建'!BN56)/2)</f>
        <v>51</v>
      </c>
      <c r="AA56" s="2">
        <f>IF('[1]功能-城建'!AT56="","",('[1]功能-城建'!AT56+'[1]功能-城建'!BO56)/2)</f>
        <v>51</v>
      </c>
      <c r="AB56" s="2" t="str">
        <f>IF('[1]功能-城建'!AU56="","",('[1]功能-城建'!AU56+'[1]功能-城建'!BP56)/2)</f>
        <v/>
      </c>
      <c r="AC56" s="2" t="str">
        <f>IF('[1]功能-城建'!AV56="","",('[1]功能-城建'!AV56+'[1]功能-城建'!BQ56)/2)</f>
        <v/>
      </c>
      <c r="AD56" s="2">
        <f>IF('[1]功能-城建'!AW56="","",('[1]功能-城建'!AW56+'[1]功能-城建'!BR56)/2)</f>
        <v>51</v>
      </c>
      <c r="AE56" s="2">
        <f>IF('[1]功能-城建'!AX56="","",('[1]功能-城建'!AX56+'[1]功能-城建'!BS56)/2)</f>
        <v>51</v>
      </c>
      <c r="AF56" s="2">
        <f>IF('[1]功能-城建'!AY56="","",('[1]功能-城建'!AY56+'[1]功能-城建'!BT56)/2)</f>
        <v>51</v>
      </c>
      <c r="AG56" s="2">
        <f>IF('[1]功能-城建'!AZ56="","",('[1]功能-城建'!AZ56+'[1]功能-城建'!BU56)/2)</f>
        <v>51</v>
      </c>
      <c r="AH56" s="2">
        <f>IF('[1]功能-城建'!BA56="","",('[1]功能-城建'!BA56+'[1]功能-城建'!BV56)/2)</f>
        <v>51</v>
      </c>
      <c r="AI56" s="2">
        <f>IF('[1]功能-城建'!BB56="","",('[1]功能-城建'!BB56+'[1]功能-城建'!BW56)/2)</f>
        <v>51</v>
      </c>
      <c r="AJ56" s="2">
        <f>IF('[1]功能-城建'!BC56="","",('[1]功能-城建'!BC56+'[1]功能-城建'!BX56)/2)</f>
        <v>51</v>
      </c>
      <c r="AK56" s="2" t="str">
        <f>IF('[1]功能-城建'!BD56="","",('[1]功能-城建'!BD56+'[1]功能-城建'!BY56)/2)</f>
        <v/>
      </c>
      <c r="AL56" s="2" t="str">
        <f>IF('[1]功能-城建'!BE56="","",('[1]功能-城建'!BE56+'[1]功能-城建'!BZ56)/2)</f>
        <v/>
      </c>
      <c r="AM56" s="2" t="str">
        <f>IF('[1]功能-城建'!BF56="","",('[1]功能-城建'!BF56+'[1]功能-城建'!CA56)/2)</f>
        <v/>
      </c>
      <c r="AN56" s="2" t="str">
        <f>IF('[1]功能-城建'!BG56="","",('[1]功能-城建'!BG56+'[1]功能-城建'!CB56)/2)</f>
        <v/>
      </c>
      <c r="AO56" s="2" t="str">
        <f>IF('[1]功能-城建'!BH56="","",('[1]功能-城建'!BH56+'[1]功能-城建'!CC56)/2)</f>
        <v/>
      </c>
      <c r="AP56" s="2">
        <f>IF('[1]功能-城建'!BI56="","",('[1]功能-城建'!BI56+'[1]功能-城建'!CD56)/2)</f>
        <v>51</v>
      </c>
      <c r="AQ56" s="2" t="str">
        <f>IF('[1]功能-城建'!BJ56="","",('[1]功能-城建'!BJ56+'[1]功能-城建'!CE56)/2)</f>
        <v/>
      </c>
      <c r="AR56" s="2" t="str">
        <f>IF('[1]功能-城建'!BK56="","",('[1]功能-城建'!BK56+'[1]功能-城建'!CF56)/2)</f>
        <v/>
      </c>
    </row>
    <row r="57" spans="2:44" x14ac:dyDescent="0.15">
      <c r="B57" s="2">
        <v>52</v>
      </c>
      <c r="C57" s="2">
        <f t="shared" si="26"/>
        <v>52</v>
      </c>
      <c r="D57" s="2">
        <f t="shared" si="27"/>
        <v>52</v>
      </c>
      <c r="E57" s="2">
        <f t="shared" si="28"/>
        <v>80</v>
      </c>
      <c r="F57" s="2" t="str">
        <f t="shared" si="29"/>
        <v/>
      </c>
      <c r="G57" s="2">
        <f t="shared" si="30"/>
        <v>52</v>
      </c>
      <c r="H57" s="2">
        <f t="shared" si="31"/>
        <v>52</v>
      </c>
      <c r="I57" s="2">
        <f t="shared" si="32"/>
        <v>52</v>
      </c>
      <c r="J57" s="2">
        <f t="shared" si="33"/>
        <v>52</v>
      </c>
      <c r="K57" s="2">
        <f t="shared" si="34"/>
        <v>52</v>
      </c>
      <c r="L57" s="2">
        <f t="shared" si="35"/>
        <v>52</v>
      </c>
      <c r="M57" s="2">
        <f t="shared" si="36"/>
        <v>52</v>
      </c>
      <c r="N57" s="2">
        <f t="shared" si="37"/>
        <v>80</v>
      </c>
      <c r="O57" s="2">
        <f t="shared" si="38"/>
        <v>79</v>
      </c>
      <c r="P57" s="2">
        <f t="shared" si="39"/>
        <v>79</v>
      </c>
      <c r="Q57" s="2">
        <f t="shared" si="40"/>
        <v>79</v>
      </c>
      <c r="R57" s="2">
        <f t="shared" si="41"/>
        <v>79</v>
      </c>
      <c r="S57" s="2">
        <f t="shared" si="42"/>
        <v>52</v>
      </c>
      <c r="T57" s="2">
        <f t="shared" si="43"/>
        <v>80</v>
      </c>
      <c r="U57" s="2" t="str">
        <f t="shared" si="44"/>
        <v/>
      </c>
      <c r="V57" s="6"/>
      <c r="Y57" s="2">
        <v>52</v>
      </c>
      <c r="Z57" s="2">
        <f>IF('[1]功能-城建'!AS57="","",('[1]功能-城建'!AS57+'[1]功能-城建'!BN57)/2)</f>
        <v>52</v>
      </c>
      <c r="AA57" s="2">
        <f>IF('[1]功能-城建'!AT57="","",('[1]功能-城建'!AT57+'[1]功能-城建'!BO57)/2)</f>
        <v>52</v>
      </c>
      <c r="AB57" s="2" t="str">
        <f>IF('[1]功能-城建'!AU57="","",('[1]功能-城建'!AU57+'[1]功能-城建'!BP57)/2)</f>
        <v/>
      </c>
      <c r="AC57" s="2" t="str">
        <f>IF('[1]功能-城建'!AV57="","",('[1]功能-城建'!AV57+'[1]功能-城建'!BQ57)/2)</f>
        <v/>
      </c>
      <c r="AD57" s="2">
        <f>IF('[1]功能-城建'!AW57="","",('[1]功能-城建'!AW57+'[1]功能-城建'!BR57)/2)</f>
        <v>52</v>
      </c>
      <c r="AE57" s="2">
        <f>IF('[1]功能-城建'!AX57="","",('[1]功能-城建'!AX57+'[1]功能-城建'!BS57)/2)</f>
        <v>52</v>
      </c>
      <c r="AF57" s="2">
        <f>IF('[1]功能-城建'!AY57="","",('[1]功能-城建'!AY57+'[1]功能-城建'!BT57)/2)</f>
        <v>52</v>
      </c>
      <c r="AG57" s="2">
        <f>IF('[1]功能-城建'!AZ57="","",('[1]功能-城建'!AZ57+'[1]功能-城建'!BU57)/2)</f>
        <v>52</v>
      </c>
      <c r="AH57" s="2">
        <f>IF('[1]功能-城建'!BA57="","",('[1]功能-城建'!BA57+'[1]功能-城建'!BV57)/2)</f>
        <v>52</v>
      </c>
      <c r="AI57" s="2">
        <f>IF('[1]功能-城建'!BB57="","",('[1]功能-城建'!BB57+'[1]功能-城建'!BW57)/2)</f>
        <v>52</v>
      </c>
      <c r="AJ57" s="2">
        <f>IF('[1]功能-城建'!BC57="","",('[1]功能-城建'!BC57+'[1]功能-城建'!BX57)/2)</f>
        <v>52</v>
      </c>
      <c r="AK57" s="2" t="str">
        <f>IF('[1]功能-城建'!BD57="","",('[1]功能-城建'!BD57+'[1]功能-城建'!BY57)/2)</f>
        <v/>
      </c>
      <c r="AL57" s="2" t="str">
        <f>IF('[1]功能-城建'!BE57="","",('[1]功能-城建'!BE57+'[1]功能-城建'!BZ57)/2)</f>
        <v/>
      </c>
      <c r="AM57" s="2" t="str">
        <f>IF('[1]功能-城建'!BF57="","",('[1]功能-城建'!BF57+'[1]功能-城建'!CA57)/2)</f>
        <v/>
      </c>
      <c r="AN57" s="2" t="str">
        <f>IF('[1]功能-城建'!BG57="","",('[1]功能-城建'!BG57+'[1]功能-城建'!CB57)/2)</f>
        <v/>
      </c>
      <c r="AO57" s="2" t="str">
        <f>IF('[1]功能-城建'!BH57="","",('[1]功能-城建'!BH57+'[1]功能-城建'!CC57)/2)</f>
        <v/>
      </c>
      <c r="AP57" s="2">
        <f>IF('[1]功能-城建'!BI57="","",('[1]功能-城建'!BI57+'[1]功能-城建'!CD57)/2)</f>
        <v>52</v>
      </c>
      <c r="AQ57" s="2" t="str">
        <f>IF('[1]功能-城建'!BJ57="","",('[1]功能-城建'!BJ57+'[1]功能-城建'!CE57)/2)</f>
        <v/>
      </c>
      <c r="AR57" s="2" t="str">
        <f>IF('[1]功能-城建'!BK57="","",('[1]功能-城建'!BK57+'[1]功能-城建'!CF57)/2)</f>
        <v/>
      </c>
    </row>
    <row r="58" spans="2:44" x14ac:dyDescent="0.15">
      <c r="B58" s="2">
        <v>53</v>
      </c>
      <c r="C58" s="2">
        <f t="shared" si="26"/>
        <v>53</v>
      </c>
      <c r="D58" s="2">
        <f t="shared" si="27"/>
        <v>53</v>
      </c>
      <c r="E58" s="2">
        <f t="shared" si="28"/>
        <v>80</v>
      </c>
      <c r="F58" s="2" t="str">
        <f t="shared" si="29"/>
        <v/>
      </c>
      <c r="G58" s="2">
        <f t="shared" si="30"/>
        <v>53</v>
      </c>
      <c r="H58" s="2">
        <f t="shared" si="31"/>
        <v>53</v>
      </c>
      <c r="I58" s="2">
        <f t="shared" si="32"/>
        <v>53</v>
      </c>
      <c r="J58" s="2">
        <f t="shared" si="33"/>
        <v>53</v>
      </c>
      <c r="K58" s="2">
        <f t="shared" si="34"/>
        <v>53</v>
      </c>
      <c r="L58" s="2">
        <f t="shared" si="35"/>
        <v>53</v>
      </c>
      <c r="M58" s="2">
        <f t="shared" si="36"/>
        <v>53</v>
      </c>
      <c r="N58" s="2">
        <f t="shared" si="37"/>
        <v>80</v>
      </c>
      <c r="O58" s="2">
        <f t="shared" si="38"/>
        <v>79</v>
      </c>
      <c r="P58" s="2">
        <f t="shared" si="39"/>
        <v>79</v>
      </c>
      <c r="Q58" s="2">
        <f t="shared" si="40"/>
        <v>79</v>
      </c>
      <c r="R58" s="2">
        <f t="shared" si="41"/>
        <v>79</v>
      </c>
      <c r="S58" s="2">
        <f t="shared" si="42"/>
        <v>53</v>
      </c>
      <c r="T58" s="2">
        <f t="shared" si="43"/>
        <v>80</v>
      </c>
      <c r="U58" s="2" t="str">
        <f t="shared" si="44"/>
        <v/>
      </c>
      <c r="V58" s="6"/>
      <c r="Y58" s="2">
        <v>53</v>
      </c>
      <c r="Z58" s="2">
        <f>IF('[1]功能-城建'!AS58="","",('[1]功能-城建'!AS58+'[1]功能-城建'!BN58)/2)</f>
        <v>53</v>
      </c>
      <c r="AA58" s="2">
        <f>IF('[1]功能-城建'!AT58="","",('[1]功能-城建'!AT58+'[1]功能-城建'!BO58)/2)</f>
        <v>53</v>
      </c>
      <c r="AB58" s="2" t="str">
        <f>IF('[1]功能-城建'!AU58="","",('[1]功能-城建'!AU58+'[1]功能-城建'!BP58)/2)</f>
        <v/>
      </c>
      <c r="AC58" s="2" t="str">
        <f>IF('[1]功能-城建'!AV58="","",('[1]功能-城建'!AV58+'[1]功能-城建'!BQ58)/2)</f>
        <v/>
      </c>
      <c r="AD58" s="2">
        <f>IF('[1]功能-城建'!AW58="","",('[1]功能-城建'!AW58+'[1]功能-城建'!BR58)/2)</f>
        <v>53</v>
      </c>
      <c r="AE58" s="2">
        <f>IF('[1]功能-城建'!AX58="","",('[1]功能-城建'!AX58+'[1]功能-城建'!BS58)/2)</f>
        <v>53</v>
      </c>
      <c r="AF58" s="2">
        <f>IF('[1]功能-城建'!AY58="","",('[1]功能-城建'!AY58+'[1]功能-城建'!BT58)/2)</f>
        <v>53</v>
      </c>
      <c r="AG58" s="2">
        <f>IF('[1]功能-城建'!AZ58="","",('[1]功能-城建'!AZ58+'[1]功能-城建'!BU58)/2)</f>
        <v>53</v>
      </c>
      <c r="AH58" s="2">
        <f>IF('[1]功能-城建'!BA58="","",('[1]功能-城建'!BA58+'[1]功能-城建'!BV58)/2)</f>
        <v>53</v>
      </c>
      <c r="AI58" s="2">
        <f>IF('[1]功能-城建'!BB58="","",('[1]功能-城建'!BB58+'[1]功能-城建'!BW58)/2)</f>
        <v>53</v>
      </c>
      <c r="AJ58" s="2">
        <f>IF('[1]功能-城建'!BC58="","",('[1]功能-城建'!BC58+'[1]功能-城建'!BX58)/2)</f>
        <v>53</v>
      </c>
      <c r="AK58" s="2" t="str">
        <f>IF('[1]功能-城建'!BD58="","",('[1]功能-城建'!BD58+'[1]功能-城建'!BY58)/2)</f>
        <v/>
      </c>
      <c r="AL58" s="2" t="str">
        <f>IF('[1]功能-城建'!BE58="","",('[1]功能-城建'!BE58+'[1]功能-城建'!BZ58)/2)</f>
        <v/>
      </c>
      <c r="AM58" s="2" t="str">
        <f>IF('[1]功能-城建'!BF58="","",('[1]功能-城建'!BF58+'[1]功能-城建'!CA58)/2)</f>
        <v/>
      </c>
      <c r="AN58" s="2" t="str">
        <f>IF('[1]功能-城建'!BG58="","",('[1]功能-城建'!BG58+'[1]功能-城建'!CB58)/2)</f>
        <v/>
      </c>
      <c r="AO58" s="2" t="str">
        <f>IF('[1]功能-城建'!BH58="","",('[1]功能-城建'!BH58+'[1]功能-城建'!CC58)/2)</f>
        <v/>
      </c>
      <c r="AP58" s="2">
        <f>IF('[1]功能-城建'!BI58="","",('[1]功能-城建'!BI58+'[1]功能-城建'!CD58)/2)</f>
        <v>53</v>
      </c>
      <c r="AQ58" s="2" t="str">
        <f>IF('[1]功能-城建'!BJ58="","",('[1]功能-城建'!BJ58+'[1]功能-城建'!CE58)/2)</f>
        <v/>
      </c>
      <c r="AR58" s="2" t="str">
        <f>IF('[1]功能-城建'!BK58="","",('[1]功能-城建'!BK58+'[1]功能-城建'!CF58)/2)</f>
        <v/>
      </c>
    </row>
    <row r="59" spans="2:44" x14ac:dyDescent="0.15">
      <c r="B59" s="2">
        <v>54</v>
      </c>
      <c r="C59" s="2">
        <f t="shared" si="26"/>
        <v>54</v>
      </c>
      <c r="D59" s="2">
        <f t="shared" si="27"/>
        <v>54</v>
      </c>
      <c r="E59" s="2">
        <f t="shared" si="28"/>
        <v>80</v>
      </c>
      <c r="F59" s="2" t="str">
        <f t="shared" si="29"/>
        <v/>
      </c>
      <c r="G59" s="2">
        <f t="shared" si="30"/>
        <v>54</v>
      </c>
      <c r="H59" s="2">
        <f t="shared" si="31"/>
        <v>54</v>
      </c>
      <c r="I59" s="2">
        <f t="shared" si="32"/>
        <v>54</v>
      </c>
      <c r="J59" s="2">
        <f t="shared" si="33"/>
        <v>54</v>
      </c>
      <c r="K59" s="2">
        <f t="shared" si="34"/>
        <v>54</v>
      </c>
      <c r="L59" s="2">
        <f t="shared" si="35"/>
        <v>54</v>
      </c>
      <c r="M59" s="2">
        <f t="shared" si="36"/>
        <v>54</v>
      </c>
      <c r="N59" s="2">
        <f t="shared" si="37"/>
        <v>80</v>
      </c>
      <c r="O59" s="2">
        <f t="shared" si="38"/>
        <v>79</v>
      </c>
      <c r="P59" s="2">
        <f t="shared" si="39"/>
        <v>79</v>
      </c>
      <c r="Q59" s="2">
        <f t="shared" si="40"/>
        <v>79</v>
      </c>
      <c r="R59" s="2">
        <f t="shared" si="41"/>
        <v>79</v>
      </c>
      <c r="S59" s="2">
        <f t="shared" si="42"/>
        <v>54</v>
      </c>
      <c r="T59" s="2">
        <f t="shared" si="43"/>
        <v>80</v>
      </c>
      <c r="U59" s="2" t="str">
        <f t="shared" si="44"/>
        <v/>
      </c>
      <c r="V59" s="6"/>
      <c r="Y59" s="2">
        <v>54</v>
      </c>
      <c r="Z59" s="2">
        <f>IF('[1]功能-城建'!AS59="","",('[1]功能-城建'!AS59+'[1]功能-城建'!BN59)/2)</f>
        <v>54</v>
      </c>
      <c r="AA59" s="2">
        <f>IF('[1]功能-城建'!AT59="","",('[1]功能-城建'!AT59+'[1]功能-城建'!BO59)/2)</f>
        <v>54</v>
      </c>
      <c r="AB59" s="2" t="str">
        <f>IF('[1]功能-城建'!AU59="","",('[1]功能-城建'!AU59+'[1]功能-城建'!BP59)/2)</f>
        <v/>
      </c>
      <c r="AC59" s="2" t="str">
        <f>IF('[1]功能-城建'!AV59="","",('[1]功能-城建'!AV59+'[1]功能-城建'!BQ59)/2)</f>
        <v/>
      </c>
      <c r="AD59" s="2">
        <f>IF('[1]功能-城建'!AW59="","",('[1]功能-城建'!AW59+'[1]功能-城建'!BR59)/2)</f>
        <v>54</v>
      </c>
      <c r="AE59" s="2">
        <f>IF('[1]功能-城建'!AX59="","",('[1]功能-城建'!AX59+'[1]功能-城建'!BS59)/2)</f>
        <v>54</v>
      </c>
      <c r="AF59" s="2">
        <f>IF('[1]功能-城建'!AY59="","",('[1]功能-城建'!AY59+'[1]功能-城建'!BT59)/2)</f>
        <v>54</v>
      </c>
      <c r="AG59" s="2">
        <f>IF('[1]功能-城建'!AZ59="","",('[1]功能-城建'!AZ59+'[1]功能-城建'!BU59)/2)</f>
        <v>54</v>
      </c>
      <c r="AH59" s="2">
        <f>IF('[1]功能-城建'!BA59="","",('[1]功能-城建'!BA59+'[1]功能-城建'!BV59)/2)</f>
        <v>54</v>
      </c>
      <c r="AI59" s="2">
        <f>IF('[1]功能-城建'!BB59="","",('[1]功能-城建'!BB59+'[1]功能-城建'!BW59)/2)</f>
        <v>54</v>
      </c>
      <c r="AJ59" s="2">
        <f>IF('[1]功能-城建'!BC59="","",('[1]功能-城建'!BC59+'[1]功能-城建'!BX59)/2)</f>
        <v>54</v>
      </c>
      <c r="AK59" s="2" t="str">
        <f>IF('[1]功能-城建'!BD59="","",('[1]功能-城建'!BD59+'[1]功能-城建'!BY59)/2)</f>
        <v/>
      </c>
      <c r="AL59" s="2" t="str">
        <f>IF('[1]功能-城建'!BE59="","",('[1]功能-城建'!BE59+'[1]功能-城建'!BZ59)/2)</f>
        <v/>
      </c>
      <c r="AM59" s="2" t="str">
        <f>IF('[1]功能-城建'!BF59="","",('[1]功能-城建'!BF59+'[1]功能-城建'!CA59)/2)</f>
        <v/>
      </c>
      <c r="AN59" s="2" t="str">
        <f>IF('[1]功能-城建'!BG59="","",('[1]功能-城建'!BG59+'[1]功能-城建'!CB59)/2)</f>
        <v/>
      </c>
      <c r="AO59" s="2" t="str">
        <f>IF('[1]功能-城建'!BH59="","",('[1]功能-城建'!BH59+'[1]功能-城建'!CC59)/2)</f>
        <v/>
      </c>
      <c r="AP59" s="2">
        <f>IF('[1]功能-城建'!BI59="","",('[1]功能-城建'!BI59+'[1]功能-城建'!CD59)/2)</f>
        <v>54</v>
      </c>
      <c r="AQ59" s="2" t="str">
        <f>IF('[1]功能-城建'!BJ59="","",('[1]功能-城建'!BJ59+'[1]功能-城建'!CE59)/2)</f>
        <v/>
      </c>
      <c r="AR59" s="2" t="str">
        <f>IF('[1]功能-城建'!BK59="","",('[1]功能-城建'!BK59+'[1]功能-城建'!CF59)/2)</f>
        <v/>
      </c>
    </row>
    <row r="60" spans="2:44" x14ac:dyDescent="0.15">
      <c r="B60" s="2">
        <v>55</v>
      </c>
      <c r="C60" s="2">
        <f t="shared" si="26"/>
        <v>55</v>
      </c>
      <c r="D60" s="2">
        <f t="shared" si="27"/>
        <v>55</v>
      </c>
      <c r="E60" s="2">
        <f t="shared" si="28"/>
        <v>80</v>
      </c>
      <c r="F60" s="2" t="str">
        <f t="shared" si="29"/>
        <v/>
      </c>
      <c r="G60" s="2">
        <f t="shared" si="30"/>
        <v>55</v>
      </c>
      <c r="H60" s="2">
        <f t="shared" si="31"/>
        <v>55</v>
      </c>
      <c r="I60" s="2">
        <f t="shared" si="32"/>
        <v>55</v>
      </c>
      <c r="J60" s="2">
        <f t="shared" si="33"/>
        <v>55</v>
      </c>
      <c r="K60" s="2">
        <f t="shared" si="34"/>
        <v>55</v>
      </c>
      <c r="L60" s="2">
        <f t="shared" si="35"/>
        <v>55</v>
      </c>
      <c r="M60" s="2">
        <f t="shared" si="36"/>
        <v>55</v>
      </c>
      <c r="N60" s="2">
        <f t="shared" si="37"/>
        <v>80</v>
      </c>
      <c r="O60" s="2">
        <f t="shared" si="38"/>
        <v>79</v>
      </c>
      <c r="P60" s="2">
        <f t="shared" si="39"/>
        <v>79</v>
      </c>
      <c r="Q60" s="2">
        <f t="shared" si="40"/>
        <v>79</v>
      </c>
      <c r="R60" s="2">
        <f t="shared" si="41"/>
        <v>79</v>
      </c>
      <c r="S60" s="2">
        <f t="shared" si="42"/>
        <v>55</v>
      </c>
      <c r="T60" s="2">
        <f t="shared" si="43"/>
        <v>80</v>
      </c>
      <c r="U60" s="2" t="str">
        <f t="shared" si="44"/>
        <v/>
      </c>
      <c r="V60" s="6"/>
      <c r="Y60" s="2">
        <v>55</v>
      </c>
      <c r="Z60" s="2">
        <f>IF('[1]功能-城建'!AS60="","",('[1]功能-城建'!AS60+'[1]功能-城建'!BN60)/2)</f>
        <v>55</v>
      </c>
      <c r="AA60" s="2">
        <f>IF('[1]功能-城建'!AT60="","",('[1]功能-城建'!AT60+'[1]功能-城建'!BO60)/2)</f>
        <v>55</v>
      </c>
      <c r="AB60" s="2" t="str">
        <f>IF('[1]功能-城建'!AU60="","",('[1]功能-城建'!AU60+'[1]功能-城建'!BP60)/2)</f>
        <v/>
      </c>
      <c r="AC60" s="2" t="str">
        <f>IF('[1]功能-城建'!AV60="","",('[1]功能-城建'!AV60+'[1]功能-城建'!BQ60)/2)</f>
        <v/>
      </c>
      <c r="AD60" s="2">
        <f>IF('[1]功能-城建'!AW60="","",('[1]功能-城建'!AW60+'[1]功能-城建'!BR60)/2)</f>
        <v>55</v>
      </c>
      <c r="AE60" s="2">
        <f>IF('[1]功能-城建'!AX60="","",('[1]功能-城建'!AX60+'[1]功能-城建'!BS60)/2)</f>
        <v>55</v>
      </c>
      <c r="AF60" s="2">
        <f>IF('[1]功能-城建'!AY60="","",('[1]功能-城建'!AY60+'[1]功能-城建'!BT60)/2)</f>
        <v>55</v>
      </c>
      <c r="AG60" s="2">
        <f>IF('[1]功能-城建'!AZ60="","",('[1]功能-城建'!AZ60+'[1]功能-城建'!BU60)/2)</f>
        <v>55</v>
      </c>
      <c r="AH60" s="2">
        <f>IF('[1]功能-城建'!BA60="","",('[1]功能-城建'!BA60+'[1]功能-城建'!BV60)/2)</f>
        <v>55</v>
      </c>
      <c r="AI60" s="2">
        <f>IF('[1]功能-城建'!BB60="","",('[1]功能-城建'!BB60+'[1]功能-城建'!BW60)/2)</f>
        <v>55</v>
      </c>
      <c r="AJ60" s="2">
        <f>IF('[1]功能-城建'!BC60="","",('[1]功能-城建'!BC60+'[1]功能-城建'!BX60)/2)</f>
        <v>55</v>
      </c>
      <c r="AK60" s="2" t="str">
        <f>IF('[1]功能-城建'!BD60="","",('[1]功能-城建'!BD60+'[1]功能-城建'!BY60)/2)</f>
        <v/>
      </c>
      <c r="AL60" s="2" t="str">
        <f>IF('[1]功能-城建'!BE60="","",('[1]功能-城建'!BE60+'[1]功能-城建'!BZ60)/2)</f>
        <v/>
      </c>
      <c r="AM60" s="2" t="str">
        <f>IF('[1]功能-城建'!BF60="","",('[1]功能-城建'!BF60+'[1]功能-城建'!CA60)/2)</f>
        <v/>
      </c>
      <c r="AN60" s="2" t="str">
        <f>IF('[1]功能-城建'!BG60="","",('[1]功能-城建'!BG60+'[1]功能-城建'!CB60)/2)</f>
        <v/>
      </c>
      <c r="AO60" s="2" t="str">
        <f>IF('[1]功能-城建'!BH60="","",('[1]功能-城建'!BH60+'[1]功能-城建'!CC60)/2)</f>
        <v/>
      </c>
      <c r="AP60" s="2">
        <f>IF('[1]功能-城建'!BI60="","",('[1]功能-城建'!BI60+'[1]功能-城建'!CD60)/2)</f>
        <v>55</v>
      </c>
      <c r="AQ60" s="2" t="str">
        <f>IF('[1]功能-城建'!BJ60="","",('[1]功能-城建'!BJ60+'[1]功能-城建'!CE60)/2)</f>
        <v/>
      </c>
      <c r="AR60" s="2" t="str">
        <f>IF('[1]功能-城建'!BK60="","",('[1]功能-城建'!BK60+'[1]功能-城建'!CF60)/2)</f>
        <v/>
      </c>
    </row>
    <row r="61" spans="2:44" x14ac:dyDescent="0.15">
      <c r="B61" s="2">
        <v>56</v>
      </c>
      <c r="C61" s="2">
        <f t="shared" si="26"/>
        <v>56</v>
      </c>
      <c r="D61" s="2">
        <f t="shared" si="27"/>
        <v>56</v>
      </c>
      <c r="E61" s="2">
        <f t="shared" si="28"/>
        <v>80</v>
      </c>
      <c r="F61" s="2" t="str">
        <f t="shared" si="29"/>
        <v/>
      </c>
      <c r="G61" s="2">
        <f t="shared" si="30"/>
        <v>56</v>
      </c>
      <c r="H61" s="2">
        <f t="shared" si="31"/>
        <v>56</v>
      </c>
      <c r="I61" s="2">
        <f t="shared" si="32"/>
        <v>56</v>
      </c>
      <c r="J61" s="2">
        <f t="shared" si="33"/>
        <v>56</v>
      </c>
      <c r="K61" s="2">
        <f t="shared" si="34"/>
        <v>56</v>
      </c>
      <c r="L61" s="2">
        <f t="shared" si="35"/>
        <v>56</v>
      </c>
      <c r="M61" s="2">
        <f t="shared" si="36"/>
        <v>56</v>
      </c>
      <c r="N61" s="2">
        <f t="shared" si="37"/>
        <v>80</v>
      </c>
      <c r="O61" s="2">
        <f t="shared" si="38"/>
        <v>79</v>
      </c>
      <c r="P61" s="2">
        <f t="shared" si="39"/>
        <v>79</v>
      </c>
      <c r="Q61" s="2">
        <f t="shared" si="40"/>
        <v>79</v>
      </c>
      <c r="R61" s="2">
        <f t="shared" si="41"/>
        <v>79</v>
      </c>
      <c r="S61" s="2">
        <f t="shared" si="42"/>
        <v>56</v>
      </c>
      <c r="T61" s="2">
        <f t="shared" si="43"/>
        <v>80</v>
      </c>
      <c r="U61" s="2" t="str">
        <f t="shared" si="44"/>
        <v/>
      </c>
      <c r="V61" s="6"/>
      <c r="Y61" s="2">
        <v>56</v>
      </c>
      <c r="Z61" s="2">
        <f>IF('[1]功能-城建'!AS61="","",('[1]功能-城建'!AS61+'[1]功能-城建'!BN61)/2)</f>
        <v>56</v>
      </c>
      <c r="AA61" s="2">
        <f>IF('[1]功能-城建'!AT61="","",('[1]功能-城建'!AT61+'[1]功能-城建'!BO61)/2)</f>
        <v>56</v>
      </c>
      <c r="AB61" s="2" t="str">
        <f>IF('[1]功能-城建'!AU61="","",('[1]功能-城建'!AU61+'[1]功能-城建'!BP61)/2)</f>
        <v/>
      </c>
      <c r="AC61" s="2" t="str">
        <f>IF('[1]功能-城建'!AV61="","",('[1]功能-城建'!AV61+'[1]功能-城建'!BQ61)/2)</f>
        <v/>
      </c>
      <c r="AD61" s="2">
        <f>IF('[1]功能-城建'!AW61="","",('[1]功能-城建'!AW61+'[1]功能-城建'!BR61)/2)</f>
        <v>56</v>
      </c>
      <c r="AE61" s="2">
        <f>IF('[1]功能-城建'!AX61="","",('[1]功能-城建'!AX61+'[1]功能-城建'!BS61)/2)</f>
        <v>56</v>
      </c>
      <c r="AF61" s="2">
        <f>IF('[1]功能-城建'!AY61="","",('[1]功能-城建'!AY61+'[1]功能-城建'!BT61)/2)</f>
        <v>56</v>
      </c>
      <c r="AG61" s="2">
        <f>IF('[1]功能-城建'!AZ61="","",('[1]功能-城建'!AZ61+'[1]功能-城建'!BU61)/2)</f>
        <v>56</v>
      </c>
      <c r="AH61" s="2">
        <f>IF('[1]功能-城建'!BA61="","",('[1]功能-城建'!BA61+'[1]功能-城建'!BV61)/2)</f>
        <v>56</v>
      </c>
      <c r="AI61" s="2">
        <f>IF('[1]功能-城建'!BB61="","",('[1]功能-城建'!BB61+'[1]功能-城建'!BW61)/2)</f>
        <v>56</v>
      </c>
      <c r="AJ61" s="2">
        <f>IF('[1]功能-城建'!BC61="","",('[1]功能-城建'!BC61+'[1]功能-城建'!BX61)/2)</f>
        <v>56</v>
      </c>
      <c r="AK61" s="2" t="str">
        <f>IF('[1]功能-城建'!BD61="","",('[1]功能-城建'!BD61+'[1]功能-城建'!BY61)/2)</f>
        <v/>
      </c>
      <c r="AL61" s="2" t="str">
        <f>IF('[1]功能-城建'!BE61="","",('[1]功能-城建'!BE61+'[1]功能-城建'!BZ61)/2)</f>
        <v/>
      </c>
      <c r="AM61" s="2" t="str">
        <f>IF('[1]功能-城建'!BF61="","",('[1]功能-城建'!BF61+'[1]功能-城建'!CA61)/2)</f>
        <v/>
      </c>
      <c r="AN61" s="2" t="str">
        <f>IF('[1]功能-城建'!BG61="","",('[1]功能-城建'!BG61+'[1]功能-城建'!CB61)/2)</f>
        <v/>
      </c>
      <c r="AO61" s="2" t="str">
        <f>IF('[1]功能-城建'!BH61="","",('[1]功能-城建'!BH61+'[1]功能-城建'!CC61)/2)</f>
        <v/>
      </c>
      <c r="AP61" s="2">
        <f>IF('[1]功能-城建'!BI61="","",('[1]功能-城建'!BI61+'[1]功能-城建'!CD61)/2)</f>
        <v>56</v>
      </c>
      <c r="AQ61" s="2" t="str">
        <f>IF('[1]功能-城建'!BJ61="","",('[1]功能-城建'!BJ61+'[1]功能-城建'!CE61)/2)</f>
        <v/>
      </c>
      <c r="AR61" s="2" t="str">
        <f>IF('[1]功能-城建'!BK61="","",('[1]功能-城建'!BK61+'[1]功能-城建'!CF61)/2)</f>
        <v/>
      </c>
    </row>
    <row r="62" spans="2:44" x14ac:dyDescent="0.15">
      <c r="B62" s="2">
        <v>57</v>
      </c>
      <c r="C62" s="2">
        <f t="shared" si="26"/>
        <v>57</v>
      </c>
      <c r="D62" s="2">
        <f t="shared" si="27"/>
        <v>57</v>
      </c>
      <c r="E62" s="2">
        <f t="shared" si="28"/>
        <v>80</v>
      </c>
      <c r="F62" s="2" t="str">
        <f t="shared" si="29"/>
        <v/>
      </c>
      <c r="G62" s="2">
        <f t="shared" si="30"/>
        <v>57</v>
      </c>
      <c r="H62" s="2">
        <f t="shared" si="31"/>
        <v>57</v>
      </c>
      <c r="I62" s="2">
        <f t="shared" si="32"/>
        <v>57</v>
      </c>
      <c r="J62" s="2">
        <f t="shared" si="33"/>
        <v>57</v>
      </c>
      <c r="K62" s="2">
        <f t="shared" si="34"/>
        <v>57</v>
      </c>
      <c r="L62" s="2">
        <f t="shared" si="35"/>
        <v>57</v>
      </c>
      <c r="M62" s="2">
        <f t="shared" si="36"/>
        <v>57</v>
      </c>
      <c r="N62" s="2">
        <f t="shared" si="37"/>
        <v>80</v>
      </c>
      <c r="O62" s="2">
        <f t="shared" si="38"/>
        <v>79</v>
      </c>
      <c r="P62" s="2">
        <f t="shared" si="39"/>
        <v>79</v>
      </c>
      <c r="Q62" s="2">
        <f t="shared" si="40"/>
        <v>79</v>
      </c>
      <c r="R62" s="2">
        <f t="shared" si="41"/>
        <v>79</v>
      </c>
      <c r="S62" s="2">
        <f t="shared" si="42"/>
        <v>57</v>
      </c>
      <c r="T62" s="2">
        <f t="shared" si="43"/>
        <v>80</v>
      </c>
      <c r="U62" s="2" t="str">
        <f t="shared" si="44"/>
        <v/>
      </c>
      <c r="V62" s="6"/>
      <c r="Y62" s="2">
        <v>57</v>
      </c>
      <c r="Z62" s="2">
        <f>IF('[1]功能-城建'!AS62="","",('[1]功能-城建'!AS62+'[1]功能-城建'!BN62)/2)</f>
        <v>57</v>
      </c>
      <c r="AA62" s="2">
        <f>IF('[1]功能-城建'!AT62="","",('[1]功能-城建'!AT62+'[1]功能-城建'!BO62)/2)</f>
        <v>57</v>
      </c>
      <c r="AB62" s="2" t="str">
        <f>IF('[1]功能-城建'!AU62="","",('[1]功能-城建'!AU62+'[1]功能-城建'!BP62)/2)</f>
        <v/>
      </c>
      <c r="AC62" s="2" t="str">
        <f>IF('[1]功能-城建'!AV62="","",('[1]功能-城建'!AV62+'[1]功能-城建'!BQ62)/2)</f>
        <v/>
      </c>
      <c r="AD62" s="2">
        <f>IF('[1]功能-城建'!AW62="","",('[1]功能-城建'!AW62+'[1]功能-城建'!BR62)/2)</f>
        <v>57</v>
      </c>
      <c r="AE62" s="2">
        <f>IF('[1]功能-城建'!AX62="","",('[1]功能-城建'!AX62+'[1]功能-城建'!BS62)/2)</f>
        <v>57</v>
      </c>
      <c r="AF62" s="2">
        <f>IF('[1]功能-城建'!AY62="","",('[1]功能-城建'!AY62+'[1]功能-城建'!BT62)/2)</f>
        <v>57</v>
      </c>
      <c r="AG62" s="2">
        <f>IF('[1]功能-城建'!AZ62="","",('[1]功能-城建'!AZ62+'[1]功能-城建'!BU62)/2)</f>
        <v>57</v>
      </c>
      <c r="AH62" s="2">
        <f>IF('[1]功能-城建'!BA62="","",('[1]功能-城建'!BA62+'[1]功能-城建'!BV62)/2)</f>
        <v>57</v>
      </c>
      <c r="AI62" s="2">
        <f>IF('[1]功能-城建'!BB62="","",('[1]功能-城建'!BB62+'[1]功能-城建'!BW62)/2)</f>
        <v>57</v>
      </c>
      <c r="AJ62" s="2">
        <f>IF('[1]功能-城建'!BC62="","",('[1]功能-城建'!BC62+'[1]功能-城建'!BX62)/2)</f>
        <v>57</v>
      </c>
      <c r="AK62" s="2" t="str">
        <f>IF('[1]功能-城建'!BD62="","",('[1]功能-城建'!BD62+'[1]功能-城建'!BY62)/2)</f>
        <v/>
      </c>
      <c r="AL62" s="2" t="str">
        <f>IF('[1]功能-城建'!BE62="","",('[1]功能-城建'!BE62+'[1]功能-城建'!BZ62)/2)</f>
        <v/>
      </c>
      <c r="AM62" s="2" t="str">
        <f>IF('[1]功能-城建'!BF62="","",('[1]功能-城建'!BF62+'[1]功能-城建'!CA62)/2)</f>
        <v/>
      </c>
      <c r="AN62" s="2" t="str">
        <f>IF('[1]功能-城建'!BG62="","",('[1]功能-城建'!BG62+'[1]功能-城建'!CB62)/2)</f>
        <v/>
      </c>
      <c r="AO62" s="2" t="str">
        <f>IF('[1]功能-城建'!BH62="","",('[1]功能-城建'!BH62+'[1]功能-城建'!CC62)/2)</f>
        <v/>
      </c>
      <c r="AP62" s="2">
        <f>IF('[1]功能-城建'!BI62="","",('[1]功能-城建'!BI62+'[1]功能-城建'!CD62)/2)</f>
        <v>57</v>
      </c>
      <c r="AQ62" s="2" t="str">
        <f>IF('[1]功能-城建'!BJ62="","",('[1]功能-城建'!BJ62+'[1]功能-城建'!CE62)/2)</f>
        <v/>
      </c>
      <c r="AR62" s="2" t="str">
        <f>IF('[1]功能-城建'!BK62="","",('[1]功能-城建'!BK62+'[1]功能-城建'!CF62)/2)</f>
        <v/>
      </c>
    </row>
    <row r="63" spans="2:44" x14ac:dyDescent="0.15">
      <c r="B63" s="2">
        <v>58</v>
      </c>
      <c r="C63" s="2">
        <f t="shared" si="26"/>
        <v>58</v>
      </c>
      <c r="D63" s="2">
        <f t="shared" si="27"/>
        <v>58</v>
      </c>
      <c r="E63" s="2">
        <f t="shared" si="28"/>
        <v>80</v>
      </c>
      <c r="F63" s="2" t="str">
        <f t="shared" si="29"/>
        <v/>
      </c>
      <c r="G63" s="2">
        <f t="shared" si="30"/>
        <v>58</v>
      </c>
      <c r="H63" s="2">
        <f t="shared" si="31"/>
        <v>58</v>
      </c>
      <c r="I63" s="2">
        <f t="shared" si="32"/>
        <v>58</v>
      </c>
      <c r="J63" s="2">
        <f t="shared" si="33"/>
        <v>58</v>
      </c>
      <c r="K63" s="2">
        <f t="shared" si="34"/>
        <v>58</v>
      </c>
      <c r="L63" s="2">
        <f t="shared" si="35"/>
        <v>58</v>
      </c>
      <c r="M63" s="2">
        <f t="shared" si="36"/>
        <v>58</v>
      </c>
      <c r="N63" s="2">
        <f t="shared" si="37"/>
        <v>80</v>
      </c>
      <c r="O63" s="2">
        <f t="shared" si="38"/>
        <v>79</v>
      </c>
      <c r="P63" s="2">
        <f t="shared" si="39"/>
        <v>79</v>
      </c>
      <c r="Q63" s="2">
        <f t="shared" si="40"/>
        <v>79</v>
      </c>
      <c r="R63" s="2">
        <f t="shared" si="41"/>
        <v>79</v>
      </c>
      <c r="S63" s="2">
        <f t="shared" si="42"/>
        <v>58</v>
      </c>
      <c r="T63" s="2">
        <f t="shared" si="43"/>
        <v>80</v>
      </c>
      <c r="U63" s="2" t="str">
        <f t="shared" si="44"/>
        <v/>
      </c>
      <c r="V63" s="6"/>
      <c r="Y63" s="2">
        <v>58</v>
      </c>
      <c r="Z63" s="2">
        <f>IF('[1]功能-城建'!AS63="","",('[1]功能-城建'!AS63+'[1]功能-城建'!BN63)/2)</f>
        <v>58</v>
      </c>
      <c r="AA63" s="2">
        <f>IF('[1]功能-城建'!AT63="","",('[1]功能-城建'!AT63+'[1]功能-城建'!BO63)/2)</f>
        <v>58</v>
      </c>
      <c r="AB63" s="2" t="str">
        <f>IF('[1]功能-城建'!AU63="","",('[1]功能-城建'!AU63+'[1]功能-城建'!BP63)/2)</f>
        <v/>
      </c>
      <c r="AC63" s="2" t="str">
        <f>IF('[1]功能-城建'!AV63="","",('[1]功能-城建'!AV63+'[1]功能-城建'!BQ63)/2)</f>
        <v/>
      </c>
      <c r="AD63" s="2">
        <f>IF('[1]功能-城建'!AW63="","",('[1]功能-城建'!AW63+'[1]功能-城建'!BR63)/2)</f>
        <v>58</v>
      </c>
      <c r="AE63" s="2">
        <f>IF('[1]功能-城建'!AX63="","",('[1]功能-城建'!AX63+'[1]功能-城建'!BS63)/2)</f>
        <v>58</v>
      </c>
      <c r="AF63" s="2">
        <f>IF('[1]功能-城建'!AY63="","",('[1]功能-城建'!AY63+'[1]功能-城建'!BT63)/2)</f>
        <v>58</v>
      </c>
      <c r="AG63" s="2">
        <f>IF('[1]功能-城建'!AZ63="","",('[1]功能-城建'!AZ63+'[1]功能-城建'!BU63)/2)</f>
        <v>58</v>
      </c>
      <c r="AH63" s="2">
        <f>IF('[1]功能-城建'!BA63="","",('[1]功能-城建'!BA63+'[1]功能-城建'!BV63)/2)</f>
        <v>58</v>
      </c>
      <c r="AI63" s="2">
        <f>IF('[1]功能-城建'!BB63="","",('[1]功能-城建'!BB63+'[1]功能-城建'!BW63)/2)</f>
        <v>58</v>
      </c>
      <c r="AJ63" s="2">
        <f>IF('[1]功能-城建'!BC63="","",('[1]功能-城建'!BC63+'[1]功能-城建'!BX63)/2)</f>
        <v>58</v>
      </c>
      <c r="AK63" s="2" t="str">
        <f>IF('[1]功能-城建'!BD63="","",('[1]功能-城建'!BD63+'[1]功能-城建'!BY63)/2)</f>
        <v/>
      </c>
      <c r="AL63" s="2" t="str">
        <f>IF('[1]功能-城建'!BE63="","",('[1]功能-城建'!BE63+'[1]功能-城建'!BZ63)/2)</f>
        <v/>
      </c>
      <c r="AM63" s="2" t="str">
        <f>IF('[1]功能-城建'!BF63="","",('[1]功能-城建'!BF63+'[1]功能-城建'!CA63)/2)</f>
        <v/>
      </c>
      <c r="AN63" s="2" t="str">
        <f>IF('[1]功能-城建'!BG63="","",('[1]功能-城建'!BG63+'[1]功能-城建'!CB63)/2)</f>
        <v/>
      </c>
      <c r="AO63" s="2" t="str">
        <f>IF('[1]功能-城建'!BH63="","",('[1]功能-城建'!BH63+'[1]功能-城建'!CC63)/2)</f>
        <v/>
      </c>
      <c r="AP63" s="2">
        <f>IF('[1]功能-城建'!BI63="","",('[1]功能-城建'!BI63+'[1]功能-城建'!CD63)/2)</f>
        <v>58</v>
      </c>
      <c r="AQ63" s="2" t="str">
        <f>IF('[1]功能-城建'!BJ63="","",('[1]功能-城建'!BJ63+'[1]功能-城建'!CE63)/2)</f>
        <v/>
      </c>
      <c r="AR63" s="2" t="str">
        <f>IF('[1]功能-城建'!BK63="","",('[1]功能-城建'!BK63+'[1]功能-城建'!CF63)/2)</f>
        <v/>
      </c>
    </row>
    <row r="64" spans="2:44" x14ac:dyDescent="0.15">
      <c r="B64" s="2">
        <v>59</v>
      </c>
      <c r="C64" s="2">
        <f t="shared" si="26"/>
        <v>59</v>
      </c>
      <c r="D64" s="2">
        <f t="shared" si="27"/>
        <v>59</v>
      </c>
      <c r="E64" s="2">
        <f t="shared" si="28"/>
        <v>80</v>
      </c>
      <c r="F64" s="2" t="str">
        <f t="shared" si="29"/>
        <v/>
      </c>
      <c r="G64" s="2">
        <f t="shared" si="30"/>
        <v>59</v>
      </c>
      <c r="H64" s="2">
        <f t="shared" si="31"/>
        <v>59</v>
      </c>
      <c r="I64" s="2">
        <f t="shared" si="32"/>
        <v>59</v>
      </c>
      <c r="J64" s="2">
        <f t="shared" si="33"/>
        <v>59</v>
      </c>
      <c r="K64" s="2">
        <f t="shared" si="34"/>
        <v>59</v>
      </c>
      <c r="L64" s="2">
        <f t="shared" si="35"/>
        <v>59</v>
      </c>
      <c r="M64" s="2">
        <f t="shared" si="36"/>
        <v>59</v>
      </c>
      <c r="N64" s="2">
        <f t="shared" si="37"/>
        <v>80</v>
      </c>
      <c r="O64" s="2">
        <f t="shared" si="38"/>
        <v>79</v>
      </c>
      <c r="P64" s="2">
        <f t="shared" si="39"/>
        <v>79</v>
      </c>
      <c r="Q64" s="2">
        <f t="shared" si="40"/>
        <v>79</v>
      </c>
      <c r="R64" s="2">
        <f t="shared" si="41"/>
        <v>79</v>
      </c>
      <c r="S64" s="2">
        <f t="shared" si="42"/>
        <v>59</v>
      </c>
      <c r="T64" s="2">
        <f t="shared" si="43"/>
        <v>80</v>
      </c>
      <c r="U64" s="2" t="str">
        <f t="shared" si="44"/>
        <v/>
      </c>
      <c r="V64" s="6"/>
      <c r="Y64" s="2">
        <v>59</v>
      </c>
      <c r="Z64" s="2">
        <f>IF('[1]功能-城建'!AS64="","",('[1]功能-城建'!AS64+'[1]功能-城建'!BN64)/2)</f>
        <v>59</v>
      </c>
      <c r="AA64" s="2">
        <f>IF('[1]功能-城建'!AT64="","",('[1]功能-城建'!AT64+'[1]功能-城建'!BO64)/2)</f>
        <v>59</v>
      </c>
      <c r="AB64" s="2" t="str">
        <f>IF('[1]功能-城建'!AU64="","",('[1]功能-城建'!AU64+'[1]功能-城建'!BP64)/2)</f>
        <v/>
      </c>
      <c r="AC64" s="2" t="str">
        <f>IF('[1]功能-城建'!AV64="","",('[1]功能-城建'!AV64+'[1]功能-城建'!BQ64)/2)</f>
        <v/>
      </c>
      <c r="AD64" s="2">
        <f>IF('[1]功能-城建'!AW64="","",('[1]功能-城建'!AW64+'[1]功能-城建'!BR64)/2)</f>
        <v>59</v>
      </c>
      <c r="AE64" s="2">
        <f>IF('[1]功能-城建'!AX64="","",('[1]功能-城建'!AX64+'[1]功能-城建'!BS64)/2)</f>
        <v>59</v>
      </c>
      <c r="AF64" s="2">
        <f>IF('[1]功能-城建'!AY64="","",('[1]功能-城建'!AY64+'[1]功能-城建'!BT64)/2)</f>
        <v>59</v>
      </c>
      <c r="AG64" s="2">
        <f>IF('[1]功能-城建'!AZ64="","",('[1]功能-城建'!AZ64+'[1]功能-城建'!BU64)/2)</f>
        <v>59</v>
      </c>
      <c r="AH64" s="2">
        <f>IF('[1]功能-城建'!BA64="","",('[1]功能-城建'!BA64+'[1]功能-城建'!BV64)/2)</f>
        <v>59</v>
      </c>
      <c r="AI64" s="2">
        <f>IF('[1]功能-城建'!BB64="","",('[1]功能-城建'!BB64+'[1]功能-城建'!BW64)/2)</f>
        <v>59</v>
      </c>
      <c r="AJ64" s="2">
        <f>IF('[1]功能-城建'!BC64="","",('[1]功能-城建'!BC64+'[1]功能-城建'!BX64)/2)</f>
        <v>59</v>
      </c>
      <c r="AK64" s="2" t="str">
        <f>IF('[1]功能-城建'!BD64="","",('[1]功能-城建'!BD64+'[1]功能-城建'!BY64)/2)</f>
        <v/>
      </c>
      <c r="AL64" s="2" t="str">
        <f>IF('[1]功能-城建'!BE64="","",('[1]功能-城建'!BE64+'[1]功能-城建'!BZ64)/2)</f>
        <v/>
      </c>
      <c r="AM64" s="2" t="str">
        <f>IF('[1]功能-城建'!BF64="","",('[1]功能-城建'!BF64+'[1]功能-城建'!CA64)/2)</f>
        <v/>
      </c>
      <c r="AN64" s="2" t="str">
        <f>IF('[1]功能-城建'!BG64="","",('[1]功能-城建'!BG64+'[1]功能-城建'!CB64)/2)</f>
        <v/>
      </c>
      <c r="AO64" s="2" t="str">
        <f>IF('[1]功能-城建'!BH64="","",('[1]功能-城建'!BH64+'[1]功能-城建'!CC64)/2)</f>
        <v/>
      </c>
      <c r="AP64" s="2">
        <f>IF('[1]功能-城建'!BI64="","",('[1]功能-城建'!BI64+'[1]功能-城建'!CD64)/2)</f>
        <v>59</v>
      </c>
      <c r="AQ64" s="2" t="str">
        <f>IF('[1]功能-城建'!BJ64="","",('[1]功能-城建'!BJ64+'[1]功能-城建'!CE64)/2)</f>
        <v/>
      </c>
      <c r="AR64" s="2" t="str">
        <f>IF('[1]功能-城建'!BK64="","",('[1]功能-城建'!BK64+'[1]功能-城建'!CF64)/2)</f>
        <v/>
      </c>
    </row>
    <row r="65" spans="2:44" x14ac:dyDescent="0.15">
      <c r="B65" s="2">
        <v>60</v>
      </c>
      <c r="C65" s="2">
        <f t="shared" si="26"/>
        <v>60</v>
      </c>
      <c r="D65" s="2">
        <f t="shared" si="27"/>
        <v>60</v>
      </c>
      <c r="E65" s="2">
        <f t="shared" si="28"/>
        <v>80</v>
      </c>
      <c r="F65" s="2" t="str">
        <f t="shared" si="29"/>
        <v/>
      </c>
      <c r="G65" s="2">
        <f t="shared" si="30"/>
        <v>60</v>
      </c>
      <c r="H65" s="2">
        <f t="shared" si="31"/>
        <v>60</v>
      </c>
      <c r="I65" s="2">
        <f t="shared" si="32"/>
        <v>60</v>
      </c>
      <c r="J65" s="2">
        <f t="shared" si="33"/>
        <v>60</v>
      </c>
      <c r="K65" s="2">
        <f t="shared" si="34"/>
        <v>60</v>
      </c>
      <c r="L65" s="2">
        <f t="shared" si="35"/>
        <v>60</v>
      </c>
      <c r="M65" s="2">
        <f t="shared" si="36"/>
        <v>60</v>
      </c>
      <c r="N65" s="2">
        <f t="shared" si="37"/>
        <v>80</v>
      </c>
      <c r="O65" s="2">
        <f t="shared" si="38"/>
        <v>79</v>
      </c>
      <c r="P65" s="2">
        <f t="shared" si="39"/>
        <v>79</v>
      </c>
      <c r="Q65" s="2">
        <f t="shared" si="40"/>
        <v>79</v>
      </c>
      <c r="R65" s="2">
        <f t="shared" si="41"/>
        <v>79</v>
      </c>
      <c r="S65" s="2">
        <f t="shared" si="42"/>
        <v>60</v>
      </c>
      <c r="T65" s="2">
        <f t="shared" si="43"/>
        <v>80</v>
      </c>
      <c r="U65" s="2" t="str">
        <f t="shared" si="44"/>
        <v/>
      </c>
      <c r="V65" s="6"/>
      <c r="Y65" s="2">
        <v>60</v>
      </c>
      <c r="Z65" s="2">
        <f>IF('[1]功能-城建'!AS65="","",('[1]功能-城建'!AS65+'[1]功能-城建'!BN65)/2)</f>
        <v>60</v>
      </c>
      <c r="AA65" s="2">
        <f>IF('[1]功能-城建'!AT65="","",('[1]功能-城建'!AT65+'[1]功能-城建'!BO65)/2)</f>
        <v>60</v>
      </c>
      <c r="AB65" s="2" t="str">
        <f>IF('[1]功能-城建'!AU65="","",('[1]功能-城建'!AU65+'[1]功能-城建'!BP65)/2)</f>
        <v/>
      </c>
      <c r="AC65" s="2" t="str">
        <f>IF('[1]功能-城建'!AV65="","",('[1]功能-城建'!AV65+'[1]功能-城建'!BQ65)/2)</f>
        <v/>
      </c>
      <c r="AD65" s="2">
        <f>IF('[1]功能-城建'!AW65="","",('[1]功能-城建'!AW65+'[1]功能-城建'!BR65)/2)</f>
        <v>60</v>
      </c>
      <c r="AE65" s="2">
        <f>IF('[1]功能-城建'!AX65="","",('[1]功能-城建'!AX65+'[1]功能-城建'!BS65)/2)</f>
        <v>60</v>
      </c>
      <c r="AF65" s="2">
        <f>IF('[1]功能-城建'!AY65="","",('[1]功能-城建'!AY65+'[1]功能-城建'!BT65)/2)</f>
        <v>60</v>
      </c>
      <c r="AG65" s="2">
        <f>IF('[1]功能-城建'!AZ65="","",('[1]功能-城建'!AZ65+'[1]功能-城建'!BU65)/2)</f>
        <v>60</v>
      </c>
      <c r="AH65" s="2">
        <f>IF('[1]功能-城建'!BA65="","",('[1]功能-城建'!BA65+'[1]功能-城建'!BV65)/2)</f>
        <v>60</v>
      </c>
      <c r="AI65" s="2">
        <f>IF('[1]功能-城建'!BB65="","",('[1]功能-城建'!BB65+'[1]功能-城建'!BW65)/2)</f>
        <v>60</v>
      </c>
      <c r="AJ65" s="2">
        <f>IF('[1]功能-城建'!BC65="","",('[1]功能-城建'!BC65+'[1]功能-城建'!BX65)/2)</f>
        <v>60</v>
      </c>
      <c r="AK65" s="2" t="str">
        <f>IF('[1]功能-城建'!BD65="","",('[1]功能-城建'!BD65+'[1]功能-城建'!BY65)/2)</f>
        <v/>
      </c>
      <c r="AL65" s="2" t="str">
        <f>IF('[1]功能-城建'!BE65="","",('[1]功能-城建'!BE65+'[1]功能-城建'!BZ65)/2)</f>
        <v/>
      </c>
      <c r="AM65" s="2" t="str">
        <f>IF('[1]功能-城建'!BF65="","",('[1]功能-城建'!BF65+'[1]功能-城建'!CA65)/2)</f>
        <v/>
      </c>
      <c r="AN65" s="2" t="str">
        <f>IF('[1]功能-城建'!BG65="","",('[1]功能-城建'!BG65+'[1]功能-城建'!CB65)/2)</f>
        <v/>
      </c>
      <c r="AO65" s="2" t="str">
        <f>IF('[1]功能-城建'!BH65="","",('[1]功能-城建'!BH65+'[1]功能-城建'!CC65)/2)</f>
        <v/>
      </c>
      <c r="AP65" s="2">
        <f>IF('[1]功能-城建'!BI65="","",('[1]功能-城建'!BI65+'[1]功能-城建'!CD65)/2)</f>
        <v>60</v>
      </c>
      <c r="AQ65" s="2" t="str">
        <f>IF('[1]功能-城建'!BJ65="","",('[1]功能-城建'!BJ65+'[1]功能-城建'!CE65)/2)</f>
        <v/>
      </c>
      <c r="AR65" s="2" t="str">
        <f>IF('[1]功能-城建'!BK65="","",('[1]功能-城建'!BK65+'[1]功能-城建'!CF65)/2)</f>
        <v/>
      </c>
    </row>
    <row r="66" spans="2:44" x14ac:dyDescent="0.15">
      <c r="B66" s="2">
        <v>61</v>
      </c>
      <c r="C66" s="2">
        <f t="shared" si="26"/>
        <v>61</v>
      </c>
      <c r="D66" s="2">
        <f t="shared" si="27"/>
        <v>61</v>
      </c>
      <c r="E66" s="2">
        <f t="shared" si="28"/>
        <v>80</v>
      </c>
      <c r="F66" s="2" t="str">
        <f t="shared" si="29"/>
        <v/>
      </c>
      <c r="G66" s="2">
        <f t="shared" si="30"/>
        <v>61</v>
      </c>
      <c r="H66" s="2">
        <f t="shared" si="31"/>
        <v>61</v>
      </c>
      <c r="I66" s="2">
        <f t="shared" si="32"/>
        <v>61</v>
      </c>
      <c r="J66" s="2">
        <f t="shared" si="33"/>
        <v>61</v>
      </c>
      <c r="K66" s="2">
        <f t="shared" si="34"/>
        <v>61</v>
      </c>
      <c r="L66" s="2">
        <f t="shared" si="35"/>
        <v>61</v>
      </c>
      <c r="M66" s="2">
        <f t="shared" si="36"/>
        <v>61</v>
      </c>
      <c r="N66" s="2">
        <f t="shared" si="37"/>
        <v>80</v>
      </c>
      <c r="O66" s="2">
        <f t="shared" si="38"/>
        <v>79</v>
      </c>
      <c r="P66" s="2">
        <f t="shared" si="39"/>
        <v>79</v>
      </c>
      <c r="Q66" s="2">
        <f t="shared" si="40"/>
        <v>79</v>
      </c>
      <c r="R66" s="2">
        <f t="shared" si="41"/>
        <v>79</v>
      </c>
      <c r="S66" s="2">
        <f t="shared" si="42"/>
        <v>61</v>
      </c>
      <c r="T66" s="2">
        <f t="shared" si="43"/>
        <v>80</v>
      </c>
      <c r="U66" s="2" t="str">
        <f t="shared" si="44"/>
        <v/>
      </c>
      <c r="V66" s="6"/>
      <c r="Y66" s="2">
        <v>61</v>
      </c>
      <c r="Z66" s="2">
        <f>IF('[1]功能-城建'!AS66="","",('[1]功能-城建'!AS66+'[1]功能-城建'!BN66)/2)</f>
        <v>61</v>
      </c>
      <c r="AA66" s="2">
        <f>IF('[1]功能-城建'!AT66="","",('[1]功能-城建'!AT66+'[1]功能-城建'!BO66)/2)</f>
        <v>61</v>
      </c>
      <c r="AB66" s="2" t="str">
        <f>IF('[1]功能-城建'!AU66="","",('[1]功能-城建'!AU66+'[1]功能-城建'!BP66)/2)</f>
        <v/>
      </c>
      <c r="AC66" s="2" t="str">
        <f>IF('[1]功能-城建'!AV66="","",('[1]功能-城建'!AV66+'[1]功能-城建'!BQ66)/2)</f>
        <v/>
      </c>
      <c r="AD66" s="2">
        <f>IF('[1]功能-城建'!AW66="","",('[1]功能-城建'!AW66+'[1]功能-城建'!BR66)/2)</f>
        <v>61</v>
      </c>
      <c r="AE66" s="2">
        <f>IF('[1]功能-城建'!AX66="","",('[1]功能-城建'!AX66+'[1]功能-城建'!BS66)/2)</f>
        <v>61</v>
      </c>
      <c r="AF66" s="2">
        <f>IF('[1]功能-城建'!AY66="","",('[1]功能-城建'!AY66+'[1]功能-城建'!BT66)/2)</f>
        <v>61</v>
      </c>
      <c r="AG66" s="2">
        <f>IF('[1]功能-城建'!AZ66="","",('[1]功能-城建'!AZ66+'[1]功能-城建'!BU66)/2)</f>
        <v>61</v>
      </c>
      <c r="AH66" s="2">
        <f>IF('[1]功能-城建'!BA66="","",('[1]功能-城建'!BA66+'[1]功能-城建'!BV66)/2)</f>
        <v>61</v>
      </c>
      <c r="AI66" s="2">
        <f>IF('[1]功能-城建'!BB66="","",('[1]功能-城建'!BB66+'[1]功能-城建'!BW66)/2)</f>
        <v>61</v>
      </c>
      <c r="AJ66" s="2">
        <f>IF('[1]功能-城建'!BC66="","",('[1]功能-城建'!BC66+'[1]功能-城建'!BX66)/2)</f>
        <v>61</v>
      </c>
      <c r="AK66" s="2" t="str">
        <f>IF('[1]功能-城建'!BD66="","",('[1]功能-城建'!BD66+'[1]功能-城建'!BY66)/2)</f>
        <v/>
      </c>
      <c r="AL66" s="2" t="str">
        <f>IF('[1]功能-城建'!BE66="","",('[1]功能-城建'!BE66+'[1]功能-城建'!BZ66)/2)</f>
        <v/>
      </c>
      <c r="AM66" s="2" t="str">
        <f>IF('[1]功能-城建'!BF66="","",('[1]功能-城建'!BF66+'[1]功能-城建'!CA66)/2)</f>
        <v/>
      </c>
      <c r="AN66" s="2" t="str">
        <f>IF('[1]功能-城建'!BG66="","",('[1]功能-城建'!BG66+'[1]功能-城建'!CB66)/2)</f>
        <v/>
      </c>
      <c r="AO66" s="2" t="str">
        <f>IF('[1]功能-城建'!BH66="","",('[1]功能-城建'!BH66+'[1]功能-城建'!CC66)/2)</f>
        <v/>
      </c>
      <c r="AP66" s="2">
        <f>IF('[1]功能-城建'!BI66="","",('[1]功能-城建'!BI66+'[1]功能-城建'!CD66)/2)</f>
        <v>61</v>
      </c>
      <c r="AQ66" s="2" t="str">
        <f>IF('[1]功能-城建'!BJ66="","",('[1]功能-城建'!BJ66+'[1]功能-城建'!CE66)/2)</f>
        <v/>
      </c>
      <c r="AR66" s="2" t="str">
        <f>IF('[1]功能-城建'!BK66="","",('[1]功能-城建'!BK66+'[1]功能-城建'!CF66)/2)</f>
        <v/>
      </c>
    </row>
    <row r="67" spans="2:44" x14ac:dyDescent="0.15">
      <c r="B67" s="2">
        <v>62</v>
      </c>
      <c r="C67" s="2">
        <f t="shared" si="26"/>
        <v>62</v>
      </c>
      <c r="D67" s="2">
        <f t="shared" si="27"/>
        <v>62</v>
      </c>
      <c r="E67" s="2">
        <f t="shared" si="28"/>
        <v>80</v>
      </c>
      <c r="F67" s="2" t="str">
        <f t="shared" si="29"/>
        <v/>
      </c>
      <c r="G67" s="2">
        <f t="shared" si="30"/>
        <v>62</v>
      </c>
      <c r="H67" s="2">
        <f t="shared" si="31"/>
        <v>62</v>
      </c>
      <c r="I67" s="2">
        <f t="shared" si="32"/>
        <v>62</v>
      </c>
      <c r="J67" s="2">
        <f t="shared" si="33"/>
        <v>62</v>
      </c>
      <c r="K67" s="2">
        <f t="shared" si="34"/>
        <v>62</v>
      </c>
      <c r="L67" s="2">
        <f t="shared" si="35"/>
        <v>62</v>
      </c>
      <c r="M67" s="2">
        <f t="shared" si="36"/>
        <v>62</v>
      </c>
      <c r="N67" s="2">
        <f t="shared" si="37"/>
        <v>80</v>
      </c>
      <c r="O67" s="2">
        <f t="shared" si="38"/>
        <v>79</v>
      </c>
      <c r="P67" s="2">
        <f t="shared" si="39"/>
        <v>79</v>
      </c>
      <c r="Q67" s="2">
        <f t="shared" si="40"/>
        <v>79</v>
      </c>
      <c r="R67" s="2">
        <f t="shared" si="41"/>
        <v>79</v>
      </c>
      <c r="S67" s="2">
        <f t="shared" si="42"/>
        <v>62</v>
      </c>
      <c r="T67" s="2">
        <f t="shared" si="43"/>
        <v>80</v>
      </c>
      <c r="U67" s="2" t="str">
        <f t="shared" si="44"/>
        <v/>
      </c>
      <c r="V67" s="6"/>
      <c r="Y67" s="2">
        <v>62</v>
      </c>
      <c r="Z67" s="2">
        <f>IF('[1]功能-城建'!AS67="","",('[1]功能-城建'!AS67+'[1]功能-城建'!BN67)/2)</f>
        <v>62</v>
      </c>
      <c r="AA67" s="2">
        <f>IF('[1]功能-城建'!AT67="","",('[1]功能-城建'!AT67+'[1]功能-城建'!BO67)/2)</f>
        <v>62</v>
      </c>
      <c r="AB67" s="2" t="str">
        <f>IF('[1]功能-城建'!AU67="","",('[1]功能-城建'!AU67+'[1]功能-城建'!BP67)/2)</f>
        <v/>
      </c>
      <c r="AC67" s="2" t="str">
        <f>IF('[1]功能-城建'!AV67="","",('[1]功能-城建'!AV67+'[1]功能-城建'!BQ67)/2)</f>
        <v/>
      </c>
      <c r="AD67" s="2">
        <f>IF('[1]功能-城建'!AW67="","",('[1]功能-城建'!AW67+'[1]功能-城建'!BR67)/2)</f>
        <v>62</v>
      </c>
      <c r="AE67" s="2">
        <f>IF('[1]功能-城建'!AX67="","",('[1]功能-城建'!AX67+'[1]功能-城建'!BS67)/2)</f>
        <v>62</v>
      </c>
      <c r="AF67" s="2">
        <f>IF('[1]功能-城建'!AY67="","",('[1]功能-城建'!AY67+'[1]功能-城建'!BT67)/2)</f>
        <v>62</v>
      </c>
      <c r="AG67" s="2">
        <f>IF('[1]功能-城建'!AZ67="","",('[1]功能-城建'!AZ67+'[1]功能-城建'!BU67)/2)</f>
        <v>62</v>
      </c>
      <c r="AH67" s="2">
        <f>IF('[1]功能-城建'!BA67="","",('[1]功能-城建'!BA67+'[1]功能-城建'!BV67)/2)</f>
        <v>62</v>
      </c>
      <c r="AI67" s="2">
        <f>IF('[1]功能-城建'!BB67="","",('[1]功能-城建'!BB67+'[1]功能-城建'!BW67)/2)</f>
        <v>62</v>
      </c>
      <c r="AJ67" s="2">
        <f>IF('[1]功能-城建'!BC67="","",('[1]功能-城建'!BC67+'[1]功能-城建'!BX67)/2)</f>
        <v>62</v>
      </c>
      <c r="AK67" s="2" t="str">
        <f>IF('[1]功能-城建'!BD67="","",('[1]功能-城建'!BD67+'[1]功能-城建'!BY67)/2)</f>
        <v/>
      </c>
      <c r="AL67" s="2" t="str">
        <f>IF('[1]功能-城建'!BE67="","",('[1]功能-城建'!BE67+'[1]功能-城建'!BZ67)/2)</f>
        <v/>
      </c>
      <c r="AM67" s="2" t="str">
        <f>IF('[1]功能-城建'!BF67="","",('[1]功能-城建'!BF67+'[1]功能-城建'!CA67)/2)</f>
        <v/>
      </c>
      <c r="AN67" s="2" t="str">
        <f>IF('[1]功能-城建'!BG67="","",('[1]功能-城建'!BG67+'[1]功能-城建'!CB67)/2)</f>
        <v/>
      </c>
      <c r="AO67" s="2" t="str">
        <f>IF('[1]功能-城建'!BH67="","",('[1]功能-城建'!BH67+'[1]功能-城建'!CC67)/2)</f>
        <v/>
      </c>
      <c r="AP67" s="2">
        <f>IF('[1]功能-城建'!BI67="","",('[1]功能-城建'!BI67+'[1]功能-城建'!CD67)/2)</f>
        <v>62</v>
      </c>
      <c r="AQ67" s="2" t="str">
        <f>IF('[1]功能-城建'!BJ67="","",('[1]功能-城建'!BJ67+'[1]功能-城建'!CE67)/2)</f>
        <v/>
      </c>
      <c r="AR67" s="2" t="str">
        <f>IF('[1]功能-城建'!BK67="","",('[1]功能-城建'!BK67+'[1]功能-城建'!CF67)/2)</f>
        <v/>
      </c>
    </row>
    <row r="68" spans="2:44" x14ac:dyDescent="0.15">
      <c r="B68" s="2">
        <v>63</v>
      </c>
      <c r="C68" s="2">
        <f t="shared" si="26"/>
        <v>63</v>
      </c>
      <c r="D68" s="2">
        <f t="shared" si="27"/>
        <v>63</v>
      </c>
      <c r="E68" s="2">
        <f t="shared" si="28"/>
        <v>80</v>
      </c>
      <c r="F68" s="2" t="str">
        <f t="shared" si="29"/>
        <v/>
      </c>
      <c r="G68" s="2">
        <f t="shared" si="30"/>
        <v>63</v>
      </c>
      <c r="H68" s="2">
        <f t="shared" si="31"/>
        <v>63</v>
      </c>
      <c r="I68" s="2">
        <f t="shared" si="32"/>
        <v>63</v>
      </c>
      <c r="J68" s="2">
        <f t="shared" si="33"/>
        <v>63</v>
      </c>
      <c r="K68" s="2">
        <f t="shared" si="34"/>
        <v>63</v>
      </c>
      <c r="L68" s="2">
        <f t="shared" si="35"/>
        <v>63</v>
      </c>
      <c r="M68" s="2">
        <f t="shared" si="36"/>
        <v>63</v>
      </c>
      <c r="N68" s="2">
        <f t="shared" si="37"/>
        <v>80</v>
      </c>
      <c r="O68" s="2">
        <f t="shared" si="38"/>
        <v>79</v>
      </c>
      <c r="P68" s="2">
        <f t="shared" si="39"/>
        <v>79</v>
      </c>
      <c r="Q68" s="2">
        <f t="shared" si="40"/>
        <v>79</v>
      </c>
      <c r="R68" s="2">
        <f t="shared" si="41"/>
        <v>79</v>
      </c>
      <c r="S68" s="2">
        <f t="shared" si="42"/>
        <v>63</v>
      </c>
      <c r="T68" s="2">
        <f t="shared" si="43"/>
        <v>80</v>
      </c>
      <c r="U68" s="2" t="str">
        <f t="shared" si="44"/>
        <v/>
      </c>
      <c r="V68" s="6"/>
      <c r="Y68" s="2">
        <v>63</v>
      </c>
      <c r="Z68" s="2">
        <f>IF('[1]功能-城建'!AS68="","",('[1]功能-城建'!AS68+'[1]功能-城建'!BN68)/2)</f>
        <v>63</v>
      </c>
      <c r="AA68" s="2">
        <f>IF('[1]功能-城建'!AT68="","",('[1]功能-城建'!AT68+'[1]功能-城建'!BO68)/2)</f>
        <v>63</v>
      </c>
      <c r="AB68" s="2" t="str">
        <f>IF('[1]功能-城建'!AU68="","",('[1]功能-城建'!AU68+'[1]功能-城建'!BP68)/2)</f>
        <v/>
      </c>
      <c r="AC68" s="2" t="str">
        <f>IF('[1]功能-城建'!AV68="","",('[1]功能-城建'!AV68+'[1]功能-城建'!BQ68)/2)</f>
        <v/>
      </c>
      <c r="AD68" s="2">
        <f>IF('[1]功能-城建'!AW68="","",('[1]功能-城建'!AW68+'[1]功能-城建'!BR68)/2)</f>
        <v>63</v>
      </c>
      <c r="AE68" s="2">
        <f>IF('[1]功能-城建'!AX68="","",('[1]功能-城建'!AX68+'[1]功能-城建'!BS68)/2)</f>
        <v>63</v>
      </c>
      <c r="AF68" s="2">
        <f>IF('[1]功能-城建'!AY68="","",('[1]功能-城建'!AY68+'[1]功能-城建'!BT68)/2)</f>
        <v>63</v>
      </c>
      <c r="AG68" s="2">
        <f>IF('[1]功能-城建'!AZ68="","",('[1]功能-城建'!AZ68+'[1]功能-城建'!BU68)/2)</f>
        <v>63</v>
      </c>
      <c r="AH68" s="2">
        <f>IF('[1]功能-城建'!BA68="","",('[1]功能-城建'!BA68+'[1]功能-城建'!BV68)/2)</f>
        <v>63</v>
      </c>
      <c r="AI68" s="2">
        <f>IF('[1]功能-城建'!BB68="","",('[1]功能-城建'!BB68+'[1]功能-城建'!BW68)/2)</f>
        <v>63</v>
      </c>
      <c r="AJ68" s="2">
        <f>IF('[1]功能-城建'!BC68="","",('[1]功能-城建'!BC68+'[1]功能-城建'!BX68)/2)</f>
        <v>63</v>
      </c>
      <c r="AK68" s="2" t="str">
        <f>IF('[1]功能-城建'!BD68="","",('[1]功能-城建'!BD68+'[1]功能-城建'!BY68)/2)</f>
        <v/>
      </c>
      <c r="AL68" s="2" t="str">
        <f>IF('[1]功能-城建'!BE68="","",('[1]功能-城建'!BE68+'[1]功能-城建'!BZ68)/2)</f>
        <v/>
      </c>
      <c r="AM68" s="2" t="str">
        <f>IF('[1]功能-城建'!BF68="","",('[1]功能-城建'!BF68+'[1]功能-城建'!CA68)/2)</f>
        <v/>
      </c>
      <c r="AN68" s="2" t="str">
        <f>IF('[1]功能-城建'!BG68="","",('[1]功能-城建'!BG68+'[1]功能-城建'!CB68)/2)</f>
        <v/>
      </c>
      <c r="AO68" s="2" t="str">
        <f>IF('[1]功能-城建'!BH68="","",('[1]功能-城建'!BH68+'[1]功能-城建'!CC68)/2)</f>
        <v/>
      </c>
      <c r="AP68" s="2">
        <f>IF('[1]功能-城建'!BI68="","",('[1]功能-城建'!BI68+'[1]功能-城建'!CD68)/2)</f>
        <v>63</v>
      </c>
      <c r="AQ68" s="2" t="str">
        <f>IF('[1]功能-城建'!BJ68="","",('[1]功能-城建'!BJ68+'[1]功能-城建'!CE68)/2)</f>
        <v/>
      </c>
      <c r="AR68" s="2" t="str">
        <f>IF('[1]功能-城建'!BK68="","",('[1]功能-城建'!BK68+'[1]功能-城建'!CF68)/2)</f>
        <v/>
      </c>
    </row>
    <row r="69" spans="2:44" x14ac:dyDescent="0.15">
      <c r="B69" s="2">
        <v>64</v>
      </c>
      <c r="C69" s="2">
        <f t="shared" si="26"/>
        <v>64</v>
      </c>
      <c r="D69" s="2">
        <f t="shared" si="27"/>
        <v>64</v>
      </c>
      <c r="E69" s="2">
        <f t="shared" si="28"/>
        <v>80</v>
      </c>
      <c r="F69" s="2" t="str">
        <f t="shared" si="29"/>
        <v/>
      </c>
      <c r="G69" s="2">
        <f t="shared" si="30"/>
        <v>64</v>
      </c>
      <c r="H69" s="2">
        <f t="shared" si="31"/>
        <v>64</v>
      </c>
      <c r="I69" s="2">
        <f t="shared" si="32"/>
        <v>64</v>
      </c>
      <c r="J69" s="2">
        <f t="shared" si="33"/>
        <v>64</v>
      </c>
      <c r="K69" s="2">
        <f t="shared" si="34"/>
        <v>64</v>
      </c>
      <c r="L69" s="2">
        <f t="shared" si="35"/>
        <v>64</v>
      </c>
      <c r="M69" s="2">
        <f t="shared" si="36"/>
        <v>64</v>
      </c>
      <c r="N69" s="2">
        <f t="shared" si="37"/>
        <v>80</v>
      </c>
      <c r="O69" s="2">
        <f t="shared" si="38"/>
        <v>79</v>
      </c>
      <c r="P69" s="2">
        <f t="shared" si="39"/>
        <v>79</v>
      </c>
      <c r="Q69" s="2">
        <f t="shared" si="40"/>
        <v>79</v>
      </c>
      <c r="R69" s="2">
        <f t="shared" si="41"/>
        <v>79</v>
      </c>
      <c r="S69" s="2">
        <f t="shared" si="42"/>
        <v>64</v>
      </c>
      <c r="T69" s="2">
        <f t="shared" si="43"/>
        <v>80</v>
      </c>
      <c r="U69" s="2" t="str">
        <f t="shared" si="44"/>
        <v/>
      </c>
      <c r="V69" s="6"/>
      <c r="Y69" s="2">
        <v>64</v>
      </c>
      <c r="Z69" s="2">
        <f>IF('[1]功能-城建'!AS69="","",('[1]功能-城建'!AS69+'[1]功能-城建'!BN69)/2)</f>
        <v>64</v>
      </c>
      <c r="AA69" s="2">
        <f>IF('[1]功能-城建'!AT69="","",('[1]功能-城建'!AT69+'[1]功能-城建'!BO69)/2)</f>
        <v>64</v>
      </c>
      <c r="AB69" s="2" t="str">
        <f>IF('[1]功能-城建'!AU69="","",('[1]功能-城建'!AU69+'[1]功能-城建'!BP69)/2)</f>
        <v/>
      </c>
      <c r="AC69" s="2" t="str">
        <f>IF('[1]功能-城建'!AV69="","",('[1]功能-城建'!AV69+'[1]功能-城建'!BQ69)/2)</f>
        <v/>
      </c>
      <c r="AD69" s="2">
        <f>IF('[1]功能-城建'!AW69="","",('[1]功能-城建'!AW69+'[1]功能-城建'!BR69)/2)</f>
        <v>64</v>
      </c>
      <c r="AE69" s="2">
        <f>IF('[1]功能-城建'!AX69="","",('[1]功能-城建'!AX69+'[1]功能-城建'!BS69)/2)</f>
        <v>64</v>
      </c>
      <c r="AF69" s="2">
        <f>IF('[1]功能-城建'!AY69="","",('[1]功能-城建'!AY69+'[1]功能-城建'!BT69)/2)</f>
        <v>64</v>
      </c>
      <c r="AG69" s="2">
        <f>IF('[1]功能-城建'!AZ69="","",('[1]功能-城建'!AZ69+'[1]功能-城建'!BU69)/2)</f>
        <v>64</v>
      </c>
      <c r="AH69" s="2">
        <f>IF('[1]功能-城建'!BA69="","",('[1]功能-城建'!BA69+'[1]功能-城建'!BV69)/2)</f>
        <v>64</v>
      </c>
      <c r="AI69" s="2">
        <f>IF('[1]功能-城建'!BB69="","",('[1]功能-城建'!BB69+'[1]功能-城建'!BW69)/2)</f>
        <v>64</v>
      </c>
      <c r="AJ69" s="2">
        <f>IF('[1]功能-城建'!BC69="","",('[1]功能-城建'!BC69+'[1]功能-城建'!BX69)/2)</f>
        <v>64</v>
      </c>
      <c r="AK69" s="2" t="str">
        <f>IF('[1]功能-城建'!BD69="","",('[1]功能-城建'!BD69+'[1]功能-城建'!BY69)/2)</f>
        <v/>
      </c>
      <c r="AL69" s="2" t="str">
        <f>IF('[1]功能-城建'!BE69="","",('[1]功能-城建'!BE69+'[1]功能-城建'!BZ69)/2)</f>
        <v/>
      </c>
      <c r="AM69" s="2" t="str">
        <f>IF('[1]功能-城建'!BF69="","",('[1]功能-城建'!BF69+'[1]功能-城建'!CA69)/2)</f>
        <v/>
      </c>
      <c r="AN69" s="2" t="str">
        <f>IF('[1]功能-城建'!BG69="","",('[1]功能-城建'!BG69+'[1]功能-城建'!CB69)/2)</f>
        <v/>
      </c>
      <c r="AO69" s="2" t="str">
        <f>IF('[1]功能-城建'!BH69="","",('[1]功能-城建'!BH69+'[1]功能-城建'!CC69)/2)</f>
        <v/>
      </c>
      <c r="AP69" s="2">
        <f>IF('[1]功能-城建'!BI69="","",('[1]功能-城建'!BI69+'[1]功能-城建'!CD69)/2)</f>
        <v>64</v>
      </c>
      <c r="AQ69" s="2" t="str">
        <f>IF('[1]功能-城建'!BJ69="","",('[1]功能-城建'!BJ69+'[1]功能-城建'!CE69)/2)</f>
        <v/>
      </c>
      <c r="AR69" s="2" t="str">
        <f>IF('[1]功能-城建'!BK69="","",('[1]功能-城建'!BK69+'[1]功能-城建'!CF69)/2)</f>
        <v/>
      </c>
    </row>
    <row r="70" spans="2:44" x14ac:dyDescent="0.15">
      <c r="B70" s="2">
        <v>65</v>
      </c>
      <c r="C70" s="2">
        <f t="shared" si="26"/>
        <v>65</v>
      </c>
      <c r="D70" s="2">
        <f t="shared" si="27"/>
        <v>65</v>
      </c>
      <c r="E70" s="2">
        <f t="shared" si="28"/>
        <v>80</v>
      </c>
      <c r="F70" s="2" t="str">
        <f t="shared" si="29"/>
        <v/>
      </c>
      <c r="G70" s="2">
        <f t="shared" si="30"/>
        <v>65</v>
      </c>
      <c r="H70" s="2">
        <f t="shared" si="31"/>
        <v>65</v>
      </c>
      <c r="I70" s="2">
        <f t="shared" si="32"/>
        <v>65</v>
      </c>
      <c r="J70" s="2">
        <f t="shared" si="33"/>
        <v>65</v>
      </c>
      <c r="K70" s="2">
        <f t="shared" si="34"/>
        <v>65</v>
      </c>
      <c r="L70" s="2">
        <f t="shared" si="35"/>
        <v>65</v>
      </c>
      <c r="M70" s="2">
        <f t="shared" si="36"/>
        <v>65</v>
      </c>
      <c r="N70" s="2">
        <f t="shared" si="37"/>
        <v>80</v>
      </c>
      <c r="O70" s="2">
        <f t="shared" si="38"/>
        <v>79</v>
      </c>
      <c r="P70" s="2">
        <f t="shared" si="39"/>
        <v>79</v>
      </c>
      <c r="Q70" s="2">
        <f t="shared" si="40"/>
        <v>79</v>
      </c>
      <c r="R70" s="2">
        <f t="shared" si="41"/>
        <v>79</v>
      </c>
      <c r="S70" s="2">
        <f t="shared" si="42"/>
        <v>65</v>
      </c>
      <c r="T70" s="2">
        <f t="shared" si="43"/>
        <v>80</v>
      </c>
      <c r="U70" s="2" t="str">
        <f t="shared" si="44"/>
        <v/>
      </c>
      <c r="V70" s="6"/>
      <c r="Y70" s="2">
        <v>65</v>
      </c>
      <c r="Z70" s="2">
        <f>IF('[1]功能-城建'!AS70="","",('[1]功能-城建'!AS70+'[1]功能-城建'!BN70)/2)</f>
        <v>65</v>
      </c>
      <c r="AA70" s="2">
        <f>IF('[1]功能-城建'!AT70="","",('[1]功能-城建'!AT70+'[1]功能-城建'!BO70)/2)</f>
        <v>65</v>
      </c>
      <c r="AB70" s="2" t="str">
        <f>IF('[1]功能-城建'!AU70="","",('[1]功能-城建'!AU70+'[1]功能-城建'!BP70)/2)</f>
        <v/>
      </c>
      <c r="AC70" s="2" t="str">
        <f>IF('[1]功能-城建'!AV70="","",('[1]功能-城建'!AV70+'[1]功能-城建'!BQ70)/2)</f>
        <v/>
      </c>
      <c r="AD70" s="2">
        <f>IF('[1]功能-城建'!AW70="","",('[1]功能-城建'!AW70+'[1]功能-城建'!BR70)/2)</f>
        <v>65</v>
      </c>
      <c r="AE70" s="2">
        <f>IF('[1]功能-城建'!AX70="","",('[1]功能-城建'!AX70+'[1]功能-城建'!BS70)/2)</f>
        <v>65</v>
      </c>
      <c r="AF70" s="2">
        <f>IF('[1]功能-城建'!AY70="","",('[1]功能-城建'!AY70+'[1]功能-城建'!BT70)/2)</f>
        <v>65</v>
      </c>
      <c r="AG70" s="2">
        <f>IF('[1]功能-城建'!AZ70="","",('[1]功能-城建'!AZ70+'[1]功能-城建'!BU70)/2)</f>
        <v>65</v>
      </c>
      <c r="AH70" s="2">
        <f>IF('[1]功能-城建'!BA70="","",('[1]功能-城建'!BA70+'[1]功能-城建'!BV70)/2)</f>
        <v>65</v>
      </c>
      <c r="AI70" s="2">
        <f>IF('[1]功能-城建'!BB70="","",('[1]功能-城建'!BB70+'[1]功能-城建'!BW70)/2)</f>
        <v>65</v>
      </c>
      <c r="AJ70" s="2">
        <f>IF('[1]功能-城建'!BC70="","",('[1]功能-城建'!BC70+'[1]功能-城建'!BX70)/2)</f>
        <v>65</v>
      </c>
      <c r="AK70" s="2" t="str">
        <f>IF('[1]功能-城建'!BD70="","",('[1]功能-城建'!BD70+'[1]功能-城建'!BY70)/2)</f>
        <v/>
      </c>
      <c r="AL70" s="2" t="str">
        <f>IF('[1]功能-城建'!BE70="","",('[1]功能-城建'!BE70+'[1]功能-城建'!BZ70)/2)</f>
        <v/>
      </c>
      <c r="AM70" s="2" t="str">
        <f>IF('[1]功能-城建'!BF70="","",('[1]功能-城建'!BF70+'[1]功能-城建'!CA70)/2)</f>
        <v/>
      </c>
      <c r="AN70" s="2" t="str">
        <f>IF('[1]功能-城建'!BG70="","",('[1]功能-城建'!BG70+'[1]功能-城建'!CB70)/2)</f>
        <v/>
      </c>
      <c r="AO70" s="2" t="str">
        <f>IF('[1]功能-城建'!BH70="","",('[1]功能-城建'!BH70+'[1]功能-城建'!CC70)/2)</f>
        <v/>
      </c>
      <c r="AP70" s="2">
        <f>IF('[1]功能-城建'!BI70="","",('[1]功能-城建'!BI70+'[1]功能-城建'!CD70)/2)</f>
        <v>65</v>
      </c>
      <c r="AQ70" s="2" t="str">
        <f>IF('[1]功能-城建'!BJ70="","",('[1]功能-城建'!BJ70+'[1]功能-城建'!CE70)/2)</f>
        <v/>
      </c>
      <c r="AR70" s="2" t="str">
        <f>IF('[1]功能-城建'!BK70="","",('[1]功能-城建'!BK70+'[1]功能-城建'!CF70)/2)</f>
        <v/>
      </c>
    </row>
    <row r="71" spans="2:44" x14ac:dyDescent="0.15">
      <c r="B71" s="2">
        <v>66</v>
      </c>
      <c r="C71" s="2">
        <f t="shared" si="26"/>
        <v>66</v>
      </c>
      <c r="D71" s="2">
        <f t="shared" si="27"/>
        <v>66</v>
      </c>
      <c r="E71" s="2">
        <f t="shared" si="28"/>
        <v>80</v>
      </c>
      <c r="F71" s="2" t="str">
        <f t="shared" si="29"/>
        <v/>
      </c>
      <c r="G71" s="2">
        <f t="shared" si="30"/>
        <v>66</v>
      </c>
      <c r="H71" s="2">
        <f t="shared" si="31"/>
        <v>66</v>
      </c>
      <c r="I71" s="2">
        <f t="shared" si="32"/>
        <v>66</v>
      </c>
      <c r="J71" s="2">
        <f t="shared" si="33"/>
        <v>66</v>
      </c>
      <c r="K71" s="2">
        <f t="shared" si="34"/>
        <v>66</v>
      </c>
      <c r="L71" s="2">
        <f t="shared" si="35"/>
        <v>66</v>
      </c>
      <c r="M71" s="2">
        <f t="shared" si="36"/>
        <v>66</v>
      </c>
      <c r="N71" s="2">
        <f t="shared" si="37"/>
        <v>80</v>
      </c>
      <c r="O71" s="2">
        <f t="shared" si="38"/>
        <v>79</v>
      </c>
      <c r="P71" s="2">
        <f t="shared" si="39"/>
        <v>79</v>
      </c>
      <c r="Q71" s="2">
        <f t="shared" si="40"/>
        <v>79</v>
      </c>
      <c r="R71" s="2">
        <f t="shared" si="41"/>
        <v>79</v>
      </c>
      <c r="S71" s="2">
        <f t="shared" si="42"/>
        <v>66</v>
      </c>
      <c r="T71" s="2">
        <f t="shared" si="43"/>
        <v>80</v>
      </c>
      <c r="U71" s="2" t="str">
        <f t="shared" si="44"/>
        <v/>
      </c>
      <c r="V71" s="6"/>
      <c r="Y71" s="2">
        <v>66</v>
      </c>
      <c r="Z71" s="2">
        <f>IF('[1]功能-城建'!AS71="","",('[1]功能-城建'!AS71+'[1]功能-城建'!BN71)/2)</f>
        <v>66</v>
      </c>
      <c r="AA71" s="2">
        <f>IF('[1]功能-城建'!AT71="","",('[1]功能-城建'!AT71+'[1]功能-城建'!BO71)/2)</f>
        <v>66</v>
      </c>
      <c r="AB71" s="2" t="str">
        <f>IF('[1]功能-城建'!AU71="","",('[1]功能-城建'!AU71+'[1]功能-城建'!BP71)/2)</f>
        <v/>
      </c>
      <c r="AC71" s="2" t="str">
        <f>IF('[1]功能-城建'!AV71="","",('[1]功能-城建'!AV71+'[1]功能-城建'!BQ71)/2)</f>
        <v/>
      </c>
      <c r="AD71" s="2">
        <f>IF('[1]功能-城建'!AW71="","",('[1]功能-城建'!AW71+'[1]功能-城建'!BR71)/2)</f>
        <v>66</v>
      </c>
      <c r="AE71" s="2">
        <f>IF('[1]功能-城建'!AX71="","",('[1]功能-城建'!AX71+'[1]功能-城建'!BS71)/2)</f>
        <v>66</v>
      </c>
      <c r="AF71" s="2">
        <f>IF('[1]功能-城建'!AY71="","",('[1]功能-城建'!AY71+'[1]功能-城建'!BT71)/2)</f>
        <v>66</v>
      </c>
      <c r="AG71" s="2">
        <f>IF('[1]功能-城建'!AZ71="","",('[1]功能-城建'!AZ71+'[1]功能-城建'!BU71)/2)</f>
        <v>66</v>
      </c>
      <c r="AH71" s="2">
        <f>IF('[1]功能-城建'!BA71="","",('[1]功能-城建'!BA71+'[1]功能-城建'!BV71)/2)</f>
        <v>66</v>
      </c>
      <c r="AI71" s="2">
        <f>IF('[1]功能-城建'!BB71="","",('[1]功能-城建'!BB71+'[1]功能-城建'!BW71)/2)</f>
        <v>66</v>
      </c>
      <c r="AJ71" s="2">
        <f>IF('[1]功能-城建'!BC71="","",('[1]功能-城建'!BC71+'[1]功能-城建'!BX71)/2)</f>
        <v>66</v>
      </c>
      <c r="AK71" s="2" t="str">
        <f>IF('[1]功能-城建'!BD71="","",('[1]功能-城建'!BD71+'[1]功能-城建'!BY71)/2)</f>
        <v/>
      </c>
      <c r="AL71" s="2" t="str">
        <f>IF('[1]功能-城建'!BE71="","",('[1]功能-城建'!BE71+'[1]功能-城建'!BZ71)/2)</f>
        <v/>
      </c>
      <c r="AM71" s="2" t="str">
        <f>IF('[1]功能-城建'!BF71="","",('[1]功能-城建'!BF71+'[1]功能-城建'!CA71)/2)</f>
        <v/>
      </c>
      <c r="AN71" s="2" t="str">
        <f>IF('[1]功能-城建'!BG71="","",('[1]功能-城建'!BG71+'[1]功能-城建'!CB71)/2)</f>
        <v/>
      </c>
      <c r="AO71" s="2" t="str">
        <f>IF('[1]功能-城建'!BH71="","",('[1]功能-城建'!BH71+'[1]功能-城建'!CC71)/2)</f>
        <v/>
      </c>
      <c r="AP71" s="2">
        <f>IF('[1]功能-城建'!BI71="","",('[1]功能-城建'!BI71+'[1]功能-城建'!CD71)/2)</f>
        <v>66</v>
      </c>
      <c r="AQ71" s="2" t="str">
        <f>IF('[1]功能-城建'!BJ71="","",('[1]功能-城建'!BJ71+'[1]功能-城建'!CE71)/2)</f>
        <v/>
      </c>
      <c r="AR71" s="2" t="str">
        <f>IF('[1]功能-城建'!BK71="","",('[1]功能-城建'!BK71+'[1]功能-城建'!CF71)/2)</f>
        <v/>
      </c>
    </row>
    <row r="72" spans="2:44" x14ac:dyDescent="0.15">
      <c r="B72" s="2">
        <v>67</v>
      </c>
      <c r="C72" s="2">
        <f t="shared" si="26"/>
        <v>67</v>
      </c>
      <c r="D72" s="2">
        <f t="shared" si="27"/>
        <v>67</v>
      </c>
      <c r="E72" s="2">
        <f t="shared" si="28"/>
        <v>80</v>
      </c>
      <c r="F72" s="2" t="str">
        <f t="shared" si="29"/>
        <v/>
      </c>
      <c r="G72" s="2">
        <f t="shared" si="30"/>
        <v>67</v>
      </c>
      <c r="H72" s="2">
        <f t="shared" si="31"/>
        <v>67</v>
      </c>
      <c r="I72" s="2">
        <f t="shared" si="32"/>
        <v>67</v>
      </c>
      <c r="J72" s="2">
        <f t="shared" si="33"/>
        <v>67</v>
      </c>
      <c r="K72" s="2">
        <f t="shared" si="34"/>
        <v>67</v>
      </c>
      <c r="L72" s="2">
        <f t="shared" si="35"/>
        <v>67</v>
      </c>
      <c r="M72" s="2">
        <f t="shared" si="36"/>
        <v>67</v>
      </c>
      <c r="N72" s="2">
        <f t="shared" si="37"/>
        <v>80</v>
      </c>
      <c r="O72" s="2">
        <f t="shared" si="38"/>
        <v>79</v>
      </c>
      <c r="P72" s="2">
        <f t="shared" si="39"/>
        <v>79</v>
      </c>
      <c r="Q72" s="2">
        <f t="shared" si="40"/>
        <v>79</v>
      </c>
      <c r="R72" s="2">
        <f t="shared" si="41"/>
        <v>79</v>
      </c>
      <c r="S72" s="2">
        <f t="shared" si="42"/>
        <v>67</v>
      </c>
      <c r="T72" s="2">
        <f t="shared" si="43"/>
        <v>80</v>
      </c>
      <c r="U72" s="2" t="str">
        <f t="shared" si="44"/>
        <v/>
      </c>
      <c r="V72" s="6"/>
      <c r="Y72" s="2">
        <v>67</v>
      </c>
      <c r="Z72" s="2">
        <f>IF('[1]功能-城建'!AS72="","",('[1]功能-城建'!AS72+'[1]功能-城建'!BN72)/2)</f>
        <v>67</v>
      </c>
      <c r="AA72" s="2">
        <f>IF('[1]功能-城建'!AT72="","",('[1]功能-城建'!AT72+'[1]功能-城建'!BO72)/2)</f>
        <v>67</v>
      </c>
      <c r="AB72" s="2" t="str">
        <f>IF('[1]功能-城建'!AU72="","",('[1]功能-城建'!AU72+'[1]功能-城建'!BP72)/2)</f>
        <v/>
      </c>
      <c r="AC72" s="2" t="str">
        <f>IF('[1]功能-城建'!AV72="","",('[1]功能-城建'!AV72+'[1]功能-城建'!BQ72)/2)</f>
        <v/>
      </c>
      <c r="AD72" s="2">
        <f>IF('[1]功能-城建'!AW72="","",('[1]功能-城建'!AW72+'[1]功能-城建'!BR72)/2)</f>
        <v>67</v>
      </c>
      <c r="AE72" s="2">
        <f>IF('[1]功能-城建'!AX72="","",('[1]功能-城建'!AX72+'[1]功能-城建'!BS72)/2)</f>
        <v>67</v>
      </c>
      <c r="AF72" s="2">
        <f>IF('[1]功能-城建'!AY72="","",('[1]功能-城建'!AY72+'[1]功能-城建'!BT72)/2)</f>
        <v>67</v>
      </c>
      <c r="AG72" s="2">
        <f>IF('[1]功能-城建'!AZ72="","",('[1]功能-城建'!AZ72+'[1]功能-城建'!BU72)/2)</f>
        <v>67</v>
      </c>
      <c r="AH72" s="2">
        <f>IF('[1]功能-城建'!BA72="","",('[1]功能-城建'!BA72+'[1]功能-城建'!BV72)/2)</f>
        <v>67</v>
      </c>
      <c r="AI72" s="2">
        <f>IF('[1]功能-城建'!BB72="","",('[1]功能-城建'!BB72+'[1]功能-城建'!BW72)/2)</f>
        <v>67</v>
      </c>
      <c r="AJ72" s="2">
        <f>IF('[1]功能-城建'!BC72="","",('[1]功能-城建'!BC72+'[1]功能-城建'!BX72)/2)</f>
        <v>67</v>
      </c>
      <c r="AK72" s="2" t="str">
        <f>IF('[1]功能-城建'!BD72="","",('[1]功能-城建'!BD72+'[1]功能-城建'!BY72)/2)</f>
        <v/>
      </c>
      <c r="AL72" s="2" t="str">
        <f>IF('[1]功能-城建'!BE72="","",('[1]功能-城建'!BE72+'[1]功能-城建'!BZ72)/2)</f>
        <v/>
      </c>
      <c r="AM72" s="2" t="str">
        <f>IF('[1]功能-城建'!BF72="","",('[1]功能-城建'!BF72+'[1]功能-城建'!CA72)/2)</f>
        <v/>
      </c>
      <c r="AN72" s="2" t="str">
        <f>IF('[1]功能-城建'!BG72="","",('[1]功能-城建'!BG72+'[1]功能-城建'!CB72)/2)</f>
        <v/>
      </c>
      <c r="AO72" s="2" t="str">
        <f>IF('[1]功能-城建'!BH72="","",('[1]功能-城建'!BH72+'[1]功能-城建'!CC72)/2)</f>
        <v/>
      </c>
      <c r="AP72" s="2">
        <f>IF('[1]功能-城建'!BI72="","",('[1]功能-城建'!BI72+'[1]功能-城建'!CD72)/2)</f>
        <v>67</v>
      </c>
      <c r="AQ72" s="2" t="str">
        <f>IF('[1]功能-城建'!BJ72="","",('[1]功能-城建'!BJ72+'[1]功能-城建'!CE72)/2)</f>
        <v/>
      </c>
      <c r="AR72" s="2" t="str">
        <f>IF('[1]功能-城建'!BK72="","",('[1]功能-城建'!BK72+'[1]功能-城建'!CF72)/2)</f>
        <v/>
      </c>
    </row>
    <row r="73" spans="2:44" x14ac:dyDescent="0.15">
      <c r="B73" s="2">
        <v>68</v>
      </c>
      <c r="C73" s="2">
        <f t="shared" si="26"/>
        <v>68</v>
      </c>
      <c r="D73" s="2">
        <f t="shared" si="27"/>
        <v>68</v>
      </c>
      <c r="E73" s="2">
        <f t="shared" si="28"/>
        <v>80</v>
      </c>
      <c r="F73" s="2" t="str">
        <f t="shared" si="29"/>
        <v/>
      </c>
      <c r="G73" s="2">
        <f t="shared" si="30"/>
        <v>68</v>
      </c>
      <c r="H73" s="2">
        <f t="shared" si="31"/>
        <v>68</v>
      </c>
      <c r="I73" s="2">
        <f t="shared" si="32"/>
        <v>68</v>
      </c>
      <c r="J73" s="2">
        <f t="shared" si="33"/>
        <v>68</v>
      </c>
      <c r="K73" s="2">
        <f t="shared" si="34"/>
        <v>68</v>
      </c>
      <c r="L73" s="2">
        <f t="shared" si="35"/>
        <v>68</v>
      </c>
      <c r="M73" s="2">
        <f t="shared" si="36"/>
        <v>68</v>
      </c>
      <c r="N73" s="2">
        <f t="shared" si="37"/>
        <v>80</v>
      </c>
      <c r="O73" s="2">
        <f t="shared" si="38"/>
        <v>79</v>
      </c>
      <c r="P73" s="2">
        <f t="shared" si="39"/>
        <v>79</v>
      </c>
      <c r="Q73" s="2">
        <f t="shared" si="40"/>
        <v>79</v>
      </c>
      <c r="R73" s="2">
        <f t="shared" si="41"/>
        <v>79</v>
      </c>
      <c r="S73" s="2">
        <f t="shared" si="42"/>
        <v>68</v>
      </c>
      <c r="T73" s="2">
        <f t="shared" si="43"/>
        <v>80</v>
      </c>
      <c r="U73" s="2" t="str">
        <f t="shared" si="44"/>
        <v/>
      </c>
      <c r="V73" s="6"/>
      <c r="Y73" s="2">
        <v>68</v>
      </c>
      <c r="Z73" s="2">
        <f>IF('[1]功能-城建'!AS73="","",('[1]功能-城建'!AS73+'[1]功能-城建'!BN73)/2)</f>
        <v>68</v>
      </c>
      <c r="AA73" s="2">
        <f>IF('[1]功能-城建'!AT73="","",('[1]功能-城建'!AT73+'[1]功能-城建'!BO73)/2)</f>
        <v>68</v>
      </c>
      <c r="AB73" s="2" t="str">
        <f>IF('[1]功能-城建'!AU73="","",('[1]功能-城建'!AU73+'[1]功能-城建'!BP73)/2)</f>
        <v/>
      </c>
      <c r="AC73" s="2" t="str">
        <f>IF('[1]功能-城建'!AV73="","",('[1]功能-城建'!AV73+'[1]功能-城建'!BQ73)/2)</f>
        <v/>
      </c>
      <c r="AD73" s="2">
        <f>IF('[1]功能-城建'!AW73="","",('[1]功能-城建'!AW73+'[1]功能-城建'!BR73)/2)</f>
        <v>68</v>
      </c>
      <c r="AE73" s="2">
        <f>IF('[1]功能-城建'!AX73="","",('[1]功能-城建'!AX73+'[1]功能-城建'!BS73)/2)</f>
        <v>68</v>
      </c>
      <c r="AF73" s="2">
        <f>IF('[1]功能-城建'!AY73="","",('[1]功能-城建'!AY73+'[1]功能-城建'!BT73)/2)</f>
        <v>68</v>
      </c>
      <c r="AG73" s="2">
        <f>IF('[1]功能-城建'!AZ73="","",('[1]功能-城建'!AZ73+'[1]功能-城建'!BU73)/2)</f>
        <v>68</v>
      </c>
      <c r="AH73" s="2">
        <f>IF('[1]功能-城建'!BA73="","",('[1]功能-城建'!BA73+'[1]功能-城建'!BV73)/2)</f>
        <v>68</v>
      </c>
      <c r="AI73" s="2">
        <f>IF('[1]功能-城建'!BB73="","",('[1]功能-城建'!BB73+'[1]功能-城建'!BW73)/2)</f>
        <v>68</v>
      </c>
      <c r="AJ73" s="2">
        <f>IF('[1]功能-城建'!BC73="","",('[1]功能-城建'!BC73+'[1]功能-城建'!BX73)/2)</f>
        <v>68</v>
      </c>
      <c r="AK73" s="2" t="str">
        <f>IF('[1]功能-城建'!BD73="","",('[1]功能-城建'!BD73+'[1]功能-城建'!BY73)/2)</f>
        <v/>
      </c>
      <c r="AL73" s="2" t="str">
        <f>IF('[1]功能-城建'!BE73="","",('[1]功能-城建'!BE73+'[1]功能-城建'!BZ73)/2)</f>
        <v/>
      </c>
      <c r="AM73" s="2" t="str">
        <f>IF('[1]功能-城建'!BF73="","",('[1]功能-城建'!BF73+'[1]功能-城建'!CA73)/2)</f>
        <v/>
      </c>
      <c r="AN73" s="2" t="str">
        <f>IF('[1]功能-城建'!BG73="","",('[1]功能-城建'!BG73+'[1]功能-城建'!CB73)/2)</f>
        <v/>
      </c>
      <c r="AO73" s="2" t="str">
        <f>IF('[1]功能-城建'!BH73="","",('[1]功能-城建'!BH73+'[1]功能-城建'!CC73)/2)</f>
        <v/>
      </c>
      <c r="AP73" s="2">
        <f>IF('[1]功能-城建'!BI73="","",('[1]功能-城建'!BI73+'[1]功能-城建'!CD73)/2)</f>
        <v>68</v>
      </c>
      <c r="AQ73" s="2" t="str">
        <f>IF('[1]功能-城建'!BJ73="","",('[1]功能-城建'!BJ73+'[1]功能-城建'!CE73)/2)</f>
        <v/>
      </c>
      <c r="AR73" s="2" t="str">
        <f>IF('[1]功能-城建'!BK73="","",('[1]功能-城建'!BK73+'[1]功能-城建'!CF73)/2)</f>
        <v/>
      </c>
    </row>
    <row r="74" spans="2:44" x14ac:dyDescent="0.15">
      <c r="B74" s="2">
        <v>69</v>
      </c>
      <c r="C74" s="2">
        <f t="shared" si="26"/>
        <v>69</v>
      </c>
      <c r="D74" s="2">
        <f t="shared" si="27"/>
        <v>69</v>
      </c>
      <c r="E74" s="2">
        <f t="shared" si="28"/>
        <v>80</v>
      </c>
      <c r="F74" s="2" t="str">
        <f t="shared" si="29"/>
        <v/>
      </c>
      <c r="G74" s="2">
        <f t="shared" si="30"/>
        <v>69</v>
      </c>
      <c r="H74" s="2">
        <f t="shared" si="31"/>
        <v>69</v>
      </c>
      <c r="I74" s="2">
        <f t="shared" si="32"/>
        <v>69</v>
      </c>
      <c r="J74" s="2">
        <f t="shared" si="33"/>
        <v>69</v>
      </c>
      <c r="K74" s="2">
        <f t="shared" si="34"/>
        <v>69</v>
      </c>
      <c r="L74" s="2">
        <f t="shared" si="35"/>
        <v>69</v>
      </c>
      <c r="M74" s="2">
        <f t="shared" si="36"/>
        <v>69</v>
      </c>
      <c r="N74" s="2">
        <f t="shared" si="37"/>
        <v>80</v>
      </c>
      <c r="O74" s="2">
        <f t="shared" si="38"/>
        <v>79</v>
      </c>
      <c r="P74" s="2">
        <f t="shared" si="39"/>
        <v>79</v>
      </c>
      <c r="Q74" s="2">
        <f t="shared" si="40"/>
        <v>79</v>
      </c>
      <c r="R74" s="2">
        <f t="shared" si="41"/>
        <v>79</v>
      </c>
      <c r="S74" s="2">
        <f t="shared" si="42"/>
        <v>69</v>
      </c>
      <c r="T74" s="2">
        <f t="shared" si="43"/>
        <v>80</v>
      </c>
      <c r="U74" s="2" t="str">
        <f t="shared" si="44"/>
        <v/>
      </c>
      <c r="V74" s="6"/>
      <c r="Y74" s="2">
        <v>69</v>
      </c>
      <c r="Z74" s="2">
        <f>IF('[1]功能-城建'!AS74="","",('[1]功能-城建'!AS74+'[1]功能-城建'!BN74)/2)</f>
        <v>69</v>
      </c>
      <c r="AA74" s="2">
        <f>IF('[1]功能-城建'!AT74="","",('[1]功能-城建'!AT74+'[1]功能-城建'!BO74)/2)</f>
        <v>69</v>
      </c>
      <c r="AB74" s="2" t="str">
        <f>IF('[1]功能-城建'!AU74="","",('[1]功能-城建'!AU74+'[1]功能-城建'!BP74)/2)</f>
        <v/>
      </c>
      <c r="AC74" s="2" t="str">
        <f>IF('[1]功能-城建'!AV74="","",('[1]功能-城建'!AV74+'[1]功能-城建'!BQ74)/2)</f>
        <v/>
      </c>
      <c r="AD74" s="2">
        <f>IF('[1]功能-城建'!AW74="","",('[1]功能-城建'!AW74+'[1]功能-城建'!BR74)/2)</f>
        <v>69</v>
      </c>
      <c r="AE74" s="2">
        <f>IF('[1]功能-城建'!AX74="","",('[1]功能-城建'!AX74+'[1]功能-城建'!BS74)/2)</f>
        <v>69</v>
      </c>
      <c r="AF74" s="2">
        <f>IF('[1]功能-城建'!AY74="","",('[1]功能-城建'!AY74+'[1]功能-城建'!BT74)/2)</f>
        <v>69</v>
      </c>
      <c r="AG74" s="2">
        <f>IF('[1]功能-城建'!AZ74="","",('[1]功能-城建'!AZ74+'[1]功能-城建'!BU74)/2)</f>
        <v>69</v>
      </c>
      <c r="AH74" s="2">
        <f>IF('[1]功能-城建'!BA74="","",('[1]功能-城建'!BA74+'[1]功能-城建'!BV74)/2)</f>
        <v>69</v>
      </c>
      <c r="AI74" s="2">
        <f>IF('[1]功能-城建'!BB74="","",('[1]功能-城建'!BB74+'[1]功能-城建'!BW74)/2)</f>
        <v>69</v>
      </c>
      <c r="AJ74" s="2">
        <f>IF('[1]功能-城建'!BC74="","",('[1]功能-城建'!BC74+'[1]功能-城建'!BX74)/2)</f>
        <v>69</v>
      </c>
      <c r="AK74" s="2" t="str">
        <f>IF('[1]功能-城建'!BD74="","",('[1]功能-城建'!BD74+'[1]功能-城建'!BY74)/2)</f>
        <v/>
      </c>
      <c r="AL74" s="2" t="str">
        <f>IF('[1]功能-城建'!BE74="","",('[1]功能-城建'!BE74+'[1]功能-城建'!BZ74)/2)</f>
        <v/>
      </c>
      <c r="AM74" s="2" t="str">
        <f>IF('[1]功能-城建'!BF74="","",('[1]功能-城建'!BF74+'[1]功能-城建'!CA74)/2)</f>
        <v/>
      </c>
      <c r="AN74" s="2" t="str">
        <f>IF('[1]功能-城建'!BG74="","",('[1]功能-城建'!BG74+'[1]功能-城建'!CB74)/2)</f>
        <v/>
      </c>
      <c r="AO74" s="2" t="str">
        <f>IF('[1]功能-城建'!BH74="","",('[1]功能-城建'!BH74+'[1]功能-城建'!CC74)/2)</f>
        <v/>
      </c>
      <c r="AP74" s="2">
        <f>IF('[1]功能-城建'!BI74="","",('[1]功能-城建'!BI74+'[1]功能-城建'!CD74)/2)</f>
        <v>69</v>
      </c>
      <c r="AQ74" s="2" t="str">
        <f>IF('[1]功能-城建'!BJ74="","",('[1]功能-城建'!BJ74+'[1]功能-城建'!CE74)/2)</f>
        <v/>
      </c>
      <c r="AR74" s="2" t="str">
        <f>IF('[1]功能-城建'!BK74="","",('[1]功能-城建'!BK74+'[1]功能-城建'!CF74)/2)</f>
        <v/>
      </c>
    </row>
    <row r="75" spans="2:44" x14ac:dyDescent="0.15">
      <c r="B75" s="2">
        <v>70</v>
      </c>
      <c r="C75" s="2">
        <f t="shared" si="26"/>
        <v>70</v>
      </c>
      <c r="D75" s="2">
        <f t="shared" si="27"/>
        <v>70</v>
      </c>
      <c r="E75" s="2">
        <f t="shared" si="28"/>
        <v>80</v>
      </c>
      <c r="F75" s="2" t="str">
        <f t="shared" si="29"/>
        <v/>
      </c>
      <c r="G75" s="2">
        <f t="shared" si="30"/>
        <v>70</v>
      </c>
      <c r="H75" s="2">
        <f t="shared" si="31"/>
        <v>70</v>
      </c>
      <c r="I75" s="2">
        <f t="shared" si="32"/>
        <v>70</v>
      </c>
      <c r="J75" s="2">
        <f t="shared" si="33"/>
        <v>70</v>
      </c>
      <c r="K75" s="2">
        <f t="shared" si="34"/>
        <v>70</v>
      </c>
      <c r="L75" s="2">
        <f t="shared" si="35"/>
        <v>70</v>
      </c>
      <c r="M75" s="2">
        <f t="shared" si="36"/>
        <v>70</v>
      </c>
      <c r="N75" s="2">
        <f t="shared" si="37"/>
        <v>80</v>
      </c>
      <c r="O75" s="2">
        <f t="shared" si="38"/>
        <v>79</v>
      </c>
      <c r="P75" s="2">
        <f t="shared" si="39"/>
        <v>79</v>
      </c>
      <c r="Q75" s="2">
        <f t="shared" si="40"/>
        <v>79</v>
      </c>
      <c r="R75" s="2">
        <f t="shared" si="41"/>
        <v>79</v>
      </c>
      <c r="S75" s="2">
        <f t="shared" si="42"/>
        <v>70</v>
      </c>
      <c r="T75" s="2">
        <f t="shared" si="43"/>
        <v>80</v>
      </c>
      <c r="U75" s="2" t="str">
        <f t="shared" si="44"/>
        <v/>
      </c>
      <c r="V75" s="6"/>
      <c r="Y75" s="2">
        <v>70</v>
      </c>
      <c r="Z75" s="2">
        <f>IF('[1]功能-城建'!AS75="","",('[1]功能-城建'!AS75+'[1]功能-城建'!BN75)/2)</f>
        <v>70</v>
      </c>
      <c r="AA75" s="2">
        <f>IF('[1]功能-城建'!AT75="","",('[1]功能-城建'!AT75+'[1]功能-城建'!BO75)/2)</f>
        <v>70</v>
      </c>
      <c r="AB75" s="2" t="str">
        <f>IF('[1]功能-城建'!AU75="","",('[1]功能-城建'!AU75+'[1]功能-城建'!BP75)/2)</f>
        <v/>
      </c>
      <c r="AC75" s="2" t="str">
        <f>IF('[1]功能-城建'!AV75="","",('[1]功能-城建'!AV75+'[1]功能-城建'!BQ75)/2)</f>
        <v/>
      </c>
      <c r="AD75" s="2">
        <f>IF('[1]功能-城建'!AW75="","",('[1]功能-城建'!AW75+'[1]功能-城建'!BR75)/2)</f>
        <v>70</v>
      </c>
      <c r="AE75" s="2">
        <f>IF('[1]功能-城建'!AX75="","",('[1]功能-城建'!AX75+'[1]功能-城建'!BS75)/2)</f>
        <v>70</v>
      </c>
      <c r="AF75" s="2">
        <f>IF('[1]功能-城建'!AY75="","",('[1]功能-城建'!AY75+'[1]功能-城建'!BT75)/2)</f>
        <v>70</v>
      </c>
      <c r="AG75" s="2">
        <f>IF('[1]功能-城建'!AZ75="","",('[1]功能-城建'!AZ75+'[1]功能-城建'!BU75)/2)</f>
        <v>70</v>
      </c>
      <c r="AH75" s="2">
        <f>IF('[1]功能-城建'!BA75="","",('[1]功能-城建'!BA75+'[1]功能-城建'!BV75)/2)</f>
        <v>70</v>
      </c>
      <c r="AI75" s="2">
        <f>IF('[1]功能-城建'!BB75="","",('[1]功能-城建'!BB75+'[1]功能-城建'!BW75)/2)</f>
        <v>70</v>
      </c>
      <c r="AJ75" s="2">
        <f>IF('[1]功能-城建'!BC75="","",('[1]功能-城建'!BC75+'[1]功能-城建'!BX75)/2)</f>
        <v>70</v>
      </c>
      <c r="AK75" s="2" t="str">
        <f>IF('[1]功能-城建'!BD75="","",('[1]功能-城建'!BD75+'[1]功能-城建'!BY75)/2)</f>
        <v/>
      </c>
      <c r="AL75" s="2" t="str">
        <f>IF('[1]功能-城建'!BE75="","",('[1]功能-城建'!BE75+'[1]功能-城建'!BZ75)/2)</f>
        <v/>
      </c>
      <c r="AM75" s="2" t="str">
        <f>IF('[1]功能-城建'!BF75="","",('[1]功能-城建'!BF75+'[1]功能-城建'!CA75)/2)</f>
        <v/>
      </c>
      <c r="AN75" s="2" t="str">
        <f>IF('[1]功能-城建'!BG75="","",('[1]功能-城建'!BG75+'[1]功能-城建'!CB75)/2)</f>
        <v/>
      </c>
      <c r="AO75" s="2" t="str">
        <f>IF('[1]功能-城建'!BH75="","",('[1]功能-城建'!BH75+'[1]功能-城建'!CC75)/2)</f>
        <v/>
      </c>
      <c r="AP75" s="2">
        <f>IF('[1]功能-城建'!BI75="","",('[1]功能-城建'!BI75+'[1]功能-城建'!CD75)/2)</f>
        <v>70</v>
      </c>
      <c r="AQ75" s="2" t="str">
        <f>IF('[1]功能-城建'!BJ75="","",('[1]功能-城建'!BJ75+'[1]功能-城建'!CE75)/2)</f>
        <v/>
      </c>
      <c r="AR75" s="2" t="str">
        <f>IF('[1]功能-城建'!BK75="","",('[1]功能-城建'!BK75+'[1]功能-城建'!CF75)/2)</f>
        <v/>
      </c>
    </row>
    <row r="76" spans="2:44" x14ac:dyDescent="0.15">
      <c r="B76" s="2">
        <v>71</v>
      </c>
      <c r="C76" s="2">
        <f t="shared" si="26"/>
        <v>71</v>
      </c>
      <c r="D76" s="2">
        <f t="shared" si="27"/>
        <v>71</v>
      </c>
      <c r="E76" s="2">
        <f t="shared" si="28"/>
        <v>80</v>
      </c>
      <c r="F76" s="2" t="str">
        <f t="shared" si="29"/>
        <v/>
      </c>
      <c r="G76" s="2">
        <f t="shared" si="30"/>
        <v>71</v>
      </c>
      <c r="H76" s="2">
        <f t="shared" si="31"/>
        <v>71</v>
      </c>
      <c r="I76" s="2">
        <f t="shared" si="32"/>
        <v>71</v>
      </c>
      <c r="J76" s="2">
        <f t="shared" si="33"/>
        <v>71</v>
      </c>
      <c r="K76" s="2">
        <f t="shared" si="34"/>
        <v>71</v>
      </c>
      <c r="L76" s="2">
        <f t="shared" si="35"/>
        <v>71</v>
      </c>
      <c r="M76" s="2">
        <f t="shared" si="36"/>
        <v>71</v>
      </c>
      <c r="N76" s="2">
        <f t="shared" si="37"/>
        <v>80</v>
      </c>
      <c r="O76" s="2">
        <f t="shared" si="38"/>
        <v>79</v>
      </c>
      <c r="P76" s="2">
        <f t="shared" si="39"/>
        <v>79</v>
      </c>
      <c r="Q76" s="2">
        <f t="shared" si="40"/>
        <v>79</v>
      </c>
      <c r="R76" s="2">
        <f t="shared" si="41"/>
        <v>79</v>
      </c>
      <c r="S76" s="2">
        <f t="shared" si="42"/>
        <v>71</v>
      </c>
      <c r="T76" s="2">
        <f t="shared" si="43"/>
        <v>80</v>
      </c>
      <c r="U76" s="2" t="str">
        <f t="shared" si="44"/>
        <v/>
      </c>
      <c r="V76" s="6"/>
      <c r="Y76" s="2">
        <v>71</v>
      </c>
      <c r="Z76" s="2">
        <f>IF('[1]功能-城建'!AS76="","",('[1]功能-城建'!AS76+'[1]功能-城建'!BN76)/2)</f>
        <v>71</v>
      </c>
      <c r="AA76" s="2">
        <f>IF('[1]功能-城建'!AT76="","",('[1]功能-城建'!AT76+'[1]功能-城建'!BO76)/2)</f>
        <v>71</v>
      </c>
      <c r="AB76" s="2" t="str">
        <f>IF('[1]功能-城建'!AU76="","",('[1]功能-城建'!AU76+'[1]功能-城建'!BP76)/2)</f>
        <v/>
      </c>
      <c r="AC76" s="2" t="str">
        <f>IF('[1]功能-城建'!AV76="","",('[1]功能-城建'!AV76+'[1]功能-城建'!BQ76)/2)</f>
        <v/>
      </c>
      <c r="AD76" s="2">
        <f>IF('[1]功能-城建'!AW76="","",('[1]功能-城建'!AW76+'[1]功能-城建'!BR76)/2)</f>
        <v>71</v>
      </c>
      <c r="AE76" s="2">
        <f>IF('[1]功能-城建'!AX76="","",('[1]功能-城建'!AX76+'[1]功能-城建'!BS76)/2)</f>
        <v>71</v>
      </c>
      <c r="AF76" s="2">
        <f>IF('[1]功能-城建'!AY76="","",('[1]功能-城建'!AY76+'[1]功能-城建'!BT76)/2)</f>
        <v>71</v>
      </c>
      <c r="AG76" s="2">
        <f>IF('[1]功能-城建'!AZ76="","",('[1]功能-城建'!AZ76+'[1]功能-城建'!BU76)/2)</f>
        <v>71</v>
      </c>
      <c r="AH76" s="2">
        <f>IF('[1]功能-城建'!BA76="","",('[1]功能-城建'!BA76+'[1]功能-城建'!BV76)/2)</f>
        <v>71</v>
      </c>
      <c r="AI76" s="2">
        <f>IF('[1]功能-城建'!BB76="","",('[1]功能-城建'!BB76+'[1]功能-城建'!BW76)/2)</f>
        <v>71</v>
      </c>
      <c r="AJ76" s="2">
        <f>IF('[1]功能-城建'!BC76="","",('[1]功能-城建'!BC76+'[1]功能-城建'!BX76)/2)</f>
        <v>71</v>
      </c>
      <c r="AK76" s="2" t="str">
        <f>IF('[1]功能-城建'!BD76="","",('[1]功能-城建'!BD76+'[1]功能-城建'!BY76)/2)</f>
        <v/>
      </c>
      <c r="AL76" s="2" t="str">
        <f>IF('[1]功能-城建'!BE76="","",('[1]功能-城建'!BE76+'[1]功能-城建'!BZ76)/2)</f>
        <v/>
      </c>
      <c r="AM76" s="2" t="str">
        <f>IF('[1]功能-城建'!BF76="","",('[1]功能-城建'!BF76+'[1]功能-城建'!CA76)/2)</f>
        <v/>
      </c>
      <c r="AN76" s="2" t="str">
        <f>IF('[1]功能-城建'!BG76="","",('[1]功能-城建'!BG76+'[1]功能-城建'!CB76)/2)</f>
        <v/>
      </c>
      <c r="AO76" s="2" t="str">
        <f>IF('[1]功能-城建'!BH76="","",('[1]功能-城建'!BH76+'[1]功能-城建'!CC76)/2)</f>
        <v/>
      </c>
      <c r="AP76" s="2">
        <f>IF('[1]功能-城建'!BI76="","",('[1]功能-城建'!BI76+'[1]功能-城建'!CD76)/2)</f>
        <v>71</v>
      </c>
      <c r="AQ76" s="2" t="str">
        <f>IF('[1]功能-城建'!BJ76="","",('[1]功能-城建'!BJ76+'[1]功能-城建'!CE76)/2)</f>
        <v/>
      </c>
      <c r="AR76" s="2" t="str">
        <f>IF('[1]功能-城建'!BK76="","",('[1]功能-城建'!BK76+'[1]功能-城建'!CF76)/2)</f>
        <v/>
      </c>
    </row>
    <row r="77" spans="2:44" x14ac:dyDescent="0.15">
      <c r="B77" s="2">
        <v>72</v>
      </c>
      <c r="C77" s="2">
        <f t="shared" si="26"/>
        <v>72</v>
      </c>
      <c r="D77" s="2">
        <f t="shared" si="27"/>
        <v>72</v>
      </c>
      <c r="E77" s="2">
        <f t="shared" si="28"/>
        <v>80</v>
      </c>
      <c r="F77" s="2" t="str">
        <f t="shared" si="29"/>
        <v/>
      </c>
      <c r="G77" s="2">
        <f t="shared" si="30"/>
        <v>72</v>
      </c>
      <c r="H77" s="2">
        <f t="shared" si="31"/>
        <v>72</v>
      </c>
      <c r="I77" s="2">
        <f t="shared" si="32"/>
        <v>72</v>
      </c>
      <c r="J77" s="2">
        <f t="shared" si="33"/>
        <v>72</v>
      </c>
      <c r="K77" s="2">
        <f t="shared" si="34"/>
        <v>72</v>
      </c>
      <c r="L77" s="2">
        <f t="shared" si="35"/>
        <v>72</v>
      </c>
      <c r="M77" s="2">
        <f t="shared" si="36"/>
        <v>72</v>
      </c>
      <c r="N77" s="2">
        <f t="shared" si="37"/>
        <v>80</v>
      </c>
      <c r="O77" s="2">
        <f t="shared" si="38"/>
        <v>79</v>
      </c>
      <c r="P77" s="2">
        <f t="shared" si="39"/>
        <v>79</v>
      </c>
      <c r="Q77" s="2">
        <f t="shared" si="40"/>
        <v>79</v>
      </c>
      <c r="R77" s="2">
        <f t="shared" si="41"/>
        <v>79</v>
      </c>
      <c r="S77" s="2">
        <f t="shared" si="42"/>
        <v>72</v>
      </c>
      <c r="T77" s="2">
        <f t="shared" si="43"/>
        <v>80</v>
      </c>
      <c r="U77" s="2" t="str">
        <f t="shared" si="44"/>
        <v/>
      </c>
      <c r="V77" s="6"/>
      <c r="Y77" s="2">
        <v>72</v>
      </c>
      <c r="Z77" s="2">
        <f>IF('[1]功能-城建'!AS77="","",('[1]功能-城建'!AS77+'[1]功能-城建'!BN77)/2)</f>
        <v>72</v>
      </c>
      <c r="AA77" s="2">
        <f>IF('[1]功能-城建'!AT77="","",('[1]功能-城建'!AT77+'[1]功能-城建'!BO77)/2)</f>
        <v>72</v>
      </c>
      <c r="AB77" s="2" t="str">
        <f>IF('[1]功能-城建'!AU77="","",('[1]功能-城建'!AU77+'[1]功能-城建'!BP77)/2)</f>
        <v/>
      </c>
      <c r="AC77" s="2" t="str">
        <f>IF('[1]功能-城建'!AV77="","",('[1]功能-城建'!AV77+'[1]功能-城建'!BQ77)/2)</f>
        <v/>
      </c>
      <c r="AD77" s="2">
        <f>IF('[1]功能-城建'!AW77="","",('[1]功能-城建'!AW77+'[1]功能-城建'!BR77)/2)</f>
        <v>72</v>
      </c>
      <c r="AE77" s="2">
        <f>IF('[1]功能-城建'!AX77="","",('[1]功能-城建'!AX77+'[1]功能-城建'!BS77)/2)</f>
        <v>72</v>
      </c>
      <c r="AF77" s="2">
        <f>IF('[1]功能-城建'!AY77="","",('[1]功能-城建'!AY77+'[1]功能-城建'!BT77)/2)</f>
        <v>72</v>
      </c>
      <c r="AG77" s="2">
        <f>IF('[1]功能-城建'!AZ77="","",('[1]功能-城建'!AZ77+'[1]功能-城建'!BU77)/2)</f>
        <v>72</v>
      </c>
      <c r="AH77" s="2">
        <f>IF('[1]功能-城建'!BA77="","",('[1]功能-城建'!BA77+'[1]功能-城建'!BV77)/2)</f>
        <v>72</v>
      </c>
      <c r="AI77" s="2">
        <f>IF('[1]功能-城建'!BB77="","",('[1]功能-城建'!BB77+'[1]功能-城建'!BW77)/2)</f>
        <v>72</v>
      </c>
      <c r="AJ77" s="2">
        <f>IF('[1]功能-城建'!BC77="","",('[1]功能-城建'!BC77+'[1]功能-城建'!BX77)/2)</f>
        <v>72</v>
      </c>
      <c r="AK77" s="2" t="str">
        <f>IF('[1]功能-城建'!BD77="","",('[1]功能-城建'!BD77+'[1]功能-城建'!BY77)/2)</f>
        <v/>
      </c>
      <c r="AL77" s="2" t="str">
        <f>IF('[1]功能-城建'!BE77="","",('[1]功能-城建'!BE77+'[1]功能-城建'!BZ77)/2)</f>
        <v/>
      </c>
      <c r="AM77" s="2" t="str">
        <f>IF('[1]功能-城建'!BF77="","",('[1]功能-城建'!BF77+'[1]功能-城建'!CA77)/2)</f>
        <v/>
      </c>
      <c r="AN77" s="2" t="str">
        <f>IF('[1]功能-城建'!BG77="","",('[1]功能-城建'!BG77+'[1]功能-城建'!CB77)/2)</f>
        <v/>
      </c>
      <c r="AO77" s="2" t="str">
        <f>IF('[1]功能-城建'!BH77="","",('[1]功能-城建'!BH77+'[1]功能-城建'!CC77)/2)</f>
        <v/>
      </c>
      <c r="AP77" s="2">
        <f>IF('[1]功能-城建'!BI77="","",('[1]功能-城建'!BI77+'[1]功能-城建'!CD77)/2)</f>
        <v>72</v>
      </c>
      <c r="AQ77" s="2" t="str">
        <f>IF('[1]功能-城建'!BJ77="","",('[1]功能-城建'!BJ77+'[1]功能-城建'!CE77)/2)</f>
        <v/>
      </c>
      <c r="AR77" s="2" t="str">
        <f>IF('[1]功能-城建'!BK77="","",('[1]功能-城建'!BK77+'[1]功能-城建'!CF77)/2)</f>
        <v/>
      </c>
    </row>
    <row r="78" spans="2:44" x14ac:dyDescent="0.15">
      <c r="B78" s="2">
        <v>73</v>
      </c>
      <c r="C78" s="2">
        <f t="shared" si="26"/>
        <v>73</v>
      </c>
      <c r="D78" s="2">
        <f t="shared" si="27"/>
        <v>73</v>
      </c>
      <c r="E78" s="2">
        <f t="shared" si="28"/>
        <v>80</v>
      </c>
      <c r="F78" s="2" t="str">
        <f t="shared" si="29"/>
        <v/>
      </c>
      <c r="G78" s="2">
        <f t="shared" si="30"/>
        <v>73</v>
      </c>
      <c r="H78" s="2">
        <f t="shared" si="31"/>
        <v>73</v>
      </c>
      <c r="I78" s="2">
        <f t="shared" si="32"/>
        <v>73</v>
      </c>
      <c r="J78" s="2">
        <f t="shared" si="33"/>
        <v>73</v>
      </c>
      <c r="K78" s="2">
        <f t="shared" si="34"/>
        <v>73</v>
      </c>
      <c r="L78" s="2">
        <f t="shared" si="35"/>
        <v>73</v>
      </c>
      <c r="M78" s="2">
        <f t="shared" si="36"/>
        <v>73</v>
      </c>
      <c r="N78" s="2">
        <f t="shared" si="37"/>
        <v>80</v>
      </c>
      <c r="O78" s="2">
        <f t="shared" si="38"/>
        <v>79</v>
      </c>
      <c r="P78" s="2">
        <f t="shared" si="39"/>
        <v>79</v>
      </c>
      <c r="Q78" s="2">
        <f t="shared" si="40"/>
        <v>79</v>
      </c>
      <c r="R78" s="2">
        <f t="shared" si="41"/>
        <v>79</v>
      </c>
      <c r="S78" s="2">
        <f t="shared" si="42"/>
        <v>73</v>
      </c>
      <c r="T78" s="2">
        <f t="shared" si="43"/>
        <v>80</v>
      </c>
      <c r="U78" s="2" t="str">
        <f t="shared" si="44"/>
        <v/>
      </c>
      <c r="V78" s="6"/>
      <c r="Y78" s="2">
        <v>73</v>
      </c>
      <c r="Z78" s="2">
        <f>IF('[1]功能-城建'!AS78="","",('[1]功能-城建'!AS78+'[1]功能-城建'!BN78)/2)</f>
        <v>73</v>
      </c>
      <c r="AA78" s="2">
        <f>IF('[1]功能-城建'!AT78="","",('[1]功能-城建'!AT78+'[1]功能-城建'!BO78)/2)</f>
        <v>73</v>
      </c>
      <c r="AB78" s="2" t="str">
        <f>IF('[1]功能-城建'!AU78="","",('[1]功能-城建'!AU78+'[1]功能-城建'!BP78)/2)</f>
        <v/>
      </c>
      <c r="AC78" s="2" t="str">
        <f>IF('[1]功能-城建'!AV78="","",('[1]功能-城建'!AV78+'[1]功能-城建'!BQ78)/2)</f>
        <v/>
      </c>
      <c r="AD78" s="2">
        <f>IF('[1]功能-城建'!AW78="","",('[1]功能-城建'!AW78+'[1]功能-城建'!BR78)/2)</f>
        <v>73</v>
      </c>
      <c r="AE78" s="2">
        <f>IF('[1]功能-城建'!AX78="","",('[1]功能-城建'!AX78+'[1]功能-城建'!BS78)/2)</f>
        <v>73</v>
      </c>
      <c r="AF78" s="2">
        <f>IF('[1]功能-城建'!AY78="","",('[1]功能-城建'!AY78+'[1]功能-城建'!BT78)/2)</f>
        <v>73</v>
      </c>
      <c r="AG78" s="2">
        <f>IF('[1]功能-城建'!AZ78="","",('[1]功能-城建'!AZ78+'[1]功能-城建'!BU78)/2)</f>
        <v>73</v>
      </c>
      <c r="AH78" s="2">
        <f>IF('[1]功能-城建'!BA78="","",('[1]功能-城建'!BA78+'[1]功能-城建'!BV78)/2)</f>
        <v>73</v>
      </c>
      <c r="AI78" s="2">
        <f>IF('[1]功能-城建'!BB78="","",('[1]功能-城建'!BB78+'[1]功能-城建'!BW78)/2)</f>
        <v>73</v>
      </c>
      <c r="AJ78" s="2">
        <f>IF('[1]功能-城建'!BC78="","",('[1]功能-城建'!BC78+'[1]功能-城建'!BX78)/2)</f>
        <v>73</v>
      </c>
      <c r="AK78" s="2" t="str">
        <f>IF('[1]功能-城建'!BD78="","",('[1]功能-城建'!BD78+'[1]功能-城建'!BY78)/2)</f>
        <v/>
      </c>
      <c r="AL78" s="2" t="str">
        <f>IF('[1]功能-城建'!BE78="","",('[1]功能-城建'!BE78+'[1]功能-城建'!BZ78)/2)</f>
        <v/>
      </c>
      <c r="AM78" s="2" t="str">
        <f>IF('[1]功能-城建'!BF78="","",('[1]功能-城建'!BF78+'[1]功能-城建'!CA78)/2)</f>
        <v/>
      </c>
      <c r="AN78" s="2" t="str">
        <f>IF('[1]功能-城建'!BG78="","",('[1]功能-城建'!BG78+'[1]功能-城建'!CB78)/2)</f>
        <v/>
      </c>
      <c r="AO78" s="2" t="str">
        <f>IF('[1]功能-城建'!BH78="","",('[1]功能-城建'!BH78+'[1]功能-城建'!CC78)/2)</f>
        <v/>
      </c>
      <c r="AP78" s="2">
        <f>IF('[1]功能-城建'!BI78="","",('[1]功能-城建'!BI78+'[1]功能-城建'!CD78)/2)</f>
        <v>73</v>
      </c>
      <c r="AQ78" s="2" t="str">
        <f>IF('[1]功能-城建'!BJ78="","",('[1]功能-城建'!BJ78+'[1]功能-城建'!CE78)/2)</f>
        <v/>
      </c>
      <c r="AR78" s="2" t="str">
        <f>IF('[1]功能-城建'!BK78="","",('[1]功能-城建'!BK78+'[1]功能-城建'!CF78)/2)</f>
        <v/>
      </c>
    </row>
    <row r="79" spans="2:44" x14ac:dyDescent="0.15">
      <c r="B79" s="2">
        <v>74</v>
      </c>
      <c r="C79" s="2">
        <f t="shared" si="26"/>
        <v>74</v>
      </c>
      <c r="D79" s="2">
        <f t="shared" si="27"/>
        <v>74</v>
      </c>
      <c r="E79" s="2">
        <f t="shared" si="28"/>
        <v>80</v>
      </c>
      <c r="F79" s="2" t="str">
        <f t="shared" si="29"/>
        <v/>
      </c>
      <c r="G79" s="2">
        <f t="shared" si="30"/>
        <v>74</v>
      </c>
      <c r="H79" s="2">
        <f t="shared" si="31"/>
        <v>74</v>
      </c>
      <c r="I79" s="2">
        <f t="shared" si="32"/>
        <v>74</v>
      </c>
      <c r="J79" s="2">
        <f t="shared" si="33"/>
        <v>74</v>
      </c>
      <c r="K79" s="2">
        <f t="shared" si="34"/>
        <v>74</v>
      </c>
      <c r="L79" s="2">
        <f t="shared" si="35"/>
        <v>74</v>
      </c>
      <c r="M79" s="2">
        <f t="shared" si="36"/>
        <v>74</v>
      </c>
      <c r="N79" s="2">
        <f t="shared" si="37"/>
        <v>80</v>
      </c>
      <c r="O79" s="2">
        <f t="shared" si="38"/>
        <v>79</v>
      </c>
      <c r="P79" s="2">
        <f t="shared" si="39"/>
        <v>79</v>
      </c>
      <c r="Q79" s="2">
        <f t="shared" si="40"/>
        <v>79</v>
      </c>
      <c r="R79" s="2">
        <f t="shared" si="41"/>
        <v>79</v>
      </c>
      <c r="S79" s="2">
        <f t="shared" si="42"/>
        <v>74</v>
      </c>
      <c r="T79" s="2">
        <f t="shared" si="43"/>
        <v>80</v>
      </c>
      <c r="U79" s="2" t="str">
        <f t="shared" si="44"/>
        <v/>
      </c>
      <c r="V79" s="6"/>
      <c r="Y79" s="2">
        <v>74</v>
      </c>
      <c r="Z79" s="2">
        <f>IF('[1]功能-城建'!AS79="","",('[1]功能-城建'!AS79+'[1]功能-城建'!BN79)/2)</f>
        <v>74</v>
      </c>
      <c r="AA79" s="2">
        <f>IF('[1]功能-城建'!AT79="","",('[1]功能-城建'!AT79+'[1]功能-城建'!BO79)/2)</f>
        <v>74</v>
      </c>
      <c r="AB79" s="2" t="str">
        <f>IF('[1]功能-城建'!AU79="","",('[1]功能-城建'!AU79+'[1]功能-城建'!BP79)/2)</f>
        <v/>
      </c>
      <c r="AC79" s="2" t="str">
        <f>IF('[1]功能-城建'!AV79="","",('[1]功能-城建'!AV79+'[1]功能-城建'!BQ79)/2)</f>
        <v/>
      </c>
      <c r="AD79" s="2">
        <f>IF('[1]功能-城建'!AW79="","",('[1]功能-城建'!AW79+'[1]功能-城建'!BR79)/2)</f>
        <v>74</v>
      </c>
      <c r="AE79" s="2">
        <f>IF('[1]功能-城建'!AX79="","",('[1]功能-城建'!AX79+'[1]功能-城建'!BS79)/2)</f>
        <v>74</v>
      </c>
      <c r="AF79" s="2">
        <f>IF('[1]功能-城建'!AY79="","",('[1]功能-城建'!AY79+'[1]功能-城建'!BT79)/2)</f>
        <v>74</v>
      </c>
      <c r="AG79" s="2">
        <f>IF('[1]功能-城建'!AZ79="","",('[1]功能-城建'!AZ79+'[1]功能-城建'!BU79)/2)</f>
        <v>74</v>
      </c>
      <c r="AH79" s="2">
        <f>IF('[1]功能-城建'!BA79="","",('[1]功能-城建'!BA79+'[1]功能-城建'!BV79)/2)</f>
        <v>74</v>
      </c>
      <c r="AI79" s="2">
        <f>IF('[1]功能-城建'!BB79="","",('[1]功能-城建'!BB79+'[1]功能-城建'!BW79)/2)</f>
        <v>74</v>
      </c>
      <c r="AJ79" s="2">
        <f>IF('[1]功能-城建'!BC79="","",('[1]功能-城建'!BC79+'[1]功能-城建'!BX79)/2)</f>
        <v>74</v>
      </c>
      <c r="AK79" s="2" t="str">
        <f>IF('[1]功能-城建'!BD79="","",('[1]功能-城建'!BD79+'[1]功能-城建'!BY79)/2)</f>
        <v/>
      </c>
      <c r="AL79" s="2" t="str">
        <f>IF('[1]功能-城建'!BE79="","",('[1]功能-城建'!BE79+'[1]功能-城建'!BZ79)/2)</f>
        <v/>
      </c>
      <c r="AM79" s="2" t="str">
        <f>IF('[1]功能-城建'!BF79="","",('[1]功能-城建'!BF79+'[1]功能-城建'!CA79)/2)</f>
        <v/>
      </c>
      <c r="AN79" s="2" t="str">
        <f>IF('[1]功能-城建'!BG79="","",('[1]功能-城建'!BG79+'[1]功能-城建'!CB79)/2)</f>
        <v/>
      </c>
      <c r="AO79" s="2" t="str">
        <f>IF('[1]功能-城建'!BH79="","",('[1]功能-城建'!BH79+'[1]功能-城建'!CC79)/2)</f>
        <v/>
      </c>
      <c r="AP79" s="2">
        <f>IF('[1]功能-城建'!BI79="","",('[1]功能-城建'!BI79+'[1]功能-城建'!CD79)/2)</f>
        <v>74</v>
      </c>
      <c r="AQ79" s="2" t="str">
        <f>IF('[1]功能-城建'!BJ79="","",('[1]功能-城建'!BJ79+'[1]功能-城建'!CE79)/2)</f>
        <v/>
      </c>
      <c r="AR79" s="2" t="str">
        <f>IF('[1]功能-城建'!BK79="","",('[1]功能-城建'!BK79+'[1]功能-城建'!CF79)/2)</f>
        <v/>
      </c>
    </row>
    <row r="80" spans="2:44" x14ac:dyDescent="0.15">
      <c r="B80" s="2">
        <v>75</v>
      </c>
      <c r="C80" s="2">
        <f t="shared" si="26"/>
        <v>75</v>
      </c>
      <c r="D80" s="2">
        <f t="shared" si="27"/>
        <v>75</v>
      </c>
      <c r="E80" s="2">
        <f t="shared" si="28"/>
        <v>80</v>
      </c>
      <c r="F80" s="2" t="str">
        <f t="shared" si="29"/>
        <v/>
      </c>
      <c r="G80" s="2">
        <f t="shared" si="30"/>
        <v>75</v>
      </c>
      <c r="H80" s="2">
        <f t="shared" si="31"/>
        <v>75</v>
      </c>
      <c r="I80" s="2">
        <f t="shared" si="32"/>
        <v>75</v>
      </c>
      <c r="J80" s="2">
        <f t="shared" si="33"/>
        <v>75</v>
      </c>
      <c r="K80" s="2">
        <f t="shared" si="34"/>
        <v>75</v>
      </c>
      <c r="L80" s="2">
        <f t="shared" si="35"/>
        <v>75</v>
      </c>
      <c r="M80" s="2">
        <f t="shared" si="36"/>
        <v>75</v>
      </c>
      <c r="N80" s="2">
        <f t="shared" si="37"/>
        <v>80</v>
      </c>
      <c r="O80" s="2">
        <f t="shared" si="38"/>
        <v>79</v>
      </c>
      <c r="P80" s="2">
        <f t="shared" si="39"/>
        <v>79</v>
      </c>
      <c r="Q80" s="2">
        <f t="shared" si="40"/>
        <v>79</v>
      </c>
      <c r="R80" s="2">
        <f t="shared" si="41"/>
        <v>79</v>
      </c>
      <c r="S80" s="2">
        <f t="shared" si="42"/>
        <v>75</v>
      </c>
      <c r="T80" s="2">
        <f t="shared" si="43"/>
        <v>80</v>
      </c>
      <c r="U80" s="2" t="str">
        <f t="shared" si="44"/>
        <v/>
      </c>
      <c r="V80" s="6"/>
      <c r="Y80" s="2">
        <v>75</v>
      </c>
      <c r="Z80" s="2">
        <f>IF('[1]功能-城建'!AS80="","",('[1]功能-城建'!AS80+'[1]功能-城建'!BN80)/2)</f>
        <v>75</v>
      </c>
      <c r="AA80" s="2">
        <f>IF('[1]功能-城建'!AT80="","",('[1]功能-城建'!AT80+'[1]功能-城建'!BO80)/2)</f>
        <v>75</v>
      </c>
      <c r="AB80" s="2" t="str">
        <f>IF('[1]功能-城建'!AU80="","",('[1]功能-城建'!AU80+'[1]功能-城建'!BP80)/2)</f>
        <v/>
      </c>
      <c r="AC80" s="2" t="str">
        <f>IF('[1]功能-城建'!AV80="","",('[1]功能-城建'!AV80+'[1]功能-城建'!BQ80)/2)</f>
        <v/>
      </c>
      <c r="AD80" s="2">
        <f>IF('[1]功能-城建'!AW80="","",('[1]功能-城建'!AW80+'[1]功能-城建'!BR80)/2)</f>
        <v>75</v>
      </c>
      <c r="AE80" s="2">
        <f>IF('[1]功能-城建'!AX80="","",('[1]功能-城建'!AX80+'[1]功能-城建'!BS80)/2)</f>
        <v>75</v>
      </c>
      <c r="AF80" s="2">
        <f>IF('[1]功能-城建'!AY80="","",('[1]功能-城建'!AY80+'[1]功能-城建'!BT80)/2)</f>
        <v>75</v>
      </c>
      <c r="AG80" s="2">
        <f>IF('[1]功能-城建'!AZ80="","",('[1]功能-城建'!AZ80+'[1]功能-城建'!BU80)/2)</f>
        <v>75</v>
      </c>
      <c r="AH80" s="2">
        <f>IF('[1]功能-城建'!BA80="","",('[1]功能-城建'!BA80+'[1]功能-城建'!BV80)/2)</f>
        <v>75</v>
      </c>
      <c r="AI80" s="2">
        <f>IF('[1]功能-城建'!BB80="","",('[1]功能-城建'!BB80+'[1]功能-城建'!BW80)/2)</f>
        <v>75</v>
      </c>
      <c r="AJ80" s="2">
        <f>IF('[1]功能-城建'!BC80="","",('[1]功能-城建'!BC80+'[1]功能-城建'!BX80)/2)</f>
        <v>75</v>
      </c>
      <c r="AK80" s="2" t="str">
        <f>IF('[1]功能-城建'!BD80="","",('[1]功能-城建'!BD80+'[1]功能-城建'!BY80)/2)</f>
        <v/>
      </c>
      <c r="AL80" s="2" t="str">
        <f>IF('[1]功能-城建'!BE80="","",('[1]功能-城建'!BE80+'[1]功能-城建'!BZ80)/2)</f>
        <v/>
      </c>
      <c r="AM80" s="2" t="str">
        <f>IF('[1]功能-城建'!BF80="","",('[1]功能-城建'!BF80+'[1]功能-城建'!CA80)/2)</f>
        <v/>
      </c>
      <c r="AN80" s="2" t="str">
        <f>IF('[1]功能-城建'!BG80="","",('[1]功能-城建'!BG80+'[1]功能-城建'!CB80)/2)</f>
        <v/>
      </c>
      <c r="AO80" s="2" t="str">
        <f>IF('[1]功能-城建'!BH80="","",('[1]功能-城建'!BH80+'[1]功能-城建'!CC80)/2)</f>
        <v/>
      </c>
      <c r="AP80" s="2">
        <f>IF('[1]功能-城建'!BI80="","",('[1]功能-城建'!BI80+'[1]功能-城建'!CD80)/2)</f>
        <v>75</v>
      </c>
      <c r="AQ80" s="2" t="str">
        <f>IF('[1]功能-城建'!BJ80="","",('[1]功能-城建'!BJ80+'[1]功能-城建'!CE80)/2)</f>
        <v/>
      </c>
      <c r="AR80" s="2" t="str">
        <f>IF('[1]功能-城建'!BK80="","",('[1]功能-城建'!BK80+'[1]功能-城建'!CF80)/2)</f>
        <v/>
      </c>
    </row>
    <row r="81" spans="2:44" x14ac:dyDescent="0.15">
      <c r="B81" s="2">
        <v>76</v>
      </c>
      <c r="C81" s="2">
        <f t="shared" si="26"/>
        <v>76</v>
      </c>
      <c r="D81" s="2">
        <f t="shared" si="27"/>
        <v>76</v>
      </c>
      <c r="E81" s="2">
        <f t="shared" si="28"/>
        <v>80</v>
      </c>
      <c r="F81" s="2" t="str">
        <f t="shared" si="29"/>
        <v/>
      </c>
      <c r="G81" s="2">
        <f t="shared" si="30"/>
        <v>76</v>
      </c>
      <c r="H81" s="2">
        <f t="shared" si="31"/>
        <v>76</v>
      </c>
      <c r="I81" s="2">
        <f t="shared" si="32"/>
        <v>76</v>
      </c>
      <c r="J81" s="2">
        <f t="shared" si="33"/>
        <v>76</v>
      </c>
      <c r="K81" s="2">
        <f t="shared" si="34"/>
        <v>76</v>
      </c>
      <c r="L81" s="2">
        <f t="shared" si="35"/>
        <v>76</v>
      </c>
      <c r="M81" s="2">
        <f t="shared" si="36"/>
        <v>76</v>
      </c>
      <c r="N81" s="2">
        <f t="shared" si="37"/>
        <v>80</v>
      </c>
      <c r="O81" s="2">
        <f t="shared" si="38"/>
        <v>79</v>
      </c>
      <c r="P81" s="2">
        <f t="shared" si="39"/>
        <v>79</v>
      </c>
      <c r="Q81" s="2">
        <f t="shared" si="40"/>
        <v>79</v>
      </c>
      <c r="R81" s="2">
        <f t="shared" si="41"/>
        <v>79</v>
      </c>
      <c r="S81" s="2">
        <f t="shared" si="42"/>
        <v>76</v>
      </c>
      <c r="T81" s="2">
        <f t="shared" si="43"/>
        <v>80</v>
      </c>
      <c r="U81" s="2" t="str">
        <f t="shared" si="44"/>
        <v/>
      </c>
      <c r="V81" s="6"/>
      <c r="Y81" s="2">
        <v>76</v>
      </c>
      <c r="Z81" s="2">
        <f>IF('[1]功能-城建'!AS81="","",('[1]功能-城建'!AS81+'[1]功能-城建'!BN81)/2)</f>
        <v>76</v>
      </c>
      <c r="AA81" s="2">
        <f>IF('[1]功能-城建'!AT81="","",('[1]功能-城建'!AT81+'[1]功能-城建'!BO81)/2)</f>
        <v>76</v>
      </c>
      <c r="AB81" s="2" t="str">
        <f>IF('[1]功能-城建'!AU81="","",('[1]功能-城建'!AU81+'[1]功能-城建'!BP81)/2)</f>
        <v/>
      </c>
      <c r="AC81" s="2" t="str">
        <f>IF('[1]功能-城建'!AV81="","",('[1]功能-城建'!AV81+'[1]功能-城建'!BQ81)/2)</f>
        <v/>
      </c>
      <c r="AD81" s="2">
        <f>IF('[1]功能-城建'!AW81="","",('[1]功能-城建'!AW81+'[1]功能-城建'!BR81)/2)</f>
        <v>76</v>
      </c>
      <c r="AE81" s="2">
        <f>IF('[1]功能-城建'!AX81="","",('[1]功能-城建'!AX81+'[1]功能-城建'!BS81)/2)</f>
        <v>76</v>
      </c>
      <c r="AF81" s="2">
        <f>IF('[1]功能-城建'!AY81="","",('[1]功能-城建'!AY81+'[1]功能-城建'!BT81)/2)</f>
        <v>76</v>
      </c>
      <c r="AG81" s="2">
        <f>IF('[1]功能-城建'!AZ81="","",('[1]功能-城建'!AZ81+'[1]功能-城建'!BU81)/2)</f>
        <v>76</v>
      </c>
      <c r="AH81" s="2">
        <f>IF('[1]功能-城建'!BA81="","",('[1]功能-城建'!BA81+'[1]功能-城建'!BV81)/2)</f>
        <v>76</v>
      </c>
      <c r="AI81" s="2">
        <f>IF('[1]功能-城建'!BB81="","",('[1]功能-城建'!BB81+'[1]功能-城建'!BW81)/2)</f>
        <v>76</v>
      </c>
      <c r="AJ81" s="2">
        <f>IF('[1]功能-城建'!BC81="","",('[1]功能-城建'!BC81+'[1]功能-城建'!BX81)/2)</f>
        <v>76</v>
      </c>
      <c r="AK81" s="2" t="str">
        <f>IF('[1]功能-城建'!BD81="","",('[1]功能-城建'!BD81+'[1]功能-城建'!BY81)/2)</f>
        <v/>
      </c>
      <c r="AL81" s="2" t="str">
        <f>IF('[1]功能-城建'!BE81="","",('[1]功能-城建'!BE81+'[1]功能-城建'!BZ81)/2)</f>
        <v/>
      </c>
      <c r="AM81" s="2" t="str">
        <f>IF('[1]功能-城建'!BF81="","",('[1]功能-城建'!BF81+'[1]功能-城建'!CA81)/2)</f>
        <v/>
      </c>
      <c r="AN81" s="2" t="str">
        <f>IF('[1]功能-城建'!BG81="","",('[1]功能-城建'!BG81+'[1]功能-城建'!CB81)/2)</f>
        <v/>
      </c>
      <c r="AO81" s="2" t="str">
        <f>IF('[1]功能-城建'!BH81="","",('[1]功能-城建'!BH81+'[1]功能-城建'!CC81)/2)</f>
        <v/>
      </c>
      <c r="AP81" s="2">
        <f>IF('[1]功能-城建'!BI81="","",('[1]功能-城建'!BI81+'[1]功能-城建'!CD81)/2)</f>
        <v>76</v>
      </c>
      <c r="AQ81" s="2" t="str">
        <f>IF('[1]功能-城建'!BJ81="","",('[1]功能-城建'!BJ81+'[1]功能-城建'!CE81)/2)</f>
        <v/>
      </c>
      <c r="AR81" s="2" t="str">
        <f>IF('[1]功能-城建'!BK81="","",('[1]功能-城建'!BK81+'[1]功能-城建'!CF81)/2)</f>
        <v/>
      </c>
    </row>
    <row r="82" spans="2:44" x14ac:dyDescent="0.15">
      <c r="B82" s="2">
        <v>77</v>
      </c>
      <c r="C82" s="2">
        <f t="shared" si="26"/>
        <v>77</v>
      </c>
      <c r="D82" s="2">
        <f t="shared" si="27"/>
        <v>77</v>
      </c>
      <c r="E82" s="2">
        <f t="shared" si="28"/>
        <v>80</v>
      </c>
      <c r="F82" s="2" t="str">
        <f t="shared" si="29"/>
        <v/>
      </c>
      <c r="G82" s="2">
        <f t="shared" si="30"/>
        <v>77</v>
      </c>
      <c r="H82" s="2">
        <f t="shared" si="31"/>
        <v>77</v>
      </c>
      <c r="I82" s="2">
        <f t="shared" si="32"/>
        <v>77</v>
      </c>
      <c r="J82" s="2">
        <f t="shared" si="33"/>
        <v>77</v>
      </c>
      <c r="K82" s="2">
        <f t="shared" si="34"/>
        <v>77</v>
      </c>
      <c r="L82" s="2">
        <f t="shared" si="35"/>
        <v>77</v>
      </c>
      <c r="M82" s="2">
        <f t="shared" si="36"/>
        <v>77</v>
      </c>
      <c r="N82" s="2">
        <f t="shared" si="37"/>
        <v>80</v>
      </c>
      <c r="O82" s="2">
        <f t="shared" si="38"/>
        <v>79</v>
      </c>
      <c r="P82" s="2">
        <f t="shared" si="39"/>
        <v>79</v>
      </c>
      <c r="Q82" s="2">
        <f t="shared" si="40"/>
        <v>79</v>
      </c>
      <c r="R82" s="2">
        <f t="shared" si="41"/>
        <v>79</v>
      </c>
      <c r="S82" s="2">
        <f t="shared" si="42"/>
        <v>77</v>
      </c>
      <c r="T82" s="2">
        <f t="shared" si="43"/>
        <v>80</v>
      </c>
      <c r="U82" s="2" t="str">
        <f t="shared" si="44"/>
        <v/>
      </c>
      <c r="V82" s="6"/>
      <c r="Y82" s="2">
        <v>77</v>
      </c>
      <c r="Z82" s="2">
        <f>IF('[1]功能-城建'!AS82="","",('[1]功能-城建'!AS82+'[1]功能-城建'!BN82)/2)</f>
        <v>77</v>
      </c>
      <c r="AA82" s="2">
        <f>IF('[1]功能-城建'!AT82="","",('[1]功能-城建'!AT82+'[1]功能-城建'!BO82)/2)</f>
        <v>77</v>
      </c>
      <c r="AB82" s="2" t="str">
        <f>IF('[1]功能-城建'!AU82="","",('[1]功能-城建'!AU82+'[1]功能-城建'!BP82)/2)</f>
        <v/>
      </c>
      <c r="AC82" s="2" t="str">
        <f>IF('[1]功能-城建'!AV82="","",('[1]功能-城建'!AV82+'[1]功能-城建'!BQ82)/2)</f>
        <v/>
      </c>
      <c r="AD82" s="2">
        <f>IF('[1]功能-城建'!AW82="","",('[1]功能-城建'!AW82+'[1]功能-城建'!BR82)/2)</f>
        <v>77</v>
      </c>
      <c r="AE82" s="2">
        <f>IF('[1]功能-城建'!AX82="","",('[1]功能-城建'!AX82+'[1]功能-城建'!BS82)/2)</f>
        <v>77</v>
      </c>
      <c r="AF82" s="2">
        <f>IF('[1]功能-城建'!AY82="","",('[1]功能-城建'!AY82+'[1]功能-城建'!BT82)/2)</f>
        <v>77</v>
      </c>
      <c r="AG82" s="2">
        <f>IF('[1]功能-城建'!AZ82="","",('[1]功能-城建'!AZ82+'[1]功能-城建'!BU82)/2)</f>
        <v>77</v>
      </c>
      <c r="AH82" s="2">
        <f>IF('[1]功能-城建'!BA82="","",('[1]功能-城建'!BA82+'[1]功能-城建'!BV82)/2)</f>
        <v>77</v>
      </c>
      <c r="AI82" s="2">
        <f>IF('[1]功能-城建'!BB82="","",('[1]功能-城建'!BB82+'[1]功能-城建'!BW82)/2)</f>
        <v>77</v>
      </c>
      <c r="AJ82" s="2">
        <f>IF('[1]功能-城建'!BC82="","",('[1]功能-城建'!BC82+'[1]功能-城建'!BX82)/2)</f>
        <v>77</v>
      </c>
      <c r="AK82" s="2" t="str">
        <f>IF('[1]功能-城建'!BD82="","",('[1]功能-城建'!BD82+'[1]功能-城建'!BY82)/2)</f>
        <v/>
      </c>
      <c r="AL82" s="2" t="str">
        <f>IF('[1]功能-城建'!BE82="","",('[1]功能-城建'!BE82+'[1]功能-城建'!BZ82)/2)</f>
        <v/>
      </c>
      <c r="AM82" s="2" t="str">
        <f>IF('[1]功能-城建'!BF82="","",('[1]功能-城建'!BF82+'[1]功能-城建'!CA82)/2)</f>
        <v/>
      </c>
      <c r="AN82" s="2" t="str">
        <f>IF('[1]功能-城建'!BG82="","",('[1]功能-城建'!BG82+'[1]功能-城建'!CB82)/2)</f>
        <v/>
      </c>
      <c r="AO82" s="2" t="str">
        <f>IF('[1]功能-城建'!BH82="","",('[1]功能-城建'!BH82+'[1]功能-城建'!CC82)/2)</f>
        <v/>
      </c>
      <c r="AP82" s="2">
        <f>IF('[1]功能-城建'!BI82="","",('[1]功能-城建'!BI82+'[1]功能-城建'!CD82)/2)</f>
        <v>77</v>
      </c>
      <c r="AQ82" s="2" t="str">
        <f>IF('[1]功能-城建'!BJ82="","",('[1]功能-城建'!BJ82+'[1]功能-城建'!CE82)/2)</f>
        <v/>
      </c>
      <c r="AR82" s="2" t="str">
        <f>IF('[1]功能-城建'!BK82="","",('[1]功能-城建'!BK82+'[1]功能-城建'!CF82)/2)</f>
        <v/>
      </c>
    </row>
    <row r="83" spans="2:44" x14ac:dyDescent="0.15">
      <c r="B83" s="2">
        <v>78</v>
      </c>
      <c r="C83" s="2">
        <f t="shared" si="26"/>
        <v>78</v>
      </c>
      <c r="D83" s="2">
        <f t="shared" si="27"/>
        <v>78</v>
      </c>
      <c r="E83" s="2">
        <f t="shared" si="28"/>
        <v>80</v>
      </c>
      <c r="F83" s="2" t="str">
        <f t="shared" si="29"/>
        <v/>
      </c>
      <c r="G83" s="2">
        <f t="shared" si="30"/>
        <v>78</v>
      </c>
      <c r="H83" s="2">
        <f t="shared" si="31"/>
        <v>78</v>
      </c>
      <c r="I83" s="2">
        <f t="shared" si="32"/>
        <v>78</v>
      </c>
      <c r="J83" s="2">
        <f t="shared" si="33"/>
        <v>78</v>
      </c>
      <c r="K83" s="2">
        <f t="shared" si="34"/>
        <v>78</v>
      </c>
      <c r="L83" s="2">
        <f t="shared" si="35"/>
        <v>78</v>
      </c>
      <c r="M83" s="2">
        <f t="shared" si="36"/>
        <v>78</v>
      </c>
      <c r="N83" s="2">
        <f t="shared" si="37"/>
        <v>80</v>
      </c>
      <c r="O83" s="2">
        <f t="shared" si="38"/>
        <v>79</v>
      </c>
      <c r="P83" s="2">
        <f t="shared" si="39"/>
        <v>79</v>
      </c>
      <c r="Q83" s="2">
        <f t="shared" si="40"/>
        <v>79</v>
      </c>
      <c r="R83" s="2">
        <f t="shared" si="41"/>
        <v>79</v>
      </c>
      <c r="S83" s="2">
        <f t="shared" si="42"/>
        <v>78</v>
      </c>
      <c r="T83" s="2">
        <f t="shared" si="43"/>
        <v>80</v>
      </c>
      <c r="U83" s="2" t="str">
        <f t="shared" si="44"/>
        <v/>
      </c>
      <c r="V83" s="6"/>
      <c r="Y83" s="2">
        <v>78</v>
      </c>
      <c r="Z83" s="2">
        <f>IF('[1]功能-城建'!AS83="","",('[1]功能-城建'!AS83+'[1]功能-城建'!BN83)/2)</f>
        <v>78</v>
      </c>
      <c r="AA83" s="2">
        <f>IF('[1]功能-城建'!AT83="","",('[1]功能-城建'!AT83+'[1]功能-城建'!BO83)/2)</f>
        <v>78</v>
      </c>
      <c r="AB83" s="2" t="str">
        <f>IF('[1]功能-城建'!AU83="","",('[1]功能-城建'!AU83+'[1]功能-城建'!BP83)/2)</f>
        <v/>
      </c>
      <c r="AC83" s="2" t="str">
        <f>IF('[1]功能-城建'!AV83="","",('[1]功能-城建'!AV83+'[1]功能-城建'!BQ83)/2)</f>
        <v/>
      </c>
      <c r="AD83" s="2">
        <f>IF('[1]功能-城建'!AW83="","",('[1]功能-城建'!AW83+'[1]功能-城建'!BR83)/2)</f>
        <v>78</v>
      </c>
      <c r="AE83" s="2">
        <f>IF('[1]功能-城建'!AX83="","",('[1]功能-城建'!AX83+'[1]功能-城建'!BS83)/2)</f>
        <v>78</v>
      </c>
      <c r="AF83" s="2">
        <f>IF('[1]功能-城建'!AY83="","",('[1]功能-城建'!AY83+'[1]功能-城建'!BT83)/2)</f>
        <v>78</v>
      </c>
      <c r="AG83" s="2">
        <f>IF('[1]功能-城建'!AZ83="","",('[1]功能-城建'!AZ83+'[1]功能-城建'!BU83)/2)</f>
        <v>78</v>
      </c>
      <c r="AH83" s="2">
        <f>IF('[1]功能-城建'!BA83="","",('[1]功能-城建'!BA83+'[1]功能-城建'!BV83)/2)</f>
        <v>78</v>
      </c>
      <c r="AI83" s="2">
        <f>IF('[1]功能-城建'!BB83="","",('[1]功能-城建'!BB83+'[1]功能-城建'!BW83)/2)</f>
        <v>78</v>
      </c>
      <c r="AJ83" s="2">
        <f>IF('[1]功能-城建'!BC83="","",('[1]功能-城建'!BC83+'[1]功能-城建'!BX83)/2)</f>
        <v>78</v>
      </c>
      <c r="AK83" s="2" t="str">
        <f>IF('[1]功能-城建'!BD83="","",('[1]功能-城建'!BD83+'[1]功能-城建'!BY83)/2)</f>
        <v/>
      </c>
      <c r="AL83" s="2" t="str">
        <f>IF('[1]功能-城建'!BE83="","",('[1]功能-城建'!BE83+'[1]功能-城建'!BZ83)/2)</f>
        <v/>
      </c>
      <c r="AM83" s="2" t="str">
        <f>IF('[1]功能-城建'!BF83="","",('[1]功能-城建'!BF83+'[1]功能-城建'!CA83)/2)</f>
        <v/>
      </c>
      <c r="AN83" s="2" t="str">
        <f>IF('[1]功能-城建'!BG83="","",('[1]功能-城建'!BG83+'[1]功能-城建'!CB83)/2)</f>
        <v/>
      </c>
      <c r="AO83" s="2" t="str">
        <f>IF('[1]功能-城建'!BH83="","",('[1]功能-城建'!BH83+'[1]功能-城建'!CC83)/2)</f>
        <v/>
      </c>
      <c r="AP83" s="2">
        <f>IF('[1]功能-城建'!BI83="","",('[1]功能-城建'!BI83+'[1]功能-城建'!CD83)/2)</f>
        <v>78</v>
      </c>
      <c r="AQ83" s="2" t="str">
        <f>IF('[1]功能-城建'!BJ83="","",('[1]功能-城建'!BJ83+'[1]功能-城建'!CE83)/2)</f>
        <v/>
      </c>
      <c r="AR83" s="2" t="str">
        <f>IF('[1]功能-城建'!BK83="","",('[1]功能-城建'!BK83+'[1]功能-城建'!CF83)/2)</f>
        <v/>
      </c>
    </row>
    <row r="84" spans="2:44" x14ac:dyDescent="0.15">
      <c r="B84" s="2">
        <v>79</v>
      </c>
      <c r="C84" s="2">
        <f t="shared" si="26"/>
        <v>79</v>
      </c>
      <c r="D84" s="2">
        <f t="shared" si="27"/>
        <v>79</v>
      </c>
      <c r="E84" s="2">
        <f t="shared" si="28"/>
        <v>80</v>
      </c>
      <c r="F84" s="2" t="str">
        <f t="shared" si="29"/>
        <v/>
      </c>
      <c r="G84" s="2">
        <f t="shared" si="30"/>
        <v>79</v>
      </c>
      <c r="H84" s="2">
        <f t="shared" si="31"/>
        <v>79</v>
      </c>
      <c r="I84" s="2">
        <f t="shared" si="32"/>
        <v>79</v>
      </c>
      <c r="J84" s="2">
        <f t="shared" si="33"/>
        <v>79</v>
      </c>
      <c r="K84" s="2">
        <f t="shared" si="34"/>
        <v>79</v>
      </c>
      <c r="L84" s="2">
        <f t="shared" si="35"/>
        <v>79</v>
      </c>
      <c r="M84" s="2">
        <f t="shared" si="36"/>
        <v>79</v>
      </c>
      <c r="N84" s="2">
        <f t="shared" si="37"/>
        <v>80</v>
      </c>
      <c r="O84" s="2">
        <f t="shared" si="38"/>
        <v>79</v>
      </c>
      <c r="P84" s="2">
        <f t="shared" si="39"/>
        <v>79</v>
      </c>
      <c r="Q84" s="2">
        <f t="shared" si="40"/>
        <v>79</v>
      </c>
      <c r="R84" s="2">
        <f t="shared" si="41"/>
        <v>79</v>
      </c>
      <c r="S84" s="2">
        <f t="shared" si="42"/>
        <v>79</v>
      </c>
      <c r="T84" s="2">
        <f t="shared" si="43"/>
        <v>80</v>
      </c>
      <c r="U84" s="2" t="str">
        <f t="shared" si="44"/>
        <v/>
      </c>
      <c r="V84" s="6"/>
      <c r="Y84" s="2">
        <v>79</v>
      </c>
      <c r="Z84" s="2">
        <f>IF('[1]功能-城建'!AS84="","",('[1]功能-城建'!AS84+'[1]功能-城建'!BN84)/2)</f>
        <v>79</v>
      </c>
      <c r="AA84" s="2">
        <f>IF('[1]功能-城建'!AT84="","",('[1]功能-城建'!AT84+'[1]功能-城建'!BO84)/2)</f>
        <v>79</v>
      </c>
      <c r="AB84" s="2" t="str">
        <f>IF('[1]功能-城建'!AU84="","",('[1]功能-城建'!AU84+'[1]功能-城建'!BP84)/2)</f>
        <v/>
      </c>
      <c r="AC84" s="2" t="str">
        <f>IF('[1]功能-城建'!AV84="","",('[1]功能-城建'!AV84+'[1]功能-城建'!BQ84)/2)</f>
        <v/>
      </c>
      <c r="AD84" s="2">
        <f>IF('[1]功能-城建'!AW84="","",('[1]功能-城建'!AW84+'[1]功能-城建'!BR84)/2)</f>
        <v>79</v>
      </c>
      <c r="AE84" s="2">
        <f>IF('[1]功能-城建'!AX84="","",('[1]功能-城建'!AX84+'[1]功能-城建'!BS84)/2)</f>
        <v>79</v>
      </c>
      <c r="AF84" s="2">
        <f>IF('[1]功能-城建'!AY84="","",('[1]功能-城建'!AY84+'[1]功能-城建'!BT84)/2)</f>
        <v>79</v>
      </c>
      <c r="AG84" s="2">
        <f>IF('[1]功能-城建'!AZ84="","",('[1]功能-城建'!AZ84+'[1]功能-城建'!BU84)/2)</f>
        <v>79</v>
      </c>
      <c r="AH84" s="2">
        <f>IF('[1]功能-城建'!BA84="","",('[1]功能-城建'!BA84+'[1]功能-城建'!BV84)/2)</f>
        <v>79</v>
      </c>
      <c r="AI84" s="2">
        <f>IF('[1]功能-城建'!BB84="","",('[1]功能-城建'!BB84+'[1]功能-城建'!BW84)/2)</f>
        <v>79</v>
      </c>
      <c r="AJ84" s="2">
        <f>IF('[1]功能-城建'!BC84="","",('[1]功能-城建'!BC84+'[1]功能-城建'!BX84)/2)</f>
        <v>79</v>
      </c>
      <c r="AK84" s="2" t="str">
        <f>IF('[1]功能-城建'!BD84="","",('[1]功能-城建'!BD84+'[1]功能-城建'!BY84)/2)</f>
        <v/>
      </c>
      <c r="AL84" s="2" t="str">
        <f>IF('[1]功能-城建'!BE84="","",('[1]功能-城建'!BE84+'[1]功能-城建'!BZ84)/2)</f>
        <v/>
      </c>
      <c r="AM84" s="2" t="str">
        <f>IF('[1]功能-城建'!BF84="","",('[1]功能-城建'!BF84+'[1]功能-城建'!CA84)/2)</f>
        <v/>
      </c>
      <c r="AN84" s="2" t="str">
        <f>IF('[1]功能-城建'!BG84="","",('[1]功能-城建'!BG84+'[1]功能-城建'!CB84)/2)</f>
        <v/>
      </c>
      <c r="AO84" s="2" t="str">
        <f>IF('[1]功能-城建'!BH84="","",('[1]功能-城建'!BH84+'[1]功能-城建'!CC84)/2)</f>
        <v/>
      </c>
      <c r="AP84" s="2">
        <f>IF('[1]功能-城建'!BI84="","",('[1]功能-城建'!BI84+'[1]功能-城建'!CD84)/2)</f>
        <v>79</v>
      </c>
      <c r="AQ84" s="2" t="str">
        <f>IF('[1]功能-城建'!BJ84="","",('[1]功能-城建'!BJ84+'[1]功能-城建'!CE84)/2)</f>
        <v/>
      </c>
      <c r="AR84" s="2" t="str">
        <f>IF('[1]功能-城建'!BK84="","",('[1]功能-城建'!BK84+'[1]功能-城建'!CF84)/2)</f>
        <v/>
      </c>
    </row>
    <row r="85" spans="2:44" x14ac:dyDescent="0.15">
      <c r="B85" s="2">
        <v>80</v>
      </c>
      <c r="C85" s="2">
        <f t="shared" si="26"/>
        <v>80</v>
      </c>
      <c r="D85" s="2">
        <f t="shared" si="27"/>
        <v>80</v>
      </c>
      <c r="E85" s="2">
        <f t="shared" si="28"/>
        <v>80</v>
      </c>
      <c r="F85" s="2" t="str">
        <f t="shared" si="29"/>
        <v/>
      </c>
      <c r="G85" s="2">
        <f t="shared" si="30"/>
        <v>80</v>
      </c>
      <c r="H85" s="2">
        <f t="shared" si="31"/>
        <v>80</v>
      </c>
      <c r="I85" s="2">
        <f t="shared" si="32"/>
        <v>80</v>
      </c>
      <c r="J85" s="2">
        <f t="shared" si="33"/>
        <v>80</v>
      </c>
      <c r="K85" s="2">
        <f t="shared" si="34"/>
        <v>80</v>
      </c>
      <c r="L85" s="2">
        <f t="shared" si="35"/>
        <v>80</v>
      </c>
      <c r="M85" s="2">
        <f t="shared" si="36"/>
        <v>80</v>
      </c>
      <c r="N85" s="2">
        <f t="shared" si="37"/>
        <v>80</v>
      </c>
      <c r="O85" s="2">
        <f t="shared" si="38"/>
        <v>79</v>
      </c>
      <c r="P85" s="2">
        <f t="shared" si="39"/>
        <v>79</v>
      </c>
      <c r="Q85" s="2">
        <f t="shared" si="40"/>
        <v>79</v>
      </c>
      <c r="R85" s="2">
        <f t="shared" si="41"/>
        <v>79</v>
      </c>
      <c r="S85" s="2">
        <f t="shared" si="42"/>
        <v>80</v>
      </c>
      <c r="T85" s="2">
        <f t="shared" si="43"/>
        <v>80</v>
      </c>
      <c r="U85" s="2" t="str">
        <f t="shared" si="44"/>
        <v/>
      </c>
      <c r="V85" s="6"/>
      <c r="Y85" s="2">
        <v>80</v>
      </c>
      <c r="Z85" s="2">
        <f>IF('[1]功能-城建'!AS85="","",('[1]功能-城建'!AS85+'[1]功能-城建'!BN85)/2)</f>
        <v>80</v>
      </c>
      <c r="AA85" s="2">
        <f>IF('[1]功能-城建'!AT85="","",('[1]功能-城建'!AT85+'[1]功能-城建'!BO85)/2)</f>
        <v>80</v>
      </c>
      <c r="AB85" s="2" t="str">
        <f>IF('[1]功能-城建'!AU85="","",('[1]功能-城建'!AU85+'[1]功能-城建'!BP85)/2)</f>
        <v/>
      </c>
      <c r="AC85" s="2" t="str">
        <f>IF('[1]功能-城建'!AV85="","",('[1]功能-城建'!AV85+'[1]功能-城建'!BQ85)/2)</f>
        <v/>
      </c>
      <c r="AD85" s="2">
        <f>IF('[1]功能-城建'!AW85="","",('[1]功能-城建'!AW85+'[1]功能-城建'!BR85)/2)</f>
        <v>80</v>
      </c>
      <c r="AE85" s="2">
        <f>IF('[1]功能-城建'!AX85="","",('[1]功能-城建'!AX85+'[1]功能-城建'!BS85)/2)</f>
        <v>80</v>
      </c>
      <c r="AF85" s="2">
        <f>IF('[1]功能-城建'!AY85="","",('[1]功能-城建'!AY85+'[1]功能-城建'!BT85)/2)</f>
        <v>80</v>
      </c>
      <c r="AG85" s="2">
        <f>IF('[1]功能-城建'!AZ85="","",('[1]功能-城建'!AZ85+'[1]功能-城建'!BU85)/2)</f>
        <v>80</v>
      </c>
      <c r="AH85" s="2">
        <f>IF('[1]功能-城建'!BA85="","",('[1]功能-城建'!BA85+'[1]功能-城建'!BV85)/2)</f>
        <v>80</v>
      </c>
      <c r="AI85" s="2">
        <f>IF('[1]功能-城建'!BB85="","",('[1]功能-城建'!BB85+'[1]功能-城建'!BW85)/2)</f>
        <v>80</v>
      </c>
      <c r="AJ85" s="2">
        <f>IF('[1]功能-城建'!BC85="","",('[1]功能-城建'!BC85+'[1]功能-城建'!BX85)/2)</f>
        <v>80</v>
      </c>
      <c r="AK85" s="2" t="str">
        <f>IF('[1]功能-城建'!BD85="","",('[1]功能-城建'!BD85+'[1]功能-城建'!BY85)/2)</f>
        <v/>
      </c>
      <c r="AL85" s="2" t="str">
        <f>IF('[1]功能-城建'!BE85="","",('[1]功能-城建'!BE85+'[1]功能-城建'!BZ85)/2)</f>
        <v/>
      </c>
      <c r="AM85" s="2" t="str">
        <f>IF('[1]功能-城建'!BF85="","",('[1]功能-城建'!BF85+'[1]功能-城建'!CA85)/2)</f>
        <v/>
      </c>
      <c r="AN85" s="2" t="str">
        <f>IF('[1]功能-城建'!BG85="","",('[1]功能-城建'!BG85+'[1]功能-城建'!CB85)/2)</f>
        <v/>
      </c>
      <c r="AO85" s="2" t="str">
        <f>IF('[1]功能-城建'!BH85="","",('[1]功能-城建'!BH85+'[1]功能-城建'!CC85)/2)</f>
        <v/>
      </c>
      <c r="AP85" s="2">
        <f>IF('[1]功能-城建'!BI85="","",('[1]功能-城建'!BI85+'[1]功能-城建'!CD85)/2)</f>
        <v>80</v>
      </c>
      <c r="AQ85" s="2" t="str">
        <f>IF('[1]功能-城建'!BJ85="","",('[1]功能-城建'!BJ85+'[1]功能-城建'!CE85)/2)</f>
        <v/>
      </c>
      <c r="AR85" s="2" t="str">
        <f>IF('[1]功能-城建'!BK85="","",('[1]功能-城建'!BK85+'[1]功能-城建'!CF85)/2)</f>
        <v/>
      </c>
    </row>
    <row r="86" spans="2:44" x14ac:dyDescent="0.15"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6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</row>
    <row r="87" spans="2:44" x14ac:dyDescent="0.15"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6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</row>
    <row r="88" spans="2:44" x14ac:dyDescent="0.15"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6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</row>
    <row r="89" spans="2:44" x14ac:dyDescent="0.15"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6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</row>
    <row r="90" spans="2:44" x14ac:dyDescent="0.15"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6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</row>
    <row r="91" spans="2:44" x14ac:dyDescent="0.15"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6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</row>
    <row r="92" spans="2:44" x14ac:dyDescent="0.15"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6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</row>
    <row r="93" spans="2:44" x14ac:dyDescent="0.15"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6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</row>
    <row r="94" spans="2:44" x14ac:dyDescent="0.15"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6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</row>
    <row r="95" spans="2:44" x14ac:dyDescent="0.15"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6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</row>
  </sheetData>
  <mergeCells count="24">
    <mergeCell ref="G4:L4"/>
    <mergeCell ref="B3:U3"/>
    <mergeCell ref="B4:B5"/>
    <mergeCell ref="C4:C5"/>
    <mergeCell ref="D4:D5"/>
    <mergeCell ref="E4:E5"/>
    <mergeCell ref="F4:F5"/>
    <mergeCell ref="N4:N5"/>
    <mergeCell ref="O4:R4"/>
    <mergeCell ref="S4:S5"/>
    <mergeCell ref="T4:T5"/>
    <mergeCell ref="U4:U5"/>
    <mergeCell ref="Y3:AR3"/>
    <mergeCell ref="AB4:AB5"/>
    <mergeCell ref="AC4:AC5"/>
    <mergeCell ref="AD4:AI4"/>
    <mergeCell ref="AK4:AK5"/>
    <mergeCell ref="AL4:AO4"/>
    <mergeCell ref="AQ4:AQ5"/>
    <mergeCell ref="AR4:AR5"/>
    <mergeCell ref="AP4:AP5"/>
    <mergeCell ref="Y4:Y5"/>
    <mergeCell ref="Z4:Z5"/>
    <mergeCell ref="AA4:AA5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T185"/>
  <sheetViews>
    <sheetView zoomScaleNormal="100" workbookViewId="0">
      <selection activeCell="N36" sqref="N36"/>
    </sheetView>
  </sheetViews>
  <sheetFormatPr defaultColWidth="9" defaultRowHeight="11.25" x14ac:dyDescent="0.15"/>
  <cols>
    <col min="1" max="9" width="9" style="1"/>
    <col min="10" max="11" width="9" style="2" customWidth="1"/>
    <col min="12" max="30" width="9" style="1" customWidth="1"/>
    <col min="31" max="32" width="9" style="2" customWidth="1"/>
    <col min="33" max="51" width="9" style="1" customWidth="1"/>
    <col min="52" max="53" width="9" style="2" customWidth="1"/>
    <col min="54" max="72" width="9" style="1" customWidth="1"/>
    <col min="73" max="74" width="9" style="2" customWidth="1"/>
    <col min="75" max="93" width="9" style="1" customWidth="1"/>
    <col min="94" max="95" width="9" style="2" customWidth="1"/>
    <col min="96" max="156" width="9" style="1" customWidth="1"/>
    <col min="157" max="157" width="7.625" style="1" customWidth="1"/>
    <col min="158" max="16384" width="9" style="1"/>
  </cols>
  <sheetData>
    <row r="1" spans="1:202" x14ac:dyDescent="0.15">
      <c r="C1" s="1" t="s">
        <v>62</v>
      </c>
      <c r="D1" s="1" t="s">
        <v>63</v>
      </c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9">
        <f>IFERROR(ROUNDUP(城建时间!CH6*INDEX($B$6:$B$85,K6,1),0),0)</f>
        <v>1</v>
      </c>
      <c r="AF1" s="2">
        <v>1.4E-2</v>
      </c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15"/>
      <c r="AY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15"/>
    </row>
    <row r="2" spans="1:202" x14ac:dyDescent="0.1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/>
      <c r="AC2" s="2"/>
      <c r="AD2" s="2"/>
      <c r="AF2" s="2">
        <v>-0.6</v>
      </c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>
        <v>1</v>
      </c>
      <c r="DM2" s="2">
        <v>2</v>
      </c>
      <c r="DN2" s="2">
        <v>3</v>
      </c>
      <c r="DO2" s="2">
        <v>4</v>
      </c>
      <c r="DP2" s="2">
        <v>5</v>
      </c>
      <c r="DQ2" s="2">
        <v>6</v>
      </c>
      <c r="DR2" s="2">
        <v>7</v>
      </c>
      <c r="DS2" s="2">
        <v>8</v>
      </c>
      <c r="DT2" s="2">
        <v>9</v>
      </c>
      <c r="DU2" s="2">
        <v>10</v>
      </c>
      <c r="DV2" s="2">
        <v>11</v>
      </c>
      <c r="DW2" s="2">
        <v>12</v>
      </c>
      <c r="DX2" s="2">
        <v>13</v>
      </c>
      <c r="DY2" s="2">
        <v>14</v>
      </c>
      <c r="DZ2" s="2">
        <v>15</v>
      </c>
      <c r="EA2" s="2">
        <v>16</v>
      </c>
      <c r="EB2" s="2">
        <v>17</v>
      </c>
      <c r="EC2" s="2">
        <v>18</v>
      </c>
      <c r="ED2" s="2"/>
      <c r="EE2" s="2"/>
      <c r="EF2" s="2"/>
      <c r="EG2" s="2">
        <v>1</v>
      </c>
      <c r="EH2" s="2">
        <v>2</v>
      </c>
      <c r="EI2" s="2">
        <v>3</v>
      </c>
      <c r="EJ2" s="2">
        <v>4</v>
      </c>
      <c r="EK2" s="2">
        <v>5</v>
      </c>
      <c r="EL2" s="2">
        <v>6</v>
      </c>
      <c r="EM2" s="2">
        <v>7</v>
      </c>
      <c r="EN2" s="2">
        <v>8</v>
      </c>
      <c r="EO2" s="2">
        <v>9</v>
      </c>
      <c r="EP2" s="2">
        <v>10</v>
      </c>
      <c r="EQ2" s="2">
        <v>11</v>
      </c>
      <c r="ER2" s="2">
        <v>12</v>
      </c>
      <c r="ES2" s="2">
        <v>13</v>
      </c>
      <c r="ET2" s="2">
        <v>14</v>
      </c>
      <c r="EU2" s="2">
        <v>15</v>
      </c>
      <c r="EV2" s="2">
        <v>16</v>
      </c>
      <c r="EW2" s="2">
        <v>17</v>
      </c>
      <c r="EX2" s="2">
        <v>18</v>
      </c>
      <c r="EY2" s="2"/>
      <c r="EZ2" s="2"/>
    </row>
    <row r="3" spans="1:202" x14ac:dyDescent="0.15">
      <c r="J3" s="68" t="s">
        <v>135</v>
      </c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2"/>
      <c r="AE3" s="71" t="s">
        <v>203</v>
      </c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2"/>
      <c r="AZ3" s="71" t="s">
        <v>204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  <c r="BL3" s="71"/>
      <c r="BM3" s="71"/>
      <c r="BN3" s="71"/>
      <c r="BO3" s="71"/>
      <c r="BP3" s="71"/>
      <c r="BQ3" s="71"/>
      <c r="BR3" s="71"/>
      <c r="BS3" s="71"/>
      <c r="BT3" s="2"/>
      <c r="BU3" s="71" t="s">
        <v>336</v>
      </c>
      <c r="BV3" s="71"/>
      <c r="BW3" s="71"/>
      <c r="BX3" s="71"/>
      <c r="BY3" s="71"/>
      <c r="BZ3" s="71"/>
      <c r="CA3" s="71"/>
      <c r="CB3" s="71"/>
      <c r="CC3" s="71"/>
      <c r="CD3" s="71"/>
      <c r="CE3" s="71"/>
      <c r="CF3" s="71"/>
      <c r="CG3" s="71"/>
      <c r="CH3" s="71"/>
      <c r="CI3" s="71"/>
      <c r="CJ3" s="71"/>
      <c r="CK3" s="71"/>
      <c r="CL3" s="71"/>
      <c r="CM3" s="71"/>
      <c r="CN3" s="71"/>
      <c r="CO3" s="2"/>
      <c r="CP3" s="72" t="s">
        <v>337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2"/>
      <c r="DJ3" s="2"/>
      <c r="DK3" s="71" t="s">
        <v>205</v>
      </c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2"/>
      <c r="EF3" s="71" t="s">
        <v>206</v>
      </c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2"/>
    </row>
    <row r="4" spans="1:202" x14ac:dyDescent="0.15">
      <c r="C4" s="2"/>
      <c r="D4" s="68" t="s">
        <v>55</v>
      </c>
      <c r="E4" s="68"/>
      <c r="F4" s="68"/>
      <c r="G4" s="68"/>
      <c r="H4" s="68"/>
      <c r="J4" s="64" t="s">
        <v>86</v>
      </c>
      <c r="K4" s="64" t="s">
        <v>1</v>
      </c>
      <c r="L4" s="64" t="s">
        <v>65</v>
      </c>
      <c r="M4" s="64" t="s">
        <v>66</v>
      </c>
      <c r="N4" s="64" t="s">
        <v>4</v>
      </c>
      <c r="O4" s="68" t="s">
        <v>5</v>
      </c>
      <c r="P4" s="68"/>
      <c r="Q4" s="68"/>
      <c r="R4" s="68"/>
      <c r="S4" s="68"/>
      <c r="T4" s="68"/>
      <c r="U4" s="2"/>
      <c r="V4" s="64" t="s">
        <v>293</v>
      </c>
      <c r="W4" s="68" t="s">
        <v>67</v>
      </c>
      <c r="X4" s="68"/>
      <c r="Y4" s="68"/>
      <c r="Z4" s="68"/>
      <c r="AA4" s="64" t="s">
        <v>7</v>
      </c>
      <c r="AB4" s="64" t="s">
        <v>131</v>
      </c>
      <c r="AC4" s="64"/>
      <c r="AD4" s="6"/>
      <c r="AE4" s="64" t="s">
        <v>42</v>
      </c>
      <c r="AF4" s="64" t="s">
        <v>1</v>
      </c>
      <c r="AG4" s="64" t="s">
        <v>65</v>
      </c>
      <c r="AH4" s="64" t="s">
        <v>66</v>
      </c>
      <c r="AI4" s="64" t="s">
        <v>4</v>
      </c>
      <c r="AJ4" s="68" t="s">
        <v>5</v>
      </c>
      <c r="AK4" s="68"/>
      <c r="AL4" s="68"/>
      <c r="AM4" s="68"/>
      <c r="AN4" s="68"/>
      <c r="AO4" s="68"/>
      <c r="AP4" s="2"/>
      <c r="AQ4" s="64" t="s">
        <v>293</v>
      </c>
      <c r="AR4" s="68" t="s">
        <v>67</v>
      </c>
      <c r="AS4" s="68"/>
      <c r="AT4" s="68"/>
      <c r="AU4" s="68"/>
      <c r="AV4" s="64" t="s">
        <v>7</v>
      </c>
      <c r="AW4" s="64" t="s">
        <v>131</v>
      </c>
      <c r="AX4" s="64"/>
      <c r="AY4" s="6"/>
      <c r="AZ4" s="64" t="s">
        <v>42</v>
      </c>
      <c r="BA4" s="64" t="s">
        <v>1</v>
      </c>
      <c r="BB4" s="64" t="s">
        <v>22</v>
      </c>
      <c r="BC4" s="64" t="s">
        <v>3</v>
      </c>
      <c r="BD4" s="64" t="s">
        <v>4</v>
      </c>
      <c r="BE4" s="68" t="s">
        <v>5</v>
      </c>
      <c r="BF4" s="68"/>
      <c r="BG4" s="68"/>
      <c r="BH4" s="68"/>
      <c r="BI4" s="68"/>
      <c r="BJ4" s="68"/>
      <c r="BK4" s="2"/>
      <c r="BL4" s="64" t="s">
        <v>293</v>
      </c>
      <c r="BM4" s="68" t="s">
        <v>24</v>
      </c>
      <c r="BN4" s="68"/>
      <c r="BO4" s="68"/>
      <c r="BP4" s="68"/>
      <c r="BQ4" s="64" t="s">
        <v>7</v>
      </c>
      <c r="BR4" s="64" t="s">
        <v>133</v>
      </c>
      <c r="BS4" s="64"/>
      <c r="BT4" s="6"/>
      <c r="BU4" s="64" t="s">
        <v>42</v>
      </c>
      <c r="BV4" s="64" t="s">
        <v>136</v>
      </c>
      <c r="BW4" s="64" t="s">
        <v>22</v>
      </c>
      <c r="BX4" s="64" t="s">
        <v>3</v>
      </c>
      <c r="BY4" s="64" t="s">
        <v>4</v>
      </c>
      <c r="BZ4" s="68" t="s">
        <v>5</v>
      </c>
      <c r="CA4" s="68"/>
      <c r="CB4" s="68"/>
      <c r="CC4" s="68"/>
      <c r="CD4" s="68"/>
      <c r="CE4" s="68"/>
      <c r="CF4" s="2"/>
      <c r="CG4" s="64" t="s">
        <v>293</v>
      </c>
      <c r="CH4" s="68" t="s">
        <v>24</v>
      </c>
      <c r="CI4" s="68"/>
      <c r="CJ4" s="68"/>
      <c r="CK4" s="68"/>
      <c r="CL4" s="64" t="s">
        <v>7</v>
      </c>
      <c r="CM4" s="64" t="s">
        <v>134</v>
      </c>
      <c r="CN4" s="6"/>
      <c r="CO4" s="6"/>
      <c r="CP4" s="64" t="s">
        <v>0</v>
      </c>
      <c r="CQ4" s="64" t="s">
        <v>136</v>
      </c>
      <c r="CR4" s="64" t="s">
        <v>2</v>
      </c>
      <c r="CS4" s="64" t="s">
        <v>3</v>
      </c>
      <c r="CT4" s="64" t="s">
        <v>4</v>
      </c>
      <c r="CU4" s="68" t="s">
        <v>5</v>
      </c>
      <c r="CV4" s="68"/>
      <c r="CW4" s="68"/>
      <c r="CX4" s="68"/>
      <c r="CY4" s="68"/>
      <c r="CZ4" s="68"/>
      <c r="DA4" s="2"/>
      <c r="DB4" s="64" t="s">
        <v>293</v>
      </c>
      <c r="DC4" s="68" t="s">
        <v>6</v>
      </c>
      <c r="DD4" s="68"/>
      <c r="DE4" s="68"/>
      <c r="DF4" s="68"/>
      <c r="DG4" s="64" t="s">
        <v>7</v>
      </c>
      <c r="DH4" s="64" t="s">
        <v>131</v>
      </c>
      <c r="DI4" s="6"/>
      <c r="DJ4" s="6"/>
      <c r="DK4" s="64" t="s">
        <v>138</v>
      </c>
      <c r="DL4" s="64" t="s">
        <v>1</v>
      </c>
      <c r="DM4" s="64" t="s">
        <v>22</v>
      </c>
      <c r="DN4" s="64" t="s">
        <v>3</v>
      </c>
      <c r="DO4" s="64" t="s">
        <v>4</v>
      </c>
      <c r="DP4" s="68" t="s">
        <v>5</v>
      </c>
      <c r="DQ4" s="68"/>
      <c r="DR4" s="68"/>
      <c r="DS4" s="68"/>
      <c r="DT4" s="68"/>
      <c r="DU4" s="68"/>
      <c r="DV4" s="2"/>
      <c r="DW4" s="64" t="s">
        <v>293</v>
      </c>
      <c r="DX4" s="68" t="s">
        <v>24</v>
      </c>
      <c r="DY4" s="68"/>
      <c r="DZ4" s="68"/>
      <c r="EA4" s="68"/>
      <c r="EB4" s="64" t="s">
        <v>7</v>
      </c>
      <c r="EC4" s="64" t="s">
        <v>131</v>
      </c>
      <c r="ED4" s="64"/>
      <c r="EE4" s="6"/>
      <c r="EF4" s="64" t="s">
        <v>64</v>
      </c>
      <c r="EG4" s="64" t="s">
        <v>1</v>
      </c>
      <c r="EH4" s="64" t="s">
        <v>22</v>
      </c>
      <c r="EI4" s="64" t="s">
        <v>3</v>
      </c>
      <c r="EJ4" s="64" t="s">
        <v>4</v>
      </c>
      <c r="EK4" s="68" t="s">
        <v>5</v>
      </c>
      <c r="EL4" s="68"/>
      <c r="EM4" s="68"/>
      <c r="EN4" s="68"/>
      <c r="EO4" s="68"/>
      <c r="EP4" s="68"/>
      <c r="EQ4" s="2"/>
      <c r="ER4" s="64" t="s">
        <v>293</v>
      </c>
      <c r="ES4" s="68" t="s">
        <v>24</v>
      </c>
      <c r="ET4" s="68"/>
      <c r="EU4" s="68"/>
      <c r="EV4" s="68"/>
      <c r="EW4" s="64" t="s">
        <v>7</v>
      </c>
      <c r="EX4" s="64" t="s">
        <v>131</v>
      </c>
      <c r="EY4" s="64"/>
      <c r="EZ4" s="6"/>
      <c r="FH4" s="64"/>
      <c r="FI4" s="64"/>
      <c r="FJ4" s="64"/>
      <c r="FK4" s="64"/>
      <c r="FL4" s="64"/>
      <c r="FM4" s="68"/>
      <c r="FN4" s="68"/>
      <c r="FO4" s="68"/>
      <c r="FP4" s="68"/>
      <c r="FQ4" s="68"/>
      <c r="FR4" s="68"/>
      <c r="FS4" s="2"/>
      <c r="FT4" s="64"/>
      <c r="FU4" s="68"/>
      <c r="FV4" s="68"/>
      <c r="FW4" s="68"/>
      <c r="FX4" s="68"/>
      <c r="FY4" s="64"/>
      <c r="FZ4" s="64"/>
      <c r="GB4" s="64"/>
      <c r="GC4" s="64"/>
      <c r="GD4" s="64"/>
      <c r="GE4" s="64"/>
      <c r="GF4" s="64"/>
      <c r="GG4" s="68"/>
      <c r="GH4" s="68"/>
      <c r="GI4" s="68"/>
      <c r="GJ4" s="68"/>
      <c r="GK4" s="68"/>
      <c r="GL4" s="68"/>
      <c r="GM4" s="2"/>
      <c r="GN4" s="64"/>
      <c r="GO4" s="68"/>
      <c r="GP4" s="68"/>
      <c r="GQ4" s="68"/>
      <c r="GR4" s="68"/>
      <c r="GS4" s="64"/>
      <c r="GT4" s="64"/>
    </row>
    <row r="5" spans="1:202" x14ac:dyDescent="0.15">
      <c r="B5" s="1" t="s">
        <v>207</v>
      </c>
      <c r="C5" s="2" t="s">
        <v>56</v>
      </c>
      <c r="D5" s="2" t="s">
        <v>57</v>
      </c>
      <c r="E5" s="2" t="s">
        <v>58</v>
      </c>
      <c r="F5" s="2" t="s">
        <v>59</v>
      </c>
      <c r="G5" s="2" t="s">
        <v>60</v>
      </c>
      <c r="H5" s="2" t="s">
        <v>61</v>
      </c>
      <c r="J5" s="64"/>
      <c r="K5" s="64"/>
      <c r="L5" s="64"/>
      <c r="M5" s="64"/>
      <c r="N5" s="64"/>
      <c r="O5" s="2" t="s">
        <v>68</v>
      </c>
      <c r="P5" s="2" t="s">
        <v>69</v>
      </c>
      <c r="Q5" s="2" t="s">
        <v>70</v>
      </c>
      <c r="R5" s="2" t="s">
        <v>11</v>
      </c>
      <c r="S5" s="2" t="s">
        <v>71</v>
      </c>
      <c r="T5" s="2" t="s">
        <v>72</v>
      </c>
      <c r="U5" s="2" t="s">
        <v>14</v>
      </c>
      <c r="V5" s="64"/>
      <c r="W5" s="2" t="s">
        <v>73</v>
      </c>
      <c r="X5" s="2" t="s">
        <v>74</v>
      </c>
      <c r="Y5" s="2" t="s">
        <v>75</v>
      </c>
      <c r="Z5" s="2" t="s">
        <v>76</v>
      </c>
      <c r="AA5" s="64"/>
      <c r="AB5" s="64"/>
      <c r="AC5" s="64"/>
      <c r="AD5" s="6"/>
      <c r="AE5" s="64"/>
      <c r="AF5" s="64"/>
      <c r="AG5" s="64"/>
      <c r="AH5" s="64"/>
      <c r="AI5" s="64"/>
      <c r="AJ5" s="2" t="s">
        <v>68</v>
      </c>
      <c r="AK5" s="2" t="s">
        <v>69</v>
      </c>
      <c r="AL5" s="2" t="s">
        <v>70</v>
      </c>
      <c r="AM5" s="2" t="s">
        <v>11</v>
      </c>
      <c r="AN5" s="2" t="s">
        <v>71</v>
      </c>
      <c r="AO5" s="2" t="s">
        <v>72</v>
      </c>
      <c r="AP5" s="2" t="s">
        <v>14</v>
      </c>
      <c r="AQ5" s="64"/>
      <c r="AR5" s="2" t="s">
        <v>73</v>
      </c>
      <c r="AS5" s="2" t="s">
        <v>74</v>
      </c>
      <c r="AT5" s="2" t="s">
        <v>75</v>
      </c>
      <c r="AU5" s="2" t="s">
        <v>76</v>
      </c>
      <c r="AV5" s="64"/>
      <c r="AW5" s="64"/>
      <c r="AX5" s="64"/>
      <c r="AY5" s="6"/>
      <c r="AZ5" s="64"/>
      <c r="BA5" s="64"/>
      <c r="BB5" s="64"/>
      <c r="BC5" s="64"/>
      <c r="BD5" s="64"/>
      <c r="BE5" s="2" t="s">
        <v>8</v>
      </c>
      <c r="BF5" s="2" t="s">
        <v>9</v>
      </c>
      <c r="BG5" s="2" t="s">
        <v>10</v>
      </c>
      <c r="BH5" s="2" t="s">
        <v>11</v>
      </c>
      <c r="BI5" s="2" t="s">
        <v>28</v>
      </c>
      <c r="BJ5" s="2" t="s">
        <v>13</v>
      </c>
      <c r="BK5" s="2" t="s">
        <v>14</v>
      </c>
      <c r="BL5" s="64"/>
      <c r="BM5" s="2" t="s">
        <v>15</v>
      </c>
      <c r="BN5" s="2" t="s">
        <v>52</v>
      </c>
      <c r="BO5" s="2" t="s">
        <v>17</v>
      </c>
      <c r="BP5" s="2" t="s">
        <v>54</v>
      </c>
      <c r="BQ5" s="64"/>
      <c r="BR5" s="64"/>
      <c r="BS5" s="64"/>
      <c r="BT5" s="6"/>
      <c r="BU5" s="64"/>
      <c r="BV5" s="64"/>
      <c r="BW5" s="64"/>
      <c r="BX5" s="64"/>
      <c r="BY5" s="64"/>
      <c r="BZ5" s="2" t="s">
        <v>8</v>
      </c>
      <c r="CA5" s="2" t="s">
        <v>9</v>
      </c>
      <c r="CB5" s="2" t="s">
        <v>10</v>
      </c>
      <c r="CC5" s="2" t="s">
        <v>11</v>
      </c>
      <c r="CD5" s="2" t="s">
        <v>28</v>
      </c>
      <c r="CE5" s="2" t="s">
        <v>13</v>
      </c>
      <c r="CF5" s="2" t="s">
        <v>14</v>
      </c>
      <c r="CG5" s="64"/>
      <c r="CH5" s="2" t="s">
        <v>15</v>
      </c>
      <c r="CI5" s="2" t="s">
        <v>52</v>
      </c>
      <c r="CJ5" s="2" t="s">
        <v>17</v>
      </c>
      <c r="CK5" s="2" t="s">
        <v>54</v>
      </c>
      <c r="CL5" s="64"/>
      <c r="CM5" s="64"/>
      <c r="CN5" s="6"/>
      <c r="CO5" s="6"/>
      <c r="CP5" s="64"/>
      <c r="CQ5" s="64"/>
      <c r="CR5" s="64"/>
      <c r="CS5" s="64"/>
      <c r="CT5" s="64"/>
      <c r="CU5" s="2" t="s">
        <v>8</v>
      </c>
      <c r="CV5" s="2" t="s">
        <v>9</v>
      </c>
      <c r="CW5" s="2" t="s">
        <v>10</v>
      </c>
      <c r="CX5" s="2" t="s">
        <v>11</v>
      </c>
      <c r="CY5" s="2" t="s">
        <v>12</v>
      </c>
      <c r="CZ5" s="2" t="s">
        <v>13</v>
      </c>
      <c r="DA5" s="2" t="s">
        <v>14</v>
      </c>
      <c r="DB5" s="64"/>
      <c r="DC5" s="2" t="s">
        <v>15</v>
      </c>
      <c r="DD5" s="2" t="s">
        <v>16</v>
      </c>
      <c r="DE5" s="2" t="s">
        <v>17</v>
      </c>
      <c r="DF5" s="2" t="s">
        <v>18</v>
      </c>
      <c r="DG5" s="64"/>
      <c r="DH5" s="64"/>
      <c r="DI5" s="6"/>
      <c r="DJ5" s="6"/>
      <c r="DK5" s="64"/>
      <c r="DL5" s="64"/>
      <c r="DM5" s="64"/>
      <c r="DN5" s="64"/>
      <c r="DO5" s="64"/>
      <c r="DP5" s="2" t="s">
        <v>8</v>
      </c>
      <c r="DQ5" s="2" t="s">
        <v>9</v>
      </c>
      <c r="DR5" s="2" t="s">
        <v>10</v>
      </c>
      <c r="DS5" s="2" t="s">
        <v>11</v>
      </c>
      <c r="DT5" s="2" t="s">
        <v>28</v>
      </c>
      <c r="DU5" s="2" t="s">
        <v>13</v>
      </c>
      <c r="DV5" s="2" t="s">
        <v>14</v>
      </c>
      <c r="DW5" s="64"/>
      <c r="DX5" s="2" t="s">
        <v>15</v>
      </c>
      <c r="DY5" s="2" t="s">
        <v>52</v>
      </c>
      <c r="DZ5" s="2" t="s">
        <v>17</v>
      </c>
      <c r="EA5" s="2" t="s">
        <v>54</v>
      </c>
      <c r="EB5" s="64"/>
      <c r="EC5" s="64"/>
      <c r="ED5" s="64"/>
      <c r="EE5" s="6"/>
      <c r="EF5" s="64"/>
      <c r="EG5" s="64"/>
      <c r="EH5" s="64"/>
      <c r="EI5" s="64"/>
      <c r="EJ5" s="64"/>
      <c r="EK5" s="2" t="s">
        <v>8</v>
      </c>
      <c r="EL5" s="2" t="s">
        <v>9</v>
      </c>
      <c r="EM5" s="2" t="s">
        <v>10</v>
      </c>
      <c r="EN5" s="2" t="s">
        <v>11</v>
      </c>
      <c r="EO5" s="2" t="s">
        <v>28</v>
      </c>
      <c r="EP5" s="2" t="s">
        <v>13</v>
      </c>
      <c r="EQ5" s="2" t="s">
        <v>14</v>
      </c>
      <c r="ER5" s="64"/>
      <c r="ES5" s="2" t="s">
        <v>15</v>
      </c>
      <c r="ET5" s="2" t="s">
        <v>52</v>
      </c>
      <c r="EU5" s="2" t="s">
        <v>17</v>
      </c>
      <c r="EV5" s="2" t="s">
        <v>54</v>
      </c>
      <c r="EW5" s="64"/>
      <c r="EX5" s="64"/>
      <c r="EY5" s="64"/>
      <c r="EZ5" s="6"/>
      <c r="FA5" s="1" t="s">
        <v>77</v>
      </c>
      <c r="FH5" s="64"/>
      <c r="FI5" s="64"/>
      <c r="FJ5" s="64"/>
      <c r="FK5" s="64"/>
      <c r="FL5" s="64"/>
      <c r="FM5" s="2"/>
      <c r="FN5" s="2"/>
      <c r="FO5" s="2"/>
      <c r="FP5" s="2"/>
      <c r="FQ5" s="2"/>
      <c r="FR5" s="2"/>
      <c r="FS5" s="2"/>
      <c r="FT5" s="64"/>
      <c r="FU5" s="2"/>
      <c r="FV5" s="2"/>
      <c r="FW5" s="2"/>
      <c r="FX5" s="2"/>
      <c r="FY5" s="64"/>
      <c r="FZ5" s="64"/>
      <c r="GB5" s="64"/>
      <c r="GC5" s="64"/>
      <c r="GD5" s="64"/>
      <c r="GE5" s="64"/>
      <c r="GF5" s="64"/>
      <c r="GG5" s="2"/>
      <c r="GH5" s="2"/>
      <c r="GI5" s="2"/>
      <c r="GJ5" s="2"/>
      <c r="GK5" s="2"/>
      <c r="GL5" s="2"/>
      <c r="GM5" s="2"/>
      <c r="GN5" s="64"/>
      <c r="GO5" s="2"/>
      <c r="GP5" s="2"/>
      <c r="GQ5" s="2"/>
      <c r="GR5" s="2"/>
      <c r="GS5" s="64"/>
      <c r="GT5" s="64"/>
    </row>
    <row r="6" spans="1:202" x14ac:dyDescent="0.15">
      <c r="A6" s="1">
        <f>(0.03*$C6^-0.75)*求节点([1]节奏总纲!$P$4:$P$163,'[1]功能-城建'!$CW$5:$CW$164,[1]节奏总纲!$AM4)</f>
        <v>100.87124628079262</v>
      </c>
      <c r="B6" s="1">
        <v>2E-3</v>
      </c>
      <c r="C6" s="1">
        <v>1</v>
      </c>
      <c r="D6" s="1">
        <f>'[1]功能-城建'!DG5</f>
        <v>12</v>
      </c>
      <c r="E6" s="1">
        <f>'[1]功能-城建'!DH5</f>
        <v>12</v>
      </c>
      <c r="F6" s="1">
        <f>'[1]功能-城建'!DI5</f>
        <v>12</v>
      </c>
      <c r="G6" s="1">
        <f>'[1]功能-城建'!DJ5</f>
        <v>12</v>
      </c>
      <c r="H6" s="1">
        <f>'[1]功能-城建'!DK5</f>
        <v>12</v>
      </c>
      <c r="J6" s="2">
        <v>1</v>
      </c>
      <c r="K6" s="2">
        <f>'[1]功能-城建'!AS6</f>
        <v>1</v>
      </c>
      <c r="L6" s="2">
        <f>'[1]功能-城建'!AT6</f>
        <v>1</v>
      </c>
      <c r="M6" s="2">
        <f>'[1]功能-城建'!AU6</f>
        <v>12</v>
      </c>
      <c r="N6" s="2" t="str">
        <f>'[1]功能-城建'!AV6</f>
        <v/>
      </c>
      <c r="O6" s="2">
        <f>'[1]功能-城建'!AW6</f>
        <v>1</v>
      </c>
      <c r="P6" s="2">
        <f>'[1]功能-城建'!AX6</f>
        <v>1</v>
      </c>
      <c r="Q6" s="2">
        <f>'[1]功能-城建'!AY6</f>
        <v>1</v>
      </c>
      <c r="R6" s="2">
        <f>'[1]功能-城建'!AZ6</f>
        <v>1</v>
      </c>
      <c r="S6" s="3">
        <v>30</v>
      </c>
      <c r="T6" s="2">
        <f>'[1]功能-城建'!BB6</f>
        <v>1</v>
      </c>
      <c r="U6" s="2">
        <f>'[1]功能-城建'!BC6</f>
        <v>2</v>
      </c>
      <c r="V6" s="2">
        <f>'[1]功能-城建'!BD6</f>
        <v>7</v>
      </c>
      <c r="W6" s="2">
        <f>'[1]功能-城建'!BE6</f>
        <v>1</v>
      </c>
      <c r="X6" s="2">
        <f>'[1]功能-城建'!BF6</f>
        <v>1</v>
      </c>
      <c r="Y6" s="2">
        <f>'[1]功能-城建'!BG6</f>
        <v>1</v>
      </c>
      <c r="Z6" s="2">
        <f>'[1]功能-城建'!BH6</f>
        <v>6</v>
      </c>
      <c r="AA6" s="2">
        <f>'[1]功能-城建'!BI6</f>
        <v>10</v>
      </c>
      <c r="AB6" s="2">
        <f>'[1]功能-城建'!BJ6</f>
        <v>15</v>
      </c>
      <c r="AC6" s="2"/>
      <c r="AD6" s="2"/>
      <c r="AE6" s="2">
        <v>1</v>
      </c>
      <c r="AF6" s="2">
        <f>IFERROR(ROUNDUP(城建经验计算中介!D6*INDEX($B$6:$B$85,K6,1),0),0)</f>
        <v>1</v>
      </c>
      <c r="AG6" s="2">
        <f>IFERROR(ROUNDUP(城建经验计算中介!E6*INDEX($B$6:$B$85,L6,1),0),0)</f>
        <v>1</v>
      </c>
      <c r="AH6" s="2">
        <f>IFERROR(ROUNDUP(城建经验计算中介!F6*INDEX($B$6:$B$85,M6,1),0),0)</f>
        <v>6</v>
      </c>
      <c r="AI6" s="2">
        <f>IFERROR(ROUNDUP(城建经验计算中介!G6*INDEX($B$6:$B$85,N6,1),0),0)</f>
        <v>0</v>
      </c>
      <c r="AJ6" s="2">
        <f>IFERROR(ROUNDUP(城建经验计算中介!H6*INDEX($B$6:$B$85,O6,1),0),0)</f>
        <v>1</v>
      </c>
      <c r="AK6" s="2">
        <f>IFERROR(ROUNDUP(城建经验计算中介!I6*INDEX($B$6:$B$85,P6,1),0),0)</f>
        <v>1</v>
      </c>
      <c r="AL6" s="2">
        <f>IFERROR(ROUNDUP(城建经验计算中介!J6*INDEX($B$6:$B$85,Q6,1),0),0)</f>
        <v>1</v>
      </c>
      <c r="AM6" s="2">
        <f>IFERROR(ROUNDUP(城建经验计算中介!K6*INDEX($B$6:$B$85,R6,1),0),0)</f>
        <v>1</v>
      </c>
      <c r="AN6" s="2">
        <f>IFERROR(ROUNDUP(城建经验计算中介!L6*INDEX($B$6:$B$85,S6,1),0),0)</f>
        <v>64</v>
      </c>
      <c r="AO6" s="2">
        <f>IFERROR(ROUNDUP(城建经验计算中介!M6*INDEX($B$6:$B$85,T6,1),0),0)</f>
        <v>1</v>
      </c>
      <c r="AP6" s="2">
        <f>IFERROR(ROUNDUP(城建经验计算中介!N6*INDEX($B$6:$B$85,U6,1),0),0)</f>
        <v>1</v>
      </c>
      <c r="AQ6" s="2">
        <f>IFERROR(ROUNDUP(城建经验计算中介!O6*INDEX($B$6:$B$85,V6,1),0),0)</f>
        <v>2</v>
      </c>
      <c r="AR6" s="2">
        <f>IFERROR(ROUNDUP(城建经验计算中介!P6*INDEX($B$6:$B$85,W6,1),0),0)</f>
        <v>1</v>
      </c>
      <c r="AS6" s="2">
        <f>IFERROR(ROUNDUP(城建经验计算中介!Q6*INDEX($B$6:$B$85,X6,1),0),0)</f>
        <v>1</v>
      </c>
      <c r="AT6" s="2">
        <f>IFERROR(ROUNDUP(城建经验计算中介!R6*INDEX($B$6:$B$85,Y6,1),0),0)</f>
        <v>1</v>
      </c>
      <c r="AU6" s="2">
        <f>IFERROR(ROUNDUP(城建经验计算中介!S6*INDEX($B$6:$B$85,Z6,1),0),0)</f>
        <v>1</v>
      </c>
      <c r="AV6" s="2">
        <f>IFERROR(ROUNDUP(城建经验计算中介!T6*INDEX($B$6:$B$85,AA6,1),0),0)</f>
        <v>2</v>
      </c>
      <c r="AW6" s="2">
        <f>IFERROR(ROUNDUP(城建经验计算中介!U6*INDEX($B$6:$B$85,AB6,1),0),0)</f>
        <v>8</v>
      </c>
      <c r="AX6" s="2"/>
      <c r="AY6" s="2"/>
      <c r="AZ6" s="2">
        <v>1</v>
      </c>
      <c r="BA6" s="2">
        <f>ROUND(AF6/IF(LEN(AF6)&lt;=2,2,10^(LEN(AF6)-2)),0)*IF(LEN(AF6)&lt;=2,2,10^(LEN(AF6)-2))</f>
        <v>2</v>
      </c>
      <c r="BB6" s="2">
        <f t="shared" ref="BB6:BR6" si="0">ROUND(AG6/IF(LEN(AG6)&lt;=2,2,10^(LEN(AG6)-2)),0)*IF(LEN(AG6)&lt;=2,2,10^(LEN(AG6)-2))</f>
        <v>2</v>
      </c>
      <c r="BC6" s="2">
        <f t="shared" si="0"/>
        <v>6</v>
      </c>
      <c r="BD6" s="2">
        <f t="shared" si="0"/>
        <v>0</v>
      </c>
      <c r="BE6" s="2">
        <f t="shared" si="0"/>
        <v>2</v>
      </c>
      <c r="BF6" s="2">
        <f t="shared" si="0"/>
        <v>2</v>
      </c>
      <c r="BG6" s="2">
        <f t="shared" si="0"/>
        <v>2</v>
      </c>
      <c r="BH6" s="2">
        <f t="shared" si="0"/>
        <v>2</v>
      </c>
      <c r="BI6" s="2">
        <f t="shared" si="0"/>
        <v>64</v>
      </c>
      <c r="BJ6" s="2">
        <f t="shared" si="0"/>
        <v>2</v>
      </c>
      <c r="BK6" s="2">
        <f t="shared" si="0"/>
        <v>2</v>
      </c>
      <c r="BL6" s="2">
        <f t="shared" si="0"/>
        <v>2</v>
      </c>
      <c r="BM6" s="2">
        <f t="shared" si="0"/>
        <v>2</v>
      </c>
      <c r="BN6" s="2">
        <f t="shared" si="0"/>
        <v>2</v>
      </c>
      <c r="BO6" s="2">
        <f t="shared" si="0"/>
        <v>2</v>
      </c>
      <c r="BP6" s="2">
        <f t="shared" si="0"/>
        <v>2</v>
      </c>
      <c r="BQ6" s="2">
        <f t="shared" si="0"/>
        <v>2</v>
      </c>
      <c r="BR6" s="2">
        <f t="shared" si="0"/>
        <v>8</v>
      </c>
      <c r="BS6" s="2"/>
      <c r="BT6" s="2"/>
      <c r="BU6" s="2">
        <v>1</v>
      </c>
      <c r="BV6" s="29">
        <v>0</v>
      </c>
      <c r="BW6" s="2">
        <f>IFERROR(LARGE(BB$6:BB$85,COUNTIF(BB$6:BB$85,"&gt;0")+1-$BU6),0)</f>
        <v>2</v>
      </c>
      <c r="BX6" s="2">
        <f t="shared" ref="BX6:CG6" si="1">IFERROR(LARGE(BC$6:BC$85,COUNTIF(BC$6:BC$85,"&gt;0")+1-$BU6),0)</f>
        <v>6</v>
      </c>
      <c r="BY6" s="2">
        <f t="shared" si="1"/>
        <v>0</v>
      </c>
      <c r="BZ6" s="2">
        <f t="shared" si="1"/>
        <v>2</v>
      </c>
      <c r="CA6" s="2">
        <f t="shared" si="1"/>
        <v>2</v>
      </c>
      <c r="CB6" s="2">
        <f t="shared" si="1"/>
        <v>2</v>
      </c>
      <c r="CC6" s="2">
        <f t="shared" si="1"/>
        <v>2</v>
      </c>
      <c r="CD6" s="2">
        <f t="shared" si="1"/>
        <v>64</v>
      </c>
      <c r="CE6" s="2">
        <f t="shared" si="1"/>
        <v>2</v>
      </c>
      <c r="CF6" s="2">
        <f t="shared" si="1"/>
        <v>2</v>
      </c>
      <c r="CG6" s="2">
        <f t="shared" si="1"/>
        <v>2</v>
      </c>
      <c r="CH6" s="29">
        <v>0</v>
      </c>
      <c r="CI6" s="29">
        <v>0</v>
      </c>
      <c r="CJ6" s="29">
        <v>0</v>
      </c>
      <c r="CK6" s="2">
        <f>IFERROR(LARGE(BP$6:BP$85,COUNTIF(BP$6:BP$85,"&gt;0")+1-$BU6),0)</f>
        <v>2</v>
      </c>
      <c r="CL6" s="2">
        <f t="shared" ref="CL6:CM6" si="2">IFERROR(LARGE(BQ$6:BQ$85,COUNTIF(BQ$6:BQ$85,"&gt;0")+1-$BU6),0)</f>
        <v>2</v>
      </c>
      <c r="CM6" s="2">
        <f t="shared" si="2"/>
        <v>8</v>
      </c>
      <c r="CN6" s="2"/>
      <c r="CO6" s="2"/>
      <c r="CP6" s="2">
        <v>1</v>
      </c>
      <c r="CQ6" s="29">
        <v>0</v>
      </c>
      <c r="CR6" s="2">
        <v>2</v>
      </c>
      <c r="CS6" s="2">
        <v>6</v>
      </c>
      <c r="CT6" s="2">
        <v>0</v>
      </c>
      <c r="CU6" s="2">
        <v>2</v>
      </c>
      <c r="CV6" s="2">
        <v>2</v>
      </c>
      <c r="CW6" s="2">
        <v>2</v>
      </c>
      <c r="CX6" s="2">
        <v>2</v>
      </c>
      <c r="CY6" s="2">
        <v>64</v>
      </c>
      <c r="CZ6" s="2">
        <v>2</v>
      </c>
      <c r="DA6" s="2">
        <v>2</v>
      </c>
      <c r="DB6" s="2">
        <v>2</v>
      </c>
      <c r="DC6" s="29">
        <v>0</v>
      </c>
      <c r="DD6" s="29">
        <v>0</v>
      </c>
      <c r="DE6" s="29">
        <v>0</v>
      </c>
      <c r="DF6" s="2">
        <v>2</v>
      </c>
      <c r="DG6" s="2">
        <v>2</v>
      </c>
      <c r="DH6" s="2">
        <v>8</v>
      </c>
      <c r="DI6" s="2"/>
      <c r="DJ6" s="2"/>
      <c r="DK6" s="2">
        <v>1</v>
      </c>
      <c r="DL6" s="2">
        <f>IF(BV6=0,0,SUM(BV$6:BV6))</f>
        <v>0</v>
      </c>
      <c r="DM6" s="2">
        <f>IF(BW6=0,0,SUM(BW$6:BW6))</f>
        <v>2</v>
      </c>
      <c r="DN6" s="2">
        <f>IF(BX6=0,0,SUM(BX$6:BX6))</f>
        <v>6</v>
      </c>
      <c r="DO6" s="2">
        <f>IF(BY6=0,0,SUM(BY$6:BY6))</f>
        <v>0</v>
      </c>
      <c r="DP6" s="2">
        <f>IF(BZ6=0,0,SUM(BZ$6:BZ6))</f>
        <v>2</v>
      </c>
      <c r="DQ6" s="2">
        <f>IF(CA6=0,0,SUM(CA$6:CA6))</f>
        <v>2</v>
      </c>
      <c r="DR6" s="2">
        <f>IF(CB6=0,0,SUM(CB$6:CB6))</f>
        <v>2</v>
      </c>
      <c r="DS6" s="2">
        <f>IF(CC6=0,0,SUM(CC$6:CC6))</f>
        <v>2</v>
      </c>
      <c r="DT6" s="2">
        <f>IF(CD6=0,0,SUM(CD$6:CD6))</f>
        <v>64</v>
      </c>
      <c r="DU6" s="2">
        <f>IF(CE6=0,0,SUM(CE$6:CE6))</f>
        <v>2</v>
      </c>
      <c r="DV6" s="2">
        <f>IF(CF6=0,0,SUM(CF$6:CF6))</f>
        <v>2</v>
      </c>
      <c r="DW6" s="2">
        <f>IF(CG6=0,0,SUM(CG$6:CG6))</f>
        <v>2</v>
      </c>
      <c r="DX6" s="2">
        <f>IF(CH6=0,0,SUM(CH$6:CH6))</f>
        <v>0</v>
      </c>
      <c r="DY6" s="2">
        <f>IF(CI6=0,0,SUM(CI$6:CI6))</f>
        <v>0</v>
      </c>
      <c r="DZ6" s="2">
        <f>IF(CJ6=0,0,SUM(CJ$6:CJ6))</f>
        <v>0</v>
      </c>
      <c r="EA6" s="2">
        <f>IF(CK6=0,0,SUM(CK$6:CK6))</f>
        <v>2</v>
      </c>
      <c r="EB6" s="2">
        <f>IF(CL6=0,0,SUM(CL$6:CL6))</f>
        <v>2</v>
      </c>
      <c r="EC6" s="2">
        <f>IF(CM6=0,0,SUM(CM$6:CM6))</f>
        <v>8</v>
      </c>
      <c r="ED6" s="2"/>
      <c r="EE6" s="2"/>
      <c r="EF6" s="2">
        <v>1</v>
      </c>
      <c r="EG6" s="2">
        <f>求节点($DK$6:$DK$85,DL$6:DL$85,升级建筑所需大殿等级!AW6)</f>
        <v>0</v>
      </c>
      <c r="EH6" s="2">
        <f>求节点($DK$6:$DK$85,DM$6:DM$85,升级建筑所需大殿等级!AX6)</f>
        <v>2</v>
      </c>
      <c r="EI6" s="2">
        <f>求节点($DK$6:$DK$85,DN$6:DN$85,升级建筑所需大殿等级!AY6)</f>
        <v>0</v>
      </c>
      <c r="EJ6" s="2">
        <f>求节点($DK$6:$DK$85,DO$6:DO$85,升级建筑所需大殿等级!AZ6)</f>
        <v>0</v>
      </c>
      <c r="EK6" s="2">
        <f>求节点($DK$6:$DK$85,DP$6:DP$85,升级建筑所需大殿等级!BA6)</f>
        <v>2</v>
      </c>
      <c r="EL6" s="2">
        <f>求节点($DK$6:$DK$85,DQ$6:DQ$85,升级建筑所需大殿等级!BB6)</f>
        <v>2</v>
      </c>
      <c r="EM6" s="2">
        <f>求节点($DK$6:$DK$85,DR$6:DR$85,升级建筑所需大殿等级!BC6)</f>
        <v>2</v>
      </c>
      <c r="EN6" s="2">
        <f>求节点($DK$6:$DK$85,DS$6:DS$85,升级建筑所需大殿等级!BD6)</f>
        <v>2</v>
      </c>
      <c r="EO6" s="2">
        <f>求节点($DK$6:$DK$85,DT$6:DT$85,升级建筑所需大殿等级!BE6)</f>
        <v>0</v>
      </c>
      <c r="EP6" s="2">
        <f>求节点($DK$6:$DK$85,DU$6:DU$85,升级建筑所需大殿等级!BF6)</f>
        <v>2</v>
      </c>
      <c r="EQ6" s="2">
        <f>求节点($DK$6:$DK$85,DV$6:DV$85,升级建筑所需大殿等级!BG6)</f>
        <v>0</v>
      </c>
      <c r="ER6" s="2">
        <f>求节点($DK$6:$DK$85,DW$6:DW$85,升级建筑所需大殿等级!BH6)</f>
        <v>0</v>
      </c>
      <c r="ES6" s="2">
        <f>求节点($DK$6:$DK$85,DX$6:DX$85,升级建筑所需大殿等级!BI6)</f>
        <v>0</v>
      </c>
      <c r="ET6" s="2">
        <f>求节点($DK$6:$DK$85,DY$6:DY$85,升级建筑所需大殿等级!BJ6)</f>
        <v>0</v>
      </c>
      <c r="EU6" s="2">
        <f>求节点($DK$6:$DK$85,DZ$6:DZ$85,升级建筑所需大殿等级!BK6)</f>
        <v>0</v>
      </c>
      <c r="EV6" s="2">
        <f>求节点($DK$6:$DK$85,EA$6:EA$85,升级建筑所需大殿等级!BL6)</f>
        <v>0</v>
      </c>
      <c r="EW6" s="2">
        <f>求节点($DK$6:$DK$85,EB$6:EB$85,升级建筑所需大殿等级!BM6)</f>
        <v>0</v>
      </c>
      <c r="EX6" s="2">
        <f>求节点($DK$6:$DK$85,EC$6:EC$85,升级建筑所需大殿等级!BN6)</f>
        <v>0</v>
      </c>
      <c r="EY6" s="2"/>
      <c r="EZ6" s="2"/>
      <c r="FA6" s="1">
        <f>SUMPRODUCT(EG6:EX6,'[1]功能-城建'!$X6:$AO6)</f>
        <v>12</v>
      </c>
      <c r="FB6" s="1">
        <v>12</v>
      </c>
      <c r="FC6" s="1">
        <f>FA6/FB6</f>
        <v>1</v>
      </c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</row>
    <row r="7" spans="1:202" x14ac:dyDescent="0.15">
      <c r="A7" s="1">
        <f>(0.03*$C7^-0.75)*求节点([1]节奏总纲!$P$4:$P$163,'[1]功能-城建'!$CW$5:$CW$164,[1]节奏总纲!$AM5)</f>
        <v>193.31324020864494</v>
      </c>
      <c r="B7" s="1">
        <v>2.5000000000000001E-3</v>
      </c>
      <c r="C7" s="1">
        <v>2</v>
      </c>
      <c r="D7" s="1">
        <f>'[1]功能-城建'!DG6</f>
        <v>30.8</v>
      </c>
      <c r="E7" s="1">
        <f>'[1]功能-城建'!DH6</f>
        <v>30.8</v>
      </c>
      <c r="F7" s="1">
        <f>'[1]功能-城建'!DI6</f>
        <v>30.8</v>
      </c>
      <c r="G7" s="1">
        <f>'[1]功能-城建'!DJ6</f>
        <v>30.8</v>
      </c>
      <c r="H7" s="1">
        <f>'[1]功能-城建'!DK6</f>
        <v>30.8</v>
      </c>
      <c r="J7" s="2">
        <v>2</v>
      </c>
      <c r="K7" s="2">
        <f>'[1]功能-城建'!AS7</f>
        <v>2</v>
      </c>
      <c r="L7" s="2">
        <f>'[1]功能-城建'!AT7</f>
        <v>2</v>
      </c>
      <c r="M7" s="2">
        <f>'[1]功能-城建'!AU7</f>
        <v>14</v>
      </c>
      <c r="N7" s="2" t="str">
        <f>'[1]功能-城建'!AV7</f>
        <v/>
      </c>
      <c r="O7" s="2">
        <f>'[1]功能-城建'!AW7</f>
        <v>2</v>
      </c>
      <c r="P7" s="2">
        <f>'[1]功能-城建'!AX7</f>
        <v>2</v>
      </c>
      <c r="Q7" s="2">
        <f>'[1]功能-城建'!AY7</f>
        <v>2</v>
      </c>
      <c r="R7" s="2">
        <f>'[1]功能-城建'!AZ7</f>
        <v>2</v>
      </c>
      <c r="S7" s="3">
        <v>30</v>
      </c>
      <c r="T7" s="2">
        <f>'[1]功能-城建'!BB7</f>
        <v>2</v>
      </c>
      <c r="U7" s="2">
        <f>'[1]功能-城建'!BC7</f>
        <v>2</v>
      </c>
      <c r="V7" s="2">
        <f>'[1]功能-城建'!BD7</f>
        <v>9</v>
      </c>
      <c r="W7" s="2">
        <f>'[1]功能-城建'!BE7</f>
        <v>3</v>
      </c>
      <c r="X7" s="2">
        <f>'[1]功能-城建'!BF7</f>
        <v>2</v>
      </c>
      <c r="Y7" s="2">
        <f>'[1]功能-城建'!BG7</f>
        <v>4</v>
      </c>
      <c r="Z7" s="2">
        <f>'[1]功能-城建'!BH7</f>
        <v>7</v>
      </c>
      <c r="AA7" s="2">
        <f>'[1]功能-城建'!BI7</f>
        <v>10</v>
      </c>
      <c r="AB7" s="2">
        <f>'[1]功能-城建'!BJ7</f>
        <v>18</v>
      </c>
      <c r="AC7" s="2"/>
      <c r="AD7" s="2"/>
      <c r="AE7" s="2">
        <v>2</v>
      </c>
      <c r="AF7" s="2">
        <f>IFERROR(ROUNDUP(城建经验计算中介!D7*INDEX($B$6:$B$85,K7,1),0),0)</f>
        <v>1</v>
      </c>
      <c r="AG7" s="2">
        <f>IFERROR(ROUNDUP(城建经验计算中介!E7*INDEX($B$6:$B$85,L7,1),0),0)</f>
        <v>1</v>
      </c>
      <c r="AH7" s="2">
        <f>IFERROR(ROUNDUP(城建经验计算中介!F7*INDEX($B$6:$B$85,M7,1),0),0)</f>
        <v>21</v>
      </c>
      <c r="AI7" s="2">
        <f>IFERROR(ROUNDUP(城建经验计算中介!G7*INDEX($B$6:$B$85,N7,1),0),0)</f>
        <v>0</v>
      </c>
      <c r="AJ7" s="2">
        <f>IFERROR(ROUNDUP(城建经验计算中介!H7*INDEX($B$6:$B$85,O7,1),0),0)</f>
        <v>1</v>
      </c>
      <c r="AK7" s="2">
        <f>IFERROR(ROUNDUP(城建经验计算中介!I7*INDEX($B$6:$B$85,P7,1),0),0)</f>
        <v>1</v>
      </c>
      <c r="AL7" s="2">
        <f>IFERROR(ROUNDUP(城建经验计算中介!J7*INDEX($B$6:$B$85,Q7,1),0),0)</f>
        <v>1</v>
      </c>
      <c r="AM7" s="2">
        <f>IFERROR(ROUNDUP(城建经验计算中介!K7*INDEX($B$6:$B$85,R7,1),0),0)</f>
        <v>1</v>
      </c>
      <c r="AN7" s="2">
        <f>IFERROR(ROUNDUP(城建经验计算中介!L7*INDEX($B$6:$B$85,S7,1),0),0)</f>
        <v>64</v>
      </c>
      <c r="AO7" s="2">
        <f>IFERROR(ROUNDUP(城建经验计算中介!M7*INDEX($B$6:$B$85,T7,1),0),0)</f>
        <v>1</v>
      </c>
      <c r="AP7" s="2">
        <f>IFERROR(ROUNDUP(城建经验计算中介!N7*INDEX($B$6:$B$85,U7,1),0),0)</f>
        <v>1</v>
      </c>
      <c r="AQ7" s="2">
        <f>IFERROR(ROUNDUP(城建经验计算中介!O7*INDEX($B$6:$B$85,V7,1),0),0)</f>
        <v>42</v>
      </c>
      <c r="AR7" s="2">
        <f>IFERROR(ROUNDUP(城建经验计算中介!P7*INDEX($B$6:$B$85,W7,1),0),0)</f>
        <v>1</v>
      </c>
      <c r="AS7" s="2">
        <f>IFERROR(ROUNDUP(城建经验计算中介!Q7*INDEX($B$6:$B$85,X7,1),0),0)</f>
        <v>1</v>
      </c>
      <c r="AT7" s="2">
        <f>IFERROR(ROUNDUP(城建经验计算中介!R7*INDEX($B$6:$B$85,Y7,1),0),0)</f>
        <v>2</v>
      </c>
      <c r="AU7" s="2">
        <f>IFERROR(ROUNDUP(城建经验计算中介!S7*INDEX($B$6:$B$85,Z7,1),0),0)</f>
        <v>6</v>
      </c>
      <c r="AV7" s="2">
        <f>IFERROR(ROUNDUP(城建经验计算中介!T7*INDEX($B$6:$B$85,AA7,1),0),0)</f>
        <v>2</v>
      </c>
      <c r="AW7" s="2">
        <f>IFERROR(ROUNDUP(城建经验计算中介!U7*INDEX($B$6:$B$85,AB7,1),0),0)</f>
        <v>31</v>
      </c>
      <c r="AX7" s="2"/>
      <c r="AY7" s="2"/>
      <c r="AZ7" s="2">
        <v>2</v>
      </c>
      <c r="BA7" s="2">
        <f t="shared" ref="BA7:BA70" si="3">ROUND(AF7/IF(LEN(AF7)&lt;=2,2,10^(LEN(AF7)-2)),0)*IF(LEN(AF7)&lt;=2,2,10^(LEN(AF7)-2))</f>
        <v>2</v>
      </c>
      <c r="BB7" s="2">
        <f t="shared" ref="BB7:BB70" si="4">ROUND(AG7/IF(LEN(AG7)&lt;=2,2,10^(LEN(AG7)-2)),0)*IF(LEN(AG7)&lt;=2,2,10^(LEN(AG7)-2))</f>
        <v>2</v>
      </c>
      <c r="BC7" s="2">
        <f t="shared" ref="BC7:BC70" si="5">ROUND(AH7/IF(LEN(AH7)&lt;=2,2,10^(LEN(AH7)-2)),0)*IF(LEN(AH7)&lt;=2,2,10^(LEN(AH7)-2))</f>
        <v>22</v>
      </c>
      <c r="BD7" s="2">
        <f t="shared" ref="BD7:BD70" si="6">ROUND(AI7/IF(LEN(AI7)&lt;=2,2,10^(LEN(AI7)-2)),0)*IF(LEN(AI7)&lt;=2,2,10^(LEN(AI7)-2))</f>
        <v>0</v>
      </c>
      <c r="BE7" s="2">
        <f t="shared" ref="BE7:BE70" si="7">ROUND(AJ7/IF(LEN(AJ7)&lt;=2,2,10^(LEN(AJ7)-2)),0)*IF(LEN(AJ7)&lt;=2,2,10^(LEN(AJ7)-2))</f>
        <v>2</v>
      </c>
      <c r="BF7" s="2">
        <f t="shared" ref="BF7:BF70" si="8">ROUND(AK7/IF(LEN(AK7)&lt;=2,2,10^(LEN(AK7)-2)),0)*IF(LEN(AK7)&lt;=2,2,10^(LEN(AK7)-2))</f>
        <v>2</v>
      </c>
      <c r="BG7" s="2">
        <f t="shared" ref="BG7:BG70" si="9">ROUND(AL7/IF(LEN(AL7)&lt;=2,2,10^(LEN(AL7)-2)),0)*IF(LEN(AL7)&lt;=2,2,10^(LEN(AL7)-2))</f>
        <v>2</v>
      </c>
      <c r="BH7" s="2">
        <f t="shared" ref="BH7:BH70" si="10">ROUND(AM7/IF(LEN(AM7)&lt;=2,2,10^(LEN(AM7)-2)),0)*IF(LEN(AM7)&lt;=2,2,10^(LEN(AM7)-2))</f>
        <v>2</v>
      </c>
      <c r="BI7" s="2">
        <f t="shared" ref="BI7:BI70" si="11">ROUND(AN7/IF(LEN(AN7)&lt;=2,2,10^(LEN(AN7)-2)),0)*IF(LEN(AN7)&lt;=2,2,10^(LEN(AN7)-2))</f>
        <v>64</v>
      </c>
      <c r="BJ7" s="2">
        <f t="shared" ref="BJ7:BJ70" si="12">ROUND(AO7/IF(LEN(AO7)&lt;=2,2,10^(LEN(AO7)-2)),0)*IF(LEN(AO7)&lt;=2,2,10^(LEN(AO7)-2))</f>
        <v>2</v>
      </c>
      <c r="BK7" s="2">
        <f t="shared" ref="BK7:BK70" si="13">ROUND(AP7/IF(LEN(AP7)&lt;=2,2,10^(LEN(AP7)-2)),0)*IF(LEN(AP7)&lt;=2,2,10^(LEN(AP7)-2))</f>
        <v>2</v>
      </c>
      <c r="BL7" s="2">
        <f t="shared" ref="BL7:BL70" si="14">ROUND(AQ7/IF(LEN(AQ7)&lt;=2,2,10^(LEN(AQ7)-2)),0)*IF(LEN(AQ7)&lt;=2,2,10^(LEN(AQ7)-2))</f>
        <v>42</v>
      </c>
      <c r="BM7" s="2">
        <f t="shared" ref="BM7:BM70" si="15">ROUND(AR7/IF(LEN(AR7)&lt;=2,2,10^(LEN(AR7)-2)),0)*IF(LEN(AR7)&lt;=2,2,10^(LEN(AR7)-2))</f>
        <v>2</v>
      </c>
      <c r="BN7" s="2">
        <f t="shared" ref="BN7:BN70" si="16">ROUND(AS7/IF(LEN(AS7)&lt;=2,2,10^(LEN(AS7)-2)),0)*IF(LEN(AS7)&lt;=2,2,10^(LEN(AS7)-2))</f>
        <v>2</v>
      </c>
      <c r="BO7" s="2">
        <f t="shared" ref="BO7:BO70" si="17">ROUND(AT7/IF(LEN(AT7)&lt;=2,2,10^(LEN(AT7)-2)),0)*IF(LEN(AT7)&lt;=2,2,10^(LEN(AT7)-2))</f>
        <v>2</v>
      </c>
      <c r="BP7" s="2">
        <f t="shared" ref="BP7:BP70" si="18">ROUND(AU7/IF(LEN(AU7)&lt;=2,2,10^(LEN(AU7)-2)),0)*IF(LEN(AU7)&lt;=2,2,10^(LEN(AU7)-2))</f>
        <v>6</v>
      </c>
      <c r="BQ7" s="2">
        <f t="shared" ref="BQ7:BQ70" si="19">ROUND(AV7/IF(LEN(AV7)&lt;=2,2,10^(LEN(AV7)-2)),0)*IF(LEN(AV7)&lt;=2,2,10^(LEN(AV7)-2))</f>
        <v>2</v>
      </c>
      <c r="BR7" s="2">
        <f t="shared" ref="BR7:BR70" si="20">ROUND(AW7/IF(LEN(AW7)&lt;=2,2,10^(LEN(AW7)-2)),0)*IF(LEN(AW7)&lt;=2,2,10^(LEN(AW7)-2))</f>
        <v>32</v>
      </c>
      <c r="BS7" s="2"/>
      <c r="BT7" s="2"/>
      <c r="BU7" s="2">
        <v>2</v>
      </c>
      <c r="BV7" s="2">
        <f>IFERROR(LARGE(BA$6:BA$85,COUNTIF(BA$6:BA$85,"&gt;0")+1-$BU6),0)</f>
        <v>2</v>
      </c>
      <c r="BW7" s="2">
        <f t="shared" ref="BW7:BW8" si="21">IFERROR(LARGE(BB$6:BB$85,COUNTIF(BB$6:BB$85,"&gt;0")+1-$BU7),0)</f>
        <v>2</v>
      </c>
      <c r="BX7" s="2">
        <f t="shared" ref="BX7:BX8" si="22">IFERROR(LARGE(BC$6:BC$85,COUNTIF(BC$6:BC$85,"&gt;0")+1-$BU7),0)</f>
        <v>22</v>
      </c>
      <c r="BY7" s="2">
        <f t="shared" ref="BY7:BY8" si="23">IFERROR(LARGE(BD$6:BD$85,COUNTIF(BD$6:BD$85,"&gt;0")+1-$BU7),0)</f>
        <v>0</v>
      </c>
      <c r="BZ7" s="2">
        <f t="shared" ref="BZ7:BZ8" si="24">IFERROR(LARGE(BE$6:BE$85,COUNTIF(BE$6:BE$85,"&gt;0")+1-$BU7),0)</f>
        <v>2</v>
      </c>
      <c r="CA7" s="2">
        <f t="shared" ref="CA7:CA8" si="25">IFERROR(LARGE(BF$6:BF$85,COUNTIF(BF$6:BF$85,"&gt;0")+1-$BU7),0)</f>
        <v>2</v>
      </c>
      <c r="CB7" s="2">
        <f t="shared" ref="CB7:CB8" si="26">IFERROR(LARGE(BG$6:BG$85,COUNTIF(BG$6:BG$85,"&gt;0")+1-$BU7),0)</f>
        <v>2</v>
      </c>
      <c r="CC7" s="2">
        <f t="shared" ref="CC7:CC8" si="27">IFERROR(LARGE(BH$6:BH$85,COUNTIF(BH$6:BH$85,"&gt;0")+1-$BU7),0)</f>
        <v>2</v>
      </c>
      <c r="CD7" s="2">
        <f t="shared" ref="CD7:CD8" si="28">IFERROR(LARGE(BI$6:BI$85,COUNTIF(BI$6:BI$85,"&gt;0")+1-$BU7),0)</f>
        <v>64</v>
      </c>
      <c r="CE7" s="2">
        <f t="shared" ref="CE7:CE8" si="29">IFERROR(LARGE(BJ$6:BJ$85,COUNTIF(BJ$6:BJ$85,"&gt;0")+1-$BU7),0)</f>
        <v>2</v>
      </c>
      <c r="CF7" s="2">
        <f t="shared" ref="CF7:CF8" si="30">IFERROR(LARGE(BK$6:BK$85,COUNTIF(BK$6:BK$85,"&gt;0")+1-$BU7),0)</f>
        <v>2</v>
      </c>
      <c r="CG7" s="2">
        <f t="shared" ref="CG7:CH8" si="31">IFERROR(LARGE(BL$6:BL$85,COUNTIF(BL$6:BL$85,"&gt;0")+1-$BU7),0)</f>
        <v>42</v>
      </c>
      <c r="CH7" s="29">
        <v>4</v>
      </c>
      <c r="CI7" s="33">
        <f>IFERROR(LARGE(BN$6:BN$85,COUNTIF(BN$6:BN$85,"&gt;0")+1-$BU6),0)</f>
        <v>2</v>
      </c>
      <c r="CJ7" s="29">
        <v>6</v>
      </c>
      <c r="CK7" s="2">
        <f t="shared" ref="CK7:CK8" si="32">IFERROR(LARGE(BP$6:BP$85,COUNTIF(BP$6:BP$85,"&gt;0")+1-$BU7),0)</f>
        <v>6</v>
      </c>
      <c r="CL7" s="2">
        <f t="shared" ref="CL7:CL8" si="33">IFERROR(LARGE(BQ$6:BQ$85,COUNTIF(BQ$6:BQ$85,"&gt;0")+1-$BU7),0)</f>
        <v>2</v>
      </c>
      <c r="CM7" s="2">
        <f t="shared" ref="CM7:CM8" si="34">IFERROR(LARGE(BR$6:BR$85,COUNTIF(BR$6:BR$85,"&gt;0")+1-$BU7),0)</f>
        <v>32</v>
      </c>
      <c r="CN7" s="2"/>
      <c r="CO7" s="2"/>
      <c r="CP7" s="2">
        <v>2</v>
      </c>
      <c r="CQ7" s="2">
        <v>2</v>
      </c>
      <c r="CR7" s="2">
        <v>2</v>
      </c>
      <c r="CS7" s="2">
        <v>22</v>
      </c>
      <c r="CT7" s="2">
        <v>0</v>
      </c>
      <c r="CU7" s="2">
        <v>2</v>
      </c>
      <c r="CV7" s="2">
        <v>2</v>
      </c>
      <c r="CW7" s="2">
        <v>2</v>
      </c>
      <c r="CX7" s="2">
        <v>2</v>
      </c>
      <c r="CY7" s="2">
        <v>64</v>
      </c>
      <c r="CZ7" s="2">
        <v>2</v>
      </c>
      <c r="DA7" s="2">
        <v>2</v>
      </c>
      <c r="DB7" s="2">
        <v>42</v>
      </c>
      <c r="DC7" s="29">
        <v>4</v>
      </c>
      <c r="DD7" s="33">
        <v>2</v>
      </c>
      <c r="DE7" s="29">
        <v>6</v>
      </c>
      <c r="DF7" s="2">
        <v>6</v>
      </c>
      <c r="DG7" s="2">
        <v>2</v>
      </c>
      <c r="DH7" s="2">
        <v>32</v>
      </c>
      <c r="DI7" s="2"/>
      <c r="DJ7" s="2"/>
      <c r="DK7" s="2">
        <v>2</v>
      </c>
      <c r="DL7" s="2">
        <f>IF(BV7=0,0,SUM(BV$6:BV7))</f>
        <v>2</v>
      </c>
      <c r="DM7" s="2">
        <f>IF(BW7=0,0,SUM(BW$6:BW7))</f>
        <v>4</v>
      </c>
      <c r="DN7" s="2">
        <f>IF(BX7=0,0,SUM(BX$6:BX7))</f>
        <v>28</v>
      </c>
      <c r="DO7" s="2">
        <f>IF(BY7=0,0,SUM(BY$6:BY7))</f>
        <v>0</v>
      </c>
      <c r="DP7" s="2">
        <f>IF(BZ7=0,0,SUM(BZ$6:BZ7))</f>
        <v>4</v>
      </c>
      <c r="DQ7" s="2">
        <f>IF(CA7=0,0,SUM(CA$6:CA7))</f>
        <v>4</v>
      </c>
      <c r="DR7" s="2">
        <f>IF(CB7=0,0,SUM(CB$6:CB7))</f>
        <v>4</v>
      </c>
      <c r="DS7" s="2">
        <f>IF(CC7=0,0,SUM(CC$6:CC7))</f>
        <v>4</v>
      </c>
      <c r="DT7" s="2">
        <f>IF(CD7=0,0,SUM(CD$6:CD7))</f>
        <v>128</v>
      </c>
      <c r="DU7" s="2">
        <f>IF(CE7=0,0,SUM(CE$6:CE7))</f>
        <v>4</v>
      </c>
      <c r="DV7" s="2">
        <f>IF(CF7=0,0,SUM(CF$6:CF7))</f>
        <v>4</v>
      </c>
      <c r="DW7" s="2">
        <f>IF(CG7=0,0,SUM(CG$6:CG7))</f>
        <v>44</v>
      </c>
      <c r="DX7" s="2">
        <f>IF(CH7=0,0,SUM(CH$6:CH7))</f>
        <v>4</v>
      </c>
      <c r="DY7" s="2">
        <f>IF(CI7=0,0,SUM(CI$6:CI7))</f>
        <v>2</v>
      </c>
      <c r="DZ7" s="2">
        <f>IF(CJ7=0,0,SUM(CJ$6:CJ7))</f>
        <v>6</v>
      </c>
      <c r="EA7" s="2">
        <f>IF(CK7=0,0,SUM(CK$6:CK7))</f>
        <v>8</v>
      </c>
      <c r="EB7" s="2">
        <f>IF(CL7=0,0,SUM(CL$6:CL7))</f>
        <v>4</v>
      </c>
      <c r="EC7" s="2">
        <f>IF(CM7=0,0,SUM(CM$6:CM7))</f>
        <v>40</v>
      </c>
      <c r="ED7" s="2"/>
      <c r="EE7" s="2"/>
      <c r="EF7" s="2">
        <v>2</v>
      </c>
      <c r="EG7" s="2">
        <f>求节点($DK$6:$DK$85,DL$6:DL$85,升级建筑所需大殿等级!AW7)</f>
        <v>2</v>
      </c>
      <c r="EH7" s="2">
        <f>求节点($DK$6:$DK$85,DM$6:DM$85,升级建筑所需大殿等级!AX7)</f>
        <v>4</v>
      </c>
      <c r="EI7" s="2">
        <f>求节点($DK$6:$DK$85,DN$6:DN$85,升级建筑所需大殿等级!AY7)</f>
        <v>0</v>
      </c>
      <c r="EJ7" s="2">
        <f>求节点($DK$6:$DK$85,DO$6:DO$85,升级建筑所需大殿等级!AZ7)</f>
        <v>0</v>
      </c>
      <c r="EK7" s="2">
        <f>求节点($DK$6:$DK$85,DP$6:DP$85,升级建筑所需大殿等级!BA7)</f>
        <v>4</v>
      </c>
      <c r="EL7" s="2">
        <f>求节点($DK$6:$DK$85,DQ$6:DQ$85,升级建筑所需大殿等级!BB7)</f>
        <v>4</v>
      </c>
      <c r="EM7" s="2">
        <f>求节点($DK$6:$DK$85,DR$6:DR$85,升级建筑所需大殿等级!BC7)</f>
        <v>4</v>
      </c>
      <c r="EN7" s="2">
        <f>求节点($DK$6:$DK$85,DS$6:DS$85,升级建筑所需大殿等级!BD7)</f>
        <v>4</v>
      </c>
      <c r="EO7" s="2">
        <f>求节点($DK$6:$DK$85,DT$6:DT$85,升级建筑所需大殿等级!BE7)</f>
        <v>0</v>
      </c>
      <c r="EP7" s="2">
        <f>求节点($DK$6:$DK$85,DU$6:DU$85,升级建筑所需大殿等级!BF7)</f>
        <v>4</v>
      </c>
      <c r="EQ7" s="2">
        <f>求节点($DK$6:$DK$85,DV$6:DV$85,升级建筑所需大殿等级!BG7)</f>
        <v>4</v>
      </c>
      <c r="ER7" s="2">
        <f>求节点($DK$6:$DK$85,DW$6:DW$85,升级建筑所需大殿等级!BH7)</f>
        <v>0</v>
      </c>
      <c r="ES7" s="2">
        <f>求节点($DK$6:$DK$85,DX$6:DX$85,升级建筑所需大殿等级!BI7)</f>
        <v>0.66666666666666696</v>
      </c>
      <c r="ET7" s="2">
        <f>求节点($DK$6:$DK$85,DY$6:DY$85,升级建筑所需大殿等级!BJ7)</f>
        <v>0.79999999999999982</v>
      </c>
      <c r="EU7" s="2">
        <f>求节点($DK$6:$DK$85,DZ$6:DZ$85,升级建筑所需大殿等级!BK7)</f>
        <v>0</v>
      </c>
      <c r="EV7" s="2">
        <f>求节点($DK$6:$DK$85,EA$6:EA$85,升级建筑所需大殿等级!BL7)</f>
        <v>0</v>
      </c>
      <c r="EW7" s="2">
        <f>求节点($DK$6:$DK$85,EB$6:EB$85,升级建筑所需大殿等级!BM7)</f>
        <v>0</v>
      </c>
      <c r="EX7" s="2">
        <f>求节点($DK$6:$DK$85,EC$6:EC$85,升级建筑所需大殿等级!BN7)</f>
        <v>0</v>
      </c>
      <c r="EY7" s="2"/>
      <c r="EZ7" s="2"/>
      <c r="FA7" s="1">
        <f>SUMPRODUCT(EG7:EX7,'[1]功能-城建'!$X7:$AO7)</f>
        <v>30.8</v>
      </c>
      <c r="FB7" s="1">
        <v>30</v>
      </c>
      <c r="FC7" s="1">
        <f t="shared" ref="FC7:FC70" si="35">FA7/FB7</f>
        <v>1.0266666666666666</v>
      </c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</row>
    <row r="8" spans="1:202" x14ac:dyDescent="0.15">
      <c r="A8" s="1">
        <f>(0.03*$C8^-0.75)*求节点([1]节奏总纲!$P$4:$P$163,'[1]功能-城建'!$CW$5:$CW$164,[1]节奏总纲!$AM6)</f>
        <v>306.94556291869981</v>
      </c>
      <c r="B8" s="1">
        <v>3.0000000000000001E-3</v>
      </c>
      <c r="C8" s="1">
        <v>3</v>
      </c>
      <c r="D8" s="1">
        <f>'[1]功能-城建'!DG7</f>
        <v>51.314285714285717</v>
      </c>
      <c r="E8" s="1">
        <f>'[1]功能-城建'!DH7</f>
        <v>51.314285714285717</v>
      </c>
      <c r="F8" s="1">
        <f>'[1]功能-城建'!DI7</f>
        <v>51.314285714285717</v>
      </c>
      <c r="G8" s="1">
        <f>'[1]功能-城建'!DJ7</f>
        <v>51.314285714285717</v>
      </c>
      <c r="H8" s="1">
        <f>'[1]功能-城建'!DK7</f>
        <v>51.314285714285717</v>
      </c>
      <c r="J8" s="2">
        <v>3</v>
      </c>
      <c r="K8" s="2">
        <f>'[1]功能-城建'!AS8</f>
        <v>3</v>
      </c>
      <c r="L8" s="2">
        <f>'[1]功能-城建'!AT8</f>
        <v>3</v>
      </c>
      <c r="M8" s="2">
        <f>'[1]功能-城建'!AU8</f>
        <v>16</v>
      </c>
      <c r="N8" s="2" t="str">
        <f>'[1]功能-城建'!AV8</f>
        <v/>
      </c>
      <c r="O8" s="2">
        <f>'[1]功能-城建'!AW8</f>
        <v>3</v>
      </c>
      <c r="P8" s="2">
        <f>'[1]功能-城建'!AX8</f>
        <v>3</v>
      </c>
      <c r="Q8" s="2">
        <f>'[1]功能-城建'!AY8</f>
        <v>3</v>
      </c>
      <c r="R8" s="2">
        <f>'[1]功能-城建'!AZ8</f>
        <v>3</v>
      </c>
      <c r="S8" s="3">
        <v>30</v>
      </c>
      <c r="T8" s="2">
        <f>'[1]功能-城建'!BB8</f>
        <v>3</v>
      </c>
      <c r="U8" s="2">
        <f>'[1]功能-城建'!BC8</f>
        <v>3</v>
      </c>
      <c r="V8" s="2">
        <f>'[1]功能-城建'!BD8</f>
        <v>11</v>
      </c>
      <c r="W8" s="2">
        <f>'[1]功能-城建'!BE8</f>
        <v>7</v>
      </c>
      <c r="X8" s="2">
        <f>'[1]功能-城建'!BF8</f>
        <v>6</v>
      </c>
      <c r="Y8" s="2">
        <f>'[1]功能-城建'!BG8</f>
        <v>8</v>
      </c>
      <c r="Z8" s="2">
        <f>'[1]功能-城建'!BH8</f>
        <v>9</v>
      </c>
      <c r="AA8" s="2">
        <f>'[1]功能-城建'!BI8</f>
        <v>10</v>
      </c>
      <c r="AB8" s="2">
        <f>'[1]功能-城建'!BJ8</f>
        <v>22</v>
      </c>
      <c r="AC8" s="2"/>
      <c r="AD8" s="2"/>
      <c r="AE8" s="2">
        <v>3</v>
      </c>
      <c r="AF8" s="2">
        <f>IFERROR(ROUNDUP(城建经验计算中介!D8*INDEX($B$6:$B$85,K8,1),0),0)</f>
        <v>1</v>
      </c>
      <c r="AG8" s="2">
        <f>IFERROR(ROUNDUP(城建经验计算中介!E8*INDEX($B$6:$B$85,L8,1),0),0)</f>
        <v>1</v>
      </c>
      <c r="AH8" s="2">
        <f>IFERROR(ROUNDUP(城建经验计算中介!F8*INDEX($B$6:$B$85,M8,1),0),0)</f>
        <v>35</v>
      </c>
      <c r="AI8" s="2">
        <f>IFERROR(ROUNDUP(城建经验计算中介!G8*INDEX($B$6:$B$85,N8,1),0),0)</f>
        <v>0</v>
      </c>
      <c r="AJ8" s="2">
        <f>IFERROR(ROUNDUP(城建经验计算中介!H8*INDEX($B$6:$B$85,O8,1),0),0)</f>
        <v>1</v>
      </c>
      <c r="AK8" s="2">
        <f>IFERROR(ROUNDUP(城建经验计算中介!I8*INDEX($B$6:$B$85,P8,1),0),0)</f>
        <v>1</v>
      </c>
      <c r="AL8" s="2">
        <f>IFERROR(ROUNDUP(城建经验计算中介!J8*INDEX($B$6:$B$85,Q8,1),0),0)</f>
        <v>1</v>
      </c>
      <c r="AM8" s="2">
        <f>IFERROR(ROUNDUP(城建经验计算中介!K8*INDEX($B$6:$B$85,R8,1),0),0)</f>
        <v>1</v>
      </c>
      <c r="AN8" s="2">
        <f>IFERROR(ROUNDUP(城建经验计算中介!L8*INDEX($B$6:$B$85,S8,1),0),0)</f>
        <v>64</v>
      </c>
      <c r="AO8" s="2">
        <f>IFERROR(ROUNDUP(城建经验计算中介!M8*INDEX($B$6:$B$85,T8,1),0),0)</f>
        <v>1</v>
      </c>
      <c r="AP8" s="2">
        <f>IFERROR(ROUNDUP(城建经验计算中介!N8*INDEX($B$6:$B$85,U8,1),0),0)</f>
        <v>1</v>
      </c>
      <c r="AQ8" s="2">
        <f>IFERROR(ROUNDUP(城建经验计算中介!O8*INDEX($B$6:$B$85,V8,1),0),0)</f>
        <v>58</v>
      </c>
      <c r="AR8" s="2">
        <f>IFERROR(ROUNDUP(城建经验计算中介!P8*INDEX($B$6:$B$85,W8,1),0),0)</f>
        <v>3</v>
      </c>
      <c r="AS8" s="2">
        <f>IFERROR(ROUNDUP(城建经验计算中介!Q8*INDEX($B$6:$B$85,X8,1),0),0)</f>
        <v>2</v>
      </c>
      <c r="AT8" s="2">
        <f>IFERROR(ROUNDUP(城建经验计算中介!R8*INDEX($B$6:$B$85,Y8,1),0),0)</f>
        <v>5</v>
      </c>
      <c r="AU8" s="2">
        <f>IFERROR(ROUNDUP(城建经验计算中介!S8*INDEX($B$6:$B$85,Z8,1),0),0)</f>
        <v>26</v>
      </c>
      <c r="AV8" s="2">
        <f>IFERROR(ROUNDUP(城建经验计算中介!T8*INDEX($B$6:$B$85,AA8,1),0),0)</f>
        <v>10</v>
      </c>
      <c r="AW8" s="2">
        <f>IFERROR(ROUNDUP(城建经验计算中介!U8*INDEX($B$6:$B$85,AB8,1),0),0)</f>
        <v>76</v>
      </c>
      <c r="AX8" s="2"/>
      <c r="AY8" s="2"/>
      <c r="AZ8" s="2">
        <v>3</v>
      </c>
      <c r="BA8" s="2">
        <f t="shared" si="3"/>
        <v>2</v>
      </c>
      <c r="BB8" s="2">
        <f t="shared" si="4"/>
        <v>2</v>
      </c>
      <c r="BC8" s="2">
        <f t="shared" si="5"/>
        <v>36</v>
      </c>
      <c r="BD8" s="2">
        <f t="shared" si="6"/>
        <v>0</v>
      </c>
      <c r="BE8" s="2">
        <f t="shared" si="7"/>
        <v>2</v>
      </c>
      <c r="BF8" s="2">
        <f t="shared" si="8"/>
        <v>2</v>
      </c>
      <c r="BG8" s="2">
        <f t="shared" si="9"/>
        <v>2</v>
      </c>
      <c r="BH8" s="2">
        <f t="shared" si="10"/>
        <v>2</v>
      </c>
      <c r="BI8" s="2">
        <f t="shared" si="11"/>
        <v>64</v>
      </c>
      <c r="BJ8" s="2">
        <f t="shared" si="12"/>
        <v>2</v>
      </c>
      <c r="BK8" s="2">
        <f t="shared" si="13"/>
        <v>2</v>
      </c>
      <c r="BL8" s="2">
        <f t="shared" si="14"/>
        <v>58</v>
      </c>
      <c r="BM8" s="2">
        <f t="shared" si="15"/>
        <v>4</v>
      </c>
      <c r="BN8" s="2">
        <f t="shared" si="16"/>
        <v>2</v>
      </c>
      <c r="BO8" s="2">
        <f t="shared" si="17"/>
        <v>6</v>
      </c>
      <c r="BP8" s="2">
        <f t="shared" si="18"/>
        <v>26</v>
      </c>
      <c r="BQ8" s="2">
        <f t="shared" si="19"/>
        <v>10</v>
      </c>
      <c r="BR8" s="2">
        <f t="shared" si="20"/>
        <v>76</v>
      </c>
      <c r="BS8" s="2"/>
      <c r="BT8" s="2"/>
      <c r="BU8" s="2">
        <v>3</v>
      </c>
      <c r="BV8" s="2">
        <f t="shared" ref="BV8" si="36">IFERROR(LARGE(BA$6:BA$85,COUNTIF(BA$6:BA$85,"&gt;0")+1-$BU7),0)</f>
        <v>2</v>
      </c>
      <c r="BW8" s="2">
        <f t="shared" si="21"/>
        <v>2</v>
      </c>
      <c r="BX8" s="2">
        <f t="shared" si="22"/>
        <v>36</v>
      </c>
      <c r="BY8" s="2">
        <f t="shared" si="23"/>
        <v>0</v>
      </c>
      <c r="BZ8" s="2">
        <f t="shared" si="24"/>
        <v>2</v>
      </c>
      <c r="CA8" s="2">
        <f t="shared" si="25"/>
        <v>2</v>
      </c>
      <c r="CB8" s="2">
        <f t="shared" si="26"/>
        <v>2</v>
      </c>
      <c r="CC8" s="2">
        <f t="shared" si="27"/>
        <v>2</v>
      </c>
      <c r="CD8" s="2">
        <f t="shared" si="28"/>
        <v>64</v>
      </c>
      <c r="CE8" s="2">
        <f t="shared" si="29"/>
        <v>2</v>
      </c>
      <c r="CF8" s="2">
        <f t="shared" si="30"/>
        <v>2</v>
      </c>
      <c r="CG8" s="2">
        <f t="shared" si="31"/>
        <v>58</v>
      </c>
      <c r="CH8" s="2">
        <f t="shared" si="31"/>
        <v>4</v>
      </c>
      <c r="CI8" s="33">
        <f t="shared" ref="CI8" si="37">IFERROR(LARGE(BN$6:BN$85,COUNTIF(BN$6:BN$85,"&gt;0")+1-$BU7),0)</f>
        <v>2</v>
      </c>
      <c r="CJ8" s="2">
        <f>IFERROR(LARGE(BO$6:BO$85,COUNTIF(BO$6:BO$85,"&gt;0")+1-$BU8),0)</f>
        <v>6</v>
      </c>
      <c r="CK8" s="2">
        <f t="shared" si="32"/>
        <v>26</v>
      </c>
      <c r="CL8" s="2">
        <f t="shared" si="33"/>
        <v>10</v>
      </c>
      <c r="CM8" s="2">
        <f t="shared" si="34"/>
        <v>76</v>
      </c>
      <c r="CN8" s="2"/>
      <c r="CO8" s="2"/>
      <c r="CP8" s="2">
        <v>3</v>
      </c>
      <c r="CQ8" s="2">
        <v>2</v>
      </c>
      <c r="CR8" s="2">
        <v>2</v>
      </c>
      <c r="CS8" s="2">
        <v>36</v>
      </c>
      <c r="CT8" s="2">
        <v>0</v>
      </c>
      <c r="CU8" s="2">
        <v>2</v>
      </c>
      <c r="CV8" s="2">
        <v>2</v>
      </c>
      <c r="CW8" s="2">
        <v>2</v>
      </c>
      <c r="CX8" s="2">
        <v>2</v>
      </c>
      <c r="CY8" s="2">
        <v>64</v>
      </c>
      <c r="CZ8" s="2">
        <v>2</v>
      </c>
      <c r="DA8" s="2">
        <v>2</v>
      </c>
      <c r="DB8" s="2">
        <v>58</v>
      </c>
      <c r="DC8" s="2">
        <v>4</v>
      </c>
      <c r="DD8" s="33">
        <v>2</v>
      </c>
      <c r="DE8" s="2">
        <v>6</v>
      </c>
      <c r="DF8" s="2">
        <v>26</v>
      </c>
      <c r="DG8" s="2">
        <v>10</v>
      </c>
      <c r="DH8" s="2">
        <v>76</v>
      </c>
      <c r="DI8" s="2"/>
      <c r="DJ8" s="2"/>
      <c r="DK8" s="2">
        <v>3</v>
      </c>
      <c r="DL8" s="2">
        <f>IF(BV8=0,0,SUM(BV$6:BV8))</f>
        <v>4</v>
      </c>
      <c r="DM8" s="2">
        <f>IF(BW8=0,0,SUM(BW$6:BW8))</f>
        <v>6</v>
      </c>
      <c r="DN8" s="2">
        <f>IF(BX8=0,0,SUM(BX$6:BX8))</f>
        <v>64</v>
      </c>
      <c r="DO8" s="2">
        <f>IF(BY8=0,0,SUM(BY$6:BY8))</f>
        <v>0</v>
      </c>
      <c r="DP8" s="2">
        <f>IF(BZ8=0,0,SUM(BZ$6:BZ8))</f>
        <v>6</v>
      </c>
      <c r="DQ8" s="2">
        <f>IF(CA8=0,0,SUM(CA$6:CA8))</f>
        <v>6</v>
      </c>
      <c r="DR8" s="2">
        <f>IF(CB8=0,0,SUM(CB$6:CB8))</f>
        <v>6</v>
      </c>
      <c r="DS8" s="2">
        <f>IF(CC8=0,0,SUM(CC$6:CC8))</f>
        <v>6</v>
      </c>
      <c r="DT8" s="2">
        <f>IF(CD8=0,0,SUM(CD$6:CD8))</f>
        <v>192</v>
      </c>
      <c r="DU8" s="2">
        <f>IF(CE8=0,0,SUM(CE$6:CE8))</f>
        <v>6</v>
      </c>
      <c r="DV8" s="2">
        <f>IF(CF8=0,0,SUM(CF$6:CF8))</f>
        <v>6</v>
      </c>
      <c r="DW8" s="2">
        <f>IF(CG8=0,0,SUM(CG$6:CG8))</f>
        <v>102</v>
      </c>
      <c r="DX8" s="2">
        <f>IF(CH8=0,0,SUM(CH$6:CH8))</f>
        <v>8</v>
      </c>
      <c r="DY8" s="2">
        <f>IF(CI8=0,0,SUM(CI$6:CI8))</f>
        <v>4</v>
      </c>
      <c r="DZ8" s="2">
        <f>IF(CJ8=0,0,SUM(CJ$6:CJ8))</f>
        <v>12</v>
      </c>
      <c r="EA8" s="2">
        <f>IF(CK8=0,0,SUM(CK$6:CK8))</f>
        <v>34</v>
      </c>
      <c r="EB8" s="2">
        <f>IF(CL8=0,0,SUM(CL$6:CL8))</f>
        <v>14</v>
      </c>
      <c r="EC8" s="2">
        <f>IF(CM8=0,0,SUM(CM$6:CM8))</f>
        <v>116</v>
      </c>
      <c r="ED8" s="2"/>
      <c r="EE8" s="2"/>
      <c r="EF8" s="2">
        <v>3</v>
      </c>
      <c r="EG8" s="2">
        <f>求节点($DK$6:$DK$85,DL$6:DL$85,升级建筑所需大殿等级!AW8)</f>
        <v>4</v>
      </c>
      <c r="EH8" s="2">
        <f>求节点($DK$6:$DK$85,DM$6:DM$85,升级建筑所需大殿等级!AX8)</f>
        <v>6</v>
      </c>
      <c r="EI8" s="2">
        <f>求节点($DK$6:$DK$85,DN$6:DN$85,升级建筑所需大殿等级!AY8)</f>
        <v>0</v>
      </c>
      <c r="EJ8" s="2">
        <f>求节点($DK$6:$DK$85,DO$6:DO$85,升级建筑所需大殿等级!AZ8)</f>
        <v>0</v>
      </c>
      <c r="EK8" s="2">
        <f>求节点($DK$6:$DK$85,DP$6:DP$85,升级建筑所需大殿等级!BA8)</f>
        <v>6</v>
      </c>
      <c r="EL8" s="2">
        <f>求节点($DK$6:$DK$85,DQ$6:DQ$85,升级建筑所需大殿等级!BB8)</f>
        <v>6</v>
      </c>
      <c r="EM8" s="2">
        <f>求节点($DK$6:$DK$85,DR$6:DR$85,升级建筑所需大殿等级!BC8)</f>
        <v>6</v>
      </c>
      <c r="EN8" s="2">
        <f>求节点($DK$6:$DK$85,DS$6:DS$85,升级建筑所需大殿等级!BD8)</f>
        <v>6</v>
      </c>
      <c r="EO8" s="2">
        <f>求节点($DK$6:$DK$85,DT$6:DT$85,升级建筑所需大殿等级!BE8)</f>
        <v>0</v>
      </c>
      <c r="EP8" s="2">
        <f>求节点($DK$6:$DK$85,DU$6:DU$85,升级建筑所需大殿等级!BF8)</f>
        <v>6</v>
      </c>
      <c r="EQ8" s="2">
        <f>求节点($DK$6:$DK$85,DV$6:DV$85,升级建筑所需大殿等级!BG8)</f>
        <v>6</v>
      </c>
      <c r="ER8" s="2">
        <f>求节点($DK$6:$DK$85,DW$6:DW$85,升级建筑所需大殿等级!BH8)</f>
        <v>0</v>
      </c>
      <c r="ES8" s="2">
        <f>求节点($DK$6:$DK$85,DX$6:DX$85,升级建筑所需大殿等级!BI8)</f>
        <v>2</v>
      </c>
      <c r="ET8" s="2">
        <f>求节点($DK$6:$DK$85,DY$6:DY$85,升级建筑所需大殿等级!BJ8)</f>
        <v>1.6</v>
      </c>
      <c r="EU8" s="2">
        <f>求节点($DK$6:$DK$85,DZ$6:DZ$85,升级建筑所需大殿等级!BK8)</f>
        <v>1.7142857142857135</v>
      </c>
      <c r="EV8" s="2">
        <f>求节点($DK$6:$DK$85,EA$6:EA$85,升级建筑所需大殿等级!BL8)</f>
        <v>0</v>
      </c>
      <c r="EW8" s="2">
        <f>求节点($DK$6:$DK$85,EB$6:EB$85,升级建筑所需大殿等级!BM8)</f>
        <v>0</v>
      </c>
      <c r="EX8" s="2">
        <f>求节点($DK$6:$DK$85,EC$6:EC$85,升级建筑所需大殿等级!BN8)</f>
        <v>0</v>
      </c>
      <c r="EY8" s="2"/>
      <c r="EZ8" s="2"/>
      <c r="FA8" s="1">
        <f>SUMPRODUCT(EG8:EX8,'[1]功能-城建'!$X8:$AO8)</f>
        <v>51.314285714285717</v>
      </c>
      <c r="FB8" s="1">
        <v>48</v>
      </c>
      <c r="FC8" s="1">
        <f t="shared" si="35"/>
        <v>1.069047619047619</v>
      </c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</row>
    <row r="9" spans="1:202" x14ac:dyDescent="0.15">
      <c r="A9" s="1">
        <f>(0.03*$C9^-0.75)*求节点([1]节奏总纲!$P$4:$P$163,'[1]功能-城建'!$CW$5:$CW$164,[1]节奏总纲!$AM7)</f>
        <v>403.90696563904419</v>
      </c>
      <c r="B9" s="1">
        <v>3.5000000000000001E-3</v>
      </c>
      <c r="C9" s="1">
        <v>4</v>
      </c>
      <c r="D9" s="1">
        <f>'[1]功能-城建'!DG8</f>
        <v>71.011904761904759</v>
      </c>
      <c r="E9" s="1">
        <f>'[1]功能-城建'!DH8</f>
        <v>71.011904761904759</v>
      </c>
      <c r="F9" s="1">
        <f>'[1]功能-城建'!DI8</f>
        <v>71.011904761904759</v>
      </c>
      <c r="G9" s="1">
        <f>'[1]功能-城建'!DJ8</f>
        <v>71.011904761904759</v>
      </c>
      <c r="H9" s="1">
        <f>'[1]功能-城建'!DK8</f>
        <v>71.011904761904759</v>
      </c>
      <c r="J9" s="2">
        <v>4</v>
      </c>
      <c r="K9" s="2">
        <f>'[1]功能-城建'!AS9</f>
        <v>4</v>
      </c>
      <c r="L9" s="2">
        <f>'[1]功能-城建'!AT9</f>
        <v>4</v>
      </c>
      <c r="M9" s="2">
        <f>'[1]功能-城建'!AU9</f>
        <v>18</v>
      </c>
      <c r="N9" s="2" t="str">
        <f>'[1]功能-城建'!AV9</f>
        <v/>
      </c>
      <c r="O9" s="2">
        <f>'[1]功能-城建'!AW9</f>
        <v>4</v>
      </c>
      <c r="P9" s="2">
        <f>'[1]功能-城建'!AX9</f>
        <v>4</v>
      </c>
      <c r="Q9" s="2">
        <f>'[1]功能-城建'!AY9</f>
        <v>4</v>
      </c>
      <c r="R9" s="2">
        <f>'[1]功能-城建'!AZ9</f>
        <v>4</v>
      </c>
      <c r="S9" s="3">
        <v>30</v>
      </c>
      <c r="T9" s="2">
        <f>'[1]功能-城建'!BB9</f>
        <v>4</v>
      </c>
      <c r="U9" s="2">
        <f>'[1]功能-城建'!BC9</f>
        <v>4</v>
      </c>
      <c r="V9" s="2">
        <f>'[1]功能-城建'!BD9</f>
        <v>13</v>
      </c>
      <c r="W9" s="2">
        <f>'[1]功能-城建'!BE9</f>
        <v>11</v>
      </c>
      <c r="X9" s="2">
        <f>'[1]功能-城建'!BF9</f>
        <v>10</v>
      </c>
      <c r="Y9" s="2">
        <f>'[1]功能-城建'!BG9</f>
        <v>11</v>
      </c>
      <c r="Z9" s="2">
        <f>'[1]功能-城建'!BH9</f>
        <v>12</v>
      </c>
      <c r="AA9" s="2">
        <f>'[1]功能-城建'!BI9</f>
        <v>11</v>
      </c>
      <c r="AB9" s="2">
        <f>'[1]功能-城建'!BJ9</f>
        <v>26</v>
      </c>
      <c r="AC9" s="2"/>
      <c r="AD9" s="2"/>
      <c r="AE9" s="2">
        <v>4</v>
      </c>
      <c r="AF9" s="2">
        <f>IFERROR(ROUNDUP(城建经验计算中介!D9*INDEX($B$6:$B$85,K9,1),0),0)</f>
        <v>4</v>
      </c>
      <c r="AG9" s="2">
        <f>IFERROR(ROUNDUP(城建经验计算中介!E9*INDEX($B$6:$B$85,L9,1),0),0)</f>
        <v>2</v>
      </c>
      <c r="AH9" s="2">
        <f>IFERROR(ROUNDUP(城建经验计算中介!F9*INDEX($B$6:$B$85,M9,1),0),0)</f>
        <v>66</v>
      </c>
      <c r="AI9" s="2">
        <f>IFERROR(ROUNDUP(城建经验计算中介!G9*INDEX($B$6:$B$85,N9,1),0),0)</f>
        <v>0</v>
      </c>
      <c r="AJ9" s="2">
        <f>IFERROR(ROUNDUP(城建经验计算中介!H9*INDEX($B$6:$B$85,O9,1),0),0)</f>
        <v>2</v>
      </c>
      <c r="AK9" s="2">
        <f>IFERROR(ROUNDUP(城建经验计算中介!I9*INDEX($B$6:$B$85,P9,1),0),0)</f>
        <v>2</v>
      </c>
      <c r="AL9" s="2">
        <f>IFERROR(ROUNDUP(城建经验计算中介!J9*INDEX($B$6:$B$85,Q9,1),0),0)</f>
        <v>2</v>
      </c>
      <c r="AM9" s="2">
        <f>IFERROR(ROUNDUP(城建经验计算中介!K9*INDEX($B$6:$B$85,R9,1),0),0)</f>
        <v>2</v>
      </c>
      <c r="AN9" s="2">
        <f>IFERROR(ROUNDUP(城建经验计算中介!L9*INDEX($B$6:$B$85,S9,1),0),0)</f>
        <v>64</v>
      </c>
      <c r="AO9" s="2">
        <f>IFERROR(ROUNDUP(城建经验计算中介!M9*INDEX($B$6:$B$85,T9,1),0),0)</f>
        <v>2</v>
      </c>
      <c r="AP9" s="2">
        <f>IFERROR(ROUNDUP(城建经验计算中介!N9*INDEX($B$6:$B$85,U9,1),0),0)</f>
        <v>2</v>
      </c>
      <c r="AQ9" s="2">
        <f>IFERROR(ROUNDUP(城建经验计算中介!O9*INDEX($B$6:$B$85,V9,1),0),0)</f>
        <v>82</v>
      </c>
      <c r="AR9" s="2">
        <f>IFERROR(ROUNDUP(城建经验计算中介!P9*INDEX($B$6:$B$85,W9,1),0),0)</f>
        <v>5</v>
      </c>
      <c r="AS9" s="2">
        <f>IFERROR(ROUNDUP(城建经验计算中介!Q9*INDEX($B$6:$B$85,X9,1),0),0)</f>
        <v>6</v>
      </c>
      <c r="AT9" s="2">
        <f>IFERROR(ROUNDUP(城建经验计算中介!R9*INDEX($B$6:$B$85,Y9,1),0),0)</f>
        <v>18</v>
      </c>
      <c r="AU9" s="2">
        <f>IFERROR(ROUNDUP(城建经验计算中介!S9*INDEX($B$6:$B$85,Z9,1),0),0)</f>
        <v>36</v>
      </c>
      <c r="AV9" s="2">
        <f>IFERROR(ROUNDUP(城建经验计算中介!T9*INDEX($B$6:$B$85,AA9,1),0),0)</f>
        <v>11</v>
      </c>
      <c r="AW9" s="2">
        <f>IFERROR(ROUNDUP(城建经验计算中介!U9*INDEX($B$6:$B$85,AB9,1),0),0)</f>
        <v>152</v>
      </c>
      <c r="AX9" s="2"/>
      <c r="AY9" s="2"/>
      <c r="AZ9" s="2">
        <v>4</v>
      </c>
      <c r="BA9" s="2">
        <f t="shared" si="3"/>
        <v>4</v>
      </c>
      <c r="BB9" s="2">
        <f t="shared" si="4"/>
        <v>2</v>
      </c>
      <c r="BC9" s="2">
        <f t="shared" si="5"/>
        <v>66</v>
      </c>
      <c r="BD9" s="2">
        <f t="shared" si="6"/>
        <v>0</v>
      </c>
      <c r="BE9" s="2">
        <f t="shared" si="7"/>
        <v>2</v>
      </c>
      <c r="BF9" s="2">
        <f t="shared" si="8"/>
        <v>2</v>
      </c>
      <c r="BG9" s="2">
        <f t="shared" si="9"/>
        <v>2</v>
      </c>
      <c r="BH9" s="2">
        <f t="shared" si="10"/>
        <v>2</v>
      </c>
      <c r="BI9" s="2">
        <f t="shared" si="11"/>
        <v>64</v>
      </c>
      <c r="BJ9" s="2">
        <f t="shared" si="12"/>
        <v>2</v>
      </c>
      <c r="BK9" s="2">
        <f t="shared" si="13"/>
        <v>2</v>
      </c>
      <c r="BL9" s="2">
        <f t="shared" si="14"/>
        <v>82</v>
      </c>
      <c r="BM9" s="2">
        <f t="shared" si="15"/>
        <v>6</v>
      </c>
      <c r="BN9" s="2">
        <f t="shared" si="16"/>
        <v>6</v>
      </c>
      <c r="BO9" s="2">
        <f t="shared" si="17"/>
        <v>18</v>
      </c>
      <c r="BP9" s="2">
        <f t="shared" si="18"/>
        <v>36</v>
      </c>
      <c r="BQ9" s="2">
        <f t="shared" si="19"/>
        <v>12</v>
      </c>
      <c r="BR9" s="2">
        <f t="shared" si="20"/>
        <v>150</v>
      </c>
      <c r="BS9" s="2"/>
      <c r="BT9" s="2"/>
      <c r="BU9" s="2">
        <v>4</v>
      </c>
      <c r="BV9" s="2">
        <f t="shared" ref="BV9:BV72" si="38">IFERROR(LARGE(BA$6:BA$85,COUNTIF(BA$6:BA$85,"&gt;0")+1-$BU8),0)</f>
        <v>2</v>
      </c>
      <c r="BW9" s="2">
        <f t="shared" ref="BW9:BW72" si="39">IFERROR(LARGE(BB$6:BB$85,COUNTIF(BB$6:BB$85,"&gt;0")+1-$BU9),0)</f>
        <v>2</v>
      </c>
      <c r="BX9" s="2">
        <f t="shared" ref="BX9:BX72" si="40">IFERROR(LARGE(BC$6:BC$85,COUNTIF(BC$6:BC$85,"&gt;0")+1-$BU9),0)</f>
        <v>66</v>
      </c>
      <c r="BY9" s="2">
        <f t="shared" ref="BY9:BY72" si="41">IFERROR(LARGE(BD$6:BD$85,COUNTIF(BD$6:BD$85,"&gt;0")+1-$BU9),0)</f>
        <v>0</v>
      </c>
      <c r="BZ9" s="2">
        <f t="shared" ref="BZ9:BZ72" si="42">IFERROR(LARGE(BE$6:BE$85,COUNTIF(BE$6:BE$85,"&gt;0")+1-$BU9),0)</f>
        <v>2</v>
      </c>
      <c r="CA9" s="2">
        <f t="shared" ref="CA9:CA72" si="43">IFERROR(LARGE(BF$6:BF$85,COUNTIF(BF$6:BF$85,"&gt;0")+1-$BU9),0)</f>
        <v>2</v>
      </c>
      <c r="CB9" s="2">
        <f t="shared" ref="CB9:CB72" si="44">IFERROR(LARGE(BG$6:BG$85,COUNTIF(BG$6:BG$85,"&gt;0")+1-$BU9),0)</f>
        <v>2</v>
      </c>
      <c r="CC9" s="2">
        <f t="shared" ref="CC9:CC72" si="45">IFERROR(LARGE(BH$6:BH$85,COUNTIF(BH$6:BH$85,"&gt;0")+1-$BU9),0)</f>
        <v>2</v>
      </c>
      <c r="CD9" s="2">
        <f t="shared" ref="CD9:CD72" si="46">IFERROR(LARGE(BI$6:BI$85,COUNTIF(BI$6:BI$85,"&gt;0")+1-$BU9),0)</f>
        <v>64</v>
      </c>
      <c r="CE9" s="2">
        <f t="shared" ref="CE9:CE72" si="47">IFERROR(LARGE(BJ$6:BJ$85,COUNTIF(BJ$6:BJ$85,"&gt;0")+1-$BU9),0)</f>
        <v>2</v>
      </c>
      <c r="CF9" s="2">
        <f t="shared" ref="CF9:CF72" si="48">IFERROR(LARGE(BK$6:BK$85,COUNTIF(BK$6:BK$85,"&gt;0")+1-$BU9),0)</f>
        <v>2</v>
      </c>
      <c r="CG9" s="2">
        <f t="shared" ref="CG9:CG72" si="49">IFERROR(LARGE(BL$6:BL$85,COUNTIF(BL$6:BL$85,"&gt;0")+1-$BU9),0)</f>
        <v>82</v>
      </c>
      <c r="CH9" s="2">
        <f t="shared" ref="CH9:CH72" si="50">IFERROR(LARGE(BM$6:BM$85,COUNTIF(BM$6:BM$85,"&gt;0")+1-$BU9),0)</f>
        <v>6</v>
      </c>
      <c r="CI9" s="33">
        <f t="shared" ref="CI9:CI72" si="51">IFERROR(LARGE(BN$6:BN$85,COUNTIF(BN$6:BN$85,"&gt;0")+1-$BU8),0)</f>
        <v>2</v>
      </c>
      <c r="CJ9" s="2">
        <f t="shared" ref="CJ9:CJ72" si="52">IFERROR(LARGE(BO$6:BO$85,COUNTIF(BO$6:BO$85,"&gt;0")+1-$BU9),0)</f>
        <v>18</v>
      </c>
      <c r="CK9" s="2">
        <f t="shared" ref="CK9:CK72" si="53">IFERROR(LARGE(BP$6:BP$85,COUNTIF(BP$6:BP$85,"&gt;0")+1-$BU9),0)</f>
        <v>36</v>
      </c>
      <c r="CL9" s="2">
        <f t="shared" ref="CL9:CL72" si="54">IFERROR(LARGE(BQ$6:BQ$85,COUNTIF(BQ$6:BQ$85,"&gt;0")+1-$BU9),0)</f>
        <v>12</v>
      </c>
      <c r="CM9" s="2">
        <f t="shared" ref="CM9:CM72" si="55">IFERROR(LARGE(BR$6:BR$85,COUNTIF(BR$6:BR$85,"&gt;0")+1-$BU9),0)</f>
        <v>150</v>
      </c>
      <c r="CN9" s="2"/>
      <c r="CO9" s="2"/>
      <c r="CP9" s="2">
        <v>4</v>
      </c>
      <c r="CQ9" s="2">
        <v>2</v>
      </c>
      <c r="CR9" s="2">
        <v>2</v>
      </c>
      <c r="CS9" s="2">
        <v>66</v>
      </c>
      <c r="CT9" s="2">
        <v>0</v>
      </c>
      <c r="CU9" s="2">
        <v>2</v>
      </c>
      <c r="CV9" s="2">
        <v>2</v>
      </c>
      <c r="CW9" s="2">
        <v>2</v>
      </c>
      <c r="CX9" s="2">
        <v>2</v>
      </c>
      <c r="CY9" s="2">
        <v>64</v>
      </c>
      <c r="CZ9" s="2">
        <v>2</v>
      </c>
      <c r="DA9" s="2">
        <v>2</v>
      </c>
      <c r="DB9" s="2">
        <v>82</v>
      </c>
      <c r="DC9" s="2">
        <v>6</v>
      </c>
      <c r="DD9" s="33">
        <v>2</v>
      </c>
      <c r="DE9" s="2">
        <v>18</v>
      </c>
      <c r="DF9" s="2">
        <v>36</v>
      </c>
      <c r="DG9" s="2">
        <v>12</v>
      </c>
      <c r="DH9" s="2">
        <v>150</v>
      </c>
      <c r="DI9" s="2"/>
      <c r="DJ9" s="2"/>
      <c r="DK9" s="2">
        <v>4</v>
      </c>
      <c r="DL9" s="2">
        <f>IF(BV9=0,0,SUM(BV$6:BV9))</f>
        <v>6</v>
      </c>
      <c r="DM9" s="2">
        <f>IF(BW9=0,0,SUM(BW$6:BW9))</f>
        <v>8</v>
      </c>
      <c r="DN9" s="2">
        <f>IF(BX9=0,0,SUM(BX$6:BX9))</f>
        <v>130</v>
      </c>
      <c r="DO9" s="2">
        <f>IF(BY9=0,0,SUM(BY$6:BY9))</f>
        <v>0</v>
      </c>
      <c r="DP9" s="2">
        <f>IF(BZ9=0,0,SUM(BZ$6:BZ9))</f>
        <v>8</v>
      </c>
      <c r="DQ9" s="2">
        <f>IF(CA9=0,0,SUM(CA$6:CA9))</f>
        <v>8</v>
      </c>
      <c r="DR9" s="2">
        <f>IF(CB9=0,0,SUM(CB$6:CB9))</f>
        <v>8</v>
      </c>
      <c r="DS9" s="2">
        <f>IF(CC9=0,0,SUM(CC$6:CC9))</f>
        <v>8</v>
      </c>
      <c r="DT9" s="2">
        <f>IF(CD9=0,0,SUM(CD$6:CD9))</f>
        <v>256</v>
      </c>
      <c r="DU9" s="2">
        <f>IF(CE9=0,0,SUM(CE$6:CE9))</f>
        <v>8</v>
      </c>
      <c r="DV9" s="2">
        <f>IF(CF9=0,0,SUM(CF$6:CF9))</f>
        <v>8</v>
      </c>
      <c r="DW9" s="2">
        <f>IF(CG9=0,0,SUM(CG$6:CG9))</f>
        <v>184</v>
      </c>
      <c r="DX9" s="2">
        <f>IF(CH9=0,0,SUM(CH$6:CH9))</f>
        <v>14</v>
      </c>
      <c r="DY9" s="2">
        <f>IF(CI9=0,0,SUM(CI$6:CI9))</f>
        <v>6</v>
      </c>
      <c r="DZ9" s="2">
        <f>IF(CJ9=0,0,SUM(CJ$6:CJ9))</f>
        <v>30</v>
      </c>
      <c r="EA9" s="2">
        <f>IF(CK9=0,0,SUM(CK$6:CK9))</f>
        <v>70</v>
      </c>
      <c r="EB9" s="2">
        <f>IF(CL9=0,0,SUM(CL$6:CL9))</f>
        <v>26</v>
      </c>
      <c r="EC9" s="2">
        <f>IF(CM9=0,0,SUM(CM$6:CM9))</f>
        <v>266</v>
      </c>
      <c r="ED9" s="2"/>
      <c r="EE9" s="2"/>
      <c r="EF9" s="2">
        <v>4</v>
      </c>
      <c r="EG9" s="2">
        <f>求节点($DK$6:$DK$85,DL$6:DL$85,升级建筑所需大殿等级!AW9)</f>
        <v>6</v>
      </c>
      <c r="EH9" s="2">
        <f>求节点($DK$6:$DK$85,DM$6:DM$85,升级建筑所需大殿等级!AX9)</f>
        <v>8</v>
      </c>
      <c r="EI9" s="2">
        <f>求节点($DK$6:$DK$85,DN$6:DN$85,升级建筑所需大殿等级!AY9)</f>
        <v>0</v>
      </c>
      <c r="EJ9" s="2">
        <f>求节点($DK$6:$DK$85,DO$6:DO$85,升级建筑所需大殿等级!AZ9)</f>
        <v>0</v>
      </c>
      <c r="EK9" s="2">
        <f>求节点($DK$6:$DK$85,DP$6:DP$85,升级建筑所需大殿等级!BA9)</f>
        <v>8</v>
      </c>
      <c r="EL9" s="2">
        <f>求节点($DK$6:$DK$85,DQ$6:DQ$85,升级建筑所需大殿等级!BB9)</f>
        <v>8</v>
      </c>
      <c r="EM9" s="2">
        <f>求节点($DK$6:$DK$85,DR$6:DR$85,升级建筑所需大殿等级!BC9)</f>
        <v>8</v>
      </c>
      <c r="EN9" s="2">
        <f>求节点($DK$6:$DK$85,DS$6:DS$85,升级建筑所需大殿等级!BD9)</f>
        <v>8</v>
      </c>
      <c r="EO9" s="2">
        <f>求节点($DK$6:$DK$85,DT$6:DT$85,升级建筑所需大殿等级!BE9)</f>
        <v>0</v>
      </c>
      <c r="EP9" s="2">
        <f>求节点($DK$6:$DK$85,DU$6:DU$85,升级建筑所需大殿等级!BF9)</f>
        <v>8</v>
      </c>
      <c r="EQ9" s="2">
        <f>求节点($DK$6:$DK$85,DV$6:DV$85,升级建筑所需大殿等级!BG9)</f>
        <v>8</v>
      </c>
      <c r="ER9" s="2">
        <f>求节点($DK$6:$DK$85,DW$6:DW$85,升级建筑所需大殿等级!BH9)</f>
        <v>0</v>
      </c>
      <c r="ES9" s="2">
        <f>求节点($DK$6:$DK$85,DX$6:DX$85,升级建筑所需大殿等级!BI9)</f>
        <v>3.333333333333333</v>
      </c>
      <c r="ET9" s="2">
        <f>求节点($DK$6:$DK$85,DY$6:DY$85,升级建筑所需大殿等级!BJ9)</f>
        <v>2.25</v>
      </c>
      <c r="EU9" s="2">
        <f>求节点($DK$6:$DK$85,DZ$6:DZ$85,升级建筑所需大殿等级!BK9)</f>
        <v>3.4285714285714284</v>
      </c>
      <c r="EV9" s="2">
        <f>求节点($DK$6:$DK$85,EA$6:EA$85,升级建筑所需大殿等级!BL9)</f>
        <v>0</v>
      </c>
      <c r="EW9" s="2">
        <f>求节点($DK$6:$DK$85,EB$6:EB$85,升级建筑所需大殿等级!BM9)</f>
        <v>0</v>
      </c>
      <c r="EX9" s="2">
        <f>求节点($DK$6:$DK$85,EC$6:EC$85,升级建筑所需大殿等级!BN9)</f>
        <v>0</v>
      </c>
      <c r="EY9" s="2"/>
      <c r="EZ9" s="2"/>
      <c r="FA9" s="1">
        <f>SUMPRODUCT(EG9:EX9,'[1]功能-城建'!$X9:$AO9)</f>
        <v>71.011904761904759</v>
      </c>
      <c r="FB9" s="1">
        <v>78</v>
      </c>
      <c r="FC9" s="1">
        <f t="shared" si="35"/>
        <v>0.91040903540903539</v>
      </c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</row>
    <row r="10" spans="1:202" x14ac:dyDescent="0.15">
      <c r="A10" s="1">
        <f>(0.03*$C10^-0.75)*求节点([1]节奏总纲!$P$4:$P$163,'[1]功能-城建'!$CW$5:$CW$164,[1]节奏总纲!$AM8)</f>
        <v>480.18342864265253</v>
      </c>
      <c r="B10" s="1">
        <v>4.0000000000000001E-3</v>
      </c>
      <c r="C10" s="1">
        <v>5</v>
      </c>
      <c r="D10" s="1">
        <f>'[1]功能-城建'!DG9</f>
        <v>92.392857142857139</v>
      </c>
      <c r="E10" s="1">
        <f>'[1]功能-城建'!DH9</f>
        <v>92.392857142857139</v>
      </c>
      <c r="F10" s="1">
        <f>'[1]功能-城建'!DI9</f>
        <v>92.392857142857139</v>
      </c>
      <c r="G10" s="1">
        <f>'[1]功能-城建'!DJ9</f>
        <v>92.392857142857139</v>
      </c>
      <c r="H10" s="1">
        <f>'[1]功能-城建'!DK9</f>
        <v>92.392857142857139</v>
      </c>
      <c r="J10" s="2">
        <v>5</v>
      </c>
      <c r="K10" s="2">
        <f>'[1]功能-城建'!AS10</f>
        <v>5</v>
      </c>
      <c r="L10" s="2">
        <f>'[1]功能-城建'!AT10</f>
        <v>5</v>
      </c>
      <c r="M10" s="2">
        <f>'[1]功能-城建'!AU10</f>
        <v>20</v>
      </c>
      <c r="N10" s="2" t="str">
        <f>'[1]功能-城建'!AV10</f>
        <v/>
      </c>
      <c r="O10" s="2">
        <f>'[1]功能-城建'!AW10</f>
        <v>5</v>
      </c>
      <c r="P10" s="2">
        <f>'[1]功能-城建'!AX10</f>
        <v>5</v>
      </c>
      <c r="Q10" s="2">
        <f>'[1]功能-城建'!AY10</f>
        <v>5</v>
      </c>
      <c r="R10" s="2">
        <f>'[1]功能-城建'!AZ10</f>
        <v>5</v>
      </c>
      <c r="S10" s="3">
        <v>30</v>
      </c>
      <c r="T10" s="2">
        <f>'[1]功能-城建'!BB10</f>
        <v>5</v>
      </c>
      <c r="U10" s="2">
        <f>'[1]功能-城建'!BC10</f>
        <v>5</v>
      </c>
      <c r="V10" s="2">
        <f>'[1]功能-城建'!BD10</f>
        <v>16</v>
      </c>
      <c r="W10" s="2">
        <f>'[1]功能-城建'!BE10</f>
        <v>14</v>
      </c>
      <c r="X10" s="2">
        <f>'[1]功能-城建'!BF10</f>
        <v>14</v>
      </c>
      <c r="Y10" s="2">
        <f>'[1]功能-城建'!BG10</f>
        <v>14</v>
      </c>
      <c r="Z10" s="2">
        <f>'[1]功能-城建'!BH10</f>
        <v>14</v>
      </c>
      <c r="AA10" s="2">
        <f>'[1]功能-城建'!BI10</f>
        <v>11</v>
      </c>
      <c r="AB10" s="2">
        <f>'[1]功能-城建'!BJ10</f>
        <v>30</v>
      </c>
      <c r="AC10" s="2"/>
      <c r="AD10" s="2"/>
      <c r="AE10" s="2">
        <v>5</v>
      </c>
      <c r="AF10" s="2">
        <f>IFERROR(ROUNDUP(城建经验计算中介!D10*INDEX($B$6:$B$85,K10,1),0),0)</f>
        <v>8</v>
      </c>
      <c r="AG10" s="2">
        <f>IFERROR(ROUNDUP(城建经验计算中介!E10*INDEX($B$6:$B$85,L10,1),0),0)</f>
        <v>2</v>
      </c>
      <c r="AH10" s="2">
        <f>IFERROR(ROUNDUP(城建经验计算中介!F10*INDEX($B$6:$B$85,M10,1),0),0)</f>
        <v>89</v>
      </c>
      <c r="AI10" s="2">
        <f>IFERROR(ROUNDUP(城建经验计算中介!G10*INDEX($B$6:$B$85,N10,1),0),0)</f>
        <v>0</v>
      </c>
      <c r="AJ10" s="2">
        <f>IFERROR(ROUNDUP(城建经验计算中介!H10*INDEX($B$6:$B$85,O10,1),0),0)</f>
        <v>2</v>
      </c>
      <c r="AK10" s="2">
        <f>IFERROR(ROUNDUP(城建经验计算中介!I10*INDEX($B$6:$B$85,P10,1),0),0)</f>
        <v>2</v>
      </c>
      <c r="AL10" s="2">
        <f>IFERROR(ROUNDUP(城建经验计算中介!J10*INDEX($B$6:$B$85,Q10,1),0),0)</f>
        <v>2</v>
      </c>
      <c r="AM10" s="2">
        <f>IFERROR(ROUNDUP(城建经验计算中介!K10*INDEX($B$6:$B$85,R10,1),0),0)</f>
        <v>2</v>
      </c>
      <c r="AN10" s="2">
        <f>IFERROR(ROUNDUP(城建经验计算中介!L10*INDEX($B$6:$B$85,S10,1),0),0)</f>
        <v>64</v>
      </c>
      <c r="AO10" s="2">
        <f>IFERROR(ROUNDUP(城建经验计算中介!M10*INDEX($B$6:$B$85,T10,1),0),0)</f>
        <v>2</v>
      </c>
      <c r="AP10" s="2">
        <f>IFERROR(ROUNDUP(城建经验计算中介!N10*INDEX($B$6:$B$85,U10,1),0),0)</f>
        <v>2</v>
      </c>
      <c r="AQ10" s="2">
        <f>IFERROR(ROUNDUP(城建经验计算中介!O10*INDEX($B$6:$B$85,V10,1),0),0)</f>
        <v>151</v>
      </c>
      <c r="AR10" s="2">
        <f>IFERROR(ROUNDUP(城建经验计算中介!P10*INDEX($B$6:$B$85,W10,1),0),0)</f>
        <v>18</v>
      </c>
      <c r="AS10" s="2">
        <f>IFERROR(ROUNDUP(城建经验计算中介!Q10*INDEX($B$6:$B$85,X10,1),0),0)</f>
        <v>18</v>
      </c>
      <c r="AT10" s="2">
        <f>IFERROR(ROUNDUP(城建经验计算中介!R10*INDEX($B$6:$B$85,Y10,1),0),0)</f>
        <v>48</v>
      </c>
      <c r="AU10" s="2">
        <f>IFERROR(ROUNDUP(城建经验计算中介!S10*INDEX($B$6:$B$85,Z10,1),0),0)</f>
        <v>37</v>
      </c>
      <c r="AV10" s="2">
        <f>IFERROR(ROUNDUP(城建经验计算中介!T10*INDEX($B$6:$B$85,AA10,1),0),0)</f>
        <v>11</v>
      </c>
      <c r="AW10" s="2">
        <f>IFERROR(ROUNDUP(城建经验计算中介!U10*INDEX($B$6:$B$85,AB10,1),0),0)</f>
        <v>454</v>
      </c>
      <c r="AX10" s="2"/>
      <c r="AY10" s="2"/>
      <c r="AZ10" s="2">
        <v>5</v>
      </c>
      <c r="BA10" s="2">
        <f t="shared" si="3"/>
        <v>8</v>
      </c>
      <c r="BB10" s="2">
        <f t="shared" si="4"/>
        <v>2</v>
      </c>
      <c r="BC10" s="2">
        <f t="shared" si="5"/>
        <v>90</v>
      </c>
      <c r="BD10" s="2">
        <f t="shared" si="6"/>
        <v>0</v>
      </c>
      <c r="BE10" s="2">
        <f t="shared" si="7"/>
        <v>2</v>
      </c>
      <c r="BF10" s="2">
        <f t="shared" si="8"/>
        <v>2</v>
      </c>
      <c r="BG10" s="2">
        <f t="shared" si="9"/>
        <v>2</v>
      </c>
      <c r="BH10" s="2">
        <f t="shared" si="10"/>
        <v>2</v>
      </c>
      <c r="BI10" s="2">
        <f t="shared" si="11"/>
        <v>64</v>
      </c>
      <c r="BJ10" s="2">
        <f t="shared" si="12"/>
        <v>2</v>
      </c>
      <c r="BK10" s="2">
        <f t="shared" si="13"/>
        <v>2</v>
      </c>
      <c r="BL10" s="2">
        <f t="shared" si="14"/>
        <v>150</v>
      </c>
      <c r="BM10" s="2">
        <f t="shared" si="15"/>
        <v>18</v>
      </c>
      <c r="BN10" s="2">
        <f t="shared" si="16"/>
        <v>18</v>
      </c>
      <c r="BO10" s="2">
        <f t="shared" si="17"/>
        <v>48</v>
      </c>
      <c r="BP10" s="2">
        <f t="shared" si="18"/>
        <v>38</v>
      </c>
      <c r="BQ10" s="2">
        <f t="shared" si="19"/>
        <v>12</v>
      </c>
      <c r="BR10" s="2">
        <f t="shared" si="20"/>
        <v>450</v>
      </c>
      <c r="BS10" s="2"/>
      <c r="BT10" s="2"/>
      <c r="BU10" s="2">
        <v>5</v>
      </c>
      <c r="BV10" s="2">
        <f t="shared" si="38"/>
        <v>4</v>
      </c>
      <c r="BW10" s="2">
        <f t="shared" si="39"/>
        <v>2</v>
      </c>
      <c r="BX10" s="2">
        <f t="shared" si="40"/>
        <v>90</v>
      </c>
      <c r="BY10" s="2">
        <f t="shared" si="41"/>
        <v>0</v>
      </c>
      <c r="BZ10" s="2">
        <f t="shared" si="42"/>
        <v>2</v>
      </c>
      <c r="CA10" s="2">
        <f t="shared" si="43"/>
        <v>2</v>
      </c>
      <c r="CB10" s="2">
        <f t="shared" si="44"/>
        <v>2</v>
      </c>
      <c r="CC10" s="2">
        <f t="shared" si="45"/>
        <v>2</v>
      </c>
      <c r="CD10" s="2">
        <f t="shared" si="46"/>
        <v>64</v>
      </c>
      <c r="CE10" s="2">
        <f t="shared" si="47"/>
        <v>2</v>
      </c>
      <c r="CF10" s="2">
        <f t="shared" si="48"/>
        <v>2</v>
      </c>
      <c r="CG10" s="2">
        <f t="shared" si="49"/>
        <v>150</v>
      </c>
      <c r="CH10" s="2">
        <f t="shared" si="50"/>
        <v>18</v>
      </c>
      <c r="CI10" s="33">
        <f t="shared" si="51"/>
        <v>6</v>
      </c>
      <c r="CJ10" s="2">
        <f t="shared" si="52"/>
        <v>48</v>
      </c>
      <c r="CK10" s="2">
        <f t="shared" si="53"/>
        <v>38</v>
      </c>
      <c r="CL10" s="2">
        <f t="shared" si="54"/>
        <v>12</v>
      </c>
      <c r="CM10" s="2">
        <f t="shared" si="55"/>
        <v>450</v>
      </c>
      <c r="CN10" s="2"/>
      <c r="CO10" s="2"/>
      <c r="CP10" s="2">
        <v>5</v>
      </c>
      <c r="CQ10" s="2">
        <v>4</v>
      </c>
      <c r="CR10" s="2">
        <v>2</v>
      </c>
      <c r="CS10" s="2">
        <v>90</v>
      </c>
      <c r="CT10" s="2">
        <v>0</v>
      </c>
      <c r="CU10" s="2">
        <v>2</v>
      </c>
      <c r="CV10" s="2">
        <v>2</v>
      </c>
      <c r="CW10" s="2">
        <v>2</v>
      </c>
      <c r="CX10" s="2">
        <v>2</v>
      </c>
      <c r="CY10" s="2">
        <v>64</v>
      </c>
      <c r="CZ10" s="2">
        <v>2</v>
      </c>
      <c r="DA10" s="2">
        <v>2</v>
      </c>
      <c r="DB10" s="2">
        <v>150</v>
      </c>
      <c r="DC10" s="2">
        <v>18</v>
      </c>
      <c r="DD10" s="33">
        <v>6</v>
      </c>
      <c r="DE10" s="2">
        <v>48</v>
      </c>
      <c r="DF10" s="2">
        <v>38</v>
      </c>
      <c r="DG10" s="2">
        <v>12</v>
      </c>
      <c r="DH10" s="2">
        <v>450</v>
      </c>
      <c r="DI10" s="2"/>
      <c r="DJ10" s="2"/>
      <c r="DK10" s="2">
        <v>5</v>
      </c>
      <c r="DL10" s="2">
        <f>IF(BV10=0,0,SUM(BV$6:BV10))</f>
        <v>10</v>
      </c>
      <c r="DM10" s="2">
        <f>IF(BW10=0,0,SUM(BW$6:BW10))</f>
        <v>10</v>
      </c>
      <c r="DN10" s="2">
        <f>IF(BX10=0,0,SUM(BX$6:BX10))</f>
        <v>220</v>
      </c>
      <c r="DO10" s="2">
        <f>IF(BY10=0,0,SUM(BY$6:BY10))</f>
        <v>0</v>
      </c>
      <c r="DP10" s="2">
        <f>IF(BZ10=0,0,SUM(BZ$6:BZ10))</f>
        <v>10</v>
      </c>
      <c r="DQ10" s="2">
        <f>IF(CA10=0,0,SUM(CA$6:CA10))</f>
        <v>10</v>
      </c>
      <c r="DR10" s="2">
        <f>IF(CB10=0,0,SUM(CB$6:CB10))</f>
        <v>10</v>
      </c>
      <c r="DS10" s="2">
        <f>IF(CC10=0,0,SUM(CC$6:CC10))</f>
        <v>10</v>
      </c>
      <c r="DT10" s="2">
        <f>IF(CD10=0,0,SUM(CD$6:CD10))</f>
        <v>320</v>
      </c>
      <c r="DU10" s="2">
        <f>IF(CE10=0,0,SUM(CE$6:CE10))</f>
        <v>10</v>
      </c>
      <c r="DV10" s="2">
        <f>IF(CF10=0,0,SUM(CF$6:CF10))</f>
        <v>10</v>
      </c>
      <c r="DW10" s="2">
        <f>IF(CG10=0,0,SUM(CG$6:CG10))</f>
        <v>334</v>
      </c>
      <c r="DX10" s="2">
        <f>IF(CH10=0,0,SUM(CH$6:CH10))</f>
        <v>32</v>
      </c>
      <c r="DY10" s="2">
        <f>IF(CI10=0,0,SUM(CI$6:CI10))</f>
        <v>12</v>
      </c>
      <c r="DZ10" s="2">
        <f>IF(CJ10=0,0,SUM(CJ$6:CJ10))</f>
        <v>78</v>
      </c>
      <c r="EA10" s="2">
        <f>IF(CK10=0,0,SUM(CK$6:CK10))</f>
        <v>108</v>
      </c>
      <c r="EB10" s="2">
        <f>IF(CL10=0,0,SUM(CL$6:CL10))</f>
        <v>38</v>
      </c>
      <c r="EC10" s="2">
        <f>IF(CM10=0,0,SUM(CM$6:CM10))</f>
        <v>716</v>
      </c>
      <c r="ED10" s="2"/>
      <c r="EE10" s="2"/>
      <c r="EF10" s="2">
        <v>5</v>
      </c>
      <c r="EG10" s="2">
        <f>求节点($DK$6:$DK$85,DL$6:DL$85,升级建筑所需大殿等级!AW10)</f>
        <v>10</v>
      </c>
      <c r="EH10" s="2">
        <f>求节点($DK$6:$DK$85,DM$6:DM$85,升级建筑所需大殿等级!AX10)</f>
        <v>10</v>
      </c>
      <c r="EI10" s="2">
        <f>求节点($DK$6:$DK$85,DN$6:DN$85,升级建筑所需大殿等级!AY10)</f>
        <v>0</v>
      </c>
      <c r="EJ10" s="2">
        <f>求节点($DK$6:$DK$85,DO$6:DO$85,升级建筑所需大殿等级!AZ10)</f>
        <v>0</v>
      </c>
      <c r="EK10" s="2">
        <f>求节点($DK$6:$DK$85,DP$6:DP$85,升级建筑所需大殿等级!BA10)</f>
        <v>10</v>
      </c>
      <c r="EL10" s="2">
        <f>求节点($DK$6:$DK$85,DQ$6:DQ$85,升级建筑所需大殿等级!BB10)</f>
        <v>10</v>
      </c>
      <c r="EM10" s="2">
        <f>求节点($DK$6:$DK$85,DR$6:DR$85,升级建筑所需大殿等级!BC10)</f>
        <v>10</v>
      </c>
      <c r="EN10" s="2">
        <f>求节点($DK$6:$DK$85,DS$6:DS$85,升级建筑所需大殿等级!BD10)</f>
        <v>10</v>
      </c>
      <c r="EO10" s="2">
        <f>求节点($DK$6:$DK$85,DT$6:DT$85,升级建筑所需大殿等级!BE10)</f>
        <v>0</v>
      </c>
      <c r="EP10" s="2">
        <f>求节点($DK$6:$DK$85,DU$6:DU$85,升级建筑所需大殿等级!BF10)</f>
        <v>10</v>
      </c>
      <c r="EQ10" s="2">
        <f>求节点($DK$6:$DK$85,DV$6:DV$85,升级建筑所需大殿等级!BG10)</f>
        <v>10</v>
      </c>
      <c r="ER10" s="2">
        <f>求节点($DK$6:$DK$85,DW$6:DW$85,升级建筑所需大殿等级!BH10)</f>
        <v>0</v>
      </c>
      <c r="ES10" s="2">
        <f>求节点($DK$6:$DK$85,DX$6:DX$85,升级建筑所需大殿等级!BI10)</f>
        <v>4.5</v>
      </c>
      <c r="ET10" s="2">
        <f>求节点($DK$6:$DK$85,DY$6:DY$85,升级建筑所需大殿等级!BJ10)</f>
        <v>2.75</v>
      </c>
      <c r="EU10" s="2">
        <f>求节点($DK$6:$DK$85,DZ$6:DZ$85,升级建筑所需大殿等级!BK10)</f>
        <v>5.1428571428571432</v>
      </c>
      <c r="EV10" s="2">
        <f>求节点($DK$6:$DK$85,EA$6:EA$85,升级建筑所需大殿等级!BL10)</f>
        <v>0</v>
      </c>
      <c r="EW10" s="2">
        <f>求节点($DK$6:$DK$85,EB$6:EB$85,升级建筑所需大殿等级!BM10)</f>
        <v>0</v>
      </c>
      <c r="EX10" s="2">
        <f>求节点($DK$6:$DK$85,EC$6:EC$85,升级建筑所需大殿等级!BN10)</f>
        <v>0</v>
      </c>
      <c r="EY10" s="2"/>
      <c r="EZ10" s="2"/>
      <c r="FA10" s="1">
        <f>SUMPRODUCT(EG10:EX10,'[1]功能-城建'!$X10:$AO10)</f>
        <v>92.392857142857139</v>
      </c>
      <c r="FB10" s="1">
        <v>124</v>
      </c>
      <c r="FC10" s="1">
        <f t="shared" si="35"/>
        <v>0.74510368663594462</v>
      </c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</row>
    <row r="11" spans="1:202" x14ac:dyDescent="0.15">
      <c r="A11" s="1">
        <f>(0.03*$C11^-0.75)*求节点([1]节奏总纲!$P$4:$P$163,'[1]功能-城建'!$CW$5:$CW$164,[1]节奏总纲!$AM9)</f>
        <v>560.28607099895135</v>
      </c>
      <c r="B11" s="1">
        <v>4.1999999999999997E-3</v>
      </c>
      <c r="C11" s="1">
        <v>6</v>
      </c>
      <c r="D11" s="1">
        <f>'[1]功能-城建'!DG10</f>
        <v>125.60714285714286</v>
      </c>
      <c r="E11" s="1">
        <f>'[1]功能-城建'!DH10</f>
        <v>125.60714285714286</v>
      </c>
      <c r="F11" s="1">
        <f>'[1]功能-城建'!DI10</f>
        <v>125.60714285714286</v>
      </c>
      <c r="G11" s="1">
        <f>'[1]功能-城建'!DJ10</f>
        <v>125.60714285714286</v>
      </c>
      <c r="H11" s="1">
        <f>'[1]功能-城建'!DK10</f>
        <v>125.60714285714286</v>
      </c>
      <c r="J11" s="2">
        <v>6</v>
      </c>
      <c r="K11" s="2">
        <f>'[1]功能-城建'!AS11</f>
        <v>6</v>
      </c>
      <c r="L11" s="2">
        <f>'[1]功能-城建'!AT11</f>
        <v>6</v>
      </c>
      <c r="M11" s="2">
        <f>'[1]功能-城建'!AU11</f>
        <v>22</v>
      </c>
      <c r="N11" s="2" t="str">
        <f>'[1]功能-城建'!AV11</f>
        <v/>
      </c>
      <c r="O11" s="2">
        <f>'[1]功能-城建'!AW11</f>
        <v>6</v>
      </c>
      <c r="P11" s="2">
        <f>'[1]功能-城建'!AX11</f>
        <v>6</v>
      </c>
      <c r="Q11" s="2">
        <f>'[1]功能-城建'!AY11</f>
        <v>6</v>
      </c>
      <c r="R11" s="2">
        <f>'[1]功能-城建'!AZ11</f>
        <v>6</v>
      </c>
      <c r="S11" s="3">
        <v>30</v>
      </c>
      <c r="T11" s="2">
        <f>'[1]功能-城建'!BB11</f>
        <v>6</v>
      </c>
      <c r="U11" s="2">
        <f>'[1]功能-城建'!BC11</f>
        <v>6</v>
      </c>
      <c r="V11" s="2">
        <f>'[1]功能-城建'!BD11</f>
        <v>18</v>
      </c>
      <c r="W11" s="2">
        <f>'[1]功能-城建'!BE11</f>
        <v>16</v>
      </c>
      <c r="X11" s="2">
        <f>'[1]功能-城建'!BF11</f>
        <v>16</v>
      </c>
      <c r="Y11" s="2">
        <f>'[1]功能-城建'!BG11</f>
        <v>16</v>
      </c>
      <c r="Z11" s="2">
        <f>'[1]功能-城建'!BH11</f>
        <v>16</v>
      </c>
      <c r="AA11" s="2">
        <f>'[1]功能-城建'!BI11</f>
        <v>12</v>
      </c>
      <c r="AB11" s="2">
        <f>'[1]功能-城建'!BJ11</f>
        <v>34</v>
      </c>
      <c r="AC11" s="2"/>
      <c r="AD11" s="2"/>
      <c r="AE11" s="2">
        <v>6</v>
      </c>
      <c r="AF11" s="2">
        <f>IFERROR(ROUNDUP(城建经验计算中介!D11*INDEX($B$6:$B$85,K11,1),0),0)</f>
        <v>16</v>
      </c>
      <c r="AG11" s="2">
        <f>IFERROR(ROUNDUP(城建经验计算中介!E11*INDEX($B$6:$B$85,L11,1),0),0)</f>
        <v>3</v>
      </c>
      <c r="AH11" s="2">
        <f>IFERROR(ROUNDUP(城建经验计算中介!F11*INDEX($B$6:$B$85,M11,1),0),0)</f>
        <v>123</v>
      </c>
      <c r="AI11" s="2">
        <f>IFERROR(ROUNDUP(城建经验计算中介!G11*INDEX($B$6:$B$85,N11,1),0),0)</f>
        <v>0</v>
      </c>
      <c r="AJ11" s="2">
        <f>IFERROR(ROUNDUP(城建经验计算中介!H11*INDEX($B$6:$B$85,O11,1),0),0)</f>
        <v>2</v>
      </c>
      <c r="AK11" s="2">
        <f>IFERROR(ROUNDUP(城建经验计算中介!I11*INDEX($B$6:$B$85,P11,1),0),0)</f>
        <v>2</v>
      </c>
      <c r="AL11" s="2">
        <f>IFERROR(ROUNDUP(城建经验计算中介!J11*INDEX($B$6:$B$85,Q11,1),0),0)</f>
        <v>2</v>
      </c>
      <c r="AM11" s="2">
        <f>IFERROR(ROUNDUP(城建经验计算中介!K11*INDEX($B$6:$B$85,R11,1),0),0)</f>
        <v>2</v>
      </c>
      <c r="AN11" s="2">
        <f>IFERROR(ROUNDUP(城建经验计算中介!L11*INDEX($B$6:$B$85,S11,1),0),0)</f>
        <v>64</v>
      </c>
      <c r="AO11" s="2">
        <f>IFERROR(ROUNDUP(城建经验计算中介!M11*INDEX($B$6:$B$85,T11,1),0),0)</f>
        <v>3</v>
      </c>
      <c r="AP11" s="2">
        <f>IFERROR(ROUNDUP(城建经验计算中介!N11*INDEX($B$6:$B$85,U11,1),0),0)</f>
        <v>3</v>
      </c>
      <c r="AQ11" s="2">
        <f>IFERROR(ROUNDUP(城建经验计算中介!O11*INDEX($B$6:$B$85,V11,1),0),0)</f>
        <v>195</v>
      </c>
      <c r="AR11" s="2">
        <f>IFERROR(ROUNDUP(城建经验计算中介!P11*INDEX($B$6:$B$85,W11,1),0),0)</f>
        <v>47</v>
      </c>
      <c r="AS11" s="2">
        <f>IFERROR(ROUNDUP(城建经验计算中介!Q11*INDEX($B$6:$B$85,X11,1),0),0)</f>
        <v>47</v>
      </c>
      <c r="AT11" s="2">
        <f>IFERROR(ROUNDUP(城建经验计算中介!R11*INDEX($B$6:$B$85,Y11,1),0),0)</f>
        <v>123</v>
      </c>
      <c r="AU11" s="2">
        <f>IFERROR(ROUNDUP(城建经验计算中介!S11*INDEX($B$6:$B$85,Z11,1),0),0)</f>
        <v>108</v>
      </c>
      <c r="AV11" s="2">
        <f>IFERROR(ROUNDUP(城建经验计算中介!T11*INDEX($B$6:$B$85,AA11,1),0),0)</f>
        <v>12</v>
      </c>
      <c r="AW11" s="2">
        <f>IFERROR(ROUNDUP(城建经验计算中介!U11*INDEX($B$6:$B$85,AB11,1),0),0)</f>
        <v>1803</v>
      </c>
      <c r="AX11" s="2"/>
      <c r="AY11" s="2"/>
      <c r="AZ11" s="2">
        <v>6</v>
      </c>
      <c r="BA11" s="2">
        <f t="shared" si="3"/>
        <v>16</v>
      </c>
      <c r="BB11" s="2">
        <f t="shared" si="4"/>
        <v>4</v>
      </c>
      <c r="BC11" s="2">
        <f t="shared" si="5"/>
        <v>120</v>
      </c>
      <c r="BD11" s="2">
        <f t="shared" si="6"/>
        <v>0</v>
      </c>
      <c r="BE11" s="2">
        <f t="shared" si="7"/>
        <v>2</v>
      </c>
      <c r="BF11" s="2">
        <f t="shared" si="8"/>
        <v>2</v>
      </c>
      <c r="BG11" s="2">
        <f t="shared" si="9"/>
        <v>2</v>
      </c>
      <c r="BH11" s="2">
        <f t="shared" si="10"/>
        <v>2</v>
      </c>
      <c r="BI11" s="2">
        <f t="shared" si="11"/>
        <v>64</v>
      </c>
      <c r="BJ11" s="2">
        <f t="shared" si="12"/>
        <v>4</v>
      </c>
      <c r="BK11" s="2">
        <f t="shared" si="13"/>
        <v>4</v>
      </c>
      <c r="BL11" s="2">
        <f t="shared" si="14"/>
        <v>200</v>
      </c>
      <c r="BM11" s="2">
        <f t="shared" si="15"/>
        <v>48</v>
      </c>
      <c r="BN11" s="2">
        <f t="shared" si="16"/>
        <v>48</v>
      </c>
      <c r="BO11" s="2">
        <f t="shared" si="17"/>
        <v>120</v>
      </c>
      <c r="BP11" s="2">
        <f t="shared" si="18"/>
        <v>110</v>
      </c>
      <c r="BQ11" s="2">
        <f t="shared" si="19"/>
        <v>12</v>
      </c>
      <c r="BR11" s="2">
        <f t="shared" si="20"/>
        <v>1800</v>
      </c>
      <c r="BS11" s="2"/>
      <c r="BT11" s="2"/>
      <c r="BU11" s="2">
        <v>6</v>
      </c>
      <c r="BV11" s="2">
        <f t="shared" si="38"/>
        <v>8</v>
      </c>
      <c r="BW11" s="2">
        <f t="shared" si="39"/>
        <v>4</v>
      </c>
      <c r="BX11" s="2">
        <f t="shared" si="40"/>
        <v>120</v>
      </c>
      <c r="BY11" s="2">
        <f t="shared" si="41"/>
        <v>0</v>
      </c>
      <c r="BZ11" s="2">
        <f t="shared" si="42"/>
        <v>2</v>
      </c>
      <c r="CA11" s="2">
        <f t="shared" si="43"/>
        <v>2</v>
      </c>
      <c r="CB11" s="2">
        <f t="shared" si="44"/>
        <v>2</v>
      </c>
      <c r="CC11" s="2">
        <f t="shared" si="45"/>
        <v>2</v>
      </c>
      <c r="CD11" s="2">
        <f t="shared" si="46"/>
        <v>64</v>
      </c>
      <c r="CE11" s="2">
        <f t="shared" si="47"/>
        <v>4</v>
      </c>
      <c r="CF11" s="2">
        <f t="shared" si="48"/>
        <v>4</v>
      </c>
      <c r="CG11" s="2">
        <f t="shared" si="49"/>
        <v>200</v>
      </c>
      <c r="CH11" s="2">
        <f t="shared" si="50"/>
        <v>48</v>
      </c>
      <c r="CI11" s="33">
        <f t="shared" si="51"/>
        <v>18</v>
      </c>
      <c r="CJ11" s="2">
        <f t="shared" si="52"/>
        <v>120</v>
      </c>
      <c r="CK11" s="2">
        <f t="shared" si="53"/>
        <v>110</v>
      </c>
      <c r="CL11" s="2">
        <f t="shared" si="54"/>
        <v>12</v>
      </c>
      <c r="CM11" s="2">
        <f t="shared" si="55"/>
        <v>1800</v>
      </c>
      <c r="CN11" s="2"/>
      <c r="CO11" s="2"/>
      <c r="CP11" s="2">
        <v>6</v>
      </c>
      <c r="CQ11" s="2">
        <v>8</v>
      </c>
      <c r="CR11" s="2">
        <v>4</v>
      </c>
      <c r="CS11" s="2">
        <v>120</v>
      </c>
      <c r="CT11" s="2">
        <v>0</v>
      </c>
      <c r="CU11" s="2">
        <v>2</v>
      </c>
      <c r="CV11" s="2">
        <v>2</v>
      </c>
      <c r="CW11" s="2">
        <v>2</v>
      </c>
      <c r="CX11" s="2">
        <v>2</v>
      </c>
      <c r="CY11" s="2">
        <v>64</v>
      </c>
      <c r="CZ11" s="2">
        <v>4</v>
      </c>
      <c r="DA11" s="2">
        <v>4</v>
      </c>
      <c r="DB11" s="2">
        <v>200</v>
      </c>
      <c r="DC11" s="2">
        <v>48</v>
      </c>
      <c r="DD11" s="33">
        <v>18</v>
      </c>
      <c r="DE11" s="2">
        <v>120</v>
      </c>
      <c r="DF11" s="2">
        <v>110</v>
      </c>
      <c r="DG11" s="2">
        <v>12</v>
      </c>
      <c r="DH11" s="2">
        <v>1800</v>
      </c>
      <c r="DI11" s="2"/>
      <c r="DJ11" s="2"/>
      <c r="DK11" s="2">
        <v>6</v>
      </c>
      <c r="DL11" s="2">
        <f>IF(BV11=0,0,SUM(BV$6:BV11))</f>
        <v>18</v>
      </c>
      <c r="DM11" s="2">
        <f>IF(BW11=0,0,SUM(BW$6:BW11))</f>
        <v>14</v>
      </c>
      <c r="DN11" s="2">
        <f>IF(BX11=0,0,SUM(BX$6:BX11))</f>
        <v>340</v>
      </c>
      <c r="DO11" s="2">
        <f>IF(BY11=0,0,SUM(BY$6:BY11))</f>
        <v>0</v>
      </c>
      <c r="DP11" s="2">
        <f>IF(BZ11=0,0,SUM(BZ$6:BZ11))</f>
        <v>12</v>
      </c>
      <c r="DQ11" s="2">
        <f>IF(CA11=0,0,SUM(CA$6:CA11))</f>
        <v>12</v>
      </c>
      <c r="DR11" s="2">
        <f>IF(CB11=0,0,SUM(CB$6:CB11))</f>
        <v>12</v>
      </c>
      <c r="DS11" s="2">
        <f>IF(CC11=0,0,SUM(CC$6:CC11))</f>
        <v>12</v>
      </c>
      <c r="DT11" s="2">
        <f>IF(CD11=0,0,SUM(CD$6:CD11))</f>
        <v>384</v>
      </c>
      <c r="DU11" s="2">
        <f>IF(CE11=0,0,SUM(CE$6:CE11))</f>
        <v>14</v>
      </c>
      <c r="DV11" s="2">
        <f>IF(CF11=0,0,SUM(CF$6:CF11))</f>
        <v>14</v>
      </c>
      <c r="DW11" s="2">
        <f>IF(CG11=0,0,SUM(CG$6:CG11))</f>
        <v>534</v>
      </c>
      <c r="DX11" s="2">
        <f>IF(CH11=0,0,SUM(CH$6:CH11))</f>
        <v>80</v>
      </c>
      <c r="DY11" s="2">
        <f>IF(CI11=0,0,SUM(CI$6:CI11))</f>
        <v>30</v>
      </c>
      <c r="DZ11" s="2">
        <f>IF(CJ11=0,0,SUM(CJ$6:CJ11))</f>
        <v>198</v>
      </c>
      <c r="EA11" s="2">
        <f>IF(CK11=0,0,SUM(CK$6:CK11))</f>
        <v>218</v>
      </c>
      <c r="EB11" s="2">
        <f>IF(CL11=0,0,SUM(CL$6:CL11))</f>
        <v>50</v>
      </c>
      <c r="EC11" s="2">
        <f>IF(CM11=0,0,SUM(CM$6:CM11))</f>
        <v>2516</v>
      </c>
      <c r="ED11" s="2"/>
      <c r="EE11" s="2"/>
      <c r="EF11" s="2">
        <v>6</v>
      </c>
      <c r="EG11" s="2">
        <f>求节点($DK$6:$DK$85,DL$6:DL$85,升级建筑所需大殿等级!AW11)</f>
        <v>18</v>
      </c>
      <c r="EH11" s="2">
        <f>求节点($DK$6:$DK$85,DM$6:DM$85,升级建筑所需大殿等级!AX11)</f>
        <v>14</v>
      </c>
      <c r="EI11" s="2">
        <f>求节点($DK$6:$DK$85,DN$6:DN$85,升级建筑所需大殿等级!AY11)</f>
        <v>0</v>
      </c>
      <c r="EJ11" s="2">
        <f>求节点($DK$6:$DK$85,DO$6:DO$85,升级建筑所需大殿等级!AZ11)</f>
        <v>0</v>
      </c>
      <c r="EK11" s="2">
        <f>求节点($DK$6:$DK$85,DP$6:DP$85,升级建筑所需大殿等级!BA11)</f>
        <v>12</v>
      </c>
      <c r="EL11" s="2">
        <f>求节点($DK$6:$DK$85,DQ$6:DQ$85,升级建筑所需大殿等级!BB11)</f>
        <v>12</v>
      </c>
      <c r="EM11" s="2">
        <f>求节点($DK$6:$DK$85,DR$6:DR$85,升级建筑所需大殿等级!BC11)</f>
        <v>12</v>
      </c>
      <c r="EN11" s="2">
        <f>求节点($DK$6:$DK$85,DS$6:DS$85,升级建筑所需大殿等级!BD11)</f>
        <v>12</v>
      </c>
      <c r="EO11" s="2">
        <f>求节点($DK$6:$DK$85,DT$6:DT$85,升级建筑所需大殿等级!BE11)</f>
        <v>0</v>
      </c>
      <c r="EP11" s="2">
        <f>求节点($DK$6:$DK$85,DU$6:DU$85,升级建筑所需大殿等级!BF11)</f>
        <v>14</v>
      </c>
      <c r="EQ11" s="2">
        <f>求节点($DK$6:$DK$85,DV$6:DV$85,升级建筑所需大殿等级!BG11)</f>
        <v>14</v>
      </c>
      <c r="ER11" s="2">
        <f>求节点($DK$6:$DK$85,DW$6:DW$85,升级建筑所需大殿等级!BH11)</f>
        <v>0</v>
      </c>
      <c r="ES11" s="2">
        <f>求节点($DK$6:$DK$85,DX$6:DX$85,升级建筑所需大殿等级!BI11)</f>
        <v>5.5</v>
      </c>
      <c r="ET11" s="2">
        <f>求节点($DK$6:$DK$85,DY$6:DY$85,升级建筑所需大殿等级!BJ11)</f>
        <v>3.25</v>
      </c>
      <c r="EU11" s="2">
        <f>求节点($DK$6:$DK$85,DZ$6:DZ$85,升级建筑所需大殿等级!BK11)</f>
        <v>6.8571428571428568</v>
      </c>
      <c r="EV11" s="2">
        <f>求节点($DK$6:$DK$85,EA$6:EA$85,升级建筑所需大殿等级!BL11)</f>
        <v>2</v>
      </c>
      <c r="EW11" s="2">
        <f>求节点($DK$6:$DK$85,EB$6:EB$85,升级建筑所需大殿等级!BM11)</f>
        <v>0</v>
      </c>
      <c r="EX11" s="2">
        <f>求节点($DK$6:$DK$85,EC$6:EC$85,升级建筑所需大殿等级!BN11)</f>
        <v>0</v>
      </c>
      <c r="EY11" s="2"/>
      <c r="EZ11" s="2"/>
      <c r="FA11" s="1">
        <f>SUMPRODUCT(EG11:EX11,'[1]功能-城建'!$X11:$AO11)</f>
        <v>125.60714285714286</v>
      </c>
      <c r="FB11" s="1">
        <v>200</v>
      </c>
      <c r="FC11" s="1">
        <f t="shared" si="35"/>
        <v>0.62803571428571425</v>
      </c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</row>
    <row r="12" spans="1:202" x14ac:dyDescent="0.15">
      <c r="A12" s="1">
        <f>(0.03*$C12^-0.75)*求节点([1]节奏总纲!$P$4:$P$163,'[1]功能-城建'!$CW$5:$CW$164,[1]节奏总纲!$AM10)</f>
        <v>654.0421905245737</v>
      </c>
      <c r="B12" s="1">
        <v>4.1999999999999997E-3</v>
      </c>
      <c r="C12" s="1">
        <v>7</v>
      </c>
      <c r="D12" s="1">
        <f>'[1]功能-城建'!DG11</f>
        <v>178.82142857142856</v>
      </c>
      <c r="E12" s="1">
        <f>'[1]功能-城建'!DH11</f>
        <v>178.82142857142856</v>
      </c>
      <c r="F12" s="1">
        <f>'[1]功能-城建'!DI11</f>
        <v>178.82142857142856</v>
      </c>
      <c r="G12" s="1">
        <f>'[1]功能-城建'!DJ11</f>
        <v>178.82142857142856</v>
      </c>
      <c r="H12" s="1">
        <f>'[1]功能-城建'!DK11</f>
        <v>178.82142857142856</v>
      </c>
      <c r="J12" s="2">
        <v>7</v>
      </c>
      <c r="K12" s="2">
        <f>'[1]功能-城建'!AS12</f>
        <v>7</v>
      </c>
      <c r="L12" s="2">
        <f>'[1]功能-城建'!AT12</f>
        <v>7</v>
      </c>
      <c r="M12" s="2">
        <f>'[1]功能-城建'!AU12</f>
        <v>24</v>
      </c>
      <c r="N12" s="2" t="str">
        <f>'[1]功能-城建'!AV12</f>
        <v/>
      </c>
      <c r="O12" s="2">
        <f>'[1]功能-城建'!AW12</f>
        <v>7</v>
      </c>
      <c r="P12" s="2">
        <f>'[1]功能-城建'!AX12</f>
        <v>7</v>
      </c>
      <c r="Q12" s="2">
        <f>'[1]功能-城建'!AY12</f>
        <v>7</v>
      </c>
      <c r="R12" s="2">
        <f>'[1]功能-城建'!AZ12</f>
        <v>7</v>
      </c>
      <c r="S12" s="3">
        <v>30</v>
      </c>
      <c r="T12" s="2">
        <f>'[1]功能-城建'!BB12</f>
        <v>7</v>
      </c>
      <c r="U12" s="2">
        <f>'[1]功能-城建'!BC12</f>
        <v>7</v>
      </c>
      <c r="V12" s="2">
        <f>'[1]功能-城建'!BD12</f>
        <v>20</v>
      </c>
      <c r="W12" s="2">
        <f>'[1]功能-城建'!BE12</f>
        <v>20</v>
      </c>
      <c r="X12" s="2">
        <f>'[1]功能-城建'!BF12</f>
        <v>20</v>
      </c>
      <c r="Y12" s="2">
        <f>'[1]功能-城建'!BG12</f>
        <v>20</v>
      </c>
      <c r="Z12" s="2">
        <f>'[1]功能-城建'!BH12</f>
        <v>20</v>
      </c>
      <c r="AA12" s="2">
        <f>'[1]功能-城建'!BI12</f>
        <v>12</v>
      </c>
      <c r="AB12" s="2">
        <f>'[1]功能-城建'!BJ12</f>
        <v>38</v>
      </c>
      <c r="AC12" s="2"/>
      <c r="AD12" s="2"/>
      <c r="AE12" s="2">
        <v>7</v>
      </c>
      <c r="AF12" s="2">
        <f>IFERROR(ROUNDUP(城建经验计算中介!D12*INDEX($B$6:$B$85,K12,1),0),0)</f>
        <v>24</v>
      </c>
      <c r="AG12" s="2">
        <f>IFERROR(ROUNDUP(城建经验计算中介!E12*INDEX($B$6:$B$85,L12,1),0),0)</f>
        <v>5</v>
      </c>
      <c r="AH12" s="2">
        <f>IFERROR(ROUNDUP(城建经验计算中介!F12*INDEX($B$6:$B$85,M12,1),0),0)</f>
        <v>170</v>
      </c>
      <c r="AI12" s="2">
        <f>IFERROR(ROUNDUP(城建经验计算中介!G12*INDEX($B$6:$B$85,N12,1),0),0)</f>
        <v>0</v>
      </c>
      <c r="AJ12" s="2">
        <f>IFERROR(ROUNDUP(城建经验计算中介!H12*INDEX($B$6:$B$85,O12,1),0),0)</f>
        <v>3</v>
      </c>
      <c r="AK12" s="2">
        <f>IFERROR(ROUNDUP(城建经验计算中介!I12*INDEX($B$6:$B$85,P12,1),0),0)</f>
        <v>3</v>
      </c>
      <c r="AL12" s="2">
        <f>IFERROR(ROUNDUP(城建经验计算中介!J12*INDEX($B$6:$B$85,Q12,1),0),0)</f>
        <v>3</v>
      </c>
      <c r="AM12" s="2">
        <f>IFERROR(ROUNDUP(城建经验计算中介!K12*INDEX($B$6:$B$85,R12,1),0),0)</f>
        <v>3</v>
      </c>
      <c r="AN12" s="2">
        <f>IFERROR(ROUNDUP(城建经验计算中介!L12*INDEX($B$6:$B$85,S12,1),0),0)</f>
        <v>64</v>
      </c>
      <c r="AO12" s="2">
        <f>IFERROR(ROUNDUP(城建经验计算中介!M12*INDEX($B$6:$B$85,T12,1),0),0)</f>
        <v>4</v>
      </c>
      <c r="AP12" s="2">
        <f>IFERROR(ROUNDUP(城建经验计算中介!N12*INDEX($B$6:$B$85,U12,1),0),0)</f>
        <v>4</v>
      </c>
      <c r="AQ12" s="2">
        <f>IFERROR(ROUNDUP(城建经验计算中介!O12*INDEX($B$6:$B$85,V12,1),0),0)</f>
        <v>399</v>
      </c>
      <c r="AR12" s="2">
        <f>IFERROR(ROUNDUP(城建经验计算中介!P12*INDEX($B$6:$B$85,W12,1),0),0)</f>
        <v>123</v>
      </c>
      <c r="AS12" s="2">
        <f>IFERROR(ROUNDUP(城建经验计算中介!Q12*INDEX($B$6:$B$85,X12,1),0),0)</f>
        <v>123</v>
      </c>
      <c r="AT12" s="2">
        <f>IFERROR(ROUNDUP(城建经验计算中介!R12*INDEX($B$6:$B$85,Y12,1),0),0)</f>
        <v>207</v>
      </c>
      <c r="AU12" s="2">
        <f>IFERROR(ROUNDUP(城建经验计算中介!S12*INDEX($B$6:$B$85,Z12,1),0),0)</f>
        <v>207</v>
      </c>
      <c r="AV12" s="2">
        <f>IFERROR(ROUNDUP(城建经验计算中介!T12*INDEX($B$6:$B$85,AA12,1),0),0)</f>
        <v>12</v>
      </c>
      <c r="AW12" s="2">
        <f>IFERROR(ROUNDUP(城建经验计算中介!U12*INDEX($B$6:$B$85,AB12,1),0),0)</f>
        <v>3838</v>
      </c>
      <c r="AX12" s="2"/>
      <c r="AY12" s="2"/>
      <c r="AZ12" s="2">
        <v>7</v>
      </c>
      <c r="BA12" s="2">
        <f t="shared" si="3"/>
        <v>24</v>
      </c>
      <c r="BB12" s="2">
        <f t="shared" si="4"/>
        <v>6</v>
      </c>
      <c r="BC12" s="2">
        <f t="shared" si="5"/>
        <v>170</v>
      </c>
      <c r="BD12" s="2">
        <f t="shared" si="6"/>
        <v>0</v>
      </c>
      <c r="BE12" s="2">
        <f t="shared" si="7"/>
        <v>4</v>
      </c>
      <c r="BF12" s="2">
        <f t="shared" si="8"/>
        <v>4</v>
      </c>
      <c r="BG12" s="2">
        <f t="shared" si="9"/>
        <v>4</v>
      </c>
      <c r="BH12" s="2">
        <f t="shared" si="10"/>
        <v>4</v>
      </c>
      <c r="BI12" s="2">
        <f t="shared" si="11"/>
        <v>64</v>
      </c>
      <c r="BJ12" s="2">
        <f t="shared" si="12"/>
        <v>4</v>
      </c>
      <c r="BK12" s="2">
        <f t="shared" si="13"/>
        <v>4</v>
      </c>
      <c r="BL12" s="2">
        <f t="shared" si="14"/>
        <v>400</v>
      </c>
      <c r="BM12" s="2">
        <f t="shared" si="15"/>
        <v>120</v>
      </c>
      <c r="BN12" s="2">
        <f t="shared" si="16"/>
        <v>120</v>
      </c>
      <c r="BO12" s="2">
        <f t="shared" si="17"/>
        <v>210</v>
      </c>
      <c r="BP12" s="2">
        <f t="shared" si="18"/>
        <v>210</v>
      </c>
      <c r="BQ12" s="2">
        <f t="shared" si="19"/>
        <v>12</v>
      </c>
      <c r="BR12" s="2">
        <f t="shared" si="20"/>
        <v>3800</v>
      </c>
      <c r="BS12" s="2"/>
      <c r="BT12" s="2"/>
      <c r="BU12" s="2">
        <v>7</v>
      </c>
      <c r="BV12" s="2">
        <f t="shared" si="38"/>
        <v>16</v>
      </c>
      <c r="BW12" s="2">
        <f t="shared" si="39"/>
        <v>6</v>
      </c>
      <c r="BX12" s="2">
        <f t="shared" si="40"/>
        <v>170</v>
      </c>
      <c r="BY12" s="2">
        <f t="shared" si="41"/>
        <v>0</v>
      </c>
      <c r="BZ12" s="2">
        <f t="shared" si="42"/>
        <v>4</v>
      </c>
      <c r="CA12" s="2">
        <f t="shared" si="43"/>
        <v>4</v>
      </c>
      <c r="CB12" s="2">
        <f t="shared" si="44"/>
        <v>4</v>
      </c>
      <c r="CC12" s="2">
        <f t="shared" si="45"/>
        <v>4</v>
      </c>
      <c r="CD12" s="2">
        <f t="shared" si="46"/>
        <v>64</v>
      </c>
      <c r="CE12" s="2">
        <f t="shared" si="47"/>
        <v>4</v>
      </c>
      <c r="CF12" s="2">
        <f t="shared" si="48"/>
        <v>4</v>
      </c>
      <c r="CG12" s="2">
        <f t="shared" si="49"/>
        <v>400</v>
      </c>
      <c r="CH12" s="2">
        <f t="shared" si="50"/>
        <v>120</v>
      </c>
      <c r="CI12" s="33">
        <f t="shared" si="51"/>
        <v>48</v>
      </c>
      <c r="CJ12" s="2">
        <f t="shared" si="52"/>
        <v>210</v>
      </c>
      <c r="CK12" s="2">
        <f t="shared" si="53"/>
        <v>210</v>
      </c>
      <c r="CL12" s="2">
        <f t="shared" si="54"/>
        <v>12</v>
      </c>
      <c r="CM12" s="2">
        <f t="shared" si="55"/>
        <v>3800</v>
      </c>
      <c r="CN12" s="2"/>
      <c r="CO12" s="2"/>
      <c r="CP12" s="2">
        <v>7</v>
      </c>
      <c r="CQ12" s="2">
        <v>16</v>
      </c>
      <c r="CR12" s="2">
        <v>6</v>
      </c>
      <c r="CS12" s="2">
        <v>170</v>
      </c>
      <c r="CT12" s="2">
        <v>0</v>
      </c>
      <c r="CU12" s="2">
        <v>4</v>
      </c>
      <c r="CV12" s="2">
        <v>4</v>
      </c>
      <c r="CW12" s="2">
        <v>4</v>
      </c>
      <c r="CX12" s="2">
        <v>4</v>
      </c>
      <c r="CY12" s="2">
        <v>64</v>
      </c>
      <c r="CZ12" s="2">
        <v>4</v>
      </c>
      <c r="DA12" s="2">
        <v>4</v>
      </c>
      <c r="DB12" s="2">
        <v>400</v>
      </c>
      <c r="DC12" s="2">
        <v>120</v>
      </c>
      <c r="DD12" s="33">
        <v>48</v>
      </c>
      <c r="DE12" s="2">
        <v>210</v>
      </c>
      <c r="DF12" s="2">
        <v>210</v>
      </c>
      <c r="DG12" s="2">
        <v>12</v>
      </c>
      <c r="DH12" s="2">
        <v>3800</v>
      </c>
      <c r="DI12" s="2"/>
      <c r="DJ12" s="2"/>
      <c r="DK12" s="2">
        <v>7</v>
      </c>
      <c r="DL12" s="2">
        <f>IF(BV12=0,0,SUM(BV$6:BV12))</f>
        <v>34</v>
      </c>
      <c r="DM12" s="2">
        <f>IF(BW12=0,0,SUM(BW$6:BW12))</f>
        <v>20</v>
      </c>
      <c r="DN12" s="2">
        <f>IF(BX12=0,0,SUM(BX$6:BX12))</f>
        <v>510</v>
      </c>
      <c r="DO12" s="2">
        <f>IF(BY12=0,0,SUM(BY$6:BY12))</f>
        <v>0</v>
      </c>
      <c r="DP12" s="2">
        <f>IF(BZ12=0,0,SUM(BZ$6:BZ12))</f>
        <v>16</v>
      </c>
      <c r="DQ12" s="2">
        <f>IF(CA12=0,0,SUM(CA$6:CA12))</f>
        <v>16</v>
      </c>
      <c r="DR12" s="2">
        <f>IF(CB12=0,0,SUM(CB$6:CB12))</f>
        <v>16</v>
      </c>
      <c r="DS12" s="2">
        <f>IF(CC12=0,0,SUM(CC$6:CC12))</f>
        <v>16</v>
      </c>
      <c r="DT12" s="2">
        <f>IF(CD12=0,0,SUM(CD$6:CD12))</f>
        <v>448</v>
      </c>
      <c r="DU12" s="2">
        <f>IF(CE12=0,0,SUM(CE$6:CE12))</f>
        <v>18</v>
      </c>
      <c r="DV12" s="2">
        <f>IF(CF12=0,0,SUM(CF$6:CF12))</f>
        <v>18</v>
      </c>
      <c r="DW12" s="2">
        <f>IF(CG12=0,0,SUM(CG$6:CG12))</f>
        <v>934</v>
      </c>
      <c r="DX12" s="2">
        <f>IF(CH12=0,0,SUM(CH$6:CH12))</f>
        <v>200</v>
      </c>
      <c r="DY12" s="2">
        <f>IF(CI12=0,0,SUM(CI$6:CI12))</f>
        <v>78</v>
      </c>
      <c r="DZ12" s="2">
        <f>IF(CJ12=0,0,SUM(CJ$6:CJ12))</f>
        <v>408</v>
      </c>
      <c r="EA12" s="2">
        <f>IF(CK12=0,0,SUM(CK$6:CK12))</f>
        <v>428</v>
      </c>
      <c r="EB12" s="2">
        <f>IF(CL12=0,0,SUM(CL$6:CL12))</f>
        <v>62</v>
      </c>
      <c r="EC12" s="2">
        <f>IF(CM12=0,0,SUM(CM$6:CM12))</f>
        <v>6316</v>
      </c>
      <c r="ED12" s="2"/>
      <c r="EE12" s="2"/>
      <c r="EF12" s="2">
        <v>7</v>
      </c>
      <c r="EG12" s="2">
        <f>求节点($DK$6:$DK$85,DL$6:DL$85,升级建筑所需大殿等级!AW12)</f>
        <v>34</v>
      </c>
      <c r="EH12" s="2">
        <f>求节点($DK$6:$DK$85,DM$6:DM$85,升级建筑所需大殿等级!AX12)</f>
        <v>20</v>
      </c>
      <c r="EI12" s="2">
        <f>求节点($DK$6:$DK$85,DN$6:DN$85,升级建筑所需大殿等级!AY12)</f>
        <v>0</v>
      </c>
      <c r="EJ12" s="2">
        <f>求节点($DK$6:$DK$85,DO$6:DO$85,升级建筑所需大殿等级!AZ12)</f>
        <v>0</v>
      </c>
      <c r="EK12" s="2">
        <f>求节点($DK$6:$DK$85,DP$6:DP$85,升级建筑所需大殿等级!BA12)</f>
        <v>16</v>
      </c>
      <c r="EL12" s="2">
        <f>求节点($DK$6:$DK$85,DQ$6:DQ$85,升级建筑所需大殿等级!BB12)</f>
        <v>16</v>
      </c>
      <c r="EM12" s="2">
        <f>求节点($DK$6:$DK$85,DR$6:DR$85,升级建筑所需大殿等级!BC12)</f>
        <v>16</v>
      </c>
      <c r="EN12" s="2">
        <f>求节点($DK$6:$DK$85,DS$6:DS$85,升级建筑所需大殿等级!BD12)</f>
        <v>16</v>
      </c>
      <c r="EO12" s="2">
        <f>求节点($DK$6:$DK$85,DT$6:DT$85,升级建筑所需大殿等级!BE12)</f>
        <v>0</v>
      </c>
      <c r="EP12" s="2">
        <f>求节点($DK$6:$DK$85,DU$6:DU$85,升级建筑所需大殿等级!BF12)</f>
        <v>18</v>
      </c>
      <c r="EQ12" s="2">
        <f>求节点($DK$6:$DK$85,DV$6:DV$85,升级建筑所需大殿等级!BG12)</f>
        <v>18</v>
      </c>
      <c r="ER12" s="2">
        <f>求节点($DK$6:$DK$85,DW$6:DW$85,升级建筑所需大殿等级!BH12)</f>
        <v>0</v>
      </c>
      <c r="ES12" s="2">
        <f>求节点($DK$6:$DK$85,DX$6:DX$85,升级建筑所需大殿等级!BI12)</f>
        <v>6.5</v>
      </c>
      <c r="ET12" s="2">
        <f>求节点($DK$6:$DK$85,DY$6:DY$85,升级建筑所需大殿等级!BJ12)</f>
        <v>3.75</v>
      </c>
      <c r="EU12" s="2">
        <f>求节点($DK$6:$DK$85,DZ$6:DZ$85,升级建筑所需大殿等级!BK12)</f>
        <v>8.5714285714285694</v>
      </c>
      <c r="EV12" s="2">
        <f>求节点($DK$6:$DK$85,EA$6:EA$85,升级建筑所需大殿等级!BL12)</f>
        <v>5.9999999999999991</v>
      </c>
      <c r="EW12" s="2">
        <f>求节点($DK$6:$DK$85,EB$6:EB$85,升级建筑所需大殿等级!BM12)</f>
        <v>0</v>
      </c>
      <c r="EX12" s="2">
        <f>求节点($DK$6:$DK$85,EC$6:EC$85,升级建筑所需大殿等级!BN12)</f>
        <v>0</v>
      </c>
      <c r="EY12" s="2"/>
      <c r="EZ12" s="2"/>
      <c r="FA12" s="1">
        <f>SUMPRODUCT(EG12:EX12,'[1]功能-城建'!$X12:$AO12)</f>
        <v>178.82142857142856</v>
      </c>
      <c r="FB12" s="1">
        <v>298</v>
      </c>
      <c r="FC12" s="1">
        <f t="shared" si="35"/>
        <v>0.60007190795781395</v>
      </c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</row>
    <row r="13" spans="1:202" x14ac:dyDescent="0.15">
      <c r="A13" s="1">
        <f>(0.03*$C13^-0.75)*求节点([1]节奏总纲!$P$4:$P$163,'[1]功能-城建'!$CW$5:$CW$164,[1]节奏总纲!$AM11)</f>
        <v>752.13342072486557</v>
      </c>
      <c r="B13" s="1">
        <v>4.1999999999999997E-3</v>
      </c>
      <c r="C13" s="1">
        <v>8</v>
      </c>
      <c r="D13" s="1">
        <f>'[1]功能-城建'!DG12</f>
        <v>279.73571428571427</v>
      </c>
      <c r="E13" s="1">
        <f>'[1]功能-城建'!DH12</f>
        <v>279.73571428571427</v>
      </c>
      <c r="F13" s="1">
        <f>'[1]功能-城建'!DI12</f>
        <v>279.73571428571427</v>
      </c>
      <c r="G13" s="1">
        <f>'[1]功能-城建'!DJ12</f>
        <v>279.73571428571427</v>
      </c>
      <c r="H13" s="1">
        <f>'[1]功能-城建'!DK12</f>
        <v>279.73571428571427</v>
      </c>
      <c r="J13" s="2">
        <v>8</v>
      </c>
      <c r="K13" s="2">
        <f>'[1]功能-城建'!AS13</f>
        <v>8</v>
      </c>
      <c r="L13" s="2">
        <f>'[1]功能-城建'!AT13</f>
        <v>8</v>
      </c>
      <c r="M13" s="2">
        <f>'[1]功能-城建'!AU13</f>
        <v>26</v>
      </c>
      <c r="N13" s="2" t="str">
        <f>'[1]功能-城建'!AV13</f>
        <v/>
      </c>
      <c r="O13" s="2">
        <f>'[1]功能-城建'!AW13</f>
        <v>8</v>
      </c>
      <c r="P13" s="2">
        <f>'[1]功能-城建'!AX13</f>
        <v>8</v>
      </c>
      <c r="Q13" s="2">
        <f>'[1]功能-城建'!AY13</f>
        <v>8</v>
      </c>
      <c r="R13" s="2">
        <f>'[1]功能-城建'!AZ13</f>
        <v>8</v>
      </c>
      <c r="S13" s="3">
        <v>30</v>
      </c>
      <c r="T13" s="2">
        <f>'[1]功能-城建'!BB13</f>
        <v>8</v>
      </c>
      <c r="U13" s="2">
        <f>'[1]功能-城建'!BC13</f>
        <v>8</v>
      </c>
      <c r="V13" s="2">
        <f>'[1]功能-城建'!BD13</f>
        <v>23</v>
      </c>
      <c r="W13" s="2">
        <f>'[1]功能-城建'!BE13</f>
        <v>22</v>
      </c>
      <c r="X13" s="2">
        <f>'[1]功能-城建'!BF13</f>
        <v>22</v>
      </c>
      <c r="Y13" s="2">
        <f>'[1]功能-城建'!BG13</f>
        <v>22</v>
      </c>
      <c r="Z13" s="2">
        <f>'[1]功能-城建'!BH13</f>
        <v>22</v>
      </c>
      <c r="AA13" s="2">
        <f>'[1]功能-城建'!BI13</f>
        <v>13</v>
      </c>
      <c r="AB13" s="2">
        <f>'[1]功能-城建'!BJ13</f>
        <v>42</v>
      </c>
      <c r="AC13" s="2"/>
      <c r="AD13" s="2"/>
      <c r="AE13" s="2">
        <v>8</v>
      </c>
      <c r="AF13" s="2">
        <f>IFERROR(ROUNDUP(城建经验计算中介!D13*INDEX($B$6:$B$85,K13,1),0),0)</f>
        <v>57</v>
      </c>
      <c r="AG13" s="2">
        <f>IFERROR(ROUNDUP(城建经验计算中介!E13*INDEX($B$6:$B$85,L13,1),0),0)</f>
        <v>13</v>
      </c>
      <c r="AH13" s="2">
        <f>IFERROR(ROUNDUP(城建经验计算中介!F13*INDEX($B$6:$B$85,M13,1),0),0)</f>
        <v>237</v>
      </c>
      <c r="AI13" s="2">
        <f>IFERROR(ROUNDUP(城建经验计算中介!G13*INDEX($B$6:$B$85,N13,1),0),0)</f>
        <v>0</v>
      </c>
      <c r="AJ13" s="2">
        <f>IFERROR(ROUNDUP(城建经验计算中介!H13*INDEX($B$6:$B$85,O13,1),0),0)</f>
        <v>6</v>
      </c>
      <c r="AK13" s="2">
        <f>IFERROR(ROUNDUP(城建经验计算中介!I13*INDEX($B$6:$B$85,P13,1),0),0)</f>
        <v>6</v>
      </c>
      <c r="AL13" s="2">
        <f>IFERROR(ROUNDUP(城建经验计算中介!J13*INDEX($B$6:$B$85,Q13,1),0),0)</f>
        <v>6</v>
      </c>
      <c r="AM13" s="2">
        <f>IFERROR(ROUNDUP(城建经验计算中介!K13*INDEX($B$6:$B$85,R13,1),0),0)</f>
        <v>6</v>
      </c>
      <c r="AN13" s="2">
        <f>IFERROR(ROUNDUP(城建经验计算中介!L13*INDEX($B$6:$B$85,S13,1),0),0)</f>
        <v>64</v>
      </c>
      <c r="AO13" s="2">
        <f>IFERROR(ROUNDUP(城建经验计算中介!M13*INDEX($B$6:$B$85,T13,1),0),0)</f>
        <v>7</v>
      </c>
      <c r="AP13" s="2">
        <f>IFERROR(ROUNDUP(城建经验计算中介!N13*INDEX($B$6:$B$85,U13,1),0),0)</f>
        <v>7</v>
      </c>
      <c r="AQ13" s="2">
        <f>IFERROR(ROUNDUP(城建经验计算中介!O13*INDEX($B$6:$B$85,V13,1),0),0)</f>
        <v>699</v>
      </c>
      <c r="AR13" s="2">
        <f>IFERROR(ROUNDUP(城建经验计算中介!P13*INDEX($B$6:$B$85,W13,1),0),0)</f>
        <v>296</v>
      </c>
      <c r="AS13" s="2">
        <f>IFERROR(ROUNDUP(城建经验计算中介!Q13*INDEX($B$6:$B$85,X13,1),0),0)</f>
        <v>296</v>
      </c>
      <c r="AT13" s="2">
        <f>IFERROR(ROUNDUP(城建经验计算中介!R13*INDEX($B$6:$B$85,Y13,1),0),0)</f>
        <v>254</v>
      </c>
      <c r="AU13" s="2">
        <f>IFERROR(ROUNDUP(城建经验计算中介!S13*INDEX($B$6:$B$85,Z13,1),0),0)</f>
        <v>236</v>
      </c>
      <c r="AV13" s="2">
        <f>IFERROR(ROUNDUP(城建经验计算中介!T13*INDEX($B$6:$B$85,AA13,1),0),0)</f>
        <v>13</v>
      </c>
      <c r="AW13" s="2">
        <f>IFERROR(ROUNDUP(城建经验计算中介!U13*INDEX($B$6:$B$85,AB13,1),0),0)</f>
        <v>6853</v>
      </c>
      <c r="AX13" s="2"/>
      <c r="AY13" s="2"/>
      <c r="AZ13" s="2">
        <v>8</v>
      </c>
      <c r="BA13" s="2">
        <f t="shared" si="3"/>
        <v>58</v>
      </c>
      <c r="BB13" s="2">
        <f t="shared" si="4"/>
        <v>14</v>
      </c>
      <c r="BC13" s="2">
        <f t="shared" si="5"/>
        <v>240</v>
      </c>
      <c r="BD13" s="2">
        <f t="shared" si="6"/>
        <v>0</v>
      </c>
      <c r="BE13" s="2">
        <f t="shared" si="7"/>
        <v>6</v>
      </c>
      <c r="BF13" s="2">
        <f t="shared" si="8"/>
        <v>6</v>
      </c>
      <c r="BG13" s="2">
        <f t="shared" si="9"/>
        <v>6</v>
      </c>
      <c r="BH13" s="2">
        <f t="shared" si="10"/>
        <v>6</v>
      </c>
      <c r="BI13" s="2">
        <f t="shared" si="11"/>
        <v>64</v>
      </c>
      <c r="BJ13" s="2">
        <f t="shared" si="12"/>
        <v>8</v>
      </c>
      <c r="BK13" s="2">
        <f t="shared" si="13"/>
        <v>8</v>
      </c>
      <c r="BL13" s="2">
        <f t="shared" si="14"/>
        <v>700</v>
      </c>
      <c r="BM13" s="2">
        <f t="shared" si="15"/>
        <v>300</v>
      </c>
      <c r="BN13" s="2">
        <f t="shared" si="16"/>
        <v>300</v>
      </c>
      <c r="BO13" s="2">
        <f t="shared" si="17"/>
        <v>250</v>
      </c>
      <c r="BP13" s="2">
        <f t="shared" si="18"/>
        <v>240</v>
      </c>
      <c r="BQ13" s="2">
        <f t="shared" si="19"/>
        <v>14</v>
      </c>
      <c r="BR13" s="2">
        <f t="shared" si="20"/>
        <v>6900</v>
      </c>
      <c r="BS13" s="2"/>
      <c r="BT13" s="2"/>
      <c r="BU13" s="2">
        <v>8</v>
      </c>
      <c r="BV13" s="2">
        <f t="shared" si="38"/>
        <v>24</v>
      </c>
      <c r="BW13" s="2">
        <f t="shared" si="39"/>
        <v>14</v>
      </c>
      <c r="BX13" s="2">
        <f t="shared" si="40"/>
        <v>240</v>
      </c>
      <c r="BY13" s="2">
        <f t="shared" si="41"/>
        <v>0</v>
      </c>
      <c r="BZ13" s="2">
        <f t="shared" si="42"/>
        <v>6</v>
      </c>
      <c r="CA13" s="2">
        <f t="shared" si="43"/>
        <v>6</v>
      </c>
      <c r="CB13" s="2">
        <f t="shared" si="44"/>
        <v>6</v>
      </c>
      <c r="CC13" s="2">
        <f t="shared" si="45"/>
        <v>6</v>
      </c>
      <c r="CD13" s="2">
        <f t="shared" si="46"/>
        <v>64</v>
      </c>
      <c r="CE13" s="2">
        <f t="shared" si="47"/>
        <v>8</v>
      </c>
      <c r="CF13" s="2">
        <f t="shared" si="48"/>
        <v>8</v>
      </c>
      <c r="CG13" s="2">
        <f t="shared" si="49"/>
        <v>700</v>
      </c>
      <c r="CH13" s="2">
        <f t="shared" si="50"/>
        <v>300</v>
      </c>
      <c r="CI13" s="33">
        <f t="shared" si="51"/>
        <v>120</v>
      </c>
      <c r="CJ13" s="2">
        <f t="shared" si="52"/>
        <v>250</v>
      </c>
      <c r="CK13" s="2">
        <f t="shared" si="53"/>
        <v>240</v>
      </c>
      <c r="CL13" s="2">
        <f t="shared" si="54"/>
        <v>14</v>
      </c>
      <c r="CM13" s="2">
        <f t="shared" si="55"/>
        <v>6900</v>
      </c>
      <c r="CN13" s="2"/>
      <c r="CO13" s="2"/>
      <c r="CP13" s="2">
        <v>8</v>
      </c>
      <c r="CQ13" s="2">
        <v>24</v>
      </c>
      <c r="CR13" s="2">
        <v>14</v>
      </c>
      <c r="CS13" s="2">
        <v>240</v>
      </c>
      <c r="CT13" s="2">
        <v>0</v>
      </c>
      <c r="CU13" s="2">
        <v>6</v>
      </c>
      <c r="CV13" s="2">
        <v>6</v>
      </c>
      <c r="CW13" s="2">
        <v>6</v>
      </c>
      <c r="CX13" s="2">
        <v>6</v>
      </c>
      <c r="CY13" s="2">
        <v>64</v>
      </c>
      <c r="CZ13" s="2">
        <v>8</v>
      </c>
      <c r="DA13" s="2">
        <v>8</v>
      </c>
      <c r="DB13" s="2">
        <v>700</v>
      </c>
      <c r="DC13" s="2">
        <v>300</v>
      </c>
      <c r="DD13" s="33">
        <v>120</v>
      </c>
      <c r="DE13" s="2">
        <v>250</v>
      </c>
      <c r="DF13" s="2">
        <v>240</v>
      </c>
      <c r="DG13" s="2">
        <v>14</v>
      </c>
      <c r="DH13" s="2">
        <v>6900</v>
      </c>
      <c r="DI13" s="2"/>
      <c r="DJ13" s="2"/>
      <c r="DK13" s="2">
        <v>8</v>
      </c>
      <c r="DL13" s="2">
        <f>IF(BV13=0,0,SUM(BV$6:BV13))</f>
        <v>58</v>
      </c>
      <c r="DM13" s="2">
        <f>IF(BW13=0,0,SUM(BW$6:BW13))</f>
        <v>34</v>
      </c>
      <c r="DN13" s="2">
        <f>IF(BX13=0,0,SUM(BX$6:BX13))</f>
        <v>750</v>
      </c>
      <c r="DO13" s="2">
        <f>IF(BY13=0,0,SUM(BY$6:BY13))</f>
        <v>0</v>
      </c>
      <c r="DP13" s="2">
        <f>IF(BZ13=0,0,SUM(BZ$6:BZ13))</f>
        <v>22</v>
      </c>
      <c r="DQ13" s="2">
        <f>IF(CA13=0,0,SUM(CA$6:CA13))</f>
        <v>22</v>
      </c>
      <c r="DR13" s="2">
        <f>IF(CB13=0,0,SUM(CB$6:CB13))</f>
        <v>22</v>
      </c>
      <c r="DS13" s="2">
        <f>IF(CC13=0,0,SUM(CC$6:CC13))</f>
        <v>22</v>
      </c>
      <c r="DT13" s="2">
        <f>IF(CD13=0,0,SUM(CD$6:CD13))</f>
        <v>512</v>
      </c>
      <c r="DU13" s="2">
        <f>IF(CE13=0,0,SUM(CE$6:CE13))</f>
        <v>26</v>
      </c>
      <c r="DV13" s="2">
        <f>IF(CF13=0,0,SUM(CF$6:CF13))</f>
        <v>26</v>
      </c>
      <c r="DW13" s="2">
        <f>IF(CG13=0,0,SUM(CG$6:CG13))</f>
        <v>1634</v>
      </c>
      <c r="DX13" s="2">
        <f>IF(CH13=0,0,SUM(CH$6:CH13))</f>
        <v>500</v>
      </c>
      <c r="DY13" s="2">
        <f>IF(CI13=0,0,SUM(CI$6:CI13))</f>
        <v>198</v>
      </c>
      <c r="DZ13" s="2">
        <f>IF(CJ13=0,0,SUM(CJ$6:CJ13))</f>
        <v>658</v>
      </c>
      <c r="EA13" s="2">
        <f>IF(CK13=0,0,SUM(CK$6:CK13))</f>
        <v>668</v>
      </c>
      <c r="EB13" s="2">
        <f>IF(CL13=0,0,SUM(CL$6:CL13))</f>
        <v>76</v>
      </c>
      <c r="EC13" s="2">
        <f>IF(CM13=0,0,SUM(CM$6:CM13))</f>
        <v>13216</v>
      </c>
      <c r="ED13" s="2"/>
      <c r="EE13" s="2"/>
      <c r="EF13" s="2">
        <v>8</v>
      </c>
      <c r="EG13" s="2">
        <f>求节点($DK$6:$DK$85,DL$6:DL$85,升级建筑所需大殿等级!AW13)</f>
        <v>58</v>
      </c>
      <c r="EH13" s="2">
        <f>求节点($DK$6:$DK$85,DM$6:DM$85,升级建筑所需大殿等级!AX13)</f>
        <v>34</v>
      </c>
      <c r="EI13" s="2">
        <f>求节点($DK$6:$DK$85,DN$6:DN$85,升级建筑所需大殿等级!AY13)</f>
        <v>0</v>
      </c>
      <c r="EJ13" s="2">
        <f>求节点($DK$6:$DK$85,DO$6:DO$85,升级建筑所需大殿等级!AZ13)</f>
        <v>0</v>
      </c>
      <c r="EK13" s="2">
        <f>求节点($DK$6:$DK$85,DP$6:DP$85,升级建筑所需大殿等级!BA13)</f>
        <v>22</v>
      </c>
      <c r="EL13" s="2">
        <f>求节点($DK$6:$DK$85,DQ$6:DQ$85,升级建筑所需大殿等级!BB13)</f>
        <v>22</v>
      </c>
      <c r="EM13" s="2">
        <f>求节点($DK$6:$DK$85,DR$6:DR$85,升级建筑所需大殿等级!BC13)</f>
        <v>22</v>
      </c>
      <c r="EN13" s="2">
        <f>求节点($DK$6:$DK$85,DS$6:DS$85,升级建筑所需大殿等级!BD13)</f>
        <v>22</v>
      </c>
      <c r="EO13" s="2">
        <f>求节点($DK$6:$DK$85,DT$6:DT$85,升级建筑所需大殿等级!BE13)</f>
        <v>0</v>
      </c>
      <c r="EP13" s="2">
        <f>求节点($DK$6:$DK$85,DU$6:DU$85,升级建筑所需大殿等级!BF13)</f>
        <v>26</v>
      </c>
      <c r="EQ13" s="2">
        <f>求节点($DK$6:$DK$85,DV$6:DV$85,升级建筑所需大殿等级!BG13)</f>
        <v>26</v>
      </c>
      <c r="ER13" s="2">
        <f>求节点($DK$6:$DK$85,DW$6:DW$85,升级建筑所需大殿等级!BH13)</f>
        <v>12.5</v>
      </c>
      <c r="ES13" s="2">
        <f>求节点($DK$6:$DK$85,DX$6:DX$85,升级建筑所需大殿等级!BI13)</f>
        <v>7.5</v>
      </c>
      <c r="ET13" s="2">
        <f>求节点($DK$6:$DK$85,DY$6:DY$85,升级建筑所需大殿等级!BJ13)</f>
        <v>4.25</v>
      </c>
      <c r="EU13" s="2">
        <f>求节点($DK$6:$DK$85,DZ$6:DZ$85,升级建筑所需大殿等级!BK13)</f>
        <v>10.285714285714286</v>
      </c>
      <c r="EV13" s="2">
        <f>求节点($DK$6:$DK$85,EA$6:EA$85,升级建筑所需大殿等级!BL13)</f>
        <v>13.200000000000005</v>
      </c>
      <c r="EW13" s="2">
        <f>求节点($DK$6:$DK$85,EB$6:EB$85,升级建筑所需大殿等级!BM13)</f>
        <v>0</v>
      </c>
      <c r="EX13" s="2">
        <f>求节点($DK$6:$DK$85,EC$6:EC$85,升级建筑所需大殿等级!BN13)</f>
        <v>0</v>
      </c>
      <c r="EY13" s="2"/>
      <c r="EZ13" s="2"/>
      <c r="FA13" s="1">
        <f>SUMPRODUCT(EG13:EX13,'[1]功能-城建'!$X13:$AO13)</f>
        <v>279.73571428571427</v>
      </c>
      <c r="FB13" s="1">
        <v>428</v>
      </c>
      <c r="FC13" s="1">
        <f t="shared" si="35"/>
        <v>0.65358811748998658</v>
      </c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</row>
    <row r="14" spans="1:202" x14ac:dyDescent="0.15">
      <c r="A14" s="1">
        <f>(0.03*$C14^-0.75)*求节点([1]节奏总纲!$P$4:$P$163,'[1]功能-城建'!$CW$5:$CW$164,[1]节奏总纲!$AM12)</f>
        <v>866.74210195334797</v>
      </c>
      <c r="B14" s="1">
        <v>4.1999999999999997E-3</v>
      </c>
      <c r="C14" s="1">
        <v>9</v>
      </c>
      <c r="D14" s="1">
        <f>'[1]功能-城建'!DG13</f>
        <v>470.70714285714286</v>
      </c>
      <c r="E14" s="1">
        <f>'[1]功能-城建'!DH13</f>
        <v>470.70714285714286</v>
      </c>
      <c r="F14" s="1">
        <f>'[1]功能-城建'!DI13</f>
        <v>470.70714285714286</v>
      </c>
      <c r="G14" s="1">
        <f>'[1]功能-城建'!DJ13</f>
        <v>470.70714285714286</v>
      </c>
      <c r="H14" s="1">
        <f>'[1]功能-城建'!DK13</f>
        <v>470.70714285714286</v>
      </c>
      <c r="J14" s="2">
        <v>9</v>
      </c>
      <c r="K14" s="2">
        <f>'[1]功能-城建'!AS14</f>
        <v>9</v>
      </c>
      <c r="L14" s="2">
        <f>'[1]功能-城建'!AT14</f>
        <v>9</v>
      </c>
      <c r="M14" s="2">
        <f>'[1]功能-城建'!AU14</f>
        <v>28</v>
      </c>
      <c r="N14" s="2" t="str">
        <f>'[1]功能-城建'!AV14</f>
        <v/>
      </c>
      <c r="O14" s="2">
        <f>'[1]功能-城建'!AW14</f>
        <v>9</v>
      </c>
      <c r="P14" s="2">
        <f>'[1]功能-城建'!AX14</f>
        <v>9</v>
      </c>
      <c r="Q14" s="2">
        <f>'[1]功能-城建'!AY14</f>
        <v>9</v>
      </c>
      <c r="R14" s="2">
        <f>'[1]功能-城建'!AZ14</f>
        <v>9</v>
      </c>
      <c r="S14" s="3">
        <v>30</v>
      </c>
      <c r="T14" s="2">
        <f>'[1]功能-城建'!BB14</f>
        <v>9</v>
      </c>
      <c r="U14" s="2">
        <f>'[1]功能-城建'!BC14</f>
        <v>9</v>
      </c>
      <c r="V14" s="2">
        <f>'[1]功能-城建'!BD14</f>
        <v>25</v>
      </c>
      <c r="W14" s="2">
        <f>'[1]功能-城建'!BE14</f>
        <v>24</v>
      </c>
      <c r="X14" s="2">
        <f>'[1]功能-城建'!BF14</f>
        <v>24</v>
      </c>
      <c r="Y14" s="2">
        <f>'[1]功能-城建'!BG14</f>
        <v>24</v>
      </c>
      <c r="Z14" s="2">
        <f>'[1]功能-城建'!BH14</f>
        <v>24</v>
      </c>
      <c r="AA14" s="2">
        <f>'[1]功能-城建'!BI14</f>
        <v>13</v>
      </c>
      <c r="AB14" s="2">
        <f>'[1]功能-城建'!BJ14</f>
        <v>46</v>
      </c>
      <c r="AC14" s="2"/>
      <c r="AD14" s="2"/>
      <c r="AE14" s="2">
        <v>9</v>
      </c>
      <c r="AF14" s="2">
        <f>IFERROR(ROUNDUP(城建经验计算中介!D14*INDEX($B$6:$B$85,K14,1),0),0)</f>
        <v>80</v>
      </c>
      <c r="AG14" s="2">
        <f>IFERROR(ROUNDUP(城建经验计算中介!E14*INDEX($B$6:$B$85,L14,1),0),0)</f>
        <v>22</v>
      </c>
      <c r="AH14" s="2">
        <f>IFERROR(ROUNDUP(城建经验计算中介!F14*INDEX($B$6:$B$85,M14,1),0),0)</f>
        <v>326</v>
      </c>
      <c r="AI14" s="2">
        <f>IFERROR(ROUNDUP(城建经验计算中介!G14*INDEX($B$6:$B$85,N14,1),0),0)</f>
        <v>0</v>
      </c>
      <c r="AJ14" s="2">
        <f>IFERROR(ROUNDUP(城建经验计算中介!H14*INDEX($B$6:$B$85,O14,1),0),0)</f>
        <v>11</v>
      </c>
      <c r="AK14" s="2">
        <f>IFERROR(ROUNDUP(城建经验计算中介!I14*INDEX($B$6:$B$85,P14,1),0),0)</f>
        <v>11</v>
      </c>
      <c r="AL14" s="2">
        <f>IFERROR(ROUNDUP(城建经验计算中介!J14*INDEX($B$6:$B$85,Q14,1),0),0)</f>
        <v>11</v>
      </c>
      <c r="AM14" s="2">
        <f>IFERROR(ROUNDUP(城建经验计算中介!K14*INDEX($B$6:$B$85,R14,1),0),0)</f>
        <v>11</v>
      </c>
      <c r="AN14" s="2">
        <f>IFERROR(ROUNDUP(城建经验计算中介!L14*INDEX($B$6:$B$85,S14,1),0),0)</f>
        <v>64</v>
      </c>
      <c r="AO14" s="2">
        <f>IFERROR(ROUNDUP(城建经验计算中介!M14*INDEX($B$6:$B$85,T14,1),0),0)</f>
        <v>14</v>
      </c>
      <c r="AP14" s="2">
        <f>IFERROR(ROUNDUP(城建经验计算中介!N14*INDEX($B$6:$B$85,U14,1),0),0)</f>
        <v>14</v>
      </c>
      <c r="AQ14" s="2">
        <f>IFERROR(ROUNDUP(城建经验计算中介!O14*INDEX($B$6:$B$85,V14,1),0),0)</f>
        <v>1132</v>
      </c>
      <c r="AR14" s="2">
        <f>IFERROR(ROUNDUP(城建经验计算中介!P14*INDEX($B$6:$B$85,W14,1),0),0)</f>
        <v>658</v>
      </c>
      <c r="AS14" s="2">
        <f>IFERROR(ROUNDUP(城建经验计算中介!Q14*INDEX($B$6:$B$85,X14,1),0),0)</f>
        <v>658</v>
      </c>
      <c r="AT14" s="2">
        <f>IFERROR(ROUNDUP(城建经验计算中介!R14*INDEX($B$6:$B$85,Y14,1),0),0)</f>
        <v>597</v>
      </c>
      <c r="AU14" s="2">
        <f>IFERROR(ROUNDUP(城建经验计算中介!S14*INDEX($B$6:$B$85,Z14,1),0),0)</f>
        <v>597</v>
      </c>
      <c r="AV14" s="2">
        <f>IFERROR(ROUNDUP(城建经验计算中介!T14*INDEX($B$6:$B$85,AA14,1),0),0)</f>
        <v>13</v>
      </c>
      <c r="AW14" s="2">
        <f>IFERROR(ROUNDUP(城建经验计算中介!U14*INDEX($B$6:$B$85,AB14,1),0),0)</f>
        <v>12338</v>
      </c>
      <c r="AX14" s="2"/>
      <c r="AY14" s="2"/>
      <c r="AZ14" s="2">
        <v>9</v>
      </c>
      <c r="BA14" s="2">
        <f t="shared" si="3"/>
        <v>80</v>
      </c>
      <c r="BB14" s="2">
        <f t="shared" si="4"/>
        <v>22</v>
      </c>
      <c r="BC14" s="2">
        <f t="shared" si="5"/>
        <v>330</v>
      </c>
      <c r="BD14" s="2">
        <f t="shared" si="6"/>
        <v>0</v>
      </c>
      <c r="BE14" s="2">
        <f t="shared" si="7"/>
        <v>12</v>
      </c>
      <c r="BF14" s="2">
        <f t="shared" si="8"/>
        <v>12</v>
      </c>
      <c r="BG14" s="2">
        <f t="shared" si="9"/>
        <v>12</v>
      </c>
      <c r="BH14" s="2">
        <f t="shared" si="10"/>
        <v>12</v>
      </c>
      <c r="BI14" s="2">
        <f t="shared" si="11"/>
        <v>64</v>
      </c>
      <c r="BJ14" s="2">
        <f t="shared" si="12"/>
        <v>14</v>
      </c>
      <c r="BK14" s="2">
        <f t="shared" si="13"/>
        <v>14</v>
      </c>
      <c r="BL14" s="2">
        <f t="shared" si="14"/>
        <v>1100</v>
      </c>
      <c r="BM14" s="2">
        <f t="shared" si="15"/>
        <v>660</v>
      </c>
      <c r="BN14" s="2">
        <f t="shared" si="16"/>
        <v>660</v>
      </c>
      <c r="BO14" s="2">
        <f t="shared" si="17"/>
        <v>600</v>
      </c>
      <c r="BP14" s="2">
        <f t="shared" si="18"/>
        <v>600</v>
      </c>
      <c r="BQ14" s="2">
        <f t="shared" si="19"/>
        <v>14</v>
      </c>
      <c r="BR14" s="2">
        <f t="shared" si="20"/>
        <v>12000</v>
      </c>
      <c r="BS14" s="2"/>
      <c r="BT14" s="2"/>
      <c r="BU14" s="2">
        <v>9</v>
      </c>
      <c r="BV14" s="2">
        <f t="shared" si="38"/>
        <v>58</v>
      </c>
      <c r="BW14" s="2">
        <f t="shared" si="39"/>
        <v>22</v>
      </c>
      <c r="BX14" s="2">
        <f t="shared" si="40"/>
        <v>330</v>
      </c>
      <c r="BY14" s="2">
        <f t="shared" si="41"/>
        <v>0</v>
      </c>
      <c r="BZ14" s="2">
        <f t="shared" si="42"/>
        <v>12</v>
      </c>
      <c r="CA14" s="2">
        <f t="shared" si="43"/>
        <v>12</v>
      </c>
      <c r="CB14" s="2">
        <f t="shared" si="44"/>
        <v>12</v>
      </c>
      <c r="CC14" s="2">
        <f t="shared" si="45"/>
        <v>12</v>
      </c>
      <c r="CD14" s="2">
        <f t="shared" si="46"/>
        <v>64</v>
      </c>
      <c r="CE14" s="2">
        <f t="shared" si="47"/>
        <v>14</v>
      </c>
      <c r="CF14" s="2">
        <f t="shared" si="48"/>
        <v>14</v>
      </c>
      <c r="CG14" s="2">
        <f t="shared" si="49"/>
        <v>1100</v>
      </c>
      <c r="CH14" s="2">
        <f t="shared" si="50"/>
        <v>660</v>
      </c>
      <c r="CI14" s="33">
        <f t="shared" si="51"/>
        <v>300</v>
      </c>
      <c r="CJ14" s="2">
        <f t="shared" si="52"/>
        <v>600</v>
      </c>
      <c r="CK14" s="2">
        <f t="shared" si="53"/>
        <v>600</v>
      </c>
      <c r="CL14" s="2">
        <f t="shared" si="54"/>
        <v>14</v>
      </c>
      <c r="CM14" s="2">
        <f t="shared" si="55"/>
        <v>12000</v>
      </c>
      <c r="CN14" s="2"/>
      <c r="CO14" s="2"/>
      <c r="CP14" s="2">
        <v>9</v>
      </c>
      <c r="CQ14" s="2">
        <v>58</v>
      </c>
      <c r="CR14" s="2">
        <v>22</v>
      </c>
      <c r="CS14" s="2">
        <v>330</v>
      </c>
      <c r="CT14" s="2">
        <v>0</v>
      </c>
      <c r="CU14" s="2">
        <v>12</v>
      </c>
      <c r="CV14" s="2">
        <v>12</v>
      </c>
      <c r="CW14" s="2">
        <v>12</v>
      </c>
      <c r="CX14" s="2">
        <v>12</v>
      </c>
      <c r="CY14" s="2">
        <v>64</v>
      </c>
      <c r="CZ14" s="2">
        <v>14</v>
      </c>
      <c r="DA14" s="2">
        <v>14</v>
      </c>
      <c r="DB14" s="2">
        <v>1100</v>
      </c>
      <c r="DC14" s="2">
        <v>660</v>
      </c>
      <c r="DD14" s="33">
        <v>300</v>
      </c>
      <c r="DE14" s="2">
        <v>600</v>
      </c>
      <c r="DF14" s="2">
        <v>600</v>
      </c>
      <c r="DG14" s="2">
        <v>14</v>
      </c>
      <c r="DH14" s="2">
        <v>12000</v>
      </c>
      <c r="DI14" s="2"/>
      <c r="DJ14" s="2"/>
      <c r="DK14" s="2">
        <v>9</v>
      </c>
      <c r="DL14" s="2">
        <f>IF(BV14=0,0,SUM(BV$6:BV14))</f>
        <v>116</v>
      </c>
      <c r="DM14" s="2">
        <f>IF(BW14=0,0,SUM(BW$6:BW14))</f>
        <v>56</v>
      </c>
      <c r="DN14" s="2">
        <f>IF(BX14=0,0,SUM(BX$6:BX14))</f>
        <v>1080</v>
      </c>
      <c r="DO14" s="2">
        <f>IF(BY14=0,0,SUM(BY$6:BY14))</f>
        <v>0</v>
      </c>
      <c r="DP14" s="2">
        <f>IF(BZ14=0,0,SUM(BZ$6:BZ14))</f>
        <v>34</v>
      </c>
      <c r="DQ14" s="2">
        <f>IF(CA14=0,0,SUM(CA$6:CA14))</f>
        <v>34</v>
      </c>
      <c r="DR14" s="2">
        <f>IF(CB14=0,0,SUM(CB$6:CB14))</f>
        <v>34</v>
      </c>
      <c r="DS14" s="2">
        <f>IF(CC14=0,0,SUM(CC$6:CC14))</f>
        <v>34</v>
      </c>
      <c r="DT14" s="2">
        <f>IF(CD14=0,0,SUM(CD$6:CD14))</f>
        <v>576</v>
      </c>
      <c r="DU14" s="2">
        <f>IF(CE14=0,0,SUM(CE$6:CE14))</f>
        <v>40</v>
      </c>
      <c r="DV14" s="2">
        <f>IF(CF14=0,0,SUM(CF$6:CF14))</f>
        <v>40</v>
      </c>
      <c r="DW14" s="2">
        <f>IF(CG14=0,0,SUM(CG$6:CG14))</f>
        <v>2734</v>
      </c>
      <c r="DX14" s="2">
        <f>IF(CH14=0,0,SUM(CH$6:CH14))</f>
        <v>1160</v>
      </c>
      <c r="DY14" s="2">
        <f>IF(CI14=0,0,SUM(CI$6:CI14))</f>
        <v>498</v>
      </c>
      <c r="DZ14" s="2">
        <f>IF(CJ14=0,0,SUM(CJ$6:CJ14))</f>
        <v>1258</v>
      </c>
      <c r="EA14" s="2">
        <f>IF(CK14=0,0,SUM(CK$6:CK14))</f>
        <v>1268</v>
      </c>
      <c r="EB14" s="2">
        <f>IF(CL14=0,0,SUM(CL$6:CL14))</f>
        <v>90</v>
      </c>
      <c r="EC14" s="2">
        <f>IF(CM14=0,0,SUM(CM$6:CM14))</f>
        <v>25216</v>
      </c>
      <c r="ED14" s="2"/>
      <c r="EE14" s="2"/>
      <c r="EF14" s="2">
        <v>9</v>
      </c>
      <c r="EG14" s="2">
        <f>求节点($DK$6:$DK$85,DL$6:DL$85,升级建筑所需大殿等级!AW14)</f>
        <v>116</v>
      </c>
      <c r="EH14" s="2">
        <f>求节点($DK$6:$DK$85,DM$6:DM$85,升级建筑所需大殿等级!AX14)</f>
        <v>56</v>
      </c>
      <c r="EI14" s="2">
        <f>求节点($DK$6:$DK$85,DN$6:DN$85,升级建筑所需大殿等级!AY14)</f>
        <v>0</v>
      </c>
      <c r="EJ14" s="2">
        <f>求节点($DK$6:$DK$85,DO$6:DO$85,升级建筑所需大殿等级!AZ14)</f>
        <v>0</v>
      </c>
      <c r="EK14" s="2">
        <f>求节点($DK$6:$DK$85,DP$6:DP$85,升级建筑所需大殿等级!BA14)</f>
        <v>34</v>
      </c>
      <c r="EL14" s="2">
        <f>求节点($DK$6:$DK$85,DQ$6:DQ$85,升级建筑所需大殿等级!BB14)</f>
        <v>34</v>
      </c>
      <c r="EM14" s="2">
        <f>求节点($DK$6:$DK$85,DR$6:DR$85,升级建筑所需大殿等级!BC14)</f>
        <v>34</v>
      </c>
      <c r="EN14" s="2">
        <f>求节点($DK$6:$DK$85,DS$6:DS$85,升级建筑所需大殿等级!BD14)</f>
        <v>34</v>
      </c>
      <c r="EO14" s="2">
        <f>求节点($DK$6:$DK$85,DT$6:DT$85,升级建筑所需大殿等级!BE14)</f>
        <v>0</v>
      </c>
      <c r="EP14" s="2">
        <f>求节点($DK$6:$DK$85,DU$6:DU$85,升级建筑所需大殿等级!BF14)</f>
        <v>40</v>
      </c>
      <c r="EQ14" s="2">
        <f>求节点($DK$6:$DK$85,DV$6:DV$85,升级建筑所需大殿等级!BG14)</f>
        <v>40</v>
      </c>
      <c r="ER14" s="2">
        <f>求节点($DK$6:$DK$85,DW$6:DW$85,升级建筑所需大殿等级!BH14)</f>
        <v>33.5</v>
      </c>
      <c r="ES14" s="2">
        <f>求节点($DK$6:$DK$85,DX$6:DX$85,升级建筑所需大殿等级!BI14)</f>
        <v>8.8571428571428577</v>
      </c>
      <c r="ET14" s="2">
        <f>求节点($DK$6:$DK$85,DY$6:DY$85,升级建筑所需大殿等级!BJ14)</f>
        <v>4.75</v>
      </c>
      <c r="EU14" s="2">
        <f>求节点($DK$6:$DK$85,DZ$6:DZ$85,升级建筑所需大殿等级!BK14)</f>
        <v>12</v>
      </c>
      <c r="EV14" s="2">
        <f>求节点($DK$6:$DK$85,EA$6:EA$85,升级建筑所需大殿等级!BL14)</f>
        <v>23.6</v>
      </c>
      <c r="EW14" s="2">
        <f>求节点($DK$6:$DK$85,EB$6:EB$85,升级建筑所需大殿等级!BM14)</f>
        <v>0</v>
      </c>
      <c r="EX14" s="2">
        <f>求节点($DK$6:$DK$85,EC$6:EC$85,升级建筑所需大殿等级!BN14)</f>
        <v>0</v>
      </c>
      <c r="EY14" s="2"/>
      <c r="EZ14" s="2"/>
      <c r="FA14" s="1">
        <f>SUMPRODUCT(EG14:EX14,'[1]功能-城建'!$X14:$AO14)</f>
        <v>470.70714285714286</v>
      </c>
      <c r="FB14" s="1">
        <v>614</v>
      </c>
      <c r="FC14" s="1">
        <f t="shared" si="35"/>
        <v>0.76662401116798506</v>
      </c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</row>
    <row r="15" spans="1:202" x14ac:dyDescent="0.15">
      <c r="A15" s="1">
        <f>(0.03*$C15^-0.75)*求节点([1]节奏总纲!$P$4:$P$163,'[1]功能-城建'!$CW$5:$CW$164,[1]节奏总纲!$AM13)</f>
        <v>1002.1203122762457</v>
      </c>
      <c r="B15" s="1">
        <v>4.1999999999999997E-3</v>
      </c>
      <c r="C15" s="1">
        <v>10</v>
      </c>
      <c r="D15" s="1">
        <f>'[1]功能-城建'!DG14</f>
        <v>730.32142857142856</v>
      </c>
      <c r="E15" s="1">
        <f>'[1]功能-城建'!DH14</f>
        <v>730.32142857142856</v>
      </c>
      <c r="F15" s="1">
        <f>'[1]功能-城建'!DI14</f>
        <v>730.32142857142856</v>
      </c>
      <c r="G15" s="1">
        <f>'[1]功能-城建'!DJ14</f>
        <v>730.32142857142856</v>
      </c>
      <c r="H15" s="1">
        <f>'[1]功能-城建'!DK14</f>
        <v>730.32142857142856</v>
      </c>
      <c r="J15" s="2">
        <v>10</v>
      </c>
      <c r="K15" s="2">
        <f>'[1]功能-城建'!AS15</f>
        <v>10</v>
      </c>
      <c r="L15" s="2">
        <f>'[1]功能-城建'!AT15</f>
        <v>10</v>
      </c>
      <c r="M15" s="2">
        <f>'[1]功能-城建'!AU15</f>
        <v>30</v>
      </c>
      <c r="N15" s="2" t="str">
        <f>'[1]功能-城建'!AV15</f>
        <v/>
      </c>
      <c r="O15" s="2">
        <f>'[1]功能-城建'!AW15</f>
        <v>10</v>
      </c>
      <c r="P15" s="2">
        <f>'[1]功能-城建'!AX15</f>
        <v>10</v>
      </c>
      <c r="Q15" s="2">
        <f>'[1]功能-城建'!AY15</f>
        <v>10</v>
      </c>
      <c r="R15" s="2">
        <f>'[1]功能-城建'!AZ15</f>
        <v>10</v>
      </c>
      <c r="S15" s="2">
        <f>'[1]功能-城建'!BA15</f>
        <v>30</v>
      </c>
      <c r="T15" s="2">
        <f>'[1]功能-城建'!BB15</f>
        <v>10</v>
      </c>
      <c r="U15" s="2">
        <f>'[1]功能-城建'!BC15</f>
        <v>10</v>
      </c>
      <c r="V15" s="2">
        <f>'[1]功能-城建'!BD15</f>
        <v>28</v>
      </c>
      <c r="W15" s="2">
        <f>'[1]功能-城建'!BE15</f>
        <v>28</v>
      </c>
      <c r="X15" s="2">
        <f>'[1]功能-城建'!BF15</f>
        <v>28</v>
      </c>
      <c r="Y15" s="2">
        <f>'[1]功能-城建'!BG15</f>
        <v>28</v>
      </c>
      <c r="Z15" s="2">
        <f>'[1]功能-城建'!BH15</f>
        <v>28</v>
      </c>
      <c r="AA15" s="2">
        <f>'[1]功能-城建'!BI15</f>
        <v>14</v>
      </c>
      <c r="AB15" s="2">
        <f>'[1]功能-城建'!BJ15</f>
        <v>50</v>
      </c>
      <c r="AC15" s="2"/>
      <c r="AD15" s="2"/>
      <c r="AE15" s="2">
        <v>10</v>
      </c>
      <c r="AF15" s="2">
        <f>IFERROR(ROUNDUP(城建经验计算中介!D15*INDEX($B$6:$B$85,K15,1),0),0)</f>
        <v>96</v>
      </c>
      <c r="AG15" s="2">
        <f>IFERROR(ROUNDUP(城建经验计算中介!E15*INDEX($B$6:$B$85,L15,1),0),0)</f>
        <v>23</v>
      </c>
      <c r="AH15" s="2">
        <f>IFERROR(ROUNDUP(城建经验计算中介!F15*INDEX($B$6:$B$85,M15,1),0),0)</f>
        <v>457</v>
      </c>
      <c r="AI15" s="2">
        <f>IFERROR(ROUNDUP(城建经验计算中介!G15*INDEX($B$6:$B$85,N15,1),0),0)</f>
        <v>0</v>
      </c>
      <c r="AJ15" s="2">
        <f>IFERROR(ROUNDUP(城建经验计算中介!H15*INDEX($B$6:$B$85,O15,1),0),0)</f>
        <v>16</v>
      </c>
      <c r="AK15" s="2">
        <f>IFERROR(ROUNDUP(城建经验计算中介!I15*INDEX($B$6:$B$85,P15,1),0),0)</f>
        <v>16</v>
      </c>
      <c r="AL15" s="2">
        <f>IFERROR(ROUNDUP(城建经验计算中介!J15*INDEX($B$6:$B$85,Q15,1),0),0)</f>
        <v>16</v>
      </c>
      <c r="AM15" s="2">
        <f>IFERROR(ROUNDUP(城建经验计算中介!K15*INDEX($B$6:$B$85,R15,1),0),0)</f>
        <v>16</v>
      </c>
      <c r="AN15" s="2">
        <f>IFERROR(ROUNDUP(城建经验计算中介!L15*INDEX($B$6:$B$85,S15,1),0),0)</f>
        <v>64</v>
      </c>
      <c r="AO15" s="2">
        <f>IFERROR(ROUNDUP(城建经验计算中介!M15*INDEX($B$6:$B$85,T15,1),0),0)</f>
        <v>21</v>
      </c>
      <c r="AP15" s="2">
        <f>IFERROR(ROUNDUP(城建经验计算中介!N15*INDEX($B$6:$B$85,U15,1),0),0)</f>
        <v>21</v>
      </c>
      <c r="AQ15" s="2">
        <f>IFERROR(ROUNDUP(城建经验计算中介!O15*INDEX($B$6:$B$85,V15,1),0),0)</f>
        <v>1759</v>
      </c>
      <c r="AR15" s="2">
        <f>IFERROR(ROUNDUP(城建经验计算中介!P15*INDEX($B$6:$B$85,W15,1),0),0)</f>
        <v>1070</v>
      </c>
      <c r="AS15" s="2">
        <f>IFERROR(ROUNDUP(城建经验计算中介!Q15*INDEX($B$6:$B$85,X15,1),0),0)</f>
        <v>1070</v>
      </c>
      <c r="AT15" s="2">
        <f>IFERROR(ROUNDUP(城建经验计算中介!R15*INDEX($B$6:$B$85,Y15,1),0),0)</f>
        <v>1010</v>
      </c>
      <c r="AU15" s="2">
        <f>IFERROR(ROUNDUP(城建经验计算中介!S15*INDEX($B$6:$B$85,Z15,1),0),0)</f>
        <v>1010</v>
      </c>
      <c r="AV15" s="2">
        <f>IFERROR(ROUNDUP(城建经验计算中介!T15*INDEX($B$6:$B$85,AA15,1),0),0)</f>
        <v>14</v>
      </c>
      <c r="AW15" s="2">
        <f>IFERROR(ROUNDUP(城建经验计算中介!U15*INDEX($B$6:$B$85,AB15,1),0),0)</f>
        <v>12400</v>
      </c>
      <c r="AX15" s="2"/>
      <c r="AY15" s="2"/>
      <c r="AZ15" s="2">
        <v>10</v>
      </c>
      <c r="BA15" s="2">
        <f t="shared" si="3"/>
        <v>96</v>
      </c>
      <c r="BB15" s="2">
        <f t="shared" si="4"/>
        <v>24</v>
      </c>
      <c r="BC15" s="2">
        <f t="shared" si="5"/>
        <v>460</v>
      </c>
      <c r="BD15" s="2">
        <f t="shared" si="6"/>
        <v>0</v>
      </c>
      <c r="BE15" s="2">
        <f t="shared" si="7"/>
        <v>16</v>
      </c>
      <c r="BF15" s="2">
        <f t="shared" si="8"/>
        <v>16</v>
      </c>
      <c r="BG15" s="2">
        <f t="shared" si="9"/>
        <v>16</v>
      </c>
      <c r="BH15" s="2">
        <f t="shared" si="10"/>
        <v>16</v>
      </c>
      <c r="BI15" s="2">
        <f t="shared" si="11"/>
        <v>64</v>
      </c>
      <c r="BJ15" s="2">
        <f t="shared" si="12"/>
        <v>22</v>
      </c>
      <c r="BK15" s="2">
        <f t="shared" si="13"/>
        <v>22</v>
      </c>
      <c r="BL15" s="2">
        <f t="shared" si="14"/>
        <v>1800</v>
      </c>
      <c r="BM15" s="2">
        <f t="shared" si="15"/>
        <v>1100</v>
      </c>
      <c r="BN15" s="2">
        <f t="shared" si="16"/>
        <v>1100</v>
      </c>
      <c r="BO15" s="2">
        <f t="shared" si="17"/>
        <v>1000</v>
      </c>
      <c r="BP15" s="2">
        <f t="shared" si="18"/>
        <v>1000</v>
      </c>
      <c r="BQ15" s="2">
        <f t="shared" si="19"/>
        <v>14</v>
      </c>
      <c r="BR15" s="2">
        <f t="shared" si="20"/>
        <v>12000</v>
      </c>
      <c r="BS15" s="2"/>
      <c r="BT15" s="2"/>
      <c r="BU15" s="2">
        <v>10</v>
      </c>
      <c r="BV15" s="2">
        <f t="shared" si="38"/>
        <v>80</v>
      </c>
      <c r="BW15" s="2">
        <f t="shared" si="39"/>
        <v>24</v>
      </c>
      <c r="BX15" s="2">
        <f t="shared" si="40"/>
        <v>460</v>
      </c>
      <c r="BY15" s="2">
        <f t="shared" si="41"/>
        <v>0</v>
      </c>
      <c r="BZ15" s="2">
        <f t="shared" si="42"/>
        <v>16</v>
      </c>
      <c r="CA15" s="2">
        <f t="shared" si="43"/>
        <v>16</v>
      </c>
      <c r="CB15" s="2">
        <f t="shared" si="44"/>
        <v>16</v>
      </c>
      <c r="CC15" s="2">
        <f t="shared" si="45"/>
        <v>16</v>
      </c>
      <c r="CD15" s="2">
        <f t="shared" si="46"/>
        <v>64</v>
      </c>
      <c r="CE15" s="2">
        <f t="shared" si="47"/>
        <v>22</v>
      </c>
      <c r="CF15" s="2">
        <f t="shared" si="48"/>
        <v>22</v>
      </c>
      <c r="CG15" s="2">
        <f t="shared" si="49"/>
        <v>1800</v>
      </c>
      <c r="CH15" s="2">
        <f t="shared" si="50"/>
        <v>1100</v>
      </c>
      <c r="CI15" s="33">
        <f t="shared" si="51"/>
        <v>660</v>
      </c>
      <c r="CJ15" s="2">
        <f t="shared" si="52"/>
        <v>1000</v>
      </c>
      <c r="CK15" s="2">
        <f t="shared" si="53"/>
        <v>1000</v>
      </c>
      <c r="CL15" s="2">
        <f t="shared" si="54"/>
        <v>14</v>
      </c>
      <c r="CM15" s="2">
        <f t="shared" si="55"/>
        <v>12000</v>
      </c>
      <c r="CN15" s="2"/>
      <c r="CO15" s="2"/>
      <c r="CP15" s="2">
        <v>10</v>
      </c>
      <c r="CQ15" s="2">
        <v>80</v>
      </c>
      <c r="CR15" s="2">
        <v>24</v>
      </c>
      <c r="CS15" s="2">
        <v>460</v>
      </c>
      <c r="CT15" s="2">
        <v>0</v>
      </c>
      <c r="CU15" s="2">
        <v>16</v>
      </c>
      <c r="CV15" s="2">
        <v>16</v>
      </c>
      <c r="CW15" s="2">
        <v>16</v>
      </c>
      <c r="CX15" s="2">
        <v>16</v>
      </c>
      <c r="CY15" s="2">
        <v>64</v>
      </c>
      <c r="CZ15" s="2">
        <v>22</v>
      </c>
      <c r="DA15" s="2">
        <v>22</v>
      </c>
      <c r="DB15" s="2">
        <v>1800</v>
      </c>
      <c r="DC15" s="2">
        <v>1100</v>
      </c>
      <c r="DD15" s="33">
        <v>660</v>
      </c>
      <c r="DE15" s="2">
        <v>1000</v>
      </c>
      <c r="DF15" s="2">
        <v>1000</v>
      </c>
      <c r="DG15" s="2">
        <v>14</v>
      </c>
      <c r="DH15" s="2">
        <v>12000</v>
      </c>
      <c r="DI15" s="2"/>
      <c r="DJ15" s="2"/>
      <c r="DK15" s="2">
        <v>10</v>
      </c>
      <c r="DL15" s="2">
        <f>IF(BV15=0,0,SUM(BV$6:BV15))</f>
        <v>196</v>
      </c>
      <c r="DM15" s="2">
        <f>IF(BW15=0,0,SUM(BW$6:BW15))</f>
        <v>80</v>
      </c>
      <c r="DN15" s="2">
        <f>IF(BX15=0,0,SUM(BX$6:BX15))</f>
        <v>1540</v>
      </c>
      <c r="DO15" s="2">
        <f>IF(BY15=0,0,SUM(BY$6:BY15))</f>
        <v>0</v>
      </c>
      <c r="DP15" s="2">
        <f>IF(BZ15=0,0,SUM(BZ$6:BZ15))</f>
        <v>50</v>
      </c>
      <c r="DQ15" s="2">
        <f>IF(CA15=0,0,SUM(CA$6:CA15))</f>
        <v>50</v>
      </c>
      <c r="DR15" s="2">
        <f>IF(CB15=0,0,SUM(CB$6:CB15))</f>
        <v>50</v>
      </c>
      <c r="DS15" s="2">
        <f>IF(CC15=0,0,SUM(CC$6:CC15))</f>
        <v>50</v>
      </c>
      <c r="DT15" s="2">
        <f>IF(CD15=0,0,SUM(CD$6:CD15))</f>
        <v>640</v>
      </c>
      <c r="DU15" s="2">
        <f>IF(CE15=0,0,SUM(CE$6:CE15))</f>
        <v>62</v>
      </c>
      <c r="DV15" s="2">
        <f>IF(CF15=0,0,SUM(CF$6:CF15))</f>
        <v>62</v>
      </c>
      <c r="DW15" s="2">
        <f>IF(CG15=0,0,SUM(CG$6:CG15))</f>
        <v>4534</v>
      </c>
      <c r="DX15" s="2">
        <f>IF(CH15=0,0,SUM(CH$6:CH15))</f>
        <v>2260</v>
      </c>
      <c r="DY15" s="2">
        <f>IF(CI15=0,0,SUM(CI$6:CI15))</f>
        <v>1158</v>
      </c>
      <c r="DZ15" s="2">
        <f>IF(CJ15=0,0,SUM(CJ$6:CJ15))</f>
        <v>2258</v>
      </c>
      <c r="EA15" s="2">
        <f>IF(CK15=0,0,SUM(CK$6:CK15))</f>
        <v>2268</v>
      </c>
      <c r="EB15" s="2">
        <f>IF(CL15=0,0,SUM(CL$6:CL15))</f>
        <v>104</v>
      </c>
      <c r="EC15" s="2">
        <f>IF(CM15=0,0,SUM(CM$6:CM15))</f>
        <v>37216</v>
      </c>
      <c r="ED15" s="2"/>
      <c r="EE15" s="2"/>
      <c r="EF15" s="2">
        <v>10</v>
      </c>
      <c r="EG15" s="2">
        <f>求节点($DK$6:$DK$85,DL$6:DL$85,升级建筑所需大殿等级!AW15)</f>
        <v>196</v>
      </c>
      <c r="EH15" s="2">
        <f>求节点($DK$6:$DK$85,DM$6:DM$85,升级建筑所需大殿等级!AX15)</f>
        <v>80</v>
      </c>
      <c r="EI15" s="2">
        <f>求节点($DK$6:$DK$85,DN$6:DN$85,升级建筑所需大殿等级!AY15)</f>
        <v>0</v>
      </c>
      <c r="EJ15" s="2">
        <f>求节点($DK$6:$DK$85,DO$6:DO$85,升级建筑所需大殿等级!AZ15)</f>
        <v>0</v>
      </c>
      <c r="EK15" s="2">
        <f>求节点($DK$6:$DK$85,DP$6:DP$85,升级建筑所需大殿等级!BA15)</f>
        <v>50</v>
      </c>
      <c r="EL15" s="2">
        <f>求节点($DK$6:$DK$85,DQ$6:DQ$85,升级建筑所需大殿等级!BB15)</f>
        <v>50</v>
      </c>
      <c r="EM15" s="2">
        <f>求节点($DK$6:$DK$85,DR$6:DR$85,升级建筑所需大殿等级!BC15)</f>
        <v>50</v>
      </c>
      <c r="EN15" s="2">
        <f>求节点($DK$6:$DK$85,DS$6:DS$85,升级建筑所需大殿等级!BD15)</f>
        <v>50</v>
      </c>
      <c r="EO15" s="2">
        <f>求节点($DK$6:$DK$85,DT$6:DT$85,升级建筑所需大殿等级!BE15)</f>
        <v>0</v>
      </c>
      <c r="EP15" s="2">
        <f>求节点($DK$6:$DK$85,DU$6:DU$85,升级建筑所需大殿等级!BF15)</f>
        <v>62</v>
      </c>
      <c r="EQ15" s="2">
        <f>求节点($DK$6:$DK$85,DV$6:DV$85,升级建筑所需大殿等级!BG15)</f>
        <v>62</v>
      </c>
      <c r="ER15" s="2">
        <f>求节点($DK$6:$DK$85,DW$6:DW$85,升级建筑所需大殿等级!BH15)</f>
        <v>58.5</v>
      </c>
      <c r="ES15" s="2">
        <f>求节点($DK$6:$DK$85,DX$6:DX$85,升级建筑所需大殿等级!BI15)</f>
        <v>10.571428571428569</v>
      </c>
      <c r="ET15" s="2">
        <f>求节点($DK$6:$DK$85,DY$6:DY$85,升级建筑所需大殿等级!BJ15)</f>
        <v>5.25</v>
      </c>
      <c r="EU15" s="2">
        <f>求节点($DK$6:$DK$85,DZ$6:DZ$85,升级建筑所需大殿等级!BK15)</f>
        <v>18.000000000000004</v>
      </c>
      <c r="EV15" s="2">
        <f>求节点($DK$6:$DK$85,EA$6:EA$85,升级建筑所需大殿等级!BL15)</f>
        <v>34</v>
      </c>
      <c r="EW15" s="2">
        <f>求节点($DK$6:$DK$85,EB$6:EB$85,升级建筑所需大殿等级!BM15)</f>
        <v>4</v>
      </c>
      <c r="EX15" s="2">
        <f>求节点($DK$6:$DK$85,EC$6:EC$85,升级建筑所需大殿等级!BN15)</f>
        <v>0</v>
      </c>
      <c r="EY15" s="2"/>
      <c r="EZ15" s="2"/>
      <c r="FA15" s="1">
        <f>SUMPRODUCT(EG15:EX15,'[1]功能-城建'!$X15:$AO15)</f>
        <v>730.32142857142856</v>
      </c>
      <c r="FB15" s="1">
        <v>832</v>
      </c>
      <c r="FC15" s="1">
        <f t="shared" si="35"/>
        <v>0.8777901785714286</v>
      </c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</row>
    <row r="16" spans="1:202" x14ac:dyDescent="0.15">
      <c r="A16" s="1">
        <f>(0.03*$C16^-0.75)*求节点([1]节奏总纲!$P$4:$P$163,'[1]功能-城建'!$CW$5:$CW$164,[1]节奏总纲!$AM14)</f>
        <v>1128.3893318617779</v>
      </c>
      <c r="B16" s="1">
        <v>4.1999999999999997E-3</v>
      </c>
      <c r="C16" s="1">
        <v>11</v>
      </c>
      <c r="D16" s="1">
        <f>'[1]功能-城建'!DG15</f>
        <v>1069.9357142857143</v>
      </c>
      <c r="E16" s="1">
        <f>'[1]功能-城建'!DH15</f>
        <v>1069.9357142857143</v>
      </c>
      <c r="F16" s="1">
        <f>'[1]功能-城建'!DI15</f>
        <v>1069.9357142857143</v>
      </c>
      <c r="G16" s="1">
        <f>'[1]功能-城建'!DJ15</f>
        <v>1069.9357142857143</v>
      </c>
      <c r="H16" s="1">
        <f>'[1]功能-城建'!DK15</f>
        <v>1069.9357142857143</v>
      </c>
      <c r="J16" s="2">
        <v>11</v>
      </c>
      <c r="K16" s="2">
        <f>'[1]功能-城建'!AS16</f>
        <v>11</v>
      </c>
      <c r="L16" s="2">
        <f>'[1]功能-城建'!AT16</f>
        <v>11</v>
      </c>
      <c r="M16" s="2">
        <f>'[1]功能-城建'!AU16</f>
        <v>32</v>
      </c>
      <c r="N16" s="2" t="str">
        <f>'[1]功能-城建'!AV16</f>
        <v/>
      </c>
      <c r="O16" s="2">
        <f>'[1]功能-城建'!AW16</f>
        <v>11</v>
      </c>
      <c r="P16" s="2">
        <f>'[1]功能-城建'!AX16</f>
        <v>11</v>
      </c>
      <c r="Q16" s="2">
        <f>'[1]功能-城建'!AY16</f>
        <v>11</v>
      </c>
      <c r="R16" s="2">
        <f>'[1]功能-城建'!AZ16</f>
        <v>11</v>
      </c>
      <c r="S16" s="3">
        <v>31</v>
      </c>
      <c r="T16" s="2">
        <f>'[1]功能-城建'!BB16</f>
        <v>11</v>
      </c>
      <c r="U16" s="2">
        <f>'[1]功能-城建'!BC16</f>
        <v>11</v>
      </c>
      <c r="V16" s="2">
        <f>'[1]功能-城建'!BD16</f>
        <v>30</v>
      </c>
      <c r="W16" s="2">
        <f>'[1]功能-城建'!BE16</f>
        <v>30</v>
      </c>
      <c r="X16" s="2">
        <f>'[1]功能-城建'!BF16</f>
        <v>30</v>
      </c>
      <c r="Y16" s="2">
        <f>'[1]功能-城建'!BG16</f>
        <v>30</v>
      </c>
      <c r="Z16" s="2">
        <f>'[1]功能-城建'!BH16</f>
        <v>30</v>
      </c>
      <c r="AA16" s="2">
        <f>'[1]功能-城建'!BI16</f>
        <v>14</v>
      </c>
      <c r="AB16" s="2">
        <f>'[1]功能-城建'!BJ16</f>
        <v>55</v>
      </c>
      <c r="AC16" s="2"/>
      <c r="AD16" s="2"/>
      <c r="AE16" s="2">
        <v>11</v>
      </c>
      <c r="AF16" s="2">
        <f>IFERROR(ROUNDUP(城建经验计算中介!D16*INDEX($B$6:$B$85,K16,1),0),0)</f>
        <v>105</v>
      </c>
      <c r="AG16" s="2">
        <f>IFERROR(ROUNDUP(城建经验计算中介!E16*INDEX($B$6:$B$85,L16,1),0),0)</f>
        <v>25</v>
      </c>
      <c r="AH16" s="2">
        <f>IFERROR(ROUNDUP(城建经验计算中介!F16*INDEX($B$6:$B$85,M16,1),0),0)</f>
        <v>648</v>
      </c>
      <c r="AI16" s="2">
        <f>IFERROR(ROUNDUP(城建经验计算中介!G16*INDEX($B$6:$B$85,N16,1),0),0)</f>
        <v>0</v>
      </c>
      <c r="AJ16" s="2">
        <f>IFERROR(ROUNDUP(城建经验计算中介!H16*INDEX($B$6:$B$85,O16,1),0),0)</f>
        <v>21</v>
      </c>
      <c r="AK16" s="2">
        <f>IFERROR(ROUNDUP(城建经验计算中介!I16*INDEX($B$6:$B$85,P16,1),0),0)</f>
        <v>21</v>
      </c>
      <c r="AL16" s="2">
        <f>IFERROR(ROUNDUP(城建经验计算中介!J16*INDEX($B$6:$B$85,Q16,1),0),0)</f>
        <v>21</v>
      </c>
      <c r="AM16" s="2">
        <f>IFERROR(ROUNDUP(城建经验计算中介!K16*INDEX($B$6:$B$85,R16,1),0),0)</f>
        <v>21</v>
      </c>
      <c r="AN16" s="2">
        <f>IFERROR(ROUNDUP(城建经验计算中介!L16*INDEX($B$6:$B$85,S16,1),0),0)</f>
        <v>76</v>
      </c>
      <c r="AO16" s="2">
        <f>IFERROR(ROUNDUP(城建经验计算中介!M16*INDEX($B$6:$B$85,T16,1),0),0)</f>
        <v>28</v>
      </c>
      <c r="AP16" s="2">
        <f>IFERROR(ROUNDUP(城建经验计算中介!N16*INDEX($B$6:$B$85,U16,1),0),0)</f>
        <v>28</v>
      </c>
      <c r="AQ16" s="2">
        <f>IFERROR(ROUNDUP(城建经验计算中介!O16*INDEX($B$6:$B$85,V16,1),0),0)</f>
        <v>2030</v>
      </c>
      <c r="AR16" s="2">
        <f>IFERROR(ROUNDUP(城建经验计算中介!P16*INDEX($B$6:$B$85,W16,1),0),0)</f>
        <v>1358</v>
      </c>
      <c r="AS16" s="2">
        <f>IFERROR(ROUNDUP(城建经验计算中介!Q16*INDEX($B$6:$B$85,X16,1),0),0)</f>
        <v>1358</v>
      </c>
      <c r="AT16" s="2">
        <f>IFERROR(ROUNDUP(城建经验计算中介!R16*INDEX($B$6:$B$85,Y16,1),0),0)</f>
        <v>1315</v>
      </c>
      <c r="AU16" s="2">
        <f>IFERROR(ROUNDUP(城建经验计算中介!S16*INDEX($B$6:$B$85,Z16,1),0),0)</f>
        <v>1315</v>
      </c>
      <c r="AV16" s="2">
        <f>IFERROR(ROUNDUP(城建经验计算中介!T16*INDEX($B$6:$B$85,AA16,1),0),0)</f>
        <v>14</v>
      </c>
      <c r="AW16" s="2">
        <f>IFERROR(ROUNDUP(城建经验计算中介!U16*INDEX($B$6:$B$85,AB16,1),0),0)</f>
        <v>94226</v>
      </c>
      <c r="AX16" s="2"/>
      <c r="AY16" s="2"/>
      <c r="AZ16" s="2">
        <v>11</v>
      </c>
      <c r="BA16" s="2">
        <f t="shared" si="3"/>
        <v>110</v>
      </c>
      <c r="BB16" s="2">
        <f t="shared" si="4"/>
        <v>26</v>
      </c>
      <c r="BC16" s="2">
        <f t="shared" si="5"/>
        <v>650</v>
      </c>
      <c r="BD16" s="2">
        <f t="shared" si="6"/>
        <v>0</v>
      </c>
      <c r="BE16" s="2">
        <f t="shared" si="7"/>
        <v>22</v>
      </c>
      <c r="BF16" s="2">
        <f t="shared" si="8"/>
        <v>22</v>
      </c>
      <c r="BG16" s="2">
        <f t="shared" si="9"/>
        <v>22</v>
      </c>
      <c r="BH16" s="2">
        <f t="shared" si="10"/>
        <v>22</v>
      </c>
      <c r="BI16" s="2">
        <f t="shared" si="11"/>
        <v>76</v>
      </c>
      <c r="BJ16" s="2">
        <f t="shared" si="12"/>
        <v>28</v>
      </c>
      <c r="BK16" s="2">
        <f t="shared" si="13"/>
        <v>28</v>
      </c>
      <c r="BL16" s="2">
        <f t="shared" si="14"/>
        <v>2000</v>
      </c>
      <c r="BM16" s="2">
        <f t="shared" si="15"/>
        <v>1400</v>
      </c>
      <c r="BN16" s="2">
        <f t="shared" si="16"/>
        <v>1400</v>
      </c>
      <c r="BO16" s="2">
        <f t="shared" si="17"/>
        <v>1300</v>
      </c>
      <c r="BP16" s="2">
        <f t="shared" si="18"/>
        <v>1300</v>
      </c>
      <c r="BQ16" s="2">
        <f t="shared" si="19"/>
        <v>14</v>
      </c>
      <c r="BR16" s="2">
        <f t="shared" si="20"/>
        <v>94000</v>
      </c>
      <c r="BS16" s="2"/>
      <c r="BT16" s="2"/>
      <c r="BU16" s="2">
        <v>11</v>
      </c>
      <c r="BV16" s="2">
        <f t="shared" si="38"/>
        <v>96</v>
      </c>
      <c r="BW16" s="2">
        <f t="shared" si="39"/>
        <v>26</v>
      </c>
      <c r="BX16" s="2">
        <f t="shared" si="40"/>
        <v>650</v>
      </c>
      <c r="BY16" s="2">
        <f t="shared" si="41"/>
        <v>0</v>
      </c>
      <c r="BZ16" s="2">
        <f t="shared" si="42"/>
        <v>22</v>
      </c>
      <c r="CA16" s="2">
        <f t="shared" si="43"/>
        <v>22</v>
      </c>
      <c r="CB16" s="2">
        <f t="shared" si="44"/>
        <v>22</v>
      </c>
      <c r="CC16" s="2">
        <f t="shared" si="45"/>
        <v>22</v>
      </c>
      <c r="CD16" s="2">
        <f t="shared" si="46"/>
        <v>76</v>
      </c>
      <c r="CE16" s="2">
        <f t="shared" si="47"/>
        <v>28</v>
      </c>
      <c r="CF16" s="2">
        <f t="shared" si="48"/>
        <v>28</v>
      </c>
      <c r="CG16" s="2">
        <f t="shared" si="49"/>
        <v>2000</v>
      </c>
      <c r="CH16" s="2">
        <f t="shared" si="50"/>
        <v>1400</v>
      </c>
      <c r="CI16" s="33">
        <f t="shared" si="51"/>
        <v>1100</v>
      </c>
      <c r="CJ16" s="2">
        <f t="shared" si="52"/>
        <v>1300</v>
      </c>
      <c r="CK16" s="2">
        <f t="shared" si="53"/>
        <v>1300</v>
      </c>
      <c r="CL16" s="2">
        <f t="shared" si="54"/>
        <v>14</v>
      </c>
      <c r="CM16" s="2">
        <f t="shared" si="55"/>
        <v>94000</v>
      </c>
      <c r="CN16" s="2"/>
      <c r="CO16" s="2"/>
      <c r="CP16" s="2">
        <v>11</v>
      </c>
      <c r="CQ16" s="2">
        <v>96</v>
      </c>
      <c r="CR16" s="2">
        <v>26</v>
      </c>
      <c r="CS16" s="2">
        <v>650</v>
      </c>
      <c r="CT16" s="2">
        <v>0</v>
      </c>
      <c r="CU16" s="2">
        <v>22</v>
      </c>
      <c r="CV16" s="2">
        <v>22</v>
      </c>
      <c r="CW16" s="2">
        <v>22</v>
      </c>
      <c r="CX16" s="2">
        <v>22</v>
      </c>
      <c r="CY16" s="2">
        <v>76</v>
      </c>
      <c r="CZ16" s="2">
        <v>28</v>
      </c>
      <c r="DA16" s="2">
        <v>28</v>
      </c>
      <c r="DB16" s="2">
        <v>2000</v>
      </c>
      <c r="DC16" s="2">
        <v>1400</v>
      </c>
      <c r="DD16" s="33">
        <v>1100</v>
      </c>
      <c r="DE16" s="2">
        <v>1300</v>
      </c>
      <c r="DF16" s="2">
        <v>1300</v>
      </c>
      <c r="DG16" s="2">
        <v>14</v>
      </c>
      <c r="DH16" s="2">
        <v>94000</v>
      </c>
      <c r="DI16" s="2"/>
      <c r="DJ16" s="2"/>
      <c r="DK16" s="2">
        <v>11</v>
      </c>
      <c r="DL16" s="2">
        <f>IF(BV16=0,0,SUM(BV$6:BV16))</f>
        <v>292</v>
      </c>
      <c r="DM16" s="2">
        <f>IF(BW16=0,0,SUM(BW$6:BW16))</f>
        <v>106</v>
      </c>
      <c r="DN16" s="2">
        <f>IF(BX16=0,0,SUM(BX$6:BX16))</f>
        <v>2190</v>
      </c>
      <c r="DO16" s="2">
        <f>IF(BY16=0,0,SUM(BY$6:BY16))</f>
        <v>0</v>
      </c>
      <c r="DP16" s="2">
        <f>IF(BZ16=0,0,SUM(BZ$6:BZ16))</f>
        <v>72</v>
      </c>
      <c r="DQ16" s="2">
        <f>IF(CA16=0,0,SUM(CA$6:CA16))</f>
        <v>72</v>
      </c>
      <c r="DR16" s="2">
        <f>IF(CB16=0,0,SUM(CB$6:CB16))</f>
        <v>72</v>
      </c>
      <c r="DS16" s="2">
        <f>IF(CC16=0,0,SUM(CC$6:CC16))</f>
        <v>72</v>
      </c>
      <c r="DT16" s="2">
        <f>IF(CD16=0,0,SUM(CD$6:CD16))</f>
        <v>716</v>
      </c>
      <c r="DU16" s="2">
        <f>IF(CE16=0,0,SUM(CE$6:CE16))</f>
        <v>90</v>
      </c>
      <c r="DV16" s="2">
        <f>IF(CF16=0,0,SUM(CF$6:CF16))</f>
        <v>90</v>
      </c>
      <c r="DW16" s="2">
        <f>IF(CG16=0,0,SUM(CG$6:CG16))</f>
        <v>6534</v>
      </c>
      <c r="DX16" s="2">
        <f>IF(CH16=0,0,SUM(CH$6:CH16))</f>
        <v>3660</v>
      </c>
      <c r="DY16" s="2">
        <f>IF(CI16=0,0,SUM(CI$6:CI16))</f>
        <v>2258</v>
      </c>
      <c r="DZ16" s="2">
        <f>IF(CJ16=0,0,SUM(CJ$6:CJ16))</f>
        <v>3558</v>
      </c>
      <c r="EA16" s="2">
        <f>IF(CK16=0,0,SUM(CK$6:CK16))</f>
        <v>3568</v>
      </c>
      <c r="EB16" s="2">
        <f>IF(CL16=0,0,SUM(CL$6:CL16))</f>
        <v>118</v>
      </c>
      <c r="EC16" s="2">
        <f>IF(CM16=0,0,SUM(CM$6:CM16))</f>
        <v>131216</v>
      </c>
      <c r="ED16" s="2"/>
      <c r="EE16" s="2"/>
      <c r="EF16" s="2">
        <v>11</v>
      </c>
      <c r="EG16" s="2">
        <f>求节点($DK$6:$DK$85,DL$6:DL$85,升级建筑所需大殿等级!AW16)</f>
        <v>292</v>
      </c>
      <c r="EH16" s="2">
        <f>求节点($DK$6:$DK$85,DM$6:DM$85,升级建筑所需大殿等级!AX16)</f>
        <v>106</v>
      </c>
      <c r="EI16" s="2">
        <f>求节点($DK$6:$DK$85,DN$6:DN$85,升级建筑所需大殿等级!AY16)</f>
        <v>0</v>
      </c>
      <c r="EJ16" s="2">
        <f>求节点($DK$6:$DK$85,DO$6:DO$85,升级建筑所需大殿等级!AZ16)</f>
        <v>0</v>
      </c>
      <c r="EK16" s="2">
        <f>求节点($DK$6:$DK$85,DP$6:DP$85,升级建筑所需大殿等级!BA16)</f>
        <v>72</v>
      </c>
      <c r="EL16" s="2">
        <f>求节点($DK$6:$DK$85,DQ$6:DQ$85,升级建筑所需大殿等级!BB16)</f>
        <v>72</v>
      </c>
      <c r="EM16" s="2">
        <f>求节点($DK$6:$DK$85,DR$6:DR$85,升级建筑所需大殿等级!BC16)</f>
        <v>72</v>
      </c>
      <c r="EN16" s="2">
        <f>求节点($DK$6:$DK$85,DS$6:DS$85,升级建筑所需大殿等级!BD16)</f>
        <v>72</v>
      </c>
      <c r="EO16" s="2">
        <f>求节点($DK$6:$DK$85,DT$6:DT$85,升级建筑所需大殿等级!BE16)</f>
        <v>0</v>
      </c>
      <c r="EP16" s="2">
        <f>求节点($DK$6:$DK$85,DU$6:DU$85,升级建筑所需大殿等级!BF16)</f>
        <v>90</v>
      </c>
      <c r="EQ16" s="2">
        <f>求节点($DK$6:$DK$85,DV$6:DV$85,升级建筑所需大殿等级!BG16)</f>
        <v>90</v>
      </c>
      <c r="ER16" s="2">
        <f>求节点($DK$6:$DK$85,DW$6:DW$85,升级建筑所需大殿等级!BH16)</f>
        <v>87.5</v>
      </c>
      <c r="ES16" s="2">
        <f>求节点($DK$6:$DK$85,DX$6:DX$85,升级建筑所需大殿等级!BI16)</f>
        <v>12.285714285714286</v>
      </c>
      <c r="ET16" s="2">
        <f>求节点($DK$6:$DK$85,DY$6:DY$85,升级建筑所需大殿等级!BJ16)</f>
        <v>5.75</v>
      </c>
      <c r="EU16" s="2">
        <f>求节点($DK$6:$DK$85,DZ$6:DZ$85,升级建筑所需大殿等级!BK16)</f>
        <v>23.999999999999996</v>
      </c>
      <c r="EV16" s="2">
        <f>求节点($DK$6:$DK$85,EA$6:EA$85,升级建筑所需大殿等级!BL16)</f>
        <v>48.4</v>
      </c>
      <c r="EW16" s="2">
        <f>求节点($DK$6:$DK$85,EB$6:EB$85,升级建筑所需大殿等级!BM16)</f>
        <v>26</v>
      </c>
      <c r="EX16" s="2">
        <f>求节点($DK$6:$DK$85,EC$6:EC$85,升级建筑所需大殿等级!BN16)</f>
        <v>0</v>
      </c>
      <c r="EY16" s="2"/>
      <c r="EZ16" s="2"/>
      <c r="FA16" s="1">
        <f>SUMPRODUCT(EG16:EX16,'[1]功能-城建'!$X16:$AO16)</f>
        <v>1069.9357142857143</v>
      </c>
      <c r="FB16" s="1">
        <v>1036</v>
      </c>
      <c r="FC16" s="1">
        <f t="shared" si="35"/>
        <v>1.0327564809707668</v>
      </c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</row>
    <row r="17" spans="1:202" x14ac:dyDescent="0.15">
      <c r="A17" s="1">
        <f>(0.03*$C17^-0.75)*求节点([1]节奏总纲!$P$4:$P$163,'[1]功能-城建'!$CW$5:$CW$164,[1]节奏总纲!$AM15)</f>
        <v>1268.9524859305377</v>
      </c>
      <c r="B17" s="1">
        <v>4.1999999999999997E-3</v>
      </c>
      <c r="C17" s="1">
        <v>12</v>
      </c>
      <c r="D17" s="1">
        <f>'[1]功能-城建'!DG16</f>
        <v>1454.2</v>
      </c>
      <c r="E17" s="1">
        <f>'[1]功能-城建'!DH16</f>
        <v>1454.2</v>
      </c>
      <c r="F17" s="1">
        <f>'[1]功能-城建'!DI16</f>
        <v>1454.2</v>
      </c>
      <c r="G17" s="1">
        <f>'[1]功能-城建'!DJ16</f>
        <v>1454.2</v>
      </c>
      <c r="H17" s="1">
        <f>'[1]功能-城建'!DK16</f>
        <v>1454.2</v>
      </c>
      <c r="J17" s="2">
        <v>12</v>
      </c>
      <c r="K17" s="2">
        <f>'[1]功能-城建'!AS17</f>
        <v>12</v>
      </c>
      <c r="L17" s="2">
        <f>'[1]功能-城建'!AT17</f>
        <v>12</v>
      </c>
      <c r="M17" s="2">
        <f>'[1]功能-城建'!AU17</f>
        <v>34</v>
      </c>
      <c r="N17" s="2" t="str">
        <f>'[1]功能-城建'!AV17</f>
        <v/>
      </c>
      <c r="O17" s="2">
        <f>'[1]功能-城建'!AW17</f>
        <v>12</v>
      </c>
      <c r="P17" s="2">
        <f>'[1]功能-城建'!AX17</f>
        <v>12</v>
      </c>
      <c r="Q17" s="2">
        <f>'[1]功能-城建'!AY17</f>
        <v>12</v>
      </c>
      <c r="R17" s="2">
        <f>'[1]功能-城建'!AZ17</f>
        <v>12</v>
      </c>
      <c r="S17" s="3">
        <v>31</v>
      </c>
      <c r="T17" s="2">
        <f>'[1]功能-城建'!BB17</f>
        <v>12</v>
      </c>
      <c r="U17" s="2">
        <f>'[1]功能-城建'!BC17</f>
        <v>12</v>
      </c>
      <c r="V17" s="2">
        <f>'[1]功能-城建'!BD17</f>
        <v>32</v>
      </c>
      <c r="W17" s="2">
        <f>'[1]功能-城建'!BE17</f>
        <v>33</v>
      </c>
      <c r="X17" s="2">
        <f>'[1]功能-城建'!BF17</f>
        <v>33</v>
      </c>
      <c r="Y17" s="2">
        <f>'[1]功能-城建'!BG17</f>
        <v>33</v>
      </c>
      <c r="Z17" s="2">
        <f>'[1]功能-城建'!BH17</f>
        <v>33</v>
      </c>
      <c r="AA17" s="2">
        <f>'[1]功能-城建'!BI17</f>
        <v>15</v>
      </c>
      <c r="AB17" s="2">
        <f>'[1]功能-城建'!BJ17</f>
        <v>60</v>
      </c>
      <c r="AC17" s="2"/>
      <c r="AD17" s="2"/>
      <c r="AE17" s="2">
        <v>12</v>
      </c>
      <c r="AF17" s="2">
        <f>IFERROR(ROUNDUP(城建经验计算中介!D17*INDEX($B$6:$B$85,K17,1),0),0)</f>
        <v>122</v>
      </c>
      <c r="AG17" s="2">
        <f>IFERROR(ROUNDUP(城建经验计算中介!E17*INDEX($B$6:$B$85,L17,1),0),0)</f>
        <v>28</v>
      </c>
      <c r="AH17" s="2">
        <f>IFERROR(ROUNDUP(城建经验计算中介!F17*INDEX($B$6:$B$85,M17,1),0),0)</f>
        <v>916</v>
      </c>
      <c r="AI17" s="2">
        <f>IFERROR(ROUNDUP(城建经验计算中介!G17*INDEX($B$6:$B$85,N17,1),0),0)</f>
        <v>0</v>
      </c>
      <c r="AJ17" s="2">
        <f>IFERROR(ROUNDUP(城建经验计算中介!H17*INDEX($B$6:$B$85,O17,1),0),0)</f>
        <v>24</v>
      </c>
      <c r="AK17" s="2">
        <f>IFERROR(ROUNDUP(城建经验计算中介!I17*INDEX($B$6:$B$85,P17,1),0),0)</f>
        <v>24</v>
      </c>
      <c r="AL17" s="2">
        <f>IFERROR(ROUNDUP(城建经验计算中介!J17*INDEX($B$6:$B$85,Q17,1),0),0)</f>
        <v>24</v>
      </c>
      <c r="AM17" s="2">
        <f>IFERROR(ROUNDUP(城建经验计算中介!K17*INDEX($B$6:$B$85,R17,1),0),0)</f>
        <v>24</v>
      </c>
      <c r="AN17" s="2">
        <f>IFERROR(ROUNDUP(城建经验计算中介!L17*INDEX($B$6:$B$85,S17,1),0),0)</f>
        <v>76</v>
      </c>
      <c r="AO17" s="2">
        <f>IFERROR(ROUNDUP(城建经验计算中介!M17*INDEX($B$6:$B$85,T17,1),0),0)</f>
        <v>35</v>
      </c>
      <c r="AP17" s="2">
        <f>IFERROR(ROUNDUP(城建经验计算中介!N17*INDEX($B$6:$B$85,U17,1),0),0)</f>
        <v>35</v>
      </c>
      <c r="AQ17" s="2">
        <f>IFERROR(ROUNDUP(城建经验计算中介!O17*INDEX($B$6:$B$85,V17,1),0),0)</f>
        <v>2879</v>
      </c>
      <c r="AR17" s="2">
        <f>IFERROR(ROUNDUP(城建经验计算中介!P17*INDEX($B$6:$B$85,W17,1),0),0)</f>
        <v>1707</v>
      </c>
      <c r="AS17" s="2">
        <f>IFERROR(ROUNDUP(城建经验计算中介!Q17*INDEX($B$6:$B$85,X17,1),0),0)</f>
        <v>1707</v>
      </c>
      <c r="AT17" s="2">
        <f>IFERROR(ROUNDUP(城建经验计算中介!R17*INDEX($B$6:$B$85,Y17,1),0),0)</f>
        <v>1707</v>
      </c>
      <c r="AU17" s="2">
        <f>IFERROR(ROUNDUP(城建经验计算中介!S17*INDEX($B$6:$B$85,Z17,1),0),0)</f>
        <v>1707</v>
      </c>
      <c r="AV17" s="2">
        <f>IFERROR(ROUNDUP(城建经验计算中介!T17*INDEX($B$6:$B$85,AA17,1),0),0)</f>
        <v>15</v>
      </c>
      <c r="AW17" s="2">
        <f>IFERROR(ROUNDUP(城建经验计算中介!U17*INDEX($B$6:$B$85,AB17,1),0),0)</f>
        <v>209668</v>
      </c>
      <c r="AX17" s="2"/>
      <c r="AY17" s="2"/>
      <c r="AZ17" s="2">
        <v>12</v>
      </c>
      <c r="BA17" s="2">
        <f t="shared" si="3"/>
        <v>120</v>
      </c>
      <c r="BB17" s="2">
        <f t="shared" si="4"/>
        <v>28</v>
      </c>
      <c r="BC17" s="2">
        <f t="shared" si="5"/>
        <v>920</v>
      </c>
      <c r="BD17" s="2">
        <f t="shared" si="6"/>
        <v>0</v>
      </c>
      <c r="BE17" s="2">
        <f t="shared" si="7"/>
        <v>24</v>
      </c>
      <c r="BF17" s="2">
        <f t="shared" si="8"/>
        <v>24</v>
      </c>
      <c r="BG17" s="2">
        <f t="shared" si="9"/>
        <v>24</v>
      </c>
      <c r="BH17" s="2">
        <f t="shared" si="10"/>
        <v>24</v>
      </c>
      <c r="BI17" s="2">
        <f t="shared" si="11"/>
        <v>76</v>
      </c>
      <c r="BJ17" s="2">
        <f t="shared" si="12"/>
        <v>36</v>
      </c>
      <c r="BK17" s="2">
        <f t="shared" si="13"/>
        <v>36</v>
      </c>
      <c r="BL17" s="2">
        <f t="shared" si="14"/>
        <v>2900</v>
      </c>
      <c r="BM17" s="2">
        <f t="shared" si="15"/>
        <v>1700</v>
      </c>
      <c r="BN17" s="2">
        <f t="shared" si="16"/>
        <v>1700</v>
      </c>
      <c r="BO17" s="2">
        <f t="shared" si="17"/>
        <v>1700</v>
      </c>
      <c r="BP17" s="2">
        <f t="shared" si="18"/>
        <v>1700</v>
      </c>
      <c r="BQ17" s="2">
        <f t="shared" si="19"/>
        <v>16</v>
      </c>
      <c r="BR17" s="2">
        <f t="shared" si="20"/>
        <v>210000</v>
      </c>
      <c r="BS17" s="2"/>
      <c r="BT17" s="2"/>
      <c r="BU17" s="2">
        <v>12</v>
      </c>
      <c r="BV17" s="2">
        <f t="shared" si="38"/>
        <v>110</v>
      </c>
      <c r="BW17" s="2">
        <f t="shared" si="39"/>
        <v>28</v>
      </c>
      <c r="BX17" s="2">
        <f t="shared" si="40"/>
        <v>920</v>
      </c>
      <c r="BY17" s="2">
        <f t="shared" si="41"/>
        <v>0</v>
      </c>
      <c r="BZ17" s="2">
        <f t="shared" si="42"/>
        <v>24</v>
      </c>
      <c r="CA17" s="2">
        <f t="shared" si="43"/>
        <v>24</v>
      </c>
      <c r="CB17" s="2">
        <f t="shared" si="44"/>
        <v>24</v>
      </c>
      <c r="CC17" s="2">
        <f t="shared" si="45"/>
        <v>24</v>
      </c>
      <c r="CD17" s="2">
        <f t="shared" si="46"/>
        <v>76</v>
      </c>
      <c r="CE17" s="2">
        <f t="shared" si="47"/>
        <v>36</v>
      </c>
      <c r="CF17" s="2">
        <f t="shared" si="48"/>
        <v>36</v>
      </c>
      <c r="CG17" s="2">
        <f t="shared" si="49"/>
        <v>2900</v>
      </c>
      <c r="CH17" s="2">
        <f t="shared" si="50"/>
        <v>1700</v>
      </c>
      <c r="CI17" s="33">
        <f t="shared" si="51"/>
        <v>1400</v>
      </c>
      <c r="CJ17" s="2">
        <f t="shared" si="52"/>
        <v>1700</v>
      </c>
      <c r="CK17" s="2">
        <f t="shared" si="53"/>
        <v>1700</v>
      </c>
      <c r="CL17" s="2">
        <f t="shared" si="54"/>
        <v>16</v>
      </c>
      <c r="CM17" s="2">
        <f t="shared" si="55"/>
        <v>210000</v>
      </c>
      <c r="CN17" s="2"/>
      <c r="CO17" s="2"/>
      <c r="CP17" s="2">
        <v>12</v>
      </c>
      <c r="CQ17" s="2">
        <v>110</v>
      </c>
      <c r="CR17" s="2">
        <v>28</v>
      </c>
      <c r="CS17" s="2">
        <v>920</v>
      </c>
      <c r="CT17" s="2">
        <v>0</v>
      </c>
      <c r="CU17" s="2">
        <v>24</v>
      </c>
      <c r="CV17" s="2">
        <v>24</v>
      </c>
      <c r="CW17" s="2">
        <v>24</v>
      </c>
      <c r="CX17" s="2">
        <v>24</v>
      </c>
      <c r="CY17" s="2">
        <v>76</v>
      </c>
      <c r="CZ17" s="2">
        <v>36</v>
      </c>
      <c r="DA17" s="2">
        <v>36</v>
      </c>
      <c r="DB17" s="2">
        <v>2900</v>
      </c>
      <c r="DC17" s="2">
        <v>1700</v>
      </c>
      <c r="DD17" s="33">
        <v>1400</v>
      </c>
      <c r="DE17" s="2">
        <v>1700</v>
      </c>
      <c r="DF17" s="2">
        <v>1700</v>
      </c>
      <c r="DG17" s="2">
        <v>16</v>
      </c>
      <c r="DH17" s="2">
        <v>210000</v>
      </c>
      <c r="DI17" s="2"/>
      <c r="DJ17" s="2"/>
      <c r="DK17" s="2">
        <v>12</v>
      </c>
      <c r="DL17" s="2">
        <f>IF(BV17=0,0,SUM(BV$6:BV17))</f>
        <v>402</v>
      </c>
      <c r="DM17" s="2">
        <f>IF(BW17=0,0,SUM(BW$6:BW17))</f>
        <v>134</v>
      </c>
      <c r="DN17" s="2">
        <f>IF(BX17=0,0,SUM(BX$6:BX17))</f>
        <v>3110</v>
      </c>
      <c r="DO17" s="2">
        <f>IF(BY17=0,0,SUM(BY$6:BY17))</f>
        <v>0</v>
      </c>
      <c r="DP17" s="2">
        <f>IF(BZ17=0,0,SUM(BZ$6:BZ17))</f>
        <v>96</v>
      </c>
      <c r="DQ17" s="2">
        <f>IF(CA17=0,0,SUM(CA$6:CA17))</f>
        <v>96</v>
      </c>
      <c r="DR17" s="2">
        <f>IF(CB17=0,0,SUM(CB$6:CB17))</f>
        <v>96</v>
      </c>
      <c r="DS17" s="2">
        <f>IF(CC17=0,0,SUM(CC$6:CC17))</f>
        <v>96</v>
      </c>
      <c r="DT17" s="2">
        <f>IF(CD17=0,0,SUM(CD$6:CD17))</f>
        <v>792</v>
      </c>
      <c r="DU17" s="2">
        <f>IF(CE17=0,0,SUM(CE$6:CE17))</f>
        <v>126</v>
      </c>
      <c r="DV17" s="2">
        <f>IF(CF17=0,0,SUM(CF$6:CF17))</f>
        <v>126</v>
      </c>
      <c r="DW17" s="2">
        <f>IF(CG17=0,0,SUM(CG$6:CG17))</f>
        <v>9434</v>
      </c>
      <c r="DX17" s="2">
        <f>IF(CH17=0,0,SUM(CH$6:CH17))</f>
        <v>5360</v>
      </c>
      <c r="DY17" s="2">
        <f>IF(CI17=0,0,SUM(CI$6:CI17))</f>
        <v>3658</v>
      </c>
      <c r="DZ17" s="2">
        <f>IF(CJ17=0,0,SUM(CJ$6:CJ17))</f>
        <v>5258</v>
      </c>
      <c r="EA17" s="2">
        <f>IF(CK17=0,0,SUM(CK$6:CK17))</f>
        <v>5268</v>
      </c>
      <c r="EB17" s="2">
        <f>IF(CL17=0,0,SUM(CL$6:CL17))</f>
        <v>134</v>
      </c>
      <c r="EC17" s="2">
        <f>IF(CM17=0,0,SUM(CM$6:CM17))</f>
        <v>341216</v>
      </c>
      <c r="ED17" s="2"/>
      <c r="EE17" s="2"/>
      <c r="EF17" s="2">
        <v>12</v>
      </c>
      <c r="EG17" s="2">
        <f>求节点($DK$6:$DK$85,DL$6:DL$85,升级建筑所需大殿等级!AW17)</f>
        <v>402</v>
      </c>
      <c r="EH17" s="2">
        <f>求节点($DK$6:$DK$85,DM$6:DM$85,升级建筑所需大殿等级!AX17)</f>
        <v>134</v>
      </c>
      <c r="EI17" s="2">
        <f>求节点($DK$6:$DK$85,DN$6:DN$85,升级建筑所需大殿等级!AY17)</f>
        <v>0</v>
      </c>
      <c r="EJ17" s="2">
        <f>求节点($DK$6:$DK$85,DO$6:DO$85,升级建筑所需大殿等级!AZ17)</f>
        <v>0</v>
      </c>
      <c r="EK17" s="2">
        <f>求节点($DK$6:$DK$85,DP$6:DP$85,升级建筑所需大殿等级!BA17)</f>
        <v>96</v>
      </c>
      <c r="EL17" s="2">
        <f>求节点($DK$6:$DK$85,DQ$6:DQ$85,升级建筑所需大殿等级!BB17)</f>
        <v>96</v>
      </c>
      <c r="EM17" s="2">
        <f>求节点($DK$6:$DK$85,DR$6:DR$85,升级建筑所需大殿等级!BC17)</f>
        <v>96</v>
      </c>
      <c r="EN17" s="2">
        <f>求节点($DK$6:$DK$85,DS$6:DS$85,升级建筑所需大殿等级!BD17)</f>
        <v>96</v>
      </c>
      <c r="EO17" s="2">
        <f>求节点($DK$6:$DK$85,DT$6:DT$85,升级建筑所需大殿等级!BE17)</f>
        <v>0</v>
      </c>
      <c r="EP17" s="2">
        <f>求节点($DK$6:$DK$85,DU$6:DU$85,升级建筑所需大殿等级!BF17)</f>
        <v>126</v>
      </c>
      <c r="EQ17" s="2">
        <f>求节点($DK$6:$DK$85,DV$6:DV$85,升级建筑所需大殿等级!BG17)</f>
        <v>126</v>
      </c>
      <c r="ER17" s="2">
        <f>求节点($DK$6:$DK$85,DW$6:DW$85,升级建筑所需大殿等级!BH17)</f>
        <v>118.4</v>
      </c>
      <c r="ES17" s="2">
        <f>求节点($DK$6:$DK$85,DX$6:DX$85,升级建筑所需大殿等级!BI17)</f>
        <v>14</v>
      </c>
      <c r="ET17" s="2">
        <f>求节点($DK$6:$DK$85,DY$6:DY$85,升级建筑所需大殿等级!BJ17)</f>
        <v>7.0000000000000018</v>
      </c>
      <c r="EU17" s="2">
        <f>求节点($DK$6:$DK$85,DZ$6:DZ$85,升级建筑所需大殿等级!BK17)</f>
        <v>30</v>
      </c>
      <c r="EV17" s="2">
        <f>求节点($DK$6:$DK$85,EA$6:EA$85,升级建筑所需大殿等级!BL17)</f>
        <v>62.8</v>
      </c>
      <c r="EW17" s="2">
        <f>求节点($DK$6:$DK$85,EB$6:EB$85,升级建筑所需大殿等级!BM17)</f>
        <v>50</v>
      </c>
      <c r="EX17" s="2">
        <f>求节点($DK$6:$DK$85,EC$6:EC$85,升级建筑所需大殿等级!BN17)</f>
        <v>0</v>
      </c>
      <c r="EY17" s="2"/>
      <c r="EZ17" s="2"/>
      <c r="FA17" s="1">
        <f>SUMPRODUCT(EG17:EX17,'[1]功能-城建'!$X17:$AO17)</f>
        <v>1454.2</v>
      </c>
      <c r="FB17" s="1">
        <v>1446</v>
      </c>
      <c r="FC17" s="1">
        <f t="shared" si="35"/>
        <v>1.00567081604426</v>
      </c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</row>
    <row r="18" spans="1:202" x14ac:dyDescent="0.15">
      <c r="A18" s="1">
        <f>(0.03*$C18^-0.75)*求节点([1]节奏总纲!$P$4:$P$163,'[1]功能-城建'!$CW$5:$CW$164,[1]节奏总纲!$AM16)</f>
        <v>1423.6056845390144</v>
      </c>
      <c r="B18" s="1">
        <v>4.1999999999999997E-3</v>
      </c>
      <c r="C18" s="1">
        <v>13</v>
      </c>
      <c r="D18" s="1">
        <f>'[1]功能-城建'!DG17</f>
        <v>1897.6000000000001</v>
      </c>
      <c r="E18" s="1">
        <f>'[1]功能-城建'!DH17</f>
        <v>1897.6000000000001</v>
      </c>
      <c r="F18" s="1">
        <f>'[1]功能-城建'!DI17</f>
        <v>1897.6000000000001</v>
      </c>
      <c r="G18" s="1">
        <f>'[1]功能-城建'!DJ17</f>
        <v>1897.6000000000001</v>
      </c>
      <c r="H18" s="1">
        <f>'[1]功能-城建'!DK17</f>
        <v>1897.6000000000001</v>
      </c>
      <c r="J18" s="2">
        <v>13</v>
      </c>
      <c r="K18" s="2">
        <f>'[1]功能-城建'!AS18</f>
        <v>13</v>
      </c>
      <c r="L18" s="2">
        <f>'[1]功能-城建'!AT18</f>
        <v>13</v>
      </c>
      <c r="M18" s="2">
        <f>'[1]功能-城建'!AU18</f>
        <v>36</v>
      </c>
      <c r="N18" s="2" t="str">
        <f>'[1]功能-城建'!AV18</f>
        <v/>
      </c>
      <c r="O18" s="2">
        <f>'[1]功能-城建'!AW18</f>
        <v>13</v>
      </c>
      <c r="P18" s="2">
        <f>'[1]功能-城建'!AX18</f>
        <v>13</v>
      </c>
      <c r="Q18" s="2">
        <f>'[1]功能-城建'!AY18</f>
        <v>13</v>
      </c>
      <c r="R18" s="2">
        <f>'[1]功能-城建'!AZ18</f>
        <v>13</v>
      </c>
      <c r="S18" s="3">
        <v>31</v>
      </c>
      <c r="T18" s="2">
        <f>'[1]功能-城建'!BB18</f>
        <v>13</v>
      </c>
      <c r="U18" s="2">
        <f>'[1]功能-城建'!BC18</f>
        <v>13</v>
      </c>
      <c r="V18" s="2">
        <f>'[1]功能-城建'!BD18</f>
        <v>34</v>
      </c>
      <c r="W18" s="2">
        <f>'[1]功能-城建'!BE18</f>
        <v>35</v>
      </c>
      <c r="X18" s="2">
        <f>'[1]功能-城建'!BF18</f>
        <v>35</v>
      </c>
      <c r="Y18" s="2">
        <f>'[1]功能-城建'!BG18</f>
        <v>35</v>
      </c>
      <c r="Z18" s="2">
        <f>'[1]功能-城建'!BH18</f>
        <v>35</v>
      </c>
      <c r="AA18" s="2">
        <f>'[1]功能-城建'!BI18</f>
        <v>15</v>
      </c>
      <c r="AB18" s="2">
        <f>'[1]功能-城建'!BJ18</f>
        <v>65</v>
      </c>
      <c r="AC18" s="2"/>
      <c r="AD18" s="2"/>
      <c r="AE18" s="2">
        <v>13</v>
      </c>
      <c r="AF18" s="2">
        <f>IFERROR(ROUNDUP(城建经验计算中介!D18*INDEX($B$6:$B$85,K18,1),0),0)</f>
        <v>134</v>
      </c>
      <c r="AG18" s="2">
        <f>IFERROR(ROUNDUP(城建经验计算中介!E18*INDEX($B$6:$B$85,L18,1),0),0)</f>
        <v>28</v>
      </c>
      <c r="AH18" s="2">
        <f>IFERROR(ROUNDUP(城建经验计算中介!F18*INDEX($B$6:$B$85,M18,1),0),0)</f>
        <v>1226</v>
      </c>
      <c r="AI18" s="2">
        <f>IFERROR(ROUNDUP(城建经验计算中介!G18*INDEX($B$6:$B$85,N18,1),0),0)</f>
        <v>0</v>
      </c>
      <c r="AJ18" s="2">
        <f>IFERROR(ROUNDUP(城建经验计算中介!H18*INDEX($B$6:$B$85,O18,1),0),0)</f>
        <v>25</v>
      </c>
      <c r="AK18" s="2">
        <f>IFERROR(ROUNDUP(城建经验计算中介!I18*INDEX($B$6:$B$85,P18,1),0),0)</f>
        <v>25</v>
      </c>
      <c r="AL18" s="2">
        <f>IFERROR(ROUNDUP(城建经验计算中介!J18*INDEX($B$6:$B$85,Q18,1),0),0)</f>
        <v>25</v>
      </c>
      <c r="AM18" s="2">
        <f>IFERROR(ROUNDUP(城建经验计算中介!K18*INDEX($B$6:$B$85,R18,1),0),0)</f>
        <v>25</v>
      </c>
      <c r="AN18" s="2">
        <f>IFERROR(ROUNDUP(城建经验计算中介!L18*INDEX($B$6:$B$85,S18,1),0),0)</f>
        <v>76</v>
      </c>
      <c r="AO18" s="2">
        <f>IFERROR(ROUNDUP(城建经验计算中介!M18*INDEX($B$6:$B$85,T18,1),0),0)</f>
        <v>38</v>
      </c>
      <c r="AP18" s="2">
        <f>IFERROR(ROUNDUP(城建经验计算中介!N18*INDEX($B$6:$B$85,U18,1),0),0)</f>
        <v>38</v>
      </c>
      <c r="AQ18" s="2">
        <f>IFERROR(ROUNDUP(城建经验计算中介!O18*INDEX($B$6:$B$85,V18,1),0),0)</f>
        <v>4070</v>
      </c>
      <c r="AR18" s="2">
        <f>IFERROR(ROUNDUP(城建经验计算中介!P18*INDEX($B$6:$B$85,W18,1),0),0)</f>
        <v>2069</v>
      </c>
      <c r="AS18" s="2">
        <f>IFERROR(ROUNDUP(城建经验计算中介!Q18*INDEX($B$6:$B$85,X18,1),0),0)</f>
        <v>2069</v>
      </c>
      <c r="AT18" s="2">
        <f>IFERROR(ROUNDUP(城建经验计算中介!R18*INDEX($B$6:$B$85,Y18,1),0),0)</f>
        <v>2069</v>
      </c>
      <c r="AU18" s="2">
        <f>IFERROR(ROUNDUP(城建经验计算中介!S18*INDEX($B$6:$B$85,Z18,1),0),0)</f>
        <v>2069</v>
      </c>
      <c r="AV18" s="2">
        <f>IFERROR(ROUNDUP(城建经验计算中介!T18*INDEX($B$6:$B$85,AA18,1),0),0)</f>
        <v>15</v>
      </c>
      <c r="AW18" s="2">
        <f>IFERROR(ROUNDUP(城建经验计算中介!U18*INDEX($B$6:$B$85,AB18,1),0),0)</f>
        <v>465596</v>
      </c>
      <c r="AX18" s="2"/>
      <c r="AY18" s="2"/>
      <c r="AZ18" s="2">
        <v>13</v>
      </c>
      <c r="BA18" s="2">
        <f t="shared" si="3"/>
        <v>130</v>
      </c>
      <c r="BB18" s="2">
        <f t="shared" si="4"/>
        <v>28</v>
      </c>
      <c r="BC18" s="2">
        <f t="shared" si="5"/>
        <v>1200</v>
      </c>
      <c r="BD18" s="2">
        <f t="shared" si="6"/>
        <v>0</v>
      </c>
      <c r="BE18" s="2">
        <f t="shared" si="7"/>
        <v>26</v>
      </c>
      <c r="BF18" s="2">
        <f t="shared" si="8"/>
        <v>26</v>
      </c>
      <c r="BG18" s="2">
        <f t="shared" si="9"/>
        <v>26</v>
      </c>
      <c r="BH18" s="2">
        <f t="shared" si="10"/>
        <v>26</v>
      </c>
      <c r="BI18" s="2">
        <f t="shared" si="11"/>
        <v>76</v>
      </c>
      <c r="BJ18" s="2">
        <f t="shared" si="12"/>
        <v>38</v>
      </c>
      <c r="BK18" s="2">
        <f t="shared" si="13"/>
        <v>38</v>
      </c>
      <c r="BL18" s="2">
        <f t="shared" si="14"/>
        <v>4100</v>
      </c>
      <c r="BM18" s="2">
        <f t="shared" si="15"/>
        <v>2100</v>
      </c>
      <c r="BN18" s="2">
        <f t="shared" si="16"/>
        <v>2100</v>
      </c>
      <c r="BO18" s="2">
        <f t="shared" si="17"/>
        <v>2100</v>
      </c>
      <c r="BP18" s="2">
        <f t="shared" si="18"/>
        <v>2100</v>
      </c>
      <c r="BQ18" s="2">
        <f t="shared" si="19"/>
        <v>16</v>
      </c>
      <c r="BR18" s="2">
        <f t="shared" si="20"/>
        <v>470000</v>
      </c>
      <c r="BS18" s="2"/>
      <c r="BT18" s="2"/>
      <c r="BU18" s="2">
        <v>13</v>
      </c>
      <c r="BV18" s="2">
        <f t="shared" si="38"/>
        <v>120</v>
      </c>
      <c r="BW18" s="2">
        <f t="shared" si="39"/>
        <v>28</v>
      </c>
      <c r="BX18" s="2">
        <f t="shared" si="40"/>
        <v>1200</v>
      </c>
      <c r="BY18" s="2">
        <f t="shared" si="41"/>
        <v>0</v>
      </c>
      <c r="BZ18" s="2">
        <f t="shared" si="42"/>
        <v>26</v>
      </c>
      <c r="CA18" s="2">
        <f t="shared" si="43"/>
        <v>26</v>
      </c>
      <c r="CB18" s="2">
        <f t="shared" si="44"/>
        <v>26</v>
      </c>
      <c r="CC18" s="2">
        <f t="shared" si="45"/>
        <v>26</v>
      </c>
      <c r="CD18" s="2">
        <f t="shared" si="46"/>
        <v>76</v>
      </c>
      <c r="CE18" s="2">
        <f t="shared" si="47"/>
        <v>38</v>
      </c>
      <c r="CF18" s="2">
        <f t="shared" si="48"/>
        <v>38</v>
      </c>
      <c r="CG18" s="2">
        <f t="shared" si="49"/>
        <v>4100</v>
      </c>
      <c r="CH18" s="2">
        <f t="shared" si="50"/>
        <v>2100</v>
      </c>
      <c r="CI18" s="33">
        <f t="shared" si="51"/>
        <v>1700</v>
      </c>
      <c r="CJ18" s="2">
        <f t="shared" si="52"/>
        <v>2100</v>
      </c>
      <c r="CK18" s="2">
        <f t="shared" si="53"/>
        <v>2100</v>
      </c>
      <c r="CL18" s="2">
        <f t="shared" si="54"/>
        <v>16</v>
      </c>
      <c r="CM18" s="2">
        <f t="shared" si="55"/>
        <v>470000</v>
      </c>
      <c r="CN18" s="2"/>
      <c r="CO18" s="2"/>
      <c r="CP18" s="2">
        <v>13</v>
      </c>
      <c r="CQ18" s="2">
        <v>120</v>
      </c>
      <c r="CR18" s="2">
        <v>28</v>
      </c>
      <c r="CS18" s="2">
        <v>1200</v>
      </c>
      <c r="CT18" s="2">
        <v>0</v>
      </c>
      <c r="CU18" s="2">
        <v>26</v>
      </c>
      <c r="CV18" s="2">
        <v>26</v>
      </c>
      <c r="CW18" s="2">
        <v>26</v>
      </c>
      <c r="CX18" s="2">
        <v>26</v>
      </c>
      <c r="CY18" s="2">
        <v>76</v>
      </c>
      <c r="CZ18" s="2">
        <v>38</v>
      </c>
      <c r="DA18" s="2">
        <v>38</v>
      </c>
      <c r="DB18" s="2">
        <v>4100</v>
      </c>
      <c r="DC18" s="2">
        <v>2100</v>
      </c>
      <c r="DD18" s="33">
        <v>1700</v>
      </c>
      <c r="DE18" s="2">
        <v>2100</v>
      </c>
      <c r="DF18" s="2">
        <v>2100</v>
      </c>
      <c r="DG18" s="2">
        <v>16</v>
      </c>
      <c r="DH18" s="2">
        <v>470000</v>
      </c>
      <c r="DI18" s="2"/>
      <c r="DJ18" s="2"/>
      <c r="DK18" s="2">
        <v>13</v>
      </c>
      <c r="DL18" s="2">
        <f>IF(BV18=0,0,SUM(BV$6:BV18))</f>
        <v>522</v>
      </c>
      <c r="DM18" s="2">
        <f>IF(BW18=0,0,SUM(BW$6:BW18))</f>
        <v>162</v>
      </c>
      <c r="DN18" s="2">
        <f>IF(BX18=0,0,SUM(BX$6:BX18))</f>
        <v>4310</v>
      </c>
      <c r="DO18" s="2">
        <f>IF(BY18=0,0,SUM(BY$6:BY18))</f>
        <v>0</v>
      </c>
      <c r="DP18" s="2">
        <f>IF(BZ18=0,0,SUM(BZ$6:BZ18))</f>
        <v>122</v>
      </c>
      <c r="DQ18" s="2">
        <f>IF(CA18=0,0,SUM(CA$6:CA18))</f>
        <v>122</v>
      </c>
      <c r="DR18" s="2">
        <f>IF(CB18=0,0,SUM(CB$6:CB18))</f>
        <v>122</v>
      </c>
      <c r="DS18" s="2">
        <f>IF(CC18=0,0,SUM(CC$6:CC18))</f>
        <v>122</v>
      </c>
      <c r="DT18" s="2">
        <f>IF(CD18=0,0,SUM(CD$6:CD18))</f>
        <v>868</v>
      </c>
      <c r="DU18" s="2">
        <f>IF(CE18=0,0,SUM(CE$6:CE18))</f>
        <v>164</v>
      </c>
      <c r="DV18" s="2">
        <f>IF(CF18=0,0,SUM(CF$6:CF18))</f>
        <v>164</v>
      </c>
      <c r="DW18" s="2">
        <f>IF(CG18=0,0,SUM(CG$6:CG18))</f>
        <v>13534</v>
      </c>
      <c r="DX18" s="2">
        <f>IF(CH18=0,0,SUM(CH$6:CH18))</f>
        <v>7460</v>
      </c>
      <c r="DY18" s="2">
        <f>IF(CI18=0,0,SUM(CI$6:CI18))</f>
        <v>5358</v>
      </c>
      <c r="DZ18" s="2">
        <f>IF(CJ18=0,0,SUM(CJ$6:CJ18))</f>
        <v>7358</v>
      </c>
      <c r="EA18" s="2">
        <f>IF(CK18=0,0,SUM(CK$6:CK18))</f>
        <v>7368</v>
      </c>
      <c r="EB18" s="2">
        <f>IF(CL18=0,0,SUM(CL$6:CL18))</f>
        <v>150</v>
      </c>
      <c r="EC18" s="2">
        <f>IF(CM18=0,0,SUM(CM$6:CM18))</f>
        <v>811216</v>
      </c>
      <c r="ED18" s="2"/>
      <c r="EE18" s="2"/>
      <c r="EF18" s="2">
        <v>13</v>
      </c>
      <c r="EG18" s="2">
        <f>求节点($DK$6:$DK$85,DL$6:DL$85,升级建筑所需大殿等级!AW18)</f>
        <v>522</v>
      </c>
      <c r="EH18" s="2">
        <f>求节点($DK$6:$DK$85,DM$6:DM$85,升级建筑所需大殿等级!AX18)</f>
        <v>162</v>
      </c>
      <c r="EI18" s="2">
        <f>求节点($DK$6:$DK$85,DN$6:DN$85,升级建筑所需大殿等级!AY18)</f>
        <v>11.5</v>
      </c>
      <c r="EJ18" s="2">
        <f>求节点($DK$6:$DK$85,DO$6:DO$85,升级建筑所需大殿等级!AZ18)</f>
        <v>0</v>
      </c>
      <c r="EK18" s="2">
        <f>求节点($DK$6:$DK$85,DP$6:DP$85,升级建筑所需大殿等级!BA18)</f>
        <v>122</v>
      </c>
      <c r="EL18" s="2">
        <f>求节点($DK$6:$DK$85,DQ$6:DQ$85,升级建筑所需大殿等级!BB18)</f>
        <v>122</v>
      </c>
      <c r="EM18" s="2">
        <f>求节点($DK$6:$DK$85,DR$6:DR$85,升级建筑所需大殿等级!BC18)</f>
        <v>122</v>
      </c>
      <c r="EN18" s="2">
        <f>求节点($DK$6:$DK$85,DS$6:DS$85,升级建筑所需大殿等级!BD18)</f>
        <v>122</v>
      </c>
      <c r="EO18" s="2">
        <f>求节点($DK$6:$DK$85,DT$6:DT$85,升级建筑所需大殿等级!BE18)</f>
        <v>0</v>
      </c>
      <c r="EP18" s="2">
        <f>求节点($DK$6:$DK$85,DU$6:DU$85,升级建筑所需大殿等级!BF18)</f>
        <v>164</v>
      </c>
      <c r="EQ18" s="2">
        <f>求节点($DK$6:$DK$85,DV$6:DV$85,升级建筑所需大殿等级!BG18)</f>
        <v>164</v>
      </c>
      <c r="ER18" s="2">
        <f>求节点($DK$6:$DK$85,DW$6:DW$85,升级建筑所需大殿等级!BH18)</f>
        <v>151.20000000000002</v>
      </c>
      <c r="ES18" s="2">
        <f>求节点($DK$6:$DK$85,DX$6:DX$85,升级建筑所需大殿等级!BI18)</f>
        <v>21.200000000000006</v>
      </c>
      <c r="ET18" s="2">
        <f>求节点($DK$6:$DK$85,DY$6:DY$85,升级建筑所需大殿等级!BJ18)</f>
        <v>9</v>
      </c>
      <c r="EU18" s="2">
        <f>求节点($DK$6:$DK$85,DZ$6:DZ$85,升级建筑所需大殿等级!BK18)</f>
        <v>49.200000000000017</v>
      </c>
      <c r="EV18" s="2">
        <f>求节点($DK$6:$DK$85,EA$6:EA$85,升级建筑所需大殿等级!BL18)</f>
        <v>79.5</v>
      </c>
      <c r="EW18" s="2">
        <f>求节点($DK$6:$DK$85,EB$6:EB$85,升级建筑所需大殿等级!BM18)</f>
        <v>76</v>
      </c>
      <c r="EX18" s="2">
        <f>求节点($DK$6:$DK$85,EC$6:EC$85,升级建筑所需大殿等级!BN18)</f>
        <v>0</v>
      </c>
      <c r="EY18" s="2"/>
      <c r="EZ18" s="2"/>
      <c r="FA18" s="1">
        <f>SUMPRODUCT(EG18:EX18,'[1]功能-城建'!$X18:$AO18)</f>
        <v>1897.6000000000001</v>
      </c>
      <c r="FB18" s="1">
        <v>1746</v>
      </c>
      <c r="FC18" s="1">
        <f t="shared" si="35"/>
        <v>1.0868270332187859</v>
      </c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</row>
    <row r="19" spans="1:202" x14ac:dyDescent="0.15">
      <c r="A19" s="1">
        <f>(0.03*$C19^-0.75)*求节点([1]节奏总纲!$P$4:$P$163,'[1]功能-城建'!$CW$5:$CW$164,[1]节奏总纲!$AM17)</f>
        <v>1604.8118742605409</v>
      </c>
      <c r="B19" s="1">
        <v>4.1999999999999997E-3</v>
      </c>
      <c r="C19" s="1">
        <v>14</v>
      </c>
      <c r="D19" s="1">
        <f>'[1]功能-城建'!DG18</f>
        <v>2376.8000000000002</v>
      </c>
      <c r="E19" s="1">
        <f>'[1]功能-城建'!DH18</f>
        <v>2376.8000000000002</v>
      </c>
      <c r="F19" s="1">
        <f>'[1]功能-城建'!DI18</f>
        <v>2376.8000000000002</v>
      </c>
      <c r="G19" s="1">
        <f>'[1]功能-城建'!DJ18</f>
        <v>2376.8000000000002</v>
      </c>
      <c r="H19" s="1">
        <f>'[1]功能-城建'!DK18</f>
        <v>2376.8000000000002</v>
      </c>
      <c r="J19" s="2">
        <v>14</v>
      </c>
      <c r="K19" s="2">
        <f>'[1]功能-城建'!AS19</f>
        <v>14</v>
      </c>
      <c r="L19" s="2">
        <f>'[1]功能-城建'!AT19</f>
        <v>14</v>
      </c>
      <c r="M19" s="2">
        <f>'[1]功能-城建'!AU19</f>
        <v>38</v>
      </c>
      <c r="N19" s="2" t="str">
        <f>'[1]功能-城建'!AV19</f>
        <v/>
      </c>
      <c r="O19" s="2">
        <f>'[1]功能-城建'!AW19</f>
        <v>14</v>
      </c>
      <c r="P19" s="2">
        <f>'[1]功能-城建'!AX19</f>
        <v>14</v>
      </c>
      <c r="Q19" s="2">
        <f>'[1]功能-城建'!AY19</f>
        <v>14</v>
      </c>
      <c r="R19" s="2">
        <f>'[1]功能-城建'!AZ19</f>
        <v>14</v>
      </c>
      <c r="S19" s="3">
        <v>31</v>
      </c>
      <c r="T19" s="2">
        <f>'[1]功能-城建'!BB19</f>
        <v>14</v>
      </c>
      <c r="U19" s="2">
        <f>'[1]功能-城建'!BC19</f>
        <v>14</v>
      </c>
      <c r="V19" s="2">
        <f>'[1]功能-城建'!BD19</f>
        <v>36</v>
      </c>
      <c r="W19" s="2">
        <f>'[1]功能-城建'!BE19</f>
        <v>36</v>
      </c>
      <c r="X19" s="2">
        <f>'[1]功能-城建'!BF19</f>
        <v>36</v>
      </c>
      <c r="Y19" s="2">
        <f>'[1]功能-城建'!BG19</f>
        <v>36</v>
      </c>
      <c r="Z19" s="2">
        <f>'[1]功能-城建'!BH19</f>
        <v>36</v>
      </c>
      <c r="AA19" s="2">
        <f>'[1]功能-城建'!BI19</f>
        <v>16</v>
      </c>
      <c r="AB19" s="2">
        <f>'[1]功能-城建'!BJ19</f>
        <v>70</v>
      </c>
      <c r="AC19" s="2"/>
      <c r="AD19" s="2"/>
      <c r="AE19" s="2">
        <v>14</v>
      </c>
      <c r="AF19" s="2">
        <f>IFERROR(ROUNDUP(城建经验计算中介!D19*INDEX($B$6:$B$85,K19,1),0),0)</f>
        <v>145</v>
      </c>
      <c r="AG19" s="2">
        <f>IFERROR(ROUNDUP(城建经验计算中介!E19*INDEX($B$6:$B$85,L19,1),0),0)</f>
        <v>29</v>
      </c>
      <c r="AH19" s="2">
        <f>IFERROR(ROUNDUP(城建经验计算中介!F19*INDEX($B$6:$B$85,M19,1),0),0)</f>
        <v>1672</v>
      </c>
      <c r="AI19" s="2">
        <f>IFERROR(ROUNDUP(城建经验计算中介!G19*INDEX($B$6:$B$85,N19,1),0),0)</f>
        <v>0</v>
      </c>
      <c r="AJ19" s="2">
        <f>IFERROR(ROUNDUP(城建经验计算中介!H19*INDEX($B$6:$B$85,O19,1),0),0)</f>
        <v>27</v>
      </c>
      <c r="AK19" s="2">
        <f>IFERROR(ROUNDUP(城建经验计算中介!I19*INDEX($B$6:$B$85,P19,1),0),0)</f>
        <v>27</v>
      </c>
      <c r="AL19" s="2">
        <f>IFERROR(ROUNDUP(城建经验计算中介!J19*INDEX($B$6:$B$85,Q19,1),0),0)</f>
        <v>27</v>
      </c>
      <c r="AM19" s="2">
        <f>IFERROR(ROUNDUP(城建经验计算中介!K19*INDEX($B$6:$B$85,R19,1),0),0)</f>
        <v>27</v>
      </c>
      <c r="AN19" s="2">
        <f>IFERROR(ROUNDUP(城建经验计算中介!L19*INDEX($B$6:$B$85,S19,1),0),0)</f>
        <v>76</v>
      </c>
      <c r="AO19" s="2">
        <f>IFERROR(ROUNDUP(城建经验计算中介!M19*INDEX($B$6:$B$85,T19,1),0),0)</f>
        <v>43</v>
      </c>
      <c r="AP19" s="2">
        <f>IFERROR(ROUNDUP(城建经验计算中介!N19*INDEX($B$6:$B$85,U19,1),0),0)</f>
        <v>43</v>
      </c>
      <c r="AQ19" s="2">
        <f>IFERROR(ROUNDUP(城建经验计算中介!O19*INDEX($B$6:$B$85,V19,1),0),0)</f>
        <v>5447</v>
      </c>
      <c r="AR19" s="2">
        <f>IFERROR(ROUNDUP(城建经验计算中介!P19*INDEX($B$6:$B$85,W19,1),0),0)</f>
        <v>2123</v>
      </c>
      <c r="AS19" s="2">
        <f>IFERROR(ROUNDUP(城建经验计算中介!Q19*INDEX($B$6:$B$85,X19,1),0),0)</f>
        <v>2123</v>
      </c>
      <c r="AT19" s="2">
        <f>IFERROR(ROUNDUP(城建经验计算中介!R19*INDEX($B$6:$B$85,Y19,1),0),0)</f>
        <v>2123</v>
      </c>
      <c r="AU19" s="2">
        <f>IFERROR(ROUNDUP(城建经验计算中介!S19*INDEX($B$6:$B$85,Z19,1),0),0)</f>
        <v>2123</v>
      </c>
      <c r="AV19" s="2">
        <f>IFERROR(ROUNDUP(城建经验计算中介!T19*INDEX($B$6:$B$85,AA19,1),0),0)</f>
        <v>19</v>
      </c>
      <c r="AW19" s="2">
        <f>IFERROR(ROUNDUP(城建经验计算中介!U19*INDEX($B$6:$B$85,AB19,1),0),0)</f>
        <v>1028779</v>
      </c>
      <c r="AX19" s="2"/>
      <c r="AY19" s="2"/>
      <c r="AZ19" s="2">
        <v>14</v>
      </c>
      <c r="BA19" s="2">
        <f t="shared" si="3"/>
        <v>150</v>
      </c>
      <c r="BB19" s="2">
        <f t="shared" si="4"/>
        <v>30</v>
      </c>
      <c r="BC19" s="2">
        <f t="shared" si="5"/>
        <v>1700</v>
      </c>
      <c r="BD19" s="2">
        <f t="shared" si="6"/>
        <v>0</v>
      </c>
      <c r="BE19" s="2">
        <f t="shared" si="7"/>
        <v>28</v>
      </c>
      <c r="BF19" s="2">
        <f t="shared" si="8"/>
        <v>28</v>
      </c>
      <c r="BG19" s="2">
        <f t="shared" si="9"/>
        <v>28</v>
      </c>
      <c r="BH19" s="2">
        <f t="shared" si="10"/>
        <v>28</v>
      </c>
      <c r="BI19" s="2">
        <f t="shared" si="11"/>
        <v>76</v>
      </c>
      <c r="BJ19" s="2">
        <f t="shared" si="12"/>
        <v>44</v>
      </c>
      <c r="BK19" s="2">
        <f t="shared" si="13"/>
        <v>44</v>
      </c>
      <c r="BL19" s="2">
        <f t="shared" si="14"/>
        <v>5400</v>
      </c>
      <c r="BM19" s="2">
        <f t="shared" si="15"/>
        <v>2100</v>
      </c>
      <c r="BN19" s="2">
        <f t="shared" si="16"/>
        <v>2100</v>
      </c>
      <c r="BO19" s="2">
        <f t="shared" si="17"/>
        <v>2100</v>
      </c>
      <c r="BP19" s="2">
        <f t="shared" si="18"/>
        <v>2100</v>
      </c>
      <c r="BQ19" s="2">
        <f t="shared" si="19"/>
        <v>20</v>
      </c>
      <c r="BR19" s="2">
        <f t="shared" si="20"/>
        <v>1000000</v>
      </c>
      <c r="BS19" s="2"/>
      <c r="BT19" s="2"/>
      <c r="BU19" s="2">
        <v>14</v>
      </c>
      <c r="BV19" s="2">
        <f t="shared" si="38"/>
        <v>130</v>
      </c>
      <c r="BW19" s="2">
        <f t="shared" si="39"/>
        <v>30</v>
      </c>
      <c r="BX19" s="2">
        <f t="shared" si="40"/>
        <v>1700</v>
      </c>
      <c r="BY19" s="2">
        <f t="shared" si="41"/>
        <v>0</v>
      </c>
      <c r="BZ19" s="2">
        <f t="shared" si="42"/>
        <v>28</v>
      </c>
      <c r="CA19" s="2">
        <f t="shared" si="43"/>
        <v>28</v>
      </c>
      <c r="CB19" s="2">
        <f t="shared" si="44"/>
        <v>28</v>
      </c>
      <c r="CC19" s="2">
        <f t="shared" si="45"/>
        <v>28</v>
      </c>
      <c r="CD19" s="2">
        <f t="shared" si="46"/>
        <v>76</v>
      </c>
      <c r="CE19" s="2">
        <f t="shared" si="47"/>
        <v>44</v>
      </c>
      <c r="CF19" s="2">
        <f t="shared" si="48"/>
        <v>44</v>
      </c>
      <c r="CG19" s="2">
        <f t="shared" si="49"/>
        <v>5400</v>
      </c>
      <c r="CH19" s="2">
        <f t="shared" si="50"/>
        <v>2100</v>
      </c>
      <c r="CI19" s="33">
        <f t="shared" si="51"/>
        <v>2100</v>
      </c>
      <c r="CJ19" s="2">
        <f t="shared" si="52"/>
        <v>2100</v>
      </c>
      <c r="CK19" s="2">
        <f t="shared" si="53"/>
        <v>2100</v>
      </c>
      <c r="CL19" s="2">
        <f t="shared" si="54"/>
        <v>20</v>
      </c>
      <c r="CM19" s="2">
        <f t="shared" si="55"/>
        <v>710000</v>
      </c>
      <c r="CN19" s="2"/>
      <c r="CO19" s="2"/>
      <c r="CP19" s="2">
        <v>14</v>
      </c>
      <c r="CQ19" s="2">
        <v>130</v>
      </c>
      <c r="CR19" s="2">
        <v>30</v>
      </c>
      <c r="CS19" s="2">
        <v>1700</v>
      </c>
      <c r="CT19" s="2">
        <v>0</v>
      </c>
      <c r="CU19" s="2">
        <v>28</v>
      </c>
      <c r="CV19" s="2">
        <v>28</v>
      </c>
      <c r="CW19" s="2">
        <v>28</v>
      </c>
      <c r="CX19" s="2">
        <v>28</v>
      </c>
      <c r="CY19" s="2">
        <v>76</v>
      </c>
      <c r="CZ19" s="2">
        <v>44</v>
      </c>
      <c r="DA19" s="2">
        <v>44</v>
      </c>
      <c r="DB19" s="2">
        <v>5400</v>
      </c>
      <c r="DC19" s="2">
        <v>2100</v>
      </c>
      <c r="DD19" s="33">
        <v>2100</v>
      </c>
      <c r="DE19" s="2">
        <v>2100</v>
      </c>
      <c r="DF19" s="2">
        <v>2100</v>
      </c>
      <c r="DG19" s="2">
        <v>20</v>
      </c>
      <c r="DH19" s="2">
        <v>710000</v>
      </c>
      <c r="DI19" s="2"/>
      <c r="DJ19" s="2"/>
      <c r="DK19" s="2">
        <v>14</v>
      </c>
      <c r="DL19" s="2">
        <f>IF(BV19=0,0,SUM(BV$6:BV19))</f>
        <v>652</v>
      </c>
      <c r="DM19" s="2">
        <f>IF(BW19=0,0,SUM(BW$6:BW19))</f>
        <v>192</v>
      </c>
      <c r="DN19" s="2">
        <f>IF(BX19=0,0,SUM(BX$6:BX19))</f>
        <v>6010</v>
      </c>
      <c r="DO19" s="2">
        <f>IF(BY19=0,0,SUM(BY$6:BY19))</f>
        <v>0</v>
      </c>
      <c r="DP19" s="2">
        <f>IF(BZ19=0,0,SUM(BZ$6:BZ19))</f>
        <v>150</v>
      </c>
      <c r="DQ19" s="2">
        <f>IF(CA19=0,0,SUM(CA$6:CA19))</f>
        <v>150</v>
      </c>
      <c r="DR19" s="2">
        <f>IF(CB19=0,0,SUM(CB$6:CB19))</f>
        <v>150</v>
      </c>
      <c r="DS19" s="2">
        <f>IF(CC19=0,0,SUM(CC$6:CC19))</f>
        <v>150</v>
      </c>
      <c r="DT19" s="2">
        <f>IF(CD19=0,0,SUM(CD$6:CD19))</f>
        <v>944</v>
      </c>
      <c r="DU19" s="2">
        <f>IF(CE19=0,0,SUM(CE$6:CE19))</f>
        <v>208</v>
      </c>
      <c r="DV19" s="2">
        <f>IF(CF19=0,0,SUM(CF$6:CF19))</f>
        <v>208</v>
      </c>
      <c r="DW19" s="2">
        <f>IF(CG19=0,0,SUM(CG$6:CG19))</f>
        <v>18934</v>
      </c>
      <c r="DX19" s="2">
        <f>IF(CH19=0,0,SUM(CH$6:CH19))</f>
        <v>9560</v>
      </c>
      <c r="DY19" s="2">
        <f>IF(CI19=0,0,SUM(CI$6:CI19))</f>
        <v>7458</v>
      </c>
      <c r="DZ19" s="2">
        <f>IF(CJ19=0,0,SUM(CJ$6:CJ19))</f>
        <v>9458</v>
      </c>
      <c r="EA19" s="2">
        <f>IF(CK19=0,0,SUM(CK$6:CK19))</f>
        <v>9468</v>
      </c>
      <c r="EB19" s="2">
        <f>IF(CL19=0,0,SUM(CL$6:CL19))</f>
        <v>170</v>
      </c>
      <c r="EC19" s="2">
        <f>IF(CM19=0,0,SUM(CM$6:CM19))</f>
        <v>1521216</v>
      </c>
      <c r="ED19" s="2"/>
      <c r="EE19" s="2"/>
      <c r="EF19" s="2">
        <v>14</v>
      </c>
      <c r="EG19" s="2">
        <f>求节点($DK$6:$DK$85,DL$6:DL$85,升级建筑所需大殿等级!AW19)</f>
        <v>652</v>
      </c>
      <c r="EH19" s="2">
        <f>求节点($DK$6:$DK$85,DM$6:DM$85,升级建筑所需大殿等级!AX19)</f>
        <v>192</v>
      </c>
      <c r="EI19" s="2">
        <f>求节点($DK$6:$DK$85,DN$6:DN$85,升级建筑所需大殿等级!AY19)</f>
        <v>22.5</v>
      </c>
      <c r="EJ19" s="2">
        <f>求节点($DK$6:$DK$85,DO$6:DO$85,升级建筑所需大殿等级!AZ19)</f>
        <v>0</v>
      </c>
      <c r="EK19" s="2">
        <f>求节点($DK$6:$DK$85,DP$6:DP$85,升级建筑所需大殿等级!BA19)</f>
        <v>150</v>
      </c>
      <c r="EL19" s="2">
        <f>求节点($DK$6:$DK$85,DQ$6:DQ$85,升级建筑所需大殿等级!BB19)</f>
        <v>150</v>
      </c>
      <c r="EM19" s="2">
        <f>求节点($DK$6:$DK$85,DR$6:DR$85,升级建筑所需大殿等级!BC19)</f>
        <v>150</v>
      </c>
      <c r="EN19" s="2">
        <f>求节点($DK$6:$DK$85,DS$6:DS$85,升级建筑所需大殿等级!BD19)</f>
        <v>150</v>
      </c>
      <c r="EO19" s="2">
        <f>求节点($DK$6:$DK$85,DT$6:DT$85,升级建筑所需大殿等级!BE19)</f>
        <v>0</v>
      </c>
      <c r="EP19" s="2">
        <f>求节点($DK$6:$DK$85,DU$6:DU$85,升级建筑所需大殿等级!BF19)</f>
        <v>208</v>
      </c>
      <c r="EQ19" s="2">
        <f>求节点($DK$6:$DK$85,DV$6:DV$85,升级建筑所需大殿等级!BG19)</f>
        <v>208</v>
      </c>
      <c r="ER19" s="2">
        <f>求节点($DK$6:$DK$85,DW$6:DW$85,升级建筑所需大殿等级!BH19)</f>
        <v>184</v>
      </c>
      <c r="ES19" s="2">
        <f>求节点($DK$6:$DK$85,DX$6:DX$85,升级建筑所需大殿等级!BI19)</f>
        <v>28.4</v>
      </c>
      <c r="ET19" s="2">
        <f>求节点($DK$6:$DK$85,DY$6:DY$85,升级建筑所需大殿等级!BJ19)</f>
        <v>10.999999999999998</v>
      </c>
      <c r="EU19" s="2">
        <f>求节点($DK$6:$DK$85,DZ$6:DZ$85,升级建筑所需大殿等级!BK19)</f>
        <v>68.399999999999991</v>
      </c>
      <c r="EV19" s="2">
        <f>求节点($DK$6:$DK$85,EA$6:EA$85,升级建筑所需大殿等级!BL19)</f>
        <v>98.5</v>
      </c>
      <c r="EW19" s="2">
        <f>求节点($DK$6:$DK$85,EB$6:EB$85,升级建筑所需大殿等级!BM19)</f>
        <v>104</v>
      </c>
      <c r="EX19" s="2">
        <f>求节点($DK$6:$DK$85,EC$6:EC$85,升级建筑所需大殿等级!BN19)</f>
        <v>0</v>
      </c>
      <c r="EY19" s="2"/>
      <c r="EZ19" s="2"/>
      <c r="FA19" s="1">
        <f>SUMPRODUCT(EG19:EX19,'[1]功能-城建'!$X19:$AO19)</f>
        <v>2376.8000000000002</v>
      </c>
      <c r="FB19" s="1">
        <v>2124</v>
      </c>
      <c r="FC19" s="1">
        <f t="shared" si="35"/>
        <v>1.1190207156308851</v>
      </c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</row>
    <row r="20" spans="1:202" x14ac:dyDescent="0.15">
      <c r="A20" s="1">
        <f>(0.03*$C20^-0.75)*求节点([1]节奏总纲!$P$4:$P$163,'[1]功能-城建'!$CW$5:$CW$164,[1]节奏总纲!$AM18)</f>
        <v>1804.5304547662076</v>
      </c>
      <c r="B20" s="1">
        <v>4.1999999999999997E-3</v>
      </c>
      <c r="C20" s="1">
        <v>15</v>
      </c>
      <c r="D20" s="1">
        <f>'[1]功能-城建'!DG19</f>
        <v>2956.3333333333335</v>
      </c>
      <c r="E20" s="1">
        <f>'[1]功能-城建'!DH19</f>
        <v>2956.3333333333335</v>
      </c>
      <c r="F20" s="1">
        <f>'[1]功能-城建'!DI19</f>
        <v>2956.3333333333335</v>
      </c>
      <c r="G20" s="1">
        <f>'[1]功能-城建'!DJ19</f>
        <v>2956.3333333333335</v>
      </c>
      <c r="H20" s="1">
        <f>'[1]功能-城建'!DK19</f>
        <v>2956.3333333333335</v>
      </c>
      <c r="J20" s="2">
        <v>15</v>
      </c>
      <c r="K20" s="2">
        <f>'[1]功能-城建'!AS20</f>
        <v>15</v>
      </c>
      <c r="L20" s="2">
        <f>'[1]功能-城建'!AT20</f>
        <v>15</v>
      </c>
      <c r="M20" s="2">
        <f>'[1]功能-城建'!AU20</f>
        <v>40</v>
      </c>
      <c r="N20" s="2" t="str">
        <f>'[1]功能-城建'!AV20</f>
        <v/>
      </c>
      <c r="O20" s="2">
        <f>'[1]功能-城建'!AW20</f>
        <v>15</v>
      </c>
      <c r="P20" s="2">
        <f>'[1]功能-城建'!AX20</f>
        <v>15</v>
      </c>
      <c r="Q20" s="2">
        <f>'[1]功能-城建'!AY20</f>
        <v>15</v>
      </c>
      <c r="R20" s="2">
        <f>'[1]功能-城建'!AZ20</f>
        <v>15</v>
      </c>
      <c r="S20" s="3">
        <v>31</v>
      </c>
      <c r="T20" s="2">
        <f>'[1]功能-城建'!BB20</f>
        <v>15</v>
      </c>
      <c r="U20" s="2">
        <f>'[1]功能-城建'!BC20</f>
        <v>15</v>
      </c>
      <c r="V20" s="2">
        <f>'[1]功能-城建'!BD20</f>
        <v>38</v>
      </c>
      <c r="W20" s="2">
        <f>'[1]功能-城建'!BE20</f>
        <v>38</v>
      </c>
      <c r="X20" s="2">
        <f>'[1]功能-城建'!BF20</f>
        <v>38</v>
      </c>
      <c r="Y20" s="2">
        <f>'[1]功能-城建'!BG20</f>
        <v>38</v>
      </c>
      <c r="Z20" s="2">
        <f>'[1]功能-城建'!BH20</f>
        <v>38</v>
      </c>
      <c r="AA20" s="2">
        <f>'[1]功能-城建'!BI20</f>
        <v>16</v>
      </c>
      <c r="AB20" s="2">
        <f>'[1]功能-城建'!BJ20</f>
        <v>75</v>
      </c>
      <c r="AC20" s="2"/>
      <c r="AD20" s="2"/>
      <c r="AE20" s="2">
        <v>15</v>
      </c>
      <c r="AF20" s="2">
        <f>IFERROR(ROUNDUP(城建经验计算中介!D20*INDEX($B$6:$B$85,K20,1),0),0)</f>
        <v>159</v>
      </c>
      <c r="AG20" s="2">
        <f>IFERROR(ROUNDUP(城建经验计算中介!E20*INDEX($B$6:$B$85,L20,1),0),0)</f>
        <v>31</v>
      </c>
      <c r="AH20" s="2">
        <f>IFERROR(ROUNDUP(城建经验计算中介!F20*INDEX($B$6:$B$85,M20,1),0),0)</f>
        <v>2300</v>
      </c>
      <c r="AI20" s="2">
        <f>IFERROR(ROUNDUP(城建经验计算中介!G20*INDEX($B$6:$B$85,N20,1),0),0)</f>
        <v>0</v>
      </c>
      <c r="AJ20" s="2">
        <f>IFERROR(ROUNDUP(城建经验计算中介!H20*INDEX($B$6:$B$85,O20,1),0),0)</f>
        <v>29</v>
      </c>
      <c r="AK20" s="2">
        <f>IFERROR(ROUNDUP(城建经验计算中介!I20*INDEX($B$6:$B$85,P20,1),0),0)</f>
        <v>29</v>
      </c>
      <c r="AL20" s="2">
        <f>IFERROR(ROUNDUP(城建经验计算中介!J20*INDEX($B$6:$B$85,Q20,1),0),0)</f>
        <v>29</v>
      </c>
      <c r="AM20" s="2">
        <f>IFERROR(ROUNDUP(城建经验计算中介!K20*INDEX($B$6:$B$85,R20,1),0),0)</f>
        <v>29</v>
      </c>
      <c r="AN20" s="2">
        <f>IFERROR(ROUNDUP(城建经验计算中介!L20*INDEX($B$6:$B$85,S20,1),0),0)</f>
        <v>76</v>
      </c>
      <c r="AO20" s="2">
        <f>IFERROR(ROUNDUP(城建经验计算中介!M20*INDEX($B$6:$B$85,T20,1),0),0)</f>
        <v>49</v>
      </c>
      <c r="AP20" s="2">
        <f>IFERROR(ROUNDUP(城建经验计算中介!N20*INDEX($B$6:$B$85,U20,1),0),0)</f>
        <v>49</v>
      </c>
      <c r="AQ20" s="2">
        <f>IFERROR(ROUNDUP(城建经验计算中介!O20*INDEX($B$6:$B$85,V20,1),0),0)</f>
        <v>7429</v>
      </c>
      <c r="AR20" s="2">
        <f>IFERROR(ROUNDUP(城建经验计算中介!P20*INDEX($B$6:$B$85,W20,1),0),0)</f>
        <v>4797</v>
      </c>
      <c r="AS20" s="2">
        <f>IFERROR(ROUNDUP(城建经验计算中介!Q20*INDEX($B$6:$B$85,X20,1),0),0)</f>
        <v>4797</v>
      </c>
      <c r="AT20" s="2">
        <f>IFERROR(ROUNDUP(城建经验计算中介!R20*INDEX($B$6:$B$85,Y20,1),0),0)</f>
        <v>4797</v>
      </c>
      <c r="AU20" s="2">
        <f>IFERROR(ROUNDUP(城建经验计算中介!S20*INDEX($B$6:$B$85,Z20,1),0),0)</f>
        <v>4797</v>
      </c>
      <c r="AV20" s="2">
        <f>IFERROR(ROUNDUP(城建经验计算中介!T20*INDEX($B$6:$B$85,AA20,1),0),0)</f>
        <v>19</v>
      </c>
      <c r="AW20" s="2">
        <f>IFERROR(ROUNDUP(城建经验计算中介!U20*INDEX($B$6:$B$85,AB20,1),0),0)</f>
        <v>2263388</v>
      </c>
      <c r="AX20" s="2"/>
      <c r="AY20" s="2"/>
      <c r="AZ20" s="2">
        <v>15</v>
      </c>
      <c r="BA20" s="2">
        <f t="shared" si="3"/>
        <v>160</v>
      </c>
      <c r="BB20" s="2">
        <f t="shared" si="4"/>
        <v>32</v>
      </c>
      <c r="BC20" s="2">
        <f t="shared" si="5"/>
        <v>2300</v>
      </c>
      <c r="BD20" s="2">
        <f t="shared" si="6"/>
        <v>0</v>
      </c>
      <c r="BE20" s="2">
        <f t="shared" si="7"/>
        <v>30</v>
      </c>
      <c r="BF20" s="2">
        <f t="shared" si="8"/>
        <v>30</v>
      </c>
      <c r="BG20" s="2">
        <f t="shared" si="9"/>
        <v>30</v>
      </c>
      <c r="BH20" s="2">
        <f t="shared" si="10"/>
        <v>30</v>
      </c>
      <c r="BI20" s="2">
        <f t="shared" si="11"/>
        <v>76</v>
      </c>
      <c r="BJ20" s="2">
        <f t="shared" si="12"/>
        <v>50</v>
      </c>
      <c r="BK20" s="2">
        <f t="shared" si="13"/>
        <v>50</v>
      </c>
      <c r="BL20" s="2">
        <f t="shared" si="14"/>
        <v>7400</v>
      </c>
      <c r="BM20" s="2">
        <f t="shared" si="15"/>
        <v>4800</v>
      </c>
      <c r="BN20" s="2">
        <f t="shared" si="16"/>
        <v>4800</v>
      </c>
      <c r="BO20" s="2">
        <f t="shared" si="17"/>
        <v>4800</v>
      </c>
      <c r="BP20" s="2">
        <f t="shared" si="18"/>
        <v>4800</v>
      </c>
      <c r="BQ20" s="2">
        <f t="shared" si="19"/>
        <v>20</v>
      </c>
      <c r="BR20" s="2">
        <f t="shared" si="20"/>
        <v>2300000</v>
      </c>
      <c r="BS20" s="2"/>
      <c r="BT20" s="2"/>
      <c r="BU20" s="2">
        <v>15</v>
      </c>
      <c r="BV20" s="2">
        <f t="shared" si="38"/>
        <v>150</v>
      </c>
      <c r="BW20" s="2">
        <f t="shared" si="39"/>
        <v>32</v>
      </c>
      <c r="BX20" s="2">
        <f t="shared" si="40"/>
        <v>2300</v>
      </c>
      <c r="BY20" s="2">
        <f t="shared" si="41"/>
        <v>0</v>
      </c>
      <c r="BZ20" s="2">
        <f t="shared" si="42"/>
        <v>30</v>
      </c>
      <c r="CA20" s="2">
        <f t="shared" si="43"/>
        <v>30</v>
      </c>
      <c r="CB20" s="2">
        <f t="shared" si="44"/>
        <v>30</v>
      </c>
      <c r="CC20" s="2">
        <f t="shared" si="45"/>
        <v>30</v>
      </c>
      <c r="CD20" s="2">
        <f t="shared" si="46"/>
        <v>76</v>
      </c>
      <c r="CE20" s="2">
        <f t="shared" si="47"/>
        <v>50</v>
      </c>
      <c r="CF20" s="2">
        <f t="shared" si="48"/>
        <v>50</v>
      </c>
      <c r="CG20" s="2">
        <f t="shared" si="49"/>
        <v>7400</v>
      </c>
      <c r="CH20" s="2">
        <f t="shared" si="50"/>
        <v>4800</v>
      </c>
      <c r="CI20" s="33">
        <f t="shared" si="51"/>
        <v>2100</v>
      </c>
      <c r="CJ20" s="2">
        <f t="shared" si="52"/>
        <v>4800</v>
      </c>
      <c r="CK20" s="2">
        <f t="shared" si="53"/>
        <v>4800</v>
      </c>
      <c r="CL20" s="2">
        <f t="shared" si="54"/>
        <v>20</v>
      </c>
      <c r="CM20" s="2">
        <f t="shared" si="55"/>
        <v>1000000</v>
      </c>
      <c r="CN20" s="2"/>
      <c r="CO20" s="2"/>
      <c r="CP20" s="2">
        <v>15</v>
      </c>
      <c r="CQ20" s="2">
        <v>150</v>
      </c>
      <c r="CR20" s="2">
        <v>32</v>
      </c>
      <c r="CS20" s="2">
        <v>2300</v>
      </c>
      <c r="CT20" s="2">
        <v>0</v>
      </c>
      <c r="CU20" s="2">
        <v>30</v>
      </c>
      <c r="CV20" s="2">
        <v>30</v>
      </c>
      <c r="CW20" s="2">
        <v>30</v>
      </c>
      <c r="CX20" s="2">
        <v>30</v>
      </c>
      <c r="CY20" s="2">
        <v>76</v>
      </c>
      <c r="CZ20" s="2">
        <v>50</v>
      </c>
      <c r="DA20" s="2">
        <v>50</v>
      </c>
      <c r="DB20" s="2">
        <v>7400</v>
      </c>
      <c r="DC20" s="2">
        <v>4800</v>
      </c>
      <c r="DD20" s="33">
        <v>2100</v>
      </c>
      <c r="DE20" s="2">
        <v>4800</v>
      </c>
      <c r="DF20" s="2">
        <v>4800</v>
      </c>
      <c r="DG20" s="2">
        <v>20</v>
      </c>
      <c r="DH20" s="2">
        <v>1000000</v>
      </c>
      <c r="DI20" s="2"/>
      <c r="DJ20" s="2"/>
      <c r="DK20" s="2">
        <v>15</v>
      </c>
      <c r="DL20" s="2">
        <f>IF(BV20=0,0,SUM(BV$6:BV20))</f>
        <v>802</v>
      </c>
      <c r="DM20" s="2">
        <f>IF(BW20=0,0,SUM(BW$6:BW20))</f>
        <v>224</v>
      </c>
      <c r="DN20" s="2">
        <f>IF(BX20=0,0,SUM(BX$6:BX20))</f>
        <v>8310</v>
      </c>
      <c r="DO20" s="2">
        <f>IF(BY20=0,0,SUM(BY$6:BY20))</f>
        <v>0</v>
      </c>
      <c r="DP20" s="2">
        <f>IF(BZ20=0,0,SUM(BZ$6:BZ20))</f>
        <v>180</v>
      </c>
      <c r="DQ20" s="2">
        <f>IF(CA20=0,0,SUM(CA$6:CA20))</f>
        <v>180</v>
      </c>
      <c r="DR20" s="2">
        <f>IF(CB20=0,0,SUM(CB$6:CB20))</f>
        <v>180</v>
      </c>
      <c r="DS20" s="2">
        <f>IF(CC20=0,0,SUM(CC$6:CC20))</f>
        <v>180</v>
      </c>
      <c r="DT20" s="2">
        <f>IF(CD20=0,0,SUM(CD$6:CD20))</f>
        <v>1020</v>
      </c>
      <c r="DU20" s="2">
        <f>IF(CE20=0,0,SUM(CE$6:CE20))</f>
        <v>258</v>
      </c>
      <c r="DV20" s="2">
        <f>IF(CF20=0,0,SUM(CF$6:CF20))</f>
        <v>258</v>
      </c>
      <c r="DW20" s="2">
        <f>IF(CG20=0,0,SUM(CG$6:CG20))</f>
        <v>26334</v>
      </c>
      <c r="DX20" s="2">
        <f>IF(CH20=0,0,SUM(CH$6:CH20))</f>
        <v>14360</v>
      </c>
      <c r="DY20" s="2">
        <f>IF(CI20=0,0,SUM(CI$6:CI20))</f>
        <v>9558</v>
      </c>
      <c r="DZ20" s="2">
        <f>IF(CJ20=0,0,SUM(CJ$6:CJ20))</f>
        <v>14258</v>
      </c>
      <c r="EA20" s="2">
        <f>IF(CK20=0,0,SUM(CK$6:CK20))</f>
        <v>14268</v>
      </c>
      <c r="EB20" s="2">
        <f>IF(CL20=0,0,SUM(CL$6:CL20))</f>
        <v>190</v>
      </c>
      <c r="EC20" s="2">
        <f>IF(CM20=0,0,SUM(CM$6:CM20))</f>
        <v>2521216</v>
      </c>
      <c r="ED20" s="2"/>
      <c r="EE20" s="2"/>
      <c r="EF20" s="2">
        <v>15</v>
      </c>
      <c r="EG20" s="2">
        <f>求节点($DK$6:$DK$85,DL$6:DL$85,升级建筑所需大殿等级!AW20)</f>
        <v>802</v>
      </c>
      <c r="EH20" s="2">
        <f>求节点($DK$6:$DK$85,DM$6:DM$85,升级建筑所需大殿等级!AX20)</f>
        <v>224</v>
      </c>
      <c r="EI20" s="2">
        <f>求节点($DK$6:$DK$85,DN$6:DN$85,升级建筑所需大殿等级!AY20)</f>
        <v>37</v>
      </c>
      <c r="EJ20" s="2">
        <f>求节点($DK$6:$DK$85,DO$6:DO$85,升级建筑所需大殿等级!AZ20)</f>
        <v>0</v>
      </c>
      <c r="EK20" s="2">
        <f>求节点($DK$6:$DK$85,DP$6:DP$85,升级建筑所需大殿等级!BA20)</f>
        <v>180</v>
      </c>
      <c r="EL20" s="2">
        <f>求节点($DK$6:$DK$85,DQ$6:DQ$85,升级建筑所需大殿等级!BB20)</f>
        <v>180</v>
      </c>
      <c r="EM20" s="2">
        <f>求节点($DK$6:$DK$85,DR$6:DR$85,升级建筑所需大殿等级!BC20)</f>
        <v>180</v>
      </c>
      <c r="EN20" s="2">
        <f>求节点($DK$6:$DK$85,DS$6:DS$85,升级建筑所需大殿等级!BD20)</f>
        <v>180</v>
      </c>
      <c r="EO20" s="2">
        <f>求节点($DK$6:$DK$85,DT$6:DT$85,升级建筑所需大殿等级!BE20)</f>
        <v>0</v>
      </c>
      <c r="EP20" s="2">
        <f>求节点($DK$6:$DK$85,DU$6:DU$85,升级建筑所需大殿等级!BF20)</f>
        <v>258</v>
      </c>
      <c r="EQ20" s="2">
        <f>求节点($DK$6:$DK$85,DV$6:DV$85,升级建筑所需大殿等级!BG20)</f>
        <v>258</v>
      </c>
      <c r="ER20" s="2">
        <f>求节点($DK$6:$DK$85,DW$6:DW$85,升级建筑所需大殿等级!BH20)</f>
        <v>244.00000000000006</v>
      </c>
      <c r="ES20" s="2">
        <f>求节点($DK$6:$DK$85,DX$6:DX$85,升级建筑所需大殿等级!BI20)</f>
        <v>40.000000000000014</v>
      </c>
      <c r="ET20" s="2">
        <f>求节点($DK$6:$DK$85,DY$6:DY$85,升级建筑所需大殿等级!BJ20)</f>
        <v>15.000000000000005</v>
      </c>
      <c r="EU20" s="2">
        <f>求节点($DK$6:$DK$85,DZ$6:DZ$85,升级建筑所需大殿等级!BK20)</f>
        <v>98.000000000000028</v>
      </c>
      <c r="EV20" s="2">
        <f>求节点($DK$6:$DK$85,EA$6:EA$85,升级建筑所需大殿等级!BL20)</f>
        <v>126.33333333333337</v>
      </c>
      <c r="EW20" s="2">
        <f>求节点($DK$6:$DK$85,EB$6:EB$85,升级建筑所需大殿等级!BM20)</f>
        <v>134</v>
      </c>
      <c r="EX20" s="2">
        <f>求节点($DK$6:$DK$85,EC$6:EC$85,升级建筑所需大殿等级!BN20)</f>
        <v>0</v>
      </c>
      <c r="EY20" s="2"/>
      <c r="EZ20" s="2"/>
      <c r="FA20" s="1">
        <f>SUMPRODUCT(EG20:EX20,'[1]功能-城建'!$X20:$AO20)</f>
        <v>2956.3333333333335</v>
      </c>
      <c r="FB20" s="1">
        <v>2586</v>
      </c>
      <c r="FC20" s="1">
        <f t="shared" si="35"/>
        <v>1.143207012116525</v>
      </c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</row>
    <row r="21" spans="1:202" x14ac:dyDescent="0.15">
      <c r="A21" s="1">
        <f>(0.03*$C21^-0.75)*求节点([1]节奏总纲!$P$4:$P$163,'[1]功能-城建'!$CW$5:$CW$164,[1]节奏总纲!$AM19)</f>
        <v>2037.1800992565425</v>
      </c>
      <c r="B21" s="1">
        <v>4.1999999999999997E-3</v>
      </c>
      <c r="C21" s="1">
        <v>16</v>
      </c>
      <c r="D21" s="1">
        <f>'[1]功能-城建'!DG20</f>
        <v>3659</v>
      </c>
      <c r="E21" s="1">
        <f>'[1]功能-城建'!DH20</f>
        <v>3659</v>
      </c>
      <c r="F21" s="1">
        <f>'[1]功能-城建'!DI20</f>
        <v>3659</v>
      </c>
      <c r="G21" s="1">
        <f>'[1]功能-城建'!DJ20</f>
        <v>3659</v>
      </c>
      <c r="H21" s="1">
        <f>'[1]功能-城建'!DK20</f>
        <v>3659</v>
      </c>
      <c r="J21" s="2">
        <v>16</v>
      </c>
      <c r="K21" s="2">
        <f>'[1]功能-城建'!AS21</f>
        <v>16</v>
      </c>
      <c r="L21" s="2">
        <f>'[1]功能-城建'!AT21</f>
        <v>16</v>
      </c>
      <c r="M21" s="2">
        <f>'[1]功能-城建'!AU21</f>
        <v>42</v>
      </c>
      <c r="N21" s="2" t="str">
        <f>'[1]功能-城建'!AV21</f>
        <v/>
      </c>
      <c r="O21" s="2">
        <f>'[1]功能-城建'!AW21</f>
        <v>16</v>
      </c>
      <c r="P21" s="2">
        <f>'[1]功能-城建'!AX21</f>
        <v>16</v>
      </c>
      <c r="Q21" s="2">
        <f>'[1]功能-城建'!AY21</f>
        <v>16</v>
      </c>
      <c r="R21" s="2">
        <f>'[1]功能-城建'!AZ21</f>
        <v>16</v>
      </c>
      <c r="S21" s="3">
        <v>31</v>
      </c>
      <c r="T21" s="2">
        <f>'[1]功能-城建'!BB21</f>
        <v>16</v>
      </c>
      <c r="U21" s="2">
        <f>'[1]功能-城建'!BC21</f>
        <v>16</v>
      </c>
      <c r="V21" s="2">
        <f>'[1]功能-城建'!BD21</f>
        <v>40</v>
      </c>
      <c r="W21" s="2">
        <f>'[1]功能-城建'!BE21</f>
        <v>41</v>
      </c>
      <c r="X21" s="2">
        <f>'[1]功能-城建'!BF21</f>
        <v>41</v>
      </c>
      <c r="Y21" s="2">
        <f>'[1]功能-城建'!BG21</f>
        <v>41</v>
      </c>
      <c r="Z21" s="2">
        <f>'[1]功能-城建'!BH21</f>
        <v>41</v>
      </c>
      <c r="AA21" s="2">
        <f>'[1]功能-城建'!BI21</f>
        <v>17</v>
      </c>
      <c r="AB21" s="2">
        <f>'[1]功能-城建'!BJ21</f>
        <v>80</v>
      </c>
      <c r="AC21" s="2"/>
      <c r="AD21" s="2"/>
      <c r="AE21" s="2">
        <v>16</v>
      </c>
      <c r="AF21" s="2">
        <f>IFERROR(ROUNDUP(城建经验计算中介!D21*INDEX($B$6:$B$85,K21,1),0),0)</f>
        <v>182</v>
      </c>
      <c r="AG21" s="2">
        <f>IFERROR(ROUNDUP(城建经验计算中介!E21*INDEX($B$6:$B$85,L21,1),0),0)</f>
        <v>46</v>
      </c>
      <c r="AH21" s="2">
        <f>IFERROR(ROUNDUP(城建经验计算中介!F21*INDEX($B$6:$B$85,M21,1),0),0)</f>
        <v>3161</v>
      </c>
      <c r="AI21" s="2">
        <f>IFERROR(ROUNDUP(城建经验计算中介!G21*INDEX($B$6:$B$85,N21,1),0),0)</f>
        <v>0</v>
      </c>
      <c r="AJ21" s="2">
        <f>IFERROR(ROUNDUP(城建经验计算中介!H21*INDEX($B$6:$B$85,O21,1),0),0)</f>
        <v>41</v>
      </c>
      <c r="AK21" s="2">
        <f>IFERROR(ROUNDUP(城建经验计算中介!I21*INDEX($B$6:$B$85,P21,1),0),0)</f>
        <v>41</v>
      </c>
      <c r="AL21" s="2">
        <f>IFERROR(ROUNDUP(城建经验计算中介!J21*INDEX($B$6:$B$85,Q21,1),0),0)</f>
        <v>41</v>
      </c>
      <c r="AM21" s="2">
        <f>IFERROR(ROUNDUP(城建经验计算中介!K21*INDEX($B$6:$B$85,R21,1),0),0)</f>
        <v>41</v>
      </c>
      <c r="AN21" s="2">
        <f>IFERROR(ROUNDUP(城建经验计算中介!L21*INDEX($B$6:$B$85,S21,1),0),0)</f>
        <v>76</v>
      </c>
      <c r="AO21" s="2">
        <f>IFERROR(ROUNDUP(城建经验计算中介!M21*INDEX($B$6:$B$85,T21,1),0),0)</f>
        <v>53</v>
      </c>
      <c r="AP21" s="2">
        <f>IFERROR(ROUNDUP(城建经验计算中介!N21*INDEX($B$6:$B$85,U21,1),0),0)</f>
        <v>53</v>
      </c>
      <c r="AQ21" s="2">
        <f>IFERROR(ROUNDUP(城建经验计算中介!O21*INDEX($B$6:$B$85,V21,1),0),0)</f>
        <v>10220</v>
      </c>
      <c r="AR21" s="2">
        <f>IFERROR(ROUNDUP(城建经验计算中介!P21*INDEX($B$6:$B$85,W21,1),0),0)</f>
        <v>5516</v>
      </c>
      <c r="AS21" s="2">
        <f>IFERROR(ROUNDUP(城建经验计算中介!Q21*INDEX($B$6:$B$85,X21,1),0),0)</f>
        <v>5516</v>
      </c>
      <c r="AT21" s="2">
        <f>IFERROR(ROUNDUP(城建经验计算中介!R21*INDEX($B$6:$B$85,Y21,1),0),0)</f>
        <v>5516</v>
      </c>
      <c r="AU21" s="2">
        <f>IFERROR(ROUNDUP(城建经验计算中介!S21*INDEX($B$6:$B$85,Z21,1),0),0)</f>
        <v>5516</v>
      </c>
      <c r="AV21" s="2">
        <f>IFERROR(ROUNDUP(城建经验计算中介!T21*INDEX($B$6:$B$85,AA21,1),0),0)</f>
        <v>20</v>
      </c>
      <c r="AW21" s="2">
        <f>IFERROR(ROUNDUP(城建经验计算中介!U21*INDEX($B$6:$B$85,AB21,1),0),0)</f>
        <v>708904</v>
      </c>
      <c r="AX21" s="2"/>
      <c r="AY21" s="2"/>
      <c r="AZ21" s="2">
        <v>16</v>
      </c>
      <c r="BA21" s="2">
        <f t="shared" si="3"/>
        <v>180</v>
      </c>
      <c r="BB21" s="2">
        <f t="shared" si="4"/>
        <v>46</v>
      </c>
      <c r="BC21" s="2">
        <f t="shared" si="5"/>
        <v>3200</v>
      </c>
      <c r="BD21" s="2">
        <f t="shared" si="6"/>
        <v>0</v>
      </c>
      <c r="BE21" s="2">
        <f t="shared" si="7"/>
        <v>42</v>
      </c>
      <c r="BF21" s="2">
        <f t="shared" si="8"/>
        <v>42</v>
      </c>
      <c r="BG21" s="2">
        <f t="shared" si="9"/>
        <v>42</v>
      </c>
      <c r="BH21" s="2">
        <f t="shared" si="10"/>
        <v>42</v>
      </c>
      <c r="BI21" s="2">
        <f t="shared" si="11"/>
        <v>76</v>
      </c>
      <c r="BJ21" s="2">
        <f t="shared" si="12"/>
        <v>54</v>
      </c>
      <c r="BK21" s="2">
        <f t="shared" si="13"/>
        <v>54</v>
      </c>
      <c r="BL21" s="2">
        <f t="shared" si="14"/>
        <v>10000</v>
      </c>
      <c r="BM21" s="2">
        <f t="shared" si="15"/>
        <v>5500</v>
      </c>
      <c r="BN21" s="2">
        <f t="shared" si="16"/>
        <v>5500</v>
      </c>
      <c r="BO21" s="2">
        <f t="shared" si="17"/>
        <v>5500</v>
      </c>
      <c r="BP21" s="2">
        <f t="shared" si="18"/>
        <v>5500</v>
      </c>
      <c r="BQ21" s="2">
        <f t="shared" si="19"/>
        <v>20</v>
      </c>
      <c r="BR21" s="2">
        <f t="shared" si="20"/>
        <v>710000</v>
      </c>
      <c r="BS21" s="2"/>
      <c r="BT21" s="2"/>
      <c r="BU21" s="2">
        <v>16</v>
      </c>
      <c r="BV21" s="2">
        <f t="shared" si="38"/>
        <v>160</v>
      </c>
      <c r="BW21" s="2">
        <f t="shared" si="39"/>
        <v>46</v>
      </c>
      <c r="BX21" s="2">
        <f t="shared" si="40"/>
        <v>3200</v>
      </c>
      <c r="BY21" s="2">
        <f t="shared" si="41"/>
        <v>0</v>
      </c>
      <c r="BZ21" s="2">
        <f t="shared" si="42"/>
        <v>42</v>
      </c>
      <c r="CA21" s="2">
        <f t="shared" si="43"/>
        <v>42</v>
      </c>
      <c r="CB21" s="2">
        <f t="shared" si="44"/>
        <v>42</v>
      </c>
      <c r="CC21" s="2">
        <f t="shared" si="45"/>
        <v>42</v>
      </c>
      <c r="CD21" s="2">
        <f t="shared" si="46"/>
        <v>76</v>
      </c>
      <c r="CE21" s="2">
        <f t="shared" si="47"/>
        <v>54</v>
      </c>
      <c r="CF21" s="2">
        <f t="shared" si="48"/>
        <v>54</v>
      </c>
      <c r="CG21" s="2">
        <f t="shared" si="49"/>
        <v>10000</v>
      </c>
      <c r="CH21" s="2">
        <f t="shared" si="50"/>
        <v>5500</v>
      </c>
      <c r="CI21" s="33">
        <f t="shared" si="51"/>
        <v>4800</v>
      </c>
      <c r="CJ21" s="2">
        <f t="shared" si="52"/>
        <v>5500</v>
      </c>
      <c r="CK21" s="2">
        <f t="shared" si="53"/>
        <v>5500</v>
      </c>
      <c r="CL21" s="2">
        <f t="shared" si="54"/>
        <v>20</v>
      </c>
      <c r="CM21" s="2">
        <f t="shared" si="55"/>
        <v>2300000</v>
      </c>
      <c r="CN21" s="2"/>
      <c r="CO21" s="2"/>
      <c r="CP21" s="2">
        <v>16</v>
      </c>
      <c r="CQ21" s="2">
        <v>160</v>
      </c>
      <c r="CR21" s="2">
        <v>46</v>
      </c>
      <c r="CS21" s="2">
        <v>3200</v>
      </c>
      <c r="CT21" s="2">
        <v>0</v>
      </c>
      <c r="CU21" s="2">
        <v>42</v>
      </c>
      <c r="CV21" s="2">
        <v>42</v>
      </c>
      <c r="CW21" s="2">
        <v>42</v>
      </c>
      <c r="CX21" s="2">
        <v>42</v>
      </c>
      <c r="CY21" s="2">
        <v>76</v>
      </c>
      <c r="CZ21" s="2">
        <v>54</v>
      </c>
      <c r="DA21" s="2">
        <v>54</v>
      </c>
      <c r="DB21" s="2">
        <v>10000</v>
      </c>
      <c r="DC21" s="2">
        <v>5500</v>
      </c>
      <c r="DD21" s="33">
        <v>4800</v>
      </c>
      <c r="DE21" s="2">
        <v>5500</v>
      </c>
      <c r="DF21" s="2">
        <v>5500</v>
      </c>
      <c r="DG21" s="2">
        <v>20</v>
      </c>
      <c r="DH21" s="2">
        <v>2300000</v>
      </c>
      <c r="DI21" s="2"/>
      <c r="DJ21" s="2"/>
      <c r="DK21" s="2">
        <v>16</v>
      </c>
      <c r="DL21" s="2">
        <f>IF(BV21=0,0,SUM(BV$6:BV21))</f>
        <v>962</v>
      </c>
      <c r="DM21" s="2">
        <f>IF(BW21=0,0,SUM(BW$6:BW21))</f>
        <v>270</v>
      </c>
      <c r="DN21" s="2">
        <f>IF(BX21=0,0,SUM(BX$6:BX21))</f>
        <v>11510</v>
      </c>
      <c r="DO21" s="2">
        <f>IF(BY21=0,0,SUM(BY$6:BY21))</f>
        <v>0</v>
      </c>
      <c r="DP21" s="2">
        <f>IF(BZ21=0,0,SUM(BZ$6:BZ21))</f>
        <v>222</v>
      </c>
      <c r="DQ21" s="2">
        <f>IF(CA21=0,0,SUM(CA$6:CA21))</f>
        <v>222</v>
      </c>
      <c r="DR21" s="2">
        <f>IF(CB21=0,0,SUM(CB$6:CB21))</f>
        <v>222</v>
      </c>
      <c r="DS21" s="2">
        <f>IF(CC21=0,0,SUM(CC$6:CC21))</f>
        <v>222</v>
      </c>
      <c r="DT21" s="2">
        <f>IF(CD21=0,0,SUM(CD$6:CD21))</f>
        <v>1096</v>
      </c>
      <c r="DU21" s="2">
        <f>IF(CE21=0,0,SUM(CE$6:CE21))</f>
        <v>312</v>
      </c>
      <c r="DV21" s="2">
        <f>IF(CF21=0,0,SUM(CF$6:CF21))</f>
        <v>312</v>
      </c>
      <c r="DW21" s="2">
        <f>IF(CG21=0,0,SUM(CG$6:CG21))</f>
        <v>36334</v>
      </c>
      <c r="DX21" s="2">
        <f>IF(CH21=0,0,SUM(CH$6:CH21))</f>
        <v>19860</v>
      </c>
      <c r="DY21" s="2">
        <f>IF(CI21=0,0,SUM(CI$6:CI21))</f>
        <v>14358</v>
      </c>
      <c r="DZ21" s="2">
        <f>IF(CJ21=0,0,SUM(CJ$6:CJ21))</f>
        <v>19758</v>
      </c>
      <c r="EA21" s="2">
        <f>IF(CK21=0,0,SUM(CK$6:CK21))</f>
        <v>19768</v>
      </c>
      <c r="EB21" s="2">
        <f>IF(CL21=0,0,SUM(CL$6:CL21))</f>
        <v>210</v>
      </c>
      <c r="EC21" s="2">
        <f>IF(CM21=0,0,SUM(CM$6:CM21))</f>
        <v>4821216</v>
      </c>
      <c r="ED21" s="2"/>
      <c r="EE21" s="2"/>
      <c r="EF21" s="2">
        <v>16</v>
      </c>
      <c r="EG21" s="2">
        <f>求节点($DK$6:$DK$85,DL$6:DL$85,升级建筑所需大殿等级!AW21)</f>
        <v>962</v>
      </c>
      <c r="EH21" s="2">
        <f>求节点($DK$6:$DK$85,DM$6:DM$85,升级建筑所需大殿等级!AX21)</f>
        <v>270</v>
      </c>
      <c r="EI21" s="2">
        <f>求节点($DK$6:$DK$85,DN$6:DN$85,升级建筑所需大殿等级!AY21)</f>
        <v>55</v>
      </c>
      <c r="EJ21" s="2">
        <f>求节点($DK$6:$DK$85,DO$6:DO$85,升级建筑所需大殿等级!AZ21)</f>
        <v>0</v>
      </c>
      <c r="EK21" s="2">
        <f>求节点($DK$6:$DK$85,DP$6:DP$85,升级建筑所需大殿等级!BA21)</f>
        <v>222</v>
      </c>
      <c r="EL21" s="2">
        <f>求节点($DK$6:$DK$85,DQ$6:DQ$85,升级建筑所需大殿等级!BB21)</f>
        <v>222</v>
      </c>
      <c r="EM21" s="2">
        <f>求节点($DK$6:$DK$85,DR$6:DR$85,升级建筑所需大殿等级!BC21)</f>
        <v>222</v>
      </c>
      <c r="EN21" s="2">
        <f>求节点($DK$6:$DK$85,DS$6:DS$85,升级建筑所需大殿等级!BD21)</f>
        <v>222</v>
      </c>
      <c r="EO21" s="2">
        <f>求节点($DK$6:$DK$85,DT$6:DT$85,升级建筑所需大殿等级!BE21)</f>
        <v>0</v>
      </c>
      <c r="EP21" s="2">
        <f>求节点($DK$6:$DK$85,DU$6:DU$85,升级建筑所需大殿等级!BF21)</f>
        <v>312</v>
      </c>
      <c r="EQ21" s="2">
        <f>求节点($DK$6:$DK$85,DV$6:DV$85,升级建筑所需大殿等级!BG21)</f>
        <v>312</v>
      </c>
      <c r="ER21" s="2">
        <f>求节点($DK$6:$DK$85,DW$6:DW$85,升级建筑所需大殿等级!BH21)</f>
        <v>304</v>
      </c>
      <c r="ES21" s="2">
        <f>求节点($DK$6:$DK$85,DX$6:DX$85,升级建筑所需大殿等级!BI21)</f>
        <v>56</v>
      </c>
      <c r="ET21" s="2">
        <f>求节点($DK$6:$DK$85,DY$6:DY$85,升级建筑所需大殿等级!BJ21)</f>
        <v>21</v>
      </c>
      <c r="EU21" s="2">
        <f>求节点($DK$6:$DK$85,DZ$6:DZ$85,升级建筑所需大殿等级!BK21)</f>
        <v>138</v>
      </c>
      <c r="EV21" s="2">
        <f>求节点($DK$6:$DK$85,EA$6:EA$85,升级建筑所需大殿等级!BL21)</f>
        <v>163</v>
      </c>
      <c r="EW21" s="2">
        <f>求节点($DK$6:$DK$85,EB$6:EB$85,升级建筑所需大殿等级!BM21)</f>
        <v>170</v>
      </c>
      <c r="EX21" s="2">
        <f>求节点($DK$6:$DK$85,EC$6:EC$85,升级建筑所需大殿等级!BN21)</f>
        <v>8</v>
      </c>
      <c r="EY21" s="2"/>
      <c r="EZ21" s="2"/>
      <c r="FA21" s="1">
        <f>SUMPRODUCT(EG21:EX21,'[1]功能-城建'!$X21:$AO21)</f>
        <v>3659</v>
      </c>
      <c r="FB21" s="1">
        <v>3136</v>
      </c>
      <c r="FC21" s="1">
        <f t="shared" si="35"/>
        <v>1.1667729591836735</v>
      </c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</row>
    <row r="22" spans="1:202" x14ac:dyDescent="0.15">
      <c r="A22" s="1">
        <f>(0.03*$C22^-0.75)*求节点([1]节奏总纲!$P$4:$P$163,'[1]功能-城建'!$CW$5:$CW$164,[1]节奏总纲!$AM20)</f>
        <v>2291.4042016150247</v>
      </c>
      <c r="B22" s="1">
        <v>4.1999999999999997E-3</v>
      </c>
      <c r="C22" s="1">
        <v>17</v>
      </c>
      <c r="D22" s="1">
        <f>'[1]功能-城建'!DG21</f>
        <v>4428.3095238095239</v>
      </c>
      <c r="E22" s="1">
        <f>'[1]功能-城建'!DH21</f>
        <v>4428.3095238095239</v>
      </c>
      <c r="F22" s="1">
        <f>'[1]功能-城建'!DI21</f>
        <v>4428.3095238095239</v>
      </c>
      <c r="G22" s="1">
        <f>'[1]功能-城建'!DJ21</f>
        <v>4428.3095238095239</v>
      </c>
      <c r="H22" s="1">
        <f>'[1]功能-城建'!DK21</f>
        <v>4428.3095238095239</v>
      </c>
      <c r="J22" s="2">
        <v>17</v>
      </c>
      <c r="K22" s="2">
        <f>'[1]功能-城建'!AS22</f>
        <v>17</v>
      </c>
      <c r="L22" s="2">
        <f>'[1]功能-城建'!AT22</f>
        <v>17</v>
      </c>
      <c r="M22" s="2">
        <f>'[1]功能-城建'!AU22</f>
        <v>44</v>
      </c>
      <c r="N22" s="2" t="str">
        <f>'[1]功能-城建'!AV22</f>
        <v/>
      </c>
      <c r="O22" s="2">
        <f>'[1]功能-城建'!AW22</f>
        <v>17</v>
      </c>
      <c r="P22" s="2">
        <f>'[1]功能-城建'!AX22</f>
        <v>17</v>
      </c>
      <c r="Q22" s="2">
        <f>'[1]功能-城建'!AY22</f>
        <v>17</v>
      </c>
      <c r="R22" s="2">
        <f>'[1]功能-城建'!AZ22</f>
        <v>17</v>
      </c>
      <c r="S22" s="3">
        <v>31</v>
      </c>
      <c r="T22" s="2">
        <f>'[1]功能-城建'!BB22</f>
        <v>17</v>
      </c>
      <c r="U22" s="2">
        <f>'[1]功能-城建'!BC22</f>
        <v>17</v>
      </c>
      <c r="V22" s="2">
        <f>'[1]功能-城建'!BD22</f>
        <v>42</v>
      </c>
      <c r="W22" s="2">
        <f>'[1]功能-城建'!BE22</f>
        <v>42</v>
      </c>
      <c r="X22" s="2">
        <f>'[1]功能-城建'!BF22</f>
        <v>42</v>
      </c>
      <c r="Y22" s="2">
        <f>'[1]功能-城建'!BG22</f>
        <v>42</v>
      </c>
      <c r="Z22" s="2">
        <f>'[1]功能-城建'!BH22</f>
        <v>42</v>
      </c>
      <c r="AA22" s="2">
        <f>'[1]功能-城建'!BI22</f>
        <v>17</v>
      </c>
      <c r="AB22" s="2">
        <f>'[1]功能-城建'!BJ22</f>
        <v>0</v>
      </c>
      <c r="AC22" s="2"/>
      <c r="AD22" s="2"/>
      <c r="AE22" s="2">
        <v>17</v>
      </c>
      <c r="AF22" s="2">
        <f>IFERROR(ROUNDUP(城建经验计算中介!D22*INDEX($B$6:$B$85,K22,1),0),0)</f>
        <v>215</v>
      </c>
      <c r="AG22" s="2">
        <f>IFERROR(ROUNDUP(城建经验计算中介!E22*INDEX($B$6:$B$85,L22,1),0),0)</f>
        <v>48</v>
      </c>
      <c r="AH22" s="2">
        <f>IFERROR(ROUNDUP(城建经验计算中介!F22*INDEX($B$6:$B$85,M22,1),0),0)</f>
        <v>4339</v>
      </c>
      <c r="AI22" s="2">
        <f>IFERROR(ROUNDUP(城建经验计算中介!G22*INDEX($B$6:$B$85,N22,1),0),0)</f>
        <v>0</v>
      </c>
      <c r="AJ22" s="2">
        <f>IFERROR(ROUNDUP(城建经验计算中介!H22*INDEX($B$6:$B$85,O22,1),0),0)</f>
        <v>43</v>
      </c>
      <c r="AK22" s="2">
        <f>IFERROR(ROUNDUP(城建经验计算中介!I22*INDEX($B$6:$B$85,P22,1),0),0)</f>
        <v>43</v>
      </c>
      <c r="AL22" s="2">
        <f>IFERROR(ROUNDUP(城建经验计算中介!J22*INDEX($B$6:$B$85,Q22,1),0),0)</f>
        <v>43</v>
      </c>
      <c r="AM22" s="2">
        <f>IFERROR(ROUNDUP(城建经验计算中介!K22*INDEX($B$6:$B$85,R22,1),0),0)</f>
        <v>43</v>
      </c>
      <c r="AN22" s="2">
        <f>IFERROR(ROUNDUP(城建经验计算中介!L22*INDEX($B$6:$B$85,S22,1),0),0)</f>
        <v>76</v>
      </c>
      <c r="AO22" s="2">
        <f>IFERROR(ROUNDUP(城建经验计算中介!M22*INDEX($B$6:$B$85,T22,1),0),0)</f>
        <v>56</v>
      </c>
      <c r="AP22" s="2">
        <f>IFERROR(ROUNDUP(城建经验计算中介!N22*INDEX($B$6:$B$85,U22,1),0),0)</f>
        <v>56</v>
      </c>
      <c r="AQ22" s="2">
        <f>IFERROR(ROUNDUP(城建经验计算中介!O22*INDEX($B$6:$B$85,V22,1),0),0)</f>
        <v>14044</v>
      </c>
      <c r="AR22" s="2">
        <f>IFERROR(ROUNDUP(城建经验计算中介!P22*INDEX($B$6:$B$85,W22,1),0),0)</f>
        <v>5534</v>
      </c>
      <c r="AS22" s="2">
        <f>IFERROR(ROUNDUP(城建经验计算中介!Q22*INDEX($B$6:$B$85,X22,1),0),0)</f>
        <v>5534</v>
      </c>
      <c r="AT22" s="2">
        <f>IFERROR(ROUNDUP(城建经验计算中介!R22*INDEX($B$6:$B$85,Y22,1),0),0)</f>
        <v>5534</v>
      </c>
      <c r="AU22" s="2">
        <f>IFERROR(ROUNDUP(城建经验计算中介!S22*INDEX($B$6:$B$85,Z22,1),0),0)</f>
        <v>5534</v>
      </c>
      <c r="AV22" s="2">
        <f>IFERROR(ROUNDUP(城建经验计算中介!T22*INDEX($B$6:$B$85,AA22,1),0),0)</f>
        <v>20</v>
      </c>
      <c r="AW22" s="2">
        <f>IFERROR(ROUNDUP(城建经验计算中介!U22*INDEX($B$6:$B$85,AB22,1),0),0)</f>
        <v>0</v>
      </c>
      <c r="AX22" s="2"/>
      <c r="AY22" s="2"/>
      <c r="AZ22" s="2">
        <v>17</v>
      </c>
      <c r="BA22" s="2">
        <f t="shared" si="3"/>
        <v>220</v>
      </c>
      <c r="BB22" s="2">
        <f t="shared" si="4"/>
        <v>48</v>
      </c>
      <c r="BC22" s="2">
        <f t="shared" si="5"/>
        <v>4300</v>
      </c>
      <c r="BD22" s="2">
        <f t="shared" si="6"/>
        <v>0</v>
      </c>
      <c r="BE22" s="2">
        <f t="shared" si="7"/>
        <v>44</v>
      </c>
      <c r="BF22" s="2">
        <f t="shared" si="8"/>
        <v>44</v>
      </c>
      <c r="BG22" s="2">
        <f t="shared" si="9"/>
        <v>44</v>
      </c>
      <c r="BH22" s="2">
        <f t="shared" si="10"/>
        <v>44</v>
      </c>
      <c r="BI22" s="2">
        <f t="shared" si="11"/>
        <v>76</v>
      </c>
      <c r="BJ22" s="2">
        <f t="shared" si="12"/>
        <v>56</v>
      </c>
      <c r="BK22" s="2">
        <f t="shared" si="13"/>
        <v>56</v>
      </c>
      <c r="BL22" s="2">
        <f t="shared" si="14"/>
        <v>14000</v>
      </c>
      <c r="BM22" s="2">
        <f t="shared" si="15"/>
        <v>5500</v>
      </c>
      <c r="BN22" s="2">
        <f t="shared" si="16"/>
        <v>5500</v>
      </c>
      <c r="BO22" s="2">
        <f t="shared" si="17"/>
        <v>5500</v>
      </c>
      <c r="BP22" s="2">
        <f t="shared" si="18"/>
        <v>5500</v>
      </c>
      <c r="BQ22" s="2">
        <f t="shared" si="19"/>
        <v>20</v>
      </c>
      <c r="BR22" s="2">
        <f t="shared" si="20"/>
        <v>0</v>
      </c>
      <c r="BS22" s="2"/>
      <c r="BT22" s="2"/>
      <c r="BU22" s="2">
        <v>17</v>
      </c>
      <c r="BV22" s="2">
        <f t="shared" si="38"/>
        <v>180</v>
      </c>
      <c r="BW22" s="2">
        <f t="shared" si="39"/>
        <v>48</v>
      </c>
      <c r="BX22" s="2">
        <f t="shared" si="40"/>
        <v>4300</v>
      </c>
      <c r="BY22" s="2">
        <f t="shared" si="41"/>
        <v>0</v>
      </c>
      <c r="BZ22" s="2">
        <f t="shared" si="42"/>
        <v>44</v>
      </c>
      <c r="CA22" s="2">
        <f t="shared" si="43"/>
        <v>44</v>
      </c>
      <c r="CB22" s="2">
        <f t="shared" si="44"/>
        <v>44</v>
      </c>
      <c r="CC22" s="2">
        <f t="shared" si="45"/>
        <v>44</v>
      </c>
      <c r="CD22" s="2">
        <f t="shared" si="46"/>
        <v>76</v>
      </c>
      <c r="CE22" s="2">
        <f t="shared" si="47"/>
        <v>56</v>
      </c>
      <c r="CF22" s="2">
        <f t="shared" si="48"/>
        <v>56</v>
      </c>
      <c r="CG22" s="2">
        <f t="shared" si="49"/>
        <v>14000</v>
      </c>
      <c r="CH22" s="2">
        <f t="shared" si="50"/>
        <v>5500</v>
      </c>
      <c r="CI22" s="33">
        <f t="shared" si="51"/>
        <v>5500</v>
      </c>
      <c r="CJ22" s="2">
        <f t="shared" si="52"/>
        <v>5500</v>
      </c>
      <c r="CK22" s="2">
        <f t="shared" si="53"/>
        <v>5500</v>
      </c>
      <c r="CL22" s="2">
        <f t="shared" si="54"/>
        <v>20</v>
      </c>
      <c r="CM22" s="2">
        <f t="shared" si="55"/>
        <v>0</v>
      </c>
      <c r="CN22" s="2"/>
      <c r="CO22" s="2"/>
      <c r="CP22" s="2">
        <v>17</v>
      </c>
      <c r="CQ22" s="2">
        <v>180</v>
      </c>
      <c r="CR22" s="2">
        <v>48</v>
      </c>
      <c r="CS22" s="2">
        <v>4300</v>
      </c>
      <c r="CT22" s="2">
        <v>0</v>
      </c>
      <c r="CU22" s="2">
        <v>44</v>
      </c>
      <c r="CV22" s="2">
        <v>44</v>
      </c>
      <c r="CW22" s="2">
        <v>44</v>
      </c>
      <c r="CX22" s="2">
        <v>44</v>
      </c>
      <c r="CY22" s="2">
        <v>76</v>
      </c>
      <c r="CZ22" s="2">
        <v>56</v>
      </c>
      <c r="DA22" s="2">
        <v>56</v>
      </c>
      <c r="DB22" s="2">
        <v>14000</v>
      </c>
      <c r="DC22" s="2">
        <v>5500</v>
      </c>
      <c r="DD22" s="33">
        <v>5500</v>
      </c>
      <c r="DE22" s="2">
        <v>5500</v>
      </c>
      <c r="DF22" s="2">
        <v>5500</v>
      </c>
      <c r="DG22" s="2">
        <v>20</v>
      </c>
      <c r="DH22" s="2">
        <v>0</v>
      </c>
      <c r="DI22" s="2"/>
      <c r="DJ22" s="2"/>
      <c r="DK22" s="2">
        <v>17</v>
      </c>
      <c r="DL22" s="2">
        <f>IF(BV22=0,0,SUM(BV$6:BV22))</f>
        <v>1142</v>
      </c>
      <c r="DM22" s="2">
        <f>IF(BW22=0,0,SUM(BW$6:BW22))</f>
        <v>318</v>
      </c>
      <c r="DN22" s="2">
        <f>IF(BX22=0,0,SUM(BX$6:BX22))</f>
        <v>15810</v>
      </c>
      <c r="DO22" s="2">
        <f>IF(BY22=0,0,SUM(BY$6:BY22))</f>
        <v>0</v>
      </c>
      <c r="DP22" s="2">
        <f>IF(BZ22=0,0,SUM(BZ$6:BZ22))</f>
        <v>266</v>
      </c>
      <c r="DQ22" s="2">
        <f>IF(CA22=0,0,SUM(CA$6:CA22))</f>
        <v>266</v>
      </c>
      <c r="DR22" s="2">
        <f>IF(CB22=0,0,SUM(CB$6:CB22))</f>
        <v>266</v>
      </c>
      <c r="DS22" s="2">
        <f>IF(CC22=0,0,SUM(CC$6:CC22))</f>
        <v>266</v>
      </c>
      <c r="DT22" s="2">
        <f>IF(CD22=0,0,SUM(CD$6:CD22))</f>
        <v>1172</v>
      </c>
      <c r="DU22" s="2">
        <f>IF(CE22=0,0,SUM(CE$6:CE22))</f>
        <v>368</v>
      </c>
      <c r="DV22" s="2">
        <f>IF(CF22=0,0,SUM(CF$6:CF22))</f>
        <v>368</v>
      </c>
      <c r="DW22" s="2">
        <f>IF(CG22=0,0,SUM(CG$6:CG22))</f>
        <v>50334</v>
      </c>
      <c r="DX22" s="2">
        <f>IF(CH22=0,0,SUM(CH$6:CH22))</f>
        <v>25360</v>
      </c>
      <c r="DY22" s="2">
        <f>IF(CI22=0,0,SUM(CI$6:CI22))</f>
        <v>19858</v>
      </c>
      <c r="DZ22" s="2">
        <f>IF(CJ22=0,0,SUM(CJ$6:CJ22))</f>
        <v>25258</v>
      </c>
      <c r="EA22" s="2">
        <f>IF(CK22=0,0,SUM(CK$6:CK22))</f>
        <v>25268</v>
      </c>
      <c r="EB22" s="2">
        <f>IF(CL22=0,0,SUM(CL$6:CL22))</f>
        <v>230</v>
      </c>
      <c r="EC22" s="2">
        <f>IF(CM22=0,0,SUM(CM$6:CM22))</f>
        <v>0</v>
      </c>
      <c r="ED22" s="2"/>
      <c r="EE22" s="2"/>
      <c r="EF22" s="2">
        <v>17</v>
      </c>
      <c r="EG22" s="2">
        <f>求节点($DK$6:$DK$85,DL$6:DL$85,升级建筑所需大殿等级!AW22)</f>
        <v>1142</v>
      </c>
      <c r="EH22" s="2">
        <f>求节点($DK$6:$DK$85,DM$6:DM$85,升级建筑所需大殿等级!AX22)</f>
        <v>318</v>
      </c>
      <c r="EI22" s="2">
        <f>求节点($DK$6:$DK$85,DN$6:DN$85,升级建筑所需大殿等级!AY22)</f>
        <v>80.5</v>
      </c>
      <c r="EJ22" s="2">
        <f>求节点($DK$6:$DK$85,DO$6:DO$85,升级建筑所需大殿等级!AZ22)</f>
        <v>0</v>
      </c>
      <c r="EK22" s="2">
        <f>求节点($DK$6:$DK$85,DP$6:DP$85,升级建筑所需大殿等级!BA22)</f>
        <v>266</v>
      </c>
      <c r="EL22" s="2">
        <f>求节点($DK$6:$DK$85,DQ$6:DQ$85,升级建筑所需大殿等级!BB22)</f>
        <v>266</v>
      </c>
      <c r="EM22" s="2">
        <f>求节点($DK$6:$DK$85,DR$6:DR$85,升级建筑所需大殿等级!BC22)</f>
        <v>266</v>
      </c>
      <c r="EN22" s="2">
        <f>求节点($DK$6:$DK$85,DS$6:DS$85,升级建筑所需大殿等级!BD22)</f>
        <v>266</v>
      </c>
      <c r="EO22" s="2">
        <f>求节点($DK$6:$DK$85,DT$6:DT$85,升级建筑所需大殿等级!BE22)</f>
        <v>0</v>
      </c>
      <c r="EP22" s="2">
        <f>求节点($DK$6:$DK$85,DU$6:DU$85,升级建筑所需大殿等级!BF22)</f>
        <v>368</v>
      </c>
      <c r="EQ22" s="2">
        <f>求节点($DK$6:$DK$85,DV$6:DV$85,升级建筑所需大殿等级!BG22)</f>
        <v>368</v>
      </c>
      <c r="ER22" s="2">
        <f>求节点($DK$6:$DK$85,DW$6:DW$85,升级建筑所需大殿等级!BH22)</f>
        <v>384</v>
      </c>
      <c r="ES22" s="2">
        <f>求节点($DK$6:$DK$85,DX$6:DX$85,升级建筑所需大殿等级!BI22)</f>
        <v>71.999999999999986</v>
      </c>
      <c r="ET22" s="2">
        <f>求节点($DK$6:$DK$85,DY$6:DY$85,升级建筑所需大殿等级!BJ22)</f>
        <v>26.999999999999993</v>
      </c>
      <c r="EU22" s="2">
        <f>求节点($DK$6:$DK$85,DZ$6:DZ$85,升级建筑所需大殿等级!BK22)</f>
        <v>177.99999999999997</v>
      </c>
      <c r="EV22" s="2">
        <f>求节点($DK$6:$DK$85,EA$6:EA$85,升级建筑所需大殿等级!BL22)</f>
        <v>199.66666666666663</v>
      </c>
      <c r="EW22" s="2">
        <f>求节点($DK$6:$DK$85,EB$6:EB$85,升级建筑所需大殿等级!BM22)</f>
        <v>210</v>
      </c>
      <c r="EX22" s="2">
        <f>求节点($DK$6:$DK$85,EC$6:EC$85,升级建筑所需大殿等级!BN22)</f>
        <v>17.142857142857139</v>
      </c>
      <c r="EY22" s="2"/>
      <c r="EZ22" s="2"/>
      <c r="FA22" s="1">
        <f>SUMPRODUCT(EG22:EX22,'[1]功能-城建'!$X22:$AO22)</f>
        <v>4428.3095238095239</v>
      </c>
      <c r="FB22" s="1">
        <v>3814</v>
      </c>
      <c r="FC22" s="1">
        <f t="shared" si="35"/>
        <v>1.1610669962793718</v>
      </c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</row>
    <row r="23" spans="1:202" x14ac:dyDescent="0.15">
      <c r="A23" s="1">
        <f>(0.03*$C23^-0.75)*求节点([1]节奏总纲!$P$4:$P$163,'[1]功能-城建'!$CW$5:$CW$164,[1]节奏总纲!$AM21)</f>
        <v>2584.7479499915275</v>
      </c>
      <c r="B23" s="1">
        <v>4.1999999999999997E-3</v>
      </c>
      <c r="C23" s="1">
        <v>18</v>
      </c>
      <c r="D23" s="1">
        <f>'[1]功能-城建'!DG22</f>
        <v>5407.7857142857147</v>
      </c>
      <c r="E23" s="1">
        <f>'[1]功能-城建'!DH22</f>
        <v>5407.7857142857147</v>
      </c>
      <c r="F23" s="1">
        <f>'[1]功能-城建'!DI22</f>
        <v>5407.7857142857147</v>
      </c>
      <c r="G23" s="1">
        <f>'[1]功能-城建'!DJ22</f>
        <v>5407.7857142857147</v>
      </c>
      <c r="H23" s="1">
        <f>'[1]功能-城建'!DK22</f>
        <v>5407.7857142857147</v>
      </c>
      <c r="J23" s="2">
        <v>18</v>
      </c>
      <c r="K23" s="2">
        <f>'[1]功能-城建'!AS23</f>
        <v>18</v>
      </c>
      <c r="L23" s="2">
        <f>'[1]功能-城建'!AT23</f>
        <v>18</v>
      </c>
      <c r="M23" s="2">
        <f>'[1]功能-城建'!AU23</f>
        <v>46</v>
      </c>
      <c r="N23" s="2" t="str">
        <f>'[1]功能-城建'!AV23</f>
        <v/>
      </c>
      <c r="O23" s="2">
        <f>'[1]功能-城建'!AW23</f>
        <v>18</v>
      </c>
      <c r="P23" s="2">
        <f>'[1]功能-城建'!AX23</f>
        <v>18</v>
      </c>
      <c r="Q23" s="2">
        <f>'[1]功能-城建'!AY23</f>
        <v>18</v>
      </c>
      <c r="R23" s="2">
        <f>'[1]功能-城建'!AZ23</f>
        <v>18</v>
      </c>
      <c r="S23" s="3">
        <v>31</v>
      </c>
      <c r="T23" s="2">
        <f>'[1]功能-城建'!BB23</f>
        <v>18</v>
      </c>
      <c r="U23" s="2">
        <f>'[1]功能-城建'!BC23</f>
        <v>18</v>
      </c>
      <c r="V23" s="2">
        <f>'[1]功能-城建'!BD23</f>
        <v>44</v>
      </c>
      <c r="W23" s="2">
        <f>'[1]功能-城建'!BE23</f>
        <v>44</v>
      </c>
      <c r="X23" s="2">
        <f>'[1]功能-城建'!BF23</f>
        <v>44</v>
      </c>
      <c r="Y23" s="2">
        <f>'[1]功能-城建'!BG23</f>
        <v>44</v>
      </c>
      <c r="Z23" s="2">
        <f>'[1]功能-城建'!BH23</f>
        <v>44</v>
      </c>
      <c r="AA23" s="2">
        <f>'[1]功能-城建'!BI23</f>
        <v>18</v>
      </c>
      <c r="AB23" s="2">
        <f>'[1]功能-城建'!BJ23</f>
        <v>0</v>
      </c>
      <c r="AC23" s="2"/>
      <c r="AD23" s="2"/>
      <c r="AE23" s="2">
        <v>18</v>
      </c>
      <c r="AF23" s="2">
        <f>IFERROR(ROUNDUP(城建经验计算中介!D23*INDEX($B$6:$B$85,K23,1),0),0)</f>
        <v>257</v>
      </c>
      <c r="AG23" s="2">
        <f>IFERROR(ROUNDUP(城建经验计算中介!E23*INDEX($B$6:$B$85,L23,1),0),0)</f>
        <v>58</v>
      </c>
      <c r="AH23" s="2">
        <f>IFERROR(ROUNDUP(城建经验计算中介!F23*INDEX($B$6:$B$85,M23,1),0),0)</f>
        <v>5953</v>
      </c>
      <c r="AI23" s="2">
        <f>IFERROR(ROUNDUP(城建经验计算中介!G23*INDEX($B$6:$B$85,N23,1),0),0)</f>
        <v>0</v>
      </c>
      <c r="AJ23" s="2">
        <f>IFERROR(ROUNDUP(城建经验计算中介!H23*INDEX($B$6:$B$85,O23,1),0),0)</f>
        <v>51</v>
      </c>
      <c r="AK23" s="2">
        <f>IFERROR(ROUNDUP(城建经验计算中介!I23*INDEX($B$6:$B$85,P23,1),0),0)</f>
        <v>51</v>
      </c>
      <c r="AL23" s="2">
        <f>IFERROR(ROUNDUP(城建经验计算中介!J23*INDEX($B$6:$B$85,Q23,1),0),0)</f>
        <v>51</v>
      </c>
      <c r="AM23" s="2">
        <f>IFERROR(ROUNDUP(城建经验计算中介!K23*INDEX($B$6:$B$85,R23,1),0),0)</f>
        <v>51</v>
      </c>
      <c r="AN23" s="2">
        <f>IFERROR(ROUNDUP(城建经验计算中介!L23*INDEX($B$6:$B$85,S23,1),0),0)</f>
        <v>76</v>
      </c>
      <c r="AO23" s="2">
        <f>IFERROR(ROUNDUP(城建经验计算中介!M23*INDEX($B$6:$B$85,T23,1),0),0)</f>
        <v>67</v>
      </c>
      <c r="AP23" s="2">
        <f>IFERROR(ROUNDUP(城建经验计算中介!N23*INDEX($B$6:$B$85,U23,1),0),0)</f>
        <v>67</v>
      </c>
      <c r="AQ23" s="2">
        <f>IFERROR(ROUNDUP(城建经验计算中介!O23*INDEX($B$6:$B$85,V23,1),0),0)</f>
        <v>19282</v>
      </c>
      <c r="AR23" s="2">
        <f>IFERROR(ROUNDUP(城建经验计算中介!P23*INDEX($B$6:$B$85,W23,1),0),0)</f>
        <v>12447</v>
      </c>
      <c r="AS23" s="2">
        <f>IFERROR(ROUNDUP(城建经验计算中介!Q23*INDEX($B$6:$B$85,X23,1),0),0)</f>
        <v>12447</v>
      </c>
      <c r="AT23" s="2">
        <f>IFERROR(ROUNDUP(城建经验计算中介!R23*INDEX($B$6:$B$85,Y23,1),0),0)</f>
        <v>12447</v>
      </c>
      <c r="AU23" s="2">
        <f>IFERROR(ROUNDUP(城建经验计算中介!S23*INDEX($B$6:$B$85,Z23,1),0),0)</f>
        <v>12447</v>
      </c>
      <c r="AV23" s="2">
        <f>IFERROR(ROUNDUP(城建经验计算中介!T23*INDEX($B$6:$B$85,AA23,1),0),0)</f>
        <v>48</v>
      </c>
      <c r="AW23" s="2">
        <f>IFERROR(ROUNDUP(城建经验计算中介!U23*INDEX($B$6:$B$85,AB23,1),0),0)</f>
        <v>0</v>
      </c>
      <c r="AX23" s="2"/>
      <c r="AY23" s="2"/>
      <c r="AZ23" s="2">
        <v>18</v>
      </c>
      <c r="BA23" s="2">
        <f t="shared" si="3"/>
        <v>260</v>
      </c>
      <c r="BB23" s="2">
        <f t="shared" si="4"/>
        <v>58</v>
      </c>
      <c r="BC23" s="2">
        <f t="shared" si="5"/>
        <v>6000</v>
      </c>
      <c r="BD23" s="2">
        <f t="shared" si="6"/>
        <v>0</v>
      </c>
      <c r="BE23" s="2">
        <f t="shared" si="7"/>
        <v>52</v>
      </c>
      <c r="BF23" s="2">
        <f t="shared" si="8"/>
        <v>52</v>
      </c>
      <c r="BG23" s="2">
        <f t="shared" si="9"/>
        <v>52</v>
      </c>
      <c r="BH23" s="2">
        <f t="shared" si="10"/>
        <v>52</v>
      </c>
      <c r="BI23" s="2">
        <f t="shared" si="11"/>
        <v>76</v>
      </c>
      <c r="BJ23" s="2">
        <f t="shared" si="12"/>
        <v>68</v>
      </c>
      <c r="BK23" s="2">
        <f t="shared" si="13"/>
        <v>68</v>
      </c>
      <c r="BL23" s="2">
        <f t="shared" si="14"/>
        <v>19000</v>
      </c>
      <c r="BM23" s="2">
        <f t="shared" si="15"/>
        <v>12000</v>
      </c>
      <c r="BN23" s="2">
        <f t="shared" si="16"/>
        <v>12000</v>
      </c>
      <c r="BO23" s="2">
        <f t="shared" si="17"/>
        <v>12000</v>
      </c>
      <c r="BP23" s="2">
        <f t="shared" si="18"/>
        <v>12000</v>
      </c>
      <c r="BQ23" s="2">
        <f t="shared" si="19"/>
        <v>48</v>
      </c>
      <c r="BR23" s="2">
        <f t="shared" si="20"/>
        <v>0</v>
      </c>
      <c r="BS23" s="2"/>
      <c r="BT23" s="2"/>
      <c r="BU23" s="2">
        <v>18</v>
      </c>
      <c r="BV23" s="2">
        <f t="shared" si="38"/>
        <v>220</v>
      </c>
      <c r="BW23" s="2">
        <f t="shared" si="39"/>
        <v>58</v>
      </c>
      <c r="BX23" s="2">
        <f t="shared" si="40"/>
        <v>6000</v>
      </c>
      <c r="BY23" s="2">
        <f t="shared" si="41"/>
        <v>0</v>
      </c>
      <c r="BZ23" s="2">
        <f t="shared" si="42"/>
        <v>52</v>
      </c>
      <c r="CA23" s="2">
        <f t="shared" si="43"/>
        <v>52</v>
      </c>
      <c r="CB23" s="2">
        <f t="shared" si="44"/>
        <v>52</v>
      </c>
      <c r="CC23" s="2">
        <f t="shared" si="45"/>
        <v>52</v>
      </c>
      <c r="CD23" s="2">
        <f t="shared" si="46"/>
        <v>76</v>
      </c>
      <c r="CE23" s="2">
        <f t="shared" si="47"/>
        <v>68</v>
      </c>
      <c r="CF23" s="2">
        <f t="shared" si="48"/>
        <v>68</v>
      </c>
      <c r="CG23" s="2">
        <f t="shared" si="49"/>
        <v>19000</v>
      </c>
      <c r="CH23" s="2">
        <f t="shared" si="50"/>
        <v>12000</v>
      </c>
      <c r="CI23" s="33">
        <f t="shared" si="51"/>
        <v>5500</v>
      </c>
      <c r="CJ23" s="2">
        <f t="shared" si="52"/>
        <v>12000</v>
      </c>
      <c r="CK23" s="2">
        <f t="shared" si="53"/>
        <v>12000</v>
      </c>
      <c r="CL23" s="2">
        <f t="shared" si="54"/>
        <v>48</v>
      </c>
      <c r="CM23" s="2">
        <f t="shared" si="55"/>
        <v>0</v>
      </c>
      <c r="CN23" s="2"/>
      <c r="CO23" s="2"/>
      <c r="CP23" s="2">
        <v>18</v>
      </c>
      <c r="CQ23" s="2">
        <v>220</v>
      </c>
      <c r="CR23" s="2">
        <v>58</v>
      </c>
      <c r="CS23" s="2">
        <v>6000</v>
      </c>
      <c r="CT23" s="2">
        <v>0</v>
      </c>
      <c r="CU23" s="2">
        <v>52</v>
      </c>
      <c r="CV23" s="2">
        <v>52</v>
      </c>
      <c r="CW23" s="2">
        <v>52</v>
      </c>
      <c r="CX23" s="2">
        <v>52</v>
      </c>
      <c r="CY23" s="2">
        <v>76</v>
      </c>
      <c r="CZ23" s="2">
        <v>68</v>
      </c>
      <c r="DA23" s="2">
        <v>68</v>
      </c>
      <c r="DB23" s="2">
        <v>19000</v>
      </c>
      <c r="DC23" s="2">
        <v>12000</v>
      </c>
      <c r="DD23" s="33">
        <v>5500</v>
      </c>
      <c r="DE23" s="2">
        <v>12000</v>
      </c>
      <c r="DF23" s="2">
        <v>12000</v>
      </c>
      <c r="DG23" s="2">
        <v>48</v>
      </c>
      <c r="DH23" s="2">
        <v>0</v>
      </c>
      <c r="DI23" s="2"/>
      <c r="DJ23" s="2"/>
      <c r="DK23" s="2">
        <v>18</v>
      </c>
      <c r="DL23" s="2">
        <f>IF(BV23=0,0,SUM(BV$6:BV23))</f>
        <v>1362</v>
      </c>
      <c r="DM23" s="2">
        <f>IF(BW23=0,0,SUM(BW$6:BW23))</f>
        <v>376</v>
      </c>
      <c r="DN23" s="2">
        <f>IF(BX23=0,0,SUM(BX$6:BX23))</f>
        <v>21810</v>
      </c>
      <c r="DO23" s="2">
        <f>IF(BY23=0,0,SUM(BY$6:BY23))</f>
        <v>0</v>
      </c>
      <c r="DP23" s="2">
        <f>IF(BZ23=0,0,SUM(BZ$6:BZ23))</f>
        <v>318</v>
      </c>
      <c r="DQ23" s="2">
        <f>IF(CA23=0,0,SUM(CA$6:CA23))</f>
        <v>318</v>
      </c>
      <c r="DR23" s="2">
        <f>IF(CB23=0,0,SUM(CB$6:CB23))</f>
        <v>318</v>
      </c>
      <c r="DS23" s="2">
        <f>IF(CC23=0,0,SUM(CC$6:CC23))</f>
        <v>318</v>
      </c>
      <c r="DT23" s="2">
        <f>IF(CD23=0,0,SUM(CD$6:CD23))</f>
        <v>1248</v>
      </c>
      <c r="DU23" s="2">
        <f>IF(CE23=0,0,SUM(CE$6:CE23))</f>
        <v>436</v>
      </c>
      <c r="DV23" s="2">
        <f>IF(CF23=0,0,SUM(CF$6:CF23))</f>
        <v>436</v>
      </c>
      <c r="DW23" s="2">
        <f>IF(CG23=0,0,SUM(CG$6:CG23))</f>
        <v>69334</v>
      </c>
      <c r="DX23" s="2">
        <f>IF(CH23=0,0,SUM(CH$6:CH23))</f>
        <v>37360</v>
      </c>
      <c r="DY23" s="2">
        <f>IF(CI23=0,0,SUM(CI$6:CI23))</f>
        <v>25358</v>
      </c>
      <c r="DZ23" s="2">
        <f>IF(CJ23=0,0,SUM(CJ$6:CJ23))</f>
        <v>37258</v>
      </c>
      <c r="EA23" s="2">
        <f>IF(CK23=0,0,SUM(CK$6:CK23))</f>
        <v>37268</v>
      </c>
      <c r="EB23" s="2">
        <f>IF(CL23=0,0,SUM(CL$6:CL23))</f>
        <v>278</v>
      </c>
      <c r="EC23" s="2">
        <f>IF(CM23=0,0,SUM(CM$6:CM23))</f>
        <v>0</v>
      </c>
      <c r="ED23" s="2"/>
      <c r="EE23" s="2"/>
      <c r="EF23" s="2">
        <v>18</v>
      </c>
      <c r="EG23" s="2">
        <f>求节点($DK$6:$DK$85,DL$6:DL$85,升级建筑所需大殿等级!AW23)</f>
        <v>1362</v>
      </c>
      <c r="EH23" s="2">
        <f>求节点($DK$6:$DK$85,DM$6:DM$85,升级建筑所需大殿等级!AX23)</f>
        <v>376</v>
      </c>
      <c r="EI23" s="2">
        <f>求节点($DK$6:$DK$85,DN$6:DN$85,升级建筑所需大殿等级!AY23)</f>
        <v>113.5</v>
      </c>
      <c r="EJ23" s="2">
        <f>求节点($DK$6:$DK$85,DO$6:DO$85,升级建筑所需大殿等级!AZ23)</f>
        <v>0</v>
      </c>
      <c r="EK23" s="2">
        <f>求节点($DK$6:$DK$85,DP$6:DP$85,升级建筑所需大殿等级!BA23)</f>
        <v>318</v>
      </c>
      <c r="EL23" s="2">
        <f>求节点($DK$6:$DK$85,DQ$6:DQ$85,升级建筑所需大殿等级!BB23)</f>
        <v>318</v>
      </c>
      <c r="EM23" s="2">
        <f>求节点($DK$6:$DK$85,DR$6:DR$85,升级建筑所需大殿等级!BC23)</f>
        <v>318</v>
      </c>
      <c r="EN23" s="2">
        <f>求节点($DK$6:$DK$85,DS$6:DS$85,升级建筑所需大殿等级!BD23)</f>
        <v>318</v>
      </c>
      <c r="EO23" s="2">
        <f>求节点($DK$6:$DK$85,DT$6:DT$85,升级建筑所需大殿等级!BE23)</f>
        <v>0</v>
      </c>
      <c r="EP23" s="2">
        <f>求节点($DK$6:$DK$85,DU$6:DU$85,升级建筑所需大殿等级!BF23)</f>
        <v>436</v>
      </c>
      <c r="EQ23" s="2">
        <f>求节点($DK$6:$DK$85,DV$6:DV$85,升级建筑所需大殿等级!BG23)</f>
        <v>436</v>
      </c>
      <c r="ER23" s="2">
        <f>求节点($DK$6:$DK$85,DW$6:DW$85,升级建筑所需大殿等级!BH23)</f>
        <v>484</v>
      </c>
      <c r="ES23" s="2">
        <f>求节点($DK$6:$DK$85,DX$6:DX$85,升级建筑所需大殿等级!BI23)</f>
        <v>100.00000000000003</v>
      </c>
      <c r="ET23" s="2">
        <f>求节点($DK$6:$DK$85,DY$6:DY$85,升级建筑所需大殿等级!BJ23)</f>
        <v>38.000000000000014</v>
      </c>
      <c r="EU23" s="2">
        <f>求节点($DK$6:$DK$85,DZ$6:DZ$85,升级建筑所需大殿等级!BK23)</f>
        <v>233.00000000000006</v>
      </c>
      <c r="EV23" s="2">
        <f>求节点($DK$6:$DK$85,EA$6:EA$85,升级建筑所需大殿等级!BL23)</f>
        <v>253.00000000000006</v>
      </c>
      <c r="EW23" s="2">
        <f>求节点($DK$6:$DK$85,EB$6:EB$85,升级建筑所需大殿等级!BM23)</f>
        <v>278</v>
      </c>
      <c r="EX23" s="2">
        <f>求节点($DK$6:$DK$85,EC$6:EC$85,升级建筑所需大殿等级!BN23)</f>
        <v>26.285714285714285</v>
      </c>
      <c r="EY23" s="2"/>
      <c r="EZ23" s="2"/>
      <c r="FA23" s="1">
        <f>SUMPRODUCT(EG23:EX23,'[1]功能-城建'!$X23:$AO23)</f>
        <v>5407.7857142857147</v>
      </c>
      <c r="FB23" s="1">
        <v>4664</v>
      </c>
      <c r="FC23" s="1">
        <f t="shared" si="35"/>
        <v>1.1594737809360451</v>
      </c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</row>
    <row r="24" spans="1:202" x14ac:dyDescent="0.15">
      <c r="A24" s="1">
        <f>(0.03*$C24^-0.75)*求节点([1]节奏总纲!$P$4:$P$163,'[1]功能-城建'!$CW$5:$CW$164,[1]节奏总纲!$AM22)</f>
        <v>2914.2690179783158</v>
      </c>
      <c r="B24" s="1">
        <v>4.1999999999999997E-3</v>
      </c>
      <c r="C24" s="1">
        <v>19</v>
      </c>
      <c r="D24" s="1">
        <f>'[1]功能-城建'!DG23</f>
        <v>6559.9285714285716</v>
      </c>
      <c r="E24" s="1">
        <f>'[1]功能-城建'!DH23</f>
        <v>6559.9285714285716</v>
      </c>
      <c r="F24" s="1">
        <f>'[1]功能-城建'!DI23</f>
        <v>6559.9285714285716</v>
      </c>
      <c r="G24" s="1">
        <f>'[1]功能-城建'!DJ23</f>
        <v>6559.9285714285716</v>
      </c>
      <c r="H24" s="1">
        <f>'[1]功能-城建'!DK23</f>
        <v>6559.9285714285716</v>
      </c>
      <c r="J24" s="2">
        <v>19</v>
      </c>
      <c r="K24" s="2">
        <f>'[1]功能-城建'!AS24</f>
        <v>19</v>
      </c>
      <c r="L24" s="2">
        <f>'[1]功能-城建'!AT24</f>
        <v>19</v>
      </c>
      <c r="M24" s="2">
        <f>'[1]功能-城建'!AU24</f>
        <v>48</v>
      </c>
      <c r="N24" s="2" t="str">
        <f>'[1]功能-城建'!AV24</f>
        <v/>
      </c>
      <c r="O24" s="2">
        <f>'[1]功能-城建'!AW24</f>
        <v>19</v>
      </c>
      <c r="P24" s="2">
        <f>'[1]功能-城建'!AX24</f>
        <v>19</v>
      </c>
      <c r="Q24" s="2">
        <f>'[1]功能-城建'!AY24</f>
        <v>19</v>
      </c>
      <c r="R24" s="2">
        <f>'[1]功能-城建'!AZ24</f>
        <v>19</v>
      </c>
      <c r="S24" s="3">
        <v>31</v>
      </c>
      <c r="T24" s="2">
        <f>'[1]功能-城建'!BB24</f>
        <v>19</v>
      </c>
      <c r="U24" s="2">
        <f>'[1]功能-城建'!BC24</f>
        <v>19</v>
      </c>
      <c r="V24" s="2">
        <f>'[1]功能-城建'!BD24</f>
        <v>46</v>
      </c>
      <c r="W24" s="2">
        <f>'[1]功能-城建'!BE24</f>
        <v>47</v>
      </c>
      <c r="X24" s="2">
        <f>'[1]功能-城建'!BF24</f>
        <v>47</v>
      </c>
      <c r="Y24" s="2">
        <f>'[1]功能-城建'!BG24</f>
        <v>47</v>
      </c>
      <c r="Z24" s="2">
        <f>'[1]功能-城建'!BH24</f>
        <v>47</v>
      </c>
      <c r="AA24" s="2">
        <f>'[1]功能-城建'!BI24</f>
        <v>19</v>
      </c>
      <c r="AB24" s="2">
        <f>'[1]功能-城建'!BJ24</f>
        <v>0</v>
      </c>
      <c r="AC24" s="2"/>
      <c r="AD24" s="2"/>
      <c r="AE24" s="2">
        <v>19</v>
      </c>
      <c r="AF24" s="2">
        <f>IFERROR(ROUNDUP(城建经验计算中介!D24*INDEX($B$6:$B$85,K24,1),0),0)</f>
        <v>305</v>
      </c>
      <c r="AG24" s="2">
        <f>IFERROR(ROUNDUP(城建经验计算中介!E24*INDEX($B$6:$B$85,L24,1),0),0)</f>
        <v>68</v>
      </c>
      <c r="AH24" s="2">
        <f>IFERROR(ROUNDUP(城建经验计算中介!F24*INDEX($B$6:$B$85,M24,1),0),0)</f>
        <v>7981</v>
      </c>
      <c r="AI24" s="2">
        <f>IFERROR(ROUNDUP(城建经验计算中介!G24*INDEX($B$6:$B$85,N24,1),0),0)</f>
        <v>0</v>
      </c>
      <c r="AJ24" s="2">
        <f>IFERROR(ROUNDUP(城建经验计算中介!H24*INDEX($B$6:$B$85,O24,1),0),0)</f>
        <v>58</v>
      </c>
      <c r="AK24" s="2">
        <f>IFERROR(ROUNDUP(城建经验计算中介!I24*INDEX($B$6:$B$85,P24,1),0),0)</f>
        <v>58</v>
      </c>
      <c r="AL24" s="2">
        <f>IFERROR(ROUNDUP(城建经验计算中介!J24*INDEX($B$6:$B$85,Q24,1),0),0)</f>
        <v>58</v>
      </c>
      <c r="AM24" s="2">
        <f>IFERROR(ROUNDUP(城建经验计算中介!K24*INDEX($B$6:$B$85,R24,1),0),0)</f>
        <v>58</v>
      </c>
      <c r="AN24" s="2">
        <f>IFERROR(ROUNDUP(城建经验计算中介!L24*INDEX($B$6:$B$85,S24,1),0),0)</f>
        <v>76</v>
      </c>
      <c r="AO24" s="2">
        <f>IFERROR(ROUNDUP(城建经验计算中介!M24*INDEX($B$6:$B$85,T24,1),0),0)</f>
        <v>79</v>
      </c>
      <c r="AP24" s="2">
        <f>IFERROR(ROUNDUP(城建经验计算中介!N24*INDEX($B$6:$B$85,U24,1),0),0)</f>
        <v>79</v>
      </c>
      <c r="AQ24" s="2">
        <f>IFERROR(ROUNDUP(城建经验计算中介!O24*INDEX($B$6:$B$85,V24,1),0),0)</f>
        <v>26458</v>
      </c>
      <c r="AR24" s="2">
        <f>IFERROR(ROUNDUP(城建经验计算中介!P24*INDEX($B$6:$B$85,W24,1),0),0)</f>
        <v>14274</v>
      </c>
      <c r="AS24" s="2">
        <f>IFERROR(ROUNDUP(城建经验计算中介!Q24*INDEX($B$6:$B$85,X24,1),0),0)</f>
        <v>14274</v>
      </c>
      <c r="AT24" s="2">
        <f>IFERROR(ROUNDUP(城建经验计算中介!R24*INDEX($B$6:$B$85,Y24,1),0),0)</f>
        <v>14274</v>
      </c>
      <c r="AU24" s="2">
        <f>IFERROR(ROUNDUP(城建经验计算中介!S24*INDEX($B$6:$B$85,Z24,1),0),0)</f>
        <v>14274</v>
      </c>
      <c r="AV24" s="2">
        <f>IFERROR(ROUNDUP(城建经验计算中介!T24*INDEX($B$6:$B$85,AA24,1),0),0)</f>
        <v>57</v>
      </c>
      <c r="AW24" s="2">
        <f>IFERROR(ROUNDUP(城建经验计算中介!U24*INDEX($B$6:$B$85,AB24,1),0),0)</f>
        <v>0</v>
      </c>
      <c r="AX24" s="2"/>
      <c r="AY24" s="2"/>
      <c r="AZ24" s="2">
        <v>19</v>
      </c>
      <c r="BA24" s="2">
        <f t="shared" si="3"/>
        <v>310</v>
      </c>
      <c r="BB24" s="2">
        <f t="shared" si="4"/>
        <v>68</v>
      </c>
      <c r="BC24" s="2">
        <f t="shared" si="5"/>
        <v>8000</v>
      </c>
      <c r="BD24" s="2">
        <f t="shared" si="6"/>
        <v>0</v>
      </c>
      <c r="BE24" s="2">
        <f t="shared" si="7"/>
        <v>58</v>
      </c>
      <c r="BF24" s="2">
        <f t="shared" si="8"/>
        <v>58</v>
      </c>
      <c r="BG24" s="2">
        <f t="shared" si="9"/>
        <v>58</v>
      </c>
      <c r="BH24" s="2">
        <f t="shared" si="10"/>
        <v>58</v>
      </c>
      <c r="BI24" s="2">
        <f t="shared" si="11"/>
        <v>76</v>
      </c>
      <c r="BJ24" s="2">
        <f t="shared" si="12"/>
        <v>80</v>
      </c>
      <c r="BK24" s="2">
        <f t="shared" si="13"/>
        <v>80</v>
      </c>
      <c r="BL24" s="2">
        <f t="shared" si="14"/>
        <v>26000</v>
      </c>
      <c r="BM24" s="2">
        <f t="shared" si="15"/>
        <v>14000</v>
      </c>
      <c r="BN24" s="2">
        <f t="shared" si="16"/>
        <v>14000</v>
      </c>
      <c r="BO24" s="2">
        <f t="shared" si="17"/>
        <v>14000</v>
      </c>
      <c r="BP24" s="2">
        <f t="shared" si="18"/>
        <v>14000</v>
      </c>
      <c r="BQ24" s="2">
        <f t="shared" si="19"/>
        <v>58</v>
      </c>
      <c r="BR24" s="2">
        <f t="shared" si="20"/>
        <v>0</v>
      </c>
      <c r="BS24" s="2"/>
      <c r="BT24" s="2"/>
      <c r="BU24" s="2">
        <v>19</v>
      </c>
      <c r="BV24" s="2">
        <f t="shared" si="38"/>
        <v>260</v>
      </c>
      <c r="BW24" s="2">
        <f t="shared" si="39"/>
        <v>68</v>
      </c>
      <c r="BX24" s="2">
        <f t="shared" si="40"/>
        <v>8000</v>
      </c>
      <c r="BY24" s="2">
        <f t="shared" si="41"/>
        <v>0</v>
      </c>
      <c r="BZ24" s="2">
        <f t="shared" si="42"/>
        <v>58</v>
      </c>
      <c r="CA24" s="2">
        <f t="shared" si="43"/>
        <v>58</v>
      </c>
      <c r="CB24" s="2">
        <f t="shared" si="44"/>
        <v>58</v>
      </c>
      <c r="CC24" s="2">
        <f t="shared" si="45"/>
        <v>58</v>
      </c>
      <c r="CD24" s="2">
        <f t="shared" si="46"/>
        <v>76</v>
      </c>
      <c r="CE24" s="2">
        <f t="shared" si="47"/>
        <v>80</v>
      </c>
      <c r="CF24" s="2">
        <f t="shared" si="48"/>
        <v>80</v>
      </c>
      <c r="CG24" s="2">
        <f t="shared" si="49"/>
        <v>26000</v>
      </c>
      <c r="CH24" s="2">
        <f t="shared" si="50"/>
        <v>14000</v>
      </c>
      <c r="CI24" s="33">
        <f t="shared" si="51"/>
        <v>12000</v>
      </c>
      <c r="CJ24" s="2">
        <f t="shared" si="52"/>
        <v>14000</v>
      </c>
      <c r="CK24" s="2">
        <f t="shared" si="53"/>
        <v>14000</v>
      </c>
      <c r="CL24" s="2">
        <f t="shared" si="54"/>
        <v>58</v>
      </c>
      <c r="CM24" s="2">
        <f t="shared" si="55"/>
        <v>0</v>
      </c>
      <c r="CN24" s="2"/>
      <c r="CO24" s="2"/>
      <c r="CP24" s="2">
        <v>19</v>
      </c>
      <c r="CQ24" s="2">
        <v>260</v>
      </c>
      <c r="CR24" s="2">
        <v>68</v>
      </c>
      <c r="CS24" s="2">
        <v>8000</v>
      </c>
      <c r="CT24" s="2">
        <v>0</v>
      </c>
      <c r="CU24" s="2">
        <v>58</v>
      </c>
      <c r="CV24" s="2">
        <v>58</v>
      </c>
      <c r="CW24" s="2">
        <v>58</v>
      </c>
      <c r="CX24" s="2">
        <v>58</v>
      </c>
      <c r="CY24" s="2">
        <v>76</v>
      </c>
      <c r="CZ24" s="2">
        <v>80</v>
      </c>
      <c r="DA24" s="2">
        <v>80</v>
      </c>
      <c r="DB24" s="2">
        <v>26000</v>
      </c>
      <c r="DC24" s="2">
        <v>14000</v>
      </c>
      <c r="DD24" s="33">
        <v>12000</v>
      </c>
      <c r="DE24" s="2">
        <v>14000</v>
      </c>
      <c r="DF24" s="2">
        <v>14000</v>
      </c>
      <c r="DG24" s="2">
        <v>58</v>
      </c>
      <c r="DH24" s="2">
        <v>0</v>
      </c>
      <c r="DI24" s="2"/>
      <c r="DJ24" s="2"/>
      <c r="DK24" s="2">
        <v>19</v>
      </c>
      <c r="DL24" s="2">
        <f>IF(BV24=0,0,SUM(BV$6:BV24))</f>
        <v>1622</v>
      </c>
      <c r="DM24" s="2">
        <f>IF(BW24=0,0,SUM(BW$6:BW24))</f>
        <v>444</v>
      </c>
      <c r="DN24" s="2">
        <f>IF(BX24=0,0,SUM(BX$6:BX24))</f>
        <v>29810</v>
      </c>
      <c r="DO24" s="2">
        <f>IF(BY24=0,0,SUM(BY$6:BY24))</f>
        <v>0</v>
      </c>
      <c r="DP24" s="2">
        <f>IF(BZ24=0,0,SUM(BZ$6:BZ24))</f>
        <v>376</v>
      </c>
      <c r="DQ24" s="2">
        <f>IF(CA24=0,0,SUM(CA$6:CA24))</f>
        <v>376</v>
      </c>
      <c r="DR24" s="2">
        <f>IF(CB24=0,0,SUM(CB$6:CB24))</f>
        <v>376</v>
      </c>
      <c r="DS24" s="2">
        <f>IF(CC24=0,0,SUM(CC$6:CC24))</f>
        <v>376</v>
      </c>
      <c r="DT24" s="2">
        <f>IF(CD24=0,0,SUM(CD$6:CD24))</f>
        <v>1324</v>
      </c>
      <c r="DU24" s="2">
        <f>IF(CE24=0,0,SUM(CE$6:CE24))</f>
        <v>516</v>
      </c>
      <c r="DV24" s="2">
        <f>IF(CF24=0,0,SUM(CF$6:CF24))</f>
        <v>516</v>
      </c>
      <c r="DW24" s="2">
        <f>IF(CG24=0,0,SUM(CG$6:CG24))</f>
        <v>95334</v>
      </c>
      <c r="DX24" s="2">
        <f>IF(CH24=0,0,SUM(CH$6:CH24))</f>
        <v>51360</v>
      </c>
      <c r="DY24" s="2">
        <f>IF(CI24=0,0,SUM(CI$6:CI24))</f>
        <v>37358</v>
      </c>
      <c r="DZ24" s="2">
        <f>IF(CJ24=0,0,SUM(CJ$6:CJ24))</f>
        <v>51258</v>
      </c>
      <c r="EA24" s="2">
        <f>IF(CK24=0,0,SUM(CK$6:CK24))</f>
        <v>51268</v>
      </c>
      <c r="EB24" s="2">
        <f>IF(CL24=0,0,SUM(CL$6:CL24))</f>
        <v>336</v>
      </c>
      <c r="EC24" s="2">
        <f>IF(CM24=0,0,SUM(CM$6:CM24))</f>
        <v>0</v>
      </c>
      <c r="ED24" s="2"/>
      <c r="EE24" s="2"/>
      <c r="EF24" s="2">
        <v>19</v>
      </c>
      <c r="EG24" s="2">
        <f>求节点($DK$6:$DK$85,DL$6:DL$85,升级建筑所需大殿等级!AW24)</f>
        <v>1622</v>
      </c>
      <c r="EH24" s="2">
        <f>求节点($DK$6:$DK$85,DM$6:DM$85,升级建筑所需大殿等级!AX24)</f>
        <v>444</v>
      </c>
      <c r="EI24" s="2">
        <f>求节点($DK$6:$DK$85,DN$6:DN$85,升级建筑所需大殿等级!AY24)</f>
        <v>152.5</v>
      </c>
      <c r="EJ24" s="2">
        <f>求节点($DK$6:$DK$85,DO$6:DO$85,升级建筑所需大殿等级!AZ24)</f>
        <v>0</v>
      </c>
      <c r="EK24" s="2">
        <f>求节点($DK$6:$DK$85,DP$6:DP$85,升级建筑所需大殿等级!BA24)</f>
        <v>376</v>
      </c>
      <c r="EL24" s="2">
        <f>求节点($DK$6:$DK$85,DQ$6:DQ$85,升级建筑所需大殿等级!BB24)</f>
        <v>376</v>
      </c>
      <c r="EM24" s="2">
        <f>求节点($DK$6:$DK$85,DR$6:DR$85,升级建筑所需大殿等级!BC24)</f>
        <v>376</v>
      </c>
      <c r="EN24" s="2">
        <f>求节点($DK$6:$DK$85,DS$6:DS$85,升级建筑所需大殿等级!BD24)</f>
        <v>376</v>
      </c>
      <c r="EO24" s="2">
        <f>求节点($DK$6:$DK$85,DT$6:DT$85,升级建筑所需大殿等级!BE24)</f>
        <v>0</v>
      </c>
      <c r="EP24" s="2">
        <f>求节点($DK$6:$DK$85,DU$6:DU$85,升级建筑所需大殿等级!BF24)</f>
        <v>516</v>
      </c>
      <c r="EQ24" s="2">
        <f>求节点($DK$6:$DK$85,DV$6:DV$85,升级建筑所需大殿等级!BG24)</f>
        <v>516</v>
      </c>
      <c r="ER24" s="2">
        <f>求节点($DK$6:$DK$85,DW$6:DW$85,升级建筑所需大殿等级!BH24)</f>
        <v>614.00000000000011</v>
      </c>
      <c r="ES24" s="2">
        <f>求节点($DK$6:$DK$85,DX$6:DX$85,升级建筑所需大殿等级!BI24)</f>
        <v>140</v>
      </c>
      <c r="ET24" s="2">
        <f>求节点($DK$6:$DK$85,DY$6:DY$85,升级建筑所需大殿等级!BJ24)</f>
        <v>54</v>
      </c>
      <c r="EU24" s="2">
        <f>求节点($DK$6:$DK$85,DZ$6:DZ$85,升级建筑所需大殿等级!BK24)</f>
        <v>303</v>
      </c>
      <c r="EV24" s="2">
        <f>求节点($DK$6:$DK$85,EA$6:EA$85,升级建筑所需大殿等级!BL24)</f>
        <v>323</v>
      </c>
      <c r="EW24" s="2">
        <f>求节点($DK$6:$DK$85,EB$6:EB$85,升级建筑所需大殿等级!BM24)</f>
        <v>336</v>
      </c>
      <c r="EX24" s="2">
        <f>求节点($DK$6:$DK$85,EC$6:EC$85,升级建筑所需大殿等级!BN24)</f>
        <v>35.428571428571431</v>
      </c>
      <c r="EY24" s="2"/>
      <c r="EZ24" s="2"/>
      <c r="FA24" s="1">
        <f>SUMPRODUCT(EG24:EX24,'[1]功能-城建'!$X24:$AO24)</f>
        <v>6559.9285714285716</v>
      </c>
      <c r="FB24" s="1">
        <v>5998</v>
      </c>
      <c r="FC24" s="1">
        <f t="shared" si="35"/>
        <v>1.0936859905682847</v>
      </c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</row>
    <row r="25" spans="1:202" x14ac:dyDescent="0.15">
      <c r="A25" s="1">
        <f>(0.03*$C25^-0.75)*求节点([1]节奏总纲!$P$4:$P$163,'[1]功能-城建'!$CW$5:$CW$164,[1]节奏总纲!$AM23)</f>
        <v>3298.5176680939853</v>
      </c>
      <c r="B25" s="1">
        <v>4.1999999999999997E-3</v>
      </c>
      <c r="C25" s="1">
        <v>20</v>
      </c>
      <c r="D25" s="1">
        <f>'[1]功能-城建'!DG24</f>
        <v>7899</v>
      </c>
      <c r="E25" s="1">
        <f>'[1]功能-城建'!DH24</f>
        <v>7899</v>
      </c>
      <c r="F25" s="1">
        <f>'[1]功能-城建'!DI24</f>
        <v>7899</v>
      </c>
      <c r="G25" s="1">
        <f>'[1]功能-城建'!DJ24</f>
        <v>7899</v>
      </c>
      <c r="H25" s="1">
        <f>'[1]功能-城建'!DK24</f>
        <v>7899</v>
      </c>
      <c r="J25" s="2">
        <v>20</v>
      </c>
      <c r="K25" s="2">
        <f>'[1]功能-城建'!AS25</f>
        <v>20</v>
      </c>
      <c r="L25" s="2">
        <f>'[1]功能-城建'!AT25</f>
        <v>20</v>
      </c>
      <c r="M25" s="2">
        <f>'[1]功能-城建'!AU25</f>
        <v>50</v>
      </c>
      <c r="N25" s="2" t="str">
        <f>'[1]功能-城建'!AV25</f>
        <v/>
      </c>
      <c r="O25" s="2">
        <f>'[1]功能-城建'!AW25</f>
        <v>20</v>
      </c>
      <c r="P25" s="2">
        <f>'[1]功能-城建'!AX25</f>
        <v>20</v>
      </c>
      <c r="Q25" s="2">
        <f>'[1]功能-城建'!AY25</f>
        <v>20</v>
      </c>
      <c r="R25" s="2">
        <f>'[1]功能-城建'!AZ25</f>
        <v>20</v>
      </c>
      <c r="S25" s="2">
        <f>'[1]功能-城建'!BA25</f>
        <v>31</v>
      </c>
      <c r="T25" s="2">
        <f>'[1]功能-城建'!BB25</f>
        <v>20</v>
      </c>
      <c r="U25" s="2">
        <f>'[1]功能-城建'!BC25</f>
        <v>20</v>
      </c>
      <c r="V25" s="2">
        <f>'[1]功能-城建'!BD25</f>
        <v>48</v>
      </c>
      <c r="W25" s="2">
        <f>'[1]功能-城建'!BE25</f>
        <v>48</v>
      </c>
      <c r="X25" s="2">
        <f>'[1]功能-城建'!BF25</f>
        <v>48</v>
      </c>
      <c r="Y25" s="2">
        <f>'[1]功能-城建'!BG25</f>
        <v>48</v>
      </c>
      <c r="Z25" s="2">
        <f>'[1]功能-城建'!BH25</f>
        <v>48</v>
      </c>
      <c r="AA25" s="2">
        <f>'[1]功能-城建'!BI25</f>
        <v>20</v>
      </c>
      <c r="AB25" s="2">
        <f>'[1]功能-城建'!BJ25</f>
        <v>0</v>
      </c>
      <c r="AC25" s="2"/>
      <c r="AD25" s="2"/>
      <c r="AE25" s="2">
        <v>20</v>
      </c>
      <c r="AF25" s="2">
        <f>IFERROR(ROUNDUP(城建经验计算中介!D25*INDEX($B$6:$B$85,K25,1),0),0)</f>
        <v>365</v>
      </c>
      <c r="AG25" s="2">
        <f>IFERROR(ROUNDUP(城建经验计算中介!E25*INDEX($B$6:$B$85,L25,1),0),0)</f>
        <v>81</v>
      </c>
      <c r="AH25" s="2">
        <f>IFERROR(ROUNDUP(城建经验计算中介!F25*INDEX($B$6:$B$85,M25,1),0),0)</f>
        <v>8185</v>
      </c>
      <c r="AI25" s="2">
        <f>IFERROR(ROUNDUP(城建经验计算中介!G25*INDEX($B$6:$B$85,N25,1),0),0)</f>
        <v>0</v>
      </c>
      <c r="AJ25" s="2">
        <f>IFERROR(ROUNDUP(城建经验计算中介!H25*INDEX($B$6:$B$85,O25,1),0),0)</f>
        <v>68</v>
      </c>
      <c r="AK25" s="2">
        <f>IFERROR(ROUNDUP(城建经验计算中介!I25*INDEX($B$6:$B$85,P25,1),0),0)</f>
        <v>68</v>
      </c>
      <c r="AL25" s="2">
        <f>IFERROR(ROUNDUP(城建经验计算中介!J25*INDEX($B$6:$B$85,Q25,1),0),0)</f>
        <v>68</v>
      </c>
      <c r="AM25" s="2">
        <f>IFERROR(ROUNDUP(城建经验计算中介!K25*INDEX($B$6:$B$85,R25,1),0),0)</f>
        <v>68</v>
      </c>
      <c r="AN25" s="2">
        <f>IFERROR(ROUNDUP(城建经验计算中介!L25*INDEX($B$6:$B$85,S25,1),0),0)</f>
        <v>76</v>
      </c>
      <c r="AO25" s="2">
        <f>IFERROR(ROUNDUP(城建经验计算中介!M25*INDEX($B$6:$B$85,T25,1),0),0)</f>
        <v>95</v>
      </c>
      <c r="AP25" s="2">
        <f>IFERROR(ROUNDUP(城建经验计算中介!N25*INDEX($B$6:$B$85,U25,1),0),0)</f>
        <v>95</v>
      </c>
      <c r="AQ25" s="2">
        <f>IFERROR(ROUNDUP(城建经验计算中介!O25*INDEX($B$6:$B$85,V25,1),0),0)</f>
        <v>46978</v>
      </c>
      <c r="AR25" s="2">
        <f>IFERROR(ROUNDUP(城建经验计算中介!P25*INDEX($B$6:$B$85,W25,1),0),0)</f>
        <v>19639</v>
      </c>
      <c r="AS25" s="2">
        <f>IFERROR(ROUNDUP(城建经验计算中介!Q25*INDEX($B$6:$B$85,X25,1),0),0)</f>
        <v>19639</v>
      </c>
      <c r="AT25" s="2">
        <f>IFERROR(ROUNDUP(城建经验计算中介!R25*INDEX($B$6:$B$85,Y25,1),0),0)</f>
        <v>19639</v>
      </c>
      <c r="AU25" s="2">
        <f>IFERROR(ROUNDUP(城建经验计算中介!S25*INDEX($B$6:$B$85,Z25,1),0),0)</f>
        <v>19639</v>
      </c>
      <c r="AV25" s="2">
        <f>IFERROR(ROUNDUP(城建经验计算中介!T25*INDEX($B$6:$B$85,AA25,1),0),0)</f>
        <v>68</v>
      </c>
      <c r="AW25" s="2">
        <f>IFERROR(ROUNDUP(城建经验计算中介!U25*INDEX($B$6:$B$85,AB25,1),0),0)</f>
        <v>0</v>
      </c>
      <c r="AX25" s="2"/>
      <c r="AY25" s="2"/>
      <c r="AZ25" s="2">
        <v>20</v>
      </c>
      <c r="BA25" s="2">
        <f t="shared" si="3"/>
        <v>370</v>
      </c>
      <c r="BB25" s="2">
        <f t="shared" si="4"/>
        <v>82</v>
      </c>
      <c r="BC25" s="2">
        <f t="shared" si="5"/>
        <v>8200</v>
      </c>
      <c r="BD25" s="2">
        <f t="shared" si="6"/>
        <v>0</v>
      </c>
      <c r="BE25" s="2">
        <f t="shared" si="7"/>
        <v>68</v>
      </c>
      <c r="BF25" s="2">
        <f t="shared" si="8"/>
        <v>68</v>
      </c>
      <c r="BG25" s="2">
        <f t="shared" si="9"/>
        <v>68</v>
      </c>
      <c r="BH25" s="2">
        <f t="shared" si="10"/>
        <v>68</v>
      </c>
      <c r="BI25" s="2">
        <f t="shared" si="11"/>
        <v>76</v>
      </c>
      <c r="BJ25" s="2">
        <f t="shared" si="12"/>
        <v>96</v>
      </c>
      <c r="BK25" s="2">
        <f t="shared" si="13"/>
        <v>96</v>
      </c>
      <c r="BL25" s="2">
        <f t="shared" si="14"/>
        <v>47000</v>
      </c>
      <c r="BM25" s="2">
        <f t="shared" si="15"/>
        <v>20000</v>
      </c>
      <c r="BN25" s="2">
        <f t="shared" si="16"/>
        <v>20000</v>
      </c>
      <c r="BO25" s="2">
        <f t="shared" si="17"/>
        <v>20000</v>
      </c>
      <c r="BP25" s="2">
        <f t="shared" si="18"/>
        <v>20000</v>
      </c>
      <c r="BQ25" s="2">
        <f t="shared" si="19"/>
        <v>68</v>
      </c>
      <c r="BR25" s="2">
        <f t="shared" si="20"/>
        <v>0</v>
      </c>
      <c r="BS25" s="2"/>
      <c r="BT25" s="2"/>
      <c r="BU25" s="2">
        <v>20</v>
      </c>
      <c r="BV25" s="2">
        <f t="shared" si="38"/>
        <v>310</v>
      </c>
      <c r="BW25" s="2">
        <f t="shared" si="39"/>
        <v>82</v>
      </c>
      <c r="BX25" s="2">
        <f t="shared" si="40"/>
        <v>8200</v>
      </c>
      <c r="BY25" s="2">
        <f t="shared" si="41"/>
        <v>0</v>
      </c>
      <c r="BZ25" s="2">
        <f t="shared" si="42"/>
        <v>68</v>
      </c>
      <c r="CA25" s="2">
        <f t="shared" si="43"/>
        <v>68</v>
      </c>
      <c r="CB25" s="2">
        <f t="shared" si="44"/>
        <v>68</v>
      </c>
      <c r="CC25" s="2">
        <f t="shared" si="45"/>
        <v>68</v>
      </c>
      <c r="CD25" s="2">
        <f t="shared" si="46"/>
        <v>76</v>
      </c>
      <c r="CE25" s="2">
        <f t="shared" si="47"/>
        <v>96</v>
      </c>
      <c r="CF25" s="2">
        <f t="shared" si="48"/>
        <v>96</v>
      </c>
      <c r="CG25" s="2">
        <f t="shared" si="49"/>
        <v>47000</v>
      </c>
      <c r="CH25" s="2">
        <f t="shared" si="50"/>
        <v>20000</v>
      </c>
      <c r="CI25" s="33">
        <f t="shared" si="51"/>
        <v>14000</v>
      </c>
      <c r="CJ25" s="2">
        <f t="shared" si="52"/>
        <v>20000</v>
      </c>
      <c r="CK25" s="2">
        <f t="shared" si="53"/>
        <v>20000</v>
      </c>
      <c r="CL25" s="2">
        <f t="shared" si="54"/>
        <v>68</v>
      </c>
      <c r="CM25" s="2">
        <f t="shared" si="55"/>
        <v>0</v>
      </c>
      <c r="CN25" s="2"/>
      <c r="CO25" s="2"/>
      <c r="CP25" s="2">
        <v>20</v>
      </c>
      <c r="CQ25" s="2">
        <v>310</v>
      </c>
      <c r="CR25" s="2">
        <v>82</v>
      </c>
      <c r="CS25" s="2">
        <v>8200</v>
      </c>
      <c r="CT25" s="2">
        <v>0</v>
      </c>
      <c r="CU25" s="2">
        <v>68</v>
      </c>
      <c r="CV25" s="2">
        <v>68</v>
      </c>
      <c r="CW25" s="2">
        <v>68</v>
      </c>
      <c r="CX25" s="2">
        <v>68</v>
      </c>
      <c r="CY25" s="2">
        <v>76</v>
      </c>
      <c r="CZ25" s="2">
        <v>96</v>
      </c>
      <c r="DA25" s="2">
        <v>96</v>
      </c>
      <c r="DB25" s="2">
        <v>47000</v>
      </c>
      <c r="DC25" s="2">
        <v>20000</v>
      </c>
      <c r="DD25" s="33">
        <v>14000</v>
      </c>
      <c r="DE25" s="2">
        <v>20000</v>
      </c>
      <c r="DF25" s="2">
        <v>20000</v>
      </c>
      <c r="DG25" s="2">
        <v>68</v>
      </c>
      <c r="DH25" s="2">
        <v>0</v>
      </c>
      <c r="DI25" s="2"/>
      <c r="DJ25" s="2"/>
      <c r="DK25" s="2">
        <v>20</v>
      </c>
      <c r="DL25" s="2">
        <f>IF(BV25=0,0,SUM(BV$6:BV25))</f>
        <v>1932</v>
      </c>
      <c r="DM25" s="2">
        <f>IF(BW25=0,0,SUM(BW$6:BW25))</f>
        <v>526</v>
      </c>
      <c r="DN25" s="2">
        <f>IF(BX25=0,0,SUM(BX$6:BX25))</f>
        <v>38010</v>
      </c>
      <c r="DO25" s="2">
        <f>IF(BY25=0,0,SUM(BY$6:BY25))</f>
        <v>0</v>
      </c>
      <c r="DP25" s="2">
        <f>IF(BZ25=0,0,SUM(BZ$6:BZ25))</f>
        <v>444</v>
      </c>
      <c r="DQ25" s="2">
        <f>IF(CA25=0,0,SUM(CA$6:CA25))</f>
        <v>444</v>
      </c>
      <c r="DR25" s="2">
        <f>IF(CB25=0,0,SUM(CB$6:CB25))</f>
        <v>444</v>
      </c>
      <c r="DS25" s="2">
        <f>IF(CC25=0,0,SUM(CC$6:CC25))</f>
        <v>444</v>
      </c>
      <c r="DT25" s="2">
        <f>IF(CD25=0,0,SUM(CD$6:CD25))</f>
        <v>1400</v>
      </c>
      <c r="DU25" s="2">
        <f>IF(CE25=0,0,SUM(CE$6:CE25))</f>
        <v>612</v>
      </c>
      <c r="DV25" s="2">
        <f>IF(CF25=0,0,SUM(CF$6:CF25))</f>
        <v>612</v>
      </c>
      <c r="DW25" s="2">
        <f>IF(CG25=0,0,SUM(CG$6:CG25))</f>
        <v>142334</v>
      </c>
      <c r="DX25" s="2">
        <f>IF(CH25=0,0,SUM(CH$6:CH25))</f>
        <v>71360</v>
      </c>
      <c r="DY25" s="2">
        <f>IF(CI25=0,0,SUM(CI$6:CI25))</f>
        <v>51358</v>
      </c>
      <c r="DZ25" s="2">
        <f>IF(CJ25=0,0,SUM(CJ$6:CJ25))</f>
        <v>71258</v>
      </c>
      <c r="EA25" s="2">
        <f>IF(CK25=0,0,SUM(CK$6:CK25))</f>
        <v>71268</v>
      </c>
      <c r="EB25" s="2">
        <f>IF(CL25=0,0,SUM(CL$6:CL25))</f>
        <v>404</v>
      </c>
      <c r="EC25" s="2">
        <f>IF(CM25=0,0,SUM(CM$6:CM25))</f>
        <v>0</v>
      </c>
      <c r="ED25" s="2"/>
      <c r="EE25" s="2"/>
      <c r="EF25" s="2">
        <v>20</v>
      </c>
      <c r="EG25" s="2">
        <f>求节点($DK$6:$DK$85,DL$6:DL$85,升级建筑所需大殿等级!AW25)</f>
        <v>1932</v>
      </c>
      <c r="EH25" s="2">
        <f>求节点($DK$6:$DK$85,DM$6:DM$85,升级建筑所需大殿等级!AX25)</f>
        <v>526</v>
      </c>
      <c r="EI25" s="2">
        <f>求节点($DK$6:$DK$85,DN$6:DN$85,升级建筑所需大殿等级!AY25)</f>
        <v>197.5</v>
      </c>
      <c r="EJ25" s="2">
        <f>求节点($DK$6:$DK$85,DO$6:DO$85,升级建筑所需大殿等级!AZ25)</f>
        <v>0</v>
      </c>
      <c r="EK25" s="2">
        <f>求节点($DK$6:$DK$85,DP$6:DP$85,升级建筑所需大殿等级!BA25)</f>
        <v>444</v>
      </c>
      <c r="EL25" s="2">
        <f>求节点($DK$6:$DK$85,DQ$6:DQ$85,升级建筑所需大殿等级!BB25)</f>
        <v>444</v>
      </c>
      <c r="EM25" s="2">
        <f>求节点($DK$6:$DK$85,DR$6:DR$85,升级建筑所需大殿等级!BC25)</f>
        <v>444</v>
      </c>
      <c r="EN25" s="2">
        <f>求节点($DK$6:$DK$85,DS$6:DS$85,升级建筑所需大殿等级!BD25)</f>
        <v>444</v>
      </c>
      <c r="EO25" s="2">
        <f>求节点($DK$6:$DK$85,DT$6:DT$85,升级建筑所需大殿等级!BE25)</f>
        <v>0</v>
      </c>
      <c r="EP25" s="2">
        <f>求节点($DK$6:$DK$85,DU$6:DU$85,升级建筑所需大殿等级!BF25)</f>
        <v>612</v>
      </c>
      <c r="EQ25" s="2">
        <f>求节点($DK$6:$DK$85,DV$6:DV$85,升级建筑所需大殿等级!BG25)</f>
        <v>612</v>
      </c>
      <c r="ER25" s="2">
        <f>求节点($DK$6:$DK$85,DW$6:DW$85,升级建筑所需大殿等级!BH25)</f>
        <v>773.99999999999989</v>
      </c>
      <c r="ES25" s="2">
        <f>求节点($DK$6:$DK$85,DX$6:DX$85,升级建筑所需大殿等级!BI25)</f>
        <v>179.99999999999997</v>
      </c>
      <c r="ET25" s="2">
        <f>求节点($DK$6:$DK$85,DY$6:DY$85,升级建筑所需大殿等级!BJ25)</f>
        <v>69.999999999999986</v>
      </c>
      <c r="EU25" s="2">
        <f>求节点($DK$6:$DK$85,DZ$6:DZ$85,升级建筑所需大殿等级!BK25)</f>
        <v>372.99999999999994</v>
      </c>
      <c r="EV25" s="2">
        <f>求节点($DK$6:$DK$85,EA$6:EA$85,升级建筑所需大殿等级!BL25)</f>
        <v>392.99999999999994</v>
      </c>
      <c r="EW25" s="2">
        <f>求节点($DK$6:$DK$85,EB$6:EB$85,升级建筑所需大殿等级!BM25)</f>
        <v>404</v>
      </c>
      <c r="EX25" s="2">
        <f>求节点($DK$6:$DK$85,EC$6:EC$85,升级建筑所需大殿等级!BN25)</f>
        <v>49.5</v>
      </c>
      <c r="EY25" s="2"/>
      <c r="EZ25" s="2"/>
      <c r="FA25" s="1">
        <f>SUMPRODUCT(EG25:EX25,'[1]功能-城建'!$X25:$AO25)</f>
        <v>7899</v>
      </c>
      <c r="FB25" s="1">
        <v>7050</v>
      </c>
      <c r="FC25" s="1">
        <f t="shared" si="35"/>
        <v>1.1204255319148937</v>
      </c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</row>
    <row r="26" spans="1:202" x14ac:dyDescent="0.15">
      <c r="A26" s="1">
        <f>(0.03*$C26^-0.75)*求节点([1]节奏总纲!$P$4:$P$163,'[1]功能-城建'!$CW$5:$CW$164,[1]节奏总纲!$AM24)</f>
        <v>3730.9085905157458</v>
      </c>
      <c r="B26" s="1">
        <v>4.1999999999999997E-3</v>
      </c>
      <c r="C26" s="1">
        <v>21</v>
      </c>
      <c r="D26" s="1">
        <f>'[1]功能-城建'!DG25</f>
        <v>9554</v>
      </c>
      <c r="E26" s="1">
        <f>'[1]功能-城建'!DH25</f>
        <v>9554</v>
      </c>
      <c r="F26" s="1">
        <f>'[1]功能-城建'!DI25</f>
        <v>9554</v>
      </c>
      <c r="G26" s="1">
        <f>'[1]功能-城建'!DJ25</f>
        <v>9554</v>
      </c>
      <c r="H26" s="1">
        <f>'[1]功能-城建'!DK25</f>
        <v>9554</v>
      </c>
      <c r="J26" s="2">
        <v>21</v>
      </c>
      <c r="K26" s="2">
        <f>'[1]功能-城建'!AS26</f>
        <v>21</v>
      </c>
      <c r="L26" s="2">
        <f>'[1]功能-城建'!AT26</f>
        <v>21</v>
      </c>
      <c r="M26" s="2">
        <f>'[1]功能-城建'!AU26</f>
        <v>53</v>
      </c>
      <c r="N26" s="2" t="str">
        <f>'[1]功能-城建'!AV26</f>
        <v/>
      </c>
      <c r="O26" s="2">
        <f>'[1]功能-城建'!AW26</f>
        <v>21</v>
      </c>
      <c r="P26" s="2">
        <f>'[1]功能-城建'!AX26</f>
        <v>21</v>
      </c>
      <c r="Q26" s="2">
        <f>'[1]功能-城建'!AY26</f>
        <v>21</v>
      </c>
      <c r="R26" s="2">
        <f>'[1]功能-城建'!AZ26</f>
        <v>21</v>
      </c>
      <c r="S26" s="3">
        <v>32</v>
      </c>
      <c r="T26" s="2">
        <f>'[1]功能-城建'!BB26</f>
        <v>21</v>
      </c>
      <c r="U26" s="2">
        <f>'[1]功能-城建'!BC26</f>
        <v>21</v>
      </c>
      <c r="V26" s="2">
        <f>'[1]功能-城建'!BD26</f>
        <v>51</v>
      </c>
      <c r="W26" s="2">
        <f>'[1]功能-城建'!BE26</f>
        <v>51</v>
      </c>
      <c r="X26" s="2">
        <f>'[1]功能-城建'!BF26</f>
        <v>51</v>
      </c>
      <c r="Y26" s="2">
        <f>'[1]功能-城建'!BG26</f>
        <v>51</v>
      </c>
      <c r="Z26" s="2">
        <f>'[1]功能-城建'!BH26</f>
        <v>51</v>
      </c>
      <c r="AA26" s="2">
        <f>'[1]功能-城建'!BI26</f>
        <v>21</v>
      </c>
      <c r="AB26" s="2">
        <f>'[1]功能-城建'!BJ26</f>
        <v>0</v>
      </c>
      <c r="AC26" s="2"/>
      <c r="AD26" s="2"/>
      <c r="AE26" s="2">
        <v>21</v>
      </c>
      <c r="AF26" s="2">
        <f>IFERROR(ROUNDUP(城建经验计算中介!D26*INDEX($B$6:$B$85,K26,1),0),0)</f>
        <v>432</v>
      </c>
      <c r="AG26" s="2">
        <f>IFERROR(ROUNDUP(城建经验计算中介!E26*INDEX($B$6:$B$85,L26,1),0),0)</f>
        <v>97</v>
      </c>
      <c r="AH26" s="2">
        <f>IFERROR(ROUNDUP(城建经验计算中介!F26*INDEX($B$6:$B$85,M26,1),0),0)</f>
        <v>34130</v>
      </c>
      <c r="AI26" s="2">
        <f>IFERROR(ROUNDUP(城建经验计算中介!G26*INDEX($B$6:$B$85,N26,1),0),0)</f>
        <v>0</v>
      </c>
      <c r="AJ26" s="2">
        <f>IFERROR(ROUNDUP(城建经验计算中介!H26*INDEX($B$6:$B$85,O26,1),0),0)</f>
        <v>81</v>
      </c>
      <c r="AK26" s="2">
        <f>IFERROR(ROUNDUP(城建经验计算中介!I26*INDEX($B$6:$B$85,P26,1),0),0)</f>
        <v>81</v>
      </c>
      <c r="AL26" s="2">
        <f>IFERROR(ROUNDUP(城建经验计算中介!J26*INDEX($B$6:$B$85,Q26,1),0),0)</f>
        <v>81</v>
      </c>
      <c r="AM26" s="2">
        <f>IFERROR(ROUNDUP(城建经验计算中介!K26*INDEX($B$6:$B$85,R26,1),0),0)</f>
        <v>81</v>
      </c>
      <c r="AN26" s="2">
        <f>IFERROR(ROUNDUP(城建经验计算中介!L26*INDEX($B$6:$B$85,S26,1),0),0)</f>
        <v>135</v>
      </c>
      <c r="AO26" s="2">
        <f>IFERROR(ROUNDUP(城建经验计算中介!M26*INDEX($B$6:$B$85,T26,1),0),0)</f>
        <v>113</v>
      </c>
      <c r="AP26" s="2">
        <f>IFERROR(ROUNDUP(城建经验计算中介!N26*INDEX($B$6:$B$85,U26,1),0),0)</f>
        <v>113</v>
      </c>
      <c r="AQ26" s="2">
        <f>IFERROR(ROUNDUP(城建经验计算中介!O26*INDEX($B$6:$B$85,V26,1),0),0)</f>
        <v>73960</v>
      </c>
      <c r="AR26" s="2">
        <f>IFERROR(ROUNDUP(城建经验计算中介!P26*INDEX($B$6:$B$85,W26,1),0),0)</f>
        <v>61260</v>
      </c>
      <c r="AS26" s="2">
        <f>IFERROR(ROUNDUP(城建经验计算中介!Q26*INDEX($B$6:$B$85,X26,1),0),0)</f>
        <v>61260</v>
      </c>
      <c r="AT26" s="2">
        <f>IFERROR(ROUNDUP(城建经验计算中介!R26*INDEX($B$6:$B$85,Y26,1),0),0)</f>
        <v>61260</v>
      </c>
      <c r="AU26" s="2">
        <f>IFERROR(ROUNDUP(城建经验计算中介!S26*INDEX($B$6:$B$85,Z26,1),0),0)</f>
        <v>61260</v>
      </c>
      <c r="AV26" s="2">
        <f>IFERROR(ROUNDUP(城建经验计算中介!T26*INDEX($B$6:$B$85,AA26,1),0),0)</f>
        <v>81</v>
      </c>
      <c r="AW26" s="2">
        <f>IFERROR(ROUNDUP(城建经验计算中介!U26*INDEX($B$6:$B$85,AB26,1),0),0)</f>
        <v>0</v>
      </c>
      <c r="AX26" s="2"/>
      <c r="AY26" s="2"/>
      <c r="AZ26" s="2">
        <v>21</v>
      </c>
      <c r="BA26" s="2">
        <f t="shared" si="3"/>
        <v>430</v>
      </c>
      <c r="BB26" s="2">
        <f t="shared" si="4"/>
        <v>98</v>
      </c>
      <c r="BC26" s="2">
        <f t="shared" si="5"/>
        <v>34000</v>
      </c>
      <c r="BD26" s="2">
        <f t="shared" si="6"/>
        <v>0</v>
      </c>
      <c r="BE26" s="2">
        <f t="shared" si="7"/>
        <v>82</v>
      </c>
      <c r="BF26" s="2">
        <f t="shared" si="8"/>
        <v>82</v>
      </c>
      <c r="BG26" s="2">
        <f t="shared" si="9"/>
        <v>82</v>
      </c>
      <c r="BH26" s="2">
        <f t="shared" si="10"/>
        <v>82</v>
      </c>
      <c r="BI26" s="2">
        <f t="shared" si="11"/>
        <v>140</v>
      </c>
      <c r="BJ26" s="2">
        <f t="shared" si="12"/>
        <v>110</v>
      </c>
      <c r="BK26" s="2">
        <f t="shared" si="13"/>
        <v>110</v>
      </c>
      <c r="BL26" s="2">
        <f t="shared" si="14"/>
        <v>74000</v>
      </c>
      <c r="BM26" s="2">
        <f t="shared" si="15"/>
        <v>61000</v>
      </c>
      <c r="BN26" s="2">
        <f t="shared" si="16"/>
        <v>61000</v>
      </c>
      <c r="BO26" s="2">
        <f t="shared" si="17"/>
        <v>61000</v>
      </c>
      <c r="BP26" s="2">
        <f t="shared" si="18"/>
        <v>61000</v>
      </c>
      <c r="BQ26" s="2">
        <f t="shared" si="19"/>
        <v>82</v>
      </c>
      <c r="BR26" s="2">
        <f t="shared" si="20"/>
        <v>0</v>
      </c>
      <c r="BS26" s="2"/>
      <c r="BT26" s="2"/>
      <c r="BU26" s="2">
        <v>21</v>
      </c>
      <c r="BV26" s="2">
        <f t="shared" si="38"/>
        <v>370</v>
      </c>
      <c r="BW26" s="2">
        <f t="shared" si="39"/>
        <v>98</v>
      </c>
      <c r="BX26" s="2">
        <f t="shared" si="40"/>
        <v>34000</v>
      </c>
      <c r="BY26" s="2">
        <f t="shared" si="41"/>
        <v>0</v>
      </c>
      <c r="BZ26" s="2">
        <f t="shared" si="42"/>
        <v>82</v>
      </c>
      <c r="CA26" s="2">
        <f t="shared" si="43"/>
        <v>82</v>
      </c>
      <c r="CB26" s="2">
        <f t="shared" si="44"/>
        <v>82</v>
      </c>
      <c r="CC26" s="2">
        <f t="shared" si="45"/>
        <v>82</v>
      </c>
      <c r="CD26" s="2">
        <f t="shared" si="46"/>
        <v>140</v>
      </c>
      <c r="CE26" s="2">
        <f t="shared" si="47"/>
        <v>110</v>
      </c>
      <c r="CF26" s="2">
        <f t="shared" si="48"/>
        <v>110</v>
      </c>
      <c r="CG26" s="2">
        <f t="shared" si="49"/>
        <v>74000</v>
      </c>
      <c r="CH26" s="2">
        <f t="shared" si="50"/>
        <v>61000</v>
      </c>
      <c r="CI26" s="33">
        <f t="shared" si="51"/>
        <v>20000</v>
      </c>
      <c r="CJ26" s="2">
        <f t="shared" si="52"/>
        <v>61000</v>
      </c>
      <c r="CK26" s="2">
        <f t="shared" si="53"/>
        <v>61000</v>
      </c>
      <c r="CL26" s="2">
        <f t="shared" si="54"/>
        <v>82</v>
      </c>
      <c r="CM26" s="2">
        <f t="shared" si="55"/>
        <v>0</v>
      </c>
      <c r="CN26" s="2"/>
      <c r="CO26" s="2"/>
      <c r="CP26" s="2">
        <v>21</v>
      </c>
      <c r="CQ26" s="2">
        <v>370</v>
      </c>
      <c r="CR26" s="2">
        <v>98</v>
      </c>
      <c r="CS26" s="2">
        <v>34000</v>
      </c>
      <c r="CT26" s="2">
        <v>0</v>
      </c>
      <c r="CU26" s="2">
        <v>82</v>
      </c>
      <c r="CV26" s="2">
        <v>82</v>
      </c>
      <c r="CW26" s="2">
        <v>82</v>
      </c>
      <c r="CX26" s="2">
        <v>82</v>
      </c>
      <c r="CY26" s="2">
        <v>140</v>
      </c>
      <c r="CZ26" s="2">
        <v>110</v>
      </c>
      <c r="DA26" s="2">
        <v>110</v>
      </c>
      <c r="DB26" s="2">
        <v>74000</v>
      </c>
      <c r="DC26" s="2">
        <v>61000</v>
      </c>
      <c r="DD26" s="33">
        <v>20000</v>
      </c>
      <c r="DE26" s="2">
        <v>61000</v>
      </c>
      <c r="DF26" s="2">
        <v>61000</v>
      </c>
      <c r="DG26" s="2">
        <v>82</v>
      </c>
      <c r="DH26" s="2">
        <v>0</v>
      </c>
      <c r="DI26" s="2"/>
      <c r="DJ26" s="2"/>
      <c r="DK26" s="2">
        <v>21</v>
      </c>
      <c r="DL26" s="2">
        <f>IF(BV26=0,0,SUM(BV$6:BV26))</f>
        <v>2302</v>
      </c>
      <c r="DM26" s="2">
        <f>IF(BW26=0,0,SUM(BW$6:BW26))</f>
        <v>624</v>
      </c>
      <c r="DN26" s="2">
        <f>IF(BX26=0,0,SUM(BX$6:BX26))</f>
        <v>72010</v>
      </c>
      <c r="DO26" s="2">
        <f>IF(BY26=0,0,SUM(BY$6:BY26))</f>
        <v>0</v>
      </c>
      <c r="DP26" s="2">
        <f>IF(BZ26=0,0,SUM(BZ$6:BZ26))</f>
        <v>526</v>
      </c>
      <c r="DQ26" s="2">
        <f>IF(CA26=0,0,SUM(CA$6:CA26))</f>
        <v>526</v>
      </c>
      <c r="DR26" s="2">
        <f>IF(CB26=0,0,SUM(CB$6:CB26))</f>
        <v>526</v>
      </c>
      <c r="DS26" s="2">
        <f>IF(CC26=0,0,SUM(CC$6:CC26))</f>
        <v>526</v>
      </c>
      <c r="DT26" s="2">
        <f>IF(CD26=0,0,SUM(CD$6:CD26))</f>
        <v>1540</v>
      </c>
      <c r="DU26" s="2">
        <f>IF(CE26=0,0,SUM(CE$6:CE26))</f>
        <v>722</v>
      </c>
      <c r="DV26" s="2">
        <f>IF(CF26=0,0,SUM(CF$6:CF26))</f>
        <v>722</v>
      </c>
      <c r="DW26" s="2">
        <f>IF(CG26=0,0,SUM(CG$6:CG26))</f>
        <v>216334</v>
      </c>
      <c r="DX26" s="2">
        <f>IF(CH26=0,0,SUM(CH$6:CH26))</f>
        <v>132360</v>
      </c>
      <c r="DY26" s="2">
        <f>IF(CI26=0,0,SUM(CI$6:CI26))</f>
        <v>71358</v>
      </c>
      <c r="DZ26" s="2">
        <f>IF(CJ26=0,0,SUM(CJ$6:CJ26))</f>
        <v>132258</v>
      </c>
      <c r="EA26" s="2">
        <f>IF(CK26=0,0,SUM(CK$6:CK26))</f>
        <v>132268</v>
      </c>
      <c r="EB26" s="2">
        <f>IF(CL26=0,0,SUM(CL$6:CL26))</f>
        <v>486</v>
      </c>
      <c r="EC26" s="2">
        <f>IF(CM26=0,0,SUM(CM$6:CM26))</f>
        <v>0</v>
      </c>
      <c r="ED26" s="2"/>
      <c r="EE26" s="2"/>
      <c r="EF26" s="2">
        <v>21</v>
      </c>
      <c r="EG26" s="2">
        <f>求节点($DK$6:$DK$85,DL$6:DL$85,升级建筑所需大殿等级!AW26)</f>
        <v>2302</v>
      </c>
      <c r="EH26" s="2">
        <f>求节点($DK$6:$DK$85,DM$6:DM$85,升级建筑所需大殿等级!AX26)</f>
        <v>624</v>
      </c>
      <c r="EI26" s="2">
        <f>求节点($DK$6:$DK$85,DN$6:DN$85,升级建筑所需大殿等级!AY26)</f>
        <v>250</v>
      </c>
      <c r="EJ26" s="2">
        <f>求节点($DK$6:$DK$85,DO$6:DO$85,升级建筑所需大殿等级!AZ26)</f>
        <v>0</v>
      </c>
      <c r="EK26" s="2">
        <f>求节点($DK$6:$DK$85,DP$6:DP$85,升级建筑所需大殿等级!BA26)</f>
        <v>526</v>
      </c>
      <c r="EL26" s="2">
        <f>求节点($DK$6:$DK$85,DQ$6:DQ$85,升级建筑所需大殿等级!BB26)</f>
        <v>526</v>
      </c>
      <c r="EM26" s="2">
        <f>求节点($DK$6:$DK$85,DR$6:DR$85,升级建筑所需大殿等级!BC26)</f>
        <v>526</v>
      </c>
      <c r="EN26" s="2">
        <f>求节点($DK$6:$DK$85,DS$6:DS$85,升级建筑所需大殿等级!BD26)</f>
        <v>526</v>
      </c>
      <c r="EO26" s="2">
        <f>求节点($DK$6:$DK$85,DT$6:DT$85,升级建筑所需大殿等级!BE26)</f>
        <v>0</v>
      </c>
      <c r="EP26" s="2">
        <f>求节点($DK$6:$DK$85,DU$6:DU$85,升级建筑所需大殿等级!BF26)</f>
        <v>722</v>
      </c>
      <c r="EQ26" s="2">
        <f>求节点($DK$6:$DK$85,DV$6:DV$85,升级建筑所需大殿等级!BG26)</f>
        <v>722</v>
      </c>
      <c r="ER26" s="2">
        <f>求节点($DK$6:$DK$85,DW$6:DW$85,升级建筑所需大殿等级!BH26)</f>
        <v>934</v>
      </c>
      <c r="ES26" s="2">
        <f>求节点($DK$6:$DK$85,DX$6:DX$85,升级建筑所需大殿等级!BI26)</f>
        <v>275</v>
      </c>
      <c r="ET26" s="2">
        <f>求节点($DK$6:$DK$85,DY$6:DY$85,升级建筑所需大殿等级!BJ26)</f>
        <v>108</v>
      </c>
      <c r="EU26" s="2">
        <f>求节点($DK$6:$DK$85,DZ$6:DZ$85,升级建筑所需大殿等级!BK26)</f>
        <v>470.5</v>
      </c>
      <c r="EV26" s="2">
        <f>求节点($DK$6:$DK$85,EA$6:EA$85,升级建筑所需大殿等级!BL26)</f>
        <v>488</v>
      </c>
      <c r="EW26" s="2">
        <f>求节点($DK$6:$DK$85,EB$6:EB$85,升级建筑所需大殿等级!BM26)</f>
        <v>486</v>
      </c>
      <c r="EX26" s="2">
        <f>求节点($DK$6:$DK$85,EC$6:EC$85,升级建筑所需大殿等级!BN26)</f>
        <v>68.5</v>
      </c>
      <c r="EY26" s="2"/>
      <c r="EZ26" s="2"/>
      <c r="FA26" s="1">
        <f>SUMPRODUCT(EG26:EX26,'[1]功能-城建'!$X26:$AO26)</f>
        <v>9554</v>
      </c>
      <c r="FB26" s="1">
        <v>8302</v>
      </c>
      <c r="FC26" s="1">
        <f t="shared" si="35"/>
        <v>1.1508070344495303</v>
      </c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</row>
    <row r="27" spans="1:202" x14ac:dyDescent="0.15">
      <c r="A27" s="1">
        <f>(0.03*$C27^-0.75)*求节点([1]节奏总纲!$P$4:$P$163,'[1]功能-城建'!$CW$5:$CW$164,[1]节奏总纲!$AM25)</f>
        <v>4232.4987610753014</v>
      </c>
      <c r="B27" s="1">
        <v>4.1999999999999997E-3</v>
      </c>
      <c r="C27" s="1">
        <v>22</v>
      </c>
      <c r="D27" s="1">
        <f>'[1]功能-城建'!DG26</f>
        <v>11658</v>
      </c>
      <c r="E27" s="1">
        <f>'[1]功能-城建'!DH26</f>
        <v>11658</v>
      </c>
      <c r="F27" s="1">
        <f>'[1]功能-城建'!DI26</f>
        <v>11658</v>
      </c>
      <c r="G27" s="1">
        <f>'[1]功能-城建'!DJ26</f>
        <v>11658</v>
      </c>
      <c r="H27" s="1">
        <f>'[1]功能-城建'!DK26</f>
        <v>11658</v>
      </c>
      <c r="J27" s="2">
        <v>22</v>
      </c>
      <c r="K27" s="2">
        <f>'[1]功能-城建'!AS27</f>
        <v>22</v>
      </c>
      <c r="L27" s="2">
        <f>'[1]功能-城建'!AT27</f>
        <v>22</v>
      </c>
      <c r="M27" s="2">
        <f>'[1]功能-城建'!AU27</f>
        <v>56</v>
      </c>
      <c r="N27" s="2" t="str">
        <f>'[1]功能-城建'!AV27</f>
        <v/>
      </c>
      <c r="O27" s="2">
        <f>'[1]功能-城建'!AW27</f>
        <v>22</v>
      </c>
      <c r="P27" s="2">
        <f>'[1]功能-城建'!AX27</f>
        <v>22</v>
      </c>
      <c r="Q27" s="2">
        <f>'[1]功能-城建'!AY27</f>
        <v>22</v>
      </c>
      <c r="R27" s="2">
        <f>'[1]功能-城建'!AZ27</f>
        <v>22</v>
      </c>
      <c r="S27" s="3">
        <v>32</v>
      </c>
      <c r="T27" s="2">
        <f>'[1]功能-城建'!BB27</f>
        <v>22</v>
      </c>
      <c r="U27" s="2">
        <f>'[1]功能-城建'!BC27</f>
        <v>22</v>
      </c>
      <c r="V27" s="2">
        <f>'[1]功能-城建'!BD27</f>
        <v>52</v>
      </c>
      <c r="W27" s="2">
        <f>'[1]功能-城建'!BE27</f>
        <v>54</v>
      </c>
      <c r="X27" s="2">
        <f>'[1]功能-城建'!BF27</f>
        <v>54</v>
      </c>
      <c r="Y27" s="2">
        <f>'[1]功能-城建'!BG27</f>
        <v>54</v>
      </c>
      <c r="Z27" s="2">
        <f>'[1]功能-城建'!BH27</f>
        <v>54</v>
      </c>
      <c r="AA27" s="2">
        <f>'[1]功能-城建'!BI27</f>
        <v>22</v>
      </c>
      <c r="AB27" s="2">
        <f>'[1]功能-城建'!BJ27</f>
        <v>0</v>
      </c>
      <c r="AC27" s="2"/>
      <c r="AD27" s="2"/>
      <c r="AE27" s="2">
        <v>22</v>
      </c>
      <c r="AF27" s="2">
        <f>IFERROR(ROUNDUP(城建经验计算中介!D27*INDEX($B$6:$B$85,K27,1),0),0)</f>
        <v>515</v>
      </c>
      <c r="AG27" s="2">
        <f>IFERROR(ROUNDUP(城建经验计算中介!E27*INDEX($B$6:$B$85,L27,1),0),0)</f>
        <v>115</v>
      </c>
      <c r="AH27" s="2">
        <f>IFERROR(ROUNDUP(城建经验计算中介!F27*INDEX($B$6:$B$85,M27,1),0),0)</f>
        <v>55631</v>
      </c>
      <c r="AI27" s="2">
        <f>IFERROR(ROUNDUP(城建经验计算中介!G27*INDEX($B$6:$B$85,N27,1),0),0)</f>
        <v>0</v>
      </c>
      <c r="AJ27" s="2">
        <f>IFERROR(ROUNDUP(城建经验计算中介!H27*INDEX($B$6:$B$85,O27,1),0),0)</f>
        <v>96</v>
      </c>
      <c r="AK27" s="2">
        <f>IFERROR(ROUNDUP(城建经验计算中介!I27*INDEX($B$6:$B$85,P27,1),0),0)</f>
        <v>96</v>
      </c>
      <c r="AL27" s="2">
        <f>IFERROR(ROUNDUP(城建经验计算中介!J27*INDEX($B$6:$B$85,Q27,1),0),0)</f>
        <v>96</v>
      </c>
      <c r="AM27" s="2">
        <f>IFERROR(ROUNDUP(城建经验计算中介!K27*INDEX($B$6:$B$85,R27,1),0),0)</f>
        <v>96</v>
      </c>
      <c r="AN27" s="2">
        <f>IFERROR(ROUNDUP(城建经验计算中介!L27*INDEX($B$6:$B$85,S27,1),0),0)</f>
        <v>135</v>
      </c>
      <c r="AO27" s="2">
        <f>IFERROR(ROUNDUP(城建经验计算中介!M27*INDEX($B$6:$B$85,T27,1),0),0)</f>
        <v>134</v>
      </c>
      <c r="AP27" s="2">
        <f>IFERROR(ROUNDUP(城建经验计算中介!N27*INDEX($B$6:$B$85,U27,1),0),0)</f>
        <v>134</v>
      </c>
      <c r="AQ27" s="2">
        <f>IFERROR(ROUNDUP(城建经验计算中介!O27*INDEX($B$6:$B$85,V27,1),0),0)</f>
        <v>79038</v>
      </c>
      <c r="AR27" s="2">
        <f>IFERROR(ROUNDUP(城建经验计算中介!P27*INDEX($B$6:$B$85,W27,1),0),0)</f>
        <v>89229</v>
      </c>
      <c r="AS27" s="2">
        <f>IFERROR(ROUNDUP(城建经验计算中介!Q27*INDEX($B$6:$B$85,X27,1),0),0)</f>
        <v>89229</v>
      </c>
      <c r="AT27" s="2">
        <f>IFERROR(ROUNDUP(城建经验计算中介!R27*INDEX($B$6:$B$85,Y27,1),0),0)</f>
        <v>89229</v>
      </c>
      <c r="AU27" s="2">
        <f>IFERROR(ROUNDUP(城建经验计算中介!S27*INDEX($B$6:$B$85,Z27,1),0),0)</f>
        <v>89229</v>
      </c>
      <c r="AV27" s="2">
        <f>IFERROR(ROUNDUP(城建经验计算中介!T27*INDEX($B$6:$B$85,AA27,1),0),0)</f>
        <v>96</v>
      </c>
      <c r="AW27" s="2">
        <f>IFERROR(ROUNDUP(城建经验计算中介!U27*INDEX($B$6:$B$85,AB27,1),0),0)</f>
        <v>0</v>
      </c>
      <c r="AX27" s="2"/>
      <c r="AY27" s="2"/>
      <c r="AZ27" s="2">
        <v>22</v>
      </c>
      <c r="BA27" s="2">
        <f t="shared" si="3"/>
        <v>520</v>
      </c>
      <c r="BB27" s="2">
        <f t="shared" si="4"/>
        <v>120</v>
      </c>
      <c r="BC27" s="2">
        <f t="shared" si="5"/>
        <v>56000</v>
      </c>
      <c r="BD27" s="2">
        <f t="shared" si="6"/>
        <v>0</v>
      </c>
      <c r="BE27" s="2">
        <f t="shared" si="7"/>
        <v>96</v>
      </c>
      <c r="BF27" s="2">
        <f t="shared" si="8"/>
        <v>96</v>
      </c>
      <c r="BG27" s="2">
        <f t="shared" si="9"/>
        <v>96</v>
      </c>
      <c r="BH27" s="2">
        <f t="shared" si="10"/>
        <v>96</v>
      </c>
      <c r="BI27" s="2">
        <f t="shared" si="11"/>
        <v>140</v>
      </c>
      <c r="BJ27" s="2">
        <f t="shared" si="12"/>
        <v>130</v>
      </c>
      <c r="BK27" s="2">
        <f t="shared" si="13"/>
        <v>130</v>
      </c>
      <c r="BL27" s="2">
        <f t="shared" si="14"/>
        <v>79000</v>
      </c>
      <c r="BM27" s="2">
        <f t="shared" si="15"/>
        <v>89000</v>
      </c>
      <c r="BN27" s="2">
        <f t="shared" si="16"/>
        <v>89000</v>
      </c>
      <c r="BO27" s="2">
        <f t="shared" si="17"/>
        <v>89000</v>
      </c>
      <c r="BP27" s="2">
        <f t="shared" si="18"/>
        <v>89000</v>
      </c>
      <c r="BQ27" s="2">
        <f t="shared" si="19"/>
        <v>96</v>
      </c>
      <c r="BR27" s="2">
        <f t="shared" si="20"/>
        <v>0</v>
      </c>
      <c r="BS27" s="2"/>
      <c r="BT27" s="2"/>
      <c r="BU27" s="2">
        <v>22</v>
      </c>
      <c r="BV27" s="2">
        <f t="shared" si="38"/>
        <v>430</v>
      </c>
      <c r="BW27" s="2">
        <f t="shared" si="39"/>
        <v>120</v>
      </c>
      <c r="BX27" s="2">
        <f t="shared" si="40"/>
        <v>56000</v>
      </c>
      <c r="BY27" s="2">
        <f t="shared" si="41"/>
        <v>0</v>
      </c>
      <c r="BZ27" s="2">
        <f t="shared" si="42"/>
        <v>96</v>
      </c>
      <c r="CA27" s="2">
        <f t="shared" si="43"/>
        <v>96</v>
      </c>
      <c r="CB27" s="2">
        <f t="shared" si="44"/>
        <v>96</v>
      </c>
      <c r="CC27" s="2">
        <f t="shared" si="45"/>
        <v>96</v>
      </c>
      <c r="CD27" s="2">
        <f t="shared" si="46"/>
        <v>140</v>
      </c>
      <c r="CE27" s="2">
        <f t="shared" si="47"/>
        <v>130</v>
      </c>
      <c r="CF27" s="2">
        <f t="shared" si="48"/>
        <v>130</v>
      </c>
      <c r="CG27" s="2">
        <f t="shared" si="49"/>
        <v>79000</v>
      </c>
      <c r="CH27" s="2">
        <f t="shared" si="50"/>
        <v>89000</v>
      </c>
      <c r="CI27" s="33">
        <f t="shared" si="51"/>
        <v>61000</v>
      </c>
      <c r="CJ27" s="2">
        <f t="shared" si="52"/>
        <v>89000</v>
      </c>
      <c r="CK27" s="2">
        <f t="shared" si="53"/>
        <v>89000</v>
      </c>
      <c r="CL27" s="2">
        <f t="shared" si="54"/>
        <v>96</v>
      </c>
      <c r="CM27" s="2">
        <f t="shared" si="55"/>
        <v>0</v>
      </c>
      <c r="CN27" s="2"/>
      <c r="CO27" s="2"/>
      <c r="CP27" s="2">
        <v>22</v>
      </c>
      <c r="CQ27" s="2">
        <v>430</v>
      </c>
      <c r="CR27" s="2">
        <v>120</v>
      </c>
      <c r="CS27" s="2">
        <v>56000</v>
      </c>
      <c r="CT27" s="2">
        <v>0</v>
      </c>
      <c r="CU27" s="2">
        <v>96</v>
      </c>
      <c r="CV27" s="2">
        <v>96</v>
      </c>
      <c r="CW27" s="2">
        <v>96</v>
      </c>
      <c r="CX27" s="2">
        <v>96</v>
      </c>
      <c r="CY27" s="2">
        <v>140</v>
      </c>
      <c r="CZ27" s="2">
        <v>130</v>
      </c>
      <c r="DA27" s="2">
        <v>130</v>
      </c>
      <c r="DB27" s="2">
        <v>79000</v>
      </c>
      <c r="DC27" s="2">
        <v>89000</v>
      </c>
      <c r="DD27" s="33">
        <v>61000</v>
      </c>
      <c r="DE27" s="2">
        <v>89000</v>
      </c>
      <c r="DF27" s="2">
        <v>89000</v>
      </c>
      <c r="DG27" s="2">
        <v>96</v>
      </c>
      <c r="DH27" s="2">
        <v>0</v>
      </c>
      <c r="DI27" s="2"/>
      <c r="DJ27" s="2"/>
      <c r="DK27" s="2">
        <v>22</v>
      </c>
      <c r="DL27" s="2">
        <f>IF(BV27=0,0,SUM(BV$6:BV27))</f>
        <v>2732</v>
      </c>
      <c r="DM27" s="2">
        <f>IF(BW27=0,0,SUM(BW$6:BW27))</f>
        <v>744</v>
      </c>
      <c r="DN27" s="2">
        <f>IF(BX27=0,0,SUM(BX$6:BX27))</f>
        <v>128010</v>
      </c>
      <c r="DO27" s="2">
        <f>IF(BY27=0,0,SUM(BY$6:BY27))</f>
        <v>0</v>
      </c>
      <c r="DP27" s="2">
        <f>IF(BZ27=0,0,SUM(BZ$6:BZ27))</f>
        <v>622</v>
      </c>
      <c r="DQ27" s="2">
        <f>IF(CA27=0,0,SUM(CA$6:CA27))</f>
        <v>622</v>
      </c>
      <c r="DR27" s="2">
        <f>IF(CB27=0,0,SUM(CB$6:CB27))</f>
        <v>622</v>
      </c>
      <c r="DS27" s="2">
        <f>IF(CC27=0,0,SUM(CC$6:CC27))</f>
        <v>622</v>
      </c>
      <c r="DT27" s="2">
        <f>IF(CD27=0,0,SUM(CD$6:CD27))</f>
        <v>1680</v>
      </c>
      <c r="DU27" s="2">
        <f>IF(CE27=0,0,SUM(CE$6:CE27))</f>
        <v>852</v>
      </c>
      <c r="DV27" s="2">
        <f>IF(CF27=0,0,SUM(CF$6:CF27))</f>
        <v>852</v>
      </c>
      <c r="DW27" s="2">
        <f>IF(CG27=0,0,SUM(CG$6:CG27))</f>
        <v>295334</v>
      </c>
      <c r="DX27" s="2">
        <f>IF(CH27=0,0,SUM(CH$6:CH27))</f>
        <v>221360</v>
      </c>
      <c r="DY27" s="2">
        <f>IF(CI27=0,0,SUM(CI$6:CI27))</f>
        <v>132358</v>
      </c>
      <c r="DZ27" s="2">
        <f>IF(CJ27=0,0,SUM(CJ$6:CJ27))</f>
        <v>221258</v>
      </c>
      <c r="EA27" s="2">
        <f>IF(CK27=0,0,SUM(CK$6:CK27))</f>
        <v>221268</v>
      </c>
      <c r="EB27" s="2">
        <f>IF(CL27=0,0,SUM(CL$6:CL27))</f>
        <v>582</v>
      </c>
      <c r="EC27" s="2">
        <f>IF(CM27=0,0,SUM(CM$6:CM27))</f>
        <v>0</v>
      </c>
      <c r="ED27" s="2"/>
      <c r="EE27" s="2"/>
      <c r="EF27" s="2">
        <v>22</v>
      </c>
      <c r="EG27" s="2">
        <f>求节点($DK$6:$DK$85,DL$6:DL$85,升级建筑所需大殿等级!AW27)</f>
        <v>2732</v>
      </c>
      <c r="EH27" s="2">
        <f>求节点($DK$6:$DK$85,DM$6:DM$85,升级建筑所需大殿等级!AX27)</f>
        <v>744</v>
      </c>
      <c r="EI27" s="2">
        <f>求节点($DK$6:$DK$85,DN$6:DN$85,升级建筑所需大殿等级!AY27)</f>
        <v>310</v>
      </c>
      <c r="EJ27" s="2">
        <f>求节点($DK$6:$DK$85,DO$6:DO$85,升级建筑所需大殿等级!AZ27)</f>
        <v>0</v>
      </c>
      <c r="EK27" s="2">
        <f>求节点($DK$6:$DK$85,DP$6:DP$85,升级建筑所需大殿等级!BA27)</f>
        <v>622</v>
      </c>
      <c r="EL27" s="2">
        <f>求节点($DK$6:$DK$85,DQ$6:DQ$85,升级建筑所需大殿等级!BB27)</f>
        <v>622</v>
      </c>
      <c r="EM27" s="2">
        <f>求节点($DK$6:$DK$85,DR$6:DR$85,升级建筑所需大殿等级!BC27)</f>
        <v>622</v>
      </c>
      <c r="EN27" s="2">
        <f>求节点($DK$6:$DK$85,DS$6:DS$85,升级建筑所需大殿等级!BD27)</f>
        <v>622</v>
      </c>
      <c r="EO27" s="2">
        <f>求节点($DK$6:$DK$85,DT$6:DT$85,升级建筑所需大殿等级!BE27)</f>
        <v>0</v>
      </c>
      <c r="EP27" s="2">
        <f>求节点($DK$6:$DK$85,DU$6:DU$85,升级建筑所需大殿等级!BF27)</f>
        <v>852</v>
      </c>
      <c r="EQ27" s="2">
        <f>求节点($DK$6:$DK$85,DV$6:DV$85,升级建筑所需大殿等级!BG27)</f>
        <v>852</v>
      </c>
      <c r="ER27" s="2">
        <f>求节点($DK$6:$DK$85,DW$6:DW$85,升级建筑所需大殿等级!BH27)</f>
        <v>1214.0000000000002</v>
      </c>
      <c r="ES27" s="2">
        <f>求节点($DK$6:$DK$85,DX$6:DX$85,升级建筑所需大殿等级!BI27)</f>
        <v>425</v>
      </c>
      <c r="ET27" s="2">
        <f>求节点($DK$6:$DK$85,DY$6:DY$85,升级建筑所需大殿等级!BJ27)</f>
        <v>168</v>
      </c>
      <c r="EU27" s="2">
        <f>求节点($DK$6:$DK$85,DZ$6:DZ$85,升级建筑所需大殿等级!BK27)</f>
        <v>595.5</v>
      </c>
      <c r="EV27" s="2">
        <f>求节点($DK$6:$DK$85,EA$6:EA$85,升级建筑所需大殿等级!BL27)</f>
        <v>608</v>
      </c>
      <c r="EW27" s="2">
        <f>求节点($DK$6:$DK$85,EB$6:EB$85,升级建筑所需大殿等级!BM27)</f>
        <v>582</v>
      </c>
      <c r="EX27" s="2">
        <f>求节点($DK$6:$DK$85,EC$6:EC$85,升级建筑所需大殿等级!BN27)</f>
        <v>87.5</v>
      </c>
      <c r="EY27" s="2"/>
      <c r="EZ27" s="2"/>
      <c r="FA27" s="1">
        <f>SUMPRODUCT(EG27:EX27,'[1]功能-城建'!$X27:$AO27)</f>
        <v>11658</v>
      </c>
      <c r="FB27" s="1">
        <v>9848</v>
      </c>
      <c r="FC27" s="1">
        <f t="shared" si="35"/>
        <v>1.1837936636880584</v>
      </c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</row>
    <row r="28" spans="1:202" x14ac:dyDescent="0.15">
      <c r="A28" s="1">
        <f>(0.03*$C28^-0.75)*求节点([1]节奏总纲!$P$4:$P$163,'[1]功能-城建'!$CW$5:$CW$164,[1]节奏总纲!$AM26)</f>
        <v>4799.9509003895691</v>
      </c>
      <c r="B28" s="1">
        <v>4.1999999999999997E-3</v>
      </c>
      <c r="C28" s="1">
        <v>23</v>
      </c>
      <c r="D28" s="1">
        <f>'[1]功能-城建'!DG27</f>
        <v>14147</v>
      </c>
      <c r="E28" s="1">
        <f>'[1]功能-城建'!DH27</f>
        <v>14147</v>
      </c>
      <c r="F28" s="1">
        <f>'[1]功能-城建'!DI27</f>
        <v>14147</v>
      </c>
      <c r="G28" s="1">
        <f>'[1]功能-城建'!DJ27</f>
        <v>14147</v>
      </c>
      <c r="H28" s="1">
        <f>'[1]功能-城建'!DK27</f>
        <v>14147</v>
      </c>
      <c r="J28" s="2">
        <v>23</v>
      </c>
      <c r="K28" s="2">
        <f>'[1]功能-城建'!AS28</f>
        <v>23</v>
      </c>
      <c r="L28" s="2">
        <f>'[1]功能-城建'!AT28</f>
        <v>23</v>
      </c>
      <c r="M28" s="2">
        <f>'[1]功能-城建'!AU28</f>
        <v>59</v>
      </c>
      <c r="N28" s="2" t="str">
        <f>'[1]功能-城建'!AV28</f>
        <v/>
      </c>
      <c r="O28" s="2">
        <f>'[1]功能-城建'!AW28</f>
        <v>23</v>
      </c>
      <c r="P28" s="2">
        <f>'[1]功能-城建'!AX28</f>
        <v>23</v>
      </c>
      <c r="Q28" s="2">
        <f>'[1]功能-城建'!AY28</f>
        <v>23</v>
      </c>
      <c r="R28" s="2">
        <f>'[1]功能-城建'!AZ28</f>
        <v>23</v>
      </c>
      <c r="S28" s="3">
        <v>32</v>
      </c>
      <c r="T28" s="2">
        <f>'[1]功能-城建'!BB28</f>
        <v>23</v>
      </c>
      <c r="U28" s="2">
        <f>'[1]功能-城建'!BC28</f>
        <v>23</v>
      </c>
      <c r="V28" s="2">
        <f>'[1]功能-城建'!BD28</f>
        <v>54</v>
      </c>
      <c r="W28" s="2">
        <f>'[1]功能-城建'!BE28</f>
        <v>57</v>
      </c>
      <c r="X28" s="2">
        <f>'[1]功能-城建'!BF28</f>
        <v>57</v>
      </c>
      <c r="Y28" s="2">
        <f>'[1]功能-城建'!BG28</f>
        <v>57</v>
      </c>
      <c r="Z28" s="2">
        <f>'[1]功能-城建'!BH28</f>
        <v>57</v>
      </c>
      <c r="AA28" s="2">
        <f>'[1]功能-城建'!BI28</f>
        <v>23</v>
      </c>
      <c r="AB28" s="2">
        <f>'[1]功能-城建'!BJ28</f>
        <v>0</v>
      </c>
      <c r="AC28" s="2"/>
      <c r="AD28" s="2"/>
      <c r="AE28" s="2">
        <v>23</v>
      </c>
      <c r="AF28" s="2">
        <f>IFERROR(ROUNDUP(城建经验计算中介!D28*INDEX($B$6:$B$85,K28,1),0),0)</f>
        <v>603</v>
      </c>
      <c r="AG28" s="2">
        <f>IFERROR(ROUNDUP(城建经验计算中介!E28*INDEX($B$6:$B$85,L28,1),0),0)</f>
        <v>135</v>
      </c>
      <c r="AH28" s="2">
        <f>IFERROR(ROUNDUP(城建经验计算中介!F28*INDEX($B$6:$B$85,M28,1),0),0)</f>
        <v>89911</v>
      </c>
      <c r="AI28" s="2">
        <f>IFERROR(ROUNDUP(城建经验计算中介!G28*INDEX($B$6:$B$85,N28,1),0),0)</f>
        <v>0</v>
      </c>
      <c r="AJ28" s="2">
        <f>IFERROR(ROUNDUP(城建经验计算中介!H28*INDEX($B$6:$B$85,O28,1),0),0)</f>
        <v>112</v>
      </c>
      <c r="AK28" s="2">
        <f>IFERROR(ROUNDUP(城建经验计算中介!I28*INDEX($B$6:$B$85,P28,1),0),0)</f>
        <v>112</v>
      </c>
      <c r="AL28" s="2">
        <f>IFERROR(ROUNDUP(城建经验计算中介!J28*INDEX($B$6:$B$85,Q28,1),0),0)</f>
        <v>112</v>
      </c>
      <c r="AM28" s="2">
        <f>IFERROR(ROUNDUP(城建经验计算中介!K28*INDEX($B$6:$B$85,R28,1),0),0)</f>
        <v>112</v>
      </c>
      <c r="AN28" s="2">
        <f>IFERROR(ROUNDUP(城建经验计算中介!L28*INDEX($B$6:$B$85,S28,1),0),0)</f>
        <v>135</v>
      </c>
      <c r="AO28" s="2">
        <f>IFERROR(ROUNDUP(城建经验计算中介!M28*INDEX($B$6:$B$85,T28,1),0),0)</f>
        <v>157</v>
      </c>
      <c r="AP28" s="2">
        <f>IFERROR(ROUNDUP(城建经验计算中介!N28*INDEX($B$6:$B$85,U28,1),0),0)</f>
        <v>157</v>
      </c>
      <c r="AQ28" s="2">
        <f>IFERROR(ROUNDUP(城建经验计算中介!O28*INDEX($B$6:$B$85,V28,1),0),0)</f>
        <v>98510</v>
      </c>
      <c r="AR28" s="2">
        <f>IFERROR(ROUNDUP(城建经验计算中介!P28*INDEX($B$6:$B$85,W28,1),0),0)</f>
        <v>145101</v>
      </c>
      <c r="AS28" s="2">
        <f>IFERROR(ROUNDUP(城建经验计算中介!Q28*INDEX($B$6:$B$85,X28,1),0),0)</f>
        <v>145101</v>
      </c>
      <c r="AT28" s="2">
        <f>IFERROR(ROUNDUP(城建经验计算中介!R28*INDEX($B$6:$B$85,Y28,1),0),0)</f>
        <v>145101</v>
      </c>
      <c r="AU28" s="2">
        <f>IFERROR(ROUNDUP(城建经验计算中介!S28*INDEX($B$6:$B$85,Z28,1),0),0)</f>
        <v>145101</v>
      </c>
      <c r="AV28" s="2">
        <f>IFERROR(ROUNDUP(城建经验计算中介!T28*INDEX($B$6:$B$85,AA28,1),0),0)</f>
        <v>112</v>
      </c>
      <c r="AW28" s="2">
        <f>IFERROR(ROUNDUP(城建经验计算中介!U28*INDEX($B$6:$B$85,AB28,1),0),0)</f>
        <v>0</v>
      </c>
      <c r="AX28" s="2"/>
      <c r="AY28" s="2"/>
      <c r="AZ28" s="2">
        <v>23</v>
      </c>
      <c r="BA28" s="2">
        <f t="shared" si="3"/>
        <v>600</v>
      </c>
      <c r="BB28" s="2">
        <f t="shared" si="4"/>
        <v>140</v>
      </c>
      <c r="BC28" s="2">
        <f t="shared" si="5"/>
        <v>90000</v>
      </c>
      <c r="BD28" s="2">
        <f t="shared" si="6"/>
        <v>0</v>
      </c>
      <c r="BE28" s="2">
        <f t="shared" si="7"/>
        <v>110</v>
      </c>
      <c r="BF28" s="2">
        <f t="shared" si="8"/>
        <v>110</v>
      </c>
      <c r="BG28" s="2">
        <f t="shared" si="9"/>
        <v>110</v>
      </c>
      <c r="BH28" s="2">
        <f t="shared" si="10"/>
        <v>110</v>
      </c>
      <c r="BI28" s="2">
        <f t="shared" si="11"/>
        <v>140</v>
      </c>
      <c r="BJ28" s="2">
        <f t="shared" si="12"/>
        <v>160</v>
      </c>
      <c r="BK28" s="2">
        <f t="shared" si="13"/>
        <v>160</v>
      </c>
      <c r="BL28" s="2">
        <f t="shared" si="14"/>
        <v>99000</v>
      </c>
      <c r="BM28" s="2">
        <f t="shared" si="15"/>
        <v>150000</v>
      </c>
      <c r="BN28" s="2">
        <f t="shared" si="16"/>
        <v>150000</v>
      </c>
      <c r="BO28" s="2">
        <f t="shared" si="17"/>
        <v>150000</v>
      </c>
      <c r="BP28" s="2">
        <f t="shared" si="18"/>
        <v>150000</v>
      </c>
      <c r="BQ28" s="2">
        <f t="shared" si="19"/>
        <v>110</v>
      </c>
      <c r="BR28" s="2">
        <f t="shared" si="20"/>
        <v>0</v>
      </c>
      <c r="BS28" s="2"/>
      <c r="BT28" s="2"/>
      <c r="BU28" s="2">
        <v>23</v>
      </c>
      <c r="BV28" s="2">
        <f t="shared" si="38"/>
        <v>520</v>
      </c>
      <c r="BW28" s="2">
        <f t="shared" si="39"/>
        <v>140</v>
      </c>
      <c r="BX28" s="2">
        <f t="shared" si="40"/>
        <v>90000</v>
      </c>
      <c r="BY28" s="2">
        <f t="shared" si="41"/>
        <v>0</v>
      </c>
      <c r="BZ28" s="2">
        <f t="shared" si="42"/>
        <v>110</v>
      </c>
      <c r="CA28" s="2">
        <f t="shared" si="43"/>
        <v>110</v>
      </c>
      <c r="CB28" s="2">
        <f t="shared" si="44"/>
        <v>110</v>
      </c>
      <c r="CC28" s="2">
        <f t="shared" si="45"/>
        <v>110</v>
      </c>
      <c r="CD28" s="2">
        <f t="shared" si="46"/>
        <v>140</v>
      </c>
      <c r="CE28" s="2">
        <f t="shared" si="47"/>
        <v>160</v>
      </c>
      <c r="CF28" s="2">
        <f t="shared" si="48"/>
        <v>160</v>
      </c>
      <c r="CG28" s="2">
        <f t="shared" si="49"/>
        <v>99000</v>
      </c>
      <c r="CH28" s="2">
        <f t="shared" si="50"/>
        <v>150000</v>
      </c>
      <c r="CI28" s="33">
        <f t="shared" si="51"/>
        <v>89000</v>
      </c>
      <c r="CJ28" s="2">
        <f t="shared" si="52"/>
        <v>150000</v>
      </c>
      <c r="CK28" s="2">
        <f t="shared" si="53"/>
        <v>150000</v>
      </c>
      <c r="CL28" s="2">
        <f t="shared" si="54"/>
        <v>110</v>
      </c>
      <c r="CM28" s="2">
        <f t="shared" si="55"/>
        <v>0</v>
      </c>
      <c r="CN28" s="2"/>
      <c r="CO28" s="2"/>
      <c r="CP28" s="2">
        <v>23</v>
      </c>
      <c r="CQ28" s="2">
        <v>520</v>
      </c>
      <c r="CR28" s="2">
        <v>140</v>
      </c>
      <c r="CS28" s="2">
        <v>90000</v>
      </c>
      <c r="CT28" s="2">
        <v>0</v>
      </c>
      <c r="CU28" s="2">
        <v>110</v>
      </c>
      <c r="CV28" s="2">
        <v>110</v>
      </c>
      <c r="CW28" s="2">
        <v>110</v>
      </c>
      <c r="CX28" s="2">
        <v>110</v>
      </c>
      <c r="CY28" s="2">
        <v>140</v>
      </c>
      <c r="CZ28" s="2">
        <v>160</v>
      </c>
      <c r="DA28" s="2">
        <v>160</v>
      </c>
      <c r="DB28" s="2">
        <v>99000</v>
      </c>
      <c r="DC28" s="2">
        <v>150000</v>
      </c>
      <c r="DD28" s="33">
        <v>89000</v>
      </c>
      <c r="DE28" s="2">
        <v>150000</v>
      </c>
      <c r="DF28" s="2">
        <v>150000</v>
      </c>
      <c r="DG28" s="2">
        <v>110</v>
      </c>
      <c r="DH28" s="2">
        <v>0</v>
      </c>
      <c r="DI28" s="2"/>
      <c r="DJ28" s="2"/>
      <c r="DK28" s="2">
        <v>23</v>
      </c>
      <c r="DL28" s="2">
        <f>IF(BV28=0,0,SUM(BV$6:BV28))</f>
        <v>3252</v>
      </c>
      <c r="DM28" s="2">
        <f>IF(BW28=0,0,SUM(BW$6:BW28))</f>
        <v>884</v>
      </c>
      <c r="DN28" s="2">
        <f>IF(BX28=0,0,SUM(BX$6:BX28))</f>
        <v>218010</v>
      </c>
      <c r="DO28" s="2">
        <f>IF(BY28=0,0,SUM(BY$6:BY28))</f>
        <v>0</v>
      </c>
      <c r="DP28" s="2">
        <f>IF(BZ28=0,0,SUM(BZ$6:BZ28))</f>
        <v>732</v>
      </c>
      <c r="DQ28" s="2">
        <f>IF(CA28=0,0,SUM(CA$6:CA28))</f>
        <v>732</v>
      </c>
      <c r="DR28" s="2">
        <f>IF(CB28=0,0,SUM(CB$6:CB28))</f>
        <v>732</v>
      </c>
      <c r="DS28" s="2">
        <f>IF(CC28=0,0,SUM(CC$6:CC28))</f>
        <v>732</v>
      </c>
      <c r="DT28" s="2">
        <f>IF(CD28=0,0,SUM(CD$6:CD28))</f>
        <v>1820</v>
      </c>
      <c r="DU28" s="2">
        <f>IF(CE28=0,0,SUM(CE$6:CE28))</f>
        <v>1012</v>
      </c>
      <c r="DV28" s="2">
        <f>IF(CF28=0,0,SUM(CF$6:CF28))</f>
        <v>1012</v>
      </c>
      <c r="DW28" s="2">
        <f>IF(CG28=0,0,SUM(CG$6:CG28))</f>
        <v>394334</v>
      </c>
      <c r="DX28" s="2">
        <f>IF(CH28=0,0,SUM(CH$6:CH28))</f>
        <v>371360</v>
      </c>
      <c r="DY28" s="2">
        <f>IF(CI28=0,0,SUM(CI$6:CI28))</f>
        <v>221358</v>
      </c>
      <c r="DZ28" s="2">
        <f>IF(CJ28=0,0,SUM(CJ$6:CJ28))</f>
        <v>371258</v>
      </c>
      <c r="EA28" s="2">
        <f>IF(CK28=0,0,SUM(CK$6:CK28))</f>
        <v>371268</v>
      </c>
      <c r="EB28" s="2">
        <f>IF(CL28=0,0,SUM(CL$6:CL28))</f>
        <v>692</v>
      </c>
      <c r="EC28" s="2">
        <f>IF(CM28=0,0,SUM(CM$6:CM28))</f>
        <v>0</v>
      </c>
      <c r="ED28" s="2"/>
      <c r="EE28" s="2"/>
      <c r="EF28" s="2">
        <v>23</v>
      </c>
      <c r="EG28" s="2">
        <f>求节点($DK$6:$DK$85,DL$6:DL$85,升级建筑所需大殿等级!AW28)</f>
        <v>3252</v>
      </c>
      <c r="EH28" s="2">
        <f>求节点($DK$6:$DK$85,DM$6:DM$85,升级建筑所需大殿等级!AX28)</f>
        <v>884</v>
      </c>
      <c r="EI28" s="2">
        <f>求节点($DK$6:$DK$85,DN$6:DN$85,升级建筑所需大殿等级!AY28)</f>
        <v>382.5</v>
      </c>
      <c r="EJ28" s="2">
        <f>求节点($DK$6:$DK$85,DO$6:DO$85,升级建筑所需大殿等级!AZ28)</f>
        <v>0</v>
      </c>
      <c r="EK28" s="2">
        <f>求节点($DK$6:$DK$85,DP$6:DP$85,升级建筑所需大殿等级!BA28)</f>
        <v>732</v>
      </c>
      <c r="EL28" s="2">
        <f>求节点($DK$6:$DK$85,DQ$6:DQ$85,升级建筑所需大殿等级!BB28)</f>
        <v>732</v>
      </c>
      <c r="EM28" s="2">
        <f>求节点($DK$6:$DK$85,DR$6:DR$85,升级建筑所需大殿等级!BC28)</f>
        <v>732</v>
      </c>
      <c r="EN28" s="2">
        <f>求节点($DK$6:$DK$85,DS$6:DS$85,升级建筑所需大殿等级!BD28)</f>
        <v>732</v>
      </c>
      <c r="EO28" s="2">
        <f>求节点($DK$6:$DK$85,DT$6:DT$85,升级建筑所需大殿等级!BE28)</f>
        <v>0</v>
      </c>
      <c r="EP28" s="2">
        <f>求节点($DK$6:$DK$85,DU$6:DU$85,升级建筑所需大殿等级!BF28)</f>
        <v>1012</v>
      </c>
      <c r="EQ28" s="2">
        <f>求节点($DK$6:$DK$85,DV$6:DV$85,升级建筑所需大殿等级!BG28)</f>
        <v>1012</v>
      </c>
      <c r="ER28" s="2">
        <f>求节点($DK$6:$DK$85,DW$6:DW$85,升级建筑所需大殿等级!BH28)</f>
        <v>1494</v>
      </c>
      <c r="ES28" s="2">
        <f>求节点($DK$6:$DK$85,DX$6:DX$85,升级建筑所需大殿等级!BI28)</f>
        <v>609.99999999999955</v>
      </c>
      <c r="ET28" s="2">
        <f>求节点($DK$6:$DK$85,DY$6:DY$85,升级建筑所需大殿等级!BJ28)</f>
        <v>247.99999999999983</v>
      </c>
      <c r="EU28" s="2">
        <f>求节点($DK$6:$DK$85,DZ$6:DZ$85,升级建筑所需大殿等级!BK28)</f>
        <v>757.99999999999966</v>
      </c>
      <c r="EV28" s="2">
        <f>求节点($DK$6:$DK$85,EA$6:EA$85,升级建筑所需大殿等级!BL28)</f>
        <v>767.99999999999966</v>
      </c>
      <c r="EW28" s="2">
        <f>求节点($DK$6:$DK$85,EB$6:EB$85,升级建筑所需大殿等级!BM28)</f>
        <v>692</v>
      </c>
      <c r="EX28" s="2">
        <f>求节点($DK$6:$DK$85,EC$6:EC$85,升级建筑所需大殿等级!BN28)</f>
        <v>106.5</v>
      </c>
      <c r="EY28" s="2"/>
      <c r="EZ28" s="2"/>
      <c r="FA28" s="1">
        <f>SUMPRODUCT(EG28:EX28,'[1]功能-城建'!$X28:$AO28)</f>
        <v>14147</v>
      </c>
      <c r="FB28" s="1">
        <v>11638</v>
      </c>
      <c r="FC28" s="1">
        <f t="shared" si="35"/>
        <v>1.2155868705963224</v>
      </c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</row>
    <row r="29" spans="1:202" x14ac:dyDescent="0.15">
      <c r="A29" s="1">
        <f>(0.03*$C29^-0.75)*求节点([1]节奏总纲!$P$4:$P$163,'[1]功能-城建'!$CW$5:$CW$164,[1]节奏总纲!$AM27)</f>
        <v>5455.1935322227127</v>
      </c>
      <c r="B29" s="1">
        <v>4.1999999999999997E-3</v>
      </c>
      <c r="C29" s="1">
        <v>24</v>
      </c>
      <c r="D29" s="1">
        <f>'[1]功能-城建'!DG28</f>
        <v>17180.25</v>
      </c>
      <c r="E29" s="1">
        <f>'[1]功能-城建'!DH28</f>
        <v>17180.25</v>
      </c>
      <c r="F29" s="1">
        <f>'[1]功能-城建'!DI28</f>
        <v>17180.25</v>
      </c>
      <c r="G29" s="1">
        <f>'[1]功能-城建'!DJ28</f>
        <v>17180.25</v>
      </c>
      <c r="H29" s="1">
        <f>'[1]功能-城建'!DK28</f>
        <v>17180.25</v>
      </c>
      <c r="J29" s="2">
        <v>24</v>
      </c>
      <c r="K29" s="2">
        <f>'[1]功能-城建'!AS29</f>
        <v>24</v>
      </c>
      <c r="L29" s="2">
        <f>'[1]功能-城建'!AT29</f>
        <v>24</v>
      </c>
      <c r="M29" s="2">
        <f>'[1]功能-城建'!AU29</f>
        <v>62</v>
      </c>
      <c r="N29" s="2" t="str">
        <f>'[1]功能-城建'!AV29</f>
        <v/>
      </c>
      <c r="O29" s="2">
        <f>'[1]功能-城建'!AW29</f>
        <v>24</v>
      </c>
      <c r="P29" s="2">
        <f>'[1]功能-城建'!AX29</f>
        <v>24</v>
      </c>
      <c r="Q29" s="2">
        <f>'[1]功能-城建'!AY29</f>
        <v>24</v>
      </c>
      <c r="R29" s="2">
        <f>'[1]功能-城建'!AZ29</f>
        <v>24</v>
      </c>
      <c r="S29" s="3">
        <v>32</v>
      </c>
      <c r="T29" s="2">
        <f>'[1]功能-城建'!BB29</f>
        <v>24</v>
      </c>
      <c r="U29" s="2">
        <f>'[1]功能-城建'!BC29</f>
        <v>24</v>
      </c>
      <c r="V29" s="2">
        <f>'[1]功能-城建'!BD29</f>
        <v>56</v>
      </c>
      <c r="W29" s="2">
        <f>'[1]功能-城建'!BE29</f>
        <v>60</v>
      </c>
      <c r="X29" s="2">
        <f>'[1]功能-城建'!BF29</f>
        <v>60</v>
      </c>
      <c r="Y29" s="2">
        <f>'[1]功能-城建'!BG29</f>
        <v>60</v>
      </c>
      <c r="Z29" s="2">
        <f>'[1]功能-城建'!BH29</f>
        <v>60</v>
      </c>
      <c r="AA29" s="2">
        <f>'[1]功能-城建'!BI29</f>
        <v>24</v>
      </c>
      <c r="AB29" s="2">
        <f>'[1]功能-城建'!BJ29</f>
        <v>0</v>
      </c>
      <c r="AC29" s="2"/>
      <c r="AD29" s="2"/>
      <c r="AE29" s="2">
        <v>24</v>
      </c>
      <c r="AF29" s="2">
        <f>IFERROR(ROUNDUP(城建经验计算中介!D29*INDEX($B$6:$B$85,K29,1),0),0)</f>
        <v>728</v>
      </c>
      <c r="AG29" s="2">
        <f>IFERROR(ROUNDUP(城建经验计算中介!E29*INDEX($B$6:$B$85,L29,1),0),0)</f>
        <v>162</v>
      </c>
      <c r="AH29" s="2">
        <f>IFERROR(ROUNDUP(城建经验计算中介!F29*INDEX($B$6:$B$85,M29,1),0),0)</f>
        <v>145085</v>
      </c>
      <c r="AI29" s="2">
        <f>IFERROR(ROUNDUP(城建经验计算中介!G29*INDEX($B$6:$B$85,N29,1),0),0)</f>
        <v>0</v>
      </c>
      <c r="AJ29" s="2">
        <f>IFERROR(ROUNDUP(城建经验计算中介!H29*INDEX($B$6:$B$85,O29,1),0),0)</f>
        <v>135</v>
      </c>
      <c r="AK29" s="2">
        <f>IFERROR(ROUNDUP(城建经验计算中介!I29*INDEX($B$6:$B$85,P29,1),0),0)</f>
        <v>135</v>
      </c>
      <c r="AL29" s="2">
        <f>IFERROR(ROUNDUP(城建经验计算中介!J29*INDEX($B$6:$B$85,Q29,1),0),0)</f>
        <v>135</v>
      </c>
      <c r="AM29" s="2">
        <f>IFERROR(ROUNDUP(城建经验计算中介!K29*INDEX($B$6:$B$85,R29,1),0),0)</f>
        <v>135</v>
      </c>
      <c r="AN29" s="2">
        <f>IFERROR(ROUNDUP(城建经验计算中介!L29*INDEX($B$6:$B$85,S29,1),0),0)</f>
        <v>135</v>
      </c>
      <c r="AO29" s="2">
        <f>IFERROR(ROUNDUP(城建经验计算中介!M29*INDEX($B$6:$B$85,T29,1),0),0)</f>
        <v>189</v>
      </c>
      <c r="AP29" s="2">
        <f>IFERROR(ROUNDUP(城建经验计算中介!N29*INDEX($B$6:$B$85,U29,1),0),0)</f>
        <v>189</v>
      </c>
      <c r="AQ29" s="2">
        <f>IFERROR(ROUNDUP(城建经验计算中介!O29*INDEX($B$6:$B$85,V29,1),0),0)</f>
        <v>157364</v>
      </c>
      <c r="AR29" s="2">
        <f>IFERROR(ROUNDUP(城建经验计算中介!P29*INDEX($B$6:$B$85,W29,1),0),0)</f>
        <v>234390</v>
      </c>
      <c r="AS29" s="2">
        <f>IFERROR(ROUNDUP(城建经验计算中介!Q29*INDEX($B$6:$B$85,X29,1),0),0)</f>
        <v>234390</v>
      </c>
      <c r="AT29" s="2">
        <f>IFERROR(ROUNDUP(城建经验计算中介!R29*INDEX($B$6:$B$85,Y29,1),0),0)</f>
        <v>234390</v>
      </c>
      <c r="AU29" s="2">
        <f>IFERROR(ROUNDUP(城建经验计算中介!S29*INDEX($B$6:$B$85,Z29,1),0),0)</f>
        <v>234390</v>
      </c>
      <c r="AV29" s="2">
        <f>IFERROR(ROUNDUP(城建经验计算中介!T29*INDEX($B$6:$B$85,AA29,1),0),0)</f>
        <v>135</v>
      </c>
      <c r="AW29" s="2">
        <f>IFERROR(ROUNDUP(城建经验计算中介!U29*INDEX($B$6:$B$85,AB29,1),0),0)</f>
        <v>0</v>
      </c>
      <c r="AX29" s="2"/>
      <c r="AY29" s="2"/>
      <c r="AZ29" s="2">
        <v>24</v>
      </c>
      <c r="BA29" s="2">
        <f t="shared" si="3"/>
        <v>730</v>
      </c>
      <c r="BB29" s="2">
        <f t="shared" si="4"/>
        <v>160</v>
      </c>
      <c r="BC29" s="2">
        <f t="shared" si="5"/>
        <v>150000</v>
      </c>
      <c r="BD29" s="2">
        <f t="shared" si="6"/>
        <v>0</v>
      </c>
      <c r="BE29" s="2">
        <f t="shared" si="7"/>
        <v>140</v>
      </c>
      <c r="BF29" s="2">
        <f t="shared" si="8"/>
        <v>140</v>
      </c>
      <c r="BG29" s="2">
        <f t="shared" si="9"/>
        <v>140</v>
      </c>
      <c r="BH29" s="2">
        <f t="shared" si="10"/>
        <v>140</v>
      </c>
      <c r="BI29" s="2">
        <f t="shared" si="11"/>
        <v>140</v>
      </c>
      <c r="BJ29" s="2">
        <f t="shared" si="12"/>
        <v>190</v>
      </c>
      <c r="BK29" s="2">
        <f t="shared" si="13"/>
        <v>190</v>
      </c>
      <c r="BL29" s="2">
        <f t="shared" si="14"/>
        <v>160000</v>
      </c>
      <c r="BM29" s="2">
        <f t="shared" si="15"/>
        <v>230000</v>
      </c>
      <c r="BN29" s="2">
        <f t="shared" si="16"/>
        <v>230000</v>
      </c>
      <c r="BO29" s="2">
        <f t="shared" si="17"/>
        <v>230000</v>
      </c>
      <c r="BP29" s="2">
        <f t="shared" si="18"/>
        <v>230000</v>
      </c>
      <c r="BQ29" s="2">
        <f t="shared" si="19"/>
        <v>140</v>
      </c>
      <c r="BR29" s="2">
        <f t="shared" si="20"/>
        <v>0</v>
      </c>
      <c r="BS29" s="2"/>
      <c r="BT29" s="2"/>
      <c r="BU29" s="2">
        <v>24</v>
      </c>
      <c r="BV29" s="2">
        <f t="shared" si="38"/>
        <v>600</v>
      </c>
      <c r="BW29" s="2">
        <f t="shared" si="39"/>
        <v>160</v>
      </c>
      <c r="BX29" s="2">
        <f t="shared" si="40"/>
        <v>150000</v>
      </c>
      <c r="BY29" s="2">
        <f t="shared" si="41"/>
        <v>0</v>
      </c>
      <c r="BZ29" s="2">
        <f t="shared" si="42"/>
        <v>140</v>
      </c>
      <c r="CA29" s="2">
        <f t="shared" si="43"/>
        <v>140</v>
      </c>
      <c r="CB29" s="2">
        <f t="shared" si="44"/>
        <v>140</v>
      </c>
      <c r="CC29" s="2">
        <f t="shared" si="45"/>
        <v>140</v>
      </c>
      <c r="CD29" s="2">
        <f t="shared" si="46"/>
        <v>140</v>
      </c>
      <c r="CE29" s="2">
        <f t="shared" si="47"/>
        <v>190</v>
      </c>
      <c r="CF29" s="2">
        <f t="shared" si="48"/>
        <v>190</v>
      </c>
      <c r="CG29" s="2">
        <f t="shared" si="49"/>
        <v>160000</v>
      </c>
      <c r="CH29" s="2">
        <f t="shared" si="50"/>
        <v>230000</v>
      </c>
      <c r="CI29" s="33">
        <f t="shared" si="51"/>
        <v>150000</v>
      </c>
      <c r="CJ29" s="2">
        <f t="shared" si="52"/>
        <v>230000</v>
      </c>
      <c r="CK29" s="2">
        <f t="shared" si="53"/>
        <v>230000</v>
      </c>
      <c r="CL29" s="2">
        <f t="shared" si="54"/>
        <v>140</v>
      </c>
      <c r="CM29" s="2">
        <f t="shared" si="55"/>
        <v>0</v>
      </c>
      <c r="CN29" s="2"/>
      <c r="CO29" s="2"/>
      <c r="CP29" s="2">
        <v>24</v>
      </c>
      <c r="CQ29" s="2">
        <v>600</v>
      </c>
      <c r="CR29" s="2">
        <v>160</v>
      </c>
      <c r="CS29" s="2">
        <v>150000</v>
      </c>
      <c r="CT29" s="2">
        <v>0</v>
      </c>
      <c r="CU29" s="2">
        <v>140</v>
      </c>
      <c r="CV29" s="2">
        <v>140</v>
      </c>
      <c r="CW29" s="2">
        <v>140</v>
      </c>
      <c r="CX29" s="2">
        <v>140</v>
      </c>
      <c r="CY29" s="2">
        <v>140</v>
      </c>
      <c r="CZ29" s="2">
        <v>190</v>
      </c>
      <c r="DA29" s="2">
        <v>190</v>
      </c>
      <c r="DB29" s="2">
        <v>160000</v>
      </c>
      <c r="DC29" s="2">
        <v>230000</v>
      </c>
      <c r="DD29" s="33">
        <v>150000</v>
      </c>
      <c r="DE29" s="2">
        <v>230000</v>
      </c>
      <c r="DF29" s="2">
        <v>230000</v>
      </c>
      <c r="DG29" s="2">
        <v>140</v>
      </c>
      <c r="DH29" s="2">
        <v>0</v>
      </c>
      <c r="DI29" s="2"/>
      <c r="DJ29" s="2"/>
      <c r="DK29" s="2">
        <v>24</v>
      </c>
      <c r="DL29" s="2">
        <f>IF(BV29=0,0,SUM(BV$6:BV29))</f>
        <v>3852</v>
      </c>
      <c r="DM29" s="2">
        <f>IF(BW29=0,0,SUM(BW$6:BW29))</f>
        <v>1044</v>
      </c>
      <c r="DN29" s="2">
        <f>IF(BX29=0,0,SUM(BX$6:BX29))</f>
        <v>368010</v>
      </c>
      <c r="DO29" s="2">
        <f>IF(BY29=0,0,SUM(BY$6:BY29))</f>
        <v>0</v>
      </c>
      <c r="DP29" s="2">
        <f>IF(BZ29=0,0,SUM(BZ$6:BZ29))</f>
        <v>872</v>
      </c>
      <c r="DQ29" s="2">
        <f>IF(CA29=0,0,SUM(CA$6:CA29))</f>
        <v>872</v>
      </c>
      <c r="DR29" s="2">
        <f>IF(CB29=0,0,SUM(CB$6:CB29))</f>
        <v>872</v>
      </c>
      <c r="DS29" s="2">
        <f>IF(CC29=0,0,SUM(CC$6:CC29))</f>
        <v>872</v>
      </c>
      <c r="DT29" s="2">
        <f>IF(CD29=0,0,SUM(CD$6:CD29))</f>
        <v>1960</v>
      </c>
      <c r="DU29" s="2">
        <f>IF(CE29=0,0,SUM(CE$6:CE29))</f>
        <v>1202</v>
      </c>
      <c r="DV29" s="2">
        <f>IF(CF29=0,0,SUM(CF$6:CF29))</f>
        <v>1202</v>
      </c>
      <c r="DW29" s="2">
        <f>IF(CG29=0,0,SUM(CG$6:CG29))</f>
        <v>554334</v>
      </c>
      <c r="DX29" s="2">
        <f>IF(CH29=0,0,SUM(CH$6:CH29))</f>
        <v>601360</v>
      </c>
      <c r="DY29" s="2">
        <f>IF(CI29=0,0,SUM(CI$6:CI29))</f>
        <v>371358</v>
      </c>
      <c r="DZ29" s="2">
        <f>IF(CJ29=0,0,SUM(CJ$6:CJ29))</f>
        <v>601258</v>
      </c>
      <c r="EA29" s="2">
        <f>IF(CK29=0,0,SUM(CK$6:CK29))</f>
        <v>601268</v>
      </c>
      <c r="EB29" s="2">
        <f>IF(CL29=0,0,SUM(CL$6:CL29))</f>
        <v>832</v>
      </c>
      <c r="EC29" s="2">
        <f>IF(CM29=0,0,SUM(CM$6:CM29))</f>
        <v>0</v>
      </c>
      <c r="ED29" s="2"/>
      <c r="EE29" s="2"/>
      <c r="EF29" s="2">
        <v>24</v>
      </c>
      <c r="EG29" s="2">
        <f>求节点($DK$6:$DK$85,DL$6:DL$85,升级建筑所需大殿等级!AW29)</f>
        <v>3852</v>
      </c>
      <c r="EH29" s="2">
        <f>求节点($DK$6:$DK$85,DM$6:DM$85,升级建筑所需大殿等级!AX29)</f>
        <v>1044</v>
      </c>
      <c r="EI29" s="2">
        <f>求节点($DK$6:$DK$85,DN$6:DN$85,升级建筑所需大殿等级!AY29)</f>
        <v>467.5</v>
      </c>
      <c r="EJ29" s="2">
        <f>求节点($DK$6:$DK$85,DO$6:DO$85,升级建筑所需大殿等级!AZ29)</f>
        <v>0</v>
      </c>
      <c r="EK29" s="2">
        <f>求节点($DK$6:$DK$85,DP$6:DP$85,升级建筑所需大殿等级!BA29)</f>
        <v>872</v>
      </c>
      <c r="EL29" s="2">
        <f>求节点($DK$6:$DK$85,DQ$6:DQ$85,升级建筑所需大殿等级!BB29)</f>
        <v>872</v>
      </c>
      <c r="EM29" s="2">
        <f>求节点($DK$6:$DK$85,DR$6:DR$85,升级建筑所需大殿等级!BC29)</f>
        <v>872</v>
      </c>
      <c r="EN29" s="2">
        <f>求节点($DK$6:$DK$85,DS$6:DS$85,升级建筑所需大殿等级!BD29)</f>
        <v>872</v>
      </c>
      <c r="EO29" s="2">
        <f>求节点($DK$6:$DK$85,DT$6:DT$85,升级建筑所需大殿等级!BE29)</f>
        <v>0</v>
      </c>
      <c r="EP29" s="2">
        <f>求节点($DK$6:$DK$85,DU$6:DU$85,升级建筑所需大殿等级!BF29)</f>
        <v>1202</v>
      </c>
      <c r="EQ29" s="2">
        <f>求节点($DK$6:$DK$85,DV$6:DV$85,升级建筑所需大殿等级!BG29)</f>
        <v>1202</v>
      </c>
      <c r="ER29" s="2">
        <f>求节点($DK$6:$DK$85,DW$6:DW$85,升级建筑所需大殿等级!BH29)</f>
        <v>1853.9999999999991</v>
      </c>
      <c r="ES29" s="2">
        <f>求节点($DK$6:$DK$85,DX$6:DX$85,升级建筑所需大殿等级!BI29)</f>
        <v>830</v>
      </c>
      <c r="ET29" s="2">
        <f>求节点($DK$6:$DK$85,DY$6:DY$85,升级建筑所需大殿等级!BJ29)</f>
        <v>348</v>
      </c>
      <c r="EU29" s="2">
        <f>求节点($DK$6:$DK$85,DZ$6:DZ$85,升级建筑所需大殿等级!BK29)</f>
        <v>958</v>
      </c>
      <c r="EV29" s="2">
        <f>求节点($DK$6:$DK$85,EA$6:EA$85,升级建筑所需大殿等级!BL29)</f>
        <v>968</v>
      </c>
      <c r="EW29" s="2">
        <f>求节点($DK$6:$DK$85,EB$6:EB$85,升级建筑所需大殿等级!BM29)</f>
        <v>832</v>
      </c>
      <c r="EX29" s="2">
        <f>求节点($DK$6:$DK$85,EC$6:EC$85,升级建筑所需大殿等级!BN29)</f>
        <v>134.75</v>
      </c>
      <c r="EY29" s="2"/>
      <c r="EZ29" s="2"/>
      <c r="FA29" s="1">
        <f>SUMPRODUCT(EG29:EX29,'[1]功能-城建'!$X29:$AO29)</f>
        <v>17180.25</v>
      </c>
      <c r="FB29" s="1">
        <v>13776</v>
      </c>
      <c r="FC29" s="1">
        <f t="shared" si="35"/>
        <v>1.2471145470383276</v>
      </c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</row>
    <row r="30" spans="1:202" x14ac:dyDescent="0.15">
      <c r="A30" s="1">
        <f>(0.03*$C30^-0.75)*求节点([1]节奏总纲!$P$4:$P$163,'[1]功能-城建'!$CW$5:$CW$164,[1]节奏总纲!$AM28)</f>
        <v>6200.191420866543</v>
      </c>
      <c r="B30" s="1">
        <v>4.1999999999999997E-3</v>
      </c>
      <c r="C30" s="1">
        <v>25</v>
      </c>
      <c r="D30" s="1">
        <f>'[1]功能-城建'!DG29</f>
        <v>20670.25</v>
      </c>
      <c r="E30" s="1">
        <f>'[1]功能-城建'!DH29</f>
        <v>20670.25</v>
      </c>
      <c r="F30" s="1">
        <f>'[1]功能-城建'!DI29</f>
        <v>20670.25</v>
      </c>
      <c r="G30" s="1">
        <f>'[1]功能-城建'!DJ29</f>
        <v>20670.25</v>
      </c>
      <c r="H30" s="1">
        <f>'[1]功能-城建'!DK29</f>
        <v>20670.25</v>
      </c>
      <c r="J30" s="2">
        <v>25</v>
      </c>
      <c r="K30" s="2">
        <f>'[1]功能-城建'!AS30</f>
        <v>25</v>
      </c>
      <c r="L30" s="2">
        <f>'[1]功能-城建'!AT30</f>
        <v>25</v>
      </c>
      <c r="M30" s="2">
        <f>'[1]功能-城建'!AU30</f>
        <v>65</v>
      </c>
      <c r="N30" s="2" t="str">
        <f>'[1]功能-城建'!AV30</f>
        <v/>
      </c>
      <c r="O30" s="2">
        <f>'[1]功能-城建'!AW30</f>
        <v>25</v>
      </c>
      <c r="P30" s="2">
        <f>'[1]功能-城建'!AX30</f>
        <v>25</v>
      </c>
      <c r="Q30" s="2">
        <f>'[1]功能-城建'!AY30</f>
        <v>25</v>
      </c>
      <c r="R30" s="2">
        <f>'[1]功能-城建'!AZ30</f>
        <v>25</v>
      </c>
      <c r="S30" s="3">
        <v>32</v>
      </c>
      <c r="T30" s="2">
        <f>'[1]功能-城建'!BB30</f>
        <v>25</v>
      </c>
      <c r="U30" s="2">
        <f>'[1]功能-城建'!BC30</f>
        <v>25</v>
      </c>
      <c r="V30" s="2">
        <f>'[1]功能-城建'!BD30</f>
        <v>58</v>
      </c>
      <c r="W30" s="2">
        <f>'[1]功能-城建'!BE30</f>
        <v>63</v>
      </c>
      <c r="X30" s="2">
        <f>'[1]功能-城建'!BF30</f>
        <v>63</v>
      </c>
      <c r="Y30" s="2">
        <f>'[1]功能-城建'!BG30</f>
        <v>63</v>
      </c>
      <c r="Z30" s="2">
        <f>'[1]功能-城建'!BH30</f>
        <v>63</v>
      </c>
      <c r="AA30" s="2">
        <f>'[1]功能-城建'!BI30</f>
        <v>25</v>
      </c>
      <c r="AB30" s="2">
        <f>'[1]功能-城建'!BJ30</f>
        <v>0</v>
      </c>
      <c r="AC30" s="2"/>
      <c r="AD30" s="2"/>
      <c r="AE30" s="2">
        <v>25</v>
      </c>
      <c r="AF30" s="2">
        <f>IFERROR(ROUNDUP(城建经验计算中介!D30*INDEX($B$6:$B$85,K30,1),0),0)</f>
        <v>874</v>
      </c>
      <c r="AG30" s="2">
        <f>IFERROR(ROUNDUP(城建经验计算中介!E30*INDEX($B$6:$B$85,L30,1),0),0)</f>
        <v>195</v>
      </c>
      <c r="AH30" s="2">
        <f>IFERROR(ROUNDUP(城建经验计算中介!F30*INDEX($B$6:$B$85,M30,1),0),0)</f>
        <v>234134</v>
      </c>
      <c r="AI30" s="2">
        <f>IFERROR(ROUNDUP(城建经验计算中介!G30*INDEX($B$6:$B$85,N30,1),0),0)</f>
        <v>0</v>
      </c>
      <c r="AJ30" s="2">
        <f>IFERROR(ROUNDUP(城建经验计算中介!H30*INDEX($B$6:$B$85,O30,1),0),0)</f>
        <v>162</v>
      </c>
      <c r="AK30" s="2">
        <f>IFERROR(ROUNDUP(城建经验计算中介!I30*INDEX($B$6:$B$85,P30,1),0),0)</f>
        <v>162</v>
      </c>
      <c r="AL30" s="2">
        <f>IFERROR(ROUNDUP(城建经验计算中介!J30*INDEX($B$6:$B$85,Q30,1),0),0)</f>
        <v>162</v>
      </c>
      <c r="AM30" s="2">
        <f>IFERROR(ROUNDUP(城建经验计算中介!K30*INDEX($B$6:$B$85,R30,1),0),0)</f>
        <v>162</v>
      </c>
      <c r="AN30" s="2">
        <f>IFERROR(ROUNDUP(城建经验计算中介!L30*INDEX($B$6:$B$85,S30,1),0),0)</f>
        <v>135</v>
      </c>
      <c r="AO30" s="2">
        <f>IFERROR(ROUNDUP(城建经验计算中介!M30*INDEX($B$6:$B$85,T30,1),0),0)</f>
        <v>227</v>
      </c>
      <c r="AP30" s="2">
        <f>IFERROR(ROUNDUP(城建经验计算中介!N30*INDEX($B$6:$B$85,U30,1),0),0)</f>
        <v>227</v>
      </c>
      <c r="AQ30" s="2">
        <f>IFERROR(ROUNDUP(城建经验计算中介!O30*INDEX($B$6:$B$85,V30,1),0),0)</f>
        <v>221128</v>
      </c>
      <c r="AR30" s="2">
        <f>IFERROR(ROUNDUP(城建经验计算中介!P30*INDEX($B$6:$B$85,W30,1),0),0)</f>
        <v>378051</v>
      </c>
      <c r="AS30" s="2">
        <f>IFERROR(ROUNDUP(城建经验计算中介!Q30*INDEX($B$6:$B$85,X30,1),0),0)</f>
        <v>378051</v>
      </c>
      <c r="AT30" s="2">
        <f>IFERROR(ROUNDUP(城建经验计算中介!R30*INDEX($B$6:$B$85,Y30,1),0),0)</f>
        <v>378051</v>
      </c>
      <c r="AU30" s="2">
        <f>IFERROR(ROUNDUP(城建经验计算中介!S30*INDEX($B$6:$B$85,Z30,1),0),0)</f>
        <v>378051</v>
      </c>
      <c r="AV30" s="2">
        <f>IFERROR(ROUNDUP(城建经验计算中介!T30*INDEX($B$6:$B$85,AA30,1),0),0)</f>
        <v>162</v>
      </c>
      <c r="AW30" s="2">
        <f>IFERROR(ROUNDUP(城建经验计算中介!U30*INDEX($B$6:$B$85,AB30,1),0),0)</f>
        <v>0</v>
      </c>
      <c r="AX30" s="2"/>
      <c r="AY30" s="2"/>
      <c r="AZ30" s="2">
        <v>25</v>
      </c>
      <c r="BA30" s="2">
        <f t="shared" si="3"/>
        <v>870</v>
      </c>
      <c r="BB30" s="2">
        <f t="shared" si="4"/>
        <v>200</v>
      </c>
      <c r="BC30" s="2">
        <f t="shared" si="5"/>
        <v>230000</v>
      </c>
      <c r="BD30" s="2">
        <f t="shared" si="6"/>
        <v>0</v>
      </c>
      <c r="BE30" s="2">
        <f t="shared" si="7"/>
        <v>160</v>
      </c>
      <c r="BF30" s="2">
        <f t="shared" si="8"/>
        <v>160</v>
      </c>
      <c r="BG30" s="2">
        <f t="shared" si="9"/>
        <v>160</v>
      </c>
      <c r="BH30" s="2">
        <f t="shared" si="10"/>
        <v>160</v>
      </c>
      <c r="BI30" s="2">
        <f t="shared" si="11"/>
        <v>140</v>
      </c>
      <c r="BJ30" s="2">
        <f t="shared" si="12"/>
        <v>230</v>
      </c>
      <c r="BK30" s="2">
        <f t="shared" si="13"/>
        <v>230</v>
      </c>
      <c r="BL30" s="2">
        <f t="shared" si="14"/>
        <v>220000</v>
      </c>
      <c r="BM30" s="2">
        <f t="shared" si="15"/>
        <v>380000</v>
      </c>
      <c r="BN30" s="2">
        <f t="shared" si="16"/>
        <v>380000</v>
      </c>
      <c r="BO30" s="2">
        <f t="shared" si="17"/>
        <v>380000</v>
      </c>
      <c r="BP30" s="2">
        <f t="shared" si="18"/>
        <v>380000</v>
      </c>
      <c r="BQ30" s="2">
        <f t="shared" si="19"/>
        <v>160</v>
      </c>
      <c r="BR30" s="2">
        <f t="shared" si="20"/>
        <v>0</v>
      </c>
      <c r="BS30" s="2"/>
      <c r="BT30" s="2"/>
      <c r="BU30" s="2">
        <v>25</v>
      </c>
      <c r="BV30" s="2">
        <f t="shared" si="38"/>
        <v>730</v>
      </c>
      <c r="BW30" s="2">
        <f t="shared" si="39"/>
        <v>200</v>
      </c>
      <c r="BX30" s="2">
        <f t="shared" si="40"/>
        <v>230000</v>
      </c>
      <c r="BY30" s="2">
        <f t="shared" si="41"/>
        <v>0</v>
      </c>
      <c r="BZ30" s="2">
        <f t="shared" si="42"/>
        <v>160</v>
      </c>
      <c r="CA30" s="2">
        <f t="shared" si="43"/>
        <v>160</v>
      </c>
      <c r="CB30" s="2">
        <f t="shared" si="44"/>
        <v>160</v>
      </c>
      <c r="CC30" s="2">
        <f t="shared" si="45"/>
        <v>160</v>
      </c>
      <c r="CD30" s="2">
        <f t="shared" si="46"/>
        <v>140</v>
      </c>
      <c r="CE30" s="2">
        <f t="shared" si="47"/>
        <v>230</v>
      </c>
      <c r="CF30" s="2">
        <f t="shared" si="48"/>
        <v>230</v>
      </c>
      <c r="CG30" s="2">
        <f t="shared" si="49"/>
        <v>220000</v>
      </c>
      <c r="CH30" s="2">
        <f t="shared" si="50"/>
        <v>380000</v>
      </c>
      <c r="CI30" s="33">
        <f t="shared" si="51"/>
        <v>230000</v>
      </c>
      <c r="CJ30" s="2">
        <f t="shared" si="52"/>
        <v>380000</v>
      </c>
      <c r="CK30" s="2">
        <f t="shared" si="53"/>
        <v>380000</v>
      </c>
      <c r="CL30" s="2">
        <f t="shared" si="54"/>
        <v>160</v>
      </c>
      <c r="CM30" s="2">
        <f t="shared" si="55"/>
        <v>0</v>
      </c>
      <c r="CN30" s="2"/>
      <c r="CO30" s="2"/>
      <c r="CP30" s="2">
        <v>25</v>
      </c>
      <c r="CQ30" s="2">
        <v>730</v>
      </c>
      <c r="CR30" s="2">
        <v>200</v>
      </c>
      <c r="CS30" s="2">
        <v>230000</v>
      </c>
      <c r="CT30" s="2">
        <v>0</v>
      </c>
      <c r="CU30" s="2">
        <v>160</v>
      </c>
      <c r="CV30" s="2">
        <v>160</v>
      </c>
      <c r="CW30" s="2">
        <v>160</v>
      </c>
      <c r="CX30" s="2">
        <v>160</v>
      </c>
      <c r="CY30" s="2">
        <v>140</v>
      </c>
      <c r="CZ30" s="2">
        <v>230</v>
      </c>
      <c r="DA30" s="2">
        <v>230</v>
      </c>
      <c r="DB30" s="2">
        <v>220000</v>
      </c>
      <c r="DC30" s="2">
        <v>380000</v>
      </c>
      <c r="DD30" s="33">
        <v>230000</v>
      </c>
      <c r="DE30" s="2">
        <v>380000</v>
      </c>
      <c r="DF30" s="2">
        <v>380000</v>
      </c>
      <c r="DG30" s="2">
        <v>160</v>
      </c>
      <c r="DH30" s="2">
        <v>0</v>
      </c>
      <c r="DI30" s="2"/>
      <c r="DJ30" s="2"/>
      <c r="DK30" s="2">
        <v>25</v>
      </c>
      <c r="DL30" s="2">
        <f>IF(BV30=0,0,SUM(BV$6:BV30))</f>
        <v>4582</v>
      </c>
      <c r="DM30" s="2">
        <f>IF(BW30=0,0,SUM(BW$6:BW30))</f>
        <v>1244</v>
      </c>
      <c r="DN30" s="2">
        <f>IF(BX30=0,0,SUM(BX$6:BX30))</f>
        <v>598010</v>
      </c>
      <c r="DO30" s="2">
        <f>IF(BY30=0,0,SUM(BY$6:BY30))</f>
        <v>0</v>
      </c>
      <c r="DP30" s="2">
        <f>IF(BZ30=0,0,SUM(BZ$6:BZ30))</f>
        <v>1032</v>
      </c>
      <c r="DQ30" s="2">
        <f>IF(CA30=0,0,SUM(CA$6:CA30))</f>
        <v>1032</v>
      </c>
      <c r="DR30" s="2">
        <f>IF(CB30=0,0,SUM(CB$6:CB30))</f>
        <v>1032</v>
      </c>
      <c r="DS30" s="2">
        <f>IF(CC30=0,0,SUM(CC$6:CC30))</f>
        <v>1032</v>
      </c>
      <c r="DT30" s="2">
        <f>IF(CD30=0,0,SUM(CD$6:CD30))</f>
        <v>2100</v>
      </c>
      <c r="DU30" s="2">
        <f>IF(CE30=0,0,SUM(CE$6:CE30))</f>
        <v>1432</v>
      </c>
      <c r="DV30" s="2">
        <f>IF(CF30=0,0,SUM(CF$6:CF30))</f>
        <v>1432</v>
      </c>
      <c r="DW30" s="2">
        <f>IF(CG30=0,0,SUM(CG$6:CG30))</f>
        <v>774334</v>
      </c>
      <c r="DX30" s="2">
        <f>IF(CH30=0,0,SUM(CH$6:CH30))</f>
        <v>981360</v>
      </c>
      <c r="DY30" s="2">
        <f>IF(CI30=0,0,SUM(CI$6:CI30))</f>
        <v>601358</v>
      </c>
      <c r="DZ30" s="2">
        <f>IF(CJ30=0,0,SUM(CJ$6:CJ30))</f>
        <v>981258</v>
      </c>
      <c r="EA30" s="2">
        <f>IF(CK30=0,0,SUM(CK$6:CK30))</f>
        <v>981268</v>
      </c>
      <c r="EB30" s="2">
        <f>IF(CL30=0,0,SUM(CL$6:CL30))</f>
        <v>992</v>
      </c>
      <c r="EC30" s="2">
        <f>IF(CM30=0,0,SUM(CM$6:CM30))</f>
        <v>0</v>
      </c>
      <c r="ED30" s="2"/>
      <c r="EE30" s="2"/>
      <c r="EF30" s="2">
        <v>25</v>
      </c>
      <c r="EG30" s="2">
        <f>求节点($DK$6:$DK$85,DL$6:DL$85,升级建筑所需大殿等级!AW30)</f>
        <v>4582</v>
      </c>
      <c r="EH30" s="2">
        <f>求节点($DK$6:$DK$85,DM$6:DM$85,升级建筑所需大殿等级!AX30)</f>
        <v>1244</v>
      </c>
      <c r="EI30" s="2">
        <f>求节点($DK$6:$DK$85,DN$6:DN$85,升级建筑所需大殿等级!AY30)</f>
        <v>570</v>
      </c>
      <c r="EJ30" s="2">
        <f>求节点($DK$6:$DK$85,DO$6:DO$85,升级建筑所需大殿等级!AZ30)</f>
        <v>0</v>
      </c>
      <c r="EK30" s="2">
        <f>求节点($DK$6:$DK$85,DP$6:DP$85,升级建筑所需大殿等级!BA30)</f>
        <v>1032</v>
      </c>
      <c r="EL30" s="2">
        <f>求节点($DK$6:$DK$85,DQ$6:DQ$85,升级建筑所需大殿等级!BB30)</f>
        <v>1032</v>
      </c>
      <c r="EM30" s="2">
        <f>求节点($DK$6:$DK$85,DR$6:DR$85,升级建筑所需大殿等级!BC30)</f>
        <v>1032</v>
      </c>
      <c r="EN30" s="2">
        <f>求节点($DK$6:$DK$85,DS$6:DS$85,升级建筑所需大殿等级!BD30)</f>
        <v>1032</v>
      </c>
      <c r="EO30" s="2">
        <f>求节点($DK$6:$DK$85,DT$6:DT$85,升级建筑所需大殿等级!BE30)</f>
        <v>0</v>
      </c>
      <c r="EP30" s="2">
        <f>求节点($DK$6:$DK$85,DU$6:DU$85,升级建筑所需大殿等级!BF30)</f>
        <v>1432</v>
      </c>
      <c r="EQ30" s="2">
        <f>求节点($DK$6:$DK$85,DV$6:DV$85,升级建筑所需大殿等级!BG30)</f>
        <v>1432</v>
      </c>
      <c r="ER30" s="2">
        <f>求节点($DK$6:$DK$85,DW$6:DW$85,升级建筑所需大殿等级!BH30)</f>
        <v>2293.9999999999995</v>
      </c>
      <c r="ES30" s="2">
        <f>求节点($DK$6:$DK$85,DX$6:DX$85,升级建筑所需大殿等级!BI30)</f>
        <v>1050.0000000000005</v>
      </c>
      <c r="ET30" s="2">
        <f>求节点($DK$6:$DK$85,DY$6:DY$85,升级建筑所需大殿等级!BJ30)</f>
        <v>448.00000000000017</v>
      </c>
      <c r="EU30" s="2">
        <f>求节点($DK$6:$DK$85,DZ$6:DZ$85,升级建筑所需大殿等级!BK30)</f>
        <v>1158.0000000000005</v>
      </c>
      <c r="EV30" s="2">
        <f>求节点($DK$6:$DK$85,EA$6:EA$85,升级建筑所需大殿等级!BL30)</f>
        <v>1168.0000000000005</v>
      </c>
      <c r="EW30" s="2">
        <f>求节点($DK$6:$DK$85,EB$6:EB$85,升级建筑所需大殿等级!BM30)</f>
        <v>992</v>
      </c>
      <c r="EX30" s="2">
        <f>求节点($DK$6:$DK$85,EC$6:EC$85,升级建筑所需大殿等级!BN30)</f>
        <v>172.25</v>
      </c>
      <c r="EY30" s="2"/>
      <c r="EZ30" s="2"/>
      <c r="FA30" s="1">
        <f>SUMPRODUCT(EG30:EX30,'[1]功能-城建'!$X30:$AO30)</f>
        <v>20670.25</v>
      </c>
      <c r="FB30" s="1">
        <v>16316</v>
      </c>
      <c r="FC30" s="1">
        <f t="shared" si="35"/>
        <v>1.2668699436136308</v>
      </c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</row>
    <row r="31" spans="1:202" x14ac:dyDescent="0.15">
      <c r="A31" s="1">
        <f>(0.03*$C31^-0.75)*求节点([1]节奏总纲!$P$4:$P$163,'[1]功能-城建'!$CW$5:$CW$164,[1]节奏总纲!$AM29)</f>
        <v>7055.1821707159806</v>
      </c>
      <c r="B31" s="1">
        <v>4.1999999999999997E-3</v>
      </c>
      <c r="C31" s="1">
        <v>26</v>
      </c>
      <c r="D31" s="1">
        <f>'[1]功能-城建'!DG30</f>
        <v>24904.416666666664</v>
      </c>
      <c r="E31" s="1">
        <f>'[1]功能-城建'!DH30</f>
        <v>24904.416666666664</v>
      </c>
      <c r="F31" s="1">
        <f>'[1]功能-城建'!DI30</f>
        <v>24904.416666666664</v>
      </c>
      <c r="G31" s="1">
        <f>'[1]功能-城建'!DJ30</f>
        <v>24904.416666666664</v>
      </c>
      <c r="H31" s="1">
        <f>'[1]功能-城建'!DK30</f>
        <v>24904.416666666664</v>
      </c>
      <c r="J31" s="2">
        <v>26</v>
      </c>
      <c r="K31" s="2">
        <f>'[1]功能-城建'!AS31</f>
        <v>26</v>
      </c>
      <c r="L31" s="2">
        <f>'[1]功能-城建'!AT31</f>
        <v>26</v>
      </c>
      <c r="M31" s="2">
        <f>'[1]功能-城建'!AU31</f>
        <v>68</v>
      </c>
      <c r="N31" s="2" t="str">
        <f>'[1]功能-城建'!AV31</f>
        <v/>
      </c>
      <c r="O31" s="2">
        <f>'[1]功能-城建'!AW31</f>
        <v>26</v>
      </c>
      <c r="P31" s="2">
        <f>'[1]功能-城建'!AX31</f>
        <v>26</v>
      </c>
      <c r="Q31" s="2">
        <f>'[1]功能-城建'!AY31</f>
        <v>26</v>
      </c>
      <c r="R31" s="2">
        <f>'[1]功能-城建'!AZ31</f>
        <v>26</v>
      </c>
      <c r="S31" s="3">
        <v>32</v>
      </c>
      <c r="T31" s="2">
        <f>'[1]功能-城建'!BB31</f>
        <v>26</v>
      </c>
      <c r="U31" s="2">
        <f>'[1]功能-城建'!BC31</f>
        <v>26</v>
      </c>
      <c r="V31" s="2">
        <f>'[1]功能-城建'!BD31</f>
        <v>60</v>
      </c>
      <c r="W31" s="2">
        <f>'[1]功能-城建'!BE31</f>
        <v>66</v>
      </c>
      <c r="X31" s="2">
        <f>'[1]功能-城建'!BF31</f>
        <v>66</v>
      </c>
      <c r="Y31" s="2">
        <f>'[1]功能-城建'!BG31</f>
        <v>66</v>
      </c>
      <c r="Z31" s="2">
        <f>'[1]功能-城建'!BH31</f>
        <v>66</v>
      </c>
      <c r="AA31" s="2">
        <f>'[1]功能-城建'!BI31</f>
        <v>26</v>
      </c>
      <c r="AB31" s="2">
        <f>'[1]功能-城建'!BJ31</f>
        <v>0</v>
      </c>
      <c r="AC31" s="2"/>
      <c r="AD31" s="2"/>
      <c r="AE31" s="2">
        <v>26</v>
      </c>
      <c r="AF31" s="2">
        <f>IFERROR(ROUNDUP(城建经验计算中介!D31*INDEX($B$6:$B$85,K31,1),0),0)</f>
        <v>1055</v>
      </c>
      <c r="AG31" s="2">
        <f>IFERROR(ROUNDUP(城建经验计算中介!E31*INDEX($B$6:$B$85,L31,1),0),0)</f>
        <v>235</v>
      </c>
      <c r="AH31" s="2">
        <f>IFERROR(ROUNDUP(城建经验计算中介!F31*INDEX($B$6:$B$85,M31,1),0),0)</f>
        <v>377773</v>
      </c>
      <c r="AI31" s="2">
        <f>IFERROR(ROUNDUP(城建经验计算中介!G31*INDEX($B$6:$B$85,N31,1),0),0)</f>
        <v>0</v>
      </c>
      <c r="AJ31" s="2">
        <f>IFERROR(ROUNDUP(城建经验计算中介!H31*INDEX($B$6:$B$85,O31,1),0),0)</f>
        <v>196</v>
      </c>
      <c r="AK31" s="2">
        <f>IFERROR(ROUNDUP(城建经验计算中介!I31*INDEX($B$6:$B$85,P31,1),0),0)</f>
        <v>196</v>
      </c>
      <c r="AL31" s="2">
        <f>IFERROR(ROUNDUP(城建经验计算中介!J31*INDEX($B$6:$B$85,Q31,1),0),0)</f>
        <v>196</v>
      </c>
      <c r="AM31" s="2">
        <f>IFERROR(ROUNDUP(城建经验计算中介!K31*INDEX($B$6:$B$85,R31,1),0),0)</f>
        <v>196</v>
      </c>
      <c r="AN31" s="2">
        <f>IFERROR(ROUNDUP(城建经验计算中介!L31*INDEX($B$6:$B$85,S31,1),0),0)</f>
        <v>135</v>
      </c>
      <c r="AO31" s="2">
        <f>IFERROR(ROUNDUP(城建经验计算中介!M31*INDEX($B$6:$B$85,T31,1),0),0)</f>
        <v>274</v>
      </c>
      <c r="AP31" s="2">
        <f>IFERROR(ROUNDUP(城建经验计算中介!N31*INDEX($B$6:$B$85,U31,1),0),0)</f>
        <v>274</v>
      </c>
      <c r="AQ31" s="2">
        <f>IFERROR(ROUNDUP(城建经验计算中介!O31*INDEX($B$6:$B$85,V31,1),0),0)</f>
        <v>299051</v>
      </c>
      <c r="AR31" s="2">
        <f>IFERROR(ROUNDUP(城建经验计算中介!P31*INDEX($B$6:$B$85,W31,1),0),0)</f>
        <v>610625</v>
      </c>
      <c r="AS31" s="2">
        <f>IFERROR(ROUNDUP(城建经验计算中介!Q31*INDEX($B$6:$B$85,X31,1),0),0)</f>
        <v>610625</v>
      </c>
      <c r="AT31" s="2">
        <f>IFERROR(ROUNDUP(城建经验计算中介!R31*INDEX($B$6:$B$85,Y31,1),0),0)</f>
        <v>610625</v>
      </c>
      <c r="AU31" s="2">
        <f>IFERROR(ROUNDUP(城建经验计算中介!S31*INDEX($B$6:$B$85,Z31,1),0),0)</f>
        <v>610625</v>
      </c>
      <c r="AV31" s="2">
        <f>IFERROR(ROUNDUP(城建经验计算中介!T31*INDEX($B$6:$B$85,AA31,1),0),0)</f>
        <v>196</v>
      </c>
      <c r="AW31" s="2">
        <f>IFERROR(ROUNDUP(城建经验计算中介!U31*INDEX($B$6:$B$85,AB31,1),0),0)</f>
        <v>0</v>
      </c>
      <c r="AX31" s="2"/>
      <c r="AY31" s="2"/>
      <c r="AZ31" s="2">
        <v>26</v>
      </c>
      <c r="BA31" s="2">
        <f t="shared" si="3"/>
        <v>1100</v>
      </c>
      <c r="BB31" s="2">
        <f t="shared" si="4"/>
        <v>240</v>
      </c>
      <c r="BC31" s="2">
        <f t="shared" si="5"/>
        <v>380000</v>
      </c>
      <c r="BD31" s="2">
        <f t="shared" si="6"/>
        <v>0</v>
      </c>
      <c r="BE31" s="2">
        <f t="shared" si="7"/>
        <v>200</v>
      </c>
      <c r="BF31" s="2">
        <f t="shared" si="8"/>
        <v>200</v>
      </c>
      <c r="BG31" s="2">
        <f t="shared" si="9"/>
        <v>200</v>
      </c>
      <c r="BH31" s="2">
        <f t="shared" si="10"/>
        <v>200</v>
      </c>
      <c r="BI31" s="2">
        <f t="shared" si="11"/>
        <v>140</v>
      </c>
      <c r="BJ31" s="2">
        <f t="shared" si="12"/>
        <v>270</v>
      </c>
      <c r="BK31" s="2">
        <f t="shared" si="13"/>
        <v>270</v>
      </c>
      <c r="BL31" s="2">
        <f t="shared" si="14"/>
        <v>300000</v>
      </c>
      <c r="BM31" s="2">
        <f t="shared" si="15"/>
        <v>610000</v>
      </c>
      <c r="BN31" s="2">
        <f t="shared" si="16"/>
        <v>610000</v>
      </c>
      <c r="BO31" s="2">
        <f t="shared" si="17"/>
        <v>610000</v>
      </c>
      <c r="BP31" s="2">
        <f t="shared" si="18"/>
        <v>610000</v>
      </c>
      <c r="BQ31" s="2">
        <f t="shared" si="19"/>
        <v>200</v>
      </c>
      <c r="BR31" s="2">
        <f t="shared" si="20"/>
        <v>0</v>
      </c>
      <c r="BS31" s="2"/>
      <c r="BT31" s="2"/>
      <c r="BU31" s="2">
        <v>26</v>
      </c>
      <c r="BV31" s="2">
        <f t="shared" si="38"/>
        <v>870</v>
      </c>
      <c r="BW31" s="2">
        <f t="shared" si="39"/>
        <v>240</v>
      </c>
      <c r="BX31" s="2">
        <f t="shared" si="40"/>
        <v>380000</v>
      </c>
      <c r="BY31" s="2">
        <f t="shared" si="41"/>
        <v>0</v>
      </c>
      <c r="BZ31" s="2">
        <f t="shared" si="42"/>
        <v>200</v>
      </c>
      <c r="CA31" s="2">
        <f t="shared" si="43"/>
        <v>200</v>
      </c>
      <c r="CB31" s="2">
        <f t="shared" si="44"/>
        <v>200</v>
      </c>
      <c r="CC31" s="2">
        <f t="shared" si="45"/>
        <v>200</v>
      </c>
      <c r="CD31" s="2">
        <f t="shared" si="46"/>
        <v>140</v>
      </c>
      <c r="CE31" s="2">
        <f t="shared" si="47"/>
        <v>270</v>
      </c>
      <c r="CF31" s="2">
        <f t="shared" si="48"/>
        <v>270</v>
      </c>
      <c r="CG31" s="2">
        <f t="shared" si="49"/>
        <v>300000</v>
      </c>
      <c r="CH31" s="2">
        <f t="shared" si="50"/>
        <v>610000</v>
      </c>
      <c r="CI31" s="33">
        <f t="shared" si="51"/>
        <v>380000</v>
      </c>
      <c r="CJ31" s="2">
        <f t="shared" si="52"/>
        <v>610000</v>
      </c>
      <c r="CK31" s="2">
        <f t="shared" si="53"/>
        <v>610000</v>
      </c>
      <c r="CL31" s="2">
        <f t="shared" si="54"/>
        <v>200</v>
      </c>
      <c r="CM31" s="2">
        <f t="shared" si="55"/>
        <v>0</v>
      </c>
      <c r="CN31" s="2"/>
      <c r="CO31" s="2"/>
      <c r="CP31" s="2">
        <v>26</v>
      </c>
      <c r="CQ31" s="2">
        <v>870</v>
      </c>
      <c r="CR31" s="2">
        <v>240</v>
      </c>
      <c r="CS31" s="2">
        <v>380000</v>
      </c>
      <c r="CT31" s="2">
        <v>0</v>
      </c>
      <c r="CU31" s="2">
        <v>200</v>
      </c>
      <c r="CV31" s="2">
        <v>200</v>
      </c>
      <c r="CW31" s="2">
        <v>200</v>
      </c>
      <c r="CX31" s="2">
        <v>200</v>
      </c>
      <c r="CY31" s="2">
        <v>140</v>
      </c>
      <c r="CZ31" s="2">
        <v>270</v>
      </c>
      <c r="DA31" s="2">
        <v>270</v>
      </c>
      <c r="DB31" s="2">
        <v>300000</v>
      </c>
      <c r="DC31" s="2">
        <v>610000</v>
      </c>
      <c r="DD31" s="33">
        <v>380000</v>
      </c>
      <c r="DE31" s="2">
        <v>610000</v>
      </c>
      <c r="DF31" s="2">
        <v>610000</v>
      </c>
      <c r="DG31" s="2">
        <v>200</v>
      </c>
      <c r="DH31" s="2">
        <v>0</v>
      </c>
      <c r="DI31" s="2"/>
      <c r="DJ31" s="2"/>
      <c r="DK31" s="2">
        <v>26</v>
      </c>
      <c r="DL31" s="2">
        <f>IF(BV31=0,0,SUM(BV$6:BV31))</f>
        <v>5452</v>
      </c>
      <c r="DM31" s="2">
        <f>IF(BW31=0,0,SUM(BW$6:BW31))</f>
        <v>1484</v>
      </c>
      <c r="DN31" s="2">
        <f>IF(BX31=0,0,SUM(BX$6:BX31))</f>
        <v>978010</v>
      </c>
      <c r="DO31" s="2">
        <f>IF(BY31=0,0,SUM(BY$6:BY31))</f>
        <v>0</v>
      </c>
      <c r="DP31" s="2">
        <f>IF(BZ31=0,0,SUM(BZ$6:BZ31))</f>
        <v>1232</v>
      </c>
      <c r="DQ31" s="2">
        <f>IF(CA31=0,0,SUM(CA$6:CA31))</f>
        <v>1232</v>
      </c>
      <c r="DR31" s="2">
        <f>IF(CB31=0,0,SUM(CB$6:CB31))</f>
        <v>1232</v>
      </c>
      <c r="DS31" s="2">
        <f>IF(CC31=0,0,SUM(CC$6:CC31))</f>
        <v>1232</v>
      </c>
      <c r="DT31" s="2">
        <f>IF(CD31=0,0,SUM(CD$6:CD31))</f>
        <v>2240</v>
      </c>
      <c r="DU31" s="2">
        <f>IF(CE31=0,0,SUM(CE$6:CE31))</f>
        <v>1702</v>
      </c>
      <c r="DV31" s="2">
        <f>IF(CF31=0,0,SUM(CF$6:CF31))</f>
        <v>1702</v>
      </c>
      <c r="DW31" s="2">
        <f>IF(CG31=0,0,SUM(CG$6:CG31))</f>
        <v>1074334</v>
      </c>
      <c r="DX31" s="2">
        <f>IF(CH31=0,0,SUM(CH$6:CH31))</f>
        <v>1591360</v>
      </c>
      <c r="DY31" s="2">
        <f>IF(CI31=0,0,SUM(CI$6:CI31))</f>
        <v>981358</v>
      </c>
      <c r="DZ31" s="2">
        <f>IF(CJ31=0,0,SUM(CJ$6:CJ31))</f>
        <v>1591258</v>
      </c>
      <c r="EA31" s="2">
        <f>IF(CK31=0,0,SUM(CK$6:CK31))</f>
        <v>1591268</v>
      </c>
      <c r="EB31" s="2">
        <f>IF(CL31=0,0,SUM(CL$6:CL31))</f>
        <v>1192</v>
      </c>
      <c r="EC31" s="2">
        <f>IF(CM31=0,0,SUM(CM$6:CM31))</f>
        <v>0</v>
      </c>
      <c r="ED31" s="2"/>
      <c r="EE31" s="2"/>
      <c r="EF31" s="2">
        <v>26</v>
      </c>
      <c r="EG31" s="2">
        <f>求节点($DK$6:$DK$85,DL$6:DL$85,升级建筑所需大殿等级!AW31)</f>
        <v>5452</v>
      </c>
      <c r="EH31" s="2">
        <f>求节点($DK$6:$DK$85,DM$6:DM$85,升级建筑所需大殿等级!AX31)</f>
        <v>1484</v>
      </c>
      <c r="EI31" s="2">
        <f>求节点($DK$6:$DK$85,DN$6:DN$85,升级建筑所需大殿等级!AY31)</f>
        <v>690</v>
      </c>
      <c r="EJ31" s="2">
        <f>求节点($DK$6:$DK$85,DO$6:DO$85,升级建筑所需大殿等级!AZ31)</f>
        <v>0</v>
      </c>
      <c r="EK31" s="2">
        <f>求节点($DK$6:$DK$85,DP$6:DP$85,升级建筑所需大殿等级!BA31)</f>
        <v>1232</v>
      </c>
      <c r="EL31" s="2">
        <f>求节点($DK$6:$DK$85,DQ$6:DQ$85,升级建筑所需大殿等级!BB31)</f>
        <v>1232</v>
      </c>
      <c r="EM31" s="2">
        <f>求节点($DK$6:$DK$85,DR$6:DR$85,升级建筑所需大殿等级!BC31)</f>
        <v>1232</v>
      </c>
      <c r="EN31" s="2">
        <f>求节点($DK$6:$DK$85,DS$6:DS$85,升级建筑所需大殿等级!BD31)</f>
        <v>1232</v>
      </c>
      <c r="EO31" s="2">
        <f>求节点($DK$6:$DK$85,DT$6:DT$85,升级建筑所需大殿等级!BE31)</f>
        <v>0</v>
      </c>
      <c r="EP31" s="2">
        <f>求节点($DK$6:$DK$85,DU$6:DU$85,升级建筑所需大殿等级!BF31)</f>
        <v>1702</v>
      </c>
      <c r="EQ31" s="2">
        <f>求节点($DK$6:$DK$85,DV$6:DV$85,升级建筑所需大殿等级!BG31)</f>
        <v>1702</v>
      </c>
      <c r="ER31" s="2">
        <f>求节点($DK$6:$DK$85,DW$6:DW$85,升级建筑所需大殿等级!BH31)</f>
        <v>2734</v>
      </c>
      <c r="ES31" s="2">
        <f>求节点($DK$6:$DK$85,DX$6:DX$85,升级建筑所需大殿等级!BI31)</f>
        <v>1343.3333333333326</v>
      </c>
      <c r="ET31" s="2">
        <f>求节点($DK$6:$DK$85,DY$6:DY$85,升级建筑所需大殿等级!BJ31)</f>
        <v>607.99999999999955</v>
      </c>
      <c r="EU31" s="2">
        <f>求节点($DK$6:$DK$85,DZ$6:DZ$85,升级建筑所需大殿等级!BK31)</f>
        <v>1424.6666666666661</v>
      </c>
      <c r="EV31" s="2">
        <f>求节点($DK$6:$DK$85,EA$6:EA$85,升级建筑所需大殿等级!BL31)</f>
        <v>1434.6666666666661</v>
      </c>
      <c r="EW31" s="2">
        <f>求节点($DK$6:$DK$85,EB$6:EB$85,升级建筑所需大殿等级!BM31)</f>
        <v>1192</v>
      </c>
      <c r="EX31" s="2">
        <f>求节点($DK$6:$DK$85,EC$6:EC$85,升级建筑所需大殿等级!BN31)</f>
        <v>209.75</v>
      </c>
      <c r="EY31" s="2"/>
      <c r="EZ31" s="2"/>
      <c r="FA31" s="1">
        <f>SUMPRODUCT(EG31:EX31,'[1]功能-城建'!$X31:$AO31)</f>
        <v>24904.416666666664</v>
      </c>
      <c r="FB31" s="1">
        <v>20716</v>
      </c>
      <c r="FC31" s="1">
        <f t="shared" si="35"/>
        <v>1.2021826929265622</v>
      </c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</row>
    <row r="32" spans="1:202" x14ac:dyDescent="0.15">
      <c r="A32" s="1">
        <f>(0.03*$C32^-0.75)*求节点([1]节奏总纲!$P$4:$P$163,'[1]功能-城建'!$CW$5:$CW$164,[1]节奏总纲!$AM30)</f>
        <v>8033.9446605650564</v>
      </c>
      <c r="B32" s="1">
        <v>4.1999999999999997E-3</v>
      </c>
      <c r="C32" s="1">
        <v>27</v>
      </c>
      <c r="D32" s="1">
        <f>'[1]功能-城建'!DG31</f>
        <v>30297.75</v>
      </c>
      <c r="E32" s="1">
        <f>'[1]功能-城建'!DH31</f>
        <v>30297.75</v>
      </c>
      <c r="F32" s="1">
        <f>'[1]功能-城建'!DI31</f>
        <v>30297.75</v>
      </c>
      <c r="G32" s="1">
        <f>'[1]功能-城建'!DJ31</f>
        <v>30297.75</v>
      </c>
      <c r="H32" s="1">
        <f>'[1]功能-城建'!DK31</f>
        <v>30297.75</v>
      </c>
      <c r="J32" s="2">
        <v>27</v>
      </c>
      <c r="K32" s="2">
        <f>'[1]功能-城建'!AS32</f>
        <v>27</v>
      </c>
      <c r="L32" s="2">
        <f>'[1]功能-城建'!AT32</f>
        <v>27</v>
      </c>
      <c r="M32" s="2">
        <f>'[1]功能-城建'!AU32</f>
        <v>71</v>
      </c>
      <c r="N32" s="2" t="str">
        <f>'[1]功能-城建'!AV32</f>
        <v/>
      </c>
      <c r="O32" s="2">
        <f>'[1]功能-城建'!AW32</f>
        <v>27</v>
      </c>
      <c r="P32" s="2">
        <f>'[1]功能-城建'!AX32</f>
        <v>27</v>
      </c>
      <c r="Q32" s="2">
        <f>'[1]功能-城建'!AY32</f>
        <v>27</v>
      </c>
      <c r="R32" s="2">
        <f>'[1]功能-城建'!AZ32</f>
        <v>27</v>
      </c>
      <c r="S32" s="3">
        <v>32</v>
      </c>
      <c r="T32" s="2">
        <f>'[1]功能-城建'!BB32</f>
        <v>27</v>
      </c>
      <c r="U32" s="2">
        <f>'[1]功能-城建'!BC32</f>
        <v>27</v>
      </c>
      <c r="V32" s="2">
        <f>'[1]功能-城建'!BD32</f>
        <v>62</v>
      </c>
      <c r="W32" s="2">
        <f>'[1]功能-城建'!BE32</f>
        <v>69</v>
      </c>
      <c r="X32" s="2">
        <f>'[1]功能-城建'!BF32</f>
        <v>69</v>
      </c>
      <c r="Y32" s="2">
        <f>'[1]功能-城建'!BG32</f>
        <v>69</v>
      </c>
      <c r="Z32" s="2">
        <f>'[1]功能-城建'!BH32</f>
        <v>69</v>
      </c>
      <c r="AA32" s="2">
        <f>'[1]功能-城建'!BI32</f>
        <v>27</v>
      </c>
      <c r="AB32" s="2">
        <f>'[1]功能-城建'!BJ32</f>
        <v>0</v>
      </c>
      <c r="AC32" s="2"/>
      <c r="AD32" s="2"/>
      <c r="AE32" s="2">
        <v>27</v>
      </c>
      <c r="AF32" s="2">
        <f>IFERROR(ROUNDUP(城建经验计算中介!D32*INDEX($B$6:$B$85,K32,1),0),0)</f>
        <v>1270</v>
      </c>
      <c r="AG32" s="2">
        <f>IFERROR(ROUNDUP(城建经验计算中介!E32*INDEX($B$6:$B$85,L32,1),0),0)</f>
        <v>283</v>
      </c>
      <c r="AH32" s="2">
        <f>IFERROR(ROUNDUP(城建经验计算中介!F32*INDEX($B$6:$B$85,M32,1),0),0)</f>
        <v>607205</v>
      </c>
      <c r="AI32" s="2">
        <f>IFERROR(ROUNDUP(城建经验计算中介!G32*INDEX($B$6:$B$85,N32,1),0),0)</f>
        <v>0</v>
      </c>
      <c r="AJ32" s="2">
        <f>IFERROR(ROUNDUP(城建经验计算中介!H32*INDEX($B$6:$B$85,O32,1),0),0)</f>
        <v>236</v>
      </c>
      <c r="AK32" s="2">
        <f>IFERROR(ROUNDUP(城建经验计算中介!I32*INDEX($B$6:$B$85,P32,1),0),0)</f>
        <v>236</v>
      </c>
      <c r="AL32" s="2">
        <f>IFERROR(ROUNDUP(城建经验计算中介!J32*INDEX($B$6:$B$85,Q32,1),0),0)</f>
        <v>236</v>
      </c>
      <c r="AM32" s="2">
        <f>IFERROR(ROUNDUP(城建经验计算中介!K32*INDEX($B$6:$B$85,R32,1),0),0)</f>
        <v>236</v>
      </c>
      <c r="AN32" s="2">
        <f>IFERROR(ROUNDUP(城建经验计算中介!L32*INDEX($B$6:$B$85,S32,1),0),0)</f>
        <v>135</v>
      </c>
      <c r="AO32" s="2">
        <f>IFERROR(ROUNDUP(城建经验计算中介!M32*INDEX($B$6:$B$85,T32,1),0),0)</f>
        <v>330</v>
      </c>
      <c r="AP32" s="2">
        <f>IFERROR(ROUNDUP(城建经验计算中介!N32*INDEX($B$6:$B$85,U32,1),0),0)</f>
        <v>330</v>
      </c>
      <c r="AQ32" s="2">
        <f>IFERROR(ROUNDUP(城建经验计算中介!O32*INDEX($B$6:$B$85,V32,1),0),0)</f>
        <v>404256</v>
      </c>
      <c r="AR32" s="2">
        <f>IFERROR(ROUNDUP(城建经验计算中介!P32*INDEX($B$6:$B$85,W32,1),0),0)</f>
        <v>983519</v>
      </c>
      <c r="AS32" s="2">
        <f>IFERROR(ROUNDUP(城建经验计算中介!Q32*INDEX($B$6:$B$85,X32,1),0),0)</f>
        <v>983519</v>
      </c>
      <c r="AT32" s="2">
        <f>IFERROR(ROUNDUP(城建经验计算中介!R32*INDEX($B$6:$B$85,Y32,1),0),0)</f>
        <v>983519</v>
      </c>
      <c r="AU32" s="2">
        <f>IFERROR(ROUNDUP(城建经验计算中介!S32*INDEX($B$6:$B$85,Z32,1),0),0)</f>
        <v>983519</v>
      </c>
      <c r="AV32" s="2">
        <f>IFERROR(ROUNDUP(城建经验计算中介!T32*INDEX($B$6:$B$85,AA32,1),0),0)</f>
        <v>236</v>
      </c>
      <c r="AW32" s="2">
        <f>IFERROR(ROUNDUP(城建经验计算中介!U32*INDEX($B$6:$B$85,AB32,1),0),0)</f>
        <v>0</v>
      </c>
      <c r="AX32" s="2"/>
      <c r="AY32" s="2"/>
      <c r="AZ32" s="2">
        <v>27</v>
      </c>
      <c r="BA32" s="2">
        <f t="shared" si="3"/>
        <v>1300</v>
      </c>
      <c r="BB32" s="2">
        <f t="shared" si="4"/>
        <v>280</v>
      </c>
      <c r="BC32" s="2">
        <f t="shared" si="5"/>
        <v>610000</v>
      </c>
      <c r="BD32" s="2">
        <f t="shared" si="6"/>
        <v>0</v>
      </c>
      <c r="BE32" s="2">
        <f t="shared" si="7"/>
        <v>240</v>
      </c>
      <c r="BF32" s="2">
        <f t="shared" si="8"/>
        <v>240</v>
      </c>
      <c r="BG32" s="2">
        <f t="shared" si="9"/>
        <v>240</v>
      </c>
      <c r="BH32" s="2">
        <f t="shared" si="10"/>
        <v>240</v>
      </c>
      <c r="BI32" s="2">
        <f t="shared" si="11"/>
        <v>140</v>
      </c>
      <c r="BJ32" s="2">
        <f t="shared" si="12"/>
        <v>330</v>
      </c>
      <c r="BK32" s="2">
        <f t="shared" si="13"/>
        <v>330</v>
      </c>
      <c r="BL32" s="2">
        <f t="shared" si="14"/>
        <v>400000</v>
      </c>
      <c r="BM32" s="2">
        <f t="shared" si="15"/>
        <v>980000</v>
      </c>
      <c r="BN32" s="2">
        <f t="shared" si="16"/>
        <v>980000</v>
      </c>
      <c r="BO32" s="2">
        <f t="shared" si="17"/>
        <v>980000</v>
      </c>
      <c r="BP32" s="2">
        <f t="shared" si="18"/>
        <v>980000</v>
      </c>
      <c r="BQ32" s="2">
        <f t="shared" si="19"/>
        <v>240</v>
      </c>
      <c r="BR32" s="2">
        <f t="shared" si="20"/>
        <v>0</v>
      </c>
      <c r="BS32" s="2"/>
      <c r="BT32" s="2"/>
      <c r="BU32" s="2">
        <v>27</v>
      </c>
      <c r="BV32" s="2">
        <f t="shared" si="38"/>
        <v>1100</v>
      </c>
      <c r="BW32" s="2">
        <f t="shared" si="39"/>
        <v>280</v>
      </c>
      <c r="BX32" s="2">
        <f t="shared" si="40"/>
        <v>610000</v>
      </c>
      <c r="BY32" s="2">
        <f t="shared" si="41"/>
        <v>0</v>
      </c>
      <c r="BZ32" s="2">
        <f t="shared" si="42"/>
        <v>240</v>
      </c>
      <c r="CA32" s="2">
        <f t="shared" si="43"/>
        <v>240</v>
      </c>
      <c r="CB32" s="2">
        <f t="shared" si="44"/>
        <v>240</v>
      </c>
      <c r="CC32" s="2">
        <f t="shared" si="45"/>
        <v>240</v>
      </c>
      <c r="CD32" s="2">
        <f t="shared" si="46"/>
        <v>140</v>
      </c>
      <c r="CE32" s="2">
        <f t="shared" si="47"/>
        <v>330</v>
      </c>
      <c r="CF32" s="2">
        <f t="shared" si="48"/>
        <v>330</v>
      </c>
      <c r="CG32" s="2">
        <f t="shared" si="49"/>
        <v>400000</v>
      </c>
      <c r="CH32" s="2">
        <f t="shared" si="50"/>
        <v>980000</v>
      </c>
      <c r="CI32" s="33">
        <f t="shared" si="51"/>
        <v>610000</v>
      </c>
      <c r="CJ32" s="2">
        <f t="shared" si="52"/>
        <v>980000</v>
      </c>
      <c r="CK32" s="2">
        <f t="shared" si="53"/>
        <v>980000</v>
      </c>
      <c r="CL32" s="2">
        <f t="shared" si="54"/>
        <v>240</v>
      </c>
      <c r="CM32" s="2">
        <f t="shared" si="55"/>
        <v>0</v>
      </c>
      <c r="CN32" s="2"/>
      <c r="CO32" s="2"/>
      <c r="CP32" s="2">
        <v>27</v>
      </c>
      <c r="CQ32" s="2">
        <v>1100</v>
      </c>
      <c r="CR32" s="2">
        <v>280</v>
      </c>
      <c r="CS32" s="2">
        <v>610000</v>
      </c>
      <c r="CT32" s="2">
        <v>0</v>
      </c>
      <c r="CU32" s="2">
        <v>240</v>
      </c>
      <c r="CV32" s="2">
        <v>240</v>
      </c>
      <c r="CW32" s="2">
        <v>240</v>
      </c>
      <c r="CX32" s="2">
        <v>240</v>
      </c>
      <c r="CY32" s="2">
        <v>140</v>
      </c>
      <c r="CZ32" s="2">
        <v>330</v>
      </c>
      <c r="DA32" s="2">
        <v>330</v>
      </c>
      <c r="DB32" s="2">
        <v>400000</v>
      </c>
      <c r="DC32" s="2">
        <v>980000</v>
      </c>
      <c r="DD32" s="33">
        <v>610000</v>
      </c>
      <c r="DE32" s="2">
        <v>980000</v>
      </c>
      <c r="DF32" s="2">
        <v>980000</v>
      </c>
      <c r="DG32" s="2">
        <v>240</v>
      </c>
      <c r="DH32" s="2">
        <v>0</v>
      </c>
      <c r="DI32" s="2"/>
      <c r="DJ32" s="2"/>
      <c r="DK32" s="2">
        <v>27</v>
      </c>
      <c r="DL32" s="2">
        <f>IF(BV32=0,0,SUM(BV$6:BV32))</f>
        <v>6552</v>
      </c>
      <c r="DM32" s="2">
        <f>IF(BW32=0,0,SUM(BW$6:BW32))</f>
        <v>1764</v>
      </c>
      <c r="DN32" s="2">
        <f>IF(BX32=0,0,SUM(BX$6:BX32))</f>
        <v>1588010</v>
      </c>
      <c r="DO32" s="2">
        <f>IF(BY32=0,0,SUM(BY$6:BY32))</f>
        <v>0</v>
      </c>
      <c r="DP32" s="2">
        <f>IF(BZ32=0,0,SUM(BZ$6:BZ32))</f>
        <v>1472</v>
      </c>
      <c r="DQ32" s="2">
        <f>IF(CA32=0,0,SUM(CA$6:CA32))</f>
        <v>1472</v>
      </c>
      <c r="DR32" s="2">
        <f>IF(CB32=0,0,SUM(CB$6:CB32))</f>
        <v>1472</v>
      </c>
      <c r="DS32" s="2">
        <f>IF(CC32=0,0,SUM(CC$6:CC32))</f>
        <v>1472</v>
      </c>
      <c r="DT32" s="2">
        <f>IF(CD32=0,0,SUM(CD$6:CD32))</f>
        <v>2380</v>
      </c>
      <c r="DU32" s="2">
        <f>IF(CE32=0,0,SUM(CE$6:CE32))</f>
        <v>2032</v>
      </c>
      <c r="DV32" s="2">
        <f>IF(CF32=0,0,SUM(CF$6:CF32))</f>
        <v>2032</v>
      </c>
      <c r="DW32" s="2">
        <f>IF(CG32=0,0,SUM(CG$6:CG32))</f>
        <v>1474334</v>
      </c>
      <c r="DX32" s="2">
        <f>IF(CH32=0,0,SUM(CH$6:CH32))</f>
        <v>2571360</v>
      </c>
      <c r="DY32" s="2">
        <f>IF(CI32=0,0,SUM(CI$6:CI32))</f>
        <v>1591358</v>
      </c>
      <c r="DZ32" s="2">
        <f>IF(CJ32=0,0,SUM(CJ$6:CJ32))</f>
        <v>2571258</v>
      </c>
      <c r="EA32" s="2">
        <f>IF(CK32=0,0,SUM(CK$6:CK32))</f>
        <v>2571268</v>
      </c>
      <c r="EB32" s="2">
        <f>IF(CL32=0,0,SUM(CL$6:CL32))</f>
        <v>1432</v>
      </c>
      <c r="EC32" s="2">
        <f>IF(CM32=0,0,SUM(CM$6:CM32))</f>
        <v>0</v>
      </c>
      <c r="ED32" s="2"/>
      <c r="EE32" s="2"/>
      <c r="EF32" s="2">
        <v>27</v>
      </c>
      <c r="EG32" s="2">
        <f>求节点($DK$6:$DK$85,DL$6:DL$85,升级建筑所需大殿等级!AW32)</f>
        <v>6552</v>
      </c>
      <c r="EH32" s="2">
        <f>求节点($DK$6:$DK$85,DM$6:DM$85,升级建筑所需大殿等级!AX32)</f>
        <v>1764</v>
      </c>
      <c r="EI32" s="2">
        <f>求节点($DK$6:$DK$85,DN$6:DN$85,升级建筑所需大殿等级!AY32)</f>
        <v>832.5</v>
      </c>
      <c r="EJ32" s="2">
        <f>求节点($DK$6:$DK$85,DO$6:DO$85,升级建筑所需大殿等级!AZ32)</f>
        <v>0</v>
      </c>
      <c r="EK32" s="2">
        <f>求节点($DK$6:$DK$85,DP$6:DP$85,升级建筑所需大殿等级!BA32)</f>
        <v>1472</v>
      </c>
      <c r="EL32" s="2">
        <f>求节点($DK$6:$DK$85,DQ$6:DQ$85,升级建筑所需大殿等级!BB32)</f>
        <v>1472</v>
      </c>
      <c r="EM32" s="2">
        <f>求节点($DK$6:$DK$85,DR$6:DR$85,升级建筑所需大殿等级!BC32)</f>
        <v>1472</v>
      </c>
      <c r="EN32" s="2">
        <f>求节点($DK$6:$DK$85,DS$6:DS$85,升级建筑所需大殿等级!BD32)</f>
        <v>1472</v>
      </c>
      <c r="EO32" s="2">
        <f>求节点($DK$6:$DK$85,DT$6:DT$85,升级建筑所需大殿等级!BE32)</f>
        <v>0</v>
      </c>
      <c r="EP32" s="2">
        <f>求节点($DK$6:$DK$85,DU$6:DU$85,升级建筑所需大殿等级!BF32)</f>
        <v>2032</v>
      </c>
      <c r="EQ32" s="2">
        <f>求节点($DK$6:$DK$85,DV$6:DV$85,升级建筑所需大殿等级!BG32)</f>
        <v>2032</v>
      </c>
      <c r="ER32" s="2">
        <f>求节点($DK$6:$DK$85,DW$6:DW$85,升级建筑所需大殿等级!BH32)</f>
        <v>3454.0000000000009</v>
      </c>
      <c r="ES32" s="2">
        <f>求节点($DK$6:$DK$85,DX$6:DX$85,升级建筑所需大殿等级!BI32)</f>
        <v>1710</v>
      </c>
      <c r="ET32" s="2">
        <f>求节点($DK$6:$DK$85,DY$6:DY$85,升级建筑所需大殿等级!BJ32)</f>
        <v>828</v>
      </c>
      <c r="EU32" s="2">
        <f>求节点($DK$6:$DK$85,DZ$6:DZ$85,升级建筑所需大殿等级!BK32)</f>
        <v>1758</v>
      </c>
      <c r="EV32" s="2">
        <f>求节点($DK$6:$DK$85,EA$6:EA$85,升级建筑所需大殿等级!BL32)</f>
        <v>1768</v>
      </c>
      <c r="EW32" s="2">
        <f>求节点($DK$6:$DK$85,EB$6:EB$85,升级建筑所需大殿等级!BM32)</f>
        <v>1432</v>
      </c>
      <c r="EX32" s="2">
        <f>求节点($DK$6:$DK$85,EC$6:EC$85,升级建筑所需大殿等级!BN32)</f>
        <v>247.25</v>
      </c>
      <c r="EY32" s="2"/>
      <c r="EZ32" s="2"/>
      <c r="FA32" s="1">
        <f>SUMPRODUCT(EG32:EX32,'[1]功能-城建'!$X32:$AO32)</f>
        <v>30297.75</v>
      </c>
      <c r="FB32" s="1">
        <v>24454</v>
      </c>
      <c r="FC32" s="1">
        <f t="shared" si="35"/>
        <v>1.2389690848123007</v>
      </c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</row>
    <row r="33" spans="1:202" x14ac:dyDescent="0.15">
      <c r="A33" s="1">
        <f>(0.03*$C33^-0.75)*求节点([1]节奏总纲!$P$4:$P$163,'[1]功能-城建'!$CW$5:$CW$164,[1]节奏总纲!$AM31)</f>
        <v>9168.6541546968383</v>
      </c>
      <c r="B33" s="1">
        <v>4.1999999999999997E-3</v>
      </c>
      <c r="C33" s="1">
        <v>28</v>
      </c>
      <c r="D33" s="1">
        <f>'[1]功能-城建'!DG32</f>
        <v>36413.083333333336</v>
      </c>
      <c r="E33" s="1">
        <f>'[1]功能-城建'!DH32</f>
        <v>36413.083333333336</v>
      </c>
      <c r="F33" s="1">
        <f>'[1]功能-城建'!DI32</f>
        <v>36413.083333333336</v>
      </c>
      <c r="G33" s="1">
        <f>'[1]功能-城建'!DJ32</f>
        <v>36413.083333333336</v>
      </c>
      <c r="H33" s="1">
        <f>'[1]功能-城建'!DK32</f>
        <v>36413.083333333336</v>
      </c>
      <c r="J33" s="2">
        <v>28</v>
      </c>
      <c r="K33" s="2">
        <f>'[1]功能-城建'!AS33</f>
        <v>28</v>
      </c>
      <c r="L33" s="2">
        <f>'[1]功能-城建'!AT33</f>
        <v>28</v>
      </c>
      <c r="M33" s="2">
        <f>'[1]功能-城建'!AU33</f>
        <v>74</v>
      </c>
      <c r="N33" s="2" t="str">
        <f>'[1]功能-城建'!AV33</f>
        <v/>
      </c>
      <c r="O33" s="2">
        <f>'[1]功能-城建'!AW33</f>
        <v>28</v>
      </c>
      <c r="P33" s="2">
        <f>'[1]功能-城建'!AX33</f>
        <v>28</v>
      </c>
      <c r="Q33" s="2">
        <f>'[1]功能-城建'!AY33</f>
        <v>28</v>
      </c>
      <c r="R33" s="2">
        <f>'[1]功能-城建'!AZ33</f>
        <v>28</v>
      </c>
      <c r="S33" s="3">
        <v>32</v>
      </c>
      <c r="T33" s="2">
        <f>'[1]功能-城建'!BB33</f>
        <v>28</v>
      </c>
      <c r="U33" s="2">
        <f>'[1]功能-城建'!BC33</f>
        <v>28</v>
      </c>
      <c r="V33" s="2">
        <f>'[1]功能-城建'!BD33</f>
        <v>64</v>
      </c>
      <c r="W33" s="2">
        <f>'[1]功能-城建'!BE33</f>
        <v>72</v>
      </c>
      <c r="X33" s="2">
        <f>'[1]功能-城建'!BF33</f>
        <v>72</v>
      </c>
      <c r="Y33" s="2">
        <f>'[1]功能-城建'!BG33</f>
        <v>72</v>
      </c>
      <c r="Z33" s="2">
        <f>'[1]功能-城建'!BH33</f>
        <v>72</v>
      </c>
      <c r="AA33" s="2">
        <f>'[1]功能-城建'!BI33</f>
        <v>28</v>
      </c>
      <c r="AB33" s="2">
        <f>'[1]功能-城建'!BJ33</f>
        <v>0</v>
      </c>
      <c r="AC33" s="2"/>
      <c r="AD33" s="2"/>
      <c r="AE33" s="2">
        <v>28</v>
      </c>
      <c r="AF33" s="2">
        <f>IFERROR(ROUNDUP(城建经验计算中介!D33*INDEX($B$6:$B$85,K33,1),0),0)</f>
        <v>1437</v>
      </c>
      <c r="AG33" s="2">
        <f>IFERROR(ROUNDUP(城建经验计算中介!E33*INDEX($B$6:$B$85,L33,1),0),0)</f>
        <v>320</v>
      </c>
      <c r="AH33" s="2">
        <f>IFERROR(ROUNDUP(城建经验计算中介!F33*INDEX($B$6:$B$85,M33,1),0),0)</f>
        <v>974785</v>
      </c>
      <c r="AI33" s="2">
        <f>IFERROR(ROUNDUP(城建经验计算中介!G33*INDEX($B$6:$B$85,N33,1),0),0)</f>
        <v>0</v>
      </c>
      <c r="AJ33" s="2">
        <f>IFERROR(ROUNDUP(城建经验计算中介!H33*INDEX($B$6:$B$85,O33,1),0),0)</f>
        <v>267</v>
      </c>
      <c r="AK33" s="2">
        <f>IFERROR(ROUNDUP(城建经验计算中介!I33*INDEX($B$6:$B$85,P33,1),0),0)</f>
        <v>267</v>
      </c>
      <c r="AL33" s="2">
        <f>IFERROR(ROUNDUP(城建经验计算中介!J33*INDEX($B$6:$B$85,Q33,1),0),0)</f>
        <v>267</v>
      </c>
      <c r="AM33" s="2">
        <f>IFERROR(ROUNDUP(城建经验计算中介!K33*INDEX($B$6:$B$85,R33,1),0),0)</f>
        <v>267</v>
      </c>
      <c r="AN33" s="2">
        <f>IFERROR(ROUNDUP(城建经验计算中介!L33*INDEX($B$6:$B$85,S33,1),0),0)</f>
        <v>135</v>
      </c>
      <c r="AO33" s="2">
        <f>IFERROR(ROUNDUP(城建经验计算中介!M33*INDEX($B$6:$B$85,T33,1),0),0)</f>
        <v>373</v>
      </c>
      <c r="AP33" s="2">
        <f>IFERROR(ROUNDUP(城建经验计算中介!N33*INDEX($B$6:$B$85,U33,1),0),0)</f>
        <v>373</v>
      </c>
      <c r="AQ33" s="2">
        <f>IFERROR(ROUNDUP(城建经验计算中介!O33*INDEX($B$6:$B$85,V33,1),0),0)</f>
        <v>546580</v>
      </c>
      <c r="AR33" s="2">
        <f>IFERROR(ROUNDUP(城建经验计算中介!P33*INDEX($B$6:$B$85,W33,1),0),0)</f>
        <v>1580179</v>
      </c>
      <c r="AS33" s="2">
        <f>IFERROR(ROUNDUP(城建经验计算中介!Q33*INDEX($B$6:$B$85,X33,1),0),0)</f>
        <v>1580179</v>
      </c>
      <c r="AT33" s="2">
        <f>IFERROR(ROUNDUP(城建经验计算中介!R33*INDEX($B$6:$B$85,Y33,1),0),0)</f>
        <v>1580179</v>
      </c>
      <c r="AU33" s="2">
        <f>IFERROR(ROUNDUP(城建经验计算中介!S33*INDEX($B$6:$B$85,Z33,1),0),0)</f>
        <v>1580179</v>
      </c>
      <c r="AV33" s="2">
        <f>IFERROR(ROUNDUP(城建经验计算中介!T33*INDEX($B$6:$B$85,AA33,1),0),0)</f>
        <v>267</v>
      </c>
      <c r="AW33" s="2">
        <f>IFERROR(ROUNDUP(城建经验计算中介!U33*INDEX($B$6:$B$85,AB33,1),0),0)</f>
        <v>0</v>
      </c>
      <c r="AX33" s="2"/>
      <c r="AY33" s="2"/>
      <c r="AZ33" s="2">
        <v>28</v>
      </c>
      <c r="BA33" s="2">
        <f t="shared" si="3"/>
        <v>1400</v>
      </c>
      <c r="BB33" s="2">
        <f t="shared" si="4"/>
        <v>320</v>
      </c>
      <c r="BC33" s="2">
        <f t="shared" si="5"/>
        <v>970000</v>
      </c>
      <c r="BD33" s="2">
        <f t="shared" si="6"/>
        <v>0</v>
      </c>
      <c r="BE33" s="2">
        <f t="shared" si="7"/>
        <v>270</v>
      </c>
      <c r="BF33" s="2">
        <f t="shared" si="8"/>
        <v>270</v>
      </c>
      <c r="BG33" s="2">
        <f t="shared" si="9"/>
        <v>270</v>
      </c>
      <c r="BH33" s="2">
        <f t="shared" si="10"/>
        <v>270</v>
      </c>
      <c r="BI33" s="2">
        <f t="shared" si="11"/>
        <v>140</v>
      </c>
      <c r="BJ33" s="2">
        <f t="shared" si="12"/>
        <v>370</v>
      </c>
      <c r="BK33" s="2">
        <f t="shared" si="13"/>
        <v>370</v>
      </c>
      <c r="BL33" s="2">
        <f t="shared" si="14"/>
        <v>550000</v>
      </c>
      <c r="BM33" s="2">
        <f t="shared" si="15"/>
        <v>1600000</v>
      </c>
      <c r="BN33" s="2">
        <f t="shared" si="16"/>
        <v>1600000</v>
      </c>
      <c r="BO33" s="2">
        <f t="shared" si="17"/>
        <v>1600000</v>
      </c>
      <c r="BP33" s="2">
        <f t="shared" si="18"/>
        <v>1600000</v>
      </c>
      <c r="BQ33" s="2">
        <f t="shared" si="19"/>
        <v>270</v>
      </c>
      <c r="BR33" s="2">
        <f t="shared" si="20"/>
        <v>0</v>
      </c>
      <c r="BS33" s="2"/>
      <c r="BT33" s="2"/>
      <c r="BU33" s="2">
        <v>28</v>
      </c>
      <c r="BV33" s="2">
        <f t="shared" si="38"/>
        <v>1300</v>
      </c>
      <c r="BW33" s="2">
        <f t="shared" si="39"/>
        <v>320</v>
      </c>
      <c r="BX33" s="2">
        <f t="shared" si="40"/>
        <v>710000</v>
      </c>
      <c r="BY33" s="2">
        <f t="shared" si="41"/>
        <v>0</v>
      </c>
      <c r="BZ33" s="2">
        <f t="shared" si="42"/>
        <v>270</v>
      </c>
      <c r="CA33" s="2">
        <f t="shared" si="43"/>
        <v>270</v>
      </c>
      <c r="CB33" s="2">
        <f t="shared" si="44"/>
        <v>270</v>
      </c>
      <c r="CC33" s="2">
        <f t="shared" si="45"/>
        <v>270</v>
      </c>
      <c r="CD33" s="2">
        <f t="shared" si="46"/>
        <v>140</v>
      </c>
      <c r="CE33" s="2">
        <f t="shared" si="47"/>
        <v>370</v>
      </c>
      <c r="CF33" s="2">
        <f t="shared" si="48"/>
        <v>370</v>
      </c>
      <c r="CG33" s="2">
        <f t="shared" si="49"/>
        <v>550000</v>
      </c>
      <c r="CH33" s="2">
        <f t="shared" si="50"/>
        <v>1600000</v>
      </c>
      <c r="CI33" s="33">
        <f t="shared" si="51"/>
        <v>980000</v>
      </c>
      <c r="CJ33" s="2">
        <f t="shared" si="52"/>
        <v>1600000</v>
      </c>
      <c r="CK33" s="2">
        <f t="shared" si="53"/>
        <v>1600000</v>
      </c>
      <c r="CL33" s="2">
        <f t="shared" si="54"/>
        <v>270</v>
      </c>
      <c r="CM33" s="2">
        <f t="shared" si="55"/>
        <v>0</v>
      </c>
      <c r="CN33" s="2"/>
      <c r="CO33" s="2"/>
      <c r="CP33" s="2">
        <v>28</v>
      </c>
      <c r="CQ33" s="2">
        <v>1300</v>
      </c>
      <c r="CR33" s="2">
        <v>320</v>
      </c>
      <c r="CS33" s="2">
        <v>710000</v>
      </c>
      <c r="CT33" s="2">
        <v>0</v>
      </c>
      <c r="CU33" s="2">
        <v>270</v>
      </c>
      <c r="CV33" s="2">
        <v>270</v>
      </c>
      <c r="CW33" s="2">
        <v>270</v>
      </c>
      <c r="CX33" s="2">
        <v>270</v>
      </c>
      <c r="CY33" s="2">
        <v>140</v>
      </c>
      <c r="CZ33" s="2">
        <v>370</v>
      </c>
      <c r="DA33" s="2">
        <v>370</v>
      </c>
      <c r="DB33" s="2">
        <v>550000</v>
      </c>
      <c r="DC33" s="2">
        <v>1600000</v>
      </c>
      <c r="DD33" s="33">
        <v>980000</v>
      </c>
      <c r="DE33" s="2">
        <v>1600000</v>
      </c>
      <c r="DF33" s="2">
        <v>1600000</v>
      </c>
      <c r="DG33" s="2">
        <v>270</v>
      </c>
      <c r="DH33" s="2">
        <v>0</v>
      </c>
      <c r="DI33" s="2"/>
      <c r="DJ33" s="2"/>
      <c r="DK33" s="2">
        <v>28</v>
      </c>
      <c r="DL33" s="2">
        <f>IF(BV33=0,0,SUM(BV$6:BV33))</f>
        <v>7852</v>
      </c>
      <c r="DM33" s="2">
        <f>IF(BW33=0,0,SUM(BW$6:BW33))</f>
        <v>2084</v>
      </c>
      <c r="DN33" s="2">
        <f>IF(BX33=0,0,SUM(BX$6:BX33))</f>
        <v>2298010</v>
      </c>
      <c r="DO33" s="2">
        <f>IF(BY33=0,0,SUM(BY$6:BY33))</f>
        <v>0</v>
      </c>
      <c r="DP33" s="2">
        <f>IF(BZ33=0,0,SUM(BZ$6:BZ33))</f>
        <v>1742</v>
      </c>
      <c r="DQ33" s="2">
        <f>IF(CA33=0,0,SUM(CA$6:CA33))</f>
        <v>1742</v>
      </c>
      <c r="DR33" s="2">
        <f>IF(CB33=0,0,SUM(CB$6:CB33))</f>
        <v>1742</v>
      </c>
      <c r="DS33" s="2">
        <f>IF(CC33=0,0,SUM(CC$6:CC33))</f>
        <v>1742</v>
      </c>
      <c r="DT33" s="2">
        <f>IF(CD33=0,0,SUM(CD$6:CD33))</f>
        <v>2520</v>
      </c>
      <c r="DU33" s="2">
        <f>IF(CE33=0,0,SUM(CE$6:CE33))</f>
        <v>2402</v>
      </c>
      <c r="DV33" s="2">
        <f>IF(CF33=0,0,SUM(CF$6:CF33))</f>
        <v>2402</v>
      </c>
      <c r="DW33" s="2">
        <f>IF(CG33=0,0,SUM(CG$6:CG33))</f>
        <v>2024334</v>
      </c>
      <c r="DX33" s="2">
        <f>IF(CH33=0,0,SUM(CH$6:CH33))</f>
        <v>4171360</v>
      </c>
      <c r="DY33" s="2">
        <f>IF(CI33=0,0,SUM(CI$6:CI33))</f>
        <v>2571358</v>
      </c>
      <c r="DZ33" s="2">
        <f>IF(CJ33=0,0,SUM(CJ$6:CJ33))</f>
        <v>4171258</v>
      </c>
      <c r="EA33" s="2">
        <f>IF(CK33=0,0,SUM(CK$6:CK33))</f>
        <v>4171268</v>
      </c>
      <c r="EB33" s="2">
        <f>IF(CL33=0,0,SUM(CL$6:CL33))</f>
        <v>1702</v>
      </c>
      <c r="EC33" s="2">
        <f>IF(CM33=0,0,SUM(CM$6:CM33))</f>
        <v>0</v>
      </c>
      <c r="ED33" s="2"/>
      <c r="EE33" s="2"/>
      <c r="EF33" s="2">
        <v>28</v>
      </c>
      <c r="EG33" s="2">
        <f>求节点($DK$6:$DK$85,DL$6:DL$85,升级建筑所需大殿等级!AW33)</f>
        <v>7852</v>
      </c>
      <c r="EH33" s="2">
        <f>求节点($DK$6:$DK$85,DM$6:DM$85,升级建筑所需大殿等级!AX33)</f>
        <v>2084</v>
      </c>
      <c r="EI33" s="2">
        <f>求节点($DK$6:$DK$85,DN$6:DN$85,升级建筑所需大殿等级!AY33)</f>
        <v>997.5</v>
      </c>
      <c r="EJ33" s="2">
        <f>求节点($DK$6:$DK$85,DO$6:DO$85,升级建筑所需大殿等级!AZ33)</f>
        <v>0</v>
      </c>
      <c r="EK33" s="2">
        <f>求节点($DK$6:$DK$85,DP$6:DP$85,升级建筑所需大殿等级!BA33)</f>
        <v>1742</v>
      </c>
      <c r="EL33" s="2">
        <f>求节点($DK$6:$DK$85,DQ$6:DQ$85,升级建筑所需大殿等级!BB33)</f>
        <v>1742</v>
      </c>
      <c r="EM33" s="2">
        <f>求节点($DK$6:$DK$85,DR$6:DR$85,升级建筑所需大殿等级!BC33)</f>
        <v>1742</v>
      </c>
      <c r="EN33" s="2">
        <f>求节点($DK$6:$DK$85,DS$6:DS$85,升级建筑所需大殿等级!BD33)</f>
        <v>1742</v>
      </c>
      <c r="EO33" s="2">
        <f>求节点($DK$6:$DK$85,DT$6:DT$85,升级建筑所需大殿等级!BE33)</f>
        <v>192</v>
      </c>
      <c r="EP33" s="2">
        <f>求节点($DK$6:$DK$85,DU$6:DU$85,升级建筑所需大殿等级!BF33)</f>
        <v>2402</v>
      </c>
      <c r="EQ33" s="2">
        <f>求节点($DK$6:$DK$85,DV$6:DV$85,升级建筑所需大殿等级!BG33)</f>
        <v>2402</v>
      </c>
      <c r="ER33" s="2">
        <f>求节点($DK$6:$DK$85,DW$6:DW$85,升级建筑所需大殿等级!BH33)</f>
        <v>4174.0000000000018</v>
      </c>
      <c r="ES33" s="2">
        <f>求节点($DK$6:$DK$85,DX$6:DX$85,升级建筑所需大殿等级!BI33)</f>
        <v>2076.6666666666674</v>
      </c>
      <c r="ET33" s="2">
        <f>求节点($DK$6:$DK$85,DY$6:DY$85,升级建筑所需大殿等级!BJ33)</f>
        <v>1048.0000000000005</v>
      </c>
      <c r="EU33" s="2">
        <f>求节点($DK$6:$DK$85,DZ$6:DZ$85,升级建筑所需大殿等级!BK33)</f>
        <v>2091.3333333333339</v>
      </c>
      <c r="EV33" s="2">
        <f>求节点($DK$6:$DK$85,EA$6:EA$85,升级建筑所需大殿等级!BL33)</f>
        <v>2101.3333333333339</v>
      </c>
      <c r="EW33" s="2">
        <f>求节点($DK$6:$DK$85,EB$6:EB$85,升级建筑所需大殿等级!BM33)</f>
        <v>1702</v>
      </c>
      <c r="EX33" s="2">
        <f>求节点($DK$6:$DK$85,EC$6:EC$85,升级建筑所需大殿等级!BN33)</f>
        <v>322.25</v>
      </c>
      <c r="EY33" s="2"/>
      <c r="EZ33" s="2"/>
      <c r="FA33" s="1">
        <f>SUMPRODUCT(EG33:EX33,'[1]功能-城建'!$X33:$AO33)</f>
        <v>36413.083333333336</v>
      </c>
      <c r="FB33" s="1">
        <v>28436</v>
      </c>
      <c r="FC33" s="1">
        <f t="shared" si="35"/>
        <v>1.2805276175739673</v>
      </c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</row>
    <row r="34" spans="1:202" x14ac:dyDescent="0.15">
      <c r="A34" s="1">
        <f>(0.03*$C34^-0.75)*求节点([1]节奏总纲!$P$4:$P$163,'[1]功能-城建'!$CW$5:$CW$164,[1]节奏总纲!$AM32)</f>
        <v>10463.015256353865</v>
      </c>
      <c r="B34" s="1">
        <v>4.1999999999999997E-3</v>
      </c>
      <c r="C34" s="1">
        <v>29</v>
      </c>
      <c r="D34" s="1">
        <f>'[1]功能-城建'!DG33</f>
        <v>43681.75</v>
      </c>
      <c r="E34" s="1">
        <f>'[1]功能-城建'!DH33</f>
        <v>43681.75</v>
      </c>
      <c r="F34" s="1">
        <f>'[1]功能-城建'!DI33</f>
        <v>43681.75</v>
      </c>
      <c r="G34" s="1">
        <f>'[1]功能-城建'!DJ33</f>
        <v>43681.75</v>
      </c>
      <c r="H34" s="1">
        <f>'[1]功能-城建'!DK33</f>
        <v>43681.75</v>
      </c>
      <c r="J34" s="2">
        <v>29</v>
      </c>
      <c r="K34" s="2">
        <f>'[1]功能-城建'!AS34</f>
        <v>29</v>
      </c>
      <c r="L34" s="2">
        <f>'[1]功能-城建'!AT34</f>
        <v>29</v>
      </c>
      <c r="M34" s="2">
        <f>'[1]功能-城建'!AU34</f>
        <v>77</v>
      </c>
      <c r="N34" s="2" t="str">
        <f>'[1]功能-城建'!AV34</f>
        <v/>
      </c>
      <c r="O34" s="2">
        <f>'[1]功能-城建'!AW34</f>
        <v>29</v>
      </c>
      <c r="P34" s="2">
        <f>'[1]功能-城建'!AX34</f>
        <v>29</v>
      </c>
      <c r="Q34" s="2">
        <f>'[1]功能-城建'!AY34</f>
        <v>29</v>
      </c>
      <c r="R34" s="2">
        <f>'[1]功能-城建'!AZ34</f>
        <v>29</v>
      </c>
      <c r="S34" s="3">
        <v>32</v>
      </c>
      <c r="T34" s="2">
        <f>'[1]功能-城建'!BB34</f>
        <v>29</v>
      </c>
      <c r="U34" s="2">
        <f>'[1]功能-城建'!BC34</f>
        <v>29</v>
      </c>
      <c r="V34" s="2">
        <f>'[1]功能-城建'!BD34</f>
        <v>66</v>
      </c>
      <c r="W34" s="2">
        <f>'[1]功能-城建'!BE34</f>
        <v>75</v>
      </c>
      <c r="X34" s="2">
        <f>'[1]功能-城建'!BF34</f>
        <v>75</v>
      </c>
      <c r="Y34" s="2">
        <f>'[1]功能-城建'!BG34</f>
        <v>75</v>
      </c>
      <c r="Z34" s="2">
        <f>'[1]功能-城建'!BH34</f>
        <v>75</v>
      </c>
      <c r="AA34" s="2">
        <f>'[1]功能-城建'!BI34</f>
        <v>29</v>
      </c>
      <c r="AB34" s="2">
        <f>'[1]功能-城建'!BJ34</f>
        <v>0</v>
      </c>
      <c r="AC34" s="2"/>
      <c r="AD34" s="2"/>
      <c r="AE34" s="2">
        <v>29</v>
      </c>
      <c r="AF34" s="2">
        <f>IFERROR(ROUNDUP(城建经验计算中介!D34*INDEX($B$6:$B$85,K34,1),0),0)</f>
        <v>1710</v>
      </c>
      <c r="AG34" s="2">
        <f>IFERROR(ROUNDUP(城建经验计算中介!E34*INDEX($B$6:$B$85,L34,1),0),0)</f>
        <v>381</v>
      </c>
      <c r="AH34" s="2">
        <f>IFERROR(ROUNDUP(城建经验计算中介!F34*INDEX($B$6:$B$85,M34,1),0),0)</f>
        <v>1563867</v>
      </c>
      <c r="AI34" s="2">
        <f>IFERROR(ROUNDUP(城建经验计算中介!G34*INDEX($B$6:$B$85,N34,1),0),0)</f>
        <v>0</v>
      </c>
      <c r="AJ34" s="2">
        <f>IFERROR(ROUNDUP(城建经验计算中介!H34*INDEX($B$6:$B$85,O34,1),0),0)</f>
        <v>317</v>
      </c>
      <c r="AK34" s="2">
        <f>IFERROR(ROUNDUP(城建经验计算中介!I34*INDEX($B$6:$B$85,P34,1),0),0)</f>
        <v>317</v>
      </c>
      <c r="AL34" s="2">
        <f>IFERROR(ROUNDUP(城建经验计算中介!J34*INDEX($B$6:$B$85,Q34,1),0),0)</f>
        <v>317</v>
      </c>
      <c r="AM34" s="2">
        <f>IFERROR(ROUNDUP(城建经验计算中介!K34*INDEX($B$6:$B$85,R34,1),0),0)</f>
        <v>317</v>
      </c>
      <c r="AN34" s="2">
        <f>IFERROR(ROUNDUP(城建经验计算中介!L34*INDEX($B$6:$B$85,S34,1),0),0)</f>
        <v>135</v>
      </c>
      <c r="AO34" s="2">
        <f>IFERROR(ROUNDUP(城建经验计算中介!M34*INDEX($B$6:$B$85,T34,1),0),0)</f>
        <v>444</v>
      </c>
      <c r="AP34" s="2">
        <f>IFERROR(ROUNDUP(城建经验计算中介!N34*INDEX($B$6:$B$85,U34,1),0),0)</f>
        <v>444</v>
      </c>
      <c r="AQ34" s="2">
        <f>IFERROR(ROUNDUP(城建经验计算中介!O34*INDEX($B$6:$B$85,V34,1),0),0)</f>
        <v>740737</v>
      </c>
      <c r="AR34" s="2">
        <f>IFERROR(ROUNDUP(城建经验计算中介!P34*INDEX($B$6:$B$85,W34,1),0),0)</f>
        <v>2535790</v>
      </c>
      <c r="AS34" s="2">
        <f>IFERROR(ROUNDUP(城建经验计算中介!Q34*INDEX($B$6:$B$85,X34,1),0),0)</f>
        <v>2535790</v>
      </c>
      <c r="AT34" s="2">
        <f>IFERROR(ROUNDUP(城建经验计算中介!R34*INDEX($B$6:$B$85,Y34,1),0),0)</f>
        <v>2535790</v>
      </c>
      <c r="AU34" s="2">
        <f>IFERROR(ROUNDUP(城建经验计算中介!S34*INDEX($B$6:$B$85,Z34,1),0),0)</f>
        <v>2535790</v>
      </c>
      <c r="AV34" s="2">
        <f>IFERROR(ROUNDUP(城建经验计算中介!T34*INDEX($B$6:$B$85,AA34,1),0),0)</f>
        <v>317</v>
      </c>
      <c r="AW34" s="2">
        <f>IFERROR(ROUNDUP(城建经验计算中介!U34*INDEX($B$6:$B$85,AB34,1),0),0)</f>
        <v>0</v>
      </c>
      <c r="AX34" s="2"/>
      <c r="AY34" s="2"/>
      <c r="AZ34" s="2">
        <v>29</v>
      </c>
      <c r="BA34" s="2">
        <f t="shared" si="3"/>
        <v>1700</v>
      </c>
      <c r="BB34" s="2">
        <f t="shared" si="4"/>
        <v>380</v>
      </c>
      <c r="BC34" s="2">
        <f t="shared" si="5"/>
        <v>1600000</v>
      </c>
      <c r="BD34" s="2">
        <f t="shared" si="6"/>
        <v>0</v>
      </c>
      <c r="BE34" s="2">
        <f t="shared" si="7"/>
        <v>320</v>
      </c>
      <c r="BF34" s="2">
        <f t="shared" si="8"/>
        <v>320</v>
      </c>
      <c r="BG34" s="2">
        <f t="shared" si="9"/>
        <v>320</v>
      </c>
      <c r="BH34" s="2">
        <f t="shared" si="10"/>
        <v>320</v>
      </c>
      <c r="BI34" s="2">
        <f t="shared" si="11"/>
        <v>140</v>
      </c>
      <c r="BJ34" s="2">
        <f t="shared" si="12"/>
        <v>440</v>
      </c>
      <c r="BK34" s="2">
        <f t="shared" si="13"/>
        <v>440</v>
      </c>
      <c r="BL34" s="2">
        <f t="shared" si="14"/>
        <v>740000</v>
      </c>
      <c r="BM34" s="2">
        <f t="shared" si="15"/>
        <v>2500000</v>
      </c>
      <c r="BN34" s="2">
        <f t="shared" si="16"/>
        <v>2500000</v>
      </c>
      <c r="BO34" s="2">
        <f t="shared" si="17"/>
        <v>2500000</v>
      </c>
      <c r="BP34" s="2">
        <f t="shared" si="18"/>
        <v>2500000</v>
      </c>
      <c r="BQ34" s="2">
        <f t="shared" si="19"/>
        <v>320</v>
      </c>
      <c r="BR34" s="2">
        <f t="shared" si="20"/>
        <v>0</v>
      </c>
      <c r="BS34" s="2"/>
      <c r="BT34" s="2"/>
      <c r="BU34" s="2">
        <v>29</v>
      </c>
      <c r="BV34" s="2">
        <f t="shared" si="38"/>
        <v>1400</v>
      </c>
      <c r="BW34" s="2">
        <f t="shared" si="39"/>
        <v>380</v>
      </c>
      <c r="BX34" s="2">
        <f t="shared" si="40"/>
        <v>970000</v>
      </c>
      <c r="BY34" s="2">
        <f t="shared" si="41"/>
        <v>0</v>
      </c>
      <c r="BZ34" s="2">
        <f t="shared" si="42"/>
        <v>320</v>
      </c>
      <c r="CA34" s="2">
        <f t="shared" si="43"/>
        <v>320</v>
      </c>
      <c r="CB34" s="2">
        <f t="shared" si="44"/>
        <v>320</v>
      </c>
      <c r="CC34" s="2">
        <f t="shared" si="45"/>
        <v>320</v>
      </c>
      <c r="CD34" s="2">
        <f t="shared" si="46"/>
        <v>140</v>
      </c>
      <c r="CE34" s="2">
        <f t="shared" si="47"/>
        <v>440</v>
      </c>
      <c r="CF34" s="2">
        <f t="shared" si="48"/>
        <v>440</v>
      </c>
      <c r="CG34" s="2">
        <f t="shared" si="49"/>
        <v>740000</v>
      </c>
      <c r="CH34" s="2">
        <f t="shared" si="50"/>
        <v>2500000</v>
      </c>
      <c r="CI34" s="33">
        <f t="shared" si="51"/>
        <v>1600000</v>
      </c>
      <c r="CJ34" s="2">
        <f t="shared" si="52"/>
        <v>2500000</v>
      </c>
      <c r="CK34" s="2">
        <f t="shared" si="53"/>
        <v>2500000</v>
      </c>
      <c r="CL34" s="2">
        <f t="shared" si="54"/>
        <v>320</v>
      </c>
      <c r="CM34" s="2">
        <f t="shared" si="55"/>
        <v>0</v>
      </c>
      <c r="CN34" s="2"/>
      <c r="CO34" s="2"/>
      <c r="CP34" s="2">
        <v>29</v>
      </c>
      <c r="CQ34" s="2">
        <v>1400</v>
      </c>
      <c r="CR34" s="2">
        <v>380</v>
      </c>
      <c r="CS34" s="2">
        <v>970000</v>
      </c>
      <c r="CT34" s="2">
        <v>0</v>
      </c>
      <c r="CU34" s="2">
        <v>320</v>
      </c>
      <c r="CV34" s="2">
        <v>320</v>
      </c>
      <c r="CW34" s="2">
        <v>320</v>
      </c>
      <c r="CX34" s="2">
        <v>320</v>
      </c>
      <c r="CY34" s="2">
        <v>140</v>
      </c>
      <c r="CZ34" s="2">
        <v>440</v>
      </c>
      <c r="DA34" s="2">
        <v>440</v>
      </c>
      <c r="DB34" s="2">
        <v>740000</v>
      </c>
      <c r="DC34" s="2">
        <v>2500000</v>
      </c>
      <c r="DD34" s="33">
        <v>1600000</v>
      </c>
      <c r="DE34" s="2">
        <v>2500000</v>
      </c>
      <c r="DF34" s="2">
        <v>2500000</v>
      </c>
      <c r="DG34" s="2">
        <v>320</v>
      </c>
      <c r="DH34" s="2">
        <v>0</v>
      </c>
      <c r="DI34" s="2"/>
      <c r="DJ34" s="2"/>
      <c r="DK34" s="2">
        <v>29</v>
      </c>
      <c r="DL34" s="2">
        <f>IF(BV34=0,0,SUM(BV$6:BV34))</f>
        <v>9252</v>
      </c>
      <c r="DM34" s="2">
        <f>IF(BW34=0,0,SUM(BW$6:BW34))</f>
        <v>2464</v>
      </c>
      <c r="DN34" s="2">
        <f>IF(BX34=0,0,SUM(BX$6:BX34))</f>
        <v>3268010</v>
      </c>
      <c r="DO34" s="2">
        <f>IF(BY34=0,0,SUM(BY$6:BY34))</f>
        <v>0</v>
      </c>
      <c r="DP34" s="2">
        <f>IF(BZ34=0,0,SUM(BZ$6:BZ34))</f>
        <v>2062</v>
      </c>
      <c r="DQ34" s="2">
        <f>IF(CA34=0,0,SUM(CA$6:CA34))</f>
        <v>2062</v>
      </c>
      <c r="DR34" s="2">
        <f>IF(CB34=0,0,SUM(CB$6:CB34))</f>
        <v>2062</v>
      </c>
      <c r="DS34" s="2">
        <f>IF(CC34=0,0,SUM(CC$6:CC34))</f>
        <v>2062</v>
      </c>
      <c r="DT34" s="2">
        <f>IF(CD34=0,0,SUM(CD$6:CD34))</f>
        <v>2660</v>
      </c>
      <c r="DU34" s="2">
        <f>IF(CE34=0,0,SUM(CE$6:CE34))</f>
        <v>2842</v>
      </c>
      <c r="DV34" s="2">
        <f>IF(CF34=0,0,SUM(CF$6:CF34))</f>
        <v>2842</v>
      </c>
      <c r="DW34" s="2">
        <f>IF(CG34=0,0,SUM(CG$6:CG34))</f>
        <v>2764334</v>
      </c>
      <c r="DX34" s="2">
        <f>IF(CH34=0,0,SUM(CH$6:CH34))</f>
        <v>6671360</v>
      </c>
      <c r="DY34" s="2">
        <f>IF(CI34=0,0,SUM(CI$6:CI34))</f>
        <v>4171358</v>
      </c>
      <c r="DZ34" s="2">
        <f>IF(CJ34=0,0,SUM(CJ$6:CJ34))</f>
        <v>6671258</v>
      </c>
      <c r="EA34" s="2">
        <f>IF(CK34=0,0,SUM(CK$6:CK34))</f>
        <v>6671268</v>
      </c>
      <c r="EB34" s="2">
        <f>IF(CL34=0,0,SUM(CL$6:CL34))</f>
        <v>2022</v>
      </c>
      <c r="EC34" s="2">
        <f>IF(CM34=0,0,SUM(CM$6:CM34))</f>
        <v>0</v>
      </c>
      <c r="ED34" s="2"/>
      <c r="EE34" s="2"/>
      <c r="EF34" s="2">
        <v>29</v>
      </c>
      <c r="EG34" s="2">
        <f>求节点($DK$6:$DK$85,DL$6:DL$85,升级建筑所需大殿等级!AW34)</f>
        <v>9252</v>
      </c>
      <c r="EH34" s="2">
        <f>求节点($DK$6:$DK$85,DM$6:DM$85,升级建筑所需大殿等级!AX34)</f>
        <v>2464</v>
      </c>
      <c r="EI34" s="2">
        <f>求节点($DK$6:$DK$85,DN$6:DN$85,升级建筑所需大殿等级!AY34)</f>
        <v>1195</v>
      </c>
      <c r="EJ34" s="2">
        <f>求节点($DK$6:$DK$85,DO$6:DO$85,升级建筑所需大殿等级!AZ34)</f>
        <v>0</v>
      </c>
      <c r="EK34" s="2">
        <f>求节点($DK$6:$DK$85,DP$6:DP$85,升级建筑所需大殿等级!BA34)</f>
        <v>2062</v>
      </c>
      <c r="EL34" s="2">
        <f>求节点($DK$6:$DK$85,DQ$6:DQ$85,升级建筑所需大殿等级!BB34)</f>
        <v>2062</v>
      </c>
      <c r="EM34" s="2">
        <f>求节点($DK$6:$DK$85,DR$6:DR$85,升级建筑所需大殿等级!BC34)</f>
        <v>2062</v>
      </c>
      <c r="EN34" s="2">
        <f>求节点($DK$6:$DK$85,DS$6:DS$85,升级建筑所需大殿等级!BD34)</f>
        <v>2062</v>
      </c>
      <c r="EO34" s="2">
        <f>求节点($DK$6:$DK$85,DT$6:DT$85,升级建筑所需大殿等级!BE34)</f>
        <v>384</v>
      </c>
      <c r="EP34" s="2">
        <f>求节点($DK$6:$DK$85,DU$6:DU$85,升级建筑所需大殿等级!BF34)</f>
        <v>2842</v>
      </c>
      <c r="EQ34" s="2">
        <f>求节点($DK$6:$DK$85,DV$6:DV$85,升级建筑所需大殿等级!BG34)</f>
        <v>2842</v>
      </c>
      <c r="ER34" s="2">
        <f>求节点($DK$6:$DK$85,DW$6:DW$85,升级建筑所需大殿等级!BH34)</f>
        <v>5034</v>
      </c>
      <c r="ES34" s="2">
        <f>求节点($DK$6:$DK$85,DX$6:DX$85,升级建筑所需大殿等级!BI34)</f>
        <v>2539.9999999999991</v>
      </c>
      <c r="ET34" s="2">
        <f>求节点($DK$6:$DK$85,DY$6:DY$85,升级建筑所需大殿等级!BJ34)</f>
        <v>1377.9999999999991</v>
      </c>
      <c r="EU34" s="2">
        <f>求节点($DK$6:$DK$85,DZ$6:DZ$85,升级建筑所需大殿等级!BK34)</f>
        <v>2517.9999999999991</v>
      </c>
      <c r="EV34" s="2">
        <f>求节点($DK$6:$DK$85,EA$6:EA$85,升级建筑所需大殿等级!BL34)</f>
        <v>2527.9999999999991</v>
      </c>
      <c r="EW34" s="2">
        <f>求节点($DK$6:$DK$85,EB$6:EB$85,升级建筑所需大殿等级!BM34)</f>
        <v>2022</v>
      </c>
      <c r="EX34" s="2">
        <f>求节点($DK$6:$DK$85,EC$6:EC$85,升级建筑所需大殿等级!BN34)</f>
        <v>434.75</v>
      </c>
      <c r="EY34" s="2"/>
      <c r="EZ34" s="2"/>
      <c r="FA34" s="1">
        <f>SUMPRODUCT(EG34:EX34,'[1]功能-城建'!$X34:$AO34)</f>
        <v>43681.75</v>
      </c>
      <c r="FB34" s="1">
        <v>33186</v>
      </c>
      <c r="FC34" s="1">
        <f t="shared" si="35"/>
        <v>1.3162704152353402</v>
      </c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</row>
    <row r="35" spans="1:202" x14ac:dyDescent="0.15">
      <c r="A35" s="1">
        <f>(0.03*$C35^-0.75)*求节点([1]节奏总纲!$P$4:$P$163,'[1]功能-城建'!$CW$5:$CW$164,[1]节奏总纲!$AM33)</f>
        <v>11956.083885407847</v>
      </c>
      <c r="B35" s="1">
        <v>4.1999999999999997E-3</v>
      </c>
      <c r="C35" s="1">
        <v>30</v>
      </c>
      <c r="D35" s="1">
        <f>'[1]功能-城建'!DG34</f>
        <v>52430.25</v>
      </c>
      <c r="E35" s="1">
        <f>'[1]功能-城建'!DH34</f>
        <v>52430.25</v>
      </c>
      <c r="F35" s="1">
        <f>'[1]功能-城建'!DI34</f>
        <v>52430.25</v>
      </c>
      <c r="G35" s="1">
        <f>'[1]功能-城建'!DJ34</f>
        <v>52430.25</v>
      </c>
      <c r="H35" s="1">
        <f>'[1]功能-城建'!DK34</f>
        <v>52430.25</v>
      </c>
      <c r="J35" s="2">
        <v>30</v>
      </c>
      <c r="K35" s="2">
        <f>'[1]功能-城建'!AS35</f>
        <v>30</v>
      </c>
      <c r="L35" s="2">
        <f>'[1]功能-城建'!AT35</f>
        <v>30</v>
      </c>
      <c r="M35" s="2">
        <f>'[1]功能-城建'!AU35</f>
        <v>80</v>
      </c>
      <c r="N35" s="2" t="str">
        <f>'[1]功能-城建'!AV35</f>
        <v/>
      </c>
      <c r="O35" s="2">
        <f>'[1]功能-城建'!AW35</f>
        <v>30</v>
      </c>
      <c r="P35" s="2">
        <f>'[1]功能-城建'!AX35</f>
        <v>30</v>
      </c>
      <c r="Q35" s="2">
        <f>'[1]功能-城建'!AY35</f>
        <v>30</v>
      </c>
      <c r="R35" s="2">
        <f>'[1]功能-城建'!AZ35</f>
        <v>30</v>
      </c>
      <c r="S35" s="2">
        <f>'[1]功能-城建'!BA35</f>
        <v>32</v>
      </c>
      <c r="T35" s="2">
        <f>'[1]功能-城建'!BB35</f>
        <v>30</v>
      </c>
      <c r="U35" s="2">
        <f>'[1]功能-城建'!BC35</f>
        <v>30</v>
      </c>
      <c r="V35" s="2">
        <f>'[1]功能-城建'!BD35</f>
        <v>68</v>
      </c>
      <c r="W35" s="2">
        <f>'[1]功能-城建'!BE35</f>
        <v>78</v>
      </c>
      <c r="X35" s="2">
        <f>'[1]功能-城建'!BF35</f>
        <v>78</v>
      </c>
      <c r="Y35" s="2">
        <f>'[1]功能-城建'!BG35</f>
        <v>78</v>
      </c>
      <c r="Z35" s="2">
        <f>'[1]功能-城建'!BH35</f>
        <v>78</v>
      </c>
      <c r="AA35" s="2">
        <f>'[1]功能-城建'!BI35</f>
        <v>30</v>
      </c>
      <c r="AB35" s="2">
        <f>'[1]功能-城建'!BJ35</f>
        <v>0</v>
      </c>
      <c r="AC35" s="2"/>
      <c r="AD35" s="2"/>
      <c r="AE35" s="2">
        <v>30</v>
      </c>
      <c r="AF35" s="2">
        <f>IFERROR(ROUNDUP(城建经验计算中介!D35*INDEX($B$6:$B$85,K35,1),0),0)</f>
        <v>2041</v>
      </c>
      <c r="AG35" s="2">
        <f>IFERROR(ROUNDUP(城建经验计算中介!E35*INDEX($B$6:$B$85,L35,1),0),0)</f>
        <v>454</v>
      </c>
      <c r="AH35" s="2">
        <f>IFERROR(ROUNDUP(城建经验计算中介!F35*INDEX($B$6:$B$85,M35,1),0),0)</f>
        <v>708904</v>
      </c>
      <c r="AI35" s="2">
        <f>IFERROR(ROUNDUP(城建经验计算中介!G35*INDEX($B$6:$B$85,N35,1),0),0)</f>
        <v>0</v>
      </c>
      <c r="AJ35" s="2">
        <f>IFERROR(ROUNDUP(城建经验计算中介!H35*INDEX($B$6:$B$85,O35,1),0),0)</f>
        <v>378</v>
      </c>
      <c r="AK35" s="2">
        <f>IFERROR(ROUNDUP(城建经验计算中介!I35*INDEX($B$6:$B$85,P35,1),0),0)</f>
        <v>378</v>
      </c>
      <c r="AL35" s="2">
        <f>IFERROR(ROUNDUP(城建经验计算中介!J35*INDEX($B$6:$B$85,Q35,1),0),0)</f>
        <v>378</v>
      </c>
      <c r="AM35" s="2">
        <f>IFERROR(ROUNDUP(城建经验计算中介!K35*INDEX($B$6:$B$85,R35,1),0),0)</f>
        <v>378</v>
      </c>
      <c r="AN35" s="2">
        <f>IFERROR(ROUNDUP(城建经验计算中介!L35*INDEX($B$6:$B$85,S35,1),0),0)</f>
        <v>135</v>
      </c>
      <c r="AO35" s="2">
        <f>IFERROR(ROUNDUP(城建经验计算中介!M35*INDEX($B$6:$B$85,T35,1),0),0)</f>
        <v>530</v>
      </c>
      <c r="AP35" s="2">
        <f>IFERROR(ROUNDUP(城建经验计算中介!N35*INDEX($B$6:$B$85,U35,1),0),0)</f>
        <v>530</v>
      </c>
      <c r="AQ35" s="2">
        <f>IFERROR(ROUNDUP(城建经验计算中介!O35*INDEX($B$6:$B$85,V35,1),0),0)</f>
        <v>1001043</v>
      </c>
      <c r="AR35" s="2">
        <f>IFERROR(ROUNDUP(城建经验计算中介!P35*INDEX($B$6:$B$85,W35,1),0),0)</f>
        <v>4069300</v>
      </c>
      <c r="AS35" s="2">
        <f>IFERROR(ROUNDUP(城建经验计算中介!Q35*INDEX($B$6:$B$85,X35,1),0),0)</f>
        <v>4069300</v>
      </c>
      <c r="AT35" s="2">
        <f>IFERROR(ROUNDUP(城建经验计算中介!R35*INDEX($B$6:$B$85,Y35,1),0),0)</f>
        <v>4069300</v>
      </c>
      <c r="AU35" s="2">
        <f>IFERROR(ROUNDUP(城建经验计算中介!S35*INDEX($B$6:$B$85,Z35,1),0),0)</f>
        <v>4069300</v>
      </c>
      <c r="AV35" s="2">
        <f>IFERROR(ROUNDUP(城建经验计算中介!T35*INDEX($B$6:$B$85,AA35,1),0),0)</f>
        <v>378</v>
      </c>
      <c r="AW35" s="2">
        <f>IFERROR(ROUNDUP(城建经验计算中介!U35*INDEX($B$6:$B$85,AB35,1),0),0)</f>
        <v>0</v>
      </c>
      <c r="AX35" s="2"/>
      <c r="AY35" s="2"/>
      <c r="AZ35" s="2">
        <v>30</v>
      </c>
      <c r="BA35" s="2">
        <f t="shared" si="3"/>
        <v>2000</v>
      </c>
      <c r="BB35" s="2">
        <f t="shared" si="4"/>
        <v>450</v>
      </c>
      <c r="BC35" s="2">
        <f t="shared" si="5"/>
        <v>710000</v>
      </c>
      <c r="BD35" s="2">
        <f t="shared" si="6"/>
        <v>0</v>
      </c>
      <c r="BE35" s="2">
        <f t="shared" si="7"/>
        <v>380</v>
      </c>
      <c r="BF35" s="2">
        <f t="shared" si="8"/>
        <v>380</v>
      </c>
      <c r="BG35" s="2">
        <f t="shared" si="9"/>
        <v>380</v>
      </c>
      <c r="BH35" s="2">
        <f t="shared" si="10"/>
        <v>380</v>
      </c>
      <c r="BI35" s="2">
        <f t="shared" si="11"/>
        <v>140</v>
      </c>
      <c r="BJ35" s="2">
        <f t="shared" si="12"/>
        <v>530</v>
      </c>
      <c r="BK35" s="2">
        <f t="shared" si="13"/>
        <v>530</v>
      </c>
      <c r="BL35" s="2">
        <f t="shared" si="14"/>
        <v>1000000</v>
      </c>
      <c r="BM35" s="2">
        <f t="shared" si="15"/>
        <v>4100000</v>
      </c>
      <c r="BN35" s="2">
        <f t="shared" si="16"/>
        <v>4100000</v>
      </c>
      <c r="BO35" s="2">
        <f t="shared" si="17"/>
        <v>4100000</v>
      </c>
      <c r="BP35" s="2">
        <f t="shared" si="18"/>
        <v>4100000</v>
      </c>
      <c r="BQ35" s="2">
        <f t="shared" si="19"/>
        <v>380</v>
      </c>
      <c r="BR35" s="2">
        <f t="shared" si="20"/>
        <v>0</v>
      </c>
      <c r="BS35" s="2"/>
      <c r="BT35" s="2"/>
      <c r="BU35" s="2">
        <v>30</v>
      </c>
      <c r="BV35" s="2">
        <f t="shared" si="38"/>
        <v>1700</v>
      </c>
      <c r="BW35" s="2">
        <f t="shared" si="39"/>
        <v>450</v>
      </c>
      <c r="BX35" s="2">
        <f t="shared" si="40"/>
        <v>1600000</v>
      </c>
      <c r="BY35" s="2">
        <f t="shared" si="41"/>
        <v>0</v>
      </c>
      <c r="BZ35" s="2">
        <f t="shared" si="42"/>
        <v>380</v>
      </c>
      <c r="CA35" s="2">
        <f t="shared" si="43"/>
        <v>380</v>
      </c>
      <c r="CB35" s="2">
        <f t="shared" si="44"/>
        <v>380</v>
      </c>
      <c r="CC35" s="2">
        <f t="shared" si="45"/>
        <v>380</v>
      </c>
      <c r="CD35" s="2">
        <f t="shared" si="46"/>
        <v>140</v>
      </c>
      <c r="CE35" s="2">
        <f t="shared" si="47"/>
        <v>530</v>
      </c>
      <c r="CF35" s="2">
        <f t="shared" si="48"/>
        <v>530</v>
      </c>
      <c r="CG35" s="2">
        <f t="shared" si="49"/>
        <v>1000000</v>
      </c>
      <c r="CH35" s="2">
        <f t="shared" si="50"/>
        <v>4100000</v>
      </c>
      <c r="CI35" s="33">
        <f t="shared" si="51"/>
        <v>2500000</v>
      </c>
      <c r="CJ35" s="2">
        <f t="shared" si="52"/>
        <v>4100000</v>
      </c>
      <c r="CK35" s="2">
        <f t="shared" si="53"/>
        <v>4100000</v>
      </c>
      <c r="CL35" s="2">
        <f t="shared" si="54"/>
        <v>380</v>
      </c>
      <c r="CM35" s="2">
        <f t="shared" si="55"/>
        <v>0</v>
      </c>
      <c r="CN35" s="2"/>
      <c r="CO35" s="2"/>
      <c r="CP35" s="2">
        <v>30</v>
      </c>
      <c r="CQ35" s="2">
        <v>1700</v>
      </c>
      <c r="CR35" s="2">
        <v>450</v>
      </c>
      <c r="CS35" s="2">
        <v>1600000</v>
      </c>
      <c r="CT35" s="2">
        <v>0</v>
      </c>
      <c r="CU35" s="2">
        <v>380</v>
      </c>
      <c r="CV35" s="2">
        <v>380</v>
      </c>
      <c r="CW35" s="2">
        <v>380</v>
      </c>
      <c r="CX35" s="2">
        <v>380</v>
      </c>
      <c r="CY35" s="2">
        <v>140</v>
      </c>
      <c r="CZ35" s="2">
        <v>530</v>
      </c>
      <c r="DA35" s="2">
        <v>530</v>
      </c>
      <c r="DB35" s="2">
        <v>1000000</v>
      </c>
      <c r="DC35" s="2">
        <v>4100000</v>
      </c>
      <c r="DD35" s="33">
        <v>2500000</v>
      </c>
      <c r="DE35" s="2">
        <v>4100000</v>
      </c>
      <c r="DF35" s="2">
        <v>4100000</v>
      </c>
      <c r="DG35" s="2">
        <v>380</v>
      </c>
      <c r="DH35" s="2">
        <v>0</v>
      </c>
      <c r="DI35" s="2"/>
      <c r="DJ35" s="2"/>
      <c r="DK35" s="2">
        <v>30</v>
      </c>
      <c r="DL35" s="2">
        <f>IF(BV35=0,0,SUM(BV$6:BV35))</f>
        <v>10952</v>
      </c>
      <c r="DM35" s="2">
        <f>IF(BW35=0,0,SUM(BW$6:BW35))</f>
        <v>2914</v>
      </c>
      <c r="DN35" s="2">
        <f>IF(BX35=0,0,SUM(BX$6:BX35))</f>
        <v>4868010</v>
      </c>
      <c r="DO35" s="2">
        <f>IF(BY35=0,0,SUM(BY$6:BY35))</f>
        <v>0</v>
      </c>
      <c r="DP35" s="2">
        <f>IF(BZ35=0,0,SUM(BZ$6:BZ35))</f>
        <v>2442</v>
      </c>
      <c r="DQ35" s="2">
        <f>IF(CA35=0,0,SUM(CA$6:CA35))</f>
        <v>2442</v>
      </c>
      <c r="DR35" s="2">
        <f>IF(CB35=0,0,SUM(CB$6:CB35))</f>
        <v>2442</v>
      </c>
      <c r="DS35" s="2">
        <f>IF(CC35=0,0,SUM(CC$6:CC35))</f>
        <v>2442</v>
      </c>
      <c r="DT35" s="2">
        <f>IF(CD35=0,0,SUM(CD$6:CD35))</f>
        <v>2800</v>
      </c>
      <c r="DU35" s="2">
        <f>IF(CE35=0,0,SUM(CE$6:CE35))</f>
        <v>3372</v>
      </c>
      <c r="DV35" s="2">
        <f>IF(CF35=0,0,SUM(CF$6:CF35))</f>
        <v>3372</v>
      </c>
      <c r="DW35" s="2">
        <f>IF(CG35=0,0,SUM(CG$6:CG35))</f>
        <v>3764334</v>
      </c>
      <c r="DX35" s="2">
        <f>IF(CH35=0,0,SUM(CH$6:CH35))</f>
        <v>10771360</v>
      </c>
      <c r="DY35" s="2">
        <f>IF(CI35=0,0,SUM(CI$6:CI35))</f>
        <v>6671358</v>
      </c>
      <c r="DZ35" s="2">
        <f>IF(CJ35=0,0,SUM(CJ$6:CJ35))</f>
        <v>10771258</v>
      </c>
      <c r="EA35" s="2">
        <f>IF(CK35=0,0,SUM(CK$6:CK35))</f>
        <v>10771268</v>
      </c>
      <c r="EB35" s="2">
        <f>IF(CL35=0,0,SUM(CL$6:CL35))</f>
        <v>2402</v>
      </c>
      <c r="EC35" s="2">
        <f>IF(CM35=0,0,SUM(CM$6:CM35))</f>
        <v>0</v>
      </c>
      <c r="ED35" s="2"/>
      <c r="EE35" s="2"/>
      <c r="EF35" s="2">
        <v>30</v>
      </c>
      <c r="EG35" s="2">
        <f>求节点($DK$6:$DK$85,DL$6:DL$85,升级建筑所需大殿等级!AW35)</f>
        <v>10952</v>
      </c>
      <c r="EH35" s="2">
        <f>求节点($DK$6:$DK$85,DM$6:DM$85,升级建筑所需大殿等级!AX35)</f>
        <v>2914</v>
      </c>
      <c r="EI35" s="2">
        <f>求节点($DK$6:$DK$85,DN$6:DN$85,升级建筑所需大殿等级!AY35)</f>
        <v>1425</v>
      </c>
      <c r="EJ35" s="2">
        <f>求节点($DK$6:$DK$85,DO$6:DO$85,升级建筑所需大殿等级!AZ35)</f>
        <v>0</v>
      </c>
      <c r="EK35" s="2">
        <f>求节点($DK$6:$DK$85,DP$6:DP$85,升级建筑所需大殿等级!BA35)</f>
        <v>2442</v>
      </c>
      <c r="EL35" s="2">
        <f>求节点($DK$6:$DK$85,DQ$6:DQ$85,升级建筑所需大殿等级!BB35)</f>
        <v>2442</v>
      </c>
      <c r="EM35" s="2">
        <f>求节点($DK$6:$DK$85,DR$6:DR$85,升级建筑所需大殿等级!BC35)</f>
        <v>2442</v>
      </c>
      <c r="EN35" s="2">
        <f>求节点($DK$6:$DK$85,DS$6:DS$85,升级建筑所需大殿等级!BD35)</f>
        <v>2442</v>
      </c>
      <c r="EO35" s="2">
        <f>求节点($DK$6:$DK$85,DT$6:DT$85,升级建筑所需大殿等级!BE35)</f>
        <v>640</v>
      </c>
      <c r="EP35" s="2">
        <f>求节点($DK$6:$DK$85,DU$6:DU$85,升级建筑所需大殿等级!BF35)</f>
        <v>3372</v>
      </c>
      <c r="EQ35" s="2">
        <f>求节点($DK$6:$DK$85,DV$6:DV$85,升级建筑所需大殿等级!BG35)</f>
        <v>3372</v>
      </c>
      <c r="ER35" s="2">
        <f>求节点($DK$6:$DK$85,DW$6:DW$85,升级建筑所需大殿等级!BH35)</f>
        <v>6034</v>
      </c>
      <c r="ES35" s="2">
        <f>求节点($DK$6:$DK$85,DX$6:DX$85,升级建筑所需大殿等级!BI35)</f>
        <v>3099.9999999999995</v>
      </c>
      <c r="ET35" s="2">
        <f>求节点($DK$6:$DK$85,DY$6:DY$85,升级建筑所需大殿等级!BJ35)</f>
        <v>1817.9999999999995</v>
      </c>
      <c r="EU35" s="2">
        <f>求节点($DK$6:$DK$85,DZ$6:DZ$85,升级建筑所需大殿等级!BK35)</f>
        <v>3037.9999999999995</v>
      </c>
      <c r="EV35" s="2">
        <f>求节点($DK$6:$DK$85,EA$6:EA$85,升级建筑所需大殿等级!BL35)</f>
        <v>3047.9999999999995</v>
      </c>
      <c r="EW35" s="2">
        <f>求节点($DK$6:$DK$85,EB$6:EB$85,升级建筑所需大殿等级!BM35)</f>
        <v>2402</v>
      </c>
      <c r="EX35" s="2">
        <f>求节点($DK$6:$DK$85,EC$6:EC$85,升级建筑所需大殿等级!BN35)</f>
        <v>547.25</v>
      </c>
      <c r="EY35" s="2"/>
      <c r="EZ35" s="2"/>
      <c r="FA35" s="1">
        <f>SUMPRODUCT(EG35:EX35,'[1]功能-城建'!$X35:$AO35)</f>
        <v>52430.25</v>
      </c>
      <c r="FB35" s="1">
        <v>38926</v>
      </c>
      <c r="FC35" s="1">
        <f t="shared" si="35"/>
        <v>1.3469210810255356</v>
      </c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</row>
    <row r="36" spans="1:202" x14ac:dyDescent="0.15">
      <c r="A36" s="1">
        <f>(0.03*$C36^-0.75)*求节点([1]节奏总纲!$P$4:$P$163,'[1]功能-城建'!$CW$5:$CW$164,[1]节奏总纲!$AM34)</f>
        <v>13668.083889391512</v>
      </c>
      <c r="B36" s="1">
        <v>4.1999999999999997E-3</v>
      </c>
      <c r="C36" s="1">
        <v>31</v>
      </c>
      <c r="D36" s="1">
        <f>'[1]功能-城建'!DG35</f>
        <v>62895.25</v>
      </c>
      <c r="E36" s="1">
        <f>'[1]功能-城建'!DH35</f>
        <v>62895.25</v>
      </c>
      <c r="F36" s="1">
        <f>'[1]功能-城建'!DI35</f>
        <v>62895.25</v>
      </c>
      <c r="G36" s="1">
        <f>'[1]功能-城建'!DJ35</f>
        <v>62895.25</v>
      </c>
      <c r="H36" s="1">
        <f>'[1]功能-城建'!DK35</f>
        <v>62895.25</v>
      </c>
      <c r="J36" s="2">
        <v>31</v>
      </c>
      <c r="K36" s="2">
        <f>'[1]功能-城建'!AS36</f>
        <v>31</v>
      </c>
      <c r="L36" s="2">
        <f>'[1]功能-城建'!AT36</f>
        <v>31</v>
      </c>
      <c r="M36" s="2" t="str">
        <f>'[1]功能-城建'!AU36</f>
        <v/>
      </c>
      <c r="N36" s="2" t="str">
        <f>'[1]功能-城建'!AV36</f>
        <v/>
      </c>
      <c r="O36" s="2">
        <f>'[1]功能-城建'!AW36</f>
        <v>31</v>
      </c>
      <c r="P36" s="2">
        <f>'[1]功能-城建'!AX36</f>
        <v>31</v>
      </c>
      <c r="Q36" s="2">
        <f>'[1]功能-城建'!AY36</f>
        <v>31</v>
      </c>
      <c r="R36" s="2">
        <f>'[1]功能-城建'!AZ36</f>
        <v>31</v>
      </c>
      <c r="S36" s="3">
        <v>33</v>
      </c>
      <c r="T36" s="2">
        <f>'[1]功能-城建'!BB36</f>
        <v>31</v>
      </c>
      <c r="U36" s="2">
        <f>'[1]功能-城建'!BC36</f>
        <v>31</v>
      </c>
      <c r="V36" s="2">
        <f>'[1]功能-城建'!BD36</f>
        <v>70</v>
      </c>
      <c r="W36" s="2">
        <f>'[1]功能-城建'!BE36</f>
        <v>0</v>
      </c>
      <c r="X36" s="2">
        <f>'[1]功能-城建'!BF36</f>
        <v>0</v>
      </c>
      <c r="Y36" s="2">
        <f>'[1]功能-城建'!BG36</f>
        <v>0</v>
      </c>
      <c r="Z36" s="2">
        <f>'[1]功能-城建'!BH36</f>
        <v>0</v>
      </c>
      <c r="AA36" s="2">
        <f>'[1]功能-城建'!BI36</f>
        <v>31</v>
      </c>
      <c r="AB36" s="2">
        <f>'[1]功能-城建'!BJ36</f>
        <v>0</v>
      </c>
      <c r="AC36" s="2"/>
      <c r="AD36" s="2"/>
      <c r="AE36" s="2">
        <v>31</v>
      </c>
      <c r="AF36" s="2">
        <f>IFERROR(ROUNDUP(城建经验计算中介!D36*INDEX($B$6:$B$85,K36,1),0),0)</f>
        <v>2431</v>
      </c>
      <c r="AG36" s="2">
        <f>IFERROR(ROUNDUP(城建经验计算中介!E36*INDEX($B$6:$B$85,L36,1),0),0)</f>
        <v>541</v>
      </c>
      <c r="AH36" s="2">
        <f>IFERROR(ROUNDUP(城建经验计算中介!F36*INDEX($B$6:$B$85,M36,1),0),0)</f>
        <v>0</v>
      </c>
      <c r="AI36" s="2">
        <f>IFERROR(ROUNDUP(城建经验计算中介!G36*INDEX($B$6:$B$85,N36,1),0),0)</f>
        <v>0</v>
      </c>
      <c r="AJ36" s="2">
        <f>IFERROR(ROUNDUP(城建经验计算中介!H36*INDEX($B$6:$B$85,O36,1),0),0)</f>
        <v>451</v>
      </c>
      <c r="AK36" s="2">
        <f>IFERROR(ROUNDUP(城建经验计算中介!I36*INDEX($B$6:$B$85,P36,1),0),0)</f>
        <v>451</v>
      </c>
      <c r="AL36" s="2">
        <f>IFERROR(ROUNDUP(城建经验计算中介!J36*INDEX($B$6:$B$85,Q36,1),0),0)</f>
        <v>451</v>
      </c>
      <c r="AM36" s="2">
        <f>IFERROR(ROUNDUP(城建经验计算中介!K36*INDEX($B$6:$B$85,R36,1),0),0)</f>
        <v>451</v>
      </c>
      <c r="AN36" s="2">
        <f>IFERROR(ROUNDUP(城建经验计算中介!L36*INDEX($B$6:$B$85,S36,1),0),0)</f>
        <v>298</v>
      </c>
      <c r="AO36" s="2">
        <f>IFERROR(ROUNDUP(城建经验计算中介!M36*INDEX($B$6:$B$85,T36,1),0),0)</f>
        <v>631</v>
      </c>
      <c r="AP36" s="2">
        <f>IFERROR(ROUNDUP(城建经验计算中介!N36*INDEX($B$6:$B$85,U36,1),0),0)</f>
        <v>631</v>
      </c>
      <c r="AQ36" s="2">
        <f>IFERROR(ROUNDUP(城建经验计算中介!O36*INDEX($B$6:$B$85,V36,1),0),0)</f>
        <v>1351664</v>
      </c>
      <c r="AR36" s="2">
        <f>IFERROR(ROUNDUP(城建经验计算中介!P36*INDEX($B$6:$B$85,W36,1),0),0)</f>
        <v>0</v>
      </c>
      <c r="AS36" s="2">
        <f>IFERROR(ROUNDUP(城建经验计算中介!Q36*INDEX($B$6:$B$85,X36,1),0),0)</f>
        <v>0</v>
      </c>
      <c r="AT36" s="2">
        <f>IFERROR(ROUNDUP(城建经验计算中介!R36*INDEX($B$6:$B$85,Y36,1),0),0)</f>
        <v>0</v>
      </c>
      <c r="AU36" s="2">
        <f>IFERROR(ROUNDUP(城建经验计算中介!S36*INDEX($B$6:$B$85,Z36,1),0),0)</f>
        <v>0</v>
      </c>
      <c r="AV36" s="2">
        <f>IFERROR(ROUNDUP(城建经验计算中介!T36*INDEX($B$6:$B$85,AA36,1),0),0)</f>
        <v>451</v>
      </c>
      <c r="AW36" s="2">
        <f>IFERROR(ROUNDUP(城建经验计算中介!U36*INDEX($B$6:$B$85,AB36,1),0),0)</f>
        <v>0</v>
      </c>
      <c r="AX36" s="2"/>
      <c r="AY36" s="2"/>
      <c r="AZ36" s="2">
        <v>31</v>
      </c>
      <c r="BA36" s="2">
        <f t="shared" si="3"/>
        <v>2400</v>
      </c>
      <c r="BB36" s="2">
        <f t="shared" si="4"/>
        <v>540</v>
      </c>
      <c r="BC36" s="2">
        <f t="shared" si="5"/>
        <v>0</v>
      </c>
      <c r="BD36" s="2">
        <f t="shared" si="6"/>
        <v>0</v>
      </c>
      <c r="BE36" s="2">
        <f t="shared" si="7"/>
        <v>450</v>
      </c>
      <c r="BF36" s="2">
        <f t="shared" si="8"/>
        <v>450</v>
      </c>
      <c r="BG36" s="2">
        <f t="shared" si="9"/>
        <v>450</v>
      </c>
      <c r="BH36" s="2">
        <f t="shared" si="10"/>
        <v>450</v>
      </c>
      <c r="BI36" s="2">
        <f t="shared" si="11"/>
        <v>300</v>
      </c>
      <c r="BJ36" s="2">
        <f t="shared" si="12"/>
        <v>630</v>
      </c>
      <c r="BK36" s="2">
        <f t="shared" si="13"/>
        <v>630</v>
      </c>
      <c r="BL36" s="2">
        <f t="shared" si="14"/>
        <v>1400000</v>
      </c>
      <c r="BM36" s="2">
        <f t="shared" si="15"/>
        <v>0</v>
      </c>
      <c r="BN36" s="2">
        <f t="shared" si="16"/>
        <v>0</v>
      </c>
      <c r="BO36" s="2">
        <f t="shared" si="17"/>
        <v>0</v>
      </c>
      <c r="BP36" s="2">
        <f t="shared" si="18"/>
        <v>0</v>
      </c>
      <c r="BQ36" s="2">
        <f t="shared" si="19"/>
        <v>450</v>
      </c>
      <c r="BR36" s="2">
        <f t="shared" si="20"/>
        <v>0</v>
      </c>
      <c r="BS36" s="2"/>
      <c r="BT36" s="2"/>
      <c r="BU36" s="2">
        <v>31</v>
      </c>
      <c r="BV36" s="2">
        <f t="shared" si="38"/>
        <v>2000</v>
      </c>
      <c r="BW36" s="2">
        <f t="shared" si="39"/>
        <v>540</v>
      </c>
      <c r="BX36" s="2">
        <f t="shared" si="40"/>
        <v>0</v>
      </c>
      <c r="BY36" s="2">
        <f t="shared" si="41"/>
        <v>0</v>
      </c>
      <c r="BZ36" s="2">
        <f t="shared" si="42"/>
        <v>450</v>
      </c>
      <c r="CA36" s="2">
        <f t="shared" si="43"/>
        <v>450</v>
      </c>
      <c r="CB36" s="2">
        <f t="shared" si="44"/>
        <v>450</v>
      </c>
      <c r="CC36" s="2">
        <f t="shared" si="45"/>
        <v>450</v>
      </c>
      <c r="CD36" s="2">
        <f t="shared" si="46"/>
        <v>300</v>
      </c>
      <c r="CE36" s="2">
        <f t="shared" si="47"/>
        <v>630</v>
      </c>
      <c r="CF36" s="2">
        <f t="shared" si="48"/>
        <v>630</v>
      </c>
      <c r="CG36" s="2">
        <f t="shared" si="49"/>
        <v>1400000</v>
      </c>
      <c r="CH36" s="2">
        <f t="shared" si="50"/>
        <v>0</v>
      </c>
      <c r="CI36" s="33">
        <f t="shared" si="51"/>
        <v>4100000</v>
      </c>
      <c r="CJ36" s="2">
        <f t="shared" si="52"/>
        <v>0</v>
      </c>
      <c r="CK36" s="2">
        <f t="shared" si="53"/>
        <v>0</v>
      </c>
      <c r="CL36" s="2">
        <f t="shared" si="54"/>
        <v>450</v>
      </c>
      <c r="CM36" s="2">
        <f t="shared" si="55"/>
        <v>0</v>
      </c>
      <c r="CN36" s="2"/>
      <c r="CO36" s="2"/>
      <c r="CP36" s="2">
        <v>31</v>
      </c>
      <c r="CQ36" s="2">
        <v>2000</v>
      </c>
      <c r="CR36" s="2">
        <v>540</v>
      </c>
      <c r="CS36" s="2">
        <v>0</v>
      </c>
      <c r="CT36" s="2">
        <v>0</v>
      </c>
      <c r="CU36" s="2">
        <v>450</v>
      </c>
      <c r="CV36" s="2">
        <v>450</v>
      </c>
      <c r="CW36" s="2">
        <v>450</v>
      </c>
      <c r="CX36" s="2">
        <v>450</v>
      </c>
      <c r="CY36" s="2">
        <v>300</v>
      </c>
      <c r="CZ36" s="2">
        <v>630</v>
      </c>
      <c r="DA36" s="2">
        <v>630</v>
      </c>
      <c r="DB36" s="2">
        <v>1400000</v>
      </c>
      <c r="DC36" s="2">
        <v>0</v>
      </c>
      <c r="DD36" s="33">
        <v>4100000</v>
      </c>
      <c r="DE36" s="2">
        <v>0</v>
      </c>
      <c r="DF36" s="2">
        <v>0</v>
      </c>
      <c r="DG36" s="2">
        <v>450</v>
      </c>
      <c r="DH36" s="2">
        <v>0</v>
      </c>
      <c r="DI36" s="2"/>
      <c r="DJ36" s="2"/>
      <c r="DK36" s="2">
        <v>31</v>
      </c>
      <c r="DL36" s="2">
        <f>IF(BV36=0,0,SUM(BV$6:BV36))</f>
        <v>12952</v>
      </c>
      <c r="DM36" s="2">
        <f>IF(BW36=0,0,SUM(BW$6:BW36))</f>
        <v>3454</v>
      </c>
      <c r="DN36" s="2">
        <f>IF(BX36=0,0,SUM(BX$6:BX36))</f>
        <v>0</v>
      </c>
      <c r="DO36" s="2">
        <f>IF(BY36=0,0,SUM(BY$6:BY36))</f>
        <v>0</v>
      </c>
      <c r="DP36" s="2">
        <f>IF(BZ36=0,0,SUM(BZ$6:BZ36))</f>
        <v>2892</v>
      </c>
      <c r="DQ36" s="2">
        <f>IF(CA36=0,0,SUM(CA$6:CA36))</f>
        <v>2892</v>
      </c>
      <c r="DR36" s="2">
        <f>IF(CB36=0,0,SUM(CB$6:CB36))</f>
        <v>2892</v>
      </c>
      <c r="DS36" s="2">
        <f>IF(CC36=0,0,SUM(CC$6:CC36))</f>
        <v>2892</v>
      </c>
      <c r="DT36" s="2">
        <f>IF(CD36=0,0,SUM(CD$6:CD36))</f>
        <v>3100</v>
      </c>
      <c r="DU36" s="2">
        <f>IF(CE36=0,0,SUM(CE$6:CE36))</f>
        <v>4002</v>
      </c>
      <c r="DV36" s="2">
        <f>IF(CF36=0,0,SUM(CF$6:CF36))</f>
        <v>4002</v>
      </c>
      <c r="DW36" s="2">
        <f>IF(CG36=0,0,SUM(CG$6:CG36))</f>
        <v>5164334</v>
      </c>
      <c r="DX36" s="2">
        <f>IF(CH36=0,0,SUM(CH$6:CH36))</f>
        <v>0</v>
      </c>
      <c r="DY36" s="2">
        <f>IF(CI36=0,0,SUM(CI$6:CI36))</f>
        <v>10771358</v>
      </c>
      <c r="DZ36" s="2">
        <f>IF(CJ36=0,0,SUM(CJ$6:CJ36))</f>
        <v>0</v>
      </c>
      <c r="EA36" s="2">
        <f>IF(CK36=0,0,SUM(CK$6:CK36))</f>
        <v>0</v>
      </c>
      <c r="EB36" s="2">
        <f>IF(CL36=0,0,SUM(CL$6:CL36))</f>
        <v>2852</v>
      </c>
      <c r="EC36" s="2">
        <f>IF(CM36=0,0,SUM(CM$6:CM36))</f>
        <v>0</v>
      </c>
      <c r="ED36" s="2"/>
      <c r="EE36" s="2"/>
      <c r="EF36" s="2">
        <v>31</v>
      </c>
      <c r="EG36" s="2">
        <f>求节点($DK$6:$DK$85,DL$6:DL$85,升级建筑所需大殿等级!AW36)</f>
        <v>12952</v>
      </c>
      <c r="EH36" s="2">
        <f>求节点($DK$6:$DK$85,DM$6:DM$85,升级建筑所需大殿等级!AX36)</f>
        <v>3454</v>
      </c>
      <c r="EI36" s="2">
        <f>求节点($DK$6:$DK$85,DN$6:DN$85,升级建筑所需大殿等级!AY36)</f>
        <v>1702.5</v>
      </c>
      <c r="EJ36" s="2">
        <f>求节点($DK$6:$DK$85,DO$6:DO$85,升级建筑所需大殿等级!AZ36)</f>
        <v>0</v>
      </c>
      <c r="EK36" s="2">
        <f>求节点($DK$6:$DK$85,DP$6:DP$85,升级建筑所需大殿等级!BA36)</f>
        <v>2892</v>
      </c>
      <c r="EL36" s="2">
        <f>求节点($DK$6:$DK$85,DQ$6:DQ$85,升级建筑所需大殿等级!BB36)</f>
        <v>2892</v>
      </c>
      <c r="EM36" s="2">
        <f>求节点($DK$6:$DK$85,DR$6:DR$85,升级建筑所需大殿等级!BC36)</f>
        <v>2892</v>
      </c>
      <c r="EN36" s="2">
        <f>求节点($DK$6:$DK$85,DS$6:DS$85,升级建筑所需大殿等级!BD36)</f>
        <v>2892</v>
      </c>
      <c r="EO36" s="2">
        <f>求节点($DK$6:$DK$85,DT$6:DT$85,升级建筑所需大殿等级!BE36)</f>
        <v>1400</v>
      </c>
      <c r="EP36" s="2">
        <f>求节点($DK$6:$DK$85,DU$6:DU$85,升级建筑所需大殿等级!BF36)</f>
        <v>4002</v>
      </c>
      <c r="EQ36" s="2">
        <f>求节点($DK$6:$DK$85,DV$6:DV$85,升级建筑所需大殿等级!BG36)</f>
        <v>4002</v>
      </c>
      <c r="ER36" s="2">
        <f>求节点($DK$6:$DK$85,DW$6:DW$85,升级建筑所需大殿等级!BH36)</f>
        <v>7259</v>
      </c>
      <c r="ES36" s="2">
        <f>求节点($DK$6:$DK$85,DX$6:DX$85,升级建筑所需大殿等级!BI36)</f>
        <v>3660</v>
      </c>
      <c r="ET36" s="2">
        <f>求节点($DK$6:$DK$85,DY$6:DY$85,升级建筑所需大殿等级!BJ36)</f>
        <v>2258</v>
      </c>
      <c r="EU36" s="2">
        <f>求节点($DK$6:$DK$85,DZ$6:DZ$85,升级建筑所需大殿等级!BK36)</f>
        <v>3558</v>
      </c>
      <c r="EV36" s="2">
        <f>求节点($DK$6:$DK$85,EA$6:EA$85,升级建筑所需大殿等级!BL36)</f>
        <v>3568</v>
      </c>
      <c r="EW36" s="2">
        <f>求节点($DK$6:$DK$85,EB$6:EB$85,升级建筑所需大殿等级!BM36)</f>
        <v>2852</v>
      </c>
      <c r="EX36" s="2">
        <f>求节点($DK$6:$DK$85,EC$6:EC$85,升级建筑所需大殿等级!BN36)</f>
        <v>659.75</v>
      </c>
      <c r="EY36" s="2"/>
      <c r="EZ36" s="2"/>
      <c r="FA36" s="1">
        <f>SUMPRODUCT(EG36:EX36,'[1]功能-城建'!$X36:$AO36)</f>
        <v>62895.25</v>
      </c>
      <c r="FB36" s="1">
        <v>59418</v>
      </c>
      <c r="FC36" s="1">
        <f t="shared" si="35"/>
        <v>1.0585218284021678</v>
      </c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</row>
    <row r="37" spans="1:202" x14ac:dyDescent="0.15">
      <c r="A37" s="1">
        <f>(0.03*$C37^-0.75)*求节点([1]节奏总纲!$P$4:$P$163,'[1]功能-城建'!$CW$5:$CW$164,[1]节奏总纲!$AM35)</f>
        <v>15632.683281582838</v>
      </c>
      <c r="B37" s="1">
        <v>4.1999999999999997E-3</v>
      </c>
      <c r="C37" s="1">
        <v>32</v>
      </c>
      <c r="D37" s="1">
        <f>'[1]功能-城建'!DG36</f>
        <v>76191.5</v>
      </c>
      <c r="E37" s="1">
        <f>'[1]功能-城建'!DH36</f>
        <v>76191.5</v>
      </c>
      <c r="F37" s="1">
        <f>'[1]功能-城建'!DI36</f>
        <v>76191.5</v>
      </c>
      <c r="G37" s="1">
        <f>'[1]功能-城建'!DJ36</f>
        <v>76191.5</v>
      </c>
      <c r="H37" s="1">
        <f>'[1]功能-城建'!DK36</f>
        <v>76191.5</v>
      </c>
      <c r="J37" s="2">
        <v>32</v>
      </c>
      <c r="K37" s="2">
        <f>'[1]功能-城建'!AS37</f>
        <v>32</v>
      </c>
      <c r="L37" s="2">
        <f>'[1]功能-城建'!AT37</f>
        <v>32</v>
      </c>
      <c r="M37" s="2" t="str">
        <f>'[1]功能-城建'!AU37</f>
        <v/>
      </c>
      <c r="N37" s="2" t="str">
        <f>'[1]功能-城建'!AV37</f>
        <v/>
      </c>
      <c r="O37" s="2">
        <f>'[1]功能-城建'!AW37</f>
        <v>32</v>
      </c>
      <c r="P37" s="2">
        <f>'[1]功能-城建'!AX37</f>
        <v>32</v>
      </c>
      <c r="Q37" s="2">
        <f>'[1]功能-城建'!AY37</f>
        <v>32</v>
      </c>
      <c r="R37" s="2">
        <f>'[1]功能-城建'!AZ37</f>
        <v>32</v>
      </c>
      <c r="S37" s="3">
        <v>33</v>
      </c>
      <c r="T37" s="2">
        <f>'[1]功能-城建'!BB37</f>
        <v>32</v>
      </c>
      <c r="U37" s="2">
        <f>'[1]功能-城建'!BC37</f>
        <v>32</v>
      </c>
      <c r="V37" s="2">
        <f>'[1]功能-城建'!BD37</f>
        <v>72</v>
      </c>
      <c r="W37" s="2">
        <f>'[1]功能-城建'!BE37</f>
        <v>0</v>
      </c>
      <c r="X37" s="2">
        <f>'[1]功能-城建'!BF37</f>
        <v>0</v>
      </c>
      <c r="Y37" s="2">
        <f>'[1]功能-城建'!BG37</f>
        <v>0</v>
      </c>
      <c r="Z37" s="2">
        <f>'[1]功能-城建'!BH37</f>
        <v>0</v>
      </c>
      <c r="AA37" s="2">
        <f>'[1]功能-城建'!BI37</f>
        <v>32</v>
      </c>
      <c r="AB37" s="2">
        <f>'[1]功能-城建'!BJ37</f>
        <v>0</v>
      </c>
      <c r="AC37" s="2"/>
      <c r="AD37" s="2"/>
      <c r="AE37" s="2">
        <v>32</v>
      </c>
      <c r="AF37" s="2">
        <f>IFERROR(ROUNDUP(城建经验计算中介!D37*INDEX($B$6:$B$85,K37,1),0),0)</f>
        <v>2895</v>
      </c>
      <c r="AG37" s="2">
        <f>IFERROR(ROUNDUP(城建经验计算中介!E37*INDEX($B$6:$B$85,L37,1),0),0)</f>
        <v>644</v>
      </c>
      <c r="AH37" s="2">
        <f>IFERROR(ROUNDUP(城建经验计算中介!F37*INDEX($B$6:$B$85,M37,1),0),0)</f>
        <v>0</v>
      </c>
      <c r="AI37" s="2">
        <f>IFERROR(ROUNDUP(城建经验计算中介!G37*INDEX($B$6:$B$85,N37,1),0),0)</f>
        <v>0</v>
      </c>
      <c r="AJ37" s="2">
        <f>IFERROR(ROUNDUP(城建经验计算中介!H37*INDEX($B$6:$B$85,O37,1),0),0)</f>
        <v>537</v>
      </c>
      <c r="AK37" s="2">
        <f>IFERROR(ROUNDUP(城建经验计算中介!I37*INDEX($B$6:$B$85,P37,1),0),0)</f>
        <v>537</v>
      </c>
      <c r="AL37" s="2">
        <f>IFERROR(ROUNDUP(城建经验计算中介!J37*INDEX($B$6:$B$85,Q37,1),0),0)</f>
        <v>537</v>
      </c>
      <c r="AM37" s="2">
        <f>IFERROR(ROUNDUP(城建经验计算中介!K37*INDEX($B$6:$B$85,R37,1),0),0)</f>
        <v>537</v>
      </c>
      <c r="AN37" s="2">
        <f>IFERROR(ROUNDUP(城建经验计算中介!L37*INDEX($B$6:$B$85,S37,1),0),0)</f>
        <v>298</v>
      </c>
      <c r="AO37" s="2">
        <f>IFERROR(ROUNDUP(城建经验计算中介!M37*INDEX($B$6:$B$85,T37,1),0),0)</f>
        <v>751</v>
      </c>
      <c r="AP37" s="2">
        <f>IFERROR(ROUNDUP(城建经验计算中介!N37*INDEX($B$6:$B$85,U37,1),0),0)</f>
        <v>751</v>
      </c>
      <c r="AQ37" s="2">
        <f>IFERROR(ROUNDUP(城建经验计算中介!O37*INDEX($B$6:$B$85,V37,1),0),0)</f>
        <v>1824509</v>
      </c>
      <c r="AR37" s="2">
        <f>IFERROR(ROUNDUP(城建经验计算中介!P37*INDEX($B$6:$B$85,W37,1),0),0)</f>
        <v>0</v>
      </c>
      <c r="AS37" s="2">
        <f>IFERROR(ROUNDUP(城建经验计算中介!Q37*INDEX($B$6:$B$85,X37,1),0),0)</f>
        <v>0</v>
      </c>
      <c r="AT37" s="2">
        <f>IFERROR(ROUNDUP(城建经验计算中介!R37*INDEX($B$6:$B$85,Y37,1),0),0)</f>
        <v>0</v>
      </c>
      <c r="AU37" s="2">
        <f>IFERROR(ROUNDUP(城建经验计算中介!S37*INDEX($B$6:$B$85,Z37,1),0),0)</f>
        <v>0</v>
      </c>
      <c r="AV37" s="2">
        <f>IFERROR(ROUNDUP(城建经验计算中介!T37*INDEX($B$6:$B$85,AA37,1),0),0)</f>
        <v>537</v>
      </c>
      <c r="AW37" s="2">
        <f>IFERROR(ROUNDUP(城建经验计算中介!U37*INDEX($B$6:$B$85,AB37,1),0),0)</f>
        <v>0</v>
      </c>
      <c r="AX37" s="2"/>
      <c r="AY37" s="2"/>
      <c r="AZ37" s="2">
        <v>32</v>
      </c>
      <c r="BA37" s="2">
        <f t="shared" si="3"/>
        <v>2900</v>
      </c>
      <c r="BB37" s="2">
        <f t="shared" si="4"/>
        <v>640</v>
      </c>
      <c r="BC37" s="2">
        <f t="shared" si="5"/>
        <v>0</v>
      </c>
      <c r="BD37" s="2">
        <f t="shared" si="6"/>
        <v>0</v>
      </c>
      <c r="BE37" s="2">
        <f t="shared" si="7"/>
        <v>540</v>
      </c>
      <c r="BF37" s="2">
        <f t="shared" si="8"/>
        <v>540</v>
      </c>
      <c r="BG37" s="2">
        <f t="shared" si="9"/>
        <v>540</v>
      </c>
      <c r="BH37" s="2">
        <f t="shared" si="10"/>
        <v>540</v>
      </c>
      <c r="BI37" s="2">
        <f t="shared" si="11"/>
        <v>300</v>
      </c>
      <c r="BJ37" s="2">
        <f t="shared" si="12"/>
        <v>750</v>
      </c>
      <c r="BK37" s="2">
        <f t="shared" si="13"/>
        <v>750</v>
      </c>
      <c r="BL37" s="2">
        <f t="shared" si="14"/>
        <v>1800000</v>
      </c>
      <c r="BM37" s="2">
        <f t="shared" si="15"/>
        <v>0</v>
      </c>
      <c r="BN37" s="2">
        <f t="shared" si="16"/>
        <v>0</v>
      </c>
      <c r="BO37" s="2">
        <f t="shared" si="17"/>
        <v>0</v>
      </c>
      <c r="BP37" s="2">
        <f t="shared" si="18"/>
        <v>0</v>
      </c>
      <c r="BQ37" s="2">
        <f t="shared" si="19"/>
        <v>540</v>
      </c>
      <c r="BR37" s="2">
        <f t="shared" si="20"/>
        <v>0</v>
      </c>
      <c r="BS37" s="2"/>
      <c r="BT37" s="2"/>
      <c r="BU37" s="2">
        <v>32</v>
      </c>
      <c r="BV37" s="2">
        <f t="shared" si="38"/>
        <v>2400</v>
      </c>
      <c r="BW37" s="2">
        <f t="shared" si="39"/>
        <v>640</v>
      </c>
      <c r="BX37" s="2">
        <f t="shared" si="40"/>
        <v>0</v>
      </c>
      <c r="BY37" s="2">
        <f t="shared" si="41"/>
        <v>0</v>
      </c>
      <c r="BZ37" s="2">
        <f t="shared" si="42"/>
        <v>540</v>
      </c>
      <c r="CA37" s="2">
        <f t="shared" si="43"/>
        <v>540</v>
      </c>
      <c r="CB37" s="2">
        <f t="shared" si="44"/>
        <v>540</v>
      </c>
      <c r="CC37" s="2">
        <f t="shared" si="45"/>
        <v>540</v>
      </c>
      <c r="CD37" s="2">
        <f t="shared" si="46"/>
        <v>300</v>
      </c>
      <c r="CE37" s="2">
        <f t="shared" si="47"/>
        <v>750</v>
      </c>
      <c r="CF37" s="2">
        <f t="shared" si="48"/>
        <v>750</v>
      </c>
      <c r="CG37" s="2">
        <f t="shared" si="49"/>
        <v>1800000</v>
      </c>
      <c r="CH37" s="2">
        <f t="shared" si="50"/>
        <v>0</v>
      </c>
      <c r="CI37" s="33">
        <f t="shared" si="51"/>
        <v>0</v>
      </c>
      <c r="CJ37" s="2">
        <f t="shared" si="52"/>
        <v>0</v>
      </c>
      <c r="CK37" s="2">
        <f t="shared" si="53"/>
        <v>0</v>
      </c>
      <c r="CL37" s="2">
        <f t="shared" si="54"/>
        <v>540</v>
      </c>
      <c r="CM37" s="2">
        <f t="shared" si="55"/>
        <v>0</v>
      </c>
      <c r="CN37" s="2"/>
      <c r="CO37" s="2"/>
      <c r="CP37" s="2">
        <v>32</v>
      </c>
      <c r="CQ37" s="2">
        <v>2400</v>
      </c>
      <c r="CR37" s="2">
        <v>640</v>
      </c>
      <c r="CS37" s="2">
        <v>0</v>
      </c>
      <c r="CT37" s="2">
        <v>0</v>
      </c>
      <c r="CU37" s="2">
        <v>540</v>
      </c>
      <c r="CV37" s="2">
        <v>540</v>
      </c>
      <c r="CW37" s="2">
        <v>540</v>
      </c>
      <c r="CX37" s="2">
        <v>540</v>
      </c>
      <c r="CY37" s="2">
        <v>300</v>
      </c>
      <c r="CZ37" s="2">
        <v>750</v>
      </c>
      <c r="DA37" s="2">
        <v>750</v>
      </c>
      <c r="DB37" s="2">
        <v>1800000</v>
      </c>
      <c r="DC37" s="2">
        <v>0</v>
      </c>
      <c r="DD37" s="33">
        <v>0</v>
      </c>
      <c r="DE37" s="2">
        <v>0</v>
      </c>
      <c r="DF37" s="2">
        <v>0</v>
      </c>
      <c r="DG37" s="2">
        <v>540</v>
      </c>
      <c r="DH37" s="2">
        <v>0</v>
      </c>
      <c r="DI37" s="2"/>
      <c r="DJ37" s="2"/>
      <c r="DK37" s="2">
        <v>32</v>
      </c>
      <c r="DL37" s="2">
        <f>IF(BV37=0,0,SUM(BV$6:BV37))</f>
        <v>15352</v>
      </c>
      <c r="DM37" s="2">
        <f>IF(BW37=0,0,SUM(BW$6:BW37))</f>
        <v>4094</v>
      </c>
      <c r="DN37" s="2">
        <f>IF(BX37=0,0,SUM(BX$6:BX37))</f>
        <v>0</v>
      </c>
      <c r="DO37" s="2">
        <f>IF(BY37=0,0,SUM(BY$6:BY37))</f>
        <v>0</v>
      </c>
      <c r="DP37" s="2">
        <f>IF(BZ37=0,0,SUM(BZ$6:BZ37))</f>
        <v>3432</v>
      </c>
      <c r="DQ37" s="2">
        <f>IF(CA37=0,0,SUM(CA$6:CA37))</f>
        <v>3432</v>
      </c>
      <c r="DR37" s="2">
        <f>IF(CB37=0,0,SUM(CB$6:CB37))</f>
        <v>3432</v>
      </c>
      <c r="DS37" s="2">
        <f>IF(CC37=0,0,SUM(CC$6:CC37))</f>
        <v>3432</v>
      </c>
      <c r="DT37" s="2">
        <f>IF(CD37=0,0,SUM(CD$6:CD37))</f>
        <v>3400</v>
      </c>
      <c r="DU37" s="2">
        <f>IF(CE37=0,0,SUM(CE$6:CE37))</f>
        <v>4752</v>
      </c>
      <c r="DV37" s="2">
        <f>IF(CF37=0,0,SUM(CF$6:CF37))</f>
        <v>4752</v>
      </c>
      <c r="DW37" s="2">
        <f>IF(CG37=0,0,SUM(CG$6:CG37))</f>
        <v>6964334</v>
      </c>
      <c r="DX37" s="2">
        <f>IF(CH37=0,0,SUM(CH$6:CH37))</f>
        <v>0</v>
      </c>
      <c r="DY37" s="2">
        <f>IF(CI37=0,0,SUM(CI$6:CI37))</f>
        <v>0</v>
      </c>
      <c r="DZ37" s="2">
        <f>IF(CJ37=0,0,SUM(CJ$6:CJ37))</f>
        <v>0</v>
      </c>
      <c r="EA37" s="2">
        <f>IF(CK37=0,0,SUM(CK$6:CK37))</f>
        <v>0</v>
      </c>
      <c r="EB37" s="2">
        <f>IF(CL37=0,0,SUM(CL$6:CL37))</f>
        <v>3392</v>
      </c>
      <c r="EC37" s="2">
        <f>IF(CM37=0,0,SUM(CM$6:CM37))</f>
        <v>0</v>
      </c>
      <c r="ED37" s="2"/>
      <c r="EE37" s="2"/>
      <c r="EF37" s="2">
        <v>32</v>
      </c>
      <c r="EG37" s="2">
        <f>求节点($DK$6:$DK$85,DL$6:DL$85,升级建筑所需大殿等级!AW37)</f>
        <v>15352</v>
      </c>
      <c r="EH37" s="2">
        <f>求节点($DK$6:$DK$85,DM$6:DM$85,升级建筑所需大殿等级!AX37)</f>
        <v>4094</v>
      </c>
      <c r="EI37" s="2">
        <f>求节点($DK$6:$DK$85,DN$6:DN$85,升级建筑所需大殿等级!AY37)</f>
        <v>2027.5</v>
      </c>
      <c r="EJ37" s="2">
        <f>求节点($DK$6:$DK$85,DO$6:DO$85,升级建筑所需大殿等级!AZ37)</f>
        <v>0</v>
      </c>
      <c r="EK37" s="2">
        <f>求节点($DK$6:$DK$85,DP$6:DP$85,升级建筑所需大殿等级!BA37)</f>
        <v>3432</v>
      </c>
      <c r="EL37" s="2">
        <f>求节点($DK$6:$DK$85,DQ$6:DQ$85,升级建筑所需大殿等级!BB37)</f>
        <v>3432</v>
      </c>
      <c r="EM37" s="2">
        <f>求节点($DK$6:$DK$85,DR$6:DR$85,升级建筑所需大殿等级!BC37)</f>
        <v>3432</v>
      </c>
      <c r="EN37" s="2">
        <f>求节点($DK$6:$DK$85,DS$6:DS$85,升级建筑所需大殿等级!BD37)</f>
        <v>3432</v>
      </c>
      <c r="EO37" s="2">
        <f>求节点($DK$6:$DK$85,DT$6:DT$85,升级建筑所需大殿等级!BE37)</f>
        <v>2800</v>
      </c>
      <c r="EP37" s="2">
        <f>求节点($DK$6:$DK$85,DU$6:DU$85,升级建筑所需大殿等级!BF37)</f>
        <v>4752</v>
      </c>
      <c r="EQ37" s="2">
        <f>求节点($DK$6:$DK$85,DV$6:DV$85,升级建筑所需大殿等级!BG37)</f>
        <v>4752</v>
      </c>
      <c r="ER37" s="2">
        <f>求节点($DK$6:$DK$85,DW$6:DW$85,升级建筑所需大殿等级!BH37)</f>
        <v>8709</v>
      </c>
      <c r="ES37" s="2">
        <f>求节点($DK$6:$DK$85,DX$6:DX$85,升级建筑所需大殿等级!BI37)</f>
        <v>4340.0000000000009</v>
      </c>
      <c r="ET37" s="2">
        <f>求节点($DK$6:$DK$85,DY$6:DY$85,升级建筑所需大殿等级!BJ37)</f>
        <v>2818.0000000000005</v>
      </c>
      <c r="EU37" s="2">
        <f>求节点($DK$6:$DK$85,DZ$6:DZ$85,升级建筑所需大殿等级!BK37)</f>
        <v>4238.0000000000009</v>
      </c>
      <c r="EV37" s="2">
        <f>求节点($DK$6:$DK$85,EA$6:EA$85,升级建筑所需大殿等级!BL37)</f>
        <v>4248.0000000000009</v>
      </c>
      <c r="EW37" s="2">
        <f>求节点($DK$6:$DK$85,EB$6:EB$85,升级建筑所需大殿等级!BM37)</f>
        <v>3392</v>
      </c>
      <c r="EX37" s="2">
        <f>求节点($DK$6:$DK$85,EC$6:EC$85,升级建筑所需大殿等级!BN37)</f>
        <v>941</v>
      </c>
      <c r="EY37" s="2"/>
      <c r="EZ37" s="2"/>
      <c r="FA37" s="1">
        <f>SUMPRODUCT(EG37:EX37,'[1]功能-城建'!$X37:$AO37)</f>
        <v>76191.5</v>
      </c>
      <c r="FB37" s="1">
        <v>71978</v>
      </c>
      <c r="FC37" s="1">
        <f t="shared" si="35"/>
        <v>1.0585387201644947</v>
      </c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</row>
    <row r="38" spans="1:202" x14ac:dyDescent="0.15">
      <c r="A38" s="1">
        <f>(0.03*$C38^-0.75)*求节点([1]节奏总纲!$P$4:$P$163,'[1]功能-城建'!$CW$5:$CW$164,[1]节奏总纲!$AM36)</f>
        <v>17880.794538667382</v>
      </c>
      <c r="B38" s="1">
        <v>4.1999999999999997E-3</v>
      </c>
      <c r="C38" s="1">
        <v>33</v>
      </c>
      <c r="D38" s="1">
        <f>'[1]功能-城建'!DG37</f>
        <v>90934</v>
      </c>
      <c r="E38" s="1">
        <f>'[1]功能-城建'!DH37</f>
        <v>90934</v>
      </c>
      <c r="F38" s="1">
        <f>'[1]功能-城建'!DI37</f>
        <v>90934</v>
      </c>
      <c r="G38" s="1">
        <f>'[1]功能-城建'!DJ37</f>
        <v>90934</v>
      </c>
      <c r="H38" s="1">
        <f>'[1]功能-城建'!DK37</f>
        <v>90934</v>
      </c>
      <c r="J38" s="2">
        <v>33</v>
      </c>
      <c r="K38" s="2">
        <f>'[1]功能-城建'!AS38</f>
        <v>33</v>
      </c>
      <c r="L38" s="2">
        <f>'[1]功能-城建'!AT38</f>
        <v>33</v>
      </c>
      <c r="M38" s="2" t="str">
        <f>'[1]功能-城建'!AU38</f>
        <v/>
      </c>
      <c r="N38" s="2" t="str">
        <f>'[1]功能-城建'!AV38</f>
        <v/>
      </c>
      <c r="O38" s="2">
        <f>'[1]功能-城建'!AW38</f>
        <v>33</v>
      </c>
      <c r="P38" s="2">
        <f>'[1]功能-城建'!AX38</f>
        <v>33</v>
      </c>
      <c r="Q38" s="2">
        <f>'[1]功能-城建'!AY38</f>
        <v>33</v>
      </c>
      <c r="R38" s="2">
        <f>'[1]功能-城建'!AZ38</f>
        <v>33</v>
      </c>
      <c r="S38" s="2">
        <f>'[1]功能-城建'!BA38</f>
        <v>33</v>
      </c>
      <c r="T38" s="2">
        <f>'[1]功能-城建'!BB38</f>
        <v>33</v>
      </c>
      <c r="U38" s="2">
        <f>'[1]功能-城建'!BC38</f>
        <v>33</v>
      </c>
      <c r="V38" s="2">
        <f>'[1]功能-城建'!BD38</f>
        <v>74</v>
      </c>
      <c r="W38" s="2">
        <f>'[1]功能-城建'!BE38</f>
        <v>0</v>
      </c>
      <c r="X38" s="2">
        <f>'[1]功能-城建'!BF38</f>
        <v>0</v>
      </c>
      <c r="Y38" s="2">
        <f>'[1]功能-城建'!BG38</f>
        <v>0</v>
      </c>
      <c r="Z38" s="2">
        <f>'[1]功能-城建'!BH38</f>
        <v>0</v>
      </c>
      <c r="AA38" s="2">
        <f>'[1]功能-城建'!BI38</f>
        <v>33</v>
      </c>
      <c r="AB38" s="2">
        <f>'[1]功能-城建'!BJ38</f>
        <v>0</v>
      </c>
      <c r="AC38" s="2"/>
      <c r="AD38" s="2"/>
      <c r="AE38" s="2">
        <v>33</v>
      </c>
      <c r="AF38" s="2">
        <f>IFERROR(ROUNDUP(城建经验计算中介!D38*INDEX($B$6:$B$85,K38,1),0),0)</f>
        <v>3439</v>
      </c>
      <c r="AG38" s="2">
        <f>IFERROR(ROUNDUP(城建经验计算中介!E38*INDEX($B$6:$B$85,L38,1),0),0)</f>
        <v>765</v>
      </c>
      <c r="AH38" s="2">
        <f>IFERROR(ROUNDUP(城建经验计算中介!F38*INDEX($B$6:$B$85,M38,1),0),0)</f>
        <v>0</v>
      </c>
      <c r="AI38" s="2">
        <f>IFERROR(ROUNDUP(城建经验计算中介!G38*INDEX($B$6:$B$85,N38,1),0),0)</f>
        <v>0</v>
      </c>
      <c r="AJ38" s="2">
        <f>IFERROR(ROUNDUP(城建经验计算中介!H38*INDEX($B$6:$B$85,O38,1),0),0)</f>
        <v>637</v>
      </c>
      <c r="AK38" s="2">
        <f>IFERROR(ROUNDUP(城建经验计算中介!I38*INDEX($B$6:$B$85,P38,1),0),0)</f>
        <v>637</v>
      </c>
      <c r="AL38" s="2">
        <f>IFERROR(ROUNDUP(城建经验计算中介!J38*INDEX($B$6:$B$85,Q38,1),0),0)</f>
        <v>637</v>
      </c>
      <c r="AM38" s="2">
        <f>IFERROR(ROUNDUP(城建经验计算中介!K38*INDEX($B$6:$B$85,R38,1),0),0)</f>
        <v>637</v>
      </c>
      <c r="AN38" s="2">
        <f>IFERROR(ROUNDUP(城建经验计算中介!L38*INDEX($B$6:$B$85,S38,1),0),0)</f>
        <v>298</v>
      </c>
      <c r="AO38" s="2">
        <f>IFERROR(ROUNDUP(城建经验计算中介!M38*INDEX($B$6:$B$85,T38,1),0),0)</f>
        <v>892</v>
      </c>
      <c r="AP38" s="2">
        <f>IFERROR(ROUNDUP(城建经验计算中介!N38*INDEX($B$6:$B$85,U38,1),0),0)</f>
        <v>892</v>
      </c>
      <c r="AQ38" s="2">
        <f>IFERROR(ROUNDUP(城建经验计算中介!O38*INDEX($B$6:$B$85,V38,1),0),0)</f>
        <v>2462126</v>
      </c>
      <c r="AR38" s="2">
        <f>IFERROR(ROUNDUP(城建经验计算中介!P38*INDEX($B$6:$B$85,W38,1),0),0)</f>
        <v>0</v>
      </c>
      <c r="AS38" s="2">
        <f>IFERROR(ROUNDUP(城建经验计算中介!Q38*INDEX($B$6:$B$85,X38,1),0),0)</f>
        <v>0</v>
      </c>
      <c r="AT38" s="2">
        <f>IFERROR(ROUNDUP(城建经验计算中介!R38*INDEX($B$6:$B$85,Y38,1),0),0)</f>
        <v>0</v>
      </c>
      <c r="AU38" s="2">
        <f>IFERROR(ROUNDUP(城建经验计算中介!S38*INDEX($B$6:$B$85,Z38,1),0),0)</f>
        <v>0</v>
      </c>
      <c r="AV38" s="2">
        <f>IFERROR(ROUNDUP(城建经验计算中介!T38*INDEX($B$6:$B$85,AA38,1),0),0)</f>
        <v>637</v>
      </c>
      <c r="AW38" s="2">
        <f>IFERROR(ROUNDUP(城建经验计算中介!U38*INDEX($B$6:$B$85,AB38,1),0),0)</f>
        <v>0</v>
      </c>
      <c r="AX38" s="2"/>
      <c r="AY38" s="2"/>
      <c r="AZ38" s="2">
        <v>33</v>
      </c>
      <c r="BA38" s="2">
        <f t="shared" si="3"/>
        <v>3400</v>
      </c>
      <c r="BB38" s="2">
        <f t="shared" si="4"/>
        <v>770</v>
      </c>
      <c r="BC38" s="2">
        <f t="shared" si="5"/>
        <v>0</v>
      </c>
      <c r="BD38" s="2">
        <f t="shared" si="6"/>
        <v>0</v>
      </c>
      <c r="BE38" s="2">
        <f t="shared" si="7"/>
        <v>640</v>
      </c>
      <c r="BF38" s="2">
        <f t="shared" si="8"/>
        <v>640</v>
      </c>
      <c r="BG38" s="2">
        <f t="shared" si="9"/>
        <v>640</v>
      </c>
      <c r="BH38" s="2">
        <f t="shared" si="10"/>
        <v>640</v>
      </c>
      <c r="BI38" s="2">
        <f t="shared" si="11"/>
        <v>300</v>
      </c>
      <c r="BJ38" s="2">
        <f t="shared" si="12"/>
        <v>890</v>
      </c>
      <c r="BK38" s="2">
        <f t="shared" si="13"/>
        <v>890</v>
      </c>
      <c r="BL38" s="2">
        <f t="shared" si="14"/>
        <v>2500000</v>
      </c>
      <c r="BM38" s="2">
        <f t="shared" si="15"/>
        <v>0</v>
      </c>
      <c r="BN38" s="2">
        <f t="shared" si="16"/>
        <v>0</v>
      </c>
      <c r="BO38" s="2">
        <f t="shared" si="17"/>
        <v>0</v>
      </c>
      <c r="BP38" s="2">
        <f t="shared" si="18"/>
        <v>0</v>
      </c>
      <c r="BQ38" s="2">
        <f t="shared" si="19"/>
        <v>640</v>
      </c>
      <c r="BR38" s="2">
        <f t="shared" si="20"/>
        <v>0</v>
      </c>
      <c r="BS38" s="2"/>
      <c r="BT38" s="2"/>
      <c r="BU38" s="2">
        <v>33</v>
      </c>
      <c r="BV38" s="2">
        <f t="shared" si="38"/>
        <v>2900</v>
      </c>
      <c r="BW38" s="2">
        <f t="shared" si="39"/>
        <v>770</v>
      </c>
      <c r="BX38" s="2">
        <f t="shared" si="40"/>
        <v>0</v>
      </c>
      <c r="BY38" s="2">
        <f t="shared" si="41"/>
        <v>0</v>
      </c>
      <c r="BZ38" s="2">
        <f t="shared" si="42"/>
        <v>640</v>
      </c>
      <c r="CA38" s="2">
        <f t="shared" si="43"/>
        <v>640</v>
      </c>
      <c r="CB38" s="2">
        <f t="shared" si="44"/>
        <v>640</v>
      </c>
      <c r="CC38" s="2">
        <f t="shared" si="45"/>
        <v>640</v>
      </c>
      <c r="CD38" s="2">
        <f t="shared" si="46"/>
        <v>300</v>
      </c>
      <c r="CE38" s="2">
        <f t="shared" si="47"/>
        <v>890</v>
      </c>
      <c r="CF38" s="2">
        <f t="shared" si="48"/>
        <v>890</v>
      </c>
      <c r="CG38" s="2">
        <f t="shared" si="49"/>
        <v>2500000</v>
      </c>
      <c r="CH38" s="2">
        <f t="shared" si="50"/>
        <v>0</v>
      </c>
      <c r="CI38" s="33">
        <f t="shared" si="51"/>
        <v>0</v>
      </c>
      <c r="CJ38" s="2">
        <f t="shared" si="52"/>
        <v>0</v>
      </c>
      <c r="CK38" s="2">
        <f t="shared" si="53"/>
        <v>0</v>
      </c>
      <c r="CL38" s="2">
        <f t="shared" si="54"/>
        <v>640</v>
      </c>
      <c r="CM38" s="2">
        <f t="shared" si="55"/>
        <v>0</v>
      </c>
      <c r="CN38" s="2"/>
      <c r="CO38" s="2"/>
      <c r="CP38" s="2">
        <v>33</v>
      </c>
      <c r="CQ38" s="2">
        <v>2900</v>
      </c>
      <c r="CR38" s="2">
        <v>770</v>
      </c>
      <c r="CS38" s="2">
        <v>0</v>
      </c>
      <c r="CT38" s="2">
        <v>0</v>
      </c>
      <c r="CU38" s="2">
        <v>640</v>
      </c>
      <c r="CV38" s="2">
        <v>640</v>
      </c>
      <c r="CW38" s="2">
        <v>640</v>
      </c>
      <c r="CX38" s="2">
        <v>640</v>
      </c>
      <c r="CY38" s="2">
        <v>300</v>
      </c>
      <c r="CZ38" s="2">
        <v>890</v>
      </c>
      <c r="DA38" s="2">
        <v>890</v>
      </c>
      <c r="DB38" s="2">
        <v>2500000</v>
      </c>
      <c r="DC38" s="2">
        <v>0</v>
      </c>
      <c r="DD38" s="33">
        <v>0</v>
      </c>
      <c r="DE38" s="2">
        <v>0</v>
      </c>
      <c r="DF38" s="2">
        <v>0</v>
      </c>
      <c r="DG38" s="2">
        <v>640</v>
      </c>
      <c r="DH38" s="2">
        <v>0</v>
      </c>
      <c r="DI38" s="2"/>
      <c r="DJ38" s="2"/>
      <c r="DK38" s="2">
        <v>33</v>
      </c>
      <c r="DL38" s="2">
        <f>IF(BV38=0,0,SUM(BV$6:BV38))</f>
        <v>18252</v>
      </c>
      <c r="DM38" s="2">
        <f>IF(BW38=0,0,SUM(BW$6:BW38))</f>
        <v>4864</v>
      </c>
      <c r="DN38" s="2">
        <f>IF(BX38=0,0,SUM(BX$6:BX38))</f>
        <v>0</v>
      </c>
      <c r="DO38" s="2">
        <f>IF(BY38=0,0,SUM(BY$6:BY38))</f>
        <v>0</v>
      </c>
      <c r="DP38" s="2">
        <f>IF(BZ38=0,0,SUM(BZ$6:BZ38))</f>
        <v>4072</v>
      </c>
      <c r="DQ38" s="2">
        <f>IF(CA38=0,0,SUM(CA$6:CA38))</f>
        <v>4072</v>
      </c>
      <c r="DR38" s="2">
        <f>IF(CB38=0,0,SUM(CB$6:CB38))</f>
        <v>4072</v>
      </c>
      <c r="DS38" s="2">
        <f>IF(CC38=0,0,SUM(CC$6:CC38))</f>
        <v>4072</v>
      </c>
      <c r="DT38" s="2">
        <f>IF(CD38=0,0,SUM(CD$6:CD38))</f>
        <v>3700</v>
      </c>
      <c r="DU38" s="2">
        <f>IF(CE38=0,0,SUM(CE$6:CE38))</f>
        <v>5642</v>
      </c>
      <c r="DV38" s="2">
        <f>IF(CF38=0,0,SUM(CF$6:CF38))</f>
        <v>5642</v>
      </c>
      <c r="DW38" s="2">
        <f>IF(CG38=0,0,SUM(CG$6:CG38))</f>
        <v>9464334</v>
      </c>
      <c r="DX38" s="2">
        <f>IF(CH38=0,0,SUM(CH$6:CH38))</f>
        <v>0</v>
      </c>
      <c r="DY38" s="2">
        <f>IF(CI38=0,0,SUM(CI$6:CI38))</f>
        <v>0</v>
      </c>
      <c r="DZ38" s="2">
        <f>IF(CJ38=0,0,SUM(CJ$6:CJ38))</f>
        <v>0</v>
      </c>
      <c r="EA38" s="2">
        <f>IF(CK38=0,0,SUM(CK$6:CK38))</f>
        <v>0</v>
      </c>
      <c r="EB38" s="2">
        <f>IF(CL38=0,0,SUM(CL$6:CL38))</f>
        <v>4032</v>
      </c>
      <c r="EC38" s="2">
        <f>IF(CM38=0,0,SUM(CM$6:CM38))</f>
        <v>0</v>
      </c>
      <c r="ED38" s="2"/>
      <c r="EE38" s="2"/>
      <c r="EF38" s="2">
        <v>33</v>
      </c>
      <c r="EG38" s="2">
        <f>求节点($DK$6:$DK$85,DL$6:DL$85,升级建筑所需大殿等级!AW38)</f>
        <v>18252</v>
      </c>
      <c r="EH38" s="2">
        <f>求节点($DK$6:$DK$85,DM$6:DM$85,升级建筑所需大殿等级!AX38)</f>
        <v>4864</v>
      </c>
      <c r="EI38" s="2">
        <f>求节点($DK$6:$DK$85,DN$6:DN$85,升级建筑所需大殿等级!AY38)</f>
        <v>2420</v>
      </c>
      <c r="EJ38" s="2">
        <f>求节点($DK$6:$DK$85,DO$6:DO$85,升级建筑所需大殿等级!AZ38)</f>
        <v>0</v>
      </c>
      <c r="EK38" s="2">
        <f>求节点($DK$6:$DK$85,DP$6:DP$85,升级建筑所需大殿等级!BA38)</f>
        <v>4072</v>
      </c>
      <c r="EL38" s="2">
        <f>求节点($DK$6:$DK$85,DQ$6:DQ$85,升级建筑所需大殿等级!BB38)</f>
        <v>4072</v>
      </c>
      <c r="EM38" s="2">
        <f>求节点($DK$6:$DK$85,DR$6:DR$85,升级建筑所需大殿等级!BC38)</f>
        <v>4072</v>
      </c>
      <c r="EN38" s="2">
        <f>求节点($DK$6:$DK$85,DS$6:DS$85,升级建筑所需大殿等级!BD38)</f>
        <v>4072</v>
      </c>
      <c r="EO38" s="2">
        <f>求节点($DK$6:$DK$85,DT$6:DT$85,升级建筑所需大殿等级!BE38)</f>
        <v>3700</v>
      </c>
      <c r="EP38" s="2">
        <f>求节点($DK$6:$DK$85,DU$6:DU$85,升级建筑所需大殿等级!BF38)</f>
        <v>5642</v>
      </c>
      <c r="EQ38" s="2">
        <f>求节点($DK$6:$DK$85,DV$6:DV$85,升级建筑所需大殿等级!BG38)</f>
        <v>5642</v>
      </c>
      <c r="ER38" s="2">
        <f>求节点($DK$6:$DK$85,DW$6:DW$85,升级建筑所需大殿等级!BH38)</f>
        <v>10459</v>
      </c>
      <c r="ES38" s="2">
        <f>求节点($DK$6:$DK$85,DX$6:DX$85,升级建筑所需大殿等级!BI38)</f>
        <v>5020.0000000000009</v>
      </c>
      <c r="ET38" s="2">
        <f>求节点($DK$6:$DK$85,DY$6:DY$85,升级建筑所需大殿等级!BJ38)</f>
        <v>3378.0000000000009</v>
      </c>
      <c r="EU38" s="2">
        <f>求节点($DK$6:$DK$85,DZ$6:DZ$85,升级建筑所需大殿等级!BK38)</f>
        <v>4918.0000000000009</v>
      </c>
      <c r="EV38" s="2">
        <f>求节点($DK$6:$DK$85,EA$6:EA$85,升级建筑所需大殿等级!BL38)</f>
        <v>4928.0000000000009</v>
      </c>
      <c r="EW38" s="2">
        <f>求节点($DK$6:$DK$85,EB$6:EB$85,升级建筑所需大殿等级!BM38)</f>
        <v>4032</v>
      </c>
      <c r="EX38" s="2">
        <f>求节点($DK$6:$DK$85,EC$6:EC$85,升级建筑所需大殿等级!BN38)</f>
        <v>1391</v>
      </c>
      <c r="EY38" s="2"/>
      <c r="EZ38" s="2"/>
      <c r="FA38" s="1">
        <f>SUMPRODUCT(EG38:EX38,'[1]功能-城建'!$X38:$AO38)</f>
        <v>90934</v>
      </c>
      <c r="FB38" s="1">
        <v>78696</v>
      </c>
      <c r="FC38" s="1">
        <f t="shared" si="35"/>
        <v>1.1555098099013927</v>
      </c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</row>
    <row r="39" spans="1:202" x14ac:dyDescent="0.15">
      <c r="A39" s="1">
        <f>(0.03*$C39^-0.75)*求节点([1]节奏总纲!$P$4:$P$163,'[1]功能-城建'!$CW$5:$CW$164,[1]节奏总纲!$AM37)</f>
        <v>20457.923736416342</v>
      </c>
      <c r="B39" s="1">
        <v>4.1999999999999997E-3</v>
      </c>
      <c r="C39" s="1">
        <v>34</v>
      </c>
      <c r="D39" s="1">
        <f>'[1]功能-城建'!DG38</f>
        <v>109270.66666666667</v>
      </c>
      <c r="E39" s="1">
        <f>'[1]功能-城建'!DH38</f>
        <v>109270.66666666667</v>
      </c>
      <c r="F39" s="1">
        <f>'[1]功能-城建'!DI38</f>
        <v>109270.66666666667</v>
      </c>
      <c r="G39" s="1">
        <f>'[1]功能-城建'!DJ38</f>
        <v>109270.66666666667</v>
      </c>
      <c r="H39" s="1">
        <f>'[1]功能-城建'!DK38</f>
        <v>109270.66666666667</v>
      </c>
      <c r="J39" s="2">
        <v>34</v>
      </c>
      <c r="K39" s="2">
        <f>'[1]功能-城建'!AS39</f>
        <v>34</v>
      </c>
      <c r="L39" s="2">
        <f>'[1]功能-城建'!AT39</f>
        <v>34</v>
      </c>
      <c r="M39" s="2" t="str">
        <f>'[1]功能-城建'!AU39</f>
        <v/>
      </c>
      <c r="N39" s="2" t="str">
        <f>'[1]功能-城建'!AV39</f>
        <v/>
      </c>
      <c r="O39" s="2">
        <f>'[1]功能-城建'!AW39</f>
        <v>34</v>
      </c>
      <c r="P39" s="2">
        <f>'[1]功能-城建'!AX39</f>
        <v>34</v>
      </c>
      <c r="Q39" s="2">
        <f>'[1]功能-城建'!AY39</f>
        <v>34</v>
      </c>
      <c r="R39" s="2">
        <f>'[1]功能-城建'!AZ39</f>
        <v>34</v>
      </c>
      <c r="S39" s="2">
        <f>'[1]功能-城建'!BA39</f>
        <v>34</v>
      </c>
      <c r="T39" s="2">
        <f>'[1]功能-城建'!BB39</f>
        <v>34</v>
      </c>
      <c r="U39" s="2">
        <f>'[1]功能-城建'!BC39</f>
        <v>34</v>
      </c>
      <c r="V39" s="2">
        <f>'[1]功能-城建'!BD39</f>
        <v>76</v>
      </c>
      <c r="W39" s="2">
        <f>'[1]功能-城建'!BE39</f>
        <v>0</v>
      </c>
      <c r="X39" s="2">
        <f>'[1]功能-城建'!BF39</f>
        <v>0</v>
      </c>
      <c r="Y39" s="2">
        <f>'[1]功能-城建'!BG39</f>
        <v>0</v>
      </c>
      <c r="Z39" s="2">
        <f>'[1]功能-城建'!BH39</f>
        <v>0</v>
      </c>
      <c r="AA39" s="2">
        <f>'[1]功能-城建'!BI39</f>
        <v>34</v>
      </c>
      <c r="AB39" s="2">
        <f>'[1]功能-城建'!BJ39</f>
        <v>0</v>
      </c>
      <c r="AC39" s="2"/>
      <c r="AD39" s="2"/>
      <c r="AE39" s="2">
        <v>34</v>
      </c>
      <c r="AF39" s="2">
        <f>IFERROR(ROUNDUP(城建经验计算中介!D39*INDEX($B$6:$B$85,K39,1),0),0)</f>
        <v>4089</v>
      </c>
      <c r="AG39" s="2">
        <f>IFERROR(ROUNDUP(城建经验计算中介!E39*INDEX($B$6:$B$85,L39,1),0),0)</f>
        <v>909</v>
      </c>
      <c r="AH39" s="2">
        <f>IFERROR(ROUNDUP(城建经验计算中介!F39*INDEX($B$6:$B$85,M39,1),0),0)</f>
        <v>0</v>
      </c>
      <c r="AI39" s="2">
        <f>IFERROR(ROUNDUP(城建经验计算中介!G39*INDEX($B$6:$B$85,N39,1),0),0)</f>
        <v>0</v>
      </c>
      <c r="AJ39" s="2">
        <f>IFERROR(ROUNDUP(城建经验计算中介!H39*INDEX($B$6:$B$85,O39,1),0),0)</f>
        <v>758</v>
      </c>
      <c r="AK39" s="2">
        <f>IFERROR(ROUNDUP(城建经验计算中介!I39*INDEX($B$6:$B$85,P39,1),0),0)</f>
        <v>758</v>
      </c>
      <c r="AL39" s="2">
        <f>IFERROR(ROUNDUP(城建经验计算中介!J39*INDEX($B$6:$B$85,Q39,1),0),0)</f>
        <v>758</v>
      </c>
      <c r="AM39" s="2">
        <f>IFERROR(ROUNDUP(城建经验计算中介!K39*INDEX($B$6:$B$85,R39,1),0),0)</f>
        <v>758</v>
      </c>
      <c r="AN39" s="2">
        <f>IFERROR(ROUNDUP(城建经验计算中介!L39*INDEX($B$6:$B$85,S39,1),0),0)</f>
        <v>1061</v>
      </c>
      <c r="AO39" s="2">
        <f>IFERROR(ROUNDUP(城建经验计算中介!M39*INDEX($B$6:$B$85,T39,1),0),0)</f>
        <v>1061</v>
      </c>
      <c r="AP39" s="2">
        <f>IFERROR(ROUNDUP(城建经验计算中介!N39*INDEX($B$6:$B$85,U39,1),0),0)</f>
        <v>1061</v>
      </c>
      <c r="AQ39" s="2">
        <f>IFERROR(ROUNDUP(城建经验计算中介!O39*INDEX($B$6:$B$85,V39,1),0),0)</f>
        <v>3321752</v>
      </c>
      <c r="AR39" s="2">
        <f>IFERROR(ROUNDUP(城建经验计算中介!P39*INDEX($B$6:$B$85,W39,1),0),0)</f>
        <v>0</v>
      </c>
      <c r="AS39" s="2">
        <f>IFERROR(ROUNDUP(城建经验计算中介!Q39*INDEX($B$6:$B$85,X39,1),0),0)</f>
        <v>0</v>
      </c>
      <c r="AT39" s="2">
        <f>IFERROR(ROUNDUP(城建经验计算中介!R39*INDEX($B$6:$B$85,Y39,1),0),0)</f>
        <v>0</v>
      </c>
      <c r="AU39" s="2">
        <f>IFERROR(ROUNDUP(城建经验计算中介!S39*INDEX($B$6:$B$85,Z39,1),0),0)</f>
        <v>0</v>
      </c>
      <c r="AV39" s="2">
        <f>IFERROR(ROUNDUP(城建经验计算中介!T39*INDEX($B$6:$B$85,AA39,1),0),0)</f>
        <v>758</v>
      </c>
      <c r="AW39" s="2">
        <f>IFERROR(ROUNDUP(城建经验计算中介!U39*INDEX($B$6:$B$85,AB39,1),0),0)</f>
        <v>0</v>
      </c>
      <c r="AX39" s="2"/>
      <c r="AY39" s="2"/>
      <c r="AZ39" s="2">
        <v>34</v>
      </c>
      <c r="BA39" s="2">
        <f t="shared" si="3"/>
        <v>4100</v>
      </c>
      <c r="BB39" s="2">
        <f t="shared" si="4"/>
        <v>910</v>
      </c>
      <c r="BC39" s="2">
        <f t="shared" si="5"/>
        <v>0</v>
      </c>
      <c r="BD39" s="2">
        <f t="shared" si="6"/>
        <v>0</v>
      </c>
      <c r="BE39" s="2">
        <f t="shared" si="7"/>
        <v>760</v>
      </c>
      <c r="BF39" s="2">
        <f t="shared" si="8"/>
        <v>760</v>
      </c>
      <c r="BG39" s="2">
        <f t="shared" si="9"/>
        <v>760</v>
      </c>
      <c r="BH39" s="2">
        <f t="shared" si="10"/>
        <v>760</v>
      </c>
      <c r="BI39" s="2">
        <f t="shared" si="11"/>
        <v>1100</v>
      </c>
      <c r="BJ39" s="2">
        <f t="shared" si="12"/>
        <v>1100</v>
      </c>
      <c r="BK39" s="2">
        <f t="shared" si="13"/>
        <v>1100</v>
      </c>
      <c r="BL39" s="2">
        <f t="shared" si="14"/>
        <v>3300000</v>
      </c>
      <c r="BM39" s="2">
        <f t="shared" si="15"/>
        <v>0</v>
      </c>
      <c r="BN39" s="2">
        <f t="shared" si="16"/>
        <v>0</v>
      </c>
      <c r="BO39" s="2">
        <f t="shared" si="17"/>
        <v>0</v>
      </c>
      <c r="BP39" s="2">
        <f t="shared" si="18"/>
        <v>0</v>
      </c>
      <c r="BQ39" s="2">
        <f t="shared" si="19"/>
        <v>760</v>
      </c>
      <c r="BR39" s="2">
        <f t="shared" si="20"/>
        <v>0</v>
      </c>
      <c r="BS39" s="2"/>
      <c r="BT39" s="2"/>
      <c r="BU39" s="2">
        <v>34</v>
      </c>
      <c r="BV39" s="2">
        <f t="shared" si="38"/>
        <v>3400</v>
      </c>
      <c r="BW39" s="2">
        <f t="shared" si="39"/>
        <v>910</v>
      </c>
      <c r="BX39" s="2">
        <f t="shared" si="40"/>
        <v>0</v>
      </c>
      <c r="BY39" s="2">
        <f t="shared" si="41"/>
        <v>0</v>
      </c>
      <c r="BZ39" s="2">
        <f t="shared" si="42"/>
        <v>760</v>
      </c>
      <c r="CA39" s="2">
        <f t="shared" si="43"/>
        <v>760</v>
      </c>
      <c r="CB39" s="2">
        <f t="shared" si="44"/>
        <v>760</v>
      </c>
      <c r="CC39" s="2">
        <f t="shared" si="45"/>
        <v>760</v>
      </c>
      <c r="CD39" s="2">
        <f t="shared" si="46"/>
        <v>1100</v>
      </c>
      <c r="CE39" s="2">
        <f t="shared" si="47"/>
        <v>1100</v>
      </c>
      <c r="CF39" s="2">
        <f t="shared" si="48"/>
        <v>1100</v>
      </c>
      <c r="CG39" s="2">
        <f t="shared" si="49"/>
        <v>3300000</v>
      </c>
      <c r="CH39" s="2">
        <f t="shared" si="50"/>
        <v>0</v>
      </c>
      <c r="CI39" s="33">
        <f t="shared" si="51"/>
        <v>0</v>
      </c>
      <c r="CJ39" s="2">
        <f t="shared" si="52"/>
        <v>0</v>
      </c>
      <c r="CK39" s="2">
        <f t="shared" si="53"/>
        <v>0</v>
      </c>
      <c r="CL39" s="2">
        <f t="shared" si="54"/>
        <v>760</v>
      </c>
      <c r="CM39" s="2">
        <f t="shared" si="55"/>
        <v>0</v>
      </c>
      <c r="CN39" s="2"/>
      <c r="CO39" s="2"/>
      <c r="CP39" s="2">
        <v>34</v>
      </c>
      <c r="CQ39" s="2">
        <v>3400</v>
      </c>
      <c r="CR39" s="2">
        <v>910</v>
      </c>
      <c r="CS39" s="2">
        <v>0</v>
      </c>
      <c r="CT39" s="2">
        <v>0</v>
      </c>
      <c r="CU39" s="2">
        <v>760</v>
      </c>
      <c r="CV39" s="2">
        <v>760</v>
      </c>
      <c r="CW39" s="2">
        <v>760</v>
      </c>
      <c r="CX39" s="2">
        <v>760</v>
      </c>
      <c r="CY39" s="2">
        <v>1100</v>
      </c>
      <c r="CZ39" s="2">
        <v>1100</v>
      </c>
      <c r="DA39" s="2">
        <v>1100</v>
      </c>
      <c r="DB39" s="2">
        <v>3300000</v>
      </c>
      <c r="DC39" s="2">
        <v>0</v>
      </c>
      <c r="DD39" s="33">
        <v>0</v>
      </c>
      <c r="DE39" s="2">
        <v>0</v>
      </c>
      <c r="DF39" s="2">
        <v>0</v>
      </c>
      <c r="DG39" s="2">
        <v>760</v>
      </c>
      <c r="DH39" s="2">
        <v>0</v>
      </c>
      <c r="DI39" s="2"/>
      <c r="DJ39" s="2"/>
      <c r="DK39" s="2">
        <v>34</v>
      </c>
      <c r="DL39" s="2">
        <f>IF(BV39=0,0,SUM(BV$6:BV39))</f>
        <v>21652</v>
      </c>
      <c r="DM39" s="2">
        <f>IF(BW39=0,0,SUM(BW$6:BW39))</f>
        <v>5774</v>
      </c>
      <c r="DN39" s="2">
        <f>IF(BX39=0,0,SUM(BX$6:BX39))</f>
        <v>0</v>
      </c>
      <c r="DO39" s="2">
        <f>IF(BY39=0,0,SUM(BY$6:BY39))</f>
        <v>0</v>
      </c>
      <c r="DP39" s="2">
        <f>IF(BZ39=0,0,SUM(BZ$6:BZ39))</f>
        <v>4832</v>
      </c>
      <c r="DQ39" s="2">
        <f>IF(CA39=0,0,SUM(CA$6:CA39))</f>
        <v>4832</v>
      </c>
      <c r="DR39" s="2">
        <f>IF(CB39=0,0,SUM(CB$6:CB39))</f>
        <v>4832</v>
      </c>
      <c r="DS39" s="2">
        <f>IF(CC39=0,0,SUM(CC$6:CC39))</f>
        <v>4832</v>
      </c>
      <c r="DT39" s="2">
        <f>IF(CD39=0,0,SUM(CD$6:CD39))</f>
        <v>4800</v>
      </c>
      <c r="DU39" s="2">
        <f>IF(CE39=0,0,SUM(CE$6:CE39))</f>
        <v>6742</v>
      </c>
      <c r="DV39" s="2">
        <f>IF(CF39=0,0,SUM(CF$6:CF39))</f>
        <v>6742</v>
      </c>
      <c r="DW39" s="2">
        <f>IF(CG39=0,0,SUM(CG$6:CG39))</f>
        <v>12764334</v>
      </c>
      <c r="DX39" s="2">
        <f>IF(CH39=0,0,SUM(CH$6:CH39))</f>
        <v>0</v>
      </c>
      <c r="DY39" s="2">
        <f>IF(CI39=0,0,SUM(CI$6:CI39))</f>
        <v>0</v>
      </c>
      <c r="DZ39" s="2">
        <f>IF(CJ39=0,0,SUM(CJ$6:CJ39))</f>
        <v>0</v>
      </c>
      <c r="EA39" s="2">
        <f>IF(CK39=0,0,SUM(CK$6:CK39))</f>
        <v>0</v>
      </c>
      <c r="EB39" s="2">
        <f>IF(CL39=0,0,SUM(CL$6:CL39))</f>
        <v>4792</v>
      </c>
      <c r="EC39" s="2">
        <f>IF(CM39=0,0,SUM(CM$6:CM39))</f>
        <v>0</v>
      </c>
      <c r="ED39" s="2"/>
      <c r="EE39" s="2"/>
      <c r="EF39" s="2">
        <v>34</v>
      </c>
      <c r="EG39" s="2">
        <f>求节点($DK$6:$DK$85,DL$6:DL$85,升级建筑所需大殿等级!AW39)</f>
        <v>21652</v>
      </c>
      <c r="EH39" s="2">
        <f>求节点($DK$6:$DK$85,DM$6:DM$85,升级建筑所需大殿等级!AX39)</f>
        <v>5774</v>
      </c>
      <c r="EI39" s="2">
        <f>求节点($DK$6:$DK$85,DN$6:DN$85,升级建筑所需大殿等级!AY39)</f>
        <v>2880</v>
      </c>
      <c r="EJ39" s="2">
        <f>求节点($DK$6:$DK$85,DO$6:DO$85,升级建筑所需大殿等级!AZ39)</f>
        <v>0</v>
      </c>
      <c r="EK39" s="2">
        <f>求节点($DK$6:$DK$85,DP$6:DP$85,升级建筑所需大殿等级!BA39)</f>
        <v>4832</v>
      </c>
      <c r="EL39" s="2">
        <f>求节点($DK$6:$DK$85,DQ$6:DQ$85,升级建筑所需大殿等级!BB39)</f>
        <v>4832</v>
      </c>
      <c r="EM39" s="2">
        <f>求节点($DK$6:$DK$85,DR$6:DR$85,升级建筑所需大殿等级!BC39)</f>
        <v>4832</v>
      </c>
      <c r="EN39" s="2">
        <f>求节点($DK$6:$DK$85,DS$6:DS$85,升级建筑所需大殿等级!BD39)</f>
        <v>4832</v>
      </c>
      <c r="EO39" s="2">
        <f>求节点($DK$6:$DK$85,DT$6:DT$85,升级建筑所需大殿等级!BE39)</f>
        <v>4800</v>
      </c>
      <c r="EP39" s="2">
        <f>求节点($DK$6:$DK$85,DU$6:DU$85,升级建筑所需大殿等级!BF39)</f>
        <v>6742</v>
      </c>
      <c r="EQ39" s="2">
        <f>求节点($DK$6:$DK$85,DV$6:DV$85,升级建筑所需大殿等级!BG39)</f>
        <v>6742</v>
      </c>
      <c r="ER39" s="2">
        <f>求节点($DK$6:$DK$85,DW$6:DW$85,升级建筑所需大殿等级!BH39)</f>
        <v>12509</v>
      </c>
      <c r="ES39" s="2">
        <f>求节点($DK$6:$DK$85,DX$6:DX$85,升级建筑所需大殿等级!BI39)</f>
        <v>6060.0000000000009</v>
      </c>
      <c r="ET39" s="2">
        <f>求节点($DK$6:$DK$85,DY$6:DY$85,升级建筑所需大殿等级!BJ39)</f>
        <v>4224.6666666666679</v>
      </c>
      <c r="EU39" s="2">
        <f>求节点($DK$6:$DK$85,DZ$6:DZ$85,升级建筑所需大殿等级!BK39)</f>
        <v>5958.0000000000009</v>
      </c>
      <c r="EV39" s="2">
        <f>求节点($DK$6:$DK$85,EA$6:EA$85,升级建筑所需大殿等级!BL39)</f>
        <v>5968.0000000000009</v>
      </c>
      <c r="EW39" s="2">
        <f>求节点($DK$6:$DK$85,EB$6:EB$85,升级建筑所需大殿等级!BM39)</f>
        <v>4792</v>
      </c>
      <c r="EX39" s="2">
        <f>求节点($DK$6:$DK$85,EC$6:EC$85,升级建筑所需大殿等级!BN39)</f>
        <v>1841</v>
      </c>
      <c r="EY39" s="2"/>
      <c r="EZ39" s="2"/>
      <c r="FA39" s="1">
        <f>SUMPRODUCT(EG39:EX39,'[1]功能-城建'!$X39:$AO39)</f>
        <v>109270.66666666667</v>
      </c>
      <c r="FB39" s="1">
        <v>89696</v>
      </c>
      <c r="FC39" s="1">
        <f t="shared" si="35"/>
        <v>1.2182334403615174</v>
      </c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</row>
    <row r="40" spans="1:202" x14ac:dyDescent="0.15">
      <c r="A40" s="1">
        <f>(0.03*$C40^-0.75)*求节点([1]节奏总纲!$P$4:$P$163,'[1]功能-城建'!$CW$5:$CW$164,[1]节奏总纲!$AM38)</f>
        <v>23418.077685961409</v>
      </c>
      <c r="B40" s="1">
        <v>4.1999999999999997E-3</v>
      </c>
      <c r="C40" s="1">
        <v>35</v>
      </c>
      <c r="D40" s="1">
        <f>'[1]功能-城建'!DG39</f>
        <v>131559</v>
      </c>
      <c r="E40" s="1">
        <f>'[1]功能-城建'!DH39</f>
        <v>131559</v>
      </c>
      <c r="F40" s="1">
        <f>'[1]功能-城建'!DI39</f>
        <v>131559</v>
      </c>
      <c r="G40" s="1">
        <f>'[1]功能-城建'!DJ39</f>
        <v>131559</v>
      </c>
      <c r="H40" s="1">
        <f>'[1]功能-城建'!DK39</f>
        <v>131559</v>
      </c>
      <c r="J40" s="2">
        <v>35</v>
      </c>
      <c r="K40" s="2">
        <f>'[1]功能-城建'!AS40</f>
        <v>35</v>
      </c>
      <c r="L40" s="2">
        <f>'[1]功能-城建'!AT40</f>
        <v>35</v>
      </c>
      <c r="M40" s="2" t="str">
        <f>'[1]功能-城建'!AU40</f>
        <v/>
      </c>
      <c r="N40" s="2" t="str">
        <f>'[1]功能-城建'!AV40</f>
        <v/>
      </c>
      <c r="O40" s="2">
        <f>'[1]功能-城建'!AW40</f>
        <v>35</v>
      </c>
      <c r="P40" s="2">
        <f>'[1]功能-城建'!AX40</f>
        <v>35</v>
      </c>
      <c r="Q40" s="2">
        <f>'[1]功能-城建'!AY40</f>
        <v>35</v>
      </c>
      <c r="R40" s="2">
        <f>'[1]功能-城建'!AZ40</f>
        <v>35</v>
      </c>
      <c r="S40" s="2">
        <f>'[1]功能-城建'!BA40</f>
        <v>35</v>
      </c>
      <c r="T40" s="2">
        <f>'[1]功能-城建'!BB40</f>
        <v>35</v>
      </c>
      <c r="U40" s="2">
        <f>'[1]功能-城建'!BC40</f>
        <v>35</v>
      </c>
      <c r="V40" s="2">
        <f>'[1]功能-城建'!BD40</f>
        <v>78</v>
      </c>
      <c r="W40" s="2">
        <f>'[1]功能-城建'!BE40</f>
        <v>0</v>
      </c>
      <c r="X40" s="2">
        <f>'[1]功能-城建'!BF40</f>
        <v>0</v>
      </c>
      <c r="Y40" s="2">
        <f>'[1]功能-城建'!BG40</f>
        <v>0</v>
      </c>
      <c r="Z40" s="2">
        <f>'[1]功能-城建'!BH40</f>
        <v>0</v>
      </c>
      <c r="AA40" s="2">
        <f>'[1]功能-城建'!BI40</f>
        <v>35</v>
      </c>
      <c r="AB40" s="2">
        <f>'[1]功能-城建'!BJ40</f>
        <v>0</v>
      </c>
      <c r="AC40" s="2"/>
      <c r="AD40" s="2"/>
      <c r="AE40" s="2">
        <v>35</v>
      </c>
      <c r="AF40" s="2">
        <f>IFERROR(ROUNDUP(城建经验计算中介!D40*INDEX($B$6:$B$85,K40,1),0),0)</f>
        <v>4867</v>
      </c>
      <c r="AG40" s="2">
        <f>IFERROR(ROUNDUP(城建经验计算中介!E40*INDEX($B$6:$B$85,L40,1),0),0)</f>
        <v>1082</v>
      </c>
      <c r="AH40" s="2">
        <f>IFERROR(ROUNDUP(城建经验计算中介!F40*INDEX($B$6:$B$85,M40,1),0),0)</f>
        <v>0</v>
      </c>
      <c r="AI40" s="2">
        <f>IFERROR(ROUNDUP(城建经验计算中介!G40*INDEX($B$6:$B$85,N40,1),0),0)</f>
        <v>0</v>
      </c>
      <c r="AJ40" s="2">
        <f>IFERROR(ROUNDUP(城建经验计算中介!H40*INDEX($B$6:$B$85,O40,1),0),0)</f>
        <v>902</v>
      </c>
      <c r="AK40" s="2">
        <f>IFERROR(ROUNDUP(城建经验计算中介!I40*INDEX($B$6:$B$85,P40,1),0),0)</f>
        <v>902</v>
      </c>
      <c r="AL40" s="2">
        <f>IFERROR(ROUNDUP(城建经验计算中介!J40*INDEX($B$6:$B$85,Q40,1),0),0)</f>
        <v>902</v>
      </c>
      <c r="AM40" s="2">
        <f>IFERROR(ROUNDUP(城建经验计算中介!K40*INDEX($B$6:$B$85,R40,1),0),0)</f>
        <v>902</v>
      </c>
      <c r="AN40" s="2">
        <f>IFERROR(ROUNDUP(城建经验计算中介!L40*INDEX($B$6:$B$85,S40,1),0),0)</f>
        <v>1262</v>
      </c>
      <c r="AO40" s="2">
        <f>IFERROR(ROUNDUP(城建经验计算中介!M40*INDEX($B$6:$B$85,T40,1),0),0)</f>
        <v>1262</v>
      </c>
      <c r="AP40" s="2">
        <f>IFERROR(ROUNDUP(城建经验计算中介!N40*INDEX($B$6:$B$85,U40,1),0),0)</f>
        <v>1262</v>
      </c>
      <c r="AQ40" s="2">
        <f>IFERROR(ROUNDUP(城建经验计算中介!O40*INDEX($B$6:$B$85,V40,1),0),0)</f>
        <v>4305844</v>
      </c>
      <c r="AR40" s="2">
        <f>IFERROR(ROUNDUP(城建经验计算中介!P40*INDEX($B$6:$B$85,W40,1),0),0)</f>
        <v>0</v>
      </c>
      <c r="AS40" s="2">
        <f>IFERROR(ROUNDUP(城建经验计算中介!Q40*INDEX($B$6:$B$85,X40,1),0),0)</f>
        <v>0</v>
      </c>
      <c r="AT40" s="2">
        <f>IFERROR(ROUNDUP(城建经验计算中介!R40*INDEX($B$6:$B$85,Y40,1),0),0)</f>
        <v>0</v>
      </c>
      <c r="AU40" s="2">
        <f>IFERROR(ROUNDUP(城建经验计算中介!S40*INDEX($B$6:$B$85,Z40,1),0),0)</f>
        <v>0</v>
      </c>
      <c r="AV40" s="2">
        <f>IFERROR(ROUNDUP(城建经验计算中介!T40*INDEX($B$6:$B$85,AA40,1),0),0)</f>
        <v>902</v>
      </c>
      <c r="AW40" s="2">
        <f>IFERROR(ROUNDUP(城建经验计算中介!U40*INDEX($B$6:$B$85,AB40,1),0),0)</f>
        <v>0</v>
      </c>
      <c r="AX40" s="2"/>
      <c r="AY40" s="2"/>
      <c r="AZ40" s="2">
        <v>35</v>
      </c>
      <c r="BA40" s="2">
        <f t="shared" si="3"/>
        <v>4900</v>
      </c>
      <c r="BB40" s="2">
        <f t="shared" si="4"/>
        <v>1100</v>
      </c>
      <c r="BC40" s="2">
        <f t="shared" si="5"/>
        <v>0</v>
      </c>
      <c r="BD40" s="2">
        <f t="shared" si="6"/>
        <v>0</v>
      </c>
      <c r="BE40" s="2">
        <f t="shared" si="7"/>
        <v>900</v>
      </c>
      <c r="BF40" s="2">
        <f t="shared" si="8"/>
        <v>900</v>
      </c>
      <c r="BG40" s="2">
        <f t="shared" si="9"/>
        <v>900</v>
      </c>
      <c r="BH40" s="2">
        <f t="shared" si="10"/>
        <v>900</v>
      </c>
      <c r="BI40" s="2">
        <f t="shared" si="11"/>
        <v>1300</v>
      </c>
      <c r="BJ40" s="2">
        <f t="shared" si="12"/>
        <v>1300</v>
      </c>
      <c r="BK40" s="2">
        <f t="shared" si="13"/>
        <v>1300</v>
      </c>
      <c r="BL40" s="2">
        <f t="shared" si="14"/>
        <v>4300000</v>
      </c>
      <c r="BM40" s="2">
        <f t="shared" si="15"/>
        <v>0</v>
      </c>
      <c r="BN40" s="2">
        <f t="shared" si="16"/>
        <v>0</v>
      </c>
      <c r="BO40" s="2">
        <f t="shared" si="17"/>
        <v>0</v>
      </c>
      <c r="BP40" s="2">
        <f t="shared" si="18"/>
        <v>0</v>
      </c>
      <c r="BQ40" s="2">
        <f t="shared" si="19"/>
        <v>900</v>
      </c>
      <c r="BR40" s="2">
        <f t="shared" si="20"/>
        <v>0</v>
      </c>
      <c r="BS40" s="2"/>
      <c r="BT40" s="2"/>
      <c r="BU40" s="2">
        <v>35</v>
      </c>
      <c r="BV40" s="2">
        <f t="shared" si="38"/>
        <v>4100</v>
      </c>
      <c r="BW40" s="2">
        <f t="shared" si="39"/>
        <v>1100</v>
      </c>
      <c r="BX40" s="2">
        <f t="shared" si="40"/>
        <v>0</v>
      </c>
      <c r="BY40" s="2">
        <f t="shared" si="41"/>
        <v>0</v>
      </c>
      <c r="BZ40" s="2">
        <f t="shared" si="42"/>
        <v>900</v>
      </c>
      <c r="CA40" s="2">
        <f t="shared" si="43"/>
        <v>900</v>
      </c>
      <c r="CB40" s="2">
        <f t="shared" si="44"/>
        <v>900</v>
      </c>
      <c r="CC40" s="2">
        <f t="shared" si="45"/>
        <v>900</v>
      </c>
      <c r="CD40" s="2">
        <f t="shared" si="46"/>
        <v>1300</v>
      </c>
      <c r="CE40" s="2">
        <f t="shared" si="47"/>
        <v>1300</v>
      </c>
      <c r="CF40" s="2">
        <f t="shared" si="48"/>
        <v>1300</v>
      </c>
      <c r="CG40" s="2">
        <f t="shared" si="49"/>
        <v>4300000</v>
      </c>
      <c r="CH40" s="2">
        <f t="shared" si="50"/>
        <v>0</v>
      </c>
      <c r="CI40" s="33">
        <f t="shared" si="51"/>
        <v>0</v>
      </c>
      <c r="CJ40" s="2">
        <f t="shared" si="52"/>
        <v>0</v>
      </c>
      <c r="CK40" s="2">
        <f t="shared" si="53"/>
        <v>0</v>
      </c>
      <c r="CL40" s="2">
        <f t="shared" si="54"/>
        <v>900</v>
      </c>
      <c r="CM40" s="2">
        <f t="shared" si="55"/>
        <v>0</v>
      </c>
      <c r="CN40" s="2"/>
      <c r="CO40" s="2"/>
      <c r="CP40" s="2">
        <v>35</v>
      </c>
      <c r="CQ40" s="2">
        <v>4100</v>
      </c>
      <c r="CR40" s="2">
        <v>1100</v>
      </c>
      <c r="CS40" s="2">
        <v>0</v>
      </c>
      <c r="CT40" s="2">
        <v>0</v>
      </c>
      <c r="CU40" s="2">
        <v>900</v>
      </c>
      <c r="CV40" s="2">
        <v>900</v>
      </c>
      <c r="CW40" s="2">
        <v>900</v>
      </c>
      <c r="CX40" s="2">
        <v>900</v>
      </c>
      <c r="CY40" s="2">
        <v>1300</v>
      </c>
      <c r="CZ40" s="2">
        <v>1300</v>
      </c>
      <c r="DA40" s="2">
        <v>1300</v>
      </c>
      <c r="DB40" s="2">
        <v>4300000</v>
      </c>
      <c r="DC40" s="2">
        <v>0</v>
      </c>
      <c r="DD40" s="33">
        <v>0</v>
      </c>
      <c r="DE40" s="2">
        <v>0</v>
      </c>
      <c r="DF40" s="2">
        <v>0</v>
      </c>
      <c r="DG40" s="2">
        <v>900</v>
      </c>
      <c r="DH40" s="2">
        <v>0</v>
      </c>
      <c r="DI40" s="2"/>
      <c r="DJ40" s="2"/>
      <c r="DK40" s="2">
        <v>35</v>
      </c>
      <c r="DL40" s="2">
        <f>IF(BV40=0,0,SUM(BV$6:BV40))</f>
        <v>25752</v>
      </c>
      <c r="DM40" s="2">
        <f>IF(BW40=0,0,SUM(BW$6:BW40))</f>
        <v>6874</v>
      </c>
      <c r="DN40" s="2">
        <f>IF(BX40=0,0,SUM(BX$6:BX40))</f>
        <v>0</v>
      </c>
      <c r="DO40" s="2">
        <f>IF(BY40=0,0,SUM(BY$6:BY40))</f>
        <v>0</v>
      </c>
      <c r="DP40" s="2">
        <f>IF(BZ40=0,0,SUM(BZ$6:BZ40))</f>
        <v>5732</v>
      </c>
      <c r="DQ40" s="2">
        <f>IF(CA40=0,0,SUM(CA$6:CA40))</f>
        <v>5732</v>
      </c>
      <c r="DR40" s="2">
        <f>IF(CB40=0,0,SUM(CB$6:CB40))</f>
        <v>5732</v>
      </c>
      <c r="DS40" s="2">
        <f>IF(CC40=0,0,SUM(CC$6:CC40))</f>
        <v>5732</v>
      </c>
      <c r="DT40" s="2">
        <f>IF(CD40=0,0,SUM(CD$6:CD40))</f>
        <v>6100</v>
      </c>
      <c r="DU40" s="2">
        <f>IF(CE40=0,0,SUM(CE$6:CE40))</f>
        <v>8042</v>
      </c>
      <c r="DV40" s="2">
        <f>IF(CF40=0,0,SUM(CF$6:CF40))</f>
        <v>8042</v>
      </c>
      <c r="DW40" s="2">
        <f>IF(CG40=0,0,SUM(CG$6:CG40))</f>
        <v>17064334</v>
      </c>
      <c r="DX40" s="2">
        <f>IF(CH40=0,0,SUM(CH$6:CH40))</f>
        <v>0</v>
      </c>
      <c r="DY40" s="2">
        <f>IF(CI40=0,0,SUM(CI$6:CI40))</f>
        <v>0</v>
      </c>
      <c r="DZ40" s="2">
        <f>IF(CJ40=0,0,SUM(CJ$6:CJ40))</f>
        <v>0</v>
      </c>
      <c r="EA40" s="2">
        <f>IF(CK40=0,0,SUM(CK$6:CK40))</f>
        <v>0</v>
      </c>
      <c r="EB40" s="2">
        <f>IF(CL40=0,0,SUM(CL$6:CL40))</f>
        <v>5692</v>
      </c>
      <c r="EC40" s="2">
        <f>IF(CM40=0,0,SUM(CM$6:CM40))</f>
        <v>0</v>
      </c>
      <c r="ED40" s="2"/>
      <c r="EE40" s="2"/>
      <c r="EF40" s="2">
        <v>35</v>
      </c>
      <c r="EG40" s="2">
        <f>求节点($DK$6:$DK$85,DL$6:DL$85,升级建筑所需大殿等级!AW40)</f>
        <v>25752</v>
      </c>
      <c r="EH40" s="2">
        <f>求节点($DK$6:$DK$85,DM$6:DM$85,升级建筑所需大殿等级!AX40)</f>
        <v>6874</v>
      </c>
      <c r="EI40" s="2">
        <f>求节点($DK$6:$DK$85,DN$6:DN$85,升级建筑所需大殿等级!AY40)</f>
        <v>3410</v>
      </c>
      <c r="EJ40" s="2">
        <f>求节点($DK$6:$DK$85,DO$6:DO$85,升级建筑所需大殿等级!AZ40)</f>
        <v>0</v>
      </c>
      <c r="EK40" s="2">
        <f>求节点($DK$6:$DK$85,DP$6:DP$85,升级建筑所需大殿等级!BA40)</f>
        <v>5732</v>
      </c>
      <c r="EL40" s="2">
        <f>求节点($DK$6:$DK$85,DQ$6:DQ$85,升级建筑所需大殿等级!BB40)</f>
        <v>5732</v>
      </c>
      <c r="EM40" s="2">
        <f>求节点($DK$6:$DK$85,DR$6:DR$85,升级建筑所需大殿等级!BC40)</f>
        <v>5732</v>
      </c>
      <c r="EN40" s="2">
        <f>求节点($DK$6:$DK$85,DS$6:DS$85,升级建筑所需大殿等级!BD40)</f>
        <v>5732</v>
      </c>
      <c r="EO40" s="2">
        <f>求节点($DK$6:$DK$85,DT$6:DT$85,升级建筑所需大殿等级!BE40)</f>
        <v>6100</v>
      </c>
      <c r="EP40" s="2">
        <f>求节点($DK$6:$DK$85,DU$6:DU$85,升级建筑所需大殿等级!BF40)</f>
        <v>8042</v>
      </c>
      <c r="EQ40" s="2">
        <f>求节点($DK$6:$DK$85,DV$6:DV$85,升级建筑所需大殿等级!BG40)</f>
        <v>8042</v>
      </c>
      <c r="ER40" s="2">
        <f>求节点($DK$6:$DK$85,DW$6:DW$85,升级建筑所需大殿等级!BH40)</f>
        <v>14884</v>
      </c>
      <c r="ES40" s="2">
        <f>求节点($DK$6:$DK$85,DX$6:DX$85,升级建筑所需大殿等级!BI40)</f>
        <v>7460</v>
      </c>
      <c r="ET40" s="2">
        <f>求节点($DK$6:$DK$85,DY$6:DY$85,升级建筑所需大殿等级!BJ40)</f>
        <v>5358</v>
      </c>
      <c r="EU40" s="2">
        <f>求节点($DK$6:$DK$85,DZ$6:DZ$85,升级建筑所需大殿等级!BK40)</f>
        <v>7358</v>
      </c>
      <c r="EV40" s="2">
        <f>求节点($DK$6:$DK$85,EA$6:EA$85,升级建筑所需大殿等级!BL40)</f>
        <v>7368</v>
      </c>
      <c r="EW40" s="2">
        <f>求节点($DK$6:$DK$85,EB$6:EB$85,升级建筑所需大殿等级!BM40)</f>
        <v>5692</v>
      </c>
      <c r="EX40" s="2">
        <f>求节点($DK$6:$DK$85,EC$6:EC$85,升级建筑所需大殿等级!BN40)</f>
        <v>2291</v>
      </c>
      <c r="EY40" s="2"/>
      <c r="EZ40" s="2"/>
      <c r="FA40" s="1">
        <f>SUMPRODUCT(EG40:EX40,'[1]功能-城建'!$X40:$AO40)</f>
        <v>131559</v>
      </c>
      <c r="FB40" s="1">
        <v>116696</v>
      </c>
      <c r="FC40" s="1">
        <f t="shared" si="35"/>
        <v>1.1273651196270651</v>
      </c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</row>
    <row r="41" spans="1:202" x14ac:dyDescent="0.15">
      <c r="A41" s="1">
        <f>(0.03*$C41^-0.75)*求节点([1]节奏总纲!$P$4:$P$163,'[1]功能-城建'!$CW$5:$CW$164,[1]节奏总纲!$AM39)</f>
        <v>26561.55295843698</v>
      </c>
      <c r="B41" s="1">
        <v>4.1999999999999997E-3</v>
      </c>
      <c r="C41" s="1">
        <v>36</v>
      </c>
      <c r="D41" s="1">
        <f>'[1]功能-城建'!DG40</f>
        <v>156459</v>
      </c>
      <c r="E41" s="1">
        <f>'[1]功能-城建'!DH40</f>
        <v>156459</v>
      </c>
      <c r="F41" s="1">
        <f>'[1]功能-城建'!DI40</f>
        <v>156459</v>
      </c>
      <c r="G41" s="1">
        <f>'[1]功能-城建'!DJ40</f>
        <v>156459</v>
      </c>
      <c r="H41" s="1">
        <f>'[1]功能-城建'!DK40</f>
        <v>156459</v>
      </c>
      <c r="J41" s="2">
        <v>36</v>
      </c>
      <c r="K41" s="2">
        <f>'[1]功能-城建'!AS41</f>
        <v>36</v>
      </c>
      <c r="L41" s="2">
        <f>'[1]功能-城建'!AT41</f>
        <v>36</v>
      </c>
      <c r="M41" s="2" t="str">
        <f>'[1]功能-城建'!AU41</f>
        <v/>
      </c>
      <c r="N41" s="2" t="str">
        <f>'[1]功能-城建'!AV41</f>
        <v/>
      </c>
      <c r="O41" s="2">
        <f>'[1]功能-城建'!AW41</f>
        <v>36</v>
      </c>
      <c r="P41" s="2">
        <f>'[1]功能-城建'!AX41</f>
        <v>36</v>
      </c>
      <c r="Q41" s="2">
        <f>'[1]功能-城建'!AY41</f>
        <v>36</v>
      </c>
      <c r="R41" s="2">
        <f>'[1]功能-城建'!AZ41</f>
        <v>36</v>
      </c>
      <c r="S41" s="2">
        <f>'[1]功能-城建'!BA41</f>
        <v>36</v>
      </c>
      <c r="T41" s="2">
        <f>'[1]功能-城建'!BB41</f>
        <v>36</v>
      </c>
      <c r="U41" s="2">
        <f>'[1]功能-城建'!BC41</f>
        <v>36</v>
      </c>
      <c r="V41" s="2">
        <f>'[1]功能-城建'!BD41</f>
        <v>80</v>
      </c>
      <c r="W41" s="2">
        <f>'[1]功能-城建'!BE41</f>
        <v>0</v>
      </c>
      <c r="X41" s="2">
        <f>'[1]功能-城建'!BF41</f>
        <v>0</v>
      </c>
      <c r="Y41" s="2">
        <f>'[1]功能-城建'!BG41</f>
        <v>0</v>
      </c>
      <c r="Z41" s="2">
        <f>'[1]功能-城建'!BH41</f>
        <v>0</v>
      </c>
      <c r="AA41" s="2">
        <f>'[1]功能-城建'!BI41</f>
        <v>36</v>
      </c>
      <c r="AB41" s="2">
        <f>'[1]功能-城建'!BJ41</f>
        <v>0</v>
      </c>
      <c r="AC41" s="2"/>
      <c r="AD41" s="2"/>
      <c r="AE41" s="2">
        <v>36</v>
      </c>
      <c r="AF41" s="2">
        <f>IFERROR(ROUNDUP(城建经验计算中介!D41*INDEX($B$6:$B$85,K41,1),0),0)</f>
        <v>5415</v>
      </c>
      <c r="AG41" s="2">
        <f>IFERROR(ROUNDUP(城建经验计算中介!E41*INDEX($B$6:$B$85,L41,1),0),0)</f>
        <v>1204</v>
      </c>
      <c r="AH41" s="2">
        <f>IFERROR(ROUNDUP(城建经验计算中介!F41*INDEX($B$6:$B$85,M41,1),0),0)</f>
        <v>0</v>
      </c>
      <c r="AI41" s="2">
        <f>IFERROR(ROUNDUP(城建经验计算中介!G41*INDEX($B$6:$B$85,N41,1),0),0)</f>
        <v>0</v>
      </c>
      <c r="AJ41" s="2">
        <f>IFERROR(ROUNDUP(城建经验计算中介!H41*INDEX($B$6:$B$85,O41,1),0),0)</f>
        <v>1003</v>
      </c>
      <c r="AK41" s="2">
        <f>IFERROR(ROUNDUP(城建经验计算中介!I41*INDEX($B$6:$B$85,P41,1),0),0)</f>
        <v>1003</v>
      </c>
      <c r="AL41" s="2">
        <f>IFERROR(ROUNDUP(城建经验计算中介!J41*INDEX($B$6:$B$85,Q41,1),0),0)</f>
        <v>1003</v>
      </c>
      <c r="AM41" s="2">
        <f>IFERROR(ROUNDUP(城建经验计算中介!K41*INDEX($B$6:$B$85,R41,1),0),0)</f>
        <v>1003</v>
      </c>
      <c r="AN41" s="2">
        <f>IFERROR(ROUNDUP(城建经验计算中介!L41*INDEX($B$6:$B$85,S41,1),0),0)</f>
        <v>1404</v>
      </c>
      <c r="AO41" s="2">
        <f>IFERROR(ROUNDUP(城建经验计算中介!M41*INDEX($B$6:$B$85,T41,1),0),0)</f>
        <v>1404</v>
      </c>
      <c r="AP41" s="2">
        <f>IFERROR(ROUNDUP(城建经验计算中介!N41*INDEX($B$6:$B$85,U41,1),0),0)</f>
        <v>1404</v>
      </c>
      <c r="AQ41" s="2">
        <f>IFERROR(ROUNDUP(城建经验计算中介!O41*INDEX($B$6:$B$85,V41,1),0),0)</f>
        <v>4487321</v>
      </c>
      <c r="AR41" s="2">
        <f>IFERROR(ROUNDUP(城建经验计算中介!P41*INDEX($B$6:$B$85,W41,1),0),0)</f>
        <v>0</v>
      </c>
      <c r="AS41" s="2">
        <f>IFERROR(ROUNDUP(城建经验计算中介!Q41*INDEX($B$6:$B$85,X41,1),0),0)</f>
        <v>0</v>
      </c>
      <c r="AT41" s="2">
        <f>IFERROR(ROUNDUP(城建经验计算中介!R41*INDEX($B$6:$B$85,Y41,1),0),0)</f>
        <v>0</v>
      </c>
      <c r="AU41" s="2">
        <f>IFERROR(ROUNDUP(城建经验计算中介!S41*INDEX($B$6:$B$85,Z41,1),0),0)</f>
        <v>0</v>
      </c>
      <c r="AV41" s="2">
        <f>IFERROR(ROUNDUP(城建经验计算中介!T41*INDEX($B$6:$B$85,AA41,1),0),0)</f>
        <v>1003</v>
      </c>
      <c r="AW41" s="2">
        <f>IFERROR(ROUNDUP(城建经验计算中介!U41*INDEX($B$6:$B$85,AB41,1),0),0)</f>
        <v>0</v>
      </c>
      <c r="AX41" s="2"/>
      <c r="AY41" s="2"/>
      <c r="AZ41" s="2">
        <v>36</v>
      </c>
      <c r="BA41" s="2">
        <f t="shared" si="3"/>
        <v>5400</v>
      </c>
      <c r="BB41" s="2">
        <f t="shared" si="4"/>
        <v>1200</v>
      </c>
      <c r="BC41" s="2">
        <f t="shared" si="5"/>
        <v>0</v>
      </c>
      <c r="BD41" s="2">
        <f t="shared" si="6"/>
        <v>0</v>
      </c>
      <c r="BE41" s="2">
        <f t="shared" si="7"/>
        <v>1000</v>
      </c>
      <c r="BF41" s="2">
        <f t="shared" si="8"/>
        <v>1000</v>
      </c>
      <c r="BG41" s="2">
        <f t="shared" si="9"/>
        <v>1000</v>
      </c>
      <c r="BH41" s="2">
        <f t="shared" si="10"/>
        <v>1000</v>
      </c>
      <c r="BI41" s="2">
        <f t="shared" si="11"/>
        <v>1400</v>
      </c>
      <c r="BJ41" s="2">
        <f t="shared" si="12"/>
        <v>1400</v>
      </c>
      <c r="BK41" s="2">
        <f t="shared" si="13"/>
        <v>1400</v>
      </c>
      <c r="BL41" s="2">
        <f t="shared" si="14"/>
        <v>4500000</v>
      </c>
      <c r="BM41" s="2">
        <f t="shared" si="15"/>
        <v>0</v>
      </c>
      <c r="BN41" s="2">
        <f t="shared" si="16"/>
        <v>0</v>
      </c>
      <c r="BO41" s="2">
        <f t="shared" si="17"/>
        <v>0</v>
      </c>
      <c r="BP41" s="2">
        <f t="shared" si="18"/>
        <v>0</v>
      </c>
      <c r="BQ41" s="2">
        <f t="shared" si="19"/>
        <v>1000</v>
      </c>
      <c r="BR41" s="2">
        <f t="shared" si="20"/>
        <v>0</v>
      </c>
      <c r="BS41" s="2"/>
      <c r="BT41" s="2"/>
      <c r="BU41" s="2">
        <v>36</v>
      </c>
      <c r="BV41" s="2">
        <f t="shared" si="38"/>
        <v>4900</v>
      </c>
      <c r="BW41" s="2">
        <f t="shared" si="39"/>
        <v>1200</v>
      </c>
      <c r="BX41" s="2">
        <f t="shared" si="40"/>
        <v>0</v>
      </c>
      <c r="BY41" s="2">
        <f t="shared" si="41"/>
        <v>0</v>
      </c>
      <c r="BZ41" s="2">
        <f t="shared" si="42"/>
        <v>1000</v>
      </c>
      <c r="CA41" s="2">
        <f t="shared" si="43"/>
        <v>1000</v>
      </c>
      <c r="CB41" s="2">
        <f t="shared" si="44"/>
        <v>1000</v>
      </c>
      <c r="CC41" s="2">
        <f t="shared" si="45"/>
        <v>1000</v>
      </c>
      <c r="CD41" s="2">
        <f t="shared" si="46"/>
        <v>1400</v>
      </c>
      <c r="CE41" s="2">
        <f t="shared" si="47"/>
        <v>1400</v>
      </c>
      <c r="CF41" s="2">
        <f t="shared" si="48"/>
        <v>1400</v>
      </c>
      <c r="CG41" s="2">
        <f t="shared" si="49"/>
        <v>4500000</v>
      </c>
      <c r="CH41" s="2">
        <f t="shared" si="50"/>
        <v>0</v>
      </c>
      <c r="CI41" s="33">
        <f t="shared" si="51"/>
        <v>0</v>
      </c>
      <c r="CJ41" s="2">
        <f t="shared" si="52"/>
        <v>0</v>
      </c>
      <c r="CK41" s="2">
        <f t="shared" si="53"/>
        <v>0</v>
      </c>
      <c r="CL41" s="2">
        <f t="shared" si="54"/>
        <v>1000</v>
      </c>
      <c r="CM41" s="2">
        <f t="shared" si="55"/>
        <v>0</v>
      </c>
      <c r="CN41" s="2"/>
      <c r="CO41" s="2"/>
      <c r="CP41" s="2">
        <v>36</v>
      </c>
      <c r="CQ41" s="2">
        <v>4900</v>
      </c>
      <c r="CR41" s="2">
        <v>1200</v>
      </c>
      <c r="CS41" s="2">
        <v>0</v>
      </c>
      <c r="CT41" s="2">
        <v>0</v>
      </c>
      <c r="CU41" s="2">
        <v>1000</v>
      </c>
      <c r="CV41" s="2">
        <v>1000</v>
      </c>
      <c r="CW41" s="2">
        <v>1000</v>
      </c>
      <c r="CX41" s="2">
        <v>1000</v>
      </c>
      <c r="CY41" s="2">
        <v>1400</v>
      </c>
      <c r="CZ41" s="2">
        <v>1400</v>
      </c>
      <c r="DA41" s="2">
        <v>1400</v>
      </c>
      <c r="DB41" s="2">
        <v>4500000</v>
      </c>
      <c r="DC41" s="2">
        <v>0</v>
      </c>
      <c r="DD41" s="33">
        <v>0</v>
      </c>
      <c r="DE41" s="2">
        <v>0</v>
      </c>
      <c r="DF41" s="2">
        <v>0</v>
      </c>
      <c r="DG41" s="2">
        <v>1000</v>
      </c>
      <c r="DH41" s="2">
        <v>0</v>
      </c>
      <c r="DI41" s="2"/>
      <c r="DJ41" s="2"/>
      <c r="DK41" s="2">
        <v>36</v>
      </c>
      <c r="DL41" s="2">
        <f>IF(BV41=0,0,SUM(BV$6:BV41))</f>
        <v>30652</v>
      </c>
      <c r="DM41" s="2">
        <f>IF(BW41=0,0,SUM(BW$6:BW41))</f>
        <v>8074</v>
      </c>
      <c r="DN41" s="2">
        <f>IF(BX41=0,0,SUM(BX$6:BX41))</f>
        <v>0</v>
      </c>
      <c r="DO41" s="2">
        <f>IF(BY41=0,0,SUM(BY$6:BY41))</f>
        <v>0</v>
      </c>
      <c r="DP41" s="2">
        <f>IF(BZ41=0,0,SUM(BZ$6:BZ41))</f>
        <v>6732</v>
      </c>
      <c r="DQ41" s="2">
        <f>IF(CA41=0,0,SUM(CA$6:CA41))</f>
        <v>6732</v>
      </c>
      <c r="DR41" s="2">
        <f>IF(CB41=0,0,SUM(CB$6:CB41))</f>
        <v>6732</v>
      </c>
      <c r="DS41" s="2">
        <f>IF(CC41=0,0,SUM(CC$6:CC41))</f>
        <v>6732</v>
      </c>
      <c r="DT41" s="2">
        <f>IF(CD41=0,0,SUM(CD$6:CD41))</f>
        <v>7500</v>
      </c>
      <c r="DU41" s="2">
        <f>IF(CE41=0,0,SUM(CE$6:CE41))</f>
        <v>9442</v>
      </c>
      <c r="DV41" s="2">
        <f>IF(CF41=0,0,SUM(CF$6:CF41))</f>
        <v>9442</v>
      </c>
      <c r="DW41" s="2">
        <f>IF(CG41=0,0,SUM(CG$6:CG41))</f>
        <v>21564334</v>
      </c>
      <c r="DX41" s="2">
        <f>IF(CH41=0,0,SUM(CH$6:CH41))</f>
        <v>0</v>
      </c>
      <c r="DY41" s="2">
        <f>IF(CI41=0,0,SUM(CI$6:CI41))</f>
        <v>0</v>
      </c>
      <c r="DZ41" s="2">
        <f>IF(CJ41=0,0,SUM(CJ$6:CJ41))</f>
        <v>0</v>
      </c>
      <c r="EA41" s="2">
        <f>IF(CK41=0,0,SUM(CK$6:CK41))</f>
        <v>0</v>
      </c>
      <c r="EB41" s="2">
        <f>IF(CL41=0,0,SUM(CL$6:CL41))</f>
        <v>6692</v>
      </c>
      <c r="EC41" s="2">
        <f>IF(CM41=0,0,SUM(CM$6:CM41))</f>
        <v>0</v>
      </c>
      <c r="ED41" s="2"/>
      <c r="EE41" s="2"/>
      <c r="EF41" s="2">
        <v>36</v>
      </c>
      <c r="EG41" s="2">
        <f>求节点($DK$6:$DK$85,DL$6:DL$85,升级建筑所需大殿等级!AW41)</f>
        <v>30652</v>
      </c>
      <c r="EH41" s="2">
        <f>求节点($DK$6:$DK$85,DM$6:DM$85,升级建筑所需大殿等级!AX41)</f>
        <v>8074</v>
      </c>
      <c r="EI41" s="2">
        <f>求节点($DK$6:$DK$85,DN$6:DN$85,升级建筑所需大殿等级!AY41)</f>
        <v>4010</v>
      </c>
      <c r="EJ41" s="2">
        <f>求节点($DK$6:$DK$85,DO$6:DO$85,升级建筑所需大殿等级!AZ41)</f>
        <v>0</v>
      </c>
      <c r="EK41" s="2">
        <f>求节点($DK$6:$DK$85,DP$6:DP$85,升级建筑所需大殿等级!BA41)</f>
        <v>6732</v>
      </c>
      <c r="EL41" s="2">
        <f>求节点($DK$6:$DK$85,DQ$6:DQ$85,升级建筑所需大殿等级!BB41)</f>
        <v>6732</v>
      </c>
      <c r="EM41" s="2">
        <f>求节点($DK$6:$DK$85,DR$6:DR$85,升级建筑所需大殿等级!BC41)</f>
        <v>6732</v>
      </c>
      <c r="EN41" s="2">
        <f>求节点($DK$6:$DK$85,DS$6:DS$85,升级建筑所需大殿等级!BD41)</f>
        <v>6732</v>
      </c>
      <c r="EO41" s="2">
        <f>求节点($DK$6:$DK$85,DT$6:DT$85,升级建筑所需大殿等级!BE41)</f>
        <v>7500</v>
      </c>
      <c r="EP41" s="2">
        <f>求节点($DK$6:$DK$85,DU$6:DU$85,升级建筑所需大殿等级!BF41)</f>
        <v>9442</v>
      </c>
      <c r="EQ41" s="2">
        <f>求节点($DK$6:$DK$85,DV$6:DV$85,升级建筑所需大殿等级!BG41)</f>
        <v>9442</v>
      </c>
      <c r="ER41" s="2">
        <f>求节点($DK$6:$DK$85,DW$6:DW$85,升级建筑所需大殿等级!BH41)</f>
        <v>17584</v>
      </c>
      <c r="ES41" s="2">
        <f>求节点($DK$6:$DK$85,DX$6:DX$85,升级建筑所需大殿等级!BI41)</f>
        <v>8859.9999999999982</v>
      </c>
      <c r="ET41" s="2">
        <f>求节点($DK$6:$DK$85,DY$6:DY$85,升级建筑所需大殿等级!BJ41)</f>
        <v>6757.9999999999991</v>
      </c>
      <c r="EU41" s="2">
        <f>求节点($DK$6:$DK$85,DZ$6:DZ$85,升级建筑所需大殿等级!BK41)</f>
        <v>8757.9999999999982</v>
      </c>
      <c r="EV41" s="2">
        <f>求节点($DK$6:$DK$85,EA$6:EA$85,升级建筑所需大殿等级!BL41)</f>
        <v>8767.9999999999982</v>
      </c>
      <c r="EW41" s="2">
        <f>求节点($DK$6:$DK$85,EB$6:EB$85,升级建筑所需大殿等级!BM41)</f>
        <v>6692</v>
      </c>
      <c r="EX41" s="2">
        <f>求节点($DK$6:$DK$85,EC$6:EC$85,升级建筑所需大殿等级!BN41)</f>
        <v>2991</v>
      </c>
      <c r="EY41" s="2"/>
      <c r="EZ41" s="2"/>
      <c r="FA41" s="1">
        <f>SUMPRODUCT(EG41:EX41,'[1]功能-城建'!$X41:$AO41)</f>
        <v>156459</v>
      </c>
      <c r="FB41" s="1">
        <v>131376</v>
      </c>
      <c r="FC41" s="1">
        <f t="shared" si="35"/>
        <v>1.190925283156741</v>
      </c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</row>
    <row r="42" spans="1:202" x14ac:dyDescent="0.15">
      <c r="A42" s="1">
        <f>(0.03*$C42^-0.75)*求节点([1]节奏总纲!$P$4:$P$163,'[1]功能-城建'!$CW$5:$CW$164,[1]节奏总纲!$AM40)</f>
        <v>30140.146601221975</v>
      </c>
      <c r="B42" s="1">
        <v>4.1999999999999997E-3</v>
      </c>
      <c r="C42" s="1">
        <v>37</v>
      </c>
      <c r="D42" s="1">
        <f>'[1]功能-城建'!DG41</f>
        <v>185334</v>
      </c>
      <c r="E42" s="1">
        <f>'[1]功能-城建'!DH41</f>
        <v>185334</v>
      </c>
      <c r="F42" s="1">
        <f>'[1]功能-城建'!DI41</f>
        <v>185334</v>
      </c>
      <c r="G42" s="1">
        <f>'[1]功能-城建'!DJ41</f>
        <v>185334</v>
      </c>
      <c r="H42" s="1">
        <f>'[1]功能-城建'!DK41</f>
        <v>185334</v>
      </c>
      <c r="J42" s="2">
        <v>37</v>
      </c>
      <c r="K42" s="2">
        <f>'[1]功能-城建'!AS42</f>
        <v>37</v>
      </c>
      <c r="L42" s="2">
        <f>'[1]功能-城建'!AT42</f>
        <v>37</v>
      </c>
      <c r="M42" s="2" t="str">
        <f>'[1]功能-城建'!AU42</f>
        <v/>
      </c>
      <c r="N42" s="2" t="str">
        <f>'[1]功能-城建'!AV42</f>
        <v/>
      </c>
      <c r="O42" s="2">
        <f>'[1]功能-城建'!AW42</f>
        <v>37</v>
      </c>
      <c r="P42" s="2">
        <f>'[1]功能-城建'!AX42</f>
        <v>37</v>
      </c>
      <c r="Q42" s="2">
        <f>'[1]功能-城建'!AY42</f>
        <v>37</v>
      </c>
      <c r="R42" s="2">
        <f>'[1]功能-城建'!AZ42</f>
        <v>37</v>
      </c>
      <c r="S42" s="2">
        <f>'[1]功能-城建'!BA42</f>
        <v>37</v>
      </c>
      <c r="T42" s="2">
        <f>'[1]功能-城建'!BB42</f>
        <v>37</v>
      </c>
      <c r="U42" s="2">
        <f>'[1]功能-城建'!BC42</f>
        <v>37</v>
      </c>
      <c r="V42" s="2">
        <f>'[1]功能-城建'!BD42</f>
        <v>0</v>
      </c>
      <c r="W42" s="2">
        <f>'[1]功能-城建'!BE42</f>
        <v>0</v>
      </c>
      <c r="X42" s="2">
        <f>'[1]功能-城建'!BF42</f>
        <v>0</v>
      </c>
      <c r="Y42" s="2">
        <f>'[1]功能-城建'!BG42</f>
        <v>0</v>
      </c>
      <c r="Z42" s="2">
        <f>'[1]功能-城建'!BH42</f>
        <v>0</v>
      </c>
      <c r="AA42" s="2">
        <f>'[1]功能-城建'!BI42</f>
        <v>37</v>
      </c>
      <c r="AB42" s="2">
        <f>'[1]功能-城建'!BJ42</f>
        <v>0</v>
      </c>
      <c r="AC42" s="2"/>
      <c r="AD42" s="2"/>
      <c r="AE42" s="2">
        <v>37</v>
      </c>
      <c r="AF42" s="2">
        <f>IFERROR(ROUNDUP(城建经验计算中介!D42*INDEX($B$6:$B$85,K42,1),0),0)</f>
        <v>6363</v>
      </c>
      <c r="AG42" s="2">
        <f>IFERROR(ROUNDUP(城建经验计算中介!E42*INDEX($B$6:$B$85,L42,1),0),0)</f>
        <v>1414</v>
      </c>
      <c r="AH42" s="2">
        <f>IFERROR(ROUNDUP(城建经验计算中介!F42*INDEX($B$6:$B$85,M42,1),0),0)</f>
        <v>0</v>
      </c>
      <c r="AI42" s="2">
        <f>IFERROR(ROUNDUP(城建经验计算中介!G42*INDEX($B$6:$B$85,N42,1),0),0)</f>
        <v>0</v>
      </c>
      <c r="AJ42" s="2">
        <f>IFERROR(ROUNDUP(城建经验计算中介!H42*INDEX($B$6:$B$85,O42,1),0),0)</f>
        <v>1179</v>
      </c>
      <c r="AK42" s="2">
        <f>IFERROR(ROUNDUP(城建经验计算中介!I42*INDEX($B$6:$B$85,P42,1),0),0)</f>
        <v>1179</v>
      </c>
      <c r="AL42" s="2">
        <f>IFERROR(ROUNDUP(城建经验计算中介!J42*INDEX($B$6:$B$85,Q42,1),0),0)</f>
        <v>1179</v>
      </c>
      <c r="AM42" s="2">
        <f>IFERROR(ROUNDUP(城建经验计算中介!K42*INDEX($B$6:$B$85,R42,1),0),0)</f>
        <v>1179</v>
      </c>
      <c r="AN42" s="2">
        <f>IFERROR(ROUNDUP(城建经验计算中介!L42*INDEX($B$6:$B$85,S42,1),0),0)</f>
        <v>1650</v>
      </c>
      <c r="AO42" s="2">
        <f>IFERROR(ROUNDUP(城建经验计算中介!M42*INDEX($B$6:$B$85,T42,1),0),0)</f>
        <v>1650</v>
      </c>
      <c r="AP42" s="2">
        <f>IFERROR(ROUNDUP(城建经验计算中介!N42*INDEX($B$6:$B$85,U42,1),0),0)</f>
        <v>1650</v>
      </c>
      <c r="AQ42" s="2">
        <f>IFERROR(ROUNDUP(城建经验计算中介!O42*INDEX($B$6:$B$85,V42,1),0),0)</f>
        <v>0</v>
      </c>
      <c r="AR42" s="2">
        <f>IFERROR(ROUNDUP(城建经验计算中介!P42*INDEX($B$6:$B$85,W42,1),0),0)</f>
        <v>0</v>
      </c>
      <c r="AS42" s="2">
        <f>IFERROR(ROUNDUP(城建经验计算中介!Q42*INDEX($B$6:$B$85,X42,1),0),0)</f>
        <v>0</v>
      </c>
      <c r="AT42" s="2">
        <f>IFERROR(ROUNDUP(城建经验计算中介!R42*INDEX($B$6:$B$85,Y42,1),0),0)</f>
        <v>0</v>
      </c>
      <c r="AU42" s="2">
        <f>IFERROR(ROUNDUP(城建经验计算中介!S42*INDEX($B$6:$B$85,Z42,1),0),0)</f>
        <v>0</v>
      </c>
      <c r="AV42" s="2">
        <f>IFERROR(ROUNDUP(城建经验计算中介!T42*INDEX($B$6:$B$85,AA42,1),0),0)</f>
        <v>1179</v>
      </c>
      <c r="AW42" s="2">
        <f>IFERROR(ROUNDUP(城建经验计算中介!U42*INDEX($B$6:$B$85,AB42,1),0),0)</f>
        <v>0</v>
      </c>
      <c r="AX42" s="2"/>
      <c r="AY42" s="2"/>
      <c r="AZ42" s="2">
        <v>37</v>
      </c>
      <c r="BA42" s="2">
        <f t="shared" si="3"/>
        <v>6400</v>
      </c>
      <c r="BB42" s="2">
        <f t="shared" si="4"/>
        <v>1400</v>
      </c>
      <c r="BC42" s="2">
        <f t="shared" si="5"/>
        <v>0</v>
      </c>
      <c r="BD42" s="2">
        <f t="shared" si="6"/>
        <v>0</v>
      </c>
      <c r="BE42" s="2">
        <f t="shared" si="7"/>
        <v>1200</v>
      </c>
      <c r="BF42" s="2">
        <f t="shared" si="8"/>
        <v>1200</v>
      </c>
      <c r="BG42" s="2">
        <f t="shared" si="9"/>
        <v>1200</v>
      </c>
      <c r="BH42" s="2">
        <f t="shared" si="10"/>
        <v>1200</v>
      </c>
      <c r="BI42" s="2">
        <f t="shared" si="11"/>
        <v>1700</v>
      </c>
      <c r="BJ42" s="2">
        <f t="shared" si="12"/>
        <v>1700</v>
      </c>
      <c r="BK42" s="2">
        <f t="shared" si="13"/>
        <v>1700</v>
      </c>
      <c r="BL42" s="2">
        <f t="shared" si="14"/>
        <v>0</v>
      </c>
      <c r="BM42" s="2">
        <f t="shared" si="15"/>
        <v>0</v>
      </c>
      <c r="BN42" s="2">
        <f t="shared" si="16"/>
        <v>0</v>
      </c>
      <c r="BO42" s="2">
        <f t="shared" si="17"/>
        <v>0</v>
      </c>
      <c r="BP42" s="2">
        <f t="shared" si="18"/>
        <v>0</v>
      </c>
      <c r="BQ42" s="2">
        <f t="shared" si="19"/>
        <v>1200</v>
      </c>
      <c r="BR42" s="2">
        <f t="shared" si="20"/>
        <v>0</v>
      </c>
      <c r="BS42" s="2"/>
      <c r="BT42" s="2"/>
      <c r="BU42" s="2">
        <v>37</v>
      </c>
      <c r="BV42" s="2">
        <f t="shared" si="38"/>
        <v>5400</v>
      </c>
      <c r="BW42" s="2">
        <f t="shared" si="39"/>
        <v>1400</v>
      </c>
      <c r="BX42" s="2">
        <f t="shared" si="40"/>
        <v>0</v>
      </c>
      <c r="BY42" s="2">
        <f t="shared" si="41"/>
        <v>0</v>
      </c>
      <c r="BZ42" s="2">
        <f t="shared" si="42"/>
        <v>1200</v>
      </c>
      <c r="CA42" s="2">
        <f t="shared" si="43"/>
        <v>1200</v>
      </c>
      <c r="CB42" s="2">
        <f t="shared" si="44"/>
        <v>1200</v>
      </c>
      <c r="CC42" s="2">
        <f t="shared" si="45"/>
        <v>1200</v>
      </c>
      <c r="CD42" s="2">
        <f t="shared" si="46"/>
        <v>1700</v>
      </c>
      <c r="CE42" s="2">
        <f t="shared" si="47"/>
        <v>1700</v>
      </c>
      <c r="CF42" s="2">
        <f t="shared" si="48"/>
        <v>1700</v>
      </c>
      <c r="CG42" s="2">
        <f t="shared" si="49"/>
        <v>0</v>
      </c>
      <c r="CH42" s="2">
        <f t="shared" si="50"/>
        <v>0</v>
      </c>
      <c r="CI42" s="33">
        <f t="shared" si="51"/>
        <v>0</v>
      </c>
      <c r="CJ42" s="2">
        <f t="shared" si="52"/>
        <v>0</v>
      </c>
      <c r="CK42" s="2">
        <f t="shared" si="53"/>
        <v>0</v>
      </c>
      <c r="CL42" s="2">
        <f t="shared" si="54"/>
        <v>1200</v>
      </c>
      <c r="CM42" s="2">
        <f t="shared" si="55"/>
        <v>0</v>
      </c>
      <c r="CN42" s="2"/>
      <c r="CO42" s="2"/>
      <c r="CP42" s="2">
        <v>37</v>
      </c>
      <c r="CQ42" s="2">
        <v>5400</v>
      </c>
      <c r="CR42" s="2">
        <v>1400</v>
      </c>
      <c r="CS42" s="2">
        <v>0</v>
      </c>
      <c r="CT42" s="2">
        <v>0</v>
      </c>
      <c r="CU42" s="2">
        <v>1200</v>
      </c>
      <c r="CV42" s="2">
        <v>1200</v>
      </c>
      <c r="CW42" s="2">
        <v>1200</v>
      </c>
      <c r="CX42" s="2">
        <v>1200</v>
      </c>
      <c r="CY42" s="2">
        <v>1700</v>
      </c>
      <c r="CZ42" s="2">
        <v>1700</v>
      </c>
      <c r="DA42" s="2">
        <v>1700</v>
      </c>
      <c r="DB42" s="2">
        <v>0</v>
      </c>
      <c r="DC42" s="2">
        <v>0</v>
      </c>
      <c r="DD42" s="33">
        <v>0</v>
      </c>
      <c r="DE42" s="2">
        <v>0</v>
      </c>
      <c r="DF42" s="2">
        <v>0</v>
      </c>
      <c r="DG42" s="2">
        <v>1200</v>
      </c>
      <c r="DH42" s="2">
        <v>0</v>
      </c>
      <c r="DI42" s="2"/>
      <c r="DJ42" s="2"/>
      <c r="DK42" s="2">
        <v>37</v>
      </c>
      <c r="DL42" s="2">
        <f>IF(BV42=0,0,SUM(BV$6:BV42))</f>
        <v>36052</v>
      </c>
      <c r="DM42" s="2">
        <f>IF(BW42=0,0,SUM(BW$6:BW42))</f>
        <v>9474</v>
      </c>
      <c r="DN42" s="2">
        <f>IF(BX42=0,0,SUM(BX$6:BX42))</f>
        <v>0</v>
      </c>
      <c r="DO42" s="2">
        <f>IF(BY42=0,0,SUM(BY$6:BY42))</f>
        <v>0</v>
      </c>
      <c r="DP42" s="2">
        <f>IF(BZ42=0,0,SUM(BZ$6:BZ42))</f>
        <v>7932</v>
      </c>
      <c r="DQ42" s="2">
        <f>IF(CA42=0,0,SUM(CA$6:CA42))</f>
        <v>7932</v>
      </c>
      <c r="DR42" s="2">
        <f>IF(CB42=0,0,SUM(CB$6:CB42))</f>
        <v>7932</v>
      </c>
      <c r="DS42" s="2">
        <f>IF(CC42=0,0,SUM(CC$6:CC42))</f>
        <v>7932</v>
      </c>
      <c r="DT42" s="2">
        <f>IF(CD42=0,0,SUM(CD$6:CD42))</f>
        <v>9200</v>
      </c>
      <c r="DU42" s="2">
        <f>IF(CE42=0,0,SUM(CE$6:CE42))</f>
        <v>11142</v>
      </c>
      <c r="DV42" s="2">
        <f>IF(CF42=0,0,SUM(CF$6:CF42))</f>
        <v>11142</v>
      </c>
      <c r="DW42" s="2">
        <f>IF(CG42=0,0,SUM(CG$6:CG42))</f>
        <v>0</v>
      </c>
      <c r="DX42" s="2">
        <f>IF(CH42=0,0,SUM(CH$6:CH42))</f>
        <v>0</v>
      </c>
      <c r="DY42" s="2">
        <f>IF(CI42=0,0,SUM(CI$6:CI42))</f>
        <v>0</v>
      </c>
      <c r="DZ42" s="2">
        <f>IF(CJ42=0,0,SUM(CJ$6:CJ42))</f>
        <v>0</v>
      </c>
      <c r="EA42" s="2">
        <f>IF(CK42=0,0,SUM(CK$6:CK42))</f>
        <v>0</v>
      </c>
      <c r="EB42" s="2">
        <f>IF(CL42=0,0,SUM(CL$6:CL42))</f>
        <v>7892</v>
      </c>
      <c r="EC42" s="2">
        <f>IF(CM42=0,0,SUM(CM$6:CM42))</f>
        <v>0</v>
      </c>
      <c r="ED42" s="2"/>
      <c r="EE42" s="2"/>
      <c r="EF42" s="2">
        <v>37</v>
      </c>
      <c r="EG42" s="2">
        <f>求节点($DK$6:$DK$85,DL$6:DL$85,升级建筑所需大殿等级!AW42)</f>
        <v>36052</v>
      </c>
      <c r="EH42" s="2">
        <f>求节点($DK$6:$DK$85,DM$6:DM$85,升级建筑所需大殿等级!AX42)</f>
        <v>9474</v>
      </c>
      <c r="EI42" s="2">
        <f>求节点($DK$6:$DK$85,DN$6:DN$85,升级建筑所需大殿等级!AY42)</f>
        <v>4735</v>
      </c>
      <c r="EJ42" s="2">
        <f>求节点($DK$6:$DK$85,DO$6:DO$85,升级建筑所需大殿等级!AZ42)</f>
        <v>0</v>
      </c>
      <c r="EK42" s="2">
        <f>求节点($DK$6:$DK$85,DP$6:DP$85,升级建筑所需大殿等级!BA42)</f>
        <v>7932</v>
      </c>
      <c r="EL42" s="2">
        <f>求节点($DK$6:$DK$85,DQ$6:DQ$85,升级建筑所需大殿等级!BB42)</f>
        <v>7932</v>
      </c>
      <c r="EM42" s="2">
        <f>求节点($DK$6:$DK$85,DR$6:DR$85,升级建筑所需大殿等级!BC42)</f>
        <v>7932</v>
      </c>
      <c r="EN42" s="2">
        <f>求节点($DK$6:$DK$85,DS$6:DS$85,升级建筑所需大殿等级!BD42)</f>
        <v>7932</v>
      </c>
      <c r="EO42" s="2">
        <f>求节点($DK$6:$DK$85,DT$6:DT$85,升级建筑所需大殿等级!BE42)</f>
        <v>9200</v>
      </c>
      <c r="EP42" s="2">
        <f>求节点($DK$6:$DK$85,DU$6:DU$85,升级建筑所需大殿等级!BF42)</f>
        <v>11142</v>
      </c>
      <c r="EQ42" s="2">
        <f>求节点($DK$6:$DK$85,DV$6:DV$85,升级建筑所需大殿等级!BG42)</f>
        <v>11142</v>
      </c>
      <c r="ER42" s="2">
        <f>求节点($DK$6:$DK$85,DW$6:DW$85,升级建筑所需大殿等级!BH42)</f>
        <v>20784</v>
      </c>
      <c r="ES42" s="2">
        <f>求节点($DK$6:$DK$85,DX$6:DX$85,升级建筑所需大殿等级!BI42)</f>
        <v>10519.999999999996</v>
      </c>
      <c r="ET42" s="2">
        <f>求节点($DK$6:$DK$85,DY$6:DY$85,升级建筑所需大殿等级!BJ42)</f>
        <v>7877.9999999999982</v>
      </c>
      <c r="EU42" s="2">
        <f>求节点($DK$6:$DK$85,DZ$6:DZ$85,升级建筑所需大殿等级!BK42)</f>
        <v>10417.999999999996</v>
      </c>
      <c r="EV42" s="2">
        <f>求节点($DK$6:$DK$85,EA$6:EA$85,升级建筑所需大殿等级!BL42)</f>
        <v>10427.999999999996</v>
      </c>
      <c r="EW42" s="2">
        <f>求节点($DK$6:$DK$85,EB$6:EB$85,升级建筑所需大殿等级!BM42)</f>
        <v>7892</v>
      </c>
      <c r="EX42" s="2">
        <f>求节点($DK$6:$DK$85,EC$6:EC$85,升级建筑所需大殿等级!BN42)</f>
        <v>3941</v>
      </c>
      <c r="EY42" s="2"/>
      <c r="EZ42" s="2"/>
      <c r="FA42" s="1">
        <f>SUMPRODUCT(EG42:EX42,'[1]功能-城建'!$X42:$AO42)</f>
        <v>185334</v>
      </c>
      <c r="FB42" s="1">
        <v>148876</v>
      </c>
      <c r="FC42" s="1">
        <f t="shared" si="35"/>
        <v>1.2448883634702705</v>
      </c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</row>
    <row r="43" spans="1:202" x14ac:dyDescent="0.15">
      <c r="A43" s="1">
        <f>(0.03*$C43^-0.75)*求节点([1]节奏总纲!$P$4:$P$163,'[1]功能-城建'!$CW$5:$CW$164,[1]节奏总纲!$AM41)</f>
        <v>34226.636515347884</v>
      </c>
      <c r="B43" s="1">
        <v>4.1999999999999997E-3</v>
      </c>
      <c r="C43" s="1">
        <v>38</v>
      </c>
      <c r="D43" s="1">
        <f>'[1]功能-城建'!DG42</f>
        <v>218234</v>
      </c>
      <c r="E43" s="1">
        <f>'[1]功能-城建'!DH42</f>
        <v>218234</v>
      </c>
      <c r="F43" s="1">
        <f>'[1]功能-城建'!DI42</f>
        <v>218234</v>
      </c>
      <c r="G43" s="1">
        <f>'[1]功能-城建'!DJ42</f>
        <v>218234</v>
      </c>
      <c r="H43" s="1">
        <f>'[1]功能-城建'!DK42</f>
        <v>218234</v>
      </c>
      <c r="J43" s="2">
        <v>38</v>
      </c>
      <c r="K43" s="2">
        <f>'[1]功能-城建'!AS43</f>
        <v>38</v>
      </c>
      <c r="L43" s="2">
        <f>'[1]功能-城建'!AT43</f>
        <v>38</v>
      </c>
      <c r="M43" s="2" t="str">
        <f>'[1]功能-城建'!AU43</f>
        <v/>
      </c>
      <c r="N43" s="2" t="str">
        <f>'[1]功能-城建'!AV43</f>
        <v/>
      </c>
      <c r="O43" s="2">
        <f>'[1]功能-城建'!AW43</f>
        <v>38</v>
      </c>
      <c r="P43" s="2">
        <f>'[1]功能-城建'!AX43</f>
        <v>38</v>
      </c>
      <c r="Q43" s="2">
        <f>'[1]功能-城建'!AY43</f>
        <v>38</v>
      </c>
      <c r="R43" s="2">
        <f>'[1]功能-城建'!AZ43</f>
        <v>38</v>
      </c>
      <c r="S43" s="2">
        <f>'[1]功能-城建'!BA43</f>
        <v>38</v>
      </c>
      <c r="T43" s="2">
        <f>'[1]功能-城建'!BB43</f>
        <v>38</v>
      </c>
      <c r="U43" s="2">
        <f>'[1]功能-城建'!BC43</f>
        <v>38</v>
      </c>
      <c r="V43" s="2">
        <f>'[1]功能-城建'!BD43</f>
        <v>0</v>
      </c>
      <c r="W43" s="2">
        <f>'[1]功能-城建'!BE43</f>
        <v>0</v>
      </c>
      <c r="X43" s="2">
        <f>'[1]功能-城建'!BF43</f>
        <v>0</v>
      </c>
      <c r="Y43" s="2">
        <f>'[1]功能-城建'!BG43</f>
        <v>0</v>
      </c>
      <c r="Z43" s="2">
        <f>'[1]功能-城建'!BH43</f>
        <v>0</v>
      </c>
      <c r="AA43" s="2">
        <f>'[1]功能-城建'!BI43</f>
        <v>38</v>
      </c>
      <c r="AB43" s="2">
        <f>'[1]功能-城建'!BJ43</f>
        <v>0</v>
      </c>
      <c r="AC43" s="2"/>
      <c r="AD43" s="2"/>
      <c r="AE43" s="2">
        <v>38</v>
      </c>
      <c r="AF43" s="2">
        <f>IFERROR(ROUNDUP(城建经验计算中介!D43*INDEX($B$6:$B$85,K43,1),0),0)</f>
        <v>7478</v>
      </c>
      <c r="AG43" s="2">
        <f>IFERROR(ROUNDUP(城建经验计算中介!E43*INDEX($B$6:$B$85,L43,1),0),0)</f>
        <v>1662</v>
      </c>
      <c r="AH43" s="2">
        <f>IFERROR(ROUNDUP(城建经验计算中介!F43*INDEX($B$6:$B$85,M43,1),0),0)</f>
        <v>0</v>
      </c>
      <c r="AI43" s="2">
        <f>IFERROR(ROUNDUP(城建经验计算中介!G43*INDEX($B$6:$B$85,N43,1),0),0)</f>
        <v>0</v>
      </c>
      <c r="AJ43" s="2">
        <f>IFERROR(ROUNDUP(城建经验计算中介!H43*INDEX($B$6:$B$85,O43,1),0),0)</f>
        <v>1385</v>
      </c>
      <c r="AK43" s="2">
        <f>IFERROR(ROUNDUP(城建经验计算中介!I43*INDEX($B$6:$B$85,P43,1),0),0)</f>
        <v>1385</v>
      </c>
      <c r="AL43" s="2">
        <f>IFERROR(ROUNDUP(城建经验计算中介!J43*INDEX($B$6:$B$85,Q43,1),0),0)</f>
        <v>1385</v>
      </c>
      <c r="AM43" s="2">
        <f>IFERROR(ROUNDUP(城建经验计算中介!K43*INDEX($B$6:$B$85,R43,1),0),0)</f>
        <v>1385</v>
      </c>
      <c r="AN43" s="2">
        <f>IFERROR(ROUNDUP(城建经验计算中介!L43*INDEX($B$6:$B$85,S43,1),0),0)</f>
        <v>1939</v>
      </c>
      <c r="AO43" s="2">
        <f>IFERROR(ROUNDUP(城建经验计算中介!M43*INDEX($B$6:$B$85,T43,1),0),0)</f>
        <v>1939</v>
      </c>
      <c r="AP43" s="2">
        <f>IFERROR(ROUNDUP(城建经验计算中介!N43*INDEX($B$6:$B$85,U43,1),0),0)</f>
        <v>1939</v>
      </c>
      <c r="AQ43" s="2">
        <f>IFERROR(ROUNDUP(城建经验计算中介!O43*INDEX($B$6:$B$85,V43,1),0),0)</f>
        <v>0</v>
      </c>
      <c r="AR43" s="2">
        <f>IFERROR(ROUNDUP(城建经验计算中介!P43*INDEX($B$6:$B$85,W43,1),0),0)</f>
        <v>0</v>
      </c>
      <c r="AS43" s="2">
        <f>IFERROR(ROUNDUP(城建经验计算中介!Q43*INDEX($B$6:$B$85,X43,1),0),0)</f>
        <v>0</v>
      </c>
      <c r="AT43" s="2">
        <f>IFERROR(ROUNDUP(城建经验计算中介!R43*INDEX($B$6:$B$85,Y43,1),0),0)</f>
        <v>0</v>
      </c>
      <c r="AU43" s="2">
        <f>IFERROR(ROUNDUP(城建经验计算中介!S43*INDEX($B$6:$B$85,Z43,1),0),0)</f>
        <v>0</v>
      </c>
      <c r="AV43" s="2">
        <f>IFERROR(ROUNDUP(城建经验计算中介!T43*INDEX($B$6:$B$85,AA43,1),0),0)</f>
        <v>1385</v>
      </c>
      <c r="AW43" s="2">
        <f>IFERROR(ROUNDUP(城建经验计算中介!U43*INDEX($B$6:$B$85,AB43,1),0),0)</f>
        <v>0</v>
      </c>
      <c r="AX43" s="2"/>
      <c r="AY43" s="2"/>
      <c r="AZ43" s="2">
        <v>38</v>
      </c>
      <c r="BA43" s="2">
        <f t="shared" si="3"/>
        <v>7500</v>
      </c>
      <c r="BB43" s="2">
        <f t="shared" si="4"/>
        <v>1700</v>
      </c>
      <c r="BC43" s="2">
        <f t="shared" si="5"/>
        <v>0</v>
      </c>
      <c r="BD43" s="2">
        <f t="shared" si="6"/>
        <v>0</v>
      </c>
      <c r="BE43" s="2">
        <f t="shared" si="7"/>
        <v>1400</v>
      </c>
      <c r="BF43" s="2">
        <f t="shared" si="8"/>
        <v>1400</v>
      </c>
      <c r="BG43" s="2">
        <f t="shared" si="9"/>
        <v>1400</v>
      </c>
      <c r="BH43" s="2">
        <f t="shared" si="10"/>
        <v>1400</v>
      </c>
      <c r="BI43" s="2">
        <f t="shared" si="11"/>
        <v>1900</v>
      </c>
      <c r="BJ43" s="2">
        <f t="shared" si="12"/>
        <v>1900</v>
      </c>
      <c r="BK43" s="2">
        <f t="shared" si="13"/>
        <v>1900</v>
      </c>
      <c r="BL43" s="2">
        <f t="shared" si="14"/>
        <v>0</v>
      </c>
      <c r="BM43" s="2">
        <f t="shared" si="15"/>
        <v>0</v>
      </c>
      <c r="BN43" s="2">
        <f t="shared" si="16"/>
        <v>0</v>
      </c>
      <c r="BO43" s="2">
        <f t="shared" si="17"/>
        <v>0</v>
      </c>
      <c r="BP43" s="2">
        <f t="shared" si="18"/>
        <v>0</v>
      </c>
      <c r="BQ43" s="2">
        <f t="shared" si="19"/>
        <v>1400</v>
      </c>
      <c r="BR43" s="2">
        <f t="shared" si="20"/>
        <v>0</v>
      </c>
      <c r="BS43" s="2"/>
      <c r="BT43" s="2"/>
      <c r="BU43" s="2">
        <v>38</v>
      </c>
      <c r="BV43" s="2">
        <f t="shared" si="38"/>
        <v>6400</v>
      </c>
      <c r="BW43" s="2">
        <f t="shared" si="39"/>
        <v>1700</v>
      </c>
      <c r="BX43" s="2">
        <f t="shared" si="40"/>
        <v>0</v>
      </c>
      <c r="BY43" s="2">
        <f t="shared" si="41"/>
        <v>0</v>
      </c>
      <c r="BZ43" s="2">
        <f t="shared" si="42"/>
        <v>1400</v>
      </c>
      <c r="CA43" s="2">
        <f t="shared" si="43"/>
        <v>1400</v>
      </c>
      <c r="CB43" s="2">
        <f t="shared" si="44"/>
        <v>1400</v>
      </c>
      <c r="CC43" s="2">
        <f t="shared" si="45"/>
        <v>1400</v>
      </c>
      <c r="CD43" s="2">
        <f t="shared" si="46"/>
        <v>1900</v>
      </c>
      <c r="CE43" s="2">
        <f t="shared" si="47"/>
        <v>1900</v>
      </c>
      <c r="CF43" s="2">
        <f t="shared" si="48"/>
        <v>1900</v>
      </c>
      <c r="CG43" s="2">
        <f t="shared" si="49"/>
        <v>0</v>
      </c>
      <c r="CH43" s="2">
        <f t="shared" si="50"/>
        <v>0</v>
      </c>
      <c r="CI43" s="33">
        <f t="shared" si="51"/>
        <v>0</v>
      </c>
      <c r="CJ43" s="2">
        <f t="shared" si="52"/>
        <v>0</v>
      </c>
      <c r="CK43" s="2">
        <f t="shared" si="53"/>
        <v>0</v>
      </c>
      <c r="CL43" s="2">
        <f t="shared" si="54"/>
        <v>1400</v>
      </c>
      <c r="CM43" s="2">
        <f t="shared" si="55"/>
        <v>0</v>
      </c>
      <c r="CN43" s="2"/>
      <c r="CO43" s="2"/>
      <c r="CP43" s="2">
        <v>38</v>
      </c>
      <c r="CQ43" s="2">
        <v>6400</v>
      </c>
      <c r="CR43" s="2">
        <v>1700</v>
      </c>
      <c r="CS43" s="2">
        <v>0</v>
      </c>
      <c r="CT43" s="2">
        <v>0</v>
      </c>
      <c r="CU43" s="2">
        <v>1400</v>
      </c>
      <c r="CV43" s="2">
        <v>1400</v>
      </c>
      <c r="CW43" s="2">
        <v>1400</v>
      </c>
      <c r="CX43" s="2">
        <v>1400</v>
      </c>
      <c r="CY43" s="2">
        <v>1900</v>
      </c>
      <c r="CZ43" s="2">
        <v>1900</v>
      </c>
      <c r="DA43" s="2">
        <v>1900</v>
      </c>
      <c r="DB43" s="2">
        <v>0</v>
      </c>
      <c r="DC43" s="2">
        <v>0</v>
      </c>
      <c r="DD43" s="33">
        <v>0</v>
      </c>
      <c r="DE43" s="2">
        <v>0</v>
      </c>
      <c r="DF43" s="2">
        <v>0</v>
      </c>
      <c r="DG43" s="2">
        <v>1400</v>
      </c>
      <c r="DH43" s="2">
        <v>0</v>
      </c>
      <c r="DI43" s="2"/>
      <c r="DJ43" s="2"/>
      <c r="DK43" s="2">
        <v>38</v>
      </c>
      <c r="DL43" s="2">
        <f>IF(BV43=0,0,SUM(BV$6:BV43))</f>
        <v>42452</v>
      </c>
      <c r="DM43" s="2">
        <f>IF(BW43=0,0,SUM(BW$6:BW43))</f>
        <v>11174</v>
      </c>
      <c r="DN43" s="2">
        <f>IF(BX43=0,0,SUM(BX$6:BX43))</f>
        <v>0</v>
      </c>
      <c r="DO43" s="2">
        <f>IF(BY43=0,0,SUM(BY$6:BY43))</f>
        <v>0</v>
      </c>
      <c r="DP43" s="2">
        <f>IF(BZ43=0,0,SUM(BZ$6:BZ43))</f>
        <v>9332</v>
      </c>
      <c r="DQ43" s="2">
        <f>IF(CA43=0,0,SUM(CA$6:CA43))</f>
        <v>9332</v>
      </c>
      <c r="DR43" s="2">
        <f>IF(CB43=0,0,SUM(CB$6:CB43))</f>
        <v>9332</v>
      </c>
      <c r="DS43" s="2">
        <f>IF(CC43=0,0,SUM(CC$6:CC43))</f>
        <v>9332</v>
      </c>
      <c r="DT43" s="2">
        <f>IF(CD43=0,0,SUM(CD$6:CD43))</f>
        <v>11100</v>
      </c>
      <c r="DU43" s="2">
        <f>IF(CE43=0,0,SUM(CE$6:CE43))</f>
        <v>13042</v>
      </c>
      <c r="DV43" s="2">
        <f>IF(CF43=0,0,SUM(CF$6:CF43))</f>
        <v>13042</v>
      </c>
      <c r="DW43" s="2">
        <f>IF(CG43=0,0,SUM(CG$6:CG43))</f>
        <v>0</v>
      </c>
      <c r="DX43" s="2">
        <f>IF(CH43=0,0,SUM(CH$6:CH43))</f>
        <v>0</v>
      </c>
      <c r="DY43" s="2">
        <f>IF(CI43=0,0,SUM(CI$6:CI43))</f>
        <v>0</v>
      </c>
      <c r="DZ43" s="2">
        <f>IF(CJ43=0,0,SUM(CJ$6:CJ43))</f>
        <v>0</v>
      </c>
      <c r="EA43" s="2">
        <f>IF(CK43=0,0,SUM(CK$6:CK43))</f>
        <v>0</v>
      </c>
      <c r="EB43" s="2">
        <f>IF(CL43=0,0,SUM(CL$6:CL43))</f>
        <v>9292</v>
      </c>
      <c r="EC43" s="2">
        <f>IF(CM43=0,0,SUM(CM$6:CM43))</f>
        <v>0</v>
      </c>
      <c r="ED43" s="2"/>
      <c r="EE43" s="2"/>
      <c r="EF43" s="2">
        <v>38</v>
      </c>
      <c r="EG43" s="2">
        <f>求节点($DK$6:$DK$85,DL$6:DL$85,升级建筑所需大殿等级!AW43)</f>
        <v>42452</v>
      </c>
      <c r="EH43" s="2">
        <f>求节点($DK$6:$DK$85,DM$6:DM$85,升级建筑所需大殿等级!AX43)</f>
        <v>11174</v>
      </c>
      <c r="EI43" s="2">
        <f>求节点($DK$6:$DK$85,DN$6:DN$85,升级建筑所需大殿等级!AY43)</f>
        <v>5585</v>
      </c>
      <c r="EJ43" s="2">
        <f>求节点($DK$6:$DK$85,DO$6:DO$85,升级建筑所需大殿等级!AZ43)</f>
        <v>0</v>
      </c>
      <c r="EK43" s="2">
        <f>求节点($DK$6:$DK$85,DP$6:DP$85,升级建筑所需大殿等级!BA43)</f>
        <v>9332</v>
      </c>
      <c r="EL43" s="2">
        <f>求节点($DK$6:$DK$85,DQ$6:DQ$85,升级建筑所需大殿等级!BB43)</f>
        <v>9332</v>
      </c>
      <c r="EM43" s="2">
        <f>求节点($DK$6:$DK$85,DR$6:DR$85,升级建筑所需大殿等级!BC43)</f>
        <v>9332</v>
      </c>
      <c r="EN43" s="2">
        <f>求节点($DK$6:$DK$85,DS$6:DS$85,升级建筑所需大殿等级!BD43)</f>
        <v>9332</v>
      </c>
      <c r="EO43" s="2">
        <f>求节点($DK$6:$DK$85,DT$6:DT$85,升级建筑所需大殿等级!BE43)</f>
        <v>11100</v>
      </c>
      <c r="EP43" s="2">
        <f>求节点($DK$6:$DK$85,DU$6:DU$85,升级建筑所需大殿等级!BF43)</f>
        <v>13042</v>
      </c>
      <c r="EQ43" s="2">
        <f>求节点($DK$6:$DK$85,DV$6:DV$85,升级建筑所需大殿等级!BG43)</f>
        <v>13042</v>
      </c>
      <c r="ER43" s="2">
        <f>求节点($DK$6:$DK$85,DW$6:DW$85,升级建筑所需大殿等级!BH43)</f>
        <v>24484</v>
      </c>
      <c r="ES43" s="2">
        <f>求节点($DK$6:$DK$85,DX$6:DX$85,升级建筑所需大殿等级!BI43)</f>
        <v>12439.999999999998</v>
      </c>
      <c r="ET43" s="2">
        <f>求节点($DK$6:$DK$85,DY$6:DY$85,升级建筑所需大殿等级!BJ43)</f>
        <v>8718</v>
      </c>
      <c r="EU43" s="2">
        <f>求节点($DK$6:$DK$85,DZ$6:DZ$85,升级建筑所需大殿等级!BK43)</f>
        <v>12337.999999999998</v>
      </c>
      <c r="EV43" s="2">
        <f>求节点($DK$6:$DK$85,EA$6:EA$85,升级建筑所需大殿等级!BL43)</f>
        <v>12347.999999999998</v>
      </c>
      <c r="EW43" s="2">
        <f>求节点($DK$6:$DK$85,EB$6:EB$85,升级建筑所需大殿等级!BM43)</f>
        <v>9292</v>
      </c>
      <c r="EX43" s="2">
        <f>求节点($DK$6:$DK$85,EC$6:EC$85,升级建筑所需大殿等级!BN43)</f>
        <v>4891</v>
      </c>
      <c r="EY43" s="2"/>
      <c r="EZ43" s="2"/>
      <c r="FA43" s="1">
        <f>SUMPRODUCT(EG43:EX43,'[1]功能-城建'!$X43:$AO43)</f>
        <v>218234</v>
      </c>
      <c r="FB43" s="1">
        <v>168776</v>
      </c>
      <c r="FC43" s="1">
        <f t="shared" si="35"/>
        <v>1.2930392946864484</v>
      </c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</row>
    <row r="44" spans="1:202" x14ac:dyDescent="0.15">
      <c r="A44" s="1">
        <f>(0.03*$C44^-0.75)*求节点([1]节奏总纲!$P$4:$P$163,'[1]功能-城建'!$CW$5:$CW$164,[1]节奏总纲!$AM42)</f>
        <v>38882.819839885859</v>
      </c>
      <c r="B44" s="1">
        <v>4.1999999999999997E-3</v>
      </c>
      <c r="C44" s="1">
        <v>39</v>
      </c>
      <c r="D44" s="1">
        <f>'[1]功能-城建'!DG43</f>
        <v>255434</v>
      </c>
      <c r="E44" s="1">
        <f>'[1]功能-城建'!DH43</f>
        <v>255434</v>
      </c>
      <c r="F44" s="1">
        <f>'[1]功能-城建'!DI43</f>
        <v>255434</v>
      </c>
      <c r="G44" s="1">
        <f>'[1]功能-城建'!DJ43</f>
        <v>255434</v>
      </c>
      <c r="H44" s="1">
        <f>'[1]功能-城建'!DK43</f>
        <v>255434</v>
      </c>
      <c r="J44" s="2">
        <v>39</v>
      </c>
      <c r="K44" s="2">
        <f>'[1]功能-城建'!AS44</f>
        <v>39</v>
      </c>
      <c r="L44" s="2">
        <f>'[1]功能-城建'!AT44</f>
        <v>39</v>
      </c>
      <c r="M44" s="2" t="str">
        <f>'[1]功能-城建'!AU44</f>
        <v/>
      </c>
      <c r="N44" s="2" t="str">
        <f>'[1]功能-城建'!AV44</f>
        <v/>
      </c>
      <c r="O44" s="2">
        <f>'[1]功能-城建'!AW44</f>
        <v>39</v>
      </c>
      <c r="P44" s="2">
        <f>'[1]功能-城建'!AX44</f>
        <v>39</v>
      </c>
      <c r="Q44" s="2">
        <f>'[1]功能-城建'!AY44</f>
        <v>39</v>
      </c>
      <c r="R44" s="2">
        <f>'[1]功能-城建'!AZ44</f>
        <v>39</v>
      </c>
      <c r="S44" s="2">
        <f>'[1]功能-城建'!BA44</f>
        <v>39</v>
      </c>
      <c r="T44" s="2">
        <f>'[1]功能-城建'!BB44</f>
        <v>39</v>
      </c>
      <c r="U44" s="2">
        <f>'[1]功能-城建'!BC44</f>
        <v>39</v>
      </c>
      <c r="V44" s="2">
        <f>'[1]功能-城建'!BD44</f>
        <v>0</v>
      </c>
      <c r="W44" s="2">
        <f>'[1]功能-城建'!BE44</f>
        <v>0</v>
      </c>
      <c r="X44" s="2">
        <f>'[1]功能-城建'!BF44</f>
        <v>0</v>
      </c>
      <c r="Y44" s="2">
        <f>'[1]功能-城建'!BG44</f>
        <v>0</v>
      </c>
      <c r="Z44" s="2">
        <f>'[1]功能-城建'!BH44</f>
        <v>0</v>
      </c>
      <c r="AA44" s="2">
        <f>'[1]功能-城建'!BI44</f>
        <v>39</v>
      </c>
      <c r="AB44" s="2">
        <f>'[1]功能-城建'!BJ44</f>
        <v>0</v>
      </c>
      <c r="AC44" s="2"/>
      <c r="AD44" s="2"/>
      <c r="AE44" s="2">
        <v>39</v>
      </c>
      <c r="AF44" s="2">
        <f>IFERROR(ROUNDUP(城建经验计算中介!D44*INDEX($B$6:$B$85,K44,1),0),0)</f>
        <v>8767</v>
      </c>
      <c r="AG44" s="2">
        <f>IFERROR(ROUNDUP(城建经验计算中介!E44*INDEX($B$6:$B$85,L44,1),0),0)</f>
        <v>1949</v>
      </c>
      <c r="AH44" s="2">
        <f>IFERROR(ROUNDUP(城建经验计算中介!F44*INDEX($B$6:$B$85,M44,1),0),0)</f>
        <v>0</v>
      </c>
      <c r="AI44" s="2">
        <f>IFERROR(ROUNDUP(城建经验计算中介!G44*INDEX($B$6:$B$85,N44,1),0),0)</f>
        <v>0</v>
      </c>
      <c r="AJ44" s="2">
        <f>IFERROR(ROUNDUP(城建经验计算中介!H44*INDEX($B$6:$B$85,O44,1),0),0)</f>
        <v>1624</v>
      </c>
      <c r="AK44" s="2">
        <f>IFERROR(ROUNDUP(城建经验计算中介!I44*INDEX($B$6:$B$85,P44,1),0),0)</f>
        <v>1624</v>
      </c>
      <c r="AL44" s="2">
        <f>IFERROR(ROUNDUP(城建经验计算中介!J44*INDEX($B$6:$B$85,Q44,1),0),0)</f>
        <v>1624</v>
      </c>
      <c r="AM44" s="2">
        <f>IFERROR(ROUNDUP(城建经验计算中介!K44*INDEX($B$6:$B$85,R44,1),0),0)</f>
        <v>1624</v>
      </c>
      <c r="AN44" s="2">
        <f>IFERROR(ROUNDUP(城建经验计算中介!L44*INDEX($B$6:$B$85,S44,1),0),0)</f>
        <v>2273</v>
      </c>
      <c r="AO44" s="2">
        <f>IFERROR(ROUNDUP(城建经验计算中介!M44*INDEX($B$6:$B$85,T44,1),0),0)</f>
        <v>2273</v>
      </c>
      <c r="AP44" s="2">
        <f>IFERROR(ROUNDUP(城建经验计算中介!N44*INDEX($B$6:$B$85,U44,1),0),0)</f>
        <v>2273</v>
      </c>
      <c r="AQ44" s="2">
        <f>IFERROR(ROUNDUP(城建经验计算中介!O44*INDEX($B$6:$B$85,V44,1),0),0)</f>
        <v>0</v>
      </c>
      <c r="AR44" s="2">
        <f>IFERROR(ROUNDUP(城建经验计算中介!P44*INDEX($B$6:$B$85,W44,1),0),0)</f>
        <v>0</v>
      </c>
      <c r="AS44" s="2">
        <f>IFERROR(ROUNDUP(城建经验计算中介!Q44*INDEX($B$6:$B$85,X44,1),0),0)</f>
        <v>0</v>
      </c>
      <c r="AT44" s="2">
        <f>IFERROR(ROUNDUP(城建经验计算中介!R44*INDEX($B$6:$B$85,Y44,1),0),0)</f>
        <v>0</v>
      </c>
      <c r="AU44" s="2">
        <f>IFERROR(ROUNDUP(城建经验计算中介!S44*INDEX($B$6:$B$85,Z44,1),0),0)</f>
        <v>0</v>
      </c>
      <c r="AV44" s="2">
        <f>IFERROR(ROUNDUP(城建经验计算中介!T44*INDEX($B$6:$B$85,AA44,1),0),0)</f>
        <v>1624</v>
      </c>
      <c r="AW44" s="2">
        <f>IFERROR(ROUNDUP(城建经验计算中介!U44*INDEX($B$6:$B$85,AB44,1),0),0)</f>
        <v>0</v>
      </c>
      <c r="AX44" s="2"/>
      <c r="AY44" s="2"/>
      <c r="AZ44" s="2">
        <v>39</v>
      </c>
      <c r="BA44" s="2">
        <f t="shared" si="3"/>
        <v>8800</v>
      </c>
      <c r="BB44" s="2">
        <f t="shared" si="4"/>
        <v>1900</v>
      </c>
      <c r="BC44" s="2">
        <f t="shared" si="5"/>
        <v>0</v>
      </c>
      <c r="BD44" s="2">
        <f t="shared" si="6"/>
        <v>0</v>
      </c>
      <c r="BE44" s="2">
        <f t="shared" si="7"/>
        <v>1600</v>
      </c>
      <c r="BF44" s="2">
        <f t="shared" si="8"/>
        <v>1600</v>
      </c>
      <c r="BG44" s="2">
        <f t="shared" si="9"/>
        <v>1600</v>
      </c>
      <c r="BH44" s="2">
        <f t="shared" si="10"/>
        <v>1600</v>
      </c>
      <c r="BI44" s="2">
        <f t="shared" si="11"/>
        <v>2300</v>
      </c>
      <c r="BJ44" s="2">
        <f t="shared" si="12"/>
        <v>2300</v>
      </c>
      <c r="BK44" s="2">
        <f t="shared" si="13"/>
        <v>2300</v>
      </c>
      <c r="BL44" s="2">
        <f t="shared" si="14"/>
        <v>0</v>
      </c>
      <c r="BM44" s="2">
        <f t="shared" si="15"/>
        <v>0</v>
      </c>
      <c r="BN44" s="2">
        <f t="shared" si="16"/>
        <v>0</v>
      </c>
      <c r="BO44" s="2">
        <f t="shared" si="17"/>
        <v>0</v>
      </c>
      <c r="BP44" s="2">
        <f t="shared" si="18"/>
        <v>0</v>
      </c>
      <c r="BQ44" s="2">
        <f t="shared" si="19"/>
        <v>1600</v>
      </c>
      <c r="BR44" s="2">
        <f t="shared" si="20"/>
        <v>0</v>
      </c>
      <c r="BS44" s="2"/>
      <c r="BT44" s="2"/>
      <c r="BU44" s="2">
        <v>39</v>
      </c>
      <c r="BV44" s="2">
        <f t="shared" si="38"/>
        <v>7500</v>
      </c>
      <c r="BW44" s="2">
        <f t="shared" si="39"/>
        <v>1900</v>
      </c>
      <c r="BX44" s="2">
        <f t="shared" si="40"/>
        <v>0</v>
      </c>
      <c r="BY44" s="2">
        <f t="shared" si="41"/>
        <v>0</v>
      </c>
      <c r="BZ44" s="2">
        <f t="shared" si="42"/>
        <v>1600</v>
      </c>
      <c r="CA44" s="2">
        <f t="shared" si="43"/>
        <v>1600</v>
      </c>
      <c r="CB44" s="2">
        <f t="shared" si="44"/>
        <v>1600</v>
      </c>
      <c r="CC44" s="2">
        <f t="shared" si="45"/>
        <v>1600</v>
      </c>
      <c r="CD44" s="2">
        <f t="shared" si="46"/>
        <v>2300</v>
      </c>
      <c r="CE44" s="2">
        <f t="shared" si="47"/>
        <v>2300</v>
      </c>
      <c r="CF44" s="2">
        <f t="shared" si="48"/>
        <v>2300</v>
      </c>
      <c r="CG44" s="2">
        <f t="shared" si="49"/>
        <v>0</v>
      </c>
      <c r="CH44" s="2">
        <f t="shared" si="50"/>
        <v>0</v>
      </c>
      <c r="CI44" s="33">
        <f t="shared" si="51"/>
        <v>0</v>
      </c>
      <c r="CJ44" s="2">
        <f t="shared" si="52"/>
        <v>0</v>
      </c>
      <c r="CK44" s="2">
        <f t="shared" si="53"/>
        <v>0</v>
      </c>
      <c r="CL44" s="2">
        <f t="shared" si="54"/>
        <v>1600</v>
      </c>
      <c r="CM44" s="2">
        <f t="shared" si="55"/>
        <v>0</v>
      </c>
      <c r="CN44" s="2"/>
      <c r="CO44" s="2"/>
      <c r="CP44" s="2">
        <v>39</v>
      </c>
      <c r="CQ44" s="2">
        <v>7500</v>
      </c>
      <c r="CR44" s="2">
        <v>1900</v>
      </c>
      <c r="CS44" s="2">
        <v>0</v>
      </c>
      <c r="CT44" s="2">
        <v>0</v>
      </c>
      <c r="CU44" s="2">
        <v>1600</v>
      </c>
      <c r="CV44" s="2">
        <v>1600</v>
      </c>
      <c r="CW44" s="2">
        <v>1600</v>
      </c>
      <c r="CX44" s="2">
        <v>1600</v>
      </c>
      <c r="CY44" s="2">
        <v>2300</v>
      </c>
      <c r="CZ44" s="2">
        <v>2300</v>
      </c>
      <c r="DA44" s="2">
        <v>2300</v>
      </c>
      <c r="DB44" s="2">
        <v>0</v>
      </c>
      <c r="DC44" s="2">
        <v>0</v>
      </c>
      <c r="DD44" s="33">
        <v>0</v>
      </c>
      <c r="DE44" s="2">
        <v>0</v>
      </c>
      <c r="DF44" s="2">
        <v>0</v>
      </c>
      <c r="DG44" s="2">
        <v>1600</v>
      </c>
      <c r="DH44" s="2">
        <v>0</v>
      </c>
      <c r="DI44" s="2"/>
      <c r="DJ44" s="2"/>
      <c r="DK44" s="2">
        <v>39</v>
      </c>
      <c r="DL44" s="2">
        <f>IF(BV44=0,0,SUM(BV$6:BV44))</f>
        <v>49952</v>
      </c>
      <c r="DM44" s="2">
        <f>IF(BW44=0,0,SUM(BW$6:BW44))</f>
        <v>13074</v>
      </c>
      <c r="DN44" s="2">
        <f>IF(BX44=0,0,SUM(BX$6:BX44))</f>
        <v>0</v>
      </c>
      <c r="DO44" s="2">
        <f>IF(BY44=0,0,SUM(BY$6:BY44))</f>
        <v>0</v>
      </c>
      <c r="DP44" s="2">
        <f>IF(BZ44=0,0,SUM(BZ$6:BZ44))</f>
        <v>10932</v>
      </c>
      <c r="DQ44" s="2">
        <f>IF(CA44=0,0,SUM(CA$6:CA44))</f>
        <v>10932</v>
      </c>
      <c r="DR44" s="2">
        <f>IF(CB44=0,0,SUM(CB$6:CB44))</f>
        <v>10932</v>
      </c>
      <c r="DS44" s="2">
        <f>IF(CC44=0,0,SUM(CC$6:CC44))</f>
        <v>10932</v>
      </c>
      <c r="DT44" s="2">
        <f>IF(CD44=0,0,SUM(CD$6:CD44))</f>
        <v>13400</v>
      </c>
      <c r="DU44" s="2">
        <f>IF(CE44=0,0,SUM(CE$6:CE44))</f>
        <v>15342</v>
      </c>
      <c r="DV44" s="2">
        <f>IF(CF44=0,0,SUM(CF$6:CF44))</f>
        <v>15342</v>
      </c>
      <c r="DW44" s="2">
        <f>IF(CG44=0,0,SUM(CG$6:CG44))</f>
        <v>0</v>
      </c>
      <c r="DX44" s="2">
        <f>IF(CH44=0,0,SUM(CH$6:CH44))</f>
        <v>0</v>
      </c>
      <c r="DY44" s="2">
        <f>IF(CI44=0,0,SUM(CI$6:CI44))</f>
        <v>0</v>
      </c>
      <c r="DZ44" s="2">
        <f>IF(CJ44=0,0,SUM(CJ$6:CJ44))</f>
        <v>0</v>
      </c>
      <c r="EA44" s="2">
        <f>IF(CK44=0,0,SUM(CK$6:CK44))</f>
        <v>0</v>
      </c>
      <c r="EB44" s="2">
        <f>IF(CL44=0,0,SUM(CL$6:CL44))</f>
        <v>10892</v>
      </c>
      <c r="EC44" s="2">
        <f>IF(CM44=0,0,SUM(CM$6:CM44))</f>
        <v>0</v>
      </c>
      <c r="ED44" s="2"/>
      <c r="EE44" s="2"/>
      <c r="EF44" s="2">
        <v>39</v>
      </c>
      <c r="EG44" s="2">
        <f>求节点($DK$6:$DK$85,DL$6:DL$85,升级建筑所需大殿等级!AW44)</f>
        <v>49952</v>
      </c>
      <c r="EH44" s="2">
        <f>求节点($DK$6:$DK$85,DM$6:DM$85,升级建筑所需大殿等级!AX44)</f>
        <v>13074</v>
      </c>
      <c r="EI44" s="2">
        <f>求节点($DK$6:$DK$85,DN$6:DN$85,升级建筑所需大殿等级!AY44)</f>
        <v>6585</v>
      </c>
      <c r="EJ44" s="2">
        <f>求节点($DK$6:$DK$85,DO$6:DO$85,升级建筑所需大殿等级!AZ44)</f>
        <v>0</v>
      </c>
      <c r="EK44" s="2">
        <f>求节点($DK$6:$DK$85,DP$6:DP$85,升级建筑所需大殿等级!BA44)</f>
        <v>10932</v>
      </c>
      <c r="EL44" s="2">
        <f>求节点($DK$6:$DK$85,DQ$6:DQ$85,升级建筑所需大殿等级!BB44)</f>
        <v>10932</v>
      </c>
      <c r="EM44" s="2">
        <f>求节点($DK$6:$DK$85,DR$6:DR$85,升级建筑所需大殿等级!BC44)</f>
        <v>10932</v>
      </c>
      <c r="EN44" s="2">
        <f>求节点($DK$6:$DK$85,DS$6:DS$85,升级建筑所需大殿等级!BD44)</f>
        <v>10932</v>
      </c>
      <c r="EO44" s="2">
        <f>求节点($DK$6:$DK$85,DT$6:DT$85,升级建筑所需大殿等级!BE44)</f>
        <v>13400</v>
      </c>
      <c r="EP44" s="2">
        <f>求节点($DK$6:$DK$85,DU$6:DU$85,升级建筑所需大殿等级!BF44)</f>
        <v>15342</v>
      </c>
      <c r="EQ44" s="2">
        <f>求节点($DK$6:$DK$85,DV$6:DV$85,升级建筑所需大殿等级!BG44)</f>
        <v>15342</v>
      </c>
      <c r="ER44" s="2">
        <f>求节点($DK$6:$DK$85,DW$6:DW$85,升级建筑所需大殿等级!BH44)</f>
        <v>28834</v>
      </c>
      <c r="ES44" s="2">
        <f>求节点($DK$6:$DK$85,DX$6:DX$85,升级建筑所需大殿等级!BI44)</f>
        <v>14360</v>
      </c>
      <c r="ET44" s="2">
        <f>求节点($DK$6:$DK$85,DY$6:DY$85,升级建筑所需大殿等级!BJ44)</f>
        <v>9558</v>
      </c>
      <c r="EU44" s="2">
        <f>求节点($DK$6:$DK$85,DZ$6:DZ$85,升级建筑所需大殿等级!BK44)</f>
        <v>14258</v>
      </c>
      <c r="EV44" s="2">
        <f>求节点($DK$6:$DK$85,EA$6:EA$85,升级建筑所需大殿等级!BL44)</f>
        <v>14268</v>
      </c>
      <c r="EW44" s="2">
        <f>求节点($DK$6:$DK$85,EB$6:EB$85,升级建筑所需大殿等级!BM44)</f>
        <v>10892</v>
      </c>
      <c r="EX44" s="2">
        <f>求节点($DK$6:$DK$85,EC$6:EC$85,升级建筑所需大殿等级!BN44)</f>
        <v>5841</v>
      </c>
      <c r="EY44" s="2"/>
      <c r="EZ44" s="2"/>
      <c r="FA44" s="1">
        <f>SUMPRODUCT(EG44:EX44,'[1]功能-城建'!$X44:$AO44)</f>
        <v>255434</v>
      </c>
      <c r="FB44" s="1">
        <v>217976</v>
      </c>
      <c r="FC44" s="1">
        <f t="shared" si="35"/>
        <v>1.1718446067456967</v>
      </c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</row>
    <row r="45" spans="1:202" x14ac:dyDescent="0.15">
      <c r="A45" s="1">
        <f>(0.03*$C45^-0.75)*求节点([1]节奏总纲!$P$4:$P$163,'[1]功能-城建'!$CW$5:$CW$164,[1]节奏总纲!$AM43)</f>
        <v>44197.033019432762</v>
      </c>
      <c r="B45" s="1">
        <v>4.1999999999999997E-3</v>
      </c>
      <c r="C45" s="1">
        <v>40</v>
      </c>
      <c r="D45" s="1">
        <f>'[1]功能-城建'!DG44</f>
        <v>302271.5</v>
      </c>
      <c r="E45" s="1">
        <f>'[1]功能-城建'!DH44</f>
        <v>302271.5</v>
      </c>
      <c r="F45" s="1">
        <f>'[1]功能-城建'!DI44</f>
        <v>302271.5</v>
      </c>
      <c r="G45" s="1">
        <f>'[1]功能-城建'!DJ44</f>
        <v>302271.5</v>
      </c>
      <c r="H45" s="1">
        <f>'[1]功能-城建'!DK44</f>
        <v>302271.5</v>
      </c>
      <c r="J45" s="2">
        <v>40</v>
      </c>
      <c r="K45" s="2">
        <f>'[1]功能-城建'!AS45</f>
        <v>40</v>
      </c>
      <c r="L45" s="2">
        <f>'[1]功能-城建'!AT45</f>
        <v>40</v>
      </c>
      <c r="M45" s="2" t="str">
        <f>'[1]功能-城建'!AU45</f>
        <v/>
      </c>
      <c r="N45" s="2" t="str">
        <f>'[1]功能-城建'!AV45</f>
        <v/>
      </c>
      <c r="O45" s="2">
        <f>'[1]功能-城建'!AW45</f>
        <v>40</v>
      </c>
      <c r="P45" s="2">
        <f>'[1]功能-城建'!AX45</f>
        <v>40</v>
      </c>
      <c r="Q45" s="2">
        <f>'[1]功能-城建'!AY45</f>
        <v>40</v>
      </c>
      <c r="R45" s="2">
        <f>'[1]功能-城建'!AZ45</f>
        <v>40</v>
      </c>
      <c r="S45" s="2">
        <f>'[1]功能-城建'!BA45</f>
        <v>40</v>
      </c>
      <c r="T45" s="2">
        <f>'[1]功能-城建'!BB45</f>
        <v>40</v>
      </c>
      <c r="U45" s="2">
        <f>'[1]功能-城建'!BC45</f>
        <v>40</v>
      </c>
      <c r="V45" s="2">
        <f>'[1]功能-城建'!BD45</f>
        <v>0</v>
      </c>
      <c r="W45" s="2">
        <f>'[1]功能-城建'!BE45</f>
        <v>0</v>
      </c>
      <c r="X45" s="2">
        <f>'[1]功能-城建'!BF45</f>
        <v>0</v>
      </c>
      <c r="Y45" s="2">
        <f>'[1]功能-城建'!BG45</f>
        <v>0</v>
      </c>
      <c r="Z45" s="2">
        <f>'[1]功能-城建'!BH45</f>
        <v>0</v>
      </c>
      <c r="AA45" s="2">
        <f>'[1]功能-城建'!BI45</f>
        <v>40</v>
      </c>
      <c r="AB45" s="2">
        <f>'[1]功能-城建'!BJ45</f>
        <v>0</v>
      </c>
      <c r="AC45" s="2"/>
      <c r="AD45" s="2"/>
      <c r="AE45" s="2">
        <v>40</v>
      </c>
      <c r="AF45" s="2">
        <f>IFERROR(ROUNDUP(城建经验计算中介!D45*INDEX($B$6:$B$85,K45,1),0),0)</f>
        <v>10283</v>
      </c>
      <c r="AG45" s="2">
        <f>IFERROR(ROUNDUP(城建经验计算中介!E45*INDEX($B$6:$B$85,L45,1),0),0)</f>
        <v>2286</v>
      </c>
      <c r="AH45" s="2">
        <f>IFERROR(ROUNDUP(城建经验计算中介!F45*INDEX($B$6:$B$85,M45,1),0),0)</f>
        <v>0</v>
      </c>
      <c r="AI45" s="2">
        <f>IFERROR(ROUNDUP(城建经验计算中介!G45*INDEX($B$6:$B$85,N45,1),0),0)</f>
        <v>0</v>
      </c>
      <c r="AJ45" s="2">
        <f>IFERROR(ROUNDUP(城建经验计算中介!H45*INDEX($B$6:$B$85,O45,1),0),0)</f>
        <v>1905</v>
      </c>
      <c r="AK45" s="2">
        <f>IFERROR(ROUNDUP(城建经验计算中介!I45*INDEX($B$6:$B$85,P45,1),0),0)</f>
        <v>1905</v>
      </c>
      <c r="AL45" s="2">
        <f>IFERROR(ROUNDUP(城建经验计算中介!J45*INDEX($B$6:$B$85,Q45,1),0),0)</f>
        <v>1905</v>
      </c>
      <c r="AM45" s="2">
        <f>IFERROR(ROUNDUP(城建经验计算中介!K45*INDEX($B$6:$B$85,R45,1),0),0)</f>
        <v>1905</v>
      </c>
      <c r="AN45" s="2">
        <f>IFERROR(ROUNDUP(城建经验计算中介!L45*INDEX($B$6:$B$85,S45,1),0),0)</f>
        <v>2666</v>
      </c>
      <c r="AO45" s="2">
        <f>IFERROR(ROUNDUP(城建经验计算中介!M45*INDEX($B$6:$B$85,T45,1),0),0)</f>
        <v>2666</v>
      </c>
      <c r="AP45" s="2">
        <f>IFERROR(ROUNDUP(城建经验计算中介!N45*INDEX($B$6:$B$85,U45,1),0),0)</f>
        <v>2666</v>
      </c>
      <c r="AQ45" s="2">
        <f>IFERROR(ROUNDUP(城建经验计算中介!O45*INDEX($B$6:$B$85,V45,1),0),0)</f>
        <v>0</v>
      </c>
      <c r="AR45" s="2">
        <f>IFERROR(ROUNDUP(城建经验计算中介!P45*INDEX($B$6:$B$85,W45,1),0),0)</f>
        <v>0</v>
      </c>
      <c r="AS45" s="2">
        <f>IFERROR(ROUNDUP(城建经验计算中介!Q45*INDEX($B$6:$B$85,X45,1),0),0)</f>
        <v>0</v>
      </c>
      <c r="AT45" s="2">
        <f>IFERROR(ROUNDUP(城建经验计算中介!R45*INDEX($B$6:$B$85,Y45,1),0),0)</f>
        <v>0</v>
      </c>
      <c r="AU45" s="2">
        <f>IFERROR(ROUNDUP(城建经验计算中介!S45*INDEX($B$6:$B$85,Z45,1),0),0)</f>
        <v>0</v>
      </c>
      <c r="AV45" s="2">
        <f>IFERROR(ROUNDUP(城建经验计算中介!T45*INDEX($B$6:$B$85,AA45,1),0),0)</f>
        <v>1905</v>
      </c>
      <c r="AW45" s="2">
        <f>IFERROR(ROUNDUP(城建经验计算中介!U45*INDEX($B$6:$B$85,AB45,1),0),0)</f>
        <v>0</v>
      </c>
      <c r="AX45" s="2"/>
      <c r="AY45" s="2"/>
      <c r="AZ45" s="2">
        <v>40</v>
      </c>
      <c r="BA45" s="2">
        <f t="shared" si="3"/>
        <v>10000</v>
      </c>
      <c r="BB45" s="2">
        <f t="shared" si="4"/>
        <v>2300</v>
      </c>
      <c r="BC45" s="2">
        <f t="shared" si="5"/>
        <v>0</v>
      </c>
      <c r="BD45" s="2">
        <f t="shared" si="6"/>
        <v>0</v>
      </c>
      <c r="BE45" s="2">
        <f t="shared" si="7"/>
        <v>1900</v>
      </c>
      <c r="BF45" s="2">
        <f t="shared" si="8"/>
        <v>1900</v>
      </c>
      <c r="BG45" s="2">
        <f t="shared" si="9"/>
        <v>1900</v>
      </c>
      <c r="BH45" s="2">
        <f t="shared" si="10"/>
        <v>1900</v>
      </c>
      <c r="BI45" s="2">
        <f t="shared" si="11"/>
        <v>2700</v>
      </c>
      <c r="BJ45" s="2">
        <f t="shared" si="12"/>
        <v>2700</v>
      </c>
      <c r="BK45" s="2">
        <f t="shared" si="13"/>
        <v>2700</v>
      </c>
      <c r="BL45" s="2">
        <f t="shared" si="14"/>
        <v>0</v>
      </c>
      <c r="BM45" s="2">
        <f t="shared" si="15"/>
        <v>0</v>
      </c>
      <c r="BN45" s="2">
        <f t="shared" si="16"/>
        <v>0</v>
      </c>
      <c r="BO45" s="2">
        <f t="shared" si="17"/>
        <v>0</v>
      </c>
      <c r="BP45" s="2">
        <f t="shared" si="18"/>
        <v>0</v>
      </c>
      <c r="BQ45" s="2">
        <f t="shared" si="19"/>
        <v>1900</v>
      </c>
      <c r="BR45" s="2">
        <f t="shared" si="20"/>
        <v>0</v>
      </c>
      <c r="BS45" s="2"/>
      <c r="BT45" s="2"/>
      <c r="BU45" s="2">
        <v>40</v>
      </c>
      <c r="BV45" s="2">
        <f t="shared" si="38"/>
        <v>8800</v>
      </c>
      <c r="BW45" s="2">
        <f t="shared" si="39"/>
        <v>2300</v>
      </c>
      <c r="BX45" s="2">
        <f t="shared" si="40"/>
        <v>0</v>
      </c>
      <c r="BY45" s="2">
        <f t="shared" si="41"/>
        <v>0</v>
      </c>
      <c r="BZ45" s="2">
        <f t="shared" si="42"/>
        <v>1900</v>
      </c>
      <c r="CA45" s="2">
        <f t="shared" si="43"/>
        <v>1900</v>
      </c>
      <c r="CB45" s="2">
        <f t="shared" si="44"/>
        <v>1900</v>
      </c>
      <c r="CC45" s="2">
        <f t="shared" si="45"/>
        <v>1900</v>
      </c>
      <c r="CD45" s="2">
        <f t="shared" si="46"/>
        <v>2700</v>
      </c>
      <c r="CE45" s="2">
        <f t="shared" si="47"/>
        <v>2700</v>
      </c>
      <c r="CF45" s="2">
        <f t="shared" si="48"/>
        <v>2700</v>
      </c>
      <c r="CG45" s="2">
        <f t="shared" si="49"/>
        <v>0</v>
      </c>
      <c r="CH45" s="2">
        <f t="shared" si="50"/>
        <v>0</v>
      </c>
      <c r="CI45" s="33">
        <f t="shared" si="51"/>
        <v>0</v>
      </c>
      <c r="CJ45" s="2">
        <f t="shared" si="52"/>
        <v>0</v>
      </c>
      <c r="CK45" s="2">
        <f t="shared" si="53"/>
        <v>0</v>
      </c>
      <c r="CL45" s="2">
        <f t="shared" si="54"/>
        <v>1900</v>
      </c>
      <c r="CM45" s="2">
        <f t="shared" si="55"/>
        <v>0</v>
      </c>
      <c r="CN45" s="2"/>
      <c r="CO45" s="2"/>
      <c r="CP45" s="2">
        <v>40</v>
      </c>
      <c r="CQ45" s="2">
        <v>8800</v>
      </c>
      <c r="CR45" s="2">
        <v>2300</v>
      </c>
      <c r="CS45" s="2">
        <v>0</v>
      </c>
      <c r="CT45" s="2">
        <v>0</v>
      </c>
      <c r="CU45" s="2">
        <v>1900</v>
      </c>
      <c r="CV45" s="2">
        <v>1900</v>
      </c>
      <c r="CW45" s="2">
        <v>1900</v>
      </c>
      <c r="CX45" s="2">
        <v>1900</v>
      </c>
      <c r="CY45" s="2">
        <v>2700</v>
      </c>
      <c r="CZ45" s="2">
        <v>2700</v>
      </c>
      <c r="DA45" s="2">
        <v>2700</v>
      </c>
      <c r="DB45" s="2">
        <v>0</v>
      </c>
      <c r="DC45" s="2">
        <v>0</v>
      </c>
      <c r="DD45" s="33">
        <v>0</v>
      </c>
      <c r="DE45" s="2">
        <v>0</v>
      </c>
      <c r="DF45" s="2">
        <v>0</v>
      </c>
      <c r="DG45" s="2">
        <v>1900</v>
      </c>
      <c r="DH45" s="2">
        <v>0</v>
      </c>
      <c r="DI45" s="2"/>
      <c r="DJ45" s="2"/>
      <c r="DK45" s="2">
        <v>40</v>
      </c>
      <c r="DL45" s="2">
        <f>IF(BV45=0,0,SUM(BV$6:BV45))</f>
        <v>58752</v>
      </c>
      <c r="DM45" s="2">
        <f>IF(BW45=0,0,SUM(BW$6:BW45))</f>
        <v>15374</v>
      </c>
      <c r="DN45" s="2">
        <f>IF(BX45=0,0,SUM(BX$6:BX45))</f>
        <v>0</v>
      </c>
      <c r="DO45" s="2">
        <f>IF(BY45=0,0,SUM(BY$6:BY45))</f>
        <v>0</v>
      </c>
      <c r="DP45" s="2">
        <f>IF(BZ45=0,0,SUM(BZ$6:BZ45))</f>
        <v>12832</v>
      </c>
      <c r="DQ45" s="2">
        <f>IF(CA45=0,0,SUM(CA$6:CA45))</f>
        <v>12832</v>
      </c>
      <c r="DR45" s="2">
        <f>IF(CB45=0,0,SUM(CB$6:CB45))</f>
        <v>12832</v>
      </c>
      <c r="DS45" s="2">
        <f>IF(CC45=0,0,SUM(CC$6:CC45))</f>
        <v>12832</v>
      </c>
      <c r="DT45" s="2">
        <f>IF(CD45=0,0,SUM(CD$6:CD45))</f>
        <v>16100</v>
      </c>
      <c r="DU45" s="2">
        <f>IF(CE45=0,0,SUM(CE$6:CE45))</f>
        <v>18042</v>
      </c>
      <c r="DV45" s="2">
        <f>IF(CF45=0,0,SUM(CF$6:CF45))</f>
        <v>18042</v>
      </c>
      <c r="DW45" s="2">
        <f>IF(CG45=0,0,SUM(CG$6:CG45))</f>
        <v>0</v>
      </c>
      <c r="DX45" s="2">
        <f>IF(CH45=0,0,SUM(CH$6:CH45))</f>
        <v>0</v>
      </c>
      <c r="DY45" s="2">
        <f>IF(CI45=0,0,SUM(CI$6:CI45))</f>
        <v>0</v>
      </c>
      <c r="DZ45" s="2">
        <f>IF(CJ45=0,0,SUM(CJ$6:CJ45))</f>
        <v>0</v>
      </c>
      <c r="EA45" s="2">
        <f>IF(CK45=0,0,SUM(CK$6:CK45))</f>
        <v>0</v>
      </c>
      <c r="EB45" s="2">
        <f>IF(CL45=0,0,SUM(CL$6:CL45))</f>
        <v>12792</v>
      </c>
      <c r="EC45" s="2">
        <f>IF(CM45=0,0,SUM(CM$6:CM45))</f>
        <v>0</v>
      </c>
      <c r="ED45" s="2"/>
      <c r="EE45" s="2"/>
      <c r="EF45" s="2">
        <v>40</v>
      </c>
      <c r="EG45" s="2">
        <f>求节点($DK$6:$DK$85,DL$6:DL$85,升级建筑所需大殿等级!AW45)</f>
        <v>58752</v>
      </c>
      <c r="EH45" s="2">
        <f>求节点($DK$6:$DK$85,DM$6:DM$85,升级建筑所需大殿等级!AX45)</f>
        <v>15374</v>
      </c>
      <c r="EI45" s="2">
        <f>求节点($DK$6:$DK$85,DN$6:DN$85,升级建筑所需大殿等级!AY45)</f>
        <v>7735</v>
      </c>
      <c r="EJ45" s="2">
        <f>求节点($DK$6:$DK$85,DO$6:DO$85,升级建筑所需大殿等级!AZ45)</f>
        <v>0</v>
      </c>
      <c r="EK45" s="2">
        <f>求节点($DK$6:$DK$85,DP$6:DP$85,升级建筑所需大殿等级!BA45)</f>
        <v>12832</v>
      </c>
      <c r="EL45" s="2">
        <f>求节点($DK$6:$DK$85,DQ$6:DQ$85,升级建筑所需大殿等级!BB45)</f>
        <v>12832</v>
      </c>
      <c r="EM45" s="2">
        <f>求节点($DK$6:$DK$85,DR$6:DR$85,升级建筑所需大殿等级!BC45)</f>
        <v>12832</v>
      </c>
      <c r="EN45" s="2">
        <f>求节点($DK$6:$DK$85,DS$6:DS$85,升级建筑所需大殿等级!BD45)</f>
        <v>12832</v>
      </c>
      <c r="EO45" s="2">
        <f>求节点($DK$6:$DK$85,DT$6:DT$85,升级建筑所需大殿等级!BE45)</f>
        <v>16100</v>
      </c>
      <c r="EP45" s="2">
        <f>求节点($DK$6:$DK$85,DU$6:DU$85,升级建筑所需大殿等级!BF45)</f>
        <v>18042</v>
      </c>
      <c r="EQ45" s="2">
        <f>求节点($DK$6:$DK$85,DV$6:DV$85,升级建筑所需大殿等级!BG45)</f>
        <v>18042</v>
      </c>
      <c r="ER45" s="2">
        <f>求节点($DK$6:$DK$85,DW$6:DW$85,升级建筑所需大殿等级!BH45)</f>
        <v>33834</v>
      </c>
      <c r="ES45" s="2">
        <f>求节点($DK$6:$DK$85,DX$6:DX$85,升级建筑所需大殿等级!BI45)</f>
        <v>17110</v>
      </c>
      <c r="ET45" s="2">
        <f>求节点($DK$6:$DK$85,DY$6:DY$85,升级建筑所需大殿等级!BJ45)</f>
        <v>11958</v>
      </c>
      <c r="EU45" s="2">
        <f>求节点($DK$6:$DK$85,DZ$6:DZ$85,升级建筑所需大殿等级!BK45)</f>
        <v>17008</v>
      </c>
      <c r="EV45" s="2">
        <f>求节点($DK$6:$DK$85,EA$6:EA$85,升级建筑所需大殿等级!BL45)</f>
        <v>17018</v>
      </c>
      <c r="EW45" s="2">
        <f>求节点($DK$6:$DK$85,EB$6:EB$85,升级建筑所需大殿等级!BM45)</f>
        <v>12792</v>
      </c>
      <c r="EX45" s="2">
        <f>求节点($DK$6:$DK$85,EC$6:EC$85,升级建筑所需大殿等级!BN45)</f>
        <v>7178.5</v>
      </c>
      <c r="EY45" s="2"/>
      <c r="EZ45" s="2"/>
      <c r="FA45" s="1">
        <f>SUMPRODUCT(EG45:EX45,'[1]功能-城建'!$X45:$AO45)</f>
        <v>302271.5</v>
      </c>
      <c r="FB45" s="1">
        <v>258676</v>
      </c>
      <c r="FC45" s="1">
        <f t="shared" si="35"/>
        <v>1.168533223028035</v>
      </c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</row>
    <row r="46" spans="1:202" x14ac:dyDescent="0.15">
      <c r="A46" s="1">
        <f>(0.03*$C46^-0.75)*求节点([1]节奏总纲!$P$4:$P$163,'[1]功能-城建'!$CW$5:$CW$164,[1]节奏总纲!$AM44)</f>
        <v>50264.617549831528</v>
      </c>
      <c r="B46" s="1">
        <v>4.1999999999999997E-3</v>
      </c>
      <c r="C46" s="1">
        <v>41</v>
      </c>
      <c r="D46" s="1">
        <f>'[1]功能-城建'!DG45</f>
        <v>355021.5</v>
      </c>
      <c r="E46" s="1">
        <f>'[1]功能-城建'!DH45</f>
        <v>355021.5</v>
      </c>
      <c r="F46" s="1">
        <f>'[1]功能-城建'!DI45</f>
        <v>355021.5</v>
      </c>
      <c r="G46" s="1">
        <f>'[1]功能-城建'!DJ45</f>
        <v>355021.5</v>
      </c>
      <c r="H46" s="1">
        <f>'[1]功能-城建'!DK45</f>
        <v>355021.5</v>
      </c>
      <c r="J46" s="2">
        <v>41</v>
      </c>
      <c r="K46" s="2">
        <f>'[1]功能-城建'!AS46</f>
        <v>41</v>
      </c>
      <c r="L46" s="2">
        <f>'[1]功能-城建'!AT46</f>
        <v>41</v>
      </c>
      <c r="M46" s="2" t="str">
        <f>'[1]功能-城建'!AU46</f>
        <v/>
      </c>
      <c r="N46" s="2" t="str">
        <f>'[1]功能-城建'!AV46</f>
        <v/>
      </c>
      <c r="O46" s="2">
        <f>'[1]功能-城建'!AW46</f>
        <v>41</v>
      </c>
      <c r="P46" s="2">
        <f>'[1]功能-城建'!AX46</f>
        <v>41</v>
      </c>
      <c r="Q46" s="2">
        <f>'[1]功能-城建'!AY46</f>
        <v>41</v>
      </c>
      <c r="R46" s="2">
        <f>'[1]功能-城建'!AZ46</f>
        <v>41</v>
      </c>
      <c r="S46" s="2">
        <f>'[1]功能-城建'!BA46</f>
        <v>41</v>
      </c>
      <c r="T46" s="2">
        <f>'[1]功能-城建'!BB46</f>
        <v>41</v>
      </c>
      <c r="U46" s="2">
        <f>'[1]功能-城建'!BC46</f>
        <v>41</v>
      </c>
      <c r="V46" s="2">
        <f>'[1]功能-城建'!BD46</f>
        <v>0</v>
      </c>
      <c r="W46" s="2">
        <f>'[1]功能-城建'!BE46</f>
        <v>0</v>
      </c>
      <c r="X46" s="2">
        <f>'[1]功能-城建'!BF46</f>
        <v>0</v>
      </c>
      <c r="Y46" s="2">
        <f>'[1]功能-城建'!BG46</f>
        <v>0</v>
      </c>
      <c r="Z46" s="2">
        <f>'[1]功能-城建'!BH46</f>
        <v>0</v>
      </c>
      <c r="AA46" s="2">
        <f>'[1]功能-城建'!BI46</f>
        <v>41</v>
      </c>
      <c r="AB46" s="2">
        <f>'[1]功能-城建'!BJ46</f>
        <v>0</v>
      </c>
      <c r="AC46" s="2"/>
      <c r="AD46" s="2"/>
      <c r="AE46" s="2">
        <v>41</v>
      </c>
      <c r="AF46" s="2">
        <f>IFERROR(ROUNDUP(城建经验计算中介!D46*INDEX($B$6:$B$85,K46,1),0),0)</f>
        <v>12057</v>
      </c>
      <c r="AG46" s="2">
        <f>IFERROR(ROUNDUP(城建经验计算中介!E46*INDEX($B$6:$B$85,L46,1),0),0)</f>
        <v>2680</v>
      </c>
      <c r="AH46" s="2">
        <f>IFERROR(ROUNDUP(城建经验计算中介!F46*INDEX($B$6:$B$85,M46,1),0),0)</f>
        <v>0</v>
      </c>
      <c r="AI46" s="2">
        <f>IFERROR(ROUNDUP(城建经验计算中介!G46*INDEX($B$6:$B$85,N46,1),0),0)</f>
        <v>0</v>
      </c>
      <c r="AJ46" s="2">
        <f>IFERROR(ROUNDUP(城建经验计算中介!H46*INDEX($B$6:$B$85,O46,1),0),0)</f>
        <v>2233</v>
      </c>
      <c r="AK46" s="2">
        <f>IFERROR(ROUNDUP(城建经验计算中介!I46*INDEX($B$6:$B$85,P46,1),0),0)</f>
        <v>2233</v>
      </c>
      <c r="AL46" s="2">
        <f>IFERROR(ROUNDUP(城建经验计算中介!J46*INDEX($B$6:$B$85,Q46,1),0),0)</f>
        <v>2233</v>
      </c>
      <c r="AM46" s="2">
        <f>IFERROR(ROUNDUP(城建经验计算中介!K46*INDEX($B$6:$B$85,R46,1),0),0)</f>
        <v>2233</v>
      </c>
      <c r="AN46" s="2">
        <f>IFERROR(ROUNDUP(城建经验计算中介!L46*INDEX($B$6:$B$85,S46,1),0),0)</f>
        <v>3126</v>
      </c>
      <c r="AO46" s="2">
        <f>IFERROR(ROUNDUP(城建经验计算中介!M46*INDEX($B$6:$B$85,T46,1),0),0)</f>
        <v>3126</v>
      </c>
      <c r="AP46" s="2">
        <f>IFERROR(ROUNDUP(城建经验计算中介!N46*INDEX($B$6:$B$85,U46,1),0),0)</f>
        <v>3126</v>
      </c>
      <c r="AQ46" s="2">
        <f>IFERROR(ROUNDUP(城建经验计算中介!O46*INDEX($B$6:$B$85,V46,1),0),0)</f>
        <v>0</v>
      </c>
      <c r="AR46" s="2">
        <f>IFERROR(ROUNDUP(城建经验计算中介!P46*INDEX($B$6:$B$85,W46,1),0),0)</f>
        <v>0</v>
      </c>
      <c r="AS46" s="2">
        <f>IFERROR(ROUNDUP(城建经验计算中介!Q46*INDEX($B$6:$B$85,X46,1),0),0)</f>
        <v>0</v>
      </c>
      <c r="AT46" s="2">
        <f>IFERROR(ROUNDUP(城建经验计算中介!R46*INDEX($B$6:$B$85,Y46,1),0),0)</f>
        <v>0</v>
      </c>
      <c r="AU46" s="2">
        <f>IFERROR(ROUNDUP(城建经验计算中介!S46*INDEX($B$6:$B$85,Z46,1),0),0)</f>
        <v>0</v>
      </c>
      <c r="AV46" s="2">
        <f>IFERROR(ROUNDUP(城建经验计算中介!T46*INDEX($B$6:$B$85,AA46,1),0),0)</f>
        <v>2233</v>
      </c>
      <c r="AW46" s="2">
        <f>IFERROR(ROUNDUP(城建经验计算中介!U46*INDEX($B$6:$B$85,AB46,1),0),0)</f>
        <v>0</v>
      </c>
      <c r="AX46" s="2"/>
      <c r="AY46" s="2"/>
      <c r="AZ46" s="2">
        <v>41</v>
      </c>
      <c r="BA46" s="2">
        <f t="shared" si="3"/>
        <v>12000</v>
      </c>
      <c r="BB46" s="2">
        <f t="shared" si="4"/>
        <v>2700</v>
      </c>
      <c r="BC46" s="2">
        <f t="shared" si="5"/>
        <v>0</v>
      </c>
      <c r="BD46" s="2">
        <f t="shared" si="6"/>
        <v>0</v>
      </c>
      <c r="BE46" s="2">
        <f t="shared" si="7"/>
        <v>2200</v>
      </c>
      <c r="BF46" s="2">
        <f t="shared" si="8"/>
        <v>2200</v>
      </c>
      <c r="BG46" s="2">
        <f t="shared" si="9"/>
        <v>2200</v>
      </c>
      <c r="BH46" s="2">
        <f t="shared" si="10"/>
        <v>2200</v>
      </c>
      <c r="BI46" s="2">
        <f t="shared" si="11"/>
        <v>3100</v>
      </c>
      <c r="BJ46" s="2">
        <f t="shared" si="12"/>
        <v>3100</v>
      </c>
      <c r="BK46" s="2">
        <f t="shared" si="13"/>
        <v>3100</v>
      </c>
      <c r="BL46" s="2">
        <f t="shared" si="14"/>
        <v>0</v>
      </c>
      <c r="BM46" s="2">
        <f t="shared" si="15"/>
        <v>0</v>
      </c>
      <c r="BN46" s="2">
        <f t="shared" si="16"/>
        <v>0</v>
      </c>
      <c r="BO46" s="2">
        <f t="shared" si="17"/>
        <v>0</v>
      </c>
      <c r="BP46" s="2">
        <f t="shared" si="18"/>
        <v>0</v>
      </c>
      <c r="BQ46" s="2">
        <f t="shared" si="19"/>
        <v>2200</v>
      </c>
      <c r="BR46" s="2">
        <f t="shared" si="20"/>
        <v>0</v>
      </c>
      <c r="BS46" s="2"/>
      <c r="BT46" s="2"/>
      <c r="BU46" s="2">
        <v>41</v>
      </c>
      <c r="BV46" s="2">
        <f t="shared" si="38"/>
        <v>10000</v>
      </c>
      <c r="BW46" s="2">
        <f t="shared" si="39"/>
        <v>2700</v>
      </c>
      <c r="BX46" s="2">
        <f t="shared" si="40"/>
        <v>0</v>
      </c>
      <c r="BY46" s="2">
        <f t="shared" si="41"/>
        <v>0</v>
      </c>
      <c r="BZ46" s="2">
        <f t="shared" si="42"/>
        <v>2200</v>
      </c>
      <c r="CA46" s="2">
        <f t="shared" si="43"/>
        <v>2200</v>
      </c>
      <c r="CB46" s="2">
        <f t="shared" si="44"/>
        <v>2200</v>
      </c>
      <c r="CC46" s="2">
        <f t="shared" si="45"/>
        <v>2200</v>
      </c>
      <c r="CD46" s="2">
        <f t="shared" si="46"/>
        <v>3100</v>
      </c>
      <c r="CE46" s="2">
        <f t="shared" si="47"/>
        <v>3100</v>
      </c>
      <c r="CF46" s="2">
        <f t="shared" si="48"/>
        <v>3100</v>
      </c>
      <c r="CG46" s="2">
        <f t="shared" si="49"/>
        <v>0</v>
      </c>
      <c r="CH46" s="2">
        <f t="shared" si="50"/>
        <v>0</v>
      </c>
      <c r="CI46" s="33">
        <f t="shared" si="51"/>
        <v>0</v>
      </c>
      <c r="CJ46" s="2">
        <f t="shared" si="52"/>
        <v>0</v>
      </c>
      <c r="CK46" s="2">
        <f t="shared" si="53"/>
        <v>0</v>
      </c>
      <c r="CL46" s="2">
        <f t="shared" si="54"/>
        <v>2200</v>
      </c>
      <c r="CM46" s="2">
        <f t="shared" si="55"/>
        <v>0</v>
      </c>
      <c r="CN46" s="2"/>
      <c r="CO46" s="2"/>
      <c r="CP46" s="2">
        <v>41</v>
      </c>
      <c r="CQ46" s="2">
        <v>10000</v>
      </c>
      <c r="CR46" s="2">
        <v>2700</v>
      </c>
      <c r="CS46" s="2">
        <v>0</v>
      </c>
      <c r="CT46" s="2">
        <v>0</v>
      </c>
      <c r="CU46" s="2">
        <v>2200</v>
      </c>
      <c r="CV46" s="2">
        <v>2200</v>
      </c>
      <c r="CW46" s="2">
        <v>2200</v>
      </c>
      <c r="CX46" s="2">
        <v>2200</v>
      </c>
      <c r="CY46" s="2">
        <v>3100</v>
      </c>
      <c r="CZ46" s="2">
        <v>3100</v>
      </c>
      <c r="DA46" s="2">
        <v>3100</v>
      </c>
      <c r="DB46" s="2">
        <v>0</v>
      </c>
      <c r="DC46" s="2">
        <v>0</v>
      </c>
      <c r="DD46" s="33">
        <v>0</v>
      </c>
      <c r="DE46" s="2">
        <v>0</v>
      </c>
      <c r="DF46" s="2">
        <v>0</v>
      </c>
      <c r="DG46" s="2">
        <v>2200</v>
      </c>
      <c r="DH46" s="2">
        <v>0</v>
      </c>
      <c r="DI46" s="2"/>
      <c r="DJ46" s="2"/>
      <c r="DK46" s="2">
        <v>41</v>
      </c>
      <c r="DL46" s="2">
        <f>IF(BV46=0,0,SUM(BV$6:BV46))</f>
        <v>68752</v>
      </c>
      <c r="DM46" s="2">
        <f>IF(BW46=0,0,SUM(BW$6:BW46))</f>
        <v>18074</v>
      </c>
      <c r="DN46" s="2">
        <f>IF(BX46=0,0,SUM(BX$6:BX46))</f>
        <v>0</v>
      </c>
      <c r="DO46" s="2">
        <f>IF(BY46=0,0,SUM(BY$6:BY46))</f>
        <v>0</v>
      </c>
      <c r="DP46" s="2">
        <f>IF(BZ46=0,0,SUM(BZ$6:BZ46))</f>
        <v>15032</v>
      </c>
      <c r="DQ46" s="2">
        <f>IF(CA46=0,0,SUM(CA$6:CA46))</f>
        <v>15032</v>
      </c>
      <c r="DR46" s="2">
        <f>IF(CB46=0,0,SUM(CB$6:CB46))</f>
        <v>15032</v>
      </c>
      <c r="DS46" s="2">
        <f>IF(CC46=0,0,SUM(CC$6:CC46))</f>
        <v>15032</v>
      </c>
      <c r="DT46" s="2">
        <f>IF(CD46=0,0,SUM(CD$6:CD46))</f>
        <v>19200</v>
      </c>
      <c r="DU46" s="2">
        <f>IF(CE46=0,0,SUM(CE$6:CE46))</f>
        <v>21142</v>
      </c>
      <c r="DV46" s="2">
        <f>IF(CF46=0,0,SUM(CF$6:CF46))</f>
        <v>21142</v>
      </c>
      <c r="DW46" s="2">
        <f>IF(CG46=0,0,SUM(CG$6:CG46))</f>
        <v>0</v>
      </c>
      <c r="DX46" s="2">
        <f>IF(CH46=0,0,SUM(CH$6:CH46))</f>
        <v>0</v>
      </c>
      <c r="DY46" s="2">
        <f>IF(CI46=0,0,SUM(CI$6:CI46))</f>
        <v>0</v>
      </c>
      <c r="DZ46" s="2">
        <f>IF(CJ46=0,0,SUM(CJ$6:CJ46))</f>
        <v>0</v>
      </c>
      <c r="EA46" s="2">
        <f>IF(CK46=0,0,SUM(CK$6:CK46))</f>
        <v>0</v>
      </c>
      <c r="EB46" s="2">
        <f>IF(CL46=0,0,SUM(CL$6:CL46))</f>
        <v>14992</v>
      </c>
      <c r="EC46" s="2">
        <f>IF(CM46=0,0,SUM(CM$6:CM46))</f>
        <v>0</v>
      </c>
      <c r="ED46" s="2"/>
      <c r="EE46" s="2"/>
      <c r="EF46" s="2">
        <v>41</v>
      </c>
      <c r="EG46" s="2">
        <f>求节点($DK$6:$DK$85,DL$6:DL$85,升级建筑所需大殿等级!AW46)</f>
        <v>68752</v>
      </c>
      <c r="EH46" s="2">
        <f>求节点($DK$6:$DK$85,DM$6:DM$85,升级建筑所需大殿等级!AX46)</f>
        <v>18074</v>
      </c>
      <c r="EI46" s="2">
        <f>求节点($DK$6:$DK$85,DN$6:DN$85,升级建筑所需大殿等级!AY46)</f>
        <v>9110</v>
      </c>
      <c r="EJ46" s="2">
        <f>求节点($DK$6:$DK$85,DO$6:DO$85,升级建筑所需大殿等级!AZ46)</f>
        <v>0</v>
      </c>
      <c r="EK46" s="2">
        <f>求节点($DK$6:$DK$85,DP$6:DP$85,升级建筑所需大殿等级!BA46)</f>
        <v>15032</v>
      </c>
      <c r="EL46" s="2">
        <f>求节点($DK$6:$DK$85,DQ$6:DQ$85,升级建筑所需大殿等级!BB46)</f>
        <v>15032</v>
      </c>
      <c r="EM46" s="2">
        <f>求节点($DK$6:$DK$85,DR$6:DR$85,升级建筑所需大殿等级!BC46)</f>
        <v>15032</v>
      </c>
      <c r="EN46" s="2">
        <f>求节点($DK$6:$DK$85,DS$6:DS$85,升级建筑所需大殿等级!BD46)</f>
        <v>15032</v>
      </c>
      <c r="EO46" s="2">
        <f>求节点($DK$6:$DK$85,DT$6:DT$85,升级建筑所需大殿等级!BE46)</f>
        <v>19200</v>
      </c>
      <c r="EP46" s="2">
        <f>求节点($DK$6:$DK$85,DU$6:DU$85,升级建筑所需大殿等级!BF46)</f>
        <v>21142</v>
      </c>
      <c r="EQ46" s="2">
        <f>求节点($DK$6:$DK$85,DV$6:DV$85,升级建筑所需大殿等级!BG46)</f>
        <v>21142</v>
      </c>
      <c r="ER46" s="2">
        <f>求节点($DK$6:$DK$85,DW$6:DW$85,升级建筑所需大殿等级!BH46)</f>
        <v>39834</v>
      </c>
      <c r="ES46" s="2">
        <f>求节点($DK$6:$DK$85,DX$6:DX$85,升级建筑所需大殿等级!BI46)</f>
        <v>19860</v>
      </c>
      <c r="ET46" s="2">
        <f>求节点($DK$6:$DK$85,DY$6:DY$85,升级建筑所需大殿等级!BJ46)</f>
        <v>14358</v>
      </c>
      <c r="EU46" s="2">
        <f>求节点($DK$6:$DK$85,DZ$6:DZ$85,升级建筑所需大殿等级!BK46)</f>
        <v>19758</v>
      </c>
      <c r="EV46" s="2">
        <f>求节点($DK$6:$DK$85,EA$6:EA$85,升级建筑所需大殿等级!BL46)</f>
        <v>19768</v>
      </c>
      <c r="EW46" s="2">
        <f>求节点($DK$6:$DK$85,EB$6:EB$85,升级建筑所需大殿等级!BM46)</f>
        <v>14992</v>
      </c>
      <c r="EX46" s="2">
        <f>求节点($DK$6:$DK$85,EC$6:EC$85,升级建筑所需大殿等级!BN46)</f>
        <v>8903.5</v>
      </c>
      <c r="EY46" s="2"/>
      <c r="EZ46" s="2"/>
      <c r="FA46" s="1">
        <f>SUMPRODUCT(EG46:EX46,'[1]功能-城建'!$X46:$AO46)</f>
        <v>355021.5</v>
      </c>
      <c r="FB46" s="1">
        <v>311076</v>
      </c>
      <c r="FC46" s="1">
        <f t="shared" si="35"/>
        <v>1.1412693361107897</v>
      </c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</row>
    <row r="47" spans="1:202" x14ac:dyDescent="0.15">
      <c r="A47" s="1">
        <f>(0.03*$C47^-0.75)*求节点([1]节奏总纲!$P$4:$P$163,'[1]功能-城建'!$CW$5:$CW$164,[1]节奏总纲!$AM45)</f>
        <v>57194.006242422001</v>
      </c>
      <c r="B47" s="1">
        <v>4.1999999999999997E-3</v>
      </c>
      <c r="C47" s="1">
        <v>42</v>
      </c>
      <c r="D47" s="1">
        <f>'[1]功能-城建'!DG46</f>
        <v>419213.16666666674</v>
      </c>
      <c r="E47" s="1">
        <f>'[1]功能-城建'!DH46</f>
        <v>419213.16666666674</v>
      </c>
      <c r="F47" s="1">
        <f>'[1]功能-城建'!DI46</f>
        <v>419213.16666666674</v>
      </c>
      <c r="G47" s="1">
        <f>'[1]功能-城建'!DJ46</f>
        <v>419213.16666666674</v>
      </c>
      <c r="H47" s="1">
        <f>'[1]功能-城建'!DK46</f>
        <v>419213.16666666674</v>
      </c>
      <c r="J47" s="2">
        <v>42</v>
      </c>
      <c r="K47" s="2">
        <f>'[1]功能-城建'!AS47</f>
        <v>42</v>
      </c>
      <c r="L47" s="2">
        <f>'[1]功能-城建'!AT47</f>
        <v>42</v>
      </c>
      <c r="M47" s="2" t="str">
        <f>'[1]功能-城建'!AU47</f>
        <v/>
      </c>
      <c r="N47" s="2" t="str">
        <f>'[1]功能-城建'!AV47</f>
        <v/>
      </c>
      <c r="O47" s="2">
        <f>'[1]功能-城建'!AW47</f>
        <v>42</v>
      </c>
      <c r="P47" s="2">
        <f>'[1]功能-城建'!AX47</f>
        <v>42</v>
      </c>
      <c r="Q47" s="2">
        <f>'[1]功能-城建'!AY47</f>
        <v>42</v>
      </c>
      <c r="R47" s="2">
        <f>'[1]功能-城建'!AZ47</f>
        <v>42</v>
      </c>
      <c r="S47" s="2">
        <f>'[1]功能-城建'!BA47</f>
        <v>42</v>
      </c>
      <c r="T47" s="2">
        <f>'[1]功能-城建'!BB47</f>
        <v>42</v>
      </c>
      <c r="U47" s="2">
        <f>'[1]功能-城建'!BC47</f>
        <v>42</v>
      </c>
      <c r="V47" s="2">
        <f>'[1]功能-城建'!BD47</f>
        <v>0</v>
      </c>
      <c r="W47" s="2">
        <f>'[1]功能-城建'!BE47</f>
        <v>0</v>
      </c>
      <c r="X47" s="2">
        <f>'[1]功能-城建'!BF47</f>
        <v>0</v>
      </c>
      <c r="Y47" s="2">
        <f>'[1]功能-城建'!BG47</f>
        <v>0</v>
      </c>
      <c r="Z47" s="2">
        <f>'[1]功能-城建'!BH47</f>
        <v>0</v>
      </c>
      <c r="AA47" s="2">
        <f>'[1]功能-城建'!BI47</f>
        <v>42</v>
      </c>
      <c r="AB47" s="2">
        <f>'[1]功能-城建'!BJ47</f>
        <v>0</v>
      </c>
      <c r="AC47" s="2"/>
      <c r="AD47" s="2"/>
      <c r="AE47" s="2">
        <v>42</v>
      </c>
      <c r="AF47" s="2">
        <f>IFERROR(ROUNDUP(城建经验计算中介!D47*INDEX($B$6:$B$85,K47,1),0),0)</f>
        <v>14133</v>
      </c>
      <c r="AG47" s="2">
        <f>IFERROR(ROUNDUP(城建经验计算中介!E47*INDEX($B$6:$B$85,L47,1),0),0)</f>
        <v>3141</v>
      </c>
      <c r="AH47" s="2">
        <f>IFERROR(ROUNDUP(城建经验计算中介!F47*INDEX($B$6:$B$85,M47,1),0),0)</f>
        <v>0</v>
      </c>
      <c r="AI47" s="2">
        <f>IFERROR(ROUNDUP(城建经验计算中介!G47*INDEX($B$6:$B$85,N47,1),0),0)</f>
        <v>0</v>
      </c>
      <c r="AJ47" s="2">
        <f>IFERROR(ROUNDUP(城建经验计算中介!H47*INDEX($B$6:$B$85,O47,1),0),0)</f>
        <v>2618</v>
      </c>
      <c r="AK47" s="2">
        <f>IFERROR(ROUNDUP(城建经验计算中介!I47*INDEX($B$6:$B$85,P47,1),0),0)</f>
        <v>2618</v>
      </c>
      <c r="AL47" s="2">
        <f>IFERROR(ROUNDUP(城建经验计算中介!J47*INDEX($B$6:$B$85,Q47,1),0),0)</f>
        <v>2618</v>
      </c>
      <c r="AM47" s="2">
        <f>IFERROR(ROUNDUP(城建经验计算中介!K47*INDEX($B$6:$B$85,R47,1),0),0)</f>
        <v>2618</v>
      </c>
      <c r="AN47" s="2">
        <f>IFERROR(ROUNDUP(城建经验计算中介!L47*INDEX($B$6:$B$85,S47,1),0),0)</f>
        <v>3665</v>
      </c>
      <c r="AO47" s="2">
        <f>IFERROR(ROUNDUP(城建经验计算中介!M47*INDEX($B$6:$B$85,T47,1),0),0)</f>
        <v>3665</v>
      </c>
      <c r="AP47" s="2">
        <f>IFERROR(ROUNDUP(城建经验计算中介!N47*INDEX($B$6:$B$85,U47,1),0),0)</f>
        <v>3665</v>
      </c>
      <c r="AQ47" s="2">
        <f>IFERROR(ROUNDUP(城建经验计算中介!O47*INDEX($B$6:$B$85,V47,1),0),0)</f>
        <v>0</v>
      </c>
      <c r="AR47" s="2">
        <f>IFERROR(ROUNDUP(城建经验计算中介!P47*INDEX($B$6:$B$85,W47,1),0),0)</f>
        <v>0</v>
      </c>
      <c r="AS47" s="2">
        <f>IFERROR(ROUNDUP(城建经验计算中介!Q47*INDEX($B$6:$B$85,X47,1),0),0)</f>
        <v>0</v>
      </c>
      <c r="AT47" s="2">
        <f>IFERROR(ROUNDUP(城建经验计算中介!R47*INDEX($B$6:$B$85,Y47,1),0),0)</f>
        <v>0</v>
      </c>
      <c r="AU47" s="2">
        <f>IFERROR(ROUNDUP(城建经验计算中介!S47*INDEX($B$6:$B$85,Z47,1),0),0)</f>
        <v>0</v>
      </c>
      <c r="AV47" s="2">
        <f>IFERROR(ROUNDUP(城建经验计算中介!T47*INDEX($B$6:$B$85,AA47,1),0),0)</f>
        <v>2618</v>
      </c>
      <c r="AW47" s="2">
        <f>IFERROR(ROUNDUP(城建经验计算中介!U47*INDEX($B$6:$B$85,AB47,1),0),0)</f>
        <v>0</v>
      </c>
      <c r="AX47" s="2"/>
      <c r="AY47" s="2"/>
      <c r="AZ47" s="2">
        <v>42</v>
      </c>
      <c r="BA47" s="2">
        <f t="shared" si="3"/>
        <v>14000</v>
      </c>
      <c r="BB47" s="2">
        <f t="shared" si="4"/>
        <v>3100</v>
      </c>
      <c r="BC47" s="2">
        <f t="shared" si="5"/>
        <v>0</v>
      </c>
      <c r="BD47" s="2">
        <f t="shared" si="6"/>
        <v>0</v>
      </c>
      <c r="BE47" s="2">
        <f t="shared" si="7"/>
        <v>2600</v>
      </c>
      <c r="BF47" s="2">
        <f t="shared" si="8"/>
        <v>2600</v>
      </c>
      <c r="BG47" s="2">
        <f t="shared" si="9"/>
        <v>2600</v>
      </c>
      <c r="BH47" s="2">
        <f t="shared" si="10"/>
        <v>2600</v>
      </c>
      <c r="BI47" s="2">
        <f t="shared" si="11"/>
        <v>3700</v>
      </c>
      <c r="BJ47" s="2">
        <f t="shared" si="12"/>
        <v>3700</v>
      </c>
      <c r="BK47" s="2">
        <f t="shared" si="13"/>
        <v>3700</v>
      </c>
      <c r="BL47" s="2">
        <f t="shared" si="14"/>
        <v>0</v>
      </c>
      <c r="BM47" s="2">
        <f t="shared" si="15"/>
        <v>0</v>
      </c>
      <c r="BN47" s="2">
        <f t="shared" si="16"/>
        <v>0</v>
      </c>
      <c r="BO47" s="2">
        <f t="shared" si="17"/>
        <v>0</v>
      </c>
      <c r="BP47" s="2">
        <f t="shared" si="18"/>
        <v>0</v>
      </c>
      <c r="BQ47" s="2">
        <f t="shared" si="19"/>
        <v>2600</v>
      </c>
      <c r="BR47" s="2">
        <f t="shared" si="20"/>
        <v>0</v>
      </c>
      <c r="BS47" s="2"/>
      <c r="BT47" s="2"/>
      <c r="BU47" s="2">
        <v>42</v>
      </c>
      <c r="BV47" s="2">
        <f t="shared" si="38"/>
        <v>12000</v>
      </c>
      <c r="BW47" s="2">
        <f t="shared" si="39"/>
        <v>3100</v>
      </c>
      <c r="BX47" s="2">
        <f t="shared" si="40"/>
        <v>0</v>
      </c>
      <c r="BY47" s="2">
        <f t="shared" si="41"/>
        <v>0</v>
      </c>
      <c r="BZ47" s="2">
        <f t="shared" si="42"/>
        <v>2600</v>
      </c>
      <c r="CA47" s="2">
        <f t="shared" si="43"/>
        <v>2600</v>
      </c>
      <c r="CB47" s="2">
        <f t="shared" si="44"/>
        <v>2600</v>
      </c>
      <c r="CC47" s="2">
        <f t="shared" si="45"/>
        <v>2600</v>
      </c>
      <c r="CD47" s="2">
        <f t="shared" si="46"/>
        <v>3700</v>
      </c>
      <c r="CE47" s="2">
        <f t="shared" si="47"/>
        <v>3700</v>
      </c>
      <c r="CF47" s="2">
        <f t="shared" si="48"/>
        <v>3700</v>
      </c>
      <c r="CG47" s="2">
        <f t="shared" si="49"/>
        <v>0</v>
      </c>
      <c r="CH47" s="2">
        <f t="shared" si="50"/>
        <v>0</v>
      </c>
      <c r="CI47" s="33">
        <f t="shared" si="51"/>
        <v>0</v>
      </c>
      <c r="CJ47" s="2">
        <f t="shared" si="52"/>
        <v>0</v>
      </c>
      <c r="CK47" s="2">
        <f t="shared" si="53"/>
        <v>0</v>
      </c>
      <c r="CL47" s="2">
        <f t="shared" si="54"/>
        <v>2600</v>
      </c>
      <c r="CM47" s="2">
        <f t="shared" si="55"/>
        <v>0</v>
      </c>
      <c r="CN47" s="2"/>
      <c r="CO47" s="2"/>
      <c r="CP47" s="2">
        <v>42</v>
      </c>
      <c r="CQ47" s="2">
        <v>12000</v>
      </c>
      <c r="CR47" s="2">
        <v>3100</v>
      </c>
      <c r="CS47" s="2">
        <v>0</v>
      </c>
      <c r="CT47" s="2">
        <v>0</v>
      </c>
      <c r="CU47" s="2">
        <v>2600</v>
      </c>
      <c r="CV47" s="2">
        <v>2600</v>
      </c>
      <c r="CW47" s="2">
        <v>2600</v>
      </c>
      <c r="CX47" s="2">
        <v>2600</v>
      </c>
      <c r="CY47" s="2">
        <v>3700</v>
      </c>
      <c r="CZ47" s="2">
        <v>3700</v>
      </c>
      <c r="DA47" s="2">
        <v>3700</v>
      </c>
      <c r="DB47" s="2">
        <v>0</v>
      </c>
      <c r="DC47" s="2">
        <v>0</v>
      </c>
      <c r="DD47" s="33">
        <v>0</v>
      </c>
      <c r="DE47" s="2">
        <v>0</v>
      </c>
      <c r="DF47" s="2">
        <v>0</v>
      </c>
      <c r="DG47" s="2">
        <v>2600</v>
      </c>
      <c r="DH47" s="2">
        <v>0</v>
      </c>
      <c r="DI47" s="2"/>
      <c r="DJ47" s="2"/>
      <c r="DK47" s="2">
        <v>42</v>
      </c>
      <c r="DL47" s="2">
        <f>IF(BV47=0,0,SUM(BV$6:BV47))</f>
        <v>80752</v>
      </c>
      <c r="DM47" s="2">
        <f>IF(BW47=0,0,SUM(BW$6:BW47))</f>
        <v>21174</v>
      </c>
      <c r="DN47" s="2">
        <f>IF(BX47=0,0,SUM(BX$6:BX47))</f>
        <v>0</v>
      </c>
      <c r="DO47" s="2">
        <f>IF(BY47=0,0,SUM(BY$6:BY47))</f>
        <v>0</v>
      </c>
      <c r="DP47" s="2">
        <f>IF(BZ47=0,0,SUM(BZ$6:BZ47))</f>
        <v>17632</v>
      </c>
      <c r="DQ47" s="2">
        <f>IF(CA47=0,0,SUM(CA$6:CA47))</f>
        <v>17632</v>
      </c>
      <c r="DR47" s="2">
        <f>IF(CB47=0,0,SUM(CB$6:CB47))</f>
        <v>17632</v>
      </c>
      <c r="DS47" s="2">
        <f>IF(CC47=0,0,SUM(CC$6:CC47))</f>
        <v>17632</v>
      </c>
      <c r="DT47" s="2">
        <f>IF(CD47=0,0,SUM(CD$6:CD47))</f>
        <v>22900</v>
      </c>
      <c r="DU47" s="2">
        <f>IF(CE47=0,0,SUM(CE$6:CE47))</f>
        <v>24842</v>
      </c>
      <c r="DV47" s="2">
        <f>IF(CF47=0,0,SUM(CF$6:CF47))</f>
        <v>24842</v>
      </c>
      <c r="DW47" s="2">
        <f>IF(CG47=0,0,SUM(CG$6:CG47))</f>
        <v>0</v>
      </c>
      <c r="DX47" s="2">
        <f>IF(CH47=0,0,SUM(CH$6:CH47))</f>
        <v>0</v>
      </c>
      <c r="DY47" s="2">
        <f>IF(CI47=0,0,SUM(CI$6:CI47))</f>
        <v>0</v>
      </c>
      <c r="DZ47" s="2">
        <f>IF(CJ47=0,0,SUM(CJ$6:CJ47))</f>
        <v>0</v>
      </c>
      <c r="EA47" s="2">
        <f>IF(CK47=0,0,SUM(CK$6:CK47))</f>
        <v>0</v>
      </c>
      <c r="EB47" s="2">
        <f>IF(CL47=0,0,SUM(CL$6:CL47))</f>
        <v>17592</v>
      </c>
      <c r="EC47" s="2">
        <f>IF(CM47=0,0,SUM(CM$6:CM47))</f>
        <v>0</v>
      </c>
      <c r="ED47" s="2"/>
      <c r="EE47" s="2"/>
      <c r="EF47" s="2">
        <v>42</v>
      </c>
      <c r="EG47" s="2">
        <f>求节点($DK$6:$DK$85,DL$6:DL$85,升级建筑所需大殿等级!AW47)</f>
        <v>80752</v>
      </c>
      <c r="EH47" s="2">
        <f>求节点($DK$6:$DK$85,DM$6:DM$85,升级建筑所需大殿等级!AX47)</f>
        <v>21174</v>
      </c>
      <c r="EI47" s="2">
        <f>求节点($DK$6:$DK$85,DN$6:DN$85,升级建筑所需大殿等级!AY47)</f>
        <v>10710</v>
      </c>
      <c r="EJ47" s="2">
        <f>求节点($DK$6:$DK$85,DO$6:DO$85,升级建筑所需大殿等级!AZ47)</f>
        <v>0</v>
      </c>
      <c r="EK47" s="2">
        <f>求节点($DK$6:$DK$85,DP$6:DP$85,升级建筑所需大殿等级!BA47)</f>
        <v>17632</v>
      </c>
      <c r="EL47" s="2">
        <f>求节点($DK$6:$DK$85,DQ$6:DQ$85,升级建筑所需大殿等级!BB47)</f>
        <v>17632</v>
      </c>
      <c r="EM47" s="2">
        <f>求节点($DK$6:$DK$85,DR$6:DR$85,升级建筑所需大殿等级!BC47)</f>
        <v>17632</v>
      </c>
      <c r="EN47" s="2">
        <f>求节点($DK$6:$DK$85,DS$6:DS$85,升级建筑所需大殿等级!BD47)</f>
        <v>17632</v>
      </c>
      <c r="EO47" s="2">
        <f>求节点($DK$6:$DK$85,DT$6:DT$85,升级建筑所需大殿等级!BE47)</f>
        <v>22900</v>
      </c>
      <c r="EP47" s="2">
        <f>求节点($DK$6:$DK$85,DU$6:DU$85,升级建筑所需大殿等级!BF47)</f>
        <v>24842</v>
      </c>
      <c r="EQ47" s="2">
        <f>求节点($DK$6:$DK$85,DV$6:DV$85,升级建筑所需大殿等级!BG47)</f>
        <v>24842</v>
      </c>
      <c r="ER47" s="2">
        <f>求节点($DK$6:$DK$85,DW$6:DW$85,升级建筑所需大殿等级!BH47)</f>
        <v>46834</v>
      </c>
      <c r="ES47" s="2">
        <f>求节点($DK$6:$DK$85,DX$6:DX$85,升级建筑所需大殿等级!BI47)</f>
        <v>23526.666666666672</v>
      </c>
      <c r="ET47" s="2">
        <f>求节点($DK$6:$DK$85,DY$6:DY$85,升级建筑所需大殿等级!BJ47)</f>
        <v>18024.666666666672</v>
      </c>
      <c r="EU47" s="2">
        <f>求节点($DK$6:$DK$85,DZ$6:DZ$85,升级建筑所需大殿等级!BK47)</f>
        <v>23424.666666666672</v>
      </c>
      <c r="EV47" s="2">
        <f>求节点($DK$6:$DK$85,EA$6:EA$85,升级建筑所需大殿等级!BL47)</f>
        <v>23434.666666666672</v>
      </c>
      <c r="EW47" s="2">
        <f>求节点($DK$6:$DK$85,EB$6:EB$85,升级建筑所需大殿等级!BM47)</f>
        <v>17592</v>
      </c>
      <c r="EX47" s="2">
        <f>求节点($DK$6:$DK$85,EC$6:EC$85,升级建筑所需大殿等级!BN47)</f>
        <v>10628.5</v>
      </c>
      <c r="EY47" s="2"/>
      <c r="EZ47" s="2"/>
      <c r="FA47" s="1">
        <f>SUMPRODUCT(EG47:EX47,'[1]功能-城建'!$X47:$AO47)</f>
        <v>419213.16666666674</v>
      </c>
      <c r="FB47" s="1">
        <v>349576</v>
      </c>
      <c r="FC47" s="1">
        <f t="shared" si="35"/>
        <v>1.1992046555446219</v>
      </c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</row>
    <row r="48" spans="1:202" x14ac:dyDescent="0.15">
      <c r="A48" s="1">
        <f>(0.03*$C48^-0.75)*求节点([1]节奏总纲!$P$4:$P$163,'[1]功能-城建'!$CW$5:$CW$164,[1]节奏总纲!$AM46)</f>
        <v>65098.075647404774</v>
      </c>
      <c r="B48" s="1">
        <v>4.1999999999999997E-3</v>
      </c>
      <c r="C48" s="1">
        <v>43</v>
      </c>
      <c r="D48" s="1">
        <f>'[1]功能-城建'!DG47</f>
        <v>492796.5</v>
      </c>
      <c r="E48" s="1">
        <f>'[1]功能-城建'!DH47</f>
        <v>492796.5</v>
      </c>
      <c r="F48" s="1">
        <f>'[1]功能-城建'!DI47</f>
        <v>492796.5</v>
      </c>
      <c r="G48" s="1">
        <f>'[1]功能-城建'!DJ47</f>
        <v>492796.5</v>
      </c>
      <c r="H48" s="1">
        <f>'[1]功能-城建'!DK47</f>
        <v>492796.5</v>
      </c>
      <c r="J48" s="2">
        <v>43</v>
      </c>
      <c r="K48" s="2">
        <f>'[1]功能-城建'!AS48</f>
        <v>43</v>
      </c>
      <c r="L48" s="2">
        <f>'[1]功能-城建'!AT48</f>
        <v>43</v>
      </c>
      <c r="M48" s="2" t="str">
        <f>'[1]功能-城建'!AU48</f>
        <v/>
      </c>
      <c r="N48" s="2" t="str">
        <f>'[1]功能-城建'!AV48</f>
        <v/>
      </c>
      <c r="O48" s="2">
        <f>'[1]功能-城建'!AW48</f>
        <v>43</v>
      </c>
      <c r="P48" s="2">
        <f>'[1]功能-城建'!AX48</f>
        <v>43</v>
      </c>
      <c r="Q48" s="2">
        <f>'[1]功能-城建'!AY48</f>
        <v>43</v>
      </c>
      <c r="R48" s="2">
        <f>'[1]功能-城建'!AZ48</f>
        <v>43</v>
      </c>
      <c r="S48" s="2">
        <f>'[1]功能-城建'!BA48</f>
        <v>43</v>
      </c>
      <c r="T48" s="2">
        <f>'[1]功能-城建'!BB48</f>
        <v>43</v>
      </c>
      <c r="U48" s="2">
        <f>'[1]功能-城建'!BC48</f>
        <v>43</v>
      </c>
      <c r="V48" s="2">
        <f>'[1]功能-城建'!BD48</f>
        <v>0</v>
      </c>
      <c r="W48" s="2">
        <f>'[1]功能-城建'!BE48</f>
        <v>0</v>
      </c>
      <c r="X48" s="2">
        <f>'[1]功能-城建'!BF48</f>
        <v>0</v>
      </c>
      <c r="Y48" s="2">
        <f>'[1]功能-城建'!BG48</f>
        <v>0</v>
      </c>
      <c r="Z48" s="2">
        <f>'[1]功能-城建'!BH48</f>
        <v>0</v>
      </c>
      <c r="AA48" s="2">
        <f>'[1]功能-城建'!BI48</f>
        <v>43</v>
      </c>
      <c r="AB48" s="2">
        <f>'[1]功能-城建'!BJ48</f>
        <v>0</v>
      </c>
      <c r="AC48" s="2"/>
      <c r="AD48" s="2"/>
      <c r="AE48" s="2">
        <v>43</v>
      </c>
      <c r="AF48" s="2">
        <f>IFERROR(ROUNDUP(城建经验计算中介!D48*INDEX($B$6:$B$85,K48,1),0),0)</f>
        <v>16557</v>
      </c>
      <c r="AG48" s="2">
        <f>IFERROR(ROUNDUP(城建经验计算中介!E48*INDEX($B$6:$B$85,L48,1),0),0)</f>
        <v>3680</v>
      </c>
      <c r="AH48" s="2">
        <f>IFERROR(ROUNDUP(城建经验计算中介!F48*INDEX($B$6:$B$85,M48,1),0),0)</f>
        <v>0</v>
      </c>
      <c r="AI48" s="2">
        <f>IFERROR(ROUNDUP(城建经验计算中介!G48*INDEX($B$6:$B$85,N48,1),0),0)</f>
        <v>0</v>
      </c>
      <c r="AJ48" s="2">
        <f>IFERROR(ROUNDUP(城建经验计算中介!H48*INDEX($B$6:$B$85,O48,1),0),0)</f>
        <v>3067</v>
      </c>
      <c r="AK48" s="2">
        <f>IFERROR(ROUNDUP(城建经验计算中介!I48*INDEX($B$6:$B$85,P48,1),0),0)</f>
        <v>3067</v>
      </c>
      <c r="AL48" s="2">
        <f>IFERROR(ROUNDUP(城建经验计算中介!J48*INDEX($B$6:$B$85,Q48,1),0),0)</f>
        <v>3067</v>
      </c>
      <c r="AM48" s="2">
        <f>IFERROR(ROUNDUP(城建经验计算中介!K48*INDEX($B$6:$B$85,R48,1),0),0)</f>
        <v>3067</v>
      </c>
      <c r="AN48" s="2">
        <f>IFERROR(ROUNDUP(城建经验计算中介!L48*INDEX($B$6:$B$85,S48,1),0),0)</f>
        <v>4293</v>
      </c>
      <c r="AO48" s="2">
        <f>IFERROR(ROUNDUP(城建经验计算中介!M48*INDEX($B$6:$B$85,T48,1),0),0)</f>
        <v>4293</v>
      </c>
      <c r="AP48" s="2">
        <f>IFERROR(ROUNDUP(城建经验计算中介!N48*INDEX($B$6:$B$85,U48,1),0),0)</f>
        <v>4293</v>
      </c>
      <c r="AQ48" s="2">
        <f>IFERROR(ROUNDUP(城建经验计算中介!O48*INDEX($B$6:$B$85,V48,1),0),0)</f>
        <v>0</v>
      </c>
      <c r="AR48" s="2">
        <f>IFERROR(ROUNDUP(城建经验计算中介!P48*INDEX($B$6:$B$85,W48,1),0),0)</f>
        <v>0</v>
      </c>
      <c r="AS48" s="2">
        <f>IFERROR(ROUNDUP(城建经验计算中介!Q48*INDEX($B$6:$B$85,X48,1),0),0)</f>
        <v>0</v>
      </c>
      <c r="AT48" s="2">
        <f>IFERROR(ROUNDUP(城建经验计算中介!R48*INDEX($B$6:$B$85,Y48,1),0),0)</f>
        <v>0</v>
      </c>
      <c r="AU48" s="2">
        <f>IFERROR(ROUNDUP(城建经验计算中介!S48*INDEX($B$6:$B$85,Z48,1),0),0)</f>
        <v>0</v>
      </c>
      <c r="AV48" s="2">
        <f>IFERROR(ROUNDUP(城建经验计算中介!T48*INDEX($B$6:$B$85,AA48,1),0),0)</f>
        <v>3067</v>
      </c>
      <c r="AW48" s="2">
        <f>IFERROR(ROUNDUP(城建经验计算中介!U48*INDEX($B$6:$B$85,AB48,1),0),0)</f>
        <v>0</v>
      </c>
      <c r="AX48" s="2"/>
      <c r="AY48" s="2"/>
      <c r="AZ48" s="2">
        <v>43</v>
      </c>
      <c r="BA48" s="2">
        <f t="shared" si="3"/>
        <v>17000</v>
      </c>
      <c r="BB48" s="2">
        <f t="shared" si="4"/>
        <v>3700</v>
      </c>
      <c r="BC48" s="2">
        <f t="shared" si="5"/>
        <v>0</v>
      </c>
      <c r="BD48" s="2">
        <f t="shared" si="6"/>
        <v>0</v>
      </c>
      <c r="BE48" s="2">
        <f t="shared" si="7"/>
        <v>3100</v>
      </c>
      <c r="BF48" s="2">
        <f t="shared" si="8"/>
        <v>3100</v>
      </c>
      <c r="BG48" s="2">
        <f t="shared" si="9"/>
        <v>3100</v>
      </c>
      <c r="BH48" s="2">
        <f t="shared" si="10"/>
        <v>3100</v>
      </c>
      <c r="BI48" s="2">
        <f t="shared" si="11"/>
        <v>4300</v>
      </c>
      <c r="BJ48" s="2">
        <f t="shared" si="12"/>
        <v>4300</v>
      </c>
      <c r="BK48" s="2">
        <f t="shared" si="13"/>
        <v>4300</v>
      </c>
      <c r="BL48" s="2">
        <f t="shared" si="14"/>
        <v>0</v>
      </c>
      <c r="BM48" s="2">
        <f t="shared" si="15"/>
        <v>0</v>
      </c>
      <c r="BN48" s="2">
        <f t="shared" si="16"/>
        <v>0</v>
      </c>
      <c r="BO48" s="2">
        <f t="shared" si="17"/>
        <v>0</v>
      </c>
      <c r="BP48" s="2">
        <f t="shared" si="18"/>
        <v>0</v>
      </c>
      <c r="BQ48" s="2">
        <f t="shared" si="19"/>
        <v>3100</v>
      </c>
      <c r="BR48" s="2">
        <f t="shared" si="20"/>
        <v>0</v>
      </c>
      <c r="BS48" s="2"/>
      <c r="BT48" s="2"/>
      <c r="BU48" s="2">
        <v>43</v>
      </c>
      <c r="BV48" s="2">
        <f t="shared" si="38"/>
        <v>14000</v>
      </c>
      <c r="BW48" s="2">
        <f t="shared" si="39"/>
        <v>3700</v>
      </c>
      <c r="BX48" s="2">
        <f t="shared" si="40"/>
        <v>0</v>
      </c>
      <c r="BY48" s="2">
        <f t="shared" si="41"/>
        <v>0</v>
      </c>
      <c r="BZ48" s="2">
        <f t="shared" si="42"/>
        <v>3100</v>
      </c>
      <c r="CA48" s="2">
        <f t="shared" si="43"/>
        <v>3100</v>
      </c>
      <c r="CB48" s="2">
        <f t="shared" si="44"/>
        <v>3100</v>
      </c>
      <c r="CC48" s="2">
        <f t="shared" si="45"/>
        <v>3100</v>
      </c>
      <c r="CD48" s="2">
        <f t="shared" si="46"/>
        <v>4300</v>
      </c>
      <c r="CE48" s="2">
        <f t="shared" si="47"/>
        <v>4300</v>
      </c>
      <c r="CF48" s="2">
        <f t="shared" si="48"/>
        <v>4300</v>
      </c>
      <c r="CG48" s="2">
        <f t="shared" si="49"/>
        <v>0</v>
      </c>
      <c r="CH48" s="2">
        <f t="shared" si="50"/>
        <v>0</v>
      </c>
      <c r="CI48" s="33">
        <f t="shared" si="51"/>
        <v>0</v>
      </c>
      <c r="CJ48" s="2">
        <f t="shared" si="52"/>
        <v>0</v>
      </c>
      <c r="CK48" s="2">
        <f t="shared" si="53"/>
        <v>0</v>
      </c>
      <c r="CL48" s="2">
        <f t="shared" si="54"/>
        <v>3100</v>
      </c>
      <c r="CM48" s="2">
        <f t="shared" si="55"/>
        <v>0</v>
      </c>
      <c r="CN48" s="2"/>
      <c r="CO48" s="2"/>
      <c r="CP48" s="2">
        <v>43</v>
      </c>
      <c r="CQ48" s="2">
        <v>14000</v>
      </c>
      <c r="CR48" s="2">
        <v>3700</v>
      </c>
      <c r="CS48" s="2">
        <v>0</v>
      </c>
      <c r="CT48" s="2">
        <v>0</v>
      </c>
      <c r="CU48" s="2">
        <v>3100</v>
      </c>
      <c r="CV48" s="2">
        <v>3100</v>
      </c>
      <c r="CW48" s="2">
        <v>3100</v>
      </c>
      <c r="CX48" s="2">
        <v>3100</v>
      </c>
      <c r="CY48" s="2">
        <v>4300</v>
      </c>
      <c r="CZ48" s="2">
        <v>4300</v>
      </c>
      <c r="DA48" s="2">
        <v>4300</v>
      </c>
      <c r="DB48" s="2">
        <v>0</v>
      </c>
      <c r="DC48" s="2">
        <v>0</v>
      </c>
      <c r="DD48" s="33">
        <v>0</v>
      </c>
      <c r="DE48" s="2">
        <v>0</v>
      </c>
      <c r="DF48" s="2">
        <v>0</v>
      </c>
      <c r="DG48" s="2">
        <v>3100</v>
      </c>
      <c r="DH48" s="2">
        <v>0</v>
      </c>
      <c r="DI48" s="2"/>
      <c r="DJ48" s="2"/>
      <c r="DK48" s="2">
        <v>43</v>
      </c>
      <c r="DL48" s="2">
        <f>IF(BV48=0,0,SUM(BV$6:BV48))</f>
        <v>94752</v>
      </c>
      <c r="DM48" s="2">
        <f>IF(BW48=0,0,SUM(BW$6:BW48))</f>
        <v>24874</v>
      </c>
      <c r="DN48" s="2">
        <f>IF(BX48=0,0,SUM(BX$6:BX48))</f>
        <v>0</v>
      </c>
      <c r="DO48" s="2">
        <f>IF(BY48=0,0,SUM(BY$6:BY48))</f>
        <v>0</v>
      </c>
      <c r="DP48" s="2">
        <f>IF(BZ48=0,0,SUM(BZ$6:BZ48))</f>
        <v>20732</v>
      </c>
      <c r="DQ48" s="2">
        <f>IF(CA48=0,0,SUM(CA$6:CA48))</f>
        <v>20732</v>
      </c>
      <c r="DR48" s="2">
        <f>IF(CB48=0,0,SUM(CB$6:CB48))</f>
        <v>20732</v>
      </c>
      <c r="DS48" s="2">
        <f>IF(CC48=0,0,SUM(CC$6:CC48))</f>
        <v>20732</v>
      </c>
      <c r="DT48" s="2">
        <f>IF(CD48=0,0,SUM(CD$6:CD48))</f>
        <v>27200</v>
      </c>
      <c r="DU48" s="2">
        <f>IF(CE48=0,0,SUM(CE$6:CE48))</f>
        <v>29142</v>
      </c>
      <c r="DV48" s="2">
        <f>IF(CF48=0,0,SUM(CF$6:CF48))</f>
        <v>29142</v>
      </c>
      <c r="DW48" s="2">
        <f>IF(CG48=0,0,SUM(CG$6:CG48))</f>
        <v>0</v>
      </c>
      <c r="DX48" s="2">
        <f>IF(CH48=0,0,SUM(CH$6:CH48))</f>
        <v>0</v>
      </c>
      <c r="DY48" s="2">
        <f>IF(CI48=0,0,SUM(CI$6:CI48))</f>
        <v>0</v>
      </c>
      <c r="DZ48" s="2">
        <f>IF(CJ48=0,0,SUM(CJ$6:CJ48))</f>
        <v>0</v>
      </c>
      <c r="EA48" s="2">
        <f>IF(CK48=0,0,SUM(CK$6:CK48))</f>
        <v>0</v>
      </c>
      <c r="EB48" s="2">
        <f>IF(CL48=0,0,SUM(CL$6:CL48))</f>
        <v>20692</v>
      </c>
      <c r="EC48" s="2">
        <f>IF(CM48=0,0,SUM(CM$6:CM48))</f>
        <v>0</v>
      </c>
      <c r="ED48" s="2"/>
      <c r="EE48" s="2"/>
      <c r="EF48" s="2">
        <v>43</v>
      </c>
      <c r="EG48" s="2">
        <f>求节点($DK$6:$DK$85,DL$6:DL$85,升级建筑所需大殿等级!AW48)</f>
        <v>94752</v>
      </c>
      <c r="EH48" s="2">
        <f>求节点($DK$6:$DK$85,DM$6:DM$85,升级建筑所需大殿等级!AX48)</f>
        <v>24874</v>
      </c>
      <c r="EI48" s="2">
        <f>求节点($DK$6:$DK$85,DN$6:DN$85,升级建筑所需大殿等级!AY48)</f>
        <v>12585</v>
      </c>
      <c r="EJ48" s="2">
        <f>求节点($DK$6:$DK$85,DO$6:DO$85,升级建筑所需大殿等级!AZ48)</f>
        <v>0</v>
      </c>
      <c r="EK48" s="2">
        <f>求节点($DK$6:$DK$85,DP$6:DP$85,升级建筑所需大殿等级!BA48)</f>
        <v>20732</v>
      </c>
      <c r="EL48" s="2">
        <f>求节点($DK$6:$DK$85,DQ$6:DQ$85,升级建筑所需大殿等级!BB48)</f>
        <v>20732</v>
      </c>
      <c r="EM48" s="2">
        <f>求节点($DK$6:$DK$85,DR$6:DR$85,升级建筑所需大殿等级!BC48)</f>
        <v>20732</v>
      </c>
      <c r="EN48" s="2">
        <f>求节点($DK$6:$DK$85,DS$6:DS$85,升级建筑所需大殿等级!BD48)</f>
        <v>20732</v>
      </c>
      <c r="EO48" s="2">
        <f>求节点($DK$6:$DK$85,DT$6:DT$85,升级建筑所需大殿等级!BE48)</f>
        <v>27200</v>
      </c>
      <c r="EP48" s="2">
        <f>求节点($DK$6:$DK$85,DU$6:DU$85,升级建筑所需大殿等级!BF48)</f>
        <v>29142</v>
      </c>
      <c r="EQ48" s="2">
        <f>求节点($DK$6:$DK$85,DV$6:DV$85,升级建筑所需大殿等级!BG48)</f>
        <v>29142</v>
      </c>
      <c r="ER48" s="2">
        <f>求节点($DK$6:$DK$85,DW$6:DW$85,升级建筑所需大殿等级!BH48)</f>
        <v>55084</v>
      </c>
      <c r="ES48" s="2">
        <f>求节点($DK$6:$DK$85,DX$6:DX$85,升级建筑所需大殿等级!BI48)</f>
        <v>27759.999999999993</v>
      </c>
      <c r="ET48" s="2">
        <f>求节点($DK$6:$DK$85,DY$6:DY$85,升级建筑所需大殿等级!BJ48)</f>
        <v>20957.999999999996</v>
      </c>
      <c r="EU48" s="2">
        <f>求节点($DK$6:$DK$85,DZ$6:DZ$85,升级建筑所需大殿等级!BK48)</f>
        <v>27657.999999999993</v>
      </c>
      <c r="EV48" s="2">
        <f>求节点($DK$6:$DK$85,EA$6:EA$85,升级建筑所需大殿等级!BL48)</f>
        <v>27667.999999999993</v>
      </c>
      <c r="EW48" s="2">
        <f>求节点($DK$6:$DK$85,EB$6:EB$85,升级建筑所需大殿等级!BM48)</f>
        <v>20692</v>
      </c>
      <c r="EX48" s="2">
        <f>求节点($DK$6:$DK$85,EC$6:EC$85,升级建筑所需大殿等级!BN48)</f>
        <v>12353.5</v>
      </c>
      <c r="EY48" s="2"/>
      <c r="EZ48" s="2"/>
      <c r="FA48" s="1">
        <f>SUMPRODUCT(EG48:EX48,'[1]功能-城建'!$X48:$AO48)</f>
        <v>492796.5</v>
      </c>
      <c r="FB48" s="1">
        <v>393276</v>
      </c>
      <c r="FC48" s="1">
        <f t="shared" si="35"/>
        <v>1.2530551063375339</v>
      </c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</row>
    <row r="49" spans="1:202" x14ac:dyDescent="0.15">
      <c r="A49" s="1">
        <f>(0.03*$C49^-0.75)*求节点([1]节奏总纲!$P$4:$P$163,'[1]功能-城建'!$CW$5:$CW$164,[1]节奏总纲!$AM47)</f>
        <v>74130.227017496858</v>
      </c>
      <c r="B49" s="1">
        <v>4.1999999999999997E-3</v>
      </c>
      <c r="C49" s="1">
        <v>44</v>
      </c>
      <c r="D49" s="1">
        <f>'[1]功能-城建'!DG48</f>
        <v>577709</v>
      </c>
      <c r="E49" s="1">
        <f>'[1]功能-城建'!DH48</f>
        <v>577709</v>
      </c>
      <c r="F49" s="1">
        <f>'[1]功能-城建'!DI48</f>
        <v>577709</v>
      </c>
      <c r="G49" s="1">
        <f>'[1]功能-城建'!DJ48</f>
        <v>577709</v>
      </c>
      <c r="H49" s="1">
        <f>'[1]功能-城建'!DK48</f>
        <v>577709</v>
      </c>
      <c r="J49" s="2">
        <v>44</v>
      </c>
      <c r="K49" s="2">
        <f>'[1]功能-城建'!AS49</f>
        <v>44</v>
      </c>
      <c r="L49" s="2">
        <f>'[1]功能-城建'!AT49</f>
        <v>44</v>
      </c>
      <c r="M49" s="2" t="str">
        <f>'[1]功能-城建'!AU49</f>
        <v/>
      </c>
      <c r="N49" s="2" t="str">
        <f>'[1]功能-城建'!AV49</f>
        <v/>
      </c>
      <c r="O49" s="2">
        <f>'[1]功能-城建'!AW49</f>
        <v>44</v>
      </c>
      <c r="P49" s="2">
        <f>'[1]功能-城建'!AX49</f>
        <v>44</v>
      </c>
      <c r="Q49" s="2">
        <f>'[1]功能-城建'!AY49</f>
        <v>44</v>
      </c>
      <c r="R49" s="2">
        <f>'[1]功能-城建'!AZ49</f>
        <v>44</v>
      </c>
      <c r="S49" s="2">
        <f>'[1]功能-城建'!BA49</f>
        <v>44</v>
      </c>
      <c r="T49" s="2">
        <f>'[1]功能-城建'!BB49</f>
        <v>44</v>
      </c>
      <c r="U49" s="2">
        <f>'[1]功能-城建'!BC49</f>
        <v>44</v>
      </c>
      <c r="V49" s="2">
        <f>'[1]功能-城建'!BD49</f>
        <v>0</v>
      </c>
      <c r="W49" s="2">
        <f>'[1]功能-城建'!BE49</f>
        <v>0</v>
      </c>
      <c r="X49" s="2">
        <f>'[1]功能-城建'!BF49</f>
        <v>0</v>
      </c>
      <c r="Y49" s="2">
        <f>'[1]功能-城建'!BG49</f>
        <v>0</v>
      </c>
      <c r="Z49" s="2">
        <f>'[1]功能-城建'!BH49</f>
        <v>0</v>
      </c>
      <c r="AA49" s="2">
        <f>'[1]功能-城建'!BI49</f>
        <v>44</v>
      </c>
      <c r="AB49" s="2">
        <f>'[1]功能-城建'!BJ49</f>
        <v>0</v>
      </c>
      <c r="AC49" s="2"/>
      <c r="AD49" s="2"/>
      <c r="AE49" s="2">
        <v>44</v>
      </c>
      <c r="AF49" s="2">
        <f>IFERROR(ROUNDUP(城建经验计算中介!D49*INDEX($B$6:$B$85,K49,1),0),0)</f>
        <v>19404</v>
      </c>
      <c r="AG49" s="2">
        <f>IFERROR(ROUNDUP(城建经验计算中介!E49*INDEX($B$6:$B$85,L49,1),0),0)</f>
        <v>4312</v>
      </c>
      <c r="AH49" s="2">
        <f>IFERROR(ROUNDUP(城建经验计算中介!F49*INDEX($B$6:$B$85,M49,1),0),0)</f>
        <v>0</v>
      </c>
      <c r="AI49" s="2">
        <f>IFERROR(ROUNDUP(城建经验计算中介!G49*INDEX($B$6:$B$85,N49,1),0),0)</f>
        <v>0</v>
      </c>
      <c r="AJ49" s="2">
        <f>IFERROR(ROUNDUP(城建经验计算中介!H49*INDEX($B$6:$B$85,O49,1),0),0)</f>
        <v>3594</v>
      </c>
      <c r="AK49" s="2">
        <f>IFERROR(ROUNDUP(城建经验计算中介!I49*INDEX($B$6:$B$85,P49,1),0),0)</f>
        <v>3594</v>
      </c>
      <c r="AL49" s="2">
        <f>IFERROR(ROUNDUP(城建经验计算中介!J49*INDEX($B$6:$B$85,Q49,1),0),0)</f>
        <v>3594</v>
      </c>
      <c r="AM49" s="2">
        <f>IFERROR(ROUNDUP(城建经验计算中介!K49*INDEX($B$6:$B$85,R49,1),0),0)</f>
        <v>3594</v>
      </c>
      <c r="AN49" s="2">
        <f>IFERROR(ROUNDUP(城建经验计算中介!L49*INDEX($B$6:$B$85,S49,1),0),0)</f>
        <v>5031</v>
      </c>
      <c r="AO49" s="2">
        <f>IFERROR(ROUNDUP(城建经验计算中介!M49*INDEX($B$6:$B$85,T49,1),0),0)</f>
        <v>5031</v>
      </c>
      <c r="AP49" s="2">
        <f>IFERROR(ROUNDUP(城建经验计算中介!N49*INDEX($B$6:$B$85,U49,1),0),0)</f>
        <v>5031</v>
      </c>
      <c r="AQ49" s="2">
        <f>IFERROR(ROUNDUP(城建经验计算中介!O49*INDEX($B$6:$B$85,V49,1),0),0)</f>
        <v>0</v>
      </c>
      <c r="AR49" s="2">
        <f>IFERROR(ROUNDUP(城建经验计算中介!P49*INDEX($B$6:$B$85,W49,1),0),0)</f>
        <v>0</v>
      </c>
      <c r="AS49" s="2">
        <f>IFERROR(ROUNDUP(城建经验计算中介!Q49*INDEX($B$6:$B$85,X49,1),0),0)</f>
        <v>0</v>
      </c>
      <c r="AT49" s="2">
        <f>IFERROR(ROUNDUP(城建经验计算中介!R49*INDEX($B$6:$B$85,Y49,1),0),0)</f>
        <v>0</v>
      </c>
      <c r="AU49" s="2">
        <f>IFERROR(ROUNDUP(城建经验计算中介!S49*INDEX($B$6:$B$85,Z49,1),0),0)</f>
        <v>0</v>
      </c>
      <c r="AV49" s="2">
        <f>IFERROR(ROUNDUP(城建经验计算中介!T49*INDEX($B$6:$B$85,AA49,1),0),0)</f>
        <v>3594</v>
      </c>
      <c r="AW49" s="2">
        <f>IFERROR(ROUNDUP(城建经验计算中介!U49*INDEX($B$6:$B$85,AB49,1),0),0)</f>
        <v>0</v>
      </c>
      <c r="AX49" s="2"/>
      <c r="AY49" s="2"/>
      <c r="AZ49" s="2">
        <v>44</v>
      </c>
      <c r="BA49" s="2">
        <f t="shared" si="3"/>
        <v>19000</v>
      </c>
      <c r="BB49" s="2">
        <f t="shared" si="4"/>
        <v>4300</v>
      </c>
      <c r="BC49" s="2">
        <f t="shared" si="5"/>
        <v>0</v>
      </c>
      <c r="BD49" s="2">
        <f t="shared" si="6"/>
        <v>0</v>
      </c>
      <c r="BE49" s="2">
        <f t="shared" si="7"/>
        <v>3600</v>
      </c>
      <c r="BF49" s="2">
        <f t="shared" si="8"/>
        <v>3600</v>
      </c>
      <c r="BG49" s="2">
        <f t="shared" si="9"/>
        <v>3600</v>
      </c>
      <c r="BH49" s="2">
        <f t="shared" si="10"/>
        <v>3600</v>
      </c>
      <c r="BI49" s="2">
        <f t="shared" si="11"/>
        <v>5000</v>
      </c>
      <c r="BJ49" s="2">
        <f t="shared" si="12"/>
        <v>5000</v>
      </c>
      <c r="BK49" s="2">
        <f t="shared" si="13"/>
        <v>5000</v>
      </c>
      <c r="BL49" s="2">
        <f t="shared" si="14"/>
        <v>0</v>
      </c>
      <c r="BM49" s="2">
        <f t="shared" si="15"/>
        <v>0</v>
      </c>
      <c r="BN49" s="2">
        <f t="shared" si="16"/>
        <v>0</v>
      </c>
      <c r="BO49" s="2">
        <f t="shared" si="17"/>
        <v>0</v>
      </c>
      <c r="BP49" s="2">
        <f t="shared" si="18"/>
        <v>0</v>
      </c>
      <c r="BQ49" s="2">
        <f t="shared" si="19"/>
        <v>3600</v>
      </c>
      <c r="BR49" s="2">
        <f t="shared" si="20"/>
        <v>0</v>
      </c>
      <c r="BS49" s="2"/>
      <c r="BT49" s="2"/>
      <c r="BU49" s="2">
        <v>44</v>
      </c>
      <c r="BV49" s="2">
        <f t="shared" si="38"/>
        <v>17000</v>
      </c>
      <c r="BW49" s="2">
        <f t="shared" si="39"/>
        <v>4300</v>
      </c>
      <c r="BX49" s="2">
        <f t="shared" si="40"/>
        <v>0</v>
      </c>
      <c r="BY49" s="2">
        <f t="shared" si="41"/>
        <v>0</v>
      </c>
      <c r="BZ49" s="2">
        <f t="shared" si="42"/>
        <v>3600</v>
      </c>
      <c r="CA49" s="2">
        <f t="shared" si="43"/>
        <v>3600</v>
      </c>
      <c r="CB49" s="2">
        <f t="shared" si="44"/>
        <v>3600</v>
      </c>
      <c r="CC49" s="2">
        <f t="shared" si="45"/>
        <v>3600</v>
      </c>
      <c r="CD49" s="2">
        <f t="shared" si="46"/>
        <v>5000</v>
      </c>
      <c r="CE49" s="2">
        <f t="shared" si="47"/>
        <v>5000</v>
      </c>
      <c r="CF49" s="2">
        <f t="shared" si="48"/>
        <v>5000</v>
      </c>
      <c r="CG49" s="2">
        <f t="shared" si="49"/>
        <v>0</v>
      </c>
      <c r="CH49" s="2">
        <f t="shared" si="50"/>
        <v>0</v>
      </c>
      <c r="CI49" s="33">
        <f t="shared" si="51"/>
        <v>0</v>
      </c>
      <c r="CJ49" s="2">
        <f t="shared" si="52"/>
        <v>0</v>
      </c>
      <c r="CK49" s="2">
        <f t="shared" si="53"/>
        <v>0</v>
      </c>
      <c r="CL49" s="2">
        <f t="shared" si="54"/>
        <v>3600</v>
      </c>
      <c r="CM49" s="2">
        <f t="shared" si="55"/>
        <v>0</v>
      </c>
      <c r="CN49" s="2"/>
      <c r="CO49" s="2"/>
      <c r="CP49" s="2">
        <v>44</v>
      </c>
      <c r="CQ49" s="2">
        <v>17000</v>
      </c>
      <c r="CR49" s="2">
        <v>4300</v>
      </c>
      <c r="CS49" s="2">
        <v>0</v>
      </c>
      <c r="CT49" s="2">
        <v>0</v>
      </c>
      <c r="CU49" s="2">
        <v>3600</v>
      </c>
      <c r="CV49" s="2">
        <v>3600</v>
      </c>
      <c r="CW49" s="2">
        <v>3600</v>
      </c>
      <c r="CX49" s="2">
        <v>3600</v>
      </c>
      <c r="CY49" s="2">
        <v>5000</v>
      </c>
      <c r="CZ49" s="2">
        <v>5000</v>
      </c>
      <c r="DA49" s="2">
        <v>5000</v>
      </c>
      <c r="DB49" s="2">
        <v>0</v>
      </c>
      <c r="DC49" s="2">
        <v>0</v>
      </c>
      <c r="DD49" s="33">
        <v>0</v>
      </c>
      <c r="DE49" s="2">
        <v>0</v>
      </c>
      <c r="DF49" s="2">
        <v>0</v>
      </c>
      <c r="DG49" s="2">
        <v>3600</v>
      </c>
      <c r="DH49" s="2">
        <v>0</v>
      </c>
      <c r="DI49" s="2"/>
      <c r="DJ49" s="2"/>
      <c r="DK49" s="2">
        <v>44</v>
      </c>
      <c r="DL49" s="2">
        <f>IF(BV49=0,0,SUM(BV$6:BV49))</f>
        <v>111752</v>
      </c>
      <c r="DM49" s="2">
        <f>IF(BW49=0,0,SUM(BW$6:BW49))</f>
        <v>29174</v>
      </c>
      <c r="DN49" s="2">
        <f>IF(BX49=0,0,SUM(BX$6:BX49))</f>
        <v>0</v>
      </c>
      <c r="DO49" s="2">
        <f>IF(BY49=0,0,SUM(BY$6:BY49))</f>
        <v>0</v>
      </c>
      <c r="DP49" s="2">
        <f>IF(BZ49=0,0,SUM(BZ$6:BZ49))</f>
        <v>24332</v>
      </c>
      <c r="DQ49" s="2">
        <f>IF(CA49=0,0,SUM(CA$6:CA49))</f>
        <v>24332</v>
      </c>
      <c r="DR49" s="2">
        <f>IF(CB49=0,0,SUM(CB$6:CB49))</f>
        <v>24332</v>
      </c>
      <c r="DS49" s="2">
        <f>IF(CC49=0,0,SUM(CC$6:CC49))</f>
        <v>24332</v>
      </c>
      <c r="DT49" s="2">
        <f>IF(CD49=0,0,SUM(CD$6:CD49))</f>
        <v>32200</v>
      </c>
      <c r="DU49" s="2">
        <f>IF(CE49=0,0,SUM(CE$6:CE49))</f>
        <v>34142</v>
      </c>
      <c r="DV49" s="2">
        <f>IF(CF49=0,0,SUM(CF$6:CF49))</f>
        <v>34142</v>
      </c>
      <c r="DW49" s="2">
        <f>IF(CG49=0,0,SUM(CG$6:CG49))</f>
        <v>0</v>
      </c>
      <c r="DX49" s="2">
        <f>IF(CH49=0,0,SUM(CH$6:CH49))</f>
        <v>0</v>
      </c>
      <c r="DY49" s="2">
        <f>IF(CI49=0,0,SUM(CI$6:CI49))</f>
        <v>0</v>
      </c>
      <c r="DZ49" s="2">
        <f>IF(CJ49=0,0,SUM(CJ$6:CJ49))</f>
        <v>0</v>
      </c>
      <c r="EA49" s="2">
        <f>IF(CK49=0,0,SUM(CK$6:CK49))</f>
        <v>0</v>
      </c>
      <c r="EB49" s="2">
        <f>IF(CL49=0,0,SUM(CL$6:CL49))</f>
        <v>24292</v>
      </c>
      <c r="EC49" s="2">
        <f>IF(CM49=0,0,SUM(CM$6:CM49))</f>
        <v>0</v>
      </c>
      <c r="ED49" s="2"/>
      <c r="EE49" s="2"/>
      <c r="EF49" s="2">
        <v>44</v>
      </c>
      <c r="EG49" s="2">
        <f>求节点($DK$6:$DK$85,DL$6:DL$85,升级建筑所需大殿等级!AW49)</f>
        <v>111752</v>
      </c>
      <c r="EH49" s="2">
        <f>求节点($DK$6:$DK$85,DM$6:DM$85,升级建筑所需大殿等级!AX49)</f>
        <v>29174</v>
      </c>
      <c r="EI49" s="2">
        <f>求节点($DK$6:$DK$85,DN$6:DN$85,升级建筑所需大殿等级!AY49)</f>
        <v>14735</v>
      </c>
      <c r="EJ49" s="2">
        <f>求节点($DK$6:$DK$85,DO$6:DO$85,升级建筑所需大殿等级!AZ49)</f>
        <v>0</v>
      </c>
      <c r="EK49" s="2">
        <f>求节点($DK$6:$DK$85,DP$6:DP$85,升级建筑所需大殿等级!BA49)</f>
        <v>24332</v>
      </c>
      <c r="EL49" s="2">
        <f>求节点($DK$6:$DK$85,DQ$6:DQ$85,升级建筑所需大殿等级!BB49)</f>
        <v>24332</v>
      </c>
      <c r="EM49" s="2">
        <f>求节点($DK$6:$DK$85,DR$6:DR$85,升级建筑所需大殿等级!BC49)</f>
        <v>24332</v>
      </c>
      <c r="EN49" s="2">
        <f>求节点($DK$6:$DK$85,DS$6:DS$85,升级建筑所需大殿等级!BD49)</f>
        <v>24332</v>
      </c>
      <c r="EO49" s="2">
        <f>求节点($DK$6:$DK$85,DT$6:DT$85,升级建筑所需大殿等级!BE49)</f>
        <v>32200</v>
      </c>
      <c r="EP49" s="2">
        <f>求节点($DK$6:$DK$85,DU$6:DU$85,升级建筑所需大殿等级!BF49)</f>
        <v>34142</v>
      </c>
      <c r="EQ49" s="2">
        <f>求节点($DK$6:$DK$85,DV$6:DV$85,升级建筑所需大殿等级!BG49)</f>
        <v>34142</v>
      </c>
      <c r="ER49" s="2">
        <f>求节点($DK$6:$DK$85,DW$6:DW$85,升级建筑所需大殿等级!BH49)</f>
        <v>64584</v>
      </c>
      <c r="ES49" s="2">
        <f>求节点($DK$6:$DK$85,DX$6:DX$85,升级建筑所需大殿等级!BI49)</f>
        <v>32560.000000000018</v>
      </c>
      <c r="ET49" s="2">
        <f>求节点($DK$6:$DK$85,DY$6:DY$85,升级建筑所需大殿等级!BJ49)</f>
        <v>23158.000000000007</v>
      </c>
      <c r="EU49" s="2">
        <f>求节点($DK$6:$DK$85,DZ$6:DZ$85,升级建筑所需大殿等级!BK49)</f>
        <v>32458.000000000018</v>
      </c>
      <c r="EV49" s="2">
        <f>求节点($DK$6:$DK$85,EA$6:EA$85,升级建筑所需大殿等级!BL49)</f>
        <v>32468.000000000018</v>
      </c>
      <c r="EW49" s="2">
        <f>求节点($DK$6:$DK$85,EB$6:EB$85,升级建筑所需大殿等级!BM49)</f>
        <v>24292</v>
      </c>
      <c r="EX49" s="2">
        <f>求节点($DK$6:$DK$85,EC$6:EC$85,升级建筑所需大殿等级!BN49)</f>
        <v>14716</v>
      </c>
      <c r="EY49" s="2"/>
      <c r="EZ49" s="2"/>
      <c r="FA49" s="1">
        <f>SUMPRODUCT(EG49:EX49,'[1]功能-城建'!$X49:$AO49)</f>
        <v>577709</v>
      </c>
      <c r="FB49" s="1">
        <v>444076</v>
      </c>
      <c r="FC49" s="1">
        <f t="shared" si="35"/>
        <v>1.3009237157603653</v>
      </c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</row>
    <row r="50" spans="1:202" x14ac:dyDescent="0.15">
      <c r="A50" s="1">
        <f>(0.03*$C50^-0.75)*求节点([1]节奏总纲!$P$4:$P$163,'[1]功能-城建'!$CW$5:$CW$164,[1]节奏总纲!$AM48)</f>
        <v>84442.473723394854</v>
      </c>
      <c r="B50" s="1">
        <v>4.1999999999999997E-3</v>
      </c>
      <c r="C50" s="1">
        <v>45</v>
      </c>
      <c r="D50" s="1">
        <f>'[1]功能-城建'!DG49</f>
        <v>673934</v>
      </c>
      <c r="E50" s="1">
        <f>'[1]功能-城建'!DH49</f>
        <v>673934</v>
      </c>
      <c r="F50" s="1">
        <f>'[1]功能-城建'!DI49</f>
        <v>673934</v>
      </c>
      <c r="G50" s="1">
        <f>'[1]功能-城建'!DJ49</f>
        <v>673934</v>
      </c>
      <c r="H50" s="1">
        <f>'[1]功能-城建'!DK49</f>
        <v>673934</v>
      </c>
      <c r="J50" s="2">
        <v>45</v>
      </c>
      <c r="K50" s="2">
        <f>'[1]功能-城建'!AS50</f>
        <v>45</v>
      </c>
      <c r="L50" s="2">
        <f>'[1]功能-城建'!AT50</f>
        <v>45</v>
      </c>
      <c r="M50" s="2" t="str">
        <f>'[1]功能-城建'!AU50</f>
        <v/>
      </c>
      <c r="N50" s="2" t="str">
        <f>'[1]功能-城建'!AV50</f>
        <v/>
      </c>
      <c r="O50" s="2">
        <f>'[1]功能-城建'!AW50</f>
        <v>45</v>
      </c>
      <c r="P50" s="2">
        <f>'[1]功能-城建'!AX50</f>
        <v>45</v>
      </c>
      <c r="Q50" s="2">
        <f>'[1]功能-城建'!AY50</f>
        <v>45</v>
      </c>
      <c r="R50" s="2">
        <f>'[1]功能-城建'!AZ50</f>
        <v>45</v>
      </c>
      <c r="S50" s="2">
        <f>'[1]功能-城建'!BA50</f>
        <v>45</v>
      </c>
      <c r="T50" s="2">
        <f>'[1]功能-城建'!BB50</f>
        <v>45</v>
      </c>
      <c r="U50" s="2">
        <f>'[1]功能-城建'!BC50</f>
        <v>45</v>
      </c>
      <c r="V50" s="2">
        <f>'[1]功能-城建'!BD50</f>
        <v>0</v>
      </c>
      <c r="W50" s="2">
        <f>'[1]功能-城建'!BE50</f>
        <v>0</v>
      </c>
      <c r="X50" s="2">
        <f>'[1]功能-城建'!BF50</f>
        <v>0</v>
      </c>
      <c r="Y50" s="2">
        <f>'[1]功能-城建'!BG50</f>
        <v>0</v>
      </c>
      <c r="Z50" s="2">
        <f>'[1]功能-城建'!BH50</f>
        <v>0</v>
      </c>
      <c r="AA50" s="2">
        <f>'[1]功能-城建'!BI50</f>
        <v>45</v>
      </c>
      <c r="AB50" s="2">
        <f>'[1]功能-城建'!BJ50</f>
        <v>0</v>
      </c>
      <c r="AC50" s="2"/>
      <c r="AD50" s="2"/>
      <c r="AE50" s="2">
        <v>45</v>
      </c>
      <c r="AF50" s="2">
        <f>IFERROR(ROUNDUP(城建经验计算中介!D50*INDEX($B$6:$B$85,K50,1),0),0)</f>
        <v>22726</v>
      </c>
      <c r="AG50" s="2">
        <f>IFERROR(ROUNDUP(城建经验计算中介!E50*INDEX($B$6:$B$85,L50,1),0),0)</f>
        <v>5051</v>
      </c>
      <c r="AH50" s="2">
        <f>IFERROR(ROUNDUP(城建经验计算中介!F50*INDEX($B$6:$B$85,M50,1),0),0)</f>
        <v>0</v>
      </c>
      <c r="AI50" s="2">
        <f>IFERROR(ROUNDUP(城建经验计算中介!G50*INDEX($B$6:$B$85,N50,1),0),0)</f>
        <v>0</v>
      </c>
      <c r="AJ50" s="2">
        <f>IFERROR(ROUNDUP(城建经验计算中介!H50*INDEX($B$6:$B$85,O50,1),0),0)</f>
        <v>4209</v>
      </c>
      <c r="AK50" s="2">
        <f>IFERROR(ROUNDUP(城建经验计算中介!I50*INDEX($B$6:$B$85,P50,1),0),0)</f>
        <v>4209</v>
      </c>
      <c r="AL50" s="2">
        <f>IFERROR(ROUNDUP(城建经验计算中介!J50*INDEX($B$6:$B$85,Q50,1),0),0)</f>
        <v>4209</v>
      </c>
      <c r="AM50" s="2">
        <f>IFERROR(ROUNDUP(城建经验计算中介!K50*INDEX($B$6:$B$85,R50,1),0),0)</f>
        <v>4209</v>
      </c>
      <c r="AN50" s="2">
        <f>IFERROR(ROUNDUP(城建经验计算中介!L50*INDEX($B$6:$B$85,S50,1),0),0)</f>
        <v>5892</v>
      </c>
      <c r="AO50" s="2">
        <f>IFERROR(ROUNDUP(城建经验计算中介!M50*INDEX($B$6:$B$85,T50,1),0),0)</f>
        <v>5892</v>
      </c>
      <c r="AP50" s="2">
        <f>IFERROR(ROUNDUP(城建经验计算中介!N50*INDEX($B$6:$B$85,U50,1),0),0)</f>
        <v>5892</v>
      </c>
      <c r="AQ50" s="2">
        <f>IFERROR(ROUNDUP(城建经验计算中介!O50*INDEX($B$6:$B$85,V50,1),0),0)</f>
        <v>0</v>
      </c>
      <c r="AR50" s="2">
        <f>IFERROR(ROUNDUP(城建经验计算中介!P50*INDEX($B$6:$B$85,W50,1),0),0)</f>
        <v>0</v>
      </c>
      <c r="AS50" s="2">
        <f>IFERROR(ROUNDUP(城建经验计算中介!Q50*INDEX($B$6:$B$85,X50,1),0),0)</f>
        <v>0</v>
      </c>
      <c r="AT50" s="2">
        <f>IFERROR(ROUNDUP(城建经验计算中介!R50*INDEX($B$6:$B$85,Y50,1),0),0)</f>
        <v>0</v>
      </c>
      <c r="AU50" s="2">
        <f>IFERROR(ROUNDUP(城建经验计算中介!S50*INDEX($B$6:$B$85,Z50,1),0),0)</f>
        <v>0</v>
      </c>
      <c r="AV50" s="2">
        <f>IFERROR(ROUNDUP(城建经验计算中介!T50*INDEX($B$6:$B$85,AA50,1),0),0)</f>
        <v>4209</v>
      </c>
      <c r="AW50" s="2">
        <f>IFERROR(ROUNDUP(城建经验计算中介!U50*INDEX($B$6:$B$85,AB50,1),0),0)</f>
        <v>0</v>
      </c>
      <c r="AX50" s="2"/>
      <c r="AY50" s="2"/>
      <c r="AZ50" s="2">
        <v>45</v>
      </c>
      <c r="BA50" s="2">
        <f t="shared" si="3"/>
        <v>23000</v>
      </c>
      <c r="BB50" s="2">
        <f t="shared" si="4"/>
        <v>5100</v>
      </c>
      <c r="BC50" s="2">
        <f t="shared" si="5"/>
        <v>0</v>
      </c>
      <c r="BD50" s="2">
        <f t="shared" si="6"/>
        <v>0</v>
      </c>
      <c r="BE50" s="2">
        <f t="shared" si="7"/>
        <v>4200</v>
      </c>
      <c r="BF50" s="2">
        <f t="shared" si="8"/>
        <v>4200</v>
      </c>
      <c r="BG50" s="2">
        <f t="shared" si="9"/>
        <v>4200</v>
      </c>
      <c r="BH50" s="2">
        <f t="shared" si="10"/>
        <v>4200</v>
      </c>
      <c r="BI50" s="2">
        <f t="shared" si="11"/>
        <v>5900</v>
      </c>
      <c r="BJ50" s="2">
        <f t="shared" si="12"/>
        <v>5900</v>
      </c>
      <c r="BK50" s="2">
        <f t="shared" si="13"/>
        <v>5900</v>
      </c>
      <c r="BL50" s="2">
        <f t="shared" si="14"/>
        <v>0</v>
      </c>
      <c r="BM50" s="2">
        <f t="shared" si="15"/>
        <v>0</v>
      </c>
      <c r="BN50" s="2">
        <f t="shared" si="16"/>
        <v>0</v>
      </c>
      <c r="BO50" s="2">
        <f t="shared" si="17"/>
        <v>0</v>
      </c>
      <c r="BP50" s="2">
        <f t="shared" si="18"/>
        <v>0</v>
      </c>
      <c r="BQ50" s="2">
        <f t="shared" si="19"/>
        <v>4200</v>
      </c>
      <c r="BR50" s="2">
        <f t="shared" si="20"/>
        <v>0</v>
      </c>
      <c r="BS50" s="2"/>
      <c r="BT50" s="2"/>
      <c r="BU50" s="2">
        <v>45</v>
      </c>
      <c r="BV50" s="2">
        <f t="shared" si="38"/>
        <v>19000</v>
      </c>
      <c r="BW50" s="2">
        <f t="shared" si="39"/>
        <v>5100</v>
      </c>
      <c r="BX50" s="2">
        <f t="shared" si="40"/>
        <v>0</v>
      </c>
      <c r="BY50" s="2">
        <f t="shared" si="41"/>
        <v>0</v>
      </c>
      <c r="BZ50" s="2">
        <f t="shared" si="42"/>
        <v>4200</v>
      </c>
      <c r="CA50" s="2">
        <f t="shared" si="43"/>
        <v>4200</v>
      </c>
      <c r="CB50" s="2">
        <f t="shared" si="44"/>
        <v>4200</v>
      </c>
      <c r="CC50" s="2">
        <f t="shared" si="45"/>
        <v>4200</v>
      </c>
      <c r="CD50" s="2">
        <f t="shared" si="46"/>
        <v>5900</v>
      </c>
      <c r="CE50" s="2">
        <f t="shared" si="47"/>
        <v>5900</v>
      </c>
      <c r="CF50" s="2">
        <f t="shared" si="48"/>
        <v>5900</v>
      </c>
      <c r="CG50" s="2">
        <f t="shared" si="49"/>
        <v>0</v>
      </c>
      <c r="CH50" s="2">
        <f t="shared" si="50"/>
        <v>0</v>
      </c>
      <c r="CI50" s="33">
        <f t="shared" si="51"/>
        <v>0</v>
      </c>
      <c r="CJ50" s="2">
        <f t="shared" si="52"/>
        <v>0</v>
      </c>
      <c r="CK50" s="2">
        <f t="shared" si="53"/>
        <v>0</v>
      </c>
      <c r="CL50" s="2">
        <f t="shared" si="54"/>
        <v>4200</v>
      </c>
      <c r="CM50" s="2">
        <f t="shared" si="55"/>
        <v>0</v>
      </c>
      <c r="CN50" s="2"/>
      <c r="CO50" s="2"/>
      <c r="CP50" s="2">
        <v>45</v>
      </c>
      <c r="CQ50" s="2">
        <v>19000</v>
      </c>
      <c r="CR50" s="2">
        <v>5100</v>
      </c>
      <c r="CS50" s="2">
        <v>0</v>
      </c>
      <c r="CT50" s="2">
        <v>0</v>
      </c>
      <c r="CU50" s="2">
        <v>4200</v>
      </c>
      <c r="CV50" s="2">
        <v>4200</v>
      </c>
      <c r="CW50" s="2">
        <v>4200</v>
      </c>
      <c r="CX50" s="2">
        <v>4200</v>
      </c>
      <c r="CY50" s="2">
        <v>5900</v>
      </c>
      <c r="CZ50" s="2">
        <v>5900</v>
      </c>
      <c r="DA50" s="2">
        <v>5900</v>
      </c>
      <c r="DB50" s="2">
        <v>0</v>
      </c>
      <c r="DC50" s="2">
        <v>0</v>
      </c>
      <c r="DD50" s="33">
        <v>0</v>
      </c>
      <c r="DE50" s="2">
        <v>0</v>
      </c>
      <c r="DF50" s="2">
        <v>0</v>
      </c>
      <c r="DG50" s="2">
        <v>4200</v>
      </c>
      <c r="DH50" s="2">
        <v>0</v>
      </c>
      <c r="DI50" s="2"/>
      <c r="DJ50" s="2"/>
      <c r="DK50" s="2">
        <v>45</v>
      </c>
      <c r="DL50" s="2">
        <f>IF(BV50=0,0,SUM(BV$6:BV50))</f>
        <v>130752</v>
      </c>
      <c r="DM50" s="2">
        <f>IF(BW50=0,0,SUM(BW$6:BW50))</f>
        <v>34274</v>
      </c>
      <c r="DN50" s="2">
        <f>IF(BX50=0,0,SUM(BX$6:BX50))</f>
        <v>0</v>
      </c>
      <c r="DO50" s="2">
        <f>IF(BY50=0,0,SUM(BY$6:BY50))</f>
        <v>0</v>
      </c>
      <c r="DP50" s="2">
        <f>IF(BZ50=0,0,SUM(BZ$6:BZ50))</f>
        <v>28532</v>
      </c>
      <c r="DQ50" s="2">
        <f>IF(CA50=0,0,SUM(CA$6:CA50))</f>
        <v>28532</v>
      </c>
      <c r="DR50" s="2">
        <f>IF(CB50=0,0,SUM(CB$6:CB50))</f>
        <v>28532</v>
      </c>
      <c r="DS50" s="2">
        <f>IF(CC50=0,0,SUM(CC$6:CC50))</f>
        <v>28532</v>
      </c>
      <c r="DT50" s="2">
        <f>IF(CD50=0,0,SUM(CD$6:CD50))</f>
        <v>38100</v>
      </c>
      <c r="DU50" s="2">
        <f>IF(CE50=0,0,SUM(CE$6:CE50))</f>
        <v>40042</v>
      </c>
      <c r="DV50" s="2">
        <f>IF(CF50=0,0,SUM(CF$6:CF50))</f>
        <v>40042</v>
      </c>
      <c r="DW50" s="2">
        <f>IF(CG50=0,0,SUM(CG$6:CG50))</f>
        <v>0</v>
      </c>
      <c r="DX50" s="2">
        <f>IF(CH50=0,0,SUM(CH$6:CH50))</f>
        <v>0</v>
      </c>
      <c r="DY50" s="2">
        <f>IF(CI50=0,0,SUM(CI$6:CI50))</f>
        <v>0</v>
      </c>
      <c r="DZ50" s="2">
        <f>IF(CJ50=0,0,SUM(CJ$6:CJ50))</f>
        <v>0</v>
      </c>
      <c r="EA50" s="2">
        <f>IF(CK50=0,0,SUM(CK$6:CK50))</f>
        <v>0</v>
      </c>
      <c r="EB50" s="2">
        <f>IF(CL50=0,0,SUM(CL$6:CL50))</f>
        <v>28492</v>
      </c>
      <c r="EC50" s="2">
        <f>IF(CM50=0,0,SUM(CM$6:CM50))</f>
        <v>0</v>
      </c>
      <c r="ED50" s="2"/>
      <c r="EE50" s="2"/>
      <c r="EF50" s="2">
        <v>45</v>
      </c>
      <c r="EG50" s="2">
        <f>求节点($DK$6:$DK$85,DL$6:DL$85,升级建筑所需大殿等级!AW50)</f>
        <v>130752</v>
      </c>
      <c r="EH50" s="2">
        <f>求节点($DK$6:$DK$85,DM$6:DM$85,升级建筑所需大殿等级!AX50)</f>
        <v>34274</v>
      </c>
      <c r="EI50" s="2">
        <f>求节点($DK$6:$DK$85,DN$6:DN$85,升级建筑所需大殿等级!AY50)</f>
        <v>17310</v>
      </c>
      <c r="EJ50" s="2">
        <f>求节点($DK$6:$DK$85,DO$6:DO$85,升级建筑所需大殿等级!AZ50)</f>
        <v>0</v>
      </c>
      <c r="EK50" s="2">
        <f>求节点($DK$6:$DK$85,DP$6:DP$85,升级建筑所需大殿等级!BA50)</f>
        <v>28532</v>
      </c>
      <c r="EL50" s="2">
        <f>求节点($DK$6:$DK$85,DQ$6:DQ$85,升级建筑所需大殿等级!BB50)</f>
        <v>28532</v>
      </c>
      <c r="EM50" s="2">
        <f>求节点($DK$6:$DK$85,DR$6:DR$85,升级建筑所需大殿等级!BC50)</f>
        <v>28532</v>
      </c>
      <c r="EN50" s="2">
        <f>求节点($DK$6:$DK$85,DS$6:DS$85,升级建筑所需大殿等级!BD50)</f>
        <v>28532</v>
      </c>
      <c r="EO50" s="2">
        <f>求节点($DK$6:$DK$85,DT$6:DT$85,升级建筑所需大殿等级!BE50)</f>
        <v>38100</v>
      </c>
      <c r="EP50" s="2">
        <f>求节点($DK$6:$DK$85,DU$6:DU$85,升级建筑所需大殿等级!BF50)</f>
        <v>40042</v>
      </c>
      <c r="EQ50" s="2">
        <f>求节点($DK$6:$DK$85,DV$6:DV$85,升级建筑所需大殿等级!BG50)</f>
        <v>40042</v>
      </c>
      <c r="ER50" s="2">
        <f>求节点($DK$6:$DK$85,DW$6:DW$85,升级建筑所需大殿等级!BH50)</f>
        <v>75834</v>
      </c>
      <c r="ES50" s="2">
        <f>求节点($DK$6:$DK$85,DX$6:DX$85,升级建筑所需大殿等级!BI50)</f>
        <v>37360</v>
      </c>
      <c r="ET50" s="2">
        <f>求节点($DK$6:$DK$85,DY$6:DY$85,升级建筑所需大殿等级!BJ50)</f>
        <v>25358</v>
      </c>
      <c r="EU50" s="2">
        <f>求节点($DK$6:$DK$85,DZ$6:DZ$85,升级建筑所需大殿等级!BK50)</f>
        <v>37258</v>
      </c>
      <c r="EV50" s="2">
        <f>求节点($DK$6:$DK$85,EA$6:EA$85,升级建筑所需大殿等级!BL50)</f>
        <v>37268</v>
      </c>
      <c r="EW50" s="2">
        <f>求节点($DK$6:$DK$85,EB$6:EB$85,升级建筑所需大殿等级!BM50)</f>
        <v>28492</v>
      </c>
      <c r="EX50" s="2">
        <f>求节点($DK$6:$DK$85,EC$6:EC$85,升级建筑所需大殿等级!BN50)</f>
        <v>17716</v>
      </c>
      <c r="EY50" s="2"/>
      <c r="EZ50" s="2"/>
      <c r="FA50" s="1">
        <f>SUMPRODUCT(EG50:EX50,'[1]功能-城建'!$X50:$AO50)</f>
        <v>673934</v>
      </c>
      <c r="FB50" s="1">
        <v>572276</v>
      </c>
      <c r="FC50" s="1">
        <f t="shared" si="35"/>
        <v>1.1776380627529375</v>
      </c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</row>
    <row r="51" spans="1:202" x14ac:dyDescent="0.15">
      <c r="A51" s="1">
        <f>(0.03*$C51^-0.75)*求节点([1]节奏总纲!$P$4:$P$163,'[1]功能-城建'!$CW$5:$CW$164,[1]节奏总纲!$AM49)</f>
        <v>96226.028601307073</v>
      </c>
      <c r="B51" s="1">
        <v>4.1999999999999997E-3</v>
      </c>
      <c r="C51" s="1">
        <v>46</v>
      </c>
      <c r="D51" s="1">
        <f>'[1]功能-城建'!DG50</f>
        <v>794034</v>
      </c>
      <c r="E51" s="1">
        <f>'[1]功能-城建'!DH50</f>
        <v>794034</v>
      </c>
      <c r="F51" s="1">
        <f>'[1]功能-城建'!DI50</f>
        <v>794034</v>
      </c>
      <c r="G51" s="1">
        <f>'[1]功能-城建'!DJ50</f>
        <v>794034</v>
      </c>
      <c r="H51" s="1">
        <f>'[1]功能-城建'!DK50</f>
        <v>794034</v>
      </c>
      <c r="J51" s="2">
        <v>46</v>
      </c>
      <c r="K51" s="2">
        <f>'[1]功能-城建'!AS51</f>
        <v>46</v>
      </c>
      <c r="L51" s="2">
        <f>'[1]功能-城建'!AT51</f>
        <v>46</v>
      </c>
      <c r="M51" s="2" t="str">
        <f>'[1]功能-城建'!AU51</f>
        <v/>
      </c>
      <c r="N51" s="2" t="str">
        <f>'[1]功能-城建'!AV51</f>
        <v/>
      </c>
      <c r="O51" s="2">
        <f>'[1]功能-城建'!AW51</f>
        <v>46</v>
      </c>
      <c r="P51" s="2">
        <f>'[1]功能-城建'!AX51</f>
        <v>46</v>
      </c>
      <c r="Q51" s="2">
        <f>'[1]功能-城建'!AY51</f>
        <v>46</v>
      </c>
      <c r="R51" s="2">
        <f>'[1]功能-城建'!AZ51</f>
        <v>46</v>
      </c>
      <c r="S51" s="2">
        <f>'[1]功能-城建'!BA51</f>
        <v>46</v>
      </c>
      <c r="T51" s="2">
        <f>'[1]功能-城建'!BB51</f>
        <v>46</v>
      </c>
      <c r="U51" s="2">
        <f>'[1]功能-城建'!BC51</f>
        <v>46</v>
      </c>
      <c r="V51" s="2">
        <f>'[1]功能-城建'!BD51</f>
        <v>0</v>
      </c>
      <c r="W51" s="2">
        <f>'[1]功能-城建'!BE51</f>
        <v>0</v>
      </c>
      <c r="X51" s="2">
        <f>'[1]功能-城建'!BF51</f>
        <v>0</v>
      </c>
      <c r="Y51" s="2">
        <f>'[1]功能-城建'!BG51</f>
        <v>0</v>
      </c>
      <c r="Z51" s="2">
        <f>'[1]功能-城建'!BH51</f>
        <v>0</v>
      </c>
      <c r="AA51" s="2">
        <f>'[1]功能-城建'!BI51</f>
        <v>46</v>
      </c>
      <c r="AB51" s="2">
        <f>'[1]功能-城建'!BJ51</f>
        <v>0</v>
      </c>
      <c r="AC51" s="2"/>
      <c r="AD51" s="2"/>
      <c r="AE51" s="2">
        <v>46</v>
      </c>
      <c r="AF51" s="2">
        <f>IFERROR(ROUNDUP(城建经验计算中介!D51*INDEX($B$6:$B$85,K51,1),0),0)</f>
        <v>26618</v>
      </c>
      <c r="AG51" s="2">
        <f>IFERROR(ROUNDUP(城建经验计算中介!E51*INDEX($B$6:$B$85,L51,1),0),0)</f>
        <v>5916</v>
      </c>
      <c r="AH51" s="2">
        <f>IFERROR(ROUNDUP(城建经验计算中介!F51*INDEX($B$6:$B$85,M51,1),0),0)</f>
        <v>0</v>
      </c>
      <c r="AI51" s="2">
        <f>IFERROR(ROUNDUP(城建经验计算中介!G51*INDEX($B$6:$B$85,N51,1),0),0)</f>
        <v>0</v>
      </c>
      <c r="AJ51" s="2">
        <f>IFERROR(ROUNDUP(城建经验计算中介!H51*INDEX($B$6:$B$85,O51,1),0),0)</f>
        <v>4930</v>
      </c>
      <c r="AK51" s="2">
        <f>IFERROR(ROUNDUP(城建经验计算中介!I51*INDEX($B$6:$B$85,P51,1),0),0)</f>
        <v>4930</v>
      </c>
      <c r="AL51" s="2">
        <f>IFERROR(ROUNDUP(城建经验计算中介!J51*INDEX($B$6:$B$85,Q51,1),0),0)</f>
        <v>4930</v>
      </c>
      <c r="AM51" s="2">
        <f>IFERROR(ROUNDUP(城建经验计算中介!K51*INDEX($B$6:$B$85,R51,1),0),0)</f>
        <v>4930</v>
      </c>
      <c r="AN51" s="2">
        <f>IFERROR(ROUNDUP(城建经验计算中介!L51*INDEX($B$6:$B$85,S51,1),0),0)</f>
        <v>6902</v>
      </c>
      <c r="AO51" s="2">
        <f>IFERROR(ROUNDUP(城建经验计算中介!M51*INDEX($B$6:$B$85,T51,1),0),0)</f>
        <v>6902</v>
      </c>
      <c r="AP51" s="2">
        <f>IFERROR(ROUNDUP(城建经验计算中介!N51*INDEX($B$6:$B$85,U51,1),0),0)</f>
        <v>6902</v>
      </c>
      <c r="AQ51" s="2">
        <f>IFERROR(ROUNDUP(城建经验计算中介!O51*INDEX($B$6:$B$85,V51,1),0),0)</f>
        <v>0</v>
      </c>
      <c r="AR51" s="2">
        <f>IFERROR(ROUNDUP(城建经验计算中介!P51*INDEX($B$6:$B$85,W51,1),0),0)</f>
        <v>0</v>
      </c>
      <c r="AS51" s="2">
        <f>IFERROR(ROUNDUP(城建经验计算中介!Q51*INDEX($B$6:$B$85,X51,1),0),0)</f>
        <v>0</v>
      </c>
      <c r="AT51" s="2">
        <f>IFERROR(ROUNDUP(城建经验计算中介!R51*INDEX($B$6:$B$85,Y51,1),0),0)</f>
        <v>0</v>
      </c>
      <c r="AU51" s="2">
        <f>IFERROR(ROUNDUP(城建经验计算中介!S51*INDEX($B$6:$B$85,Z51,1),0),0)</f>
        <v>0</v>
      </c>
      <c r="AV51" s="2">
        <f>IFERROR(ROUNDUP(城建经验计算中介!T51*INDEX($B$6:$B$85,AA51,1),0),0)</f>
        <v>4930</v>
      </c>
      <c r="AW51" s="2">
        <f>IFERROR(ROUNDUP(城建经验计算中介!U51*INDEX($B$6:$B$85,AB51,1),0),0)</f>
        <v>0</v>
      </c>
      <c r="AX51" s="2"/>
      <c r="AY51" s="2"/>
      <c r="AZ51" s="2">
        <v>46</v>
      </c>
      <c r="BA51" s="2">
        <f t="shared" si="3"/>
        <v>27000</v>
      </c>
      <c r="BB51" s="2">
        <f t="shared" si="4"/>
        <v>5900</v>
      </c>
      <c r="BC51" s="2">
        <f t="shared" si="5"/>
        <v>0</v>
      </c>
      <c r="BD51" s="2">
        <f t="shared" si="6"/>
        <v>0</v>
      </c>
      <c r="BE51" s="2">
        <f t="shared" si="7"/>
        <v>4900</v>
      </c>
      <c r="BF51" s="2">
        <f t="shared" si="8"/>
        <v>4900</v>
      </c>
      <c r="BG51" s="2">
        <f t="shared" si="9"/>
        <v>4900</v>
      </c>
      <c r="BH51" s="2">
        <f t="shared" si="10"/>
        <v>4900</v>
      </c>
      <c r="BI51" s="2">
        <f t="shared" si="11"/>
        <v>6900</v>
      </c>
      <c r="BJ51" s="2">
        <f t="shared" si="12"/>
        <v>6900</v>
      </c>
      <c r="BK51" s="2">
        <f t="shared" si="13"/>
        <v>6900</v>
      </c>
      <c r="BL51" s="2">
        <f t="shared" si="14"/>
        <v>0</v>
      </c>
      <c r="BM51" s="2">
        <f t="shared" si="15"/>
        <v>0</v>
      </c>
      <c r="BN51" s="2">
        <f t="shared" si="16"/>
        <v>0</v>
      </c>
      <c r="BO51" s="2">
        <f t="shared" si="17"/>
        <v>0</v>
      </c>
      <c r="BP51" s="2">
        <f t="shared" si="18"/>
        <v>0</v>
      </c>
      <c r="BQ51" s="2">
        <f t="shared" si="19"/>
        <v>4900</v>
      </c>
      <c r="BR51" s="2">
        <f t="shared" si="20"/>
        <v>0</v>
      </c>
      <c r="BS51" s="2"/>
      <c r="BT51" s="2"/>
      <c r="BU51" s="2">
        <v>46</v>
      </c>
      <c r="BV51" s="2">
        <f t="shared" si="38"/>
        <v>23000</v>
      </c>
      <c r="BW51" s="2">
        <f t="shared" si="39"/>
        <v>5900</v>
      </c>
      <c r="BX51" s="2">
        <f t="shared" si="40"/>
        <v>0</v>
      </c>
      <c r="BY51" s="2">
        <f t="shared" si="41"/>
        <v>0</v>
      </c>
      <c r="BZ51" s="2">
        <f t="shared" si="42"/>
        <v>4900</v>
      </c>
      <c r="CA51" s="2">
        <f t="shared" si="43"/>
        <v>4900</v>
      </c>
      <c r="CB51" s="2">
        <f t="shared" si="44"/>
        <v>4900</v>
      </c>
      <c r="CC51" s="2">
        <f t="shared" si="45"/>
        <v>4900</v>
      </c>
      <c r="CD51" s="2">
        <f t="shared" si="46"/>
        <v>6900</v>
      </c>
      <c r="CE51" s="2">
        <f t="shared" si="47"/>
        <v>6900</v>
      </c>
      <c r="CF51" s="2">
        <f t="shared" si="48"/>
        <v>6900</v>
      </c>
      <c r="CG51" s="2">
        <f t="shared" si="49"/>
        <v>0</v>
      </c>
      <c r="CH51" s="2">
        <f t="shared" si="50"/>
        <v>0</v>
      </c>
      <c r="CI51" s="33">
        <f t="shared" si="51"/>
        <v>0</v>
      </c>
      <c r="CJ51" s="2">
        <f t="shared" si="52"/>
        <v>0</v>
      </c>
      <c r="CK51" s="2">
        <f t="shared" si="53"/>
        <v>0</v>
      </c>
      <c r="CL51" s="2">
        <f t="shared" si="54"/>
        <v>4900</v>
      </c>
      <c r="CM51" s="2">
        <f t="shared" si="55"/>
        <v>0</v>
      </c>
      <c r="CN51" s="2"/>
      <c r="CO51" s="2"/>
      <c r="CP51" s="2">
        <v>46</v>
      </c>
      <c r="CQ51" s="2">
        <v>23000</v>
      </c>
      <c r="CR51" s="2">
        <v>5900</v>
      </c>
      <c r="CS51" s="2">
        <v>0</v>
      </c>
      <c r="CT51" s="2">
        <v>0</v>
      </c>
      <c r="CU51" s="2">
        <v>4900</v>
      </c>
      <c r="CV51" s="2">
        <v>4900</v>
      </c>
      <c r="CW51" s="2">
        <v>4900</v>
      </c>
      <c r="CX51" s="2">
        <v>4900</v>
      </c>
      <c r="CY51" s="2">
        <v>6900</v>
      </c>
      <c r="CZ51" s="2">
        <v>6900</v>
      </c>
      <c r="DA51" s="2">
        <v>6900</v>
      </c>
      <c r="DB51" s="2">
        <v>0</v>
      </c>
      <c r="DC51" s="2">
        <v>0</v>
      </c>
      <c r="DD51" s="33">
        <v>0</v>
      </c>
      <c r="DE51" s="2">
        <v>0</v>
      </c>
      <c r="DF51" s="2">
        <v>0</v>
      </c>
      <c r="DG51" s="2">
        <v>4900</v>
      </c>
      <c r="DH51" s="2">
        <v>0</v>
      </c>
      <c r="DI51" s="2"/>
      <c r="DJ51" s="2"/>
      <c r="DK51" s="2">
        <v>46</v>
      </c>
      <c r="DL51" s="2">
        <f>IF(BV51=0,0,SUM(BV$6:BV51))</f>
        <v>153752</v>
      </c>
      <c r="DM51" s="2">
        <f>IF(BW51=0,0,SUM(BW$6:BW51))</f>
        <v>40174</v>
      </c>
      <c r="DN51" s="2">
        <f>IF(BX51=0,0,SUM(BX$6:BX51))</f>
        <v>0</v>
      </c>
      <c r="DO51" s="2">
        <f>IF(BY51=0,0,SUM(BY$6:BY51))</f>
        <v>0</v>
      </c>
      <c r="DP51" s="2">
        <f>IF(BZ51=0,0,SUM(BZ$6:BZ51))</f>
        <v>33432</v>
      </c>
      <c r="DQ51" s="2">
        <f>IF(CA51=0,0,SUM(CA$6:CA51))</f>
        <v>33432</v>
      </c>
      <c r="DR51" s="2">
        <f>IF(CB51=0,0,SUM(CB$6:CB51))</f>
        <v>33432</v>
      </c>
      <c r="DS51" s="2">
        <f>IF(CC51=0,0,SUM(CC$6:CC51))</f>
        <v>33432</v>
      </c>
      <c r="DT51" s="2">
        <f>IF(CD51=0,0,SUM(CD$6:CD51))</f>
        <v>45000</v>
      </c>
      <c r="DU51" s="2">
        <f>IF(CE51=0,0,SUM(CE$6:CE51))</f>
        <v>46942</v>
      </c>
      <c r="DV51" s="2">
        <f>IF(CF51=0,0,SUM(CF$6:CF51))</f>
        <v>46942</v>
      </c>
      <c r="DW51" s="2">
        <f>IF(CG51=0,0,SUM(CG$6:CG51))</f>
        <v>0</v>
      </c>
      <c r="DX51" s="2">
        <f>IF(CH51=0,0,SUM(CH$6:CH51))</f>
        <v>0</v>
      </c>
      <c r="DY51" s="2">
        <f>IF(CI51=0,0,SUM(CI$6:CI51))</f>
        <v>0</v>
      </c>
      <c r="DZ51" s="2">
        <f>IF(CJ51=0,0,SUM(CJ$6:CJ51))</f>
        <v>0</v>
      </c>
      <c r="EA51" s="2">
        <f>IF(CK51=0,0,SUM(CK$6:CK51))</f>
        <v>0</v>
      </c>
      <c r="EB51" s="2">
        <f>IF(CL51=0,0,SUM(CL$6:CL51))</f>
        <v>33392</v>
      </c>
      <c r="EC51" s="2">
        <f>IF(CM51=0,0,SUM(CM$6:CM51))</f>
        <v>0</v>
      </c>
      <c r="ED51" s="2"/>
      <c r="EE51" s="2"/>
      <c r="EF51" s="2">
        <v>46</v>
      </c>
      <c r="EG51" s="2">
        <f>求节点($DK$6:$DK$85,DL$6:DL$85,升级建筑所需大殿等级!AW51)</f>
        <v>153752</v>
      </c>
      <c r="EH51" s="2">
        <f>求节点($DK$6:$DK$85,DM$6:DM$85,升级建筑所需大殿等级!AX51)</f>
        <v>40174</v>
      </c>
      <c r="EI51" s="2">
        <f>求节点($DK$6:$DK$85,DN$6:DN$85,升级建筑所需大殿等级!AY51)</f>
        <v>20310</v>
      </c>
      <c r="EJ51" s="2">
        <f>求节点($DK$6:$DK$85,DO$6:DO$85,升级建筑所需大殿等级!AZ51)</f>
        <v>0</v>
      </c>
      <c r="EK51" s="2">
        <f>求节点($DK$6:$DK$85,DP$6:DP$85,升级建筑所需大殿等级!BA51)</f>
        <v>33432</v>
      </c>
      <c r="EL51" s="2">
        <f>求节点($DK$6:$DK$85,DQ$6:DQ$85,升级建筑所需大殿等级!BB51)</f>
        <v>33432</v>
      </c>
      <c r="EM51" s="2">
        <f>求节点($DK$6:$DK$85,DR$6:DR$85,升级建筑所需大殿等级!BC51)</f>
        <v>33432</v>
      </c>
      <c r="EN51" s="2">
        <f>求节点($DK$6:$DK$85,DS$6:DS$85,升级建筑所需大殿等级!BD51)</f>
        <v>33432</v>
      </c>
      <c r="EO51" s="2">
        <f>求节点($DK$6:$DK$85,DT$6:DT$85,升级建筑所需大殿等级!BE51)</f>
        <v>45000</v>
      </c>
      <c r="EP51" s="2">
        <f>求节点($DK$6:$DK$85,DU$6:DU$85,升级建筑所需大殿等级!BF51)</f>
        <v>46942</v>
      </c>
      <c r="EQ51" s="2">
        <f>求节点($DK$6:$DK$85,DV$6:DV$85,升级建筑所需大殿等级!BG51)</f>
        <v>46942</v>
      </c>
      <c r="ER51" s="2">
        <f>求节点($DK$6:$DK$85,DW$6:DW$85,升级建筑所需大殿等级!BH51)</f>
        <v>88834</v>
      </c>
      <c r="ES51" s="2">
        <f>求节点($DK$6:$DK$85,DX$6:DX$85,升级建筑所需大殿等级!BI51)</f>
        <v>44360</v>
      </c>
      <c r="ET51" s="2">
        <f>求节点($DK$6:$DK$85,DY$6:DY$85,升级建筑所需大殿等级!BJ51)</f>
        <v>31358</v>
      </c>
      <c r="EU51" s="2">
        <f>求节点($DK$6:$DK$85,DZ$6:DZ$85,升级建筑所需大殿等级!BK51)</f>
        <v>44258</v>
      </c>
      <c r="EV51" s="2">
        <f>求节点($DK$6:$DK$85,EA$6:EA$85,升级建筑所需大殿等级!BL51)</f>
        <v>44268</v>
      </c>
      <c r="EW51" s="2">
        <f>求节点($DK$6:$DK$85,EB$6:EB$85,升级建筑所需大殿等级!BM51)</f>
        <v>33392</v>
      </c>
      <c r="EX51" s="2">
        <f>求节点($DK$6:$DK$85,EC$6:EC$85,升级建筑所需大殿等级!BN51)</f>
        <v>20716</v>
      </c>
      <c r="EY51" s="2"/>
      <c r="EZ51" s="2"/>
      <c r="FA51" s="1">
        <f>SUMPRODUCT(EG51:EX51,'[1]功能-城建'!$X51:$AO51)</f>
        <v>794034</v>
      </c>
      <c r="FB51" s="1">
        <v>641576</v>
      </c>
      <c r="FC51" s="1">
        <f t="shared" si="35"/>
        <v>1.2376304599922689</v>
      </c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</row>
    <row r="52" spans="1:202" x14ac:dyDescent="0.15">
      <c r="A52" s="1">
        <f>(0.03*$C52^-0.75)*求节点([1]节奏总纲!$P$4:$P$163,'[1]功能-城建'!$CW$5:$CW$164,[1]节奏总纲!$AM50)</f>
        <v>109691.98726536825</v>
      </c>
      <c r="B52" s="1">
        <v>4.1999999999999997E-3</v>
      </c>
      <c r="C52" s="1">
        <v>47</v>
      </c>
      <c r="D52" s="1">
        <f>'[1]功能-城建'!DG51</f>
        <v>930634</v>
      </c>
      <c r="E52" s="1">
        <f>'[1]功能-城建'!DH51</f>
        <v>930634</v>
      </c>
      <c r="F52" s="1">
        <f>'[1]功能-城建'!DI51</f>
        <v>930634</v>
      </c>
      <c r="G52" s="1">
        <f>'[1]功能-城建'!DJ51</f>
        <v>930634</v>
      </c>
      <c r="H52" s="1">
        <f>'[1]功能-城建'!DK51</f>
        <v>930634</v>
      </c>
      <c r="J52" s="2">
        <v>47</v>
      </c>
      <c r="K52" s="2">
        <f>'[1]功能-城建'!AS52</f>
        <v>47</v>
      </c>
      <c r="L52" s="2">
        <f>'[1]功能-城建'!AT52</f>
        <v>47</v>
      </c>
      <c r="M52" s="2" t="str">
        <f>'[1]功能-城建'!AU52</f>
        <v/>
      </c>
      <c r="N52" s="2" t="str">
        <f>'[1]功能-城建'!AV52</f>
        <v/>
      </c>
      <c r="O52" s="2">
        <f>'[1]功能-城建'!AW52</f>
        <v>47</v>
      </c>
      <c r="P52" s="2">
        <f>'[1]功能-城建'!AX52</f>
        <v>47</v>
      </c>
      <c r="Q52" s="2">
        <f>'[1]功能-城建'!AY52</f>
        <v>47</v>
      </c>
      <c r="R52" s="2">
        <f>'[1]功能-城建'!AZ52</f>
        <v>47</v>
      </c>
      <c r="S52" s="2">
        <f>'[1]功能-城建'!BA52</f>
        <v>47</v>
      </c>
      <c r="T52" s="2">
        <f>'[1]功能-城建'!BB52</f>
        <v>47</v>
      </c>
      <c r="U52" s="2">
        <f>'[1]功能-城建'!BC52</f>
        <v>47</v>
      </c>
      <c r="V52" s="2">
        <f>'[1]功能-城建'!BD52</f>
        <v>0</v>
      </c>
      <c r="W52" s="2">
        <f>'[1]功能-城建'!BE52</f>
        <v>0</v>
      </c>
      <c r="X52" s="2">
        <f>'[1]功能-城建'!BF52</f>
        <v>0</v>
      </c>
      <c r="Y52" s="2">
        <f>'[1]功能-城建'!BG52</f>
        <v>0</v>
      </c>
      <c r="Z52" s="2">
        <f>'[1]功能-城建'!BH52</f>
        <v>0</v>
      </c>
      <c r="AA52" s="2">
        <f>'[1]功能-城建'!BI52</f>
        <v>47</v>
      </c>
      <c r="AB52" s="2">
        <f>'[1]功能-城建'!BJ52</f>
        <v>0</v>
      </c>
      <c r="AC52" s="2"/>
      <c r="AD52" s="2"/>
      <c r="AE52" s="2">
        <v>47</v>
      </c>
      <c r="AF52" s="2">
        <f>IFERROR(ROUNDUP(城建经验计算中介!D52*INDEX($B$6:$B$85,K52,1),0),0)</f>
        <v>31192</v>
      </c>
      <c r="AG52" s="2">
        <f>IFERROR(ROUNDUP(城建经验计算中介!E52*INDEX($B$6:$B$85,L52,1),0),0)</f>
        <v>6932</v>
      </c>
      <c r="AH52" s="2">
        <f>IFERROR(ROUNDUP(城建经验计算中介!F52*INDEX($B$6:$B$85,M52,1),0),0)</f>
        <v>0</v>
      </c>
      <c r="AI52" s="2">
        <f>IFERROR(ROUNDUP(城建经验计算中介!G52*INDEX($B$6:$B$85,N52,1),0),0)</f>
        <v>0</v>
      </c>
      <c r="AJ52" s="2">
        <f>IFERROR(ROUNDUP(城建经验计算中介!H52*INDEX($B$6:$B$85,O52,1),0),0)</f>
        <v>5777</v>
      </c>
      <c r="AK52" s="2">
        <f>IFERROR(ROUNDUP(城建经验计算中介!I52*INDEX($B$6:$B$85,P52,1),0),0)</f>
        <v>5777</v>
      </c>
      <c r="AL52" s="2">
        <f>IFERROR(ROUNDUP(城建经验计算中介!J52*INDEX($B$6:$B$85,Q52,1),0),0)</f>
        <v>5777</v>
      </c>
      <c r="AM52" s="2">
        <f>IFERROR(ROUNDUP(城建经验计算中介!K52*INDEX($B$6:$B$85,R52,1),0),0)</f>
        <v>5777</v>
      </c>
      <c r="AN52" s="2">
        <f>IFERROR(ROUNDUP(城建经验计算中介!L52*INDEX($B$6:$B$85,S52,1),0),0)</f>
        <v>8087</v>
      </c>
      <c r="AO52" s="2">
        <f>IFERROR(ROUNDUP(城建经验计算中介!M52*INDEX($B$6:$B$85,T52,1),0),0)</f>
        <v>8087</v>
      </c>
      <c r="AP52" s="2">
        <f>IFERROR(ROUNDUP(城建经验计算中介!N52*INDEX($B$6:$B$85,U52,1),0),0)</f>
        <v>8087</v>
      </c>
      <c r="AQ52" s="2">
        <f>IFERROR(ROUNDUP(城建经验计算中介!O52*INDEX($B$6:$B$85,V52,1),0),0)</f>
        <v>0</v>
      </c>
      <c r="AR52" s="2">
        <f>IFERROR(ROUNDUP(城建经验计算中介!P52*INDEX($B$6:$B$85,W52,1),0),0)</f>
        <v>0</v>
      </c>
      <c r="AS52" s="2">
        <f>IFERROR(ROUNDUP(城建经验计算中介!Q52*INDEX($B$6:$B$85,X52,1),0),0)</f>
        <v>0</v>
      </c>
      <c r="AT52" s="2">
        <f>IFERROR(ROUNDUP(城建经验计算中介!R52*INDEX($B$6:$B$85,Y52,1),0),0)</f>
        <v>0</v>
      </c>
      <c r="AU52" s="2">
        <f>IFERROR(ROUNDUP(城建经验计算中介!S52*INDEX($B$6:$B$85,Z52,1),0),0)</f>
        <v>0</v>
      </c>
      <c r="AV52" s="2">
        <f>IFERROR(ROUNDUP(城建经验计算中介!T52*INDEX($B$6:$B$85,AA52,1),0),0)</f>
        <v>5777</v>
      </c>
      <c r="AW52" s="2">
        <f>IFERROR(ROUNDUP(城建经验计算中介!U52*INDEX($B$6:$B$85,AB52,1),0),0)</f>
        <v>0</v>
      </c>
      <c r="AX52" s="2"/>
      <c r="AY52" s="2"/>
      <c r="AZ52" s="2">
        <v>47</v>
      </c>
      <c r="BA52" s="2">
        <f t="shared" si="3"/>
        <v>31000</v>
      </c>
      <c r="BB52" s="2">
        <f t="shared" si="4"/>
        <v>6900</v>
      </c>
      <c r="BC52" s="2">
        <f t="shared" si="5"/>
        <v>0</v>
      </c>
      <c r="BD52" s="2">
        <f t="shared" si="6"/>
        <v>0</v>
      </c>
      <c r="BE52" s="2">
        <f t="shared" si="7"/>
        <v>5800</v>
      </c>
      <c r="BF52" s="2">
        <f t="shared" si="8"/>
        <v>5800</v>
      </c>
      <c r="BG52" s="2">
        <f t="shared" si="9"/>
        <v>5800</v>
      </c>
      <c r="BH52" s="2">
        <f t="shared" si="10"/>
        <v>5800</v>
      </c>
      <c r="BI52" s="2">
        <f t="shared" si="11"/>
        <v>8100</v>
      </c>
      <c r="BJ52" s="2">
        <f t="shared" si="12"/>
        <v>8100</v>
      </c>
      <c r="BK52" s="2">
        <f t="shared" si="13"/>
        <v>8100</v>
      </c>
      <c r="BL52" s="2">
        <f t="shared" si="14"/>
        <v>0</v>
      </c>
      <c r="BM52" s="2">
        <f t="shared" si="15"/>
        <v>0</v>
      </c>
      <c r="BN52" s="2">
        <f t="shared" si="16"/>
        <v>0</v>
      </c>
      <c r="BO52" s="2">
        <f t="shared" si="17"/>
        <v>0</v>
      </c>
      <c r="BP52" s="2">
        <f t="shared" si="18"/>
        <v>0</v>
      </c>
      <c r="BQ52" s="2">
        <f t="shared" si="19"/>
        <v>5800</v>
      </c>
      <c r="BR52" s="2">
        <f t="shared" si="20"/>
        <v>0</v>
      </c>
      <c r="BS52" s="2"/>
      <c r="BT52" s="2"/>
      <c r="BU52" s="2">
        <v>47</v>
      </c>
      <c r="BV52" s="2">
        <f t="shared" si="38"/>
        <v>27000</v>
      </c>
      <c r="BW52" s="2">
        <f t="shared" si="39"/>
        <v>6900</v>
      </c>
      <c r="BX52" s="2">
        <f t="shared" si="40"/>
        <v>0</v>
      </c>
      <c r="BY52" s="2">
        <f t="shared" si="41"/>
        <v>0</v>
      </c>
      <c r="BZ52" s="2">
        <f t="shared" si="42"/>
        <v>5800</v>
      </c>
      <c r="CA52" s="2">
        <f t="shared" si="43"/>
        <v>5800</v>
      </c>
      <c r="CB52" s="2">
        <f t="shared" si="44"/>
        <v>5800</v>
      </c>
      <c r="CC52" s="2">
        <f t="shared" si="45"/>
        <v>5800</v>
      </c>
      <c r="CD52" s="2">
        <f t="shared" si="46"/>
        <v>8100</v>
      </c>
      <c r="CE52" s="2">
        <f t="shared" si="47"/>
        <v>8100</v>
      </c>
      <c r="CF52" s="2">
        <f t="shared" si="48"/>
        <v>8100</v>
      </c>
      <c r="CG52" s="2">
        <f t="shared" si="49"/>
        <v>0</v>
      </c>
      <c r="CH52" s="2">
        <f t="shared" si="50"/>
        <v>0</v>
      </c>
      <c r="CI52" s="33">
        <f t="shared" si="51"/>
        <v>0</v>
      </c>
      <c r="CJ52" s="2">
        <f t="shared" si="52"/>
        <v>0</v>
      </c>
      <c r="CK52" s="2">
        <f t="shared" si="53"/>
        <v>0</v>
      </c>
      <c r="CL52" s="2">
        <f t="shared" si="54"/>
        <v>5800</v>
      </c>
      <c r="CM52" s="2">
        <f t="shared" si="55"/>
        <v>0</v>
      </c>
      <c r="CN52" s="2"/>
      <c r="CO52" s="2"/>
      <c r="CP52" s="2">
        <v>47</v>
      </c>
      <c r="CQ52" s="2">
        <v>27000</v>
      </c>
      <c r="CR52" s="2">
        <v>6900</v>
      </c>
      <c r="CS52" s="2">
        <v>0</v>
      </c>
      <c r="CT52" s="2">
        <v>0</v>
      </c>
      <c r="CU52" s="2">
        <v>5800</v>
      </c>
      <c r="CV52" s="2">
        <v>5800</v>
      </c>
      <c r="CW52" s="2">
        <v>5800</v>
      </c>
      <c r="CX52" s="2">
        <v>5800</v>
      </c>
      <c r="CY52" s="2">
        <v>8100</v>
      </c>
      <c r="CZ52" s="2">
        <v>8100</v>
      </c>
      <c r="DA52" s="2">
        <v>8100</v>
      </c>
      <c r="DB52" s="2">
        <v>0</v>
      </c>
      <c r="DC52" s="2">
        <v>0</v>
      </c>
      <c r="DD52" s="33">
        <v>0</v>
      </c>
      <c r="DE52" s="2">
        <v>0</v>
      </c>
      <c r="DF52" s="2">
        <v>0</v>
      </c>
      <c r="DG52" s="2">
        <v>5800</v>
      </c>
      <c r="DH52" s="2">
        <v>0</v>
      </c>
      <c r="DI52" s="2"/>
      <c r="DJ52" s="2"/>
      <c r="DK52" s="2">
        <v>47</v>
      </c>
      <c r="DL52" s="2">
        <f>IF(BV52=0,0,SUM(BV$6:BV52))</f>
        <v>180752</v>
      </c>
      <c r="DM52" s="2">
        <f>IF(BW52=0,0,SUM(BW$6:BW52))</f>
        <v>47074</v>
      </c>
      <c r="DN52" s="2">
        <f>IF(BX52=0,0,SUM(BX$6:BX52))</f>
        <v>0</v>
      </c>
      <c r="DO52" s="2">
        <f>IF(BY52=0,0,SUM(BY$6:BY52))</f>
        <v>0</v>
      </c>
      <c r="DP52" s="2">
        <f>IF(BZ52=0,0,SUM(BZ$6:BZ52))</f>
        <v>39232</v>
      </c>
      <c r="DQ52" s="2">
        <f>IF(CA52=0,0,SUM(CA$6:CA52))</f>
        <v>39232</v>
      </c>
      <c r="DR52" s="2">
        <f>IF(CB52=0,0,SUM(CB$6:CB52))</f>
        <v>39232</v>
      </c>
      <c r="DS52" s="2">
        <f>IF(CC52=0,0,SUM(CC$6:CC52))</f>
        <v>39232</v>
      </c>
      <c r="DT52" s="2">
        <f>IF(CD52=0,0,SUM(CD$6:CD52))</f>
        <v>53100</v>
      </c>
      <c r="DU52" s="2">
        <f>IF(CE52=0,0,SUM(CE$6:CE52))</f>
        <v>55042</v>
      </c>
      <c r="DV52" s="2">
        <f>IF(CF52=0,0,SUM(CF$6:CF52))</f>
        <v>55042</v>
      </c>
      <c r="DW52" s="2">
        <f>IF(CG52=0,0,SUM(CG$6:CG52))</f>
        <v>0</v>
      </c>
      <c r="DX52" s="2">
        <f>IF(CH52=0,0,SUM(CH$6:CH52))</f>
        <v>0</v>
      </c>
      <c r="DY52" s="2">
        <f>IF(CI52=0,0,SUM(CI$6:CI52))</f>
        <v>0</v>
      </c>
      <c r="DZ52" s="2">
        <f>IF(CJ52=0,0,SUM(CJ$6:CJ52))</f>
        <v>0</v>
      </c>
      <c r="EA52" s="2">
        <f>IF(CK52=0,0,SUM(CK$6:CK52))</f>
        <v>0</v>
      </c>
      <c r="EB52" s="2">
        <f>IF(CL52=0,0,SUM(CL$6:CL52))</f>
        <v>39192</v>
      </c>
      <c r="EC52" s="2">
        <f>IF(CM52=0,0,SUM(CM$6:CM52))</f>
        <v>0</v>
      </c>
      <c r="ED52" s="2"/>
      <c r="EE52" s="2"/>
      <c r="EF52" s="2">
        <v>47</v>
      </c>
      <c r="EG52" s="2">
        <f>求节点($DK$6:$DK$85,DL$6:DL$85,升级建筑所需大殿等级!AW52)</f>
        <v>180752</v>
      </c>
      <c r="EH52" s="2">
        <f>求节点($DK$6:$DK$85,DM$6:DM$85,升级建筑所需大殿等级!AX52)</f>
        <v>47074</v>
      </c>
      <c r="EI52" s="2">
        <f>求节点($DK$6:$DK$85,DN$6:DN$85,升级建筑所需大殿等级!AY52)</f>
        <v>23810</v>
      </c>
      <c r="EJ52" s="2">
        <f>求节点($DK$6:$DK$85,DO$6:DO$85,升级建筑所需大殿等级!AZ52)</f>
        <v>0</v>
      </c>
      <c r="EK52" s="2">
        <f>求节点($DK$6:$DK$85,DP$6:DP$85,升级建筑所需大殿等级!BA52)</f>
        <v>39232</v>
      </c>
      <c r="EL52" s="2">
        <f>求节点($DK$6:$DK$85,DQ$6:DQ$85,升级建筑所需大殿等级!BB52)</f>
        <v>39232</v>
      </c>
      <c r="EM52" s="2">
        <f>求节点($DK$6:$DK$85,DR$6:DR$85,升级建筑所需大殿等级!BC52)</f>
        <v>39232</v>
      </c>
      <c r="EN52" s="2">
        <f>求节点($DK$6:$DK$85,DS$6:DS$85,升级建筑所需大殿等级!BD52)</f>
        <v>39232</v>
      </c>
      <c r="EO52" s="2">
        <f>求节点($DK$6:$DK$85,DT$6:DT$85,升级建筑所需大殿等级!BE52)</f>
        <v>53100</v>
      </c>
      <c r="EP52" s="2">
        <f>求节点($DK$6:$DK$85,DU$6:DU$85,升级建筑所需大殿等级!BF52)</f>
        <v>55042</v>
      </c>
      <c r="EQ52" s="2">
        <f>求节点($DK$6:$DK$85,DV$6:DV$85,升级建筑所需大殿等级!BG52)</f>
        <v>55042</v>
      </c>
      <c r="ER52" s="2">
        <f>求节点($DK$6:$DK$85,DW$6:DW$85,升级建筑所需大殿等级!BH52)</f>
        <v>104733.99999999997</v>
      </c>
      <c r="ES52" s="2">
        <f>求节点($DK$6:$DK$85,DX$6:DX$85,升级建筑所需大殿等级!BI52)</f>
        <v>51360</v>
      </c>
      <c r="ET52" s="2">
        <f>求节点($DK$6:$DK$85,DY$6:DY$85,升级建筑所需大殿等级!BJ52)</f>
        <v>37358</v>
      </c>
      <c r="EU52" s="2">
        <f>求节点($DK$6:$DK$85,DZ$6:DZ$85,升级建筑所需大殿等级!BK52)</f>
        <v>51258</v>
      </c>
      <c r="EV52" s="2">
        <f>求节点($DK$6:$DK$85,EA$6:EA$85,升级建筑所需大殿等级!BL52)</f>
        <v>51268</v>
      </c>
      <c r="EW52" s="2">
        <f>求节点($DK$6:$DK$85,EB$6:EB$85,升级建筑所需大殿等级!BM52)</f>
        <v>39192</v>
      </c>
      <c r="EX52" s="2">
        <f>求节点($DK$6:$DK$85,EC$6:EC$85,升级建筑所需大殿等级!BN52)</f>
        <v>23716</v>
      </c>
      <c r="EY52" s="2"/>
      <c r="EZ52" s="2"/>
      <c r="FA52" s="1">
        <f>SUMPRODUCT(EG52:EX52,'[1]功能-城建'!$X52:$AO52)</f>
        <v>930634</v>
      </c>
      <c r="FB52" s="1">
        <v>777976</v>
      </c>
      <c r="FC52" s="1">
        <f t="shared" si="35"/>
        <v>1.1962245621972913</v>
      </c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</row>
    <row r="53" spans="1:202" x14ac:dyDescent="0.15">
      <c r="A53" s="1">
        <f>(0.03*$C53^-0.75)*求节点([1]节奏总纲!$P$4:$P$163,'[1]功能-城建'!$CW$5:$CW$164,[1]节奏总纲!$AM51)</f>
        <v>125082.61957947012</v>
      </c>
      <c r="B53" s="1">
        <v>4.1999999999999997E-3</v>
      </c>
      <c r="C53" s="1">
        <v>48</v>
      </c>
      <c r="D53" s="1">
        <f>'[1]功能-城建'!DG52</f>
        <v>1094867.3333333333</v>
      </c>
      <c r="E53" s="1">
        <f>'[1]功能-城建'!DH52</f>
        <v>1094867.3333333333</v>
      </c>
      <c r="F53" s="1">
        <f>'[1]功能-城建'!DI52</f>
        <v>1094867.3333333333</v>
      </c>
      <c r="G53" s="1">
        <f>'[1]功能-城建'!DJ52</f>
        <v>1094867.3333333333</v>
      </c>
      <c r="H53" s="1">
        <f>'[1]功能-城建'!DK52</f>
        <v>1094867.3333333333</v>
      </c>
      <c r="J53" s="2">
        <v>48</v>
      </c>
      <c r="K53" s="2">
        <f>'[1]功能-城建'!AS53</f>
        <v>48</v>
      </c>
      <c r="L53" s="2">
        <f>'[1]功能-城建'!AT53</f>
        <v>48</v>
      </c>
      <c r="M53" s="2" t="str">
        <f>'[1]功能-城建'!AU53</f>
        <v/>
      </c>
      <c r="N53" s="2" t="str">
        <f>'[1]功能-城建'!AV53</f>
        <v/>
      </c>
      <c r="O53" s="2">
        <f>'[1]功能-城建'!AW53</f>
        <v>48</v>
      </c>
      <c r="P53" s="2">
        <f>'[1]功能-城建'!AX53</f>
        <v>48</v>
      </c>
      <c r="Q53" s="2">
        <f>'[1]功能-城建'!AY53</f>
        <v>48</v>
      </c>
      <c r="R53" s="2">
        <f>'[1]功能-城建'!AZ53</f>
        <v>48</v>
      </c>
      <c r="S53" s="2">
        <f>'[1]功能-城建'!BA53</f>
        <v>48</v>
      </c>
      <c r="T53" s="2">
        <f>'[1]功能-城建'!BB53</f>
        <v>48</v>
      </c>
      <c r="U53" s="2">
        <f>'[1]功能-城建'!BC53</f>
        <v>48</v>
      </c>
      <c r="V53" s="2">
        <f>'[1]功能-城建'!BD53</f>
        <v>0</v>
      </c>
      <c r="W53" s="2">
        <f>'[1]功能-城建'!BE53</f>
        <v>0</v>
      </c>
      <c r="X53" s="2">
        <f>'[1]功能-城建'!BF53</f>
        <v>0</v>
      </c>
      <c r="Y53" s="2">
        <f>'[1]功能-城建'!BG53</f>
        <v>0</v>
      </c>
      <c r="Z53" s="2">
        <f>'[1]功能-城建'!BH53</f>
        <v>0</v>
      </c>
      <c r="AA53" s="2">
        <f>'[1]功能-城建'!BI53</f>
        <v>48</v>
      </c>
      <c r="AB53" s="2">
        <f>'[1]功能-城建'!BJ53</f>
        <v>0</v>
      </c>
      <c r="AC53" s="2"/>
      <c r="AD53" s="2"/>
      <c r="AE53" s="2">
        <v>48</v>
      </c>
      <c r="AF53" s="2">
        <f>IFERROR(ROUNDUP(城建经验计算中介!D53*INDEX($B$6:$B$85,K53,1),0),0)</f>
        <v>36602</v>
      </c>
      <c r="AG53" s="2">
        <f>IFERROR(ROUNDUP(城建经验计算中介!E53*INDEX($B$6:$B$85,L53,1),0),0)</f>
        <v>8134</v>
      </c>
      <c r="AH53" s="2">
        <f>IFERROR(ROUNDUP(城建经验计算中介!F53*INDEX($B$6:$B$85,M53,1),0),0)</f>
        <v>0</v>
      </c>
      <c r="AI53" s="2">
        <f>IFERROR(ROUNDUP(城建经验计算中介!G53*INDEX($B$6:$B$85,N53,1),0),0)</f>
        <v>0</v>
      </c>
      <c r="AJ53" s="2">
        <f>IFERROR(ROUNDUP(城建经验计算中介!H53*INDEX($B$6:$B$85,O53,1),0),0)</f>
        <v>6779</v>
      </c>
      <c r="AK53" s="2">
        <f>IFERROR(ROUNDUP(城建经验计算中介!I53*INDEX($B$6:$B$85,P53,1),0),0)</f>
        <v>6779</v>
      </c>
      <c r="AL53" s="2">
        <f>IFERROR(ROUNDUP(城建经验计算中介!J53*INDEX($B$6:$B$85,Q53,1),0),0)</f>
        <v>6779</v>
      </c>
      <c r="AM53" s="2">
        <f>IFERROR(ROUNDUP(城建经验计算中介!K53*INDEX($B$6:$B$85,R53,1),0),0)</f>
        <v>6779</v>
      </c>
      <c r="AN53" s="2">
        <f>IFERROR(ROUNDUP(城建经验计算中介!L53*INDEX($B$6:$B$85,S53,1),0),0)</f>
        <v>9490</v>
      </c>
      <c r="AO53" s="2">
        <f>IFERROR(ROUNDUP(城建经验计算中介!M53*INDEX($B$6:$B$85,T53,1),0),0)</f>
        <v>9490</v>
      </c>
      <c r="AP53" s="2">
        <f>IFERROR(ROUNDUP(城建经验计算中介!N53*INDEX($B$6:$B$85,U53,1),0),0)</f>
        <v>9490</v>
      </c>
      <c r="AQ53" s="2">
        <f>IFERROR(ROUNDUP(城建经验计算中介!O53*INDEX($B$6:$B$85,V53,1),0),0)</f>
        <v>0</v>
      </c>
      <c r="AR53" s="2">
        <f>IFERROR(ROUNDUP(城建经验计算中介!P53*INDEX($B$6:$B$85,W53,1),0),0)</f>
        <v>0</v>
      </c>
      <c r="AS53" s="2">
        <f>IFERROR(ROUNDUP(城建经验计算中介!Q53*INDEX($B$6:$B$85,X53,1),0),0)</f>
        <v>0</v>
      </c>
      <c r="AT53" s="2">
        <f>IFERROR(ROUNDUP(城建经验计算中介!R53*INDEX($B$6:$B$85,Y53,1),0),0)</f>
        <v>0</v>
      </c>
      <c r="AU53" s="2">
        <f>IFERROR(ROUNDUP(城建经验计算中介!S53*INDEX($B$6:$B$85,Z53,1),0),0)</f>
        <v>0</v>
      </c>
      <c r="AV53" s="2">
        <f>IFERROR(ROUNDUP(城建经验计算中介!T53*INDEX($B$6:$B$85,AA53,1),0),0)</f>
        <v>6779</v>
      </c>
      <c r="AW53" s="2">
        <f>IFERROR(ROUNDUP(城建经验计算中介!U53*INDEX($B$6:$B$85,AB53,1),0),0)</f>
        <v>0</v>
      </c>
      <c r="AX53" s="2"/>
      <c r="AY53" s="2"/>
      <c r="AZ53" s="2">
        <v>48</v>
      </c>
      <c r="BA53" s="2">
        <f t="shared" si="3"/>
        <v>37000</v>
      </c>
      <c r="BB53" s="2">
        <f t="shared" si="4"/>
        <v>8100</v>
      </c>
      <c r="BC53" s="2">
        <f t="shared" si="5"/>
        <v>0</v>
      </c>
      <c r="BD53" s="2">
        <f t="shared" si="6"/>
        <v>0</v>
      </c>
      <c r="BE53" s="2">
        <f t="shared" si="7"/>
        <v>6800</v>
      </c>
      <c r="BF53" s="2">
        <f t="shared" si="8"/>
        <v>6800</v>
      </c>
      <c r="BG53" s="2">
        <f t="shared" si="9"/>
        <v>6800</v>
      </c>
      <c r="BH53" s="2">
        <f t="shared" si="10"/>
        <v>6800</v>
      </c>
      <c r="BI53" s="2">
        <f t="shared" si="11"/>
        <v>9500</v>
      </c>
      <c r="BJ53" s="2">
        <f t="shared" si="12"/>
        <v>9500</v>
      </c>
      <c r="BK53" s="2">
        <f t="shared" si="13"/>
        <v>9500</v>
      </c>
      <c r="BL53" s="2">
        <f t="shared" si="14"/>
        <v>0</v>
      </c>
      <c r="BM53" s="2">
        <f t="shared" si="15"/>
        <v>0</v>
      </c>
      <c r="BN53" s="2">
        <f t="shared" si="16"/>
        <v>0</v>
      </c>
      <c r="BO53" s="2">
        <f t="shared" si="17"/>
        <v>0</v>
      </c>
      <c r="BP53" s="2">
        <f t="shared" si="18"/>
        <v>0</v>
      </c>
      <c r="BQ53" s="2">
        <f t="shared" si="19"/>
        <v>6800</v>
      </c>
      <c r="BR53" s="2">
        <f t="shared" si="20"/>
        <v>0</v>
      </c>
      <c r="BS53" s="2"/>
      <c r="BT53" s="2"/>
      <c r="BU53" s="2">
        <v>48</v>
      </c>
      <c r="BV53" s="2">
        <f t="shared" si="38"/>
        <v>31000</v>
      </c>
      <c r="BW53" s="2">
        <f t="shared" si="39"/>
        <v>8100</v>
      </c>
      <c r="BX53" s="2">
        <f t="shared" si="40"/>
        <v>0</v>
      </c>
      <c r="BY53" s="2">
        <f t="shared" si="41"/>
        <v>0</v>
      </c>
      <c r="BZ53" s="2">
        <f t="shared" si="42"/>
        <v>6800</v>
      </c>
      <c r="CA53" s="2">
        <f t="shared" si="43"/>
        <v>6800</v>
      </c>
      <c r="CB53" s="2">
        <f t="shared" si="44"/>
        <v>6800</v>
      </c>
      <c r="CC53" s="2">
        <f t="shared" si="45"/>
        <v>6800</v>
      </c>
      <c r="CD53" s="2">
        <f t="shared" si="46"/>
        <v>9500</v>
      </c>
      <c r="CE53" s="2">
        <f t="shared" si="47"/>
        <v>9500</v>
      </c>
      <c r="CF53" s="2">
        <f t="shared" si="48"/>
        <v>9500</v>
      </c>
      <c r="CG53" s="2">
        <f t="shared" si="49"/>
        <v>0</v>
      </c>
      <c r="CH53" s="2">
        <f t="shared" si="50"/>
        <v>0</v>
      </c>
      <c r="CI53" s="33">
        <f t="shared" si="51"/>
        <v>0</v>
      </c>
      <c r="CJ53" s="2">
        <f t="shared" si="52"/>
        <v>0</v>
      </c>
      <c r="CK53" s="2">
        <f t="shared" si="53"/>
        <v>0</v>
      </c>
      <c r="CL53" s="2">
        <f t="shared" si="54"/>
        <v>6800</v>
      </c>
      <c r="CM53" s="2">
        <f t="shared" si="55"/>
        <v>0</v>
      </c>
      <c r="CN53" s="2"/>
      <c r="CO53" s="2"/>
      <c r="CP53" s="2">
        <v>48</v>
      </c>
      <c r="CQ53" s="2">
        <v>31000</v>
      </c>
      <c r="CR53" s="2">
        <v>8100</v>
      </c>
      <c r="CS53" s="2">
        <v>0</v>
      </c>
      <c r="CT53" s="2">
        <v>0</v>
      </c>
      <c r="CU53" s="2">
        <v>6800</v>
      </c>
      <c r="CV53" s="2">
        <v>6800</v>
      </c>
      <c r="CW53" s="2">
        <v>6800</v>
      </c>
      <c r="CX53" s="2">
        <v>6800</v>
      </c>
      <c r="CY53" s="2">
        <v>9500</v>
      </c>
      <c r="CZ53" s="2">
        <v>9500</v>
      </c>
      <c r="DA53" s="2">
        <v>9500</v>
      </c>
      <c r="DB53" s="2">
        <v>0</v>
      </c>
      <c r="DC53" s="2">
        <v>0</v>
      </c>
      <c r="DD53" s="33">
        <v>0</v>
      </c>
      <c r="DE53" s="2">
        <v>0</v>
      </c>
      <c r="DF53" s="2">
        <v>0</v>
      </c>
      <c r="DG53" s="2">
        <v>6800</v>
      </c>
      <c r="DH53" s="2">
        <v>0</v>
      </c>
      <c r="DI53" s="2"/>
      <c r="DJ53" s="2"/>
      <c r="DK53" s="2">
        <v>48</v>
      </c>
      <c r="DL53" s="2">
        <f>IF(BV53=0,0,SUM(BV$6:BV53))</f>
        <v>211752</v>
      </c>
      <c r="DM53" s="2">
        <f>IF(BW53=0,0,SUM(BW$6:BW53))</f>
        <v>55174</v>
      </c>
      <c r="DN53" s="2">
        <f>IF(BX53=0,0,SUM(BX$6:BX53))</f>
        <v>0</v>
      </c>
      <c r="DO53" s="2">
        <f>IF(BY53=0,0,SUM(BY$6:BY53))</f>
        <v>0</v>
      </c>
      <c r="DP53" s="2">
        <f>IF(BZ53=0,0,SUM(BZ$6:BZ53))</f>
        <v>46032</v>
      </c>
      <c r="DQ53" s="2">
        <f>IF(CA53=0,0,SUM(CA$6:CA53))</f>
        <v>46032</v>
      </c>
      <c r="DR53" s="2">
        <f>IF(CB53=0,0,SUM(CB$6:CB53))</f>
        <v>46032</v>
      </c>
      <c r="DS53" s="2">
        <f>IF(CC53=0,0,SUM(CC$6:CC53))</f>
        <v>46032</v>
      </c>
      <c r="DT53" s="2">
        <f>IF(CD53=0,0,SUM(CD$6:CD53))</f>
        <v>62600</v>
      </c>
      <c r="DU53" s="2">
        <f>IF(CE53=0,0,SUM(CE$6:CE53))</f>
        <v>64542</v>
      </c>
      <c r="DV53" s="2">
        <f>IF(CF53=0,0,SUM(CF$6:CF53))</f>
        <v>64542</v>
      </c>
      <c r="DW53" s="2">
        <f>IF(CG53=0,0,SUM(CG$6:CG53))</f>
        <v>0</v>
      </c>
      <c r="DX53" s="2">
        <f>IF(CH53=0,0,SUM(CH$6:CH53))</f>
        <v>0</v>
      </c>
      <c r="DY53" s="2">
        <f>IF(CI53=0,0,SUM(CI$6:CI53))</f>
        <v>0</v>
      </c>
      <c r="DZ53" s="2">
        <f>IF(CJ53=0,0,SUM(CJ$6:CJ53))</f>
        <v>0</v>
      </c>
      <c r="EA53" s="2">
        <f>IF(CK53=0,0,SUM(CK$6:CK53))</f>
        <v>0</v>
      </c>
      <c r="EB53" s="2">
        <f>IF(CL53=0,0,SUM(CL$6:CL53))</f>
        <v>45992</v>
      </c>
      <c r="EC53" s="2">
        <f>IF(CM53=0,0,SUM(CM$6:CM53))</f>
        <v>0</v>
      </c>
      <c r="ED53" s="2"/>
      <c r="EE53" s="2"/>
      <c r="EF53" s="2">
        <v>48</v>
      </c>
      <c r="EG53" s="2">
        <f>求节点($DK$6:$DK$85,DL$6:DL$85,升级建筑所需大殿等级!AW53)</f>
        <v>211752</v>
      </c>
      <c r="EH53" s="2">
        <f>求节点($DK$6:$DK$85,DM$6:DM$85,升级建筑所需大殿等级!AX53)</f>
        <v>55174</v>
      </c>
      <c r="EI53" s="2">
        <f>求节点($DK$6:$DK$85,DN$6:DN$85,升级建筑所需大殿等级!AY53)</f>
        <v>27810</v>
      </c>
      <c r="EJ53" s="2">
        <f>求节点($DK$6:$DK$85,DO$6:DO$85,升级建筑所需大殿等级!AZ53)</f>
        <v>0</v>
      </c>
      <c r="EK53" s="2">
        <f>求节点($DK$6:$DK$85,DP$6:DP$85,升级建筑所需大殿等级!BA53)</f>
        <v>46032</v>
      </c>
      <c r="EL53" s="2">
        <f>求节点($DK$6:$DK$85,DQ$6:DQ$85,升级建筑所需大殿等级!BB53)</f>
        <v>46032</v>
      </c>
      <c r="EM53" s="2">
        <f>求节点($DK$6:$DK$85,DR$6:DR$85,升级建筑所需大殿等级!BC53)</f>
        <v>46032</v>
      </c>
      <c r="EN53" s="2">
        <f>求节点($DK$6:$DK$85,DS$6:DS$85,升级建筑所需大殿等级!BD53)</f>
        <v>46032</v>
      </c>
      <c r="EO53" s="2">
        <f>求节点($DK$6:$DK$85,DT$6:DT$85,升级建筑所需大殿等级!BE53)</f>
        <v>62600</v>
      </c>
      <c r="EP53" s="2">
        <f>求节点($DK$6:$DK$85,DU$6:DU$85,升级建筑所需大殿等级!BF53)</f>
        <v>64542</v>
      </c>
      <c r="EQ53" s="2">
        <f>求节点($DK$6:$DK$85,DV$6:DV$85,升级建筑所需大殿等级!BG53)</f>
        <v>64542</v>
      </c>
      <c r="ER53" s="2">
        <f>求节点($DK$6:$DK$85,DW$6:DW$85,升级建筑所需大殿等级!BH53)</f>
        <v>123534.00000000006</v>
      </c>
      <c r="ES53" s="2">
        <f>求节点($DK$6:$DK$85,DX$6:DX$85,升级建筑所需大殿等级!BI53)</f>
        <v>61360</v>
      </c>
      <c r="ET53" s="2">
        <f>求节点($DK$6:$DK$85,DY$6:DY$85,升级建筑所需大殿等级!BJ53)</f>
        <v>44358</v>
      </c>
      <c r="EU53" s="2">
        <f>求节点($DK$6:$DK$85,DZ$6:DZ$85,升级建筑所需大殿等级!BK53)</f>
        <v>61258</v>
      </c>
      <c r="EV53" s="2">
        <f>求节点($DK$6:$DK$85,EA$6:EA$85,升级建筑所需大殿等级!BL53)</f>
        <v>61268</v>
      </c>
      <c r="EW53" s="2">
        <f>求节点($DK$6:$DK$85,EB$6:EB$85,升级建筑所需大殿等级!BM53)</f>
        <v>45992</v>
      </c>
      <c r="EX53" s="2">
        <f>求节点($DK$6:$DK$85,EC$6:EC$85,升级建筑所需大殿等级!BN53)</f>
        <v>26549.333333333328</v>
      </c>
      <c r="EY53" s="2"/>
      <c r="EZ53" s="2"/>
      <c r="FA53" s="1">
        <f>SUMPRODUCT(EG53:EX53,'[1]功能-城建'!$X53:$AO53)</f>
        <v>1094867.3333333333</v>
      </c>
      <c r="FB53" s="1">
        <v>872976</v>
      </c>
      <c r="FC53" s="1">
        <f t="shared" si="35"/>
        <v>1.254178045368181</v>
      </c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</row>
    <row r="54" spans="1:202" x14ac:dyDescent="0.15">
      <c r="A54" s="1">
        <f>(0.03*$C54^-0.75)*求节点([1]节奏总纲!$P$4:$P$163,'[1]功能-城建'!$CW$5:$CW$164,[1]节奏总纲!$AM52)</f>
        <v>142669.64468048338</v>
      </c>
      <c r="B54" s="1">
        <v>4.1999999999999997E-3</v>
      </c>
      <c r="C54" s="1">
        <v>49</v>
      </c>
      <c r="D54" s="1">
        <f>'[1]功能-城建'!DG53</f>
        <v>1276474</v>
      </c>
      <c r="E54" s="1">
        <f>'[1]功能-城建'!DH53</f>
        <v>1276474</v>
      </c>
      <c r="F54" s="1">
        <f>'[1]功能-城建'!DI53</f>
        <v>1276474</v>
      </c>
      <c r="G54" s="1">
        <f>'[1]功能-城建'!DJ53</f>
        <v>1276474</v>
      </c>
      <c r="H54" s="1">
        <f>'[1]功能-城建'!DK53</f>
        <v>1276474</v>
      </c>
      <c r="J54" s="2">
        <v>49</v>
      </c>
      <c r="K54" s="2">
        <f>'[1]功能-城建'!AS54</f>
        <v>49</v>
      </c>
      <c r="L54" s="2">
        <f>'[1]功能-城建'!AT54</f>
        <v>49</v>
      </c>
      <c r="M54" s="2" t="str">
        <f>'[1]功能-城建'!AU54</f>
        <v/>
      </c>
      <c r="N54" s="2" t="str">
        <f>'[1]功能-城建'!AV54</f>
        <v/>
      </c>
      <c r="O54" s="2">
        <f>'[1]功能-城建'!AW54</f>
        <v>49</v>
      </c>
      <c r="P54" s="2">
        <f>'[1]功能-城建'!AX54</f>
        <v>49</v>
      </c>
      <c r="Q54" s="2">
        <f>'[1]功能-城建'!AY54</f>
        <v>49</v>
      </c>
      <c r="R54" s="2">
        <f>'[1]功能-城建'!AZ54</f>
        <v>49</v>
      </c>
      <c r="S54" s="2">
        <f>'[1]功能-城建'!BA54</f>
        <v>49</v>
      </c>
      <c r="T54" s="2">
        <f>'[1]功能-城建'!BB54</f>
        <v>49</v>
      </c>
      <c r="U54" s="2">
        <f>'[1]功能-城建'!BC54</f>
        <v>49</v>
      </c>
      <c r="V54" s="2">
        <f>'[1]功能-城建'!BD54</f>
        <v>0</v>
      </c>
      <c r="W54" s="2">
        <f>'[1]功能-城建'!BE54</f>
        <v>0</v>
      </c>
      <c r="X54" s="2">
        <f>'[1]功能-城建'!BF54</f>
        <v>0</v>
      </c>
      <c r="Y54" s="2">
        <f>'[1]功能-城建'!BG54</f>
        <v>0</v>
      </c>
      <c r="Z54" s="2">
        <f>'[1]功能-城建'!BH54</f>
        <v>0</v>
      </c>
      <c r="AA54" s="2">
        <f>'[1]功能-城建'!BI54</f>
        <v>49</v>
      </c>
      <c r="AB54" s="2">
        <f>'[1]功能-城建'!BJ54</f>
        <v>0</v>
      </c>
      <c r="AC54" s="2"/>
      <c r="AD54" s="2"/>
      <c r="AE54" s="2">
        <v>49</v>
      </c>
      <c r="AF54" s="2">
        <f>IFERROR(ROUNDUP(城建经验计算中介!D54*INDEX($B$6:$B$85,K54,1),0),0)</f>
        <v>42933</v>
      </c>
      <c r="AG54" s="2">
        <f>IFERROR(ROUNDUP(城建经验计算中介!E54*INDEX($B$6:$B$85,L54,1),0),0)</f>
        <v>9541</v>
      </c>
      <c r="AH54" s="2">
        <f>IFERROR(ROUNDUP(城建经验计算中介!F54*INDEX($B$6:$B$85,M54,1),0),0)</f>
        <v>0</v>
      </c>
      <c r="AI54" s="2">
        <f>IFERROR(ROUNDUP(城建经验计算中介!G54*INDEX($B$6:$B$85,N54,1),0),0)</f>
        <v>0</v>
      </c>
      <c r="AJ54" s="2">
        <f>IFERROR(ROUNDUP(城建经验计算中介!H54*INDEX($B$6:$B$85,O54,1),0),0)</f>
        <v>7951</v>
      </c>
      <c r="AK54" s="2">
        <f>IFERROR(ROUNDUP(城建经验计算中介!I54*INDEX($B$6:$B$85,P54,1),0),0)</f>
        <v>7951</v>
      </c>
      <c r="AL54" s="2">
        <f>IFERROR(ROUNDUP(城建经验计算中介!J54*INDEX($B$6:$B$85,Q54,1),0),0)</f>
        <v>7951</v>
      </c>
      <c r="AM54" s="2">
        <f>IFERROR(ROUNDUP(城建经验计算中介!K54*INDEX($B$6:$B$85,R54,1),0),0)</f>
        <v>7951</v>
      </c>
      <c r="AN54" s="2">
        <f>IFERROR(ROUNDUP(城建经验计算中介!L54*INDEX($B$6:$B$85,S54,1),0),0)</f>
        <v>11131</v>
      </c>
      <c r="AO54" s="2">
        <f>IFERROR(ROUNDUP(城建经验计算中介!M54*INDEX($B$6:$B$85,T54,1),0),0)</f>
        <v>11131</v>
      </c>
      <c r="AP54" s="2">
        <f>IFERROR(ROUNDUP(城建经验计算中介!N54*INDEX($B$6:$B$85,U54,1),0),0)</f>
        <v>11131</v>
      </c>
      <c r="AQ54" s="2">
        <f>IFERROR(ROUNDUP(城建经验计算中介!O54*INDEX($B$6:$B$85,V54,1),0),0)</f>
        <v>0</v>
      </c>
      <c r="AR54" s="2">
        <f>IFERROR(ROUNDUP(城建经验计算中介!P54*INDEX($B$6:$B$85,W54,1),0),0)</f>
        <v>0</v>
      </c>
      <c r="AS54" s="2">
        <f>IFERROR(ROUNDUP(城建经验计算中介!Q54*INDEX($B$6:$B$85,X54,1),0),0)</f>
        <v>0</v>
      </c>
      <c r="AT54" s="2">
        <f>IFERROR(ROUNDUP(城建经验计算中介!R54*INDEX($B$6:$B$85,Y54,1),0),0)</f>
        <v>0</v>
      </c>
      <c r="AU54" s="2">
        <f>IFERROR(ROUNDUP(城建经验计算中介!S54*INDEX($B$6:$B$85,Z54,1),0),0)</f>
        <v>0</v>
      </c>
      <c r="AV54" s="2">
        <f>IFERROR(ROUNDUP(城建经验计算中介!T54*INDEX($B$6:$B$85,AA54,1),0),0)</f>
        <v>7951</v>
      </c>
      <c r="AW54" s="2">
        <f>IFERROR(ROUNDUP(城建经验计算中介!U54*INDEX($B$6:$B$85,AB54,1),0),0)</f>
        <v>0</v>
      </c>
      <c r="AX54" s="2"/>
      <c r="AY54" s="2"/>
      <c r="AZ54" s="2">
        <v>49</v>
      </c>
      <c r="BA54" s="2">
        <f t="shared" si="3"/>
        <v>43000</v>
      </c>
      <c r="BB54" s="2">
        <f t="shared" si="4"/>
        <v>9500</v>
      </c>
      <c r="BC54" s="2">
        <f t="shared" si="5"/>
        <v>0</v>
      </c>
      <c r="BD54" s="2">
        <f t="shared" si="6"/>
        <v>0</v>
      </c>
      <c r="BE54" s="2">
        <f t="shared" si="7"/>
        <v>8000</v>
      </c>
      <c r="BF54" s="2">
        <f t="shared" si="8"/>
        <v>8000</v>
      </c>
      <c r="BG54" s="2">
        <f t="shared" si="9"/>
        <v>8000</v>
      </c>
      <c r="BH54" s="2">
        <f t="shared" si="10"/>
        <v>8000</v>
      </c>
      <c r="BI54" s="2">
        <f t="shared" si="11"/>
        <v>11000</v>
      </c>
      <c r="BJ54" s="2">
        <f t="shared" si="12"/>
        <v>11000</v>
      </c>
      <c r="BK54" s="2">
        <f t="shared" si="13"/>
        <v>11000</v>
      </c>
      <c r="BL54" s="2">
        <f t="shared" si="14"/>
        <v>0</v>
      </c>
      <c r="BM54" s="2">
        <f t="shared" si="15"/>
        <v>0</v>
      </c>
      <c r="BN54" s="2">
        <f t="shared" si="16"/>
        <v>0</v>
      </c>
      <c r="BO54" s="2">
        <f t="shared" si="17"/>
        <v>0</v>
      </c>
      <c r="BP54" s="2">
        <f t="shared" si="18"/>
        <v>0</v>
      </c>
      <c r="BQ54" s="2">
        <f t="shared" si="19"/>
        <v>8000</v>
      </c>
      <c r="BR54" s="2">
        <f t="shared" si="20"/>
        <v>0</v>
      </c>
      <c r="BS54" s="2"/>
      <c r="BT54" s="2"/>
      <c r="BU54" s="2">
        <v>49</v>
      </c>
      <c r="BV54" s="2">
        <f t="shared" si="38"/>
        <v>37000</v>
      </c>
      <c r="BW54" s="2">
        <f t="shared" si="39"/>
        <v>9500</v>
      </c>
      <c r="BX54" s="2">
        <f t="shared" si="40"/>
        <v>0</v>
      </c>
      <c r="BY54" s="2">
        <f t="shared" si="41"/>
        <v>0</v>
      </c>
      <c r="BZ54" s="2">
        <f t="shared" si="42"/>
        <v>8000</v>
      </c>
      <c r="CA54" s="2">
        <f t="shared" si="43"/>
        <v>8000</v>
      </c>
      <c r="CB54" s="2">
        <f t="shared" si="44"/>
        <v>8000</v>
      </c>
      <c r="CC54" s="2">
        <f t="shared" si="45"/>
        <v>8000</v>
      </c>
      <c r="CD54" s="2">
        <f t="shared" si="46"/>
        <v>11000</v>
      </c>
      <c r="CE54" s="2">
        <f t="shared" si="47"/>
        <v>11000</v>
      </c>
      <c r="CF54" s="2">
        <f t="shared" si="48"/>
        <v>11000</v>
      </c>
      <c r="CG54" s="2">
        <f t="shared" si="49"/>
        <v>0</v>
      </c>
      <c r="CH54" s="2">
        <f t="shared" si="50"/>
        <v>0</v>
      </c>
      <c r="CI54" s="33">
        <f t="shared" si="51"/>
        <v>0</v>
      </c>
      <c r="CJ54" s="2">
        <f t="shared" si="52"/>
        <v>0</v>
      </c>
      <c r="CK54" s="2">
        <f t="shared" si="53"/>
        <v>0</v>
      </c>
      <c r="CL54" s="2">
        <f t="shared" si="54"/>
        <v>8000</v>
      </c>
      <c r="CM54" s="2">
        <f t="shared" si="55"/>
        <v>0</v>
      </c>
      <c r="CN54" s="2"/>
      <c r="CO54" s="2"/>
      <c r="CP54" s="2">
        <v>49</v>
      </c>
      <c r="CQ54" s="2">
        <v>37000</v>
      </c>
      <c r="CR54" s="2">
        <v>9500</v>
      </c>
      <c r="CS54" s="2">
        <v>0</v>
      </c>
      <c r="CT54" s="2">
        <v>0</v>
      </c>
      <c r="CU54" s="2">
        <v>8000</v>
      </c>
      <c r="CV54" s="2">
        <v>8000</v>
      </c>
      <c r="CW54" s="2">
        <v>8000</v>
      </c>
      <c r="CX54" s="2">
        <v>8000</v>
      </c>
      <c r="CY54" s="2">
        <v>11000</v>
      </c>
      <c r="CZ54" s="2">
        <v>11000</v>
      </c>
      <c r="DA54" s="2">
        <v>11000</v>
      </c>
      <c r="DB54" s="2">
        <v>0</v>
      </c>
      <c r="DC54" s="2">
        <v>0</v>
      </c>
      <c r="DD54" s="33">
        <v>0</v>
      </c>
      <c r="DE54" s="2">
        <v>0</v>
      </c>
      <c r="DF54" s="2">
        <v>0</v>
      </c>
      <c r="DG54" s="2">
        <v>8000</v>
      </c>
      <c r="DH54" s="2">
        <v>0</v>
      </c>
      <c r="DI54" s="2"/>
      <c r="DJ54" s="2"/>
      <c r="DK54" s="2">
        <v>49</v>
      </c>
      <c r="DL54" s="2">
        <f>IF(BV54=0,0,SUM(BV$6:BV54))</f>
        <v>248752</v>
      </c>
      <c r="DM54" s="2">
        <f>IF(BW54=0,0,SUM(BW$6:BW54))</f>
        <v>64674</v>
      </c>
      <c r="DN54" s="2">
        <f>IF(BX54=0,0,SUM(BX$6:BX54))</f>
        <v>0</v>
      </c>
      <c r="DO54" s="2">
        <f>IF(BY54=0,0,SUM(BY$6:BY54))</f>
        <v>0</v>
      </c>
      <c r="DP54" s="2">
        <f>IF(BZ54=0,0,SUM(BZ$6:BZ54))</f>
        <v>54032</v>
      </c>
      <c r="DQ54" s="2">
        <f>IF(CA54=0,0,SUM(CA$6:CA54))</f>
        <v>54032</v>
      </c>
      <c r="DR54" s="2">
        <f>IF(CB54=0,0,SUM(CB$6:CB54))</f>
        <v>54032</v>
      </c>
      <c r="DS54" s="2">
        <f>IF(CC54=0,0,SUM(CC$6:CC54))</f>
        <v>54032</v>
      </c>
      <c r="DT54" s="2">
        <f>IF(CD54=0,0,SUM(CD$6:CD54))</f>
        <v>73600</v>
      </c>
      <c r="DU54" s="2">
        <f>IF(CE54=0,0,SUM(CE$6:CE54))</f>
        <v>75542</v>
      </c>
      <c r="DV54" s="2">
        <f>IF(CF54=0,0,SUM(CF$6:CF54))</f>
        <v>75542</v>
      </c>
      <c r="DW54" s="2">
        <f>IF(CG54=0,0,SUM(CG$6:CG54))</f>
        <v>0</v>
      </c>
      <c r="DX54" s="2">
        <f>IF(CH54=0,0,SUM(CH$6:CH54))</f>
        <v>0</v>
      </c>
      <c r="DY54" s="2">
        <f>IF(CI54=0,0,SUM(CI$6:CI54))</f>
        <v>0</v>
      </c>
      <c r="DZ54" s="2">
        <f>IF(CJ54=0,0,SUM(CJ$6:CJ54))</f>
        <v>0</v>
      </c>
      <c r="EA54" s="2">
        <f>IF(CK54=0,0,SUM(CK$6:CK54))</f>
        <v>0</v>
      </c>
      <c r="EB54" s="2">
        <f>IF(CL54=0,0,SUM(CL$6:CL54))</f>
        <v>53992</v>
      </c>
      <c r="EC54" s="2">
        <f>IF(CM54=0,0,SUM(CM$6:CM54))</f>
        <v>0</v>
      </c>
      <c r="ED54" s="2"/>
      <c r="EE54" s="2"/>
      <c r="EF54" s="2">
        <v>49</v>
      </c>
      <c r="EG54" s="2">
        <f>求节点($DK$6:$DK$85,DL$6:DL$85,升级建筑所需大殿等级!AW54)</f>
        <v>248752</v>
      </c>
      <c r="EH54" s="2">
        <f>求节点($DK$6:$DK$85,DM$6:DM$85,升级建筑所需大殿等级!AX54)</f>
        <v>64674</v>
      </c>
      <c r="EI54" s="2">
        <f>求节点($DK$6:$DK$85,DN$6:DN$85,升级建筑所需大殿等级!AY54)</f>
        <v>31449.999999999993</v>
      </c>
      <c r="EJ54" s="2">
        <f>求节点($DK$6:$DK$85,DO$6:DO$85,升级建筑所需大殿等级!AZ54)</f>
        <v>0</v>
      </c>
      <c r="EK54" s="2">
        <f>求节点($DK$6:$DK$85,DP$6:DP$85,升级建筑所需大殿等级!BA54)</f>
        <v>54032</v>
      </c>
      <c r="EL54" s="2">
        <f>求节点($DK$6:$DK$85,DQ$6:DQ$85,升级建筑所需大殿等级!BB54)</f>
        <v>54032</v>
      </c>
      <c r="EM54" s="2">
        <f>求节点($DK$6:$DK$85,DR$6:DR$85,升级建筑所需大殿等级!BC54)</f>
        <v>54032</v>
      </c>
      <c r="EN54" s="2">
        <f>求节点($DK$6:$DK$85,DS$6:DS$85,升级建筑所需大殿等级!BD54)</f>
        <v>54032</v>
      </c>
      <c r="EO54" s="2">
        <f>求节点($DK$6:$DK$85,DT$6:DT$85,升级建筑所需大殿等级!BE54)</f>
        <v>73600</v>
      </c>
      <c r="EP54" s="2">
        <f>求节点($DK$6:$DK$85,DU$6:DU$85,升级建筑所需大殿等级!BF54)</f>
        <v>75542</v>
      </c>
      <c r="EQ54" s="2">
        <f>求节点($DK$6:$DK$85,DV$6:DV$85,升级建筑所需大殿等级!BG54)</f>
        <v>75542</v>
      </c>
      <c r="ER54" s="2">
        <f>求节点($DK$6:$DK$85,DW$6:DW$85,升级建筑所需大殿等级!BH54)</f>
        <v>142334</v>
      </c>
      <c r="ES54" s="2">
        <f>求节点($DK$6:$DK$85,DX$6:DX$85,升级建筑所需大殿等级!BI54)</f>
        <v>71360</v>
      </c>
      <c r="ET54" s="2">
        <f>求节点($DK$6:$DK$85,DY$6:DY$85,升级建筑所需大殿等级!BJ54)</f>
        <v>51358</v>
      </c>
      <c r="EU54" s="2">
        <f>求节点($DK$6:$DK$85,DZ$6:DZ$85,升级建筑所需大殿等级!BK54)</f>
        <v>71258</v>
      </c>
      <c r="EV54" s="2">
        <f>求节点($DK$6:$DK$85,EA$6:EA$85,升级建筑所需大殿等级!BL54)</f>
        <v>71268</v>
      </c>
      <c r="EW54" s="2">
        <f>求节点($DK$6:$DK$85,EB$6:EB$85,升级建筑所需大殿等级!BM54)</f>
        <v>53992</v>
      </c>
      <c r="EX54" s="2">
        <f>求节点($DK$6:$DK$85,EC$6:EC$85,升级建筑所需大殿等级!BN54)</f>
        <v>29216.000000000007</v>
      </c>
      <c r="EY54" s="2"/>
      <c r="EZ54" s="2"/>
      <c r="FA54" s="1">
        <f>SUMPRODUCT(EG54:EX54,'[1]功能-城建'!$X54:$AO54)</f>
        <v>1276474</v>
      </c>
      <c r="FB54" s="1">
        <v>1015332</v>
      </c>
      <c r="FC54" s="1">
        <f t="shared" si="35"/>
        <v>1.2571986305957066</v>
      </c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</row>
    <row r="55" spans="1:202" x14ac:dyDescent="0.15">
      <c r="A55" s="1">
        <f>(0.03*$C55^-0.75)*求节点([1]节奏总纲!$P$4:$P$163,'[1]功能-城建'!$CW$5:$CW$164,[1]节奏总纲!$AM53)</f>
        <v>162777.00943296016</v>
      </c>
      <c r="B55" s="1">
        <v>4.1999999999999997E-3</v>
      </c>
      <c r="C55" s="1">
        <v>50</v>
      </c>
      <c r="D55" s="1">
        <f>'[1]功能-城建'!DG54</f>
        <v>1526587.3333333333</v>
      </c>
      <c r="E55" s="1">
        <f>'[1]功能-城建'!DH54</f>
        <v>1526587.3333333333</v>
      </c>
      <c r="F55" s="1">
        <f>'[1]功能-城建'!DI54</f>
        <v>1526587.3333333333</v>
      </c>
      <c r="G55" s="1">
        <f>'[1]功能-城建'!DJ54</f>
        <v>1526587.3333333333</v>
      </c>
      <c r="H55" s="1">
        <f>'[1]功能-城建'!DK54</f>
        <v>1526587.3333333333</v>
      </c>
      <c r="J55" s="2">
        <v>50</v>
      </c>
      <c r="K55" s="2">
        <f>'[1]功能-城建'!AS55</f>
        <v>50</v>
      </c>
      <c r="L55" s="2">
        <f>'[1]功能-城建'!AT55</f>
        <v>50</v>
      </c>
      <c r="M55" s="2" t="str">
        <f>'[1]功能-城建'!AU55</f>
        <v/>
      </c>
      <c r="N55" s="2" t="str">
        <f>'[1]功能-城建'!AV55</f>
        <v/>
      </c>
      <c r="O55" s="2">
        <f>'[1]功能-城建'!AW55</f>
        <v>50</v>
      </c>
      <c r="P55" s="2">
        <f>'[1]功能-城建'!AX55</f>
        <v>50</v>
      </c>
      <c r="Q55" s="2">
        <f>'[1]功能-城建'!AY55</f>
        <v>50</v>
      </c>
      <c r="R55" s="2">
        <f>'[1]功能-城建'!AZ55</f>
        <v>50</v>
      </c>
      <c r="S55" s="2">
        <f>'[1]功能-城建'!BA55</f>
        <v>50</v>
      </c>
      <c r="T55" s="2">
        <f>'[1]功能-城建'!BB55</f>
        <v>50</v>
      </c>
      <c r="U55" s="2">
        <f>'[1]功能-城建'!BC55</f>
        <v>50</v>
      </c>
      <c r="V55" s="2">
        <f>'[1]功能-城建'!BD55</f>
        <v>0</v>
      </c>
      <c r="W55" s="2">
        <f>'[1]功能-城建'!BE55</f>
        <v>0</v>
      </c>
      <c r="X55" s="2">
        <f>'[1]功能-城建'!BF55</f>
        <v>0</v>
      </c>
      <c r="Y55" s="2">
        <f>'[1]功能-城建'!BG55</f>
        <v>0</v>
      </c>
      <c r="Z55" s="2">
        <f>'[1]功能-城建'!BH55</f>
        <v>0</v>
      </c>
      <c r="AA55" s="2">
        <f>'[1]功能-城建'!BI55</f>
        <v>50</v>
      </c>
      <c r="AB55" s="2">
        <f>'[1]功能-城建'!BJ55</f>
        <v>0</v>
      </c>
      <c r="AC55" s="2"/>
      <c r="AD55" s="2"/>
      <c r="AE55" s="2">
        <v>50</v>
      </c>
      <c r="AF55" s="2">
        <f>IFERROR(ROUNDUP(城建经验计算中介!D55*INDEX($B$6:$B$85,K55,1),0),0)</f>
        <v>50359</v>
      </c>
      <c r="AG55" s="2">
        <f>IFERROR(ROUNDUP(城建经验计算中介!E55*INDEX($B$6:$B$85,L55,1),0),0)</f>
        <v>11191</v>
      </c>
      <c r="AH55" s="2">
        <f>IFERROR(ROUNDUP(城建经验计算中介!F55*INDEX($B$6:$B$85,M55,1),0),0)</f>
        <v>0</v>
      </c>
      <c r="AI55" s="2">
        <f>IFERROR(ROUNDUP(城建经验计算中介!G55*INDEX($B$6:$B$85,N55,1),0),0)</f>
        <v>0</v>
      </c>
      <c r="AJ55" s="2">
        <f>IFERROR(ROUNDUP(城建经验计算中介!H55*INDEX($B$6:$B$85,O55,1),0),0)</f>
        <v>9326</v>
      </c>
      <c r="AK55" s="2">
        <f>IFERROR(ROUNDUP(城建经验计算中介!I55*INDEX($B$6:$B$85,P55,1),0),0)</f>
        <v>9326</v>
      </c>
      <c r="AL55" s="2">
        <f>IFERROR(ROUNDUP(城建经验计算中介!J55*INDEX($B$6:$B$85,Q55,1),0),0)</f>
        <v>9326</v>
      </c>
      <c r="AM55" s="2">
        <f>IFERROR(ROUNDUP(城建经验计算中介!K55*INDEX($B$6:$B$85,R55,1),0),0)</f>
        <v>9326</v>
      </c>
      <c r="AN55" s="2">
        <f>IFERROR(ROUNDUP(城建经验计算中介!L55*INDEX($B$6:$B$85,S55,1),0),0)</f>
        <v>13056</v>
      </c>
      <c r="AO55" s="2">
        <f>IFERROR(ROUNDUP(城建经验计算中介!M55*INDEX($B$6:$B$85,T55,1),0),0)</f>
        <v>13056</v>
      </c>
      <c r="AP55" s="2">
        <f>IFERROR(ROUNDUP(城建经验计算中介!N55*INDEX($B$6:$B$85,U55,1),0),0)</f>
        <v>13056</v>
      </c>
      <c r="AQ55" s="2">
        <f>IFERROR(ROUNDUP(城建经验计算中介!O55*INDEX($B$6:$B$85,V55,1),0),0)</f>
        <v>0</v>
      </c>
      <c r="AR55" s="2">
        <f>IFERROR(ROUNDUP(城建经验计算中介!P55*INDEX($B$6:$B$85,W55,1),0),0)</f>
        <v>0</v>
      </c>
      <c r="AS55" s="2">
        <f>IFERROR(ROUNDUP(城建经验计算中介!Q55*INDEX($B$6:$B$85,X55,1),0),0)</f>
        <v>0</v>
      </c>
      <c r="AT55" s="2">
        <f>IFERROR(ROUNDUP(城建经验计算中介!R55*INDEX($B$6:$B$85,Y55,1),0),0)</f>
        <v>0</v>
      </c>
      <c r="AU55" s="2">
        <f>IFERROR(ROUNDUP(城建经验计算中介!S55*INDEX($B$6:$B$85,Z55,1),0),0)</f>
        <v>0</v>
      </c>
      <c r="AV55" s="2">
        <f>IFERROR(ROUNDUP(城建经验计算中介!T55*INDEX($B$6:$B$85,AA55,1),0),0)</f>
        <v>9326</v>
      </c>
      <c r="AW55" s="2">
        <f>IFERROR(ROUNDUP(城建经验计算中介!U55*INDEX($B$6:$B$85,AB55,1),0),0)</f>
        <v>0</v>
      </c>
      <c r="AX55" s="2"/>
      <c r="AY55" s="2"/>
      <c r="AZ55" s="2">
        <v>50</v>
      </c>
      <c r="BA55" s="2">
        <f>ROUND(AF55/IF(LEN(AF55)&lt;=2,2,10^(LEN(AF55)-2)),0)*IF(LEN(AF55)&lt;=2,2,10^(LEN(AF55)-2))</f>
        <v>50000</v>
      </c>
      <c r="BB55" s="2">
        <f t="shared" si="4"/>
        <v>11000</v>
      </c>
      <c r="BC55" s="2">
        <f t="shared" si="5"/>
        <v>0</v>
      </c>
      <c r="BD55" s="2">
        <f t="shared" si="6"/>
        <v>0</v>
      </c>
      <c r="BE55" s="2">
        <f t="shared" si="7"/>
        <v>9300</v>
      </c>
      <c r="BF55" s="2">
        <f t="shared" si="8"/>
        <v>9300</v>
      </c>
      <c r="BG55" s="2">
        <f t="shared" si="9"/>
        <v>9300</v>
      </c>
      <c r="BH55" s="2">
        <f t="shared" si="10"/>
        <v>9300</v>
      </c>
      <c r="BI55" s="2">
        <f t="shared" si="11"/>
        <v>13000</v>
      </c>
      <c r="BJ55" s="2">
        <f t="shared" si="12"/>
        <v>13000</v>
      </c>
      <c r="BK55" s="2">
        <f t="shared" si="13"/>
        <v>13000</v>
      </c>
      <c r="BL55" s="2">
        <f t="shared" si="14"/>
        <v>0</v>
      </c>
      <c r="BM55" s="2">
        <f t="shared" si="15"/>
        <v>0</v>
      </c>
      <c r="BN55" s="2">
        <f t="shared" si="16"/>
        <v>0</v>
      </c>
      <c r="BO55" s="2">
        <f t="shared" si="17"/>
        <v>0</v>
      </c>
      <c r="BP55" s="2">
        <f t="shared" si="18"/>
        <v>0</v>
      </c>
      <c r="BQ55" s="2">
        <f t="shared" si="19"/>
        <v>9300</v>
      </c>
      <c r="BR55" s="2">
        <f t="shared" si="20"/>
        <v>0</v>
      </c>
      <c r="BS55" s="2"/>
      <c r="BT55" s="2"/>
      <c r="BU55" s="2">
        <v>50</v>
      </c>
      <c r="BV55" s="2">
        <f t="shared" si="38"/>
        <v>43000</v>
      </c>
      <c r="BW55" s="2">
        <f t="shared" si="39"/>
        <v>11000</v>
      </c>
      <c r="BX55" s="2">
        <f t="shared" si="40"/>
        <v>0</v>
      </c>
      <c r="BY55" s="2">
        <f t="shared" si="41"/>
        <v>0</v>
      </c>
      <c r="BZ55" s="2">
        <f t="shared" si="42"/>
        <v>9300</v>
      </c>
      <c r="CA55" s="2">
        <f t="shared" si="43"/>
        <v>9300</v>
      </c>
      <c r="CB55" s="2">
        <f t="shared" si="44"/>
        <v>9300</v>
      </c>
      <c r="CC55" s="2">
        <f t="shared" si="45"/>
        <v>9300</v>
      </c>
      <c r="CD55" s="2">
        <f t="shared" si="46"/>
        <v>13000</v>
      </c>
      <c r="CE55" s="2">
        <f t="shared" si="47"/>
        <v>13000</v>
      </c>
      <c r="CF55" s="2">
        <f t="shared" si="48"/>
        <v>13000</v>
      </c>
      <c r="CG55" s="2">
        <f t="shared" si="49"/>
        <v>0</v>
      </c>
      <c r="CH55" s="2">
        <f t="shared" si="50"/>
        <v>0</v>
      </c>
      <c r="CI55" s="33">
        <f t="shared" si="51"/>
        <v>0</v>
      </c>
      <c r="CJ55" s="2">
        <f t="shared" si="52"/>
        <v>0</v>
      </c>
      <c r="CK55" s="2">
        <f t="shared" si="53"/>
        <v>0</v>
      </c>
      <c r="CL55" s="2">
        <f t="shared" si="54"/>
        <v>9300</v>
      </c>
      <c r="CM55" s="2">
        <f t="shared" si="55"/>
        <v>0</v>
      </c>
      <c r="CN55" s="2"/>
      <c r="CO55" s="2"/>
      <c r="CP55" s="2">
        <v>50</v>
      </c>
      <c r="CQ55" s="2">
        <v>43000</v>
      </c>
      <c r="CR55" s="2">
        <v>11000</v>
      </c>
      <c r="CS55" s="2">
        <v>0</v>
      </c>
      <c r="CT55" s="2">
        <v>0</v>
      </c>
      <c r="CU55" s="2">
        <v>9300</v>
      </c>
      <c r="CV55" s="2">
        <v>9300</v>
      </c>
      <c r="CW55" s="2">
        <v>9300</v>
      </c>
      <c r="CX55" s="2">
        <v>9300</v>
      </c>
      <c r="CY55" s="2">
        <v>13000</v>
      </c>
      <c r="CZ55" s="2">
        <v>13000</v>
      </c>
      <c r="DA55" s="2">
        <v>13000</v>
      </c>
      <c r="DB55" s="2">
        <v>0</v>
      </c>
      <c r="DC55" s="2">
        <v>0</v>
      </c>
      <c r="DD55" s="33">
        <v>0</v>
      </c>
      <c r="DE55" s="2">
        <v>0</v>
      </c>
      <c r="DF55" s="2">
        <v>0</v>
      </c>
      <c r="DG55" s="2">
        <v>9300</v>
      </c>
      <c r="DH55" s="2">
        <v>0</v>
      </c>
      <c r="DI55" s="2"/>
      <c r="DJ55" s="2"/>
      <c r="DK55" s="2">
        <v>50</v>
      </c>
      <c r="DL55" s="2">
        <f>IF(BV55=0,0,SUM(BV$6:BV55))</f>
        <v>291752</v>
      </c>
      <c r="DM55" s="2">
        <f>IF(BW55=0,0,SUM(BW$6:BW55))</f>
        <v>75674</v>
      </c>
      <c r="DN55" s="2">
        <f>IF(BX55=0,0,SUM(BX$6:BX55))</f>
        <v>0</v>
      </c>
      <c r="DO55" s="2">
        <f>IF(BY55=0,0,SUM(BY$6:BY55))</f>
        <v>0</v>
      </c>
      <c r="DP55" s="2">
        <f>IF(BZ55=0,0,SUM(BZ$6:BZ55))</f>
        <v>63332</v>
      </c>
      <c r="DQ55" s="2">
        <f>IF(CA55=0,0,SUM(CA$6:CA55))</f>
        <v>63332</v>
      </c>
      <c r="DR55" s="2">
        <f>IF(CB55=0,0,SUM(CB$6:CB55))</f>
        <v>63332</v>
      </c>
      <c r="DS55" s="2">
        <f>IF(CC55=0,0,SUM(CC$6:CC55))</f>
        <v>63332</v>
      </c>
      <c r="DT55" s="2">
        <f>IF(CD55=0,0,SUM(CD$6:CD55))</f>
        <v>86600</v>
      </c>
      <c r="DU55" s="2">
        <f>IF(CE55=0,0,SUM(CE$6:CE55))</f>
        <v>88542</v>
      </c>
      <c r="DV55" s="2">
        <f>IF(CF55=0,0,SUM(CF$6:CF55))</f>
        <v>88542</v>
      </c>
      <c r="DW55" s="2">
        <f>IF(CG55=0,0,SUM(CG$6:CG55))</f>
        <v>0</v>
      </c>
      <c r="DX55" s="2">
        <f>IF(CH55=0,0,SUM(CH$6:CH55))</f>
        <v>0</v>
      </c>
      <c r="DY55" s="2">
        <f>IF(CI55=0,0,SUM(CI$6:CI55))</f>
        <v>0</v>
      </c>
      <c r="DZ55" s="2">
        <f>IF(CJ55=0,0,SUM(CJ$6:CJ55))</f>
        <v>0</v>
      </c>
      <c r="EA55" s="2">
        <f>IF(CK55=0,0,SUM(CK$6:CK55))</f>
        <v>0</v>
      </c>
      <c r="EB55" s="2">
        <f>IF(CL55=0,0,SUM(CL$6:CL55))</f>
        <v>63292</v>
      </c>
      <c r="EC55" s="2">
        <f>IF(CM55=0,0,SUM(CM$6:CM55))</f>
        <v>0</v>
      </c>
      <c r="ED55" s="2"/>
      <c r="EE55" s="2"/>
      <c r="EF55" s="2">
        <v>50</v>
      </c>
      <c r="EG55" s="2">
        <f>求节点($DK$6:$DK$85,DL$6:DL$85,升级建筑所需大殿等级!AW55)</f>
        <v>291752</v>
      </c>
      <c r="EH55" s="2">
        <f>求节点($DK$6:$DK$85,DM$6:DM$85,升级建筑所需大殿等级!AX55)</f>
        <v>75674</v>
      </c>
      <c r="EI55" s="2">
        <f>求节点($DK$6:$DK$85,DN$6:DN$85,升级建筑所需大殿等级!AY55)</f>
        <v>34730.000000000015</v>
      </c>
      <c r="EJ55" s="2">
        <f>求节点($DK$6:$DK$85,DO$6:DO$85,升级建筑所需大殿等级!AZ55)</f>
        <v>0</v>
      </c>
      <c r="EK55" s="2">
        <f>求节点($DK$6:$DK$85,DP$6:DP$85,升级建筑所需大殿等级!BA55)</f>
        <v>63332</v>
      </c>
      <c r="EL55" s="2">
        <f>求节点($DK$6:$DK$85,DQ$6:DQ$85,升级建筑所需大殿等级!BB55)</f>
        <v>63332</v>
      </c>
      <c r="EM55" s="2">
        <f>求节点($DK$6:$DK$85,DR$6:DR$85,升级建筑所需大殿等级!BC55)</f>
        <v>63332</v>
      </c>
      <c r="EN55" s="2">
        <f>求节点($DK$6:$DK$85,DS$6:DS$85,升级建筑所需大殿等级!BD55)</f>
        <v>63332</v>
      </c>
      <c r="EO55" s="2">
        <f>求节点($DK$6:$DK$85,DT$6:DT$85,升级建筑所需大殿等级!BE55)</f>
        <v>86600</v>
      </c>
      <c r="EP55" s="2">
        <f>求节点($DK$6:$DK$85,DU$6:DU$85,升级建筑所需大殿等级!BF55)</f>
        <v>88542</v>
      </c>
      <c r="EQ55" s="2">
        <f>求节点($DK$6:$DK$85,DV$6:DV$85,升级建筑所需大殿等级!BG55)</f>
        <v>88542</v>
      </c>
      <c r="ER55" s="2">
        <f>求节点($DK$6:$DK$85,DW$6:DW$85,升级建筑所需大殿等级!BH55)</f>
        <v>179334</v>
      </c>
      <c r="ES55" s="2">
        <f>求节点($DK$6:$DK$85,DX$6:DX$85,升级建筑所需大殿等级!BI55)</f>
        <v>91693.333333333256</v>
      </c>
      <c r="ET55" s="2">
        <f>求节点($DK$6:$DK$85,DY$6:DY$85,升级建筑所需大殿等级!BJ55)</f>
        <v>58024.666666666642</v>
      </c>
      <c r="EU55" s="2">
        <f>求节点($DK$6:$DK$85,DZ$6:DZ$85,升级建筑所需大殿等级!BK55)</f>
        <v>91591.333333333256</v>
      </c>
      <c r="EV55" s="2">
        <f>求节点($DK$6:$DK$85,EA$6:EA$85,升级建筑所需大殿等级!BL55)</f>
        <v>91601.333333333256</v>
      </c>
      <c r="EW55" s="2">
        <f>求节点($DK$6:$DK$85,EB$6:EB$85,升级建筑所需大殿等级!BM55)</f>
        <v>63292</v>
      </c>
      <c r="EX55" s="2">
        <f>求节点($DK$6:$DK$85,EC$6:EC$85,升级建筑所需大殿等级!BN55)</f>
        <v>31882.666666666664</v>
      </c>
      <c r="EY55" s="2"/>
      <c r="EZ55" s="2"/>
      <c r="FA55" s="1">
        <f>SUMPRODUCT(EG55:EX55,'[1]功能-城建'!$X55:$AO55)</f>
        <v>1526587.3333333333</v>
      </c>
      <c r="FB55" s="1">
        <v>1346514</v>
      </c>
      <c r="FC55" s="1">
        <f t="shared" si="35"/>
        <v>1.1337329826005027</v>
      </c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</row>
    <row r="56" spans="1:202" x14ac:dyDescent="0.15">
      <c r="A56" s="1">
        <f>(0.03*$C56^-0.75)*求节点([1]节奏总纲!$P$4:$P$163,'[1]功能-城建'!$CW$5:$CW$164,[1]节奏总纲!$AM54)</f>
        <v>185770.04855922147</v>
      </c>
      <c r="B56" s="1">
        <v>4.1999999999999997E-3</v>
      </c>
      <c r="C56" s="1">
        <v>51</v>
      </c>
      <c r="D56" s="1">
        <f>'[1]功能-城建'!DG55</f>
        <v>1830200.6666666667</v>
      </c>
      <c r="E56" s="1">
        <f>'[1]功能-城建'!DH55</f>
        <v>1830200.6666666667</v>
      </c>
      <c r="F56" s="1">
        <f>'[1]功能-城建'!DI55</f>
        <v>1830200.6666666667</v>
      </c>
      <c r="G56" s="1">
        <f>'[1]功能-城建'!DJ55</f>
        <v>1830200.6666666667</v>
      </c>
      <c r="H56" s="1">
        <f>'[1]功能-城建'!DK55</f>
        <v>1830200.6666666667</v>
      </c>
      <c r="J56" s="2">
        <v>51</v>
      </c>
      <c r="K56" s="2">
        <f>'[1]功能-城建'!AS56</f>
        <v>51</v>
      </c>
      <c r="L56" s="2">
        <f>'[1]功能-城建'!AT56</f>
        <v>51</v>
      </c>
      <c r="M56" s="2" t="str">
        <f>'[1]功能-城建'!AU56</f>
        <v/>
      </c>
      <c r="N56" s="2" t="str">
        <f>'[1]功能-城建'!AV56</f>
        <v/>
      </c>
      <c r="O56" s="2">
        <f>'[1]功能-城建'!AW56</f>
        <v>51</v>
      </c>
      <c r="P56" s="2">
        <f>'[1]功能-城建'!AX56</f>
        <v>51</v>
      </c>
      <c r="Q56" s="2">
        <f>'[1]功能-城建'!AY56</f>
        <v>51</v>
      </c>
      <c r="R56" s="2">
        <f>'[1]功能-城建'!AZ56</f>
        <v>51</v>
      </c>
      <c r="S56" s="2">
        <f>'[1]功能-城建'!BA56</f>
        <v>51</v>
      </c>
      <c r="T56" s="2">
        <f>'[1]功能-城建'!BB56</f>
        <v>51</v>
      </c>
      <c r="U56" s="2">
        <f>'[1]功能-城建'!BC56</f>
        <v>51</v>
      </c>
      <c r="V56" s="2">
        <f>'[1]功能-城建'!BD56</f>
        <v>0</v>
      </c>
      <c r="W56" s="2">
        <f>'[1]功能-城建'!BE56</f>
        <v>0</v>
      </c>
      <c r="X56" s="2">
        <f>'[1]功能-城建'!BF56</f>
        <v>0</v>
      </c>
      <c r="Y56" s="2">
        <f>'[1]功能-城建'!BG56</f>
        <v>0</v>
      </c>
      <c r="Z56" s="2">
        <f>'[1]功能-城建'!BH56</f>
        <v>0</v>
      </c>
      <c r="AA56" s="2">
        <f>'[1]功能-城建'!BI56</f>
        <v>51</v>
      </c>
      <c r="AB56" s="2">
        <f>'[1]功能-城建'!BJ56</f>
        <v>0</v>
      </c>
      <c r="AC56" s="2"/>
      <c r="AD56" s="2"/>
      <c r="AE56" s="2">
        <v>51</v>
      </c>
      <c r="AF56" s="2">
        <f>IFERROR(ROUNDUP(城建经验计算中介!D56*INDEX($B$6:$B$85,K56,1),0),0)</f>
        <v>87510</v>
      </c>
      <c r="AG56" s="2">
        <f>IFERROR(ROUNDUP(城建经验计算中介!E56*INDEX($B$6:$B$85,L56,1),0),0)</f>
        <v>19447</v>
      </c>
      <c r="AH56" s="2">
        <f>IFERROR(ROUNDUP(城建经验计算中介!F56*INDEX($B$6:$B$85,M56,1),0),0)</f>
        <v>0</v>
      </c>
      <c r="AI56" s="2">
        <f>IFERROR(ROUNDUP(城建经验计算中介!G56*INDEX($B$6:$B$85,N56,1),0),0)</f>
        <v>0</v>
      </c>
      <c r="AJ56" s="2">
        <f>IFERROR(ROUNDUP(城建经验计算中介!H56*INDEX($B$6:$B$85,O56,1),0),0)</f>
        <v>16206</v>
      </c>
      <c r="AK56" s="2">
        <f>IFERROR(ROUNDUP(城建经验计算中介!I56*INDEX($B$6:$B$85,P56,1),0),0)</f>
        <v>16206</v>
      </c>
      <c r="AL56" s="2">
        <f>IFERROR(ROUNDUP(城建经验计算中介!J56*INDEX($B$6:$B$85,Q56,1),0),0)</f>
        <v>16206</v>
      </c>
      <c r="AM56" s="2">
        <f>IFERROR(ROUNDUP(城建经验计算中介!K56*INDEX($B$6:$B$85,R56,1),0),0)</f>
        <v>16206</v>
      </c>
      <c r="AN56" s="2">
        <f>IFERROR(ROUNDUP(城建经验计算中介!L56*INDEX($B$6:$B$85,S56,1),0),0)</f>
        <v>22688</v>
      </c>
      <c r="AO56" s="2">
        <f>IFERROR(ROUNDUP(城建经验计算中介!M56*INDEX($B$6:$B$85,T56,1),0),0)</f>
        <v>22688</v>
      </c>
      <c r="AP56" s="2">
        <f>IFERROR(ROUNDUP(城建经验计算中介!N56*INDEX($B$6:$B$85,U56,1),0),0)</f>
        <v>22688</v>
      </c>
      <c r="AQ56" s="2">
        <f>IFERROR(ROUNDUP(城建经验计算中介!O56*INDEX($B$6:$B$85,V56,1),0),0)</f>
        <v>0</v>
      </c>
      <c r="AR56" s="2">
        <f>IFERROR(ROUNDUP(城建经验计算中介!P56*INDEX($B$6:$B$85,W56,1),0),0)</f>
        <v>0</v>
      </c>
      <c r="AS56" s="2">
        <f>IFERROR(ROUNDUP(城建经验计算中介!Q56*INDEX($B$6:$B$85,X56,1),0),0)</f>
        <v>0</v>
      </c>
      <c r="AT56" s="2">
        <f>IFERROR(ROUNDUP(城建经验计算中介!R56*INDEX($B$6:$B$85,Y56,1),0),0)</f>
        <v>0</v>
      </c>
      <c r="AU56" s="2">
        <f>IFERROR(ROUNDUP(城建经验计算中介!S56*INDEX($B$6:$B$85,Z56,1),0),0)</f>
        <v>0</v>
      </c>
      <c r="AV56" s="2">
        <f>IFERROR(ROUNDUP(城建经验计算中介!T56*INDEX($B$6:$B$85,AA56,1),0),0)</f>
        <v>16206</v>
      </c>
      <c r="AW56" s="2">
        <f>IFERROR(ROUNDUP(城建经验计算中介!U56*INDEX($B$6:$B$85,AB56,1),0),0)</f>
        <v>0</v>
      </c>
      <c r="AX56" s="2"/>
      <c r="AY56" s="2"/>
      <c r="AZ56" s="2">
        <v>51</v>
      </c>
      <c r="BA56" s="2">
        <f t="shared" si="3"/>
        <v>88000</v>
      </c>
      <c r="BB56" s="2">
        <f t="shared" si="4"/>
        <v>19000</v>
      </c>
      <c r="BC56" s="2">
        <f t="shared" si="5"/>
        <v>0</v>
      </c>
      <c r="BD56" s="2">
        <f t="shared" si="6"/>
        <v>0</v>
      </c>
      <c r="BE56" s="2">
        <f t="shared" si="7"/>
        <v>16000</v>
      </c>
      <c r="BF56" s="2">
        <f t="shared" si="8"/>
        <v>16000</v>
      </c>
      <c r="BG56" s="2">
        <f t="shared" si="9"/>
        <v>16000</v>
      </c>
      <c r="BH56" s="2">
        <f t="shared" si="10"/>
        <v>16000</v>
      </c>
      <c r="BI56" s="2">
        <f t="shared" si="11"/>
        <v>23000</v>
      </c>
      <c r="BJ56" s="2">
        <f t="shared" si="12"/>
        <v>23000</v>
      </c>
      <c r="BK56" s="2">
        <f t="shared" si="13"/>
        <v>23000</v>
      </c>
      <c r="BL56" s="2">
        <f t="shared" si="14"/>
        <v>0</v>
      </c>
      <c r="BM56" s="2">
        <f t="shared" si="15"/>
        <v>0</v>
      </c>
      <c r="BN56" s="2">
        <f t="shared" si="16"/>
        <v>0</v>
      </c>
      <c r="BO56" s="2">
        <f t="shared" si="17"/>
        <v>0</v>
      </c>
      <c r="BP56" s="2">
        <f t="shared" si="18"/>
        <v>0</v>
      </c>
      <c r="BQ56" s="2">
        <f t="shared" si="19"/>
        <v>16000</v>
      </c>
      <c r="BR56" s="2">
        <f t="shared" si="20"/>
        <v>0</v>
      </c>
      <c r="BS56" s="2"/>
      <c r="BT56" s="2"/>
      <c r="BU56" s="2">
        <v>51</v>
      </c>
      <c r="BV56" s="2">
        <f t="shared" si="38"/>
        <v>50000</v>
      </c>
      <c r="BW56" s="2">
        <f t="shared" si="39"/>
        <v>16000</v>
      </c>
      <c r="BX56" s="2">
        <f t="shared" si="40"/>
        <v>0</v>
      </c>
      <c r="BY56" s="2">
        <f t="shared" si="41"/>
        <v>0</v>
      </c>
      <c r="BZ56" s="2">
        <f t="shared" si="42"/>
        <v>14000</v>
      </c>
      <c r="CA56" s="2">
        <f t="shared" si="43"/>
        <v>14000</v>
      </c>
      <c r="CB56" s="2">
        <f t="shared" si="44"/>
        <v>14000</v>
      </c>
      <c r="CC56" s="2">
        <f t="shared" si="45"/>
        <v>14000</v>
      </c>
      <c r="CD56" s="2">
        <f t="shared" si="46"/>
        <v>19000</v>
      </c>
      <c r="CE56" s="2">
        <f t="shared" si="47"/>
        <v>19000</v>
      </c>
      <c r="CF56" s="2">
        <f t="shared" si="48"/>
        <v>19000</v>
      </c>
      <c r="CG56" s="2">
        <f t="shared" si="49"/>
        <v>0</v>
      </c>
      <c r="CH56" s="2">
        <f t="shared" si="50"/>
        <v>0</v>
      </c>
      <c r="CI56" s="33">
        <f t="shared" si="51"/>
        <v>0</v>
      </c>
      <c r="CJ56" s="2">
        <f t="shared" si="52"/>
        <v>0</v>
      </c>
      <c r="CK56" s="2">
        <f t="shared" si="53"/>
        <v>0</v>
      </c>
      <c r="CL56" s="2">
        <f t="shared" si="54"/>
        <v>14000</v>
      </c>
      <c r="CM56" s="2">
        <f t="shared" si="55"/>
        <v>0</v>
      </c>
      <c r="CN56" s="2"/>
      <c r="CO56" s="2"/>
      <c r="CP56" s="2">
        <v>51</v>
      </c>
      <c r="CQ56" s="2">
        <v>50000</v>
      </c>
      <c r="CR56" s="2">
        <v>16000</v>
      </c>
      <c r="CS56" s="2">
        <v>0</v>
      </c>
      <c r="CT56" s="2">
        <v>0</v>
      </c>
      <c r="CU56" s="2">
        <v>14000</v>
      </c>
      <c r="CV56" s="2">
        <v>14000</v>
      </c>
      <c r="CW56" s="2">
        <v>14000</v>
      </c>
      <c r="CX56" s="2">
        <v>14000</v>
      </c>
      <c r="CY56" s="2">
        <v>19000</v>
      </c>
      <c r="CZ56" s="2">
        <v>19000</v>
      </c>
      <c r="DA56" s="2">
        <v>19000</v>
      </c>
      <c r="DB56" s="2">
        <v>0</v>
      </c>
      <c r="DC56" s="2">
        <v>0</v>
      </c>
      <c r="DD56" s="33">
        <v>0</v>
      </c>
      <c r="DE56" s="2">
        <v>0</v>
      </c>
      <c r="DF56" s="2">
        <v>0</v>
      </c>
      <c r="DG56" s="2">
        <v>14000</v>
      </c>
      <c r="DH56" s="2">
        <v>0</v>
      </c>
      <c r="DI56" s="2"/>
      <c r="DJ56" s="2"/>
      <c r="DK56" s="2">
        <v>51</v>
      </c>
      <c r="DL56" s="2">
        <f>IF(BV56=0,0,SUM(BV$6:BV56))</f>
        <v>341752</v>
      </c>
      <c r="DM56" s="2">
        <f>IF(BW56=0,0,SUM(BW$6:BW56))</f>
        <v>91674</v>
      </c>
      <c r="DN56" s="2">
        <f>IF(BX56=0,0,SUM(BX$6:BX56))</f>
        <v>0</v>
      </c>
      <c r="DO56" s="2">
        <f>IF(BY56=0,0,SUM(BY$6:BY56))</f>
        <v>0</v>
      </c>
      <c r="DP56" s="2">
        <f>IF(BZ56=0,0,SUM(BZ$6:BZ56))</f>
        <v>77332</v>
      </c>
      <c r="DQ56" s="2">
        <f>IF(CA56=0,0,SUM(CA$6:CA56))</f>
        <v>77332</v>
      </c>
      <c r="DR56" s="2">
        <f>IF(CB56=0,0,SUM(CB$6:CB56))</f>
        <v>77332</v>
      </c>
      <c r="DS56" s="2">
        <f>IF(CC56=0,0,SUM(CC$6:CC56))</f>
        <v>77332</v>
      </c>
      <c r="DT56" s="2">
        <f>IF(CD56=0,0,SUM(CD$6:CD56))</f>
        <v>105600</v>
      </c>
      <c r="DU56" s="2">
        <f>IF(CE56=0,0,SUM(CE$6:CE56))</f>
        <v>107542</v>
      </c>
      <c r="DV56" s="2">
        <f>IF(CF56=0,0,SUM(CF$6:CF56))</f>
        <v>107542</v>
      </c>
      <c r="DW56" s="2">
        <f>IF(CG56=0,0,SUM(CG$6:CG56))</f>
        <v>0</v>
      </c>
      <c r="DX56" s="2">
        <f>IF(CH56=0,0,SUM(CH$6:CH56))</f>
        <v>0</v>
      </c>
      <c r="DY56" s="2">
        <f>IF(CI56=0,0,SUM(CI$6:CI56))</f>
        <v>0</v>
      </c>
      <c r="DZ56" s="2">
        <f>IF(CJ56=0,0,SUM(CJ$6:CJ56))</f>
        <v>0</v>
      </c>
      <c r="EA56" s="2">
        <f>IF(CK56=0,0,SUM(CK$6:CK56))</f>
        <v>0</v>
      </c>
      <c r="EB56" s="2">
        <f>IF(CL56=0,0,SUM(CL$6:CL56))</f>
        <v>77292</v>
      </c>
      <c r="EC56" s="2">
        <f>IF(CM56=0,0,SUM(CM$6:CM56))</f>
        <v>0</v>
      </c>
      <c r="ED56" s="2"/>
      <c r="EE56" s="2"/>
      <c r="EF56" s="2">
        <v>51</v>
      </c>
      <c r="EG56" s="2">
        <f>求节点($DK$6:$DK$85,DL$6:DL$85,升级建筑所需大殿等级!AW56)</f>
        <v>341752</v>
      </c>
      <c r="EH56" s="2">
        <f>求节点($DK$6:$DK$85,DM$6:DM$85,升级建筑所需大殿等级!AX56)</f>
        <v>91674</v>
      </c>
      <c r="EI56" s="2">
        <f>求节点($DK$6:$DK$85,DN$6:DN$85,升级建筑所需大殿等级!AY56)</f>
        <v>38010</v>
      </c>
      <c r="EJ56" s="2">
        <f>求节点($DK$6:$DK$85,DO$6:DO$85,升级建筑所需大殿等级!AZ56)</f>
        <v>0</v>
      </c>
      <c r="EK56" s="2">
        <f>求节点($DK$6:$DK$85,DP$6:DP$85,升级建筑所需大殿等级!BA56)</f>
        <v>77332</v>
      </c>
      <c r="EL56" s="2">
        <f>求节点($DK$6:$DK$85,DQ$6:DQ$85,升级建筑所需大殿等级!BB56)</f>
        <v>77332</v>
      </c>
      <c r="EM56" s="2">
        <f>求节点($DK$6:$DK$85,DR$6:DR$85,升级建筑所需大殿等级!BC56)</f>
        <v>77332</v>
      </c>
      <c r="EN56" s="2">
        <f>求节点($DK$6:$DK$85,DS$6:DS$85,升级建筑所需大殿等级!BD56)</f>
        <v>77332</v>
      </c>
      <c r="EO56" s="2">
        <f>求节点($DK$6:$DK$85,DT$6:DT$85,升级建筑所需大殿等级!BE56)</f>
        <v>105600</v>
      </c>
      <c r="EP56" s="2">
        <f>求节点($DK$6:$DK$85,DU$6:DU$85,升级建筑所需大殿等级!BF56)</f>
        <v>107542</v>
      </c>
      <c r="EQ56" s="2">
        <f>求节点($DK$6:$DK$85,DV$6:DV$85,升级建筑所需大殿等级!BG56)</f>
        <v>107542</v>
      </c>
      <c r="ER56" s="2">
        <f>求节点($DK$6:$DK$85,DW$6:DW$85,升级建筑所需大殿等级!BH56)</f>
        <v>216334</v>
      </c>
      <c r="ES56" s="2">
        <f>求节点($DK$6:$DK$85,DX$6:DX$85,升级建筑所需大殿等级!BI56)</f>
        <v>112026.66666666674</v>
      </c>
      <c r="ET56" s="2">
        <f>求节点($DK$6:$DK$85,DY$6:DY$85,升级建筑所需大殿等级!BJ56)</f>
        <v>64691.333333333358</v>
      </c>
      <c r="EU56" s="2">
        <f>求节点($DK$6:$DK$85,DZ$6:DZ$85,升级建筑所需大殿等级!BK56)</f>
        <v>111924.66666666674</v>
      </c>
      <c r="EV56" s="2">
        <f>求节点($DK$6:$DK$85,EA$6:EA$85,升级建筑所需大殿等级!BL56)</f>
        <v>111934.66666666674</v>
      </c>
      <c r="EW56" s="2">
        <f>求节点($DK$6:$DK$85,EB$6:EB$85,升级建筑所需大殿等级!BM56)</f>
        <v>77292</v>
      </c>
      <c r="EX56" s="2">
        <f>求节点($DK$6:$DK$85,EC$6:EC$85,升级建筑所需大殿等级!BN56)</f>
        <v>34549.333333333343</v>
      </c>
      <c r="EY56" s="2"/>
      <c r="EZ56" s="2"/>
      <c r="FA56" s="1">
        <f>SUMPRODUCT(EG56:EX56,'[1]功能-城建'!$X56:$AO56)</f>
        <v>1830200.6666666667</v>
      </c>
      <c r="FC56" s="1" t="e">
        <f t="shared" si="35"/>
        <v>#DIV/0!</v>
      </c>
    </row>
    <row r="57" spans="1:202" x14ac:dyDescent="0.15">
      <c r="A57" s="1">
        <f>(0.03*$C57^-0.75)*求节点([1]节奏总纲!$P$4:$P$163,'[1]功能-城建'!$CW$5:$CW$164,[1]节奏总纲!$AM55)</f>
        <v>212060.16565125273</v>
      </c>
      <c r="B57" s="1">
        <v>4.1999999999999997E-3</v>
      </c>
      <c r="C57" s="1">
        <v>52</v>
      </c>
      <c r="D57" s="1">
        <f>'[1]功能-城建'!DG56</f>
        <v>2203534</v>
      </c>
      <c r="E57" s="1">
        <f>'[1]功能-城建'!DH56</f>
        <v>2203534</v>
      </c>
      <c r="F57" s="1">
        <f>'[1]功能-城建'!DI56</f>
        <v>2203534</v>
      </c>
      <c r="G57" s="1">
        <f>'[1]功能-城建'!DJ56</f>
        <v>2203534</v>
      </c>
      <c r="H57" s="1">
        <f>'[1]功能-城建'!DK56</f>
        <v>2203534</v>
      </c>
      <c r="J57" s="2">
        <v>52</v>
      </c>
      <c r="K57" s="2">
        <f>'[1]功能-城建'!AS57</f>
        <v>52</v>
      </c>
      <c r="L57" s="2">
        <f>'[1]功能-城建'!AT57</f>
        <v>52</v>
      </c>
      <c r="M57" s="2" t="str">
        <f>'[1]功能-城建'!AU57</f>
        <v/>
      </c>
      <c r="N57" s="2" t="str">
        <f>'[1]功能-城建'!AV57</f>
        <v/>
      </c>
      <c r="O57" s="2">
        <f>'[1]功能-城建'!AW57</f>
        <v>52</v>
      </c>
      <c r="P57" s="2">
        <f>'[1]功能-城建'!AX57</f>
        <v>52</v>
      </c>
      <c r="Q57" s="2">
        <f>'[1]功能-城建'!AY57</f>
        <v>52</v>
      </c>
      <c r="R57" s="2">
        <f>'[1]功能-城建'!AZ57</f>
        <v>52</v>
      </c>
      <c r="S57" s="2">
        <f>'[1]功能-城建'!BA57</f>
        <v>52</v>
      </c>
      <c r="T57" s="2">
        <f>'[1]功能-城建'!BB57</f>
        <v>52</v>
      </c>
      <c r="U57" s="2">
        <f>'[1]功能-城建'!BC57</f>
        <v>52</v>
      </c>
      <c r="V57" s="2">
        <f>'[1]功能-城建'!BD57</f>
        <v>0</v>
      </c>
      <c r="W57" s="2">
        <f>'[1]功能-城建'!BE57</f>
        <v>0</v>
      </c>
      <c r="X57" s="2">
        <f>'[1]功能-城建'!BF57</f>
        <v>0</v>
      </c>
      <c r="Y57" s="2">
        <f>'[1]功能-城建'!BG57</f>
        <v>0</v>
      </c>
      <c r="Z57" s="2">
        <f>'[1]功能-城建'!BH57</f>
        <v>0</v>
      </c>
      <c r="AA57" s="2">
        <f>'[1]功能-城建'!BI57</f>
        <v>52</v>
      </c>
      <c r="AB57" s="2">
        <f>'[1]功能-城建'!BJ57</f>
        <v>0</v>
      </c>
      <c r="AC57" s="2"/>
      <c r="AD57" s="2"/>
      <c r="AE57" s="2">
        <v>52</v>
      </c>
      <c r="AF57" s="2">
        <f>IFERROR(ROUNDUP(城建经验计算中介!D57*INDEX($B$6:$B$85,K57,1),0),0)</f>
        <v>73836</v>
      </c>
      <c r="AG57" s="2">
        <f>IFERROR(ROUNDUP(城建经验计算中介!E57*INDEX($B$6:$B$85,L57,1),0),0)</f>
        <v>16408</v>
      </c>
      <c r="AH57" s="2">
        <f>IFERROR(ROUNDUP(城建经验计算中介!F57*INDEX($B$6:$B$85,M57,1),0),0)</f>
        <v>0</v>
      </c>
      <c r="AI57" s="2">
        <f>IFERROR(ROUNDUP(城建经验计算中介!G57*INDEX($B$6:$B$85,N57,1),0),0)</f>
        <v>0</v>
      </c>
      <c r="AJ57" s="2">
        <f>IFERROR(ROUNDUP(城建经验计算中介!H57*INDEX($B$6:$B$85,O57,1),0),0)</f>
        <v>13674</v>
      </c>
      <c r="AK57" s="2">
        <f>IFERROR(ROUNDUP(城建经验计算中介!I57*INDEX($B$6:$B$85,P57,1),0),0)</f>
        <v>13674</v>
      </c>
      <c r="AL57" s="2">
        <f>IFERROR(ROUNDUP(城建经验计算中介!J57*INDEX($B$6:$B$85,Q57,1),0),0)</f>
        <v>13674</v>
      </c>
      <c r="AM57" s="2">
        <f>IFERROR(ROUNDUP(城建经验计算中介!K57*INDEX($B$6:$B$85,R57,1),0),0)</f>
        <v>13674</v>
      </c>
      <c r="AN57" s="2">
        <f>IFERROR(ROUNDUP(城建经验计算中介!L57*INDEX($B$6:$B$85,S57,1),0),0)</f>
        <v>19143</v>
      </c>
      <c r="AO57" s="2">
        <f>IFERROR(ROUNDUP(城建经验计算中介!M57*INDEX($B$6:$B$85,T57,1),0),0)</f>
        <v>19143</v>
      </c>
      <c r="AP57" s="2">
        <f>IFERROR(ROUNDUP(城建经验计算中介!N57*INDEX($B$6:$B$85,U57,1),0),0)</f>
        <v>19143</v>
      </c>
      <c r="AQ57" s="2">
        <f>IFERROR(ROUNDUP(城建经验计算中介!O57*INDEX($B$6:$B$85,V57,1),0),0)</f>
        <v>0</v>
      </c>
      <c r="AR57" s="2">
        <f>IFERROR(ROUNDUP(城建经验计算中介!P57*INDEX($B$6:$B$85,W57,1),0),0)</f>
        <v>0</v>
      </c>
      <c r="AS57" s="2">
        <f>IFERROR(ROUNDUP(城建经验计算中介!Q57*INDEX($B$6:$B$85,X57,1),0),0)</f>
        <v>0</v>
      </c>
      <c r="AT57" s="2">
        <f>IFERROR(ROUNDUP(城建经验计算中介!R57*INDEX($B$6:$B$85,Y57,1),0),0)</f>
        <v>0</v>
      </c>
      <c r="AU57" s="2">
        <f>IFERROR(ROUNDUP(城建经验计算中介!S57*INDEX($B$6:$B$85,Z57,1),0),0)</f>
        <v>0</v>
      </c>
      <c r="AV57" s="2">
        <f>IFERROR(ROUNDUP(城建经验计算中介!T57*INDEX($B$6:$B$85,AA57,1),0),0)</f>
        <v>13674</v>
      </c>
      <c r="AW57" s="2">
        <f>IFERROR(ROUNDUP(城建经验计算中介!U57*INDEX($B$6:$B$85,AB57,1),0),0)</f>
        <v>0</v>
      </c>
      <c r="AX57" s="2"/>
      <c r="AY57" s="2"/>
      <c r="AZ57" s="2">
        <v>52</v>
      </c>
      <c r="BA57" s="2">
        <f t="shared" si="3"/>
        <v>74000</v>
      </c>
      <c r="BB57" s="2">
        <f>ROUND(AG57/IF(LEN(AG57)&lt;=2,2,10^(LEN(AG57)-2)),0)*IF(LEN(AG57)&lt;=2,2,10^(LEN(AG57)-2))</f>
        <v>16000</v>
      </c>
      <c r="BC57" s="2">
        <f t="shared" si="5"/>
        <v>0</v>
      </c>
      <c r="BD57" s="2">
        <f t="shared" si="6"/>
        <v>0</v>
      </c>
      <c r="BE57" s="2">
        <f t="shared" si="7"/>
        <v>14000</v>
      </c>
      <c r="BF57" s="2">
        <f t="shared" si="8"/>
        <v>14000</v>
      </c>
      <c r="BG57" s="2">
        <f t="shared" si="9"/>
        <v>14000</v>
      </c>
      <c r="BH57" s="2">
        <f t="shared" si="10"/>
        <v>14000</v>
      </c>
      <c r="BI57" s="2">
        <f t="shared" si="11"/>
        <v>19000</v>
      </c>
      <c r="BJ57" s="2">
        <f t="shared" si="12"/>
        <v>19000</v>
      </c>
      <c r="BK57" s="2">
        <f t="shared" si="13"/>
        <v>19000</v>
      </c>
      <c r="BL57" s="2">
        <f t="shared" si="14"/>
        <v>0</v>
      </c>
      <c r="BM57" s="2">
        <f t="shared" si="15"/>
        <v>0</v>
      </c>
      <c r="BN57" s="2">
        <f t="shared" si="16"/>
        <v>0</v>
      </c>
      <c r="BO57" s="2">
        <f t="shared" si="17"/>
        <v>0</v>
      </c>
      <c r="BP57" s="2">
        <f t="shared" si="18"/>
        <v>0</v>
      </c>
      <c r="BQ57" s="2">
        <f t="shared" si="19"/>
        <v>14000</v>
      </c>
      <c r="BR57" s="2">
        <f t="shared" si="20"/>
        <v>0</v>
      </c>
      <c r="BS57" s="2"/>
      <c r="BT57" s="2"/>
      <c r="BU57" s="2">
        <v>52</v>
      </c>
      <c r="BV57" s="2">
        <f t="shared" si="38"/>
        <v>74000</v>
      </c>
      <c r="BW57" s="2">
        <f t="shared" si="39"/>
        <v>19000</v>
      </c>
      <c r="BX57" s="2">
        <f t="shared" si="40"/>
        <v>0</v>
      </c>
      <c r="BY57" s="2">
        <f t="shared" si="41"/>
        <v>0</v>
      </c>
      <c r="BZ57" s="2">
        <f>IFERROR(LARGE(BE$6:BE$85,COUNTIF(BE$6:BE$85,"&gt;0")+1-$BU57),0)</f>
        <v>16000</v>
      </c>
      <c r="CA57" s="2">
        <f t="shared" si="43"/>
        <v>16000</v>
      </c>
      <c r="CB57" s="2">
        <f t="shared" si="44"/>
        <v>16000</v>
      </c>
      <c r="CC57" s="2">
        <f t="shared" si="45"/>
        <v>16000</v>
      </c>
      <c r="CD57" s="2">
        <f t="shared" si="46"/>
        <v>22000</v>
      </c>
      <c r="CE57" s="2">
        <f t="shared" si="47"/>
        <v>22000</v>
      </c>
      <c r="CF57" s="2">
        <f t="shared" si="48"/>
        <v>22000</v>
      </c>
      <c r="CG57" s="2">
        <f t="shared" si="49"/>
        <v>0</v>
      </c>
      <c r="CH57" s="2">
        <f t="shared" si="50"/>
        <v>0</v>
      </c>
      <c r="CI57" s="33">
        <f t="shared" si="51"/>
        <v>0</v>
      </c>
      <c r="CJ57" s="2">
        <f t="shared" si="52"/>
        <v>0</v>
      </c>
      <c r="CK57" s="2">
        <f t="shared" si="53"/>
        <v>0</v>
      </c>
      <c r="CL57" s="2">
        <f t="shared" si="54"/>
        <v>16000</v>
      </c>
      <c r="CM57" s="2">
        <f t="shared" si="55"/>
        <v>0</v>
      </c>
      <c r="CN57" s="2"/>
      <c r="CO57" s="2"/>
      <c r="CP57" s="2">
        <v>52</v>
      </c>
      <c r="CQ57" s="2">
        <v>74000</v>
      </c>
      <c r="CR57" s="2">
        <v>19000</v>
      </c>
      <c r="CS57" s="2">
        <v>0</v>
      </c>
      <c r="CT57" s="2">
        <v>0</v>
      </c>
      <c r="CU57" s="2">
        <v>16000</v>
      </c>
      <c r="CV57" s="2">
        <v>16000</v>
      </c>
      <c r="CW57" s="2">
        <v>16000</v>
      </c>
      <c r="CX57" s="2">
        <v>16000</v>
      </c>
      <c r="CY57" s="2">
        <v>22000</v>
      </c>
      <c r="CZ57" s="2">
        <v>22000</v>
      </c>
      <c r="DA57" s="2">
        <v>22000</v>
      </c>
      <c r="DB57" s="2">
        <v>0</v>
      </c>
      <c r="DC57" s="2">
        <v>0</v>
      </c>
      <c r="DD57" s="33">
        <v>0</v>
      </c>
      <c r="DE57" s="2">
        <v>0</v>
      </c>
      <c r="DF57" s="2">
        <v>0</v>
      </c>
      <c r="DG57" s="2">
        <v>16000</v>
      </c>
      <c r="DH57" s="2">
        <v>0</v>
      </c>
      <c r="DI57" s="2"/>
      <c r="DJ57" s="2"/>
      <c r="DK57" s="2">
        <v>52</v>
      </c>
      <c r="DL57" s="2">
        <f>IF(BV57=0,0,SUM(BV$6:BV57))</f>
        <v>415752</v>
      </c>
      <c r="DM57" s="2">
        <f>IF(BW57=0,0,SUM(BW$6:BW57))</f>
        <v>110674</v>
      </c>
      <c r="DN57" s="2">
        <f>IF(BX57=0,0,SUM(BX$6:BX57))</f>
        <v>0</v>
      </c>
      <c r="DO57" s="2">
        <f>IF(BY57=0,0,SUM(BY$6:BY57))</f>
        <v>0</v>
      </c>
      <c r="DP57" s="2">
        <f>IF(BZ57=0,0,SUM(BZ$6:BZ57))</f>
        <v>93332</v>
      </c>
      <c r="DQ57" s="2">
        <f>IF(CA57=0,0,SUM(CA$6:CA57))</f>
        <v>93332</v>
      </c>
      <c r="DR57" s="2">
        <f>IF(CB57=0,0,SUM(CB$6:CB57))</f>
        <v>93332</v>
      </c>
      <c r="DS57" s="2">
        <f>IF(CC57=0,0,SUM(CC$6:CC57))</f>
        <v>93332</v>
      </c>
      <c r="DT57" s="2">
        <f>IF(CD57=0,0,SUM(CD$6:CD57))</f>
        <v>127600</v>
      </c>
      <c r="DU57" s="2">
        <f>IF(CE57=0,0,SUM(CE$6:CE57))</f>
        <v>129542</v>
      </c>
      <c r="DV57" s="2">
        <f>IF(CF57=0,0,SUM(CF$6:CF57))</f>
        <v>129542</v>
      </c>
      <c r="DW57" s="2">
        <f>IF(CG57=0,0,SUM(CG$6:CG57))</f>
        <v>0</v>
      </c>
      <c r="DX57" s="2">
        <f>IF(CH57=0,0,SUM(CH$6:CH57))</f>
        <v>0</v>
      </c>
      <c r="DY57" s="2">
        <f>IF(CI57=0,0,SUM(CI$6:CI57))</f>
        <v>0</v>
      </c>
      <c r="DZ57" s="2">
        <f>IF(CJ57=0,0,SUM(CJ$6:CJ57))</f>
        <v>0</v>
      </c>
      <c r="EA57" s="2">
        <f>IF(CK57=0,0,SUM(CK$6:CK57))</f>
        <v>0</v>
      </c>
      <c r="EB57" s="2">
        <f>IF(CL57=0,0,SUM(CL$6:CL57))</f>
        <v>93292</v>
      </c>
      <c r="EC57" s="2">
        <f>IF(CM57=0,0,SUM(CM$6:CM57))</f>
        <v>0</v>
      </c>
      <c r="ED57" s="2"/>
      <c r="EE57" s="2"/>
      <c r="EF57" s="2">
        <v>52</v>
      </c>
      <c r="EG57" s="2">
        <f>求节点($DK$6:$DK$85,DL$6:DL$85,升级建筑所需大殿等级!AW57)</f>
        <v>415752</v>
      </c>
      <c r="EH57" s="2">
        <f>求节点($DK$6:$DK$85,DM$6:DM$85,升级建筑所需大殿等级!AX57)</f>
        <v>110674</v>
      </c>
      <c r="EI57" s="2">
        <f>求节点($DK$6:$DK$85,DN$6:DN$85,升级建筑所需大殿等级!AY57)</f>
        <v>49343.333333333292</v>
      </c>
      <c r="EJ57" s="2">
        <f>求节点($DK$6:$DK$85,DO$6:DO$85,升级建筑所需大殿等级!AZ57)</f>
        <v>0</v>
      </c>
      <c r="EK57" s="2">
        <f>求节点($DK$6:$DK$85,DP$6:DP$85,升级建筑所需大殿等级!BA57)</f>
        <v>93332</v>
      </c>
      <c r="EL57" s="2">
        <f>求节点($DK$6:$DK$85,DQ$6:DQ$85,升级建筑所需大殿等级!BB57)</f>
        <v>93332</v>
      </c>
      <c r="EM57" s="2">
        <f>求节点($DK$6:$DK$85,DR$6:DR$85,升级建筑所需大殿等级!BC57)</f>
        <v>93332</v>
      </c>
      <c r="EN57" s="2">
        <f>求节点($DK$6:$DK$85,DS$6:DS$85,升级建筑所需大殿等级!BD57)</f>
        <v>93332</v>
      </c>
      <c r="EO57" s="2">
        <f>求节点($DK$6:$DK$85,DT$6:DT$85,升级建筑所需大殿等级!BE57)</f>
        <v>127600</v>
      </c>
      <c r="EP57" s="2">
        <f>求节点($DK$6:$DK$85,DU$6:DU$85,升级建筑所需大殿等级!BF57)</f>
        <v>129542</v>
      </c>
      <c r="EQ57" s="2">
        <f>求节点($DK$6:$DK$85,DV$6:DV$85,升级建筑所需大殿等级!BG57)</f>
        <v>129542</v>
      </c>
      <c r="ER57" s="2">
        <f>求节点($DK$6:$DK$85,DW$6:DW$85,升级建筑所需大殿等级!BH57)</f>
        <v>269000.66666666674</v>
      </c>
      <c r="ES57" s="2">
        <f>求节点($DK$6:$DK$85,DX$6:DX$85,升级建筑所需大殿等级!BI57)</f>
        <v>132360</v>
      </c>
      <c r="ET57" s="2">
        <f>求节点($DK$6:$DK$85,DY$6:DY$85,升级建筑所需大殿等级!BJ57)</f>
        <v>71358</v>
      </c>
      <c r="EU57" s="2">
        <f>求节点($DK$6:$DK$85,DZ$6:DZ$85,升级建筑所需大殿等级!BK57)</f>
        <v>132258</v>
      </c>
      <c r="EV57" s="2">
        <f>求节点($DK$6:$DK$85,EA$6:EA$85,升级建筑所需大殿等级!BL57)</f>
        <v>132268</v>
      </c>
      <c r="EW57" s="2">
        <f>求节点($DK$6:$DK$85,EB$6:EB$85,升级建筑所需大殿等级!BM57)</f>
        <v>93292</v>
      </c>
      <c r="EX57" s="2">
        <f>求节点($DK$6:$DK$85,EC$6:EC$85,升级建筑所需大殿等级!BN57)</f>
        <v>37216</v>
      </c>
      <c r="EY57" s="2"/>
      <c r="EZ57" s="2"/>
      <c r="FA57" s="1">
        <f>SUMPRODUCT(EG57:EX57,'[1]功能-城建'!$X57:$AO57)</f>
        <v>2203534</v>
      </c>
      <c r="FC57" s="1" t="e">
        <f t="shared" si="35"/>
        <v>#DIV/0!</v>
      </c>
    </row>
    <row r="58" spans="1:202" x14ac:dyDescent="0.15">
      <c r="A58" s="1">
        <f>(0.03*$C58^-0.75)*求节点([1]节奏总纲!$P$4:$P$163,'[1]功能-城建'!$CW$5:$CW$164,[1]节奏总纲!$AM56)</f>
        <v>242128.67766718054</v>
      </c>
      <c r="B58" s="1">
        <v>4.1999999999999997E-3</v>
      </c>
      <c r="C58" s="1">
        <v>53</v>
      </c>
      <c r="D58" s="1">
        <f>'[1]功能-城建'!DG57</f>
        <v>2649083.9999999995</v>
      </c>
      <c r="E58" s="1">
        <f>'[1]功能-城建'!DH57</f>
        <v>2649083.9999999995</v>
      </c>
      <c r="F58" s="1">
        <f>'[1]功能-城建'!DI57</f>
        <v>2649083.9999999995</v>
      </c>
      <c r="G58" s="1">
        <f>'[1]功能-城建'!DJ57</f>
        <v>2649083.9999999995</v>
      </c>
      <c r="H58" s="1">
        <f>'[1]功能-城建'!DK57</f>
        <v>2649083.9999999995</v>
      </c>
      <c r="J58" s="2">
        <v>53</v>
      </c>
      <c r="K58" s="2">
        <f>'[1]功能-城建'!AS58</f>
        <v>53</v>
      </c>
      <c r="L58" s="2">
        <f>'[1]功能-城建'!AT58</f>
        <v>53</v>
      </c>
      <c r="M58" s="2" t="str">
        <f>'[1]功能-城建'!AU58</f>
        <v/>
      </c>
      <c r="N58" s="2" t="str">
        <f>'[1]功能-城建'!AV58</f>
        <v/>
      </c>
      <c r="O58" s="2">
        <f>'[1]功能-城建'!AW58</f>
        <v>53</v>
      </c>
      <c r="P58" s="2">
        <f>'[1]功能-城建'!AX58</f>
        <v>53</v>
      </c>
      <c r="Q58" s="2">
        <f>'[1]功能-城建'!AY58</f>
        <v>53</v>
      </c>
      <c r="R58" s="2">
        <f>'[1]功能-城建'!AZ58</f>
        <v>53</v>
      </c>
      <c r="S58" s="2">
        <f>'[1]功能-城建'!BA58</f>
        <v>53</v>
      </c>
      <c r="T58" s="2">
        <f>'[1]功能-城建'!BB58</f>
        <v>53</v>
      </c>
      <c r="U58" s="2">
        <f>'[1]功能-城建'!BC58</f>
        <v>53</v>
      </c>
      <c r="V58" s="2">
        <f>'[1]功能-城建'!BD58</f>
        <v>0</v>
      </c>
      <c r="W58" s="2">
        <f>'[1]功能-城建'!BE58</f>
        <v>0</v>
      </c>
      <c r="X58" s="2">
        <f>'[1]功能-城建'!BF58</f>
        <v>0</v>
      </c>
      <c r="Y58" s="2">
        <f>'[1]功能-城建'!BG58</f>
        <v>0</v>
      </c>
      <c r="Z58" s="2">
        <f>'[1]功能-城建'!BH58</f>
        <v>0</v>
      </c>
      <c r="AA58" s="2">
        <f>'[1]功能-城建'!BI58</f>
        <v>53</v>
      </c>
      <c r="AB58" s="2">
        <f>'[1]功能-城建'!BJ58</f>
        <v>0</v>
      </c>
      <c r="AC58" s="2"/>
      <c r="AD58" s="2"/>
      <c r="AE58" s="2">
        <v>53</v>
      </c>
      <c r="AF58" s="2">
        <f>IFERROR(ROUNDUP(城建经验计算中介!D58*INDEX($B$6:$B$85,K58,1),0),0)</f>
        <v>86758</v>
      </c>
      <c r="AG58" s="2">
        <f>IFERROR(ROUNDUP(城建经验计算中介!E58*INDEX($B$6:$B$85,L58,1),0),0)</f>
        <v>19280</v>
      </c>
      <c r="AH58" s="2">
        <f>IFERROR(ROUNDUP(城建经验计算中介!F58*INDEX($B$6:$B$85,M58,1),0),0)</f>
        <v>0</v>
      </c>
      <c r="AI58" s="2">
        <f>IFERROR(ROUNDUP(城建经验计算中介!G58*INDEX($B$6:$B$85,N58,1),0),0)</f>
        <v>0</v>
      </c>
      <c r="AJ58" s="2">
        <f>IFERROR(ROUNDUP(城建经验计算中介!H58*INDEX($B$6:$B$85,O58,1),0),0)</f>
        <v>16067</v>
      </c>
      <c r="AK58" s="2">
        <f>IFERROR(ROUNDUP(城建经验计算中介!I58*INDEX($B$6:$B$85,P58,1),0),0)</f>
        <v>16067</v>
      </c>
      <c r="AL58" s="2">
        <f>IFERROR(ROUNDUP(城建经验计算中介!J58*INDEX($B$6:$B$85,Q58,1),0),0)</f>
        <v>16067</v>
      </c>
      <c r="AM58" s="2">
        <f>IFERROR(ROUNDUP(城建经验计算中介!K58*INDEX($B$6:$B$85,R58,1),0),0)</f>
        <v>16067</v>
      </c>
      <c r="AN58" s="2">
        <f>IFERROR(ROUNDUP(城建经验计算中介!L58*INDEX($B$6:$B$85,S58,1),0),0)</f>
        <v>22493</v>
      </c>
      <c r="AO58" s="2">
        <f>IFERROR(ROUNDUP(城建经验计算中介!M58*INDEX($B$6:$B$85,T58,1),0),0)</f>
        <v>22493</v>
      </c>
      <c r="AP58" s="2">
        <f>IFERROR(ROUNDUP(城建经验计算中介!N58*INDEX($B$6:$B$85,U58,1),0),0)</f>
        <v>22493</v>
      </c>
      <c r="AQ58" s="2">
        <f>IFERROR(ROUNDUP(城建经验计算中介!O58*INDEX($B$6:$B$85,V58,1),0),0)</f>
        <v>0</v>
      </c>
      <c r="AR58" s="2">
        <f>IFERROR(ROUNDUP(城建经验计算中介!P58*INDEX($B$6:$B$85,W58,1),0),0)</f>
        <v>0</v>
      </c>
      <c r="AS58" s="2">
        <f>IFERROR(ROUNDUP(城建经验计算中介!Q58*INDEX($B$6:$B$85,X58,1),0),0)</f>
        <v>0</v>
      </c>
      <c r="AT58" s="2">
        <f>IFERROR(ROUNDUP(城建经验计算中介!R58*INDEX($B$6:$B$85,Y58,1),0),0)</f>
        <v>0</v>
      </c>
      <c r="AU58" s="2">
        <f>IFERROR(ROUNDUP(城建经验计算中介!S58*INDEX($B$6:$B$85,Z58,1),0),0)</f>
        <v>0</v>
      </c>
      <c r="AV58" s="2">
        <f>IFERROR(ROUNDUP(城建经验计算中介!T58*INDEX($B$6:$B$85,AA58,1),0),0)</f>
        <v>16067</v>
      </c>
      <c r="AW58" s="2">
        <f>IFERROR(ROUNDUP(城建经验计算中介!U58*INDEX($B$6:$B$85,AB58,1),0),0)</f>
        <v>0</v>
      </c>
      <c r="AX58" s="2"/>
      <c r="AY58" s="2"/>
      <c r="AZ58" s="2">
        <v>53</v>
      </c>
      <c r="BA58" s="2">
        <f t="shared" si="3"/>
        <v>87000</v>
      </c>
      <c r="BB58" s="2">
        <f t="shared" si="4"/>
        <v>19000</v>
      </c>
      <c r="BC58" s="2">
        <f t="shared" si="5"/>
        <v>0</v>
      </c>
      <c r="BD58" s="2">
        <f t="shared" si="6"/>
        <v>0</v>
      </c>
      <c r="BE58" s="2">
        <f t="shared" si="7"/>
        <v>16000</v>
      </c>
      <c r="BF58" s="2">
        <f t="shared" si="8"/>
        <v>16000</v>
      </c>
      <c r="BG58" s="2">
        <f t="shared" si="9"/>
        <v>16000</v>
      </c>
      <c r="BH58" s="2">
        <f t="shared" si="10"/>
        <v>16000</v>
      </c>
      <c r="BI58" s="2">
        <f t="shared" si="11"/>
        <v>22000</v>
      </c>
      <c r="BJ58" s="2">
        <f t="shared" si="12"/>
        <v>22000</v>
      </c>
      <c r="BK58" s="2">
        <f t="shared" si="13"/>
        <v>22000</v>
      </c>
      <c r="BL58" s="2">
        <f t="shared" si="14"/>
        <v>0</v>
      </c>
      <c r="BM58" s="2">
        <f t="shared" si="15"/>
        <v>0</v>
      </c>
      <c r="BN58" s="2">
        <f t="shared" si="16"/>
        <v>0</v>
      </c>
      <c r="BO58" s="2">
        <f t="shared" si="17"/>
        <v>0</v>
      </c>
      <c r="BP58" s="2">
        <f t="shared" si="18"/>
        <v>0</v>
      </c>
      <c r="BQ58" s="2">
        <f t="shared" si="19"/>
        <v>16000</v>
      </c>
      <c r="BR58" s="2">
        <f t="shared" si="20"/>
        <v>0</v>
      </c>
      <c r="BS58" s="2"/>
      <c r="BT58" s="2"/>
      <c r="BU58" s="2">
        <v>53</v>
      </c>
      <c r="BV58" s="2">
        <f t="shared" si="38"/>
        <v>87000</v>
      </c>
      <c r="BW58" s="2">
        <f t="shared" si="39"/>
        <v>19000</v>
      </c>
      <c r="BX58" s="2">
        <f t="shared" si="40"/>
        <v>0</v>
      </c>
      <c r="BY58" s="2">
        <f t="shared" si="41"/>
        <v>0</v>
      </c>
      <c r="BZ58" s="2">
        <f t="shared" si="42"/>
        <v>16000</v>
      </c>
      <c r="CA58" s="2">
        <f t="shared" si="43"/>
        <v>16000</v>
      </c>
      <c r="CB58" s="2">
        <f t="shared" si="44"/>
        <v>16000</v>
      </c>
      <c r="CC58" s="2">
        <f t="shared" si="45"/>
        <v>16000</v>
      </c>
      <c r="CD58" s="2">
        <f t="shared" si="46"/>
        <v>23000</v>
      </c>
      <c r="CE58" s="2">
        <f t="shared" si="47"/>
        <v>23000</v>
      </c>
      <c r="CF58" s="2">
        <f t="shared" si="48"/>
        <v>23000</v>
      </c>
      <c r="CG58" s="2">
        <f t="shared" si="49"/>
        <v>0</v>
      </c>
      <c r="CH58" s="2">
        <f t="shared" si="50"/>
        <v>0</v>
      </c>
      <c r="CI58" s="33">
        <f t="shared" si="51"/>
        <v>0</v>
      </c>
      <c r="CJ58" s="2">
        <f t="shared" si="52"/>
        <v>0</v>
      </c>
      <c r="CK58" s="2">
        <f t="shared" si="53"/>
        <v>0</v>
      </c>
      <c r="CL58" s="2">
        <f t="shared" si="54"/>
        <v>16000</v>
      </c>
      <c r="CM58" s="2">
        <f t="shared" si="55"/>
        <v>0</v>
      </c>
      <c r="CN58" s="2"/>
      <c r="CO58" s="2"/>
      <c r="CP58" s="2">
        <v>53</v>
      </c>
      <c r="CQ58" s="2">
        <v>87000</v>
      </c>
      <c r="CR58" s="2">
        <v>19000</v>
      </c>
      <c r="CS58" s="2">
        <v>0</v>
      </c>
      <c r="CT58" s="2">
        <v>0</v>
      </c>
      <c r="CU58" s="2">
        <v>16000</v>
      </c>
      <c r="CV58" s="2">
        <v>16000</v>
      </c>
      <c r="CW58" s="2">
        <v>16000</v>
      </c>
      <c r="CX58" s="2">
        <v>16000</v>
      </c>
      <c r="CY58" s="2">
        <v>23000</v>
      </c>
      <c r="CZ58" s="2">
        <v>23000</v>
      </c>
      <c r="DA58" s="2">
        <v>23000</v>
      </c>
      <c r="DB58" s="2">
        <v>0</v>
      </c>
      <c r="DC58" s="2">
        <v>0</v>
      </c>
      <c r="DD58" s="33">
        <v>0</v>
      </c>
      <c r="DE58" s="2">
        <v>0</v>
      </c>
      <c r="DF58" s="2">
        <v>0</v>
      </c>
      <c r="DG58" s="2">
        <v>16000</v>
      </c>
      <c r="DH58" s="2">
        <v>0</v>
      </c>
      <c r="DI58" s="2"/>
      <c r="DJ58" s="2"/>
      <c r="DK58" s="2">
        <v>53</v>
      </c>
      <c r="DL58" s="2">
        <f>IF(BV58=0,0,SUM(BV$6:BV58))</f>
        <v>502752</v>
      </c>
      <c r="DM58" s="2">
        <f>IF(BW58=0,0,SUM(BW$6:BW58))</f>
        <v>129674</v>
      </c>
      <c r="DN58" s="2">
        <f>IF(BX58=0,0,SUM(BX$6:BX58))</f>
        <v>0</v>
      </c>
      <c r="DO58" s="2">
        <f>IF(BY58=0,0,SUM(BY$6:BY58))</f>
        <v>0</v>
      </c>
      <c r="DP58" s="2">
        <f>IF(BZ58=0,0,SUM(BZ$6:BZ58))</f>
        <v>109332</v>
      </c>
      <c r="DQ58" s="2">
        <f>IF(CA58=0,0,SUM(CA$6:CA58))</f>
        <v>109332</v>
      </c>
      <c r="DR58" s="2">
        <f>IF(CB58=0,0,SUM(CB$6:CB58))</f>
        <v>109332</v>
      </c>
      <c r="DS58" s="2">
        <f>IF(CC58=0,0,SUM(CC$6:CC58))</f>
        <v>109332</v>
      </c>
      <c r="DT58" s="2">
        <f>IF(CD58=0,0,SUM(CD$6:CD58))</f>
        <v>150600</v>
      </c>
      <c r="DU58" s="2">
        <f>IF(CE58=0,0,SUM(CE$6:CE58))</f>
        <v>152542</v>
      </c>
      <c r="DV58" s="2">
        <f>IF(CF58=0,0,SUM(CF$6:CF58))</f>
        <v>152542</v>
      </c>
      <c r="DW58" s="2">
        <f>IF(CG58=0,0,SUM(CG$6:CG58))</f>
        <v>0</v>
      </c>
      <c r="DX58" s="2">
        <f>IF(CH58=0,0,SUM(CH$6:CH58))</f>
        <v>0</v>
      </c>
      <c r="DY58" s="2">
        <f>IF(CI58=0,0,SUM(CI$6:CI58))</f>
        <v>0</v>
      </c>
      <c r="DZ58" s="2">
        <f>IF(CJ58=0,0,SUM(CJ$6:CJ58))</f>
        <v>0</v>
      </c>
      <c r="EA58" s="2">
        <f>IF(CK58=0,0,SUM(CK$6:CK58))</f>
        <v>0</v>
      </c>
      <c r="EB58" s="2">
        <f>IF(CL58=0,0,SUM(CL$6:CL58))</f>
        <v>109292</v>
      </c>
      <c r="EC58" s="2">
        <f>IF(CM58=0,0,SUM(CM$6:CM58))</f>
        <v>0</v>
      </c>
      <c r="ED58" s="2"/>
      <c r="EE58" s="2"/>
      <c r="EF58" s="2">
        <v>53</v>
      </c>
      <c r="EG58" s="2">
        <f>求节点($DK$6:$DK$85,DL$6:DL$85,升级建筑所需大殿等级!AW58)</f>
        <v>502752</v>
      </c>
      <c r="EH58" s="2">
        <f>求节点($DK$6:$DK$85,DM$6:DM$85,升级建筑所需大殿等级!AX58)</f>
        <v>129674</v>
      </c>
      <c r="EI58" s="2">
        <f>求节点($DK$6:$DK$85,DN$6:DN$85,升级建筑所需大殿等级!AY58)</f>
        <v>60676.666666666708</v>
      </c>
      <c r="EJ58" s="2">
        <f>求节点($DK$6:$DK$85,DO$6:DO$85,升级建筑所需大殿等级!AZ58)</f>
        <v>0</v>
      </c>
      <c r="EK58" s="2">
        <f>求节点($DK$6:$DK$85,DP$6:DP$85,升级建筑所需大殿等级!BA58)</f>
        <v>109332</v>
      </c>
      <c r="EL58" s="2">
        <f>求节点($DK$6:$DK$85,DQ$6:DQ$85,升级建筑所需大殿等级!BB58)</f>
        <v>109332</v>
      </c>
      <c r="EM58" s="2">
        <f>求节点($DK$6:$DK$85,DR$6:DR$85,升级建筑所需大殿等级!BC58)</f>
        <v>109332</v>
      </c>
      <c r="EN58" s="2">
        <f>求节点($DK$6:$DK$85,DS$6:DS$85,升级建筑所需大殿等级!BD58)</f>
        <v>109332</v>
      </c>
      <c r="EO58" s="2">
        <f>求节点($DK$6:$DK$85,DT$6:DT$85,升级建筑所需大殿等级!BE58)</f>
        <v>150600</v>
      </c>
      <c r="EP58" s="2">
        <f>求节点($DK$6:$DK$85,DU$6:DU$85,升级建筑所需大殿等级!BF58)</f>
        <v>152542</v>
      </c>
      <c r="EQ58" s="2">
        <f>求节点($DK$6:$DK$85,DV$6:DV$85,升级建筑所需大殿等级!BG58)</f>
        <v>152542</v>
      </c>
      <c r="ER58" s="2">
        <f>求节点($DK$6:$DK$85,DW$6:DW$85,升级建筑所需大殿等级!BH58)</f>
        <v>320084</v>
      </c>
      <c r="ES58" s="2">
        <f>求节点($DK$6:$DK$85,DX$6:DX$85,升级建筑所需大殿等级!BI58)</f>
        <v>162026.66666666657</v>
      </c>
      <c r="ET58" s="2">
        <f>求节点($DK$6:$DK$85,DY$6:DY$85,升级建筑所需大殿等级!BJ58)</f>
        <v>91691.333333333256</v>
      </c>
      <c r="EU58" s="2">
        <f>求节点($DK$6:$DK$85,DZ$6:DZ$85,升级建筑所需大殿等级!BK58)</f>
        <v>161924.66666666657</v>
      </c>
      <c r="EV58" s="2">
        <f>求节点($DK$6:$DK$85,EA$6:EA$85,升级建筑所需大殿等级!BL58)</f>
        <v>161934.66666666657</v>
      </c>
      <c r="EW58" s="2">
        <f>求节点($DK$6:$DK$85,EB$6:EB$85,升级建筑所需大殿等级!BM58)</f>
        <v>109292</v>
      </c>
      <c r="EX58" s="2">
        <f>求节点($DK$6:$DK$85,EC$6:EC$85,升级建筑所需大殿等级!BN58)</f>
        <v>56015.999999999935</v>
      </c>
      <c r="EY58" s="2"/>
      <c r="EZ58" s="2"/>
      <c r="FA58" s="1">
        <f>SUMPRODUCT(EG58:EX58,'[1]功能-城建'!$X58:$AO58)</f>
        <v>2649083.9999999995</v>
      </c>
      <c r="FC58" s="1" t="e">
        <f t="shared" si="35"/>
        <v>#DIV/0!</v>
      </c>
    </row>
    <row r="59" spans="1:202" x14ac:dyDescent="0.15">
      <c r="A59" s="1">
        <f>(0.03*$C59^-0.75)*求节点([1]节奏总纲!$P$4:$P$163,'[1]功能-城建'!$CW$5:$CW$164,[1]节奏总纲!$AM57)</f>
        <v>276525.30446546298</v>
      </c>
      <c r="B59" s="1">
        <v>4.1999999999999997E-3</v>
      </c>
      <c r="C59" s="1">
        <v>54</v>
      </c>
      <c r="D59" s="1">
        <f>'[1]功能-城建'!DG58</f>
        <v>3121050.666666667</v>
      </c>
      <c r="E59" s="1">
        <f>'[1]功能-城建'!DH58</f>
        <v>3121050.666666667</v>
      </c>
      <c r="F59" s="1">
        <f>'[1]功能-城建'!DI58</f>
        <v>3121050.666666667</v>
      </c>
      <c r="G59" s="1">
        <f>'[1]功能-城建'!DJ58</f>
        <v>3121050.666666667</v>
      </c>
      <c r="H59" s="1">
        <f>'[1]功能-城建'!DK58</f>
        <v>3121050.666666667</v>
      </c>
      <c r="J59" s="2">
        <v>54</v>
      </c>
      <c r="K59" s="2">
        <f>'[1]功能-城建'!AS59</f>
        <v>54</v>
      </c>
      <c r="L59" s="2">
        <f>'[1]功能-城建'!AT59</f>
        <v>54</v>
      </c>
      <c r="M59" s="2" t="str">
        <f>'[1]功能-城建'!AU59</f>
        <v/>
      </c>
      <c r="N59" s="2" t="str">
        <f>'[1]功能-城建'!AV59</f>
        <v/>
      </c>
      <c r="O59" s="2">
        <f>'[1]功能-城建'!AW59</f>
        <v>54</v>
      </c>
      <c r="P59" s="2">
        <f>'[1]功能-城建'!AX59</f>
        <v>54</v>
      </c>
      <c r="Q59" s="2">
        <f>'[1]功能-城建'!AY59</f>
        <v>54</v>
      </c>
      <c r="R59" s="2">
        <f>'[1]功能-城建'!AZ59</f>
        <v>54</v>
      </c>
      <c r="S59" s="2">
        <f>'[1]功能-城建'!BA59</f>
        <v>54</v>
      </c>
      <c r="T59" s="2">
        <f>'[1]功能-城建'!BB59</f>
        <v>54</v>
      </c>
      <c r="U59" s="2">
        <f>'[1]功能-城建'!BC59</f>
        <v>54</v>
      </c>
      <c r="V59" s="2">
        <f>'[1]功能-城建'!BD59</f>
        <v>0</v>
      </c>
      <c r="W59" s="2">
        <f>'[1]功能-城建'!BE59</f>
        <v>0</v>
      </c>
      <c r="X59" s="2">
        <f>'[1]功能-城建'!BF59</f>
        <v>0</v>
      </c>
      <c r="Y59" s="2">
        <f>'[1]功能-城建'!BG59</f>
        <v>0</v>
      </c>
      <c r="Z59" s="2">
        <f>'[1]功能-城建'!BH59</f>
        <v>0</v>
      </c>
      <c r="AA59" s="2">
        <f>'[1]功能-城建'!BI59</f>
        <v>54</v>
      </c>
      <c r="AB59" s="2">
        <f>'[1]功能-城建'!BJ59</f>
        <v>0</v>
      </c>
      <c r="AC59" s="2"/>
      <c r="AD59" s="2"/>
      <c r="AE59" s="2">
        <v>54</v>
      </c>
      <c r="AF59" s="2">
        <f>IFERROR(ROUNDUP(城建经验计算中介!D59*INDEX($B$6:$B$85,K59,1),0),0)</f>
        <v>101001</v>
      </c>
      <c r="AG59" s="2">
        <f>IFERROR(ROUNDUP(城建经验计算中介!E59*INDEX($B$6:$B$85,L59,1),0),0)</f>
        <v>22445</v>
      </c>
      <c r="AH59" s="2">
        <f>IFERROR(ROUNDUP(城建经验计算中介!F59*INDEX($B$6:$B$85,M59,1),0),0)</f>
        <v>0</v>
      </c>
      <c r="AI59" s="2">
        <f>IFERROR(ROUNDUP(城建经验计算中介!G59*INDEX($B$6:$B$85,N59,1),0),0)</f>
        <v>0</v>
      </c>
      <c r="AJ59" s="2">
        <f>IFERROR(ROUNDUP(城建经验计算中介!H59*INDEX($B$6:$B$85,O59,1),0),0)</f>
        <v>18704</v>
      </c>
      <c r="AK59" s="2">
        <f>IFERROR(ROUNDUP(城建经验计算中介!I59*INDEX($B$6:$B$85,P59,1),0),0)</f>
        <v>18704</v>
      </c>
      <c r="AL59" s="2">
        <f>IFERROR(ROUNDUP(城建经验计算中介!J59*INDEX($B$6:$B$85,Q59,1),0),0)</f>
        <v>18704</v>
      </c>
      <c r="AM59" s="2">
        <f>IFERROR(ROUNDUP(城建经验计算中介!K59*INDEX($B$6:$B$85,R59,1),0),0)</f>
        <v>18704</v>
      </c>
      <c r="AN59" s="2">
        <f>IFERROR(ROUNDUP(城建经验计算中介!L59*INDEX($B$6:$B$85,S59,1),0),0)</f>
        <v>26186</v>
      </c>
      <c r="AO59" s="2">
        <f>IFERROR(ROUNDUP(城建经验计算中介!M59*INDEX($B$6:$B$85,T59,1),0),0)</f>
        <v>26186</v>
      </c>
      <c r="AP59" s="2">
        <f>IFERROR(ROUNDUP(城建经验计算中介!N59*INDEX($B$6:$B$85,U59,1),0),0)</f>
        <v>26186</v>
      </c>
      <c r="AQ59" s="2">
        <f>IFERROR(ROUNDUP(城建经验计算中介!O59*INDEX($B$6:$B$85,V59,1),0),0)</f>
        <v>0</v>
      </c>
      <c r="AR59" s="2">
        <f>IFERROR(ROUNDUP(城建经验计算中介!P59*INDEX($B$6:$B$85,W59,1),0),0)</f>
        <v>0</v>
      </c>
      <c r="AS59" s="2">
        <f>IFERROR(ROUNDUP(城建经验计算中介!Q59*INDEX($B$6:$B$85,X59,1),0),0)</f>
        <v>0</v>
      </c>
      <c r="AT59" s="2">
        <f>IFERROR(ROUNDUP(城建经验计算中介!R59*INDEX($B$6:$B$85,Y59,1),0),0)</f>
        <v>0</v>
      </c>
      <c r="AU59" s="2">
        <f>IFERROR(ROUNDUP(城建经验计算中介!S59*INDEX($B$6:$B$85,Z59,1),0),0)</f>
        <v>0</v>
      </c>
      <c r="AV59" s="2">
        <f>IFERROR(ROUNDUP(城建经验计算中介!T59*INDEX($B$6:$B$85,AA59,1),0),0)</f>
        <v>18704</v>
      </c>
      <c r="AW59" s="2">
        <f>IFERROR(ROUNDUP(城建经验计算中介!U59*INDEX($B$6:$B$85,AB59,1),0),0)</f>
        <v>0</v>
      </c>
      <c r="AX59" s="2"/>
      <c r="AY59" s="2"/>
      <c r="AZ59" s="2">
        <v>54</v>
      </c>
      <c r="BA59" s="2">
        <f t="shared" si="3"/>
        <v>100000</v>
      </c>
      <c r="BB59" s="2">
        <f t="shared" si="4"/>
        <v>22000</v>
      </c>
      <c r="BC59" s="2">
        <f t="shared" si="5"/>
        <v>0</v>
      </c>
      <c r="BD59" s="2">
        <f t="shared" si="6"/>
        <v>0</v>
      </c>
      <c r="BE59" s="2">
        <f t="shared" si="7"/>
        <v>19000</v>
      </c>
      <c r="BF59" s="2">
        <f t="shared" si="8"/>
        <v>19000</v>
      </c>
      <c r="BG59" s="2">
        <f t="shared" si="9"/>
        <v>19000</v>
      </c>
      <c r="BH59" s="2">
        <f t="shared" si="10"/>
        <v>19000</v>
      </c>
      <c r="BI59" s="2">
        <f t="shared" si="11"/>
        <v>26000</v>
      </c>
      <c r="BJ59" s="2">
        <f t="shared" si="12"/>
        <v>26000</v>
      </c>
      <c r="BK59" s="2">
        <f t="shared" si="13"/>
        <v>26000</v>
      </c>
      <c r="BL59" s="2">
        <f t="shared" si="14"/>
        <v>0</v>
      </c>
      <c r="BM59" s="2">
        <f t="shared" si="15"/>
        <v>0</v>
      </c>
      <c r="BN59" s="2">
        <f t="shared" si="16"/>
        <v>0</v>
      </c>
      <c r="BO59" s="2">
        <f t="shared" si="17"/>
        <v>0</v>
      </c>
      <c r="BP59" s="2">
        <f t="shared" si="18"/>
        <v>0</v>
      </c>
      <c r="BQ59" s="2">
        <f t="shared" si="19"/>
        <v>19000</v>
      </c>
      <c r="BR59" s="2">
        <f t="shared" si="20"/>
        <v>0</v>
      </c>
      <c r="BS59" s="2"/>
      <c r="BT59" s="2"/>
      <c r="BU59" s="2">
        <v>54</v>
      </c>
      <c r="BV59" s="2">
        <f t="shared" si="38"/>
        <v>88000</v>
      </c>
      <c r="BW59" s="2">
        <f t="shared" si="39"/>
        <v>22000</v>
      </c>
      <c r="BX59" s="2">
        <f t="shared" si="40"/>
        <v>0</v>
      </c>
      <c r="BY59" s="2">
        <f t="shared" si="41"/>
        <v>0</v>
      </c>
      <c r="BZ59" s="2">
        <f t="shared" si="42"/>
        <v>19000</v>
      </c>
      <c r="CA59" s="2">
        <f t="shared" si="43"/>
        <v>19000</v>
      </c>
      <c r="CB59" s="2">
        <f t="shared" si="44"/>
        <v>19000</v>
      </c>
      <c r="CC59" s="2">
        <f t="shared" si="45"/>
        <v>19000</v>
      </c>
      <c r="CD59" s="2">
        <f t="shared" si="46"/>
        <v>26000</v>
      </c>
      <c r="CE59" s="2">
        <f t="shared" si="47"/>
        <v>26000</v>
      </c>
      <c r="CF59" s="2">
        <f t="shared" si="48"/>
        <v>26000</v>
      </c>
      <c r="CG59" s="2">
        <f t="shared" si="49"/>
        <v>0</v>
      </c>
      <c r="CH59" s="2">
        <f t="shared" si="50"/>
        <v>0</v>
      </c>
      <c r="CI59" s="33">
        <f t="shared" si="51"/>
        <v>0</v>
      </c>
      <c r="CJ59" s="2">
        <f t="shared" si="52"/>
        <v>0</v>
      </c>
      <c r="CK59" s="2">
        <f t="shared" si="53"/>
        <v>0</v>
      </c>
      <c r="CL59" s="2">
        <f t="shared" si="54"/>
        <v>19000</v>
      </c>
      <c r="CM59" s="2">
        <f t="shared" si="55"/>
        <v>0</v>
      </c>
      <c r="CN59" s="2"/>
      <c r="CO59" s="2"/>
      <c r="CP59" s="2">
        <v>54</v>
      </c>
      <c r="CQ59" s="2">
        <v>88000</v>
      </c>
      <c r="CR59" s="2">
        <v>22000</v>
      </c>
      <c r="CS59" s="2">
        <v>0</v>
      </c>
      <c r="CT59" s="2">
        <v>0</v>
      </c>
      <c r="CU59" s="2">
        <v>19000</v>
      </c>
      <c r="CV59" s="2">
        <v>19000</v>
      </c>
      <c r="CW59" s="2">
        <v>19000</v>
      </c>
      <c r="CX59" s="2">
        <v>19000</v>
      </c>
      <c r="CY59" s="2">
        <v>26000</v>
      </c>
      <c r="CZ59" s="2">
        <v>26000</v>
      </c>
      <c r="DA59" s="2">
        <v>26000</v>
      </c>
      <c r="DB59" s="2">
        <v>0</v>
      </c>
      <c r="DC59" s="2">
        <v>0</v>
      </c>
      <c r="DD59" s="33">
        <v>0</v>
      </c>
      <c r="DE59" s="2">
        <v>0</v>
      </c>
      <c r="DF59" s="2">
        <v>0</v>
      </c>
      <c r="DG59" s="2">
        <v>19000</v>
      </c>
      <c r="DH59" s="2">
        <v>0</v>
      </c>
      <c r="DI59" s="2"/>
      <c r="DJ59" s="2"/>
      <c r="DK59" s="2">
        <v>54</v>
      </c>
      <c r="DL59" s="2">
        <f>IF(BV59=0,0,SUM(BV$6:BV59))</f>
        <v>590752</v>
      </c>
      <c r="DM59" s="2">
        <f>IF(BW59=0,0,SUM(BW$6:BW59))</f>
        <v>151674</v>
      </c>
      <c r="DN59" s="2">
        <f>IF(BX59=0,0,SUM(BX$6:BX59))</f>
        <v>0</v>
      </c>
      <c r="DO59" s="2">
        <f>IF(BY59=0,0,SUM(BY$6:BY59))</f>
        <v>0</v>
      </c>
      <c r="DP59" s="2">
        <f>IF(BZ59=0,0,SUM(BZ$6:BZ59))</f>
        <v>128332</v>
      </c>
      <c r="DQ59" s="2">
        <f>IF(CA59=0,0,SUM(CA$6:CA59))</f>
        <v>128332</v>
      </c>
      <c r="DR59" s="2">
        <f>IF(CB59=0,0,SUM(CB$6:CB59))</f>
        <v>128332</v>
      </c>
      <c r="DS59" s="2">
        <f>IF(CC59=0,0,SUM(CC$6:CC59))</f>
        <v>128332</v>
      </c>
      <c r="DT59" s="2">
        <f>IF(CD59=0,0,SUM(CD$6:CD59))</f>
        <v>176600</v>
      </c>
      <c r="DU59" s="2">
        <f>IF(CE59=0,0,SUM(CE$6:CE59))</f>
        <v>178542</v>
      </c>
      <c r="DV59" s="2">
        <f>IF(CF59=0,0,SUM(CF$6:CF59))</f>
        <v>178542</v>
      </c>
      <c r="DW59" s="2">
        <f>IF(CG59=0,0,SUM(CG$6:CG59))</f>
        <v>0</v>
      </c>
      <c r="DX59" s="2">
        <f>IF(CH59=0,0,SUM(CH$6:CH59))</f>
        <v>0</v>
      </c>
      <c r="DY59" s="2">
        <f>IF(CI59=0,0,SUM(CI$6:CI59))</f>
        <v>0</v>
      </c>
      <c r="DZ59" s="2">
        <f>IF(CJ59=0,0,SUM(CJ$6:CJ59))</f>
        <v>0</v>
      </c>
      <c r="EA59" s="2">
        <f>IF(CK59=0,0,SUM(CK$6:CK59))</f>
        <v>0</v>
      </c>
      <c r="EB59" s="2">
        <f>IF(CL59=0,0,SUM(CL$6:CL59))</f>
        <v>128292</v>
      </c>
      <c r="EC59" s="2">
        <f>IF(CM59=0,0,SUM(CM$6:CM59))</f>
        <v>0</v>
      </c>
      <c r="ED59" s="2"/>
      <c r="EE59" s="2"/>
      <c r="EF59" s="2">
        <v>54</v>
      </c>
      <c r="EG59" s="2">
        <f>求节点($DK$6:$DK$85,DL$6:DL$85,升级建筑所需大殿等级!AW59)</f>
        <v>590752</v>
      </c>
      <c r="EH59" s="2">
        <f>求节点($DK$6:$DK$85,DM$6:DM$85,升级建筑所需大殿等级!AX59)</f>
        <v>151674</v>
      </c>
      <c r="EI59" s="2">
        <f>求节点($DK$6:$DK$85,DN$6:DN$85,升级建筑所需大殿等级!AY59)</f>
        <v>72010</v>
      </c>
      <c r="EJ59" s="2">
        <f>求节点($DK$6:$DK$85,DO$6:DO$85,升级建筑所需大殿等级!AZ59)</f>
        <v>0</v>
      </c>
      <c r="EK59" s="2">
        <f>求节点($DK$6:$DK$85,DP$6:DP$85,升级建筑所需大殿等级!BA59)</f>
        <v>128332</v>
      </c>
      <c r="EL59" s="2">
        <f>求节点($DK$6:$DK$85,DQ$6:DQ$85,升级建筑所需大殿等级!BB59)</f>
        <v>128332</v>
      </c>
      <c r="EM59" s="2">
        <f>求节点($DK$6:$DK$85,DR$6:DR$85,升级建筑所需大殿等级!BC59)</f>
        <v>128332</v>
      </c>
      <c r="EN59" s="2">
        <f>求节点($DK$6:$DK$85,DS$6:DS$85,升级建筑所需大殿等级!BD59)</f>
        <v>128332</v>
      </c>
      <c r="EO59" s="2">
        <f>求节点($DK$6:$DK$85,DT$6:DT$85,升级建筑所需大殿等级!BE59)</f>
        <v>176600</v>
      </c>
      <c r="EP59" s="2">
        <f>求节点($DK$6:$DK$85,DU$6:DU$85,升级建筑所需大殿等级!BF59)</f>
        <v>178542</v>
      </c>
      <c r="EQ59" s="2">
        <f>求节点($DK$6:$DK$85,DV$6:DV$85,升级建筑所需大殿等级!BG59)</f>
        <v>178542</v>
      </c>
      <c r="ER59" s="2">
        <f>求节点($DK$6:$DK$85,DW$6:DW$85,升级建筑所需大殿等级!BH59)</f>
        <v>369584</v>
      </c>
      <c r="ES59" s="2">
        <f>求节点($DK$6:$DK$85,DX$6:DX$85,升级建筑所需大殿等级!BI59)</f>
        <v>191693.33333333343</v>
      </c>
      <c r="ET59" s="2">
        <f>求节点($DK$6:$DK$85,DY$6:DY$85,升级建筑所需大殿等级!BJ59)</f>
        <v>112024.66666666674</v>
      </c>
      <c r="EU59" s="2">
        <f>求节点($DK$6:$DK$85,DZ$6:DZ$85,升级建筑所需大殿等级!BK59)</f>
        <v>191591.33333333343</v>
      </c>
      <c r="EV59" s="2">
        <f>求节点($DK$6:$DK$85,EA$6:EA$85,升级建筑所需大殿等级!BL59)</f>
        <v>191601.33333333343</v>
      </c>
      <c r="EW59" s="2">
        <f>求节点($DK$6:$DK$85,EB$6:EB$85,升级建筑所需大殿等级!BM59)</f>
        <v>128292</v>
      </c>
      <c r="EX59" s="2">
        <f>求节点($DK$6:$DK$85,EC$6:EC$85,升级建筑所需大殿等级!BN59)</f>
        <v>74816.000000000029</v>
      </c>
      <c r="EY59" s="2"/>
      <c r="EZ59" s="2"/>
      <c r="FA59" s="1">
        <f>SUMPRODUCT(EG59:EX59,'[1]功能-城建'!$X59:$AO59)</f>
        <v>3121050.666666667</v>
      </c>
      <c r="FC59" s="1" t="e">
        <f t="shared" si="35"/>
        <v>#DIV/0!</v>
      </c>
    </row>
    <row r="60" spans="1:202" x14ac:dyDescent="0.15">
      <c r="A60" s="1">
        <f>(0.03*$C60^-0.75)*求节点([1]节奏总纲!$P$4:$P$163,'[1]功能-城建'!$CW$5:$CW$164,[1]节奏总纲!$AM58)</f>
        <v>315872.63311178889</v>
      </c>
      <c r="B60" s="1">
        <v>4.1999999999999997E-3</v>
      </c>
      <c r="C60" s="1">
        <v>55</v>
      </c>
      <c r="D60" s="1">
        <f>'[1]功能-城建'!DG59</f>
        <v>3662600.6666666665</v>
      </c>
      <c r="E60" s="1">
        <f>'[1]功能-城建'!DH59</f>
        <v>3662600.6666666665</v>
      </c>
      <c r="F60" s="1">
        <f>'[1]功能-城建'!DI59</f>
        <v>3662600.6666666665</v>
      </c>
      <c r="G60" s="1">
        <f>'[1]功能-城建'!DJ59</f>
        <v>3662600.6666666665</v>
      </c>
      <c r="H60" s="1">
        <f>'[1]功能-城建'!DK59</f>
        <v>3662600.6666666665</v>
      </c>
      <c r="J60" s="2">
        <v>55</v>
      </c>
      <c r="K60" s="2">
        <f>'[1]功能-城建'!AS60</f>
        <v>55</v>
      </c>
      <c r="L60" s="2">
        <f>'[1]功能-城建'!AT60</f>
        <v>55</v>
      </c>
      <c r="M60" s="2" t="str">
        <f>'[1]功能-城建'!AU60</f>
        <v/>
      </c>
      <c r="N60" s="2" t="str">
        <f>'[1]功能-城建'!AV60</f>
        <v/>
      </c>
      <c r="O60" s="2">
        <f>'[1]功能-城建'!AW60</f>
        <v>55</v>
      </c>
      <c r="P60" s="2">
        <f>'[1]功能-城建'!AX60</f>
        <v>55</v>
      </c>
      <c r="Q60" s="2">
        <f>'[1]功能-城建'!AY60</f>
        <v>55</v>
      </c>
      <c r="R60" s="2">
        <f>'[1]功能-城建'!AZ60</f>
        <v>55</v>
      </c>
      <c r="S60" s="2">
        <f>'[1]功能-城建'!BA60</f>
        <v>55</v>
      </c>
      <c r="T60" s="2">
        <f>'[1]功能-城建'!BB60</f>
        <v>55</v>
      </c>
      <c r="U60" s="2">
        <f>'[1]功能-城建'!BC60</f>
        <v>55</v>
      </c>
      <c r="V60" s="2">
        <f>'[1]功能-城建'!BD60</f>
        <v>0</v>
      </c>
      <c r="W60" s="2">
        <f>'[1]功能-城建'!BE60</f>
        <v>0</v>
      </c>
      <c r="X60" s="2">
        <f>'[1]功能-城建'!BF60</f>
        <v>0</v>
      </c>
      <c r="Y60" s="2">
        <f>'[1]功能-城建'!BG60</f>
        <v>0</v>
      </c>
      <c r="Z60" s="2">
        <f>'[1]功能-城建'!BH60</f>
        <v>0</v>
      </c>
      <c r="AA60" s="2">
        <f>'[1]功能-城建'!BI60</f>
        <v>55</v>
      </c>
      <c r="AB60" s="2">
        <f>'[1]功能-城建'!BJ60</f>
        <v>0</v>
      </c>
      <c r="AC60" s="2"/>
      <c r="AD60" s="2"/>
      <c r="AE60" s="2">
        <v>55</v>
      </c>
      <c r="AF60" s="2">
        <f>IFERROR(ROUNDUP(城建经验计算中介!D60*INDEX($B$6:$B$85,K60,1),0),0)</f>
        <v>119405</v>
      </c>
      <c r="AG60" s="2">
        <f>IFERROR(ROUNDUP(城建经验计算中介!E60*INDEX($B$6:$B$85,L60,1),0),0)</f>
        <v>26535</v>
      </c>
      <c r="AH60" s="2">
        <f>IFERROR(ROUNDUP(城建经验计算中介!F60*INDEX($B$6:$B$85,M60,1),0),0)</f>
        <v>0</v>
      </c>
      <c r="AI60" s="2">
        <f>IFERROR(ROUNDUP(城建经验计算中介!G60*INDEX($B$6:$B$85,N60,1),0),0)</f>
        <v>0</v>
      </c>
      <c r="AJ60" s="2">
        <f>IFERROR(ROUNDUP(城建经验计算中介!H60*INDEX($B$6:$B$85,O60,1),0),0)</f>
        <v>22112</v>
      </c>
      <c r="AK60" s="2">
        <f>IFERROR(ROUNDUP(城建经验计算中介!I60*INDEX($B$6:$B$85,P60,1),0),0)</f>
        <v>22112</v>
      </c>
      <c r="AL60" s="2">
        <f>IFERROR(ROUNDUP(城建经验计算中介!J60*INDEX($B$6:$B$85,Q60,1),0),0)</f>
        <v>22112</v>
      </c>
      <c r="AM60" s="2">
        <f>IFERROR(ROUNDUP(城建经验计算中介!K60*INDEX($B$6:$B$85,R60,1),0),0)</f>
        <v>22112</v>
      </c>
      <c r="AN60" s="2">
        <f>IFERROR(ROUNDUP(城建经验计算中介!L60*INDEX($B$6:$B$85,S60,1),0),0)</f>
        <v>30957</v>
      </c>
      <c r="AO60" s="2">
        <f>IFERROR(ROUNDUP(城建经验计算中介!M60*INDEX($B$6:$B$85,T60,1),0),0)</f>
        <v>30957</v>
      </c>
      <c r="AP60" s="2">
        <f>IFERROR(ROUNDUP(城建经验计算中介!N60*INDEX($B$6:$B$85,U60,1),0),0)</f>
        <v>30957</v>
      </c>
      <c r="AQ60" s="2">
        <f>IFERROR(ROUNDUP(城建经验计算中介!O60*INDEX($B$6:$B$85,V60,1),0),0)</f>
        <v>0</v>
      </c>
      <c r="AR60" s="2">
        <f>IFERROR(ROUNDUP(城建经验计算中介!P60*INDEX($B$6:$B$85,W60,1),0),0)</f>
        <v>0</v>
      </c>
      <c r="AS60" s="2">
        <f>IFERROR(ROUNDUP(城建经验计算中介!Q60*INDEX($B$6:$B$85,X60,1),0),0)</f>
        <v>0</v>
      </c>
      <c r="AT60" s="2">
        <f>IFERROR(ROUNDUP(城建经验计算中介!R60*INDEX($B$6:$B$85,Y60,1),0),0)</f>
        <v>0</v>
      </c>
      <c r="AU60" s="2">
        <f>IFERROR(ROUNDUP(城建经验计算中介!S60*INDEX($B$6:$B$85,Z60,1),0),0)</f>
        <v>0</v>
      </c>
      <c r="AV60" s="2">
        <f>IFERROR(ROUNDUP(城建经验计算中介!T60*INDEX($B$6:$B$85,AA60,1),0),0)</f>
        <v>22112</v>
      </c>
      <c r="AW60" s="2">
        <f>IFERROR(ROUNDUP(城建经验计算中介!U60*INDEX($B$6:$B$85,AB60,1),0),0)</f>
        <v>0</v>
      </c>
      <c r="AX60" s="2"/>
      <c r="AY60" s="2"/>
      <c r="AZ60" s="2">
        <v>55</v>
      </c>
      <c r="BA60" s="2">
        <f t="shared" si="3"/>
        <v>120000</v>
      </c>
      <c r="BB60" s="2">
        <f t="shared" si="4"/>
        <v>27000</v>
      </c>
      <c r="BC60" s="2">
        <f t="shared" si="5"/>
        <v>0</v>
      </c>
      <c r="BD60" s="2">
        <f t="shared" si="6"/>
        <v>0</v>
      </c>
      <c r="BE60" s="2">
        <f t="shared" si="7"/>
        <v>22000</v>
      </c>
      <c r="BF60" s="2">
        <f t="shared" si="8"/>
        <v>22000</v>
      </c>
      <c r="BG60" s="2">
        <f t="shared" si="9"/>
        <v>22000</v>
      </c>
      <c r="BH60" s="2">
        <f t="shared" si="10"/>
        <v>22000</v>
      </c>
      <c r="BI60" s="2">
        <f t="shared" si="11"/>
        <v>31000</v>
      </c>
      <c r="BJ60" s="2">
        <f t="shared" si="12"/>
        <v>31000</v>
      </c>
      <c r="BK60" s="2">
        <f t="shared" si="13"/>
        <v>31000</v>
      </c>
      <c r="BL60" s="2">
        <f t="shared" si="14"/>
        <v>0</v>
      </c>
      <c r="BM60" s="2">
        <f t="shared" si="15"/>
        <v>0</v>
      </c>
      <c r="BN60" s="2">
        <f t="shared" si="16"/>
        <v>0</v>
      </c>
      <c r="BO60" s="2">
        <f t="shared" si="17"/>
        <v>0</v>
      </c>
      <c r="BP60" s="2">
        <f t="shared" si="18"/>
        <v>0</v>
      </c>
      <c r="BQ60" s="2">
        <f t="shared" si="19"/>
        <v>22000</v>
      </c>
      <c r="BR60" s="2">
        <f t="shared" si="20"/>
        <v>0</v>
      </c>
      <c r="BS60" s="2"/>
      <c r="BT60" s="2"/>
      <c r="BU60" s="2">
        <v>55</v>
      </c>
      <c r="BV60" s="2">
        <f t="shared" si="38"/>
        <v>100000</v>
      </c>
      <c r="BW60" s="2">
        <f t="shared" si="39"/>
        <v>27000</v>
      </c>
      <c r="BX60" s="2">
        <f t="shared" si="40"/>
        <v>0</v>
      </c>
      <c r="BY60" s="2">
        <f t="shared" si="41"/>
        <v>0</v>
      </c>
      <c r="BZ60" s="2">
        <f t="shared" si="42"/>
        <v>22000</v>
      </c>
      <c r="CA60" s="2">
        <f t="shared" si="43"/>
        <v>22000</v>
      </c>
      <c r="CB60" s="2">
        <f t="shared" si="44"/>
        <v>22000</v>
      </c>
      <c r="CC60" s="2">
        <f t="shared" si="45"/>
        <v>22000</v>
      </c>
      <c r="CD60" s="2">
        <f t="shared" si="46"/>
        <v>31000</v>
      </c>
      <c r="CE60" s="2">
        <f t="shared" si="47"/>
        <v>31000</v>
      </c>
      <c r="CF60" s="2">
        <f t="shared" si="48"/>
        <v>31000</v>
      </c>
      <c r="CG60" s="2">
        <f t="shared" si="49"/>
        <v>0</v>
      </c>
      <c r="CH60" s="2">
        <f t="shared" si="50"/>
        <v>0</v>
      </c>
      <c r="CI60" s="33">
        <f t="shared" si="51"/>
        <v>0</v>
      </c>
      <c r="CJ60" s="2">
        <f t="shared" si="52"/>
        <v>0</v>
      </c>
      <c r="CK60" s="2">
        <f t="shared" si="53"/>
        <v>0</v>
      </c>
      <c r="CL60" s="2">
        <f t="shared" si="54"/>
        <v>22000</v>
      </c>
      <c r="CM60" s="2">
        <f t="shared" si="55"/>
        <v>0</v>
      </c>
      <c r="CN60" s="2"/>
      <c r="CO60" s="2"/>
      <c r="CP60" s="2">
        <v>55</v>
      </c>
      <c r="CQ60" s="2">
        <v>100000</v>
      </c>
      <c r="CR60" s="2">
        <v>27000</v>
      </c>
      <c r="CS60" s="2">
        <v>0</v>
      </c>
      <c r="CT60" s="2">
        <v>0</v>
      </c>
      <c r="CU60" s="2">
        <v>22000</v>
      </c>
      <c r="CV60" s="2">
        <v>22000</v>
      </c>
      <c r="CW60" s="2">
        <v>22000</v>
      </c>
      <c r="CX60" s="2">
        <v>22000</v>
      </c>
      <c r="CY60" s="2">
        <v>31000</v>
      </c>
      <c r="CZ60" s="2">
        <v>31000</v>
      </c>
      <c r="DA60" s="2">
        <v>31000</v>
      </c>
      <c r="DB60" s="2">
        <v>0</v>
      </c>
      <c r="DC60" s="2">
        <v>0</v>
      </c>
      <c r="DD60" s="33">
        <v>0</v>
      </c>
      <c r="DE60" s="2">
        <v>0</v>
      </c>
      <c r="DF60" s="2">
        <v>0</v>
      </c>
      <c r="DG60" s="2">
        <v>22000</v>
      </c>
      <c r="DH60" s="2">
        <v>0</v>
      </c>
      <c r="DI60" s="2"/>
      <c r="DJ60" s="2"/>
      <c r="DK60" s="2">
        <v>55</v>
      </c>
      <c r="DL60" s="2">
        <f>IF(BV60=0,0,SUM(BV$6:BV60))</f>
        <v>690752</v>
      </c>
      <c r="DM60" s="2">
        <f>IF(BW60=0,0,SUM(BW$6:BW60))</f>
        <v>178674</v>
      </c>
      <c r="DN60" s="2">
        <f>IF(BX60=0,0,SUM(BX$6:BX60))</f>
        <v>0</v>
      </c>
      <c r="DO60" s="2">
        <f>IF(BY60=0,0,SUM(BY$6:BY60))</f>
        <v>0</v>
      </c>
      <c r="DP60" s="2">
        <f>IF(BZ60=0,0,SUM(BZ$6:BZ60))</f>
        <v>150332</v>
      </c>
      <c r="DQ60" s="2">
        <f>IF(CA60=0,0,SUM(CA$6:CA60))</f>
        <v>150332</v>
      </c>
      <c r="DR60" s="2">
        <f>IF(CB60=0,0,SUM(CB$6:CB60))</f>
        <v>150332</v>
      </c>
      <c r="DS60" s="2">
        <f>IF(CC60=0,0,SUM(CC$6:CC60))</f>
        <v>150332</v>
      </c>
      <c r="DT60" s="2">
        <f>IF(CD60=0,0,SUM(CD$6:CD60))</f>
        <v>207600</v>
      </c>
      <c r="DU60" s="2">
        <f>IF(CE60=0,0,SUM(CE$6:CE60))</f>
        <v>209542</v>
      </c>
      <c r="DV60" s="2">
        <f>IF(CF60=0,0,SUM(CF$6:CF60))</f>
        <v>209542</v>
      </c>
      <c r="DW60" s="2">
        <f>IF(CG60=0,0,SUM(CG$6:CG60))</f>
        <v>0</v>
      </c>
      <c r="DX60" s="2">
        <f>IF(CH60=0,0,SUM(CH$6:CH60))</f>
        <v>0</v>
      </c>
      <c r="DY60" s="2">
        <f>IF(CI60=0,0,SUM(CI$6:CI60))</f>
        <v>0</v>
      </c>
      <c r="DZ60" s="2">
        <f>IF(CJ60=0,0,SUM(CJ$6:CJ60))</f>
        <v>0</v>
      </c>
      <c r="EA60" s="2">
        <f>IF(CK60=0,0,SUM(CK$6:CK60))</f>
        <v>0</v>
      </c>
      <c r="EB60" s="2">
        <f>IF(CL60=0,0,SUM(CL$6:CL60))</f>
        <v>150292</v>
      </c>
      <c r="EC60" s="2">
        <f>IF(CM60=0,0,SUM(CM$6:CM60))</f>
        <v>0</v>
      </c>
      <c r="ED60" s="2"/>
      <c r="EE60" s="2"/>
      <c r="EF60" s="2">
        <v>55</v>
      </c>
      <c r="EG60" s="2">
        <f>求节点($DK$6:$DK$85,DL$6:DL$85,升级建筑所需大殿等级!AW60)</f>
        <v>690752</v>
      </c>
      <c r="EH60" s="2">
        <f>求节点($DK$6:$DK$85,DM$6:DM$85,升级建筑所需大殿等级!AX60)</f>
        <v>178674</v>
      </c>
      <c r="EI60" s="2">
        <f>求节点($DK$6:$DK$85,DN$6:DN$85,升级建筑所需大殿等级!AY60)</f>
        <v>90676.666666666599</v>
      </c>
      <c r="EJ60" s="2">
        <f>求节点($DK$6:$DK$85,DO$6:DO$85,升级建筑所需大殿等级!AZ60)</f>
        <v>0</v>
      </c>
      <c r="EK60" s="2">
        <f>求节点($DK$6:$DK$85,DP$6:DP$85,升级建筑所需大殿等级!BA60)</f>
        <v>150332</v>
      </c>
      <c r="EL60" s="2">
        <f>求节点($DK$6:$DK$85,DQ$6:DQ$85,升级建筑所需大殿等级!BB60)</f>
        <v>150332</v>
      </c>
      <c r="EM60" s="2">
        <f>求节点($DK$6:$DK$85,DR$6:DR$85,升级建筑所需大殿等级!BC60)</f>
        <v>150332</v>
      </c>
      <c r="EN60" s="2">
        <f>求节点($DK$6:$DK$85,DS$6:DS$85,升级建筑所需大殿等级!BD60)</f>
        <v>150332</v>
      </c>
      <c r="EO60" s="2">
        <f>求节点($DK$6:$DK$85,DT$6:DT$85,升级建筑所需大殿等级!BE60)</f>
        <v>207600</v>
      </c>
      <c r="EP60" s="2">
        <f>求节点($DK$6:$DK$85,DU$6:DU$85,升级建筑所需大殿等级!BF60)</f>
        <v>209542</v>
      </c>
      <c r="EQ60" s="2">
        <f>求节点($DK$6:$DK$85,DV$6:DV$85,升级建筑所需大殿等级!BG60)</f>
        <v>209542</v>
      </c>
      <c r="ER60" s="2">
        <f>求节点($DK$6:$DK$85,DW$6:DW$85,升级建筑所需大殿等级!BH60)</f>
        <v>434334</v>
      </c>
      <c r="ES60" s="2">
        <f>求节点($DK$6:$DK$85,DX$6:DX$85,升级建筑所需大殿等级!BI60)</f>
        <v>221360</v>
      </c>
      <c r="ET60" s="2">
        <f>求节点($DK$6:$DK$85,DY$6:DY$85,升级建筑所需大殿等级!BJ60)</f>
        <v>132358</v>
      </c>
      <c r="EU60" s="2">
        <f>求节点($DK$6:$DK$85,DZ$6:DZ$85,升级建筑所需大殿等级!BK60)</f>
        <v>221258</v>
      </c>
      <c r="EV60" s="2">
        <f>求节点($DK$6:$DK$85,EA$6:EA$85,升级建筑所需大殿等级!BL60)</f>
        <v>221268</v>
      </c>
      <c r="EW60" s="2">
        <f>求节点($DK$6:$DK$85,EB$6:EB$85,升级建筑所需大殿等级!BM60)</f>
        <v>150292</v>
      </c>
      <c r="EX60" s="2">
        <f>求节点($DK$6:$DK$85,EC$6:EC$85,升级建筑所需大殿等级!BN60)</f>
        <v>93615.999999999971</v>
      </c>
      <c r="EY60" s="2"/>
      <c r="EZ60" s="2"/>
      <c r="FA60" s="1">
        <f>SUMPRODUCT(EG60:EX60,'[1]功能-城建'!$X60:$AO60)</f>
        <v>3662600.6666666665</v>
      </c>
      <c r="FC60" s="1" t="e">
        <f t="shared" si="35"/>
        <v>#DIV/0!</v>
      </c>
    </row>
    <row r="61" spans="1:202" x14ac:dyDescent="0.15">
      <c r="A61" s="1">
        <f>(0.03*$C61^-0.75)*求节点([1]节奏总纲!$P$4:$P$163,'[1]功能-城建'!$CW$5:$CW$164,[1]节奏总纲!$AM59)</f>
        <v>360892.02392263926</v>
      </c>
      <c r="B61" s="1">
        <v>4.1999999999999997E-3</v>
      </c>
      <c r="C61" s="1">
        <v>56</v>
      </c>
      <c r="D61" s="1">
        <f>'[1]功能-城建'!DG60</f>
        <v>4351734</v>
      </c>
      <c r="E61" s="1">
        <f>'[1]功能-城建'!DH60</f>
        <v>4351734</v>
      </c>
      <c r="F61" s="1">
        <f>'[1]功能-城建'!DI60</f>
        <v>4351734</v>
      </c>
      <c r="G61" s="1">
        <f>'[1]功能-城建'!DJ60</f>
        <v>4351734</v>
      </c>
      <c r="H61" s="1">
        <f>'[1]功能-城建'!DK60</f>
        <v>4351734</v>
      </c>
      <c r="J61" s="2">
        <v>56</v>
      </c>
      <c r="K61" s="2">
        <f>'[1]功能-城建'!AS61</f>
        <v>56</v>
      </c>
      <c r="L61" s="2">
        <f>'[1]功能-城建'!AT61</f>
        <v>56</v>
      </c>
      <c r="M61" s="2" t="str">
        <f>'[1]功能-城建'!AU61</f>
        <v/>
      </c>
      <c r="N61" s="2" t="str">
        <f>'[1]功能-城建'!AV61</f>
        <v/>
      </c>
      <c r="O61" s="2">
        <f>'[1]功能-城建'!AW61</f>
        <v>56</v>
      </c>
      <c r="P61" s="2">
        <f>'[1]功能-城建'!AX61</f>
        <v>56</v>
      </c>
      <c r="Q61" s="2">
        <f>'[1]功能-城建'!AY61</f>
        <v>56</v>
      </c>
      <c r="R61" s="2">
        <f>'[1]功能-城建'!AZ61</f>
        <v>56</v>
      </c>
      <c r="S61" s="2">
        <f>'[1]功能-城建'!BA61</f>
        <v>56</v>
      </c>
      <c r="T61" s="2">
        <f>'[1]功能-城建'!BB61</f>
        <v>56</v>
      </c>
      <c r="U61" s="2">
        <f>'[1]功能-城建'!BC61</f>
        <v>56</v>
      </c>
      <c r="V61" s="2">
        <f>'[1]功能-城建'!BD61</f>
        <v>0</v>
      </c>
      <c r="W61" s="2">
        <f>'[1]功能-城建'!BE61</f>
        <v>0</v>
      </c>
      <c r="X61" s="2">
        <f>'[1]功能-城建'!BF61</f>
        <v>0</v>
      </c>
      <c r="Y61" s="2">
        <f>'[1]功能-城建'!BG61</f>
        <v>0</v>
      </c>
      <c r="Z61" s="2">
        <f>'[1]功能-城建'!BH61</f>
        <v>0</v>
      </c>
      <c r="AA61" s="2">
        <f>'[1]功能-城建'!BI61</f>
        <v>56</v>
      </c>
      <c r="AB61" s="2">
        <f>'[1]功能-城建'!BJ61</f>
        <v>0</v>
      </c>
      <c r="AC61" s="2"/>
      <c r="AD61" s="2"/>
      <c r="AE61" s="2">
        <v>56</v>
      </c>
      <c r="AF61" s="2">
        <f>IFERROR(ROUNDUP(城建经验计算中介!D61*INDEX($B$6:$B$85,K61,1),0),0)</f>
        <v>140970</v>
      </c>
      <c r="AG61" s="2">
        <f>IFERROR(ROUNDUP(城建经验计算中介!E61*INDEX($B$6:$B$85,L61,1),0),0)</f>
        <v>31327</v>
      </c>
      <c r="AH61" s="2">
        <f>IFERROR(ROUNDUP(城建经验计算中介!F61*INDEX($B$6:$B$85,M61,1),0),0)</f>
        <v>0</v>
      </c>
      <c r="AI61" s="2">
        <f>IFERROR(ROUNDUP(城建经验计算中介!G61*INDEX($B$6:$B$85,N61,1),0),0)</f>
        <v>0</v>
      </c>
      <c r="AJ61" s="2">
        <f>IFERROR(ROUNDUP(城建经验计算中介!H61*INDEX($B$6:$B$85,O61,1),0),0)</f>
        <v>26106</v>
      </c>
      <c r="AK61" s="2">
        <f>IFERROR(ROUNDUP(城建经验计算中介!I61*INDEX($B$6:$B$85,P61,1),0),0)</f>
        <v>26106</v>
      </c>
      <c r="AL61" s="2">
        <f>IFERROR(ROUNDUP(城建经验计算中介!J61*INDEX($B$6:$B$85,Q61,1),0),0)</f>
        <v>26106</v>
      </c>
      <c r="AM61" s="2">
        <f>IFERROR(ROUNDUP(城建经验计算中介!K61*INDEX($B$6:$B$85,R61,1),0),0)</f>
        <v>26106</v>
      </c>
      <c r="AN61" s="2">
        <f>IFERROR(ROUNDUP(城建经验计算中介!L61*INDEX($B$6:$B$85,S61,1),0),0)</f>
        <v>36548</v>
      </c>
      <c r="AO61" s="2">
        <f>IFERROR(ROUNDUP(城建经验计算中介!M61*INDEX($B$6:$B$85,T61,1),0),0)</f>
        <v>36548</v>
      </c>
      <c r="AP61" s="2">
        <f>IFERROR(ROUNDUP(城建经验计算中介!N61*INDEX($B$6:$B$85,U61,1),0),0)</f>
        <v>36548</v>
      </c>
      <c r="AQ61" s="2">
        <f>IFERROR(ROUNDUP(城建经验计算中介!O61*INDEX($B$6:$B$85,V61,1),0),0)</f>
        <v>0</v>
      </c>
      <c r="AR61" s="2">
        <f>IFERROR(ROUNDUP(城建经验计算中介!P61*INDEX($B$6:$B$85,W61,1),0),0)</f>
        <v>0</v>
      </c>
      <c r="AS61" s="2">
        <f>IFERROR(ROUNDUP(城建经验计算中介!Q61*INDEX($B$6:$B$85,X61,1),0),0)</f>
        <v>0</v>
      </c>
      <c r="AT61" s="2">
        <f>IFERROR(ROUNDUP(城建经验计算中介!R61*INDEX($B$6:$B$85,Y61,1),0),0)</f>
        <v>0</v>
      </c>
      <c r="AU61" s="2">
        <f>IFERROR(ROUNDUP(城建经验计算中介!S61*INDEX($B$6:$B$85,Z61,1),0),0)</f>
        <v>0</v>
      </c>
      <c r="AV61" s="2">
        <f>IFERROR(ROUNDUP(城建经验计算中介!T61*INDEX($B$6:$B$85,AA61,1),0),0)</f>
        <v>26106</v>
      </c>
      <c r="AW61" s="2">
        <f>IFERROR(ROUNDUP(城建经验计算中介!U61*INDEX($B$6:$B$85,AB61,1),0),0)</f>
        <v>0</v>
      </c>
      <c r="AX61" s="2"/>
      <c r="AY61" s="2"/>
      <c r="AZ61" s="2">
        <v>56</v>
      </c>
      <c r="BA61" s="2">
        <f t="shared" si="3"/>
        <v>140000</v>
      </c>
      <c r="BB61" s="2">
        <f t="shared" si="4"/>
        <v>31000</v>
      </c>
      <c r="BC61" s="2">
        <f t="shared" si="5"/>
        <v>0</v>
      </c>
      <c r="BD61" s="2">
        <f t="shared" si="6"/>
        <v>0</v>
      </c>
      <c r="BE61" s="2">
        <f t="shared" si="7"/>
        <v>26000</v>
      </c>
      <c r="BF61" s="2">
        <f t="shared" si="8"/>
        <v>26000</v>
      </c>
      <c r="BG61" s="2">
        <f t="shared" si="9"/>
        <v>26000</v>
      </c>
      <c r="BH61" s="2">
        <f t="shared" si="10"/>
        <v>26000</v>
      </c>
      <c r="BI61" s="2">
        <f t="shared" si="11"/>
        <v>37000</v>
      </c>
      <c r="BJ61" s="2">
        <f t="shared" si="12"/>
        <v>37000</v>
      </c>
      <c r="BK61" s="2">
        <f t="shared" si="13"/>
        <v>37000</v>
      </c>
      <c r="BL61" s="2">
        <f t="shared" si="14"/>
        <v>0</v>
      </c>
      <c r="BM61" s="2">
        <f t="shared" si="15"/>
        <v>0</v>
      </c>
      <c r="BN61" s="2">
        <f t="shared" si="16"/>
        <v>0</v>
      </c>
      <c r="BO61" s="2">
        <f t="shared" si="17"/>
        <v>0</v>
      </c>
      <c r="BP61" s="2">
        <f t="shared" si="18"/>
        <v>0</v>
      </c>
      <c r="BQ61" s="2">
        <f t="shared" si="19"/>
        <v>26000</v>
      </c>
      <c r="BR61" s="2">
        <f t="shared" si="20"/>
        <v>0</v>
      </c>
      <c r="BS61" s="2"/>
      <c r="BT61" s="2"/>
      <c r="BU61" s="2">
        <v>56</v>
      </c>
      <c r="BV61" s="2">
        <f t="shared" si="38"/>
        <v>120000</v>
      </c>
      <c r="BW61" s="2">
        <f t="shared" si="39"/>
        <v>31000</v>
      </c>
      <c r="BX61" s="2">
        <f t="shared" si="40"/>
        <v>0</v>
      </c>
      <c r="BY61" s="2">
        <f t="shared" si="41"/>
        <v>0</v>
      </c>
      <c r="BZ61" s="2">
        <f t="shared" si="42"/>
        <v>26000</v>
      </c>
      <c r="CA61" s="2">
        <f t="shared" si="43"/>
        <v>26000</v>
      </c>
      <c r="CB61" s="2">
        <f t="shared" si="44"/>
        <v>26000</v>
      </c>
      <c r="CC61" s="2">
        <f t="shared" si="45"/>
        <v>26000</v>
      </c>
      <c r="CD61" s="2">
        <f t="shared" si="46"/>
        <v>37000</v>
      </c>
      <c r="CE61" s="2">
        <f t="shared" si="47"/>
        <v>37000</v>
      </c>
      <c r="CF61" s="2">
        <f t="shared" si="48"/>
        <v>37000</v>
      </c>
      <c r="CG61" s="2">
        <f t="shared" si="49"/>
        <v>0</v>
      </c>
      <c r="CH61" s="2">
        <f t="shared" si="50"/>
        <v>0</v>
      </c>
      <c r="CI61" s="33">
        <f t="shared" si="51"/>
        <v>0</v>
      </c>
      <c r="CJ61" s="2">
        <f t="shared" si="52"/>
        <v>0</v>
      </c>
      <c r="CK61" s="2">
        <f t="shared" si="53"/>
        <v>0</v>
      </c>
      <c r="CL61" s="2">
        <f t="shared" si="54"/>
        <v>26000</v>
      </c>
      <c r="CM61" s="2">
        <f t="shared" si="55"/>
        <v>0</v>
      </c>
      <c r="CN61" s="2"/>
      <c r="CO61" s="2"/>
      <c r="CP61" s="2">
        <v>56</v>
      </c>
      <c r="CQ61" s="2">
        <v>120000</v>
      </c>
      <c r="CR61" s="2">
        <v>31000</v>
      </c>
      <c r="CS61" s="2">
        <v>0</v>
      </c>
      <c r="CT61" s="2">
        <v>0</v>
      </c>
      <c r="CU61" s="2">
        <v>26000</v>
      </c>
      <c r="CV61" s="2">
        <v>26000</v>
      </c>
      <c r="CW61" s="2">
        <v>26000</v>
      </c>
      <c r="CX61" s="2">
        <v>26000</v>
      </c>
      <c r="CY61" s="2">
        <v>37000</v>
      </c>
      <c r="CZ61" s="2">
        <v>37000</v>
      </c>
      <c r="DA61" s="2">
        <v>37000</v>
      </c>
      <c r="DB61" s="2">
        <v>0</v>
      </c>
      <c r="DC61" s="2">
        <v>0</v>
      </c>
      <c r="DD61" s="33">
        <v>0</v>
      </c>
      <c r="DE61" s="2">
        <v>0</v>
      </c>
      <c r="DF61" s="2">
        <v>0</v>
      </c>
      <c r="DG61" s="2">
        <v>26000</v>
      </c>
      <c r="DH61" s="2">
        <v>0</v>
      </c>
      <c r="DI61" s="2"/>
      <c r="DJ61" s="2"/>
      <c r="DK61" s="2">
        <v>56</v>
      </c>
      <c r="DL61" s="2">
        <f>IF(BV61=0,0,SUM(BV$6:BV61))</f>
        <v>810752</v>
      </c>
      <c r="DM61" s="2">
        <f>IF(BW61=0,0,SUM(BW$6:BW61))</f>
        <v>209674</v>
      </c>
      <c r="DN61" s="2">
        <f>IF(BX61=0,0,SUM(BX$6:BX61))</f>
        <v>0</v>
      </c>
      <c r="DO61" s="2">
        <f>IF(BY61=0,0,SUM(BY$6:BY61))</f>
        <v>0</v>
      </c>
      <c r="DP61" s="2">
        <f>IF(BZ61=0,0,SUM(BZ$6:BZ61))</f>
        <v>176332</v>
      </c>
      <c r="DQ61" s="2">
        <f>IF(CA61=0,0,SUM(CA$6:CA61))</f>
        <v>176332</v>
      </c>
      <c r="DR61" s="2">
        <f>IF(CB61=0,0,SUM(CB$6:CB61))</f>
        <v>176332</v>
      </c>
      <c r="DS61" s="2">
        <f>IF(CC61=0,0,SUM(CC$6:CC61))</f>
        <v>176332</v>
      </c>
      <c r="DT61" s="2">
        <f>IF(CD61=0,0,SUM(CD$6:CD61))</f>
        <v>244600</v>
      </c>
      <c r="DU61" s="2">
        <f>IF(CE61=0,0,SUM(CE$6:CE61))</f>
        <v>246542</v>
      </c>
      <c r="DV61" s="2">
        <f>IF(CF61=0,0,SUM(CF$6:CF61))</f>
        <v>246542</v>
      </c>
      <c r="DW61" s="2">
        <f>IF(CG61=0,0,SUM(CG$6:CG61))</f>
        <v>0</v>
      </c>
      <c r="DX61" s="2">
        <f>IF(CH61=0,0,SUM(CH$6:CH61))</f>
        <v>0</v>
      </c>
      <c r="DY61" s="2">
        <f>IF(CI61=0,0,SUM(CI$6:CI61))</f>
        <v>0</v>
      </c>
      <c r="DZ61" s="2">
        <f>IF(CJ61=0,0,SUM(CJ$6:CJ61))</f>
        <v>0</v>
      </c>
      <c r="EA61" s="2">
        <f>IF(CK61=0,0,SUM(CK$6:CK61))</f>
        <v>0</v>
      </c>
      <c r="EB61" s="2">
        <f>IF(CL61=0,0,SUM(CL$6:CL61))</f>
        <v>176292</v>
      </c>
      <c r="EC61" s="2">
        <f>IF(CM61=0,0,SUM(CM$6:CM61))</f>
        <v>0</v>
      </c>
      <c r="ED61" s="2"/>
      <c r="EE61" s="2"/>
      <c r="EF61" s="2">
        <v>56</v>
      </c>
      <c r="EG61" s="2">
        <f>求节点($DK$6:$DK$85,DL$6:DL$85,升级建筑所需大殿等级!AW61)</f>
        <v>810752</v>
      </c>
      <c r="EH61" s="2">
        <f>求节点($DK$6:$DK$85,DM$6:DM$85,升级建筑所需大殿等级!AX61)</f>
        <v>209674</v>
      </c>
      <c r="EI61" s="2">
        <f>求节点($DK$6:$DK$85,DN$6:DN$85,升级建筑所需大殿等级!AY61)</f>
        <v>109343.3333333334</v>
      </c>
      <c r="EJ61" s="2">
        <f>求节点($DK$6:$DK$85,DO$6:DO$85,升级建筑所需大殿等级!AZ61)</f>
        <v>0</v>
      </c>
      <c r="EK61" s="2">
        <f>求节点($DK$6:$DK$85,DP$6:DP$85,升级建筑所需大殿等级!BA61)</f>
        <v>176332</v>
      </c>
      <c r="EL61" s="2">
        <f>求节点($DK$6:$DK$85,DQ$6:DQ$85,升级建筑所需大殿等级!BB61)</f>
        <v>176332</v>
      </c>
      <c r="EM61" s="2">
        <f>求节点($DK$6:$DK$85,DR$6:DR$85,升级建筑所需大殿等级!BC61)</f>
        <v>176332</v>
      </c>
      <c r="EN61" s="2">
        <f>求节点($DK$6:$DK$85,DS$6:DS$85,升级建筑所需大殿等级!BD61)</f>
        <v>176332</v>
      </c>
      <c r="EO61" s="2">
        <f>求节点($DK$6:$DK$85,DT$6:DT$85,升级建筑所需大殿等级!BE61)</f>
        <v>244600</v>
      </c>
      <c r="EP61" s="2">
        <f>求节点($DK$6:$DK$85,DU$6:DU$85,升级建筑所需大殿等级!BF61)</f>
        <v>246542</v>
      </c>
      <c r="EQ61" s="2">
        <f>求节点($DK$6:$DK$85,DV$6:DV$85,升级建筑所需大殿等级!BG61)</f>
        <v>246542</v>
      </c>
      <c r="ER61" s="2">
        <f>求节点($DK$6:$DK$85,DW$6:DW$85,升级建筑所需大殿等级!BH61)</f>
        <v>514334</v>
      </c>
      <c r="ES61" s="2">
        <f>求节点($DK$6:$DK$85,DX$6:DX$85,升级建筑所需大殿等级!BI61)</f>
        <v>271359.99999999983</v>
      </c>
      <c r="ET61" s="2">
        <f>求节点($DK$6:$DK$85,DY$6:DY$85,升级建筑所需大殿等级!BJ61)</f>
        <v>162024.66666666657</v>
      </c>
      <c r="EU61" s="2">
        <f>求节点($DK$6:$DK$85,DZ$6:DZ$85,升级建筑所需大殿等级!BK61)</f>
        <v>271257.99999999983</v>
      </c>
      <c r="EV61" s="2">
        <f>求节点($DK$6:$DK$85,EA$6:EA$85,升级建筑所需大殿等级!BL61)</f>
        <v>271267.99999999983</v>
      </c>
      <c r="EW61" s="2">
        <f>求节点($DK$6:$DK$85,EB$6:EB$85,升级建筑所需大殿等级!BM61)</f>
        <v>176292</v>
      </c>
      <c r="EX61" s="2">
        <f>求节点($DK$6:$DK$85,EC$6:EC$85,升级建筑所需大殿等级!BN61)</f>
        <v>112416.00000000007</v>
      </c>
      <c r="EY61" s="2"/>
      <c r="EZ61" s="2"/>
      <c r="FA61" s="1">
        <f>SUMPRODUCT(EG61:EX61,'[1]功能-城建'!$X61:$AO61)</f>
        <v>4351734</v>
      </c>
      <c r="FC61" s="1" t="e">
        <f t="shared" si="35"/>
        <v>#DIV/0!</v>
      </c>
    </row>
    <row r="62" spans="1:202" x14ac:dyDescent="0.15">
      <c r="A62" s="1">
        <f>(0.03*$C62^-0.75)*求节点([1]节奏总纲!$P$4:$P$163,'[1]功能-城建'!$CW$5:$CW$164,[1]节奏总纲!$AM60)</f>
        <v>412408.05781781353</v>
      </c>
      <c r="B62" s="1">
        <v>4.1999999999999997E-3</v>
      </c>
      <c r="C62" s="1">
        <v>57</v>
      </c>
      <c r="D62" s="1">
        <f>'[1]功能-城建'!DG61</f>
        <v>5124867.333333334</v>
      </c>
      <c r="E62" s="1">
        <f>'[1]功能-城建'!DH61</f>
        <v>5124867.333333334</v>
      </c>
      <c r="F62" s="1">
        <f>'[1]功能-城建'!DI61</f>
        <v>5124867.333333334</v>
      </c>
      <c r="G62" s="1">
        <f>'[1]功能-城建'!DJ61</f>
        <v>5124867.333333334</v>
      </c>
      <c r="H62" s="1">
        <f>'[1]功能-城建'!DK61</f>
        <v>5124867.333333334</v>
      </c>
      <c r="J62" s="2">
        <v>57</v>
      </c>
      <c r="K62" s="2">
        <f>'[1]功能-城建'!AS62</f>
        <v>57</v>
      </c>
      <c r="L62" s="2">
        <f>'[1]功能-城建'!AT62</f>
        <v>57</v>
      </c>
      <c r="M62" s="2" t="str">
        <f>'[1]功能-城建'!AU62</f>
        <v/>
      </c>
      <c r="N62" s="2" t="str">
        <f>'[1]功能-城建'!AV62</f>
        <v/>
      </c>
      <c r="O62" s="2">
        <f>'[1]功能-城建'!AW62</f>
        <v>57</v>
      </c>
      <c r="P62" s="2">
        <f>'[1]功能-城建'!AX62</f>
        <v>57</v>
      </c>
      <c r="Q62" s="2">
        <f>'[1]功能-城建'!AY62</f>
        <v>57</v>
      </c>
      <c r="R62" s="2">
        <f>'[1]功能-城建'!AZ62</f>
        <v>57</v>
      </c>
      <c r="S62" s="2">
        <f>'[1]功能-城建'!BA62</f>
        <v>57</v>
      </c>
      <c r="T62" s="2">
        <f>'[1]功能-城建'!BB62</f>
        <v>57</v>
      </c>
      <c r="U62" s="2">
        <f>'[1]功能-城建'!BC62</f>
        <v>57</v>
      </c>
      <c r="V62" s="2">
        <f>'[1]功能-城建'!BD62</f>
        <v>0</v>
      </c>
      <c r="W62" s="2">
        <f>'[1]功能-城建'!BE62</f>
        <v>0</v>
      </c>
      <c r="X62" s="2">
        <f>'[1]功能-城建'!BF62</f>
        <v>0</v>
      </c>
      <c r="Y62" s="2">
        <f>'[1]功能-城建'!BG62</f>
        <v>0</v>
      </c>
      <c r="Z62" s="2">
        <f>'[1]功能-城建'!BH62</f>
        <v>0</v>
      </c>
      <c r="AA62" s="2">
        <f>'[1]功能-城建'!BI62</f>
        <v>57</v>
      </c>
      <c r="AB62" s="2">
        <f>'[1]功能-城建'!BJ62</f>
        <v>0</v>
      </c>
      <c r="AC62" s="2"/>
      <c r="AD62" s="2"/>
      <c r="AE62" s="2">
        <v>57</v>
      </c>
      <c r="AF62" s="2">
        <f>IFERROR(ROUNDUP(城建经验计算中介!D62*INDEX($B$6:$B$85,K62,1),0),0)</f>
        <v>165486</v>
      </c>
      <c r="AG62" s="2">
        <f>IFERROR(ROUNDUP(城建经验计算中介!E62*INDEX($B$6:$B$85,L62,1),0),0)</f>
        <v>36775</v>
      </c>
      <c r="AH62" s="2">
        <f>IFERROR(ROUNDUP(城建经验计算中介!F62*INDEX($B$6:$B$85,M62,1),0),0)</f>
        <v>0</v>
      </c>
      <c r="AI62" s="2">
        <f>IFERROR(ROUNDUP(城建经验计算中介!G62*INDEX($B$6:$B$85,N62,1),0),0)</f>
        <v>0</v>
      </c>
      <c r="AJ62" s="2">
        <f>IFERROR(ROUNDUP(城建经验计算中介!H62*INDEX($B$6:$B$85,O62,1),0),0)</f>
        <v>30646</v>
      </c>
      <c r="AK62" s="2">
        <f>IFERROR(ROUNDUP(城建经验计算中介!I62*INDEX($B$6:$B$85,P62,1),0),0)</f>
        <v>30646</v>
      </c>
      <c r="AL62" s="2">
        <f>IFERROR(ROUNDUP(城建经验计算中介!J62*INDEX($B$6:$B$85,Q62,1),0),0)</f>
        <v>30646</v>
      </c>
      <c r="AM62" s="2">
        <f>IFERROR(ROUNDUP(城建经验计算中介!K62*INDEX($B$6:$B$85,R62,1),0),0)</f>
        <v>30646</v>
      </c>
      <c r="AN62" s="2">
        <f>IFERROR(ROUNDUP(城建经验计算中介!L62*INDEX($B$6:$B$85,S62,1),0),0)</f>
        <v>42904</v>
      </c>
      <c r="AO62" s="2">
        <f>IFERROR(ROUNDUP(城建经验计算中介!M62*INDEX($B$6:$B$85,T62,1),0),0)</f>
        <v>42904</v>
      </c>
      <c r="AP62" s="2">
        <f>IFERROR(ROUNDUP(城建经验计算中介!N62*INDEX($B$6:$B$85,U62,1),0),0)</f>
        <v>42904</v>
      </c>
      <c r="AQ62" s="2">
        <f>IFERROR(ROUNDUP(城建经验计算中介!O62*INDEX($B$6:$B$85,V62,1),0),0)</f>
        <v>0</v>
      </c>
      <c r="AR62" s="2">
        <f>IFERROR(ROUNDUP(城建经验计算中介!P62*INDEX($B$6:$B$85,W62,1),0),0)</f>
        <v>0</v>
      </c>
      <c r="AS62" s="2">
        <f>IFERROR(ROUNDUP(城建经验计算中介!Q62*INDEX($B$6:$B$85,X62,1),0),0)</f>
        <v>0</v>
      </c>
      <c r="AT62" s="2">
        <f>IFERROR(ROUNDUP(城建经验计算中介!R62*INDEX($B$6:$B$85,Y62,1),0),0)</f>
        <v>0</v>
      </c>
      <c r="AU62" s="2">
        <f>IFERROR(ROUNDUP(城建经验计算中介!S62*INDEX($B$6:$B$85,Z62,1),0),0)</f>
        <v>0</v>
      </c>
      <c r="AV62" s="2">
        <f>IFERROR(ROUNDUP(城建经验计算中介!T62*INDEX($B$6:$B$85,AA62,1),0),0)</f>
        <v>30646</v>
      </c>
      <c r="AW62" s="2">
        <f>IFERROR(ROUNDUP(城建经验计算中介!U62*INDEX($B$6:$B$85,AB62,1),0),0)</f>
        <v>0</v>
      </c>
      <c r="AX62" s="2"/>
      <c r="AY62" s="2"/>
      <c r="AZ62" s="2">
        <v>57</v>
      </c>
      <c r="BA62" s="2">
        <f t="shared" si="3"/>
        <v>170000</v>
      </c>
      <c r="BB62" s="2">
        <f t="shared" si="4"/>
        <v>37000</v>
      </c>
      <c r="BC62" s="2">
        <f t="shared" si="5"/>
        <v>0</v>
      </c>
      <c r="BD62" s="2">
        <f t="shared" si="6"/>
        <v>0</v>
      </c>
      <c r="BE62" s="2">
        <f t="shared" si="7"/>
        <v>31000</v>
      </c>
      <c r="BF62" s="2">
        <f t="shared" si="8"/>
        <v>31000</v>
      </c>
      <c r="BG62" s="2">
        <f t="shared" si="9"/>
        <v>31000</v>
      </c>
      <c r="BH62" s="2">
        <f t="shared" si="10"/>
        <v>31000</v>
      </c>
      <c r="BI62" s="2">
        <f t="shared" si="11"/>
        <v>43000</v>
      </c>
      <c r="BJ62" s="2">
        <f t="shared" si="12"/>
        <v>43000</v>
      </c>
      <c r="BK62" s="2">
        <f t="shared" si="13"/>
        <v>43000</v>
      </c>
      <c r="BL62" s="2">
        <f t="shared" si="14"/>
        <v>0</v>
      </c>
      <c r="BM62" s="2">
        <f t="shared" si="15"/>
        <v>0</v>
      </c>
      <c r="BN62" s="2">
        <f t="shared" si="16"/>
        <v>0</v>
      </c>
      <c r="BO62" s="2">
        <f t="shared" si="17"/>
        <v>0</v>
      </c>
      <c r="BP62" s="2">
        <f t="shared" si="18"/>
        <v>0</v>
      </c>
      <c r="BQ62" s="2">
        <f t="shared" si="19"/>
        <v>31000</v>
      </c>
      <c r="BR62" s="2">
        <f t="shared" si="20"/>
        <v>0</v>
      </c>
      <c r="BS62" s="2"/>
      <c r="BT62" s="2"/>
      <c r="BU62" s="2">
        <v>57</v>
      </c>
      <c r="BV62" s="2">
        <f t="shared" si="38"/>
        <v>140000</v>
      </c>
      <c r="BW62" s="2">
        <f t="shared" si="39"/>
        <v>37000</v>
      </c>
      <c r="BX62" s="2">
        <f t="shared" si="40"/>
        <v>0</v>
      </c>
      <c r="BY62" s="2">
        <f t="shared" si="41"/>
        <v>0</v>
      </c>
      <c r="BZ62" s="2">
        <f t="shared" si="42"/>
        <v>31000</v>
      </c>
      <c r="CA62" s="2">
        <f t="shared" si="43"/>
        <v>31000</v>
      </c>
      <c r="CB62" s="2">
        <f t="shared" si="44"/>
        <v>31000</v>
      </c>
      <c r="CC62" s="2">
        <f t="shared" si="45"/>
        <v>31000</v>
      </c>
      <c r="CD62" s="2">
        <f t="shared" si="46"/>
        <v>43000</v>
      </c>
      <c r="CE62" s="2">
        <f t="shared" si="47"/>
        <v>43000</v>
      </c>
      <c r="CF62" s="2">
        <f t="shared" si="48"/>
        <v>43000</v>
      </c>
      <c r="CG62" s="2">
        <f t="shared" si="49"/>
        <v>0</v>
      </c>
      <c r="CH62" s="2">
        <f t="shared" si="50"/>
        <v>0</v>
      </c>
      <c r="CI62" s="33">
        <f t="shared" si="51"/>
        <v>0</v>
      </c>
      <c r="CJ62" s="2">
        <f t="shared" si="52"/>
        <v>0</v>
      </c>
      <c r="CK62" s="2">
        <f t="shared" si="53"/>
        <v>0</v>
      </c>
      <c r="CL62" s="2">
        <f t="shared" si="54"/>
        <v>31000</v>
      </c>
      <c r="CM62" s="2">
        <f t="shared" si="55"/>
        <v>0</v>
      </c>
      <c r="CN62" s="2"/>
      <c r="CO62" s="2"/>
      <c r="CP62" s="2">
        <v>57</v>
      </c>
      <c r="CQ62" s="2">
        <v>140000</v>
      </c>
      <c r="CR62" s="2">
        <v>37000</v>
      </c>
      <c r="CS62" s="2">
        <v>0</v>
      </c>
      <c r="CT62" s="2">
        <v>0</v>
      </c>
      <c r="CU62" s="2">
        <v>31000</v>
      </c>
      <c r="CV62" s="2">
        <v>31000</v>
      </c>
      <c r="CW62" s="2">
        <v>31000</v>
      </c>
      <c r="CX62" s="2">
        <v>31000</v>
      </c>
      <c r="CY62" s="2">
        <v>43000</v>
      </c>
      <c r="CZ62" s="2">
        <v>43000</v>
      </c>
      <c r="DA62" s="2">
        <v>43000</v>
      </c>
      <c r="DB62" s="2">
        <v>0</v>
      </c>
      <c r="DC62" s="2">
        <v>0</v>
      </c>
      <c r="DD62" s="33">
        <v>0</v>
      </c>
      <c r="DE62" s="2">
        <v>0</v>
      </c>
      <c r="DF62" s="2">
        <v>0</v>
      </c>
      <c r="DG62" s="2">
        <v>31000</v>
      </c>
      <c r="DH62" s="2">
        <v>0</v>
      </c>
      <c r="DI62" s="2"/>
      <c r="DJ62" s="2"/>
      <c r="DK62" s="2">
        <v>57</v>
      </c>
      <c r="DL62" s="2">
        <f>IF(BV62=0,0,SUM(BV$6:BV62))</f>
        <v>950752</v>
      </c>
      <c r="DM62" s="2">
        <f>IF(BW62=0,0,SUM(BW$6:BW62))</f>
        <v>246674</v>
      </c>
      <c r="DN62" s="2">
        <f>IF(BX62=0,0,SUM(BX$6:BX62))</f>
        <v>0</v>
      </c>
      <c r="DO62" s="2">
        <f>IF(BY62=0,0,SUM(BY$6:BY62))</f>
        <v>0</v>
      </c>
      <c r="DP62" s="2">
        <f>IF(BZ62=0,0,SUM(BZ$6:BZ62))</f>
        <v>207332</v>
      </c>
      <c r="DQ62" s="2">
        <f>IF(CA62=0,0,SUM(CA$6:CA62))</f>
        <v>207332</v>
      </c>
      <c r="DR62" s="2">
        <f>IF(CB62=0,0,SUM(CB$6:CB62))</f>
        <v>207332</v>
      </c>
      <c r="DS62" s="2">
        <f>IF(CC62=0,0,SUM(CC$6:CC62))</f>
        <v>207332</v>
      </c>
      <c r="DT62" s="2">
        <f>IF(CD62=0,0,SUM(CD$6:CD62))</f>
        <v>287600</v>
      </c>
      <c r="DU62" s="2">
        <f>IF(CE62=0,0,SUM(CE$6:CE62))</f>
        <v>289542</v>
      </c>
      <c r="DV62" s="2">
        <f>IF(CF62=0,0,SUM(CF$6:CF62))</f>
        <v>289542</v>
      </c>
      <c r="DW62" s="2">
        <f>IF(CG62=0,0,SUM(CG$6:CG62))</f>
        <v>0</v>
      </c>
      <c r="DX62" s="2">
        <f>IF(CH62=0,0,SUM(CH$6:CH62))</f>
        <v>0</v>
      </c>
      <c r="DY62" s="2">
        <f>IF(CI62=0,0,SUM(CI$6:CI62))</f>
        <v>0</v>
      </c>
      <c r="DZ62" s="2">
        <f>IF(CJ62=0,0,SUM(CJ$6:CJ62))</f>
        <v>0</v>
      </c>
      <c r="EA62" s="2">
        <f>IF(CK62=0,0,SUM(CK$6:CK62))</f>
        <v>0</v>
      </c>
      <c r="EB62" s="2">
        <f>IF(CL62=0,0,SUM(CL$6:CL62))</f>
        <v>207292</v>
      </c>
      <c r="EC62" s="2">
        <f>IF(CM62=0,0,SUM(CM$6:CM62))</f>
        <v>0</v>
      </c>
      <c r="ED62" s="2"/>
      <c r="EE62" s="2"/>
      <c r="EF62" s="2">
        <v>57</v>
      </c>
      <c r="EG62" s="2">
        <f>求节点($DK$6:$DK$85,DL$6:DL$85,升级建筑所需大殿等级!AW62)</f>
        <v>950752</v>
      </c>
      <c r="EH62" s="2">
        <f>求节点($DK$6:$DK$85,DM$6:DM$85,升级建筑所需大殿等级!AX62)</f>
        <v>246674</v>
      </c>
      <c r="EI62" s="2">
        <f>求节点($DK$6:$DK$85,DN$6:DN$85,升级建筑所需大殿等级!AY62)</f>
        <v>128010</v>
      </c>
      <c r="EJ62" s="2">
        <f>求节点($DK$6:$DK$85,DO$6:DO$85,升级建筑所需大殿等级!AZ62)</f>
        <v>0</v>
      </c>
      <c r="EK62" s="2">
        <f>求节点($DK$6:$DK$85,DP$6:DP$85,升级建筑所需大殿等级!BA62)</f>
        <v>207332</v>
      </c>
      <c r="EL62" s="2">
        <f>求节点($DK$6:$DK$85,DQ$6:DQ$85,升级建筑所需大殿等级!BB62)</f>
        <v>207332</v>
      </c>
      <c r="EM62" s="2">
        <f>求节点($DK$6:$DK$85,DR$6:DR$85,升级建筑所需大殿等级!BC62)</f>
        <v>207332</v>
      </c>
      <c r="EN62" s="2">
        <f>求节点($DK$6:$DK$85,DS$6:DS$85,升级建筑所需大殿等级!BD62)</f>
        <v>207332</v>
      </c>
      <c r="EO62" s="2">
        <f>求节点($DK$6:$DK$85,DT$6:DT$85,升级建筑所需大殿等级!BE62)</f>
        <v>287600</v>
      </c>
      <c r="EP62" s="2">
        <f>求节点($DK$6:$DK$85,DU$6:DU$85,升级建筑所需大殿等级!BF62)</f>
        <v>289542</v>
      </c>
      <c r="EQ62" s="2">
        <f>求节点($DK$6:$DK$85,DV$6:DV$85,升级建筑所需大殿等级!BG62)</f>
        <v>289542</v>
      </c>
      <c r="ER62" s="2">
        <f>求节点($DK$6:$DK$85,DW$6:DW$85,升级建筑所需大殿等级!BH62)</f>
        <v>609334</v>
      </c>
      <c r="ES62" s="2">
        <f>求节点($DK$6:$DK$85,DX$6:DX$85,升级建筑所需大殿等级!BI62)</f>
        <v>321360.00000000017</v>
      </c>
      <c r="ET62" s="2">
        <f>求节点($DK$6:$DK$85,DY$6:DY$85,升级建筑所需大殿等级!BJ62)</f>
        <v>191691.33333333343</v>
      </c>
      <c r="EU62" s="2">
        <f>求节点($DK$6:$DK$85,DZ$6:DZ$85,升级建筑所需大殿等级!BK62)</f>
        <v>321258.00000000017</v>
      </c>
      <c r="EV62" s="2">
        <f>求节点($DK$6:$DK$85,EA$6:EA$85,升级建筑所需大殿等级!BL62)</f>
        <v>321268.00000000017</v>
      </c>
      <c r="EW62" s="2">
        <f>求节点($DK$6:$DK$85,EB$6:EB$85,升级建筑所需大殿等级!BM62)</f>
        <v>207292</v>
      </c>
      <c r="EX62" s="2">
        <f>求节点($DK$6:$DK$85,EC$6:EC$85,升级建筑所需大殿等级!BN62)</f>
        <v>131216</v>
      </c>
      <c r="EY62" s="2"/>
      <c r="EZ62" s="2"/>
      <c r="FA62" s="1">
        <f>SUMPRODUCT(EG62:EX62,'[1]功能-城建'!$X62:$AO62)</f>
        <v>5124867.333333334</v>
      </c>
      <c r="FC62" s="1" t="e">
        <f t="shared" si="35"/>
        <v>#DIV/0!</v>
      </c>
    </row>
    <row r="63" spans="1:202" x14ac:dyDescent="0.15">
      <c r="A63" s="1">
        <f>(0.03*$C63^-0.75)*求节点([1]节奏总纲!$P$4:$P$163,'[1]功能-城建'!$CW$5:$CW$164,[1]节奏总纲!$AM61)</f>
        <v>471360.89961857931</v>
      </c>
      <c r="B63" s="1">
        <v>4.1999999999999997E-3</v>
      </c>
      <c r="C63" s="1">
        <v>58</v>
      </c>
      <c r="D63" s="1">
        <f>'[1]功能-城建'!DG62</f>
        <v>6029534</v>
      </c>
      <c r="E63" s="1">
        <f>'[1]功能-城建'!DH62</f>
        <v>6029534</v>
      </c>
      <c r="F63" s="1">
        <f>'[1]功能-城建'!DI62</f>
        <v>6029534</v>
      </c>
      <c r="G63" s="1">
        <f>'[1]功能-城建'!DJ62</f>
        <v>6029534</v>
      </c>
      <c r="H63" s="1">
        <f>'[1]功能-城建'!DK62</f>
        <v>6029534</v>
      </c>
      <c r="J63" s="2">
        <v>58</v>
      </c>
      <c r="K63" s="2">
        <f>'[1]功能-城建'!AS63</f>
        <v>58</v>
      </c>
      <c r="L63" s="2">
        <f>'[1]功能-城建'!AT63</f>
        <v>58</v>
      </c>
      <c r="M63" s="2" t="str">
        <f>'[1]功能-城建'!AU63</f>
        <v/>
      </c>
      <c r="N63" s="2" t="str">
        <f>'[1]功能-城建'!AV63</f>
        <v/>
      </c>
      <c r="O63" s="2">
        <f>'[1]功能-城建'!AW63</f>
        <v>58</v>
      </c>
      <c r="P63" s="2">
        <f>'[1]功能-城建'!AX63</f>
        <v>58</v>
      </c>
      <c r="Q63" s="2">
        <f>'[1]功能-城建'!AY63</f>
        <v>58</v>
      </c>
      <c r="R63" s="2">
        <f>'[1]功能-城建'!AZ63</f>
        <v>58</v>
      </c>
      <c r="S63" s="2">
        <f>'[1]功能-城建'!BA63</f>
        <v>58</v>
      </c>
      <c r="T63" s="2">
        <f>'[1]功能-城建'!BB63</f>
        <v>58</v>
      </c>
      <c r="U63" s="2">
        <f>'[1]功能-城建'!BC63</f>
        <v>58</v>
      </c>
      <c r="V63" s="2">
        <f>'[1]功能-城建'!BD63</f>
        <v>0</v>
      </c>
      <c r="W63" s="2">
        <f>'[1]功能-城建'!BE63</f>
        <v>0</v>
      </c>
      <c r="X63" s="2">
        <f>'[1]功能-城建'!BF63</f>
        <v>0</v>
      </c>
      <c r="Y63" s="2">
        <f>'[1]功能-城建'!BG63</f>
        <v>0</v>
      </c>
      <c r="Z63" s="2">
        <f>'[1]功能-城建'!BH63</f>
        <v>0</v>
      </c>
      <c r="AA63" s="2">
        <f>'[1]功能-城建'!BI63</f>
        <v>58</v>
      </c>
      <c r="AB63" s="2">
        <f>'[1]功能-城建'!BJ63</f>
        <v>0</v>
      </c>
      <c r="AC63" s="2"/>
      <c r="AD63" s="2"/>
      <c r="AE63" s="2">
        <v>58</v>
      </c>
      <c r="AF63" s="2">
        <f>IFERROR(ROUNDUP(城建经验计算中介!D63*INDEX($B$6:$B$85,K63,1),0),0)</f>
        <v>194222</v>
      </c>
      <c r="AG63" s="2">
        <f>IFERROR(ROUNDUP(城建经验计算中介!E63*INDEX($B$6:$B$85,L63,1),0),0)</f>
        <v>43161</v>
      </c>
      <c r="AH63" s="2">
        <f>IFERROR(ROUNDUP(城建经验计算中介!F63*INDEX($B$6:$B$85,M63,1),0),0)</f>
        <v>0</v>
      </c>
      <c r="AI63" s="2">
        <f>IFERROR(ROUNDUP(城建经验计算中介!G63*INDEX($B$6:$B$85,N63,1),0),0)</f>
        <v>0</v>
      </c>
      <c r="AJ63" s="2">
        <f>IFERROR(ROUNDUP(城建经验计算中介!H63*INDEX($B$6:$B$85,O63,1),0),0)</f>
        <v>35967</v>
      </c>
      <c r="AK63" s="2">
        <f>IFERROR(ROUNDUP(城建经验计算中介!I63*INDEX($B$6:$B$85,P63,1),0),0)</f>
        <v>35967</v>
      </c>
      <c r="AL63" s="2">
        <f>IFERROR(ROUNDUP(城建经验计算中介!J63*INDEX($B$6:$B$85,Q63,1),0),0)</f>
        <v>35967</v>
      </c>
      <c r="AM63" s="2">
        <f>IFERROR(ROUNDUP(城建经验计算中介!K63*INDEX($B$6:$B$85,R63,1),0),0)</f>
        <v>35967</v>
      </c>
      <c r="AN63" s="2">
        <f>IFERROR(ROUNDUP(城建经验计算中介!L63*INDEX($B$6:$B$85,S63,1),0),0)</f>
        <v>50354</v>
      </c>
      <c r="AO63" s="2">
        <f>IFERROR(ROUNDUP(城建经验计算中介!M63*INDEX($B$6:$B$85,T63,1),0),0)</f>
        <v>50354</v>
      </c>
      <c r="AP63" s="2">
        <f>IFERROR(ROUNDUP(城建经验计算中介!N63*INDEX($B$6:$B$85,U63,1),0),0)</f>
        <v>50354</v>
      </c>
      <c r="AQ63" s="2">
        <f>IFERROR(ROUNDUP(城建经验计算中介!O63*INDEX($B$6:$B$85,V63,1),0),0)</f>
        <v>0</v>
      </c>
      <c r="AR63" s="2">
        <f>IFERROR(ROUNDUP(城建经验计算中介!P63*INDEX($B$6:$B$85,W63,1),0),0)</f>
        <v>0</v>
      </c>
      <c r="AS63" s="2">
        <f>IFERROR(ROUNDUP(城建经验计算中介!Q63*INDEX($B$6:$B$85,X63,1),0),0)</f>
        <v>0</v>
      </c>
      <c r="AT63" s="2">
        <f>IFERROR(ROUNDUP(城建经验计算中介!R63*INDEX($B$6:$B$85,Y63,1),0),0)</f>
        <v>0</v>
      </c>
      <c r="AU63" s="2">
        <f>IFERROR(ROUNDUP(城建经验计算中介!S63*INDEX($B$6:$B$85,Z63,1),0),0)</f>
        <v>0</v>
      </c>
      <c r="AV63" s="2">
        <f>IFERROR(ROUNDUP(城建经验计算中介!T63*INDEX($B$6:$B$85,AA63,1),0),0)</f>
        <v>35967</v>
      </c>
      <c r="AW63" s="2">
        <f>IFERROR(ROUNDUP(城建经验计算中介!U63*INDEX($B$6:$B$85,AB63,1),0),0)</f>
        <v>0</v>
      </c>
      <c r="AX63" s="2"/>
      <c r="AY63" s="2"/>
      <c r="AZ63" s="2">
        <v>58</v>
      </c>
      <c r="BA63" s="2">
        <f t="shared" si="3"/>
        <v>190000</v>
      </c>
      <c r="BB63" s="2">
        <f t="shared" si="4"/>
        <v>43000</v>
      </c>
      <c r="BC63" s="2">
        <f t="shared" si="5"/>
        <v>0</v>
      </c>
      <c r="BD63" s="2">
        <f t="shared" si="6"/>
        <v>0</v>
      </c>
      <c r="BE63" s="2">
        <f t="shared" si="7"/>
        <v>36000</v>
      </c>
      <c r="BF63" s="2">
        <f t="shared" si="8"/>
        <v>36000</v>
      </c>
      <c r="BG63" s="2">
        <f t="shared" si="9"/>
        <v>36000</v>
      </c>
      <c r="BH63" s="2">
        <f t="shared" si="10"/>
        <v>36000</v>
      </c>
      <c r="BI63" s="2">
        <f t="shared" si="11"/>
        <v>50000</v>
      </c>
      <c r="BJ63" s="2">
        <f t="shared" si="12"/>
        <v>50000</v>
      </c>
      <c r="BK63" s="2">
        <f t="shared" si="13"/>
        <v>50000</v>
      </c>
      <c r="BL63" s="2">
        <f t="shared" si="14"/>
        <v>0</v>
      </c>
      <c r="BM63" s="2">
        <f t="shared" si="15"/>
        <v>0</v>
      </c>
      <c r="BN63" s="2">
        <f t="shared" si="16"/>
        <v>0</v>
      </c>
      <c r="BO63" s="2">
        <f t="shared" si="17"/>
        <v>0</v>
      </c>
      <c r="BP63" s="2">
        <f t="shared" si="18"/>
        <v>0</v>
      </c>
      <c r="BQ63" s="2">
        <f t="shared" si="19"/>
        <v>36000</v>
      </c>
      <c r="BR63" s="2">
        <f t="shared" si="20"/>
        <v>0</v>
      </c>
      <c r="BS63" s="2"/>
      <c r="BT63" s="2"/>
      <c r="BU63" s="2">
        <v>58</v>
      </c>
      <c r="BV63" s="2">
        <f t="shared" si="38"/>
        <v>170000</v>
      </c>
      <c r="BW63" s="2">
        <f t="shared" si="39"/>
        <v>43000</v>
      </c>
      <c r="BX63" s="2">
        <f t="shared" si="40"/>
        <v>0</v>
      </c>
      <c r="BY63" s="2">
        <f t="shared" si="41"/>
        <v>0</v>
      </c>
      <c r="BZ63" s="2">
        <f t="shared" si="42"/>
        <v>36000</v>
      </c>
      <c r="CA63" s="2">
        <f t="shared" si="43"/>
        <v>36000</v>
      </c>
      <c r="CB63" s="2">
        <f t="shared" si="44"/>
        <v>36000</v>
      </c>
      <c r="CC63" s="2">
        <f t="shared" si="45"/>
        <v>36000</v>
      </c>
      <c r="CD63" s="2">
        <f t="shared" si="46"/>
        <v>50000</v>
      </c>
      <c r="CE63" s="2">
        <f t="shared" si="47"/>
        <v>50000</v>
      </c>
      <c r="CF63" s="2">
        <f t="shared" si="48"/>
        <v>50000</v>
      </c>
      <c r="CG63" s="2">
        <f t="shared" si="49"/>
        <v>0</v>
      </c>
      <c r="CH63" s="2">
        <f t="shared" si="50"/>
        <v>0</v>
      </c>
      <c r="CI63" s="33">
        <f t="shared" si="51"/>
        <v>0</v>
      </c>
      <c r="CJ63" s="2">
        <f t="shared" si="52"/>
        <v>0</v>
      </c>
      <c r="CK63" s="2">
        <f t="shared" si="53"/>
        <v>0</v>
      </c>
      <c r="CL63" s="2">
        <f t="shared" si="54"/>
        <v>36000</v>
      </c>
      <c r="CM63" s="2">
        <f t="shared" si="55"/>
        <v>0</v>
      </c>
      <c r="CN63" s="2"/>
      <c r="CO63" s="2"/>
      <c r="CP63" s="2">
        <v>58</v>
      </c>
      <c r="CQ63" s="2">
        <v>170000</v>
      </c>
      <c r="CR63" s="2">
        <v>43000</v>
      </c>
      <c r="CS63" s="2">
        <v>0</v>
      </c>
      <c r="CT63" s="2">
        <v>0</v>
      </c>
      <c r="CU63" s="2">
        <v>36000</v>
      </c>
      <c r="CV63" s="2">
        <v>36000</v>
      </c>
      <c r="CW63" s="2">
        <v>36000</v>
      </c>
      <c r="CX63" s="2">
        <v>36000</v>
      </c>
      <c r="CY63" s="2">
        <v>50000</v>
      </c>
      <c r="CZ63" s="2">
        <v>50000</v>
      </c>
      <c r="DA63" s="2">
        <v>50000</v>
      </c>
      <c r="DB63" s="2">
        <v>0</v>
      </c>
      <c r="DC63" s="2">
        <v>0</v>
      </c>
      <c r="DD63" s="33">
        <v>0</v>
      </c>
      <c r="DE63" s="2">
        <v>0</v>
      </c>
      <c r="DF63" s="2">
        <v>0</v>
      </c>
      <c r="DG63" s="2">
        <v>36000</v>
      </c>
      <c r="DH63" s="2">
        <v>0</v>
      </c>
      <c r="DI63" s="2"/>
      <c r="DJ63" s="2"/>
      <c r="DK63" s="2">
        <v>58</v>
      </c>
      <c r="DL63" s="2">
        <f>IF(BV63=0,0,SUM(BV$6:BV63))</f>
        <v>1120752</v>
      </c>
      <c r="DM63" s="2">
        <f>IF(BW63=0,0,SUM(BW$6:BW63))</f>
        <v>289674</v>
      </c>
      <c r="DN63" s="2">
        <f>IF(BX63=0,0,SUM(BX$6:BX63))</f>
        <v>0</v>
      </c>
      <c r="DO63" s="2">
        <f>IF(BY63=0,0,SUM(BY$6:BY63))</f>
        <v>0</v>
      </c>
      <c r="DP63" s="2">
        <f>IF(BZ63=0,0,SUM(BZ$6:BZ63))</f>
        <v>243332</v>
      </c>
      <c r="DQ63" s="2">
        <f>IF(CA63=0,0,SUM(CA$6:CA63))</f>
        <v>243332</v>
      </c>
      <c r="DR63" s="2">
        <f>IF(CB63=0,0,SUM(CB$6:CB63))</f>
        <v>243332</v>
      </c>
      <c r="DS63" s="2">
        <f>IF(CC63=0,0,SUM(CC$6:CC63))</f>
        <v>243332</v>
      </c>
      <c r="DT63" s="2">
        <f>IF(CD63=0,0,SUM(CD$6:CD63))</f>
        <v>337600</v>
      </c>
      <c r="DU63" s="2">
        <f>IF(CE63=0,0,SUM(CE$6:CE63))</f>
        <v>339542</v>
      </c>
      <c r="DV63" s="2">
        <f>IF(CF63=0,0,SUM(CF$6:CF63))</f>
        <v>339542</v>
      </c>
      <c r="DW63" s="2">
        <f>IF(CG63=0,0,SUM(CG$6:CG63))</f>
        <v>0</v>
      </c>
      <c r="DX63" s="2">
        <f>IF(CH63=0,0,SUM(CH$6:CH63))</f>
        <v>0</v>
      </c>
      <c r="DY63" s="2">
        <f>IF(CI63=0,0,SUM(CI$6:CI63))</f>
        <v>0</v>
      </c>
      <c r="DZ63" s="2">
        <f>IF(CJ63=0,0,SUM(CJ$6:CJ63))</f>
        <v>0</v>
      </c>
      <c r="EA63" s="2">
        <f>IF(CK63=0,0,SUM(CK$6:CK63))</f>
        <v>0</v>
      </c>
      <c r="EB63" s="2">
        <f>IF(CL63=0,0,SUM(CL$6:CL63))</f>
        <v>243292</v>
      </c>
      <c r="EC63" s="2">
        <f>IF(CM63=0,0,SUM(CM$6:CM63))</f>
        <v>0</v>
      </c>
      <c r="ED63" s="2"/>
      <c r="EE63" s="2"/>
      <c r="EF63" s="2">
        <v>58</v>
      </c>
      <c r="EG63" s="2">
        <f>求节点($DK$6:$DK$85,DL$6:DL$85,升级建筑所需大殿等级!AW63)</f>
        <v>1120752</v>
      </c>
      <c r="EH63" s="2">
        <f>求节点($DK$6:$DK$85,DM$6:DM$85,升级建筑所需大殿等级!AX63)</f>
        <v>289674</v>
      </c>
      <c r="EI63" s="2">
        <f>求节点($DK$6:$DK$85,DN$6:DN$85,升级建筑所需大殿等级!AY63)</f>
        <v>158009.99999999988</v>
      </c>
      <c r="EJ63" s="2">
        <f>求节点($DK$6:$DK$85,DO$6:DO$85,升级建筑所需大殿等级!AZ63)</f>
        <v>0</v>
      </c>
      <c r="EK63" s="2">
        <f>求节点($DK$6:$DK$85,DP$6:DP$85,升级建筑所需大殿等级!BA63)</f>
        <v>243332</v>
      </c>
      <c r="EL63" s="2">
        <f>求节点($DK$6:$DK$85,DQ$6:DQ$85,升级建筑所需大殿等级!BB63)</f>
        <v>243332</v>
      </c>
      <c r="EM63" s="2">
        <f>求节点($DK$6:$DK$85,DR$6:DR$85,升级建筑所需大殿等级!BC63)</f>
        <v>243332</v>
      </c>
      <c r="EN63" s="2">
        <f>求节点($DK$6:$DK$85,DS$6:DS$85,升级建筑所需大殿等级!BD63)</f>
        <v>243332</v>
      </c>
      <c r="EO63" s="2">
        <f>求节点($DK$6:$DK$85,DT$6:DT$85,升级建筑所需大殿等级!BE63)</f>
        <v>337600</v>
      </c>
      <c r="EP63" s="2">
        <f>求节点($DK$6:$DK$85,DU$6:DU$85,升级建筑所需大殿等级!BF63)</f>
        <v>339542</v>
      </c>
      <c r="EQ63" s="2">
        <f>求节点($DK$6:$DK$85,DV$6:DV$85,升级建筑所需大殿等级!BG63)</f>
        <v>339542</v>
      </c>
      <c r="ER63" s="2">
        <f>求节点($DK$6:$DK$85,DW$6:DW$85,升级建筑所需大殿等级!BH63)</f>
        <v>719334</v>
      </c>
      <c r="ES63" s="2">
        <f>求节点($DK$6:$DK$85,DX$6:DX$85,升级建筑所需大殿等级!BI63)</f>
        <v>371360</v>
      </c>
      <c r="ET63" s="2">
        <f>求节点($DK$6:$DK$85,DY$6:DY$85,升级建筑所需大殿等级!BJ63)</f>
        <v>221358</v>
      </c>
      <c r="EU63" s="2">
        <f>求节点($DK$6:$DK$85,DZ$6:DZ$85,升级建筑所需大殿等级!BK63)</f>
        <v>371258</v>
      </c>
      <c r="EV63" s="2">
        <f>求节点($DK$6:$DK$85,EA$6:EA$85,升级建筑所需大殿等级!BL63)</f>
        <v>371268</v>
      </c>
      <c r="EW63" s="2">
        <f>求节点($DK$6:$DK$85,EB$6:EB$85,升级建筑所需大殿等级!BM63)</f>
        <v>243292</v>
      </c>
      <c r="EX63" s="2">
        <f>求节点($DK$6:$DK$85,EC$6:EC$85,升级建筑所需大殿等级!BN63)</f>
        <v>173215.99999999985</v>
      </c>
      <c r="EY63" s="2"/>
      <c r="EZ63" s="2"/>
      <c r="FA63" s="1">
        <f>SUMPRODUCT(EG63:EX63,'[1]功能-城建'!$X63:$AO63)</f>
        <v>6029534</v>
      </c>
      <c r="FC63" s="1" t="e">
        <f t="shared" si="35"/>
        <v>#DIV/0!</v>
      </c>
    </row>
    <row r="64" spans="1:202" x14ac:dyDescent="0.15">
      <c r="A64" s="1">
        <f>(0.03*$C64^-0.75)*求节点([1]节奏总纲!$P$4:$P$163,'[1]功能-城建'!$CW$5:$CW$164,[1]节奏总纲!$AM62)</f>
        <v>538834.2391631346</v>
      </c>
      <c r="B64" s="1">
        <v>4.1999999999999997E-3</v>
      </c>
      <c r="C64" s="1">
        <v>59</v>
      </c>
      <c r="D64" s="1">
        <f>'[1]功能-城建'!DG63</f>
        <v>7139533.9999999981</v>
      </c>
      <c r="E64" s="1">
        <f>'[1]功能-城建'!DH63</f>
        <v>7139533.9999999981</v>
      </c>
      <c r="F64" s="1">
        <f>'[1]功能-城建'!DI63</f>
        <v>7139533.9999999981</v>
      </c>
      <c r="G64" s="1">
        <f>'[1]功能-城建'!DJ63</f>
        <v>7139533.9999999981</v>
      </c>
      <c r="H64" s="1">
        <f>'[1]功能-城建'!DK63</f>
        <v>7139533.9999999981</v>
      </c>
      <c r="J64" s="2">
        <v>59</v>
      </c>
      <c r="K64" s="2">
        <f>'[1]功能-城建'!AS64</f>
        <v>59</v>
      </c>
      <c r="L64" s="2">
        <f>'[1]功能-城建'!AT64</f>
        <v>59</v>
      </c>
      <c r="M64" s="2" t="str">
        <f>'[1]功能-城建'!AU64</f>
        <v/>
      </c>
      <c r="N64" s="2" t="str">
        <f>'[1]功能-城建'!AV64</f>
        <v/>
      </c>
      <c r="O64" s="2">
        <f>'[1]功能-城建'!AW64</f>
        <v>59</v>
      </c>
      <c r="P64" s="2">
        <f>'[1]功能-城建'!AX64</f>
        <v>59</v>
      </c>
      <c r="Q64" s="2">
        <f>'[1]功能-城建'!AY64</f>
        <v>59</v>
      </c>
      <c r="R64" s="2">
        <f>'[1]功能-城建'!AZ64</f>
        <v>59</v>
      </c>
      <c r="S64" s="2">
        <f>'[1]功能-城建'!BA64</f>
        <v>59</v>
      </c>
      <c r="T64" s="2">
        <f>'[1]功能-城建'!BB64</f>
        <v>59</v>
      </c>
      <c r="U64" s="2">
        <f>'[1]功能-城建'!BC64</f>
        <v>59</v>
      </c>
      <c r="V64" s="2">
        <f>'[1]功能-城建'!BD64</f>
        <v>0</v>
      </c>
      <c r="W64" s="2">
        <f>'[1]功能-城建'!BE64</f>
        <v>0</v>
      </c>
      <c r="X64" s="2">
        <f>'[1]功能-城建'!BF64</f>
        <v>0</v>
      </c>
      <c r="Y64" s="2">
        <f>'[1]功能-城建'!BG64</f>
        <v>0</v>
      </c>
      <c r="Z64" s="2">
        <f>'[1]功能-城建'!BH64</f>
        <v>0</v>
      </c>
      <c r="AA64" s="2">
        <f>'[1]功能-城建'!BI64</f>
        <v>59</v>
      </c>
      <c r="AB64" s="2">
        <f>'[1]功能-城建'!BJ64</f>
        <v>0</v>
      </c>
      <c r="AC64" s="2"/>
      <c r="AD64" s="2"/>
      <c r="AE64" s="2">
        <v>59</v>
      </c>
      <c r="AF64" s="2">
        <f>IFERROR(ROUNDUP(城建经验计算中介!D64*INDEX($B$6:$B$85,K64,1),0),0)</f>
        <v>227951</v>
      </c>
      <c r="AG64" s="2">
        <f>IFERROR(ROUNDUP(城建经验计算中介!E64*INDEX($B$6:$B$85,L64,1),0),0)</f>
        <v>50656</v>
      </c>
      <c r="AH64" s="2">
        <f>IFERROR(ROUNDUP(城建经验计算中介!F64*INDEX($B$6:$B$85,M64,1),0),0)</f>
        <v>0</v>
      </c>
      <c r="AI64" s="2">
        <f>IFERROR(ROUNDUP(城建经验计算中介!G64*INDEX($B$6:$B$85,N64,1),0),0)</f>
        <v>0</v>
      </c>
      <c r="AJ64" s="2">
        <f>IFERROR(ROUNDUP(城建经验计算中介!H64*INDEX($B$6:$B$85,O64,1),0),0)</f>
        <v>42214</v>
      </c>
      <c r="AK64" s="2">
        <f>IFERROR(ROUNDUP(城建经验计算中介!I64*INDEX($B$6:$B$85,P64,1),0),0)</f>
        <v>42214</v>
      </c>
      <c r="AL64" s="2">
        <f>IFERROR(ROUNDUP(城建经验计算中介!J64*INDEX($B$6:$B$85,Q64,1),0),0)</f>
        <v>42214</v>
      </c>
      <c r="AM64" s="2">
        <f>IFERROR(ROUNDUP(城建经验计算中介!K64*INDEX($B$6:$B$85,R64,1),0),0)</f>
        <v>42214</v>
      </c>
      <c r="AN64" s="2">
        <f>IFERROR(ROUNDUP(城建经验计算中介!L64*INDEX($B$6:$B$85,S64,1),0),0)</f>
        <v>59099</v>
      </c>
      <c r="AO64" s="2">
        <f>IFERROR(ROUNDUP(城建经验计算中介!M64*INDEX($B$6:$B$85,T64,1),0),0)</f>
        <v>59099</v>
      </c>
      <c r="AP64" s="2">
        <f>IFERROR(ROUNDUP(城建经验计算中介!N64*INDEX($B$6:$B$85,U64,1),0),0)</f>
        <v>59099</v>
      </c>
      <c r="AQ64" s="2">
        <f>IFERROR(ROUNDUP(城建经验计算中介!O64*INDEX($B$6:$B$85,V64,1),0),0)</f>
        <v>0</v>
      </c>
      <c r="AR64" s="2">
        <f>IFERROR(ROUNDUP(城建经验计算中介!P64*INDEX($B$6:$B$85,W64,1),0),0)</f>
        <v>0</v>
      </c>
      <c r="AS64" s="2">
        <f>IFERROR(ROUNDUP(城建经验计算中介!Q64*INDEX($B$6:$B$85,X64,1),0),0)</f>
        <v>0</v>
      </c>
      <c r="AT64" s="2">
        <f>IFERROR(ROUNDUP(城建经验计算中介!R64*INDEX($B$6:$B$85,Y64,1),0),0)</f>
        <v>0</v>
      </c>
      <c r="AU64" s="2">
        <f>IFERROR(ROUNDUP(城建经验计算中介!S64*INDEX($B$6:$B$85,Z64,1),0),0)</f>
        <v>0</v>
      </c>
      <c r="AV64" s="2">
        <f>IFERROR(ROUNDUP(城建经验计算中介!T64*INDEX($B$6:$B$85,AA64,1),0),0)</f>
        <v>42214</v>
      </c>
      <c r="AW64" s="2">
        <f>IFERROR(ROUNDUP(城建经验计算中介!U64*INDEX($B$6:$B$85,AB64,1),0),0)</f>
        <v>0</v>
      </c>
      <c r="AX64" s="2"/>
      <c r="AY64" s="2"/>
      <c r="AZ64" s="2">
        <v>59</v>
      </c>
      <c r="BA64" s="2">
        <f t="shared" si="3"/>
        <v>230000</v>
      </c>
      <c r="BB64" s="2">
        <f t="shared" si="4"/>
        <v>51000</v>
      </c>
      <c r="BC64" s="2">
        <f t="shared" si="5"/>
        <v>0</v>
      </c>
      <c r="BD64" s="2">
        <f t="shared" si="6"/>
        <v>0</v>
      </c>
      <c r="BE64" s="2">
        <f t="shared" si="7"/>
        <v>42000</v>
      </c>
      <c r="BF64" s="2">
        <f t="shared" si="8"/>
        <v>42000</v>
      </c>
      <c r="BG64" s="2">
        <f t="shared" si="9"/>
        <v>42000</v>
      </c>
      <c r="BH64" s="2">
        <f t="shared" si="10"/>
        <v>42000</v>
      </c>
      <c r="BI64" s="2">
        <f t="shared" si="11"/>
        <v>59000</v>
      </c>
      <c r="BJ64" s="2">
        <f t="shared" si="12"/>
        <v>59000</v>
      </c>
      <c r="BK64" s="2">
        <f t="shared" si="13"/>
        <v>59000</v>
      </c>
      <c r="BL64" s="2">
        <f t="shared" si="14"/>
        <v>0</v>
      </c>
      <c r="BM64" s="2">
        <f t="shared" si="15"/>
        <v>0</v>
      </c>
      <c r="BN64" s="2">
        <f t="shared" si="16"/>
        <v>0</v>
      </c>
      <c r="BO64" s="2">
        <f t="shared" si="17"/>
        <v>0</v>
      </c>
      <c r="BP64" s="2">
        <f t="shared" si="18"/>
        <v>0</v>
      </c>
      <c r="BQ64" s="2">
        <f t="shared" si="19"/>
        <v>42000</v>
      </c>
      <c r="BR64" s="2">
        <f t="shared" si="20"/>
        <v>0</v>
      </c>
      <c r="BS64" s="2"/>
      <c r="BT64" s="2"/>
      <c r="BU64" s="2">
        <v>59</v>
      </c>
      <c r="BV64" s="2">
        <f t="shared" si="38"/>
        <v>190000</v>
      </c>
      <c r="BW64" s="2">
        <f t="shared" si="39"/>
        <v>51000</v>
      </c>
      <c r="BX64" s="2">
        <f t="shared" si="40"/>
        <v>0</v>
      </c>
      <c r="BY64" s="2">
        <f t="shared" si="41"/>
        <v>0</v>
      </c>
      <c r="BZ64" s="2">
        <f t="shared" si="42"/>
        <v>42000</v>
      </c>
      <c r="CA64" s="2">
        <f t="shared" si="43"/>
        <v>42000</v>
      </c>
      <c r="CB64" s="2">
        <f t="shared" si="44"/>
        <v>42000</v>
      </c>
      <c r="CC64" s="2">
        <f t="shared" si="45"/>
        <v>42000</v>
      </c>
      <c r="CD64" s="2">
        <f t="shared" si="46"/>
        <v>59000</v>
      </c>
      <c r="CE64" s="2">
        <f t="shared" si="47"/>
        <v>59000</v>
      </c>
      <c r="CF64" s="2">
        <f t="shared" si="48"/>
        <v>59000</v>
      </c>
      <c r="CG64" s="2">
        <f t="shared" si="49"/>
        <v>0</v>
      </c>
      <c r="CH64" s="2">
        <f t="shared" si="50"/>
        <v>0</v>
      </c>
      <c r="CI64" s="33">
        <f t="shared" si="51"/>
        <v>0</v>
      </c>
      <c r="CJ64" s="2">
        <f t="shared" si="52"/>
        <v>0</v>
      </c>
      <c r="CK64" s="2">
        <f t="shared" si="53"/>
        <v>0</v>
      </c>
      <c r="CL64" s="2">
        <f t="shared" si="54"/>
        <v>42000</v>
      </c>
      <c r="CM64" s="2">
        <f t="shared" si="55"/>
        <v>0</v>
      </c>
      <c r="CN64" s="2"/>
      <c r="CO64" s="2"/>
      <c r="CP64" s="2">
        <v>59</v>
      </c>
      <c r="CQ64" s="2">
        <v>190000</v>
      </c>
      <c r="CR64" s="2">
        <v>51000</v>
      </c>
      <c r="CS64" s="2">
        <v>0</v>
      </c>
      <c r="CT64" s="2">
        <v>0</v>
      </c>
      <c r="CU64" s="2">
        <v>42000</v>
      </c>
      <c r="CV64" s="2">
        <v>42000</v>
      </c>
      <c r="CW64" s="2">
        <v>42000</v>
      </c>
      <c r="CX64" s="2">
        <v>42000</v>
      </c>
      <c r="CY64" s="2">
        <v>59000</v>
      </c>
      <c r="CZ64" s="2">
        <v>59000</v>
      </c>
      <c r="DA64" s="2">
        <v>59000</v>
      </c>
      <c r="DB64" s="2">
        <v>0</v>
      </c>
      <c r="DC64" s="2">
        <v>0</v>
      </c>
      <c r="DD64" s="33">
        <v>0</v>
      </c>
      <c r="DE64" s="2">
        <v>0</v>
      </c>
      <c r="DF64" s="2">
        <v>0</v>
      </c>
      <c r="DG64" s="2">
        <v>42000</v>
      </c>
      <c r="DH64" s="2">
        <v>0</v>
      </c>
      <c r="DI64" s="2"/>
      <c r="DJ64" s="2"/>
      <c r="DK64" s="2">
        <v>59</v>
      </c>
      <c r="DL64" s="2">
        <f>IF(BV64=0,0,SUM(BV$6:BV64))</f>
        <v>1310752</v>
      </c>
      <c r="DM64" s="2">
        <f>IF(BW64=0,0,SUM(BW$6:BW64))</f>
        <v>340674</v>
      </c>
      <c r="DN64" s="2">
        <f>IF(BX64=0,0,SUM(BX$6:BX64))</f>
        <v>0</v>
      </c>
      <c r="DO64" s="2">
        <f>IF(BY64=0,0,SUM(BY$6:BY64))</f>
        <v>0</v>
      </c>
      <c r="DP64" s="2">
        <f>IF(BZ64=0,0,SUM(BZ$6:BZ64))</f>
        <v>285332</v>
      </c>
      <c r="DQ64" s="2">
        <f>IF(CA64=0,0,SUM(CA$6:CA64))</f>
        <v>285332</v>
      </c>
      <c r="DR64" s="2">
        <f>IF(CB64=0,0,SUM(CB$6:CB64))</f>
        <v>285332</v>
      </c>
      <c r="DS64" s="2">
        <f>IF(CC64=0,0,SUM(CC$6:CC64))</f>
        <v>285332</v>
      </c>
      <c r="DT64" s="2">
        <f>IF(CD64=0,0,SUM(CD$6:CD64))</f>
        <v>396600</v>
      </c>
      <c r="DU64" s="2">
        <f>IF(CE64=0,0,SUM(CE$6:CE64))</f>
        <v>398542</v>
      </c>
      <c r="DV64" s="2">
        <f>IF(CF64=0,0,SUM(CF$6:CF64))</f>
        <v>398542</v>
      </c>
      <c r="DW64" s="2">
        <f>IF(CG64=0,0,SUM(CG$6:CG64))</f>
        <v>0</v>
      </c>
      <c r="DX64" s="2">
        <f>IF(CH64=0,0,SUM(CH$6:CH64))</f>
        <v>0</v>
      </c>
      <c r="DY64" s="2">
        <f>IF(CI64=0,0,SUM(CI$6:CI64))</f>
        <v>0</v>
      </c>
      <c r="DZ64" s="2">
        <f>IF(CJ64=0,0,SUM(CJ$6:CJ64))</f>
        <v>0</v>
      </c>
      <c r="EA64" s="2">
        <f>IF(CK64=0,0,SUM(CK$6:CK64))</f>
        <v>0</v>
      </c>
      <c r="EB64" s="2">
        <f>IF(CL64=0,0,SUM(CL$6:CL64))</f>
        <v>285292</v>
      </c>
      <c r="EC64" s="2">
        <f>IF(CM64=0,0,SUM(CM$6:CM64))</f>
        <v>0</v>
      </c>
      <c r="ED64" s="2"/>
      <c r="EE64" s="2"/>
      <c r="EF64" s="2">
        <v>59</v>
      </c>
      <c r="EG64" s="2">
        <f>求节点($DK$6:$DK$85,DL$6:DL$85,升级建筑所需大殿等级!AW64)</f>
        <v>1310752</v>
      </c>
      <c r="EH64" s="2">
        <f>求节点($DK$6:$DK$85,DM$6:DM$85,升级建筑所需大殿等级!AX64)</f>
        <v>340674</v>
      </c>
      <c r="EI64" s="2">
        <f>求节点($DK$6:$DK$85,DN$6:DN$85,升级建筑所需大殿等级!AY64)</f>
        <v>188010.00000000012</v>
      </c>
      <c r="EJ64" s="2">
        <f>求节点($DK$6:$DK$85,DO$6:DO$85,升级建筑所需大殿等级!AZ64)</f>
        <v>0</v>
      </c>
      <c r="EK64" s="2">
        <f>求节点($DK$6:$DK$85,DP$6:DP$85,升级建筑所需大殿等级!BA64)</f>
        <v>285332</v>
      </c>
      <c r="EL64" s="2">
        <f>求节点($DK$6:$DK$85,DQ$6:DQ$85,升级建筑所需大殿等级!BB64)</f>
        <v>285332</v>
      </c>
      <c r="EM64" s="2">
        <f>求节点($DK$6:$DK$85,DR$6:DR$85,升级建筑所需大殿等级!BC64)</f>
        <v>285332</v>
      </c>
      <c r="EN64" s="2">
        <f>求节点($DK$6:$DK$85,DS$6:DS$85,升级建筑所需大殿等级!BD64)</f>
        <v>285332</v>
      </c>
      <c r="EO64" s="2">
        <f>求节点($DK$6:$DK$85,DT$6:DT$85,升级建筑所需大殿等级!BE64)</f>
        <v>396600</v>
      </c>
      <c r="EP64" s="2">
        <f>求节点($DK$6:$DK$85,DU$6:DU$85,升级建筑所需大殿等级!BF64)</f>
        <v>398542</v>
      </c>
      <c r="EQ64" s="2">
        <f>求节点($DK$6:$DK$85,DV$6:DV$85,升级建筑所需大殿等级!BG64)</f>
        <v>398542</v>
      </c>
      <c r="ER64" s="2">
        <f>求节点($DK$6:$DK$85,DW$6:DW$85,升级建筑所需大殿等级!BH64)</f>
        <v>849334</v>
      </c>
      <c r="ES64" s="2">
        <f>求节点($DK$6:$DK$85,DX$6:DX$85,升级建筑所需大殿等级!BI64)</f>
        <v>448026.6666666664</v>
      </c>
      <c r="ET64" s="2">
        <f>求节点($DK$6:$DK$85,DY$6:DY$85,升级建筑所需大殿等级!BJ64)</f>
        <v>271357.99999999983</v>
      </c>
      <c r="EU64" s="2">
        <f>求节点($DK$6:$DK$85,DZ$6:DZ$85,升级建筑所需大殿等级!BK64)</f>
        <v>447924.6666666664</v>
      </c>
      <c r="EV64" s="2">
        <f>求节点($DK$6:$DK$85,EA$6:EA$85,升级建筑所需大殿等级!BL64)</f>
        <v>447934.6666666664</v>
      </c>
      <c r="EW64" s="2">
        <f>求节点($DK$6:$DK$85,EB$6:EB$85,升级建筑所需大殿等级!BM64)</f>
        <v>285292</v>
      </c>
      <c r="EX64" s="2">
        <f>求节点($DK$6:$DK$85,EC$6:EC$85,升级建筑所需大殿等级!BN64)</f>
        <v>215216.00000000006</v>
      </c>
      <c r="EY64" s="2"/>
      <c r="EZ64" s="2"/>
      <c r="FA64" s="1">
        <f>SUMPRODUCT(EG64:EX64,'[1]功能-城建'!$X64:$AO64)</f>
        <v>7139533.9999999981</v>
      </c>
      <c r="FC64" s="1" t="e">
        <f t="shared" si="35"/>
        <v>#DIV/0!</v>
      </c>
    </row>
    <row r="65" spans="1:159" x14ac:dyDescent="0.15">
      <c r="A65" s="1">
        <f>(0.03*$C65^-0.75)*求节点([1]节奏总纲!$P$4:$P$163,'[1]功能-城建'!$CW$5:$CW$164,[1]节奏总纲!$AM63)</f>
        <v>616071.17539825721</v>
      </c>
      <c r="B65" s="1">
        <v>4.1999999999999997E-3</v>
      </c>
      <c r="C65" s="1">
        <v>60</v>
      </c>
      <c r="D65" s="1">
        <f>'[1]功能-城建'!DG64</f>
        <v>8387534.0000000019</v>
      </c>
      <c r="E65" s="1">
        <f>'[1]功能-城建'!DH64</f>
        <v>8387534.0000000019</v>
      </c>
      <c r="F65" s="1">
        <f>'[1]功能-城建'!DI64</f>
        <v>8387534.0000000019</v>
      </c>
      <c r="G65" s="1">
        <f>'[1]功能-城建'!DJ64</f>
        <v>8387534.0000000019</v>
      </c>
      <c r="H65" s="1">
        <f>'[1]功能-城建'!DK64</f>
        <v>8387534.0000000019</v>
      </c>
      <c r="J65" s="2">
        <v>60</v>
      </c>
      <c r="K65" s="2">
        <f>'[1]功能-城建'!AS65</f>
        <v>60</v>
      </c>
      <c r="L65" s="2">
        <f>'[1]功能-城建'!AT65</f>
        <v>60</v>
      </c>
      <c r="M65" s="2" t="str">
        <f>'[1]功能-城建'!AU65</f>
        <v/>
      </c>
      <c r="N65" s="2" t="str">
        <f>'[1]功能-城建'!AV65</f>
        <v/>
      </c>
      <c r="O65" s="2">
        <f>'[1]功能-城建'!AW65</f>
        <v>60</v>
      </c>
      <c r="P65" s="2">
        <f>'[1]功能-城建'!AX65</f>
        <v>60</v>
      </c>
      <c r="Q65" s="2">
        <f>'[1]功能-城建'!AY65</f>
        <v>60</v>
      </c>
      <c r="R65" s="2">
        <f>'[1]功能-城建'!AZ65</f>
        <v>60</v>
      </c>
      <c r="S65" s="2">
        <f>'[1]功能-城建'!BA65</f>
        <v>60</v>
      </c>
      <c r="T65" s="2">
        <f>'[1]功能-城建'!BB65</f>
        <v>60</v>
      </c>
      <c r="U65" s="2">
        <f>'[1]功能-城建'!BC65</f>
        <v>60</v>
      </c>
      <c r="V65" s="2">
        <f>'[1]功能-城建'!BD65</f>
        <v>0</v>
      </c>
      <c r="W65" s="2">
        <f>'[1]功能-城建'!BE65</f>
        <v>0</v>
      </c>
      <c r="X65" s="2">
        <f>'[1]功能-城建'!BF65</f>
        <v>0</v>
      </c>
      <c r="Y65" s="2">
        <f>'[1]功能-城建'!BG65</f>
        <v>0</v>
      </c>
      <c r="Z65" s="2">
        <f>'[1]功能-城建'!BH65</f>
        <v>0</v>
      </c>
      <c r="AA65" s="2">
        <f>'[1]功能-城建'!BI65</f>
        <v>60</v>
      </c>
      <c r="AB65" s="2">
        <f>'[1]功能-城建'!BJ65</f>
        <v>0</v>
      </c>
      <c r="AC65" s="2"/>
      <c r="AD65" s="2"/>
      <c r="AE65" s="2">
        <v>60</v>
      </c>
      <c r="AF65" s="2">
        <f>IFERROR(ROUNDUP(城建经验计算中介!D65*INDEX($B$6:$B$85,K65,1),0),0)</f>
        <v>267473</v>
      </c>
      <c r="AG65" s="2">
        <f>IFERROR(ROUNDUP(城建经验计算中介!E65*INDEX($B$6:$B$85,L65,1),0),0)</f>
        <v>59439</v>
      </c>
      <c r="AH65" s="2">
        <f>IFERROR(ROUNDUP(城建经验计算中介!F65*INDEX($B$6:$B$85,M65,1),0),0)</f>
        <v>0</v>
      </c>
      <c r="AI65" s="2">
        <f>IFERROR(ROUNDUP(城建经验计算中介!G65*INDEX($B$6:$B$85,N65,1),0),0)</f>
        <v>0</v>
      </c>
      <c r="AJ65" s="2">
        <f>IFERROR(ROUNDUP(城建经验计算中介!H65*INDEX($B$6:$B$85,O65,1),0),0)</f>
        <v>49532</v>
      </c>
      <c r="AK65" s="2">
        <f>IFERROR(ROUNDUP(城建经验计算中介!I65*INDEX($B$6:$B$85,P65,1),0),0)</f>
        <v>49532</v>
      </c>
      <c r="AL65" s="2">
        <f>IFERROR(ROUNDUP(城建经验计算中介!J65*INDEX($B$6:$B$85,Q65,1),0),0)</f>
        <v>49532</v>
      </c>
      <c r="AM65" s="2">
        <f>IFERROR(ROUNDUP(城建经验计算中介!K65*INDEX($B$6:$B$85,R65,1),0),0)</f>
        <v>49532</v>
      </c>
      <c r="AN65" s="2">
        <f>IFERROR(ROUNDUP(城建经验计算中介!L65*INDEX($B$6:$B$85,S65,1),0),0)</f>
        <v>69345</v>
      </c>
      <c r="AO65" s="2">
        <f>IFERROR(ROUNDUP(城建经验计算中介!M65*INDEX($B$6:$B$85,T65,1),0),0)</f>
        <v>69345</v>
      </c>
      <c r="AP65" s="2">
        <f>IFERROR(ROUNDUP(城建经验计算中介!N65*INDEX($B$6:$B$85,U65,1),0),0)</f>
        <v>69345</v>
      </c>
      <c r="AQ65" s="2">
        <f>IFERROR(ROUNDUP(城建经验计算中介!O65*INDEX($B$6:$B$85,V65,1),0),0)</f>
        <v>0</v>
      </c>
      <c r="AR65" s="2">
        <f>IFERROR(ROUNDUP(城建经验计算中介!P65*INDEX($B$6:$B$85,W65,1),0),0)</f>
        <v>0</v>
      </c>
      <c r="AS65" s="2">
        <f>IFERROR(ROUNDUP(城建经验计算中介!Q65*INDEX($B$6:$B$85,X65,1),0),0)</f>
        <v>0</v>
      </c>
      <c r="AT65" s="2">
        <f>IFERROR(ROUNDUP(城建经验计算中介!R65*INDEX($B$6:$B$85,Y65,1),0),0)</f>
        <v>0</v>
      </c>
      <c r="AU65" s="2">
        <f>IFERROR(ROUNDUP(城建经验计算中介!S65*INDEX($B$6:$B$85,Z65,1),0),0)</f>
        <v>0</v>
      </c>
      <c r="AV65" s="2">
        <f>IFERROR(ROUNDUP(城建经验计算中介!T65*INDEX($B$6:$B$85,AA65,1),0),0)</f>
        <v>49532</v>
      </c>
      <c r="AW65" s="2">
        <f>IFERROR(ROUNDUP(城建经验计算中介!U65*INDEX($B$6:$B$85,AB65,1),0),0)</f>
        <v>0</v>
      </c>
      <c r="AX65" s="2"/>
      <c r="AY65" s="2"/>
      <c r="AZ65" s="2">
        <v>60</v>
      </c>
      <c r="BA65" s="2">
        <f t="shared" si="3"/>
        <v>270000</v>
      </c>
      <c r="BB65" s="2">
        <f t="shared" si="4"/>
        <v>59000</v>
      </c>
      <c r="BC65" s="2">
        <f t="shared" si="5"/>
        <v>0</v>
      </c>
      <c r="BD65" s="2">
        <f t="shared" si="6"/>
        <v>0</v>
      </c>
      <c r="BE65" s="2">
        <f t="shared" si="7"/>
        <v>50000</v>
      </c>
      <c r="BF65" s="2">
        <f t="shared" si="8"/>
        <v>50000</v>
      </c>
      <c r="BG65" s="2">
        <f t="shared" si="9"/>
        <v>50000</v>
      </c>
      <c r="BH65" s="2">
        <f t="shared" si="10"/>
        <v>50000</v>
      </c>
      <c r="BI65" s="2">
        <f t="shared" si="11"/>
        <v>69000</v>
      </c>
      <c r="BJ65" s="2">
        <f t="shared" si="12"/>
        <v>69000</v>
      </c>
      <c r="BK65" s="2">
        <f t="shared" si="13"/>
        <v>69000</v>
      </c>
      <c r="BL65" s="2">
        <f t="shared" si="14"/>
        <v>0</v>
      </c>
      <c r="BM65" s="2">
        <f t="shared" si="15"/>
        <v>0</v>
      </c>
      <c r="BN65" s="2">
        <f t="shared" si="16"/>
        <v>0</v>
      </c>
      <c r="BO65" s="2">
        <f t="shared" si="17"/>
        <v>0</v>
      </c>
      <c r="BP65" s="2">
        <f t="shared" si="18"/>
        <v>0</v>
      </c>
      <c r="BQ65" s="2">
        <f t="shared" si="19"/>
        <v>50000</v>
      </c>
      <c r="BR65" s="2">
        <f t="shared" si="20"/>
        <v>0</v>
      </c>
      <c r="BS65" s="2"/>
      <c r="BT65" s="2"/>
      <c r="BU65" s="2">
        <v>60</v>
      </c>
      <c r="BV65" s="2">
        <f t="shared" si="38"/>
        <v>230000</v>
      </c>
      <c r="BW65" s="2">
        <f t="shared" si="39"/>
        <v>59000</v>
      </c>
      <c r="BX65" s="2">
        <f t="shared" si="40"/>
        <v>0</v>
      </c>
      <c r="BY65" s="2">
        <f t="shared" si="41"/>
        <v>0</v>
      </c>
      <c r="BZ65" s="2">
        <f t="shared" si="42"/>
        <v>50000</v>
      </c>
      <c r="CA65" s="2">
        <f t="shared" si="43"/>
        <v>50000</v>
      </c>
      <c r="CB65" s="2">
        <f t="shared" si="44"/>
        <v>50000</v>
      </c>
      <c r="CC65" s="2">
        <f t="shared" si="45"/>
        <v>50000</v>
      </c>
      <c r="CD65" s="2">
        <f t="shared" si="46"/>
        <v>69000</v>
      </c>
      <c r="CE65" s="2">
        <f t="shared" si="47"/>
        <v>69000</v>
      </c>
      <c r="CF65" s="2">
        <f t="shared" si="48"/>
        <v>69000</v>
      </c>
      <c r="CG65" s="2">
        <f t="shared" si="49"/>
        <v>0</v>
      </c>
      <c r="CH65" s="2">
        <f t="shared" si="50"/>
        <v>0</v>
      </c>
      <c r="CI65" s="33">
        <f t="shared" si="51"/>
        <v>0</v>
      </c>
      <c r="CJ65" s="2">
        <f t="shared" si="52"/>
        <v>0</v>
      </c>
      <c r="CK65" s="2">
        <f t="shared" si="53"/>
        <v>0</v>
      </c>
      <c r="CL65" s="2">
        <f t="shared" si="54"/>
        <v>50000</v>
      </c>
      <c r="CM65" s="2">
        <f t="shared" si="55"/>
        <v>0</v>
      </c>
      <c r="CN65" s="2"/>
      <c r="CO65" s="2"/>
      <c r="CP65" s="2">
        <v>60</v>
      </c>
      <c r="CQ65" s="2">
        <v>230000</v>
      </c>
      <c r="CR65" s="2">
        <v>59000</v>
      </c>
      <c r="CS65" s="2">
        <v>0</v>
      </c>
      <c r="CT65" s="2">
        <v>0</v>
      </c>
      <c r="CU65" s="2">
        <v>50000</v>
      </c>
      <c r="CV65" s="2">
        <v>50000</v>
      </c>
      <c r="CW65" s="2">
        <v>50000</v>
      </c>
      <c r="CX65" s="2">
        <v>50000</v>
      </c>
      <c r="CY65" s="2">
        <v>69000</v>
      </c>
      <c r="CZ65" s="2">
        <v>69000</v>
      </c>
      <c r="DA65" s="2">
        <v>69000</v>
      </c>
      <c r="DB65" s="2">
        <v>0</v>
      </c>
      <c r="DC65" s="2">
        <v>0</v>
      </c>
      <c r="DD65" s="33">
        <v>0</v>
      </c>
      <c r="DE65" s="2">
        <v>0</v>
      </c>
      <c r="DF65" s="2">
        <v>0</v>
      </c>
      <c r="DG65" s="2">
        <v>50000</v>
      </c>
      <c r="DH65" s="2">
        <v>0</v>
      </c>
      <c r="DI65" s="2"/>
      <c r="DJ65" s="2"/>
      <c r="DK65" s="2">
        <v>60</v>
      </c>
      <c r="DL65" s="2">
        <f>IF(BV65=0,0,SUM(BV$6:BV65))</f>
        <v>1540752</v>
      </c>
      <c r="DM65" s="2">
        <f>IF(BW65=0,0,SUM(BW$6:BW65))</f>
        <v>399674</v>
      </c>
      <c r="DN65" s="2">
        <f>IF(BX65=0,0,SUM(BX$6:BX65))</f>
        <v>0</v>
      </c>
      <c r="DO65" s="2">
        <f>IF(BY65=0,0,SUM(BY$6:BY65))</f>
        <v>0</v>
      </c>
      <c r="DP65" s="2">
        <f>IF(BZ65=0,0,SUM(BZ$6:BZ65))</f>
        <v>335332</v>
      </c>
      <c r="DQ65" s="2">
        <f>IF(CA65=0,0,SUM(CA$6:CA65))</f>
        <v>335332</v>
      </c>
      <c r="DR65" s="2">
        <f>IF(CB65=0,0,SUM(CB$6:CB65))</f>
        <v>335332</v>
      </c>
      <c r="DS65" s="2">
        <f>IF(CC65=0,0,SUM(CC$6:CC65))</f>
        <v>335332</v>
      </c>
      <c r="DT65" s="2">
        <f>IF(CD65=0,0,SUM(CD$6:CD65))</f>
        <v>465600</v>
      </c>
      <c r="DU65" s="2">
        <f>IF(CE65=0,0,SUM(CE$6:CE65))</f>
        <v>467542</v>
      </c>
      <c r="DV65" s="2">
        <f>IF(CF65=0,0,SUM(CF$6:CF65))</f>
        <v>467542</v>
      </c>
      <c r="DW65" s="2">
        <f>IF(CG65=0,0,SUM(CG$6:CG65))</f>
        <v>0</v>
      </c>
      <c r="DX65" s="2">
        <f>IF(CH65=0,0,SUM(CH$6:CH65))</f>
        <v>0</v>
      </c>
      <c r="DY65" s="2">
        <f>IF(CI65=0,0,SUM(CI$6:CI65))</f>
        <v>0</v>
      </c>
      <c r="DZ65" s="2">
        <f>IF(CJ65=0,0,SUM(CJ$6:CJ65))</f>
        <v>0</v>
      </c>
      <c r="EA65" s="2">
        <f>IF(CK65=0,0,SUM(CK$6:CK65))</f>
        <v>0</v>
      </c>
      <c r="EB65" s="2">
        <f>IF(CL65=0,0,SUM(CL$6:CL65))</f>
        <v>335292</v>
      </c>
      <c r="EC65" s="2">
        <f>IF(CM65=0,0,SUM(CM$6:CM65))</f>
        <v>0</v>
      </c>
      <c r="ED65" s="2"/>
      <c r="EE65" s="2"/>
      <c r="EF65" s="2">
        <v>60</v>
      </c>
      <c r="EG65" s="2">
        <f>求节点($DK$6:$DK$85,DL$6:DL$85,升级建筑所需大殿等级!AW65)</f>
        <v>1540752</v>
      </c>
      <c r="EH65" s="2">
        <f>求节点($DK$6:$DK$85,DM$6:DM$85,升级建筑所需大殿等级!AX65)</f>
        <v>399674</v>
      </c>
      <c r="EI65" s="2">
        <f>求节点($DK$6:$DK$85,DN$6:DN$85,升级建筑所需大殿等级!AY65)</f>
        <v>218010</v>
      </c>
      <c r="EJ65" s="2">
        <f>求节点($DK$6:$DK$85,DO$6:DO$85,升级建筑所需大殿等级!AZ65)</f>
        <v>0</v>
      </c>
      <c r="EK65" s="2">
        <f>求节点($DK$6:$DK$85,DP$6:DP$85,升级建筑所需大殿等级!BA65)</f>
        <v>335332</v>
      </c>
      <c r="EL65" s="2">
        <f>求节点($DK$6:$DK$85,DQ$6:DQ$85,升级建筑所需大殿等级!BB65)</f>
        <v>335332</v>
      </c>
      <c r="EM65" s="2">
        <f>求节点($DK$6:$DK$85,DR$6:DR$85,升级建筑所需大殿等级!BC65)</f>
        <v>335332</v>
      </c>
      <c r="EN65" s="2">
        <f>求节点($DK$6:$DK$85,DS$6:DS$85,升级建筑所需大殿等级!BD65)</f>
        <v>335332</v>
      </c>
      <c r="EO65" s="2">
        <f>求节点($DK$6:$DK$85,DT$6:DT$85,升级建筑所需大殿等级!BE65)</f>
        <v>465600</v>
      </c>
      <c r="EP65" s="2">
        <f>求节点($DK$6:$DK$85,DU$6:DU$85,升级建筑所需大殿等级!BF65)</f>
        <v>467542</v>
      </c>
      <c r="EQ65" s="2">
        <f>求节点($DK$6:$DK$85,DV$6:DV$85,升级建筑所需大殿等级!BG65)</f>
        <v>467542</v>
      </c>
      <c r="ER65" s="2">
        <f>求节点($DK$6:$DK$85,DW$6:DW$85,升级建筑所需大殿等级!BH65)</f>
        <v>999334</v>
      </c>
      <c r="ES65" s="2">
        <f>求节点($DK$6:$DK$85,DX$6:DX$85,升级建筑所需大殿等级!BI65)</f>
        <v>524693.3333333336</v>
      </c>
      <c r="ET65" s="2">
        <f>求节点($DK$6:$DK$85,DY$6:DY$85,升级建筑所需大殿等级!BJ65)</f>
        <v>321358.00000000017</v>
      </c>
      <c r="EU65" s="2">
        <f>求节点($DK$6:$DK$85,DZ$6:DZ$85,升级建筑所需大殿等级!BK65)</f>
        <v>524591.3333333336</v>
      </c>
      <c r="EV65" s="2">
        <f>求节点($DK$6:$DK$85,EA$6:EA$85,升级建筑所需大殿等级!BL65)</f>
        <v>524601.3333333336</v>
      </c>
      <c r="EW65" s="2">
        <f>求节点($DK$6:$DK$85,EB$6:EB$85,升级建筑所需大殿等级!BM65)</f>
        <v>335292</v>
      </c>
      <c r="EX65" s="2">
        <f>求节点($DK$6:$DK$85,EC$6:EC$85,升级建筑所需大殿等级!BN65)</f>
        <v>257215.99999999994</v>
      </c>
      <c r="EY65" s="2"/>
      <c r="EZ65" s="2"/>
      <c r="FA65" s="1">
        <f>SUMPRODUCT(EG65:EX65,'[1]功能-城建'!$X65:$AO65)</f>
        <v>8387534.0000000019</v>
      </c>
      <c r="FC65" s="1" t="e">
        <f t="shared" si="35"/>
        <v>#DIV/0!</v>
      </c>
    </row>
    <row r="66" spans="1:159" x14ac:dyDescent="0.15">
      <c r="A66" s="1">
        <f>(0.03*$C66^-0.75)*求节点([1]节奏总纲!$P$4:$P$163,'[1]功能-城建'!$CW$5:$CW$164,[1]节奏总纲!$AM64)</f>
        <v>704485.27958916512</v>
      </c>
      <c r="B66" s="1">
        <v>4.1999999999999997E-3</v>
      </c>
      <c r="C66" s="1">
        <v>61</v>
      </c>
      <c r="D66" s="1">
        <f>'[1]功能-城建'!DG65</f>
        <v>9807534</v>
      </c>
      <c r="E66" s="1">
        <f>'[1]功能-城建'!DH65</f>
        <v>9807534</v>
      </c>
      <c r="F66" s="1">
        <f>'[1]功能-城建'!DI65</f>
        <v>9807534</v>
      </c>
      <c r="G66" s="1">
        <f>'[1]功能-城建'!DJ65</f>
        <v>9807534</v>
      </c>
      <c r="H66" s="1">
        <f>'[1]功能-城建'!DK65</f>
        <v>9807534</v>
      </c>
      <c r="J66" s="2">
        <v>61</v>
      </c>
      <c r="K66" s="2">
        <f>'[1]功能-城建'!AS66</f>
        <v>61</v>
      </c>
      <c r="L66" s="2">
        <f>'[1]功能-城建'!AT66</f>
        <v>61</v>
      </c>
      <c r="M66" s="2" t="str">
        <f>'[1]功能-城建'!AU66</f>
        <v/>
      </c>
      <c r="N66" s="2" t="str">
        <f>'[1]功能-城建'!AV66</f>
        <v/>
      </c>
      <c r="O66" s="2">
        <f>'[1]功能-城建'!AW66</f>
        <v>61</v>
      </c>
      <c r="P66" s="2">
        <f>'[1]功能-城建'!AX66</f>
        <v>61</v>
      </c>
      <c r="Q66" s="2">
        <f>'[1]功能-城建'!AY66</f>
        <v>61</v>
      </c>
      <c r="R66" s="2">
        <f>'[1]功能-城建'!AZ66</f>
        <v>61</v>
      </c>
      <c r="S66" s="2">
        <f>'[1]功能-城建'!BA66</f>
        <v>61</v>
      </c>
      <c r="T66" s="2">
        <f>'[1]功能-城建'!BB66</f>
        <v>61</v>
      </c>
      <c r="U66" s="2">
        <f>'[1]功能-城建'!BC66</f>
        <v>61</v>
      </c>
      <c r="V66" s="2">
        <f>'[1]功能-城建'!BD66</f>
        <v>0</v>
      </c>
      <c r="W66" s="2">
        <f>'[1]功能-城建'!BE66</f>
        <v>0</v>
      </c>
      <c r="X66" s="2">
        <f>'[1]功能-城建'!BF66</f>
        <v>0</v>
      </c>
      <c r="Y66" s="2">
        <f>'[1]功能-城建'!BG66</f>
        <v>0</v>
      </c>
      <c r="Z66" s="2">
        <f>'[1]功能-城建'!BH66</f>
        <v>0</v>
      </c>
      <c r="AA66" s="2">
        <f>'[1]功能-城建'!BI66</f>
        <v>61</v>
      </c>
      <c r="AB66" s="2">
        <f>'[1]功能-城建'!BJ66</f>
        <v>0</v>
      </c>
      <c r="AC66" s="2"/>
      <c r="AD66" s="2"/>
      <c r="AE66" s="2">
        <v>61</v>
      </c>
      <c r="AF66" s="2">
        <f>IFERROR(ROUNDUP(城建经验计算中介!D66*INDEX($B$6:$B$85,K66,1),0),0)</f>
        <v>313770</v>
      </c>
      <c r="AG66" s="2">
        <f>IFERROR(ROUNDUP(城建经验计算中介!E66*INDEX($B$6:$B$85,L66,1),0),0)</f>
        <v>69727</v>
      </c>
      <c r="AH66" s="2">
        <f>IFERROR(ROUNDUP(城建经验计算中介!F66*INDEX($B$6:$B$85,M66,1),0),0)</f>
        <v>0</v>
      </c>
      <c r="AI66" s="2">
        <f>IFERROR(ROUNDUP(城建经验计算中介!G66*INDEX($B$6:$B$85,N66,1),0),0)</f>
        <v>0</v>
      </c>
      <c r="AJ66" s="2">
        <f>IFERROR(ROUNDUP(城建经验计算中介!H66*INDEX($B$6:$B$85,O66,1),0),0)</f>
        <v>58106</v>
      </c>
      <c r="AK66" s="2">
        <f>IFERROR(ROUNDUP(城建经验计算中介!I66*INDEX($B$6:$B$85,P66,1),0),0)</f>
        <v>58106</v>
      </c>
      <c r="AL66" s="2">
        <f>IFERROR(ROUNDUP(城建经验计算中介!J66*INDEX($B$6:$B$85,Q66,1),0),0)</f>
        <v>58106</v>
      </c>
      <c r="AM66" s="2">
        <f>IFERROR(ROUNDUP(城建经验计算中介!K66*INDEX($B$6:$B$85,R66,1),0),0)</f>
        <v>58106</v>
      </c>
      <c r="AN66" s="2">
        <f>IFERROR(ROUNDUP(城建经验计算中介!L66*INDEX($B$6:$B$85,S66,1),0),0)</f>
        <v>81348</v>
      </c>
      <c r="AO66" s="2">
        <f>IFERROR(ROUNDUP(城建经验计算中介!M66*INDEX($B$6:$B$85,T66,1),0),0)</f>
        <v>81348</v>
      </c>
      <c r="AP66" s="2">
        <f>IFERROR(ROUNDUP(城建经验计算中介!N66*INDEX($B$6:$B$85,U66,1),0),0)</f>
        <v>81348</v>
      </c>
      <c r="AQ66" s="2">
        <f>IFERROR(ROUNDUP(城建经验计算中介!O66*INDEX($B$6:$B$85,V66,1),0),0)</f>
        <v>0</v>
      </c>
      <c r="AR66" s="2">
        <f>IFERROR(ROUNDUP(城建经验计算中介!P66*INDEX($B$6:$B$85,W66,1),0),0)</f>
        <v>0</v>
      </c>
      <c r="AS66" s="2">
        <f>IFERROR(ROUNDUP(城建经验计算中介!Q66*INDEX($B$6:$B$85,X66,1),0),0)</f>
        <v>0</v>
      </c>
      <c r="AT66" s="2">
        <f>IFERROR(ROUNDUP(城建经验计算中介!R66*INDEX($B$6:$B$85,Y66,1),0),0)</f>
        <v>0</v>
      </c>
      <c r="AU66" s="2">
        <f>IFERROR(ROUNDUP(城建经验计算中介!S66*INDEX($B$6:$B$85,Z66,1),0),0)</f>
        <v>0</v>
      </c>
      <c r="AV66" s="2">
        <f>IFERROR(ROUNDUP(城建经验计算中介!T66*INDEX($B$6:$B$85,AA66,1),0),0)</f>
        <v>58106</v>
      </c>
      <c r="AW66" s="2">
        <f>IFERROR(ROUNDUP(城建经验计算中介!U66*INDEX($B$6:$B$85,AB66,1),0),0)</f>
        <v>0</v>
      </c>
      <c r="AZ66" s="2">
        <v>61</v>
      </c>
      <c r="BA66" s="2">
        <f t="shared" si="3"/>
        <v>310000</v>
      </c>
      <c r="BB66" s="2">
        <f t="shared" si="4"/>
        <v>70000</v>
      </c>
      <c r="BC66" s="2">
        <f t="shared" si="5"/>
        <v>0</v>
      </c>
      <c r="BD66" s="2">
        <f t="shared" si="6"/>
        <v>0</v>
      </c>
      <c r="BE66" s="2">
        <f t="shared" si="7"/>
        <v>58000</v>
      </c>
      <c r="BF66" s="2">
        <f t="shared" si="8"/>
        <v>58000</v>
      </c>
      <c r="BG66" s="2">
        <f t="shared" si="9"/>
        <v>58000</v>
      </c>
      <c r="BH66" s="2">
        <f t="shared" si="10"/>
        <v>58000</v>
      </c>
      <c r="BI66" s="2">
        <f t="shared" si="11"/>
        <v>81000</v>
      </c>
      <c r="BJ66" s="2">
        <f t="shared" si="12"/>
        <v>81000</v>
      </c>
      <c r="BK66" s="2">
        <f t="shared" si="13"/>
        <v>81000</v>
      </c>
      <c r="BL66" s="2">
        <f t="shared" si="14"/>
        <v>0</v>
      </c>
      <c r="BM66" s="2">
        <f t="shared" si="15"/>
        <v>0</v>
      </c>
      <c r="BN66" s="2">
        <f t="shared" si="16"/>
        <v>0</v>
      </c>
      <c r="BO66" s="2">
        <f t="shared" si="17"/>
        <v>0</v>
      </c>
      <c r="BP66" s="2">
        <f t="shared" si="18"/>
        <v>0</v>
      </c>
      <c r="BQ66" s="2">
        <f t="shared" si="19"/>
        <v>58000</v>
      </c>
      <c r="BR66" s="2">
        <f t="shared" si="20"/>
        <v>0</v>
      </c>
      <c r="BU66" s="2">
        <v>61</v>
      </c>
      <c r="BV66" s="2">
        <f t="shared" si="38"/>
        <v>270000</v>
      </c>
      <c r="BW66" s="2">
        <f t="shared" si="39"/>
        <v>70000</v>
      </c>
      <c r="BX66" s="2">
        <f t="shared" si="40"/>
        <v>0</v>
      </c>
      <c r="BY66" s="2">
        <f t="shared" si="41"/>
        <v>0</v>
      </c>
      <c r="BZ66" s="2">
        <f t="shared" si="42"/>
        <v>58000</v>
      </c>
      <c r="CA66" s="2">
        <f t="shared" si="43"/>
        <v>58000</v>
      </c>
      <c r="CB66" s="2">
        <f t="shared" si="44"/>
        <v>58000</v>
      </c>
      <c r="CC66" s="2">
        <f t="shared" si="45"/>
        <v>58000</v>
      </c>
      <c r="CD66" s="2">
        <f t="shared" si="46"/>
        <v>81000</v>
      </c>
      <c r="CE66" s="2">
        <f t="shared" si="47"/>
        <v>81000</v>
      </c>
      <c r="CF66" s="2">
        <f t="shared" si="48"/>
        <v>81000</v>
      </c>
      <c r="CG66" s="2">
        <f t="shared" si="49"/>
        <v>0</v>
      </c>
      <c r="CH66" s="2">
        <f t="shared" si="50"/>
        <v>0</v>
      </c>
      <c r="CI66" s="33">
        <f t="shared" si="51"/>
        <v>0</v>
      </c>
      <c r="CJ66" s="2">
        <f t="shared" si="52"/>
        <v>0</v>
      </c>
      <c r="CK66" s="2">
        <f t="shared" si="53"/>
        <v>0</v>
      </c>
      <c r="CL66" s="2">
        <f t="shared" si="54"/>
        <v>58000</v>
      </c>
      <c r="CM66" s="2">
        <f t="shared" si="55"/>
        <v>0</v>
      </c>
      <c r="CO66" s="2"/>
      <c r="CP66" s="2">
        <v>61</v>
      </c>
      <c r="CQ66" s="2">
        <v>270000</v>
      </c>
      <c r="CR66" s="2">
        <v>70000</v>
      </c>
      <c r="CS66" s="2">
        <v>0</v>
      </c>
      <c r="CT66" s="2">
        <v>0</v>
      </c>
      <c r="CU66" s="2">
        <v>58000</v>
      </c>
      <c r="CV66" s="2">
        <v>58000</v>
      </c>
      <c r="CW66" s="2">
        <v>58000</v>
      </c>
      <c r="CX66" s="2">
        <v>58000</v>
      </c>
      <c r="CY66" s="2">
        <v>81000</v>
      </c>
      <c r="CZ66" s="2">
        <v>81000</v>
      </c>
      <c r="DA66" s="2">
        <v>81000</v>
      </c>
      <c r="DB66" s="2">
        <v>0</v>
      </c>
      <c r="DC66" s="2">
        <v>0</v>
      </c>
      <c r="DD66" s="33">
        <v>0</v>
      </c>
      <c r="DE66" s="2">
        <v>0</v>
      </c>
      <c r="DF66" s="2">
        <v>0</v>
      </c>
      <c r="DG66" s="2">
        <v>58000</v>
      </c>
      <c r="DH66" s="2">
        <v>0</v>
      </c>
      <c r="DK66" s="2">
        <v>61</v>
      </c>
      <c r="DL66" s="2">
        <f>IF(BV66=0,0,SUM(BV$6:BV66))</f>
        <v>1810752</v>
      </c>
      <c r="DM66" s="2">
        <f>IF(BW66=0,0,SUM(BW$6:BW66))</f>
        <v>469674</v>
      </c>
      <c r="DN66" s="2">
        <f>IF(BX66=0,0,SUM(BX$6:BX66))</f>
        <v>0</v>
      </c>
      <c r="DO66" s="2">
        <f>IF(BY66=0,0,SUM(BY$6:BY66))</f>
        <v>0</v>
      </c>
      <c r="DP66" s="2">
        <f>IF(BZ66=0,0,SUM(BZ$6:BZ66))</f>
        <v>393332</v>
      </c>
      <c r="DQ66" s="2">
        <f>IF(CA66=0,0,SUM(CA$6:CA66))</f>
        <v>393332</v>
      </c>
      <c r="DR66" s="2">
        <f>IF(CB66=0,0,SUM(CB$6:CB66))</f>
        <v>393332</v>
      </c>
      <c r="DS66" s="2">
        <f>IF(CC66=0,0,SUM(CC$6:CC66))</f>
        <v>393332</v>
      </c>
      <c r="DT66" s="2">
        <f>IF(CD66=0,0,SUM(CD$6:CD66))</f>
        <v>546600</v>
      </c>
      <c r="DU66" s="2">
        <f>IF(CE66=0,0,SUM(CE$6:CE66))</f>
        <v>548542</v>
      </c>
      <c r="DV66" s="2">
        <f>IF(CF66=0,0,SUM(CF$6:CF66))</f>
        <v>548542</v>
      </c>
      <c r="DW66" s="2">
        <f>IF(CG66=0,0,SUM(CG$6:CG66))</f>
        <v>0</v>
      </c>
      <c r="DX66" s="2">
        <f>IF(CH66=0,0,SUM(CH$6:CH66))</f>
        <v>0</v>
      </c>
      <c r="DY66" s="2">
        <f>IF(CI66=0,0,SUM(CI$6:CI66))</f>
        <v>0</v>
      </c>
      <c r="DZ66" s="2">
        <f>IF(CJ66=0,0,SUM(CJ$6:CJ66))</f>
        <v>0</v>
      </c>
      <c r="EA66" s="2">
        <f>IF(CK66=0,0,SUM(CK$6:CK66))</f>
        <v>0</v>
      </c>
      <c r="EB66" s="2">
        <f>IF(CL66=0,0,SUM(CL$6:CL66))</f>
        <v>393292</v>
      </c>
      <c r="EC66" s="2">
        <f>IF(CM66=0,0,SUM(CM$6:CM66))</f>
        <v>0</v>
      </c>
      <c r="EF66" s="2">
        <v>61</v>
      </c>
      <c r="EG66" s="2">
        <f>求节点($DK$6:$DK$85,DL$6:DL$85,升级建筑所需大殿等级!AW66)</f>
        <v>1810752</v>
      </c>
      <c r="EH66" s="2">
        <f>求节点($DK$6:$DK$85,DM$6:DM$85,升级建筑所需大殿等级!AX66)</f>
        <v>469674</v>
      </c>
      <c r="EI66" s="2">
        <f>求节点($DK$6:$DK$85,DN$6:DN$85,升级建筑所需大殿等级!AY66)</f>
        <v>268009.99999999983</v>
      </c>
      <c r="EJ66" s="2">
        <f>求节点($DK$6:$DK$85,DO$6:DO$85,升级建筑所需大殿等级!AZ66)</f>
        <v>0</v>
      </c>
      <c r="EK66" s="2">
        <f>求节点($DK$6:$DK$85,DP$6:DP$85,升级建筑所需大殿等级!BA66)</f>
        <v>393332</v>
      </c>
      <c r="EL66" s="2">
        <f>求节点($DK$6:$DK$85,DQ$6:DQ$85,升级建筑所需大殿等级!BB66)</f>
        <v>393332</v>
      </c>
      <c r="EM66" s="2">
        <f>求节点($DK$6:$DK$85,DR$6:DR$85,升级建筑所需大殿等级!BC66)</f>
        <v>393332</v>
      </c>
      <c r="EN66" s="2">
        <f>求节点($DK$6:$DK$85,DS$6:DS$85,升级建筑所需大殿等级!BD66)</f>
        <v>393332</v>
      </c>
      <c r="EO66" s="2">
        <f>求节点($DK$6:$DK$85,DT$6:DT$85,升级建筑所需大殿等级!BE66)</f>
        <v>546600</v>
      </c>
      <c r="EP66" s="2">
        <f>求节点($DK$6:$DK$85,DU$6:DU$85,升级建筑所需大殿等级!BF66)</f>
        <v>548542</v>
      </c>
      <c r="EQ66" s="2">
        <f>求节点($DK$6:$DK$85,DV$6:DV$85,升级建筑所需大殿等级!BG66)</f>
        <v>548542</v>
      </c>
      <c r="ER66" s="2">
        <f>求节点($DK$6:$DK$85,DW$6:DW$85,升级建筑所需大殿等级!BH66)</f>
        <v>1174334</v>
      </c>
      <c r="ES66" s="2">
        <f>求节点($DK$6:$DK$85,DX$6:DX$85,升级建筑所需大殿等级!BI66)</f>
        <v>601360</v>
      </c>
      <c r="ET66" s="2">
        <f>求节点($DK$6:$DK$85,DY$6:DY$85,升级建筑所需大殿等级!BJ66)</f>
        <v>371358</v>
      </c>
      <c r="EU66" s="2">
        <f>求节点($DK$6:$DK$85,DZ$6:DZ$85,升级建筑所需大殿等级!BK66)</f>
        <v>601258</v>
      </c>
      <c r="EV66" s="2">
        <f>求节点($DK$6:$DK$85,EA$6:EA$85,升级建筑所需大殿等级!BL66)</f>
        <v>601268</v>
      </c>
      <c r="EW66" s="2">
        <f>求节点($DK$6:$DK$85,EB$6:EB$85,升级建筑所需大殿等级!BM66)</f>
        <v>393292</v>
      </c>
      <c r="EX66" s="2">
        <f>求节点($DK$6:$DK$85,EC$6:EC$85,升级建筑所需大殿等级!BN66)</f>
        <v>299216.00000000012</v>
      </c>
      <c r="FA66" s="1">
        <f>SUMPRODUCT(EG66:EX66,'[1]功能-城建'!$X66:$AO66)</f>
        <v>9807534</v>
      </c>
      <c r="FC66" s="1" t="e">
        <f t="shared" si="35"/>
        <v>#DIV/0!</v>
      </c>
    </row>
    <row r="67" spans="1:159" x14ac:dyDescent="0.15">
      <c r="A67" s="1">
        <f>(0.03*$C67^-0.75)*求节点([1]节奏总纲!$P$4:$P$163,'[1]功能-城建'!$CW$5:$CW$164,[1]节奏总纲!$AM65)</f>
        <v>805709.99358550436</v>
      </c>
      <c r="B67" s="1">
        <v>4.1999999999999997E-3</v>
      </c>
      <c r="C67" s="1">
        <v>62</v>
      </c>
      <c r="D67" s="1">
        <f>'[1]功能-城建'!DG66</f>
        <v>11573200.666666664</v>
      </c>
      <c r="E67" s="1">
        <f>'[1]功能-城建'!DH66</f>
        <v>11573200.666666664</v>
      </c>
      <c r="F67" s="1">
        <f>'[1]功能-城建'!DI66</f>
        <v>11573200.666666664</v>
      </c>
      <c r="G67" s="1">
        <f>'[1]功能-城建'!DJ66</f>
        <v>11573200.666666664</v>
      </c>
      <c r="H67" s="1">
        <f>'[1]功能-城建'!DK66</f>
        <v>11573200.666666664</v>
      </c>
      <c r="J67" s="2">
        <v>62</v>
      </c>
      <c r="K67" s="2">
        <f>'[1]功能-城建'!AS67</f>
        <v>62</v>
      </c>
      <c r="L67" s="2">
        <f>'[1]功能-城建'!AT67</f>
        <v>62</v>
      </c>
      <c r="M67" s="2" t="str">
        <f>'[1]功能-城建'!AU67</f>
        <v/>
      </c>
      <c r="N67" s="2" t="str">
        <f>'[1]功能-城建'!AV67</f>
        <v/>
      </c>
      <c r="O67" s="2">
        <f>'[1]功能-城建'!AW67</f>
        <v>62</v>
      </c>
      <c r="P67" s="2">
        <f>'[1]功能-城建'!AX67</f>
        <v>62</v>
      </c>
      <c r="Q67" s="2">
        <f>'[1]功能-城建'!AY67</f>
        <v>62</v>
      </c>
      <c r="R67" s="2">
        <f>'[1]功能-城建'!AZ67</f>
        <v>62</v>
      </c>
      <c r="S67" s="2">
        <f>'[1]功能-城建'!BA67</f>
        <v>62</v>
      </c>
      <c r="T67" s="2">
        <f>'[1]功能-城建'!BB67</f>
        <v>62</v>
      </c>
      <c r="U67" s="2">
        <f>'[1]功能-城建'!BC67</f>
        <v>62</v>
      </c>
      <c r="V67" s="2">
        <f>'[1]功能-城建'!BD67</f>
        <v>0</v>
      </c>
      <c r="W67" s="2">
        <f>'[1]功能-城建'!BE67</f>
        <v>0</v>
      </c>
      <c r="X67" s="2">
        <f>'[1]功能-城建'!BF67</f>
        <v>0</v>
      </c>
      <c r="Y67" s="2">
        <f>'[1]功能-城建'!BG67</f>
        <v>0</v>
      </c>
      <c r="Z67" s="2">
        <f>'[1]功能-城建'!BH67</f>
        <v>0</v>
      </c>
      <c r="AA67" s="2">
        <f>'[1]功能-城建'!BI67</f>
        <v>62</v>
      </c>
      <c r="AB67" s="2">
        <f>'[1]功能-城建'!BJ67</f>
        <v>0</v>
      </c>
      <c r="AC67" s="2"/>
      <c r="AD67" s="2"/>
      <c r="AE67" s="2">
        <v>62</v>
      </c>
      <c r="AF67" s="2">
        <f>IFERROR(ROUNDUP(城建经验计算中介!D67*INDEX($B$6:$B$85,K67,1),0),0)</f>
        <v>368034</v>
      </c>
      <c r="AG67" s="2">
        <f>IFERROR(ROUNDUP(城建经验计算中介!E67*INDEX($B$6:$B$85,L67,1),0),0)</f>
        <v>81786</v>
      </c>
      <c r="AH67" s="2">
        <f>IFERROR(ROUNDUP(城建经验计算中介!F67*INDEX($B$6:$B$85,M67,1),0),0)</f>
        <v>0</v>
      </c>
      <c r="AI67" s="2">
        <f>IFERROR(ROUNDUP(城建经验计算中介!G67*INDEX($B$6:$B$85,N67,1),0),0)</f>
        <v>0</v>
      </c>
      <c r="AJ67" s="2">
        <f>IFERROR(ROUNDUP(城建经验计算中介!H67*INDEX($B$6:$B$85,O67,1),0),0)</f>
        <v>68155</v>
      </c>
      <c r="AK67" s="2">
        <f>IFERROR(ROUNDUP(城建经验计算中介!I67*INDEX($B$6:$B$85,P67,1),0),0)</f>
        <v>68155</v>
      </c>
      <c r="AL67" s="2">
        <f>IFERROR(ROUNDUP(城建经验计算中介!J67*INDEX($B$6:$B$85,Q67,1),0),0)</f>
        <v>68155</v>
      </c>
      <c r="AM67" s="2">
        <f>IFERROR(ROUNDUP(城建经验计算中介!K67*INDEX($B$6:$B$85,R67,1),0),0)</f>
        <v>68155</v>
      </c>
      <c r="AN67" s="2">
        <f>IFERROR(ROUNDUP(城建经验计算中介!L67*INDEX($B$6:$B$85,S67,1),0),0)</f>
        <v>95417</v>
      </c>
      <c r="AO67" s="2">
        <f>IFERROR(ROUNDUP(城建经验计算中介!M67*INDEX($B$6:$B$85,T67,1),0),0)</f>
        <v>95417</v>
      </c>
      <c r="AP67" s="2">
        <f>IFERROR(ROUNDUP(城建经验计算中介!N67*INDEX($B$6:$B$85,U67,1),0),0)</f>
        <v>95417</v>
      </c>
      <c r="AQ67" s="2">
        <f>IFERROR(ROUNDUP(城建经验计算中介!O67*INDEX($B$6:$B$85,V67,1),0),0)</f>
        <v>0</v>
      </c>
      <c r="AR67" s="2">
        <f>IFERROR(ROUNDUP(城建经验计算中介!P67*INDEX($B$6:$B$85,W67,1),0),0)</f>
        <v>0</v>
      </c>
      <c r="AS67" s="2">
        <f>IFERROR(ROUNDUP(城建经验计算中介!Q67*INDEX($B$6:$B$85,X67,1),0),0)</f>
        <v>0</v>
      </c>
      <c r="AT67" s="2">
        <f>IFERROR(ROUNDUP(城建经验计算中介!R67*INDEX($B$6:$B$85,Y67,1),0),0)</f>
        <v>0</v>
      </c>
      <c r="AU67" s="2">
        <f>IFERROR(ROUNDUP(城建经验计算中介!S67*INDEX($B$6:$B$85,Z67,1),0),0)</f>
        <v>0</v>
      </c>
      <c r="AV67" s="2">
        <f>IFERROR(ROUNDUP(城建经验计算中介!T67*INDEX($B$6:$B$85,AA67,1),0),0)</f>
        <v>68155</v>
      </c>
      <c r="AW67" s="2">
        <f>IFERROR(ROUNDUP(城建经验计算中介!U67*INDEX($B$6:$B$85,AB67,1),0),0)</f>
        <v>0</v>
      </c>
      <c r="AZ67" s="2">
        <v>62</v>
      </c>
      <c r="BA67" s="2">
        <f t="shared" si="3"/>
        <v>370000</v>
      </c>
      <c r="BB67" s="2">
        <f t="shared" si="4"/>
        <v>82000</v>
      </c>
      <c r="BC67" s="2">
        <f t="shared" si="5"/>
        <v>0</v>
      </c>
      <c r="BD67" s="2">
        <f t="shared" si="6"/>
        <v>0</v>
      </c>
      <c r="BE67" s="2">
        <f t="shared" si="7"/>
        <v>68000</v>
      </c>
      <c r="BF67" s="2">
        <f t="shared" si="8"/>
        <v>68000</v>
      </c>
      <c r="BG67" s="2">
        <f t="shared" si="9"/>
        <v>68000</v>
      </c>
      <c r="BH67" s="2">
        <f t="shared" si="10"/>
        <v>68000</v>
      </c>
      <c r="BI67" s="2">
        <f t="shared" si="11"/>
        <v>95000</v>
      </c>
      <c r="BJ67" s="2">
        <f t="shared" si="12"/>
        <v>95000</v>
      </c>
      <c r="BK67" s="2">
        <f t="shared" si="13"/>
        <v>95000</v>
      </c>
      <c r="BL67" s="2">
        <f t="shared" si="14"/>
        <v>0</v>
      </c>
      <c r="BM67" s="2">
        <f t="shared" si="15"/>
        <v>0</v>
      </c>
      <c r="BN67" s="2">
        <f t="shared" si="16"/>
        <v>0</v>
      </c>
      <c r="BO67" s="2">
        <f t="shared" si="17"/>
        <v>0</v>
      </c>
      <c r="BP67" s="2">
        <f t="shared" si="18"/>
        <v>0</v>
      </c>
      <c r="BQ67" s="2">
        <f t="shared" si="19"/>
        <v>68000</v>
      </c>
      <c r="BR67" s="2">
        <f t="shared" si="20"/>
        <v>0</v>
      </c>
      <c r="BU67" s="2">
        <v>62</v>
      </c>
      <c r="BV67" s="2">
        <f t="shared" si="38"/>
        <v>310000</v>
      </c>
      <c r="BW67" s="2">
        <f t="shared" si="39"/>
        <v>82000</v>
      </c>
      <c r="BX67" s="2">
        <f t="shared" si="40"/>
        <v>0</v>
      </c>
      <c r="BY67" s="2">
        <f t="shared" si="41"/>
        <v>0</v>
      </c>
      <c r="BZ67" s="2">
        <f t="shared" si="42"/>
        <v>68000</v>
      </c>
      <c r="CA67" s="2">
        <f t="shared" si="43"/>
        <v>68000</v>
      </c>
      <c r="CB67" s="2">
        <f t="shared" si="44"/>
        <v>68000</v>
      </c>
      <c r="CC67" s="2">
        <f t="shared" si="45"/>
        <v>68000</v>
      </c>
      <c r="CD67" s="2">
        <f t="shared" si="46"/>
        <v>95000</v>
      </c>
      <c r="CE67" s="2">
        <f t="shared" si="47"/>
        <v>95000</v>
      </c>
      <c r="CF67" s="2">
        <f t="shared" si="48"/>
        <v>95000</v>
      </c>
      <c r="CG67" s="2">
        <f t="shared" si="49"/>
        <v>0</v>
      </c>
      <c r="CH67" s="2">
        <f t="shared" si="50"/>
        <v>0</v>
      </c>
      <c r="CI67" s="33">
        <f t="shared" si="51"/>
        <v>0</v>
      </c>
      <c r="CJ67" s="2">
        <f t="shared" si="52"/>
        <v>0</v>
      </c>
      <c r="CK67" s="2">
        <f t="shared" si="53"/>
        <v>0</v>
      </c>
      <c r="CL67" s="2">
        <f t="shared" si="54"/>
        <v>68000</v>
      </c>
      <c r="CM67" s="2">
        <f t="shared" si="55"/>
        <v>0</v>
      </c>
      <c r="CO67" s="2"/>
      <c r="CP67" s="2">
        <v>62</v>
      </c>
      <c r="CQ67" s="2">
        <v>310000</v>
      </c>
      <c r="CR67" s="2">
        <v>82000</v>
      </c>
      <c r="CS67" s="2">
        <v>0</v>
      </c>
      <c r="CT67" s="2">
        <v>0</v>
      </c>
      <c r="CU67" s="2">
        <v>68000</v>
      </c>
      <c r="CV67" s="2">
        <v>68000</v>
      </c>
      <c r="CW67" s="2">
        <v>68000</v>
      </c>
      <c r="CX67" s="2">
        <v>68000</v>
      </c>
      <c r="CY67" s="2">
        <v>95000</v>
      </c>
      <c r="CZ67" s="2">
        <v>95000</v>
      </c>
      <c r="DA67" s="2">
        <v>95000</v>
      </c>
      <c r="DB67" s="2">
        <v>0</v>
      </c>
      <c r="DC67" s="2">
        <v>0</v>
      </c>
      <c r="DD67" s="33">
        <v>0</v>
      </c>
      <c r="DE67" s="2">
        <v>0</v>
      </c>
      <c r="DF67" s="2">
        <v>0</v>
      </c>
      <c r="DG67" s="2">
        <v>68000</v>
      </c>
      <c r="DH67" s="2">
        <v>0</v>
      </c>
      <c r="DK67" s="2">
        <v>62</v>
      </c>
      <c r="DL67" s="2">
        <f>IF(BV67=0,0,SUM(BV$6:BV67))</f>
        <v>2120752</v>
      </c>
      <c r="DM67" s="2">
        <f>IF(BW67=0,0,SUM(BW$6:BW67))</f>
        <v>551674</v>
      </c>
      <c r="DN67" s="2">
        <f>IF(BX67=0,0,SUM(BX$6:BX67))</f>
        <v>0</v>
      </c>
      <c r="DO67" s="2">
        <f>IF(BY67=0,0,SUM(BY$6:BY67))</f>
        <v>0</v>
      </c>
      <c r="DP67" s="2">
        <f>IF(BZ67=0,0,SUM(BZ$6:BZ67))</f>
        <v>461332</v>
      </c>
      <c r="DQ67" s="2">
        <f>IF(CA67=0,0,SUM(CA$6:CA67))</f>
        <v>461332</v>
      </c>
      <c r="DR67" s="2">
        <f>IF(CB67=0,0,SUM(CB$6:CB67))</f>
        <v>461332</v>
      </c>
      <c r="DS67" s="2">
        <f>IF(CC67=0,0,SUM(CC$6:CC67))</f>
        <v>461332</v>
      </c>
      <c r="DT67" s="2">
        <f>IF(CD67=0,0,SUM(CD$6:CD67))</f>
        <v>641600</v>
      </c>
      <c r="DU67" s="2">
        <f>IF(CE67=0,0,SUM(CE$6:CE67))</f>
        <v>643542</v>
      </c>
      <c r="DV67" s="2">
        <f>IF(CF67=0,0,SUM(CF$6:CF67))</f>
        <v>643542</v>
      </c>
      <c r="DW67" s="2">
        <f>IF(CG67=0,0,SUM(CG$6:CG67))</f>
        <v>0</v>
      </c>
      <c r="DX67" s="2">
        <f>IF(CH67=0,0,SUM(CH$6:CH67))</f>
        <v>0</v>
      </c>
      <c r="DY67" s="2">
        <f>IF(CI67=0,0,SUM(CI$6:CI67))</f>
        <v>0</v>
      </c>
      <c r="DZ67" s="2">
        <f>IF(CJ67=0,0,SUM(CJ$6:CJ67))</f>
        <v>0</v>
      </c>
      <c r="EA67" s="2">
        <f>IF(CK67=0,0,SUM(CK$6:CK67))</f>
        <v>0</v>
      </c>
      <c r="EB67" s="2">
        <f>IF(CL67=0,0,SUM(CL$6:CL67))</f>
        <v>461292</v>
      </c>
      <c r="EC67" s="2">
        <f>IF(CM67=0,0,SUM(CM$6:CM67))</f>
        <v>0</v>
      </c>
      <c r="EF67" s="2">
        <v>62</v>
      </c>
      <c r="EG67" s="2">
        <f>求节点($DK$6:$DK$85,DL$6:DL$85,升级建筑所需大殿等级!AW67)</f>
        <v>2120752</v>
      </c>
      <c r="EH67" s="2">
        <f>求节点($DK$6:$DK$85,DM$6:DM$85,升级建筑所需大殿等级!AX67)</f>
        <v>551674</v>
      </c>
      <c r="EI67" s="2">
        <f>求节点($DK$6:$DK$85,DN$6:DN$85,升级建筑所需大殿等级!AY67)</f>
        <v>318010.00000000017</v>
      </c>
      <c r="EJ67" s="2">
        <f>求节点($DK$6:$DK$85,DO$6:DO$85,升级建筑所需大殿等级!AZ67)</f>
        <v>0</v>
      </c>
      <c r="EK67" s="2">
        <f>求节点($DK$6:$DK$85,DP$6:DP$85,升级建筑所需大殿等级!BA67)</f>
        <v>461332</v>
      </c>
      <c r="EL67" s="2">
        <f>求节点($DK$6:$DK$85,DQ$6:DQ$85,升级建筑所需大殿等级!BB67)</f>
        <v>461332</v>
      </c>
      <c r="EM67" s="2">
        <f>求节点($DK$6:$DK$85,DR$6:DR$85,升级建筑所需大殿等级!BC67)</f>
        <v>461332</v>
      </c>
      <c r="EN67" s="2">
        <f>求节点($DK$6:$DK$85,DS$6:DS$85,升级建筑所需大殿等级!BD67)</f>
        <v>461332</v>
      </c>
      <c r="EO67" s="2">
        <f>求节点($DK$6:$DK$85,DT$6:DT$85,升级建筑所需大殿等级!BE67)</f>
        <v>641600</v>
      </c>
      <c r="EP67" s="2">
        <f>求节点($DK$6:$DK$85,DU$6:DU$85,升级建筑所需大殿等级!BF67)</f>
        <v>643542</v>
      </c>
      <c r="EQ67" s="2">
        <f>求节点($DK$6:$DK$85,DV$6:DV$85,升级建筑所需大殿等级!BG67)</f>
        <v>643542</v>
      </c>
      <c r="ER67" s="2">
        <f>求节点($DK$6:$DK$85,DW$6:DW$85,升级建筑所需大殿等级!BH67)</f>
        <v>1374334</v>
      </c>
      <c r="ES67" s="2">
        <f>求节点($DK$6:$DK$85,DX$6:DX$85,升级建筑所需大殿等级!BI67)</f>
        <v>728026.66666666628</v>
      </c>
      <c r="ET67" s="2">
        <f>求节点($DK$6:$DK$85,DY$6:DY$85,升级建筑所需大殿等级!BJ67)</f>
        <v>448024.6666666664</v>
      </c>
      <c r="EU67" s="2">
        <f>求节点($DK$6:$DK$85,DZ$6:DZ$85,升级建筑所需大殿等级!BK67)</f>
        <v>727924.66666666628</v>
      </c>
      <c r="EV67" s="2">
        <f>求节点($DK$6:$DK$85,EA$6:EA$85,升级建筑所需大殿等级!BL67)</f>
        <v>727934.66666666628</v>
      </c>
      <c r="EW67" s="2">
        <f>求节点($DK$6:$DK$85,EB$6:EB$85,升级建筑所需大殿等级!BM67)</f>
        <v>461292</v>
      </c>
      <c r="EX67" s="2">
        <f>求节点($DK$6:$DK$85,EC$6:EC$85,升级建筑所需大殿等级!BN67)</f>
        <v>341216</v>
      </c>
      <c r="FA67" s="1">
        <f>SUMPRODUCT(EG67:EX67,'[1]功能-城建'!$X67:$AO67)</f>
        <v>11573200.666666664</v>
      </c>
      <c r="FC67" s="1" t="e">
        <f t="shared" si="35"/>
        <v>#DIV/0!</v>
      </c>
    </row>
    <row r="68" spans="1:159" x14ac:dyDescent="0.15">
      <c r="A68" s="1">
        <f>(0.03*$C68^-0.75)*求节点([1]节奏总纲!$P$4:$P$163,'[1]功能-城建'!$CW$5:$CW$164,[1]节奏总纲!$AM66)</f>
        <v>921612.23386272148</v>
      </c>
      <c r="B68" s="1">
        <v>4.1999999999999997E-3</v>
      </c>
      <c r="C68" s="1">
        <v>63</v>
      </c>
      <c r="D68" s="1">
        <f>'[1]功能-城建'!DG67</f>
        <v>13607367.333333336</v>
      </c>
      <c r="E68" s="1">
        <f>'[1]功能-城建'!DH67</f>
        <v>13607367.333333336</v>
      </c>
      <c r="F68" s="1">
        <f>'[1]功能-城建'!DI67</f>
        <v>13607367.333333336</v>
      </c>
      <c r="G68" s="1">
        <f>'[1]功能-城建'!DJ67</f>
        <v>13607367.333333336</v>
      </c>
      <c r="H68" s="1">
        <f>'[1]功能-城建'!DK67</f>
        <v>13607367.333333336</v>
      </c>
      <c r="J68" s="2">
        <v>63</v>
      </c>
      <c r="K68" s="2">
        <f>'[1]功能-城建'!AS68</f>
        <v>63</v>
      </c>
      <c r="L68" s="2">
        <f>'[1]功能-城建'!AT68</f>
        <v>63</v>
      </c>
      <c r="M68" s="2" t="str">
        <f>'[1]功能-城建'!AU68</f>
        <v/>
      </c>
      <c r="N68" s="2" t="str">
        <f>'[1]功能-城建'!AV68</f>
        <v/>
      </c>
      <c r="O68" s="2">
        <f>'[1]功能-城建'!AW68</f>
        <v>63</v>
      </c>
      <c r="P68" s="2">
        <f>'[1]功能-城建'!AX68</f>
        <v>63</v>
      </c>
      <c r="Q68" s="2">
        <f>'[1]功能-城建'!AY68</f>
        <v>63</v>
      </c>
      <c r="R68" s="2">
        <f>'[1]功能-城建'!AZ68</f>
        <v>63</v>
      </c>
      <c r="S68" s="2">
        <f>'[1]功能-城建'!BA68</f>
        <v>63</v>
      </c>
      <c r="T68" s="2">
        <f>'[1]功能-城建'!BB68</f>
        <v>63</v>
      </c>
      <c r="U68" s="2">
        <f>'[1]功能-城建'!BC68</f>
        <v>63</v>
      </c>
      <c r="V68" s="2">
        <f>'[1]功能-城建'!BD68</f>
        <v>0</v>
      </c>
      <c r="W68" s="2">
        <f>'[1]功能-城建'!BE68</f>
        <v>0</v>
      </c>
      <c r="X68" s="2">
        <f>'[1]功能-城建'!BF68</f>
        <v>0</v>
      </c>
      <c r="Y68" s="2">
        <f>'[1]功能-城建'!BG68</f>
        <v>0</v>
      </c>
      <c r="Z68" s="2">
        <f>'[1]功能-城建'!BH68</f>
        <v>0</v>
      </c>
      <c r="AA68" s="2">
        <f>'[1]功能-城建'!BI68</f>
        <v>63</v>
      </c>
      <c r="AB68" s="2">
        <f>'[1]功能-城建'!BJ68</f>
        <v>0</v>
      </c>
      <c r="AC68" s="2"/>
      <c r="AD68" s="2"/>
      <c r="AE68" s="2">
        <v>63</v>
      </c>
      <c r="AF68" s="2">
        <f>IFERROR(ROUNDUP(城建经验计算中介!D68*INDEX($B$6:$B$85,K68,1),0),0)</f>
        <v>431617</v>
      </c>
      <c r="AG68" s="2">
        <f>IFERROR(ROUNDUP(城建经验计算中介!E68*INDEX($B$6:$B$85,L68,1),0),0)</f>
        <v>95915</v>
      </c>
      <c r="AH68" s="2">
        <f>IFERROR(ROUNDUP(城建经验计算中介!F68*INDEX($B$6:$B$85,M68,1),0),0)</f>
        <v>0</v>
      </c>
      <c r="AI68" s="2">
        <f>IFERROR(ROUNDUP(城建经验计算中介!G68*INDEX($B$6:$B$85,N68,1),0),0)</f>
        <v>0</v>
      </c>
      <c r="AJ68" s="2">
        <f>IFERROR(ROUNDUP(城建经验计算中介!H68*INDEX($B$6:$B$85,O68,1),0),0)</f>
        <v>79929</v>
      </c>
      <c r="AK68" s="2">
        <f>IFERROR(ROUNDUP(城建经验计算中介!I68*INDEX($B$6:$B$85,P68,1),0),0)</f>
        <v>79929</v>
      </c>
      <c r="AL68" s="2">
        <f>IFERROR(ROUNDUP(城建经验计算中介!J68*INDEX($B$6:$B$85,Q68,1),0),0)</f>
        <v>79929</v>
      </c>
      <c r="AM68" s="2">
        <f>IFERROR(ROUNDUP(城建经验计算中介!K68*INDEX($B$6:$B$85,R68,1),0),0)</f>
        <v>79929</v>
      </c>
      <c r="AN68" s="2">
        <f>IFERROR(ROUNDUP(城建经验计算中介!L68*INDEX($B$6:$B$85,S68,1),0),0)</f>
        <v>111901</v>
      </c>
      <c r="AO68" s="2">
        <f>IFERROR(ROUNDUP(城建经验计算中介!M68*INDEX($B$6:$B$85,T68,1),0),0)</f>
        <v>111901</v>
      </c>
      <c r="AP68" s="2">
        <f>IFERROR(ROUNDUP(城建经验计算中介!N68*INDEX($B$6:$B$85,U68,1),0),0)</f>
        <v>111901</v>
      </c>
      <c r="AQ68" s="2">
        <f>IFERROR(ROUNDUP(城建经验计算中介!O68*INDEX($B$6:$B$85,V68,1),0),0)</f>
        <v>0</v>
      </c>
      <c r="AR68" s="2">
        <f>IFERROR(ROUNDUP(城建经验计算中介!P68*INDEX($B$6:$B$85,W68,1),0),0)</f>
        <v>0</v>
      </c>
      <c r="AS68" s="2">
        <f>IFERROR(ROUNDUP(城建经验计算中介!Q68*INDEX($B$6:$B$85,X68,1),0),0)</f>
        <v>0</v>
      </c>
      <c r="AT68" s="2">
        <f>IFERROR(ROUNDUP(城建经验计算中介!R68*INDEX($B$6:$B$85,Y68,1),0),0)</f>
        <v>0</v>
      </c>
      <c r="AU68" s="2">
        <f>IFERROR(ROUNDUP(城建经验计算中介!S68*INDEX($B$6:$B$85,Z68,1),0),0)</f>
        <v>0</v>
      </c>
      <c r="AV68" s="2">
        <f>IFERROR(ROUNDUP(城建经验计算中介!T68*INDEX($B$6:$B$85,AA68,1),0),0)</f>
        <v>79929</v>
      </c>
      <c r="AW68" s="2">
        <f>IFERROR(ROUNDUP(城建经验计算中介!U68*INDEX($B$6:$B$85,AB68,1),0),0)</f>
        <v>0</v>
      </c>
      <c r="AZ68" s="2">
        <v>63</v>
      </c>
      <c r="BA68" s="2">
        <f t="shared" si="3"/>
        <v>430000</v>
      </c>
      <c r="BB68" s="2">
        <f t="shared" si="4"/>
        <v>96000</v>
      </c>
      <c r="BC68" s="2">
        <f t="shared" si="5"/>
        <v>0</v>
      </c>
      <c r="BD68" s="2">
        <f t="shared" si="6"/>
        <v>0</v>
      </c>
      <c r="BE68" s="2">
        <f t="shared" si="7"/>
        <v>80000</v>
      </c>
      <c r="BF68" s="2">
        <f t="shared" si="8"/>
        <v>80000</v>
      </c>
      <c r="BG68" s="2">
        <f t="shared" si="9"/>
        <v>80000</v>
      </c>
      <c r="BH68" s="2">
        <f t="shared" si="10"/>
        <v>80000</v>
      </c>
      <c r="BI68" s="2">
        <f t="shared" si="11"/>
        <v>110000</v>
      </c>
      <c r="BJ68" s="2">
        <f t="shared" si="12"/>
        <v>110000</v>
      </c>
      <c r="BK68" s="2">
        <f t="shared" si="13"/>
        <v>110000</v>
      </c>
      <c r="BL68" s="2">
        <f t="shared" si="14"/>
        <v>0</v>
      </c>
      <c r="BM68" s="2">
        <f t="shared" si="15"/>
        <v>0</v>
      </c>
      <c r="BN68" s="2">
        <f t="shared" si="16"/>
        <v>0</v>
      </c>
      <c r="BO68" s="2">
        <f t="shared" si="17"/>
        <v>0</v>
      </c>
      <c r="BP68" s="2">
        <f t="shared" si="18"/>
        <v>0</v>
      </c>
      <c r="BQ68" s="2">
        <f t="shared" si="19"/>
        <v>80000</v>
      </c>
      <c r="BR68" s="2">
        <f t="shared" si="20"/>
        <v>0</v>
      </c>
      <c r="BU68" s="2">
        <v>63</v>
      </c>
      <c r="BV68" s="2">
        <f t="shared" si="38"/>
        <v>370000</v>
      </c>
      <c r="BW68" s="2">
        <f t="shared" si="39"/>
        <v>96000</v>
      </c>
      <c r="BX68" s="2">
        <f t="shared" si="40"/>
        <v>0</v>
      </c>
      <c r="BY68" s="2">
        <f t="shared" si="41"/>
        <v>0</v>
      </c>
      <c r="BZ68" s="2">
        <f t="shared" si="42"/>
        <v>80000</v>
      </c>
      <c r="CA68" s="2">
        <f t="shared" si="43"/>
        <v>80000</v>
      </c>
      <c r="CB68" s="2">
        <f t="shared" si="44"/>
        <v>80000</v>
      </c>
      <c r="CC68" s="2">
        <f t="shared" si="45"/>
        <v>80000</v>
      </c>
      <c r="CD68" s="2">
        <f t="shared" si="46"/>
        <v>110000</v>
      </c>
      <c r="CE68" s="2">
        <f t="shared" si="47"/>
        <v>110000</v>
      </c>
      <c r="CF68" s="2">
        <f t="shared" si="48"/>
        <v>110000</v>
      </c>
      <c r="CG68" s="2">
        <f t="shared" si="49"/>
        <v>0</v>
      </c>
      <c r="CH68" s="2">
        <f t="shared" si="50"/>
        <v>0</v>
      </c>
      <c r="CI68" s="33">
        <f t="shared" si="51"/>
        <v>0</v>
      </c>
      <c r="CJ68" s="2">
        <f t="shared" si="52"/>
        <v>0</v>
      </c>
      <c r="CK68" s="2">
        <f t="shared" si="53"/>
        <v>0</v>
      </c>
      <c r="CL68" s="2">
        <f t="shared" si="54"/>
        <v>80000</v>
      </c>
      <c r="CM68" s="2">
        <f t="shared" si="55"/>
        <v>0</v>
      </c>
      <c r="CO68" s="2"/>
      <c r="CP68" s="2">
        <v>63</v>
      </c>
      <c r="CQ68" s="2">
        <v>370000</v>
      </c>
      <c r="CR68" s="2">
        <v>96000</v>
      </c>
      <c r="CS68" s="2">
        <v>0</v>
      </c>
      <c r="CT68" s="2">
        <v>0</v>
      </c>
      <c r="CU68" s="2">
        <v>80000</v>
      </c>
      <c r="CV68" s="2">
        <v>80000</v>
      </c>
      <c r="CW68" s="2">
        <v>80000</v>
      </c>
      <c r="CX68" s="2">
        <v>80000</v>
      </c>
      <c r="CY68" s="2">
        <v>110000</v>
      </c>
      <c r="CZ68" s="2">
        <v>110000</v>
      </c>
      <c r="DA68" s="2">
        <v>110000</v>
      </c>
      <c r="DB68" s="2">
        <v>0</v>
      </c>
      <c r="DC68" s="2">
        <v>0</v>
      </c>
      <c r="DD68" s="33">
        <v>0</v>
      </c>
      <c r="DE68" s="2">
        <v>0</v>
      </c>
      <c r="DF68" s="2">
        <v>0</v>
      </c>
      <c r="DG68" s="2">
        <v>80000</v>
      </c>
      <c r="DH68" s="2">
        <v>0</v>
      </c>
      <c r="DK68" s="2">
        <v>63</v>
      </c>
      <c r="DL68" s="2">
        <f>IF(BV68=0,0,SUM(BV$6:BV68))</f>
        <v>2490752</v>
      </c>
      <c r="DM68" s="2">
        <f>IF(BW68=0,0,SUM(BW$6:BW68))</f>
        <v>647674</v>
      </c>
      <c r="DN68" s="2">
        <f>IF(BX68=0,0,SUM(BX$6:BX68))</f>
        <v>0</v>
      </c>
      <c r="DO68" s="2">
        <f>IF(BY68=0,0,SUM(BY$6:BY68))</f>
        <v>0</v>
      </c>
      <c r="DP68" s="2">
        <f>IF(BZ68=0,0,SUM(BZ$6:BZ68))</f>
        <v>541332</v>
      </c>
      <c r="DQ68" s="2">
        <f>IF(CA68=0,0,SUM(CA$6:CA68))</f>
        <v>541332</v>
      </c>
      <c r="DR68" s="2">
        <f>IF(CB68=0,0,SUM(CB$6:CB68))</f>
        <v>541332</v>
      </c>
      <c r="DS68" s="2">
        <f>IF(CC68=0,0,SUM(CC$6:CC68))</f>
        <v>541332</v>
      </c>
      <c r="DT68" s="2">
        <f>IF(CD68=0,0,SUM(CD$6:CD68))</f>
        <v>751600</v>
      </c>
      <c r="DU68" s="2">
        <f>IF(CE68=0,0,SUM(CE$6:CE68))</f>
        <v>753542</v>
      </c>
      <c r="DV68" s="2">
        <f>IF(CF68=0,0,SUM(CF$6:CF68))</f>
        <v>753542</v>
      </c>
      <c r="DW68" s="2">
        <f>IF(CG68=0,0,SUM(CG$6:CG68))</f>
        <v>0</v>
      </c>
      <c r="DX68" s="2">
        <f>IF(CH68=0,0,SUM(CH$6:CH68))</f>
        <v>0</v>
      </c>
      <c r="DY68" s="2">
        <f>IF(CI68=0,0,SUM(CI$6:CI68))</f>
        <v>0</v>
      </c>
      <c r="DZ68" s="2">
        <f>IF(CJ68=0,0,SUM(CJ$6:CJ68))</f>
        <v>0</v>
      </c>
      <c r="EA68" s="2">
        <f>IF(CK68=0,0,SUM(CK$6:CK68))</f>
        <v>0</v>
      </c>
      <c r="EB68" s="2">
        <f>IF(CL68=0,0,SUM(CL$6:CL68))</f>
        <v>541292</v>
      </c>
      <c r="EC68" s="2">
        <f>IF(CM68=0,0,SUM(CM$6:CM68))</f>
        <v>0</v>
      </c>
      <c r="EF68" s="2">
        <v>63</v>
      </c>
      <c r="EG68" s="2">
        <f>求节点($DK$6:$DK$85,DL$6:DL$85,升级建筑所需大殿等级!AW68)</f>
        <v>2490752</v>
      </c>
      <c r="EH68" s="2">
        <f>求节点($DK$6:$DK$85,DM$6:DM$85,升级建筑所需大殿等级!AX68)</f>
        <v>647674</v>
      </c>
      <c r="EI68" s="2">
        <f>求节点($DK$6:$DK$85,DN$6:DN$85,升级建筑所需大殿等级!AY68)</f>
        <v>368010</v>
      </c>
      <c r="EJ68" s="2">
        <f>求节点($DK$6:$DK$85,DO$6:DO$85,升级建筑所需大殿等级!AZ68)</f>
        <v>0</v>
      </c>
      <c r="EK68" s="2">
        <f>求节点($DK$6:$DK$85,DP$6:DP$85,升级建筑所需大殿等级!BA68)</f>
        <v>541332</v>
      </c>
      <c r="EL68" s="2">
        <f>求节点($DK$6:$DK$85,DQ$6:DQ$85,升级建筑所需大殿等级!BB68)</f>
        <v>541332</v>
      </c>
      <c r="EM68" s="2">
        <f>求节点($DK$6:$DK$85,DR$6:DR$85,升级建筑所需大殿等级!BC68)</f>
        <v>541332</v>
      </c>
      <c r="EN68" s="2">
        <f>求节点($DK$6:$DK$85,DS$6:DS$85,升级建筑所需大殿等级!BD68)</f>
        <v>541332</v>
      </c>
      <c r="EO68" s="2">
        <f>求节点($DK$6:$DK$85,DT$6:DT$85,升级建筑所需大殿等级!BE68)</f>
        <v>751600</v>
      </c>
      <c r="EP68" s="2">
        <f>求节点($DK$6:$DK$85,DU$6:DU$85,升级建筑所需大殿等级!BF68)</f>
        <v>753542</v>
      </c>
      <c r="EQ68" s="2">
        <f>求节点($DK$6:$DK$85,DV$6:DV$85,升级建筑所需大殿等级!BG68)</f>
        <v>753542</v>
      </c>
      <c r="ER68" s="2">
        <f>求节点($DK$6:$DK$85,DW$6:DW$85,升级建筑所需大殿等级!BH68)</f>
        <v>1611834</v>
      </c>
      <c r="ES68" s="2">
        <f>求节点($DK$6:$DK$85,DX$6:DX$85,升级建筑所需大殿等级!BI68)</f>
        <v>854693.33333333372</v>
      </c>
      <c r="ET68" s="2">
        <f>求节点($DK$6:$DK$85,DY$6:DY$85,升级建筑所需大殿等级!BJ68)</f>
        <v>524691.3333333336</v>
      </c>
      <c r="EU68" s="2">
        <f>求节点($DK$6:$DK$85,DZ$6:DZ$85,升级建筑所需大殿等级!BK68)</f>
        <v>854591.33333333372</v>
      </c>
      <c r="EV68" s="2">
        <f>求节点($DK$6:$DK$85,EA$6:EA$85,升级建筑所需大殿等级!BL68)</f>
        <v>854601.33333333372</v>
      </c>
      <c r="EW68" s="2">
        <f>求节点($DK$6:$DK$85,EB$6:EB$85,升级建筑所需大殿等级!BM68)</f>
        <v>541292</v>
      </c>
      <c r="EX68" s="2">
        <f>求节点($DK$6:$DK$85,EC$6:EC$85,升级建筑所需大殿等级!BN68)</f>
        <v>435215.99999999965</v>
      </c>
      <c r="FA68" s="1">
        <f>SUMPRODUCT(EG68:EX68,'[1]功能-城建'!$X68:$AO68)</f>
        <v>13607367.333333336</v>
      </c>
      <c r="FC68" s="1" t="e">
        <f t="shared" si="35"/>
        <v>#DIV/0!</v>
      </c>
    </row>
    <row r="69" spans="1:159" x14ac:dyDescent="0.15">
      <c r="A69" s="1">
        <f>(0.03*$C69^-0.75)*求节点([1]节奏总纲!$P$4:$P$163,'[1]功能-城建'!$CW$5:$CW$164,[1]节奏总纲!$AM67)</f>
        <v>1054329.3066725007</v>
      </c>
      <c r="B69" s="1">
        <v>4.1999999999999997E-3</v>
      </c>
      <c r="C69" s="1">
        <v>64</v>
      </c>
      <c r="D69" s="1">
        <f>'[1]功能-城建'!DG68</f>
        <v>15909700.666666666</v>
      </c>
      <c r="E69" s="1">
        <f>'[1]功能-城建'!DH68</f>
        <v>15909700.666666666</v>
      </c>
      <c r="F69" s="1">
        <f>'[1]功能-城建'!DI68</f>
        <v>15909700.666666666</v>
      </c>
      <c r="G69" s="1">
        <f>'[1]功能-城建'!DJ68</f>
        <v>15909700.666666666</v>
      </c>
      <c r="H69" s="1">
        <f>'[1]功能-城建'!DK68</f>
        <v>15909700.666666666</v>
      </c>
      <c r="J69" s="2">
        <v>64</v>
      </c>
      <c r="K69" s="2">
        <f>'[1]功能-城建'!AS69</f>
        <v>64</v>
      </c>
      <c r="L69" s="2">
        <f>'[1]功能-城建'!AT69</f>
        <v>64</v>
      </c>
      <c r="M69" s="2" t="str">
        <f>'[1]功能-城建'!AU69</f>
        <v/>
      </c>
      <c r="N69" s="2" t="str">
        <f>'[1]功能-城建'!AV69</f>
        <v/>
      </c>
      <c r="O69" s="2">
        <f>'[1]功能-城建'!AW69</f>
        <v>64</v>
      </c>
      <c r="P69" s="2">
        <f>'[1]功能-城建'!AX69</f>
        <v>64</v>
      </c>
      <c r="Q69" s="2">
        <f>'[1]功能-城建'!AY69</f>
        <v>64</v>
      </c>
      <c r="R69" s="2">
        <f>'[1]功能-城建'!AZ69</f>
        <v>64</v>
      </c>
      <c r="S69" s="2">
        <f>'[1]功能-城建'!BA69</f>
        <v>64</v>
      </c>
      <c r="T69" s="2">
        <f>'[1]功能-城建'!BB69</f>
        <v>64</v>
      </c>
      <c r="U69" s="2">
        <f>'[1]功能-城建'!BC69</f>
        <v>64</v>
      </c>
      <c r="V69" s="2">
        <f>'[1]功能-城建'!BD69</f>
        <v>0</v>
      </c>
      <c r="W69" s="2">
        <f>'[1]功能-城建'!BE69</f>
        <v>0</v>
      </c>
      <c r="X69" s="2">
        <f>'[1]功能-城建'!BF69</f>
        <v>0</v>
      </c>
      <c r="Y69" s="2">
        <f>'[1]功能-城建'!BG69</f>
        <v>0</v>
      </c>
      <c r="Z69" s="2">
        <f>'[1]功能-城建'!BH69</f>
        <v>0</v>
      </c>
      <c r="AA69" s="2">
        <f>'[1]功能-城建'!BI69</f>
        <v>64</v>
      </c>
      <c r="AB69" s="2">
        <f>'[1]功能-城建'!BJ69</f>
        <v>0</v>
      </c>
      <c r="AC69" s="2"/>
      <c r="AD69" s="2"/>
      <c r="AE69" s="2">
        <v>64</v>
      </c>
      <c r="AF69" s="2">
        <f>IFERROR(ROUNDUP(城建经验计算中介!D69*INDEX($B$6:$B$85,K69,1),0),0)</f>
        <v>506115</v>
      </c>
      <c r="AG69" s="2">
        <f>IFERROR(ROUNDUP(城建经验计算中介!E69*INDEX($B$6:$B$85,L69,1),0),0)</f>
        <v>112470</v>
      </c>
      <c r="AH69" s="2">
        <f>IFERROR(ROUNDUP(城建经验计算中介!F69*INDEX($B$6:$B$85,M69,1),0),0)</f>
        <v>0</v>
      </c>
      <c r="AI69" s="2">
        <f>IFERROR(ROUNDUP(城建经验计算中介!G69*INDEX($B$6:$B$85,N69,1),0),0)</f>
        <v>0</v>
      </c>
      <c r="AJ69" s="2">
        <f>IFERROR(ROUNDUP(城建经验计算中介!H69*INDEX($B$6:$B$85,O69,1),0),0)</f>
        <v>93725</v>
      </c>
      <c r="AK69" s="2">
        <f>IFERROR(ROUNDUP(城建经验计算中介!I69*INDEX($B$6:$B$85,P69,1),0),0)</f>
        <v>93725</v>
      </c>
      <c r="AL69" s="2">
        <f>IFERROR(ROUNDUP(城建经验计算中介!J69*INDEX($B$6:$B$85,Q69,1),0),0)</f>
        <v>93725</v>
      </c>
      <c r="AM69" s="2">
        <f>IFERROR(ROUNDUP(城建经验计算中介!K69*INDEX($B$6:$B$85,R69,1),0),0)</f>
        <v>93725</v>
      </c>
      <c r="AN69" s="2">
        <f>IFERROR(ROUNDUP(城建经验计算中介!L69*INDEX($B$6:$B$85,S69,1),0),0)</f>
        <v>131215</v>
      </c>
      <c r="AO69" s="2">
        <f>IFERROR(ROUNDUP(城建经验计算中介!M69*INDEX($B$6:$B$85,T69,1),0),0)</f>
        <v>131215</v>
      </c>
      <c r="AP69" s="2">
        <f>IFERROR(ROUNDUP(城建经验计算中介!N69*INDEX($B$6:$B$85,U69,1),0),0)</f>
        <v>131215</v>
      </c>
      <c r="AQ69" s="2">
        <f>IFERROR(ROUNDUP(城建经验计算中介!O69*INDEX($B$6:$B$85,V69,1),0),0)</f>
        <v>0</v>
      </c>
      <c r="AR69" s="2">
        <f>IFERROR(ROUNDUP(城建经验计算中介!P69*INDEX($B$6:$B$85,W69,1),0),0)</f>
        <v>0</v>
      </c>
      <c r="AS69" s="2">
        <f>IFERROR(ROUNDUP(城建经验计算中介!Q69*INDEX($B$6:$B$85,X69,1),0),0)</f>
        <v>0</v>
      </c>
      <c r="AT69" s="2">
        <f>IFERROR(ROUNDUP(城建经验计算中介!R69*INDEX($B$6:$B$85,Y69,1),0),0)</f>
        <v>0</v>
      </c>
      <c r="AU69" s="2">
        <f>IFERROR(ROUNDUP(城建经验计算中介!S69*INDEX($B$6:$B$85,Z69,1),0),0)</f>
        <v>0</v>
      </c>
      <c r="AV69" s="2">
        <f>IFERROR(ROUNDUP(城建经验计算中介!T69*INDEX($B$6:$B$85,AA69,1),0),0)</f>
        <v>93725</v>
      </c>
      <c r="AW69" s="2">
        <f>IFERROR(ROUNDUP(城建经验计算中介!U69*INDEX($B$6:$B$85,AB69,1),0),0)</f>
        <v>0</v>
      </c>
      <c r="AZ69" s="2">
        <v>64</v>
      </c>
      <c r="BA69" s="2">
        <f t="shared" si="3"/>
        <v>510000</v>
      </c>
      <c r="BB69" s="2">
        <f t="shared" si="4"/>
        <v>110000</v>
      </c>
      <c r="BC69" s="2">
        <f t="shared" si="5"/>
        <v>0</v>
      </c>
      <c r="BD69" s="2">
        <f t="shared" si="6"/>
        <v>0</v>
      </c>
      <c r="BE69" s="2">
        <f t="shared" si="7"/>
        <v>94000</v>
      </c>
      <c r="BF69" s="2">
        <f t="shared" si="8"/>
        <v>94000</v>
      </c>
      <c r="BG69" s="2">
        <f t="shared" si="9"/>
        <v>94000</v>
      </c>
      <c r="BH69" s="2">
        <f t="shared" si="10"/>
        <v>94000</v>
      </c>
      <c r="BI69" s="2">
        <f t="shared" si="11"/>
        <v>130000</v>
      </c>
      <c r="BJ69" s="2">
        <f t="shared" si="12"/>
        <v>130000</v>
      </c>
      <c r="BK69" s="2">
        <f t="shared" si="13"/>
        <v>130000</v>
      </c>
      <c r="BL69" s="2">
        <f t="shared" si="14"/>
        <v>0</v>
      </c>
      <c r="BM69" s="2">
        <f t="shared" si="15"/>
        <v>0</v>
      </c>
      <c r="BN69" s="2">
        <f t="shared" si="16"/>
        <v>0</v>
      </c>
      <c r="BO69" s="2">
        <f t="shared" si="17"/>
        <v>0</v>
      </c>
      <c r="BP69" s="2">
        <f t="shared" si="18"/>
        <v>0</v>
      </c>
      <c r="BQ69" s="2">
        <f t="shared" si="19"/>
        <v>94000</v>
      </c>
      <c r="BR69" s="2">
        <f t="shared" si="20"/>
        <v>0</v>
      </c>
      <c r="BU69" s="2">
        <v>64</v>
      </c>
      <c r="BV69" s="2">
        <f t="shared" si="38"/>
        <v>430000</v>
      </c>
      <c r="BW69" s="2">
        <f t="shared" si="39"/>
        <v>110000</v>
      </c>
      <c r="BX69" s="2">
        <f t="shared" si="40"/>
        <v>0</v>
      </c>
      <c r="BY69" s="2">
        <f t="shared" si="41"/>
        <v>0</v>
      </c>
      <c r="BZ69" s="2">
        <f t="shared" si="42"/>
        <v>94000</v>
      </c>
      <c r="CA69" s="2">
        <f t="shared" si="43"/>
        <v>94000</v>
      </c>
      <c r="CB69" s="2">
        <f t="shared" si="44"/>
        <v>94000</v>
      </c>
      <c r="CC69" s="2">
        <f t="shared" si="45"/>
        <v>94000</v>
      </c>
      <c r="CD69" s="2">
        <f t="shared" si="46"/>
        <v>130000</v>
      </c>
      <c r="CE69" s="2">
        <f t="shared" si="47"/>
        <v>130000</v>
      </c>
      <c r="CF69" s="2">
        <f t="shared" si="48"/>
        <v>130000</v>
      </c>
      <c r="CG69" s="2">
        <f t="shared" si="49"/>
        <v>0</v>
      </c>
      <c r="CH69" s="2">
        <f t="shared" si="50"/>
        <v>0</v>
      </c>
      <c r="CI69" s="33">
        <f t="shared" si="51"/>
        <v>0</v>
      </c>
      <c r="CJ69" s="2">
        <f t="shared" si="52"/>
        <v>0</v>
      </c>
      <c r="CK69" s="2">
        <f t="shared" si="53"/>
        <v>0</v>
      </c>
      <c r="CL69" s="2">
        <f t="shared" si="54"/>
        <v>94000</v>
      </c>
      <c r="CM69" s="2">
        <f t="shared" si="55"/>
        <v>0</v>
      </c>
      <c r="CO69" s="2"/>
      <c r="CP69" s="2">
        <v>64</v>
      </c>
      <c r="CQ69" s="2">
        <v>430000</v>
      </c>
      <c r="CR69" s="2">
        <v>110000</v>
      </c>
      <c r="CS69" s="2">
        <v>0</v>
      </c>
      <c r="CT69" s="2">
        <v>0</v>
      </c>
      <c r="CU69" s="2">
        <v>94000</v>
      </c>
      <c r="CV69" s="2">
        <v>94000</v>
      </c>
      <c r="CW69" s="2">
        <v>94000</v>
      </c>
      <c r="CX69" s="2">
        <v>94000</v>
      </c>
      <c r="CY69" s="2">
        <v>130000</v>
      </c>
      <c r="CZ69" s="2">
        <v>130000</v>
      </c>
      <c r="DA69" s="2">
        <v>130000</v>
      </c>
      <c r="DB69" s="2">
        <v>0</v>
      </c>
      <c r="DC69" s="2">
        <v>0</v>
      </c>
      <c r="DD69" s="33">
        <v>0</v>
      </c>
      <c r="DE69" s="2">
        <v>0</v>
      </c>
      <c r="DF69" s="2">
        <v>0</v>
      </c>
      <c r="DG69" s="2">
        <v>94000</v>
      </c>
      <c r="DH69" s="2">
        <v>0</v>
      </c>
      <c r="DK69" s="2">
        <v>64</v>
      </c>
      <c r="DL69" s="2">
        <f>IF(BV69=0,0,SUM(BV$6:BV69))</f>
        <v>2920752</v>
      </c>
      <c r="DM69" s="2">
        <f>IF(BW69=0,0,SUM(BW$6:BW69))</f>
        <v>757674</v>
      </c>
      <c r="DN69" s="2">
        <f>IF(BX69=0,0,SUM(BX$6:BX69))</f>
        <v>0</v>
      </c>
      <c r="DO69" s="2">
        <f>IF(BY69=0,0,SUM(BY$6:BY69))</f>
        <v>0</v>
      </c>
      <c r="DP69" s="2">
        <f>IF(BZ69=0,0,SUM(BZ$6:BZ69))</f>
        <v>635332</v>
      </c>
      <c r="DQ69" s="2">
        <f>IF(CA69=0,0,SUM(CA$6:CA69))</f>
        <v>635332</v>
      </c>
      <c r="DR69" s="2">
        <f>IF(CB69=0,0,SUM(CB$6:CB69))</f>
        <v>635332</v>
      </c>
      <c r="DS69" s="2">
        <f>IF(CC69=0,0,SUM(CC$6:CC69))</f>
        <v>635332</v>
      </c>
      <c r="DT69" s="2">
        <f>IF(CD69=0,0,SUM(CD$6:CD69))</f>
        <v>881600</v>
      </c>
      <c r="DU69" s="2">
        <f>IF(CE69=0,0,SUM(CE$6:CE69))</f>
        <v>883542</v>
      </c>
      <c r="DV69" s="2">
        <f>IF(CF69=0,0,SUM(CF$6:CF69))</f>
        <v>883542</v>
      </c>
      <c r="DW69" s="2">
        <f>IF(CG69=0,0,SUM(CG$6:CG69))</f>
        <v>0</v>
      </c>
      <c r="DX69" s="2">
        <f>IF(CH69=0,0,SUM(CH$6:CH69))</f>
        <v>0</v>
      </c>
      <c r="DY69" s="2">
        <f>IF(CI69=0,0,SUM(CI$6:CI69))</f>
        <v>0</v>
      </c>
      <c r="DZ69" s="2">
        <f>IF(CJ69=0,0,SUM(CJ$6:CJ69))</f>
        <v>0</v>
      </c>
      <c r="EA69" s="2">
        <f>IF(CK69=0,0,SUM(CK$6:CK69))</f>
        <v>0</v>
      </c>
      <c r="EB69" s="2">
        <f>IF(CL69=0,0,SUM(CL$6:CL69))</f>
        <v>635292</v>
      </c>
      <c r="EC69" s="2">
        <f>IF(CM69=0,0,SUM(CM$6:CM69))</f>
        <v>0</v>
      </c>
      <c r="EF69" s="2">
        <v>64</v>
      </c>
      <c r="EG69" s="2">
        <f>求节点($DK$6:$DK$85,DL$6:DL$85,升级建筑所需大殿等级!AW69)</f>
        <v>2920752</v>
      </c>
      <c r="EH69" s="2">
        <f>求节点($DK$6:$DK$85,DM$6:DM$85,升级建筑所需大殿等级!AX69)</f>
        <v>757674</v>
      </c>
      <c r="EI69" s="2">
        <f>求节点($DK$6:$DK$85,DN$6:DN$85,升级建筑所需大殿等级!AY69)</f>
        <v>444676.6666666664</v>
      </c>
      <c r="EJ69" s="2">
        <f>求节点($DK$6:$DK$85,DO$6:DO$85,升级建筑所需大殿等级!AZ69)</f>
        <v>0</v>
      </c>
      <c r="EK69" s="2">
        <f>求节点($DK$6:$DK$85,DP$6:DP$85,升级建筑所需大殿等级!BA69)</f>
        <v>635332</v>
      </c>
      <c r="EL69" s="2">
        <f>求节点($DK$6:$DK$85,DQ$6:DQ$85,升级建筑所需大殿等级!BB69)</f>
        <v>635332</v>
      </c>
      <c r="EM69" s="2">
        <f>求节点($DK$6:$DK$85,DR$6:DR$85,升级建筑所需大殿等级!BC69)</f>
        <v>635332</v>
      </c>
      <c r="EN69" s="2">
        <f>求节点($DK$6:$DK$85,DS$6:DS$85,升级建筑所需大殿等级!BD69)</f>
        <v>635332</v>
      </c>
      <c r="EO69" s="2">
        <f>求节点($DK$6:$DK$85,DT$6:DT$85,升级建筑所需大殿等级!BE69)</f>
        <v>881600</v>
      </c>
      <c r="EP69" s="2">
        <f>求节点($DK$6:$DK$85,DU$6:DU$85,升级建筑所需大殿等级!BF69)</f>
        <v>883542</v>
      </c>
      <c r="EQ69" s="2">
        <f>求节点($DK$6:$DK$85,DV$6:DV$85,升级建筑所需大殿等级!BG69)</f>
        <v>883542</v>
      </c>
      <c r="ER69" s="2">
        <f>求节点($DK$6:$DK$85,DW$6:DW$85,升级建筑所需大殿等级!BH69)</f>
        <v>1886834</v>
      </c>
      <c r="ES69" s="2">
        <f>求节点($DK$6:$DK$85,DX$6:DX$85,升级建筑所需大殿等级!BI69)</f>
        <v>981360</v>
      </c>
      <c r="ET69" s="2">
        <f>求节点($DK$6:$DK$85,DY$6:DY$85,升级建筑所需大殿等级!BJ69)</f>
        <v>601358</v>
      </c>
      <c r="EU69" s="2">
        <f>求节点($DK$6:$DK$85,DZ$6:DZ$85,升级建筑所需大殿等级!BK69)</f>
        <v>981258</v>
      </c>
      <c r="EV69" s="2">
        <f>求节点($DK$6:$DK$85,EA$6:EA$85,升级建筑所需大殿等级!BL69)</f>
        <v>981268</v>
      </c>
      <c r="EW69" s="2">
        <f>求节点($DK$6:$DK$85,EB$6:EB$85,升级建筑所需大殿等级!BM69)</f>
        <v>635292</v>
      </c>
      <c r="EX69" s="2">
        <f>求节点($DK$6:$DK$85,EC$6:EC$85,升级建筑所需大殿等级!BN69)</f>
        <v>529216.00000000023</v>
      </c>
      <c r="FA69" s="1">
        <f>SUMPRODUCT(EG69:EX69,'[1]功能-城建'!$X69:$AO69)</f>
        <v>15909700.666666666</v>
      </c>
      <c r="FC69" s="1" t="e">
        <f t="shared" si="35"/>
        <v>#DIV/0!</v>
      </c>
    </row>
    <row r="70" spans="1:159" x14ac:dyDescent="0.15">
      <c r="A70" s="1">
        <f>(0.03*$C70^-0.75)*求节点([1]节奏总纲!$P$4:$P$163,'[1]功能-城建'!$CW$5:$CW$164,[1]节奏总纲!$AM68)</f>
        <v>1206316.6905065293</v>
      </c>
      <c r="B70" s="1">
        <v>4.1999999999999997E-3</v>
      </c>
      <c r="C70" s="1">
        <v>65</v>
      </c>
      <c r="D70" s="1">
        <f>'[1]功能-城建'!DG69</f>
        <v>18779533.999999996</v>
      </c>
      <c r="E70" s="1">
        <f>'[1]功能-城建'!DH69</f>
        <v>18779533.999999996</v>
      </c>
      <c r="F70" s="1">
        <f>'[1]功能-城建'!DI69</f>
        <v>18779533.999999996</v>
      </c>
      <c r="G70" s="1">
        <f>'[1]功能-城建'!DJ69</f>
        <v>18779533.999999996</v>
      </c>
      <c r="H70" s="1">
        <f>'[1]功能-城建'!DK69</f>
        <v>18779533.999999996</v>
      </c>
      <c r="J70" s="2">
        <v>65</v>
      </c>
      <c r="K70" s="2">
        <f>'[1]功能-城建'!AS70</f>
        <v>65</v>
      </c>
      <c r="L70" s="2">
        <f>'[1]功能-城建'!AT70</f>
        <v>65</v>
      </c>
      <c r="M70" s="2" t="str">
        <f>'[1]功能-城建'!AU70</f>
        <v/>
      </c>
      <c r="N70" s="2" t="str">
        <f>'[1]功能-城建'!AV70</f>
        <v/>
      </c>
      <c r="O70" s="2">
        <f>'[1]功能-城建'!AW70</f>
        <v>65</v>
      </c>
      <c r="P70" s="2">
        <f>'[1]功能-城建'!AX70</f>
        <v>65</v>
      </c>
      <c r="Q70" s="2">
        <f>'[1]功能-城建'!AY70</f>
        <v>65</v>
      </c>
      <c r="R70" s="2">
        <f>'[1]功能-城建'!AZ70</f>
        <v>65</v>
      </c>
      <c r="S70" s="2">
        <f>'[1]功能-城建'!BA70</f>
        <v>65</v>
      </c>
      <c r="T70" s="2">
        <f>'[1]功能-城建'!BB70</f>
        <v>65</v>
      </c>
      <c r="U70" s="2">
        <f>'[1]功能-城建'!BC70</f>
        <v>65</v>
      </c>
      <c r="V70" s="2">
        <f>'[1]功能-城建'!BD70</f>
        <v>0</v>
      </c>
      <c r="W70" s="2">
        <f>'[1]功能-城建'!BE70</f>
        <v>0</v>
      </c>
      <c r="X70" s="2">
        <f>'[1]功能-城建'!BF70</f>
        <v>0</v>
      </c>
      <c r="Y70" s="2">
        <f>'[1]功能-城建'!BG70</f>
        <v>0</v>
      </c>
      <c r="Z70" s="2">
        <f>'[1]功能-城建'!BH70</f>
        <v>0</v>
      </c>
      <c r="AA70" s="2">
        <f>'[1]功能-城建'!BI70</f>
        <v>65</v>
      </c>
      <c r="AB70" s="2">
        <f>'[1]功能-城建'!BJ70</f>
        <v>0</v>
      </c>
      <c r="AC70" s="2"/>
      <c r="AD70" s="2"/>
      <c r="AE70" s="2">
        <v>65</v>
      </c>
      <c r="AF70" s="2">
        <f>IFERROR(ROUNDUP(城建经验计算中介!D70*INDEX($B$6:$B$85,K70,1),0),0)</f>
        <v>593372</v>
      </c>
      <c r="AG70" s="2">
        <f>IFERROR(ROUNDUP(城建经验计算中介!E70*INDEX($B$6:$B$85,L70,1),0),0)</f>
        <v>131861</v>
      </c>
      <c r="AH70" s="2">
        <f>IFERROR(ROUNDUP(城建经验计算中介!F70*INDEX($B$6:$B$85,M70,1),0),0)</f>
        <v>0</v>
      </c>
      <c r="AI70" s="2">
        <f>IFERROR(ROUNDUP(城建经验计算中介!G70*INDEX($B$6:$B$85,N70,1),0),0)</f>
        <v>0</v>
      </c>
      <c r="AJ70" s="2">
        <f>IFERROR(ROUNDUP(城建经验计算中介!H70*INDEX($B$6:$B$85,O70,1),0),0)</f>
        <v>109884</v>
      </c>
      <c r="AK70" s="2">
        <f>IFERROR(ROUNDUP(城建经验计算中介!I70*INDEX($B$6:$B$85,P70,1),0),0)</f>
        <v>109884</v>
      </c>
      <c r="AL70" s="2">
        <f>IFERROR(ROUNDUP(城建经验计算中介!J70*INDEX($B$6:$B$85,Q70,1),0),0)</f>
        <v>109884</v>
      </c>
      <c r="AM70" s="2">
        <f>IFERROR(ROUNDUP(城建经验计算中介!K70*INDEX($B$6:$B$85,R70,1),0),0)</f>
        <v>109884</v>
      </c>
      <c r="AN70" s="2">
        <f>IFERROR(ROUNDUP(城建经验计算中介!L70*INDEX($B$6:$B$85,S70,1),0),0)</f>
        <v>153838</v>
      </c>
      <c r="AO70" s="2">
        <f>IFERROR(ROUNDUP(城建经验计算中介!M70*INDEX($B$6:$B$85,T70,1),0),0)</f>
        <v>153838</v>
      </c>
      <c r="AP70" s="2">
        <f>IFERROR(ROUNDUP(城建经验计算中介!N70*INDEX($B$6:$B$85,U70,1),0),0)</f>
        <v>153838</v>
      </c>
      <c r="AQ70" s="2">
        <f>IFERROR(ROUNDUP(城建经验计算中介!O70*INDEX($B$6:$B$85,V70,1),0),0)</f>
        <v>0</v>
      </c>
      <c r="AR70" s="2">
        <f>IFERROR(ROUNDUP(城建经验计算中介!P70*INDEX($B$6:$B$85,W70,1),0),0)</f>
        <v>0</v>
      </c>
      <c r="AS70" s="2">
        <f>IFERROR(ROUNDUP(城建经验计算中介!Q70*INDEX($B$6:$B$85,X70,1),0),0)</f>
        <v>0</v>
      </c>
      <c r="AT70" s="2">
        <f>IFERROR(ROUNDUP(城建经验计算中介!R70*INDEX($B$6:$B$85,Y70,1),0),0)</f>
        <v>0</v>
      </c>
      <c r="AU70" s="2">
        <f>IFERROR(ROUNDUP(城建经验计算中介!S70*INDEX($B$6:$B$85,Z70,1),0),0)</f>
        <v>0</v>
      </c>
      <c r="AV70" s="2">
        <f>IFERROR(ROUNDUP(城建经验计算中介!T70*INDEX($B$6:$B$85,AA70,1),0),0)</f>
        <v>109884</v>
      </c>
      <c r="AW70" s="2">
        <f>IFERROR(ROUNDUP(城建经验计算中介!U70*INDEX($B$6:$B$85,AB70,1),0),0)</f>
        <v>0</v>
      </c>
      <c r="AZ70" s="2">
        <v>65</v>
      </c>
      <c r="BA70" s="2">
        <f t="shared" si="3"/>
        <v>590000</v>
      </c>
      <c r="BB70" s="2">
        <f t="shared" si="4"/>
        <v>130000</v>
      </c>
      <c r="BC70" s="2">
        <f t="shared" si="5"/>
        <v>0</v>
      </c>
      <c r="BD70" s="2">
        <f t="shared" si="6"/>
        <v>0</v>
      </c>
      <c r="BE70" s="2">
        <f t="shared" si="7"/>
        <v>110000</v>
      </c>
      <c r="BF70" s="2">
        <f t="shared" si="8"/>
        <v>110000</v>
      </c>
      <c r="BG70" s="2">
        <f t="shared" si="9"/>
        <v>110000</v>
      </c>
      <c r="BH70" s="2">
        <f t="shared" si="10"/>
        <v>110000</v>
      </c>
      <c r="BI70" s="2">
        <f t="shared" si="11"/>
        <v>150000</v>
      </c>
      <c r="BJ70" s="2">
        <f t="shared" si="12"/>
        <v>150000</v>
      </c>
      <c r="BK70" s="2">
        <f t="shared" si="13"/>
        <v>150000</v>
      </c>
      <c r="BL70" s="2">
        <f t="shared" si="14"/>
        <v>0</v>
      </c>
      <c r="BM70" s="2">
        <f t="shared" si="15"/>
        <v>0</v>
      </c>
      <c r="BN70" s="2">
        <f t="shared" si="16"/>
        <v>0</v>
      </c>
      <c r="BO70" s="2">
        <f t="shared" si="17"/>
        <v>0</v>
      </c>
      <c r="BP70" s="2">
        <f t="shared" si="18"/>
        <v>0</v>
      </c>
      <c r="BQ70" s="2">
        <f t="shared" si="19"/>
        <v>110000</v>
      </c>
      <c r="BR70" s="2">
        <f t="shared" si="20"/>
        <v>0</v>
      </c>
      <c r="BU70" s="2">
        <v>65</v>
      </c>
      <c r="BV70" s="2">
        <f t="shared" si="38"/>
        <v>510000</v>
      </c>
      <c r="BW70" s="2">
        <f t="shared" si="39"/>
        <v>130000</v>
      </c>
      <c r="BX70" s="2">
        <f t="shared" si="40"/>
        <v>0</v>
      </c>
      <c r="BY70" s="2">
        <f t="shared" si="41"/>
        <v>0</v>
      </c>
      <c r="BZ70" s="2">
        <f t="shared" si="42"/>
        <v>110000</v>
      </c>
      <c r="CA70" s="2">
        <f t="shared" si="43"/>
        <v>110000</v>
      </c>
      <c r="CB70" s="2">
        <f t="shared" si="44"/>
        <v>110000</v>
      </c>
      <c r="CC70" s="2">
        <f t="shared" si="45"/>
        <v>110000</v>
      </c>
      <c r="CD70" s="2">
        <f t="shared" si="46"/>
        <v>150000</v>
      </c>
      <c r="CE70" s="2">
        <f t="shared" si="47"/>
        <v>150000</v>
      </c>
      <c r="CF70" s="2">
        <f t="shared" si="48"/>
        <v>150000</v>
      </c>
      <c r="CG70" s="2">
        <f t="shared" si="49"/>
        <v>0</v>
      </c>
      <c r="CH70" s="2">
        <f t="shared" si="50"/>
        <v>0</v>
      </c>
      <c r="CI70" s="33">
        <f t="shared" si="51"/>
        <v>0</v>
      </c>
      <c r="CJ70" s="2">
        <f t="shared" si="52"/>
        <v>0</v>
      </c>
      <c r="CK70" s="2">
        <f t="shared" si="53"/>
        <v>0</v>
      </c>
      <c r="CL70" s="2">
        <f t="shared" si="54"/>
        <v>110000</v>
      </c>
      <c r="CM70" s="2">
        <f t="shared" si="55"/>
        <v>0</v>
      </c>
      <c r="CO70" s="2"/>
      <c r="CP70" s="2">
        <v>65</v>
      </c>
      <c r="CQ70" s="2">
        <v>510000</v>
      </c>
      <c r="CR70" s="2">
        <v>130000</v>
      </c>
      <c r="CS70" s="2">
        <v>0</v>
      </c>
      <c r="CT70" s="2">
        <v>0</v>
      </c>
      <c r="CU70" s="2">
        <v>110000</v>
      </c>
      <c r="CV70" s="2">
        <v>110000</v>
      </c>
      <c r="CW70" s="2">
        <v>110000</v>
      </c>
      <c r="CX70" s="2">
        <v>110000</v>
      </c>
      <c r="CY70" s="2">
        <v>150000</v>
      </c>
      <c r="CZ70" s="2">
        <v>150000</v>
      </c>
      <c r="DA70" s="2">
        <v>150000</v>
      </c>
      <c r="DB70" s="2">
        <v>0</v>
      </c>
      <c r="DC70" s="2">
        <v>0</v>
      </c>
      <c r="DD70" s="33">
        <v>0</v>
      </c>
      <c r="DE70" s="2">
        <v>0</v>
      </c>
      <c r="DF70" s="2">
        <v>0</v>
      </c>
      <c r="DG70" s="2">
        <v>110000</v>
      </c>
      <c r="DH70" s="2">
        <v>0</v>
      </c>
      <c r="DK70" s="2">
        <v>65</v>
      </c>
      <c r="DL70" s="2">
        <f>IF(BV70=0,0,SUM(BV$6:BV70))</f>
        <v>3430752</v>
      </c>
      <c r="DM70" s="2">
        <f>IF(BW70=0,0,SUM(BW$6:BW70))</f>
        <v>887674</v>
      </c>
      <c r="DN70" s="2">
        <f>IF(BX70=0,0,SUM(BX$6:BX70))</f>
        <v>0</v>
      </c>
      <c r="DO70" s="2">
        <f>IF(BY70=0,0,SUM(BY$6:BY70))</f>
        <v>0</v>
      </c>
      <c r="DP70" s="2">
        <f>IF(BZ70=0,0,SUM(BZ$6:BZ70))</f>
        <v>745332</v>
      </c>
      <c r="DQ70" s="2">
        <f>IF(CA70=0,0,SUM(CA$6:CA70))</f>
        <v>745332</v>
      </c>
      <c r="DR70" s="2">
        <f>IF(CB70=0,0,SUM(CB$6:CB70))</f>
        <v>745332</v>
      </c>
      <c r="DS70" s="2">
        <f>IF(CC70=0,0,SUM(CC$6:CC70))</f>
        <v>745332</v>
      </c>
      <c r="DT70" s="2">
        <f>IF(CD70=0,0,SUM(CD$6:CD70))</f>
        <v>1031600</v>
      </c>
      <c r="DU70" s="2">
        <f>IF(CE70=0,0,SUM(CE$6:CE70))</f>
        <v>1033542</v>
      </c>
      <c r="DV70" s="2">
        <f>IF(CF70=0,0,SUM(CF$6:CF70))</f>
        <v>1033542</v>
      </c>
      <c r="DW70" s="2">
        <f>IF(CG70=0,0,SUM(CG$6:CG70))</f>
        <v>0</v>
      </c>
      <c r="DX70" s="2">
        <f>IF(CH70=0,0,SUM(CH$6:CH70))</f>
        <v>0</v>
      </c>
      <c r="DY70" s="2">
        <f>IF(CI70=0,0,SUM(CI$6:CI70))</f>
        <v>0</v>
      </c>
      <c r="DZ70" s="2">
        <f>IF(CJ70=0,0,SUM(CJ$6:CJ70))</f>
        <v>0</v>
      </c>
      <c r="EA70" s="2">
        <f>IF(CK70=0,0,SUM(CK$6:CK70))</f>
        <v>0</v>
      </c>
      <c r="EB70" s="2">
        <f>IF(CL70=0,0,SUM(CL$6:CL70))</f>
        <v>745292</v>
      </c>
      <c r="EC70" s="2">
        <f>IF(CM70=0,0,SUM(CM$6:CM70))</f>
        <v>0</v>
      </c>
      <c r="EF70" s="2">
        <v>65</v>
      </c>
      <c r="EG70" s="2">
        <f>求节点($DK$6:$DK$85,DL$6:DL$85,升级建筑所需大殿等级!AW70)</f>
        <v>3430752</v>
      </c>
      <c r="EH70" s="2">
        <f>求节点($DK$6:$DK$85,DM$6:DM$85,升级建筑所需大殿等级!AX70)</f>
        <v>887674</v>
      </c>
      <c r="EI70" s="2">
        <f>求节点($DK$6:$DK$85,DN$6:DN$85,升级建筑所需大殿等级!AY70)</f>
        <v>521343.3333333336</v>
      </c>
      <c r="EJ70" s="2">
        <f>求节点($DK$6:$DK$85,DO$6:DO$85,升级建筑所需大殿等级!AZ70)</f>
        <v>0</v>
      </c>
      <c r="EK70" s="2">
        <f>求节点($DK$6:$DK$85,DP$6:DP$85,升级建筑所需大殿等级!BA70)</f>
        <v>745332</v>
      </c>
      <c r="EL70" s="2">
        <f>求节点($DK$6:$DK$85,DQ$6:DQ$85,升级建筑所需大殿等级!BB70)</f>
        <v>745332</v>
      </c>
      <c r="EM70" s="2">
        <f>求节点($DK$6:$DK$85,DR$6:DR$85,升级建筑所需大殿等级!BC70)</f>
        <v>745332</v>
      </c>
      <c r="EN70" s="2">
        <f>求节点($DK$6:$DK$85,DS$6:DS$85,升级建筑所需大殿等级!BD70)</f>
        <v>745332</v>
      </c>
      <c r="EO70" s="2">
        <f>求节点($DK$6:$DK$85,DT$6:DT$85,升级建筑所需大殿等级!BE70)</f>
        <v>1031600</v>
      </c>
      <c r="EP70" s="2">
        <f>求节点($DK$6:$DK$85,DU$6:DU$85,升级建筑所需大殿等级!BF70)</f>
        <v>1033542</v>
      </c>
      <c r="EQ70" s="2">
        <f>求节点($DK$6:$DK$85,DV$6:DV$85,升级建筑所需大殿等级!BG70)</f>
        <v>1033542</v>
      </c>
      <c r="ER70" s="2">
        <f>求节点($DK$6:$DK$85,DW$6:DW$85,升级建筑所需大殿等级!BH70)</f>
        <v>2209334</v>
      </c>
      <c r="ES70" s="2">
        <f>求节点($DK$6:$DK$85,DX$6:DX$85,升级建筑所需大殿等级!BI70)</f>
        <v>1184693.3333333326</v>
      </c>
      <c r="ET70" s="2">
        <f>求节点($DK$6:$DK$85,DY$6:DY$85,升级建筑所需大殿等级!BJ70)</f>
        <v>728024.66666666628</v>
      </c>
      <c r="EU70" s="2">
        <f>求节点($DK$6:$DK$85,DZ$6:DZ$85,升级建筑所需大殿等级!BK70)</f>
        <v>1184591.3333333326</v>
      </c>
      <c r="EV70" s="2">
        <f>求节点($DK$6:$DK$85,EA$6:EA$85,升级建筑所需大殿等级!BL70)</f>
        <v>1184601.3333333326</v>
      </c>
      <c r="EW70" s="2">
        <f>求节点($DK$6:$DK$85,EB$6:EB$85,升级建筑所需大殿等级!BM70)</f>
        <v>745292</v>
      </c>
      <c r="EX70" s="2">
        <f>求节点($DK$6:$DK$85,EC$6:EC$85,升级建筑所需大殿等级!BN70)</f>
        <v>623215.99999999977</v>
      </c>
      <c r="FA70" s="1">
        <f>SUMPRODUCT(EG70:EX70,'[1]功能-城建'!$X70:$AO70)</f>
        <v>18779533.999999996</v>
      </c>
      <c r="FC70" s="1" t="e">
        <f t="shared" si="35"/>
        <v>#DIV/0!</v>
      </c>
    </row>
    <row r="71" spans="1:159" x14ac:dyDescent="0.15">
      <c r="A71" s="1">
        <f>(0.03*$C71^-0.75)*求节点([1]节奏总纲!$P$4:$P$163,'[1]功能-城建'!$CW$5:$CW$164,[1]节奏总纲!$AM69)</f>
        <v>1380388.5199316314</v>
      </c>
      <c r="B71" s="1">
        <v>4.1999999999999997E-3</v>
      </c>
      <c r="C71" s="1">
        <v>66</v>
      </c>
      <c r="D71" s="1">
        <f>'[1]功能-城建'!DG70</f>
        <v>21986867.333333336</v>
      </c>
      <c r="E71" s="1">
        <f>'[1]功能-城建'!DH70</f>
        <v>21986867.333333336</v>
      </c>
      <c r="F71" s="1">
        <f>'[1]功能-城建'!DI70</f>
        <v>21986867.333333336</v>
      </c>
      <c r="G71" s="1">
        <f>'[1]功能-城建'!DJ70</f>
        <v>21986867.333333336</v>
      </c>
      <c r="H71" s="1">
        <f>'[1]功能-城建'!DK70</f>
        <v>21986867.333333336</v>
      </c>
      <c r="J71" s="2">
        <v>66</v>
      </c>
      <c r="K71" s="2">
        <f>'[1]功能-城建'!AS71</f>
        <v>66</v>
      </c>
      <c r="L71" s="2">
        <f>'[1]功能-城建'!AT71</f>
        <v>66</v>
      </c>
      <c r="M71" s="2" t="str">
        <f>'[1]功能-城建'!AU71</f>
        <v/>
      </c>
      <c r="N71" s="2" t="str">
        <f>'[1]功能-城建'!AV71</f>
        <v/>
      </c>
      <c r="O71" s="2">
        <f>'[1]功能-城建'!AW71</f>
        <v>66</v>
      </c>
      <c r="P71" s="2">
        <f>'[1]功能-城建'!AX71</f>
        <v>66</v>
      </c>
      <c r="Q71" s="2">
        <f>'[1]功能-城建'!AY71</f>
        <v>66</v>
      </c>
      <c r="R71" s="2">
        <f>'[1]功能-城建'!AZ71</f>
        <v>66</v>
      </c>
      <c r="S71" s="2">
        <f>'[1]功能-城建'!BA71</f>
        <v>66</v>
      </c>
      <c r="T71" s="2">
        <f>'[1]功能-城建'!BB71</f>
        <v>66</v>
      </c>
      <c r="U71" s="2">
        <f>'[1]功能-城建'!BC71</f>
        <v>66</v>
      </c>
      <c r="V71" s="2">
        <f>'[1]功能-城建'!BD71</f>
        <v>0</v>
      </c>
      <c r="W71" s="2">
        <f>'[1]功能-城建'!BE71</f>
        <v>0</v>
      </c>
      <c r="X71" s="2">
        <f>'[1]功能-城建'!BF71</f>
        <v>0</v>
      </c>
      <c r="Y71" s="2">
        <f>'[1]功能-城建'!BG71</f>
        <v>0</v>
      </c>
      <c r="Z71" s="2">
        <f>'[1]功能-城建'!BH71</f>
        <v>0</v>
      </c>
      <c r="AA71" s="2">
        <f>'[1]功能-城建'!BI71</f>
        <v>66</v>
      </c>
      <c r="AB71" s="2">
        <f>'[1]功能-城建'!BJ71</f>
        <v>0</v>
      </c>
      <c r="AC71" s="2"/>
      <c r="AD71" s="2"/>
      <c r="AE71" s="2">
        <v>66</v>
      </c>
      <c r="AF71" s="2">
        <f>IFERROR(ROUNDUP(城建经验计算中介!D71*INDEX($B$6:$B$85,K71,1),0),0)</f>
        <v>695566</v>
      </c>
      <c r="AG71" s="2">
        <f>IFERROR(ROUNDUP(城建经验计算中介!E71*INDEX($B$6:$B$85,L71,1),0),0)</f>
        <v>154571</v>
      </c>
      <c r="AH71" s="2">
        <f>IFERROR(ROUNDUP(城建经验计算中介!F71*INDEX($B$6:$B$85,M71,1),0),0)</f>
        <v>0</v>
      </c>
      <c r="AI71" s="2">
        <f>IFERROR(ROUNDUP(城建经验计算中介!G71*INDEX($B$6:$B$85,N71,1),0),0)</f>
        <v>0</v>
      </c>
      <c r="AJ71" s="2">
        <f>IFERROR(ROUNDUP(城建经验计算中介!H71*INDEX($B$6:$B$85,O71,1),0),0)</f>
        <v>128809</v>
      </c>
      <c r="AK71" s="2">
        <f>IFERROR(ROUNDUP(城建经验计算中介!I71*INDEX($B$6:$B$85,P71,1),0),0)</f>
        <v>128809</v>
      </c>
      <c r="AL71" s="2">
        <f>IFERROR(ROUNDUP(城建经验计算中介!J71*INDEX($B$6:$B$85,Q71,1),0),0)</f>
        <v>128809</v>
      </c>
      <c r="AM71" s="2">
        <f>IFERROR(ROUNDUP(城建经验计算中介!K71*INDEX($B$6:$B$85,R71,1),0),0)</f>
        <v>128809</v>
      </c>
      <c r="AN71" s="2">
        <f>IFERROR(ROUNDUP(城建经验计算中介!L71*INDEX($B$6:$B$85,S71,1),0),0)</f>
        <v>180332</v>
      </c>
      <c r="AO71" s="2">
        <f>IFERROR(ROUNDUP(城建经验计算中介!M71*INDEX($B$6:$B$85,T71,1),0),0)</f>
        <v>180332</v>
      </c>
      <c r="AP71" s="2">
        <f>IFERROR(ROUNDUP(城建经验计算中介!N71*INDEX($B$6:$B$85,U71,1),0),0)</f>
        <v>180332</v>
      </c>
      <c r="AQ71" s="2">
        <f>IFERROR(ROUNDUP(城建经验计算中介!O71*INDEX($B$6:$B$85,V71,1),0),0)</f>
        <v>0</v>
      </c>
      <c r="AR71" s="2">
        <f>IFERROR(ROUNDUP(城建经验计算中介!P71*INDEX($B$6:$B$85,W71,1),0),0)</f>
        <v>0</v>
      </c>
      <c r="AS71" s="2">
        <f>IFERROR(ROUNDUP(城建经验计算中介!Q71*INDEX($B$6:$B$85,X71,1),0),0)</f>
        <v>0</v>
      </c>
      <c r="AT71" s="2">
        <f>IFERROR(ROUNDUP(城建经验计算中介!R71*INDEX($B$6:$B$85,Y71,1),0),0)</f>
        <v>0</v>
      </c>
      <c r="AU71" s="2">
        <f>IFERROR(ROUNDUP(城建经验计算中介!S71*INDEX($B$6:$B$85,Z71,1),0),0)</f>
        <v>0</v>
      </c>
      <c r="AV71" s="2">
        <f>IFERROR(ROUNDUP(城建经验计算中介!T71*INDEX($B$6:$B$85,AA71,1),0),0)</f>
        <v>128809</v>
      </c>
      <c r="AW71" s="2">
        <f>IFERROR(ROUNDUP(城建经验计算中介!U71*INDEX($B$6:$B$85,AB71,1),0),0)</f>
        <v>0</v>
      </c>
      <c r="AZ71" s="2">
        <v>66</v>
      </c>
      <c r="BA71" s="2">
        <f t="shared" ref="BA71:BA85" si="56">ROUND(AF71/IF(LEN(AF71)&lt;=2,2,10^(LEN(AF71)-2)),0)*IF(LEN(AF71)&lt;=2,2,10^(LEN(AF71)-2))</f>
        <v>700000</v>
      </c>
      <c r="BB71" s="2">
        <f t="shared" ref="BB71:BB85" si="57">ROUND(AG71/IF(LEN(AG71)&lt;=2,2,10^(LEN(AG71)-2)),0)*IF(LEN(AG71)&lt;=2,2,10^(LEN(AG71)-2))</f>
        <v>150000</v>
      </c>
      <c r="BC71" s="2">
        <f t="shared" ref="BC71:BC85" si="58">ROUND(AH71/IF(LEN(AH71)&lt;=2,2,10^(LEN(AH71)-2)),0)*IF(LEN(AH71)&lt;=2,2,10^(LEN(AH71)-2))</f>
        <v>0</v>
      </c>
      <c r="BD71" s="2">
        <f t="shared" ref="BD71:BD85" si="59">ROUND(AI71/IF(LEN(AI71)&lt;=2,2,10^(LEN(AI71)-2)),0)*IF(LEN(AI71)&lt;=2,2,10^(LEN(AI71)-2))</f>
        <v>0</v>
      </c>
      <c r="BE71" s="2">
        <f t="shared" ref="BE71:BE85" si="60">ROUND(AJ71/IF(LEN(AJ71)&lt;=2,2,10^(LEN(AJ71)-2)),0)*IF(LEN(AJ71)&lt;=2,2,10^(LEN(AJ71)-2))</f>
        <v>130000</v>
      </c>
      <c r="BF71" s="2">
        <f t="shared" ref="BF71:BF85" si="61">ROUND(AK71/IF(LEN(AK71)&lt;=2,2,10^(LEN(AK71)-2)),0)*IF(LEN(AK71)&lt;=2,2,10^(LEN(AK71)-2))</f>
        <v>130000</v>
      </c>
      <c r="BG71" s="2">
        <f t="shared" ref="BG71:BG85" si="62">ROUND(AL71/IF(LEN(AL71)&lt;=2,2,10^(LEN(AL71)-2)),0)*IF(LEN(AL71)&lt;=2,2,10^(LEN(AL71)-2))</f>
        <v>130000</v>
      </c>
      <c r="BH71" s="2">
        <f t="shared" ref="BH71:BH85" si="63">ROUND(AM71/IF(LEN(AM71)&lt;=2,2,10^(LEN(AM71)-2)),0)*IF(LEN(AM71)&lt;=2,2,10^(LEN(AM71)-2))</f>
        <v>130000</v>
      </c>
      <c r="BI71" s="2">
        <f t="shared" ref="BI71:BI85" si="64">ROUND(AN71/IF(LEN(AN71)&lt;=2,2,10^(LEN(AN71)-2)),0)*IF(LEN(AN71)&lt;=2,2,10^(LEN(AN71)-2))</f>
        <v>180000</v>
      </c>
      <c r="BJ71" s="2">
        <f t="shared" ref="BJ71:BJ85" si="65">ROUND(AO71/IF(LEN(AO71)&lt;=2,2,10^(LEN(AO71)-2)),0)*IF(LEN(AO71)&lt;=2,2,10^(LEN(AO71)-2))</f>
        <v>180000</v>
      </c>
      <c r="BK71" s="2">
        <f t="shared" ref="BK71:BK85" si="66">ROUND(AP71/IF(LEN(AP71)&lt;=2,2,10^(LEN(AP71)-2)),0)*IF(LEN(AP71)&lt;=2,2,10^(LEN(AP71)-2))</f>
        <v>180000</v>
      </c>
      <c r="BL71" s="2">
        <f t="shared" ref="BL71:BL85" si="67">ROUND(AQ71/IF(LEN(AQ71)&lt;=2,2,10^(LEN(AQ71)-2)),0)*IF(LEN(AQ71)&lt;=2,2,10^(LEN(AQ71)-2))</f>
        <v>0</v>
      </c>
      <c r="BM71" s="2">
        <f t="shared" ref="BM71:BM85" si="68">ROUND(AR71/IF(LEN(AR71)&lt;=2,2,10^(LEN(AR71)-2)),0)*IF(LEN(AR71)&lt;=2,2,10^(LEN(AR71)-2))</f>
        <v>0</v>
      </c>
      <c r="BN71" s="2">
        <f t="shared" ref="BN71:BN85" si="69">ROUND(AS71/IF(LEN(AS71)&lt;=2,2,10^(LEN(AS71)-2)),0)*IF(LEN(AS71)&lt;=2,2,10^(LEN(AS71)-2))</f>
        <v>0</v>
      </c>
      <c r="BO71" s="2">
        <f t="shared" ref="BO71:BO85" si="70">ROUND(AT71/IF(LEN(AT71)&lt;=2,2,10^(LEN(AT71)-2)),0)*IF(LEN(AT71)&lt;=2,2,10^(LEN(AT71)-2))</f>
        <v>0</v>
      </c>
      <c r="BP71" s="2">
        <f t="shared" ref="BP71:BP85" si="71">ROUND(AU71/IF(LEN(AU71)&lt;=2,2,10^(LEN(AU71)-2)),0)*IF(LEN(AU71)&lt;=2,2,10^(LEN(AU71)-2))</f>
        <v>0</v>
      </c>
      <c r="BQ71" s="2">
        <f t="shared" ref="BQ71:BQ85" si="72">ROUND(AV71/IF(LEN(AV71)&lt;=2,2,10^(LEN(AV71)-2)),0)*IF(LEN(AV71)&lt;=2,2,10^(LEN(AV71)-2))</f>
        <v>130000</v>
      </c>
      <c r="BR71" s="2">
        <f t="shared" ref="BR71:BR85" si="73">ROUND(AW71/IF(LEN(AW71)&lt;=2,2,10^(LEN(AW71)-2)),0)*IF(LEN(AW71)&lt;=2,2,10^(LEN(AW71)-2))</f>
        <v>0</v>
      </c>
      <c r="BU71" s="2">
        <v>66</v>
      </c>
      <c r="BV71" s="2">
        <f t="shared" si="38"/>
        <v>590000</v>
      </c>
      <c r="BW71" s="2">
        <f t="shared" si="39"/>
        <v>150000</v>
      </c>
      <c r="BX71" s="2">
        <f t="shared" si="40"/>
        <v>0</v>
      </c>
      <c r="BY71" s="2">
        <f t="shared" si="41"/>
        <v>0</v>
      </c>
      <c r="BZ71" s="2">
        <f t="shared" si="42"/>
        <v>130000</v>
      </c>
      <c r="CA71" s="2">
        <f t="shared" si="43"/>
        <v>130000</v>
      </c>
      <c r="CB71" s="2">
        <f t="shared" si="44"/>
        <v>130000</v>
      </c>
      <c r="CC71" s="2">
        <f t="shared" si="45"/>
        <v>130000</v>
      </c>
      <c r="CD71" s="2">
        <f t="shared" si="46"/>
        <v>180000</v>
      </c>
      <c r="CE71" s="2">
        <f t="shared" si="47"/>
        <v>180000</v>
      </c>
      <c r="CF71" s="2">
        <f t="shared" si="48"/>
        <v>180000</v>
      </c>
      <c r="CG71" s="2">
        <f t="shared" si="49"/>
        <v>0</v>
      </c>
      <c r="CH71" s="2">
        <f t="shared" si="50"/>
        <v>0</v>
      </c>
      <c r="CI71" s="33">
        <f t="shared" si="51"/>
        <v>0</v>
      </c>
      <c r="CJ71" s="2">
        <f t="shared" si="52"/>
        <v>0</v>
      </c>
      <c r="CK71" s="2">
        <f t="shared" si="53"/>
        <v>0</v>
      </c>
      <c r="CL71" s="2">
        <f t="shared" si="54"/>
        <v>130000</v>
      </c>
      <c r="CM71" s="2">
        <f t="shared" si="55"/>
        <v>0</v>
      </c>
      <c r="CO71" s="2"/>
      <c r="CP71" s="2">
        <v>66</v>
      </c>
      <c r="CQ71" s="2">
        <v>590000</v>
      </c>
      <c r="CR71" s="2">
        <v>150000</v>
      </c>
      <c r="CS71" s="2">
        <v>0</v>
      </c>
      <c r="CT71" s="2">
        <v>0</v>
      </c>
      <c r="CU71" s="2">
        <v>130000</v>
      </c>
      <c r="CV71" s="2">
        <v>130000</v>
      </c>
      <c r="CW71" s="2">
        <v>130000</v>
      </c>
      <c r="CX71" s="2">
        <v>130000</v>
      </c>
      <c r="CY71" s="2">
        <v>180000</v>
      </c>
      <c r="CZ71" s="2">
        <v>180000</v>
      </c>
      <c r="DA71" s="2">
        <v>180000</v>
      </c>
      <c r="DB71" s="2">
        <v>0</v>
      </c>
      <c r="DC71" s="2">
        <v>0</v>
      </c>
      <c r="DD71" s="33">
        <v>0</v>
      </c>
      <c r="DE71" s="2">
        <v>0</v>
      </c>
      <c r="DF71" s="2">
        <v>0</v>
      </c>
      <c r="DG71" s="2">
        <v>130000</v>
      </c>
      <c r="DH71" s="2">
        <v>0</v>
      </c>
      <c r="DK71" s="2">
        <v>66</v>
      </c>
      <c r="DL71" s="2">
        <f>IF(BV71=0,0,SUM(BV$6:BV71))</f>
        <v>4020752</v>
      </c>
      <c r="DM71" s="2">
        <f>IF(BW71=0,0,SUM(BW$6:BW71))</f>
        <v>1037674</v>
      </c>
      <c r="DN71" s="2">
        <f>IF(BX71=0,0,SUM(BX$6:BX71))</f>
        <v>0</v>
      </c>
      <c r="DO71" s="2">
        <f>IF(BY71=0,0,SUM(BY$6:BY71))</f>
        <v>0</v>
      </c>
      <c r="DP71" s="2">
        <f>IF(BZ71=0,0,SUM(BZ$6:BZ71))</f>
        <v>875332</v>
      </c>
      <c r="DQ71" s="2">
        <f>IF(CA71=0,0,SUM(CA$6:CA71))</f>
        <v>875332</v>
      </c>
      <c r="DR71" s="2">
        <f>IF(CB71=0,0,SUM(CB$6:CB71))</f>
        <v>875332</v>
      </c>
      <c r="DS71" s="2">
        <f>IF(CC71=0,0,SUM(CC$6:CC71))</f>
        <v>875332</v>
      </c>
      <c r="DT71" s="2">
        <f>IF(CD71=0,0,SUM(CD$6:CD71))</f>
        <v>1211600</v>
      </c>
      <c r="DU71" s="2">
        <f>IF(CE71=0,0,SUM(CE$6:CE71))</f>
        <v>1213542</v>
      </c>
      <c r="DV71" s="2">
        <f>IF(CF71=0,0,SUM(CF$6:CF71))</f>
        <v>1213542</v>
      </c>
      <c r="DW71" s="2">
        <f>IF(CG71=0,0,SUM(CG$6:CG71))</f>
        <v>0</v>
      </c>
      <c r="DX71" s="2">
        <f>IF(CH71=0,0,SUM(CH$6:CH71))</f>
        <v>0</v>
      </c>
      <c r="DY71" s="2">
        <f>IF(CI71=0,0,SUM(CI$6:CI71))</f>
        <v>0</v>
      </c>
      <c r="DZ71" s="2">
        <f>IF(CJ71=0,0,SUM(CJ$6:CJ71))</f>
        <v>0</v>
      </c>
      <c r="EA71" s="2">
        <f>IF(CK71=0,0,SUM(CK$6:CK71))</f>
        <v>0</v>
      </c>
      <c r="EB71" s="2">
        <f>IF(CL71=0,0,SUM(CL$6:CL71))</f>
        <v>875292</v>
      </c>
      <c r="EC71" s="2">
        <f>IF(CM71=0,0,SUM(CM$6:CM71))</f>
        <v>0</v>
      </c>
      <c r="EF71" s="2">
        <v>66</v>
      </c>
      <c r="EG71" s="2">
        <f>求节点($DK$6:$DK$85,DL$6:DL$85,升级建筑所需大殿等级!AW71)</f>
        <v>4020752</v>
      </c>
      <c r="EH71" s="2">
        <f>求节点($DK$6:$DK$85,DM$6:DM$85,升级建筑所需大殿等级!AX71)</f>
        <v>1037674</v>
      </c>
      <c r="EI71" s="2">
        <f>求节点($DK$6:$DK$85,DN$6:DN$85,升级建筑所需大殿等级!AY71)</f>
        <v>598010</v>
      </c>
      <c r="EJ71" s="2">
        <f>求节点($DK$6:$DK$85,DO$6:DO$85,升级建筑所需大殿等级!AZ71)</f>
        <v>0</v>
      </c>
      <c r="EK71" s="2">
        <f>求节点($DK$6:$DK$85,DP$6:DP$85,升级建筑所需大殿等级!BA71)</f>
        <v>875332</v>
      </c>
      <c r="EL71" s="2">
        <f>求节点($DK$6:$DK$85,DQ$6:DQ$85,升级建筑所需大殿等级!BB71)</f>
        <v>875332</v>
      </c>
      <c r="EM71" s="2">
        <f>求节点($DK$6:$DK$85,DR$6:DR$85,升级建筑所需大殿等级!BC71)</f>
        <v>875332</v>
      </c>
      <c r="EN71" s="2">
        <f>求节点($DK$6:$DK$85,DS$6:DS$85,升级建筑所需大殿等级!BD71)</f>
        <v>875332</v>
      </c>
      <c r="EO71" s="2">
        <f>求节点($DK$6:$DK$85,DT$6:DT$85,升级建筑所需大殿等级!BE71)</f>
        <v>1211600</v>
      </c>
      <c r="EP71" s="2">
        <f>求节点($DK$6:$DK$85,DU$6:DU$85,升级建筑所需大殿等级!BF71)</f>
        <v>1213542</v>
      </c>
      <c r="EQ71" s="2">
        <f>求节点($DK$6:$DK$85,DV$6:DV$85,升级建筑所需大殿等级!BG71)</f>
        <v>1213542</v>
      </c>
      <c r="ER71" s="2">
        <f>求节点($DK$6:$DK$85,DW$6:DW$85,升级建筑所需大殿等级!BH71)</f>
        <v>2579334</v>
      </c>
      <c r="ES71" s="2">
        <f>求节点($DK$6:$DK$85,DX$6:DX$85,升级建筑所需大殿等级!BI71)</f>
        <v>1388026.6666666674</v>
      </c>
      <c r="ET71" s="2">
        <f>求节点($DK$6:$DK$85,DY$6:DY$85,升级建筑所需大殿等级!BJ71)</f>
        <v>854691.33333333372</v>
      </c>
      <c r="EU71" s="2">
        <f>求节点($DK$6:$DK$85,DZ$6:DZ$85,升级建筑所需大殿等级!BK71)</f>
        <v>1387924.6666666674</v>
      </c>
      <c r="EV71" s="2">
        <f>求节点($DK$6:$DK$85,EA$6:EA$85,升级建筑所需大殿等级!BL71)</f>
        <v>1387934.6666666674</v>
      </c>
      <c r="EW71" s="2">
        <f>求节点($DK$6:$DK$85,EB$6:EB$85,升级建筑所需大殿等级!BM71)</f>
        <v>875292</v>
      </c>
      <c r="EX71" s="2">
        <f>求节点($DK$6:$DK$85,EC$6:EC$85,升级建筑所需大殿等级!BN71)</f>
        <v>717216.00000000035</v>
      </c>
      <c r="FA71" s="1">
        <f>SUMPRODUCT(EG71:EX71,'[1]功能-城建'!$X71:$AO71)</f>
        <v>21986867.333333336</v>
      </c>
      <c r="FC71" s="1" t="e">
        <f t="shared" ref="FC71:FC85" si="74">FA71/FB71</f>
        <v>#DIV/0!</v>
      </c>
    </row>
    <row r="72" spans="1:159" x14ac:dyDescent="0.15">
      <c r="A72" s="1">
        <f>(0.03*$C72^-0.75)*求节点([1]节奏总纲!$P$4:$P$163,'[1]功能-城建'!$CW$5:$CW$164,[1]节奏总纲!$AM70)</f>
        <v>1579764.4354323037</v>
      </c>
      <c r="B72" s="1">
        <v>4.1999999999999997E-3</v>
      </c>
      <c r="C72" s="1">
        <v>67</v>
      </c>
      <c r="D72" s="1">
        <f>'[1]功能-城建'!DG71</f>
        <v>25639200.666666664</v>
      </c>
      <c r="E72" s="1">
        <f>'[1]功能-城建'!DH71</f>
        <v>25639200.666666664</v>
      </c>
      <c r="F72" s="1">
        <f>'[1]功能-城建'!DI71</f>
        <v>25639200.666666664</v>
      </c>
      <c r="G72" s="1">
        <f>'[1]功能-城建'!DJ71</f>
        <v>25639200.666666664</v>
      </c>
      <c r="H72" s="1">
        <f>'[1]功能-城建'!DK71</f>
        <v>25639200.666666664</v>
      </c>
      <c r="J72" s="2">
        <v>67</v>
      </c>
      <c r="K72" s="2">
        <f>'[1]功能-城建'!AS72</f>
        <v>67</v>
      </c>
      <c r="L72" s="2">
        <f>'[1]功能-城建'!AT72</f>
        <v>67</v>
      </c>
      <c r="M72" s="2" t="str">
        <f>'[1]功能-城建'!AU72</f>
        <v/>
      </c>
      <c r="N72" s="2" t="str">
        <f>'[1]功能-城建'!AV72</f>
        <v/>
      </c>
      <c r="O72" s="2">
        <f>'[1]功能-城建'!AW72</f>
        <v>67</v>
      </c>
      <c r="P72" s="2">
        <f>'[1]功能-城建'!AX72</f>
        <v>67</v>
      </c>
      <c r="Q72" s="2">
        <f>'[1]功能-城建'!AY72</f>
        <v>67</v>
      </c>
      <c r="R72" s="2">
        <f>'[1]功能-城建'!AZ72</f>
        <v>67</v>
      </c>
      <c r="S72" s="2">
        <f>'[1]功能-城建'!BA72</f>
        <v>67</v>
      </c>
      <c r="T72" s="2">
        <f>'[1]功能-城建'!BB72</f>
        <v>67</v>
      </c>
      <c r="U72" s="2">
        <f>'[1]功能-城建'!BC72</f>
        <v>67</v>
      </c>
      <c r="V72" s="2">
        <f>'[1]功能-城建'!BD72</f>
        <v>0</v>
      </c>
      <c r="W72" s="2">
        <f>'[1]功能-城建'!BE72</f>
        <v>0</v>
      </c>
      <c r="X72" s="2">
        <f>'[1]功能-城建'!BF72</f>
        <v>0</v>
      </c>
      <c r="Y72" s="2">
        <f>'[1]功能-城建'!BG72</f>
        <v>0</v>
      </c>
      <c r="Z72" s="2">
        <f>'[1]功能-城建'!BH72</f>
        <v>0</v>
      </c>
      <c r="AA72" s="2">
        <f>'[1]功能-城建'!BI72</f>
        <v>67</v>
      </c>
      <c r="AB72" s="2">
        <f>'[1]功能-城建'!BJ72</f>
        <v>0</v>
      </c>
      <c r="AC72" s="2"/>
      <c r="AD72" s="2"/>
      <c r="AE72" s="2">
        <v>67</v>
      </c>
      <c r="AF72" s="2">
        <f>IFERROR(ROUNDUP(城建经验计算中介!D72*INDEX($B$6:$B$85,K72,1),0),0)</f>
        <v>818267</v>
      </c>
      <c r="AG72" s="2">
        <f>IFERROR(ROUNDUP(城建经验计算中介!E72*INDEX($B$6:$B$85,L72,1),0),0)</f>
        <v>181838</v>
      </c>
      <c r="AH72" s="2">
        <f>IFERROR(ROUNDUP(城建经验计算中介!F72*INDEX($B$6:$B$85,M72,1),0),0)</f>
        <v>0</v>
      </c>
      <c r="AI72" s="2">
        <f>IFERROR(ROUNDUP(城建经验计算中介!G72*INDEX($B$6:$B$85,N72,1),0),0)</f>
        <v>0</v>
      </c>
      <c r="AJ72" s="2">
        <f>IFERROR(ROUNDUP(城建经验计算中介!H72*INDEX($B$6:$B$85,O72,1),0),0)</f>
        <v>151531</v>
      </c>
      <c r="AK72" s="2">
        <f>IFERROR(ROUNDUP(城建经验计算中介!I72*INDEX($B$6:$B$85,P72,1),0),0)</f>
        <v>151531</v>
      </c>
      <c r="AL72" s="2">
        <f>IFERROR(ROUNDUP(城建经验计算中介!J72*INDEX($B$6:$B$85,Q72,1),0),0)</f>
        <v>151531</v>
      </c>
      <c r="AM72" s="2">
        <f>IFERROR(ROUNDUP(城建经验计算中介!K72*INDEX($B$6:$B$85,R72,1),0),0)</f>
        <v>151531</v>
      </c>
      <c r="AN72" s="2">
        <f>IFERROR(ROUNDUP(城建经验计算中介!L72*INDEX($B$6:$B$85,S72,1),0),0)</f>
        <v>212144</v>
      </c>
      <c r="AO72" s="2">
        <f>IFERROR(ROUNDUP(城建经验计算中介!M72*INDEX($B$6:$B$85,T72,1),0),0)</f>
        <v>212144</v>
      </c>
      <c r="AP72" s="2">
        <f>IFERROR(ROUNDUP(城建经验计算中介!N72*INDEX($B$6:$B$85,U72,1),0),0)</f>
        <v>212144</v>
      </c>
      <c r="AQ72" s="2">
        <f>IFERROR(ROUNDUP(城建经验计算中介!O72*INDEX($B$6:$B$85,V72,1),0),0)</f>
        <v>0</v>
      </c>
      <c r="AR72" s="2">
        <f>IFERROR(ROUNDUP(城建经验计算中介!P72*INDEX($B$6:$B$85,W72,1),0),0)</f>
        <v>0</v>
      </c>
      <c r="AS72" s="2">
        <f>IFERROR(ROUNDUP(城建经验计算中介!Q72*INDEX($B$6:$B$85,X72,1),0),0)</f>
        <v>0</v>
      </c>
      <c r="AT72" s="2">
        <f>IFERROR(ROUNDUP(城建经验计算中介!R72*INDEX($B$6:$B$85,Y72,1),0),0)</f>
        <v>0</v>
      </c>
      <c r="AU72" s="2">
        <f>IFERROR(ROUNDUP(城建经验计算中介!S72*INDEX($B$6:$B$85,Z72,1),0),0)</f>
        <v>0</v>
      </c>
      <c r="AV72" s="2">
        <f>IFERROR(ROUNDUP(城建经验计算中介!T72*INDEX($B$6:$B$85,AA72,1),0),0)</f>
        <v>151531</v>
      </c>
      <c r="AW72" s="2">
        <f>IFERROR(ROUNDUP(城建经验计算中介!U72*INDEX($B$6:$B$85,AB72,1),0),0)</f>
        <v>0</v>
      </c>
      <c r="AZ72" s="2">
        <v>67</v>
      </c>
      <c r="BA72" s="2">
        <f t="shared" si="56"/>
        <v>820000</v>
      </c>
      <c r="BB72" s="2">
        <f t="shared" si="57"/>
        <v>180000</v>
      </c>
      <c r="BC72" s="2">
        <f t="shared" si="58"/>
        <v>0</v>
      </c>
      <c r="BD72" s="2">
        <f t="shared" si="59"/>
        <v>0</v>
      </c>
      <c r="BE72" s="2">
        <f t="shared" si="60"/>
        <v>150000</v>
      </c>
      <c r="BF72" s="2">
        <f t="shared" si="61"/>
        <v>150000</v>
      </c>
      <c r="BG72" s="2">
        <f t="shared" si="62"/>
        <v>150000</v>
      </c>
      <c r="BH72" s="2">
        <f t="shared" si="63"/>
        <v>150000</v>
      </c>
      <c r="BI72" s="2">
        <f t="shared" si="64"/>
        <v>210000</v>
      </c>
      <c r="BJ72" s="2">
        <f t="shared" si="65"/>
        <v>210000</v>
      </c>
      <c r="BK72" s="2">
        <f t="shared" si="66"/>
        <v>210000</v>
      </c>
      <c r="BL72" s="2">
        <f t="shared" si="67"/>
        <v>0</v>
      </c>
      <c r="BM72" s="2">
        <f t="shared" si="68"/>
        <v>0</v>
      </c>
      <c r="BN72" s="2">
        <f t="shared" si="69"/>
        <v>0</v>
      </c>
      <c r="BO72" s="2">
        <f t="shared" si="70"/>
        <v>0</v>
      </c>
      <c r="BP72" s="2">
        <f t="shared" si="71"/>
        <v>0</v>
      </c>
      <c r="BQ72" s="2">
        <f t="shared" si="72"/>
        <v>150000</v>
      </c>
      <c r="BR72" s="2">
        <f t="shared" si="73"/>
        <v>0</v>
      </c>
      <c r="BU72" s="2">
        <v>67</v>
      </c>
      <c r="BV72" s="2">
        <f t="shared" si="38"/>
        <v>700000</v>
      </c>
      <c r="BW72" s="2">
        <f t="shared" si="39"/>
        <v>180000</v>
      </c>
      <c r="BX72" s="2">
        <f t="shared" si="40"/>
        <v>0</v>
      </c>
      <c r="BY72" s="2">
        <f t="shared" si="41"/>
        <v>0</v>
      </c>
      <c r="BZ72" s="2">
        <f t="shared" si="42"/>
        <v>150000</v>
      </c>
      <c r="CA72" s="2">
        <f t="shared" si="43"/>
        <v>150000</v>
      </c>
      <c r="CB72" s="2">
        <f t="shared" si="44"/>
        <v>150000</v>
      </c>
      <c r="CC72" s="2">
        <f t="shared" si="45"/>
        <v>150000</v>
      </c>
      <c r="CD72" s="2">
        <f t="shared" si="46"/>
        <v>210000</v>
      </c>
      <c r="CE72" s="2">
        <f t="shared" si="47"/>
        <v>210000</v>
      </c>
      <c r="CF72" s="2">
        <f t="shared" si="48"/>
        <v>210000</v>
      </c>
      <c r="CG72" s="2">
        <f t="shared" si="49"/>
        <v>0</v>
      </c>
      <c r="CH72" s="2">
        <f t="shared" si="50"/>
        <v>0</v>
      </c>
      <c r="CI72" s="33">
        <f t="shared" si="51"/>
        <v>0</v>
      </c>
      <c r="CJ72" s="2">
        <f t="shared" si="52"/>
        <v>0</v>
      </c>
      <c r="CK72" s="2">
        <f t="shared" si="53"/>
        <v>0</v>
      </c>
      <c r="CL72" s="2">
        <f t="shared" si="54"/>
        <v>150000</v>
      </c>
      <c r="CM72" s="2">
        <f t="shared" si="55"/>
        <v>0</v>
      </c>
      <c r="CO72" s="2"/>
      <c r="CP72" s="2">
        <v>67</v>
      </c>
      <c r="CQ72" s="2">
        <v>700000</v>
      </c>
      <c r="CR72" s="2">
        <v>180000</v>
      </c>
      <c r="CS72" s="2">
        <v>0</v>
      </c>
      <c r="CT72" s="2">
        <v>0</v>
      </c>
      <c r="CU72" s="2">
        <v>150000</v>
      </c>
      <c r="CV72" s="2">
        <v>150000</v>
      </c>
      <c r="CW72" s="2">
        <v>150000</v>
      </c>
      <c r="CX72" s="2">
        <v>150000</v>
      </c>
      <c r="CY72" s="2">
        <v>210000</v>
      </c>
      <c r="CZ72" s="2">
        <v>210000</v>
      </c>
      <c r="DA72" s="2">
        <v>210000</v>
      </c>
      <c r="DB72" s="2">
        <v>0</v>
      </c>
      <c r="DC72" s="2">
        <v>0</v>
      </c>
      <c r="DD72" s="33">
        <v>0</v>
      </c>
      <c r="DE72" s="2">
        <v>0</v>
      </c>
      <c r="DF72" s="2">
        <v>0</v>
      </c>
      <c r="DG72" s="2">
        <v>150000</v>
      </c>
      <c r="DH72" s="2">
        <v>0</v>
      </c>
      <c r="DK72" s="2">
        <v>67</v>
      </c>
      <c r="DL72" s="2">
        <f>IF(BV72=0,0,SUM(BV$6:BV72))</f>
        <v>4720752</v>
      </c>
      <c r="DM72" s="2">
        <f>IF(BW72=0,0,SUM(BW$6:BW72))</f>
        <v>1217674</v>
      </c>
      <c r="DN72" s="2">
        <f>IF(BX72=0,0,SUM(BX$6:BX72))</f>
        <v>0</v>
      </c>
      <c r="DO72" s="2">
        <f>IF(BY72=0,0,SUM(BY$6:BY72))</f>
        <v>0</v>
      </c>
      <c r="DP72" s="2">
        <f>IF(BZ72=0,0,SUM(BZ$6:BZ72))</f>
        <v>1025332</v>
      </c>
      <c r="DQ72" s="2">
        <f>IF(CA72=0,0,SUM(CA$6:CA72))</f>
        <v>1025332</v>
      </c>
      <c r="DR72" s="2">
        <f>IF(CB72=0,0,SUM(CB$6:CB72))</f>
        <v>1025332</v>
      </c>
      <c r="DS72" s="2">
        <f>IF(CC72=0,0,SUM(CC$6:CC72))</f>
        <v>1025332</v>
      </c>
      <c r="DT72" s="2">
        <f>IF(CD72=0,0,SUM(CD$6:CD72))</f>
        <v>1421600</v>
      </c>
      <c r="DU72" s="2">
        <f>IF(CE72=0,0,SUM(CE$6:CE72))</f>
        <v>1423542</v>
      </c>
      <c r="DV72" s="2">
        <f>IF(CF72=0,0,SUM(CF$6:CF72))</f>
        <v>1423542</v>
      </c>
      <c r="DW72" s="2">
        <f>IF(CG72=0,0,SUM(CG$6:CG72))</f>
        <v>0</v>
      </c>
      <c r="DX72" s="2">
        <f>IF(CH72=0,0,SUM(CH$6:CH72))</f>
        <v>0</v>
      </c>
      <c r="DY72" s="2">
        <f>IF(CI72=0,0,SUM(CI$6:CI72))</f>
        <v>0</v>
      </c>
      <c r="DZ72" s="2">
        <f>IF(CJ72=0,0,SUM(CJ$6:CJ72))</f>
        <v>0</v>
      </c>
      <c r="EA72" s="2">
        <f>IF(CK72=0,0,SUM(CK$6:CK72))</f>
        <v>0</v>
      </c>
      <c r="EB72" s="2">
        <f>IF(CL72=0,0,SUM(CL$6:CL72))</f>
        <v>1025292</v>
      </c>
      <c r="EC72" s="2">
        <f>IF(CM72=0,0,SUM(CM$6:CM72))</f>
        <v>0</v>
      </c>
      <c r="EF72" s="2">
        <v>67</v>
      </c>
      <c r="EG72" s="2">
        <f>求节点($DK$6:$DK$85,DL$6:DL$85,升级建筑所需大殿等级!AW72)</f>
        <v>4720752</v>
      </c>
      <c r="EH72" s="2">
        <f>求节点($DK$6:$DK$85,DM$6:DM$85,升级建筑所需大殿等级!AX72)</f>
        <v>1217674</v>
      </c>
      <c r="EI72" s="2">
        <f>求节点($DK$6:$DK$85,DN$6:DN$85,升级建筑所需大殿等级!AY72)</f>
        <v>724676.66666666628</v>
      </c>
      <c r="EJ72" s="2">
        <f>求节点($DK$6:$DK$85,DO$6:DO$85,升级建筑所需大殿等级!AZ72)</f>
        <v>0</v>
      </c>
      <c r="EK72" s="2">
        <f>求节点($DK$6:$DK$85,DP$6:DP$85,升级建筑所需大殿等级!BA72)</f>
        <v>1025332</v>
      </c>
      <c r="EL72" s="2">
        <f>求节点($DK$6:$DK$85,DQ$6:DQ$85,升级建筑所需大殿等级!BB72)</f>
        <v>1025332</v>
      </c>
      <c r="EM72" s="2">
        <f>求节点($DK$6:$DK$85,DR$6:DR$85,升级建筑所需大殿等级!BC72)</f>
        <v>1025332</v>
      </c>
      <c r="EN72" s="2">
        <f>求节点($DK$6:$DK$85,DS$6:DS$85,升级建筑所需大殿等级!BD72)</f>
        <v>1025332</v>
      </c>
      <c r="EO72" s="2">
        <f>求节点($DK$6:$DK$85,DT$6:DT$85,升级建筑所需大殿等级!BE72)</f>
        <v>1421600</v>
      </c>
      <c r="EP72" s="2">
        <f>求节点($DK$6:$DK$85,DU$6:DU$85,升级建筑所需大殿等级!BF72)</f>
        <v>1423542</v>
      </c>
      <c r="EQ72" s="2">
        <f>求节点($DK$6:$DK$85,DV$6:DV$85,升级建筑所需大殿等级!BG72)</f>
        <v>1423542</v>
      </c>
      <c r="ER72" s="2">
        <f>求节点($DK$6:$DK$85,DW$6:DW$85,升级建筑所需大殿等级!BH72)</f>
        <v>3014334</v>
      </c>
      <c r="ES72" s="2">
        <f>求节点($DK$6:$DK$85,DX$6:DX$85,升级建筑所需大殿等级!BI72)</f>
        <v>1591360</v>
      </c>
      <c r="ET72" s="2">
        <f>求节点($DK$6:$DK$85,DY$6:DY$85,升级建筑所需大殿等级!BJ72)</f>
        <v>981358</v>
      </c>
      <c r="EU72" s="2">
        <f>求节点($DK$6:$DK$85,DZ$6:DZ$85,升级建筑所需大殿等级!BK72)</f>
        <v>1591258</v>
      </c>
      <c r="EV72" s="2">
        <f>求节点($DK$6:$DK$85,EA$6:EA$85,升级建筑所需大殿等级!BL72)</f>
        <v>1591268</v>
      </c>
      <c r="EW72" s="2">
        <f>求节点($DK$6:$DK$85,EB$6:EB$85,升级建筑所需大殿等级!BM72)</f>
        <v>1025292</v>
      </c>
      <c r="EX72" s="2">
        <f>求节点($DK$6:$DK$85,EC$6:EC$85,升级建筑所需大殿等级!BN72)</f>
        <v>811216</v>
      </c>
      <c r="FA72" s="1">
        <f>SUMPRODUCT(EG72:EX72,'[1]功能-城建'!$X72:$AO72)</f>
        <v>25639200.666666664</v>
      </c>
      <c r="FC72" s="1" t="e">
        <f t="shared" si="74"/>
        <v>#DIV/0!</v>
      </c>
    </row>
    <row r="73" spans="1:159" x14ac:dyDescent="0.15">
      <c r="A73" s="1">
        <f>(0.03*$C73^-0.75)*求节点([1]节奏总纲!$P$4:$P$163,'[1]功能-城建'!$CW$5:$CW$164,[1]节奏总纲!$AM71)</f>
        <v>1808146.7794079673</v>
      </c>
      <c r="B73" s="1">
        <v>4.1999999999999997E-3</v>
      </c>
      <c r="C73" s="1">
        <v>68</v>
      </c>
      <c r="D73" s="1">
        <f>'[1]功能-城建'!DG72</f>
        <v>30271200.66666666</v>
      </c>
      <c r="E73" s="1">
        <f>'[1]功能-城建'!DH72</f>
        <v>30271200.66666666</v>
      </c>
      <c r="F73" s="1">
        <f>'[1]功能-城建'!DI72</f>
        <v>30271200.66666666</v>
      </c>
      <c r="G73" s="1">
        <f>'[1]功能-城建'!DJ72</f>
        <v>30271200.66666666</v>
      </c>
      <c r="H73" s="1">
        <f>'[1]功能-城建'!DK72</f>
        <v>30271200.66666666</v>
      </c>
      <c r="J73" s="2">
        <v>68</v>
      </c>
      <c r="K73" s="2">
        <f>'[1]功能-城建'!AS73</f>
        <v>68</v>
      </c>
      <c r="L73" s="2">
        <f>'[1]功能-城建'!AT73</f>
        <v>68</v>
      </c>
      <c r="M73" s="2" t="str">
        <f>'[1]功能-城建'!AU73</f>
        <v/>
      </c>
      <c r="N73" s="2" t="str">
        <f>'[1]功能-城建'!AV73</f>
        <v/>
      </c>
      <c r="O73" s="2">
        <f>'[1]功能-城建'!AW73</f>
        <v>68</v>
      </c>
      <c r="P73" s="2">
        <f>'[1]功能-城建'!AX73</f>
        <v>68</v>
      </c>
      <c r="Q73" s="2">
        <f>'[1]功能-城建'!AY73</f>
        <v>68</v>
      </c>
      <c r="R73" s="2">
        <f>'[1]功能-城建'!AZ73</f>
        <v>68</v>
      </c>
      <c r="S73" s="2">
        <f>'[1]功能-城建'!BA73</f>
        <v>68</v>
      </c>
      <c r="T73" s="2">
        <f>'[1]功能-城建'!BB73</f>
        <v>68</v>
      </c>
      <c r="U73" s="2">
        <f>'[1]功能-城建'!BC73</f>
        <v>68</v>
      </c>
      <c r="V73" s="2">
        <f>'[1]功能-城建'!BD73</f>
        <v>0</v>
      </c>
      <c r="W73" s="2">
        <f>'[1]功能-城建'!BE73</f>
        <v>0</v>
      </c>
      <c r="X73" s="2">
        <f>'[1]功能-城建'!BF73</f>
        <v>0</v>
      </c>
      <c r="Y73" s="2">
        <f>'[1]功能-城建'!BG73</f>
        <v>0</v>
      </c>
      <c r="Z73" s="2">
        <f>'[1]功能-城建'!BH73</f>
        <v>0</v>
      </c>
      <c r="AA73" s="2">
        <f>'[1]功能-城建'!BI73</f>
        <v>68</v>
      </c>
      <c r="AB73" s="2">
        <f>'[1]功能-城建'!BJ73</f>
        <v>0</v>
      </c>
      <c r="AC73" s="2"/>
      <c r="AD73" s="2"/>
      <c r="AE73" s="2">
        <v>68</v>
      </c>
      <c r="AF73" s="2">
        <f>IFERROR(ROUNDUP(城建经验计算中介!D73*INDEX($B$6:$B$85,K73,1),0),0)</f>
        <v>959196</v>
      </c>
      <c r="AG73" s="2">
        <f>IFERROR(ROUNDUP(城建经验计算中介!E73*INDEX($B$6:$B$85,L73,1),0),0)</f>
        <v>213155</v>
      </c>
      <c r="AH73" s="2">
        <f>IFERROR(ROUNDUP(城建经验计算中介!F73*INDEX($B$6:$B$85,M73,1),0),0)</f>
        <v>0</v>
      </c>
      <c r="AI73" s="2">
        <f>IFERROR(ROUNDUP(城建经验计算中介!G73*INDEX($B$6:$B$85,N73,1),0),0)</f>
        <v>0</v>
      </c>
      <c r="AJ73" s="2">
        <f>IFERROR(ROUNDUP(城建经验计算中介!H73*INDEX($B$6:$B$85,O73,1),0),0)</f>
        <v>177629</v>
      </c>
      <c r="AK73" s="2">
        <f>IFERROR(ROUNDUP(城建经验计算中介!I73*INDEX($B$6:$B$85,P73,1),0),0)</f>
        <v>177629</v>
      </c>
      <c r="AL73" s="2">
        <f>IFERROR(ROUNDUP(城建经验计算中介!J73*INDEX($B$6:$B$85,Q73,1),0),0)</f>
        <v>177629</v>
      </c>
      <c r="AM73" s="2">
        <f>IFERROR(ROUNDUP(城建经验计算中介!K73*INDEX($B$6:$B$85,R73,1),0),0)</f>
        <v>177629</v>
      </c>
      <c r="AN73" s="2">
        <f>IFERROR(ROUNDUP(城建经验计算中介!L73*INDEX($B$6:$B$85,S73,1),0),0)</f>
        <v>248681</v>
      </c>
      <c r="AO73" s="2">
        <f>IFERROR(ROUNDUP(城建经验计算中介!M73*INDEX($B$6:$B$85,T73,1),0),0)</f>
        <v>248681</v>
      </c>
      <c r="AP73" s="2">
        <f>IFERROR(ROUNDUP(城建经验计算中介!N73*INDEX($B$6:$B$85,U73,1),0),0)</f>
        <v>248681</v>
      </c>
      <c r="AQ73" s="2">
        <f>IFERROR(ROUNDUP(城建经验计算中介!O73*INDEX($B$6:$B$85,V73,1),0),0)</f>
        <v>0</v>
      </c>
      <c r="AR73" s="2">
        <f>IFERROR(ROUNDUP(城建经验计算中介!P73*INDEX($B$6:$B$85,W73,1),0),0)</f>
        <v>0</v>
      </c>
      <c r="AS73" s="2">
        <f>IFERROR(ROUNDUP(城建经验计算中介!Q73*INDEX($B$6:$B$85,X73,1),0),0)</f>
        <v>0</v>
      </c>
      <c r="AT73" s="2">
        <f>IFERROR(ROUNDUP(城建经验计算中介!R73*INDEX($B$6:$B$85,Y73,1),0),0)</f>
        <v>0</v>
      </c>
      <c r="AU73" s="2">
        <f>IFERROR(ROUNDUP(城建经验计算中介!S73*INDEX($B$6:$B$85,Z73,1),0),0)</f>
        <v>0</v>
      </c>
      <c r="AV73" s="2">
        <f>IFERROR(ROUNDUP(城建经验计算中介!T73*INDEX($B$6:$B$85,AA73,1),0),0)</f>
        <v>177629</v>
      </c>
      <c r="AW73" s="2">
        <f>IFERROR(ROUNDUP(城建经验计算中介!U73*INDEX($B$6:$B$85,AB73,1),0),0)</f>
        <v>0</v>
      </c>
      <c r="AZ73" s="2">
        <v>68</v>
      </c>
      <c r="BA73" s="2">
        <f t="shared" si="56"/>
        <v>960000</v>
      </c>
      <c r="BB73" s="2">
        <f t="shared" si="57"/>
        <v>210000</v>
      </c>
      <c r="BC73" s="2">
        <f t="shared" si="58"/>
        <v>0</v>
      </c>
      <c r="BD73" s="2">
        <f t="shared" si="59"/>
        <v>0</v>
      </c>
      <c r="BE73" s="2">
        <f t="shared" si="60"/>
        <v>180000</v>
      </c>
      <c r="BF73" s="2">
        <f t="shared" si="61"/>
        <v>180000</v>
      </c>
      <c r="BG73" s="2">
        <f t="shared" si="62"/>
        <v>180000</v>
      </c>
      <c r="BH73" s="2">
        <f t="shared" si="63"/>
        <v>180000</v>
      </c>
      <c r="BI73" s="2">
        <f t="shared" si="64"/>
        <v>250000</v>
      </c>
      <c r="BJ73" s="2">
        <f t="shared" si="65"/>
        <v>250000</v>
      </c>
      <c r="BK73" s="2">
        <f t="shared" si="66"/>
        <v>250000</v>
      </c>
      <c r="BL73" s="2">
        <f t="shared" si="67"/>
        <v>0</v>
      </c>
      <c r="BM73" s="2">
        <f t="shared" si="68"/>
        <v>0</v>
      </c>
      <c r="BN73" s="2">
        <f t="shared" si="69"/>
        <v>0</v>
      </c>
      <c r="BO73" s="2">
        <f t="shared" si="70"/>
        <v>0</v>
      </c>
      <c r="BP73" s="2">
        <f t="shared" si="71"/>
        <v>0</v>
      </c>
      <c r="BQ73" s="2">
        <f t="shared" si="72"/>
        <v>180000</v>
      </c>
      <c r="BR73" s="2">
        <f t="shared" si="73"/>
        <v>0</v>
      </c>
      <c r="BU73" s="2">
        <v>68</v>
      </c>
      <c r="BV73" s="2">
        <f t="shared" ref="BV73:BV85" si="75">IFERROR(LARGE(BA$6:BA$85,COUNTIF(BA$6:BA$85,"&gt;0")+1-$BU72),0)</f>
        <v>820000</v>
      </c>
      <c r="BW73" s="2">
        <f t="shared" ref="BW73:BW85" si="76">IFERROR(LARGE(BB$6:BB$85,COUNTIF(BB$6:BB$85,"&gt;0")+1-$BU73),0)</f>
        <v>210000</v>
      </c>
      <c r="BX73" s="2">
        <f t="shared" ref="BX73:BX85" si="77">IFERROR(LARGE(BC$6:BC$85,COUNTIF(BC$6:BC$85,"&gt;0")+1-$BU73),0)</f>
        <v>0</v>
      </c>
      <c r="BY73" s="2">
        <f t="shared" ref="BY73:BY85" si="78">IFERROR(LARGE(BD$6:BD$85,COUNTIF(BD$6:BD$85,"&gt;0")+1-$BU73),0)</f>
        <v>0</v>
      </c>
      <c r="BZ73" s="2">
        <f t="shared" ref="BZ73:BZ85" si="79">IFERROR(LARGE(BE$6:BE$85,COUNTIF(BE$6:BE$85,"&gt;0")+1-$BU73),0)</f>
        <v>180000</v>
      </c>
      <c r="CA73" s="2">
        <f t="shared" ref="CA73:CA85" si="80">IFERROR(LARGE(BF$6:BF$85,COUNTIF(BF$6:BF$85,"&gt;0")+1-$BU73),0)</f>
        <v>180000</v>
      </c>
      <c r="CB73" s="2">
        <f t="shared" ref="CB73:CB85" si="81">IFERROR(LARGE(BG$6:BG$85,COUNTIF(BG$6:BG$85,"&gt;0")+1-$BU73),0)</f>
        <v>180000</v>
      </c>
      <c r="CC73" s="2">
        <f t="shared" ref="CC73:CC85" si="82">IFERROR(LARGE(BH$6:BH$85,COUNTIF(BH$6:BH$85,"&gt;0")+1-$BU73),0)</f>
        <v>180000</v>
      </c>
      <c r="CD73" s="2">
        <f t="shared" ref="CD73:CD85" si="83">IFERROR(LARGE(BI$6:BI$85,COUNTIF(BI$6:BI$85,"&gt;0")+1-$BU73),0)</f>
        <v>250000</v>
      </c>
      <c r="CE73" s="2">
        <f t="shared" ref="CE73:CE85" si="84">IFERROR(LARGE(BJ$6:BJ$85,COUNTIF(BJ$6:BJ$85,"&gt;0")+1-$BU73),0)</f>
        <v>250000</v>
      </c>
      <c r="CF73" s="2">
        <f t="shared" ref="CF73:CF85" si="85">IFERROR(LARGE(BK$6:BK$85,COUNTIF(BK$6:BK$85,"&gt;0")+1-$BU73),0)</f>
        <v>250000</v>
      </c>
      <c r="CG73" s="2">
        <f t="shared" ref="CG73:CG85" si="86">IFERROR(LARGE(BL$6:BL$85,COUNTIF(BL$6:BL$85,"&gt;0")+1-$BU73),0)</f>
        <v>0</v>
      </c>
      <c r="CH73" s="2">
        <f t="shared" ref="CH73:CH85" si="87">IFERROR(LARGE(BM$6:BM$85,COUNTIF(BM$6:BM$85,"&gt;0")+1-$BU73),0)</f>
        <v>0</v>
      </c>
      <c r="CI73" s="33">
        <f t="shared" ref="CI73:CI85" si="88">IFERROR(LARGE(BN$6:BN$85,COUNTIF(BN$6:BN$85,"&gt;0")+1-$BU72),0)</f>
        <v>0</v>
      </c>
      <c r="CJ73" s="2">
        <f t="shared" ref="CJ73:CJ85" si="89">IFERROR(LARGE(BO$6:BO$85,COUNTIF(BO$6:BO$85,"&gt;0")+1-$BU73),0)</f>
        <v>0</v>
      </c>
      <c r="CK73" s="2">
        <f t="shared" ref="CK73:CK85" si="90">IFERROR(LARGE(BP$6:BP$85,COUNTIF(BP$6:BP$85,"&gt;0")+1-$BU73),0)</f>
        <v>0</v>
      </c>
      <c r="CL73" s="2">
        <f t="shared" ref="CL73:CL85" si="91">IFERROR(LARGE(BQ$6:BQ$85,COUNTIF(BQ$6:BQ$85,"&gt;0")+1-$BU73),0)</f>
        <v>180000</v>
      </c>
      <c r="CM73" s="2">
        <f t="shared" ref="CM73:CM85" si="92">IFERROR(LARGE(BR$6:BR$85,COUNTIF(BR$6:BR$85,"&gt;0")+1-$BU73),0)</f>
        <v>0</v>
      </c>
      <c r="CO73" s="2"/>
      <c r="CP73" s="2">
        <v>68</v>
      </c>
      <c r="CQ73" s="2">
        <v>820000</v>
      </c>
      <c r="CR73" s="2">
        <v>210000</v>
      </c>
      <c r="CS73" s="2">
        <v>0</v>
      </c>
      <c r="CT73" s="2">
        <v>0</v>
      </c>
      <c r="CU73" s="2">
        <v>180000</v>
      </c>
      <c r="CV73" s="2">
        <v>180000</v>
      </c>
      <c r="CW73" s="2">
        <v>180000</v>
      </c>
      <c r="CX73" s="2">
        <v>180000</v>
      </c>
      <c r="CY73" s="2">
        <v>250000</v>
      </c>
      <c r="CZ73" s="2">
        <v>250000</v>
      </c>
      <c r="DA73" s="2">
        <v>250000</v>
      </c>
      <c r="DB73" s="2">
        <v>0</v>
      </c>
      <c r="DC73" s="2">
        <v>0</v>
      </c>
      <c r="DD73" s="33">
        <v>0</v>
      </c>
      <c r="DE73" s="2">
        <v>0</v>
      </c>
      <c r="DF73" s="2">
        <v>0</v>
      </c>
      <c r="DG73" s="2">
        <v>180000</v>
      </c>
      <c r="DH73" s="2">
        <v>0</v>
      </c>
      <c r="DK73" s="2">
        <v>68</v>
      </c>
      <c r="DL73" s="2">
        <f>IF(BV73=0,0,SUM(BV$6:BV73))</f>
        <v>5540752</v>
      </c>
      <c r="DM73" s="2">
        <f>IF(BW73=0,0,SUM(BW$6:BW73))</f>
        <v>1427674</v>
      </c>
      <c r="DN73" s="2">
        <f>IF(BX73=0,0,SUM(BX$6:BX73))</f>
        <v>0</v>
      </c>
      <c r="DO73" s="2">
        <f>IF(BY73=0,0,SUM(BY$6:BY73))</f>
        <v>0</v>
      </c>
      <c r="DP73" s="2">
        <f>IF(BZ73=0,0,SUM(BZ$6:BZ73))</f>
        <v>1205332</v>
      </c>
      <c r="DQ73" s="2">
        <f>IF(CA73=0,0,SUM(CA$6:CA73))</f>
        <v>1205332</v>
      </c>
      <c r="DR73" s="2">
        <f>IF(CB73=0,0,SUM(CB$6:CB73))</f>
        <v>1205332</v>
      </c>
      <c r="DS73" s="2">
        <f>IF(CC73=0,0,SUM(CC$6:CC73))</f>
        <v>1205332</v>
      </c>
      <c r="DT73" s="2">
        <f>IF(CD73=0,0,SUM(CD$6:CD73))</f>
        <v>1671600</v>
      </c>
      <c r="DU73" s="2">
        <f>IF(CE73=0,0,SUM(CE$6:CE73))</f>
        <v>1673542</v>
      </c>
      <c r="DV73" s="2">
        <f>IF(CF73=0,0,SUM(CF$6:CF73))</f>
        <v>1673542</v>
      </c>
      <c r="DW73" s="2">
        <f>IF(CG73=0,0,SUM(CG$6:CG73))</f>
        <v>0</v>
      </c>
      <c r="DX73" s="2">
        <f>IF(CH73=0,0,SUM(CH$6:CH73))</f>
        <v>0</v>
      </c>
      <c r="DY73" s="2">
        <f>IF(CI73=0,0,SUM(CI$6:CI73))</f>
        <v>0</v>
      </c>
      <c r="DZ73" s="2">
        <f>IF(CJ73=0,0,SUM(CJ$6:CJ73))</f>
        <v>0</v>
      </c>
      <c r="EA73" s="2">
        <f>IF(CK73=0,0,SUM(CK$6:CK73))</f>
        <v>0</v>
      </c>
      <c r="EB73" s="2">
        <f>IF(CL73=0,0,SUM(CL$6:CL73))</f>
        <v>1205292</v>
      </c>
      <c r="EC73" s="2">
        <f>IF(CM73=0,0,SUM(CM$6:CM73))</f>
        <v>0</v>
      </c>
      <c r="EF73" s="2">
        <v>68</v>
      </c>
      <c r="EG73" s="2">
        <f>求节点($DK$6:$DK$85,DL$6:DL$85,升级建筑所需大殿等级!AW73)</f>
        <v>5540752</v>
      </c>
      <c r="EH73" s="2">
        <f>求节点($DK$6:$DK$85,DM$6:DM$85,升级建筑所需大殿等级!AX73)</f>
        <v>1427674</v>
      </c>
      <c r="EI73" s="2">
        <f>求节点($DK$6:$DK$85,DN$6:DN$85,升级建筑所需大殿等级!AY73)</f>
        <v>851343.33333333372</v>
      </c>
      <c r="EJ73" s="2">
        <f>求节点($DK$6:$DK$85,DO$6:DO$85,升级建筑所需大殿等级!AZ73)</f>
        <v>0</v>
      </c>
      <c r="EK73" s="2">
        <f>求节点($DK$6:$DK$85,DP$6:DP$85,升级建筑所需大殿等级!BA73)</f>
        <v>1205332</v>
      </c>
      <c r="EL73" s="2">
        <f>求节点($DK$6:$DK$85,DQ$6:DQ$85,升级建筑所需大殿等级!BB73)</f>
        <v>1205332</v>
      </c>
      <c r="EM73" s="2">
        <f>求节点($DK$6:$DK$85,DR$6:DR$85,升级建筑所需大殿等级!BC73)</f>
        <v>1205332</v>
      </c>
      <c r="EN73" s="2">
        <f>求节点($DK$6:$DK$85,DS$6:DS$85,升级建筑所需大殿等级!BD73)</f>
        <v>1205332</v>
      </c>
      <c r="EO73" s="2">
        <f>求节点($DK$6:$DK$85,DT$6:DT$85,升级建筑所需大殿等级!BE73)</f>
        <v>1671600</v>
      </c>
      <c r="EP73" s="2">
        <f>求节点($DK$6:$DK$85,DU$6:DU$85,升级建筑所需大殿等级!BF73)</f>
        <v>1673542</v>
      </c>
      <c r="EQ73" s="2">
        <f>求节点($DK$6:$DK$85,DV$6:DV$85,升级建筑所需大殿等级!BG73)</f>
        <v>1673542</v>
      </c>
      <c r="ER73" s="2">
        <f>求节点($DK$6:$DK$85,DW$6:DW$85,升级建筑所需大殿等级!BH73)</f>
        <v>3514334</v>
      </c>
      <c r="ES73" s="2">
        <f>求节点($DK$6:$DK$85,DX$6:DX$85,升级建筑所需大殿等级!BI73)</f>
        <v>1918026.6666666656</v>
      </c>
      <c r="ET73" s="2">
        <f>求节点($DK$6:$DK$85,DY$6:DY$85,升级建筑所需大殿等级!BJ73)</f>
        <v>1184691.3333333326</v>
      </c>
      <c r="EU73" s="2">
        <f>求节点($DK$6:$DK$85,DZ$6:DZ$85,升级建筑所需大殿等级!BK73)</f>
        <v>1917924.6666666656</v>
      </c>
      <c r="EV73" s="2">
        <f>求节点($DK$6:$DK$85,EA$6:EA$85,升级建筑所需大殿等级!BL73)</f>
        <v>1917934.6666666656</v>
      </c>
      <c r="EW73" s="2">
        <f>求节点($DK$6:$DK$85,EB$6:EB$85,升级建筑所需大殿等级!BM73)</f>
        <v>1205292</v>
      </c>
      <c r="EX73" s="2">
        <f>求节点($DK$6:$DK$85,EC$6:EC$85,升级建筑所需大殿等级!BN73)</f>
        <v>953215.99999999953</v>
      </c>
      <c r="FA73" s="1">
        <f>SUMPRODUCT(EG73:EX73,'[1]功能-城建'!$X73:$AO73)</f>
        <v>30271200.66666666</v>
      </c>
      <c r="FC73" s="1" t="e">
        <f t="shared" si="74"/>
        <v>#DIV/0!</v>
      </c>
    </row>
    <row r="74" spans="1:159" x14ac:dyDescent="0.15">
      <c r="A74" s="1">
        <f>(0.03*$C74^-0.75)*求节点([1]节奏总纲!$P$4:$P$163,'[1]功能-城建'!$CW$5:$CW$164,[1]节奏总纲!$AM72)</f>
        <v>2069775.3798892919</v>
      </c>
      <c r="B74" s="1">
        <v>4.1999999999999997E-3</v>
      </c>
      <c r="C74" s="1">
        <v>69</v>
      </c>
      <c r="D74" s="1">
        <f>'[1]功能-城建'!DG73</f>
        <v>35453200.666666672</v>
      </c>
      <c r="E74" s="1">
        <f>'[1]功能-城建'!DH73</f>
        <v>35453200.666666672</v>
      </c>
      <c r="F74" s="1">
        <f>'[1]功能-城建'!DI73</f>
        <v>35453200.666666672</v>
      </c>
      <c r="G74" s="1">
        <f>'[1]功能-城建'!DJ73</f>
        <v>35453200.666666672</v>
      </c>
      <c r="H74" s="1">
        <f>'[1]功能-城建'!DK73</f>
        <v>35453200.666666672</v>
      </c>
      <c r="J74" s="2">
        <v>69</v>
      </c>
      <c r="K74" s="2">
        <f>'[1]功能-城建'!AS74</f>
        <v>69</v>
      </c>
      <c r="L74" s="2">
        <f>'[1]功能-城建'!AT74</f>
        <v>69</v>
      </c>
      <c r="M74" s="2" t="str">
        <f>'[1]功能-城建'!AU74</f>
        <v/>
      </c>
      <c r="N74" s="2" t="str">
        <f>'[1]功能-城建'!AV74</f>
        <v/>
      </c>
      <c r="O74" s="2">
        <f>'[1]功能-城建'!AW74</f>
        <v>69</v>
      </c>
      <c r="P74" s="2">
        <f>'[1]功能-城建'!AX74</f>
        <v>69</v>
      </c>
      <c r="Q74" s="2">
        <f>'[1]功能-城建'!AY74</f>
        <v>69</v>
      </c>
      <c r="R74" s="2">
        <f>'[1]功能-城建'!AZ74</f>
        <v>69</v>
      </c>
      <c r="S74" s="2">
        <f>'[1]功能-城建'!BA74</f>
        <v>69</v>
      </c>
      <c r="T74" s="2">
        <f>'[1]功能-城建'!BB74</f>
        <v>69</v>
      </c>
      <c r="U74" s="2">
        <f>'[1]功能-城建'!BC74</f>
        <v>69</v>
      </c>
      <c r="V74" s="2">
        <f>'[1]功能-城建'!BD74</f>
        <v>0</v>
      </c>
      <c r="W74" s="2">
        <f>'[1]功能-城建'!BE74</f>
        <v>0</v>
      </c>
      <c r="X74" s="2">
        <f>'[1]功能-城建'!BF74</f>
        <v>0</v>
      </c>
      <c r="Y74" s="2">
        <f>'[1]功能-城建'!BG74</f>
        <v>0</v>
      </c>
      <c r="Z74" s="2">
        <f>'[1]功能-城建'!BH74</f>
        <v>0</v>
      </c>
      <c r="AA74" s="2">
        <f>'[1]功能-城建'!BI74</f>
        <v>69</v>
      </c>
      <c r="AB74" s="2">
        <f>'[1]功能-城建'!BJ74</f>
        <v>0</v>
      </c>
      <c r="AC74" s="2"/>
      <c r="AD74" s="2"/>
      <c r="AE74" s="2">
        <v>69</v>
      </c>
      <c r="AF74" s="2">
        <f>IFERROR(ROUNDUP(城建经验计算中介!D74*INDEX($B$6:$B$85,K74,1),0),0)</f>
        <v>1123963</v>
      </c>
      <c r="AG74" s="2">
        <f>IFERROR(ROUNDUP(城建经验计算中介!E74*INDEX($B$6:$B$85,L74,1),0),0)</f>
        <v>249770</v>
      </c>
      <c r="AH74" s="2">
        <f>IFERROR(ROUNDUP(城建经验计算中介!F74*INDEX($B$6:$B$85,M74,1),0),0)</f>
        <v>0</v>
      </c>
      <c r="AI74" s="2">
        <f>IFERROR(ROUNDUP(城建经验计算中介!G74*INDEX($B$6:$B$85,N74,1),0),0)</f>
        <v>0</v>
      </c>
      <c r="AJ74" s="2">
        <f>IFERROR(ROUNDUP(城建经验计算中介!H74*INDEX($B$6:$B$85,O74,1),0),0)</f>
        <v>208142</v>
      </c>
      <c r="AK74" s="2">
        <f>IFERROR(ROUNDUP(城建经验计算中介!I74*INDEX($B$6:$B$85,P74,1),0),0)</f>
        <v>208142</v>
      </c>
      <c r="AL74" s="2">
        <f>IFERROR(ROUNDUP(城建经验计算中介!J74*INDEX($B$6:$B$85,Q74,1),0),0)</f>
        <v>208142</v>
      </c>
      <c r="AM74" s="2">
        <f>IFERROR(ROUNDUP(城建经验计算中介!K74*INDEX($B$6:$B$85,R74,1),0),0)</f>
        <v>208142</v>
      </c>
      <c r="AN74" s="2">
        <f>IFERROR(ROUNDUP(城建经验计算中介!L74*INDEX($B$6:$B$85,S74,1),0),0)</f>
        <v>291398</v>
      </c>
      <c r="AO74" s="2">
        <f>IFERROR(ROUNDUP(城建经验计算中介!M74*INDEX($B$6:$B$85,T74,1),0),0)</f>
        <v>291398</v>
      </c>
      <c r="AP74" s="2">
        <f>IFERROR(ROUNDUP(城建经验计算中介!N74*INDEX($B$6:$B$85,U74,1),0),0)</f>
        <v>291398</v>
      </c>
      <c r="AQ74" s="2">
        <f>IFERROR(ROUNDUP(城建经验计算中介!O74*INDEX($B$6:$B$85,V74,1),0),0)</f>
        <v>0</v>
      </c>
      <c r="AR74" s="2">
        <f>IFERROR(ROUNDUP(城建经验计算中介!P74*INDEX($B$6:$B$85,W74,1),0),0)</f>
        <v>0</v>
      </c>
      <c r="AS74" s="2">
        <f>IFERROR(ROUNDUP(城建经验计算中介!Q74*INDEX($B$6:$B$85,X74,1),0),0)</f>
        <v>0</v>
      </c>
      <c r="AT74" s="2">
        <f>IFERROR(ROUNDUP(城建经验计算中介!R74*INDEX($B$6:$B$85,Y74,1),0),0)</f>
        <v>0</v>
      </c>
      <c r="AU74" s="2">
        <f>IFERROR(ROUNDUP(城建经验计算中介!S74*INDEX($B$6:$B$85,Z74,1),0),0)</f>
        <v>0</v>
      </c>
      <c r="AV74" s="2">
        <f>IFERROR(ROUNDUP(城建经验计算中介!T74*INDEX($B$6:$B$85,AA74,1),0),0)</f>
        <v>208142</v>
      </c>
      <c r="AW74" s="2">
        <f>IFERROR(ROUNDUP(城建经验计算中介!U74*INDEX($B$6:$B$85,AB74,1),0),0)</f>
        <v>0</v>
      </c>
      <c r="AZ74" s="2">
        <v>69</v>
      </c>
      <c r="BA74" s="2">
        <f t="shared" si="56"/>
        <v>1100000</v>
      </c>
      <c r="BB74" s="2">
        <f t="shared" si="57"/>
        <v>250000</v>
      </c>
      <c r="BC74" s="2">
        <f t="shared" si="58"/>
        <v>0</v>
      </c>
      <c r="BD74" s="2">
        <f t="shared" si="59"/>
        <v>0</v>
      </c>
      <c r="BE74" s="2">
        <f t="shared" si="60"/>
        <v>210000</v>
      </c>
      <c r="BF74" s="2">
        <f t="shared" si="61"/>
        <v>210000</v>
      </c>
      <c r="BG74" s="2">
        <f t="shared" si="62"/>
        <v>210000</v>
      </c>
      <c r="BH74" s="2">
        <f t="shared" si="63"/>
        <v>210000</v>
      </c>
      <c r="BI74" s="2">
        <f t="shared" si="64"/>
        <v>290000</v>
      </c>
      <c r="BJ74" s="2">
        <f t="shared" si="65"/>
        <v>290000</v>
      </c>
      <c r="BK74" s="2">
        <f t="shared" si="66"/>
        <v>290000</v>
      </c>
      <c r="BL74" s="2">
        <f t="shared" si="67"/>
        <v>0</v>
      </c>
      <c r="BM74" s="2">
        <f t="shared" si="68"/>
        <v>0</v>
      </c>
      <c r="BN74" s="2">
        <f t="shared" si="69"/>
        <v>0</v>
      </c>
      <c r="BO74" s="2">
        <f t="shared" si="70"/>
        <v>0</v>
      </c>
      <c r="BP74" s="2">
        <f t="shared" si="71"/>
        <v>0</v>
      </c>
      <c r="BQ74" s="2">
        <f t="shared" si="72"/>
        <v>210000</v>
      </c>
      <c r="BR74" s="2">
        <f t="shared" si="73"/>
        <v>0</v>
      </c>
      <c r="BU74" s="2">
        <v>69</v>
      </c>
      <c r="BV74" s="2">
        <f t="shared" si="75"/>
        <v>960000</v>
      </c>
      <c r="BW74" s="2">
        <f t="shared" si="76"/>
        <v>250000</v>
      </c>
      <c r="BX74" s="2">
        <f t="shared" si="77"/>
        <v>0</v>
      </c>
      <c r="BY74" s="2">
        <f t="shared" si="78"/>
        <v>0</v>
      </c>
      <c r="BZ74" s="2">
        <f t="shared" si="79"/>
        <v>210000</v>
      </c>
      <c r="CA74" s="2">
        <f t="shared" si="80"/>
        <v>210000</v>
      </c>
      <c r="CB74" s="2">
        <f t="shared" si="81"/>
        <v>210000</v>
      </c>
      <c r="CC74" s="2">
        <f t="shared" si="82"/>
        <v>210000</v>
      </c>
      <c r="CD74" s="2">
        <f t="shared" si="83"/>
        <v>290000</v>
      </c>
      <c r="CE74" s="2">
        <f t="shared" si="84"/>
        <v>290000</v>
      </c>
      <c r="CF74" s="2">
        <f t="shared" si="85"/>
        <v>290000</v>
      </c>
      <c r="CG74" s="2">
        <f t="shared" si="86"/>
        <v>0</v>
      </c>
      <c r="CH74" s="2">
        <f t="shared" si="87"/>
        <v>0</v>
      </c>
      <c r="CI74" s="33">
        <f t="shared" si="88"/>
        <v>0</v>
      </c>
      <c r="CJ74" s="2">
        <f t="shared" si="89"/>
        <v>0</v>
      </c>
      <c r="CK74" s="2">
        <f t="shared" si="90"/>
        <v>0</v>
      </c>
      <c r="CL74" s="2">
        <f t="shared" si="91"/>
        <v>210000</v>
      </c>
      <c r="CM74" s="2">
        <f t="shared" si="92"/>
        <v>0</v>
      </c>
      <c r="CO74" s="2"/>
      <c r="CP74" s="2">
        <v>69</v>
      </c>
      <c r="CQ74" s="2">
        <v>960000</v>
      </c>
      <c r="CR74" s="2">
        <v>250000</v>
      </c>
      <c r="CS74" s="2">
        <v>0</v>
      </c>
      <c r="CT74" s="2">
        <v>0</v>
      </c>
      <c r="CU74" s="2">
        <v>210000</v>
      </c>
      <c r="CV74" s="2">
        <v>210000</v>
      </c>
      <c r="CW74" s="2">
        <v>210000</v>
      </c>
      <c r="CX74" s="2">
        <v>210000</v>
      </c>
      <c r="CY74" s="2">
        <v>290000</v>
      </c>
      <c r="CZ74" s="2">
        <v>290000</v>
      </c>
      <c r="DA74" s="2">
        <v>290000</v>
      </c>
      <c r="DB74" s="2">
        <v>0</v>
      </c>
      <c r="DC74" s="2">
        <v>0</v>
      </c>
      <c r="DD74" s="33">
        <v>0</v>
      </c>
      <c r="DE74" s="2">
        <v>0</v>
      </c>
      <c r="DF74" s="2">
        <v>0</v>
      </c>
      <c r="DG74" s="2">
        <v>210000</v>
      </c>
      <c r="DH74" s="2">
        <v>0</v>
      </c>
      <c r="DK74" s="2">
        <v>69</v>
      </c>
      <c r="DL74" s="2">
        <f>IF(BV74=0,0,SUM(BV$6:BV74))</f>
        <v>6500752</v>
      </c>
      <c r="DM74" s="2">
        <f>IF(BW74=0,0,SUM(BW$6:BW74))</f>
        <v>1677674</v>
      </c>
      <c r="DN74" s="2">
        <f>IF(BX74=0,0,SUM(BX$6:BX74))</f>
        <v>0</v>
      </c>
      <c r="DO74" s="2">
        <f>IF(BY74=0,0,SUM(BY$6:BY74))</f>
        <v>0</v>
      </c>
      <c r="DP74" s="2">
        <f>IF(BZ74=0,0,SUM(BZ$6:BZ74))</f>
        <v>1415332</v>
      </c>
      <c r="DQ74" s="2">
        <f>IF(CA74=0,0,SUM(CA$6:CA74))</f>
        <v>1415332</v>
      </c>
      <c r="DR74" s="2">
        <f>IF(CB74=0,0,SUM(CB$6:CB74))</f>
        <v>1415332</v>
      </c>
      <c r="DS74" s="2">
        <f>IF(CC74=0,0,SUM(CC$6:CC74))</f>
        <v>1415332</v>
      </c>
      <c r="DT74" s="2">
        <f>IF(CD74=0,0,SUM(CD$6:CD74))</f>
        <v>1961600</v>
      </c>
      <c r="DU74" s="2">
        <f>IF(CE74=0,0,SUM(CE$6:CE74))</f>
        <v>1963542</v>
      </c>
      <c r="DV74" s="2">
        <f>IF(CF74=0,0,SUM(CF$6:CF74))</f>
        <v>1963542</v>
      </c>
      <c r="DW74" s="2">
        <f>IF(CG74=0,0,SUM(CG$6:CG74))</f>
        <v>0</v>
      </c>
      <c r="DX74" s="2">
        <f>IF(CH74=0,0,SUM(CH$6:CH74))</f>
        <v>0</v>
      </c>
      <c r="DY74" s="2">
        <f>IF(CI74=0,0,SUM(CI$6:CI74))</f>
        <v>0</v>
      </c>
      <c r="DZ74" s="2">
        <f>IF(CJ74=0,0,SUM(CJ$6:CJ74))</f>
        <v>0</v>
      </c>
      <c r="EA74" s="2">
        <f>IF(CK74=0,0,SUM(CK$6:CK74))</f>
        <v>0</v>
      </c>
      <c r="EB74" s="2">
        <f>IF(CL74=0,0,SUM(CL$6:CL74))</f>
        <v>1415292</v>
      </c>
      <c r="EC74" s="2">
        <f>IF(CM74=0,0,SUM(CM$6:CM74))</f>
        <v>0</v>
      </c>
      <c r="EF74" s="2">
        <v>69</v>
      </c>
      <c r="EG74" s="2">
        <f>求节点($DK$6:$DK$85,DL$6:DL$85,升级建筑所需大殿等级!AW74)</f>
        <v>6500752</v>
      </c>
      <c r="EH74" s="2">
        <f>求节点($DK$6:$DK$85,DM$6:DM$85,升级建筑所需大殿等级!AX74)</f>
        <v>1677674</v>
      </c>
      <c r="EI74" s="2">
        <f>求节点($DK$6:$DK$85,DN$6:DN$85,升级建筑所需大殿等级!AY74)</f>
        <v>978010</v>
      </c>
      <c r="EJ74" s="2">
        <f>求节点($DK$6:$DK$85,DO$6:DO$85,升级建筑所需大殿等级!AZ74)</f>
        <v>0</v>
      </c>
      <c r="EK74" s="2">
        <f>求节点($DK$6:$DK$85,DP$6:DP$85,升级建筑所需大殿等级!BA74)</f>
        <v>1415332</v>
      </c>
      <c r="EL74" s="2">
        <f>求节点($DK$6:$DK$85,DQ$6:DQ$85,升级建筑所需大殿等级!BB74)</f>
        <v>1415332</v>
      </c>
      <c r="EM74" s="2">
        <f>求节点($DK$6:$DK$85,DR$6:DR$85,升级建筑所需大殿等级!BC74)</f>
        <v>1415332</v>
      </c>
      <c r="EN74" s="2">
        <f>求节点($DK$6:$DK$85,DS$6:DS$85,升级建筑所需大殿等级!BD74)</f>
        <v>1415332</v>
      </c>
      <c r="EO74" s="2">
        <f>求节点($DK$6:$DK$85,DT$6:DT$85,升级建筑所需大殿等级!BE74)</f>
        <v>1961600</v>
      </c>
      <c r="EP74" s="2">
        <f>求节点($DK$6:$DK$85,DU$6:DU$85,升级建筑所需大殿等级!BF74)</f>
        <v>1963542</v>
      </c>
      <c r="EQ74" s="2">
        <f>求节点($DK$6:$DK$85,DV$6:DV$85,升级建筑所需大殿等级!BG74)</f>
        <v>1963542</v>
      </c>
      <c r="ER74" s="2">
        <f>求节点($DK$6:$DK$85,DW$6:DW$85,升级建筑所需大殿等级!BH74)</f>
        <v>4114334</v>
      </c>
      <c r="ES74" s="2">
        <f>求节点($DK$6:$DK$85,DX$6:DX$85,升级建筑所需大殿等级!BI74)</f>
        <v>2244693.3333333344</v>
      </c>
      <c r="ET74" s="2">
        <f>求节点($DK$6:$DK$85,DY$6:DY$85,升级建筑所需大殿等级!BJ74)</f>
        <v>1388024.6666666674</v>
      </c>
      <c r="EU74" s="2">
        <f>求节点($DK$6:$DK$85,DZ$6:DZ$85,升级建筑所需大殿等级!BK74)</f>
        <v>2244591.3333333344</v>
      </c>
      <c r="EV74" s="2">
        <f>求节点($DK$6:$DK$85,EA$6:EA$85,升级建筑所需大殿等级!BL74)</f>
        <v>2244601.3333333344</v>
      </c>
      <c r="EW74" s="2">
        <f>求节点($DK$6:$DK$85,EB$6:EB$85,升级建筑所需大殿等级!BM74)</f>
        <v>1415292</v>
      </c>
      <c r="EX74" s="2">
        <f>求节点($DK$6:$DK$85,EC$6:EC$85,升级建筑所需大殿等级!BN74)</f>
        <v>1095216.0000000002</v>
      </c>
      <c r="FA74" s="1">
        <f>SUMPRODUCT(EG74:EX74,'[1]功能-城建'!$X74:$AO74)</f>
        <v>35453200.666666672</v>
      </c>
      <c r="FC74" s="1" t="e">
        <f t="shared" si="74"/>
        <v>#DIV/0!</v>
      </c>
    </row>
    <row r="75" spans="1:159" x14ac:dyDescent="0.15">
      <c r="A75" s="1">
        <f>(0.03*$C75^-0.75)*求节点([1]节奏总纲!$P$4:$P$163,'[1]功能-城建'!$CW$5:$CW$164,[1]节奏总纲!$AM73)</f>
        <v>2369509.6113461498</v>
      </c>
      <c r="B75" s="1">
        <v>4.1999999999999997E-3</v>
      </c>
      <c r="C75" s="1">
        <v>70</v>
      </c>
      <c r="D75" s="1">
        <f>'[1]功能-城建'!DG74</f>
        <v>41291867.333333328</v>
      </c>
      <c r="E75" s="1">
        <f>'[1]功能-城建'!DH74</f>
        <v>41291867.333333328</v>
      </c>
      <c r="F75" s="1">
        <f>'[1]功能-城建'!DI74</f>
        <v>41291867.333333328</v>
      </c>
      <c r="G75" s="1">
        <f>'[1]功能-城建'!DJ74</f>
        <v>41291867.333333328</v>
      </c>
      <c r="H75" s="1">
        <f>'[1]功能-城建'!DK74</f>
        <v>41291867.333333328</v>
      </c>
      <c r="J75" s="2">
        <v>70</v>
      </c>
      <c r="K75" s="2">
        <f>'[1]功能-城建'!AS75</f>
        <v>70</v>
      </c>
      <c r="L75" s="2">
        <f>'[1]功能-城建'!AT75</f>
        <v>70</v>
      </c>
      <c r="M75" s="2" t="str">
        <f>'[1]功能-城建'!AU75</f>
        <v/>
      </c>
      <c r="N75" s="2" t="str">
        <f>'[1]功能-城建'!AV75</f>
        <v/>
      </c>
      <c r="O75" s="2">
        <f>'[1]功能-城建'!AW75</f>
        <v>70</v>
      </c>
      <c r="P75" s="2">
        <f>'[1]功能-城建'!AX75</f>
        <v>70</v>
      </c>
      <c r="Q75" s="2">
        <f>'[1]功能-城建'!AY75</f>
        <v>70</v>
      </c>
      <c r="R75" s="2">
        <f>'[1]功能-城建'!AZ75</f>
        <v>70</v>
      </c>
      <c r="S75" s="2">
        <f>'[1]功能-城建'!BA75</f>
        <v>70</v>
      </c>
      <c r="T75" s="2">
        <f>'[1]功能-城建'!BB75</f>
        <v>70</v>
      </c>
      <c r="U75" s="2">
        <f>'[1]功能-城建'!BC75</f>
        <v>70</v>
      </c>
      <c r="V75" s="2">
        <f>'[1]功能-城建'!BD75</f>
        <v>0</v>
      </c>
      <c r="W75" s="2">
        <f>'[1]功能-城建'!BE75</f>
        <v>0</v>
      </c>
      <c r="X75" s="2">
        <f>'[1]功能-城建'!BF75</f>
        <v>0</v>
      </c>
      <c r="Y75" s="2">
        <f>'[1]功能-城建'!BG75</f>
        <v>0</v>
      </c>
      <c r="Z75" s="2">
        <f>'[1]功能-城建'!BH75</f>
        <v>0</v>
      </c>
      <c r="AA75" s="2">
        <f>'[1]功能-城建'!BI75</f>
        <v>70</v>
      </c>
      <c r="AB75" s="2">
        <f>'[1]功能-城建'!BJ75</f>
        <v>0</v>
      </c>
      <c r="AC75" s="2"/>
      <c r="AD75" s="2"/>
      <c r="AE75" s="2">
        <v>70</v>
      </c>
      <c r="AF75" s="2">
        <f>IFERROR(ROUNDUP(城建经验计算中介!D75*INDEX($B$6:$B$85,K75,1),0),0)</f>
        <v>1316793</v>
      </c>
      <c r="AG75" s="2">
        <f>IFERROR(ROUNDUP(城建经验计算中介!E75*INDEX($B$6:$B$85,L75,1),0),0)</f>
        <v>292621</v>
      </c>
      <c r="AH75" s="2">
        <f>IFERROR(ROUNDUP(城建经验计算中介!F75*INDEX($B$6:$B$85,M75,1),0),0)</f>
        <v>0</v>
      </c>
      <c r="AI75" s="2">
        <f>IFERROR(ROUNDUP(城建经验计算中介!G75*INDEX($B$6:$B$85,N75,1),0),0)</f>
        <v>0</v>
      </c>
      <c r="AJ75" s="2">
        <f>IFERROR(ROUNDUP(城建经验计算中介!H75*INDEX($B$6:$B$85,O75,1),0),0)</f>
        <v>243851</v>
      </c>
      <c r="AK75" s="2">
        <f>IFERROR(ROUNDUP(城建经验计算中介!I75*INDEX($B$6:$B$85,P75,1),0),0)</f>
        <v>243851</v>
      </c>
      <c r="AL75" s="2">
        <f>IFERROR(ROUNDUP(城建经验计算中介!J75*INDEX($B$6:$B$85,Q75,1),0),0)</f>
        <v>243851</v>
      </c>
      <c r="AM75" s="2">
        <f>IFERROR(ROUNDUP(城建经验计算中介!K75*INDEX($B$6:$B$85,R75,1),0),0)</f>
        <v>243851</v>
      </c>
      <c r="AN75" s="2">
        <f>IFERROR(ROUNDUP(城建经验计算中介!L75*INDEX($B$6:$B$85,S75,1),0),0)</f>
        <v>341391</v>
      </c>
      <c r="AO75" s="2">
        <f>IFERROR(ROUNDUP(城建经验计算中介!M75*INDEX($B$6:$B$85,T75,1),0),0)</f>
        <v>341391</v>
      </c>
      <c r="AP75" s="2">
        <f>IFERROR(ROUNDUP(城建经验计算中介!N75*INDEX($B$6:$B$85,U75,1),0),0)</f>
        <v>341391</v>
      </c>
      <c r="AQ75" s="2">
        <f>IFERROR(ROUNDUP(城建经验计算中介!O75*INDEX($B$6:$B$85,V75,1),0),0)</f>
        <v>0</v>
      </c>
      <c r="AR75" s="2">
        <f>IFERROR(ROUNDUP(城建经验计算中介!P75*INDEX($B$6:$B$85,W75,1),0),0)</f>
        <v>0</v>
      </c>
      <c r="AS75" s="2">
        <f>IFERROR(ROUNDUP(城建经验计算中介!Q75*INDEX($B$6:$B$85,X75,1),0),0)</f>
        <v>0</v>
      </c>
      <c r="AT75" s="2">
        <f>IFERROR(ROUNDUP(城建经验计算中介!R75*INDEX($B$6:$B$85,Y75,1),0),0)</f>
        <v>0</v>
      </c>
      <c r="AU75" s="2">
        <f>IFERROR(ROUNDUP(城建经验计算中介!S75*INDEX($B$6:$B$85,Z75,1),0),0)</f>
        <v>0</v>
      </c>
      <c r="AV75" s="2">
        <f>IFERROR(ROUNDUP(城建经验计算中介!T75*INDEX($B$6:$B$85,AA75,1),0),0)</f>
        <v>243851</v>
      </c>
      <c r="AW75" s="2">
        <f>IFERROR(ROUNDUP(城建经验计算中介!U75*INDEX($B$6:$B$85,AB75,1),0),0)</f>
        <v>0</v>
      </c>
      <c r="AZ75" s="2">
        <v>70</v>
      </c>
      <c r="BA75" s="2">
        <f t="shared" si="56"/>
        <v>1300000</v>
      </c>
      <c r="BB75" s="2">
        <f t="shared" si="57"/>
        <v>290000</v>
      </c>
      <c r="BC75" s="2">
        <f t="shared" si="58"/>
        <v>0</v>
      </c>
      <c r="BD75" s="2">
        <f t="shared" si="59"/>
        <v>0</v>
      </c>
      <c r="BE75" s="2">
        <f t="shared" si="60"/>
        <v>240000</v>
      </c>
      <c r="BF75" s="2">
        <f t="shared" si="61"/>
        <v>240000</v>
      </c>
      <c r="BG75" s="2">
        <f t="shared" si="62"/>
        <v>240000</v>
      </c>
      <c r="BH75" s="2">
        <f t="shared" si="63"/>
        <v>240000</v>
      </c>
      <c r="BI75" s="2">
        <f t="shared" si="64"/>
        <v>340000</v>
      </c>
      <c r="BJ75" s="2">
        <f t="shared" si="65"/>
        <v>340000</v>
      </c>
      <c r="BK75" s="2">
        <f t="shared" si="66"/>
        <v>340000</v>
      </c>
      <c r="BL75" s="2">
        <f t="shared" si="67"/>
        <v>0</v>
      </c>
      <c r="BM75" s="2">
        <f t="shared" si="68"/>
        <v>0</v>
      </c>
      <c r="BN75" s="2">
        <f t="shared" si="69"/>
        <v>0</v>
      </c>
      <c r="BO75" s="2">
        <f t="shared" si="70"/>
        <v>0</v>
      </c>
      <c r="BP75" s="2">
        <f t="shared" si="71"/>
        <v>0</v>
      </c>
      <c r="BQ75" s="2">
        <f t="shared" si="72"/>
        <v>240000</v>
      </c>
      <c r="BR75" s="2">
        <f t="shared" si="73"/>
        <v>0</v>
      </c>
      <c r="BU75" s="2">
        <v>70</v>
      </c>
      <c r="BV75" s="2">
        <f t="shared" si="75"/>
        <v>1100000</v>
      </c>
      <c r="BW75" s="2">
        <f t="shared" si="76"/>
        <v>290000</v>
      </c>
      <c r="BX75" s="2">
        <f t="shared" si="77"/>
        <v>0</v>
      </c>
      <c r="BY75" s="2">
        <f t="shared" si="78"/>
        <v>0</v>
      </c>
      <c r="BZ75" s="2">
        <f t="shared" si="79"/>
        <v>240000</v>
      </c>
      <c r="CA75" s="2">
        <f t="shared" si="80"/>
        <v>240000</v>
      </c>
      <c r="CB75" s="2">
        <f t="shared" si="81"/>
        <v>240000</v>
      </c>
      <c r="CC75" s="2">
        <f t="shared" si="82"/>
        <v>240000</v>
      </c>
      <c r="CD75" s="2">
        <f t="shared" si="83"/>
        <v>340000</v>
      </c>
      <c r="CE75" s="2">
        <f t="shared" si="84"/>
        <v>340000</v>
      </c>
      <c r="CF75" s="2">
        <f t="shared" si="85"/>
        <v>340000</v>
      </c>
      <c r="CG75" s="2">
        <f t="shared" si="86"/>
        <v>0</v>
      </c>
      <c r="CH75" s="2">
        <f t="shared" si="87"/>
        <v>0</v>
      </c>
      <c r="CI75" s="33">
        <f t="shared" si="88"/>
        <v>0</v>
      </c>
      <c r="CJ75" s="2">
        <f t="shared" si="89"/>
        <v>0</v>
      </c>
      <c r="CK75" s="2">
        <f t="shared" si="90"/>
        <v>0</v>
      </c>
      <c r="CL75" s="2">
        <f t="shared" si="91"/>
        <v>240000</v>
      </c>
      <c r="CM75" s="2">
        <f t="shared" si="92"/>
        <v>0</v>
      </c>
      <c r="CO75" s="2"/>
      <c r="CP75" s="2">
        <v>70</v>
      </c>
      <c r="CQ75" s="2">
        <v>1100000</v>
      </c>
      <c r="CR75" s="2">
        <v>290000</v>
      </c>
      <c r="CS75" s="2">
        <v>0</v>
      </c>
      <c r="CT75" s="2">
        <v>0</v>
      </c>
      <c r="CU75" s="2">
        <v>240000</v>
      </c>
      <c r="CV75" s="2">
        <v>240000</v>
      </c>
      <c r="CW75" s="2">
        <v>240000</v>
      </c>
      <c r="CX75" s="2">
        <v>240000</v>
      </c>
      <c r="CY75" s="2">
        <v>340000</v>
      </c>
      <c r="CZ75" s="2">
        <v>340000</v>
      </c>
      <c r="DA75" s="2">
        <v>340000</v>
      </c>
      <c r="DB75" s="2">
        <v>0</v>
      </c>
      <c r="DC75" s="2">
        <v>0</v>
      </c>
      <c r="DD75" s="33">
        <v>0</v>
      </c>
      <c r="DE75" s="2">
        <v>0</v>
      </c>
      <c r="DF75" s="2">
        <v>0</v>
      </c>
      <c r="DG75" s="2">
        <v>240000</v>
      </c>
      <c r="DH75" s="2">
        <v>0</v>
      </c>
      <c r="DK75" s="2">
        <v>70</v>
      </c>
      <c r="DL75" s="2">
        <f>IF(BV75=0,0,SUM(BV$6:BV75))</f>
        <v>7600752</v>
      </c>
      <c r="DM75" s="2">
        <f>IF(BW75=0,0,SUM(BW$6:BW75))</f>
        <v>1967674</v>
      </c>
      <c r="DN75" s="2">
        <f>IF(BX75=0,0,SUM(BX$6:BX75))</f>
        <v>0</v>
      </c>
      <c r="DO75" s="2">
        <f>IF(BY75=0,0,SUM(BY$6:BY75))</f>
        <v>0</v>
      </c>
      <c r="DP75" s="2">
        <f>IF(BZ75=0,0,SUM(BZ$6:BZ75))</f>
        <v>1655332</v>
      </c>
      <c r="DQ75" s="2">
        <f>IF(CA75=0,0,SUM(CA$6:CA75))</f>
        <v>1655332</v>
      </c>
      <c r="DR75" s="2">
        <f>IF(CB75=0,0,SUM(CB$6:CB75))</f>
        <v>1655332</v>
      </c>
      <c r="DS75" s="2">
        <f>IF(CC75=0,0,SUM(CC$6:CC75))</f>
        <v>1655332</v>
      </c>
      <c r="DT75" s="2">
        <f>IF(CD75=0,0,SUM(CD$6:CD75))</f>
        <v>2301600</v>
      </c>
      <c r="DU75" s="2">
        <f>IF(CE75=0,0,SUM(CE$6:CE75))</f>
        <v>2303542</v>
      </c>
      <c r="DV75" s="2">
        <f>IF(CF75=0,0,SUM(CF$6:CF75))</f>
        <v>2303542</v>
      </c>
      <c r="DW75" s="2">
        <f>IF(CG75=0,0,SUM(CG$6:CG75))</f>
        <v>0</v>
      </c>
      <c r="DX75" s="2">
        <f>IF(CH75=0,0,SUM(CH$6:CH75))</f>
        <v>0</v>
      </c>
      <c r="DY75" s="2">
        <f>IF(CI75=0,0,SUM(CI$6:CI75))</f>
        <v>0</v>
      </c>
      <c r="DZ75" s="2">
        <f>IF(CJ75=0,0,SUM(CJ$6:CJ75))</f>
        <v>0</v>
      </c>
      <c r="EA75" s="2">
        <f>IF(CK75=0,0,SUM(CK$6:CK75))</f>
        <v>0</v>
      </c>
      <c r="EB75" s="2">
        <f>IF(CL75=0,0,SUM(CL$6:CL75))</f>
        <v>1655292</v>
      </c>
      <c r="EC75" s="2">
        <f>IF(CM75=0,0,SUM(CM$6:CM75))</f>
        <v>0</v>
      </c>
      <c r="EF75" s="2">
        <v>70</v>
      </c>
      <c r="EG75" s="2">
        <f>求节点($DK$6:$DK$85,DL$6:DL$85,升级建筑所需大殿等级!AW75)</f>
        <v>7600752</v>
      </c>
      <c r="EH75" s="2">
        <f>求节点($DK$6:$DK$85,DM$6:DM$85,升级建筑所需大殿等级!AX75)</f>
        <v>1967674</v>
      </c>
      <c r="EI75" s="2">
        <f>求节点($DK$6:$DK$85,DN$6:DN$85,升级建筑所需大殿等级!AY75)</f>
        <v>1181343.3333333326</v>
      </c>
      <c r="EJ75" s="2">
        <f>求节点($DK$6:$DK$85,DO$6:DO$85,升级建筑所需大殿等级!AZ75)</f>
        <v>0</v>
      </c>
      <c r="EK75" s="2">
        <f>求节点($DK$6:$DK$85,DP$6:DP$85,升级建筑所需大殿等级!BA75)</f>
        <v>1655332</v>
      </c>
      <c r="EL75" s="2">
        <f>求节点($DK$6:$DK$85,DQ$6:DQ$85,升级建筑所需大殿等级!BB75)</f>
        <v>1655332</v>
      </c>
      <c r="EM75" s="2">
        <f>求节点($DK$6:$DK$85,DR$6:DR$85,升级建筑所需大殿等级!BC75)</f>
        <v>1655332</v>
      </c>
      <c r="EN75" s="2">
        <f>求节点($DK$6:$DK$85,DS$6:DS$85,升级建筑所需大殿等级!BD75)</f>
        <v>1655332</v>
      </c>
      <c r="EO75" s="2">
        <f>求节点($DK$6:$DK$85,DT$6:DT$85,升级建筑所需大殿等级!BE75)</f>
        <v>2301600</v>
      </c>
      <c r="EP75" s="2">
        <f>求节点($DK$6:$DK$85,DU$6:DU$85,升级建筑所需大殿等级!BF75)</f>
        <v>2303542</v>
      </c>
      <c r="EQ75" s="2">
        <f>求节点($DK$6:$DK$85,DV$6:DV$85,升级建筑所需大殿等级!BG75)</f>
        <v>2303542</v>
      </c>
      <c r="ER75" s="2">
        <f>求节点($DK$6:$DK$85,DW$6:DW$85,升级建筑所需大殿等级!BH75)</f>
        <v>4814334</v>
      </c>
      <c r="ES75" s="2">
        <f>求节点($DK$6:$DK$85,DX$6:DX$85,升级建筑所需大殿等级!BI75)</f>
        <v>2571360</v>
      </c>
      <c r="ET75" s="2">
        <f>求节点($DK$6:$DK$85,DY$6:DY$85,升级建筑所需大殿等级!BJ75)</f>
        <v>1591358</v>
      </c>
      <c r="EU75" s="2">
        <f>求节点($DK$6:$DK$85,DZ$6:DZ$85,升级建筑所需大殿等级!BK75)</f>
        <v>2571258</v>
      </c>
      <c r="EV75" s="2">
        <f>求节点($DK$6:$DK$85,EA$6:EA$85,升级建筑所需大殿等级!BL75)</f>
        <v>2571268</v>
      </c>
      <c r="EW75" s="2">
        <f>求节点($DK$6:$DK$85,EB$6:EB$85,升级建筑所需大殿等级!BM75)</f>
        <v>1655292</v>
      </c>
      <c r="EX75" s="2">
        <f>求节点($DK$6:$DK$85,EC$6:EC$85,升级建筑所需大殿等级!BN75)</f>
        <v>1237215.9999999998</v>
      </c>
      <c r="FA75" s="1">
        <f>SUMPRODUCT(EG75:EX75,'[1]功能-城建'!$X75:$AO75)</f>
        <v>41291867.333333328</v>
      </c>
      <c r="FC75" s="1" t="e">
        <f t="shared" si="74"/>
        <v>#DIV/0!</v>
      </c>
    </row>
    <row r="76" spans="1:159" x14ac:dyDescent="0.15">
      <c r="A76" s="1">
        <f>(0.03*$C76^-0.75)*求节点([1]节奏总纲!$P$4:$P$163,'[1]功能-城建'!$CW$5:$CW$164,[1]节奏总纲!$AM74)</f>
        <v>2712925.6824807054</v>
      </c>
      <c r="B76" s="1">
        <v>4.1999999999999997E-3</v>
      </c>
      <c r="C76" s="1">
        <v>71</v>
      </c>
      <c r="D76" s="1">
        <f>'[1]功能-城建'!DG75</f>
        <v>48653867.333333321</v>
      </c>
      <c r="E76" s="1">
        <f>'[1]功能-城建'!DH75</f>
        <v>48653867.333333321</v>
      </c>
      <c r="F76" s="1">
        <f>'[1]功能-城建'!DI75</f>
        <v>48653867.333333321</v>
      </c>
      <c r="G76" s="1">
        <f>'[1]功能-城建'!DJ75</f>
        <v>48653867.333333321</v>
      </c>
      <c r="H76" s="1">
        <f>'[1]功能-城建'!DK75</f>
        <v>48653867.333333321</v>
      </c>
      <c r="J76" s="2">
        <v>71</v>
      </c>
      <c r="K76" s="2">
        <f>'[1]功能-城建'!AS76</f>
        <v>71</v>
      </c>
      <c r="L76" s="2">
        <f>'[1]功能-城建'!AT76</f>
        <v>71</v>
      </c>
      <c r="M76" s="2" t="str">
        <f>'[1]功能-城建'!AU76</f>
        <v/>
      </c>
      <c r="N76" s="2" t="str">
        <f>'[1]功能-城建'!AV76</f>
        <v/>
      </c>
      <c r="O76" s="2">
        <f>'[1]功能-城建'!AW76</f>
        <v>71</v>
      </c>
      <c r="P76" s="2">
        <f>'[1]功能-城建'!AX76</f>
        <v>71</v>
      </c>
      <c r="Q76" s="2">
        <f>'[1]功能-城建'!AY76</f>
        <v>71</v>
      </c>
      <c r="R76" s="2">
        <f>'[1]功能-城建'!AZ76</f>
        <v>71</v>
      </c>
      <c r="S76" s="2">
        <f>'[1]功能-城建'!BA76</f>
        <v>71</v>
      </c>
      <c r="T76" s="2">
        <f>'[1]功能-城建'!BB76</f>
        <v>71</v>
      </c>
      <c r="U76" s="2">
        <f>'[1]功能-城建'!BC76</f>
        <v>71</v>
      </c>
      <c r="V76" s="2">
        <f>'[1]功能-城建'!BD76</f>
        <v>0</v>
      </c>
      <c r="W76" s="2">
        <f>'[1]功能-城建'!BE76</f>
        <v>0</v>
      </c>
      <c r="X76" s="2">
        <f>'[1]功能-城建'!BF76</f>
        <v>0</v>
      </c>
      <c r="Y76" s="2">
        <f>'[1]功能-城建'!BG76</f>
        <v>0</v>
      </c>
      <c r="Z76" s="2">
        <f>'[1]功能-城建'!BH76</f>
        <v>0</v>
      </c>
      <c r="AA76" s="2">
        <f>'[1]功能-城建'!BI76</f>
        <v>71</v>
      </c>
      <c r="AB76" s="2">
        <f>'[1]功能-城建'!BJ76</f>
        <v>0</v>
      </c>
      <c r="AC76" s="2"/>
      <c r="AD76" s="2"/>
      <c r="AE76" s="2">
        <v>71</v>
      </c>
      <c r="AF76" s="2">
        <f>IFERROR(ROUNDUP(城建经验计算中介!D76*INDEX($B$6:$B$85,K76,1),0),0)</f>
        <v>1542493</v>
      </c>
      <c r="AG76" s="2">
        <f>IFERROR(ROUNDUP(城建经验计算中介!E76*INDEX($B$6:$B$85,L76,1),0),0)</f>
        <v>342777</v>
      </c>
      <c r="AH76" s="2">
        <f>IFERROR(ROUNDUP(城建经验计算中介!F76*INDEX($B$6:$B$85,M76,1),0),0)</f>
        <v>0</v>
      </c>
      <c r="AI76" s="2">
        <f>IFERROR(ROUNDUP(城建经验计算中介!G76*INDEX($B$6:$B$85,N76,1),0),0)</f>
        <v>0</v>
      </c>
      <c r="AJ76" s="2">
        <f>IFERROR(ROUNDUP(城建经验计算中介!H76*INDEX($B$6:$B$85,O76,1),0),0)</f>
        <v>285647</v>
      </c>
      <c r="AK76" s="2">
        <f>IFERROR(ROUNDUP(城建经验计算中介!I76*INDEX($B$6:$B$85,P76,1),0),0)</f>
        <v>285647</v>
      </c>
      <c r="AL76" s="2">
        <f>IFERROR(ROUNDUP(城建经验计算中介!J76*INDEX($B$6:$B$85,Q76,1),0),0)</f>
        <v>285647</v>
      </c>
      <c r="AM76" s="2">
        <f>IFERROR(ROUNDUP(城建经验计算中介!K76*INDEX($B$6:$B$85,R76,1),0),0)</f>
        <v>285647</v>
      </c>
      <c r="AN76" s="2">
        <f>IFERROR(ROUNDUP(城建经验计算中介!L76*INDEX($B$6:$B$85,S76,1),0),0)</f>
        <v>399906</v>
      </c>
      <c r="AO76" s="2">
        <f>IFERROR(ROUNDUP(城建经验计算中介!M76*INDEX($B$6:$B$85,T76,1),0),0)</f>
        <v>399906</v>
      </c>
      <c r="AP76" s="2">
        <f>IFERROR(ROUNDUP(城建经验计算中介!N76*INDEX($B$6:$B$85,U76,1),0),0)</f>
        <v>399906</v>
      </c>
      <c r="AQ76" s="2">
        <f>IFERROR(ROUNDUP(城建经验计算中介!O76*INDEX($B$6:$B$85,V76,1),0),0)</f>
        <v>0</v>
      </c>
      <c r="AR76" s="2">
        <f>IFERROR(ROUNDUP(城建经验计算中介!P76*INDEX($B$6:$B$85,W76,1),0),0)</f>
        <v>0</v>
      </c>
      <c r="AS76" s="2">
        <f>IFERROR(ROUNDUP(城建经验计算中介!Q76*INDEX($B$6:$B$85,X76,1),0),0)</f>
        <v>0</v>
      </c>
      <c r="AT76" s="2">
        <f>IFERROR(ROUNDUP(城建经验计算中介!R76*INDEX($B$6:$B$85,Y76,1),0),0)</f>
        <v>0</v>
      </c>
      <c r="AU76" s="2">
        <f>IFERROR(ROUNDUP(城建经验计算中介!S76*INDEX($B$6:$B$85,Z76,1),0),0)</f>
        <v>0</v>
      </c>
      <c r="AV76" s="2">
        <f>IFERROR(ROUNDUP(城建经验计算中介!T76*INDEX($B$6:$B$85,AA76,1),0),0)</f>
        <v>285647</v>
      </c>
      <c r="AW76" s="2">
        <f>IFERROR(ROUNDUP(城建经验计算中介!U76*INDEX($B$6:$B$85,AB76,1),0),0)</f>
        <v>0</v>
      </c>
      <c r="AZ76" s="2">
        <v>71</v>
      </c>
      <c r="BA76" s="2">
        <f t="shared" si="56"/>
        <v>1500000</v>
      </c>
      <c r="BB76" s="2">
        <f t="shared" si="57"/>
        <v>340000</v>
      </c>
      <c r="BC76" s="2">
        <f t="shared" si="58"/>
        <v>0</v>
      </c>
      <c r="BD76" s="2">
        <f t="shared" si="59"/>
        <v>0</v>
      </c>
      <c r="BE76" s="2">
        <f t="shared" si="60"/>
        <v>290000</v>
      </c>
      <c r="BF76" s="2">
        <f t="shared" si="61"/>
        <v>290000</v>
      </c>
      <c r="BG76" s="2">
        <f t="shared" si="62"/>
        <v>290000</v>
      </c>
      <c r="BH76" s="2">
        <f t="shared" si="63"/>
        <v>290000</v>
      </c>
      <c r="BI76" s="2">
        <f t="shared" si="64"/>
        <v>400000</v>
      </c>
      <c r="BJ76" s="2">
        <f t="shared" si="65"/>
        <v>400000</v>
      </c>
      <c r="BK76" s="2">
        <f t="shared" si="66"/>
        <v>400000</v>
      </c>
      <c r="BL76" s="2">
        <f t="shared" si="67"/>
        <v>0</v>
      </c>
      <c r="BM76" s="2">
        <f t="shared" si="68"/>
        <v>0</v>
      </c>
      <c r="BN76" s="2">
        <f t="shared" si="69"/>
        <v>0</v>
      </c>
      <c r="BO76" s="2">
        <f t="shared" si="70"/>
        <v>0</v>
      </c>
      <c r="BP76" s="2">
        <f t="shared" si="71"/>
        <v>0</v>
      </c>
      <c r="BQ76" s="2">
        <f t="shared" si="72"/>
        <v>290000</v>
      </c>
      <c r="BR76" s="2">
        <f t="shared" si="73"/>
        <v>0</v>
      </c>
      <c r="BU76" s="2">
        <v>71</v>
      </c>
      <c r="BV76" s="2">
        <f t="shared" si="75"/>
        <v>1300000</v>
      </c>
      <c r="BW76" s="2">
        <f t="shared" si="76"/>
        <v>340000</v>
      </c>
      <c r="BX76" s="2">
        <f t="shared" si="77"/>
        <v>0</v>
      </c>
      <c r="BY76" s="2">
        <f t="shared" si="78"/>
        <v>0</v>
      </c>
      <c r="BZ76" s="2">
        <f t="shared" si="79"/>
        <v>290000</v>
      </c>
      <c r="CA76" s="2">
        <f t="shared" si="80"/>
        <v>290000</v>
      </c>
      <c r="CB76" s="2">
        <f t="shared" si="81"/>
        <v>290000</v>
      </c>
      <c r="CC76" s="2">
        <f t="shared" si="82"/>
        <v>290000</v>
      </c>
      <c r="CD76" s="2">
        <f t="shared" si="83"/>
        <v>400000</v>
      </c>
      <c r="CE76" s="2">
        <f t="shared" si="84"/>
        <v>400000</v>
      </c>
      <c r="CF76" s="2">
        <f t="shared" si="85"/>
        <v>400000</v>
      </c>
      <c r="CG76" s="2">
        <f t="shared" si="86"/>
        <v>0</v>
      </c>
      <c r="CH76" s="2">
        <f t="shared" si="87"/>
        <v>0</v>
      </c>
      <c r="CI76" s="33">
        <f t="shared" si="88"/>
        <v>0</v>
      </c>
      <c r="CJ76" s="2">
        <f t="shared" si="89"/>
        <v>0</v>
      </c>
      <c r="CK76" s="2">
        <f t="shared" si="90"/>
        <v>0</v>
      </c>
      <c r="CL76" s="2">
        <f t="shared" si="91"/>
        <v>290000</v>
      </c>
      <c r="CM76" s="2">
        <f t="shared" si="92"/>
        <v>0</v>
      </c>
      <c r="CO76" s="2"/>
      <c r="CP76" s="2">
        <v>71</v>
      </c>
      <c r="CQ76" s="2">
        <v>1300000</v>
      </c>
      <c r="CR76" s="2">
        <v>340000</v>
      </c>
      <c r="CS76" s="2">
        <v>0</v>
      </c>
      <c r="CT76" s="2">
        <v>0</v>
      </c>
      <c r="CU76" s="2">
        <v>290000</v>
      </c>
      <c r="CV76" s="2">
        <v>290000</v>
      </c>
      <c r="CW76" s="2">
        <v>290000</v>
      </c>
      <c r="CX76" s="2">
        <v>290000</v>
      </c>
      <c r="CY76" s="2">
        <v>400000</v>
      </c>
      <c r="CZ76" s="2">
        <v>400000</v>
      </c>
      <c r="DA76" s="2">
        <v>400000</v>
      </c>
      <c r="DB76" s="2">
        <v>0</v>
      </c>
      <c r="DC76" s="2">
        <v>0</v>
      </c>
      <c r="DD76" s="33">
        <v>0</v>
      </c>
      <c r="DE76" s="2">
        <v>0</v>
      </c>
      <c r="DF76" s="2">
        <v>0</v>
      </c>
      <c r="DG76" s="2">
        <v>290000</v>
      </c>
      <c r="DH76" s="2">
        <v>0</v>
      </c>
      <c r="DK76" s="2">
        <v>71</v>
      </c>
      <c r="DL76" s="2">
        <f>IF(BV76=0,0,SUM(BV$6:BV76))</f>
        <v>8900752</v>
      </c>
      <c r="DM76" s="2">
        <f>IF(BW76=0,0,SUM(BW$6:BW76))</f>
        <v>2307674</v>
      </c>
      <c r="DN76" s="2">
        <f>IF(BX76=0,0,SUM(BX$6:BX76))</f>
        <v>0</v>
      </c>
      <c r="DO76" s="2">
        <f>IF(BY76=0,0,SUM(BY$6:BY76))</f>
        <v>0</v>
      </c>
      <c r="DP76" s="2">
        <f>IF(BZ76=0,0,SUM(BZ$6:BZ76))</f>
        <v>1945332</v>
      </c>
      <c r="DQ76" s="2">
        <f>IF(CA76=0,0,SUM(CA$6:CA76))</f>
        <v>1945332</v>
      </c>
      <c r="DR76" s="2">
        <f>IF(CB76=0,0,SUM(CB$6:CB76))</f>
        <v>1945332</v>
      </c>
      <c r="DS76" s="2">
        <f>IF(CC76=0,0,SUM(CC$6:CC76))</f>
        <v>1945332</v>
      </c>
      <c r="DT76" s="2">
        <f>IF(CD76=0,0,SUM(CD$6:CD76))</f>
        <v>2701600</v>
      </c>
      <c r="DU76" s="2">
        <f>IF(CE76=0,0,SUM(CE$6:CE76))</f>
        <v>2703542</v>
      </c>
      <c r="DV76" s="2">
        <f>IF(CF76=0,0,SUM(CF$6:CF76))</f>
        <v>2703542</v>
      </c>
      <c r="DW76" s="2">
        <f>IF(CG76=0,0,SUM(CG$6:CG76))</f>
        <v>0</v>
      </c>
      <c r="DX76" s="2">
        <f>IF(CH76=0,0,SUM(CH$6:CH76))</f>
        <v>0</v>
      </c>
      <c r="DY76" s="2">
        <f>IF(CI76=0,0,SUM(CI$6:CI76))</f>
        <v>0</v>
      </c>
      <c r="DZ76" s="2">
        <f>IF(CJ76=0,0,SUM(CJ$6:CJ76))</f>
        <v>0</v>
      </c>
      <c r="EA76" s="2">
        <f>IF(CK76=0,0,SUM(CK$6:CK76))</f>
        <v>0</v>
      </c>
      <c r="EB76" s="2">
        <f>IF(CL76=0,0,SUM(CL$6:CL76))</f>
        <v>1945292</v>
      </c>
      <c r="EC76" s="2">
        <f>IF(CM76=0,0,SUM(CM$6:CM76))</f>
        <v>0</v>
      </c>
      <c r="EF76" s="2">
        <v>71</v>
      </c>
      <c r="EG76" s="2">
        <f>求节点($DK$6:$DK$85,DL$6:DL$85,升级建筑所需大殿等级!AW76)</f>
        <v>8900752</v>
      </c>
      <c r="EH76" s="2">
        <f>求节点($DK$6:$DK$85,DM$6:DM$85,升级建筑所需大殿等级!AX76)</f>
        <v>2307674</v>
      </c>
      <c r="EI76" s="2">
        <f>求节点($DK$6:$DK$85,DN$6:DN$85,升级建筑所需大殿等级!AY76)</f>
        <v>1384676.6666666674</v>
      </c>
      <c r="EJ76" s="2">
        <f>求节点($DK$6:$DK$85,DO$6:DO$85,升级建筑所需大殿等级!AZ76)</f>
        <v>0</v>
      </c>
      <c r="EK76" s="2">
        <f>求节点($DK$6:$DK$85,DP$6:DP$85,升级建筑所需大殿等级!BA76)</f>
        <v>1945332</v>
      </c>
      <c r="EL76" s="2">
        <f>求节点($DK$6:$DK$85,DQ$6:DQ$85,升级建筑所需大殿等级!BB76)</f>
        <v>1945332</v>
      </c>
      <c r="EM76" s="2">
        <f>求节点($DK$6:$DK$85,DR$6:DR$85,升级建筑所需大殿等级!BC76)</f>
        <v>1945332</v>
      </c>
      <c r="EN76" s="2">
        <f>求节点($DK$6:$DK$85,DS$6:DS$85,升级建筑所需大殿等级!BD76)</f>
        <v>1945332</v>
      </c>
      <c r="EO76" s="2">
        <f>求节点($DK$6:$DK$85,DT$6:DT$85,升级建筑所需大殿等级!BE76)</f>
        <v>2701600</v>
      </c>
      <c r="EP76" s="2">
        <f>求节点($DK$6:$DK$85,DU$6:DU$85,升级建筑所需大殿等级!BF76)</f>
        <v>2703542</v>
      </c>
      <c r="EQ76" s="2">
        <f>求节点($DK$6:$DK$85,DV$6:DV$85,升级建筑所需大殿等级!BG76)</f>
        <v>2703542</v>
      </c>
      <c r="ER76" s="2">
        <f>求节点($DK$6:$DK$85,DW$6:DW$85,升级建筑所需大殿等级!BH76)</f>
        <v>5614334</v>
      </c>
      <c r="ES76" s="2">
        <f>求节点($DK$6:$DK$85,DX$6:DX$85,升级建筑所需大殿等级!BI76)</f>
        <v>3104693.3333333312</v>
      </c>
      <c r="ET76" s="2">
        <f>求节点($DK$6:$DK$85,DY$6:DY$85,升级建筑所需大殿等级!BJ76)</f>
        <v>1918024.6666666656</v>
      </c>
      <c r="EU76" s="2">
        <f>求节点($DK$6:$DK$85,DZ$6:DZ$85,升级建筑所需大殿等级!BK76)</f>
        <v>3104591.3333333312</v>
      </c>
      <c r="EV76" s="2">
        <f>求节点($DK$6:$DK$85,EA$6:EA$85,升级建筑所需大殿等级!BL76)</f>
        <v>3104601.3333333312</v>
      </c>
      <c r="EW76" s="2">
        <f>求节点($DK$6:$DK$85,EB$6:EB$85,升级建筑所需大殿等级!BM76)</f>
        <v>1945292</v>
      </c>
      <c r="EX76" s="2">
        <f>求节点($DK$6:$DK$85,EC$6:EC$85,升级建筑所需大殿等级!BN76)</f>
        <v>1379216.0000000005</v>
      </c>
      <c r="FA76" s="1">
        <f>SUMPRODUCT(EG76:EX76,'[1]功能-城建'!$X76:$AO76)</f>
        <v>48653867.333333321</v>
      </c>
      <c r="FC76" s="1" t="e">
        <f t="shared" si="74"/>
        <v>#DIV/0!</v>
      </c>
    </row>
    <row r="77" spans="1:159" x14ac:dyDescent="0.15">
      <c r="A77" s="1">
        <f>(0.03*$C77^-0.75)*求节点([1]节奏总纲!$P$4:$P$163,'[1]功能-城建'!$CW$5:$CW$164,[1]节奏总纲!$AM75)</f>
        <v>3106419.5283051175</v>
      </c>
      <c r="B77" s="1">
        <v>4.1999999999999997E-3</v>
      </c>
      <c r="C77" s="1">
        <v>72</v>
      </c>
      <c r="D77" s="1">
        <f>'[1]功能-城建'!DG76</f>
        <v>56785867.333333351</v>
      </c>
      <c r="E77" s="1">
        <f>'[1]功能-城建'!DH76</f>
        <v>56785867.333333351</v>
      </c>
      <c r="F77" s="1">
        <f>'[1]功能-城建'!DI76</f>
        <v>56785867.333333351</v>
      </c>
      <c r="G77" s="1">
        <f>'[1]功能-城建'!DJ76</f>
        <v>56785867.333333351</v>
      </c>
      <c r="H77" s="1">
        <f>'[1]功能-城建'!DK76</f>
        <v>56785867.333333351</v>
      </c>
      <c r="J77" s="2">
        <v>72</v>
      </c>
      <c r="K77" s="2">
        <f>'[1]功能-城建'!AS77</f>
        <v>72</v>
      </c>
      <c r="L77" s="2">
        <f>'[1]功能-城建'!AT77</f>
        <v>72</v>
      </c>
      <c r="M77" s="2" t="str">
        <f>'[1]功能-城建'!AU77</f>
        <v/>
      </c>
      <c r="N77" s="2" t="str">
        <f>'[1]功能-城建'!AV77</f>
        <v/>
      </c>
      <c r="O77" s="2">
        <f>'[1]功能-城建'!AW77</f>
        <v>72</v>
      </c>
      <c r="P77" s="2">
        <f>'[1]功能-城建'!AX77</f>
        <v>72</v>
      </c>
      <c r="Q77" s="2">
        <f>'[1]功能-城建'!AY77</f>
        <v>72</v>
      </c>
      <c r="R77" s="2">
        <f>'[1]功能-城建'!AZ77</f>
        <v>72</v>
      </c>
      <c r="S77" s="2">
        <f>'[1]功能-城建'!BA77</f>
        <v>72</v>
      </c>
      <c r="T77" s="2">
        <f>'[1]功能-城建'!BB77</f>
        <v>72</v>
      </c>
      <c r="U77" s="2">
        <f>'[1]功能-城建'!BC77</f>
        <v>72</v>
      </c>
      <c r="V77" s="2">
        <f>'[1]功能-城建'!BD77</f>
        <v>0</v>
      </c>
      <c r="W77" s="2">
        <f>'[1]功能-城建'!BE77</f>
        <v>0</v>
      </c>
      <c r="X77" s="2">
        <f>'[1]功能-城建'!BF77</f>
        <v>0</v>
      </c>
      <c r="Y77" s="2">
        <f>'[1]功能-城建'!BG77</f>
        <v>0</v>
      </c>
      <c r="Z77" s="2">
        <f>'[1]功能-城建'!BH77</f>
        <v>0</v>
      </c>
      <c r="AA77" s="2">
        <f>'[1]功能-城建'!BI77</f>
        <v>72</v>
      </c>
      <c r="AB77" s="2">
        <f>'[1]功能-城建'!BJ77</f>
        <v>0</v>
      </c>
      <c r="AC77" s="2"/>
      <c r="AD77" s="2"/>
      <c r="AE77" s="2">
        <v>72</v>
      </c>
      <c r="AF77" s="2">
        <f>IFERROR(ROUNDUP(城建经验计算中介!D77*INDEX($B$6:$B$85,K77,1),0),0)</f>
        <v>1806633</v>
      </c>
      <c r="AG77" s="2">
        <f>IFERROR(ROUNDUP(城建经验计算中介!E77*INDEX($B$6:$B$85,L77,1),0),0)</f>
        <v>401474</v>
      </c>
      <c r="AH77" s="2">
        <f>IFERROR(ROUNDUP(城建经验计算中介!F77*INDEX($B$6:$B$85,M77,1),0),0)</f>
        <v>0</v>
      </c>
      <c r="AI77" s="2">
        <f>IFERROR(ROUNDUP(城建经验计算中介!G77*INDEX($B$6:$B$85,N77,1),0),0)</f>
        <v>0</v>
      </c>
      <c r="AJ77" s="2">
        <f>IFERROR(ROUNDUP(城建经验计算中介!H77*INDEX($B$6:$B$85,O77,1),0),0)</f>
        <v>334562</v>
      </c>
      <c r="AK77" s="2">
        <f>IFERROR(ROUNDUP(城建经验计算中介!I77*INDEX($B$6:$B$85,P77,1),0),0)</f>
        <v>334562</v>
      </c>
      <c r="AL77" s="2">
        <f>IFERROR(ROUNDUP(城建经验计算中介!J77*INDEX($B$6:$B$85,Q77,1),0),0)</f>
        <v>334562</v>
      </c>
      <c r="AM77" s="2">
        <f>IFERROR(ROUNDUP(城建经验计算中介!K77*INDEX($B$6:$B$85,R77,1),0),0)</f>
        <v>334562</v>
      </c>
      <c r="AN77" s="2">
        <f>IFERROR(ROUNDUP(城建经验计算中介!L77*INDEX($B$6:$B$85,S77,1),0),0)</f>
        <v>468387</v>
      </c>
      <c r="AO77" s="2">
        <f>IFERROR(ROUNDUP(城建经验计算中介!M77*INDEX($B$6:$B$85,T77,1),0),0)</f>
        <v>468387</v>
      </c>
      <c r="AP77" s="2">
        <f>IFERROR(ROUNDUP(城建经验计算中介!N77*INDEX($B$6:$B$85,U77,1),0),0)</f>
        <v>468387</v>
      </c>
      <c r="AQ77" s="2">
        <f>IFERROR(ROUNDUP(城建经验计算中介!O77*INDEX($B$6:$B$85,V77,1),0),0)</f>
        <v>0</v>
      </c>
      <c r="AR77" s="2">
        <f>IFERROR(ROUNDUP(城建经验计算中介!P77*INDEX($B$6:$B$85,W77,1),0),0)</f>
        <v>0</v>
      </c>
      <c r="AS77" s="2">
        <f>IFERROR(ROUNDUP(城建经验计算中介!Q77*INDEX($B$6:$B$85,X77,1),0),0)</f>
        <v>0</v>
      </c>
      <c r="AT77" s="2">
        <f>IFERROR(ROUNDUP(城建经验计算中介!R77*INDEX($B$6:$B$85,Y77,1),0),0)</f>
        <v>0</v>
      </c>
      <c r="AU77" s="2">
        <f>IFERROR(ROUNDUP(城建经验计算中介!S77*INDEX($B$6:$B$85,Z77,1),0),0)</f>
        <v>0</v>
      </c>
      <c r="AV77" s="2">
        <f>IFERROR(ROUNDUP(城建经验计算中介!T77*INDEX($B$6:$B$85,AA77,1),0),0)</f>
        <v>334562</v>
      </c>
      <c r="AW77" s="2">
        <f>IFERROR(ROUNDUP(城建经验计算中介!U77*INDEX($B$6:$B$85,AB77,1),0),0)</f>
        <v>0</v>
      </c>
      <c r="AZ77" s="2">
        <v>72</v>
      </c>
      <c r="BA77" s="2">
        <f t="shared" si="56"/>
        <v>1800000</v>
      </c>
      <c r="BB77" s="2">
        <f t="shared" si="57"/>
        <v>400000</v>
      </c>
      <c r="BC77" s="2">
        <f t="shared" si="58"/>
        <v>0</v>
      </c>
      <c r="BD77" s="2">
        <f t="shared" si="59"/>
        <v>0</v>
      </c>
      <c r="BE77" s="2">
        <f t="shared" si="60"/>
        <v>330000</v>
      </c>
      <c r="BF77" s="2">
        <f t="shared" si="61"/>
        <v>330000</v>
      </c>
      <c r="BG77" s="2">
        <f t="shared" si="62"/>
        <v>330000</v>
      </c>
      <c r="BH77" s="2">
        <f t="shared" si="63"/>
        <v>330000</v>
      </c>
      <c r="BI77" s="2">
        <f t="shared" si="64"/>
        <v>470000</v>
      </c>
      <c r="BJ77" s="2">
        <f t="shared" si="65"/>
        <v>470000</v>
      </c>
      <c r="BK77" s="2">
        <f t="shared" si="66"/>
        <v>470000</v>
      </c>
      <c r="BL77" s="2">
        <f t="shared" si="67"/>
        <v>0</v>
      </c>
      <c r="BM77" s="2">
        <f t="shared" si="68"/>
        <v>0</v>
      </c>
      <c r="BN77" s="2">
        <f t="shared" si="69"/>
        <v>0</v>
      </c>
      <c r="BO77" s="2">
        <f t="shared" si="70"/>
        <v>0</v>
      </c>
      <c r="BP77" s="2">
        <f t="shared" si="71"/>
        <v>0</v>
      </c>
      <c r="BQ77" s="2">
        <f t="shared" si="72"/>
        <v>330000</v>
      </c>
      <c r="BR77" s="2">
        <f t="shared" si="73"/>
        <v>0</v>
      </c>
      <c r="BU77" s="2">
        <v>72</v>
      </c>
      <c r="BV77" s="2">
        <f t="shared" si="75"/>
        <v>1500000</v>
      </c>
      <c r="BW77" s="2">
        <f t="shared" si="76"/>
        <v>400000</v>
      </c>
      <c r="BX77" s="2">
        <f t="shared" si="77"/>
        <v>0</v>
      </c>
      <c r="BY77" s="2">
        <f t="shared" si="78"/>
        <v>0</v>
      </c>
      <c r="BZ77" s="2">
        <f t="shared" si="79"/>
        <v>330000</v>
      </c>
      <c r="CA77" s="2">
        <f t="shared" si="80"/>
        <v>330000</v>
      </c>
      <c r="CB77" s="2">
        <f t="shared" si="81"/>
        <v>330000</v>
      </c>
      <c r="CC77" s="2">
        <f t="shared" si="82"/>
        <v>330000</v>
      </c>
      <c r="CD77" s="2">
        <f t="shared" si="83"/>
        <v>470000</v>
      </c>
      <c r="CE77" s="2">
        <f t="shared" si="84"/>
        <v>470000</v>
      </c>
      <c r="CF77" s="2">
        <f t="shared" si="85"/>
        <v>470000</v>
      </c>
      <c r="CG77" s="2">
        <f t="shared" si="86"/>
        <v>0</v>
      </c>
      <c r="CH77" s="2">
        <f t="shared" si="87"/>
        <v>0</v>
      </c>
      <c r="CI77" s="33">
        <f t="shared" si="88"/>
        <v>0</v>
      </c>
      <c r="CJ77" s="2">
        <f t="shared" si="89"/>
        <v>0</v>
      </c>
      <c r="CK77" s="2">
        <f t="shared" si="90"/>
        <v>0</v>
      </c>
      <c r="CL77" s="2">
        <f t="shared" si="91"/>
        <v>330000</v>
      </c>
      <c r="CM77" s="2">
        <f t="shared" si="92"/>
        <v>0</v>
      </c>
      <c r="CO77" s="2"/>
      <c r="CP77" s="2">
        <v>72</v>
      </c>
      <c r="CQ77" s="2">
        <v>1500000</v>
      </c>
      <c r="CR77" s="2">
        <v>400000</v>
      </c>
      <c r="CS77" s="2">
        <v>0</v>
      </c>
      <c r="CT77" s="2">
        <v>0</v>
      </c>
      <c r="CU77" s="2">
        <v>330000</v>
      </c>
      <c r="CV77" s="2">
        <v>330000</v>
      </c>
      <c r="CW77" s="2">
        <v>330000</v>
      </c>
      <c r="CX77" s="2">
        <v>330000</v>
      </c>
      <c r="CY77" s="2">
        <v>470000</v>
      </c>
      <c r="CZ77" s="2">
        <v>470000</v>
      </c>
      <c r="DA77" s="2">
        <v>470000</v>
      </c>
      <c r="DB77" s="2">
        <v>0</v>
      </c>
      <c r="DC77" s="2">
        <v>0</v>
      </c>
      <c r="DD77" s="33">
        <v>0</v>
      </c>
      <c r="DE77" s="2">
        <v>0</v>
      </c>
      <c r="DF77" s="2">
        <v>0</v>
      </c>
      <c r="DG77" s="2">
        <v>330000</v>
      </c>
      <c r="DH77" s="2">
        <v>0</v>
      </c>
      <c r="DK77" s="2">
        <v>72</v>
      </c>
      <c r="DL77" s="2">
        <f>IF(BV77=0,0,SUM(BV$6:BV77))</f>
        <v>10400752</v>
      </c>
      <c r="DM77" s="2">
        <f>IF(BW77=0,0,SUM(BW$6:BW77))</f>
        <v>2707674</v>
      </c>
      <c r="DN77" s="2">
        <f>IF(BX77=0,0,SUM(BX$6:BX77))</f>
        <v>0</v>
      </c>
      <c r="DO77" s="2">
        <f>IF(BY77=0,0,SUM(BY$6:BY77))</f>
        <v>0</v>
      </c>
      <c r="DP77" s="2">
        <f>IF(BZ77=0,0,SUM(BZ$6:BZ77))</f>
        <v>2275332</v>
      </c>
      <c r="DQ77" s="2">
        <f>IF(CA77=0,0,SUM(CA$6:CA77))</f>
        <v>2275332</v>
      </c>
      <c r="DR77" s="2">
        <f>IF(CB77=0,0,SUM(CB$6:CB77))</f>
        <v>2275332</v>
      </c>
      <c r="DS77" s="2">
        <f>IF(CC77=0,0,SUM(CC$6:CC77))</f>
        <v>2275332</v>
      </c>
      <c r="DT77" s="2">
        <f>IF(CD77=0,0,SUM(CD$6:CD77))</f>
        <v>3171600</v>
      </c>
      <c r="DU77" s="2">
        <f>IF(CE77=0,0,SUM(CE$6:CE77))</f>
        <v>3173542</v>
      </c>
      <c r="DV77" s="2">
        <f>IF(CF77=0,0,SUM(CF$6:CF77))</f>
        <v>3173542</v>
      </c>
      <c r="DW77" s="2">
        <f>IF(CG77=0,0,SUM(CG$6:CG77))</f>
        <v>0</v>
      </c>
      <c r="DX77" s="2">
        <f>IF(CH77=0,0,SUM(CH$6:CH77))</f>
        <v>0</v>
      </c>
      <c r="DY77" s="2">
        <f>IF(CI77=0,0,SUM(CI$6:CI77))</f>
        <v>0</v>
      </c>
      <c r="DZ77" s="2">
        <f>IF(CJ77=0,0,SUM(CJ$6:CJ77))</f>
        <v>0</v>
      </c>
      <c r="EA77" s="2">
        <f>IF(CK77=0,0,SUM(CK$6:CK77))</f>
        <v>0</v>
      </c>
      <c r="EB77" s="2">
        <f>IF(CL77=0,0,SUM(CL$6:CL77))</f>
        <v>2275292</v>
      </c>
      <c r="EC77" s="2">
        <f>IF(CM77=0,0,SUM(CM$6:CM77))</f>
        <v>0</v>
      </c>
      <c r="EF77" s="2">
        <v>72</v>
      </c>
      <c r="EG77" s="2">
        <f>求节点($DK$6:$DK$85,DL$6:DL$85,升级建筑所需大殿等级!AW77)</f>
        <v>10400752</v>
      </c>
      <c r="EH77" s="2">
        <f>求节点($DK$6:$DK$85,DM$6:DM$85,升级建筑所需大殿等级!AX77)</f>
        <v>2707674</v>
      </c>
      <c r="EI77" s="2">
        <f>求节点($DK$6:$DK$85,DN$6:DN$85,升级建筑所需大殿等级!AY77)</f>
        <v>1588010</v>
      </c>
      <c r="EJ77" s="2">
        <f>求节点($DK$6:$DK$85,DO$6:DO$85,升级建筑所需大殿等级!AZ77)</f>
        <v>0</v>
      </c>
      <c r="EK77" s="2">
        <f>求节点($DK$6:$DK$85,DP$6:DP$85,升级建筑所需大殿等级!BA77)</f>
        <v>2275332</v>
      </c>
      <c r="EL77" s="2">
        <f>求节点($DK$6:$DK$85,DQ$6:DQ$85,升级建筑所需大殿等级!BB77)</f>
        <v>2275332</v>
      </c>
      <c r="EM77" s="2">
        <f>求节点($DK$6:$DK$85,DR$6:DR$85,升级建筑所需大殿等级!BC77)</f>
        <v>2275332</v>
      </c>
      <c r="EN77" s="2">
        <f>求节点($DK$6:$DK$85,DS$6:DS$85,升级建筑所需大殿等级!BD77)</f>
        <v>2275332</v>
      </c>
      <c r="EO77" s="2">
        <f>求节点($DK$6:$DK$85,DT$6:DT$85,升级建筑所需大殿等级!BE77)</f>
        <v>3171600</v>
      </c>
      <c r="EP77" s="2">
        <f>求节点($DK$6:$DK$85,DU$6:DU$85,升级建筑所需大殿等级!BF77)</f>
        <v>3173542</v>
      </c>
      <c r="EQ77" s="2">
        <f>求节点($DK$6:$DK$85,DV$6:DV$85,升级建筑所需大殿等级!BG77)</f>
        <v>3173542</v>
      </c>
      <c r="ER77" s="2">
        <f>求节点($DK$6:$DK$85,DW$6:DW$85,升级建筑所需大殿等级!BH77)</f>
        <v>6514334</v>
      </c>
      <c r="ES77" s="2">
        <f>求节点($DK$6:$DK$85,DX$6:DX$85,升级建筑所需大殿等级!BI77)</f>
        <v>3638026.6666666688</v>
      </c>
      <c r="ET77" s="2">
        <f>求节点($DK$6:$DK$85,DY$6:DY$85,升级建筑所需大殿等级!BJ77)</f>
        <v>2244691.3333333344</v>
      </c>
      <c r="EU77" s="2">
        <f>求节点($DK$6:$DK$85,DZ$6:DZ$85,升级建筑所需大殿等级!BK77)</f>
        <v>3637924.6666666688</v>
      </c>
      <c r="EV77" s="2">
        <f>求节点($DK$6:$DK$85,EA$6:EA$85,升级建筑所需大殿等级!BL77)</f>
        <v>3637934.6666666688</v>
      </c>
      <c r="EW77" s="2">
        <f>求节点($DK$6:$DK$85,EB$6:EB$85,升级建筑所需大殿等级!BM77)</f>
        <v>2275292</v>
      </c>
      <c r="EX77" s="2">
        <f>求节点($DK$6:$DK$85,EC$6:EC$85,升级建筑所需大殿等级!BN77)</f>
        <v>1521216</v>
      </c>
      <c r="FA77" s="1">
        <f>SUMPRODUCT(EG77:EX77,'[1]功能-城建'!$X77:$AO77)</f>
        <v>56785867.333333351</v>
      </c>
      <c r="FC77" s="1" t="e">
        <f t="shared" si="74"/>
        <v>#DIV/0!</v>
      </c>
    </row>
    <row r="78" spans="1:159" x14ac:dyDescent="0.15">
      <c r="A78" s="1">
        <f>(0.03*$C78^-0.75)*求节点([1]节奏总纲!$P$4:$P$163,'[1]功能-城建'!$CW$5:$CW$164,[1]节奏总纲!$AM76)</f>
        <v>3557319.8056108304</v>
      </c>
      <c r="B78" s="1">
        <v>4.1999999999999997E-3</v>
      </c>
      <c r="C78" s="1">
        <v>73</v>
      </c>
      <c r="D78" s="1">
        <f>'[1]功能-城建'!DG77</f>
        <v>66094200.666666664</v>
      </c>
      <c r="E78" s="1">
        <f>'[1]功能-城建'!DH77</f>
        <v>66094200.666666664</v>
      </c>
      <c r="F78" s="1">
        <f>'[1]功能-城建'!DI77</f>
        <v>66094200.666666664</v>
      </c>
      <c r="G78" s="1">
        <f>'[1]功能-城建'!DJ77</f>
        <v>66094200.666666664</v>
      </c>
      <c r="H78" s="1">
        <f>'[1]功能-城建'!DK77</f>
        <v>66094200.666666664</v>
      </c>
      <c r="J78" s="2">
        <v>73</v>
      </c>
      <c r="K78" s="2">
        <f>'[1]功能-城建'!AS78</f>
        <v>73</v>
      </c>
      <c r="L78" s="2">
        <f>'[1]功能-城建'!AT78</f>
        <v>73</v>
      </c>
      <c r="M78" s="2" t="str">
        <f>'[1]功能-城建'!AU78</f>
        <v/>
      </c>
      <c r="N78" s="2" t="str">
        <f>'[1]功能-城建'!AV78</f>
        <v/>
      </c>
      <c r="O78" s="2">
        <f>'[1]功能-城建'!AW78</f>
        <v>73</v>
      </c>
      <c r="P78" s="2">
        <f>'[1]功能-城建'!AX78</f>
        <v>73</v>
      </c>
      <c r="Q78" s="2">
        <f>'[1]功能-城建'!AY78</f>
        <v>73</v>
      </c>
      <c r="R78" s="2">
        <f>'[1]功能-城建'!AZ78</f>
        <v>73</v>
      </c>
      <c r="S78" s="2">
        <f>'[1]功能-城建'!BA78</f>
        <v>73</v>
      </c>
      <c r="T78" s="2">
        <f>'[1]功能-城建'!BB78</f>
        <v>73</v>
      </c>
      <c r="U78" s="2">
        <f>'[1]功能-城建'!BC78</f>
        <v>73</v>
      </c>
      <c r="V78" s="2">
        <f>'[1]功能-城建'!BD78</f>
        <v>0</v>
      </c>
      <c r="W78" s="2">
        <f>'[1]功能-城建'!BE78</f>
        <v>0</v>
      </c>
      <c r="X78" s="2">
        <f>'[1]功能-城建'!BF78</f>
        <v>0</v>
      </c>
      <c r="Y78" s="2">
        <f>'[1]功能-城建'!BG78</f>
        <v>0</v>
      </c>
      <c r="Z78" s="2">
        <f>'[1]功能-城建'!BH78</f>
        <v>0</v>
      </c>
      <c r="AA78" s="2">
        <f>'[1]功能-城建'!BI78</f>
        <v>73</v>
      </c>
      <c r="AB78" s="2">
        <f>'[1]功能-城建'!BJ78</f>
        <v>0</v>
      </c>
      <c r="AC78" s="2"/>
      <c r="AD78" s="2"/>
      <c r="AE78" s="2">
        <v>73</v>
      </c>
      <c r="AF78" s="2">
        <f>IFERROR(ROUNDUP(城建经验计算中介!D78*INDEX($B$6:$B$85,K78,1),0),0)</f>
        <v>2115718</v>
      </c>
      <c r="AG78" s="2">
        <f>IFERROR(ROUNDUP(城建经验计算中介!E78*INDEX($B$6:$B$85,L78,1),0),0)</f>
        <v>470160</v>
      </c>
      <c r="AH78" s="2">
        <f>IFERROR(ROUNDUP(城建经验计算中介!F78*INDEX($B$6:$B$85,M78,1),0),0)</f>
        <v>0</v>
      </c>
      <c r="AI78" s="2">
        <f>IFERROR(ROUNDUP(城建经验计算中介!G78*INDEX($B$6:$B$85,N78,1),0),0)</f>
        <v>0</v>
      </c>
      <c r="AJ78" s="2">
        <f>IFERROR(ROUNDUP(城建经验计算中介!H78*INDEX($B$6:$B$85,O78,1),0),0)</f>
        <v>391800</v>
      </c>
      <c r="AK78" s="2">
        <f>IFERROR(ROUNDUP(城建经验计算中介!I78*INDEX($B$6:$B$85,P78,1),0),0)</f>
        <v>391800</v>
      </c>
      <c r="AL78" s="2">
        <f>IFERROR(ROUNDUP(城建经验计算中介!J78*INDEX($B$6:$B$85,Q78,1),0),0)</f>
        <v>391800</v>
      </c>
      <c r="AM78" s="2">
        <f>IFERROR(ROUNDUP(城建经验计算中介!K78*INDEX($B$6:$B$85,R78,1),0),0)</f>
        <v>391800</v>
      </c>
      <c r="AN78" s="2">
        <f>IFERROR(ROUNDUP(城建经验计算中介!L78*INDEX($B$6:$B$85,S78,1),0),0)</f>
        <v>548520</v>
      </c>
      <c r="AO78" s="2">
        <f>IFERROR(ROUNDUP(城建经验计算中介!M78*INDEX($B$6:$B$85,T78,1),0),0)</f>
        <v>548520</v>
      </c>
      <c r="AP78" s="2">
        <f>IFERROR(ROUNDUP(城建经验计算中介!N78*INDEX($B$6:$B$85,U78,1),0),0)</f>
        <v>548520</v>
      </c>
      <c r="AQ78" s="2">
        <f>IFERROR(ROUNDUP(城建经验计算中介!O78*INDEX($B$6:$B$85,V78,1),0),0)</f>
        <v>0</v>
      </c>
      <c r="AR78" s="2">
        <f>IFERROR(ROUNDUP(城建经验计算中介!P78*INDEX($B$6:$B$85,W78,1),0),0)</f>
        <v>0</v>
      </c>
      <c r="AS78" s="2">
        <f>IFERROR(ROUNDUP(城建经验计算中介!Q78*INDEX($B$6:$B$85,X78,1),0),0)</f>
        <v>0</v>
      </c>
      <c r="AT78" s="2">
        <f>IFERROR(ROUNDUP(城建经验计算中介!R78*INDEX($B$6:$B$85,Y78,1),0),0)</f>
        <v>0</v>
      </c>
      <c r="AU78" s="2">
        <f>IFERROR(ROUNDUP(城建经验计算中介!S78*INDEX($B$6:$B$85,Z78,1),0),0)</f>
        <v>0</v>
      </c>
      <c r="AV78" s="2">
        <f>IFERROR(ROUNDUP(城建经验计算中介!T78*INDEX($B$6:$B$85,AA78,1),0),0)</f>
        <v>391800</v>
      </c>
      <c r="AW78" s="2">
        <f>IFERROR(ROUNDUP(城建经验计算中介!U78*INDEX($B$6:$B$85,AB78,1),0),0)</f>
        <v>0</v>
      </c>
      <c r="AZ78" s="2">
        <v>73</v>
      </c>
      <c r="BA78" s="2">
        <f t="shared" si="56"/>
        <v>2100000</v>
      </c>
      <c r="BB78" s="2">
        <f t="shared" si="57"/>
        <v>470000</v>
      </c>
      <c r="BC78" s="2">
        <f t="shared" si="58"/>
        <v>0</v>
      </c>
      <c r="BD78" s="2">
        <f t="shared" si="59"/>
        <v>0</v>
      </c>
      <c r="BE78" s="2">
        <f t="shared" si="60"/>
        <v>390000</v>
      </c>
      <c r="BF78" s="2">
        <f t="shared" si="61"/>
        <v>390000</v>
      </c>
      <c r="BG78" s="2">
        <f t="shared" si="62"/>
        <v>390000</v>
      </c>
      <c r="BH78" s="2">
        <f t="shared" si="63"/>
        <v>390000</v>
      </c>
      <c r="BI78" s="2">
        <f t="shared" si="64"/>
        <v>550000</v>
      </c>
      <c r="BJ78" s="2">
        <f t="shared" si="65"/>
        <v>550000</v>
      </c>
      <c r="BK78" s="2">
        <f t="shared" si="66"/>
        <v>550000</v>
      </c>
      <c r="BL78" s="2">
        <f t="shared" si="67"/>
        <v>0</v>
      </c>
      <c r="BM78" s="2">
        <f t="shared" si="68"/>
        <v>0</v>
      </c>
      <c r="BN78" s="2">
        <f t="shared" si="69"/>
        <v>0</v>
      </c>
      <c r="BO78" s="2">
        <f t="shared" si="70"/>
        <v>0</v>
      </c>
      <c r="BP78" s="2">
        <f t="shared" si="71"/>
        <v>0</v>
      </c>
      <c r="BQ78" s="2">
        <f t="shared" si="72"/>
        <v>390000</v>
      </c>
      <c r="BR78" s="2">
        <f t="shared" si="73"/>
        <v>0</v>
      </c>
      <c r="BU78" s="2">
        <v>73</v>
      </c>
      <c r="BV78" s="2">
        <f t="shared" si="75"/>
        <v>1800000</v>
      </c>
      <c r="BW78" s="2">
        <f t="shared" si="76"/>
        <v>470000</v>
      </c>
      <c r="BX78" s="2">
        <f t="shared" si="77"/>
        <v>0</v>
      </c>
      <c r="BY78" s="2">
        <f t="shared" si="78"/>
        <v>0</v>
      </c>
      <c r="BZ78" s="2">
        <f t="shared" si="79"/>
        <v>390000</v>
      </c>
      <c r="CA78" s="2">
        <f t="shared" si="80"/>
        <v>390000</v>
      </c>
      <c r="CB78" s="2">
        <f t="shared" si="81"/>
        <v>390000</v>
      </c>
      <c r="CC78" s="2">
        <f t="shared" si="82"/>
        <v>390000</v>
      </c>
      <c r="CD78" s="2">
        <f t="shared" si="83"/>
        <v>550000</v>
      </c>
      <c r="CE78" s="2">
        <f t="shared" si="84"/>
        <v>550000</v>
      </c>
      <c r="CF78" s="2">
        <f t="shared" si="85"/>
        <v>550000</v>
      </c>
      <c r="CG78" s="2">
        <f t="shared" si="86"/>
        <v>0</v>
      </c>
      <c r="CH78" s="2">
        <f t="shared" si="87"/>
        <v>0</v>
      </c>
      <c r="CI78" s="33">
        <f t="shared" si="88"/>
        <v>0</v>
      </c>
      <c r="CJ78" s="2">
        <f t="shared" si="89"/>
        <v>0</v>
      </c>
      <c r="CK78" s="2">
        <f t="shared" si="90"/>
        <v>0</v>
      </c>
      <c r="CL78" s="2">
        <f t="shared" si="91"/>
        <v>390000</v>
      </c>
      <c r="CM78" s="2">
        <f t="shared" si="92"/>
        <v>0</v>
      </c>
      <c r="CO78" s="2"/>
      <c r="CP78" s="2">
        <v>73</v>
      </c>
      <c r="CQ78" s="2">
        <v>1800000</v>
      </c>
      <c r="CR78" s="2">
        <v>470000</v>
      </c>
      <c r="CS78" s="2">
        <v>0</v>
      </c>
      <c r="CT78" s="2">
        <v>0</v>
      </c>
      <c r="CU78" s="2">
        <v>390000</v>
      </c>
      <c r="CV78" s="2">
        <v>390000</v>
      </c>
      <c r="CW78" s="2">
        <v>390000</v>
      </c>
      <c r="CX78" s="2">
        <v>390000</v>
      </c>
      <c r="CY78" s="2">
        <v>550000</v>
      </c>
      <c r="CZ78" s="2">
        <v>550000</v>
      </c>
      <c r="DA78" s="2">
        <v>550000</v>
      </c>
      <c r="DB78" s="2">
        <v>0</v>
      </c>
      <c r="DC78" s="2">
        <v>0</v>
      </c>
      <c r="DD78" s="33">
        <v>0</v>
      </c>
      <c r="DE78" s="2">
        <v>0</v>
      </c>
      <c r="DF78" s="2">
        <v>0</v>
      </c>
      <c r="DG78" s="2">
        <v>390000</v>
      </c>
      <c r="DH78" s="2">
        <v>0</v>
      </c>
      <c r="DK78" s="2">
        <v>73</v>
      </c>
      <c r="DL78" s="2">
        <f>IF(BV78=0,0,SUM(BV$6:BV78))</f>
        <v>12200752</v>
      </c>
      <c r="DM78" s="2">
        <f>IF(BW78=0,0,SUM(BW$6:BW78))</f>
        <v>3177674</v>
      </c>
      <c r="DN78" s="2">
        <f>IF(BX78=0,0,SUM(BX$6:BX78))</f>
        <v>0</v>
      </c>
      <c r="DO78" s="2">
        <f>IF(BY78=0,0,SUM(BY$6:BY78))</f>
        <v>0</v>
      </c>
      <c r="DP78" s="2">
        <f>IF(BZ78=0,0,SUM(BZ$6:BZ78))</f>
        <v>2665332</v>
      </c>
      <c r="DQ78" s="2">
        <f>IF(CA78=0,0,SUM(CA$6:CA78))</f>
        <v>2665332</v>
      </c>
      <c r="DR78" s="2">
        <f>IF(CB78=0,0,SUM(CB$6:CB78))</f>
        <v>2665332</v>
      </c>
      <c r="DS78" s="2">
        <f>IF(CC78=0,0,SUM(CC$6:CC78))</f>
        <v>2665332</v>
      </c>
      <c r="DT78" s="2">
        <f>IF(CD78=0,0,SUM(CD$6:CD78))</f>
        <v>3721600</v>
      </c>
      <c r="DU78" s="2">
        <f>IF(CE78=0,0,SUM(CE$6:CE78))</f>
        <v>3723542</v>
      </c>
      <c r="DV78" s="2">
        <f>IF(CF78=0,0,SUM(CF$6:CF78))</f>
        <v>3723542</v>
      </c>
      <c r="DW78" s="2">
        <f>IF(CG78=0,0,SUM(CG$6:CG78))</f>
        <v>0</v>
      </c>
      <c r="DX78" s="2">
        <f>IF(CH78=0,0,SUM(CH$6:CH78))</f>
        <v>0</v>
      </c>
      <c r="DY78" s="2">
        <f>IF(CI78=0,0,SUM(CI$6:CI78))</f>
        <v>0</v>
      </c>
      <c r="DZ78" s="2">
        <f>IF(CJ78=0,0,SUM(CJ$6:CJ78))</f>
        <v>0</v>
      </c>
      <c r="EA78" s="2">
        <f>IF(CK78=0,0,SUM(CK$6:CK78))</f>
        <v>0</v>
      </c>
      <c r="EB78" s="2">
        <f>IF(CL78=0,0,SUM(CL$6:CL78))</f>
        <v>2665292</v>
      </c>
      <c r="EC78" s="2">
        <f>IF(CM78=0,0,SUM(CM$6:CM78))</f>
        <v>0</v>
      </c>
      <c r="EF78" s="2">
        <v>73</v>
      </c>
      <c r="EG78" s="2">
        <f>求节点($DK$6:$DK$85,DL$6:DL$85,升级建筑所需大殿等级!AW78)</f>
        <v>12200752</v>
      </c>
      <c r="EH78" s="2">
        <f>求节点($DK$6:$DK$85,DM$6:DM$85,升级建筑所需大殿等级!AX78)</f>
        <v>3177674</v>
      </c>
      <c r="EI78" s="2">
        <f>求节点($DK$6:$DK$85,DN$6:DN$85,升级建筑所需大殿等级!AY78)</f>
        <v>1824676.6666666658</v>
      </c>
      <c r="EJ78" s="2">
        <f>求节点($DK$6:$DK$85,DO$6:DO$85,升级建筑所需大殿等级!AZ78)</f>
        <v>0</v>
      </c>
      <c r="EK78" s="2">
        <f>求节点($DK$6:$DK$85,DP$6:DP$85,升级建筑所需大殿等级!BA78)</f>
        <v>2665332</v>
      </c>
      <c r="EL78" s="2">
        <f>求节点($DK$6:$DK$85,DQ$6:DQ$85,升级建筑所需大殿等级!BB78)</f>
        <v>2665332</v>
      </c>
      <c r="EM78" s="2">
        <f>求节点($DK$6:$DK$85,DR$6:DR$85,升级建筑所需大殿等级!BC78)</f>
        <v>2665332</v>
      </c>
      <c r="EN78" s="2">
        <f>求节点($DK$6:$DK$85,DS$6:DS$85,升级建筑所需大殿等级!BD78)</f>
        <v>2665332</v>
      </c>
      <c r="EO78" s="2">
        <f>求节点($DK$6:$DK$85,DT$6:DT$85,升级建筑所需大殿等级!BE78)</f>
        <v>3721600</v>
      </c>
      <c r="EP78" s="2">
        <f>求节点($DK$6:$DK$85,DU$6:DU$85,升级建筑所需大殿等级!BF78)</f>
        <v>3723542</v>
      </c>
      <c r="EQ78" s="2">
        <f>求节点($DK$6:$DK$85,DV$6:DV$85,升级建筑所需大殿等级!BG78)</f>
        <v>3723542</v>
      </c>
      <c r="ER78" s="2">
        <f>求节点($DK$6:$DK$85,DW$6:DW$85,升级建筑所需大殿等级!BH78)</f>
        <v>7589334</v>
      </c>
      <c r="ES78" s="2">
        <f>求节点($DK$6:$DK$85,DX$6:DX$85,升级建筑所需大殿等级!BI78)</f>
        <v>4171360</v>
      </c>
      <c r="ET78" s="2">
        <f>求节点($DK$6:$DK$85,DY$6:DY$85,升级建筑所需大殿等级!BJ78)</f>
        <v>2571358</v>
      </c>
      <c r="EU78" s="2">
        <f>求节点($DK$6:$DK$85,DZ$6:DZ$85,升级建筑所需大殿等级!BK78)</f>
        <v>4171258</v>
      </c>
      <c r="EV78" s="2">
        <f>求节点($DK$6:$DK$85,EA$6:EA$85,升级建筑所需大殿等级!BL78)</f>
        <v>4171268</v>
      </c>
      <c r="EW78" s="2">
        <f>求节点($DK$6:$DK$85,EB$6:EB$85,升级建筑所需大殿等级!BM78)</f>
        <v>2665292</v>
      </c>
      <c r="EX78" s="2">
        <f>求节点($DK$6:$DK$85,EC$6:EC$85,升级建筑所需大殿等级!BN78)</f>
        <v>1721215.9999999993</v>
      </c>
      <c r="FA78" s="1">
        <f>SUMPRODUCT(EG78:EX78,'[1]功能-城建'!$X78:$AO78)</f>
        <v>66094200.666666664</v>
      </c>
      <c r="FC78" s="1" t="e">
        <f t="shared" si="74"/>
        <v>#DIV/0!</v>
      </c>
    </row>
    <row r="79" spans="1:159" x14ac:dyDescent="0.15">
      <c r="A79" s="1">
        <f>(0.03*$C79^-0.75)*求节点([1]节奏总纲!$P$4:$P$163,'[1]功能-城建'!$CW$5:$CW$164,[1]节奏总纲!$AM77)</f>
        <v>4074039.46163178</v>
      </c>
      <c r="B79" s="1">
        <v>4.1999999999999997E-3</v>
      </c>
      <c r="C79" s="1">
        <v>74</v>
      </c>
      <c r="D79" s="1">
        <f>'[1]功能-城建'!DG78</f>
        <v>77684200.666666657</v>
      </c>
      <c r="E79" s="1">
        <f>'[1]功能-城建'!DH78</f>
        <v>77684200.666666657</v>
      </c>
      <c r="F79" s="1">
        <f>'[1]功能-城建'!DI78</f>
        <v>77684200.666666657</v>
      </c>
      <c r="G79" s="1">
        <f>'[1]功能-城建'!DJ78</f>
        <v>77684200.666666657</v>
      </c>
      <c r="H79" s="1">
        <f>'[1]功能-城建'!DK78</f>
        <v>77684200.666666657</v>
      </c>
      <c r="J79" s="2">
        <v>74</v>
      </c>
      <c r="K79" s="2">
        <f>'[1]功能-城建'!AS79</f>
        <v>74</v>
      </c>
      <c r="L79" s="2">
        <f>'[1]功能-城建'!AT79</f>
        <v>74</v>
      </c>
      <c r="M79" s="2" t="str">
        <f>'[1]功能-城建'!AU79</f>
        <v/>
      </c>
      <c r="N79" s="2" t="str">
        <f>'[1]功能-城建'!AV79</f>
        <v/>
      </c>
      <c r="O79" s="2">
        <f>'[1]功能-城建'!AW79</f>
        <v>74</v>
      </c>
      <c r="P79" s="2">
        <f>'[1]功能-城建'!AX79</f>
        <v>74</v>
      </c>
      <c r="Q79" s="2">
        <f>'[1]功能-城建'!AY79</f>
        <v>74</v>
      </c>
      <c r="R79" s="2">
        <f>'[1]功能-城建'!AZ79</f>
        <v>74</v>
      </c>
      <c r="S79" s="2">
        <f>'[1]功能-城建'!BA79</f>
        <v>74</v>
      </c>
      <c r="T79" s="2">
        <f>'[1]功能-城建'!BB79</f>
        <v>74</v>
      </c>
      <c r="U79" s="2">
        <f>'[1]功能-城建'!BC79</f>
        <v>74</v>
      </c>
      <c r="V79" s="2">
        <f>'[1]功能-城建'!BD79</f>
        <v>0</v>
      </c>
      <c r="W79" s="2">
        <f>'[1]功能-城建'!BE79</f>
        <v>0</v>
      </c>
      <c r="X79" s="2">
        <f>'[1]功能-城建'!BF79</f>
        <v>0</v>
      </c>
      <c r="Y79" s="2">
        <f>'[1]功能-城建'!BG79</f>
        <v>0</v>
      </c>
      <c r="Z79" s="2">
        <f>'[1]功能-城建'!BH79</f>
        <v>0</v>
      </c>
      <c r="AA79" s="2">
        <f>'[1]功能-城建'!BI79</f>
        <v>74</v>
      </c>
      <c r="AB79" s="2">
        <f>'[1]功能-城建'!BJ79</f>
        <v>0</v>
      </c>
      <c r="AC79" s="2"/>
      <c r="AD79" s="2"/>
      <c r="AE79" s="2">
        <v>74</v>
      </c>
      <c r="AF79" s="2">
        <f>IFERROR(ROUNDUP(城建经验计算中介!D79*INDEX($B$6:$B$85,K79,1),0),0)</f>
        <v>2477372</v>
      </c>
      <c r="AG79" s="2">
        <f>IFERROR(ROUNDUP(城建经验计算中介!E79*INDEX($B$6:$B$85,L79,1),0),0)</f>
        <v>550528</v>
      </c>
      <c r="AH79" s="2">
        <f>IFERROR(ROUNDUP(城建经验计算中介!F79*INDEX($B$6:$B$85,M79,1),0),0)</f>
        <v>0</v>
      </c>
      <c r="AI79" s="2">
        <f>IFERROR(ROUNDUP(城建经验计算中介!G79*INDEX($B$6:$B$85,N79,1),0),0)</f>
        <v>0</v>
      </c>
      <c r="AJ79" s="2">
        <f>IFERROR(ROUNDUP(城建经验计算中介!H79*INDEX($B$6:$B$85,O79,1),0),0)</f>
        <v>458773</v>
      </c>
      <c r="AK79" s="2">
        <f>IFERROR(ROUNDUP(城建经验计算中介!I79*INDEX($B$6:$B$85,P79,1),0),0)</f>
        <v>458773</v>
      </c>
      <c r="AL79" s="2">
        <f>IFERROR(ROUNDUP(城建经验计算中介!J79*INDEX($B$6:$B$85,Q79,1),0),0)</f>
        <v>458773</v>
      </c>
      <c r="AM79" s="2">
        <f>IFERROR(ROUNDUP(城建经验计算中介!K79*INDEX($B$6:$B$85,R79,1),0),0)</f>
        <v>458773</v>
      </c>
      <c r="AN79" s="2">
        <f>IFERROR(ROUNDUP(城建经验计算中介!L79*INDEX($B$6:$B$85,S79,1),0),0)</f>
        <v>642282</v>
      </c>
      <c r="AO79" s="2">
        <f>IFERROR(ROUNDUP(城建经验计算中介!M79*INDEX($B$6:$B$85,T79,1),0),0)</f>
        <v>642282</v>
      </c>
      <c r="AP79" s="2">
        <f>IFERROR(ROUNDUP(城建经验计算中介!N79*INDEX($B$6:$B$85,U79,1),0),0)</f>
        <v>642282</v>
      </c>
      <c r="AQ79" s="2">
        <f>IFERROR(ROUNDUP(城建经验计算中介!O79*INDEX($B$6:$B$85,V79,1),0),0)</f>
        <v>0</v>
      </c>
      <c r="AR79" s="2">
        <f>IFERROR(ROUNDUP(城建经验计算中介!P79*INDEX($B$6:$B$85,W79,1),0),0)</f>
        <v>0</v>
      </c>
      <c r="AS79" s="2">
        <f>IFERROR(ROUNDUP(城建经验计算中介!Q79*INDEX($B$6:$B$85,X79,1),0),0)</f>
        <v>0</v>
      </c>
      <c r="AT79" s="2">
        <f>IFERROR(ROUNDUP(城建经验计算中介!R79*INDEX($B$6:$B$85,Y79,1),0),0)</f>
        <v>0</v>
      </c>
      <c r="AU79" s="2">
        <f>IFERROR(ROUNDUP(城建经验计算中介!S79*INDEX($B$6:$B$85,Z79,1),0),0)</f>
        <v>0</v>
      </c>
      <c r="AV79" s="2">
        <f>IFERROR(ROUNDUP(城建经验计算中介!T79*INDEX($B$6:$B$85,AA79,1),0),0)</f>
        <v>458773</v>
      </c>
      <c r="AW79" s="2">
        <f>IFERROR(ROUNDUP(城建经验计算中介!U79*INDEX($B$6:$B$85,AB79,1),0),0)</f>
        <v>0</v>
      </c>
      <c r="AZ79" s="2">
        <v>74</v>
      </c>
      <c r="BA79" s="2">
        <f t="shared" si="56"/>
        <v>2500000</v>
      </c>
      <c r="BB79" s="2">
        <f t="shared" si="57"/>
        <v>550000</v>
      </c>
      <c r="BC79" s="2">
        <f t="shared" si="58"/>
        <v>0</v>
      </c>
      <c r="BD79" s="2">
        <f t="shared" si="59"/>
        <v>0</v>
      </c>
      <c r="BE79" s="2">
        <f t="shared" si="60"/>
        <v>460000</v>
      </c>
      <c r="BF79" s="2">
        <f t="shared" si="61"/>
        <v>460000</v>
      </c>
      <c r="BG79" s="2">
        <f t="shared" si="62"/>
        <v>460000</v>
      </c>
      <c r="BH79" s="2">
        <f t="shared" si="63"/>
        <v>460000</v>
      </c>
      <c r="BI79" s="2">
        <f t="shared" si="64"/>
        <v>640000</v>
      </c>
      <c r="BJ79" s="2">
        <f t="shared" si="65"/>
        <v>640000</v>
      </c>
      <c r="BK79" s="2">
        <f t="shared" si="66"/>
        <v>640000</v>
      </c>
      <c r="BL79" s="2">
        <f t="shared" si="67"/>
        <v>0</v>
      </c>
      <c r="BM79" s="2">
        <f t="shared" si="68"/>
        <v>0</v>
      </c>
      <c r="BN79" s="2">
        <f t="shared" si="69"/>
        <v>0</v>
      </c>
      <c r="BO79" s="2">
        <f t="shared" si="70"/>
        <v>0</v>
      </c>
      <c r="BP79" s="2">
        <f t="shared" si="71"/>
        <v>0</v>
      </c>
      <c r="BQ79" s="2">
        <f t="shared" si="72"/>
        <v>460000</v>
      </c>
      <c r="BR79" s="2">
        <f t="shared" si="73"/>
        <v>0</v>
      </c>
      <c r="BU79" s="2">
        <v>74</v>
      </c>
      <c r="BV79" s="2">
        <f t="shared" si="75"/>
        <v>2100000</v>
      </c>
      <c r="BW79" s="2">
        <f t="shared" si="76"/>
        <v>550000</v>
      </c>
      <c r="BX79" s="2">
        <f t="shared" si="77"/>
        <v>0</v>
      </c>
      <c r="BY79" s="2">
        <f t="shared" si="78"/>
        <v>0</v>
      </c>
      <c r="BZ79" s="2">
        <f t="shared" si="79"/>
        <v>460000</v>
      </c>
      <c r="CA79" s="2">
        <f t="shared" si="80"/>
        <v>460000</v>
      </c>
      <c r="CB79" s="2">
        <f t="shared" si="81"/>
        <v>460000</v>
      </c>
      <c r="CC79" s="2">
        <f t="shared" si="82"/>
        <v>460000</v>
      </c>
      <c r="CD79" s="2">
        <f t="shared" si="83"/>
        <v>640000</v>
      </c>
      <c r="CE79" s="2">
        <f t="shared" si="84"/>
        <v>640000</v>
      </c>
      <c r="CF79" s="2">
        <f t="shared" si="85"/>
        <v>640000</v>
      </c>
      <c r="CG79" s="2">
        <f t="shared" si="86"/>
        <v>0</v>
      </c>
      <c r="CH79" s="2">
        <f t="shared" si="87"/>
        <v>0</v>
      </c>
      <c r="CI79" s="33">
        <f t="shared" si="88"/>
        <v>0</v>
      </c>
      <c r="CJ79" s="2">
        <f t="shared" si="89"/>
        <v>0</v>
      </c>
      <c r="CK79" s="2">
        <f t="shared" si="90"/>
        <v>0</v>
      </c>
      <c r="CL79" s="2">
        <f t="shared" si="91"/>
        <v>460000</v>
      </c>
      <c r="CM79" s="2">
        <f t="shared" si="92"/>
        <v>0</v>
      </c>
      <c r="CO79" s="2"/>
      <c r="CP79" s="2">
        <v>74</v>
      </c>
      <c r="CQ79" s="2">
        <v>2100000</v>
      </c>
      <c r="CR79" s="2">
        <v>550000</v>
      </c>
      <c r="CS79" s="2">
        <v>0</v>
      </c>
      <c r="CT79" s="2">
        <v>0</v>
      </c>
      <c r="CU79" s="2">
        <v>460000</v>
      </c>
      <c r="CV79" s="2">
        <v>460000</v>
      </c>
      <c r="CW79" s="2">
        <v>460000</v>
      </c>
      <c r="CX79" s="2">
        <v>460000</v>
      </c>
      <c r="CY79" s="2">
        <v>640000</v>
      </c>
      <c r="CZ79" s="2">
        <v>640000</v>
      </c>
      <c r="DA79" s="2">
        <v>640000</v>
      </c>
      <c r="DB79" s="2">
        <v>0</v>
      </c>
      <c r="DC79" s="2">
        <v>0</v>
      </c>
      <c r="DD79" s="33">
        <v>0</v>
      </c>
      <c r="DE79" s="2">
        <v>0</v>
      </c>
      <c r="DF79" s="2">
        <v>0</v>
      </c>
      <c r="DG79" s="2">
        <v>460000</v>
      </c>
      <c r="DH79" s="2">
        <v>0</v>
      </c>
      <c r="DK79" s="2">
        <v>74</v>
      </c>
      <c r="DL79" s="2">
        <f>IF(BV79=0,0,SUM(BV$6:BV79))</f>
        <v>14300752</v>
      </c>
      <c r="DM79" s="2">
        <f>IF(BW79=0,0,SUM(BW$6:BW79))</f>
        <v>3727674</v>
      </c>
      <c r="DN79" s="2">
        <f>IF(BX79=0,0,SUM(BX$6:BX79))</f>
        <v>0</v>
      </c>
      <c r="DO79" s="2">
        <f>IF(BY79=0,0,SUM(BY$6:BY79))</f>
        <v>0</v>
      </c>
      <c r="DP79" s="2">
        <f>IF(BZ79=0,0,SUM(BZ$6:BZ79))</f>
        <v>3125332</v>
      </c>
      <c r="DQ79" s="2">
        <f>IF(CA79=0,0,SUM(CA$6:CA79))</f>
        <v>3125332</v>
      </c>
      <c r="DR79" s="2">
        <f>IF(CB79=0,0,SUM(CB$6:CB79))</f>
        <v>3125332</v>
      </c>
      <c r="DS79" s="2">
        <f>IF(CC79=0,0,SUM(CC$6:CC79))</f>
        <v>3125332</v>
      </c>
      <c r="DT79" s="2">
        <f>IF(CD79=0,0,SUM(CD$6:CD79))</f>
        <v>4361600</v>
      </c>
      <c r="DU79" s="2">
        <f>IF(CE79=0,0,SUM(CE$6:CE79))</f>
        <v>4363542</v>
      </c>
      <c r="DV79" s="2">
        <f>IF(CF79=0,0,SUM(CF$6:CF79))</f>
        <v>4363542</v>
      </c>
      <c r="DW79" s="2">
        <f>IF(CG79=0,0,SUM(CG$6:CG79))</f>
        <v>0</v>
      </c>
      <c r="DX79" s="2">
        <f>IF(CH79=0,0,SUM(CH$6:CH79))</f>
        <v>0</v>
      </c>
      <c r="DY79" s="2">
        <f>IF(CI79=0,0,SUM(CI$6:CI79))</f>
        <v>0</v>
      </c>
      <c r="DZ79" s="2">
        <f>IF(CJ79=0,0,SUM(CJ$6:CJ79))</f>
        <v>0</v>
      </c>
      <c r="EA79" s="2">
        <f>IF(CK79=0,0,SUM(CK$6:CK79))</f>
        <v>0</v>
      </c>
      <c r="EB79" s="2">
        <f>IF(CL79=0,0,SUM(CL$6:CL79))</f>
        <v>3125292</v>
      </c>
      <c r="EC79" s="2">
        <f>IF(CM79=0,0,SUM(CM$6:CM79))</f>
        <v>0</v>
      </c>
      <c r="EF79" s="2">
        <v>74</v>
      </c>
      <c r="EG79" s="2">
        <f>求节点($DK$6:$DK$85,DL$6:DL$85,升级建筑所需大殿等级!AW79)</f>
        <v>14300752</v>
      </c>
      <c r="EH79" s="2">
        <f>求节点($DK$6:$DK$85,DM$6:DM$85,升级建筑所需大殿等级!AX79)</f>
        <v>3727674</v>
      </c>
      <c r="EI79" s="2">
        <f>求节点($DK$6:$DK$85,DN$6:DN$85,升级建筑所需大殿等级!AY79)</f>
        <v>2061343.3333333342</v>
      </c>
      <c r="EJ79" s="2">
        <f>求节点($DK$6:$DK$85,DO$6:DO$85,升级建筑所需大殿等级!AZ79)</f>
        <v>0</v>
      </c>
      <c r="EK79" s="2">
        <f>求节点($DK$6:$DK$85,DP$6:DP$85,升级建筑所需大殿等级!BA79)</f>
        <v>3125332</v>
      </c>
      <c r="EL79" s="2">
        <f>求节点($DK$6:$DK$85,DQ$6:DQ$85,升级建筑所需大殿等级!BB79)</f>
        <v>3125332</v>
      </c>
      <c r="EM79" s="2">
        <f>求节点($DK$6:$DK$85,DR$6:DR$85,升级建筑所需大殿等级!BC79)</f>
        <v>3125332</v>
      </c>
      <c r="EN79" s="2">
        <f>求节点($DK$6:$DK$85,DS$6:DS$85,升级建筑所需大殿等级!BD79)</f>
        <v>3125332</v>
      </c>
      <c r="EO79" s="2">
        <f>求节点($DK$6:$DK$85,DT$6:DT$85,升级建筑所需大殿等级!BE79)</f>
        <v>4361600</v>
      </c>
      <c r="EP79" s="2">
        <f>求节点($DK$6:$DK$85,DU$6:DU$85,升级建筑所需大殿等级!BF79)</f>
        <v>4363542</v>
      </c>
      <c r="EQ79" s="2">
        <f>求节点($DK$6:$DK$85,DV$6:DV$85,升级建筑所需大殿等级!BG79)</f>
        <v>4363542</v>
      </c>
      <c r="ER79" s="2">
        <f>求节点($DK$6:$DK$85,DW$6:DW$85,升级建筑所需大殿等级!BH79)</f>
        <v>8839334</v>
      </c>
      <c r="ES79" s="2">
        <f>求节点($DK$6:$DK$85,DX$6:DX$85,升级建筑所需大殿等级!BI79)</f>
        <v>5004693.3333333302</v>
      </c>
      <c r="ET79" s="2">
        <f>求节点($DK$6:$DK$85,DY$6:DY$85,升级建筑所需大殿等级!BJ79)</f>
        <v>3104691.3333333312</v>
      </c>
      <c r="EU79" s="2">
        <f>求节点($DK$6:$DK$85,DZ$6:DZ$85,升级建筑所需大殿等级!BK79)</f>
        <v>5004591.3333333302</v>
      </c>
      <c r="EV79" s="2">
        <f>求节点($DK$6:$DK$85,EA$6:EA$85,升级建筑所需大殿等级!BL79)</f>
        <v>5004601.3333333302</v>
      </c>
      <c r="EW79" s="2">
        <f>求节点($DK$6:$DK$85,EB$6:EB$85,升级建筑所需大殿等级!BM79)</f>
        <v>3125292</v>
      </c>
      <c r="EX79" s="2">
        <f>求节点($DK$6:$DK$85,EC$6:EC$85,升级建筑所需大殿等级!BN79)</f>
        <v>1921216.0000000005</v>
      </c>
      <c r="FA79" s="1">
        <f>SUMPRODUCT(EG79:EX79,'[1]功能-城建'!$X79:$AO79)</f>
        <v>77684200.666666657</v>
      </c>
      <c r="FC79" s="1" t="e">
        <f t="shared" si="74"/>
        <v>#DIV/0!</v>
      </c>
    </row>
    <row r="80" spans="1:159" x14ac:dyDescent="0.15">
      <c r="A80" s="1">
        <f>(0.03*$C80^-0.75)*求节点([1]节奏总纲!$P$4:$P$163,'[1]功能-城建'!$CW$5:$CW$164,[1]节奏总纲!$AM78)</f>
        <v>4666224.9353230931</v>
      </c>
      <c r="B80" s="1">
        <v>4.1999999999999997E-3</v>
      </c>
      <c r="C80" s="1">
        <v>75</v>
      </c>
      <c r="D80" s="1">
        <f>'[1]功能-城建'!DG79</f>
        <v>90694200.666666687</v>
      </c>
      <c r="E80" s="1">
        <f>'[1]功能-城建'!DH79</f>
        <v>90694200.666666687</v>
      </c>
      <c r="F80" s="1">
        <f>'[1]功能-城建'!DI79</f>
        <v>90694200.666666687</v>
      </c>
      <c r="G80" s="1">
        <f>'[1]功能-城建'!DJ79</f>
        <v>90694200.666666687</v>
      </c>
      <c r="H80" s="1">
        <f>'[1]功能-城建'!DK79</f>
        <v>90694200.666666687</v>
      </c>
      <c r="J80" s="2">
        <v>75</v>
      </c>
      <c r="K80" s="2">
        <f>'[1]功能-城建'!AS80</f>
        <v>75</v>
      </c>
      <c r="L80" s="2">
        <f>'[1]功能-城建'!AT80</f>
        <v>75</v>
      </c>
      <c r="M80" s="2" t="str">
        <f>'[1]功能-城建'!AU80</f>
        <v/>
      </c>
      <c r="N80" s="2" t="str">
        <f>'[1]功能-城建'!AV80</f>
        <v/>
      </c>
      <c r="O80" s="2">
        <f>'[1]功能-城建'!AW80</f>
        <v>75</v>
      </c>
      <c r="P80" s="2">
        <f>'[1]功能-城建'!AX80</f>
        <v>75</v>
      </c>
      <c r="Q80" s="2">
        <f>'[1]功能-城建'!AY80</f>
        <v>75</v>
      </c>
      <c r="R80" s="2">
        <f>'[1]功能-城建'!AZ80</f>
        <v>75</v>
      </c>
      <c r="S80" s="2">
        <f>'[1]功能-城建'!BA80</f>
        <v>75</v>
      </c>
      <c r="T80" s="2">
        <f>'[1]功能-城建'!BB80</f>
        <v>75</v>
      </c>
      <c r="U80" s="2">
        <f>'[1]功能-城建'!BC80</f>
        <v>75</v>
      </c>
      <c r="V80" s="2">
        <f>'[1]功能-城建'!BD80</f>
        <v>0</v>
      </c>
      <c r="W80" s="2">
        <f>'[1]功能-城建'!BE80</f>
        <v>0</v>
      </c>
      <c r="X80" s="2">
        <f>'[1]功能-城建'!BF80</f>
        <v>0</v>
      </c>
      <c r="Y80" s="2">
        <f>'[1]功能-城建'!BG80</f>
        <v>0</v>
      </c>
      <c r="Z80" s="2">
        <f>'[1]功能-城建'!BH80</f>
        <v>0</v>
      </c>
      <c r="AA80" s="2">
        <f>'[1]功能-城建'!BI80</f>
        <v>75</v>
      </c>
      <c r="AB80" s="2">
        <f>'[1]功能-城建'!BJ80</f>
        <v>0</v>
      </c>
      <c r="AC80" s="2"/>
      <c r="AD80" s="2"/>
      <c r="AE80" s="2">
        <v>75</v>
      </c>
      <c r="AF80" s="2">
        <f>IFERROR(ROUNDUP(城建经验计算中介!D80*INDEX($B$6:$B$85,K80,1),0),0)</f>
        <v>2900425</v>
      </c>
      <c r="AG80" s="2">
        <f>IFERROR(ROUNDUP(城建经验计算中介!E80*INDEX($B$6:$B$85,L80,1),0),0)</f>
        <v>644539</v>
      </c>
      <c r="AH80" s="2">
        <f>IFERROR(ROUNDUP(城建经验计算中介!F80*INDEX($B$6:$B$85,M80,1),0),0)</f>
        <v>0</v>
      </c>
      <c r="AI80" s="2">
        <f>IFERROR(ROUNDUP(城建经验计算中介!G80*INDEX($B$6:$B$85,N80,1),0),0)</f>
        <v>0</v>
      </c>
      <c r="AJ80" s="2">
        <f>IFERROR(ROUNDUP(城建经验计算中介!H80*INDEX($B$6:$B$85,O80,1),0),0)</f>
        <v>537116</v>
      </c>
      <c r="AK80" s="2">
        <f>IFERROR(ROUNDUP(城建经验计算中介!I80*INDEX($B$6:$B$85,P80,1),0),0)</f>
        <v>537116</v>
      </c>
      <c r="AL80" s="2">
        <f>IFERROR(ROUNDUP(城建经验计算中介!J80*INDEX($B$6:$B$85,Q80,1),0),0)</f>
        <v>537116</v>
      </c>
      <c r="AM80" s="2">
        <f>IFERROR(ROUNDUP(城建经验计算中介!K80*INDEX($B$6:$B$85,R80,1),0),0)</f>
        <v>537116</v>
      </c>
      <c r="AN80" s="2">
        <f>IFERROR(ROUNDUP(城建经验计算中介!L80*INDEX($B$6:$B$85,S80,1),0),0)</f>
        <v>751962</v>
      </c>
      <c r="AO80" s="2">
        <f>IFERROR(ROUNDUP(城建经验计算中介!M80*INDEX($B$6:$B$85,T80,1),0),0)</f>
        <v>751962</v>
      </c>
      <c r="AP80" s="2">
        <f>IFERROR(ROUNDUP(城建经验计算中介!N80*INDEX($B$6:$B$85,U80,1),0),0)</f>
        <v>751962</v>
      </c>
      <c r="AQ80" s="2">
        <f>IFERROR(ROUNDUP(城建经验计算中介!O80*INDEX($B$6:$B$85,V80,1),0),0)</f>
        <v>0</v>
      </c>
      <c r="AR80" s="2">
        <f>IFERROR(ROUNDUP(城建经验计算中介!P80*INDEX($B$6:$B$85,W80,1),0),0)</f>
        <v>0</v>
      </c>
      <c r="AS80" s="2">
        <f>IFERROR(ROUNDUP(城建经验计算中介!Q80*INDEX($B$6:$B$85,X80,1),0),0)</f>
        <v>0</v>
      </c>
      <c r="AT80" s="2">
        <f>IFERROR(ROUNDUP(城建经验计算中介!R80*INDEX($B$6:$B$85,Y80,1),0),0)</f>
        <v>0</v>
      </c>
      <c r="AU80" s="2">
        <f>IFERROR(ROUNDUP(城建经验计算中介!S80*INDEX($B$6:$B$85,Z80,1),0),0)</f>
        <v>0</v>
      </c>
      <c r="AV80" s="2">
        <f>IFERROR(ROUNDUP(城建经验计算中介!T80*INDEX($B$6:$B$85,AA80,1),0),0)</f>
        <v>537116</v>
      </c>
      <c r="AW80" s="2">
        <f>IFERROR(ROUNDUP(城建经验计算中介!U80*INDEX($B$6:$B$85,AB80,1),0),0)</f>
        <v>0</v>
      </c>
      <c r="AZ80" s="2">
        <v>75</v>
      </c>
      <c r="BA80" s="2">
        <f t="shared" si="56"/>
        <v>2900000</v>
      </c>
      <c r="BB80" s="2">
        <f t="shared" si="57"/>
        <v>640000</v>
      </c>
      <c r="BC80" s="2">
        <f t="shared" si="58"/>
        <v>0</v>
      </c>
      <c r="BD80" s="2">
        <f t="shared" si="59"/>
        <v>0</v>
      </c>
      <c r="BE80" s="2">
        <f t="shared" si="60"/>
        <v>540000</v>
      </c>
      <c r="BF80" s="2">
        <f t="shared" si="61"/>
        <v>540000</v>
      </c>
      <c r="BG80" s="2">
        <f t="shared" si="62"/>
        <v>540000</v>
      </c>
      <c r="BH80" s="2">
        <f t="shared" si="63"/>
        <v>540000</v>
      </c>
      <c r="BI80" s="2">
        <f t="shared" si="64"/>
        <v>750000</v>
      </c>
      <c r="BJ80" s="2">
        <f t="shared" si="65"/>
        <v>750000</v>
      </c>
      <c r="BK80" s="2">
        <f t="shared" si="66"/>
        <v>750000</v>
      </c>
      <c r="BL80" s="2">
        <f t="shared" si="67"/>
        <v>0</v>
      </c>
      <c r="BM80" s="2">
        <f t="shared" si="68"/>
        <v>0</v>
      </c>
      <c r="BN80" s="2">
        <f t="shared" si="69"/>
        <v>0</v>
      </c>
      <c r="BO80" s="2">
        <f t="shared" si="70"/>
        <v>0</v>
      </c>
      <c r="BP80" s="2">
        <f t="shared" si="71"/>
        <v>0</v>
      </c>
      <c r="BQ80" s="2">
        <f t="shared" si="72"/>
        <v>540000</v>
      </c>
      <c r="BR80" s="2">
        <f t="shared" si="73"/>
        <v>0</v>
      </c>
      <c r="BU80" s="2">
        <v>75</v>
      </c>
      <c r="BV80" s="2">
        <f t="shared" si="75"/>
        <v>2500000</v>
      </c>
      <c r="BW80" s="2">
        <f t="shared" si="76"/>
        <v>640000</v>
      </c>
      <c r="BX80" s="2">
        <f t="shared" si="77"/>
        <v>0</v>
      </c>
      <c r="BY80" s="2">
        <f t="shared" si="78"/>
        <v>0</v>
      </c>
      <c r="BZ80" s="2">
        <f t="shared" si="79"/>
        <v>540000</v>
      </c>
      <c r="CA80" s="2">
        <f t="shared" si="80"/>
        <v>540000</v>
      </c>
      <c r="CB80" s="2">
        <f t="shared" si="81"/>
        <v>540000</v>
      </c>
      <c r="CC80" s="2">
        <f t="shared" si="82"/>
        <v>540000</v>
      </c>
      <c r="CD80" s="2">
        <f t="shared" si="83"/>
        <v>750000</v>
      </c>
      <c r="CE80" s="2">
        <f t="shared" si="84"/>
        <v>750000</v>
      </c>
      <c r="CF80" s="2">
        <f t="shared" si="85"/>
        <v>750000</v>
      </c>
      <c r="CG80" s="2">
        <f t="shared" si="86"/>
        <v>0</v>
      </c>
      <c r="CH80" s="2">
        <f t="shared" si="87"/>
        <v>0</v>
      </c>
      <c r="CI80" s="33">
        <f t="shared" si="88"/>
        <v>0</v>
      </c>
      <c r="CJ80" s="2">
        <f t="shared" si="89"/>
        <v>0</v>
      </c>
      <c r="CK80" s="2">
        <f t="shared" si="90"/>
        <v>0</v>
      </c>
      <c r="CL80" s="2">
        <f t="shared" si="91"/>
        <v>540000</v>
      </c>
      <c r="CM80" s="2">
        <f t="shared" si="92"/>
        <v>0</v>
      </c>
      <c r="CO80" s="2"/>
      <c r="CP80" s="2">
        <v>75</v>
      </c>
      <c r="CQ80" s="2">
        <v>2500000</v>
      </c>
      <c r="CR80" s="2">
        <v>640000</v>
      </c>
      <c r="CS80" s="2">
        <v>0</v>
      </c>
      <c r="CT80" s="2">
        <v>0</v>
      </c>
      <c r="CU80" s="2">
        <v>540000</v>
      </c>
      <c r="CV80" s="2">
        <v>540000</v>
      </c>
      <c r="CW80" s="2">
        <v>540000</v>
      </c>
      <c r="CX80" s="2">
        <v>540000</v>
      </c>
      <c r="CY80" s="2">
        <v>750000</v>
      </c>
      <c r="CZ80" s="2">
        <v>750000</v>
      </c>
      <c r="DA80" s="2">
        <v>750000</v>
      </c>
      <c r="DB80" s="2">
        <v>0</v>
      </c>
      <c r="DC80" s="2">
        <v>0</v>
      </c>
      <c r="DD80" s="33">
        <v>0</v>
      </c>
      <c r="DE80" s="2">
        <v>0</v>
      </c>
      <c r="DF80" s="2">
        <v>0</v>
      </c>
      <c r="DG80" s="2">
        <v>540000</v>
      </c>
      <c r="DH80" s="2">
        <v>0</v>
      </c>
      <c r="DK80" s="2">
        <v>75</v>
      </c>
      <c r="DL80" s="2">
        <f>IF(BV80=0,0,SUM(BV$6:BV80))</f>
        <v>16800752</v>
      </c>
      <c r="DM80" s="2">
        <f>IF(BW80=0,0,SUM(BW$6:BW80))</f>
        <v>4367674</v>
      </c>
      <c r="DN80" s="2">
        <f>IF(BX80=0,0,SUM(BX$6:BX80))</f>
        <v>0</v>
      </c>
      <c r="DO80" s="2">
        <f>IF(BY80=0,0,SUM(BY$6:BY80))</f>
        <v>0</v>
      </c>
      <c r="DP80" s="2">
        <f>IF(BZ80=0,0,SUM(BZ$6:BZ80))</f>
        <v>3665332</v>
      </c>
      <c r="DQ80" s="2">
        <f>IF(CA80=0,0,SUM(CA$6:CA80))</f>
        <v>3665332</v>
      </c>
      <c r="DR80" s="2">
        <f>IF(CB80=0,0,SUM(CB$6:CB80))</f>
        <v>3665332</v>
      </c>
      <c r="DS80" s="2">
        <f>IF(CC80=0,0,SUM(CC$6:CC80))</f>
        <v>3665332</v>
      </c>
      <c r="DT80" s="2">
        <f>IF(CD80=0,0,SUM(CD$6:CD80))</f>
        <v>5111600</v>
      </c>
      <c r="DU80" s="2">
        <f>IF(CE80=0,0,SUM(CE$6:CE80))</f>
        <v>5113542</v>
      </c>
      <c r="DV80" s="2">
        <f>IF(CF80=0,0,SUM(CF$6:CF80))</f>
        <v>5113542</v>
      </c>
      <c r="DW80" s="2">
        <f>IF(CG80=0,0,SUM(CG$6:CG80))</f>
        <v>0</v>
      </c>
      <c r="DX80" s="2">
        <f>IF(CH80=0,0,SUM(CH$6:CH80))</f>
        <v>0</v>
      </c>
      <c r="DY80" s="2">
        <f>IF(CI80=0,0,SUM(CI$6:CI80))</f>
        <v>0</v>
      </c>
      <c r="DZ80" s="2">
        <f>IF(CJ80=0,0,SUM(CJ$6:CJ80))</f>
        <v>0</v>
      </c>
      <c r="EA80" s="2">
        <f>IF(CK80=0,0,SUM(CK$6:CK80))</f>
        <v>0</v>
      </c>
      <c r="EB80" s="2">
        <f>IF(CL80=0,0,SUM(CL$6:CL80))</f>
        <v>3665292</v>
      </c>
      <c r="EC80" s="2">
        <f>IF(CM80=0,0,SUM(CM$6:CM80))</f>
        <v>0</v>
      </c>
      <c r="EF80" s="2">
        <v>75</v>
      </c>
      <c r="EG80" s="2">
        <f>求节点($DK$6:$DK$85,DL$6:DL$85,升级建筑所需大殿等级!AW80)</f>
        <v>16800752</v>
      </c>
      <c r="EH80" s="2">
        <f>求节点($DK$6:$DK$85,DM$6:DM$85,升级建筑所需大殿等级!AX80)</f>
        <v>4367674</v>
      </c>
      <c r="EI80" s="2">
        <f>求节点($DK$6:$DK$85,DN$6:DN$85,升级建筑所需大殿等级!AY80)</f>
        <v>2298010</v>
      </c>
      <c r="EJ80" s="2">
        <f>求节点($DK$6:$DK$85,DO$6:DO$85,升级建筑所需大殿等级!AZ80)</f>
        <v>0</v>
      </c>
      <c r="EK80" s="2">
        <f>求节点($DK$6:$DK$85,DP$6:DP$85,升级建筑所需大殿等级!BA80)</f>
        <v>3665332</v>
      </c>
      <c r="EL80" s="2">
        <f>求节点($DK$6:$DK$85,DQ$6:DQ$85,升级建筑所需大殿等级!BB80)</f>
        <v>3665332</v>
      </c>
      <c r="EM80" s="2">
        <f>求节点($DK$6:$DK$85,DR$6:DR$85,升级建筑所需大殿等级!BC80)</f>
        <v>3665332</v>
      </c>
      <c r="EN80" s="2">
        <f>求节点($DK$6:$DK$85,DS$6:DS$85,升级建筑所需大殿等级!BD80)</f>
        <v>3665332</v>
      </c>
      <c r="EO80" s="2">
        <f>求节点($DK$6:$DK$85,DT$6:DT$85,升级建筑所需大殿等级!BE80)</f>
        <v>5111600</v>
      </c>
      <c r="EP80" s="2">
        <f>求节点($DK$6:$DK$85,DU$6:DU$85,升级建筑所需大殿等级!BF80)</f>
        <v>5113542</v>
      </c>
      <c r="EQ80" s="2">
        <f>求节点($DK$6:$DK$85,DV$6:DV$85,升级建筑所需大殿等级!BG80)</f>
        <v>5113542</v>
      </c>
      <c r="ER80" s="2">
        <f>求节点($DK$6:$DK$85,DW$6:DW$85,升级建筑所需大殿等级!BH80)</f>
        <v>10289334</v>
      </c>
      <c r="ES80" s="2">
        <f>求节点($DK$6:$DK$85,DX$6:DX$85,升级建筑所需大殿等级!BI80)</f>
        <v>5838026.6666666698</v>
      </c>
      <c r="ET80" s="2">
        <f>求节点($DK$6:$DK$85,DY$6:DY$85,升级建筑所需大殿等级!BJ80)</f>
        <v>3638024.6666666688</v>
      </c>
      <c r="EU80" s="2">
        <f>求节点($DK$6:$DK$85,DZ$6:DZ$85,升级建筑所需大殿等级!BK80)</f>
        <v>5837924.6666666698</v>
      </c>
      <c r="EV80" s="2">
        <f>求节点($DK$6:$DK$85,EA$6:EA$85,升级建筑所需大殿等级!BL80)</f>
        <v>5837934.6666666698</v>
      </c>
      <c r="EW80" s="2">
        <f>求节点($DK$6:$DK$85,EB$6:EB$85,升级建筑所需大殿等级!BM80)</f>
        <v>3665292</v>
      </c>
      <c r="EX80" s="2">
        <f>求节点($DK$6:$DK$85,EC$6:EC$85,升级建筑所需大殿等级!BN80)</f>
        <v>2121215.9999999995</v>
      </c>
      <c r="FA80" s="1">
        <f>SUMPRODUCT(EG80:EX80,'[1]功能-城建'!$X80:$AO80)</f>
        <v>90694200.666666687</v>
      </c>
      <c r="FC80" s="1" t="e">
        <f t="shared" si="74"/>
        <v>#DIV/0!</v>
      </c>
    </row>
    <row r="81" spans="1:159" x14ac:dyDescent="0.15">
      <c r="A81" s="1">
        <f>(0.03*$C81^-0.75)*求节点([1]节奏总纲!$P$4:$P$163,'[1]功能-城建'!$CW$5:$CW$164,[1]节奏总纲!$AM79)</f>
        <v>5344935.4303220343</v>
      </c>
      <c r="B81" s="1">
        <v>4.1999999999999997E-3</v>
      </c>
      <c r="C81" s="1">
        <v>76</v>
      </c>
      <c r="D81" s="1">
        <f>'[1]功能-城建'!DG80</f>
        <v>105340867.33333333</v>
      </c>
      <c r="E81" s="1">
        <f>'[1]功能-城建'!DH80</f>
        <v>105340867.33333333</v>
      </c>
      <c r="F81" s="1">
        <f>'[1]功能-城建'!DI80</f>
        <v>105340867.33333333</v>
      </c>
      <c r="G81" s="1">
        <f>'[1]功能-城建'!DJ80</f>
        <v>105340867.33333333</v>
      </c>
      <c r="H81" s="1">
        <f>'[1]功能-城建'!DK80</f>
        <v>105340867.33333333</v>
      </c>
      <c r="J81" s="2">
        <v>76</v>
      </c>
      <c r="K81" s="2">
        <f>'[1]功能-城建'!AS81</f>
        <v>76</v>
      </c>
      <c r="L81" s="2">
        <f>'[1]功能-城建'!AT81</f>
        <v>76</v>
      </c>
      <c r="M81" s="2" t="str">
        <f>'[1]功能-城建'!AU81</f>
        <v/>
      </c>
      <c r="N81" s="2" t="str">
        <f>'[1]功能-城建'!AV81</f>
        <v/>
      </c>
      <c r="O81" s="2">
        <f>'[1]功能-城建'!AW81</f>
        <v>76</v>
      </c>
      <c r="P81" s="2">
        <f>'[1]功能-城建'!AX81</f>
        <v>76</v>
      </c>
      <c r="Q81" s="2">
        <f>'[1]功能-城建'!AY81</f>
        <v>76</v>
      </c>
      <c r="R81" s="2">
        <f>'[1]功能-城建'!AZ81</f>
        <v>76</v>
      </c>
      <c r="S81" s="2">
        <f>'[1]功能-城建'!BA81</f>
        <v>76</v>
      </c>
      <c r="T81" s="2">
        <f>'[1]功能-城建'!BB81</f>
        <v>76</v>
      </c>
      <c r="U81" s="2">
        <f>'[1]功能-城建'!BC81</f>
        <v>76</v>
      </c>
      <c r="V81" s="2">
        <f>'[1]功能-城建'!BD81</f>
        <v>0</v>
      </c>
      <c r="W81" s="2">
        <f>'[1]功能-城建'!BE81</f>
        <v>0</v>
      </c>
      <c r="X81" s="2">
        <f>'[1]功能-城建'!BF81</f>
        <v>0</v>
      </c>
      <c r="Y81" s="2">
        <f>'[1]功能-城建'!BG81</f>
        <v>0</v>
      </c>
      <c r="Z81" s="2">
        <f>'[1]功能-城建'!BH81</f>
        <v>0</v>
      </c>
      <c r="AA81" s="2">
        <f>'[1]功能-城建'!BI81</f>
        <v>76</v>
      </c>
      <c r="AB81" s="2">
        <f>'[1]功能-城建'!BJ81</f>
        <v>0</v>
      </c>
      <c r="AC81" s="2"/>
      <c r="AD81" s="2"/>
      <c r="AE81" s="2">
        <v>76</v>
      </c>
      <c r="AF81" s="2">
        <f>IFERROR(ROUNDUP(城建经验计算中介!D81*INDEX($B$6:$B$85,K81,1),0),0)</f>
        <v>3395264</v>
      </c>
      <c r="AG81" s="2">
        <f>IFERROR(ROUNDUP(城建经验计算中介!E81*INDEX($B$6:$B$85,L81,1),0),0)</f>
        <v>754504</v>
      </c>
      <c r="AH81" s="2">
        <f>IFERROR(ROUNDUP(城建经验计算中介!F81*INDEX($B$6:$B$85,M81,1),0),0)</f>
        <v>0</v>
      </c>
      <c r="AI81" s="2">
        <f>IFERROR(ROUNDUP(城建经验计算中介!G81*INDEX($B$6:$B$85,N81,1),0),0)</f>
        <v>0</v>
      </c>
      <c r="AJ81" s="2">
        <f>IFERROR(ROUNDUP(城建经验计算中介!H81*INDEX($B$6:$B$85,O81,1),0),0)</f>
        <v>628753</v>
      </c>
      <c r="AK81" s="2">
        <f>IFERROR(ROUNDUP(城建经验计算中介!I81*INDEX($B$6:$B$85,P81,1),0),0)</f>
        <v>628753</v>
      </c>
      <c r="AL81" s="2">
        <f>IFERROR(ROUNDUP(城建经验计算中介!J81*INDEX($B$6:$B$85,Q81,1),0),0)</f>
        <v>628753</v>
      </c>
      <c r="AM81" s="2">
        <f>IFERROR(ROUNDUP(城建经验计算中介!K81*INDEX($B$6:$B$85,R81,1),0),0)</f>
        <v>628753</v>
      </c>
      <c r="AN81" s="2">
        <f>IFERROR(ROUNDUP(城建经验计算中介!L81*INDEX($B$6:$B$85,S81,1),0),0)</f>
        <v>880254</v>
      </c>
      <c r="AO81" s="2">
        <f>IFERROR(ROUNDUP(城建经验计算中介!M81*INDEX($B$6:$B$85,T81,1),0),0)</f>
        <v>880254</v>
      </c>
      <c r="AP81" s="2">
        <f>IFERROR(ROUNDUP(城建经验计算中介!N81*INDEX($B$6:$B$85,U81,1),0),0)</f>
        <v>880254</v>
      </c>
      <c r="AQ81" s="2">
        <f>IFERROR(ROUNDUP(城建经验计算中介!O81*INDEX($B$6:$B$85,V81,1),0),0)</f>
        <v>0</v>
      </c>
      <c r="AR81" s="2">
        <f>IFERROR(ROUNDUP(城建经验计算中介!P81*INDEX($B$6:$B$85,W81,1),0),0)</f>
        <v>0</v>
      </c>
      <c r="AS81" s="2">
        <f>IFERROR(ROUNDUP(城建经验计算中介!Q81*INDEX($B$6:$B$85,X81,1),0),0)</f>
        <v>0</v>
      </c>
      <c r="AT81" s="2">
        <f>IFERROR(ROUNDUP(城建经验计算中介!R81*INDEX($B$6:$B$85,Y81,1),0),0)</f>
        <v>0</v>
      </c>
      <c r="AU81" s="2">
        <f>IFERROR(ROUNDUP(城建经验计算中介!S81*INDEX($B$6:$B$85,Z81,1),0),0)</f>
        <v>0</v>
      </c>
      <c r="AV81" s="2">
        <f>IFERROR(ROUNDUP(城建经验计算中介!T81*INDEX($B$6:$B$85,AA81,1),0),0)</f>
        <v>628753</v>
      </c>
      <c r="AW81" s="2">
        <f>IFERROR(ROUNDUP(城建经验计算中介!U81*INDEX($B$6:$B$85,AB81,1),0),0)</f>
        <v>0</v>
      </c>
      <c r="AZ81" s="2">
        <v>76</v>
      </c>
      <c r="BA81" s="2">
        <f t="shared" si="56"/>
        <v>3400000</v>
      </c>
      <c r="BB81" s="2">
        <f t="shared" si="57"/>
        <v>750000</v>
      </c>
      <c r="BC81" s="2">
        <f t="shared" si="58"/>
        <v>0</v>
      </c>
      <c r="BD81" s="2">
        <f t="shared" si="59"/>
        <v>0</v>
      </c>
      <c r="BE81" s="2">
        <f t="shared" si="60"/>
        <v>630000</v>
      </c>
      <c r="BF81" s="2">
        <f t="shared" si="61"/>
        <v>630000</v>
      </c>
      <c r="BG81" s="2">
        <f t="shared" si="62"/>
        <v>630000</v>
      </c>
      <c r="BH81" s="2">
        <f t="shared" si="63"/>
        <v>630000</v>
      </c>
      <c r="BI81" s="2">
        <f t="shared" si="64"/>
        <v>880000</v>
      </c>
      <c r="BJ81" s="2">
        <f t="shared" si="65"/>
        <v>880000</v>
      </c>
      <c r="BK81" s="2">
        <f t="shared" si="66"/>
        <v>880000</v>
      </c>
      <c r="BL81" s="2">
        <f t="shared" si="67"/>
        <v>0</v>
      </c>
      <c r="BM81" s="2">
        <f t="shared" si="68"/>
        <v>0</v>
      </c>
      <c r="BN81" s="2">
        <f t="shared" si="69"/>
        <v>0</v>
      </c>
      <c r="BO81" s="2">
        <f t="shared" si="70"/>
        <v>0</v>
      </c>
      <c r="BP81" s="2">
        <f t="shared" si="71"/>
        <v>0</v>
      </c>
      <c r="BQ81" s="2">
        <f t="shared" si="72"/>
        <v>630000</v>
      </c>
      <c r="BR81" s="2">
        <f t="shared" si="73"/>
        <v>0</v>
      </c>
      <c r="BU81" s="2">
        <v>76</v>
      </c>
      <c r="BV81" s="2">
        <f t="shared" si="75"/>
        <v>2900000</v>
      </c>
      <c r="BW81" s="2">
        <f t="shared" si="76"/>
        <v>750000</v>
      </c>
      <c r="BX81" s="2">
        <f t="shared" si="77"/>
        <v>0</v>
      </c>
      <c r="BY81" s="2">
        <f t="shared" si="78"/>
        <v>0</v>
      </c>
      <c r="BZ81" s="2">
        <f t="shared" si="79"/>
        <v>630000</v>
      </c>
      <c r="CA81" s="2">
        <f t="shared" si="80"/>
        <v>630000</v>
      </c>
      <c r="CB81" s="2">
        <f t="shared" si="81"/>
        <v>630000</v>
      </c>
      <c r="CC81" s="2">
        <f t="shared" si="82"/>
        <v>630000</v>
      </c>
      <c r="CD81" s="2">
        <f t="shared" si="83"/>
        <v>880000</v>
      </c>
      <c r="CE81" s="2">
        <f t="shared" si="84"/>
        <v>880000</v>
      </c>
      <c r="CF81" s="2">
        <f t="shared" si="85"/>
        <v>880000</v>
      </c>
      <c r="CG81" s="2">
        <f t="shared" si="86"/>
        <v>0</v>
      </c>
      <c r="CH81" s="2">
        <f t="shared" si="87"/>
        <v>0</v>
      </c>
      <c r="CI81" s="33">
        <f t="shared" si="88"/>
        <v>0</v>
      </c>
      <c r="CJ81" s="2">
        <f t="shared" si="89"/>
        <v>0</v>
      </c>
      <c r="CK81" s="2">
        <f t="shared" si="90"/>
        <v>0</v>
      </c>
      <c r="CL81" s="2">
        <f t="shared" si="91"/>
        <v>630000</v>
      </c>
      <c r="CM81" s="2">
        <f t="shared" si="92"/>
        <v>0</v>
      </c>
      <c r="CO81" s="2"/>
      <c r="CP81" s="2">
        <v>76</v>
      </c>
      <c r="CQ81" s="2">
        <v>2900000</v>
      </c>
      <c r="CR81" s="2">
        <v>750000</v>
      </c>
      <c r="CS81" s="2">
        <v>0</v>
      </c>
      <c r="CT81" s="2">
        <v>0</v>
      </c>
      <c r="CU81" s="2">
        <v>630000</v>
      </c>
      <c r="CV81" s="2">
        <v>630000</v>
      </c>
      <c r="CW81" s="2">
        <v>630000</v>
      </c>
      <c r="CX81" s="2">
        <v>630000</v>
      </c>
      <c r="CY81" s="2">
        <v>880000</v>
      </c>
      <c r="CZ81" s="2">
        <v>880000</v>
      </c>
      <c r="DA81" s="2">
        <v>880000</v>
      </c>
      <c r="DB81" s="2">
        <v>0</v>
      </c>
      <c r="DC81" s="2">
        <v>0</v>
      </c>
      <c r="DD81" s="33">
        <v>0</v>
      </c>
      <c r="DE81" s="2">
        <v>0</v>
      </c>
      <c r="DF81" s="2">
        <v>0</v>
      </c>
      <c r="DG81" s="2">
        <v>630000</v>
      </c>
      <c r="DH81" s="2">
        <v>0</v>
      </c>
      <c r="DK81" s="2">
        <v>76</v>
      </c>
      <c r="DL81" s="2">
        <f>IF(BV81=0,0,SUM(BV$6:BV81))</f>
        <v>19700752</v>
      </c>
      <c r="DM81" s="2">
        <f>IF(BW81=0,0,SUM(BW$6:BW81))</f>
        <v>5117674</v>
      </c>
      <c r="DN81" s="2">
        <f>IF(BX81=0,0,SUM(BX$6:BX81))</f>
        <v>0</v>
      </c>
      <c r="DO81" s="2">
        <f>IF(BY81=0,0,SUM(BY$6:BY81))</f>
        <v>0</v>
      </c>
      <c r="DP81" s="2">
        <f>IF(BZ81=0,0,SUM(BZ$6:BZ81))</f>
        <v>4295332</v>
      </c>
      <c r="DQ81" s="2">
        <f>IF(CA81=0,0,SUM(CA$6:CA81))</f>
        <v>4295332</v>
      </c>
      <c r="DR81" s="2">
        <f>IF(CB81=0,0,SUM(CB$6:CB81))</f>
        <v>4295332</v>
      </c>
      <c r="DS81" s="2">
        <f>IF(CC81=0,0,SUM(CC$6:CC81))</f>
        <v>4295332</v>
      </c>
      <c r="DT81" s="2">
        <f>IF(CD81=0,0,SUM(CD$6:CD81))</f>
        <v>5991600</v>
      </c>
      <c r="DU81" s="2">
        <f>IF(CE81=0,0,SUM(CE$6:CE81))</f>
        <v>5993542</v>
      </c>
      <c r="DV81" s="2">
        <f>IF(CF81=0,0,SUM(CF$6:CF81))</f>
        <v>5993542</v>
      </c>
      <c r="DW81" s="2">
        <f>IF(CG81=0,0,SUM(CG$6:CG81))</f>
        <v>0</v>
      </c>
      <c r="DX81" s="2">
        <f>IF(CH81=0,0,SUM(CH$6:CH81))</f>
        <v>0</v>
      </c>
      <c r="DY81" s="2">
        <f>IF(CI81=0,0,SUM(CI$6:CI81))</f>
        <v>0</v>
      </c>
      <c r="DZ81" s="2">
        <f>IF(CJ81=0,0,SUM(CJ$6:CJ81))</f>
        <v>0</v>
      </c>
      <c r="EA81" s="2">
        <f>IF(CK81=0,0,SUM(CK$6:CK81))</f>
        <v>0</v>
      </c>
      <c r="EB81" s="2">
        <f>IF(CL81=0,0,SUM(CL$6:CL81))</f>
        <v>4295292</v>
      </c>
      <c r="EC81" s="2">
        <f>IF(CM81=0,0,SUM(CM$6:CM81))</f>
        <v>0</v>
      </c>
      <c r="EF81" s="2">
        <v>76</v>
      </c>
      <c r="EG81" s="2">
        <f>求节点($DK$6:$DK$85,DL$6:DL$85,升级建筑所需大殿等级!AW81)</f>
        <v>19700752</v>
      </c>
      <c r="EH81" s="2">
        <f>求节点($DK$6:$DK$85,DM$6:DM$85,升级建筑所需大殿等级!AX81)</f>
        <v>5117674</v>
      </c>
      <c r="EI81" s="2">
        <f>求节点($DK$6:$DK$85,DN$6:DN$85,升级建筑所需大殿等级!AY81)</f>
        <v>2621343.3333333321</v>
      </c>
      <c r="EJ81" s="2">
        <f>求节点($DK$6:$DK$85,DO$6:DO$85,升级建筑所需大殿等级!AZ81)</f>
        <v>0</v>
      </c>
      <c r="EK81" s="2">
        <f>求节点($DK$6:$DK$85,DP$6:DP$85,升级建筑所需大殿等级!BA81)</f>
        <v>4295332</v>
      </c>
      <c r="EL81" s="2">
        <f>求节点($DK$6:$DK$85,DQ$6:DQ$85,升级建筑所需大殿等级!BB81)</f>
        <v>4295332</v>
      </c>
      <c r="EM81" s="2">
        <f>求节点($DK$6:$DK$85,DR$6:DR$85,升级建筑所需大殿等级!BC81)</f>
        <v>4295332</v>
      </c>
      <c r="EN81" s="2">
        <f>求节点($DK$6:$DK$85,DS$6:DS$85,升级建筑所需大殿等级!BD81)</f>
        <v>4295332</v>
      </c>
      <c r="EO81" s="2">
        <f>求节点($DK$6:$DK$85,DT$6:DT$85,升级建筑所需大殿等级!BE81)</f>
        <v>5991600</v>
      </c>
      <c r="EP81" s="2">
        <f>求节点($DK$6:$DK$85,DU$6:DU$85,升级建筑所需大殿等级!BF81)</f>
        <v>5993542</v>
      </c>
      <c r="EQ81" s="2">
        <f>求节点($DK$6:$DK$85,DV$6:DV$85,升级建筑所需大殿等级!BG81)</f>
        <v>5993542</v>
      </c>
      <c r="ER81" s="2">
        <f>求节点($DK$6:$DK$85,DW$6:DW$85,升级建筑所需大殿等级!BH81)</f>
        <v>11939334</v>
      </c>
      <c r="ES81" s="2">
        <f>求节点($DK$6:$DK$85,DX$6:DX$85,升级建筑所需大殿等级!BI81)</f>
        <v>6671360</v>
      </c>
      <c r="ET81" s="2">
        <f>求节点($DK$6:$DK$85,DY$6:DY$85,升级建筑所需大殿等级!BJ81)</f>
        <v>4171358</v>
      </c>
      <c r="EU81" s="2">
        <f>求节点($DK$6:$DK$85,DZ$6:DZ$85,升级建筑所需大殿等级!BK81)</f>
        <v>6671258</v>
      </c>
      <c r="EV81" s="2">
        <f>求节点($DK$6:$DK$85,EA$6:EA$85,升级建筑所需大殿等级!BL81)</f>
        <v>6671268</v>
      </c>
      <c r="EW81" s="2">
        <f>求节点($DK$6:$DK$85,EB$6:EB$85,升级建筑所需大殿等级!BM81)</f>
        <v>4295292</v>
      </c>
      <c r="EX81" s="2">
        <f>求节点($DK$6:$DK$85,EC$6:EC$85,升级建筑所需大殿等级!BN81)</f>
        <v>2321216.0000000009</v>
      </c>
      <c r="FA81" s="1">
        <f>SUMPRODUCT(EG81:EX81,'[1]功能-城建'!$X81:$AO81)</f>
        <v>105340867.33333333</v>
      </c>
      <c r="FC81" s="1" t="e">
        <f t="shared" si="74"/>
        <v>#DIV/0!</v>
      </c>
    </row>
    <row r="82" spans="1:159" x14ac:dyDescent="0.15">
      <c r="A82" s="1">
        <f>(0.03*$C82^-0.75)*求节点([1]节奏总纲!$P$4:$P$163,'[1]功能-城建'!$CW$5:$CW$164,[1]节奏总纲!$AM80)</f>
        <v>6122862.9815479331</v>
      </c>
      <c r="B82" s="1">
        <v>4.1999999999999997E-3</v>
      </c>
      <c r="C82" s="1">
        <v>77</v>
      </c>
      <c r="D82" s="1">
        <f>'[1]功能-城建'!DG81</f>
        <v>123677533.99999997</v>
      </c>
      <c r="E82" s="1">
        <f>'[1]功能-城建'!DH81</f>
        <v>123677533.99999997</v>
      </c>
      <c r="F82" s="1">
        <f>'[1]功能-城建'!DI81</f>
        <v>123677533.99999997</v>
      </c>
      <c r="G82" s="1">
        <f>'[1]功能-城建'!DJ81</f>
        <v>123677533.99999997</v>
      </c>
      <c r="H82" s="1">
        <f>'[1]功能-城建'!DK81</f>
        <v>123677533.99999997</v>
      </c>
      <c r="J82" s="2">
        <v>77</v>
      </c>
      <c r="K82" s="2">
        <f>'[1]功能-城建'!AS82</f>
        <v>77</v>
      </c>
      <c r="L82" s="2">
        <f>'[1]功能-城建'!AT82</f>
        <v>77</v>
      </c>
      <c r="M82" s="2" t="str">
        <f>'[1]功能-城建'!AU82</f>
        <v/>
      </c>
      <c r="N82" s="2" t="str">
        <f>'[1]功能-城建'!AV82</f>
        <v/>
      </c>
      <c r="O82" s="2">
        <f>'[1]功能-城建'!AW82</f>
        <v>77</v>
      </c>
      <c r="P82" s="2">
        <f>'[1]功能-城建'!AX82</f>
        <v>77</v>
      </c>
      <c r="Q82" s="2">
        <f>'[1]功能-城建'!AY82</f>
        <v>77</v>
      </c>
      <c r="R82" s="2">
        <f>'[1]功能-城建'!AZ82</f>
        <v>77</v>
      </c>
      <c r="S82" s="2">
        <f>'[1]功能-城建'!BA82</f>
        <v>77</v>
      </c>
      <c r="T82" s="2">
        <f>'[1]功能-城建'!BB82</f>
        <v>77</v>
      </c>
      <c r="U82" s="2">
        <f>'[1]功能-城建'!BC82</f>
        <v>77</v>
      </c>
      <c r="V82" s="2">
        <f>'[1]功能-城建'!BD82</f>
        <v>0</v>
      </c>
      <c r="W82" s="2">
        <f>'[1]功能-城建'!BE82</f>
        <v>0</v>
      </c>
      <c r="X82" s="2">
        <f>'[1]功能-城建'!BF82</f>
        <v>0</v>
      </c>
      <c r="Y82" s="2">
        <f>'[1]功能-城建'!BG82</f>
        <v>0</v>
      </c>
      <c r="Z82" s="2">
        <f>'[1]功能-城建'!BH82</f>
        <v>0</v>
      </c>
      <c r="AA82" s="2">
        <f>'[1]功能-城建'!BI82</f>
        <v>77</v>
      </c>
      <c r="AB82" s="2">
        <f>'[1]功能-城建'!BJ82</f>
        <v>0</v>
      </c>
      <c r="AC82" s="2"/>
      <c r="AD82" s="2"/>
      <c r="AE82" s="2">
        <v>77</v>
      </c>
      <c r="AF82" s="2">
        <f>IFERROR(ROUNDUP(城建经验计算中介!D82*INDEX($B$6:$B$85,K82,1),0),0)</f>
        <v>3974261</v>
      </c>
      <c r="AG82" s="2">
        <f>IFERROR(ROUNDUP(城建经验计算中介!E82*INDEX($B$6:$B$85,L82,1),0),0)</f>
        <v>883170</v>
      </c>
      <c r="AH82" s="2">
        <f>IFERROR(ROUNDUP(城建经验计算中介!F82*INDEX($B$6:$B$85,M82,1),0),0)</f>
        <v>0</v>
      </c>
      <c r="AI82" s="2">
        <f>IFERROR(ROUNDUP(城建经验计算中介!G82*INDEX($B$6:$B$85,N82,1),0),0)</f>
        <v>0</v>
      </c>
      <c r="AJ82" s="2">
        <f>IFERROR(ROUNDUP(城建经验计算中介!H82*INDEX($B$6:$B$85,O82,1),0),0)</f>
        <v>735975</v>
      </c>
      <c r="AK82" s="2">
        <f>IFERROR(ROUNDUP(城建经验计算中介!I82*INDEX($B$6:$B$85,P82,1),0),0)</f>
        <v>735975</v>
      </c>
      <c r="AL82" s="2">
        <f>IFERROR(ROUNDUP(城建经验计算中介!J82*INDEX($B$6:$B$85,Q82,1),0),0)</f>
        <v>735975</v>
      </c>
      <c r="AM82" s="2">
        <f>IFERROR(ROUNDUP(城建经验计算中介!K82*INDEX($B$6:$B$85,R82,1),0),0)</f>
        <v>735975</v>
      </c>
      <c r="AN82" s="2">
        <f>IFERROR(ROUNDUP(城建经验计算中介!L82*INDEX($B$6:$B$85,S82,1),0),0)</f>
        <v>1030364</v>
      </c>
      <c r="AO82" s="2">
        <f>IFERROR(ROUNDUP(城建经验计算中介!M82*INDEX($B$6:$B$85,T82,1),0),0)</f>
        <v>1030364</v>
      </c>
      <c r="AP82" s="2">
        <f>IFERROR(ROUNDUP(城建经验计算中介!N82*INDEX($B$6:$B$85,U82,1),0),0)</f>
        <v>1030364</v>
      </c>
      <c r="AQ82" s="2">
        <f>IFERROR(ROUNDUP(城建经验计算中介!O82*INDEX($B$6:$B$85,V82,1),0),0)</f>
        <v>0</v>
      </c>
      <c r="AR82" s="2">
        <f>IFERROR(ROUNDUP(城建经验计算中介!P82*INDEX($B$6:$B$85,W82,1),0),0)</f>
        <v>0</v>
      </c>
      <c r="AS82" s="2">
        <f>IFERROR(ROUNDUP(城建经验计算中介!Q82*INDEX($B$6:$B$85,X82,1),0),0)</f>
        <v>0</v>
      </c>
      <c r="AT82" s="2">
        <f>IFERROR(ROUNDUP(城建经验计算中介!R82*INDEX($B$6:$B$85,Y82,1),0),0)</f>
        <v>0</v>
      </c>
      <c r="AU82" s="2">
        <f>IFERROR(ROUNDUP(城建经验计算中介!S82*INDEX($B$6:$B$85,Z82,1),0),0)</f>
        <v>0</v>
      </c>
      <c r="AV82" s="2">
        <f>IFERROR(ROUNDUP(城建经验计算中介!T82*INDEX($B$6:$B$85,AA82,1),0),0)</f>
        <v>735975</v>
      </c>
      <c r="AW82" s="2">
        <f>IFERROR(ROUNDUP(城建经验计算中介!U82*INDEX($B$6:$B$85,AB82,1),0),0)</f>
        <v>0</v>
      </c>
      <c r="AZ82" s="2">
        <v>77</v>
      </c>
      <c r="BA82" s="2">
        <f t="shared" si="56"/>
        <v>4000000</v>
      </c>
      <c r="BB82" s="2">
        <f t="shared" si="57"/>
        <v>880000</v>
      </c>
      <c r="BC82" s="2">
        <f t="shared" si="58"/>
        <v>0</v>
      </c>
      <c r="BD82" s="2">
        <f t="shared" si="59"/>
        <v>0</v>
      </c>
      <c r="BE82" s="2">
        <f t="shared" si="60"/>
        <v>740000</v>
      </c>
      <c r="BF82" s="2">
        <f t="shared" si="61"/>
        <v>740000</v>
      </c>
      <c r="BG82" s="2">
        <f t="shared" si="62"/>
        <v>740000</v>
      </c>
      <c r="BH82" s="2">
        <f t="shared" si="63"/>
        <v>740000</v>
      </c>
      <c r="BI82" s="2">
        <f t="shared" si="64"/>
        <v>1000000</v>
      </c>
      <c r="BJ82" s="2">
        <f t="shared" si="65"/>
        <v>1000000</v>
      </c>
      <c r="BK82" s="2">
        <f t="shared" si="66"/>
        <v>1000000</v>
      </c>
      <c r="BL82" s="2">
        <f t="shared" si="67"/>
        <v>0</v>
      </c>
      <c r="BM82" s="2">
        <f t="shared" si="68"/>
        <v>0</v>
      </c>
      <c r="BN82" s="2">
        <f t="shared" si="69"/>
        <v>0</v>
      </c>
      <c r="BO82" s="2">
        <f t="shared" si="70"/>
        <v>0</v>
      </c>
      <c r="BP82" s="2">
        <f t="shared" si="71"/>
        <v>0</v>
      </c>
      <c r="BQ82" s="2">
        <f t="shared" si="72"/>
        <v>740000</v>
      </c>
      <c r="BR82" s="2">
        <f t="shared" si="73"/>
        <v>0</v>
      </c>
      <c r="BU82" s="2">
        <v>77</v>
      </c>
      <c r="BV82" s="2">
        <f t="shared" si="75"/>
        <v>3400000</v>
      </c>
      <c r="BW82" s="2">
        <f t="shared" si="76"/>
        <v>880000</v>
      </c>
      <c r="BX82" s="2">
        <f t="shared" si="77"/>
        <v>0</v>
      </c>
      <c r="BY82" s="2">
        <f t="shared" si="78"/>
        <v>0</v>
      </c>
      <c r="BZ82" s="2">
        <f t="shared" si="79"/>
        <v>740000</v>
      </c>
      <c r="CA82" s="2">
        <f t="shared" si="80"/>
        <v>740000</v>
      </c>
      <c r="CB82" s="2">
        <f t="shared" si="81"/>
        <v>740000</v>
      </c>
      <c r="CC82" s="2">
        <f t="shared" si="82"/>
        <v>740000</v>
      </c>
      <c r="CD82" s="2">
        <f t="shared" si="83"/>
        <v>1000000</v>
      </c>
      <c r="CE82" s="2">
        <f t="shared" si="84"/>
        <v>1000000</v>
      </c>
      <c r="CF82" s="2">
        <f t="shared" si="85"/>
        <v>1000000</v>
      </c>
      <c r="CG82" s="2">
        <f t="shared" si="86"/>
        <v>0</v>
      </c>
      <c r="CH82" s="2">
        <f t="shared" si="87"/>
        <v>0</v>
      </c>
      <c r="CI82" s="33">
        <f t="shared" si="88"/>
        <v>0</v>
      </c>
      <c r="CJ82" s="2">
        <f t="shared" si="89"/>
        <v>0</v>
      </c>
      <c r="CK82" s="2">
        <f t="shared" si="90"/>
        <v>0</v>
      </c>
      <c r="CL82" s="2">
        <f t="shared" si="91"/>
        <v>740000</v>
      </c>
      <c r="CM82" s="2">
        <f t="shared" si="92"/>
        <v>0</v>
      </c>
      <c r="CO82" s="2"/>
      <c r="CP82" s="2">
        <v>77</v>
      </c>
      <c r="CQ82" s="2">
        <v>3400000</v>
      </c>
      <c r="CR82" s="2">
        <v>880000</v>
      </c>
      <c r="CS82" s="2">
        <v>0</v>
      </c>
      <c r="CT82" s="2">
        <v>0</v>
      </c>
      <c r="CU82" s="2">
        <v>740000</v>
      </c>
      <c r="CV82" s="2">
        <v>740000</v>
      </c>
      <c r="CW82" s="2">
        <v>740000</v>
      </c>
      <c r="CX82" s="2">
        <v>740000</v>
      </c>
      <c r="CY82" s="2">
        <v>1000000</v>
      </c>
      <c r="CZ82" s="2">
        <v>1000000</v>
      </c>
      <c r="DA82" s="2">
        <v>1000000</v>
      </c>
      <c r="DB82" s="2">
        <v>0</v>
      </c>
      <c r="DC82" s="2">
        <v>0</v>
      </c>
      <c r="DD82" s="33">
        <v>0</v>
      </c>
      <c r="DE82" s="2">
        <v>0</v>
      </c>
      <c r="DF82" s="2">
        <v>0</v>
      </c>
      <c r="DG82" s="2">
        <v>740000</v>
      </c>
      <c r="DH82" s="2">
        <v>0</v>
      </c>
      <c r="DK82" s="2">
        <v>77</v>
      </c>
      <c r="DL82" s="2">
        <f>IF(BV82=0,0,SUM(BV$6:BV82))</f>
        <v>23100752</v>
      </c>
      <c r="DM82" s="2">
        <f>IF(BW82=0,0,SUM(BW$6:BW82))</f>
        <v>5997674</v>
      </c>
      <c r="DN82" s="2">
        <f>IF(BX82=0,0,SUM(BX$6:BX82))</f>
        <v>0</v>
      </c>
      <c r="DO82" s="2">
        <f>IF(BY82=0,0,SUM(BY$6:BY82))</f>
        <v>0</v>
      </c>
      <c r="DP82" s="2">
        <f>IF(BZ82=0,0,SUM(BZ$6:BZ82))</f>
        <v>5035332</v>
      </c>
      <c r="DQ82" s="2">
        <f>IF(CA82=0,0,SUM(CA$6:CA82))</f>
        <v>5035332</v>
      </c>
      <c r="DR82" s="2">
        <f>IF(CB82=0,0,SUM(CB$6:CB82))</f>
        <v>5035332</v>
      </c>
      <c r="DS82" s="2">
        <f>IF(CC82=0,0,SUM(CC$6:CC82))</f>
        <v>5035332</v>
      </c>
      <c r="DT82" s="2">
        <f>IF(CD82=0,0,SUM(CD$6:CD82))</f>
        <v>6991600</v>
      </c>
      <c r="DU82" s="2">
        <f>IF(CE82=0,0,SUM(CE$6:CE82))</f>
        <v>6993542</v>
      </c>
      <c r="DV82" s="2">
        <f>IF(CF82=0,0,SUM(CF$6:CF82))</f>
        <v>6993542</v>
      </c>
      <c r="DW82" s="2">
        <f>IF(CG82=0,0,SUM(CG$6:CG82))</f>
        <v>0</v>
      </c>
      <c r="DX82" s="2">
        <f>IF(CH82=0,0,SUM(CH$6:CH82))</f>
        <v>0</v>
      </c>
      <c r="DY82" s="2">
        <f>IF(CI82=0,0,SUM(CI$6:CI82))</f>
        <v>0</v>
      </c>
      <c r="DZ82" s="2">
        <f>IF(CJ82=0,0,SUM(CJ$6:CJ82))</f>
        <v>0</v>
      </c>
      <c r="EA82" s="2">
        <f>IF(CK82=0,0,SUM(CK$6:CK82))</f>
        <v>0</v>
      </c>
      <c r="EB82" s="2">
        <f>IF(CL82=0,0,SUM(CL$6:CL82))</f>
        <v>5035292</v>
      </c>
      <c r="EC82" s="2">
        <f>IF(CM82=0,0,SUM(CM$6:CM82))</f>
        <v>0</v>
      </c>
      <c r="EF82" s="2">
        <v>77</v>
      </c>
      <c r="EG82" s="2">
        <f>求节点($DK$6:$DK$85,DL$6:DL$85,升级建筑所需大殿等级!AW82)</f>
        <v>23100752</v>
      </c>
      <c r="EH82" s="2">
        <f>求节点($DK$6:$DK$85,DM$6:DM$85,升级建筑所需大殿等级!AX82)</f>
        <v>5997674</v>
      </c>
      <c r="EI82" s="2">
        <f>求节点($DK$6:$DK$85,DN$6:DN$85,升级建筑所需大殿等级!AY82)</f>
        <v>2944676.6666666679</v>
      </c>
      <c r="EJ82" s="2">
        <f>求节点($DK$6:$DK$85,DO$6:DO$85,升级建筑所需大殿等级!AZ82)</f>
        <v>0</v>
      </c>
      <c r="EK82" s="2">
        <f>求节点($DK$6:$DK$85,DP$6:DP$85,升级建筑所需大殿等级!BA82)</f>
        <v>5035332</v>
      </c>
      <c r="EL82" s="2">
        <f>求节点($DK$6:$DK$85,DQ$6:DQ$85,升级建筑所需大殿等级!BB82)</f>
        <v>5035332</v>
      </c>
      <c r="EM82" s="2">
        <f>求节点($DK$6:$DK$85,DR$6:DR$85,升级建筑所需大殿等级!BC82)</f>
        <v>5035332</v>
      </c>
      <c r="EN82" s="2">
        <f>求节点($DK$6:$DK$85,DS$6:DS$85,升级建筑所需大殿等级!BD82)</f>
        <v>5035332</v>
      </c>
      <c r="EO82" s="2">
        <f>求节点($DK$6:$DK$85,DT$6:DT$85,升级建筑所需大殿等级!BE82)</f>
        <v>6991600</v>
      </c>
      <c r="EP82" s="2">
        <f>求节点($DK$6:$DK$85,DU$6:DU$85,升级建筑所需大殿等级!BF82)</f>
        <v>6993542</v>
      </c>
      <c r="EQ82" s="2">
        <f>求节点($DK$6:$DK$85,DV$6:DV$85,升级建筑所需大殿等级!BG82)</f>
        <v>6993542</v>
      </c>
      <c r="ER82" s="2">
        <f>求节点($DK$6:$DK$85,DW$6:DW$85,升级建筑所需大殿等级!BH82)</f>
        <v>13839334</v>
      </c>
      <c r="ES82" s="2">
        <f>求节点($DK$6:$DK$85,DX$6:DX$85,升级建筑所需大殿等级!BI82)</f>
        <v>8038026.6666666623</v>
      </c>
      <c r="ET82" s="2">
        <f>求节点($DK$6:$DK$85,DY$6:DY$85,升级建筑所需大殿等级!BJ82)</f>
        <v>5004691.3333333302</v>
      </c>
      <c r="EU82" s="2">
        <f>求节点($DK$6:$DK$85,DZ$6:DZ$85,升级建筑所需大殿等级!BK82)</f>
        <v>8037924.6666666623</v>
      </c>
      <c r="EV82" s="2">
        <f>求节点($DK$6:$DK$85,EA$6:EA$85,升级建筑所需大殿等级!BL82)</f>
        <v>8037934.6666666623</v>
      </c>
      <c r="EW82" s="2">
        <f>求节点($DK$6:$DK$85,EB$6:EB$85,升级建筑所需大殿等级!BM82)</f>
        <v>5035292</v>
      </c>
      <c r="EX82" s="2">
        <f>求节点($DK$6:$DK$85,EC$6:EC$85,升级建筑所需大殿等级!BN82)</f>
        <v>2521216</v>
      </c>
      <c r="FA82" s="1">
        <f>SUMPRODUCT(EG82:EX82,'[1]功能-城建'!$X82:$AO82)</f>
        <v>123677533.99999997</v>
      </c>
      <c r="FC82" s="1" t="e">
        <f t="shared" si="74"/>
        <v>#DIV/0!</v>
      </c>
    </row>
    <row r="83" spans="1:159" x14ac:dyDescent="0.15">
      <c r="A83" s="1">
        <f>(0.03*$C83^-0.75)*求节点([1]节奏总纲!$P$4:$P$163,'[1]功能-城建'!$CW$5:$CW$164,[1]节奏总纲!$AM81)</f>
        <v>7014566.2776090074</v>
      </c>
      <c r="B83" s="1">
        <v>4.1999999999999997E-3</v>
      </c>
      <c r="C83" s="1">
        <v>78</v>
      </c>
      <c r="D83" s="1">
        <f>'[1]功能-城建'!DG82</f>
        <v>144750867.33333334</v>
      </c>
      <c r="E83" s="1">
        <f>'[1]功能-城建'!DH82</f>
        <v>144750867.33333334</v>
      </c>
      <c r="F83" s="1">
        <f>'[1]功能-城建'!DI82</f>
        <v>144750867.33333334</v>
      </c>
      <c r="G83" s="1">
        <f>'[1]功能-城建'!DJ82</f>
        <v>144750867.33333334</v>
      </c>
      <c r="H83" s="1">
        <f>'[1]功能-城建'!DK82</f>
        <v>144750867.33333334</v>
      </c>
      <c r="J83" s="2">
        <v>78</v>
      </c>
      <c r="K83" s="2">
        <f>'[1]功能-城建'!AS83</f>
        <v>78</v>
      </c>
      <c r="L83" s="2">
        <f>'[1]功能-城建'!AT83</f>
        <v>78</v>
      </c>
      <c r="M83" s="2" t="str">
        <f>'[1]功能-城建'!AU83</f>
        <v/>
      </c>
      <c r="N83" s="2" t="str">
        <f>'[1]功能-城建'!AV83</f>
        <v/>
      </c>
      <c r="O83" s="2">
        <f>'[1]功能-城建'!AW83</f>
        <v>78</v>
      </c>
      <c r="P83" s="2">
        <f>'[1]功能-城建'!AX83</f>
        <v>78</v>
      </c>
      <c r="Q83" s="2">
        <f>'[1]功能-城建'!AY83</f>
        <v>78</v>
      </c>
      <c r="R83" s="2">
        <f>'[1]功能-城建'!AZ83</f>
        <v>78</v>
      </c>
      <c r="S83" s="2">
        <f>'[1]功能-城建'!BA83</f>
        <v>78</v>
      </c>
      <c r="T83" s="2">
        <f>'[1]功能-城建'!BB83</f>
        <v>78</v>
      </c>
      <c r="U83" s="2">
        <f>'[1]功能-城建'!BC83</f>
        <v>78</v>
      </c>
      <c r="V83" s="2">
        <f>'[1]功能-城建'!BD83</f>
        <v>0</v>
      </c>
      <c r="W83" s="2">
        <f>'[1]功能-城建'!BE83</f>
        <v>0</v>
      </c>
      <c r="X83" s="2">
        <f>'[1]功能-城建'!BF83</f>
        <v>0</v>
      </c>
      <c r="Y83" s="2">
        <f>'[1]功能-城建'!BG83</f>
        <v>0</v>
      </c>
      <c r="Z83" s="2">
        <f>'[1]功能-城建'!BH83</f>
        <v>0</v>
      </c>
      <c r="AA83" s="2">
        <f>'[1]功能-城建'!BI83</f>
        <v>78</v>
      </c>
      <c r="AB83" s="2">
        <f>'[1]功能-城建'!BJ83</f>
        <v>0</v>
      </c>
      <c r="AC83" s="2"/>
      <c r="AD83" s="2"/>
      <c r="AE83" s="2">
        <v>78</v>
      </c>
      <c r="AF83" s="2">
        <f>IFERROR(ROUNDUP(城建经验计算中介!D83*INDEX($B$6:$B$85,K83,1),0),0)</f>
        <v>4651406</v>
      </c>
      <c r="AG83" s="2">
        <f>IFERROR(ROUNDUP(城建经验计算中介!E83*INDEX($B$6:$B$85,L83,1),0),0)</f>
        <v>1033646</v>
      </c>
      <c r="AH83" s="2">
        <f>IFERROR(ROUNDUP(城建经验计算中介!F83*INDEX($B$6:$B$85,M83,1),0),0)</f>
        <v>0</v>
      </c>
      <c r="AI83" s="2">
        <f>IFERROR(ROUNDUP(城建经验计算中介!G83*INDEX($B$6:$B$85,N83,1),0),0)</f>
        <v>0</v>
      </c>
      <c r="AJ83" s="2">
        <f>IFERROR(ROUNDUP(城建经验计算中介!H83*INDEX($B$6:$B$85,O83,1),0),0)</f>
        <v>861372</v>
      </c>
      <c r="AK83" s="2">
        <f>IFERROR(ROUNDUP(城建经验计算中介!I83*INDEX($B$6:$B$85,P83,1),0),0)</f>
        <v>861372</v>
      </c>
      <c r="AL83" s="2">
        <f>IFERROR(ROUNDUP(城建经验计算中介!J83*INDEX($B$6:$B$85,Q83,1),0),0)</f>
        <v>861372</v>
      </c>
      <c r="AM83" s="2">
        <f>IFERROR(ROUNDUP(城建经验计算中介!K83*INDEX($B$6:$B$85,R83,1),0),0)</f>
        <v>861372</v>
      </c>
      <c r="AN83" s="2">
        <f>IFERROR(ROUNDUP(城建经验计算中介!L83*INDEX($B$6:$B$85,S83,1),0),0)</f>
        <v>1205920</v>
      </c>
      <c r="AO83" s="2">
        <f>IFERROR(ROUNDUP(城建经验计算中介!M83*INDEX($B$6:$B$85,T83,1),0),0)</f>
        <v>1205920</v>
      </c>
      <c r="AP83" s="2">
        <f>IFERROR(ROUNDUP(城建经验计算中介!N83*INDEX($B$6:$B$85,U83,1),0),0)</f>
        <v>1205920</v>
      </c>
      <c r="AQ83" s="2">
        <f>IFERROR(ROUNDUP(城建经验计算中介!O83*INDEX($B$6:$B$85,V83,1),0),0)</f>
        <v>0</v>
      </c>
      <c r="AR83" s="2">
        <f>IFERROR(ROUNDUP(城建经验计算中介!P83*INDEX($B$6:$B$85,W83,1),0),0)</f>
        <v>0</v>
      </c>
      <c r="AS83" s="2">
        <f>IFERROR(ROUNDUP(城建经验计算中介!Q83*INDEX($B$6:$B$85,X83,1),0),0)</f>
        <v>0</v>
      </c>
      <c r="AT83" s="2">
        <f>IFERROR(ROUNDUP(城建经验计算中介!R83*INDEX($B$6:$B$85,Y83,1),0),0)</f>
        <v>0</v>
      </c>
      <c r="AU83" s="2">
        <f>IFERROR(ROUNDUP(城建经验计算中介!S83*INDEX($B$6:$B$85,Z83,1),0),0)</f>
        <v>0</v>
      </c>
      <c r="AV83" s="2">
        <f>IFERROR(ROUNDUP(城建经验计算中介!T83*INDEX($B$6:$B$85,AA83,1),0),0)</f>
        <v>861372</v>
      </c>
      <c r="AW83" s="2">
        <f>IFERROR(ROUNDUP(城建经验计算中介!U83*INDEX($B$6:$B$85,AB83,1),0),0)</f>
        <v>0</v>
      </c>
      <c r="AZ83" s="2">
        <v>78</v>
      </c>
      <c r="BA83" s="2">
        <f t="shared" si="56"/>
        <v>4700000</v>
      </c>
      <c r="BB83" s="2">
        <f t="shared" si="57"/>
        <v>1000000</v>
      </c>
      <c r="BC83" s="2">
        <f t="shared" si="58"/>
        <v>0</v>
      </c>
      <c r="BD83" s="2">
        <f t="shared" si="59"/>
        <v>0</v>
      </c>
      <c r="BE83" s="2">
        <f t="shared" si="60"/>
        <v>860000</v>
      </c>
      <c r="BF83" s="2">
        <f t="shared" si="61"/>
        <v>860000</v>
      </c>
      <c r="BG83" s="2">
        <f t="shared" si="62"/>
        <v>860000</v>
      </c>
      <c r="BH83" s="2">
        <f t="shared" si="63"/>
        <v>860000</v>
      </c>
      <c r="BI83" s="2">
        <f t="shared" si="64"/>
        <v>1200000</v>
      </c>
      <c r="BJ83" s="2">
        <f t="shared" si="65"/>
        <v>1200000</v>
      </c>
      <c r="BK83" s="2">
        <f t="shared" si="66"/>
        <v>1200000</v>
      </c>
      <c r="BL83" s="2">
        <f t="shared" si="67"/>
        <v>0</v>
      </c>
      <c r="BM83" s="2">
        <f t="shared" si="68"/>
        <v>0</v>
      </c>
      <c r="BN83" s="2">
        <f t="shared" si="69"/>
        <v>0</v>
      </c>
      <c r="BO83" s="2">
        <f t="shared" si="70"/>
        <v>0</v>
      </c>
      <c r="BP83" s="2">
        <f t="shared" si="71"/>
        <v>0</v>
      </c>
      <c r="BQ83" s="2">
        <f t="shared" si="72"/>
        <v>860000</v>
      </c>
      <c r="BR83" s="2">
        <f t="shared" si="73"/>
        <v>0</v>
      </c>
      <c r="BU83" s="2">
        <v>78</v>
      </c>
      <c r="BV83" s="2">
        <f t="shared" si="75"/>
        <v>4000000</v>
      </c>
      <c r="BW83" s="2">
        <f t="shared" si="76"/>
        <v>1000000</v>
      </c>
      <c r="BX83" s="2">
        <f t="shared" si="77"/>
        <v>0</v>
      </c>
      <c r="BY83" s="2">
        <f t="shared" si="78"/>
        <v>0</v>
      </c>
      <c r="BZ83" s="2">
        <f t="shared" si="79"/>
        <v>860000</v>
      </c>
      <c r="CA83" s="2">
        <f t="shared" si="80"/>
        <v>860000</v>
      </c>
      <c r="CB83" s="2">
        <f t="shared" si="81"/>
        <v>860000</v>
      </c>
      <c r="CC83" s="2">
        <f t="shared" si="82"/>
        <v>860000</v>
      </c>
      <c r="CD83" s="2">
        <f t="shared" si="83"/>
        <v>1200000</v>
      </c>
      <c r="CE83" s="2">
        <f t="shared" si="84"/>
        <v>1200000</v>
      </c>
      <c r="CF83" s="2">
        <f t="shared" si="85"/>
        <v>1200000</v>
      </c>
      <c r="CG83" s="2">
        <f t="shared" si="86"/>
        <v>0</v>
      </c>
      <c r="CH83" s="2">
        <f t="shared" si="87"/>
        <v>0</v>
      </c>
      <c r="CI83" s="33">
        <f t="shared" si="88"/>
        <v>0</v>
      </c>
      <c r="CJ83" s="2">
        <f t="shared" si="89"/>
        <v>0</v>
      </c>
      <c r="CK83" s="2">
        <f t="shared" si="90"/>
        <v>0</v>
      </c>
      <c r="CL83" s="2">
        <f t="shared" si="91"/>
        <v>860000</v>
      </c>
      <c r="CM83" s="2">
        <f t="shared" si="92"/>
        <v>0</v>
      </c>
      <c r="CO83" s="2"/>
      <c r="CP83" s="2">
        <v>78</v>
      </c>
      <c r="CQ83" s="2">
        <v>4000000</v>
      </c>
      <c r="CR83" s="2">
        <v>1000000</v>
      </c>
      <c r="CS83" s="2">
        <v>0</v>
      </c>
      <c r="CT83" s="2">
        <v>0</v>
      </c>
      <c r="CU83" s="2">
        <v>860000</v>
      </c>
      <c r="CV83" s="2">
        <v>860000</v>
      </c>
      <c r="CW83" s="2">
        <v>860000</v>
      </c>
      <c r="CX83" s="2">
        <v>860000</v>
      </c>
      <c r="CY83" s="2">
        <v>1200000</v>
      </c>
      <c r="CZ83" s="2">
        <v>1200000</v>
      </c>
      <c r="DA83" s="2">
        <v>1200000</v>
      </c>
      <c r="DB83" s="2">
        <v>0</v>
      </c>
      <c r="DC83" s="2">
        <v>0</v>
      </c>
      <c r="DD83" s="33">
        <v>0</v>
      </c>
      <c r="DE83" s="2">
        <v>0</v>
      </c>
      <c r="DF83" s="2">
        <v>0</v>
      </c>
      <c r="DG83" s="2">
        <v>860000</v>
      </c>
      <c r="DH83" s="2">
        <v>0</v>
      </c>
      <c r="DK83" s="2">
        <v>78</v>
      </c>
      <c r="DL83" s="2">
        <f>IF(BV83=0,0,SUM(BV$6:BV83))</f>
        <v>27100752</v>
      </c>
      <c r="DM83" s="2">
        <f>IF(BW83=0,0,SUM(BW$6:BW83))</f>
        <v>6997674</v>
      </c>
      <c r="DN83" s="2">
        <f>IF(BX83=0,0,SUM(BX$6:BX83))</f>
        <v>0</v>
      </c>
      <c r="DO83" s="2">
        <f>IF(BY83=0,0,SUM(BY$6:BY83))</f>
        <v>0</v>
      </c>
      <c r="DP83" s="2">
        <f>IF(BZ83=0,0,SUM(BZ$6:BZ83))</f>
        <v>5895332</v>
      </c>
      <c r="DQ83" s="2">
        <f>IF(CA83=0,0,SUM(CA$6:CA83))</f>
        <v>5895332</v>
      </c>
      <c r="DR83" s="2">
        <f>IF(CB83=0,0,SUM(CB$6:CB83))</f>
        <v>5895332</v>
      </c>
      <c r="DS83" s="2">
        <f>IF(CC83=0,0,SUM(CC$6:CC83))</f>
        <v>5895332</v>
      </c>
      <c r="DT83" s="2">
        <f>IF(CD83=0,0,SUM(CD$6:CD83))</f>
        <v>8191600</v>
      </c>
      <c r="DU83" s="2">
        <f>IF(CE83=0,0,SUM(CE$6:CE83))</f>
        <v>8193542</v>
      </c>
      <c r="DV83" s="2">
        <f>IF(CF83=0,0,SUM(CF$6:CF83))</f>
        <v>8193542</v>
      </c>
      <c r="DW83" s="2">
        <f>IF(CG83=0,0,SUM(CG$6:CG83))</f>
        <v>0</v>
      </c>
      <c r="DX83" s="2">
        <f>IF(CH83=0,0,SUM(CH$6:CH83))</f>
        <v>0</v>
      </c>
      <c r="DY83" s="2">
        <f>IF(CI83=0,0,SUM(CI$6:CI83))</f>
        <v>0</v>
      </c>
      <c r="DZ83" s="2">
        <f>IF(CJ83=0,0,SUM(CJ$6:CJ83))</f>
        <v>0</v>
      </c>
      <c r="EA83" s="2">
        <f>IF(CK83=0,0,SUM(CK$6:CK83))</f>
        <v>0</v>
      </c>
      <c r="EB83" s="2">
        <f>IF(CL83=0,0,SUM(CL$6:CL83))</f>
        <v>5895292</v>
      </c>
      <c r="EC83" s="2">
        <f>IF(CM83=0,0,SUM(CM$6:CM83))</f>
        <v>0</v>
      </c>
      <c r="EF83" s="2">
        <v>78</v>
      </c>
      <c r="EG83" s="2">
        <f>求节点($DK$6:$DK$85,DL$6:DL$85,升级建筑所需大殿等级!AW83)</f>
        <v>27100752</v>
      </c>
      <c r="EH83" s="2">
        <f>求节点($DK$6:$DK$85,DM$6:DM$85,升级建筑所需大殿等级!AX83)</f>
        <v>6997674</v>
      </c>
      <c r="EI83" s="2">
        <f>求节点($DK$6:$DK$85,DN$6:DN$85,升级建筑所需大殿等级!AY83)</f>
        <v>3268010</v>
      </c>
      <c r="EJ83" s="2">
        <f>求节点($DK$6:$DK$85,DO$6:DO$85,升级建筑所需大殿等级!AZ83)</f>
        <v>0</v>
      </c>
      <c r="EK83" s="2">
        <f>求节点($DK$6:$DK$85,DP$6:DP$85,升级建筑所需大殿等级!BA83)</f>
        <v>5895332</v>
      </c>
      <c r="EL83" s="2">
        <f>求节点($DK$6:$DK$85,DQ$6:DQ$85,升级建筑所需大殿等级!BB83)</f>
        <v>5895332</v>
      </c>
      <c r="EM83" s="2">
        <f>求节点($DK$6:$DK$85,DR$6:DR$85,升级建筑所需大殿等级!BC83)</f>
        <v>5895332</v>
      </c>
      <c r="EN83" s="2">
        <f>求节点($DK$6:$DK$85,DS$6:DS$85,升级建筑所需大殿等级!BD83)</f>
        <v>5895332</v>
      </c>
      <c r="EO83" s="2">
        <f>求节点($DK$6:$DK$85,DT$6:DT$85,升级建筑所需大殿等级!BE83)</f>
        <v>8191600</v>
      </c>
      <c r="EP83" s="2">
        <f>求节点($DK$6:$DK$85,DU$6:DU$85,升级建筑所需大殿等级!BF83)</f>
        <v>8193542</v>
      </c>
      <c r="EQ83" s="2">
        <f>求节点($DK$6:$DK$85,DV$6:DV$85,升级建筑所需大殿等级!BG83)</f>
        <v>8193542</v>
      </c>
      <c r="ER83" s="2">
        <f>求节点($DK$6:$DK$85,DW$6:DW$85,升级建筑所需大殿等级!BH83)</f>
        <v>15989334</v>
      </c>
      <c r="ES83" s="2">
        <f>求节点($DK$6:$DK$85,DX$6:DX$85,升级建筑所需大殿等级!BI83)</f>
        <v>9404693.3333333377</v>
      </c>
      <c r="ET83" s="2">
        <f>求节点($DK$6:$DK$85,DY$6:DY$85,升级建筑所需大殿等级!BJ83)</f>
        <v>5838024.6666666698</v>
      </c>
      <c r="EU83" s="2">
        <f>求节点($DK$6:$DK$85,DZ$6:DZ$85,升级建筑所需大殿等级!BK83)</f>
        <v>9404591.3333333377</v>
      </c>
      <c r="EV83" s="2">
        <f>求节点($DK$6:$DK$85,EA$6:EA$85,升级建筑所需大殿等级!BL83)</f>
        <v>9404601.3333333377</v>
      </c>
      <c r="EW83" s="2">
        <f>求节点($DK$6:$DK$85,EB$6:EB$85,升级建筑所需大殿等级!BM83)</f>
        <v>5895292</v>
      </c>
      <c r="EX83" s="2">
        <f>求节点($DK$6:$DK$85,EC$6:EC$85,升级建筑所需大殿等级!BN83)</f>
        <v>3287882.6666666679</v>
      </c>
      <c r="FA83" s="1">
        <f>SUMPRODUCT(EG83:EX83,'[1]功能-城建'!$X83:$AO83)</f>
        <v>144750867.33333334</v>
      </c>
      <c r="FC83" s="1" t="e">
        <f t="shared" si="74"/>
        <v>#DIV/0!</v>
      </c>
    </row>
    <row r="84" spans="1:159" x14ac:dyDescent="0.15">
      <c r="A84" s="1">
        <f>(0.03*$C84^-0.75)*求节点([1]节奏总纲!$P$4:$P$163,'[1]功能-城建'!$CW$5:$CW$164,[1]节奏总纲!$AM82)</f>
        <v>8036737.8058060454</v>
      </c>
      <c r="B84" s="1">
        <v>4.1999999999999997E-3</v>
      </c>
      <c r="C84" s="1">
        <v>79</v>
      </c>
      <c r="D84" s="1">
        <f>'[1]功能-城建'!DG83</f>
        <v>168925867.33333334</v>
      </c>
      <c r="E84" s="1">
        <f>'[1]功能-城建'!DH83</f>
        <v>168925867.33333334</v>
      </c>
      <c r="F84" s="1">
        <f>'[1]功能-城建'!DI83</f>
        <v>168925867.33333334</v>
      </c>
      <c r="G84" s="1">
        <f>'[1]功能-城建'!DJ83</f>
        <v>168925867.33333334</v>
      </c>
      <c r="H84" s="1">
        <f>'[1]功能-城建'!DK83</f>
        <v>168925867.33333334</v>
      </c>
      <c r="J84" s="2">
        <v>79</v>
      </c>
      <c r="K84" s="2">
        <f>'[1]功能-城建'!AS84</f>
        <v>79</v>
      </c>
      <c r="L84" s="2">
        <f>'[1]功能-城建'!AT84</f>
        <v>79</v>
      </c>
      <c r="M84" s="2" t="str">
        <f>'[1]功能-城建'!AU84</f>
        <v/>
      </c>
      <c r="N84" s="2" t="str">
        <f>'[1]功能-城建'!AV84</f>
        <v/>
      </c>
      <c r="O84" s="2">
        <f>'[1]功能-城建'!AW84</f>
        <v>79</v>
      </c>
      <c r="P84" s="2">
        <f>'[1]功能-城建'!AX84</f>
        <v>79</v>
      </c>
      <c r="Q84" s="2">
        <f>'[1]功能-城建'!AY84</f>
        <v>79</v>
      </c>
      <c r="R84" s="2">
        <f>'[1]功能-城建'!AZ84</f>
        <v>79</v>
      </c>
      <c r="S84" s="2">
        <f>'[1]功能-城建'!BA84</f>
        <v>79</v>
      </c>
      <c r="T84" s="2">
        <f>'[1]功能-城建'!BB84</f>
        <v>79</v>
      </c>
      <c r="U84" s="2">
        <f>'[1]功能-城建'!BC84</f>
        <v>79</v>
      </c>
      <c r="V84" s="2">
        <f>'[1]功能-城建'!BD84</f>
        <v>0</v>
      </c>
      <c r="W84" s="2">
        <f>'[1]功能-城建'!BE84</f>
        <v>0</v>
      </c>
      <c r="X84" s="2">
        <f>'[1]功能-城建'!BF84</f>
        <v>0</v>
      </c>
      <c r="Y84" s="2">
        <f>'[1]功能-城建'!BG84</f>
        <v>0</v>
      </c>
      <c r="Z84" s="2">
        <f>'[1]功能-城建'!BH84</f>
        <v>0</v>
      </c>
      <c r="AA84" s="2">
        <f>'[1]功能-城建'!BI84</f>
        <v>79</v>
      </c>
      <c r="AB84" s="2">
        <f>'[1]功能-城建'!BJ84</f>
        <v>0</v>
      </c>
      <c r="AC84" s="2"/>
      <c r="AD84" s="2"/>
      <c r="AE84" s="2">
        <v>79</v>
      </c>
      <c r="AF84" s="2">
        <f>IFERROR(ROUNDUP(城建经验计算中介!D84*INDEX($B$6:$B$85,K84,1),0),0)</f>
        <v>5449133</v>
      </c>
      <c r="AG84" s="2">
        <f>IFERROR(ROUNDUP(城建经验计算中介!E84*INDEX($B$6:$B$85,L84,1),0),0)</f>
        <v>1210919</v>
      </c>
      <c r="AH84" s="2">
        <f>IFERROR(ROUNDUP(城建经验计算中介!F84*INDEX($B$6:$B$85,M84,1),0),0)</f>
        <v>0</v>
      </c>
      <c r="AI84" s="2">
        <f>IFERROR(ROUNDUP(城建经验计算中介!G84*INDEX($B$6:$B$85,N84,1),0),0)</f>
        <v>0</v>
      </c>
      <c r="AJ84" s="2">
        <f>IFERROR(ROUNDUP(城建经验计算中介!H84*INDEX($B$6:$B$85,O84,1),0),0)</f>
        <v>1009099</v>
      </c>
      <c r="AK84" s="2">
        <f>IFERROR(ROUNDUP(城建经验计算中介!I84*INDEX($B$6:$B$85,P84,1),0),0)</f>
        <v>1009099</v>
      </c>
      <c r="AL84" s="2">
        <f>IFERROR(ROUNDUP(城建经验计算中介!J84*INDEX($B$6:$B$85,Q84,1),0),0)</f>
        <v>1009099</v>
      </c>
      <c r="AM84" s="2">
        <f>IFERROR(ROUNDUP(城建经验计算中介!K84*INDEX($B$6:$B$85,R84,1),0),0)</f>
        <v>1009099</v>
      </c>
      <c r="AN84" s="2">
        <f>IFERROR(ROUNDUP(城建经验计算中介!L84*INDEX($B$6:$B$85,S84,1),0),0)</f>
        <v>1412738</v>
      </c>
      <c r="AO84" s="2">
        <f>IFERROR(ROUNDUP(城建经验计算中介!M84*INDEX($B$6:$B$85,T84,1),0),0)</f>
        <v>1412738</v>
      </c>
      <c r="AP84" s="2">
        <f>IFERROR(ROUNDUP(城建经验计算中介!N84*INDEX($B$6:$B$85,U84,1),0),0)</f>
        <v>1412738</v>
      </c>
      <c r="AQ84" s="2">
        <f>IFERROR(ROUNDUP(城建经验计算中介!O84*INDEX($B$6:$B$85,V84,1),0),0)</f>
        <v>0</v>
      </c>
      <c r="AR84" s="2">
        <f>IFERROR(ROUNDUP(城建经验计算中介!P84*INDEX($B$6:$B$85,W84,1),0),0)</f>
        <v>0</v>
      </c>
      <c r="AS84" s="2">
        <f>IFERROR(ROUNDUP(城建经验计算中介!Q84*INDEX($B$6:$B$85,X84,1),0),0)</f>
        <v>0</v>
      </c>
      <c r="AT84" s="2">
        <f>IFERROR(ROUNDUP(城建经验计算中介!R84*INDEX($B$6:$B$85,Y84,1),0),0)</f>
        <v>0</v>
      </c>
      <c r="AU84" s="2">
        <f>IFERROR(ROUNDUP(城建经验计算中介!S84*INDEX($B$6:$B$85,Z84,1),0),0)</f>
        <v>0</v>
      </c>
      <c r="AV84" s="2">
        <f>IFERROR(ROUNDUP(城建经验计算中介!T84*INDEX($B$6:$B$85,AA84,1),0),0)</f>
        <v>1009099</v>
      </c>
      <c r="AW84" s="2">
        <f>IFERROR(ROUNDUP(城建经验计算中介!U84*INDEX($B$6:$B$85,AB84,1),0),0)</f>
        <v>0</v>
      </c>
      <c r="AZ84" s="2">
        <v>79</v>
      </c>
      <c r="BA84" s="2">
        <f t="shared" si="56"/>
        <v>5400000</v>
      </c>
      <c r="BB84" s="2">
        <f t="shared" si="57"/>
        <v>1200000</v>
      </c>
      <c r="BC84" s="2">
        <f t="shared" si="58"/>
        <v>0</v>
      </c>
      <c r="BD84" s="2">
        <f t="shared" si="59"/>
        <v>0</v>
      </c>
      <c r="BE84" s="2">
        <f t="shared" si="60"/>
        <v>1000000</v>
      </c>
      <c r="BF84" s="2">
        <f t="shared" si="61"/>
        <v>1000000</v>
      </c>
      <c r="BG84" s="2">
        <f t="shared" si="62"/>
        <v>1000000</v>
      </c>
      <c r="BH84" s="2">
        <f t="shared" si="63"/>
        <v>1000000</v>
      </c>
      <c r="BI84" s="2">
        <f t="shared" si="64"/>
        <v>1400000</v>
      </c>
      <c r="BJ84" s="2">
        <f t="shared" si="65"/>
        <v>1400000</v>
      </c>
      <c r="BK84" s="2">
        <f t="shared" si="66"/>
        <v>1400000</v>
      </c>
      <c r="BL84" s="2">
        <f t="shared" si="67"/>
        <v>0</v>
      </c>
      <c r="BM84" s="2">
        <f t="shared" si="68"/>
        <v>0</v>
      </c>
      <c r="BN84" s="2">
        <f t="shared" si="69"/>
        <v>0</v>
      </c>
      <c r="BO84" s="2">
        <f t="shared" si="70"/>
        <v>0</v>
      </c>
      <c r="BP84" s="2">
        <f t="shared" si="71"/>
        <v>0</v>
      </c>
      <c r="BQ84" s="2">
        <f t="shared" si="72"/>
        <v>1000000</v>
      </c>
      <c r="BR84" s="2">
        <f t="shared" si="73"/>
        <v>0</v>
      </c>
      <c r="BU84" s="2">
        <v>79</v>
      </c>
      <c r="BV84" s="2">
        <f t="shared" si="75"/>
        <v>4700000</v>
      </c>
      <c r="BW84" s="2">
        <f t="shared" si="76"/>
        <v>1200000</v>
      </c>
      <c r="BX84" s="2">
        <f t="shared" si="77"/>
        <v>0</v>
      </c>
      <c r="BY84" s="2">
        <f t="shared" si="78"/>
        <v>0</v>
      </c>
      <c r="BZ84" s="2">
        <f t="shared" si="79"/>
        <v>1000000</v>
      </c>
      <c r="CA84" s="2">
        <f t="shared" si="80"/>
        <v>1000000</v>
      </c>
      <c r="CB84" s="2">
        <f t="shared" si="81"/>
        <v>1000000</v>
      </c>
      <c r="CC84" s="2">
        <f t="shared" si="82"/>
        <v>1000000</v>
      </c>
      <c r="CD84" s="2">
        <f t="shared" si="83"/>
        <v>1400000</v>
      </c>
      <c r="CE84" s="2">
        <f t="shared" si="84"/>
        <v>1400000</v>
      </c>
      <c r="CF84" s="2">
        <f t="shared" si="85"/>
        <v>1400000</v>
      </c>
      <c r="CG84" s="2">
        <f t="shared" si="86"/>
        <v>0</v>
      </c>
      <c r="CH84" s="2">
        <f t="shared" si="87"/>
        <v>0</v>
      </c>
      <c r="CI84" s="33">
        <f t="shared" si="88"/>
        <v>0</v>
      </c>
      <c r="CJ84" s="2">
        <f t="shared" si="89"/>
        <v>0</v>
      </c>
      <c r="CK84" s="2">
        <f t="shared" si="90"/>
        <v>0</v>
      </c>
      <c r="CL84" s="2">
        <f t="shared" si="91"/>
        <v>1000000</v>
      </c>
      <c r="CM84" s="2">
        <f t="shared" si="92"/>
        <v>0</v>
      </c>
      <c r="CO84" s="2"/>
      <c r="CP84" s="2">
        <v>79</v>
      </c>
      <c r="CQ84" s="2">
        <v>4700000</v>
      </c>
      <c r="CR84" s="2">
        <v>1200000</v>
      </c>
      <c r="CS84" s="2">
        <v>0</v>
      </c>
      <c r="CT84" s="2">
        <v>0</v>
      </c>
      <c r="CU84" s="2">
        <v>1000000</v>
      </c>
      <c r="CV84" s="2">
        <v>1000000</v>
      </c>
      <c r="CW84" s="2">
        <v>1000000</v>
      </c>
      <c r="CX84" s="2">
        <v>1000000</v>
      </c>
      <c r="CY84" s="2">
        <v>1400000</v>
      </c>
      <c r="CZ84" s="2">
        <v>1400000</v>
      </c>
      <c r="DA84" s="2">
        <v>1400000</v>
      </c>
      <c r="DB84" s="2">
        <v>0</v>
      </c>
      <c r="DC84" s="2">
        <v>0</v>
      </c>
      <c r="DD84" s="33">
        <v>0</v>
      </c>
      <c r="DE84" s="2">
        <v>0</v>
      </c>
      <c r="DF84" s="2">
        <v>0</v>
      </c>
      <c r="DG84" s="2">
        <v>1000000</v>
      </c>
      <c r="DH84" s="2">
        <v>0</v>
      </c>
      <c r="DK84" s="2">
        <v>79</v>
      </c>
      <c r="DL84" s="2">
        <f>IF(BV84=0,0,SUM(BV$6:BV84))</f>
        <v>31800752</v>
      </c>
      <c r="DM84" s="2">
        <f>IF(BW84=0,0,SUM(BW$6:BW84))</f>
        <v>8197674</v>
      </c>
      <c r="DN84" s="2">
        <f>IF(BX84=0,0,SUM(BX$6:BX84))</f>
        <v>0</v>
      </c>
      <c r="DO84" s="2">
        <f>IF(BY84=0,0,SUM(BY$6:BY84))</f>
        <v>0</v>
      </c>
      <c r="DP84" s="2">
        <f>IF(BZ84=0,0,SUM(BZ$6:BZ84))</f>
        <v>6895332</v>
      </c>
      <c r="DQ84" s="2">
        <f>IF(CA84=0,0,SUM(CA$6:CA84))</f>
        <v>6895332</v>
      </c>
      <c r="DR84" s="2">
        <f>IF(CB84=0,0,SUM(CB$6:CB84))</f>
        <v>6895332</v>
      </c>
      <c r="DS84" s="2">
        <f>IF(CC84=0,0,SUM(CC$6:CC84))</f>
        <v>6895332</v>
      </c>
      <c r="DT84" s="2">
        <f>IF(CD84=0,0,SUM(CD$6:CD84))</f>
        <v>9591600</v>
      </c>
      <c r="DU84" s="2">
        <f>IF(CE84=0,0,SUM(CE$6:CE84))</f>
        <v>9593542</v>
      </c>
      <c r="DV84" s="2">
        <f>IF(CF84=0,0,SUM(CF$6:CF84))</f>
        <v>9593542</v>
      </c>
      <c r="DW84" s="2">
        <f>IF(CG84=0,0,SUM(CG$6:CG84))</f>
        <v>0</v>
      </c>
      <c r="DX84" s="2">
        <f>IF(CH84=0,0,SUM(CH$6:CH84))</f>
        <v>0</v>
      </c>
      <c r="DY84" s="2">
        <f>IF(CI84=0,0,SUM(CI$6:CI84))</f>
        <v>0</v>
      </c>
      <c r="DZ84" s="2">
        <f>IF(CJ84=0,0,SUM(CJ$6:CJ84))</f>
        <v>0</v>
      </c>
      <c r="EA84" s="2">
        <f>IF(CK84=0,0,SUM(CK$6:CK84))</f>
        <v>0</v>
      </c>
      <c r="EB84" s="2">
        <f>IF(CL84=0,0,SUM(CL$6:CL84))</f>
        <v>6895292</v>
      </c>
      <c r="EC84" s="2">
        <f>IF(CM84=0,0,SUM(CM$6:CM84))</f>
        <v>0</v>
      </c>
      <c r="EF84" s="2">
        <v>79</v>
      </c>
      <c r="EG84" s="2">
        <f>求节点($DK$6:$DK$85,DL$6:DL$85,升级建筑所需大殿等级!AW84)</f>
        <v>31800752</v>
      </c>
      <c r="EH84" s="2">
        <f>求节点($DK$6:$DK$85,DM$6:DM$85,升级建筑所需大殿等级!AX84)</f>
        <v>8197674</v>
      </c>
      <c r="EI84" s="2">
        <f>求节点($DK$6:$DK$85,DN$6:DN$85,升级建筑所需大殿等级!AY84)</f>
        <v>4068010</v>
      </c>
      <c r="EJ84" s="2">
        <f>求节点($DK$6:$DK$85,DO$6:DO$85,升级建筑所需大殿等级!AZ84)</f>
        <v>0</v>
      </c>
      <c r="EK84" s="2">
        <f>求节点($DK$6:$DK$85,DP$6:DP$85,升级建筑所需大殿等级!BA84)</f>
        <v>6895332</v>
      </c>
      <c r="EL84" s="2">
        <f>求节点($DK$6:$DK$85,DQ$6:DQ$85,升级建筑所需大殿等级!BB84)</f>
        <v>6895332</v>
      </c>
      <c r="EM84" s="2">
        <f>求节点($DK$6:$DK$85,DR$6:DR$85,升级建筑所需大殿等级!BC84)</f>
        <v>6895332</v>
      </c>
      <c r="EN84" s="2">
        <f>求节点($DK$6:$DK$85,DS$6:DS$85,升级建筑所需大殿等级!BD84)</f>
        <v>6895332</v>
      </c>
      <c r="EO84" s="2">
        <f>求节点($DK$6:$DK$85,DT$6:DT$85,升级建筑所需大殿等级!BE84)</f>
        <v>9591600</v>
      </c>
      <c r="EP84" s="2">
        <f>求节点($DK$6:$DK$85,DU$6:DU$85,升级建筑所需大殿等级!BF84)</f>
        <v>9593542</v>
      </c>
      <c r="EQ84" s="2">
        <f>求节点($DK$6:$DK$85,DV$6:DV$85,升级建筑所需大殿等级!BG84)</f>
        <v>9593542</v>
      </c>
      <c r="ER84" s="2">
        <f>求节点($DK$6:$DK$85,DW$6:DW$85,升级建筑所需大殿等级!BH84)</f>
        <v>18564334.000000011</v>
      </c>
      <c r="ES84" s="2">
        <f>求节点($DK$6:$DK$85,DX$6:DX$85,升级建筑所需大殿等级!BI84)</f>
        <v>10771360</v>
      </c>
      <c r="ET84" s="2">
        <f>求节点($DK$6:$DK$85,DY$6:DY$85,升级建筑所需大殿等级!BJ84)</f>
        <v>6671358</v>
      </c>
      <c r="EU84" s="2">
        <f>求节点($DK$6:$DK$85,DZ$6:DZ$85,升级建筑所需大殿等级!BK84)</f>
        <v>10771258</v>
      </c>
      <c r="EV84" s="2">
        <f>求节点($DK$6:$DK$85,EA$6:EA$85,升级建筑所需大殿等级!BL84)</f>
        <v>10771268</v>
      </c>
      <c r="EW84" s="2">
        <f>求节点($DK$6:$DK$85,EB$6:EB$85,升级建筑所需大殿等级!BM84)</f>
        <v>6895292</v>
      </c>
      <c r="EX84" s="2">
        <f>求节点($DK$6:$DK$85,EC$6:EC$85,升级建筑所需大殿等级!BN84)</f>
        <v>4054549.3333333321</v>
      </c>
      <c r="FA84" s="1">
        <f>SUMPRODUCT(EG84:EX84,'[1]功能-城建'!$X84:$AO84)</f>
        <v>168925867.33333334</v>
      </c>
      <c r="FC84" s="1" t="e">
        <f t="shared" si="74"/>
        <v>#DIV/0!</v>
      </c>
    </row>
    <row r="85" spans="1:159" x14ac:dyDescent="0.15">
      <c r="A85" s="1">
        <f>(0.03*$C85^-0.75)*求节点([1]节奏总纲!$P$4:$P$163,'[1]功能-城建'!$CW$5:$CW$164,[1]节奏总纲!$AM83)</f>
        <v>9208535.4568863232</v>
      </c>
      <c r="B85" s="1">
        <v>4.1999999999999997E-3</v>
      </c>
      <c r="C85" s="1">
        <v>80</v>
      </c>
      <c r="D85" s="1">
        <f>'[1]功能-城建'!DG84</f>
        <v>191392534</v>
      </c>
      <c r="E85" s="1">
        <f>'[1]功能-城建'!DH84</f>
        <v>191392534</v>
      </c>
      <c r="F85" s="1">
        <f>'[1]功能-城建'!DI84</f>
        <v>191392534</v>
      </c>
      <c r="G85" s="1">
        <f>'[1]功能-城建'!DJ84</f>
        <v>191392534</v>
      </c>
      <c r="H85" s="1">
        <f>'[1]功能-城建'!DK84</f>
        <v>191392534</v>
      </c>
      <c r="J85" s="2">
        <v>80</v>
      </c>
      <c r="K85" s="2">
        <f>'[1]功能-城建'!AS85</f>
        <v>80</v>
      </c>
      <c r="L85" s="2">
        <f>'[1]功能-城建'!AT85</f>
        <v>80</v>
      </c>
      <c r="M85" s="2" t="str">
        <f>'[1]功能-城建'!AU85</f>
        <v/>
      </c>
      <c r="N85" s="2" t="str">
        <f>'[1]功能-城建'!AV85</f>
        <v/>
      </c>
      <c r="O85" s="2">
        <f>'[1]功能-城建'!AW85</f>
        <v>80</v>
      </c>
      <c r="P85" s="2">
        <f>'[1]功能-城建'!AX85</f>
        <v>80</v>
      </c>
      <c r="Q85" s="2">
        <f>'[1]功能-城建'!AY85</f>
        <v>80</v>
      </c>
      <c r="R85" s="2">
        <f>'[1]功能-城建'!AZ85</f>
        <v>80</v>
      </c>
      <c r="S85" s="2">
        <f>'[1]功能-城建'!BA85</f>
        <v>80</v>
      </c>
      <c r="T85" s="2">
        <f>'[1]功能-城建'!BB85</f>
        <v>80</v>
      </c>
      <c r="U85" s="2">
        <f>'[1]功能-城建'!BC85</f>
        <v>80</v>
      </c>
      <c r="V85" s="2">
        <f>'[1]功能-城建'!BD85</f>
        <v>0</v>
      </c>
      <c r="W85" s="2">
        <f>'[1]功能-城建'!BE85</f>
        <v>0</v>
      </c>
      <c r="X85" s="2">
        <f>'[1]功能-城建'!BF85</f>
        <v>0</v>
      </c>
      <c r="Y85" s="2">
        <f>'[1]功能-城建'!BG85</f>
        <v>0</v>
      </c>
      <c r="Z85" s="2">
        <f>'[1]功能-城建'!BH85</f>
        <v>0</v>
      </c>
      <c r="AA85" s="2">
        <f>'[1]功能-城建'!BI85</f>
        <v>80</v>
      </c>
      <c r="AB85" s="2">
        <f>'[1]功能-城建'!BJ85</f>
        <v>0</v>
      </c>
      <c r="AC85" s="2"/>
      <c r="AD85" s="2"/>
      <c r="AE85" s="2">
        <v>80</v>
      </c>
      <c r="AF85" s="2">
        <f>IFERROR(ROUNDUP(城建经验计算中介!D85*INDEX($B$6:$B$85,K85,1),0),0)</f>
        <v>6380128</v>
      </c>
      <c r="AG85" s="2">
        <f>IFERROR(ROUNDUP(城建经验计算中介!E85*INDEX($B$6:$B$85,L85,1),0),0)</f>
        <v>1417807</v>
      </c>
      <c r="AH85" s="2">
        <f>IFERROR(ROUNDUP(城建经验计算中介!F85*INDEX($B$6:$B$85,M85,1),0),0)</f>
        <v>0</v>
      </c>
      <c r="AI85" s="2">
        <f>IFERROR(ROUNDUP(城建经验计算中介!G85*INDEX($B$6:$B$85,N85,1),0),0)</f>
        <v>0</v>
      </c>
      <c r="AJ85" s="2">
        <f>IFERROR(ROUNDUP(城建经验计算中介!H85*INDEX($B$6:$B$85,O85,1),0),0)</f>
        <v>1181506</v>
      </c>
      <c r="AK85" s="2">
        <f>IFERROR(ROUNDUP(城建经验计算中介!I85*INDEX($B$6:$B$85,P85,1),0),0)</f>
        <v>1181506</v>
      </c>
      <c r="AL85" s="2">
        <f>IFERROR(ROUNDUP(城建经验计算中介!J85*INDEX($B$6:$B$85,Q85,1),0),0)</f>
        <v>1181506</v>
      </c>
      <c r="AM85" s="2">
        <f>IFERROR(ROUNDUP(城建经验计算中介!K85*INDEX($B$6:$B$85,R85,1),0),0)</f>
        <v>1181506</v>
      </c>
      <c r="AN85" s="2">
        <f>IFERROR(ROUNDUP(城建经验计算中介!L85*INDEX($B$6:$B$85,S85,1),0),0)</f>
        <v>1654108</v>
      </c>
      <c r="AO85" s="2">
        <f>IFERROR(ROUNDUP(城建经验计算中介!M85*INDEX($B$6:$B$85,T85,1),0),0)</f>
        <v>1654108</v>
      </c>
      <c r="AP85" s="2">
        <f>IFERROR(ROUNDUP(城建经验计算中介!N85*INDEX($B$6:$B$85,U85,1),0),0)</f>
        <v>1654108</v>
      </c>
      <c r="AQ85" s="2">
        <f>IFERROR(ROUNDUP(城建经验计算中介!O85*INDEX($B$6:$B$85,V85,1),0),0)</f>
        <v>0</v>
      </c>
      <c r="AR85" s="2">
        <f>IFERROR(ROUNDUP(城建经验计算中介!P85*INDEX($B$6:$B$85,W85,1),0),0)</f>
        <v>0</v>
      </c>
      <c r="AS85" s="2">
        <f>IFERROR(ROUNDUP(城建经验计算中介!Q85*INDEX($B$6:$B$85,X85,1),0),0)</f>
        <v>0</v>
      </c>
      <c r="AT85" s="2">
        <f>IFERROR(ROUNDUP(城建经验计算中介!R85*INDEX($B$6:$B$85,Y85,1),0),0)</f>
        <v>0</v>
      </c>
      <c r="AU85" s="2">
        <f>IFERROR(ROUNDUP(城建经验计算中介!S85*INDEX($B$6:$B$85,Z85,1),0),0)</f>
        <v>0</v>
      </c>
      <c r="AV85" s="2">
        <f>IFERROR(ROUNDUP(城建经验计算中介!T85*INDEX($B$6:$B$85,AA85,1),0),0)</f>
        <v>1181506</v>
      </c>
      <c r="AW85" s="2">
        <f>IFERROR(ROUNDUP(城建经验计算中介!U85*INDEX($B$6:$B$85,AB85,1),0),0)</f>
        <v>0</v>
      </c>
      <c r="AZ85" s="2">
        <v>80</v>
      </c>
      <c r="BA85" s="2">
        <f t="shared" si="56"/>
        <v>6400000</v>
      </c>
      <c r="BB85" s="2">
        <f t="shared" si="57"/>
        <v>1400000</v>
      </c>
      <c r="BC85" s="2">
        <f t="shared" si="58"/>
        <v>0</v>
      </c>
      <c r="BD85" s="2">
        <f t="shared" si="59"/>
        <v>0</v>
      </c>
      <c r="BE85" s="2">
        <f t="shared" si="60"/>
        <v>1200000</v>
      </c>
      <c r="BF85" s="2">
        <f t="shared" si="61"/>
        <v>1200000</v>
      </c>
      <c r="BG85" s="2">
        <f t="shared" si="62"/>
        <v>1200000</v>
      </c>
      <c r="BH85" s="2">
        <f t="shared" si="63"/>
        <v>1200000</v>
      </c>
      <c r="BI85" s="2">
        <f t="shared" si="64"/>
        <v>1700000</v>
      </c>
      <c r="BJ85" s="2">
        <f t="shared" si="65"/>
        <v>1700000</v>
      </c>
      <c r="BK85" s="2">
        <f t="shared" si="66"/>
        <v>1700000</v>
      </c>
      <c r="BL85" s="2">
        <f t="shared" si="67"/>
        <v>0</v>
      </c>
      <c r="BM85" s="2">
        <f t="shared" si="68"/>
        <v>0</v>
      </c>
      <c r="BN85" s="2">
        <f t="shared" si="69"/>
        <v>0</v>
      </c>
      <c r="BO85" s="2">
        <f t="shared" si="70"/>
        <v>0</v>
      </c>
      <c r="BP85" s="2">
        <f t="shared" si="71"/>
        <v>0</v>
      </c>
      <c r="BQ85" s="2">
        <f t="shared" si="72"/>
        <v>1200000</v>
      </c>
      <c r="BR85" s="2">
        <f t="shared" si="73"/>
        <v>0</v>
      </c>
      <c r="BU85" s="2">
        <v>80</v>
      </c>
      <c r="BV85" s="2">
        <f t="shared" si="75"/>
        <v>5400000</v>
      </c>
      <c r="BW85" s="2">
        <f t="shared" si="76"/>
        <v>1400000</v>
      </c>
      <c r="BX85" s="2">
        <f t="shared" si="77"/>
        <v>0</v>
      </c>
      <c r="BY85" s="2">
        <f t="shared" si="78"/>
        <v>0</v>
      </c>
      <c r="BZ85" s="2">
        <f t="shared" si="79"/>
        <v>1200000</v>
      </c>
      <c r="CA85" s="2">
        <f t="shared" si="80"/>
        <v>1200000</v>
      </c>
      <c r="CB85" s="2">
        <f t="shared" si="81"/>
        <v>1200000</v>
      </c>
      <c r="CC85" s="2">
        <f t="shared" si="82"/>
        <v>1200000</v>
      </c>
      <c r="CD85" s="2">
        <f t="shared" si="83"/>
        <v>1700000</v>
      </c>
      <c r="CE85" s="2">
        <f t="shared" si="84"/>
        <v>1700000</v>
      </c>
      <c r="CF85" s="2">
        <f t="shared" si="85"/>
        <v>1700000</v>
      </c>
      <c r="CG85" s="2">
        <f t="shared" si="86"/>
        <v>0</v>
      </c>
      <c r="CH85" s="2">
        <f t="shared" si="87"/>
        <v>0</v>
      </c>
      <c r="CI85" s="33">
        <f t="shared" si="88"/>
        <v>0</v>
      </c>
      <c r="CJ85" s="2">
        <f t="shared" si="89"/>
        <v>0</v>
      </c>
      <c r="CK85" s="2">
        <f t="shared" si="90"/>
        <v>0</v>
      </c>
      <c r="CL85" s="2">
        <f t="shared" si="91"/>
        <v>1200000</v>
      </c>
      <c r="CM85" s="2">
        <f t="shared" si="92"/>
        <v>0</v>
      </c>
      <c r="CO85" s="2"/>
      <c r="CP85" s="2">
        <v>80</v>
      </c>
      <c r="CQ85" s="2">
        <v>5400000</v>
      </c>
      <c r="CR85" s="2">
        <v>1400000</v>
      </c>
      <c r="CS85" s="2">
        <v>0</v>
      </c>
      <c r="CT85" s="2">
        <v>0</v>
      </c>
      <c r="CU85" s="2">
        <v>1200000</v>
      </c>
      <c r="CV85" s="2">
        <v>1200000</v>
      </c>
      <c r="CW85" s="2">
        <v>1200000</v>
      </c>
      <c r="CX85" s="2">
        <v>1200000</v>
      </c>
      <c r="CY85" s="2">
        <v>1700000</v>
      </c>
      <c r="CZ85" s="2">
        <v>1700000</v>
      </c>
      <c r="DA85" s="2">
        <v>1700000</v>
      </c>
      <c r="DB85" s="2">
        <v>0</v>
      </c>
      <c r="DC85" s="2">
        <v>0</v>
      </c>
      <c r="DD85" s="33">
        <v>0</v>
      </c>
      <c r="DE85" s="2">
        <v>0</v>
      </c>
      <c r="DF85" s="2">
        <v>0</v>
      </c>
      <c r="DG85" s="2">
        <v>1200000</v>
      </c>
      <c r="DH85" s="2">
        <v>0</v>
      </c>
      <c r="DK85" s="2">
        <v>80</v>
      </c>
      <c r="DL85" s="2">
        <f>IF(BV85=0,0,SUM(BV$6:BV85))</f>
        <v>37200752</v>
      </c>
      <c r="DM85" s="2">
        <f>IF(BW85=0,0,SUM(BW$6:BW85))</f>
        <v>9597674</v>
      </c>
      <c r="DN85" s="2">
        <f>IF(BX85=0,0,SUM(BX$6:BX85))</f>
        <v>0</v>
      </c>
      <c r="DO85" s="2">
        <f>IF(BY85=0,0,SUM(BY$6:BY85))</f>
        <v>0</v>
      </c>
      <c r="DP85" s="2">
        <f>IF(BZ85=0,0,SUM(BZ$6:BZ85))</f>
        <v>8095332</v>
      </c>
      <c r="DQ85" s="2">
        <f>IF(CA85=0,0,SUM(CA$6:CA85))</f>
        <v>8095332</v>
      </c>
      <c r="DR85" s="2">
        <f>IF(CB85=0,0,SUM(CB$6:CB85))</f>
        <v>8095332</v>
      </c>
      <c r="DS85" s="2">
        <f>IF(CC85=0,0,SUM(CC$6:CC85))</f>
        <v>8095332</v>
      </c>
      <c r="DT85" s="2">
        <f>IF(CD85=0,0,SUM(CD$6:CD85))</f>
        <v>11291600</v>
      </c>
      <c r="DU85" s="2">
        <f>IF(CE85=0,0,SUM(CE$6:CE85))</f>
        <v>11293542</v>
      </c>
      <c r="DV85" s="2">
        <f>IF(CF85=0,0,SUM(CF$6:CF85))</f>
        <v>11293542</v>
      </c>
      <c r="DW85" s="2">
        <f>IF(CG85=0,0,SUM(CG$6:CG85))</f>
        <v>0</v>
      </c>
      <c r="DX85" s="2">
        <f>IF(CH85=0,0,SUM(CH$6:CH85))</f>
        <v>0</v>
      </c>
      <c r="DY85" s="2">
        <f>IF(CI85=0,0,SUM(CI$6:CI85))</f>
        <v>0</v>
      </c>
      <c r="DZ85" s="2">
        <f>IF(CJ85=0,0,SUM(CJ$6:CJ85))</f>
        <v>0</v>
      </c>
      <c r="EA85" s="2">
        <f>IF(CK85=0,0,SUM(CK$6:CK85))</f>
        <v>0</v>
      </c>
      <c r="EB85" s="2">
        <f>IF(CL85=0,0,SUM(CL$6:CL85))</f>
        <v>8095292</v>
      </c>
      <c r="EC85" s="2">
        <f>IF(CM85=0,0,SUM(CM$6:CM85))</f>
        <v>0</v>
      </c>
      <c r="EF85" s="2">
        <v>80</v>
      </c>
      <c r="EG85" s="2">
        <f>求节点($DK$6:$DK$85,DL$6:DL$85,升级建筑所需大殿等级!AW85)</f>
        <v>37200752</v>
      </c>
      <c r="EH85" s="2">
        <f>求节点($DK$6:$DK$85,DM$6:DM$85,升级建筑所需大殿等级!AX85)</f>
        <v>9597674</v>
      </c>
      <c r="EI85" s="2">
        <f>求节点($DK$6:$DK$85,DN$6:DN$85,升级建筑所需大殿等级!AY85)</f>
        <v>4868010</v>
      </c>
      <c r="EJ85" s="2">
        <f>求节点($DK$6:$DK$85,DO$6:DO$85,升级建筑所需大殿等级!AZ85)</f>
        <v>0</v>
      </c>
      <c r="EK85" s="2">
        <f>求节点($DK$6:$DK$85,DP$6:DP$85,升级建筑所需大殿等级!BA85)</f>
        <v>8095332</v>
      </c>
      <c r="EL85" s="2">
        <f>求节点($DK$6:$DK$85,DQ$6:DQ$85,升级建筑所需大殿等级!BB85)</f>
        <v>8095332</v>
      </c>
      <c r="EM85" s="2">
        <f>求节点($DK$6:$DK$85,DR$6:DR$85,升级建筑所需大殿等级!BC85)</f>
        <v>8095332</v>
      </c>
      <c r="EN85" s="2">
        <f>求节点($DK$6:$DK$85,DS$6:DS$85,升级建筑所需大殿等级!BD85)</f>
        <v>8095332</v>
      </c>
      <c r="EO85" s="2">
        <f>求节点($DK$6:$DK$85,DT$6:DT$85,升级建筑所需大殿等级!BE85)</f>
        <v>11291600</v>
      </c>
      <c r="EP85" s="2">
        <f>求节点($DK$6:$DK$85,DU$6:DU$85,升级建筑所需大殿等级!BF85)</f>
        <v>11293542</v>
      </c>
      <c r="EQ85" s="2">
        <f>求节点($DK$6:$DK$85,DV$6:DV$85,升级建筑所需大殿等级!BG85)</f>
        <v>11293542</v>
      </c>
      <c r="ER85" s="2">
        <f>求节点($DK$6:$DK$85,DW$6:DW$85,升级建筑所需大殿等级!BH85)</f>
        <v>21564334</v>
      </c>
      <c r="ES85" s="2">
        <f>求节点($DK$6:$DK$85,DX$6:DX$85,升级建筑所需大殿等级!BI85)</f>
        <v>10771360</v>
      </c>
      <c r="ET85" s="2">
        <f>求节点($DK$6:$DK$85,DY$6:DY$85,升级建筑所需大殿等级!BJ85)</f>
        <v>6671358</v>
      </c>
      <c r="EU85" s="2">
        <f>求节点($DK$6:$DK$85,DZ$6:DZ$85,升级建筑所需大殿等级!BK85)</f>
        <v>10771258</v>
      </c>
      <c r="EV85" s="2">
        <f>求节点($DK$6:$DK$85,EA$6:EA$85,升级建筑所需大殿等级!BL85)</f>
        <v>10771268</v>
      </c>
      <c r="EW85" s="2">
        <f>求节点($DK$6:$DK$85,EB$6:EB$85,升级建筑所需大殿等级!BM85)</f>
        <v>8095292</v>
      </c>
      <c r="EX85" s="2">
        <f>求节点($DK$6:$DK$85,EC$6:EC$85,升级建筑所需大殿等级!BN85)</f>
        <v>4821216</v>
      </c>
      <c r="FA85" s="1">
        <f>SUMPRODUCT(EG85:EX85,'[1]功能-城建'!$X85:$AO85)</f>
        <v>191392534</v>
      </c>
      <c r="FC85" s="1" t="e">
        <f t="shared" si="74"/>
        <v>#DIV/0!</v>
      </c>
    </row>
    <row r="86" spans="1:159" x14ac:dyDescent="0.15"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</row>
    <row r="87" spans="1:159" x14ac:dyDescent="0.15"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</row>
    <row r="88" spans="1:159" x14ac:dyDescent="0.15"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</row>
    <row r="89" spans="1:159" x14ac:dyDescent="0.15"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</row>
    <row r="90" spans="1:159" x14ac:dyDescent="0.15"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</row>
    <row r="91" spans="1:159" x14ac:dyDescent="0.15"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</row>
    <row r="92" spans="1:159" x14ac:dyDescent="0.15"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</row>
    <row r="93" spans="1:159" x14ac:dyDescent="0.15"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</row>
    <row r="94" spans="1:159" x14ac:dyDescent="0.15"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</row>
    <row r="95" spans="1:159" x14ac:dyDescent="0.15"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</row>
    <row r="96" spans="1:159" x14ac:dyDescent="0.15"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</row>
    <row r="97" spans="12:111" x14ac:dyDescent="0.15"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</row>
    <row r="98" spans="12:111" x14ac:dyDescent="0.15"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</row>
    <row r="99" spans="12:111" x14ac:dyDescent="0.15"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</row>
    <row r="100" spans="12:111" x14ac:dyDescent="0.15"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</row>
    <row r="101" spans="12:111" x14ac:dyDescent="0.15"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</row>
    <row r="102" spans="12:111" x14ac:dyDescent="0.15"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</row>
    <row r="103" spans="12:111" x14ac:dyDescent="0.15"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</row>
    <row r="104" spans="12:111" x14ac:dyDescent="0.15"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</row>
    <row r="105" spans="12:111" x14ac:dyDescent="0.15"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</row>
    <row r="106" spans="12:111" x14ac:dyDescent="0.15"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</row>
    <row r="107" spans="12:111" x14ac:dyDescent="0.15"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</row>
    <row r="108" spans="12:111" x14ac:dyDescent="0.15"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</row>
    <row r="109" spans="12:111" x14ac:dyDescent="0.15"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</row>
    <row r="110" spans="12:111" x14ac:dyDescent="0.15"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</row>
    <row r="111" spans="12:111" x14ac:dyDescent="0.15"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</row>
    <row r="112" spans="12:111" x14ac:dyDescent="0.15"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</row>
    <row r="113" spans="12:111" x14ac:dyDescent="0.15"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</row>
    <row r="114" spans="12:111" x14ac:dyDescent="0.15"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</row>
    <row r="115" spans="12:111" x14ac:dyDescent="0.15"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</row>
    <row r="116" spans="12:111" x14ac:dyDescent="0.15"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2:111" x14ac:dyDescent="0.15"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2:111" x14ac:dyDescent="0.15"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2:111" x14ac:dyDescent="0.15"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2:111" x14ac:dyDescent="0.15"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2:111" x14ac:dyDescent="0.15"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2:111" x14ac:dyDescent="0.15"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2:111" x14ac:dyDescent="0.15"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2:111" x14ac:dyDescent="0.15"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2:111" x14ac:dyDescent="0.15"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2:111" x14ac:dyDescent="0.15"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2:111" x14ac:dyDescent="0.15"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2:111" x14ac:dyDescent="0.15"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2:95" x14ac:dyDescent="0.15"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Z129" s="1"/>
      <c r="BA129" s="1"/>
      <c r="BU129" s="1"/>
      <c r="BV129" s="1"/>
      <c r="CP129" s="1"/>
      <c r="CQ129" s="1"/>
    </row>
    <row r="130" spans="12:95" x14ac:dyDescent="0.15"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Z130" s="1"/>
      <c r="BA130" s="1"/>
      <c r="BU130" s="1"/>
      <c r="BV130" s="1"/>
      <c r="CP130" s="1"/>
      <c r="CQ130" s="1"/>
    </row>
    <row r="131" spans="12:95" x14ac:dyDescent="0.15"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Z131" s="1"/>
      <c r="BA131" s="1"/>
      <c r="BU131" s="1"/>
      <c r="BV131" s="1"/>
      <c r="CP131" s="1"/>
      <c r="CQ131" s="1"/>
    </row>
    <row r="132" spans="12:95" x14ac:dyDescent="0.15"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Z132" s="1"/>
      <c r="BA132" s="1"/>
      <c r="BU132" s="1"/>
      <c r="BV132" s="1"/>
      <c r="CP132" s="1"/>
      <c r="CQ132" s="1"/>
    </row>
    <row r="133" spans="12:95" x14ac:dyDescent="0.15"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Z133" s="1"/>
      <c r="BA133" s="1"/>
      <c r="BU133" s="1"/>
      <c r="BV133" s="1"/>
      <c r="CP133" s="1"/>
      <c r="CQ133" s="1"/>
    </row>
    <row r="134" spans="12:95" x14ac:dyDescent="0.15"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Z134" s="1"/>
      <c r="BA134" s="1"/>
      <c r="BU134" s="1"/>
      <c r="BV134" s="1"/>
      <c r="CP134" s="1"/>
      <c r="CQ134" s="1"/>
    </row>
    <row r="135" spans="12:95" x14ac:dyDescent="0.15"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Z135" s="1"/>
      <c r="BA135" s="1"/>
      <c r="BU135" s="1"/>
      <c r="BV135" s="1"/>
      <c r="CP135" s="1"/>
      <c r="CQ135" s="1"/>
    </row>
    <row r="136" spans="12:95" x14ac:dyDescent="0.15"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Z136" s="1"/>
      <c r="BA136" s="1"/>
      <c r="BU136" s="1"/>
      <c r="BV136" s="1"/>
      <c r="CP136" s="1"/>
      <c r="CQ136" s="1"/>
    </row>
    <row r="137" spans="12:95" x14ac:dyDescent="0.15"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Z137" s="1"/>
      <c r="BA137" s="1"/>
      <c r="BU137" s="1"/>
      <c r="BV137" s="1"/>
      <c r="CP137" s="1"/>
      <c r="CQ137" s="1"/>
    </row>
    <row r="138" spans="12:95" x14ac:dyDescent="0.15"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Z138" s="1"/>
      <c r="BA138" s="1"/>
      <c r="BU138" s="1"/>
      <c r="BV138" s="1"/>
      <c r="CP138" s="1"/>
      <c r="CQ138" s="1"/>
    </row>
    <row r="139" spans="12:95" x14ac:dyDescent="0.15"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Z139" s="1"/>
      <c r="BA139" s="1"/>
      <c r="BU139" s="1"/>
      <c r="BV139" s="1"/>
      <c r="CP139" s="1"/>
      <c r="CQ139" s="1"/>
    </row>
    <row r="140" spans="12:95" x14ac:dyDescent="0.15"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Z140" s="1"/>
      <c r="BA140" s="1"/>
      <c r="BU140" s="1"/>
      <c r="BV140" s="1"/>
      <c r="CP140" s="1"/>
      <c r="CQ140" s="1"/>
    </row>
    <row r="141" spans="12:95" x14ac:dyDescent="0.15"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Z141" s="1"/>
      <c r="BA141" s="1"/>
      <c r="BU141" s="1"/>
      <c r="BV141" s="1"/>
      <c r="CP141" s="1"/>
      <c r="CQ141" s="1"/>
    </row>
    <row r="142" spans="12:95" x14ac:dyDescent="0.15"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Z142" s="1"/>
      <c r="BA142" s="1"/>
      <c r="BU142" s="1"/>
      <c r="BV142" s="1"/>
      <c r="CP142" s="1"/>
      <c r="CQ142" s="1"/>
    </row>
    <row r="143" spans="12:95" x14ac:dyDescent="0.15"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Z143" s="1"/>
      <c r="BA143" s="1"/>
      <c r="BU143" s="1"/>
      <c r="BV143" s="1"/>
      <c r="CP143" s="1"/>
      <c r="CQ143" s="1"/>
    </row>
    <row r="144" spans="12:95" x14ac:dyDescent="0.15"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Z144" s="1"/>
      <c r="BA144" s="1"/>
      <c r="BU144" s="1"/>
      <c r="BV144" s="1"/>
      <c r="CP144" s="1"/>
      <c r="CQ144" s="1"/>
    </row>
    <row r="145" spans="10:95" x14ac:dyDescent="0.15"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Z145" s="1"/>
      <c r="BA145" s="1"/>
      <c r="BU145" s="1"/>
      <c r="BV145" s="1"/>
      <c r="CP145" s="1"/>
      <c r="CQ145" s="1"/>
    </row>
    <row r="146" spans="10:95" x14ac:dyDescent="0.15">
      <c r="AZ146" s="1"/>
      <c r="BA146" s="1"/>
      <c r="BU146" s="1"/>
      <c r="BV146" s="1"/>
      <c r="CP146" s="1"/>
      <c r="CQ146" s="1"/>
    </row>
    <row r="147" spans="10:95" x14ac:dyDescent="0.15">
      <c r="AZ147" s="1"/>
      <c r="BA147" s="1"/>
      <c r="BU147" s="1"/>
      <c r="BV147" s="1"/>
      <c r="CP147" s="1"/>
      <c r="CQ147" s="1"/>
    </row>
    <row r="148" spans="10:95" x14ac:dyDescent="0.15">
      <c r="AZ148" s="1"/>
      <c r="BA148" s="1"/>
      <c r="BU148" s="1"/>
      <c r="BV148" s="1"/>
      <c r="CP148" s="1"/>
      <c r="CQ148" s="1"/>
    </row>
    <row r="149" spans="10:95" x14ac:dyDescent="0.15">
      <c r="AZ149" s="1"/>
      <c r="BA149" s="1"/>
      <c r="BU149" s="1"/>
      <c r="BV149" s="1"/>
      <c r="CP149" s="1"/>
      <c r="CQ149" s="1"/>
    </row>
    <row r="150" spans="10:95" x14ac:dyDescent="0.15">
      <c r="AZ150" s="1"/>
      <c r="BA150" s="1"/>
      <c r="BU150" s="1"/>
      <c r="BV150" s="1"/>
      <c r="CP150" s="1"/>
      <c r="CQ150" s="1"/>
    </row>
    <row r="151" spans="10:95" x14ac:dyDescent="0.15">
      <c r="AZ151" s="1"/>
      <c r="BA151" s="1"/>
      <c r="BU151" s="1"/>
      <c r="BV151" s="1"/>
      <c r="CP151" s="1"/>
      <c r="CQ151" s="1"/>
    </row>
    <row r="152" spans="10:95" x14ac:dyDescent="0.15">
      <c r="AZ152" s="1"/>
      <c r="BA152" s="1"/>
      <c r="BU152" s="1"/>
      <c r="BV152" s="1"/>
      <c r="CP152" s="1"/>
      <c r="CQ152" s="1"/>
    </row>
    <row r="153" spans="10:95" x14ac:dyDescent="0.15">
      <c r="AZ153" s="1"/>
      <c r="BA153" s="1"/>
      <c r="BU153" s="1"/>
      <c r="BV153" s="1"/>
      <c r="CP153" s="1"/>
      <c r="CQ153" s="1"/>
    </row>
    <row r="154" spans="10:95" x14ac:dyDescent="0.15">
      <c r="AZ154" s="1"/>
      <c r="BA154" s="1"/>
      <c r="BU154" s="1"/>
      <c r="BV154" s="1"/>
      <c r="CP154" s="1"/>
      <c r="CQ154" s="1"/>
    </row>
    <row r="155" spans="10:95" x14ac:dyDescent="0.15">
      <c r="AZ155" s="1"/>
      <c r="BA155" s="1"/>
      <c r="BU155" s="1"/>
      <c r="BV155" s="1"/>
      <c r="CP155" s="1"/>
      <c r="CQ155" s="1"/>
    </row>
    <row r="159" spans="10:95" x14ac:dyDescent="0.15">
      <c r="J159" s="1"/>
      <c r="K159" s="1"/>
      <c r="AE159" s="1"/>
      <c r="AF159" s="1"/>
    </row>
    <row r="160" spans="10:95" x14ac:dyDescent="0.15">
      <c r="J160" s="1"/>
      <c r="K160" s="1"/>
      <c r="AE160" s="1"/>
      <c r="AF160" s="1"/>
    </row>
    <row r="161" spans="10:32" x14ac:dyDescent="0.15">
      <c r="J161" s="1"/>
      <c r="K161" s="1"/>
      <c r="AE161" s="1"/>
      <c r="AF161" s="1"/>
    </row>
    <row r="162" spans="10:32" x14ac:dyDescent="0.15">
      <c r="J162" s="1"/>
      <c r="K162" s="1"/>
      <c r="AE162" s="1"/>
      <c r="AF162" s="1"/>
    </row>
    <row r="163" spans="10:32" x14ac:dyDescent="0.15">
      <c r="J163" s="1"/>
      <c r="K163" s="1"/>
      <c r="AE163" s="1"/>
      <c r="AF163" s="1"/>
    </row>
    <row r="164" spans="10:32" x14ac:dyDescent="0.15">
      <c r="J164" s="1"/>
      <c r="K164" s="1"/>
      <c r="AE164" s="1"/>
      <c r="AF164" s="1"/>
    </row>
    <row r="165" spans="10:32" x14ac:dyDescent="0.15">
      <c r="J165" s="1"/>
      <c r="K165" s="1"/>
      <c r="AE165" s="1"/>
      <c r="AF165" s="1"/>
    </row>
    <row r="166" spans="10:32" x14ac:dyDescent="0.15">
      <c r="J166" s="1"/>
      <c r="K166" s="1"/>
      <c r="AE166" s="1"/>
      <c r="AF166" s="1"/>
    </row>
    <row r="167" spans="10:32" x14ac:dyDescent="0.15">
      <c r="J167" s="1"/>
      <c r="K167" s="1"/>
      <c r="AE167" s="1"/>
      <c r="AF167" s="1"/>
    </row>
    <row r="168" spans="10:32" x14ac:dyDescent="0.15">
      <c r="J168" s="1"/>
      <c r="K168" s="1"/>
      <c r="AE168" s="1"/>
      <c r="AF168" s="1"/>
    </row>
    <row r="169" spans="10:32" x14ac:dyDescent="0.15">
      <c r="J169" s="1"/>
      <c r="K169" s="1"/>
      <c r="AE169" s="1"/>
      <c r="AF169" s="1"/>
    </row>
    <row r="170" spans="10:32" x14ac:dyDescent="0.15">
      <c r="J170" s="1"/>
      <c r="K170" s="1"/>
      <c r="AE170" s="1"/>
      <c r="AF170" s="1"/>
    </row>
    <row r="171" spans="10:32" x14ac:dyDescent="0.15">
      <c r="J171" s="1"/>
      <c r="K171" s="1"/>
      <c r="AE171" s="1"/>
      <c r="AF171" s="1"/>
    </row>
    <row r="172" spans="10:32" x14ac:dyDescent="0.15">
      <c r="J172" s="1"/>
      <c r="K172" s="1"/>
      <c r="AE172" s="1"/>
      <c r="AF172" s="1"/>
    </row>
    <row r="173" spans="10:32" x14ac:dyDescent="0.15">
      <c r="J173" s="1"/>
      <c r="K173" s="1"/>
      <c r="AE173" s="1"/>
      <c r="AF173" s="1"/>
    </row>
    <row r="174" spans="10:32" x14ac:dyDescent="0.15">
      <c r="J174" s="1"/>
      <c r="K174" s="1"/>
      <c r="AE174" s="1"/>
      <c r="AF174" s="1"/>
    </row>
    <row r="175" spans="10:32" x14ac:dyDescent="0.15">
      <c r="J175" s="1"/>
      <c r="K175" s="1"/>
      <c r="AE175" s="1"/>
      <c r="AF175" s="1"/>
    </row>
    <row r="176" spans="10:32" x14ac:dyDescent="0.15">
      <c r="J176" s="1"/>
      <c r="K176" s="1"/>
      <c r="AE176" s="1"/>
      <c r="AF176" s="1"/>
    </row>
    <row r="177" spans="10:32" x14ac:dyDescent="0.15">
      <c r="J177" s="1"/>
      <c r="K177" s="1"/>
      <c r="AE177" s="1"/>
      <c r="AF177" s="1"/>
    </row>
    <row r="178" spans="10:32" x14ac:dyDescent="0.15">
      <c r="J178" s="1"/>
      <c r="K178" s="1"/>
      <c r="AE178" s="1"/>
      <c r="AF178" s="1"/>
    </row>
    <row r="179" spans="10:32" x14ac:dyDescent="0.15">
      <c r="J179" s="1"/>
      <c r="K179" s="1"/>
      <c r="AE179" s="1"/>
      <c r="AF179" s="1"/>
    </row>
    <row r="180" spans="10:32" x14ac:dyDescent="0.15">
      <c r="J180" s="1"/>
      <c r="K180" s="1"/>
      <c r="AE180" s="1"/>
      <c r="AF180" s="1"/>
    </row>
    <row r="181" spans="10:32" x14ac:dyDescent="0.15">
      <c r="J181" s="1"/>
      <c r="K181" s="1"/>
      <c r="AE181" s="1"/>
      <c r="AF181" s="1"/>
    </row>
    <row r="182" spans="10:32" x14ac:dyDescent="0.15">
      <c r="J182" s="1"/>
      <c r="K182" s="1"/>
      <c r="AE182" s="1"/>
      <c r="AF182" s="1"/>
    </row>
    <row r="183" spans="10:32" x14ac:dyDescent="0.15">
      <c r="J183" s="1"/>
      <c r="K183" s="1"/>
      <c r="AE183" s="1"/>
      <c r="AF183" s="1"/>
    </row>
    <row r="184" spans="10:32" x14ac:dyDescent="0.15">
      <c r="J184" s="1"/>
      <c r="K184" s="1"/>
      <c r="AE184" s="1"/>
      <c r="AF184" s="1"/>
    </row>
    <row r="185" spans="10:32" x14ac:dyDescent="0.15">
      <c r="J185" s="1"/>
      <c r="K185" s="1"/>
      <c r="AE185" s="1"/>
      <c r="AF185" s="1"/>
    </row>
  </sheetData>
  <sortState xmlns:xlrd2="http://schemas.microsoft.com/office/spreadsheetml/2017/richdata2" ref="CL6:CL19">
    <sortCondition ref="CL6"/>
  </sortState>
  <mergeCells count="103">
    <mergeCell ref="FM4:FR4"/>
    <mergeCell ref="FT4:FT5"/>
    <mergeCell ref="FU4:FX4"/>
    <mergeCell ref="FY4:FY5"/>
    <mergeCell ref="FZ4:FZ5"/>
    <mergeCell ref="FH4:FH5"/>
    <mergeCell ref="FI4:FI5"/>
    <mergeCell ref="FJ4:FJ5"/>
    <mergeCell ref="FK4:FK5"/>
    <mergeCell ref="FL4:FL5"/>
    <mergeCell ref="GG4:GL4"/>
    <mergeCell ref="GN4:GN5"/>
    <mergeCell ref="GO4:GR4"/>
    <mergeCell ref="GS4:GS5"/>
    <mergeCell ref="GT4:GT5"/>
    <mergeCell ref="GB4:GB5"/>
    <mergeCell ref="GC4:GC5"/>
    <mergeCell ref="GD4:GD5"/>
    <mergeCell ref="GE4:GE5"/>
    <mergeCell ref="GF4:GF5"/>
    <mergeCell ref="AE3:AX3"/>
    <mergeCell ref="AE4:AE5"/>
    <mergeCell ref="AF4:AF5"/>
    <mergeCell ref="AG4:AG5"/>
    <mergeCell ref="AH4:AH5"/>
    <mergeCell ref="AI4:AI5"/>
    <mergeCell ref="AJ4:AO4"/>
    <mergeCell ref="AQ4:AQ5"/>
    <mergeCell ref="AR4:AU4"/>
    <mergeCell ref="AV4:AV5"/>
    <mergeCell ref="AW4:AW5"/>
    <mergeCell ref="AX4:AX5"/>
    <mergeCell ref="D4:H4"/>
    <mergeCell ref="AB4:AB5"/>
    <mergeCell ref="AC4:AC5"/>
    <mergeCell ref="J3:AC3"/>
    <mergeCell ref="O4:T4"/>
    <mergeCell ref="V4:V5"/>
    <mergeCell ref="W4:Z4"/>
    <mergeCell ref="AA4:AA5"/>
    <mergeCell ref="J4:J5"/>
    <mergeCell ref="K4:K5"/>
    <mergeCell ref="L4:L5"/>
    <mergeCell ref="M4:M5"/>
    <mergeCell ref="N4:N5"/>
    <mergeCell ref="DN4:DN5"/>
    <mergeCell ref="EB4:EB5"/>
    <mergeCell ref="DW4:DW5"/>
    <mergeCell ref="DX4:EA4"/>
    <mergeCell ref="EC4:EC5"/>
    <mergeCell ref="DO4:DO5"/>
    <mergeCell ref="DP4:DU4"/>
    <mergeCell ref="DK4:DK5"/>
    <mergeCell ref="CL4:CL5"/>
    <mergeCell ref="CP4:CP5"/>
    <mergeCell ref="CQ4:CQ5"/>
    <mergeCell ref="CR4:CR5"/>
    <mergeCell ref="CS4:CS5"/>
    <mergeCell ref="BX4:BX5"/>
    <mergeCell ref="BY4:BY5"/>
    <mergeCell ref="BZ4:CE4"/>
    <mergeCell ref="CG4:CG5"/>
    <mergeCell ref="CH4:CK4"/>
    <mergeCell ref="BU4:BU5"/>
    <mergeCell ref="BV4:BV5"/>
    <mergeCell ref="BW4:BW5"/>
    <mergeCell ref="CM4:CM5"/>
    <mergeCell ref="ED4:ED5"/>
    <mergeCell ref="AZ3:BS3"/>
    <mergeCell ref="AZ4:AZ5"/>
    <mergeCell ref="BA4:BA5"/>
    <mergeCell ref="BB4:BB5"/>
    <mergeCell ref="BC4:BC5"/>
    <mergeCell ref="BD4:BD5"/>
    <mergeCell ref="BE4:BJ4"/>
    <mergeCell ref="BL4:BL5"/>
    <mergeCell ref="BM4:BP4"/>
    <mergeCell ref="BQ4:BQ5"/>
    <mergeCell ref="BR4:BR5"/>
    <mergeCell ref="BS4:BS5"/>
    <mergeCell ref="DK3:ED3"/>
    <mergeCell ref="DL4:DL5"/>
    <mergeCell ref="DM4:DM5"/>
    <mergeCell ref="BU3:CN3"/>
    <mergeCell ref="CP3:DH3"/>
    <mergeCell ref="CT4:CT5"/>
    <mergeCell ref="CU4:CZ4"/>
    <mergeCell ref="DB4:DB5"/>
    <mergeCell ref="DC4:DF4"/>
    <mergeCell ref="DG4:DG5"/>
    <mergeCell ref="DH4:DH5"/>
    <mergeCell ref="EF3:EY3"/>
    <mergeCell ref="EF4:EF5"/>
    <mergeCell ref="EG4:EG5"/>
    <mergeCell ref="EH4:EH5"/>
    <mergeCell ref="EI4:EI5"/>
    <mergeCell ref="EJ4:EJ5"/>
    <mergeCell ref="EK4:EP4"/>
    <mergeCell ref="ER4:ER5"/>
    <mergeCell ref="ES4:EV4"/>
    <mergeCell ref="EW4:EW5"/>
    <mergeCell ref="EX4:EX5"/>
    <mergeCell ref="EY4:EY5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FF0000"/>
  </sheetPr>
  <dimension ref="A1:BI85"/>
  <sheetViews>
    <sheetView topLeftCell="A52" workbookViewId="0">
      <selection activeCell="I95" sqref="I95"/>
    </sheetView>
  </sheetViews>
  <sheetFormatPr defaultRowHeight="11.25" x14ac:dyDescent="0.2"/>
  <cols>
    <col min="1" max="21" width="9" style="6"/>
    <col min="22" max="22" width="9.75" style="6" bestFit="1" customWidth="1"/>
    <col min="23" max="42" width="9.75" style="6" customWidth="1"/>
    <col min="43" max="16384" width="9" style="6"/>
  </cols>
  <sheetData>
    <row r="1" spans="1:61" x14ac:dyDescent="0.2">
      <c r="A1" s="56" t="s">
        <v>320</v>
      </c>
    </row>
    <row r="2" spans="1:61" x14ac:dyDescent="0.2">
      <c r="A2" s="56" t="s">
        <v>321</v>
      </c>
    </row>
    <row r="3" spans="1:61" x14ac:dyDescent="0.2">
      <c r="C3" s="64" t="s">
        <v>224</v>
      </c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W3" s="74" t="s">
        <v>338</v>
      </c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Q3" s="64" t="s">
        <v>319</v>
      </c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</row>
    <row r="4" spans="1:61" x14ac:dyDescent="0.2">
      <c r="C4" s="64" t="s">
        <v>0</v>
      </c>
      <c r="D4" s="64" t="s">
        <v>1</v>
      </c>
      <c r="E4" s="64" t="s">
        <v>2</v>
      </c>
      <c r="F4" s="64" t="s">
        <v>3</v>
      </c>
      <c r="G4" s="64" t="s">
        <v>4</v>
      </c>
      <c r="H4" s="64" t="s">
        <v>5</v>
      </c>
      <c r="I4" s="64"/>
      <c r="J4" s="64"/>
      <c r="K4" s="64"/>
      <c r="L4" s="64"/>
      <c r="M4" s="64"/>
      <c r="O4" s="64" t="s">
        <v>293</v>
      </c>
      <c r="P4" s="64" t="s">
        <v>6</v>
      </c>
      <c r="Q4" s="64"/>
      <c r="R4" s="64"/>
      <c r="S4" s="64"/>
      <c r="T4" s="64" t="s">
        <v>7</v>
      </c>
      <c r="U4" s="64" t="s">
        <v>131</v>
      </c>
      <c r="W4" s="6" t="s">
        <v>0</v>
      </c>
      <c r="X4" s="6" t="s">
        <v>1</v>
      </c>
      <c r="Y4" s="6" t="s">
        <v>322</v>
      </c>
      <c r="Z4" s="6" t="s">
        <v>323</v>
      </c>
      <c r="AA4" s="6" t="s">
        <v>4</v>
      </c>
      <c r="AB4" s="6" t="s">
        <v>5</v>
      </c>
      <c r="AI4" s="6" t="s">
        <v>324</v>
      </c>
      <c r="AJ4" s="6" t="s">
        <v>325</v>
      </c>
      <c r="AN4" s="6" t="s">
        <v>7</v>
      </c>
      <c r="AO4" s="6" t="s">
        <v>326</v>
      </c>
      <c r="AQ4" s="64" t="s">
        <v>0</v>
      </c>
      <c r="AR4" s="64" t="s">
        <v>1</v>
      </c>
      <c r="AS4" s="64" t="s">
        <v>2</v>
      </c>
      <c r="AT4" s="64" t="s">
        <v>3</v>
      </c>
      <c r="AU4" s="64" t="s">
        <v>4</v>
      </c>
      <c r="AV4" s="64" t="s">
        <v>5</v>
      </c>
      <c r="AW4" s="64"/>
      <c r="AX4" s="64"/>
      <c r="AY4" s="64"/>
      <c r="AZ4" s="64"/>
      <c r="BA4" s="64"/>
      <c r="BC4" s="64" t="s">
        <v>293</v>
      </c>
      <c r="BD4" s="64" t="s">
        <v>6</v>
      </c>
      <c r="BE4" s="64"/>
      <c r="BF4" s="64"/>
      <c r="BG4" s="64"/>
      <c r="BH4" s="64" t="s">
        <v>7</v>
      </c>
      <c r="BI4" s="64" t="s">
        <v>131</v>
      </c>
    </row>
    <row r="5" spans="1:61" x14ac:dyDescent="0.2">
      <c r="C5" s="64"/>
      <c r="D5" s="64"/>
      <c r="E5" s="64"/>
      <c r="F5" s="64"/>
      <c r="G5" s="64"/>
      <c r="H5" s="6" t="s">
        <v>8</v>
      </c>
      <c r="I5" s="6" t="s">
        <v>9</v>
      </c>
      <c r="J5" s="6" t="s">
        <v>10</v>
      </c>
      <c r="K5" s="6" t="s">
        <v>11</v>
      </c>
      <c r="L5" s="6" t="s">
        <v>12</v>
      </c>
      <c r="M5" s="6" t="s">
        <v>13</v>
      </c>
      <c r="N5" s="6" t="s">
        <v>14</v>
      </c>
      <c r="O5" s="64"/>
      <c r="P5" s="6" t="s">
        <v>15</v>
      </c>
      <c r="Q5" s="6" t="s">
        <v>16</v>
      </c>
      <c r="R5" s="6" t="s">
        <v>17</v>
      </c>
      <c r="S5" s="6" t="s">
        <v>18</v>
      </c>
      <c r="T5" s="64"/>
      <c r="U5" s="64"/>
      <c r="AB5" s="6" t="s">
        <v>327</v>
      </c>
      <c r="AC5" s="6" t="s">
        <v>328</v>
      </c>
      <c r="AD5" s="6" t="s">
        <v>329</v>
      </c>
      <c r="AE5" s="6" t="s">
        <v>11</v>
      </c>
      <c r="AF5" s="6" t="s">
        <v>330</v>
      </c>
      <c r="AG5" s="6" t="s">
        <v>331</v>
      </c>
      <c r="AH5" s="6" t="s">
        <v>14</v>
      </c>
      <c r="AJ5" s="6" t="s">
        <v>332</v>
      </c>
      <c r="AK5" s="6" t="s">
        <v>333</v>
      </c>
      <c r="AL5" s="6" t="s">
        <v>334</v>
      </c>
      <c r="AM5" s="6" t="s">
        <v>335</v>
      </c>
      <c r="AQ5" s="64"/>
      <c r="AR5" s="64"/>
      <c r="AS5" s="64"/>
      <c r="AT5" s="64"/>
      <c r="AU5" s="64"/>
      <c r="AV5" s="6" t="s">
        <v>8</v>
      </c>
      <c r="AW5" s="6" t="s">
        <v>9</v>
      </c>
      <c r="AX5" s="6" t="s">
        <v>10</v>
      </c>
      <c r="AY5" s="6" t="s">
        <v>11</v>
      </c>
      <c r="AZ5" s="6" t="s">
        <v>12</v>
      </c>
      <c r="BA5" s="6" t="s">
        <v>13</v>
      </c>
      <c r="BB5" s="6" t="s">
        <v>14</v>
      </c>
      <c r="BC5" s="64"/>
      <c r="BD5" s="6" t="s">
        <v>15</v>
      </c>
      <c r="BE5" s="6" t="s">
        <v>16</v>
      </c>
      <c r="BF5" s="6" t="s">
        <v>17</v>
      </c>
      <c r="BG5" s="6" t="s">
        <v>18</v>
      </c>
      <c r="BH5" s="64"/>
      <c r="BI5" s="64"/>
    </row>
    <row r="6" spans="1:61" x14ac:dyDescent="0.2">
      <c r="C6" s="6">
        <v>1</v>
      </c>
      <c r="D6" s="62">
        <v>120</v>
      </c>
      <c r="E6" s="62">
        <v>60</v>
      </c>
      <c r="F6" s="62">
        <v>1200</v>
      </c>
      <c r="G6" s="6">
        <v>0</v>
      </c>
      <c r="H6" s="62">
        <v>30</v>
      </c>
      <c r="I6" s="62">
        <v>30</v>
      </c>
      <c r="J6" s="62">
        <v>30</v>
      </c>
      <c r="K6" s="62">
        <v>30</v>
      </c>
      <c r="L6" s="62">
        <v>15060</v>
      </c>
      <c r="M6" s="62">
        <v>60</v>
      </c>
      <c r="N6" s="62">
        <v>60</v>
      </c>
      <c r="O6" s="62">
        <v>360</v>
      </c>
      <c r="P6" s="62">
        <v>180</v>
      </c>
      <c r="Q6" s="62">
        <v>60</v>
      </c>
      <c r="R6" s="62">
        <v>60</v>
      </c>
      <c r="S6" s="62">
        <v>180</v>
      </c>
      <c r="T6" s="62">
        <v>240</v>
      </c>
      <c r="U6" s="62">
        <v>1800</v>
      </c>
      <c r="W6" s="6">
        <v>1</v>
      </c>
      <c r="X6" s="6">
        <v>120</v>
      </c>
      <c r="Y6" s="6">
        <v>60</v>
      </c>
      <c r="Z6" s="6">
        <v>1200</v>
      </c>
      <c r="AA6" s="6">
        <v>0</v>
      </c>
      <c r="AB6" s="6">
        <v>30</v>
      </c>
      <c r="AC6" s="6">
        <v>30</v>
      </c>
      <c r="AD6" s="6">
        <v>30</v>
      </c>
      <c r="AE6" s="6">
        <v>30</v>
      </c>
      <c r="AF6" s="6">
        <v>15060</v>
      </c>
      <c r="AG6" s="6">
        <v>60</v>
      </c>
      <c r="AH6" s="6">
        <v>60</v>
      </c>
      <c r="AI6" s="6">
        <v>360</v>
      </c>
      <c r="AJ6" s="6">
        <v>180</v>
      </c>
      <c r="AK6" s="6">
        <v>60</v>
      </c>
      <c r="AL6" s="6">
        <v>60</v>
      </c>
      <c r="AM6" s="6">
        <v>180</v>
      </c>
      <c r="AN6" s="6">
        <v>240</v>
      </c>
      <c r="AO6" s="6">
        <v>1800</v>
      </c>
      <c r="AQ6" s="6">
        <v>1</v>
      </c>
      <c r="AR6" s="6">
        <v>0</v>
      </c>
      <c r="AS6" s="6">
        <v>10</v>
      </c>
      <c r="AT6" s="6">
        <v>11080</v>
      </c>
      <c r="AU6" s="6">
        <v>0</v>
      </c>
      <c r="AV6" s="6">
        <v>60</v>
      </c>
      <c r="AW6" s="6">
        <v>60</v>
      </c>
      <c r="AX6" s="6">
        <v>60</v>
      </c>
      <c r="AY6" s="6">
        <v>60</v>
      </c>
      <c r="AZ6" s="6">
        <v>90</v>
      </c>
      <c r="BA6" s="6">
        <v>200</v>
      </c>
      <c r="BB6" s="6">
        <v>20</v>
      </c>
      <c r="BC6" s="6">
        <v>1806</v>
      </c>
      <c r="BD6" s="6">
        <v>160</v>
      </c>
      <c r="BE6" s="6">
        <v>0</v>
      </c>
      <c r="BF6" s="6">
        <v>60</v>
      </c>
      <c r="BG6" s="6">
        <v>400</v>
      </c>
      <c r="BH6" s="6">
        <v>120</v>
      </c>
      <c r="BI6" s="6">
        <v>60</v>
      </c>
    </row>
    <row r="7" spans="1:61" x14ac:dyDescent="0.2">
      <c r="C7" s="6">
        <v>2</v>
      </c>
      <c r="D7" s="62">
        <v>180</v>
      </c>
      <c r="E7" s="62">
        <v>60</v>
      </c>
      <c r="F7" s="62">
        <v>4800</v>
      </c>
      <c r="G7" s="6">
        <v>0</v>
      </c>
      <c r="H7" s="62">
        <v>60</v>
      </c>
      <c r="I7" s="62">
        <v>60</v>
      </c>
      <c r="J7" s="62">
        <v>60</v>
      </c>
      <c r="K7" s="62">
        <v>60</v>
      </c>
      <c r="L7" s="62">
        <v>15060</v>
      </c>
      <c r="M7" s="62">
        <v>60</v>
      </c>
      <c r="N7" s="62">
        <v>120</v>
      </c>
      <c r="O7" s="62">
        <v>9780</v>
      </c>
      <c r="P7" s="62">
        <v>240</v>
      </c>
      <c r="Q7" s="62">
        <v>120</v>
      </c>
      <c r="R7" s="62">
        <v>360</v>
      </c>
      <c r="S7" s="62">
        <v>1260</v>
      </c>
      <c r="T7" s="62">
        <v>360</v>
      </c>
      <c r="U7" s="62">
        <v>7200</v>
      </c>
      <c r="W7" s="6">
        <v>2</v>
      </c>
      <c r="X7" s="6">
        <v>180</v>
      </c>
      <c r="Y7" s="6">
        <v>60</v>
      </c>
      <c r="Z7" s="6">
        <v>4800</v>
      </c>
      <c r="AA7" s="6">
        <v>0</v>
      </c>
      <c r="AB7" s="6">
        <v>60</v>
      </c>
      <c r="AC7" s="6">
        <v>60</v>
      </c>
      <c r="AD7" s="6">
        <v>60</v>
      </c>
      <c r="AE7" s="6">
        <v>60</v>
      </c>
      <c r="AF7" s="6">
        <v>15060</v>
      </c>
      <c r="AG7" s="6">
        <v>60</v>
      </c>
      <c r="AH7" s="6">
        <v>120</v>
      </c>
      <c r="AI7" s="6">
        <v>9780</v>
      </c>
      <c r="AJ7" s="6">
        <v>240</v>
      </c>
      <c r="AK7" s="6">
        <v>120</v>
      </c>
      <c r="AL7" s="6">
        <v>360</v>
      </c>
      <c r="AM7" s="6">
        <v>1260</v>
      </c>
      <c r="AN7" s="6">
        <v>360</v>
      </c>
      <c r="AO7" s="6">
        <v>7200</v>
      </c>
      <c r="AQ7" s="6">
        <v>2</v>
      </c>
      <c r="AR7" s="6">
        <v>120</v>
      </c>
      <c r="AS7" s="6">
        <v>20</v>
      </c>
      <c r="AT7" s="6">
        <v>15207</v>
      </c>
      <c r="AU7" s="6">
        <v>0</v>
      </c>
      <c r="AV7" s="6">
        <v>150</v>
      </c>
      <c r="AW7" s="6">
        <v>150</v>
      </c>
      <c r="AX7" s="6">
        <v>150</v>
      </c>
      <c r="AY7" s="6">
        <v>150</v>
      </c>
      <c r="AZ7" s="6">
        <v>210</v>
      </c>
      <c r="BA7" s="6">
        <v>560</v>
      </c>
      <c r="BB7" s="6">
        <v>80</v>
      </c>
      <c r="BC7" s="6">
        <v>4514</v>
      </c>
      <c r="BD7" s="6">
        <v>240</v>
      </c>
      <c r="BE7" s="6">
        <v>60</v>
      </c>
      <c r="BF7" s="6">
        <v>270</v>
      </c>
      <c r="BG7" s="6">
        <v>840</v>
      </c>
      <c r="BH7" s="6">
        <v>240</v>
      </c>
      <c r="BI7" s="6">
        <v>2460</v>
      </c>
    </row>
    <row r="8" spans="1:61" x14ac:dyDescent="0.2">
      <c r="C8" s="6">
        <v>3</v>
      </c>
      <c r="D8" s="62">
        <v>300</v>
      </c>
      <c r="E8" s="62">
        <v>180</v>
      </c>
      <c r="F8" s="62">
        <v>8280</v>
      </c>
      <c r="G8" s="6">
        <v>0</v>
      </c>
      <c r="H8" s="62">
        <v>150</v>
      </c>
      <c r="I8" s="62">
        <v>150</v>
      </c>
      <c r="J8" s="62">
        <v>150</v>
      </c>
      <c r="K8" s="62">
        <v>150</v>
      </c>
      <c r="L8" s="62">
        <v>15060</v>
      </c>
      <c r="M8" s="62">
        <v>240</v>
      </c>
      <c r="N8" s="62">
        <v>240</v>
      </c>
      <c r="O8" s="62">
        <v>13740</v>
      </c>
      <c r="P8" s="62">
        <v>480</v>
      </c>
      <c r="Q8" s="62">
        <v>420</v>
      </c>
      <c r="R8" s="62">
        <v>1020</v>
      </c>
      <c r="S8" s="62">
        <v>6180</v>
      </c>
      <c r="T8" s="62">
        <v>2160</v>
      </c>
      <c r="U8" s="62">
        <v>18000</v>
      </c>
      <c r="W8" s="6">
        <v>3</v>
      </c>
      <c r="X8" s="6">
        <v>300</v>
      </c>
      <c r="Y8" s="6">
        <v>180</v>
      </c>
      <c r="Z8" s="6">
        <v>8280</v>
      </c>
      <c r="AA8" s="6">
        <v>0</v>
      </c>
      <c r="AB8" s="6">
        <v>150</v>
      </c>
      <c r="AC8" s="6">
        <v>150</v>
      </c>
      <c r="AD8" s="6">
        <v>150</v>
      </c>
      <c r="AE8" s="6">
        <v>150</v>
      </c>
      <c r="AF8" s="6">
        <v>15060</v>
      </c>
      <c r="AG8" s="6">
        <v>240</v>
      </c>
      <c r="AH8" s="6">
        <v>240</v>
      </c>
      <c r="AI8" s="6">
        <v>13740</v>
      </c>
      <c r="AJ8" s="6">
        <v>480</v>
      </c>
      <c r="AK8" s="6">
        <v>420</v>
      </c>
      <c r="AL8" s="6">
        <v>1020</v>
      </c>
      <c r="AM8" s="6">
        <v>6180</v>
      </c>
      <c r="AN8" s="6">
        <v>2160</v>
      </c>
      <c r="AO8" s="6">
        <v>18000</v>
      </c>
      <c r="AQ8" s="6">
        <v>3</v>
      </c>
      <c r="AR8" s="6">
        <v>480</v>
      </c>
      <c r="AS8" s="6">
        <v>100</v>
      </c>
      <c r="AT8" s="6">
        <v>24259</v>
      </c>
      <c r="AU8" s="6">
        <v>0</v>
      </c>
      <c r="AV8" s="6">
        <v>300</v>
      </c>
      <c r="AW8" s="6">
        <v>300</v>
      </c>
      <c r="AX8" s="6">
        <v>300</v>
      </c>
      <c r="AY8" s="6">
        <v>300</v>
      </c>
      <c r="AZ8" s="6">
        <v>450</v>
      </c>
      <c r="BA8" s="6">
        <v>1100</v>
      </c>
      <c r="BB8" s="6">
        <v>150</v>
      </c>
      <c r="BC8" s="6">
        <v>7222</v>
      </c>
      <c r="BD8" s="6">
        <v>2640</v>
      </c>
      <c r="BE8" s="6">
        <v>1200</v>
      </c>
      <c r="BF8" s="6">
        <v>3480</v>
      </c>
      <c r="BG8" s="6">
        <v>5510</v>
      </c>
      <c r="BH8" s="6">
        <v>480</v>
      </c>
      <c r="BI8" s="6">
        <v>8220</v>
      </c>
    </row>
    <row r="9" spans="1:61" x14ac:dyDescent="0.2">
      <c r="C9" s="6">
        <v>4</v>
      </c>
      <c r="D9" s="62">
        <v>900</v>
      </c>
      <c r="E9" s="62">
        <v>310</v>
      </c>
      <c r="F9" s="62">
        <v>15480</v>
      </c>
      <c r="G9" s="6">
        <v>0</v>
      </c>
      <c r="H9" s="62">
        <v>300</v>
      </c>
      <c r="I9" s="62">
        <v>300</v>
      </c>
      <c r="J9" s="62">
        <v>300</v>
      </c>
      <c r="K9" s="62">
        <v>300</v>
      </c>
      <c r="L9" s="62">
        <v>15060</v>
      </c>
      <c r="M9" s="62">
        <v>310</v>
      </c>
      <c r="N9" s="62">
        <v>310</v>
      </c>
      <c r="O9" s="62">
        <v>19320</v>
      </c>
      <c r="P9" s="62">
        <v>1140</v>
      </c>
      <c r="Q9" s="62">
        <v>1260</v>
      </c>
      <c r="R9" s="62">
        <v>4200</v>
      </c>
      <c r="S9" s="62">
        <v>8460</v>
      </c>
      <c r="T9" s="62">
        <v>2580</v>
      </c>
      <c r="U9" s="62">
        <v>36000</v>
      </c>
      <c r="W9" s="6">
        <v>4</v>
      </c>
      <c r="X9" s="6">
        <v>900</v>
      </c>
      <c r="Y9" s="6">
        <v>310</v>
      </c>
      <c r="Z9" s="6">
        <v>15480</v>
      </c>
      <c r="AA9" s="6">
        <v>0</v>
      </c>
      <c r="AB9" s="6">
        <v>300</v>
      </c>
      <c r="AC9" s="6">
        <v>300</v>
      </c>
      <c r="AD9" s="6">
        <v>300</v>
      </c>
      <c r="AE9" s="6">
        <v>300</v>
      </c>
      <c r="AF9" s="6">
        <v>15060</v>
      </c>
      <c r="AG9" s="6">
        <v>310</v>
      </c>
      <c r="AH9" s="6">
        <v>310</v>
      </c>
      <c r="AI9" s="6">
        <v>19320</v>
      </c>
      <c r="AJ9" s="6">
        <v>1140</v>
      </c>
      <c r="AK9" s="6">
        <v>1260</v>
      </c>
      <c r="AL9" s="6">
        <v>4200</v>
      </c>
      <c r="AM9" s="6">
        <v>8460</v>
      </c>
      <c r="AN9" s="6">
        <v>2580</v>
      </c>
      <c r="AO9" s="6">
        <v>36000</v>
      </c>
      <c r="AQ9" s="6">
        <v>4</v>
      </c>
      <c r="AR9" s="6">
        <v>1020</v>
      </c>
      <c r="AS9" s="6">
        <v>200</v>
      </c>
      <c r="AT9" s="6">
        <v>32948</v>
      </c>
      <c r="AU9" s="6">
        <v>0</v>
      </c>
      <c r="AV9" s="6">
        <v>800</v>
      </c>
      <c r="AW9" s="6">
        <v>800</v>
      </c>
      <c r="AX9" s="6">
        <v>800</v>
      </c>
      <c r="AY9" s="6">
        <v>800</v>
      </c>
      <c r="AZ9" s="6">
        <v>1170</v>
      </c>
      <c r="BA9" s="6">
        <v>1660</v>
      </c>
      <c r="BB9" s="6">
        <v>220</v>
      </c>
      <c r="BC9" s="6">
        <v>18056</v>
      </c>
      <c r="BD9" s="6">
        <v>9400</v>
      </c>
      <c r="BE9" s="6">
        <v>9860</v>
      </c>
      <c r="BF9" s="6">
        <v>9050</v>
      </c>
      <c r="BG9" s="6">
        <v>7620</v>
      </c>
      <c r="BH9" s="6">
        <v>720</v>
      </c>
      <c r="BI9" s="6">
        <v>25800</v>
      </c>
    </row>
    <row r="10" spans="1:61" x14ac:dyDescent="0.2">
      <c r="C10" s="6">
        <v>5</v>
      </c>
      <c r="D10" s="62">
        <v>1920</v>
      </c>
      <c r="E10" s="62">
        <v>360</v>
      </c>
      <c r="F10" s="62">
        <v>21180</v>
      </c>
      <c r="G10" s="6">
        <v>0</v>
      </c>
      <c r="H10" s="62">
        <v>340</v>
      </c>
      <c r="I10" s="62">
        <v>340</v>
      </c>
      <c r="J10" s="62">
        <v>340</v>
      </c>
      <c r="K10" s="62">
        <v>340</v>
      </c>
      <c r="L10" s="62">
        <v>15060</v>
      </c>
      <c r="M10" s="62">
        <v>360</v>
      </c>
      <c r="N10" s="62">
        <v>360</v>
      </c>
      <c r="O10" s="62">
        <v>35760</v>
      </c>
      <c r="P10" s="62">
        <v>4260</v>
      </c>
      <c r="Q10" s="62">
        <v>4200</v>
      </c>
      <c r="R10" s="62">
        <v>11340</v>
      </c>
      <c r="S10" s="62">
        <v>8640</v>
      </c>
      <c r="T10" s="62">
        <v>2580</v>
      </c>
      <c r="U10" s="62">
        <v>108000</v>
      </c>
      <c r="W10" s="6">
        <v>5</v>
      </c>
      <c r="X10" s="6">
        <v>1920</v>
      </c>
      <c r="Y10" s="6">
        <v>360</v>
      </c>
      <c r="Z10" s="6">
        <v>21180</v>
      </c>
      <c r="AA10" s="6">
        <v>0</v>
      </c>
      <c r="AB10" s="6">
        <v>340</v>
      </c>
      <c r="AC10" s="6">
        <v>340</v>
      </c>
      <c r="AD10" s="6">
        <v>340</v>
      </c>
      <c r="AE10" s="6">
        <v>340</v>
      </c>
      <c r="AF10" s="6">
        <v>15060</v>
      </c>
      <c r="AG10" s="6">
        <v>360</v>
      </c>
      <c r="AH10" s="6">
        <v>360</v>
      </c>
      <c r="AI10" s="6">
        <v>35760</v>
      </c>
      <c r="AJ10" s="6">
        <v>4260</v>
      </c>
      <c r="AK10" s="6">
        <v>4200</v>
      </c>
      <c r="AL10" s="6">
        <v>11340</v>
      </c>
      <c r="AM10" s="6">
        <v>8640</v>
      </c>
      <c r="AN10" s="6">
        <v>2580</v>
      </c>
      <c r="AO10" s="6">
        <v>108000</v>
      </c>
      <c r="AQ10" s="6">
        <v>5</v>
      </c>
      <c r="AR10" s="6">
        <v>1800</v>
      </c>
      <c r="AS10" s="6">
        <v>300</v>
      </c>
      <c r="AT10" s="6">
        <v>46780</v>
      </c>
      <c r="AU10" s="6">
        <v>0</v>
      </c>
      <c r="AV10" s="6">
        <v>1480</v>
      </c>
      <c r="AW10" s="6">
        <v>1480</v>
      </c>
      <c r="AX10" s="6">
        <v>1480</v>
      </c>
      <c r="AY10" s="6">
        <v>1480</v>
      </c>
      <c r="AZ10" s="6">
        <v>2160</v>
      </c>
      <c r="BA10" s="6">
        <v>2220</v>
      </c>
      <c r="BB10" s="6">
        <v>320</v>
      </c>
      <c r="BC10" s="6">
        <v>24074</v>
      </c>
      <c r="BD10" s="6">
        <v>10050</v>
      </c>
      <c r="BE10" s="6">
        <v>11130</v>
      </c>
      <c r="BF10" s="6">
        <v>9400</v>
      </c>
      <c r="BG10" s="6">
        <v>7840</v>
      </c>
      <c r="BH10" s="6">
        <v>960</v>
      </c>
      <c r="BI10" s="6">
        <v>54420</v>
      </c>
    </row>
    <row r="11" spans="1:61" x14ac:dyDescent="0.2">
      <c r="C11" s="6">
        <v>6</v>
      </c>
      <c r="D11" s="62">
        <v>3720</v>
      </c>
      <c r="E11" s="62">
        <v>660</v>
      </c>
      <c r="F11" s="62">
        <v>29100</v>
      </c>
      <c r="G11" s="6">
        <v>0</v>
      </c>
      <c r="H11" s="62">
        <v>390</v>
      </c>
      <c r="I11" s="62">
        <v>390</v>
      </c>
      <c r="J11" s="62">
        <v>390</v>
      </c>
      <c r="K11" s="62">
        <v>390</v>
      </c>
      <c r="L11" s="62">
        <v>15060</v>
      </c>
      <c r="M11" s="62">
        <v>660</v>
      </c>
      <c r="N11" s="62">
        <v>660</v>
      </c>
      <c r="O11" s="62">
        <v>46320</v>
      </c>
      <c r="P11" s="62">
        <v>11100</v>
      </c>
      <c r="Q11" s="62">
        <v>11100</v>
      </c>
      <c r="R11" s="62">
        <v>29100</v>
      </c>
      <c r="S11" s="62">
        <v>25560</v>
      </c>
      <c r="T11" s="62">
        <v>2640</v>
      </c>
      <c r="U11" s="62">
        <v>429120</v>
      </c>
      <c r="W11" s="6">
        <v>6</v>
      </c>
      <c r="X11" s="6">
        <v>3720</v>
      </c>
      <c r="Y11" s="6">
        <v>660</v>
      </c>
      <c r="Z11" s="6">
        <v>29100</v>
      </c>
      <c r="AA11" s="6">
        <v>0</v>
      </c>
      <c r="AB11" s="6">
        <v>390</v>
      </c>
      <c r="AC11" s="6">
        <v>390</v>
      </c>
      <c r="AD11" s="6">
        <v>390</v>
      </c>
      <c r="AE11" s="6">
        <v>390</v>
      </c>
      <c r="AF11" s="6">
        <v>15060</v>
      </c>
      <c r="AG11" s="6">
        <v>660</v>
      </c>
      <c r="AH11" s="6">
        <v>660</v>
      </c>
      <c r="AI11" s="6">
        <v>46320</v>
      </c>
      <c r="AJ11" s="6">
        <v>11100</v>
      </c>
      <c r="AK11" s="6">
        <v>11100</v>
      </c>
      <c r="AL11" s="6">
        <v>29100</v>
      </c>
      <c r="AM11" s="6">
        <v>25560</v>
      </c>
      <c r="AN11" s="6">
        <v>2640</v>
      </c>
      <c r="AO11" s="6">
        <v>429120</v>
      </c>
      <c r="AQ11" s="6">
        <v>6</v>
      </c>
      <c r="AR11" s="6">
        <v>2520</v>
      </c>
      <c r="AS11" s="6">
        <v>430</v>
      </c>
      <c r="AT11" s="6">
        <v>65897</v>
      </c>
      <c r="AU11" s="6">
        <v>0</v>
      </c>
      <c r="AV11" s="6">
        <v>1920</v>
      </c>
      <c r="AW11" s="6">
        <v>1920</v>
      </c>
      <c r="AX11" s="6">
        <v>1920</v>
      </c>
      <c r="AY11" s="6">
        <v>1920</v>
      </c>
      <c r="AZ11" s="6">
        <v>2790</v>
      </c>
      <c r="BA11" s="6">
        <v>2880</v>
      </c>
      <c r="BB11" s="6">
        <v>420</v>
      </c>
      <c r="BC11" s="6">
        <v>32099</v>
      </c>
      <c r="BD11" s="6">
        <v>23760</v>
      </c>
      <c r="BE11" s="6">
        <v>23770</v>
      </c>
      <c r="BF11" s="6">
        <v>23760</v>
      </c>
      <c r="BG11" s="6">
        <v>23740</v>
      </c>
      <c r="BH11" s="6">
        <v>1080</v>
      </c>
      <c r="BI11" s="6">
        <v>103920</v>
      </c>
    </row>
    <row r="12" spans="1:61" x14ac:dyDescent="0.2">
      <c r="C12" s="6">
        <v>7</v>
      </c>
      <c r="D12" s="62">
        <v>5580</v>
      </c>
      <c r="E12" s="62">
        <v>1020</v>
      </c>
      <c r="F12" s="62">
        <v>40380</v>
      </c>
      <c r="G12" s="6">
        <v>0</v>
      </c>
      <c r="H12" s="62">
        <v>630</v>
      </c>
      <c r="I12" s="62">
        <v>630</v>
      </c>
      <c r="J12" s="62">
        <v>630</v>
      </c>
      <c r="K12" s="62">
        <v>630</v>
      </c>
      <c r="L12" s="62">
        <v>15060</v>
      </c>
      <c r="M12" s="62">
        <v>900</v>
      </c>
      <c r="N12" s="62">
        <v>900</v>
      </c>
      <c r="O12" s="62">
        <v>94980</v>
      </c>
      <c r="P12" s="62">
        <v>29100</v>
      </c>
      <c r="Q12" s="62">
        <v>29100</v>
      </c>
      <c r="R12" s="62">
        <v>49200</v>
      </c>
      <c r="S12" s="62">
        <v>49200</v>
      </c>
      <c r="T12" s="62">
        <v>2640</v>
      </c>
      <c r="U12" s="62">
        <v>913740</v>
      </c>
      <c r="W12" s="6">
        <v>7</v>
      </c>
      <c r="X12" s="6">
        <v>5580</v>
      </c>
      <c r="Y12" s="6">
        <v>1020</v>
      </c>
      <c r="Z12" s="6">
        <v>40380</v>
      </c>
      <c r="AA12" s="6">
        <v>0</v>
      </c>
      <c r="AB12" s="6">
        <v>630</v>
      </c>
      <c r="AC12" s="6">
        <v>630</v>
      </c>
      <c r="AD12" s="6">
        <v>630</v>
      </c>
      <c r="AE12" s="6">
        <v>630</v>
      </c>
      <c r="AF12" s="6">
        <v>15060</v>
      </c>
      <c r="AG12" s="6">
        <v>900</v>
      </c>
      <c r="AH12" s="6">
        <v>900</v>
      </c>
      <c r="AI12" s="6">
        <v>94980</v>
      </c>
      <c r="AJ12" s="6">
        <v>29100</v>
      </c>
      <c r="AK12" s="6">
        <v>29100</v>
      </c>
      <c r="AL12" s="6">
        <v>49200</v>
      </c>
      <c r="AM12" s="6">
        <v>49200</v>
      </c>
      <c r="AN12" s="6">
        <v>2640</v>
      </c>
      <c r="AO12" s="6">
        <v>913740</v>
      </c>
      <c r="AQ12" s="6">
        <v>7</v>
      </c>
      <c r="AR12" s="6">
        <v>3600</v>
      </c>
      <c r="AS12" s="6">
        <v>560</v>
      </c>
      <c r="AT12" s="6">
        <v>93559</v>
      </c>
      <c r="AU12" s="6">
        <v>0</v>
      </c>
      <c r="AV12" s="6">
        <v>2550</v>
      </c>
      <c r="AW12" s="6">
        <v>2550</v>
      </c>
      <c r="AX12" s="6">
        <v>2550</v>
      </c>
      <c r="AY12" s="6">
        <v>2550</v>
      </c>
      <c r="AZ12" s="6">
        <v>3720</v>
      </c>
      <c r="BA12" s="6">
        <v>3820</v>
      </c>
      <c r="BB12" s="6">
        <v>1310</v>
      </c>
      <c r="BC12" s="6">
        <v>48149</v>
      </c>
      <c r="BD12" s="6">
        <v>45750</v>
      </c>
      <c r="BE12" s="6">
        <v>45760</v>
      </c>
      <c r="BF12" s="6">
        <v>45750</v>
      </c>
      <c r="BG12" s="6">
        <v>45710</v>
      </c>
      <c r="BH12" s="6">
        <v>1240</v>
      </c>
      <c r="BI12" s="6">
        <v>187800</v>
      </c>
    </row>
    <row r="13" spans="1:61" x14ac:dyDescent="0.2">
      <c r="C13" s="6">
        <v>8</v>
      </c>
      <c r="D13" s="62">
        <v>13440</v>
      </c>
      <c r="E13" s="62">
        <v>3060</v>
      </c>
      <c r="F13" s="62">
        <v>56280</v>
      </c>
      <c r="G13" s="6">
        <v>0</v>
      </c>
      <c r="H13" s="62">
        <v>1290</v>
      </c>
      <c r="I13" s="62">
        <v>1290</v>
      </c>
      <c r="J13" s="62">
        <v>1290</v>
      </c>
      <c r="K13" s="62">
        <v>1290</v>
      </c>
      <c r="L13" s="62">
        <v>15060</v>
      </c>
      <c r="M13" s="62">
        <v>1620</v>
      </c>
      <c r="N13" s="62">
        <v>1620</v>
      </c>
      <c r="O13" s="62">
        <v>166380</v>
      </c>
      <c r="P13" s="62">
        <v>70380</v>
      </c>
      <c r="Q13" s="62">
        <v>70380</v>
      </c>
      <c r="R13" s="62">
        <v>60240</v>
      </c>
      <c r="S13" s="62">
        <v>55980</v>
      </c>
      <c r="T13" s="62">
        <v>3000</v>
      </c>
      <c r="U13" s="62">
        <v>1631520</v>
      </c>
      <c r="W13" s="6">
        <v>8</v>
      </c>
      <c r="X13" s="6">
        <v>13440</v>
      </c>
      <c r="Y13" s="6">
        <v>3060</v>
      </c>
      <c r="Z13" s="6">
        <v>56280</v>
      </c>
      <c r="AA13" s="6">
        <v>0</v>
      </c>
      <c r="AB13" s="6">
        <v>1290</v>
      </c>
      <c r="AC13" s="6">
        <v>1290</v>
      </c>
      <c r="AD13" s="6">
        <v>1290</v>
      </c>
      <c r="AE13" s="6">
        <v>1290</v>
      </c>
      <c r="AF13" s="6">
        <v>15060</v>
      </c>
      <c r="AG13" s="6">
        <v>1620</v>
      </c>
      <c r="AH13" s="6">
        <v>1620</v>
      </c>
      <c r="AI13" s="6">
        <v>166380</v>
      </c>
      <c r="AJ13" s="6">
        <v>70380</v>
      </c>
      <c r="AK13" s="6">
        <v>70380</v>
      </c>
      <c r="AL13" s="6">
        <v>60240</v>
      </c>
      <c r="AM13" s="6">
        <v>55980</v>
      </c>
      <c r="AN13" s="6">
        <v>3000</v>
      </c>
      <c r="AO13" s="6">
        <v>1631520</v>
      </c>
      <c r="AQ13" s="6">
        <v>8</v>
      </c>
      <c r="AR13" s="6">
        <v>5340</v>
      </c>
      <c r="AS13" s="6">
        <v>1750</v>
      </c>
      <c r="AT13" s="6">
        <v>135777</v>
      </c>
      <c r="AU13" s="6">
        <v>0</v>
      </c>
      <c r="AV13" s="6">
        <v>3470</v>
      </c>
      <c r="AW13" s="6">
        <v>3470</v>
      </c>
      <c r="AX13" s="6">
        <v>3470</v>
      </c>
      <c r="AY13" s="6">
        <v>3470</v>
      </c>
      <c r="AZ13" s="6">
        <v>5070</v>
      </c>
      <c r="BA13" s="6">
        <v>5200</v>
      </c>
      <c r="BB13" s="6">
        <v>2190</v>
      </c>
      <c r="BC13" s="6">
        <v>98304</v>
      </c>
      <c r="BD13" s="6">
        <v>52060</v>
      </c>
      <c r="BE13" s="6">
        <v>52070</v>
      </c>
      <c r="BF13" s="6">
        <v>52050</v>
      </c>
      <c r="BG13" s="6">
        <v>52010</v>
      </c>
      <c r="BH13" s="6">
        <v>1440</v>
      </c>
      <c r="BI13" s="6">
        <v>349380</v>
      </c>
    </row>
    <row r="14" spans="1:61" x14ac:dyDescent="0.2">
      <c r="C14" s="6">
        <v>9</v>
      </c>
      <c r="D14" s="62">
        <v>18960</v>
      </c>
      <c r="E14" s="62">
        <v>5160</v>
      </c>
      <c r="F14" s="62">
        <v>77460</v>
      </c>
      <c r="G14" s="6">
        <v>0</v>
      </c>
      <c r="H14" s="62">
        <v>2550</v>
      </c>
      <c r="I14" s="62">
        <v>2550</v>
      </c>
      <c r="J14" s="62">
        <v>2550</v>
      </c>
      <c r="K14" s="62">
        <v>2550</v>
      </c>
      <c r="L14" s="62">
        <v>15060</v>
      </c>
      <c r="M14" s="62">
        <v>3240</v>
      </c>
      <c r="N14" s="62">
        <v>3240</v>
      </c>
      <c r="O14" s="62">
        <v>269340</v>
      </c>
      <c r="P14" s="62">
        <v>156480</v>
      </c>
      <c r="Q14" s="62">
        <v>156480</v>
      </c>
      <c r="R14" s="62">
        <v>142080</v>
      </c>
      <c r="S14" s="62">
        <v>142080</v>
      </c>
      <c r="T14" s="62">
        <v>3000</v>
      </c>
      <c r="U14" s="62">
        <v>2937480</v>
      </c>
      <c r="W14" s="6">
        <v>9</v>
      </c>
      <c r="X14" s="6">
        <v>18960</v>
      </c>
      <c r="Y14" s="6">
        <v>5160</v>
      </c>
      <c r="Z14" s="6">
        <v>77460</v>
      </c>
      <c r="AA14" s="6">
        <v>0</v>
      </c>
      <c r="AB14" s="6">
        <v>2550</v>
      </c>
      <c r="AC14" s="6">
        <v>2550</v>
      </c>
      <c r="AD14" s="6">
        <v>2550</v>
      </c>
      <c r="AE14" s="6">
        <v>2550</v>
      </c>
      <c r="AF14" s="6">
        <v>15060</v>
      </c>
      <c r="AG14" s="6">
        <v>3240</v>
      </c>
      <c r="AH14" s="6">
        <v>3240</v>
      </c>
      <c r="AI14" s="6">
        <v>269340</v>
      </c>
      <c r="AJ14" s="6">
        <v>156480</v>
      </c>
      <c r="AK14" s="6">
        <v>156480</v>
      </c>
      <c r="AL14" s="6">
        <v>142080</v>
      </c>
      <c r="AM14" s="6">
        <v>142080</v>
      </c>
      <c r="AN14" s="6">
        <v>3000</v>
      </c>
      <c r="AO14" s="6">
        <v>2937480</v>
      </c>
      <c r="AQ14" s="6">
        <v>9</v>
      </c>
      <c r="AR14" s="6">
        <v>7140</v>
      </c>
      <c r="AS14" s="6">
        <v>2920</v>
      </c>
      <c r="AT14" s="6">
        <v>186901</v>
      </c>
      <c r="AU14" s="6">
        <v>0</v>
      </c>
      <c r="AV14" s="6">
        <v>4300</v>
      </c>
      <c r="AW14" s="6">
        <v>4300</v>
      </c>
      <c r="AX14" s="6">
        <v>4300</v>
      </c>
      <c r="AY14" s="6">
        <v>4300</v>
      </c>
      <c r="AZ14" s="6">
        <v>6270</v>
      </c>
      <c r="BA14" s="6">
        <v>6440</v>
      </c>
      <c r="BB14" s="6">
        <v>2390</v>
      </c>
      <c r="BC14" s="6">
        <v>180558</v>
      </c>
      <c r="BD14" s="6">
        <v>132140</v>
      </c>
      <c r="BE14" s="6">
        <v>132170</v>
      </c>
      <c r="BF14" s="6">
        <v>132130</v>
      </c>
      <c r="BG14" s="6">
        <v>132020</v>
      </c>
      <c r="BH14" s="6">
        <v>1600</v>
      </c>
      <c r="BI14" s="6">
        <v>654600</v>
      </c>
    </row>
    <row r="15" spans="1:61" x14ac:dyDescent="0.2">
      <c r="C15" s="6">
        <v>10</v>
      </c>
      <c r="D15" s="62">
        <v>22740</v>
      </c>
      <c r="E15" s="62">
        <v>5460</v>
      </c>
      <c r="F15" s="62">
        <v>108780</v>
      </c>
      <c r="G15" s="6">
        <v>0</v>
      </c>
      <c r="H15" s="62">
        <v>3750</v>
      </c>
      <c r="I15" s="62">
        <v>3750</v>
      </c>
      <c r="J15" s="62">
        <v>3750</v>
      </c>
      <c r="K15" s="62">
        <v>3750</v>
      </c>
      <c r="L15" s="62">
        <v>15060</v>
      </c>
      <c r="M15" s="62">
        <v>4980</v>
      </c>
      <c r="N15" s="62">
        <v>4980</v>
      </c>
      <c r="O15" s="62">
        <v>418680</v>
      </c>
      <c r="P15" s="62">
        <v>254760</v>
      </c>
      <c r="Q15" s="62">
        <v>254760</v>
      </c>
      <c r="R15" s="62">
        <v>240360</v>
      </c>
      <c r="S15" s="62">
        <v>240360</v>
      </c>
      <c r="T15" s="62">
        <v>3120</v>
      </c>
      <c r="U15" s="62">
        <v>2952180</v>
      </c>
      <c r="W15" s="6">
        <v>10</v>
      </c>
      <c r="X15" s="6">
        <v>22740</v>
      </c>
      <c r="Y15" s="6">
        <v>5460</v>
      </c>
      <c r="Z15" s="6">
        <v>108780</v>
      </c>
      <c r="AA15" s="6">
        <v>0</v>
      </c>
      <c r="AB15" s="6">
        <v>3750</v>
      </c>
      <c r="AC15" s="6">
        <v>3750</v>
      </c>
      <c r="AD15" s="6">
        <v>3750</v>
      </c>
      <c r="AE15" s="6">
        <v>3750</v>
      </c>
      <c r="AF15" s="6">
        <v>15060</v>
      </c>
      <c r="AG15" s="6">
        <v>4980</v>
      </c>
      <c r="AH15" s="6">
        <v>4980</v>
      </c>
      <c r="AI15" s="6">
        <v>418680</v>
      </c>
      <c r="AJ15" s="6">
        <v>254760</v>
      </c>
      <c r="AK15" s="6">
        <v>254760</v>
      </c>
      <c r="AL15" s="6">
        <v>240360</v>
      </c>
      <c r="AM15" s="6">
        <v>240360</v>
      </c>
      <c r="AN15" s="6">
        <v>3120</v>
      </c>
      <c r="AO15" s="6">
        <v>2952180</v>
      </c>
      <c r="AQ15" s="6">
        <v>10</v>
      </c>
      <c r="AR15" s="6">
        <v>9420</v>
      </c>
      <c r="AS15" s="6">
        <v>3190</v>
      </c>
      <c r="AT15" s="6">
        <v>262502</v>
      </c>
      <c r="AU15" s="6">
        <v>0</v>
      </c>
      <c r="AV15" s="6">
        <v>5110</v>
      </c>
      <c r="AW15" s="6">
        <v>5110</v>
      </c>
      <c r="AX15" s="6">
        <v>5110</v>
      </c>
      <c r="AY15" s="6">
        <v>5110</v>
      </c>
      <c r="AZ15" s="6">
        <v>7470</v>
      </c>
      <c r="BA15" s="6">
        <v>7660</v>
      </c>
      <c r="BB15" s="6">
        <v>2440</v>
      </c>
      <c r="BC15" s="6">
        <v>240744</v>
      </c>
      <c r="BD15" s="6">
        <v>223550</v>
      </c>
      <c r="BE15" s="6">
        <v>223600</v>
      </c>
      <c r="BF15" s="6">
        <v>223520</v>
      </c>
      <c r="BG15" s="6">
        <v>223340</v>
      </c>
      <c r="BH15" s="6">
        <v>1780</v>
      </c>
      <c r="BI15" s="6">
        <v>673020</v>
      </c>
    </row>
    <row r="16" spans="1:61" x14ac:dyDescent="0.2">
      <c r="C16" s="6">
        <v>11</v>
      </c>
      <c r="D16" s="62">
        <v>24960</v>
      </c>
      <c r="E16" s="62">
        <v>5750</v>
      </c>
      <c r="F16" s="62">
        <v>154200</v>
      </c>
      <c r="G16" s="6">
        <v>0</v>
      </c>
      <c r="H16" s="62">
        <v>4920</v>
      </c>
      <c r="I16" s="62">
        <v>4920</v>
      </c>
      <c r="J16" s="62">
        <v>4920</v>
      </c>
      <c r="K16" s="62">
        <v>4920</v>
      </c>
      <c r="L16" s="62">
        <v>17880</v>
      </c>
      <c r="M16" s="62">
        <v>6480</v>
      </c>
      <c r="N16" s="62">
        <v>6480</v>
      </c>
      <c r="O16" s="62">
        <v>483300</v>
      </c>
      <c r="P16" s="62">
        <v>323160</v>
      </c>
      <c r="Q16" s="62">
        <v>323220</v>
      </c>
      <c r="R16" s="62">
        <v>313080</v>
      </c>
      <c r="S16" s="62">
        <v>313080</v>
      </c>
      <c r="T16" s="62">
        <v>3120</v>
      </c>
      <c r="U16" s="61">
        <v>22434676.752787497</v>
      </c>
      <c r="W16" s="6">
        <v>11</v>
      </c>
      <c r="X16" s="6">
        <v>24960</v>
      </c>
      <c r="Y16" s="6">
        <v>5750</v>
      </c>
      <c r="Z16" s="6">
        <v>154200</v>
      </c>
      <c r="AA16" s="6">
        <v>0</v>
      </c>
      <c r="AB16" s="6">
        <v>4920</v>
      </c>
      <c r="AC16" s="6">
        <v>4920</v>
      </c>
      <c r="AD16" s="6">
        <v>4920</v>
      </c>
      <c r="AE16" s="6">
        <v>4920</v>
      </c>
      <c r="AF16" s="6">
        <v>17880</v>
      </c>
      <c r="AG16" s="6">
        <v>6480</v>
      </c>
      <c r="AH16" s="6">
        <v>6480</v>
      </c>
      <c r="AI16" s="6">
        <v>483300</v>
      </c>
      <c r="AJ16" s="6">
        <v>323160</v>
      </c>
      <c r="AK16" s="6">
        <v>323220</v>
      </c>
      <c r="AL16" s="6">
        <v>313080</v>
      </c>
      <c r="AM16" s="6">
        <v>313080</v>
      </c>
      <c r="AN16" s="6">
        <v>3120</v>
      </c>
      <c r="AO16" s="6">
        <v>22434676.752787497</v>
      </c>
      <c r="AQ16" s="6">
        <v>11</v>
      </c>
      <c r="AR16" s="6">
        <v>10200</v>
      </c>
      <c r="AS16" s="6">
        <v>3250</v>
      </c>
      <c r="AT16" s="6">
        <v>372209</v>
      </c>
      <c r="AU16" s="6">
        <v>0</v>
      </c>
      <c r="AV16" s="6">
        <v>5180</v>
      </c>
      <c r="AW16" s="6">
        <v>5180</v>
      </c>
      <c r="AX16" s="6">
        <v>5180</v>
      </c>
      <c r="AY16" s="6">
        <v>5180</v>
      </c>
      <c r="AZ16" s="6">
        <v>7560</v>
      </c>
      <c r="BA16" s="6">
        <v>7780</v>
      </c>
      <c r="BB16" s="6">
        <v>2830</v>
      </c>
      <c r="BC16" s="6">
        <v>270837</v>
      </c>
      <c r="BD16" s="6">
        <v>291230</v>
      </c>
      <c r="BE16" s="6">
        <v>291300</v>
      </c>
      <c r="BF16" s="6">
        <v>291200</v>
      </c>
      <c r="BG16" s="6">
        <v>290960</v>
      </c>
      <c r="BH16" s="6">
        <v>2090</v>
      </c>
      <c r="BI16" s="6">
        <v>0</v>
      </c>
    </row>
    <row r="17" spans="3:61" x14ac:dyDescent="0.2">
      <c r="C17" s="6">
        <v>12</v>
      </c>
      <c r="D17" s="62">
        <v>28920</v>
      </c>
      <c r="E17" s="62">
        <v>6480</v>
      </c>
      <c r="F17" s="62">
        <v>218040</v>
      </c>
      <c r="G17" s="6">
        <v>0</v>
      </c>
      <c r="H17" s="62">
        <v>5670</v>
      </c>
      <c r="I17" s="62">
        <v>5670</v>
      </c>
      <c r="J17" s="62">
        <v>5670</v>
      </c>
      <c r="K17" s="62">
        <v>5670</v>
      </c>
      <c r="L17" s="62">
        <v>17880</v>
      </c>
      <c r="M17" s="62">
        <v>8100</v>
      </c>
      <c r="N17" s="62">
        <v>8100</v>
      </c>
      <c r="O17" s="62">
        <v>685320</v>
      </c>
      <c r="P17" s="62">
        <v>406320</v>
      </c>
      <c r="Q17" s="62">
        <v>406320</v>
      </c>
      <c r="R17" s="62">
        <v>406320</v>
      </c>
      <c r="S17" s="62">
        <v>406320</v>
      </c>
      <c r="T17" s="62">
        <v>3360</v>
      </c>
      <c r="U17" s="61">
        <v>49920809.313745424</v>
      </c>
      <c r="W17" s="6">
        <v>12</v>
      </c>
      <c r="X17" s="6">
        <v>28920</v>
      </c>
      <c r="Y17" s="6">
        <v>6480</v>
      </c>
      <c r="Z17" s="6">
        <v>218040</v>
      </c>
      <c r="AA17" s="6">
        <v>0</v>
      </c>
      <c r="AB17" s="6">
        <v>5670</v>
      </c>
      <c r="AC17" s="6">
        <v>5670</v>
      </c>
      <c r="AD17" s="6">
        <v>5670</v>
      </c>
      <c r="AE17" s="6">
        <v>5670</v>
      </c>
      <c r="AF17" s="6">
        <v>17880</v>
      </c>
      <c r="AG17" s="6">
        <v>8100</v>
      </c>
      <c r="AH17" s="6">
        <v>8100</v>
      </c>
      <c r="AI17" s="6">
        <v>685320</v>
      </c>
      <c r="AJ17" s="6">
        <v>406320</v>
      </c>
      <c r="AK17" s="6">
        <v>406320</v>
      </c>
      <c r="AL17" s="6">
        <v>406320</v>
      </c>
      <c r="AM17" s="6">
        <v>406320</v>
      </c>
      <c r="AN17" s="6">
        <v>3360</v>
      </c>
      <c r="AO17" s="6">
        <v>49920809.313745424</v>
      </c>
      <c r="AQ17" s="6">
        <v>12</v>
      </c>
      <c r="AR17" s="6">
        <v>12360</v>
      </c>
      <c r="AS17" s="6">
        <v>3770</v>
      </c>
      <c r="AT17" s="6">
        <v>526307</v>
      </c>
      <c r="AU17" s="6">
        <v>0</v>
      </c>
      <c r="AV17" s="6">
        <v>6200</v>
      </c>
      <c r="AW17" s="6">
        <v>6200</v>
      </c>
      <c r="AX17" s="6">
        <v>6200</v>
      </c>
      <c r="AY17" s="6">
        <v>6200</v>
      </c>
      <c r="AZ17" s="6">
        <v>9060</v>
      </c>
      <c r="BA17" s="6">
        <v>9300</v>
      </c>
      <c r="BB17" s="6">
        <v>2920</v>
      </c>
      <c r="BC17" s="6">
        <v>320992</v>
      </c>
      <c r="BD17" s="6">
        <v>377930</v>
      </c>
      <c r="BE17" s="6">
        <v>378020</v>
      </c>
      <c r="BF17" s="6">
        <v>377890</v>
      </c>
      <c r="BG17" s="6">
        <v>377580</v>
      </c>
      <c r="BH17" s="6">
        <v>2480</v>
      </c>
      <c r="BI17" s="6">
        <v>0</v>
      </c>
    </row>
    <row r="18" spans="3:61" x14ac:dyDescent="0.2">
      <c r="C18" s="6">
        <v>13</v>
      </c>
      <c r="D18" s="62">
        <v>31740</v>
      </c>
      <c r="E18" s="62">
        <v>6660</v>
      </c>
      <c r="F18" s="62">
        <v>291780</v>
      </c>
      <c r="G18" s="6">
        <v>0</v>
      </c>
      <c r="H18" s="62">
        <v>5850</v>
      </c>
      <c r="I18" s="62">
        <v>5850</v>
      </c>
      <c r="J18" s="62">
        <v>5850</v>
      </c>
      <c r="K18" s="62">
        <v>5850</v>
      </c>
      <c r="L18" s="62">
        <v>17880</v>
      </c>
      <c r="M18" s="62">
        <v>9000</v>
      </c>
      <c r="N18" s="62">
        <v>9000</v>
      </c>
      <c r="O18" s="62">
        <v>969000</v>
      </c>
      <c r="P18" s="62">
        <v>492480</v>
      </c>
      <c r="Q18" s="62">
        <v>492480</v>
      </c>
      <c r="R18" s="62">
        <v>492480</v>
      </c>
      <c r="S18" s="62">
        <v>492480</v>
      </c>
      <c r="T18" s="62">
        <v>3360</v>
      </c>
      <c r="U18" s="61">
        <v>110856145.0146119</v>
      </c>
      <c r="W18" s="6">
        <v>13</v>
      </c>
      <c r="X18" s="6">
        <v>31740</v>
      </c>
      <c r="Y18" s="6">
        <v>6660</v>
      </c>
      <c r="Z18" s="6">
        <v>291780</v>
      </c>
      <c r="AA18" s="6">
        <v>0</v>
      </c>
      <c r="AB18" s="6">
        <v>5850</v>
      </c>
      <c r="AC18" s="6">
        <v>5850</v>
      </c>
      <c r="AD18" s="6">
        <v>5850</v>
      </c>
      <c r="AE18" s="6">
        <v>5850</v>
      </c>
      <c r="AF18" s="6">
        <v>17880</v>
      </c>
      <c r="AG18" s="6">
        <v>9000</v>
      </c>
      <c r="AH18" s="6">
        <v>9000</v>
      </c>
      <c r="AI18" s="6">
        <v>969000</v>
      </c>
      <c r="AJ18" s="6">
        <v>492480</v>
      </c>
      <c r="AK18" s="6">
        <v>492480</v>
      </c>
      <c r="AL18" s="6">
        <v>492480</v>
      </c>
      <c r="AM18" s="6">
        <v>492480</v>
      </c>
      <c r="AN18" s="6">
        <v>3360</v>
      </c>
      <c r="AO18" s="6">
        <v>110856145.0146119</v>
      </c>
      <c r="AQ18" s="6">
        <v>13</v>
      </c>
      <c r="AR18" s="6">
        <v>14820</v>
      </c>
      <c r="AS18" s="6">
        <v>3890</v>
      </c>
      <c r="AT18" s="6">
        <v>704301</v>
      </c>
      <c r="AU18" s="6">
        <v>0</v>
      </c>
      <c r="AV18" s="6">
        <v>7410</v>
      </c>
      <c r="AW18" s="6">
        <v>7410</v>
      </c>
      <c r="AX18" s="6">
        <v>7410</v>
      </c>
      <c r="AY18" s="6">
        <v>7410</v>
      </c>
      <c r="AZ18" s="6">
        <v>10830</v>
      </c>
      <c r="BA18" s="6">
        <v>11120</v>
      </c>
      <c r="BB18" s="6">
        <v>2970</v>
      </c>
      <c r="BC18" s="6">
        <v>782419</v>
      </c>
      <c r="BD18" s="6">
        <v>458120</v>
      </c>
      <c r="BE18" s="6">
        <v>458220</v>
      </c>
      <c r="BF18" s="6">
        <v>458070</v>
      </c>
      <c r="BG18" s="6">
        <v>457690</v>
      </c>
      <c r="BH18" s="6">
        <v>2950</v>
      </c>
      <c r="BI18" s="6">
        <v>0</v>
      </c>
    </row>
    <row r="19" spans="3:61" x14ac:dyDescent="0.2">
      <c r="C19" s="6">
        <v>14</v>
      </c>
      <c r="D19" s="62">
        <v>34440</v>
      </c>
      <c r="E19" s="62">
        <v>6780</v>
      </c>
      <c r="F19" s="62">
        <v>397980</v>
      </c>
      <c r="G19" s="6">
        <v>0</v>
      </c>
      <c r="H19" s="62">
        <v>6270</v>
      </c>
      <c r="I19" s="62">
        <v>6270</v>
      </c>
      <c r="J19" s="62">
        <v>6270</v>
      </c>
      <c r="K19" s="62">
        <v>6270</v>
      </c>
      <c r="L19" s="62">
        <v>17880</v>
      </c>
      <c r="M19" s="62">
        <v>10020</v>
      </c>
      <c r="N19" s="62">
        <v>10020</v>
      </c>
      <c r="O19" s="62">
        <v>1296780</v>
      </c>
      <c r="P19" s="62">
        <v>505380</v>
      </c>
      <c r="Q19" s="62">
        <v>505380</v>
      </c>
      <c r="R19" s="62">
        <v>505380</v>
      </c>
      <c r="S19" s="62">
        <v>505380</v>
      </c>
      <c r="T19" s="62">
        <v>4500</v>
      </c>
      <c r="U19" s="61">
        <v>244947276.42440873</v>
      </c>
      <c r="W19" s="6">
        <v>14</v>
      </c>
      <c r="X19" s="6">
        <v>34440</v>
      </c>
      <c r="Y19" s="6">
        <v>6780</v>
      </c>
      <c r="Z19" s="6">
        <v>397980</v>
      </c>
      <c r="AA19" s="6">
        <v>0</v>
      </c>
      <c r="AB19" s="6">
        <v>6270</v>
      </c>
      <c r="AC19" s="6">
        <v>6270</v>
      </c>
      <c r="AD19" s="6">
        <v>6270</v>
      </c>
      <c r="AE19" s="6">
        <v>6270</v>
      </c>
      <c r="AF19" s="6">
        <v>17880</v>
      </c>
      <c r="AG19" s="6">
        <v>10020</v>
      </c>
      <c r="AH19" s="6">
        <v>10020</v>
      </c>
      <c r="AI19" s="6">
        <v>1296780</v>
      </c>
      <c r="AJ19" s="6">
        <v>505380</v>
      </c>
      <c r="AK19" s="6">
        <v>505380</v>
      </c>
      <c r="AL19" s="6">
        <v>505380</v>
      </c>
      <c r="AM19" s="6">
        <v>505380</v>
      </c>
      <c r="AN19" s="6">
        <v>4500</v>
      </c>
      <c r="AO19" s="6">
        <v>244947276.42440873</v>
      </c>
      <c r="AQ19" s="6">
        <v>14</v>
      </c>
      <c r="AR19" s="6">
        <v>17640</v>
      </c>
      <c r="AS19" s="6">
        <v>3970</v>
      </c>
      <c r="AT19" s="6">
        <v>960575</v>
      </c>
      <c r="AU19" s="6">
        <v>0</v>
      </c>
      <c r="AV19" s="6">
        <v>8840</v>
      </c>
      <c r="AW19" s="6">
        <v>8840</v>
      </c>
      <c r="AX19" s="6">
        <v>8840</v>
      </c>
      <c r="AY19" s="6">
        <v>8840</v>
      </c>
      <c r="AZ19" s="6">
        <v>12900</v>
      </c>
      <c r="BA19" s="6">
        <v>13260</v>
      </c>
      <c r="BB19" s="6">
        <v>3320</v>
      </c>
      <c r="BC19" s="6">
        <v>922853</v>
      </c>
      <c r="BD19" s="6">
        <v>470070</v>
      </c>
      <c r="BE19" s="6">
        <v>470170</v>
      </c>
      <c r="BF19" s="6">
        <v>470020</v>
      </c>
      <c r="BG19" s="6">
        <v>469630</v>
      </c>
      <c r="BH19" s="6">
        <v>3460</v>
      </c>
      <c r="BI19" s="6">
        <v>0</v>
      </c>
    </row>
    <row r="20" spans="3:61" x14ac:dyDescent="0.2">
      <c r="C20" s="6">
        <v>15</v>
      </c>
      <c r="D20" s="62">
        <v>37800</v>
      </c>
      <c r="E20" s="62">
        <v>7380</v>
      </c>
      <c r="F20" s="62">
        <v>547500</v>
      </c>
      <c r="G20" s="6">
        <v>0</v>
      </c>
      <c r="H20" s="62">
        <v>6720</v>
      </c>
      <c r="I20" s="62">
        <v>6720</v>
      </c>
      <c r="J20" s="62">
        <v>6720</v>
      </c>
      <c r="K20" s="62">
        <v>6720</v>
      </c>
      <c r="L20" s="62">
        <v>17880</v>
      </c>
      <c r="M20" s="62">
        <v>11450</v>
      </c>
      <c r="N20" s="62">
        <v>11450</v>
      </c>
      <c r="O20" s="62">
        <v>1768680</v>
      </c>
      <c r="P20" s="62">
        <v>1142040</v>
      </c>
      <c r="Q20" s="62">
        <v>1142040</v>
      </c>
      <c r="R20" s="62">
        <v>1142040</v>
      </c>
      <c r="S20" s="62">
        <v>1142040</v>
      </c>
      <c r="T20" s="62">
        <v>4500</v>
      </c>
      <c r="U20" s="61">
        <v>538901746.86976767</v>
      </c>
      <c r="W20" s="6">
        <v>15</v>
      </c>
      <c r="X20" s="6">
        <v>37800</v>
      </c>
      <c r="Y20" s="6">
        <v>7380</v>
      </c>
      <c r="Z20" s="6">
        <v>547500</v>
      </c>
      <c r="AA20" s="6">
        <v>0</v>
      </c>
      <c r="AB20" s="6">
        <v>6720</v>
      </c>
      <c r="AC20" s="6">
        <v>6720</v>
      </c>
      <c r="AD20" s="6">
        <v>6720</v>
      </c>
      <c r="AE20" s="6">
        <v>6720</v>
      </c>
      <c r="AF20" s="6">
        <v>17880</v>
      </c>
      <c r="AG20" s="6">
        <v>11450</v>
      </c>
      <c r="AH20" s="6">
        <v>11450</v>
      </c>
      <c r="AI20" s="6">
        <v>1768680</v>
      </c>
      <c r="AJ20" s="6">
        <v>1142040</v>
      </c>
      <c r="AK20" s="6">
        <v>1142040</v>
      </c>
      <c r="AL20" s="6">
        <v>1142040</v>
      </c>
      <c r="AM20" s="6">
        <v>1142040</v>
      </c>
      <c r="AN20" s="6">
        <v>4500</v>
      </c>
      <c r="AO20" s="6">
        <v>538901746.86976767</v>
      </c>
      <c r="AQ20" s="6">
        <v>15</v>
      </c>
      <c r="AR20" s="6">
        <v>21300</v>
      </c>
      <c r="AS20" s="6">
        <v>4440</v>
      </c>
      <c r="AT20" s="6">
        <v>1321488</v>
      </c>
      <c r="AU20" s="6">
        <v>0</v>
      </c>
      <c r="AV20" s="6">
        <v>10650</v>
      </c>
      <c r="AW20" s="6">
        <v>10650</v>
      </c>
      <c r="AX20" s="6">
        <v>10650</v>
      </c>
      <c r="AY20" s="6">
        <v>10650</v>
      </c>
      <c r="AZ20" s="6">
        <v>15540</v>
      </c>
      <c r="BA20" s="6">
        <v>15980</v>
      </c>
      <c r="BB20" s="6">
        <v>4870</v>
      </c>
      <c r="BC20" s="6">
        <v>1504651</v>
      </c>
      <c r="BD20" s="6">
        <v>1062330</v>
      </c>
      <c r="BE20" s="6">
        <v>1062560</v>
      </c>
      <c r="BF20" s="6">
        <v>1062210</v>
      </c>
      <c r="BG20" s="6">
        <v>1061330</v>
      </c>
      <c r="BH20" s="6">
        <v>4170</v>
      </c>
      <c r="BI20" s="6">
        <v>0</v>
      </c>
    </row>
    <row r="21" spans="3:61" x14ac:dyDescent="0.2">
      <c r="C21" s="6">
        <v>16</v>
      </c>
      <c r="D21" s="62">
        <v>43320</v>
      </c>
      <c r="E21" s="62">
        <v>10800</v>
      </c>
      <c r="F21" s="62">
        <v>752400</v>
      </c>
      <c r="G21" s="6">
        <v>0</v>
      </c>
      <c r="H21" s="62">
        <v>9570</v>
      </c>
      <c r="I21" s="62">
        <v>9570</v>
      </c>
      <c r="J21" s="62">
        <v>9570</v>
      </c>
      <c r="K21" s="62">
        <v>9570</v>
      </c>
      <c r="L21" s="62">
        <v>17880</v>
      </c>
      <c r="M21" s="62">
        <v>12600</v>
      </c>
      <c r="N21" s="62">
        <v>12600</v>
      </c>
      <c r="O21" s="62">
        <v>2433120</v>
      </c>
      <c r="P21" s="62">
        <v>1313280</v>
      </c>
      <c r="Q21" s="62">
        <v>1313280</v>
      </c>
      <c r="R21" s="62">
        <v>1313280</v>
      </c>
      <c r="S21" s="62">
        <v>1313280</v>
      </c>
      <c r="T21" s="62">
        <v>4740</v>
      </c>
      <c r="U21" s="61">
        <v>168786440.45956779</v>
      </c>
      <c r="W21" s="6">
        <v>16</v>
      </c>
      <c r="X21" s="6">
        <v>43320</v>
      </c>
      <c r="Y21" s="6">
        <v>10800</v>
      </c>
      <c r="Z21" s="6">
        <v>752400</v>
      </c>
      <c r="AA21" s="6">
        <v>0</v>
      </c>
      <c r="AB21" s="6">
        <v>9570</v>
      </c>
      <c r="AC21" s="6">
        <v>9570</v>
      </c>
      <c r="AD21" s="6">
        <v>9570</v>
      </c>
      <c r="AE21" s="6">
        <v>9570</v>
      </c>
      <c r="AF21" s="6">
        <v>17880</v>
      </c>
      <c r="AG21" s="6">
        <v>12600</v>
      </c>
      <c r="AH21" s="6">
        <v>12600</v>
      </c>
      <c r="AI21" s="6">
        <v>2433120</v>
      </c>
      <c r="AJ21" s="6">
        <v>1313280</v>
      </c>
      <c r="AK21" s="6">
        <v>1313280</v>
      </c>
      <c r="AL21" s="6">
        <v>1313280</v>
      </c>
      <c r="AM21" s="6">
        <v>1313280</v>
      </c>
      <c r="AN21" s="6">
        <v>4740</v>
      </c>
      <c r="AO21" s="6">
        <v>168786440.45956779</v>
      </c>
      <c r="AQ21" s="6">
        <v>16</v>
      </c>
      <c r="AR21" s="6">
        <v>24120</v>
      </c>
      <c r="AS21" s="6">
        <v>6510</v>
      </c>
      <c r="AT21" s="6">
        <v>1816078</v>
      </c>
      <c r="AU21" s="6">
        <v>0</v>
      </c>
      <c r="AV21" s="6">
        <v>12070</v>
      </c>
      <c r="AW21" s="6">
        <v>12070</v>
      </c>
      <c r="AX21" s="6">
        <v>12070</v>
      </c>
      <c r="AY21" s="6">
        <v>12070</v>
      </c>
      <c r="AZ21" s="6">
        <v>17610</v>
      </c>
      <c r="BA21" s="6">
        <v>18100</v>
      </c>
      <c r="BB21" s="6">
        <v>5140</v>
      </c>
      <c r="BC21" s="6">
        <v>2206822</v>
      </c>
      <c r="BD21" s="6">
        <v>1221650</v>
      </c>
      <c r="BE21" s="6">
        <v>1221920</v>
      </c>
      <c r="BF21" s="6">
        <v>1221520</v>
      </c>
      <c r="BG21" s="6">
        <v>1220510</v>
      </c>
      <c r="BH21" s="6">
        <v>5010</v>
      </c>
      <c r="BI21" s="6">
        <v>0</v>
      </c>
    </row>
    <row r="22" spans="3:61" x14ac:dyDescent="0.2">
      <c r="C22" s="6">
        <v>17</v>
      </c>
      <c r="D22" s="62">
        <v>51120</v>
      </c>
      <c r="E22" s="62">
        <v>11400</v>
      </c>
      <c r="F22" s="62">
        <v>1032960</v>
      </c>
      <c r="G22" s="6">
        <v>0</v>
      </c>
      <c r="H22" s="62">
        <v>10080</v>
      </c>
      <c r="I22" s="62">
        <v>10080</v>
      </c>
      <c r="J22" s="62">
        <v>10080</v>
      </c>
      <c r="K22" s="62">
        <v>10080</v>
      </c>
      <c r="L22" s="62">
        <v>17880</v>
      </c>
      <c r="M22" s="62">
        <v>13260</v>
      </c>
      <c r="N22" s="62">
        <v>13260</v>
      </c>
      <c r="O22" s="62">
        <v>3343800</v>
      </c>
      <c r="P22" s="62">
        <v>1317540</v>
      </c>
      <c r="Q22" s="62">
        <v>1317540</v>
      </c>
      <c r="R22" s="62">
        <v>1317540</v>
      </c>
      <c r="S22" s="62">
        <v>1317540</v>
      </c>
      <c r="T22" s="62">
        <v>4740</v>
      </c>
      <c r="U22" s="6">
        <v>0</v>
      </c>
      <c r="W22" s="6">
        <v>17</v>
      </c>
      <c r="X22" s="6">
        <v>51120</v>
      </c>
      <c r="Y22" s="6">
        <v>11400</v>
      </c>
      <c r="Z22" s="6">
        <v>1032960</v>
      </c>
      <c r="AA22" s="6">
        <v>0</v>
      </c>
      <c r="AB22" s="6">
        <v>10080</v>
      </c>
      <c r="AC22" s="6">
        <v>10080</v>
      </c>
      <c r="AD22" s="6">
        <v>10080</v>
      </c>
      <c r="AE22" s="6">
        <v>10080</v>
      </c>
      <c r="AF22" s="6">
        <v>17880</v>
      </c>
      <c r="AG22" s="6">
        <v>13260</v>
      </c>
      <c r="AH22" s="6">
        <v>13260</v>
      </c>
      <c r="AI22" s="6">
        <v>3343800</v>
      </c>
      <c r="AJ22" s="6">
        <v>1317540</v>
      </c>
      <c r="AK22" s="6">
        <v>1317540</v>
      </c>
      <c r="AL22" s="6">
        <v>1317540</v>
      </c>
      <c r="AM22" s="6">
        <v>1317540</v>
      </c>
      <c r="AN22" s="6">
        <v>4740</v>
      </c>
      <c r="AO22" s="6">
        <v>0</v>
      </c>
      <c r="AQ22" s="6">
        <v>17</v>
      </c>
      <c r="AR22" s="6">
        <v>28560</v>
      </c>
      <c r="AS22" s="6">
        <v>6870</v>
      </c>
      <c r="AT22" s="6">
        <v>2493296</v>
      </c>
      <c r="AU22" s="6">
        <v>0</v>
      </c>
      <c r="AV22" s="6">
        <v>14280</v>
      </c>
      <c r="AW22" s="6">
        <v>14280</v>
      </c>
      <c r="AX22" s="6">
        <v>14280</v>
      </c>
      <c r="AY22" s="6">
        <v>14280</v>
      </c>
      <c r="AZ22" s="6">
        <v>20850</v>
      </c>
      <c r="BA22" s="6">
        <v>21420</v>
      </c>
      <c r="BB22" s="6">
        <v>6150</v>
      </c>
      <c r="BC22" s="6">
        <v>2507752</v>
      </c>
      <c r="BD22" s="6">
        <v>1225580</v>
      </c>
      <c r="BE22" s="6">
        <v>1225850</v>
      </c>
      <c r="BF22" s="6">
        <v>1225440</v>
      </c>
      <c r="BG22" s="6">
        <v>1224430</v>
      </c>
      <c r="BH22" s="6">
        <v>6040</v>
      </c>
      <c r="BI22" s="6">
        <v>0</v>
      </c>
    </row>
    <row r="23" spans="3:61" x14ac:dyDescent="0.2">
      <c r="C23" s="6">
        <v>18</v>
      </c>
      <c r="D23" s="62">
        <v>61140</v>
      </c>
      <c r="E23" s="62">
        <v>13620</v>
      </c>
      <c r="F23" s="62">
        <v>1417380</v>
      </c>
      <c r="G23" s="6">
        <v>0</v>
      </c>
      <c r="H23" s="62">
        <v>11940</v>
      </c>
      <c r="I23" s="62">
        <v>11940</v>
      </c>
      <c r="J23" s="62">
        <v>11940</v>
      </c>
      <c r="K23" s="62">
        <v>11940</v>
      </c>
      <c r="L23" s="62">
        <v>17880</v>
      </c>
      <c r="M23" s="62">
        <v>15840</v>
      </c>
      <c r="N23" s="62">
        <v>15840</v>
      </c>
      <c r="O23" s="62">
        <v>4590780</v>
      </c>
      <c r="P23" s="62">
        <v>2963400</v>
      </c>
      <c r="Q23" s="62">
        <v>2963400</v>
      </c>
      <c r="R23" s="62">
        <v>2963400</v>
      </c>
      <c r="S23" s="62">
        <v>2963400</v>
      </c>
      <c r="T23" s="62">
        <v>11340</v>
      </c>
      <c r="U23" s="6">
        <v>0</v>
      </c>
      <c r="W23" s="6">
        <v>18</v>
      </c>
      <c r="X23" s="6">
        <v>61140</v>
      </c>
      <c r="Y23" s="6">
        <v>13620</v>
      </c>
      <c r="Z23" s="6">
        <v>1417380</v>
      </c>
      <c r="AA23" s="6">
        <v>0</v>
      </c>
      <c r="AB23" s="6">
        <v>11940</v>
      </c>
      <c r="AC23" s="6">
        <v>11940</v>
      </c>
      <c r="AD23" s="6">
        <v>11940</v>
      </c>
      <c r="AE23" s="6">
        <v>11940</v>
      </c>
      <c r="AF23" s="6">
        <v>17880</v>
      </c>
      <c r="AG23" s="6">
        <v>15840</v>
      </c>
      <c r="AH23" s="6">
        <v>15840</v>
      </c>
      <c r="AI23" s="6">
        <v>4590780</v>
      </c>
      <c r="AJ23" s="6">
        <v>2963400</v>
      </c>
      <c r="AK23" s="6">
        <v>2963400</v>
      </c>
      <c r="AL23" s="6">
        <v>2963400</v>
      </c>
      <c r="AM23" s="6">
        <v>2963400</v>
      </c>
      <c r="AN23" s="6">
        <v>11340</v>
      </c>
      <c r="AO23" s="6">
        <v>0</v>
      </c>
      <c r="AQ23" s="6">
        <v>18</v>
      </c>
      <c r="AR23" s="6">
        <v>34380</v>
      </c>
      <c r="AS23" s="6">
        <v>8220</v>
      </c>
      <c r="AT23" s="6">
        <v>3421213</v>
      </c>
      <c r="AU23" s="6">
        <v>0</v>
      </c>
      <c r="AV23" s="6">
        <v>17190</v>
      </c>
      <c r="AW23" s="6">
        <v>17190</v>
      </c>
      <c r="AX23" s="6">
        <v>17190</v>
      </c>
      <c r="AY23" s="6">
        <v>17190</v>
      </c>
      <c r="AZ23" s="6">
        <v>25080</v>
      </c>
      <c r="BA23" s="6">
        <v>25780</v>
      </c>
      <c r="BB23" s="6">
        <v>7300</v>
      </c>
      <c r="BC23" s="6">
        <v>4513954</v>
      </c>
      <c r="BD23" s="6">
        <v>2756660</v>
      </c>
      <c r="BE23" s="6">
        <v>2757260</v>
      </c>
      <c r="BF23" s="6">
        <v>2756350</v>
      </c>
      <c r="BG23" s="6">
        <v>2754070</v>
      </c>
      <c r="BH23" s="6">
        <v>7280</v>
      </c>
      <c r="BI23" s="6">
        <v>0</v>
      </c>
    </row>
    <row r="24" spans="3:61" x14ac:dyDescent="0.2">
      <c r="C24" s="6">
        <v>19</v>
      </c>
      <c r="D24" s="62">
        <v>72480</v>
      </c>
      <c r="E24" s="62">
        <v>16140</v>
      </c>
      <c r="F24" s="62">
        <v>1900140</v>
      </c>
      <c r="G24" s="6">
        <v>0</v>
      </c>
      <c r="H24" s="62">
        <v>13760</v>
      </c>
      <c r="I24" s="62">
        <v>13760</v>
      </c>
      <c r="J24" s="62">
        <v>13760</v>
      </c>
      <c r="K24" s="62">
        <v>13760</v>
      </c>
      <c r="L24" s="62">
        <v>17880</v>
      </c>
      <c r="M24" s="62">
        <v>18780</v>
      </c>
      <c r="N24" s="62">
        <v>18780</v>
      </c>
      <c r="O24" s="62">
        <v>6299340</v>
      </c>
      <c r="P24" s="62">
        <v>3398520</v>
      </c>
      <c r="Q24" s="62">
        <v>3398520</v>
      </c>
      <c r="R24" s="62">
        <v>3398520</v>
      </c>
      <c r="S24" s="62">
        <v>3398520</v>
      </c>
      <c r="T24" s="62">
        <v>13440</v>
      </c>
      <c r="U24" s="6">
        <v>0</v>
      </c>
      <c r="W24" s="6">
        <v>19</v>
      </c>
      <c r="X24" s="6">
        <v>72480</v>
      </c>
      <c r="Y24" s="6">
        <v>16140</v>
      </c>
      <c r="Z24" s="6">
        <v>1900140</v>
      </c>
      <c r="AA24" s="6">
        <v>0</v>
      </c>
      <c r="AB24" s="6">
        <v>13760</v>
      </c>
      <c r="AC24" s="6">
        <v>13760</v>
      </c>
      <c r="AD24" s="6">
        <v>13760</v>
      </c>
      <c r="AE24" s="6">
        <v>13760</v>
      </c>
      <c r="AF24" s="6">
        <v>17880</v>
      </c>
      <c r="AG24" s="6">
        <v>18780</v>
      </c>
      <c r="AH24" s="6">
        <v>18780</v>
      </c>
      <c r="AI24" s="6">
        <v>6299340</v>
      </c>
      <c r="AJ24" s="6">
        <v>3398520</v>
      </c>
      <c r="AK24" s="6">
        <v>3398520</v>
      </c>
      <c r="AL24" s="6">
        <v>3398520</v>
      </c>
      <c r="AM24" s="6">
        <v>3398520</v>
      </c>
      <c r="AN24" s="6">
        <v>13440</v>
      </c>
      <c r="AO24" s="6">
        <v>0</v>
      </c>
      <c r="AQ24" s="6">
        <v>19</v>
      </c>
      <c r="AR24" s="6">
        <v>40980</v>
      </c>
      <c r="AS24" s="6">
        <v>9740</v>
      </c>
      <c r="AT24" s="6">
        <v>4586503</v>
      </c>
      <c r="AU24" s="6">
        <v>0</v>
      </c>
      <c r="AV24" s="6">
        <v>20510</v>
      </c>
      <c r="AW24" s="6">
        <v>20510</v>
      </c>
      <c r="AX24" s="6">
        <v>20510</v>
      </c>
      <c r="AY24" s="6">
        <v>20510</v>
      </c>
      <c r="AZ24" s="6">
        <v>29940</v>
      </c>
      <c r="BA24" s="6">
        <v>30760</v>
      </c>
      <c r="BB24" s="6">
        <v>8730</v>
      </c>
      <c r="BC24" s="6">
        <v>7021706</v>
      </c>
      <c r="BD24" s="6">
        <v>3161440</v>
      </c>
      <c r="BE24" s="6">
        <v>3162130</v>
      </c>
      <c r="BF24" s="6">
        <v>3161080</v>
      </c>
      <c r="BG24" s="6">
        <v>3158480</v>
      </c>
      <c r="BH24" s="6">
        <v>8240</v>
      </c>
      <c r="BI24" s="6">
        <v>0</v>
      </c>
    </row>
    <row r="25" spans="3:61" x14ac:dyDescent="0.2">
      <c r="C25" s="6">
        <v>20</v>
      </c>
      <c r="D25" s="62">
        <v>86700</v>
      </c>
      <c r="E25" s="62">
        <v>19260</v>
      </c>
      <c r="F25" s="62">
        <v>1948800</v>
      </c>
      <c r="G25" s="6">
        <v>0</v>
      </c>
      <c r="H25" s="62">
        <v>16050</v>
      </c>
      <c r="I25" s="62">
        <v>16050</v>
      </c>
      <c r="J25" s="62">
        <v>16050</v>
      </c>
      <c r="K25" s="62">
        <v>16050</v>
      </c>
      <c r="L25" s="62">
        <v>17880</v>
      </c>
      <c r="M25" s="62">
        <v>22500</v>
      </c>
      <c r="N25" s="62">
        <v>22500</v>
      </c>
      <c r="O25" s="62">
        <v>11185080</v>
      </c>
      <c r="P25" s="62">
        <v>4675740</v>
      </c>
      <c r="Q25" s="62">
        <v>4675740</v>
      </c>
      <c r="R25" s="62">
        <v>4675740</v>
      </c>
      <c r="S25" s="62">
        <v>4675740</v>
      </c>
      <c r="T25" s="62">
        <v>16080</v>
      </c>
      <c r="U25" s="6">
        <v>0</v>
      </c>
      <c r="W25" s="6">
        <v>20</v>
      </c>
      <c r="X25" s="6">
        <v>86700</v>
      </c>
      <c r="Y25" s="6">
        <v>19260</v>
      </c>
      <c r="Z25" s="6">
        <v>1948800</v>
      </c>
      <c r="AA25" s="6">
        <v>0</v>
      </c>
      <c r="AB25" s="6">
        <v>16050</v>
      </c>
      <c r="AC25" s="6">
        <v>16050</v>
      </c>
      <c r="AD25" s="6">
        <v>16050</v>
      </c>
      <c r="AE25" s="6">
        <v>16050</v>
      </c>
      <c r="AF25" s="6">
        <v>17880</v>
      </c>
      <c r="AG25" s="6">
        <v>22500</v>
      </c>
      <c r="AH25" s="6">
        <v>22500</v>
      </c>
      <c r="AI25" s="6">
        <v>11185080</v>
      </c>
      <c r="AJ25" s="6">
        <v>4675740</v>
      </c>
      <c r="AK25" s="6">
        <v>4675740</v>
      </c>
      <c r="AL25" s="6">
        <v>4675740</v>
      </c>
      <c r="AM25" s="6">
        <v>4675740</v>
      </c>
      <c r="AN25" s="6">
        <v>16080</v>
      </c>
      <c r="AO25" s="6">
        <v>0</v>
      </c>
      <c r="AQ25" s="6">
        <v>20</v>
      </c>
      <c r="AR25" s="6">
        <v>49260</v>
      </c>
      <c r="AS25" s="6">
        <v>11650</v>
      </c>
      <c r="AT25" s="6">
        <v>4703960</v>
      </c>
      <c r="AU25" s="6">
        <v>0</v>
      </c>
      <c r="AV25" s="6">
        <v>24650</v>
      </c>
      <c r="AW25" s="6">
        <v>24650</v>
      </c>
      <c r="AX25" s="6">
        <v>24650</v>
      </c>
      <c r="AY25" s="6">
        <v>24650</v>
      </c>
      <c r="AZ25" s="6">
        <v>35970</v>
      </c>
      <c r="BA25" s="6">
        <v>36980</v>
      </c>
      <c r="BB25" s="6">
        <v>10360</v>
      </c>
      <c r="BC25" s="6">
        <v>11034109</v>
      </c>
      <c r="BD25" s="6">
        <v>4349520</v>
      </c>
      <c r="BE25" s="6">
        <v>4350470</v>
      </c>
      <c r="BF25" s="6">
        <v>4349030</v>
      </c>
      <c r="BG25" s="6">
        <v>4345450</v>
      </c>
      <c r="BH25" s="6">
        <v>9800</v>
      </c>
      <c r="BI25" s="6">
        <v>0</v>
      </c>
    </row>
    <row r="26" spans="3:61" x14ac:dyDescent="0.2">
      <c r="C26" s="6">
        <v>21</v>
      </c>
      <c r="D26" s="62">
        <v>102840</v>
      </c>
      <c r="E26" s="62">
        <v>22860</v>
      </c>
      <c r="F26" s="61">
        <v>8125990.2246742081</v>
      </c>
      <c r="G26" s="6">
        <v>0</v>
      </c>
      <c r="H26" s="62">
        <v>19050</v>
      </c>
      <c r="I26" s="62">
        <v>19050</v>
      </c>
      <c r="J26" s="62">
        <v>19050</v>
      </c>
      <c r="K26" s="62">
        <v>19050</v>
      </c>
      <c r="L26" s="62">
        <v>32040</v>
      </c>
      <c r="M26" s="62">
        <v>26700</v>
      </c>
      <c r="N26" s="62">
        <v>26700</v>
      </c>
      <c r="O26" s="61">
        <v>17609523.282074738</v>
      </c>
      <c r="P26" s="61">
        <v>14585701.541214205</v>
      </c>
      <c r="Q26" s="61">
        <v>14585701.541214205</v>
      </c>
      <c r="R26" s="61">
        <v>14585701.541214205</v>
      </c>
      <c r="S26" s="61">
        <v>14585701.541214205</v>
      </c>
      <c r="T26" s="62">
        <v>19080</v>
      </c>
      <c r="U26" s="6">
        <v>0</v>
      </c>
      <c r="W26" s="6">
        <v>21</v>
      </c>
      <c r="X26" s="6">
        <v>102840</v>
      </c>
      <c r="Y26" s="6">
        <v>22860</v>
      </c>
      <c r="Z26" s="6">
        <v>8125990.2246742081</v>
      </c>
      <c r="AA26" s="6">
        <v>0</v>
      </c>
      <c r="AB26" s="6">
        <v>19050</v>
      </c>
      <c r="AC26" s="6">
        <v>19050</v>
      </c>
      <c r="AD26" s="6">
        <v>19050</v>
      </c>
      <c r="AE26" s="6">
        <v>19050</v>
      </c>
      <c r="AF26" s="6">
        <v>32040</v>
      </c>
      <c r="AG26" s="6">
        <v>26700</v>
      </c>
      <c r="AH26" s="6">
        <v>26700</v>
      </c>
      <c r="AI26" s="6">
        <v>29171403.08242844</v>
      </c>
      <c r="AJ26" s="6">
        <v>14585701.541214205</v>
      </c>
      <c r="AK26" s="6">
        <v>14585701.541214205</v>
      </c>
      <c r="AL26" s="6">
        <v>14585701.541214205</v>
      </c>
      <c r="AM26" s="6">
        <v>14585701.541214205</v>
      </c>
      <c r="AN26" s="6">
        <v>19080</v>
      </c>
      <c r="AO26" s="6">
        <v>0</v>
      </c>
      <c r="AQ26" s="6">
        <v>21</v>
      </c>
      <c r="AR26" s="6">
        <v>58800</v>
      </c>
      <c r="AS26" s="6">
        <v>13830</v>
      </c>
      <c r="AT26" s="6">
        <v>0</v>
      </c>
      <c r="AU26" s="6">
        <v>0</v>
      </c>
      <c r="AV26" s="6">
        <v>29410</v>
      </c>
      <c r="AW26" s="6">
        <v>29410</v>
      </c>
      <c r="AX26" s="6">
        <v>29410</v>
      </c>
      <c r="AY26" s="6">
        <v>29410</v>
      </c>
      <c r="AZ26" s="6">
        <v>42930</v>
      </c>
      <c r="BA26" s="6">
        <v>44120</v>
      </c>
      <c r="BB26" s="6">
        <v>12320</v>
      </c>
      <c r="BC26" s="6">
        <v>0</v>
      </c>
      <c r="BD26" s="6">
        <v>0</v>
      </c>
      <c r="BE26" s="6">
        <v>0</v>
      </c>
      <c r="BF26" s="6">
        <v>0</v>
      </c>
      <c r="BG26" s="6">
        <v>0</v>
      </c>
      <c r="BH26" s="6">
        <v>11700</v>
      </c>
      <c r="BI26" s="6">
        <v>0</v>
      </c>
    </row>
    <row r="27" spans="3:61" x14ac:dyDescent="0.2">
      <c r="C27" s="6">
        <v>22</v>
      </c>
      <c r="D27" s="62">
        <v>122400</v>
      </c>
      <c r="E27" s="62">
        <v>27240</v>
      </c>
      <c r="F27" s="61">
        <v>13245399.294440262</v>
      </c>
      <c r="G27" s="6">
        <v>0</v>
      </c>
      <c r="H27" s="62">
        <v>22680</v>
      </c>
      <c r="I27" s="62">
        <v>22680</v>
      </c>
      <c r="J27" s="62">
        <v>22680</v>
      </c>
      <c r="K27" s="62">
        <v>22680</v>
      </c>
      <c r="L27" s="62">
        <v>32040</v>
      </c>
      <c r="M27" s="62">
        <v>31740</v>
      </c>
      <c r="N27" s="62">
        <v>31740</v>
      </c>
      <c r="O27" s="61">
        <v>18818360.784036513</v>
      </c>
      <c r="P27" s="61">
        <v>21244810.796538435</v>
      </c>
      <c r="Q27" s="61">
        <v>21244810.796538435</v>
      </c>
      <c r="R27" s="61">
        <v>21244810.796538435</v>
      </c>
      <c r="S27" s="61">
        <v>21244810.796538427</v>
      </c>
      <c r="T27" s="62">
        <v>22680</v>
      </c>
      <c r="U27" s="6">
        <v>0</v>
      </c>
      <c r="W27" s="6">
        <v>22</v>
      </c>
      <c r="X27" s="6">
        <v>122400</v>
      </c>
      <c r="Y27" s="6">
        <v>27240</v>
      </c>
      <c r="Z27" s="6">
        <v>13245399.294440262</v>
      </c>
      <c r="AA27" s="6">
        <v>0</v>
      </c>
      <c r="AB27" s="6">
        <v>22680</v>
      </c>
      <c r="AC27" s="6">
        <v>22680</v>
      </c>
      <c r="AD27" s="6">
        <v>22680</v>
      </c>
      <c r="AE27" s="6">
        <v>22680</v>
      </c>
      <c r="AF27" s="6">
        <v>32040</v>
      </c>
      <c r="AG27" s="6">
        <v>31740</v>
      </c>
      <c r="AH27" s="6">
        <v>31740</v>
      </c>
      <c r="AI27" s="6">
        <v>42489621.593076915</v>
      </c>
      <c r="AJ27" s="6">
        <v>21244810.796538435</v>
      </c>
      <c r="AK27" s="6">
        <v>21244810.796538435</v>
      </c>
      <c r="AL27" s="6">
        <v>21244810.796538435</v>
      </c>
      <c r="AM27" s="6">
        <v>21244810.796538427</v>
      </c>
      <c r="AN27" s="6">
        <v>22680</v>
      </c>
      <c r="AO27" s="6">
        <v>0</v>
      </c>
      <c r="AQ27" s="6">
        <v>22</v>
      </c>
      <c r="AR27" s="6">
        <v>70560</v>
      </c>
      <c r="AS27" s="6">
        <v>16460</v>
      </c>
      <c r="AT27" s="6">
        <v>0</v>
      </c>
      <c r="AU27" s="6">
        <v>0</v>
      </c>
      <c r="AV27" s="6">
        <v>35280</v>
      </c>
      <c r="AW27" s="6">
        <v>35280</v>
      </c>
      <c r="AX27" s="6">
        <v>35280</v>
      </c>
      <c r="AY27" s="6">
        <v>35280</v>
      </c>
      <c r="AZ27" s="6">
        <v>51510</v>
      </c>
      <c r="BA27" s="6">
        <v>52920</v>
      </c>
      <c r="BB27" s="6">
        <v>14450</v>
      </c>
      <c r="BC27" s="6">
        <v>0</v>
      </c>
      <c r="BD27" s="6">
        <v>0</v>
      </c>
      <c r="BE27" s="6">
        <v>0</v>
      </c>
      <c r="BF27" s="6">
        <v>0</v>
      </c>
      <c r="BG27" s="6">
        <v>0</v>
      </c>
      <c r="BH27" s="6">
        <v>13940</v>
      </c>
      <c r="BI27" s="6">
        <v>0</v>
      </c>
    </row>
    <row r="28" spans="3:61" x14ac:dyDescent="0.2">
      <c r="C28" s="6">
        <v>23</v>
      </c>
      <c r="D28" s="62">
        <v>143460</v>
      </c>
      <c r="E28" s="62">
        <v>31920</v>
      </c>
      <c r="F28" s="61">
        <v>21407220.616012104</v>
      </c>
      <c r="G28" s="6">
        <v>0</v>
      </c>
      <c r="H28" s="62">
        <v>26580</v>
      </c>
      <c r="I28" s="62">
        <v>26580</v>
      </c>
      <c r="J28" s="62">
        <v>26580</v>
      </c>
      <c r="K28" s="62">
        <v>26580</v>
      </c>
      <c r="L28" s="62">
        <v>32040</v>
      </c>
      <c r="M28" s="62">
        <v>37200</v>
      </c>
      <c r="N28" s="62">
        <v>37200</v>
      </c>
      <c r="O28" s="61">
        <v>23454678.157935545</v>
      </c>
      <c r="P28" s="61">
        <v>34547738.375047922</v>
      </c>
      <c r="Q28" s="61">
        <v>34547738.375047922</v>
      </c>
      <c r="R28" s="61">
        <v>34547738.375047922</v>
      </c>
      <c r="S28" s="61">
        <v>34547738.375047922</v>
      </c>
      <c r="T28" s="62">
        <v>26580</v>
      </c>
      <c r="U28" s="6">
        <v>0</v>
      </c>
      <c r="W28" s="6">
        <v>23</v>
      </c>
      <c r="X28" s="6">
        <v>143460</v>
      </c>
      <c r="Y28" s="6">
        <v>31920</v>
      </c>
      <c r="Z28" s="6">
        <v>21407220.616012104</v>
      </c>
      <c r="AA28" s="6">
        <v>0</v>
      </c>
      <c r="AB28" s="6">
        <v>26580</v>
      </c>
      <c r="AC28" s="6">
        <v>26580</v>
      </c>
      <c r="AD28" s="6">
        <v>26580</v>
      </c>
      <c r="AE28" s="6">
        <v>26580</v>
      </c>
      <c r="AF28" s="6">
        <v>32040</v>
      </c>
      <c r="AG28" s="6">
        <v>37200</v>
      </c>
      <c r="AH28" s="6">
        <v>37200</v>
      </c>
      <c r="AI28" s="6">
        <v>69095476.750095963</v>
      </c>
      <c r="AJ28" s="6">
        <v>34547738.375047922</v>
      </c>
      <c r="AK28" s="6">
        <v>34547738.375047922</v>
      </c>
      <c r="AL28" s="6">
        <v>34547738.375047922</v>
      </c>
      <c r="AM28" s="6">
        <v>34547738.375047922</v>
      </c>
      <c r="AN28" s="6">
        <v>26580</v>
      </c>
      <c r="AO28" s="6">
        <v>0</v>
      </c>
      <c r="AQ28" s="6">
        <v>23</v>
      </c>
      <c r="AR28" s="6">
        <v>83460</v>
      </c>
      <c r="AS28" s="6">
        <v>19290</v>
      </c>
      <c r="AT28" s="6">
        <v>0</v>
      </c>
      <c r="AU28" s="6">
        <v>0</v>
      </c>
      <c r="AV28" s="6">
        <v>41740</v>
      </c>
      <c r="AW28" s="6">
        <v>41740</v>
      </c>
      <c r="AX28" s="6">
        <v>41740</v>
      </c>
      <c r="AY28" s="6">
        <v>41740</v>
      </c>
      <c r="AZ28" s="6">
        <v>60930</v>
      </c>
      <c r="BA28" s="6">
        <v>62600</v>
      </c>
      <c r="BB28" s="6">
        <v>17440</v>
      </c>
      <c r="BC28" s="6">
        <v>0</v>
      </c>
      <c r="BD28" s="6">
        <v>0</v>
      </c>
      <c r="BE28" s="6">
        <v>0</v>
      </c>
      <c r="BF28" s="6">
        <v>0</v>
      </c>
      <c r="BG28" s="6">
        <v>0</v>
      </c>
      <c r="BH28" s="6">
        <v>16600</v>
      </c>
      <c r="BI28" s="6">
        <v>0</v>
      </c>
    </row>
    <row r="29" spans="3:61" x14ac:dyDescent="0.2">
      <c r="C29" s="6">
        <v>24</v>
      </c>
      <c r="D29" s="62">
        <v>173160</v>
      </c>
      <c r="E29" s="62">
        <v>38520</v>
      </c>
      <c r="F29" s="61">
        <v>34544027.483568884</v>
      </c>
      <c r="G29" s="6">
        <v>0</v>
      </c>
      <c r="H29" s="62">
        <v>32070</v>
      </c>
      <c r="I29" s="62">
        <v>32070</v>
      </c>
      <c r="J29" s="62">
        <v>32070</v>
      </c>
      <c r="K29" s="62">
        <v>32070</v>
      </c>
      <c r="L29" s="62">
        <v>32040</v>
      </c>
      <c r="M29" s="62">
        <v>44940</v>
      </c>
      <c r="N29" s="62">
        <v>44940</v>
      </c>
      <c r="O29" s="61">
        <v>37467444.643519185</v>
      </c>
      <c r="P29" s="61">
        <v>55806914.158662826</v>
      </c>
      <c r="Q29" s="61">
        <v>55806914.158662841</v>
      </c>
      <c r="R29" s="61">
        <v>55806914.158662826</v>
      </c>
      <c r="S29" s="61">
        <v>55806914.158662826</v>
      </c>
      <c r="T29" s="62">
        <v>32100</v>
      </c>
      <c r="U29" s="6">
        <v>0</v>
      </c>
      <c r="W29" s="6">
        <v>24</v>
      </c>
      <c r="X29" s="6">
        <v>173160</v>
      </c>
      <c r="Y29" s="6">
        <v>38520</v>
      </c>
      <c r="Z29" s="6">
        <v>34544027.483568884</v>
      </c>
      <c r="AA29" s="6">
        <v>0</v>
      </c>
      <c r="AB29" s="6">
        <v>32070</v>
      </c>
      <c r="AC29" s="6">
        <v>32070</v>
      </c>
      <c r="AD29" s="6">
        <v>32070</v>
      </c>
      <c r="AE29" s="6">
        <v>32070</v>
      </c>
      <c r="AF29" s="6">
        <v>32040</v>
      </c>
      <c r="AG29" s="6">
        <v>44940</v>
      </c>
      <c r="AH29" s="6">
        <v>44940</v>
      </c>
      <c r="AI29" s="6">
        <v>111613828.3173258</v>
      </c>
      <c r="AJ29" s="6">
        <v>55806914.158662826</v>
      </c>
      <c r="AK29" s="6">
        <v>55806914.158662841</v>
      </c>
      <c r="AL29" s="6">
        <v>55806914.158662826</v>
      </c>
      <c r="AM29" s="6">
        <v>55806914.158662826</v>
      </c>
      <c r="AN29" s="6">
        <v>32100</v>
      </c>
      <c r="AO29" s="6">
        <v>0</v>
      </c>
      <c r="AQ29" s="6">
        <v>24</v>
      </c>
      <c r="AR29" s="6">
        <v>101280</v>
      </c>
      <c r="AS29" s="6">
        <v>23280</v>
      </c>
      <c r="AT29" s="6">
        <v>0</v>
      </c>
      <c r="AU29" s="6">
        <v>0</v>
      </c>
      <c r="AV29" s="6">
        <v>50650</v>
      </c>
      <c r="AW29" s="6">
        <v>50650</v>
      </c>
      <c r="AX29" s="6">
        <v>50650</v>
      </c>
      <c r="AY29" s="6">
        <v>50650</v>
      </c>
      <c r="AZ29" s="6">
        <v>73950</v>
      </c>
      <c r="BA29" s="6">
        <v>75980</v>
      </c>
      <c r="BB29" s="6">
        <v>20940</v>
      </c>
      <c r="BC29" s="6">
        <v>0</v>
      </c>
      <c r="BD29" s="6">
        <v>0</v>
      </c>
      <c r="BE29" s="6">
        <v>0</v>
      </c>
      <c r="BF29" s="6">
        <v>0</v>
      </c>
      <c r="BG29" s="6">
        <v>0</v>
      </c>
      <c r="BH29" s="6">
        <v>19720</v>
      </c>
      <c r="BI29" s="6">
        <v>0</v>
      </c>
    </row>
    <row r="30" spans="3:61" x14ac:dyDescent="0.2">
      <c r="C30" s="6">
        <v>25</v>
      </c>
      <c r="D30" s="62">
        <v>207900</v>
      </c>
      <c r="E30" s="62">
        <v>46200</v>
      </c>
      <c r="F30" s="61">
        <v>55746134.92785348</v>
      </c>
      <c r="G30" s="6">
        <v>0</v>
      </c>
      <c r="H30" s="62">
        <v>38520</v>
      </c>
      <c r="I30" s="62">
        <v>38520</v>
      </c>
      <c r="J30" s="62">
        <v>38520</v>
      </c>
      <c r="K30" s="62">
        <v>38520</v>
      </c>
      <c r="L30" s="62">
        <v>32040</v>
      </c>
      <c r="M30" s="62">
        <v>53940</v>
      </c>
      <c r="N30" s="62">
        <v>53940</v>
      </c>
      <c r="O30" s="61">
        <v>52649468.8144418</v>
      </c>
      <c r="P30" s="61">
        <v>90011927.140722185</v>
      </c>
      <c r="Q30" s="61">
        <v>90011927.140722185</v>
      </c>
      <c r="R30" s="61">
        <v>90011927.140722185</v>
      </c>
      <c r="S30" s="61">
        <v>90011927.140722185</v>
      </c>
      <c r="T30" s="62">
        <v>38520</v>
      </c>
      <c r="U30" s="6">
        <v>0</v>
      </c>
      <c r="W30" s="6">
        <v>25</v>
      </c>
      <c r="X30" s="6">
        <v>207900</v>
      </c>
      <c r="Y30" s="6">
        <v>46200</v>
      </c>
      <c r="Z30" s="6">
        <v>55746134.92785348</v>
      </c>
      <c r="AA30" s="6">
        <v>0</v>
      </c>
      <c r="AB30" s="6">
        <v>38520</v>
      </c>
      <c r="AC30" s="6">
        <v>38520</v>
      </c>
      <c r="AD30" s="6">
        <v>38520</v>
      </c>
      <c r="AE30" s="6">
        <v>38520</v>
      </c>
      <c r="AF30" s="6">
        <v>32040</v>
      </c>
      <c r="AG30" s="6">
        <v>53940</v>
      </c>
      <c r="AH30" s="6">
        <v>53940</v>
      </c>
      <c r="AI30" s="6">
        <v>180023854.28144467</v>
      </c>
      <c r="AJ30" s="6">
        <v>90011927.140722185</v>
      </c>
      <c r="AK30" s="6">
        <v>90011927.140722185</v>
      </c>
      <c r="AL30" s="6">
        <v>90011927.140722185</v>
      </c>
      <c r="AM30" s="6">
        <v>90011927.140722185</v>
      </c>
      <c r="AN30" s="6">
        <v>38520</v>
      </c>
      <c r="AO30" s="6">
        <v>0</v>
      </c>
      <c r="AQ30" s="6">
        <v>25</v>
      </c>
      <c r="AR30" s="6">
        <v>120780</v>
      </c>
      <c r="AS30" s="6">
        <v>27960</v>
      </c>
      <c r="AT30" s="6">
        <v>0</v>
      </c>
      <c r="AU30" s="6">
        <v>0</v>
      </c>
      <c r="AV30" s="6">
        <v>60390</v>
      </c>
      <c r="AW30" s="6">
        <v>60390</v>
      </c>
      <c r="AX30" s="6">
        <v>60390</v>
      </c>
      <c r="AY30" s="6">
        <v>60390</v>
      </c>
      <c r="AZ30" s="6">
        <v>88170</v>
      </c>
      <c r="BA30" s="6">
        <v>90580</v>
      </c>
      <c r="BB30" s="6">
        <v>25270</v>
      </c>
      <c r="BC30" s="6">
        <v>0</v>
      </c>
      <c r="BD30" s="6">
        <v>0</v>
      </c>
      <c r="BE30" s="6">
        <v>0</v>
      </c>
      <c r="BF30" s="6">
        <v>0</v>
      </c>
      <c r="BG30" s="6">
        <v>0</v>
      </c>
      <c r="BH30" s="6">
        <v>23450</v>
      </c>
      <c r="BI30" s="6">
        <v>0</v>
      </c>
    </row>
    <row r="31" spans="3:61" x14ac:dyDescent="0.2">
      <c r="C31" s="6">
        <v>26</v>
      </c>
      <c r="D31" s="62">
        <v>250980</v>
      </c>
      <c r="E31" s="62">
        <v>55800</v>
      </c>
      <c r="F31" s="61">
        <v>89945784.88254723</v>
      </c>
      <c r="G31" s="6">
        <v>0</v>
      </c>
      <c r="H31" s="62">
        <v>46470</v>
      </c>
      <c r="I31" s="62">
        <v>46470</v>
      </c>
      <c r="J31" s="62">
        <v>46470</v>
      </c>
      <c r="K31" s="62">
        <v>46470</v>
      </c>
      <c r="L31" s="62">
        <v>32040</v>
      </c>
      <c r="M31" s="62">
        <v>65100</v>
      </c>
      <c r="N31" s="62">
        <v>65100</v>
      </c>
      <c r="O31" s="61">
        <v>71202578.703306884</v>
      </c>
      <c r="P31" s="61">
        <v>145386695.18341029</v>
      </c>
      <c r="Q31" s="61">
        <v>145386695.18341029</v>
      </c>
      <c r="R31" s="61">
        <v>145386695.18341029</v>
      </c>
      <c r="S31" s="61">
        <v>145386695.18341032</v>
      </c>
      <c r="T31" s="62">
        <v>46500</v>
      </c>
      <c r="U31" s="6">
        <v>0</v>
      </c>
      <c r="W31" s="6">
        <v>26</v>
      </c>
      <c r="X31" s="6">
        <v>250980</v>
      </c>
      <c r="Y31" s="6">
        <v>55800</v>
      </c>
      <c r="Z31" s="6">
        <v>89945784.88254723</v>
      </c>
      <c r="AA31" s="6">
        <v>0</v>
      </c>
      <c r="AB31" s="6">
        <v>46470</v>
      </c>
      <c r="AC31" s="6">
        <v>46470</v>
      </c>
      <c r="AD31" s="6">
        <v>46470</v>
      </c>
      <c r="AE31" s="6">
        <v>46470</v>
      </c>
      <c r="AF31" s="6">
        <v>32040</v>
      </c>
      <c r="AG31" s="6">
        <v>65100</v>
      </c>
      <c r="AH31" s="6">
        <v>65100</v>
      </c>
      <c r="AI31" s="6">
        <v>290773390.36682111</v>
      </c>
      <c r="AJ31" s="6">
        <v>145386695.18341029</v>
      </c>
      <c r="AK31" s="6">
        <v>145386695.18341029</v>
      </c>
      <c r="AL31" s="6">
        <v>145386695.18341029</v>
      </c>
      <c r="AM31" s="6">
        <v>145386695.18341032</v>
      </c>
      <c r="AN31" s="6">
        <v>46500</v>
      </c>
      <c r="AO31" s="6">
        <v>0</v>
      </c>
      <c r="AQ31" s="6">
        <v>26</v>
      </c>
      <c r="AR31" s="6">
        <v>144720</v>
      </c>
      <c r="AS31" s="6">
        <v>33750</v>
      </c>
      <c r="AT31" s="6">
        <v>0</v>
      </c>
      <c r="AU31" s="6">
        <v>0</v>
      </c>
      <c r="AV31" s="6">
        <v>72370</v>
      </c>
      <c r="AW31" s="6">
        <v>72370</v>
      </c>
      <c r="AX31" s="6">
        <v>72370</v>
      </c>
      <c r="AY31" s="6">
        <v>72370</v>
      </c>
      <c r="AZ31" s="6">
        <v>105630</v>
      </c>
      <c r="BA31" s="6">
        <v>108560</v>
      </c>
      <c r="BB31" s="6">
        <v>30450</v>
      </c>
      <c r="BC31" s="6">
        <v>0</v>
      </c>
      <c r="BD31" s="6">
        <v>0</v>
      </c>
      <c r="BE31" s="6">
        <v>0</v>
      </c>
      <c r="BF31" s="6">
        <v>0</v>
      </c>
      <c r="BG31" s="6">
        <v>0</v>
      </c>
      <c r="BH31" s="6">
        <v>27910</v>
      </c>
      <c r="BI31" s="6">
        <v>0</v>
      </c>
    </row>
    <row r="32" spans="3:61" x14ac:dyDescent="0.2">
      <c r="C32" s="6">
        <v>27</v>
      </c>
      <c r="D32" s="62">
        <v>302340</v>
      </c>
      <c r="E32" s="62">
        <v>67200</v>
      </c>
      <c r="F32" s="61">
        <v>144572570.32353801</v>
      </c>
      <c r="G32" s="6">
        <v>0</v>
      </c>
      <c r="H32" s="62">
        <v>56010</v>
      </c>
      <c r="I32" s="62">
        <v>56010</v>
      </c>
      <c r="J32" s="62">
        <v>56010</v>
      </c>
      <c r="K32" s="62">
        <v>56010</v>
      </c>
      <c r="L32" s="62">
        <v>32040</v>
      </c>
      <c r="M32" s="62">
        <v>78420</v>
      </c>
      <c r="N32" s="62">
        <v>78420</v>
      </c>
      <c r="O32" s="61">
        <v>96251312.721647605</v>
      </c>
      <c r="P32" s="61">
        <v>234170957.07320768</v>
      </c>
      <c r="Q32" s="61">
        <v>234170957.07320762</v>
      </c>
      <c r="R32" s="61">
        <v>234170957.07320768</v>
      </c>
      <c r="S32" s="61">
        <v>234170957.07320768</v>
      </c>
      <c r="T32" s="62">
        <v>56040</v>
      </c>
      <c r="U32" s="6">
        <v>0</v>
      </c>
      <c r="W32" s="6">
        <v>27</v>
      </c>
      <c r="X32" s="6">
        <v>302340</v>
      </c>
      <c r="Y32" s="6">
        <v>67200</v>
      </c>
      <c r="Z32" s="6">
        <v>144572570.32353801</v>
      </c>
      <c r="AA32" s="6">
        <v>0</v>
      </c>
      <c r="AB32" s="6">
        <v>56010</v>
      </c>
      <c r="AC32" s="6">
        <v>56010</v>
      </c>
      <c r="AD32" s="6">
        <v>56010</v>
      </c>
      <c r="AE32" s="6">
        <v>56010</v>
      </c>
      <c r="AF32" s="6">
        <v>32040</v>
      </c>
      <c r="AG32" s="6">
        <v>78420</v>
      </c>
      <c r="AH32" s="6">
        <v>78420</v>
      </c>
      <c r="AI32" s="6">
        <v>468341914.14641595</v>
      </c>
      <c r="AJ32" s="6">
        <v>234170957.07320768</v>
      </c>
      <c r="AK32" s="6">
        <v>234170957.07320762</v>
      </c>
      <c r="AL32" s="6">
        <v>234170957.07320768</v>
      </c>
      <c r="AM32" s="6">
        <v>234170957.07320768</v>
      </c>
      <c r="AN32" s="6">
        <v>56040</v>
      </c>
      <c r="AO32" s="6">
        <v>0</v>
      </c>
      <c r="AQ32" s="6">
        <v>27</v>
      </c>
      <c r="AR32" s="6">
        <v>173520</v>
      </c>
      <c r="AS32" s="6">
        <v>40650</v>
      </c>
      <c r="AT32" s="6">
        <v>0</v>
      </c>
      <c r="AU32" s="6">
        <v>0</v>
      </c>
      <c r="AV32" s="6">
        <v>86780</v>
      </c>
      <c r="AW32" s="6">
        <v>86780</v>
      </c>
      <c r="AX32" s="6">
        <v>86780</v>
      </c>
      <c r="AY32" s="6">
        <v>86780</v>
      </c>
      <c r="AZ32" s="6">
        <v>126690</v>
      </c>
      <c r="BA32" s="6">
        <v>130160</v>
      </c>
      <c r="BB32" s="6">
        <v>34450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31050</v>
      </c>
      <c r="BI32" s="6">
        <v>0</v>
      </c>
    </row>
    <row r="33" spans="3:61" x14ac:dyDescent="0.2">
      <c r="C33" s="6">
        <v>28</v>
      </c>
      <c r="D33" s="62">
        <v>342060</v>
      </c>
      <c r="E33" s="62">
        <v>76020</v>
      </c>
      <c r="F33" s="61">
        <v>232091531.95771295</v>
      </c>
      <c r="G33" s="6">
        <v>0</v>
      </c>
      <c r="H33" s="62">
        <v>63360</v>
      </c>
      <c r="I33" s="62">
        <v>63360</v>
      </c>
      <c r="J33" s="62">
        <v>63360</v>
      </c>
      <c r="K33" s="62">
        <v>63360</v>
      </c>
      <c r="L33" s="62">
        <v>32040</v>
      </c>
      <c r="M33" s="62">
        <v>88680</v>
      </c>
      <c r="N33" s="62">
        <v>88680</v>
      </c>
      <c r="O33" s="61">
        <v>130137964.74292213</v>
      </c>
      <c r="P33" s="61">
        <v>376232908.11680984</v>
      </c>
      <c r="Q33" s="61">
        <v>376232908.11680984</v>
      </c>
      <c r="R33" s="61">
        <v>376232908.11680973</v>
      </c>
      <c r="S33" s="61">
        <v>376232908.11680973</v>
      </c>
      <c r="T33" s="62">
        <v>63360</v>
      </c>
      <c r="U33" s="6">
        <v>0</v>
      </c>
      <c r="W33" s="6">
        <v>28</v>
      </c>
      <c r="X33" s="6">
        <v>342060</v>
      </c>
      <c r="Y33" s="6">
        <v>76020</v>
      </c>
      <c r="Z33" s="6">
        <v>232091531.95771295</v>
      </c>
      <c r="AA33" s="6">
        <v>0</v>
      </c>
      <c r="AB33" s="6">
        <v>63360</v>
      </c>
      <c r="AC33" s="6">
        <v>63360</v>
      </c>
      <c r="AD33" s="6">
        <v>63360</v>
      </c>
      <c r="AE33" s="6">
        <v>63360</v>
      </c>
      <c r="AF33" s="6">
        <v>32040</v>
      </c>
      <c r="AG33" s="6">
        <v>88680</v>
      </c>
      <c r="AH33" s="6">
        <v>88680</v>
      </c>
      <c r="AI33" s="6">
        <v>752465816.23362064</v>
      </c>
      <c r="AJ33" s="6">
        <v>376232908.11680984</v>
      </c>
      <c r="AK33" s="6">
        <v>376232908.11680984</v>
      </c>
      <c r="AL33" s="6">
        <v>376232908.11680973</v>
      </c>
      <c r="AM33" s="6">
        <v>376232908.11680973</v>
      </c>
      <c r="AN33" s="6">
        <v>63360</v>
      </c>
      <c r="AO33" s="6">
        <v>0</v>
      </c>
      <c r="AQ33" s="6">
        <v>28</v>
      </c>
      <c r="AR33" s="6">
        <v>187260</v>
      </c>
      <c r="AS33" s="6">
        <v>46000</v>
      </c>
      <c r="AT33" s="6">
        <v>0</v>
      </c>
      <c r="AU33" s="6">
        <v>0</v>
      </c>
      <c r="AV33" s="6">
        <v>93650</v>
      </c>
      <c r="AW33" s="6">
        <v>93650</v>
      </c>
      <c r="AX33" s="6">
        <v>93650</v>
      </c>
      <c r="AY33" s="6">
        <v>93650</v>
      </c>
      <c r="AZ33" s="6">
        <v>136710</v>
      </c>
      <c r="BA33" s="6">
        <v>140460</v>
      </c>
      <c r="BB33" s="6">
        <v>40990</v>
      </c>
      <c r="BC33" s="6">
        <v>0</v>
      </c>
      <c r="BD33" s="6">
        <v>0</v>
      </c>
      <c r="BE33" s="6">
        <v>0</v>
      </c>
      <c r="BF33" s="6">
        <v>0</v>
      </c>
      <c r="BG33" s="6">
        <v>0</v>
      </c>
      <c r="BH33" s="6">
        <v>36490</v>
      </c>
      <c r="BI33" s="6">
        <v>0</v>
      </c>
    </row>
    <row r="34" spans="3:61" x14ac:dyDescent="0.2">
      <c r="C34" s="6">
        <v>29</v>
      </c>
      <c r="D34" s="62">
        <v>406980</v>
      </c>
      <c r="E34" s="62">
        <v>90480</v>
      </c>
      <c r="F34" s="61">
        <v>372349146.21713662</v>
      </c>
      <c r="G34" s="6">
        <v>0</v>
      </c>
      <c r="H34" s="62">
        <v>75360</v>
      </c>
      <c r="I34" s="62">
        <v>75360</v>
      </c>
      <c r="J34" s="62">
        <v>75360</v>
      </c>
      <c r="K34" s="62">
        <v>75360</v>
      </c>
      <c r="L34" s="62">
        <v>32040</v>
      </c>
      <c r="M34" s="62">
        <v>105540</v>
      </c>
      <c r="N34" s="62">
        <v>105540</v>
      </c>
      <c r="O34" s="61">
        <v>176365773.61981109</v>
      </c>
      <c r="P34" s="61">
        <v>603759487.75192082</v>
      </c>
      <c r="Q34" s="61">
        <v>603759487.75192082</v>
      </c>
      <c r="R34" s="61">
        <v>603759487.75192082</v>
      </c>
      <c r="S34" s="61">
        <v>603759487.75192106</v>
      </c>
      <c r="T34" s="62">
        <v>75360</v>
      </c>
      <c r="U34" s="6">
        <v>0</v>
      </c>
      <c r="W34" s="6">
        <v>29</v>
      </c>
      <c r="X34" s="6">
        <v>406980</v>
      </c>
      <c r="Y34" s="6">
        <v>90480</v>
      </c>
      <c r="Z34" s="6">
        <v>372349146.21713662</v>
      </c>
      <c r="AA34" s="6">
        <v>0</v>
      </c>
      <c r="AB34" s="6">
        <v>75360</v>
      </c>
      <c r="AC34" s="6">
        <v>75360</v>
      </c>
      <c r="AD34" s="6">
        <v>75360</v>
      </c>
      <c r="AE34" s="6">
        <v>75360</v>
      </c>
      <c r="AF34" s="6">
        <v>32040</v>
      </c>
      <c r="AG34" s="6">
        <v>105540</v>
      </c>
      <c r="AH34" s="6">
        <v>105540</v>
      </c>
      <c r="AI34" s="6">
        <v>1207518975.5038435</v>
      </c>
      <c r="AJ34" s="6">
        <v>603759487.75192082</v>
      </c>
      <c r="AK34" s="6">
        <v>603759487.75192082</v>
      </c>
      <c r="AL34" s="6">
        <v>603759487.75192082</v>
      </c>
      <c r="AM34" s="6">
        <v>603759487.75192106</v>
      </c>
      <c r="AN34" s="6">
        <v>75360</v>
      </c>
      <c r="AO34" s="6">
        <v>0</v>
      </c>
      <c r="AQ34" s="6">
        <v>29</v>
      </c>
      <c r="AR34" s="6">
        <v>222120</v>
      </c>
      <c r="AS34" s="6">
        <v>54730</v>
      </c>
      <c r="AT34" s="6">
        <v>0</v>
      </c>
      <c r="AU34" s="6">
        <v>0</v>
      </c>
      <c r="AV34" s="6">
        <v>111070</v>
      </c>
      <c r="AW34" s="6">
        <v>111070</v>
      </c>
      <c r="AX34" s="6">
        <v>111070</v>
      </c>
      <c r="AY34" s="6">
        <v>111070</v>
      </c>
      <c r="AZ34" s="6">
        <v>162150</v>
      </c>
      <c r="BA34" s="6">
        <v>166600</v>
      </c>
      <c r="BB34" s="6">
        <v>48930</v>
      </c>
      <c r="BC34" s="6">
        <v>0</v>
      </c>
      <c r="BD34" s="6">
        <v>0</v>
      </c>
      <c r="BE34" s="6">
        <v>0</v>
      </c>
      <c r="BF34" s="6">
        <v>0</v>
      </c>
      <c r="BG34" s="6">
        <v>0</v>
      </c>
      <c r="BH34" s="6">
        <v>42890</v>
      </c>
      <c r="BI34" s="6">
        <v>0</v>
      </c>
    </row>
    <row r="35" spans="3:61" x14ac:dyDescent="0.2">
      <c r="C35" s="6">
        <v>30</v>
      </c>
      <c r="D35" s="62">
        <v>485880</v>
      </c>
      <c r="E35" s="62">
        <v>108000</v>
      </c>
      <c r="F35" s="61">
        <v>168786440.45956779</v>
      </c>
      <c r="G35" s="6">
        <v>0</v>
      </c>
      <c r="H35" s="62">
        <v>89970</v>
      </c>
      <c r="I35" s="62">
        <v>89970</v>
      </c>
      <c r="J35" s="62">
        <v>89970</v>
      </c>
      <c r="K35" s="62">
        <v>89970</v>
      </c>
      <c r="L35" s="62">
        <v>32040</v>
      </c>
      <c r="M35" s="62">
        <v>126000</v>
      </c>
      <c r="N35" s="62">
        <v>126000</v>
      </c>
      <c r="O35" s="61">
        <v>238343515.6354897</v>
      </c>
      <c r="P35" s="61">
        <v>968880928.53548932</v>
      </c>
      <c r="Q35" s="61">
        <v>968880928.53548932</v>
      </c>
      <c r="R35" s="61">
        <v>968880928.53548932</v>
      </c>
      <c r="S35" s="61">
        <v>968880928.53548932</v>
      </c>
      <c r="T35" s="62">
        <v>90000</v>
      </c>
      <c r="U35" s="6">
        <v>0</v>
      </c>
      <c r="W35" s="6">
        <v>30</v>
      </c>
      <c r="X35" s="6">
        <v>485880</v>
      </c>
      <c r="Y35" s="6">
        <v>108000</v>
      </c>
      <c r="Z35" s="6">
        <v>168786440.45956779</v>
      </c>
      <c r="AA35" s="6">
        <v>0</v>
      </c>
      <c r="AB35" s="6">
        <v>89970</v>
      </c>
      <c r="AC35" s="6">
        <v>89970</v>
      </c>
      <c r="AD35" s="6">
        <v>89970</v>
      </c>
      <c r="AE35" s="6">
        <v>89970</v>
      </c>
      <c r="AF35" s="6">
        <v>32040</v>
      </c>
      <c r="AG35" s="6">
        <v>126000</v>
      </c>
      <c r="AH35" s="6">
        <v>126000</v>
      </c>
      <c r="AI35" s="6">
        <v>1937761857.070982</v>
      </c>
      <c r="AJ35" s="6">
        <v>968880928.53548932</v>
      </c>
      <c r="AK35" s="6">
        <v>968880928.53548932</v>
      </c>
      <c r="AL35" s="6">
        <v>968880928.53548932</v>
      </c>
      <c r="AM35" s="6">
        <v>968880928.53548932</v>
      </c>
      <c r="AN35" s="6">
        <v>90000</v>
      </c>
      <c r="AO35" s="6">
        <v>0</v>
      </c>
      <c r="AQ35" s="6">
        <v>30</v>
      </c>
      <c r="AR35" s="6">
        <v>264360</v>
      </c>
      <c r="AS35" s="6">
        <v>65340</v>
      </c>
      <c r="AT35" s="6">
        <v>0</v>
      </c>
      <c r="AU35" s="6">
        <v>0</v>
      </c>
      <c r="AV35" s="6">
        <v>132200</v>
      </c>
      <c r="AW35" s="6">
        <v>132200</v>
      </c>
      <c r="AX35" s="6">
        <v>132200</v>
      </c>
      <c r="AY35" s="6">
        <v>132200</v>
      </c>
      <c r="AZ35" s="6">
        <v>192990</v>
      </c>
      <c r="BA35" s="6">
        <v>198300</v>
      </c>
      <c r="BB35" s="6">
        <v>58280</v>
      </c>
      <c r="BC35" s="6">
        <v>0</v>
      </c>
      <c r="BD35" s="6">
        <v>0</v>
      </c>
      <c r="BE35" s="6">
        <v>0</v>
      </c>
      <c r="BF35" s="6">
        <v>0</v>
      </c>
      <c r="BG35" s="6">
        <v>0</v>
      </c>
      <c r="BH35" s="6">
        <v>50280</v>
      </c>
      <c r="BI35" s="6">
        <v>0</v>
      </c>
    </row>
    <row r="36" spans="3:61" x14ac:dyDescent="0.2">
      <c r="C36" s="6">
        <v>31</v>
      </c>
      <c r="D36" s="62">
        <v>578640</v>
      </c>
      <c r="E36" s="62">
        <v>128640</v>
      </c>
      <c r="F36" s="6">
        <v>0</v>
      </c>
      <c r="G36" s="6">
        <v>0</v>
      </c>
      <c r="H36" s="62">
        <v>107160</v>
      </c>
      <c r="I36" s="62">
        <v>107160</v>
      </c>
      <c r="J36" s="62">
        <v>107160</v>
      </c>
      <c r="K36" s="62">
        <v>107160</v>
      </c>
      <c r="L36" s="62">
        <v>70800</v>
      </c>
      <c r="M36" s="62">
        <v>150060</v>
      </c>
      <c r="N36" s="62">
        <v>150060</v>
      </c>
      <c r="O36" s="61">
        <v>321824716.97339845</v>
      </c>
      <c r="P36" s="6">
        <v>0</v>
      </c>
      <c r="Q36" s="6">
        <v>0</v>
      </c>
      <c r="R36" s="6">
        <v>0</v>
      </c>
      <c r="S36" s="6">
        <v>0</v>
      </c>
      <c r="T36" s="62">
        <v>107160</v>
      </c>
      <c r="U36" s="6">
        <v>0</v>
      </c>
      <c r="W36" s="6">
        <v>31</v>
      </c>
      <c r="X36" s="6">
        <v>578640</v>
      </c>
      <c r="Y36" s="6">
        <v>128640</v>
      </c>
      <c r="Z36" s="6">
        <v>0</v>
      </c>
      <c r="AA36" s="6">
        <v>0</v>
      </c>
      <c r="AB36" s="6">
        <v>107160</v>
      </c>
      <c r="AC36" s="6">
        <v>107160</v>
      </c>
      <c r="AD36" s="6">
        <v>107160</v>
      </c>
      <c r="AE36" s="6">
        <v>107160</v>
      </c>
      <c r="AF36" s="6">
        <v>70800</v>
      </c>
      <c r="AG36" s="6">
        <v>150060</v>
      </c>
      <c r="AH36" s="6">
        <v>150060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107160</v>
      </c>
      <c r="AO36" s="6">
        <v>0</v>
      </c>
      <c r="AQ36" s="6">
        <v>31</v>
      </c>
      <c r="AR36" s="6">
        <v>313980</v>
      </c>
      <c r="AS36" s="6">
        <v>77820</v>
      </c>
      <c r="AT36" s="6">
        <v>0</v>
      </c>
      <c r="AU36" s="6">
        <v>0</v>
      </c>
      <c r="AV36" s="6">
        <v>156990</v>
      </c>
      <c r="AW36" s="6">
        <v>156990</v>
      </c>
      <c r="AX36" s="6">
        <v>156990</v>
      </c>
      <c r="AY36" s="6">
        <v>156990</v>
      </c>
      <c r="AZ36" s="6">
        <v>229170</v>
      </c>
      <c r="BA36" s="6">
        <v>235480</v>
      </c>
      <c r="BB36" s="6">
        <v>69400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58980</v>
      </c>
      <c r="BI36" s="6">
        <v>0</v>
      </c>
    </row>
    <row r="37" spans="3:61" x14ac:dyDescent="0.2">
      <c r="C37" s="6">
        <v>32</v>
      </c>
      <c r="D37" s="62">
        <v>689100</v>
      </c>
      <c r="E37" s="62">
        <v>153180</v>
      </c>
      <c r="F37" s="6">
        <v>0</v>
      </c>
      <c r="G37" s="6">
        <v>0</v>
      </c>
      <c r="H37" s="62">
        <v>127620</v>
      </c>
      <c r="I37" s="62">
        <v>127620</v>
      </c>
      <c r="J37" s="62">
        <v>127620</v>
      </c>
      <c r="K37" s="62">
        <v>127620</v>
      </c>
      <c r="L37" s="62">
        <v>70800</v>
      </c>
      <c r="M37" s="62">
        <v>178680</v>
      </c>
      <c r="N37" s="62">
        <v>178680</v>
      </c>
      <c r="O37" s="61">
        <v>434406813.17372495</v>
      </c>
      <c r="P37" s="6">
        <v>0</v>
      </c>
      <c r="Q37" s="6">
        <v>0</v>
      </c>
      <c r="R37" s="6">
        <v>0</v>
      </c>
      <c r="S37" s="6">
        <v>0</v>
      </c>
      <c r="T37" s="62">
        <v>127620</v>
      </c>
      <c r="U37" s="6">
        <v>0</v>
      </c>
      <c r="W37" s="6">
        <v>32</v>
      </c>
      <c r="X37" s="6">
        <v>689100</v>
      </c>
      <c r="Y37" s="6">
        <v>153180</v>
      </c>
      <c r="Z37" s="6">
        <v>0</v>
      </c>
      <c r="AA37" s="6">
        <v>0</v>
      </c>
      <c r="AB37" s="6">
        <v>127620</v>
      </c>
      <c r="AC37" s="6">
        <v>127620</v>
      </c>
      <c r="AD37" s="6">
        <v>127620</v>
      </c>
      <c r="AE37" s="6">
        <v>127620</v>
      </c>
      <c r="AF37" s="6">
        <v>70800</v>
      </c>
      <c r="AG37" s="6">
        <v>178680</v>
      </c>
      <c r="AH37" s="6">
        <v>178680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127620</v>
      </c>
      <c r="AO37" s="6">
        <v>0</v>
      </c>
      <c r="AQ37" s="6">
        <v>32</v>
      </c>
      <c r="AR37" s="6">
        <v>374340</v>
      </c>
      <c r="AS37" s="6">
        <v>92670</v>
      </c>
      <c r="AT37" s="6">
        <v>0</v>
      </c>
      <c r="AU37" s="6">
        <v>0</v>
      </c>
      <c r="AV37" s="6">
        <v>187180</v>
      </c>
      <c r="AW37" s="6">
        <v>187180</v>
      </c>
      <c r="AX37" s="6">
        <v>187180</v>
      </c>
      <c r="AY37" s="6">
        <v>187180</v>
      </c>
      <c r="AZ37" s="6">
        <v>273240</v>
      </c>
      <c r="BA37" s="6">
        <v>280780</v>
      </c>
      <c r="BB37" s="6">
        <v>82460</v>
      </c>
      <c r="BC37" s="6">
        <v>0</v>
      </c>
      <c r="BD37" s="6">
        <v>0</v>
      </c>
      <c r="BE37" s="6">
        <v>0</v>
      </c>
      <c r="BF37" s="6">
        <v>0</v>
      </c>
      <c r="BG37" s="6">
        <v>0</v>
      </c>
      <c r="BH37" s="6">
        <v>69150</v>
      </c>
      <c r="BI37" s="6">
        <v>0</v>
      </c>
    </row>
    <row r="38" spans="3:61" x14ac:dyDescent="0.2">
      <c r="C38" s="6">
        <v>33</v>
      </c>
      <c r="D38" s="62">
        <v>818700</v>
      </c>
      <c r="E38" s="62">
        <v>181980</v>
      </c>
      <c r="F38" s="6">
        <v>0</v>
      </c>
      <c r="G38" s="6">
        <v>0</v>
      </c>
      <c r="H38" s="62">
        <v>151620</v>
      </c>
      <c r="I38" s="62">
        <v>151620</v>
      </c>
      <c r="J38" s="62">
        <v>151620</v>
      </c>
      <c r="K38" s="62">
        <v>151620</v>
      </c>
      <c r="L38" s="62">
        <v>70800</v>
      </c>
      <c r="M38" s="62">
        <v>212280</v>
      </c>
      <c r="N38" s="62">
        <v>212280</v>
      </c>
      <c r="O38" s="61">
        <v>586220442.50308561</v>
      </c>
      <c r="P38" s="6">
        <v>0</v>
      </c>
      <c r="Q38" s="6">
        <v>0</v>
      </c>
      <c r="R38" s="6">
        <v>0</v>
      </c>
      <c r="S38" s="6">
        <v>0</v>
      </c>
      <c r="T38" s="62">
        <v>151620</v>
      </c>
      <c r="U38" s="6">
        <v>0</v>
      </c>
      <c r="W38" s="6">
        <v>33</v>
      </c>
      <c r="X38" s="6">
        <v>818700</v>
      </c>
      <c r="Y38" s="6">
        <v>181980</v>
      </c>
      <c r="Z38" s="6">
        <v>0</v>
      </c>
      <c r="AA38" s="6">
        <v>0</v>
      </c>
      <c r="AB38" s="6">
        <v>151620</v>
      </c>
      <c r="AC38" s="6">
        <v>151620</v>
      </c>
      <c r="AD38" s="6">
        <v>151620</v>
      </c>
      <c r="AE38" s="6">
        <v>151620</v>
      </c>
      <c r="AF38" s="6">
        <v>70800</v>
      </c>
      <c r="AG38" s="6">
        <v>212280</v>
      </c>
      <c r="AH38" s="6">
        <v>212280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151620</v>
      </c>
      <c r="AO38" s="6">
        <v>0</v>
      </c>
      <c r="AQ38" s="6">
        <v>33</v>
      </c>
      <c r="AR38" s="6">
        <v>443400</v>
      </c>
      <c r="AS38" s="6">
        <v>110100</v>
      </c>
      <c r="AT38" s="6">
        <v>0</v>
      </c>
      <c r="AU38" s="6">
        <v>0</v>
      </c>
      <c r="AV38" s="6">
        <v>221710</v>
      </c>
      <c r="AW38" s="6">
        <v>221710</v>
      </c>
      <c r="AX38" s="6">
        <v>221710</v>
      </c>
      <c r="AY38" s="6">
        <v>221710</v>
      </c>
      <c r="AZ38" s="6">
        <v>323640</v>
      </c>
      <c r="BA38" s="6">
        <v>332560</v>
      </c>
      <c r="BB38" s="6">
        <v>98060</v>
      </c>
      <c r="BC38" s="6">
        <v>0</v>
      </c>
      <c r="BD38" s="6">
        <v>0</v>
      </c>
      <c r="BE38" s="6">
        <v>0</v>
      </c>
      <c r="BF38" s="6">
        <v>0</v>
      </c>
      <c r="BG38" s="6">
        <v>0</v>
      </c>
      <c r="BH38" s="6">
        <v>81060</v>
      </c>
      <c r="BI38" s="6">
        <v>0</v>
      </c>
    </row>
    <row r="39" spans="3:61" x14ac:dyDescent="0.2">
      <c r="C39" s="6">
        <v>34</v>
      </c>
      <c r="D39" s="62">
        <v>973560</v>
      </c>
      <c r="E39" s="62">
        <v>216360</v>
      </c>
      <c r="F39" s="6">
        <v>0</v>
      </c>
      <c r="G39" s="6">
        <v>0</v>
      </c>
      <c r="H39" s="62">
        <v>180300</v>
      </c>
      <c r="I39" s="62">
        <v>180300</v>
      </c>
      <c r="J39" s="62">
        <v>180300</v>
      </c>
      <c r="K39" s="62">
        <v>180300</v>
      </c>
      <c r="L39" s="62">
        <v>252420</v>
      </c>
      <c r="M39" s="62">
        <v>252420</v>
      </c>
      <c r="N39" s="62">
        <v>252420</v>
      </c>
      <c r="O39" s="61">
        <v>790893153.0886209</v>
      </c>
      <c r="P39" s="6">
        <v>0</v>
      </c>
      <c r="Q39" s="6">
        <v>0</v>
      </c>
      <c r="R39" s="6">
        <v>0</v>
      </c>
      <c r="S39" s="6">
        <v>0</v>
      </c>
      <c r="T39" s="62">
        <v>180300</v>
      </c>
      <c r="U39" s="6">
        <v>0</v>
      </c>
      <c r="W39" s="6">
        <v>34</v>
      </c>
      <c r="X39" s="6">
        <v>973560</v>
      </c>
      <c r="Y39" s="6">
        <v>216360</v>
      </c>
      <c r="Z39" s="6">
        <v>0</v>
      </c>
      <c r="AA39" s="6">
        <v>0</v>
      </c>
      <c r="AB39" s="6">
        <v>180300</v>
      </c>
      <c r="AC39" s="6">
        <v>180300</v>
      </c>
      <c r="AD39" s="6">
        <v>180300</v>
      </c>
      <c r="AE39" s="6">
        <v>180300</v>
      </c>
      <c r="AF39" s="6">
        <v>252420</v>
      </c>
      <c r="AG39" s="6">
        <v>252420</v>
      </c>
      <c r="AH39" s="6">
        <v>252420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180300</v>
      </c>
      <c r="AO39" s="6">
        <v>0</v>
      </c>
      <c r="AQ39" s="6">
        <v>34</v>
      </c>
      <c r="AR39" s="6">
        <v>523980</v>
      </c>
      <c r="AS39" s="6">
        <v>130930</v>
      </c>
      <c r="AT39" s="6">
        <v>0</v>
      </c>
      <c r="AU39" s="6">
        <v>0</v>
      </c>
      <c r="AV39" s="6">
        <v>262000</v>
      </c>
      <c r="AW39" s="6">
        <v>262000</v>
      </c>
      <c r="AX39" s="6">
        <v>262000</v>
      </c>
      <c r="AY39" s="6">
        <v>262000</v>
      </c>
      <c r="AZ39" s="6">
        <v>382470</v>
      </c>
      <c r="BA39" s="6">
        <v>393000</v>
      </c>
      <c r="BB39" s="6">
        <v>116700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94960</v>
      </c>
      <c r="BI39" s="6">
        <v>0</v>
      </c>
    </row>
    <row r="40" spans="3:61" x14ac:dyDescent="0.2">
      <c r="C40" s="6">
        <v>35</v>
      </c>
      <c r="D40" s="62">
        <v>1158660</v>
      </c>
      <c r="E40" s="62">
        <v>257520</v>
      </c>
      <c r="F40" s="6">
        <v>0</v>
      </c>
      <c r="G40" s="6">
        <v>0</v>
      </c>
      <c r="H40" s="62">
        <v>214590</v>
      </c>
      <c r="I40" s="62">
        <v>214590</v>
      </c>
      <c r="J40" s="62">
        <v>214590</v>
      </c>
      <c r="K40" s="62">
        <v>214590</v>
      </c>
      <c r="L40" s="62">
        <v>300420</v>
      </c>
      <c r="M40" s="62">
        <v>300420</v>
      </c>
      <c r="N40" s="62">
        <v>300420</v>
      </c>
      <c r="O40" s="61">
        <v>1025200849.9045581</v>
      </c>
      <c r="P40" s="6">
        <v>0</v>
      </c>
      <c r="Q40" s="6">
        <v>0</v>
      </c>
      <c r="R40" s="6">
        <v>0</v>
      </c>
      <c r="S40" s="6">
        <v>0</v>
      </c>
      <c r="T40" s="62">
        <v>214620</v>
      </c>
      <c r="U40" s="6">
        <v>0</v>
      </c>
      <c r="W40" s="6">
        <v>35</v>
      </c>
      <c r="X40" s="6">
        <v>1158660</v>
      </c>
      <c r="Y40" s="6">
        <v>257520</v>
      </c>
      <c r="Z40" s="6">
        <v>0</v>
      </c>
      <c r="AA40" s="6">
        <v>0</v>
      </c>
      <c r="AB40" s="6">
        <v>214590</v>
      </c>
      <c r="AC40" s="6">
        <v>214590</v>
      </c>
      <c r="AD40" s="6">
        <v>214590</v>
      </c>
      <c r="AE40" s="6">
        <v>214590</v>
      </c>
      <c r="AF40" s="6">
        <v>300420</v>
      </c>
      <c r="AG40" s="6">
        <v>300420</v>
      </c>
      <c r="AH40" s="6">
        <v>300420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214620</v>
      </c>
      <c r="AO40" s="6">
        <v>0</v>
      </c>
      <c r="AQ40" s="6">
        <v>35</v>
      </c>
      <c r="AR40" s="6">
        <v>621420</v>
      </c>
      <c r="AS40" s="6">
        <v>155820</v>
      </c>
      <c r="AT40" s="6">
        <v>0</v>
      </c>
      <c r="AU40" s="6">
        <v>0</v>
      </c>
      <c r="AV40" s="6">
        <v>310720</v>
      </c>
      <c r="AW40" s="6">
        <v>310720</v>
      </c>
      <c r="AX40" s="6">
        <v>310720</v>
      </c>
      <c r="AY40" s="6">
        <v>310720</v>
      </c>
      <c r="AZ40" s="6">
        <v>453570</v>
      </c>
      <c r="BA40" s="6">
        <v>466080</v>
      </c>
      <c r="BB40" s="6">
        <v>129840</v>
      </c>
      <c r="BC40" s="6">
        <v>0</v>
      </c>
      <c r="BD40" s="6">
        <v>0</v>
      </c>
      <c r="BE40" s="6">
        <v>0</v>
      </c>
      <c r="BF40" s="6">
        <v>0</v>
      </c>
      <c r="BG40" s="6">
        <v>0</v>
      </c>
      <c r="BH40" s="6">
        <v>111290</v>
      </c>
      <c r="BI40" s="6">
        <v>0</v>
      </c>
    </row>
    <row r="41" spans="3:61" x14ac:dyDescent="0.2">
      <c r="C41" s="6">
        <v>36</v>
      </c>
      <c r="D41" s="62">
        <v>1289100</v>
      </c>
      <c r="E41" s="62">
        <v>286500</v>
      </c>
      <c r="F41" s="6">
        <v>0</v>
      </c>
      <c r="G41" s="6">
        <v>0</v>
      </c>
      <c r="H41" s="62">
        <v>238740</v>
      </c>
      <c r="I41" s="62">
        <v>238740</v>
      </c>
      <c r="J41" s="62">
        <v>238740</v>
      </c>
      <c r="K41" s="62">
        <v>238740</v>
      </c>
      <c r="L41" s="62">
        <v>334260</v>
      </c>
      <c r="M41" s="62">
        <v>334260</v>
      </c>
      <c r="N41" s="62">
        <v>334260</v>
      </c>
      <c r="O41" s="61">
        <v>1068409540.5974818</v>
      </c>
      <c r="P41" s="6">
        <v>0</v>
      </c>
      <c r="Q41" s="6">
        <v>0</v>
      </c>
      <c r="R41" s="6">
        <v>0</v>
      </c>
      <c r="S41" s="6">
        <v>0</v>
      </c>
      <c r="T41" s="62">
        <v>238740</v>
      </c>
      <c r="U41" s="6">
        <v>0</v>
      </c>
      <c r="W41" s="6">
        <v>36</v>
      </c>
      <c r="X41" s="6">
        <v>1289100</v>
      </c>
      <c r="Y41" s="6">
        <v>286500</v>
      </c>
      <c r="Z41" s="6">
        <v>0</v>
      </c>
      <c r="AA41" s="6">
        <v>0</v>
      </c>
      <c r="AB41" s="6">
        <v>238740</v>
      </c>
      <c r="AC41" s="6">
        <v>238740</v>
      </c>
      <c r="AD41" s="6">
        <v>238740</v>
      </c>
      <c r="AE41" s="6">
        <v>238740</v>
      </c>
      <c r="AF41" s="6">
        <v>334260</v>
      </c>
      <c r="AG41" s="6">
        <v>334260</v>
      </c>
      <c r="AH41" s="6">
        <v>334260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238740</v>
      </c>
      <c r="AO41" s="6">
        <v>0</v>
      </c>
      <c r="AQ41" s="6">
        <v>36</v>
      </c>
      <c r="AR41" s="6">
        <v>690120</v>
      </c>
      <c r="AS41" s="6">
        <v>173360</v>
      </c>
      <c r="AT41" s="6">
        <v>0</v>
      </c>
      <c r="AU41" s="6">
        <v>0</v>
      </c>
      <c r="AV41" s="6">
        <v>345060</v>
      </c>
      <c r="AW41" s="6">
        <v>345060</v>
      </c>
      <c r="AX41" s="6">
        <v>345060</v>
      </c>
      <c r="AY41" s="6">
        <v>345060</v>
      </c>
      <c r="AZ41" s="6">
        <v>503700</v>
      </c>
      <c r="BA41" s="6">
        <v>517580</v>
      </c>
      <c r="BB41" s="6">
        <v>152580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130340</v>
      </c>
      <c r="BI41" s="6">
        <v>0</v>
      </c>
    </row>
    <row r="42" spans="3:61" x14ac:dyDescent="0.2">
      <c r="C42" s="6">
        <v>37</v>
      </c>
      <c r="D42" s="62">
        <v>1514940</v>
      </c>
      <c r="E42" s="62">
        <v>336660</v>
      </c>
      <c r="F42" s="6">
        <v>0</v>
      </c>
      <c r="G42" s="6">
        <v>0</v>
      </c>
      <c r="H42" s="62">
        <v>280560</v>
      </c>
      <c r="I42" s="62">
        <v>280560</v>
      </c>
      <c r="J42" s="62">
        <v>280560</v>
      </c>
      <c r="K42" s="62">
        <v>280560</v>
      </c>
      <c r="L42" s="62">
        <v>392760</v>
      </c>
      <c r="M42" s="62">
        <v>392760</v>
      </c>
      <c r="N42" s="62">
        <v>392760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2">
        <v>280560</v>
      </c>
      <c r="U42" s="6">
        <v>0</v>
      </c>
      <c r="W42" s="6">
        <v>37</v>
      </c>
      <c r="X42" s="6">
        <v>1514940</v>
      </c>
      <c r="Y42" s="6">
        <v>336660</v>
      </c>
      <c r="Z42" s="6">
        <v>0</v>
      </c>
      <c r="AA42" s="6">
        <v>0</v>
      </c>
      <c r="AB42" s="6">
        <v>280560</v>
      </c>
      <c r="AC42" s="6">
        <v>280560</v>
      </c>
      <c r="AD42" s="6">
        <v>280560</v>
      </c>
      <c r="AE42" s="6">
        <v>280560</v>
      </c>
      <c r="AF42" s="6">
        <v>392760</v>
      </c>
      <c r="AG42" s="6">
        <v>392760</v>
      </c>
      <c r="AH42" s="6">
        <v>392760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280560</v>
      </c>
      <c r="AO42" s="6">
        <v>0</v>
      </c>
      <c r="AQ42" s="6">
        <v>37</v>
      </c>
      <c r="AR42" s="6">
        <v>808860</v>
      </c>
      <c r="AS42" s="6">
        <v>203730</v>
      </c>
      <c r="AT42" s="6">
        <v>0</v>
      </c>
      <c r="AU42" s="6">
        <v>0</v>
      </c>
      <c r="AV42" s="6">
        <v>404440</v>
      </c>
      <c r="AW42" s="6">
        <v>404440</v>
      </c>
      <c r="AX42" s="6">
        <v>404440</v>
      </c>
      <c r="AY42" s="6">
        <v>404440</v>
      </c>
      <c r="AZ42" s="6">
        <v>590400</v>
      </c>
      <c r="BA42" s="6">
        <v>606660</v>
      </c>
      <c r="BB42" s="6">
        <v>179330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152670</v>
      </c>
      <c r="BI42" s="6">
        <v>0</v>
      </c>
    </row>
    <row r="43" spans="3:61" x14ac:dyDescent="0.2">
      <c r="C43" s="6">
        <v>38</v>
      </c>
      <c r="D43" s="62">
        <v>1780440</v>
      </c>
      <c r="E43" s="62">
        <v>395700</v>
      </c>
      <c r="F43" s="6">
        <v>0</v>
      </c>
      <c r="G43" s="6">
        <v>0</v>
      </c>
      <c r="H43" s="62">
        <v>329730</v>
      </c>
      <c r="I43" s="62">
        <v>329730</v>
      </c>
      <c r="J43" s="62">
        <v>329730</v>
      </c>
      <c r="K43" s="62">
        <v>329730</v>
      </c>
      <c r="L43" s="62">
        <v>461640</v>
      </c>
      <c r="M43" s="62">
        <v>461640</v>
      </c>
      <c r="N43" s="62">
        <v>461640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2">
        <v>329760</v>
      </c>
      <c r="U43" s="6">
        <v>0</v>
      </c>
      <c r="W43" s="6">
        <v>38</v>
      </c>
      <c r="X43" s="6">
        <v>1780440</v>
      </c>
      <c r="Y43" s="6">
        <v>395700</v>
      </c>
      <c r="Z43" s="6">
        <v>0</v>
      </c>
      <c r="AA43" s="6">
        <v>0</v>
      </c>
      <c r="AB43" s="6">
        <v>329730</v>
      </c>
      <c r="AC43" s="6">
        <v>329730</v>
      </c>
      <c r="AD43" s="6">
        <v>329730</v>
      </c>
      <c r="AE43" s="6">
        <v>329730</v>
      </c>
      <c r="AF43" s="6">
        <v>461640</v>
      </c>
      <c r="AG43" s="6">
        <v>461640</v>
      </c>
      <c r="AH43" s="6">
        <v>461640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329760</v>
      </c>
      <c r="AO43" s="6">
        <v>0</v>
      </c>
      <c r="AQ43" s="6">
        <v>38</v>
      </c>
      <c r="AR43" s="6">
        <v>949860</v>
      </c>
      <c r="AS43" s="6">
        <v>239440</v>
      </c>
      <c r="AT43" s="6">
        <v>0</v>
      </c>
      <c r="AU43" s="6">
        <v>0</v>
      </c>
      <c r="AV43" s="6">
        <v>474950</v>
      </c>
      <c r="AW43" s="6">
        <v>474950</v>
      </c>
      <c r="AX43" s="6">
        <v>474950</v>
      </c>
      <c r="AY43" s="6">
        <v>474950</v>
      </c>
      <c r="AZ43" s="6">
        <v>693330</v>
      </c>
      <c r="BA43" s="6">
        <v>712420</v>
      </c>
      <c r="BB43" s="6">
        <v>210230</v>
      </c>
      <c r="BC43" s="6">
        <v>0</v>
      </c>
      <c r="BD43" s="6">
        <v>0</v>
      </c>
      <c r="BE43" s="6">
        <v>0</v>
      </c>
      <c r="BF43" s="6">
        <v>0</v>
      </c>
      <c r="BG43" s="6">
        <v>0</v>
      </c>
      <c r="BH43" s="6">
        <v>178900</v>
      </c>
      <c r="BI43" s="6">
        <v>0</v>
      </c>
    </row>
    <row r="44" spans="3:61" x14ac:dyDescent="0.2">
      <c r="C44" s="6">
        <v>39</v>
      </c>
      <c r="D44" s="62">
        <v>2087220</v>
      </c>
      <c r="E44" s="62">
        <v>463860</v>
      </c>
      <c r="F44" s="6">
        <v>0</v>
      </c>
      <c r="G44" s="6">
        <v>0</v>
      </c>
      <c r="H44" s="62">
        <v>386550</v>
      </c>
      <c r="I44" s="62">
        <v>386550</v>
      </c>
      <c r="J44" s="62">
        <v>386550</v>
      </c>
      <c r="K44" s="62">
        <v>386550</v>
      </c>
      <c r="L44" s="62">
        <v>541140</v>
      </c>
      <c r="M44" s="62">
        <v>541140</v>
      </c>
      <c r="N44" s="62">
        <v>541140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2">
        <v>386580</v>
      </c>
      <c r="U44" s="6">
        <v>0</v>
      </c>
      <c r="W44" s="6">
        <v>39</v>
      </c>
      <c r="X44" s="6">
        <v>2087220</v>
      </c>
      <c r="Y44" s="6">
        <v>463860</v>
      </c>
      <c r="Z44" s="6">
        <v>0</v>
      </c>
      <c r="AA44" s="6">
        <v>0</v>
      </c>
      <c r="AB44" s="6">
        <v>386550</v>
      </c>
      <c r="AC44" s="6">
        <v>386550</v>
      </c>
      <c r="AD44" s="6">
        <v>386550</v>
      </c>
      <c r="AE44" s="6">
        <v>386550</v>
      </c>
      <c r="AF44" s="6">
        <v>541140</v>
      </c>
      <c r="AG44" s="6">
        <v>541140</v>
      </c>
      <c r="AH44" s="6">
        <v>541140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386580</v>
      </c>
      <c r="AO44" s="6">
        <v>0</v>
      </c>
      <c r="AQ44" s="6">
        <v>39</v>
      </c>
      <c r="AR44" s="6">
        <v>1111080</v>
      </c>
      <c r="AS44" s="6">
        <v>280700</v>
      </c>
      <c r="AT44" s="6">
        <v>0</v>
      </c>
      <c r="AU44" s="6">
        <v>0</v>
      </c>
      <c r="AV44" s="6">
        <v>555560</v>
      </c>
      <c r="AW44" s="6">
        <v>555560</v>
      </c>
      <c r="AX44" s="6">
        <v>555560</v>
      </c>
      <c r="AY44" s="6">
        <v>555560</v>
      </c>
      <c r="AZ44" s="6">
        <v>810990</v>
      </c>
      <c r="BA44" s="6">
        <v>833340</v>
      </c>
      <c r="BB44" s="6">
        <v>246590</v>
      </c>
      <c r="BC44" s="6">
        <v>0</v>
      </c>
      <c r="BD44" s="6">
        <v>0</v>
      </c>
      <c r="BE44" s="6">
        <v>0</v>
      </c>
      <c r="BF44" s="6">
        <v>0</v>
      </c>
      <c r="BG44" s="6">
        <v>0</v>
      </c>
      <c r="BH44" s="6">
        <v>209930</v>
      </c>
      <c r="BI44" s="6">
        <v>0</v>
      </c>
    </row>
    <row r="45" spans="3:61" x14ac:dyDescent="0.2">
      <c r="C45" s="6">
        <v>40</v>
      </c>
      <c r="D45" s="62">
        <v>2448240</v>
      </c>
      <c r="E45" s="62">
        <v>544080</v>
      </c>
      <c r="F45" s="6">
        <v>0</v>
      </c>
      <c r="G45" s="6">
        <v>0</v>
      </c>
      <c r="H45" s="62">
        <v>453390</v>
      </c>
      <c r="I45" s="62">
        <v>453390</v>
      </c>
      <c r="J45" s="62">
        <v>453390</v>
      </c>
      <c r="K45" s="62">
        <v>453390</v>
      </c>
      <c r="L45" s="62">
        <v>634740</v>
      </c>
      <c r="M45" s="62">
        <v>634740</v>
      </c>
      <c r="N45" s="62">
        <v>634740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2">
        <v>453420</v>
      </c>
      <c r="U45" s="6">
        <v>0</v>
      </c>
      <c r="W45" s="6">
        <v>40</v>
      </c>
      <c r="X45" s="6">
        <v>2448240</v>
      </c>
      <c r="Y45" s="6">
        <v>544080</v>
      </c>
      <c r="Z45" s="6">
        <v>0</v>
      </c>
      <c r="AA45" s="6">
        <v>0</v>
      </c>
      <c r="AB45" s="6">
        <v>453390</v>
      </c>
      <c r="AC45" s="6">
        <v>453390</v>
      </c>
      <c r="AD45" s="6">
        <v>453390</v>
      </c>
      <c r="AE45" s="6">
        <v>453390</v>
      </c>
      <c r="AF45" s="6">
        <v>634740</v>
      </c>
      <c r="AG45" s="6">
        <v>634740</v>
      </c>
      <c r="AH45" s="6">
        <v>634740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453420</v>
      </c>
      <c r="AO45" s="6">
        <v>0</v>
      </c>
      <c r="AQ45" s="6">
        <v>40</v>
      </c>
      <c r="AR45" s="6">
        <v>1298400</v>
      </c>
      <c r="AS45" s="6">
        <v>329240</v>
      </c>
      <c r="AT45" s="6">
        <v>0</v>
      </c>
      <c r="AU45" s="6">
        <v>0</v>
      </c>
      <c r="AV45" s="6">
        <v>649220</v>
      </c>
      <c r="AW45" s="6">
        <v>649220</v>
      </c>
      <c r="AX45" s="6">
        <v>649220</v>
      </c>
      <c r="AY45" s="6">
        <v>649220</v>
      </c>
      <c r="AZ45" s="6">
        <v>947700</v>
      </c>
      <c r="BA45" s="6">
        <v>973840</v>
      </c>
      <c r="BB45" s="6">
        <v>289130</v>
      </c>
      <c r="BC45" s="6">
        <v>0</v>
      </c>
      <c r="BD45" s="6">
        <v>0</v>
      </c>
      <c r="BE45" s="6">
        <v>0</v>
      </c>
      <c r="BF45" s="6">
        <v>0</v>
      </c>
      <c r="BG45" s="6">
        <v>0</v>
      </c>
      <c r="BH45" s="6">
        <v>246240</v>
      </c>
      <c r="BI45" s="6">
        <v>0</v>
      </c>
    </row>
    <row r="46" spans="3:61" x14ac:dyDescent="0.2">
      <c r="C46" s="6">
        <v>41</v>
      </c>
      <c r="D46" s="62">
        <v>2870580</v>
      </c>
      <c r="E46" s="62">
        <v>637920</v>
      </c>
      <c r="F46" s="6">
        <v>0</v>
      </c>
      <c r="G46" s="6">
        <v>0</v>
      </c>
      <c r="H46" s="62">
        <v>531600</v>
      </c>
      <c r="I46" s="62">
        <v>531600</v>
      </c>
      <c r="J46" s="62">
        <v>531600</v>
      </c>
      <c r="K46" s="62">
        <v>531600</v>
      </c>
      <c r="L46" s="62">
        <v>744240</v>
      </c>
      <c r="M46" s="62">
        <v>744240</v>
      </c>
      <c r="N46" s="62">
        <v>744240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2">
        <v>531600</v>
      </c>
      <c r="U46" s="6">
        <v>0</v>
      </c>
      <c r="W46" s="6">
        <v>41</v>
      </c>
      <c r="X46" s="6">
        <v>2870580</v>
      </c>
      <c r="Y46" s="6">
        <v>637920</v>
      </c>
      <c r="Z46" s="6">
        <v>0</v>
      </c>
      <c r="AA46" s="6">
        <v>0</v>
      </c>
      <c r="AB46" s="6">
        <v>531600</v>
      </c>
      <c r="AC46" s="6">
        <v>531600</v>
      </c>
      <c r="AD46" s="6">
        <v>531600</v>
      </c>
      <c r="AE46" s="6">
        <v>531600</v>
      </c>
      <c r="AF46" s="6">
        <v>744240</v>
      </c>
      <c r="AG46" s="6">
        <v>744240</v>
      </c>
      <c r="AH46" s="6">
        <v>744240</v>
      </c>
      <c r="AI46" s="6">
        <v>0</v>
      </c>
      <c r="AJ46" s="6">
        <v>0</v>
      </c>
      <c r="AK46" s="6">
        <v>0</v>
      </c>
      <c r="AL46" s="6">
        <v>0</v>
      </c>
      <c r="AM46" s="6">
        <v>0</v>
      </c>
      <c r="AN46" s="6">
        <v>531600</v>
      </c>
      <c r="AO46" s="6">
        <v>0</v>
      </c>
      <c r="AQ46" s="6">
        <v>41</v>
      </c>
      <c r="AR46" s="6">
        <v>1518900</v>
      </c>
      <c r="AS46" s="6">
        <v>386040</v>
      </c>
      <c r="AT46" s="6">
        <v>0</v>
      </c>
      <c r="AU46" s="6">
        <v>0</v>
      </c>
      <c r="AV46" s="6">
        <v>759470</v>
      </c>
      <c r="AW46" s="6">
        <v>759470</v>
      </c>
      <c r="AX46" s="6">
        <v>759470</v>
      </c>
      <c r="AY46" s="6">
        <v>759470</v>
      </c>
      <c r="AZ46" s="6">
        <v>1108650</v>
      </c>
      <c r="BA46" s="6">
        <v>1139200</v>
      </c>
      <c r="BB46" s="6">
        <v>338910</v>
      </c>
      <c r="BC46" s="6">
        <v>0</v>
      </c>
      <c r="BD46" s="6">
        <v>0</v>
      </c>
      <c r="BE46" s="6">
        <v>0</v>
      </c>
      <c r="BF46" s="6">
        <v>0</v>
      </c>
      <c r="BG46" s="6">
        <v>0</v>
      </c>
      <c r="BH46" s="6">
        <v>288830</v>
      </c>
      <c r="BI46" s="6">
        <v>0</v>
      </c>
    </row>
    <row r="47" spans="3:61" x14ac:dyDescent="0.2">
      <c r="C47" s="6">
        <v>42</v>
      </c>
      <c r="D47" s="62">
        <v>3364860</v>
      </c>
      <c r="E47" s="62">
        <v>747780</v>
      </c>
      <c r="F47" s="6">
        <v>0</v>
      </c>
      <c r="G47" s="6">
        <v>0</v>
      </c>
      <c r="H47" s="62">
        <v>623130</v>
      </c>
      <c r="I47" s="62">
        <v>623130</v>
      </c>
      <c r="J47" s="62">
        <v>623130</v>
      </c>
      <c r="K47" s="62">
        <v>623130</v>
      </c>
      <c r="L47" s="62">
        <v>872400</v>
      </c>
      <c r="M47" s="62">
        <v>872400</v>
      </c>
      <c r="N47" s="62">
        <v>872400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2">
        <v>623160</v>
      </c>
      <c r="U47" s="6">
        <v>0</v>
      </c>
      <c r="W47" s="6">
        <v>42</v>
      </c>
      <c r="X47" s="6">
        <v>3364860</v>
      </c>
      <c r="Y47" s="6">
        <v>747780</v>
      </c>
      <c r="Z47" s="6">
        <v>0</v>
      </c>
      <c r="AA47" s="6">
        <v>0</v>
      </c>
      <c r="AB47" s="6">
        <v>623130</v>
      </c>
      <c r="AC47" s="6">
        <v>623130</v>
      </c>
      <c r="AD47" s="6">
        <v>623130</v>
      </c>
      <c r="AE47" s="6">
        <v>623130</v>
      </c>
      <c r="AF47" s="6">
        <v>872400</v>
      </c>
      <c r="AG47" s="6">
        <v>872400</v>
      </c>
      <c r="AH47" s="6">
        <v>872400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623160</v>
      </c>
      <c r="AO47" s="6">
        <v>0</v>
      </c>
      <c r="AQ47" s="6">
        <v>42</v>
      </c>
      <c r="AR47" s="6">
        <v>1776780</v>
      </c>
      <c r="AS47" s="6">
        <v>452520</v>
      </c>
      <c r="AT47" s="6">
        <v>0</v>
      </c>
      <c r="AU47" s="6">
        <v>0</v>
      </c>
      <c r="AV47" s="6">
        <v>888410</v>
      </c>
      <c r="AW47" s="6">
        <v>888410</v>
      </c>
      <c r="AX47" s="6">
        <v>888410</v>
      </c>
      <c r="AY47" s="6">
        <v>888410</v>
      </c>
      <c r="AZ47" s="6">
        <v>1296870</v>
      </c>
      <c r="BA47" s="6">
        <v>1332600</v>
      </c>
      <c r="BB47" s="6">
        <v>397050</v>
      </c>
      <c r="BC47" s="6">
        <v>0</v>
      </c>
      <c r="BD47" s="6">
        <v>0</v>
      </c>
      <c r="BE47" s="6">
        <v>0</v>
      </c>
      <c r="BF47" s="6">
        <v>0</v>
      </c>
      <c r="BG47" s="6">
        <v>0</v>
      </c>
      <c r="BH47" s="6">
        <v>0</v>
      </c>
      <c r="BI47" s="6">
        <v>0</v>
      </c>
    </row>
    <row r="48" spans="3:61" x14ac:dyDescent="0.2">
      <c r="C48" s="6">
        <v>43</v>
      </c>
      <c r="D48" s="62">
        <v>3942000</v>
      </c>
      <c r="E48" s="62">
        <v>876000</v>
      </c>
      <c r="F48" s="6">
        <v>0</v>
      </c>
      <c r="G48" s="6">
        <v>0</v>
      </c>
      <c r="H48" s="62">
        <v>730020</v>
      </c>
      <c r="I48" s="62">
        <v>730020</v>
      </c>
      <c r="J48" s="62">
        <v>730020</v>
      </c>
      <c r="K48" s="62">
        <v>730020</v>
      </c>
      <c r="L48" s="62">
        <v>1022040</v>
      </c>
      <c r="M48" s="62">
        <v>1022040</v>
      </c>
      <c r="N48" s="62">
        <v>1022040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2">
        <v>730020</v>
      </c>
      <c r="U48" s="6">
        <v>0</v>
      </c>
      <c r="W48" s="6">
        <v>43</v>
      </c>
      <c r="X48" s="6">
        <v>3942000</v>
      </c>
      <c r="Y48" s="6">
        <v>876000</v>
      </c>
      <c r="Z48" s="6">
        <v>0</v>
      </c>
      <c r="AA48" s="6">
        <v>0</v>
      </c>
      <c r="AB48" s="6">
        <v>730020</v>
      </c>
      <c r="AC48" s="6">
        <v>730020</v>
      </c>
      <c r="AD48" s="6">
        <v>730020</v>
      </c>
      <c r="AE48" s="6">
        <v>730020</v>
      </c>
      <c r="AF48" s="6">
        <v>1022040</v>
      </c>
      <c r="AG48" s="6">
        <v>1022040</v>
      </c>
      <c r="AH48" s="6">
        <v>1022040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730020</v>
      </c>
      <c r="AO48" s="6">
        <v>0</v>
      </c>
      <c r="AQ48" s="6">
        <v>43</v>
      </c>
      <c r="AR48" s="6">
        <v>2077260</v>
      </c>
      <c r="AS48" s="6">
        <v>530140</v>
      </c>
      <c r="AT48" s="6">
        <v>0</v>
      </c>
      <c r="AU48" s="6">
        <v>0</v>
      </c>
      <c r="AV48" s="6">
        <v>1038640</v>
      </c>
      <c r="AW48" s="6">
        <v>1038640</v>
      </c>
      <c r="AX48" s="6">
        <v>1038640</v>
      </c>
      <c r="AY48" s="6">
        <v>1038640</v>
      </c>
      <c r="AZ48" s="6">
        <v>1516170</v>
      </c>
      <c r="BA48" s="6">
        <v>1557960</v>
      </c>
      <c r="BB48" s="6">
        <v>465330</v>
      </c>
      <c r="BC48" s="6">
        <v>0</v>
      </c>
      <c r="BD48" s="6">
        <v>0</v>
      </c>
      <c r="BE48" s="6">
        <v>0</v>
      </c>
      <c r="BF48" s="6">
        <v>0</v>
      </c>
      <c r="BG48" s="6">
        <v>0</v>
      </c>
      <c r="BH48" s="6">
        <v>0</v>
      </c>
      <c r="BI48" s="6">
        <v>0</v>
      </c>
    </row>
    <row r="49" spans="3:61" x14ac:dyDescent="0.2">
      <c r="C49" s="6">
        <v>44</v>
      </c>
      <c r="D49" s="62">
        <v>4619940</v>
      </c>
      <c r="E49" s="62">
        <v>1026660</v>
      </c>
      <c r="F49" s="6">
        <v>0</v>
      </c>
      <c r="G49" s="6">
        <v>0</v>
      </c>
      <c r="H49" s="62">
        <v>855570</v>
      </c>
      <c r="I49" s="62">
        <v>855570</v>
      </c>
      <c r="J49" s="62">
        <v>855570</v>
      </c>
      <c r="K49" s="62">
        <v>855570</v>
      </c>
      <c r="L49" s="62">
        <v>1197780</v>
      </c>
      <c r="M49" s="62">
        <v>1197780</v>
      </c>
      <c r="N49" s="62">
        <v>1197780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2">
        <v>855600</v>
      </c>
      <c r="U49" s="6">
        <v>0</v>
      </c>
      <c r="W49" s="6">
        <v>44</v>
      </c>
      <c r="X49" s="6">
        <v>4619940</v>
      </c>
      <c r="Y49" s="6">
        <v>1026660</v>
      </c>
      <c r="Z49" s="6">
        <v>0</v>
      </c>
      <c r="AA49" s="6">
        <v>0</v>
      </c>
      <c r="AB49" s="6">
        <v>855570</v>
      </c>
      <c r="AC49" s="6">
        <v>855570</v>
      </c>
      <c r="AD49" s="6">
        <v>855570</v>
      </c>
      <c r="AE49" s="6">
        <v>855570</v>
      </c>
      <c r="AF49" s="6">
        <v>1197780</v>
      </c>
      <c r="AG49" s="6">
        <v>1197780</v>
      </c>
      <c r="AH49" s="6">
        <v>1197780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855600</v>
      </c>
      <c r="AO49" s="6">
        <v>0</v>
      </c>
      <c r="AQ49" s="6">
        <v>44</v>
      </c>
      <c r="AR49" s="6">
        <v>2429460</v>
      </c>
      <c r="AS49" s="6">
        <v>621310</v>
      </c>
      <c r="AT49" s="6">
        <v>0</v>
      </c>
      <c r="AU49" s="6">
        <v>0</v>
      </c>
      <c r="AV49" s="6">
        <v>1214750</v>
      </c>
      <c r="AW49" s="6">
        <v>1214750</v>
      </c>
      <c r="AX49" s="6">
        <v>1214750</v>
      </c>
      <c r="AY49" s="6">
        <v>1214750</v>
      </c>
      <c r="AZ49" s="6">
        <v>1773270</v>
      </c>
      <c r="BA49" s="6">
        <v>1822120</v>
      </c>
      <c r="BB49" s="6">
        <v>544980</v>
      </c>
      <c r="BC49" s="6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</row>
    <row r="50" spans="3:61" x14ac:dyDescent="0.2">
      <c r="C50" s="6">
        <v>45</v>
      </c>
      <c r="D50" s="62">
        <v>5410740</v>
      </c>
      <c r="E50" s="62">
        <v>1202400</v>
      </c>
      <c r="F50" s="6">
        <v>0</v>
      </c>
      <c r="G50" s="6">
        <v>0</v>
      </c>
      <c r="H50" s="62">
        <v>1002000</v>
      </c>
      <c r="I50" s="62">
        <v>1002000</v>
      </c>
      <c r="J50" s="62">
        <v>1002000</v>
      </c>
      <c r="K50" s="62">
        <v>1002000</v>
      </c>
      <c r="L50" s="62">
        <v>1402800</v>
      </c>
      <c r="M50" s="62">
        <v>1402800</v>
      </c>
      <c r="N50" s="62">
        <v>1402800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2">
        <v>1002000</v>
      </c>
      <c r="U50" s="6">
        <v>0</v>
      </c>
      <c r="W50" s="6">
        <v>45</v>
      </c>
      <c r="X50" s="6">
        <v>5410740</v>
      </c>
      <c r="Y50" s="6">
        <v>1202400</v>
      </c>
      <c r="Z50" s="6">
        <v>0</v>
      </c>
      <c r="AA50" s="6">
        <v>0</v>
      </c>
      <c r="AB50" s="6">
        <v>1002000</v>
      </c>
      <c r="AC50" s="6">
        <v>1002000</v>
      </c>
      <c r="AD50" s="6">
        <v>1002000</v>
      </c>
      <c r="AE50" s="6">
        <v>1002000</v>
      </c>
      <c r="AF50" s="6">
        <v>1402800</v>
      </c>
      <c r="AG50" s="6">
        <v>1402800</v>
      </c>
      <c r="AH50" s="6">
        <v>1402800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1002000</v>
      </c>
      <c r="AO50" s="6">
        <v>0</v>
      </c>
      <c r="AQ50" s="6">
        <v>45</v>
      </c>
      <c r="AR50" s="6">
        <v>2839860</v>
      </c>
      <c r="AS50" s="6">
        <v>727660</v>
      </c>
      <c r="AT50" s="6">
        <v>0</v>
      </c>
      <c r="AU50" s="6">
        <v>0</v>
      </c>
      <c r="AV50" s="6">
        <v>1419930</v>
      </c>
      <c r="AW50" s="6">
        <v>1419930</v>
      </c>
      <c r="AX50" s="6">
        <v>1419930</v>
      </c>
      <c r="AY50" s="6">
        <v>1419930</v>
      </c>
      <c r="AZ50" s="6">
        <v>2072760</v>
      </c>
      <c r="BA50" s="6">
        <v>2129900</v>
      </c>
      <c r="BB50" s="6">
        <v>638330</v>
      </c>
      <c r="BC50" s="6">
        <v>0</v>
      </c>
      <c r="BD50" s="6">
        <v>0</v>
      </c>
      <c r="BE50" s="6">
        <v>0</v>
      </c>
      <c r="BF50" s="6">
        <v>0</v>
      </c>
      <c r="BG50" s="6">
        <v>0</v>
      </c>
      <c r="BH50" s="6">
        <v>0</v>
      </c>
      <c r="BI50" s="6">
        <v>0</v>
      </c>
    </row>
    <row r="51" spans="3:61" x14ac:dyDescent="0.2">
      <c r="C51" s="6">
        <v>46</v>
      </c>
      <c r="D51" s="62">
        <v>6337500</v>
      </c>
      <c r="E51" s="62">
        <v>1408380</v>
      </c>
      <c r="F51" s="6">
        <v>0</v>
      </c>
      <c r="G51" s="6">
        <v>0</v>
      </c>
      <c r="H51" s="62">
        <v>1173630</v>
      </c>
      <c r="I51" s="62">
        <v>1173630</v>
      </c>
      <c r="J51" s="62">
        <v>1173630</v>
      </c>
      <c r="K51" s="62">
        <v>1173630</v>
      </c>
      <c r="L51" s="62">
        <v>1643100</v>
      </c>
      <c r="M51" s="62">
        <v>1643100</v>
      </c>
      <c r="N51" s="62">
        <v>1643100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2">
        <v>1173660</v>
      </c>
      <c r="U51" s="6">
        <v>0</v>
      </c>
      <c r="W51" s="6">
        <v>46</v>
      </c>
      <c r="X51" s="6">
        <v>6337500</v>
      </c>
      <c r="Y51" s="6">
        <v>1408380</v>
      </c>
      <c r="Z51" s="6">
        <v>0</v>
      </c>
      <c r="AA51" s="6">
        <v>0</v>
      </c>
      <c r="AB51" s="6">
        <v>1173630</v>
      </c>
      <c r="AC51" s="6">
        <v>1173630</v>
      </c>
      <c r="AD51" s="6">
        <v>1173630</v>
      </c>
      <c r="AE51" s="6">
        <v>1173630</v>
      </c>
      <c r="AF51" s="6">
        <v>1643100</v>
      </c>
      <c r="AG51" s="6">
        <v>1643100</v>
      </c>
      <c r="AH51" s="6">
        <v>1643100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1173660</v>
      </c>
      <c r="AO51" s="6">
        <v>0</v>
      </c>
      <c r="AQ51" s="6">
        <v>46</v>
      </c>
      <c r="AR51" s="6">
        <v>3321720</v>
      </c>
      <c r="AS51" s="6">
        <v>852300</v>
      </c>
      <c r="AT51" s="6">
        <v>0</v>
      </c>
      <c r="AU51" s="6">
        <v>0</v>
      </c>
      <c r="AV51" s="6">
        <v>1660870</v>
      </c>
      <c r="AW51" s="6">
        <v>1660870</v>
      </c>
      <c r="AX51" s="6">
        <v>1660870</v>
      </c>
      <c r="AY51" s="6">
        <v>1660870</v>
      </c>
      <c r="AZ51" s="6">
        <v>2424480</v>
      </c>
      <c r="BA51" s="6">
        <v>2491300</v>
      </c>
      <c r="BB51" s="6">
        <v>748020</v>
      </c>
      <c r="BC51" s="6">
        <v>0</v>
      </c>
      <c r="BD51" s="6">
        <v>0</v>
      </c>
      <c r="BE51" s="6">
        <v>0</v>
      </c>
      <c r="BF51" s="6">
        <v>0</v>
      </c>
      <c r="BG51" s="6">
        <v>0</v>
      </c>
      <c r="BH51" s="6">
        <v>0</v>
      </c>
      <c r="BI51" s="6">
        <v>0</v>
      </c>
    </row>
    <row r="52" spans="3:61" x14ac:dyDescent="0.2">
      <c r="C52" s="6">
        <v>47</v>
      </c>
      <c r="D52" s="62">
        <v>7426560</v>
      </c>
      <c r="E52" s="62">
        <v>1650360</v>
      </c>
      <c r="F52" s="6">
        <v>0</v>
      </c>
      <c r="G52" s="6">
        <v>0</v>
      </c>
      <c r="H52" s="62">
        <v>1375290</v>
      </c>
      <c r="I52" s="62">
        <v>1375290</v>
      </c>
      <c r="J52" s="62">
        <v>1375290</v>
      </c>
      <c r="K52" s="62">
        <v>1375290</v>
      </c>
      <c r="L52" s="62">
        <v>1925400</v>
      </c>
      <c r="M52" s="62">
        <v>1925400</v>
      </c>
      <c r="N52" s="62">
        <v>1925400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2">
        <v>1375320</v>
      </c>
      <c r="U52" s="6">
        <v>0</v>
      </c>
      <c r="W52" s="6">
        <v>47</v>
      </c>
      <c r="X52" s="6">
        <v>7426560</v>
      </c>
      <c r="Y52" s="6">
        <v>1650360</v>
      </c>
      <c r="Z52" s="6">
        <v>0</v>
      </c>
      <c r="AA52" s="6">
        <v>0</v>
      </c>
      <c r="AB52" s="6">
        <v>1375290</v>
      </c>
      <c r="AC52" s="6">
        <v>1375290</v>
      </c>
      <c r="AD52" s="6">
        <v>1375290</v>
      </c>
      <c r="AE52" s="6">
        <v>1375290</v>
      </c>
      <c r="AF52" s="6">
        <v>1925400</v>
      </c>
      <c r="AG52" s="6">
        <v>1925400</v>
      </c>
      <c r="AH52" s="6">
        <v>1925400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1375320</v>
      </c>
      <c r="AO52" s="6">
        <v>0</v>
      </c>
      <c r="AQ52" s="6">
        <v>47</v>
      </c>
      <c r="AR52" s="6">
        <v>3881520</v>
      </c>
      <c r="AS52" s="6">
        <v>998750</v>
      </c>
      <c r="AT52" s="6">
        <v>0</v>
      </c>
      <c r="AU52" s="6">
        <v>0</v>
      </c>
      <c r="AV52" s="6">
        <v>1940770</v>
      </c>
      <c r="AW52" s="6">
        <v>1940770</v>
      </c>
      <c r="AX52" s="6">
        <v>1940770</v>
      </c>
      <c r="AY52" s="6">
        <v>1940770</v>
      </c>
      <c r="AZ52" s="6">
        <v>2833080</v>
      </c>
      <c r="BA52" s="6">
        <v>2911160</v>
      </c>
      <c r="BB52" s="6">
        <v>877750</v>
      </c>
      <c r="BC52" s="6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</row>
    <row r="53" spans="3:61" x14ac:dyDescent="0.2">
      <c r="C53" s="6">
        <v>48</v>
      </c>
      <c r="D53" s="62">
        <v>8714580</v>
      </c>
      <c r="E53" s="62">
        <v>1936620</v>
      </c>
      <c r="F53" s="6">
        <v>0</v>
      </c>
      <c r="G53" s="6">
        <v>0</v>
      </c>
      <c r="H53" s="62">
        <v>1613820</v>
      </c>
      <c r="I53" s="62">
        <v>1613820</v>
      </c>
      <c r="J53" s="62">
        <v>1613820</v>
      </c>
      <c r="K53" s="62">
        <v>1613820</v>
      </c>
      <c r="L53" s="62">
        <v>2259360</v>
      </c>
      <c r="M53" s="62">
        <v>2259360</v>
      </c>
      <c r="N53" s="62">
        <v>2259360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2">
        <v>1613820</v>
      </c>
      <c r="U53" s="6">
        <v>0</v>
      </c>
      <c r="W53" s="6">
        <v>48</v>
      </c>
      <c r="X53" s="6">
        <v>8714580</v>
      </c>
      <c r="Y53" s="6">
        <v>1936620</v>
      </c>
      <c r="Z53" s="6">
        <v>0</v>
      </c>
      <c r="AA53" s="6">
        <v>0</v>
      </c>
      <c r="AB53" s="6">
        <v>1613820</v>
      </c>
      <c r="AC53" s="6">
        <v>1613820</v>
      </c>
      <c r="AD53" s="6">
        <v>1613820</v>
      </c>
      <c r="AE53" s="6">
        <v>1613820</v>
      </c>
      <c r="AF53" s="6">
        <v>2259360</v>
      </c>
      <c r="AG53" s="6">
        <v>2259360</v>
      </c>
      <c r="AH53" s="6">
        <v>2259360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1613820</v>
      </c>
      <c r="AO53" s="6">
        <v>0</v>
      </c>
      <c r="AQ53" s="6">
        <v>48</v>
      </c>
      <c r="AR53" s="6">
        <v>4530600</v>
      </c>
      <c r="AS53" s="6">
        <v>1171980</v>
      </c>
      <c r="AT53" s="6">
        <v>0</v>
      </c>
      <c r="AU53" s="6">
        <v>0</v>
      </c>
      <c r="AV53" s="6">
        <v>2265310</v>
      </c>
      <c r="AW53" s="6">
        <v>2265310</v>
      </c>
      <c r="AX53" s="6">
        <v>2265310</v>
      </c>
      <c r="AY53" s="6">
        <v>2265310</v>
      </c>
      <c r="AZ53" s="6">
        <v>3306840</v>
      </c>
      <c r="BA53" s="6">
        <v>3397960</v>
      </c>
      <c r="BB53" s="6">
        <v>1029580</v>
      </c>
      <c r="BC53" s="6">
        <v>0</v>
      </c>
      <c r="BD53" s="6">
        <v>0</v>
      </c>
      <c r="BE53" s="6">
        <v>0</v>
      </c>
      <c r="BF53" s="6">
        <v>0</v>
      </c>
      <c r="BG53" s="6">
        <v>0</v>
      </c>
      <c r="BH53" s="6">
        <v>0</v>
      </c>
      <c r="BI53" s="6">
        <v>0</v>
      </c>
    </row>
    <row r="54" spans="3:61" x14ac:dyDescent="0.2">
      <c r="C54" s="6">
        <v>49</v>
      </c>
      <c r="D54" s="62">
        <v>10222020</v>
      </c>
      <c r="E54" s="62">
        <v>2271600</v>
      </c>
      <c r="F54" s="6">
        <v>0</v>
      </c>
      <c r="G54" s="6">
        <v>0</v>
      </c>
      <c r="H54" s="62">
        <v>1892970</v>
      </c>
      <c r="I54" s="62">
        <v>1892970</v>
      </c>
      <c r="J54" s="62">
        <v>1892970</v>
      </c>
      <c r="K54" s="62">
        <v>1892970</v>
      </c>
      <c r="L54" s="62">
        <v>2650200</v>
      </c>
      <c r="M54" s="62">
        <v>2650200</v>
      </c>
      <c r="N54" s="62">
        <v>2650200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2">
        <v>1893000</v>
      </c>
      <c r="U54" s="6">
        <v>0</v>
      </c>
      <c r="W54" s="6">
        <v>49</v>
      </c>
      <c r="X54" s="6">
        <v>10222020</v>
      </c>
      <c r="Y54" s="6">
        <v>2271600</v>
      </c>
      <c r="Z54" s="6">
        <v>0</v>
      </c>
      <c r="AA54" s="6">
        <v>0</v>
      </c>
      <c r="AB54" s="6">
        <v>1892970</v>
      </c>
      <c r="AC54" s="6">
        <v>1892970</v>
      </c>
      <c r="AD54" s="6">
        <v>1892970</v>
      </c>
      <c r="AE54" s="6">
        <v>1892970</v>
      </c>
      <c r="AF54" s="6">
        <v>2650200</v>
      </c>
      <c r="AG54" s="6">
        <v>2650200</v>
      </c>
      <c r="AH54" s="6">
        <v>2650200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1893000</v>
      </c>
      <c r="AO54" s="6">
        <v>0</v>
      </c>
      <c r="AQ54" s="6">
        <v>49</v>
      </c>
      <c r="AR54" s="6">
        <v>5289180</v>
      </c>
      <c r="AS54" s="6">
        <v>1374700</v>
      </c>
      <c r="AT54" s="6">
        <v>0</v>
      </c>
      <c r="AU54" s="6">
        <v>0</v>
      </c>
      <c r="AV54" s="6">
        <v>2644610</v>
      </c>
      <c r="AW54" s="6">
        <v>2644610</v>
      </c>
      <c r="AX54" s="6">
        <v>2644610</v>
      </c>
      <c r="AY54" s="6">
        <v>2644610</v>
      </c>
      <c r="AZ54" s="6">
        <v>3860520</v>
      </c>
      <c r="BA54" s="6">
        <v>3966900</v>
      </c>
      <c r="BB54" s="6">
        <v>1207660</v>
      </c>
      <c r="BC54" s="6">
        <v>0</v>
      </c>
      <c r="BD54" s="6">
        <v>0</v>
      </c>
      <c r="BE54" s="6">
        <v>0</v>
      </c>
      <c r="BF54" s="6">
        <v>0</v>
      </c>
      <c r="BG54" s="6">
        <v>0</v>
      </c>
      <c r="BH54" s="6">
        <v>0</v>
      </c>
      <c r="BI54" s="6">
        <v>0</v>
      </c>
    </row>
    <row r="55" spans="3:61" x14ac:dyDescent="0.2">
      <c r="C55" s="6">
        <v>50</v>
      </c>
      <c r="D55" s="62">
        <v>11990040</v>
      </c>
      <c r="E55" s="62">
        <v>2664480</v>
      </c>
      <c r="F55" s="6">
        <v>0</v>
      </c>
      <c r="G55" s="6">
        <v>0</v>
      </c>
      <c r="H55" s="62">
        <v>2220390</v>
      </c>
      <c r="I55" s="62">
        <v>2220390</v>
      </c>
      <c r="J55" s="62">
        <v>2220390</v>
      </c>
      <c r="K55" s="62">
        <v>2220390</v>
      </c>
      <c r="L55" s="62">
        <v>3108540</v>
      </c>
      <c r="M55" s="62">
        <v>3108540</v>
      </c>
      <c r="N55" s="62">
        <v>3108540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2">
        <v>2220420</v>
      </c>
      <c r="U55" s="6">
        <v>0</v>
      </c>
      <c r="W55" s="6">
        <v>50</v>
      </c>
      <c r="X55" s="6">
        <v>11990040</v>
      </c>
      <c r="Y55" s="6">
        <v>2664480</v>
      </c>
      <c r="Z55" s="6">
        <v>0</v>
      </c>
      <c r="AA55" s="6">
        <v>0</v>
      </c>
      <c r="AB55" s="6">
        <v>2220390</v>
      </c>
      <c r="AC55" s="6">
        <v>2220390</v>
      </c>
      <c r="AD55" s="6">
        <v>2220390</v>
      </c>
      <c r="AE55" s="6">
        <v>2220390</v>
      </c>
      <c r="AF55" s="6">
        <v>3108540</v>
      </c>
      <c r="AG55" s="6">
        <v>3108540</v>
      </c>
      <c r="AH55" s="6">
        <v>3108540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2220420</v>
      </c>
      <c r="AO55" s="6">
        <v>0</v>
      </c>
      <c r="AQ55" s="6">
        <v>50</v>
      </c>
      <c r="AR55" s="6">
        <v>6175020</v>
      </c>
      <c r="AS55" s="6">
        <v>1612470</v>
      </c>
      <c r="AT55" s="6">
        <v>0</v>
      </c>
      <c r="AU55" s="6">
        <v>0</v>
      </c>
      <c r="AV55" s="6">
        <v>3087520</v>
      </c>
      <c r="AW55" s="6">
        <v>3087520</v>
      </c>
      <c r="AX55" s="6">
        <v>3087520</v>
      </c>
      <c r="AY55" s="6">
        <v>3087520</v>
      </c>
      <c r="AZ55" s="6">
        <v>4507050</v>
      </c>
      <c r="BA55" s="6">
        <v>4631280</v>
      </c>
      <c r="BB55" s="6">
        <v>0</v>
      </c>
      <c r="BC55" s="6">
        <v>0</v>
      </c>
      <c r="BD55" s="6">
        <v>0</v>
      </c>
      <c r="BE55" s="6">
        <v>0</v>
      </c>
      <c r="BF55" s="6">
        <v>0</v>
      </c>
      <c r="BG55" s="6">
        <v>0</v>
      </c>
      <c r="BH55" s="6">
        <v>0</v>
      </c>
      <c r="BI55" s="6">
        <v>0</v>
      </c>
    </row>
    <row r="56" spans="3:61" x14ac:dyDescent="0.2">
      <c r="C56" s="6">
        <v>51</v>
      </c>
      <c r="D56" s="61">
        <v>20835495.325110719</v>
      </c>
      <c r="E56" s="61">
        <v>4630110.0722468235</v>
      </c>
      <c r="F56" s="6">
        <v>0</v>
      </c>
      <c r="G56" s="6">
        <v>0</v>
      </c>
      <c r="H56" s="61">
        <v>3858425.0602056868</v>
      </c>
      <c r="I56" s="61">
        <v>3858425.0602056868</v>
      </c>
      <c r="J56" s="61">
        <v>3858425.0602056868</v>
      </c>
      <c r="K56" s="61">
        <v>3858425.0602056868</v>
      </c>
      <c r="L56" s="61">
        <v>5401795.0842879638</v>
      </c>
      <c r="M56" s="61">
        <v>5401795.0842879638</v>
      </c>
      <c r="N56" s="61">
        <v>5401795.0842879638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1">
        <v>3858425.0602056887</v>
      </c>
      <c r="U56" s="6">
        <v>0</v>
      </c>
      <c r="W56" s="6">
        <v>51</v>
      </c>
      <c r="X56" s="6">
        <v>20835495.325110719</v>
      </c>
      <c r="Y56" s="6">
        <v>4630110.0722468235</v>
      </c>
      <c r="Z56" s="6">
        <v>0</v>
      </c>
      <c r="AA56" s="6">
        <v>0</v>
      </c>
      <c r="AB56" s="6">
        <v>3858425.0602056868</v>
      </c>
      <c r="AC56" s="6">
        <v>3858425.0602056868</v>
      </c>
      <c r="AD56" s="6">
        <v>3858425.0602056868</v>
      </c>
      <c r="AE56" s="6">
        <v>3858425.0602056868</v>
      </c>
      <c r="AF56" s="6">
        <v>5401795.0842879638</v>
      </c>
      <c r="AG56" s="6">
        <v>5401795.0842879638</v>
      </c>
      <c r="AH56" s="6">
        <v>5401795.0842879638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3858425.0602056887</v>
      </c>
      <c r="AO56" s="6">
        <v>0</v>
      </c>
    </row>
    <row r="57" spans="3:61" x14ac:dyDescent="0.2">
      <c r="C57" s="6">
        <v>52</v>
      </c>
      <c r="D57" s="61">
        <v>17579965.317181438</v>
      </c>
      <c r="E57" s="61">
        <v>3906658.9593736529</v>
      </c>
      <c r="F57" s="6">
        <v>0</v>
      </c>
      <c r="G57" s="6">
        <v>0</v>
      </c>
      <c r="H57" s="61">
        <v>3255549.1328113787</v>
      </c>
      <c r="I57" s="61">
        <v>3255549.1328113787</v>
      </c>
      <c r="J57" s="61">
        <v>3255549.1328113787</v>
      </c>
      <c r="K57" s="61">
        <v>3255549.1328113787</v>
      </c>
      <c r="L57" s="61">
        <v>4557768.7859359309</v>
      </c>
      <c r="M57" s="61">
        <v>4557768.7859359309</v>
      </c>
      <c r="N57" s="61">
        <v>4557768.7859359309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1">
        <v>3255549.1328113787</v>
      </c>
      <c r="U57" s="6">
        <v>0</v>
      </c>
      <c r="W57" s="6">
        <v>52</v>
      </c>
      <c r="X57" s="6">
        <v>17579965.317181438</v>
      </c>
      <c r="Y57" s="6">
        <v>3906658.9593736529</v>
      </c>
      <c r="Z57" s="6">
        <v>0</v>
      </c>
      <c r="AA57" s="6">
        <v>0</v>
      </c>
      <c r="AB57" s="6">
        <v>3255549.1328113787</v>
      </c>
      <c r="AC57" s="6">
        <v>3255549.1328113787</v>
      </c>
      <c r="AD57" s="6">
        <v>3255549.1328113787</v>
      </c>
      <c r="AE57" s="6">
        <v>3255549.1328113787</v>
      </c>
      <c r="AF57" s="6">
        <v>4557768.7859359309</v>
      </c>
      <c r="AG57" s="6">
        <v>4557768.7859359309</v>
      </c>
      <c r="AH57" s="6">
        <v>4557768.7859359309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3255549.1328113787</v>
      </c>
      <c r="AO57" s="6">
        <v>0</v>
      </c>
    </row>
    <row r="58" spans="3:61" x14ac:dyDescent="0.2">
      <c r="C58" s="6">
        <v>53</v>
      </c>
      <c r="D58" s="61">
        <v>20656630.599625438</v>
      </c>
      <c r="E58" s="61">
        <v>4590362.3554723151</v>
      </c>
      <c r="F58" s="6">
        <v>0</v>
      </c>
      <c r="G58" s="6">
        <v>0</v>
      </c>
      <c r="H58" s="61">
        <v>3825301.9628935978</v>
      </c>
      <c r="I58" s="61">
        <v>3825301.9628935978</v>
      </c>
      <c r="J58" s="61">
        <v>3825301.9628935978</v>
      </c>
      <c r="K58" s="61">
        <v>3825301.9628935978</v>
      </c>
      <c r="L58" s="61">
        <v>5355422.7480510361</v>
      </c>
      <c r="M58" s="61">
        <v>5355422.7480510399</v>
      </c>
      <c r="N58" s="61">
        <v>5355422.7480510361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1">
        <v>3825301.9628935978</v>
      </c>
      <c r="U58" s="6">
        <v>0</v>
      </c>
      <c r="W58" s="6">
        <v>53</v>
      </c>
      <c r="X58" s="6">
        <v>20656630.599625438</v>
      </c>
      <c r="Y58" s="6">
        <v>4590362.3554723151</v>
      </c>
      <c r="Z58" s="6">
        <v>0</v>
      </c>
      <c r="AA58" s="6">
        <v>0</v>
      </c>
      <c r="AB58" s="6">
        <v>3825301.9628935978</v>
      </c>
      <c r="AC58" s="6">
        <v>3825301.9628935978</v>
      </c>
      <c r="AD58" s="6">
        <v>3825301.9628935978</v>
      </c>
      <c r="AE58" s="6">
        <v>3825301.9628935978</v>
      </c>
      <c r="AF58" s="6">
        <v>5355422.7480510361</v>
      </c>
      <c r="AG58" s="6">
        <v>5355422.7480510399</v>
      </c>
      <c r="AH58" s="6">
        <v>5355422.7480510361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3825301.9628935978</v>
      </c>
      <c r="AO58" s="6">
        <v>0</v>
      </c>
    </row>
    <row r="59" spans="3:61" x14ac:dyDescent="0.2">
      <c r="C59" s="6">
        <v>54</v>
      </c>
      <c r="D59" s="61">
        <v>24047733.369837523</v>
      </c>
      <c r="E59" s="61">
        <v>5343940.748852782</v>
      </c>
      <c r="F59" s="6">
        <v>0</v>
      </c>
      <c r="G59" s="6">
        <v>0</v>
      </c>
      <c r="H59" s="61">
        <v>4453283.957377322</v>
      </c>
      <c r="I59" s="61">
        <v>4453283.957377322</v>
      </c>
      <c r="J59" s="61">
        <v>4453283.957377322</v>
      </c>
      <c r="K59" s="61">
        <v>4453283.957377322</v>
      </c>
      <c r="L59" s="61">
        <v>6234597.5403282493</v>
      </c>
      <c r="M59" s="61">
        <v>6234597.5403282493</v>
      </c>
      <c r="N59" s="61">
        <v>6234597.5403282493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1">
        <v>4453283.957377322</v>
      </c>
      <c r="U59" s="6">
        <v>0</v>
      </c>
      <c r="W59" s="6">
        <v>54</v>
      </c>
      <c r="X59" s="6">
        <v>24047733.369837523</v>
      </c>
      <c r="Y59" s="6">
        <v>5343940.748852782</v>
      </c>
      <c r="Z59" s="6">
        <v>0</v>
      </c>
      <c r="AA59" s="6">
        <v>0</v>
      </c>
      <c r="AB59" s="6">
        <v>4453283.957377322</v>
      </c>
      <c r="AC59" s="6">
        <v>4453283.957377322</v>
      </c>
      <c r="AD59" s="6">
        <v>4453283.957377322</v>
      </c>
      <c r="AE59" s="6">
        <v>4453283.957377322</v>
      </c>
      <c r="AF59" s="6">
        <v>6234597.5403282493</v>
      </c>
      <c r="AG59" s="6">
        <v>6234597.5403282493</v>
      </c>
      <c r="AH59" s="6">
        <v>6234597.5403282493</v>
      </c>
      <c r="AI59" s="6">
        <v>0</v>
      </c>
      <c r="AJ59" s="6">
        <v>0</v>
      </c>
      <c r="AK59" s="6">
        <v>0</v>
      </c>
      <c r="AL59" s="6">
        <v>0</v>
      </c>
      <c r="AM59" s="6">
        <v>0</v>
      </c>
      <c r="AN59" s="6">
        <v>4453283.957377322</v>
      </c>
      <c r="AO59" s="6">
        <v>0</v>
      </c>
    </row>
    <row r="60" spans="3:61" x14ac:dyDescent="0.2">
      <c r="C60" s="6">
        <v>55</v>
      </c>
      <c r="D60" s="61">
        <v>28429548.052604944</v>
      </c>
      <c r="E60" s="61">
        <v>6317677.3450233191</v>
      </c>
      <c r="F60" s="6">
        <v>0</v>
      </c>
      <c r="G60" s="6">
        <v>0</v>
      </c>
      <c r="H60" s="61">
        <v>5264731.1208527647</v>
      </c>
      <c r="I60" s="61">
        <v>5264731.1208527647</v>
      </c>
      <c r="J60" s="61">
        <v>5264731.1208527647</v>
      </c>
      <c r="K60" s="61">
        <v>5264731.1208527647</v>
      </c>
      <c r="L60" s="61">
        <v>7370623.5691938773</v>
      </c>
      <c r="M60" s="61">
        <v>7370623.5691938773</v>
      </c>
      <c r="N60" s="61">
        <v>7370623.5691938773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1">
        <v>5264731.1208527684</v>
      </c>
      <c r="U60" s="6">
        <v>0</v>
      </c>
      <c r="W60" s="6">
        <v>55</v>
      </c>
      <c r="X60" s="6">
        <v>28429548.052604944</v>
      </c>
      <c r="Y60" s="6">
        <v>6317677.3450233191</v>
      </c>
      <c r="Z60" s="6">
        <v>0</v>
      </c>
      <c r="AA60" s="6">
        <v>0</v>
      </c>
      <c r="AB60" s="6">
        <v>5264731.1208527647</v>
      </c>
      <c r="AC60" s="6">
        <v>5264731.1208527647</v>
      </c>
      <c r="AD60" s="6">
        <v>5264731.1208527647</v>
      </c>
      <c r="AE60" s="6">
        <v>5264731.1208527647</v>
      </c>
      <c r="AF60" s="6">
        <v>7370623.5691938773</v>
      </c>
      <c r="AG60" s="6">
        <v>7370623.5691938773</v>
      </c>
      <c r="AH60" s="6">
        <v>7370623.5691938773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5264731.1208527684</v>
      </c>
      <c r="AO60" s="6">
        <v>0</v>
      </c>
    </row>
    <row r="61" spans="3:61" x14ac:dyDescent="0.2">
      <c r="C61" s="6">
        <v>56</v>
      </c>
      <c r="D61" s="61">
        <v>33564202.303538233</v>
      </c>
      <c r="E61" s="61">
        <v>7458711.6230084971</v>
      </c>
      <c r="F61" s="6">
        <v>0</v>
      </c>
      <c r="G61" s="6">
        <v>0</v>
      </c>
      <c r="H61" s="61">
        <v>6215593.0191737488</v>
      </c>
      <c r="I61" s="61">
        <v>6215593.0191737488</v>
      </c>
      <c r="J61" s="61">
        <v>6215593.0191737488</v>
      </c>
      <c r="K61" s="61">
        <v>6215593.0191737488</v>
      </c>
      <c r="L61" s="61">
        <v>8701830.2268432453</v>
      </c>
      <c r="M61" s="61">
        <v>8701830.2268432453</v>
      </c>
      <c r="N61" s="61">
        <v>8701830.2268432453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1">
        <v>6215593.0191737488</v>
      </c>
      <c r="U61" s="6">
        <v>0</v>
      </c>
      <c r="W61" s="6">
        <v>56</v>
      </c>
      <c r="X61" s="6">
        <v>33564202.303538233</v>
      </c>
      <c r="Y61" s="6">
        <v>7458711.6230084971</v>
      </c>
      <c r="Z61" s="6">
        <v>0</v>
      </c>
      <c r="AA61" s="6">
        <v>0</v>
      </c>
      <c r="AB61" s="6">
        <v>6215593.0191737488</v>
      </c>
      <c r="AC61" s="6">
        <v>6215593.0191737488</v>
      </c>
      <c r="AD61" s="6">
        <v>6215593.0191737488</v>
      </c>
      <c r="AE61" s="6">
        <v>6215593.0191737488</v>
      </c>
      <c r="AF61" s="6">
        <v>8701830.2268432453</v>
      </c>
      <c r="AG61" s="6">
        <v>8701830.2268432453</v>
      </c>
      <c r="AH61" s="6">
        <v>8701830.2268432453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6215593.0191737488</v>
      </c>
      <c r="AO61" s="6">
        <v>0</v>
      </c>
    </row>
    <row r="62" spans="3:61" x14ac:dyDescent="0.2">
      <c r="C62" s="6">
        <v>57</v>
      </c>
      <c r="D62" s="61">
        <v>39401279.400004566</v>
      </c>
      <c r="E62" s="61">
        <v>8755839.8666676804</v>
      </c>
      <c r="F62" s="6">
        <v>0</v>
      </c>
      <c r="G62" s="6">
        <v>0</v>
      </c>
      <c r="H62" s="61">
        <v>7296533.2222230658</v>
      </c>
      <c r="I62" s="61">
        <v>7296533.2222230658</v>
      </c>
      <c r="J62" s="61">
        <v>7296533.2222230658</v>
      </c>
      <c r="K62" s="61">
        <v>7296533.2222230658</v>
      </c>
      <c r="L62" s="61">
        <v>10215146.511112288</v>
      </c>
      <c r="M62" s="61">
        <v>10215146.511112288</v>
      </c>
      <c r="N62" s="61">
        <v>10215146.511112295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1">
        <v>7296533.2222230658</v>
      </c>
      <c r="U62" s="6">
        <v>0</v>
      </c>
      <c r="W62" s="6">
        <v>57</v>
      </c>
      <c r="X62" s="6">
        <v>39401279.400004566</v>
      </c>
      <c r="Y62" s="6">
        <v>8755839.8666676804</v>
      </c>
      <c r="Z62" s="6">
        <v>0</v>
      </c>
      <c r="AA62" s="6">
        <v>0</v>
      </c>
      <c r="AB62" s="6">
        <v>7296533.2222230658</v>
      </c>
      <c r="AC62" s="6">
        <v>7296533.2222230658</v>
      </c>
      <c r="AD62" s="6">
        <v>7296533.2222230658</v>
      </c>
      <c r="AE62" s="6">
        <v>7296533.2222230658</v>
      </c>
      <c r="AF62" s="6">
        <v>10215146.511112288</v>
      </c>
      <c r="AG62" s="6">
        <v>10215146.511112288</v>
      </c>
      <c r="AH62" s="6">
        <v>10215146.511112295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7296533.2222230658</v>
      </c>
      <c r="AO62" s="6">
        <v>0</v>
      </c>
    </row>
    <row r="63" spans="3:61" x14ac:dyDescent="0.2">
      <c r="C63" s="6">
        <v>58</v>
      </c>
      <c r="D63" s="61">
        <v>46243111.946419597</v>
      </c>
      <c r="E63" s="61">
        <v>10276247.099204354</v>
      </c>
      <c r="F63" s="6">
        <v>0</v>
      </c>
      <c r="G63" s="6">
        <v>0</v>
      </c>
      <c r="H63" s="61">
        <v>8563539.2493369579</v>
      </c>
      <c r="I63" s="61">
        <v>8563539.2493369579</v>
      </c>
      <c r="J63" s="61">
        <v>8563539.2493369579</v>
      </c>
      <c r="K63" s="61">
        <v>8563539.2493369579</v>
      </c>
      <c r="L63" s="61">
        <v>11988954.94907175</v>
      </c>
      <c r="M63" s="61">
        <v>11988954.94907175</v>
      </c>
      <c r="N63" s="61">
        <v>11988954.94907175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1">
        <v>8563539.2493369579</v>
      </c>
      <c r="U63" s="6">
        <v>0</v>
      </c>
      <c r="W63" s="6">
        <v>58</v>
      </c>
      <c r="X63" s="6">
        <v>46243111.946419597</v>
      </c>
      <c r="Y63" s="6">
        <v>10276247.099204354</v>
      </c>
      <c r="Z63" s="6">
        <v>0</v>
      </c>
      <c r="AA63" s="6">
        <v>0</v>
      </c>
      <c r="AB63" s="6">
        <v>8563539.2493369579</v>
      </c>
      <c r="AC63" s="6">
        <v>8563539.2493369579</v>
      </c>
      <c r="AD63" s="6">
        <v>8563539.2493369579</v>
      </c>
      <c r="AE63" s="6">
        <v>8563539.2493369579</v>
      </c>
      <c r="AF63" s="6">
        <v>11988954.94907175</v>
      </c>
      <c r="AG63" s="6">
        <v>11988954.94907175</v>
      </c>
      <c r="AH63" s="6">
        <v>11988954.94907175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8563539.2493369579</v>
      </c>
      <c r="AO63" s="6">
        <v>0</v>
      </c>
    </row>
    <row r="64" spans="3:61" x14ac:dyDescent="0.2">
      <c r="C64" s="6">
        <v>59</v>
      </c>
      <c r="D64" s="61">
        <v>54273949.072520077</v>
      </c>
      <c r="E64" s="61">
        <v>12060877.571671143</v>
      </c>
      <c r="F64" s="6">
        <v>0</v>
      </c>
      <c r="G64" s="6">
        <v>0</v>
      </c>
      <c r="H64" s="61">
        <v>10050731.30972594</v>
      </c>
      <c r="I64" s="61">
        <v>10050731.30972594</v>
      </c>
      <c r="J64" s="61">
        <v>10050731.30972594</v>
      </c>
      <c r="K64" s="61">
        <v>10050731.30972594</v>
      </c>
      <c r="L64" s="61">
        <v>14071023.833616331</v>
      </c>
      <c r="M64" s="61">
        <v>14071023.833616331</v>
      </c>
      <c r="N64" s="61">
        <v>14071023.833616331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1">
        <v>10050731.30972594</v>
      </c>
      <c r="U64" s="6">
        <v>0</v>
      </c>
      <c r="W64" s="6">
        <v>59</v>
      </c>
      <c r="X64" s="6">
        <v>54273949.072520077</v>
      </c>
      <c r="Y64" s="6">
        <v>12060877.571671143</v>
      </c>
      <c r="Z64" s="6">
        <v>0</v>
      </c>
      <c r="AA64" s="6">
        <v>0</v>
      </c>
      <c r="AB64" s="6">
        <v>10050731.30972594</v>
      </c>
      <c r="AC64" s="6">
        <v>10050731.30972594</v>
      </c>
      <c r="AD64" s="6">
        <v>10050731.30972594</v>
      </c>
      <c r="AE64" s="6">
        <v>10050731.30972594</v>
      </c>
      <c r="AF64" s="6">
        <v>14071023.833616331</v>
      </c>
      <c r="AG64" s="6">
        <v>14071023.833616331</v>
      </c>
      <c r="AH64" s="6">
        <v>14071023.833616331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10050731.30972594</v>
      </c>
      <c r="AO64" s="6">
        <v>0</v>
      </c>
    </row>
    <row r="65" spans="3:41" x14ac:dyDescent="0.2">
      <c r="C65" s="6">
        <v>60</v>
      </c>
      <c r="D65" s="61">
        <v>63683899.640963256</v>
      </c>
      <c r="E65" s="61">
        <v>14151977.697991833</v>
      </c>
      <c r="F65" s="6">
        <v>0</v>
      </c>
      <c r="G65" s="6">
        <v>0</v>
      </c>
      <c r="H65" s="61">
        <v>11793314.748326525</v>
      </c>
      <c r="I65" s="61">
        <v>11793314.748326525</v>
      </c>
      <c r="J65" s="61">
        <v>11793314.748326525</v>
      </c>
      <c r="K65" s="61">
        <v>11793314.748326525</v>
      </c>
      <c r="L65" s="61">
        <v>16510640.647657141</v>
      </c>
      <c r="M65" s="61">
        <v>16510640.647657141</v>
      </c>
      <c r="N65" s="61">
        <v>16510640.647657141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1">
        <v>11793314.748326525</v>
      </c>
      <c r="U65" s="6">
        <v>0</v>
      </c>
      <c r="W65" s="6">
        <v>60</v>
      </c>
      <c r="X65" s="6">
        <v>63683899.640963256</v>
      </c>
      <c r="Y65" s="6">
        <v>14151977.697991833</v>
      </c>
      <c r="Z65" s="6">
        <v>0</v>
      </c>
      <c r="AA65" s="6">
        <v>0</v>
      </c>
      <c r="AB65" s="6">
        <v>11793314.748326525</v>
      </c>
      <c r="AC65" s="6">
        <v>11793314.748326525</v>
      </c>
      <c r="AD65" s="6">
        <v>11793314.748326525</v>
      </c>
      <c r="AE65" s="6">
        <v>11793314.748326525</v>
      </c>
      <c r="AF65" s="6">
        <v>16510640.647657141</v>
      </c>
      <c r="AG65" s="6">
        <v>16510640.647657141</v>
      </c>
      <c r="AH65" s="6">
        <v>16510640.647657141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11793314.748326525</v>
      </c>
      <c r="AO65" s="6">
        <v>0</v>
      </c>
    </row>
    <row r="66" spans="3:41" x14ac:dyDescent="0.2">
      <c r="C66" s="6">
        <v>61</v>
      </c>
      <c r="D66" s="61">
        <v>74707136.830625594</v>
      </c>
      <c r="E66" s="61">
        <v>16601585.962361246</v>
      </c>
      <c r="F66" s="6">
        <v>0</v>
      </c>
      <c r="G66" s="6">
        <v>0</v>
      </c>
      <c r="H66" s="61">
        <v>13834654.968634367</v>
      </c>
      <c r="I66" s="61">
        <v>13834654.968634367</v>
      </c>
      <c r="J66" s="61">
        <v>13834654.968634367</v>
      </c>
      <c r="K66" s="61">
        <v>13834654.968634367</v>
      </c>
      <c r="L66" s="61">
        <v>19368516.956088126</v>
      </c>
      <c r="M66" s="61">
        <v>19368516.956088126</v>
      </c>
      <c r="N66" s="61">
        <v>19368516.956088126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1">
        <v>13834654.968634367</v>
      </c>
      <c r="U66" s="6">
        <v>0</v>
      </c>
      <c r="W66" s="6">
        <v>61</v>
      </c>
      <c r="X66" s="6">
        <v>74707136.830625594</v>
      </c>
      <c r="Y66" s="6">
        <v>16601585.962361246</v>
      </c>
      <c r="Z66" s="6">
        <v>0</v>
      </c>
      <c r="AA66" s="6">
        <v>0</v>
      </c>
      <c r="AB66" s="6">
        <v>13834654.968634367</v>
      </c>
      <c r="AC66" s="6">
        <v>13834654.968634367</v>
      </c>
      <c r="AD66" s="6">
        <v>13834654.968634367</v>
      </c>
      <c r="AE66" s="6">
        <v>13834654.968634367</v>
      </c>
      <c r="AF66" s="6">
        <v>19368516.956088126</v>
      </c>
      <c r="AG66" s="6">
        <v>19368516.956088126</v>
      </c>
      <c r="AH66" s="6">
        <v>19368516.956088126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13834654.968634367</v>
      </c>
      <c r="AO66" s="6">
        <v>0</v>
      </c>
    </row>
    <row r="67" spans="3:41" x14ac:dyDescent="0.2">
      <c r="C67" s="6">
        <v>62</v>
      </c>
      <c r="D67" s="61">
        <v>87626965.870995879</v>
      </c>
      <c r="E67" s="61">
        <v>19472659.08244352</v>
      </c>
      <c r="F67" s="6">
        <v>0</v>
      </c>
      <c r="G67" s="6">
        <v>0</v>
      </c>
      <c r="H67" s="61">
        <v>16227215.902036265</v>
      </c>
      <c r="I67" s="61">
        <v>16227215.902036265</v>
      </c>
      <c r="J67" s="61">
        <v>16227215.902036265</v>
      </c>
      <c r="K67" s="61">
        <v>16227215.902036265</v>
      </c>
      <c r="L67" s="61">
        <v>22718102.262850776</v>
      </c>
      <c r="M67" s="61">
        <v>22718102.262850776</v>
      </c>
      <c r="N67" s="61">
        <v>22718102.262850791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1">
        <v>16227215.902036265</v>
      </c>
      <c r="U67" s="6">
        <v>0</v>
      </c>
      <c r="W67" s="6">
        <v>62</v>
      </c>
      <c r="X67" s="6">
        <v>87626965.870995879</v>
      </c>
      <c r="Y67" s="6">
        <v>19472659.08244352</v>
      </c>
      <c r="Z67" s="6">
        <v>0</v>
      </c>
      <c r="AA67" s="6">
        <v>0</v>
      </c>
      <c r="AB67" s="6">
        <v>16227215.902036265</v>
      </c>
      <c r="AC67" s="6">
        <v>16227215.902036265</v>
      </c>
      <c r="AD67" s="6">
        <v>16227215.902036265</v>
      </c>
      <c r="AE67" s="6">
        <v>16227215.902036265</v>
      </c>
      <c r="AF67" s="6">
        <v>22718102.262850776</v>
      </c>
      <c r="AG67" s="6">
        <v>22718102.262850776</v>
      </c>
      <c r="AH67" s="6">
        <v>22718102.262850791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16227215.902036265</v>
      </c>
      <c r="AO67" s="6">
        <v>0</v>
      </c>
    </row>
    <row r="68" spans="3:41" x14ac:dyDescent="0.2">
      <c r="C68" s="6">
        <v>63</v>
      </c>
      <c r="D68" s="61">
        <v>102765802.87879527</v>
      </c>
      <c r="E68" s="61">
        <v>22836845.084176719</v>
      </c>
      <c r="F68" s="6">
        <v>0</v>
      </c>
      <c r="G68" s="6">
        <v>0</v>
      </c>
      <c r="H68" s="61">
        <v>19030704.236813933</v>
      </c>
      <c r="I68" s="61">
        <v>19030704.236813933</v>
      </c>
      <c r="J68" s="61">
        <v>19030704.236813933</v>
      </c>
      <c r="K68" s="61">
        <v>19030704.236813933</v>
      </c>
      <c r="L68" s="61">
        <v>26642985.931539506</v>
      </c>
      <c r="M68" s="61">
        <v>26642985.931539506</v>
      </c>
      <c r="N68" s="61">
        <v>26642985.931539506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1">
        <v>19030704.236813933</v>
      </c>
      <c r="U68" s="6">
        <v>0</v>
      </c>
      <c r="W68" s="6">
        <v>63</v>
      </c>
      <c r="X68" s="6">
        <v>102765802.87879527</v>
      </c>
      <c r="Y68" s="6">
        <v>22836845.084176719</v>
      </c>
      <c r="Z68" s="6">
        <v>0</v>
      </c>
      <c r="AA68" s="6">
        <v>0</v>
      </c>
      <c r="AB68" s="6">
        <v>19030704.236813933</v>
      </c>
      <c r="AC68" s="6">
        <v>19030704.236813933</v>
      </c>
      <c r="AD68" s="6">
        <v>19030704.236813933</v>
      </c>
      <c r="AE68" s="6">
        <v>19030704.236813933</v>
      </c>
      <c r="AF68" s="6">
        <v>26642985.931539506</v>
      </c>
      <c r="AG68" s="6">
        <v>26642985.931539506</v>
      </c>
      <c r="AH68" s="6">
        <v>26642985.931539506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19030704.236813933</v>
      </c>
      <c r="AO68" s="6">
        <v>0</v>
      </c>
    </row>
    <row r="69" spans="3:41" x14ac:dyDescent="0.2">
      <c r="C69" s="6">
        <v>64</v>
      </c>
      <c r="D69" s="61">
        <v>120503478.6023289</v>
      </c>
      <c r="E69" s="61">
        <v>26778550.800517529</v>
      </c>
      <c r="F69" s="6">
        <v>0</v>
      </c>
      <c r="G69" s="6">
        <v>0</v>
      </c>
      <c r="H69" s="61">
        <v>22315459.000431269</v>
      </c>
      <c r="I69" s="61">
        <v>22315459.000431269</v>
      </c>
      <c r="J69" s="61">
        <v>22315459.000431269</v>
      </c>
      <c r="K69" s="61">
        <v>22315459.000431269</v>
      </c>
      <c r="L69" s="61">
        <v>31241642.600603789</v>
      </c>
      <c r="M69" s="61">
        <v>31241642.600603789</v>
      </c>
      <c r="N69" s="61">
        <v>31241642.600603789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1">
        <v>22315459.000431269</v>
      </c>
      <c r="U69" s="6">
        <v>0</v>
      </c>
      <c r="W69" s="6">
        <v>64</v>
      </c>
      <c r="X69" s="6">
        <v>120503478.6023289</v>
      </c>
      <c r="Y69" s="6">
        <v>26778550.800517529</v>
      </c>
      <c r="Z69" s="6">
        <v>0</v>
      </c>
      <c r="AA69" s="6">
        <v>0</v>
      </c>
      <c r="AB69" s="6">
        <v>22315459.000431269</v>
      </c>
      <c r="AC69" s="6">
        <v>22315459.000431269</v>
      </c>
      <c r="AD69" s="6">
        <v>22315459.000431269</v>
      </c>
      <c r="AE69" s="6">
        <v>22315459.000431269</v>
      </c>
      <c r="AF69" s="6">
        <v>31241642.600603789</v>
      </c>
      <c r="AG69" s="6">
        <v>31241642.600603789</v>
      </c>
      <c r="AH69" s="6">
        <v>31241642.600603789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22315459.000431269</v>
      </c>
      <c r="AO69" s="6">
        <v>0</v>
      </c>
    </row>
    <row r="70" spans="3:41" x14ac:dyDescent="0.2">
      <c r="C70" s="6">
        <v>65</v>
      </c>
      <c r="D70" s="61">
        <v>141279023.43880117</v>
      </c>
      <c r="E70" s="61">
        <v>31395338.541955799</v>
      </c>
      <c r="F70" s="6">
        <v>0</v>
      </c>
      <c r="G70" s="6">
        <v>0</v>
      </c>
      <c r="H70" s="61">
        <v>26162782.118296504</v>
      </c>
      <c r="I70" s="61">
        <v>26162782.118296504</v>
      </c>
      <c r="J70" s="61">
        <v>26162782.118296504</v>
      </c>
      <c r="K70" s="61">
        <v>26162782.118296504</v>
      </c>
      <c r="L70" s="61">
        <v>36627894.965615094</v>
      </c>
      <c r="M70" s="61">
        <v>36627894.965615094</v>
      </c>
      <c r="N70" s="61">
        <v>36627894.965615094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1">
        <v>26162782.118296504</v>
      </c>
      <c r="U70" s="6">
        <v>0</v>
      </c>
      <c r="W70" s="6">
        <v>65</v>
      </c>
      <c r="X70" s="6">
        <v>141279023.43880117</v>
      </c>
      <c r="Y70" s="6">
        <v>31395338.541955799</v>
      </c>
      <c r="Z70" s="6">
        <v>0</v>
      </c>
      <c r="AA70" s="6">
        <v>0</v>
      </c>
      <c r="AB70" s="6">
        <v>26162782.118296504</v>
      </c>
      <c r="AC70" s="6">
        <v>26162782.118296504</v>
      </c>
      <c r="AD70" s="6">
        <v>26162782.118296504</v>
      </c>
      <c r="AE70" s="6">
        <v>26162782.118296504</v>
      </c>
      <c r="AF70" s="6">
        <v>36627894.965615094</v>
      </c>
      <c r="AG70" s="6">
        <v>36627894.965615094</v>
      </c>
      <c r="AH70" s="6">
        <v>36627894.965615094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26162782.118296504</v>
      </c>
      <c r="AO70" s="6">
        <v>0</v>
      </c>
    </row>
    <row r="71" spans="3:41" x14ac:dyDescent="0.2">
      <c r="C71" s="6">
        <v>66</v>
      </c>
      <c r="D71" s="61">
        <v>165610795.70124054</v>
      </c>
      <c r="E71" s="61">
        <v>36802399.044720113</v>
      </c>
      <c r="F71" s="6">
        <v>0</v>
      </c>
      <c r="G71" s="6">
        <v>0</v>
      </c>
      <c r="H71" s="61">
        <v>30668665.870600104</v>
      </c>
      <c r="I71" s="61">
        <v>30668665.870600104</v>
      </c>
      <c r="J71" s="61">
        <v>30668665.870600104</v>
      </c>
      <c r="K71" s="61">
        <v>30668665.870600104</v>
      </c>
      <c r="L71" s="61">
        <v>42936132.218840122</v>
      </c>
      <c r="M71" s="61">
        <v>42936132.218840152</v>
      </c>
      <c r="N71" s="61">
        <v>42936132.218840122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1">
        <v>30668665.870600104</v>
      </c>
      <c r="U71" s="6">
        <v>0</v>
      </c>
      <c r="W71" s="6">
        <v>66</v>
      </c>
      <c r="X71" s="6">
        <v>165610795.70124054</v>
      </c>
      <c r="Y71" s="6">
        <v>36802399.044720113</v>
      </c>
      <c r="Z71" s="6">
        <v>0</v>
      </c>
      <c r="AA71" s="6">
        <v>0</v>
      </c>
      <c r="AB71" s="6">
        <v>30668665.870600104</v>
      </c>
      <c r="AC71" s="6">
        <v>30668665.870600104</v>
      </c>
      <c r="AD71" s="6">
        <v>30668665.870600104</v>
      </c>
      <c r="AE71" s="6">
        <v>30668665.870600104</v>
      </c>
      <c r="AF71" s="6">
        <v>42936132.218840122</v>
      </c>
      <c r="AG71" s="6">
        <v>42936132.218840152</v>
      </c>
      <c r="AH71" s="6">
        <v>42936132.218840122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30668665.870600104</v>
      </c>
      <c r="AO71" s="6">
        <v>0</v>
      </c>
    </row>
    <row r="72" spans="3:41" x14ac:dyDescent="0.2">
      <c r="C72" s="6">
        <v>67</v>
      </c>
      <c r="D72" s="61">
        <v>194825395.21063972</v>
      </c>
      <c r="E72" s="61">
        <v>43294532.269031048</v>
      </c>
      <c r="F72" s="6">
        <v>0</v>
      </c>
      <c r="G72" s="6">
        <v>0</v>
      </c>
      <c r="H72" s="61">
        <v>36078776.890859187</v>
      </c>
      <c r="I72" s="61">
        <v>36078776.890859187</v>
      </c>
      <c r="J72" s="61">
        <v>36078776.890859187</v>
      </c>
      <c r="K72" s="61">
        <v>36078776.890859187</v>
      </c>
      <c r="L72" s="61">
        <v>50510287.647202909</v>
      </c>
      <c r="M72" s="61">
        <v>50510287.647202909</v>
      </c>
      <c r="N72" s="61">
        <v>50510287.647202909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1">
        <v>36078776.890859187</v>
      </c>
      <c r="U72" s="6">
        <v>0</v>
      </c>
      <c r="W72" s="6">
        <v>67</v>
      </c>
      <c r="X72" s="6">
        <v>194825395.21063972</v>
      </c>
      <c r="Y72" s="6">
        <v>43294532.269031048</v>
      </c>
      <c r="Z72" s="6">
        <v>0</v>
      </c>
      <c r="AA72" s="6">
        <v>0</v>
      </c>
      <c r="AB72" s="6">
        <v>36078776.890859187</v>
      </c>
      <c r="AC72" s="6">
        <v>36078776.890859187</v>
      </c>
      <c r="AD72" s="6">
        <v>36078776.890859187</v>
      </c>
      <c r="AE72" s="6">
        <v>36078776.890859187</v>
      </c>
      <c r="AF72" s="6">
        <v>50510287.647202909</v>
      </c>
      <c r="AG72" s="6">
        <v>50510287.647202909</v>
      </c>
      <c r="AH72" s="6">
        <v>50510287.647202909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36078776.890859187</v>
      </c>
      <c r="AO72" s="6">
        <v>0</v>
      </c>
    </row>
    <row r="73" spans="3:41" x14ac:dyDescent="0.2">
      <c r="C73" s="6">
        <v>68</v>
      </c>
      <c r="D73" s="61">
        <v>228379924.58093214</v>
      </c>
      <c r="E73" s="61">
        <v>50751094.35131824</v>
      </c>
      <c r="F73" s="6">
        <v>0</v>
      </c>
      <c r="G73" s="6">
        <v>0</v>
      </c>
      <c r="H73" s="61">
        <v>42292578.626098543</v>
      </c>
      <c r="I73" s="61">
        <v>42292578.626098543</v>
      </c>
      <c r="J73" s="61">
        <v>42292578.626098543</v>
      </c>
      <c r="K73" s="61">
        <v>42292578.626098543</v>
      </c>
      <c r="L73" s="61">
        <v>59209610.076537967</v>
      </c>
      <c r="M73" s="61">
        <v>59209610.076537967</v>
      </c>
      <c r="N73" s="61">
        <v>59209610.076537967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1">
        <v>42292578.626098543</v>
      </c>
      <c r="U73" s="6">
        <v>0</v>
      </c>
      <c r="W73" s="6">
        <v>68</v>
      </c>
      <c r="X73" s="6">
        <v>228379924.58093214</v>
      </c>
      <c r="Y73" s="6">
        <v>50751094.35131824</v>
      </c>
      <c r="Z73" s="6">
        <v>0</v>
      </c>
      <c r="AA73" s="6">
        <v>0</v>
      </c>
      <c r="AB73" s="6">
        <v>42292578.626098543</v>
      </c>
      <c r="AC73" s="6">
        <v>42292578.626098543</v>
      </c>
      <c r="AD73" s="6">
        <v>42292578.626098543</v>
      </c>
      <c r="AE73" s="6">
        <v>42292578.626098543</v>
      </c>
      <c r="AF73" s="6">
        <v>59209610.076537967</v>
      </c>
      <c r="AG73" s="6">
        <v>59209610.076537967</v>
      </c>
      <c r="AH73" s="6">
        <v>59209610.076537967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42292578.626098543</v>
      </c>
      <c r="AO73" s="6">
        <v>0</v>
      </c>
    </row>
    <row r="74" spans="3:41" x14ac:dyDescent="0.2">
      <c r="C74" s="6">
        <v>69</v>
      </c>
      <c r="D74" s="61">
        <v>267610166.19989395</v>
      </c>
      <c r="E74" s="61">
        <v>59468925.822198629</v>
      </c>
      <c r="F74" s="6">
        <v>0</v>
      </c>
      <c r="G74" s="6">
        <v>0</v>
      </c>
      <c r="H74" s="61">
        <v>49557438.185165524</v>
      </c>
      <c r="I74" s="61">
        <v>49557438.185165524</v>
      </c>
      <c r="J74" s="61">
        <v>49557438.185165524</v>
      </c>
      <c r="K74" s="61">
        <v>49557438.185165524</v>
      </c>
      <c r="L74" s="61">
        <v>69380413.459231734</v>
      </c>
      <c r="M74" s="61">
        <v>69380413.459231734</v>
      </c>
      <c r="N74" s="61">
        <v>69380413.459231734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1">
        <v>49557438.185165524</v>
      </c>
      <c r="U74" s="6">
        <v>0</v>
      </c>
      <c r="W74" s="6">
        <v>69</v>
      </c>
      <c r="X74" s="6">
        <v>267610166.19989395</v>
      </c>
      <c r="Y74" s="6">
        <v>59468925.822198629</v>
      </c>
      <c r="Z74" s="6">
        <v>0</v>
      </c>
      <c r="AA74" s="6">
        <v>0</v>
      </c>
      <c r="AB74" s="6">
        <v>49557438.185165524</v>
      </c>
      <c r="AC74" s="6">
        <v>49557438.185165524</v>
      </c>
      <c r="AD74" s="6">
        <v>49557438.185165524</v>
      </c>
      <c r="AE74" s="6">
        <v>49557438.185165524</v>
      </c>
      <c r="AF74" s="6">
        <v>69380413.459231734</v>
      </c>
      <c r="AG74" s="6">
        <v>69380413.459231734</v>
      </c>
      <c r="AH74" s="6">
        <v>69380413.459231734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49557438.185165524</v>
      </c>
      <c r="AO74" s="6">
        <v>0</v>
      </c>
    </row>
    <row r="75" spans="3:41" x14ac:dyDescent="0.2">
      <c r="C75" s="6">
        <v>70</v>
      </c>
      <c r="D75" s="61">
        <v>313521973.16209912</v>
      </c>
      <c r="E75" s="61">
        <v>69671549.59157759</v>
      </c>
      <c r="F75" s="6">
        <v>0</v>
      </c>
      <c r="G75" s="6">
        <v>0</v>
      </c>
      <c r="H75" s="61">
        <v>58059624.659648001</v>
      </c>
      <c r="I75" s="61">
        <v>58059624.659648001</v>
      </c>
      <c r="J75" s="61">
        <v>58059624.659648001</v>
      </c>
      <c r="K75" s="61">
        <v>58059624.659648001</v>
      </c>
      <c r="L75" s="61">
        <v>81283474.523507237</v>
      </c>
      <c r="M75" s="61">
        <v>81283474.523507237</v>
      </c>
      <c r="N75" s="61">
        <v>81283474.523507237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1">
        <v>58059624.659648001</v>
      </c>
      <c r="U75" s="6">
        <v>0</v>
      </c>
      <c r="W75" s="6">
        <v>70</v>
      </c>
      <c r="X75" s="6">
        <v>313521973.16209912</v>
      </c>
      <c r="Y75" s="6">
        <v>69671549.59157759</v>
      </c>
      <c r="Z75" s="6">
        <v>0</v>
      </c>
      <c r="AA75" s="6">
        <v>0</v>
      </c>
      <c r="AB75" s="6">
        <v>58059624.659648001</v>
      </c>
      <c r="AC75" s="6">
        <v>58059624.659648001</v>
      </c>
      <c r="AD75" s="6">
        <v>58059624.659648001</v>
      </c>
      <c r="AE75" s="6">
        <v>58059624.659648001</v>
      </c>
      <c r="AF75" s="6">
        <v>81283474.523507237</v>
      </c>
      <c r="AG75" s="6">
        <v>81283474.523507237</v>
      </c>
      <c r="AH75" s="6">
        <v>81283474.523507237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58059624.659648001</v>
      </c>
      <c r="AO75" s="6">
        <v>0</v>
      </c>
    </row>
    <row r="76" spans="3:41" x14ac:dyDescent="0.2">
      <c r="C76" s="6">
        <v>71</v>
      </c>
      <c r="D76" s="61">
        <v>367260236.78449869</v>
      </c>
      <c r="E76" s="61">
        <v>81613385.952110827</v>
      </c>
      <c r="F76" s="6">
        <v>0</v>
      </c>
      <c r="G76" s="6">
        <v>0</v>
      </c>
      <c r="H76" s="61">
        <v>68011154.960092306</v>
      </c>
      <c r="I76" s="61">
        <v>68011154.960092306</v>
      </c>
      <c r="J76" s="61">
        <v>68011154.960092306</v>
      </c>
      <c r="K76" s="61">
        <v>68011154.960092306</v>
      </c>
      <c r="L76" s="61">
        <v>95215616.944129229</v>
      </c>
      <c r="M76" s="61">
        <v>95215616.944129229</v>
      </c>
      <c r="N76" s="61">
        <v>95215616.944129229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1">
        <v>68011154.960092366</v>
      </c>
      <c r="U76" s="6">
        <v>0</v>
      </c>
      <c r="W76" s="6">
        <v>71</v>
      </c>
      <c r="X76" s="6">
        <v>367260236.78449869</v>
      </c>
      <c r="Y76" s="6">
        <v>81613385.952110827</v>
      </c>
      <c r="Z76" s="6">
        <v>0</v>
      </c>
      <c r="AA76" s="6">
        <v>0</v>
      </c>
      <c r="AB76" s="6">
        <v>68011154.960092306</v>
      </c>
      <c r="AC76" s="6">
        <v>68011154.960092306</v>
      </c>
      <c r="AD76" s="6">
        <v>68011154.960092306</v>
      </c>
      <c r="AE76" s="6">
        <v>68011154.960092306</v>
      </c>
      <c r="AF76" s="6">
        <v>95215616.944129229</v>
      </c>
      <c r="AG76" s="6">
        <v>95215616.944129229</v>
      </c>
      <c r="AH76" s="6">
        <v>95215616.944129229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68011154.960092366</v>
      </c>
      <c r="AO76" s="6">
        <v>0</v>
      </c>
    </row>
    <row r="77" spans="3:41" x14ac:dyDescent="0.2">
      <c r="C77" s="6">
        <v>72</v>
      </c>
      <c r="D77" s="61">
        <v>430150533.4780364</v>
      </c>
      <c r="E77" s="61">
        <v>95589007.439563632</v>
      </c>
      <c r="F77" s="6">
        <v>0</v>
      </c>
      <c r="G77" s="6">
        <v>0</v>
      </c>
      <c r="H77" s="61">
        <v>79657506.199636459</v>
      </c>
      <c r="I77" s="61">
        <v>79657506.199636459</v>
      </c>
      <c r="J77" s="61">
        <v>79657506.199636459</v>
      </c>
      <c r="K77" s="61">
        <v>79657506.199636459</v>
      </c>
      <c r="L77" s="61">
        <v>111520508.67949104</v>
      </c>
      <c r="M77" s="61">
        <v>111520508.67949104</v>
      </c>
      <c r="N77" s="61">
        <v>111520508.67949092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1">
        <v>79657506.199636459</v>
      </c>
      <c r="U77" s="6">
        <v>0</v>
      </c>
      <c r="W77" s="6">
        <v>72</v>
      </c>
      <c r="X77" s="6">
        <v>430150533.4780364</v>
      </c>
      <c r="Y77" s="6">
        <v>95589007.439563632</v>
      </c>
      <c r="Z77" s="6">
        <v>0</v>
      </c>
      <c r="AA77" s="6">
        <v>0</v>
      </c>
      <c r="AB77" s="6">
        <v>79657506.199636459</v>
      </c>
      <c r="AC77" s="6">
        <v>79657506.199636459</v>
      </c>
      <c r="AD77" s="6">
        <v>79657506.199636459</v>
      </c>
      <c r="AE77" s="6">
        <v>79657506.199636459</v>
      </c>
      <c r="AF77" s="6">
        <v>111520508.67949104</v>
      </c>
      <c r="AG77" s="6">
        <v>111520508.67949104</v>
      </c>
      <c r="AH77" s="6">
        <v>111520508.67949092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79657506.199636459</v>
      </c>
      <c r="AO77" s="6">
        <v>0</v>
      </c>
    </row>
    <row r="78" spans="3:41" x14ac:dyDescent="0.2">
      <c r="C78" s="6">
        <v>73</v>
      </c>
      <c r="D78" s="61">
        <v>503742362.64930677</v>
      </c>
      <c r="E78" s="61">
        <v>111942747.25540149</v>
      </c>
      <c r="F78" s="6">
        <v>0</v>
      </c>
      <c r="G78" s="6">
        <v>0</v>
      </c>
      <c r="H78" s="61">
        <v>93285622.712834597</v>
      </c>
      <c r="I78" s="61">
        <v>93285622.712834597</v>
      </c>
      <c r="J78" s="61">
        <v>93285622.712834597</v>
      </c>
      <c r="K78" s="61">
        <v>93285622.712834597</v>
      </c>
      <c r="L78" s="61">
        <v>130599871.79796839</v>
      </c>
      <c r="M78" s="61">
        <v>130599871.79796839</v>
      </c>
      <c r="N78" s="61">
        <v>130599871.79796839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1">
        <v>93285622.712834597</v>
      </c>
      <c r="U78" s="6">
        <v>0</v>
      </c>
      <c r="W78" s="6">
        <v>73</v>
      </c>
      <c r="X78" s="6">
        <v>503742362.64930677</v>
      </c>
      <c r="Y78" s="6">
        <v>111942747.25540149</v>
      </c>
      <c r="Z78" s="6">
        <v>0</v>
      </c>
      <c r="AA78" s="6">
        <v>0</v>
      </c>
      <c r="AB78" s="6">
        <v>93285622.712834597</v>
      </c>
      <c r="AC78" s="6">
        <v>93285622.712834597</v>
      </c>
      <c r="AD78" s="6">
        <v>93285622.712834597</v>
      </c>
      <c r="AE78" s="6">
        <v>93285622.712834597</v>
      </c>
      <c r="AF78" s="6">
        <v>130599871.79796839</v>
      </c>
      <c r="AG78" s="6">
        <v>130599871.79796839</v>
      </c>
      <c r="AH78" s="6">
        <v>130599871.79796839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93285622.712834597</v>
      </c>
      <c r="AO78" s="6">
        <v>0</v>
      </c>
    </row>
    <row r="79" spans="3:41" x14ac:dyDescent="0.2">
      <c r="C79" s="6">
        <v>74</v>
      </c>
      <c r="D79" s="61">
        <v>589850381.74573755</v>
      </c>
      <c r="E79" s="61">
        <v>131077862.61016393</v>
      </c>
      <c r="F79" s="6">
        <v>0</v>
      </c>
      <c r="G79" s="6">
        <v>0</v>
      </c>
      <c r="H79" s="61">
        <v>109231552.17513657</v>
      </c>
      <c r="I79" s="61">
        <v>109231552.17513657</v>
      </c>
      <c r="J79" s="61">
        <v>109231552.17513657</v>
      </c>
      <c r="K79" s="61">
        <v>109231552.17513657</v>
      </c>
      <c r="L79" s="61">
        <v>152924173.04519129</v>
      </c>
      <c r="M79" s="61">
        <v>152924173.04519129</v>
      </c>
      <c r="N79" s="61">
        <v>152924173.04519129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1">
        <v>109231552.17513657</v>
      </c>
      <c r="U79" s="6">
        <v>0</v>
      </c>
      <c r="W79" s="6">
        <v>74</v>
      </c>
      <c r="X79" s="6">
        <v>589850381.74573755</v>
      </c>
      <c r="Y79" s="6">
        <v>131077862.61016393</v>
      </c>
      <c r="Z79" s="6">
        <v>0</v>
      </c>
      <c r="AA79" s="6">
        <v>0</v>
      </c>
      <c r="AB79" s="6">
        <v>109231552.17513657</v>
      </c>
      <c r="AC79" s="6">
        <v>109231552.17513657</v>
      </c>
      <c r="AD79" s="6">
        <v>109231552.17513657</v>
      </c>
      <c r="AE79" s="6">
        <v>109231552.17513657</v>
      </c>
      <c r="AF79" s="6">
        <v>152924173.04519129</v>
      </c>
      <c r="AG79" s="6">
        <v>152924173.04519129</v>
      </c>
      <c r="AH79" s="6">
        <v>152924173.04519129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109231552.17513657</v>
      </c>
      <c r="AO79" s="6">
        <v>0</v>
      </c>
    </row>
    <row r="80" spans="3:41" x14ac:dyDescent="0.2">
      <c r="C80" s="6">
        <v>75</v>
      </c>
      <c r="D80" s="61">
        <v>690577270.43282318</v>
      </c>
      <c r="E80" s="61">
        <v>153461615.65173841</v>
      </c>
      <c r="F80" s="6">
        <v>0</v>
      </c>
      <c r="G80" s="6">
        <v>0</v>
      </c>
      <c r="H80" s="61">
        <v>127884679.709782</v>
      </c>
      <c r="I80" s="61">
        <v>127884679.709782</v>
      </c>
      <c r="J80" s="61">
        <v>127884679.709782</v>
      </c>
      <c r="K80" s="61">
        <v>127884679.709782</v>
      </c>
      <c r="L80" s="61">
        <v>179038551.59369493</v>
      </c>
      <c r="M80" s="61">
        <v>179038551.59369469</v>
      </c>
      <c r="N80" s="61">
        <v>179038551.59369469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1">
        <v>127884679.709782</v>
      </c>
      <c r="U80" s="6">
        <v>0</v>
      </c>
      <c r="W80" s="6">
        <v>75</v>
      </c>
      <c r="X80" s="6">
        <v>690577270.43282318</v>
      </c>
      <c r="Y80" s="6">
        <v>153461615.65173841</v>
      </c>
      <c r="Z80" s="6">
        <v>0</v>
      </c>
      <c r="AA80" s="6">
        <v>0</v>
      </c>
      <c r="AB80" s="6">
        <v>127884679.709782</v>
      </c>
      <c r="AC80" s="6">
        <v>127884679.709782</v>
      </c>
      <c r="AD80" s="6">
        <v>127884679.709782</v>
      </c>
      <c r="AE80" s="6">
        <v>127884679.709782</v>
      </c>
      <c r="AF80" s="6">
        <v>179038551.59369493</v>
      </c>
      <c r="AG80" s="6">
        <v>179038551.59369469</v>
      </c>
      <c r="AH80" s="6">
        <v>179038551.59369469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127884679.709782</v>
      </c>
      <c r="AO80" s="6">
        <v>0</v>
      </c>
    </row>
    <row r="81" spans="3:41" x14ac:dyDescent="0.2">
      <c r="C81" s="6">
        <v>76</v>
      </c>
      <c r="D81" s="61">
        <v>808396135.44085598</v>
      </c>
      <c r="E81" s="61">
        <v>179643585.65352333</v>
      </c>
      <c r="F81" s="6">
        <v>0</v>
      </c>
      <c r="G81" s="6">
        <v>0</v>
      </c>
      <c r="H81" s="61">
        <v>149702988.04460287</v>
      </c>
      <c r="I81" s="61">
        <v>149702988.04460287</v>
      </c>
      <c r="J81" s="61">
        <v>149702988.04460287</v>
      </c>
      <c r="K81" s="61">
        <v>149702988.04460287</v>
      </c>
      <c r="L81" s="61">
        <v>209584183.26244402</v>
      </c>
      <c r="M81" s="61">
        <v>209584183.26244402</v>
      </c>
      <c r="N81" s="61">
        <v>209584183.26244402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1">
        <v>149702988.04460287</v>
      </c>
      <c r="U81" s="6">
        <v>0</v>
      </c>
      <c r="W81" s="6">
        <v>76</v>
      </c>
      <c r="X81" s="6">
        <v>808396135.44085598</v>
      </c>
      <c r="Y81" s="6">
        <v>179643585.65352333</v>
      </c>
      <c r="Z81" s="6">
        <v>0</v>
      </c>
      <c r="AA81" s="6">
        <v>0</v>
      </c>
      <c r="AB81" s="6">
        <v>149702988.04460287</v>
      </c>
      <c r="AC81" s="6">
        <v>149702988.04460287</v>
      </c>
      <c r="AD81" s="6">
        <v>149702988.04460287</v>
      </c>
      <c r="AE81" s="6">
        <v>149702988.04460287</v>
      </c>
      <c r="AF81" s="6">
        <v>209584183.26244402</v>
      </c>
      <c r="AG81" s="6">
        <v>209584183.26244402</v>
      </c>
      <c r="AH81" s="6">
        <v>209584183.26244402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149702988.04460287</v>
      </c>
      <c r="AO81" s="6">
        <v>0</v>
      </c>
    </row>
    <row r="82" spans="3:41" x14ac:dyDescent="0.2">
      <c r="C82" s="6">
        <v>77</v>
      </c>
      <c r="D82" s="61">
        <v>946252519.52160358</v>
      </c>
      <c r="E82" s="61">
        <v>210278337.6714673</v>
      </c>
      <c r="F82" s="6">
        <v>0</v>
      </c>
      <c r="G82" s="6">
        <v>0</v>
      </c>
      <c r="H82" s="61">
        <v>175231948.05955613</v>
      </c>
      <c r="I82" s="61">
        <v>175231948.05955613</v>
      </c>
      <c r="J82" s="61">
        <v>175231948.05955613</v>
      </c>
      <c r="K82" s="61">
        <v>175231948.05955613</v>
      </c>
      <c r="L82" s="61">
        <v>245324727.2833786</v>
      </c>
      <c r="M82" s="61">
        <v>245324727.2833786</v>
      </c>
      <c r="N82" s="61">
        <v>245324727.2833786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1">
        <v>175231948.05955625</v>
      </c>
      <c r="U82" s="6">
        <v>0</v>
      </c>
      <c r="W82" s="6">
        <v>77</v>
      </c>
      <c r="X82" s="6">
        <v>946252519.52160358</v>
      </c>
      <c r="Y82" s="6">
        <v>210278337.6714673</v>
      </c>
      <c r="Z82" s="6">
        <v>0</v>
      </c>
      <c r="AA82" s="6">
        <v>0</v>
      </c>
      <c r="AB82" s="6">
        <v>175231948.05955613</v>
      </c>
      <c r="AC82" s="6">
        <v>175231948.05955613</v>
      </c>
      <c r="AD82" s="6">
        <v>175231948.05955613</v>
      </c>
      <c r="AE82" s="6">
        <v>175231948.05955613</v>
      </c>
      <c r="AF82" s="6">
        <v>245324727.2833786</v>
      </c>
      <c r="AG82" s="6">
        <v>245324727.2833786</v>
      </c>
      <c r="AH82" s="6">
        <v>245324727.2833786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175231948.05955625</v>
      </c>
      <c r="AO82" s="6">
        <v>0</v>
      </c>
    </row>
    <row r="83" spans="3:41" x14ac:dyDescent="0.2">
      <c r="C83" s="6">
        <v>78</v>
      </c>
      <c r="D83" s="61">
        <v>1107477394.7103996</v>
      </c>
      <c r="E83" s="61">
        <v>246106087.71342206</v>
      </c>
      <c r="F83" s="6">
        <v>0</v>
      </c>
      <c r="G83" s="6">
        <v>0</v>
      </c>
      <c r="H83" s="61">
        <v>205088406.42785168</v>
      </c>
      <c r="I83" s="61">
        <v>205088406.42785168</v>
      </c>
      <c r="J83" s="61">
        <v>205088406.42785168</v>
      </c>
      <c r="K83" s="61">
        <v>205088406.42785168</v>
      </c>
      <c r="L83" s="61">
        <v>287123768.99899244</v>
      </c>
      <c r="M83" s="61">
        <v>287123768.99899244</v>
      </c>
      <c r="N83" s="61">
        <v>287123768.99899244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1">
        <v>205088406.42785192</v>
      </c>
      <c r="U83" s="6">
        <v>0</v>
      </c>
      <c r="W83" s="6">
        <v>78</v>
      </c>
      <c r="X83" s="6">
        <v>1107477394.7103996</v>
      </c>
      <c r="Y83" s="6">
        <v>246106087.71342206</v>
      </c>
      <c r="Z83" s="6">
        <v>0</v>
      </c>
      <c r="AA83" s="6">
        <v>0</v>
      </c>
      <c r="AB83" s="6">
        <v>205088406.42785168</v>
      </c>
      <c r="AC83" s="6">
        <v>205088406.42785168</v>
      </c>
      <c r="AD83" s="6">
        <v>205088406.42785168</v>
      </c>
      <c r="AE83" s="6">
        <v>205088406.42785168</v>
      </c>
      <c r="AF83" s="6">
        <v>287123768.99899244</v>
      </c>
      <c r="AG83" s="6">
        <v>287123768.99899244</v>
      </c>
      <c r="AH83" s="6">
        <v>287123768.99899244</v>
      </c>
      <c r="AI83" s="6">
        <v>0</v>
      </c>
      <c r="AJ83" s="6">
        <v>0</v>
      </c>
      <c r="AK83" s="6">
        <v>0</v>
      </c>
      <c r="AL83" s="6">
        <v>0</v>
      </c>
      <c r="AM83" s="6">
        <v>0</v>
      </c>
      <c r="AN83" s="6">
        <v>205088406.42785192</v>
      </c>
      <c r="AO83" s="6">
        <v>0</v>
      </c>
    </row>
    <row r="84" spans="3:41" x14ac:dyDescent="0.2">
      <c r="C84" s="6">
        <v>79</v>
      </c>
      <c r="D84" s="61">
        <v>1297412401.7222281</v>
      </c>
      <c r="E84" s="61">
        <v>288313867.04938388</v>
      </c>
      <c r="F84" s="6">
        <v>0</v>
      </c>
      <c r="G84" s="6">
        <v>0</v>
      </c>
      <c r="H84" s="61">
        <v>240261555.87448645</v>
      </c>
      <c r="I84" s="61">
        <v>240261555.87448645</v>
      </c>
      <c r="J84" s="61">
        <v>240261555.87448645</v>
      </c>
      <c r="K84" s="61">
        <v>240261555.87448645</v>
      </c>
      <c r="L84" s="61">
        <v>336366178.22428131</v>
      </c>
      <c r="M84" s="61">
        <v>336366178.22428131</v>
      </c>
      <c r="N84" s="61">
        <v>336366178.22428131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1">
        <v>240261555.87448645</v>
      </c>
      <c r="U84" s="6">
        <v>0</v>
      </c>
      <c r="W84" s="6">
        <v>79</v>
      </c>
      <c r="X84" s="6">
        <v>1297412401.7222281</v>
      </c>
      <c r="Y84" s="6">
        <v>288313867.04938388</v>
      </c>
      <c r="Z84" s="6">
        <v>0</v>
      </c>
      <c r="AA84" s="6">
        <v>0</v>
      </c>
      <c r="AB84" s="6">
        <v>240261555.87448645</v>
      </c>
      <c r="AC84" s="6">
        <v>240261555.87448645</v>
      </c>
      <c r="AD84" s="6">
        <v>240261555.87448645</v>
      </c>
      <c r="AE84" s="6">
        <v>240261555.87448645</v>
      </c>
      <c r="AF84" s="6">
        <v>336366178.22428131</v>
      </c>
      <c r="AG84" s="6">
        <v>336366178.22428131</v>
      </c>
      <c r="AH84" s="6">
        <v>336366178.22428131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240261555.87448645</v>
      </c>
      <c r="AO84" s="6">
        <v>0</v>
      </c>
    </row>
    <row r="85" spans="3:41" x14ac:dyDescent="0.2">
      <c r="C85" s="6">
        <v>80</v>
      </c>
      <c r="D85" s="61">
        <v>1519077964.1361103</v>
      </c>
      <c r="E85" s="61">
        <v>337572880.91913557</v>
      </c>
      <c r="F85" s="6">
        <v>0</v>
      </c>
      <c r="G85" s="6">
        <v>0</v>
      </c>
      <c r="H85" s="61">
        <v>281310734.09927964</v>
      </c>
      <c r="I85" s="61">
        <v>281310734.09927964</v>
      </c>
      <c r="J85" s="61">
        <v>281310734.09927964</v>
      </c>
      <c r="K85" s="61">
        <v>281310734.09927964</v>
      </c>
      <c r="L85" s="61">
        <v>393835027.73899126</v>
      </c>
      <c r="M85" s="61">
        <v>393835027.73899126</v>
      </c>
      <c r="N85" s="61">
        <v>393835027.73899126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1">
        <v>281310734.09927964</v>
      </c>
      <c r="U85" s="6">
        <v>0</v>
      </c>
      <c r="W85" s="6">
        <v>80</v>
      </c>
      <c r="X85" s="6">
        <v>1519077964.1361103</v>
      </c>
      <c r="Y85" s="6">
        <v>337572880.91913557</v>
      </c>
      <c r="Z85" s="6">
        <v>0</v>
      </c>
      <c r="AA85" s="6">
        <v>0</v>
      </c>
      <c r="AB85" s="6">
        <v>281310734.09927964</v>
      </c>
      <c r="AC85" s="6">
        <v>281310734.09927964</v>
      </c>
      <c r="AD85" s="6">
        <v>281310734.09927964</v>
      </c>
      <c r="AE85" s="6">
        <v>281310734.09927964</v>
      </c>
      <c r="AF85" s="6">
        <v>393835027.73899126</v>
      </c>
      <c r="AG85" s="6">
        <v>393835027.73899126</v>
      </c>
      <c r="AH85" s="6">
        <v>393835027.73899126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281310734.09927964</v>
      </c>
      <c r="AO85" s="6">
        <v>0</v>
      </c>
    </row>
  </sheetData>
  <mergeCells count="23">
    <mergeCell ref="W3:AO3"/>
    <mergeCell ref="C3:U3"/>
    <mergeCell ref="U4:U5"/>
    <mergeCell ref="C4:C5"/>
    <mergeCell ref="D4:D5"/>
    <mergeCell ref="E4:E5"/>
    <mergeCell ref="F4:F5"/>
    <mergeCell ref="G4:G5"/>
    <mergeCell ref="H4:M4"/>
    <mergeCell ref="O4:O5"/>
    <mergeCell ref="P4:S4"/>
    <mergeCell ref="T4:T5"/>
    <mergeCell ref="AQ3:BI3"/>
    <mergeCell ref="AQ4:AQ5"/>
    <mergeCell ref="AR4:AR5"/>
    <mergeCell ref="AS4:AS5"/>
    <mergeCell ref="AT4:AT5"/>
    <mergeCell ref="AU4:AU5"/>
    <mergeCell ref="AV4:BA4"/>
    <mergeCell ref="BC4:BC5"/>
    <mergeCell ref="BD4:BG4"/>
    <mergeCell ref="BH4:BH5"/>
    <mergeCell ref="BI4:BI5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M185"/>
  <sheetViews>
    <sheetView tabSelected="1" topLeftCell="BJ1" zoomScaleNormal="100" workbookViewId="0">
      <selection activeCell="BV17" sqref="BV17"/>
    </sheetView>
  </sheetViews>
  <sheetFormatPr defaultColWidth="9" defaultRowHeight="11.25" x14ac:dyDescent="0.15"/>
  <cols>
    <col min="1" max="2" width="9" style="2"/>
    <col min="3" max="20" width="9" style="1"/>
    <col min="21" max="21" width="9" style="1" customWidth="1"/>
    <col min="22" max="23" width="9" style="2" customWidth="1"/>
    <col min="24" max="42" width="9" style="1" customWidth="1"/>
    <col min="43" max="44" width="9" style="2" customWidth="1"/>
    <col min="45" max="62" width="9" style="1" customWidth="1"/>
    <col min="63" max="63" width="9" style="18" customWidth="1"/>
    <col min="64" max="65" width="9" style="2" customWidth="1"/>
    <col min="66" max="84" width="9" style="1" customWidth="1"/>
    <col min="85" max="85" width="9" style="17" customWidth="1"/>
    <col min="86" max="86" width="6.375" style="1" customWidth="1"/>
    <col min="87" max="89" width="8.25" style="1" customWidth="1"/>
    <col min="90" max="91" width="6.375" style="1" customWidth="1"/>
    <col min="92" max="93" width="7.5" style="1" customWidth="1"/>
    <col min="94" max="96" width="6.375" style="1" customWidth="1"/>
    <col min="97" max="98" width="7.5" style="1" customWidth="1"/>
    <col min="99" max="107" width="6.375" style="1" customWidth="1"/>
    <col min="108" max="109" width="7.5" style="1" customWidth="1"/>
    <col min="110" max="111" width="6.375" style="1" customWidth="1"/>
    <col min="112" max="113" width="7.5" style="1" customWidth="1"/>
    <col min="114" max="116" width="6.375" style="1" customWidth="1"/>
    <col min="117" max="117" width="7.5" style="1" customWidth="1"/>
    <col min="118" max="118" width="6.375" style="1" customWidth="1"/>
    <col min="119" max="119" width="7.5" style="1" customWidth="1"/>
    <col min="120" max="121" width="6.375" style="1" customWidth="1"/>
    <col min="122" max="124" width="7.5" style="1" customWidth="1"/>
    <col min="125" max="126" width="6.375" style="1" customWidth="1"/>
    <col min="127" max="129" width="8.25" style="1" customWidth="1"/>
    <col min="130" max="131" width="6.375" style="1" customWidth="1"/>
    <col min="132" max="134" width="8.25" style="1" customWidth="1"/>
    <col min="135" max="136" width="6.375" style="1" customWidth="1"/>
    <col min="137" max="139" width="7.5" style="1" customWidth="1"/>
    <col min="140" max="141" width="6.375" style="1" customWidth="1"/>
    <col min="142" max="144" width="8.25" style="1" customWidth="1"/>
    <col min="145" max="146" width="6.375" style="1" customWidth="1"/>
    <col min="147" max="148" width="7.5" style="1" customWidth="1"/>
    <col min="149" max="149" width="6.375" style="1" customWidth="1"/>
    <col min="150" max="150" width="7.25" style="1" customWidth="1"/>
    <col min="151" max="151" width="6.375" style="1" customWidth="1"/>
    <col min="152" max="154" width="7.5" style="1" customWidth="1"/>
    <col min="155" max="156" width="6.375" style="1" customWidth="1"/>
    <col min="157" max="159" width="7.5" style="1" customWidth="1"/>
    <col min="160" max="161" width="6.375" style="1" customWidth="1"/>
    <col min="162" max="164" width="7.5" style="1" customWidth="1"/>
    <col min="165" max="166" width="6.375" style="1" customWidth="1"/>
    <col min="167" max="168" width="7.5" style="1" customWidth="1"/>
    <col min="169" max="169" width="6.375" style="1" customWidth="1"/>
    <col min="170" max="170" width="5.625" style="1" customWidth="1"/>
    <col min="171" max="171" width="6.375" style="1" customWidth="1"/>
    <col min="172" max="172" width="8.25" style="1" bestFit="1" customWidth="1"/>
    <col min="173" max="176" width="6.375" style="1" customWidth="1"/>
    <col min="177" max="177" width="9" style="17" customWidth="1"/>
    <col min="178" max="178" width="9" style="1" customWidth="1"/>
    <col min="179" max="198" width="9" style="6" customWidth="1"/>
    <col min="199" max="199" width="9" style="1" customWidth="1"/>
    <col min="200" max="218" width="9" style="6" customWidth="1"/>
    <col min="219" max="220" width="9" style="1" customWidth="1"/>
    <col min="221" max="239" width="9" style="6" customWidth="1"/>
    <col min="240" max="241" width="9" style="1" customWidth="1"/>
    <col min="242" max="242" width="9" style="6" customWidth="1"/>
    <col min="243" max="243" width="11.625" style="6" customWidth="1"/>
    <col min="244" max="244" width="13.875" style="6" customWidth="1"/>
    <col min="245" max="247" width="9" style="6" customWidth="1"/>
    <col min="248" max="249" width="9" style="1" customWidth="1"/>
    <col min="250" max="16384" width="9" style="1"/>
  </cols>
  <sheetData>
    <row r="1" spans="1:245" x14ac:dyDescent="0.15">
      <c r="A1" s="15" t="s">
        <v>169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V1" s="15" t="s">
        <v>169</v>
      </c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L1" s="2" t="s">
        <v>310</v>
      </c>
      <c r="BM1" s="2">
        <f>'[1]功能-城建'!C$85</f>
        <v>80</v>
      </c>
      <c r="BN1" s="2">
        <f>'[1]功能-城建'!D$85</f>
        <v>80</v>
      </c>
      <c r="BO1" s="2">
        <f>'[1]功能-城建'!E$85</f>
        <v>30</v>
      </c>
      <c r="BP1" s="2">
        <f>'[1]功能-城建'!F$85</f>
        <v>0</v>
      </c>
      <c r="BQ1" s="2">
        <f>'[1]功能-城建'!G$85</f>
        <v>80</v>
      </c>
      <c r="BR1" s="2">
        <f>'[1]功能-城建'!H$85</f>
        <v>80</v>
      </c>
      <c r="BS1" s="2">
        <f>'[1]功能-城建'!I$85</f>
        <v>80</v>
      </c>
      <c r="BT1" s="2">
        <f>'[1]功能-城建'!J$85</f>
        <v>80</v>
      </c>
      <c r="BU1" s="2">
        <f>'[1]功能-城建'!K$85</f>
        <v>80</v>
      </c>
      <c r="BV1" s="2">
        <f>'[1]功能-城建'!L$85</f>
        <v>80</v>
      </c>
      <c r="BW1" s="2">
        <f>'[1]功能-城建'!M$85</f>
        <v>80</v>
      </c>
      <c r="BX1" s="2">
        <f>'[1]功能-城建'!N$85</f>
        <v>36</v>
      </c>
      <c r="BY1" s="2">
        <f>'[1]功能-城建'!O$85</f>
        <v>30</v>
      </c>
      <c r="BZ1" s="2">
        <f>'[1]功能-城建'!P$85</f>
        <v>30</v>
      </c>
      <c r="CA1" s="2">
        <f>'[1]功能-城建'!Q$85</f>
        <v>30</v>
      </c>
      <c r="CB1" s="2">
        <f>'[1]功能-城建'!R$85</f>
        <v>30</v>
      </c>
      <c r="CC1" s="2">
        <f>'[1]功能-城建'!S$85</f>
        <v>80</v>
      </c>
      <c r="CD1" s="2">
        <f>'[1]功能-城建'!T$85</f>
        <v>16</v>
      </c>
      <c r="CH1" s="16" t="s">
        <v>171</v>
      </c>
      <c r="DC1" s="12" t="s">
        <v>137</v>
      </c>
      <c r="FV1" s="27" t="s">
        <v>201</v>
      </c>
    </row>
    <row r="2" spans="1:245" x14ac:dyDescent="0.15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P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L2" s="15" t="s">
        <v>182</v>
      </c>
      <c r="BM2" s="2">
        <v>1</v>
      </c>
      <c r="BN2" s="2">
        <v>1</v>
      </c>
      <c r="BO2" s="2">
        <v>1</v>
      </c>
      <c r="BP2" s="2">
        <v>1</v>
      </c>
      <c r="BQ2" s="2">
        <v>1</v>
      </c>
      <c r="BR2" s="2">
        <v>1</v>
      </c>
      <c r="BS2" s="2">
        <v>1</v>
      </c>
      <c r="BT2" s="2">
        <v>1</v>
      </c>
      <c r="BU2" s="2">
        <v>1</v>
      </c>
      <c r="BV2" s="2">
        <v>1</v>
      </c>
      <c r="BW2" s="2">
        <v>1</v>
      </c>
      <c r="BX2" s="2">
        <v>1</v>
      </c>
      <c r="BY2" s="2">
        <v>1</v>
      </c>
      <c r="BZ2" s="2">
        <v>1</v>
      </c>
      <c r="CA2" s="2">
        <v>1</v>
      </c>
      <c r="CB2" s="2">
        <v>1</v>
      </c>
      <c r="CC2" s="2">
        <v>1</v>
      </c>
      <c r="CD2" s="2">
        <v>1</v>
      </c>
      <c r="CE2" s="2"/>
      <c r="CH2" s="23" t="s">
        <v>185</v>
      </c>
    </row>
    <row r="3" spans="1:245" x14ac:dyDescent="0.15">
      <c r="A3" s="68" t="s">
        <v>218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V3" s="68" t="s">
        <v>208</v>
      </c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2"/>
      <c r="AQ3" s="68" t="s">
        <v>170</v>
      </c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19" t="s">
        <v>183</v>
      </c>
      <c r="BL3" s="68" t="s">
        <v>209</v>
      </c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  <c r="CD3" s="68"/>
      <c r="CE3" s="68"/>
      <c r="DD3" s="1">
        <v>1</v>
      </c>
      <c r="DE3" s="1">
        <v>1</v>
      </c>
      <c r="DH3" s="1">
        <v>1</v>
      </c>
      <c r="DI3" s="1">
        <v>1</v>
      </c>
      <c r="DM3" s="1">
        <v>1</v>
      </c>
      <c r="DO3" s="1">
        <v>1</v>
      </c>
      <c r="FW3" s="69" t="s">
        <v>178</v>
      </c>
      <c r="FX3" s="69"/>
      <c r="FY3" s="69"/>
      <c r="FZ3" s="69"/>
      <c r="GA3" s="69"/>
      <c r="GB3" s="69"/>
      <c r="GC3" s="69"/>
      <c r="GD3" s="69"/>
      <c r="GE3" s="69"/>
      <c r="GF3" s="69"/>
      <c r="GG3" s="69"/>
      <c r="GH3" s="69"/>
      <c r="GI3" s="69"/>
      <c r="GJ3" s="69"/>
      <c r="GK3" s="69"/>
      <c r="GL3" s="69"/>
      <c r="GM3" s="69"/>
      <c r="GN3" s="69"/>
      <c r="GO3" s="69"/>
      <c r="GR3" s="69" t="s">
        <v>179</v>
      </c>
      <c r="GS3" s="69"/>
      <c r="GT3" s="69"/>
      <c r="GU3" s="69"/>
      <c r="GV3" s="69"/>
      <c r="GW3" s="69"/>
      <c r="GX3" s="69"/>
      <c r="GY3" s="69"/>
      <c r="GZ3" s="69"/>
      <c r="HA3" s="69"/>
      <c r="HB3" s="69"/>
      <c r="HC3" s="69"/>
      <c r="HD3" s="69"/>
      <c r="HE3" s="69"/>
      <c r="HF3" s="69"/>
      <c r="HG3" s="69"/>
      <c r="HH3" s="69"/>
      <c r="HI3" s="69"/>
      <c r="HJ3" s="69"/>
      <c r="HM3" s="69" t="s">
        <v>180</v>
      </c>
      <c r="HN3" s="69"/>
      <c r="HO3" s="69"/>
      <c r="HP3" s="69"/>
      <c r="HQ3" s="69"/>
      <c r="HR3" s="69"/>
      <c r="HS3" s="69"/>
      <c r="HT3" s="69"/>
      <c r="HU3" s="69"/>
      <c r="HV3" s="69"/>
      <c r="HW3" s="69"/>
      <c r="HX3" s="69"/>
      <c r="HY3" s="69"/>
      <c r="HZ3" s="69"/>
      <c r="IA3" s="69"/>
      <c r="IB3" s="69"/>
      <c r="IC3" s="69"/>
      <c r="ID3" s="69"/>
      <c r="IE3" s="69"/>
    </row>
    <row r="4" spans="1:245" x14ac:dyDescent="0.15">
      <c r="A4" s="64" t="s">
        <v>64</v>
      </c>
      <c r="B4" s="64" t="s">
        <v>1</v>
      </c>
      <c r="C4" s="64" t="s">
        <v>22</v>
      </c>
      <c r="D4" s="64" t="s">
        <v>23</v>
      </c>
      <c r="E4" s="64" t="s">
        <v>4</v>
      </c>
      <c r="F4" s="68" t="s">
        <v>5</v>
      </c>
      <c r="G4" s="68"/>
      <c r="H4" s="68"/>
      <c r="I4" s="68"/>
      <c r="J4" s="68"/>
      <c r="K4" s="68"/>
      <c r="L4" s="2"/>
      <c r="M4" s="64" t="s">
        <v>293</v>
      </c>
      <c r="N4" s="68" t="s">
        <v>24</v>
      </c>
      <c r="O4" s="68"/>
      <c r="P4" s="68"/>
      <c r="Q4" s="68"/>
      <c r="R4" s="64" t="s">
        <v>7</v>
      </c>
      <c r="S4" s="64" t="s">
        <v>131</v>
      </c>
      <c r="V4" s="64" t="s">
        <v>172</v>
      </c>
      <c r="W4" s="64" t="s">
        <v>1</v>
      </c>
      <c r="X4" s="64" t="s">
        <v>22</v>
      </c>
      <c r="Y4" s="64" t="s">
        <v>23</v>
      </c>
      <c r="Z4" s="64" t="s">
        <v>4</v>
      </c>
      <c r="AA4" s="68" t="s">
        <v>5</v>
      </c>
      <c r="AB4" s="68"/>
      <c r="AC4" s="68"/>
      <c r="AD4" s="68"/>
      <c r="AE4" s="68"/>
      <c r="AF4" s="68"/>
      <c r="AG4" s="2"/>
      <c r="AH4" s="64" t="s">
        <v>293</v>
      </c>
      <c r="AI4" s="68" t="s">
        <v>24</v>
      </c>
      <c r="AJ4" s="68"/>
      <c r="AK4" s="68"/>
      <c r="AL4" s="68"/>
      <c r="AM4" s="64" t="s">
        <v>7</v>
      </c>
      <c r="AN4" s="64" t="s">
        <v>131</v>
      </c>
      <c r="AP4" s="2"/>
      <c r="AQ4" s="64" t="s">
        <v>0</v>
      </c>
      <c r="AR4" s="64" t="s">
        <v>1</v>
      </c>
      <c r="AS4" s="64" t="s">
        <v>2</v>
      </c>
      <c r="AT4" s="64" t="s">
        <v>3</v>
      </c>
      <c r="AU4" s="64" t="s">
        <v>4</v>
      </c>
      <c r="AV4" s="68" t="s">
        <v>5</v>
      </c>
      <c r="AW4" s="68"/>
      <c r="AX4" s="68"/>
      <c r="AY4" s="68"/>
      <c r="AZ4" s="68"/>
      <c r="BA4" s="68"/>
      <c r="BB4" s="2"/>
      <c r="BC4" s="64" t="s">
        <v>293</v>
      </c>
      <c r="BD4" s="68" t="s">
        <v>6</v>
      </c>
      <c r="BE4" s="68"/>
      <c r="BF4" s="68"/>
      <c r="BG4" s="68"/>
      <c r="BH4" s="64" t="s">
        <v>7</v>
      </c>
      <c r="BI4" s="64" t="s">
        <v>131</v>
      </c>
      <c r="BL4" s="64" t="s">
        <v>21</v>
      </c>
      <c r="BM4" s="64" t="s">
        <v>1</v>
      </c>
      <c r="BN4" s="64" t="s">
        <v>22</v>
      </c>
      <c r="BO4" s="64" t="s">
        <v>23</v>
      </c>
      <c r="BP4" s="64" t="s">
        <v>4</v>
      </c>
      <c r="BQ4" s="68" t="s">
        <v>5</v>
      </c>
      <c r="BR4" s="68"/>
      <c r="BS4" s="68"/>
      <c r="BT4" s="68"/>
      <c r="BU4" s="68"/>
      <c r="BV4" s="68"/>
      <c r="BW4" s="2"/>
      <c r="BX4" s="64" t="s">
        <v>293</v>
      </c>
      <c r="BY4" s="68" t="s">
        <v>24</v>
      </c>
      <c r="BZ4" s="68"/>
      <c r="CA4" s="68"/>
      <c r="CB4" s="68"/>
      <c r="CC4" s="64" t="s">
        <v>7</v>
      </c>
      <c r="CD4" s="64" t="s">
        <v>131</v>
      </c>
      <c r="CI4" s="68" t="s">
        <v>87</v>
      </c>
      <c r="CJ4" s="68"/>
      <c r="CK4" s="68"/>
      <c r="CL4" s="68"/>
      <c r="CN4" s="68" t="s">
        <v>88</v>
      </c>
      <c r="CO4" s="68"/>
      <c r="CP4" s="68"/>
      <c r="CQ4" s="68"/>
      <c r="CS4" s="68" t="s">
        <v>89</v>
      </c>
      <c r="CT4" s="68"/>
      <c r="CU4" s="68"/>
      <c r="CV4" s="68"/>
      <c r="CX4" s="68" t="s">
        <v>90</v>
      </c>
      <c r="CY4" s="68"/>
      <c r="CZ4" s="68"/>
      <c r="DA4" s="68"/>
      <c r="DC4" s="68" t="s">
        <v>91</v>
      </c>
      <c r="DD4" s="68"/>
      <c r="DE4" s="68"/>
      <c r="DF4" s="68"/>
      <c r="DH4" s="68" t="s">
        <v>92</v>
      </c>
      <c r="DI4" s="68"/>
      <c r="DJ4" s="68"/>
      <c r="DK4" s="68"/>
      <c r="DM4" s="68" t="s">
        <v>93</v>
      </c>
      <c r="DN4" s="68"/>
      <c r="DO4" s="68"/>
      <c r="DP4" s="68"/>
      <c r="DR4" s="68" t="s">
        <v>94</v>
      </c>
      <c r="DS4" s="68"/>
      <c r="DT4" s="68"/>
      <c r="DU4" s="68"/>
      <c r="DW4" s="68" t="s">
        <v>219</v>
      </c>
      <c r="DX4" s="68"/>
      <c r="DY4" s="68"/>
      <c r="DZ4" s="68"/>
      <c r="EB4" s="68" t="s">
        <v>95</v>
      </c>
      <c r="EC4" s="68"/>
      <c r="ED4" s="68"/>
      <c r="EE4" s="68"/>
      <c r="EG4" s="68" t="s">
        <v>96</v>
      </c>
      <c r="EH4" s="68"/>
      <c r="EI4" s="68"/>
      <c r="EJ4" s="68"/>
      <c r="EK4" s="2"/>
      <c r="EL4" s="68" t="s">
        <v>294</v>
      </c>
      <c r="EM4" s="68"/>
      <c r="EN4" s="68"/>
      <c r="EO4" s="68"/>
      <c r="EQ4" s="68" t="s">
        <v>97</v>
      </c>
      <c r="ER4" s="68"/>
      <c r="ES4" s="68"/>
      <c r="ET4" s="68"/>
      <c r="EV4" s="68" t="s">
        <v>98</v>
      </c>
      <c r="EW4" s="68"/>
      <c r="EX4" s="68"/>
      <c r="EY4" s="68"/>
      <c r="FA4" s="68" t="s">
        <v>99</v>
      </c>
      <c r="FB4" s="68"/>
      <c r="FC4" s="68"/>
      <c r="FD4" s="68"/>
      <c r="FF4" s="68" t="s">
        <v>100</v>
      </c>
      <c r="FG4" s="68"/>
      <c r="FH4" s="68"/>
      <c r="FI4" s="68"/>
      <c r="FK4" s="68" t="s">
        <v>101</v>
      </c>
      <c r="FL4" s="68"/>
      <c r="FM4" s="68"/>
      <c r="FN4" s="68"/>
      <c r="FP4" s="68" t="s">
        <v>132</v>
      </c>
      <c r="FQ4" s="68"/>
      <c r="FR4" s="68"/>
      <c r="FS4" s="68"/>
      <c r="FW4" s="67" t="s">
        <v>172</v>
      </c>
      <c r="FX4" s="67" t="s">
        <v>1</v>
      </c>
      <c r="FY4" s="67" t="s">
        <v>22</v>
      </c>
      <c r="FZ4" s="67" t="s">
        <v>23</v>
      </c>
      <c r="GA4" s="67" t="s">
        <v>4</v>
      </c>
      <c r="GB4" s="67" t="s">
        <v>5</v>
      </c>
      <c r="GC4" s="67"/>
      <c r="GD4" s="67"/>
      <c r="GE4" s="67"/>
      <c r="GF4" s="67"/>
      <c r="GG4" s="67"/>
      <c r="GH4" s="8"/>
      <c r="GI4" s="64" t="s">
        <v>293</v>
      </c>
      <c r="GJ4" s="67" t="s">
        <v>24</v>
      </c>
      <c r="GK4" s="67"/>
      <c r="GL4" s="67"/>
      <c r="GM4" s="67"/>
      <c r="GN4" s="67" t="s">
        <v>7</v>
      </c>
      <c r="GO4" s="67" t="s">
        <v>131</v>
      </c>
      <c r="GR4" s="67" t="s">
        <v>174</v>
      </c>
      <c r="GS4" s="67" t="s">
        <v>1</v>
      </c>
      <c r="GT4" s="67" t="s">
        <v>22</v>
      </c>
      <c r="GU4" s="67" t="s">
        <v>23</v>
      </c>
      <c r="GV4" s="67" t="s">
        <v>4</v>
      </c>
      <c r="GW4" s="67" t="s">
        <v>5</v>
      </c>
      <c r="GX4" s="67"/>
      <c r="GY4" s="67"/>
      <c r="GZ4" s="67"/>
      <c r="HA4" s="67"/>
      <c r="HB4" s="67"/>
      <c r="HC4" s="8"/>
      <c r="HD4" s="64" t="s">
        <v>293</v>
      </c>
      <c r="HE4" s="67" t="s">
        <v>24</v>
      </c>
      <c r="HF4" s="67"/>
      <c r="HG4" s="67"/>
      <c r="HH4" s="67"/>
      <c r="HI4" s="67" t="s">
        <v>7</v>
      </c>
      <c r="HJ4" s="67" t="s">
        <v>131</v>
      </c>
      <c r="HM4" s="67" t="s">
        <v>173</v>
      </c>
      <c r="HN4" s="67" t="s">
        <v>1</v>
      </c>
      <c r="HO4" s="67" t="s">
        <v>22</v>
      </c>
      <c r="HP4" s="67" t="s">
        <v>23</v>
      </c>
      <c r="HQ4" s="67" t="s">
        <v>4</v>
      </c>
      <c r="HR4" s="67" t="s">
        <v>5</v>
      </c>
      <c r="HS4" s="67"/>
      <c r="HT4" s="67"/>
      <c r="HU4" s="67"/>
      <c r="HV4" s="67"/>
      <c r="HW4" s="67"/>
      <c r="HX4" s="8"/>
      <c r="HY4" s="64" t="s">
        <v>293</v>
      </c>
      <c r="HZ4" s="67" t="s">
        <v>24</v>
      </c>
      <c r="IA4" s="67"/>
      <c r="IB4" s="67"/>
      <c r="IC4" s="67"/>
      <c r="ID4" s="67" t="s">
        <v>7</v>
      </c>
      <c r="IE4" s="67" t="s">
        <v>131</v>
      </c>
      <c r="II4" s="66" t="s">
        <v>184</v>
      </c>
      <c r="IJ4" s="66"/>
      <c r="IK4" s="66"/>
    </row>
    <row r="5" spans="1:245" x14ac:dyDescent="0.15">
      <c r="A5" s="64"/>
      <c r="B5" s="64"/>
      <c r="C5" s="64"/>
      <c r="D5" s="64"/>
      <c r="E5" s="64"/>
      <c r="F5" s="2" t="s">
        <v>25</v>
      </c>
      <c r="G5" s="2" t="s">
        <v>26</v>
      </c>
      <c r="H5" s="2" t="s">
        <v>27</v>
      </c>
      <c r="I5" s="2" t="s">
        <v>11</v>
      </c>
      <c r="J5" s="2" t="s">
        <v>28</v>
      </c>
      <c r="K5" s="2" t="s">
        <v>29</v>
      </c>
      <c r="L5" s="2" t="s">
        <v>14</v>
      </c>
      <c r="M5" s="64"/>
      <c r="N5" s="2" t="s">
        <v>30</v>
      </c>
      <c r="O5" s="2" t="s">
        <v>31</v>
      </c>
      <c r="P5" s="2" t="s">
        <v>17</v>
      </c>
      <c r="Q5" s="2" t="s">
        <v>33</v>
      </c>
      <c r="R5" s="64"/>
      <c r="S5" s="64"/>
      <c r="V5" s="64"/>
      <c r="W5" s="64"/>
      <c r="X5" s="64"/>
      <c r="Y5" s="64"/>
      <c r="Z5" s="64"/>
      <c r="AA5" s="2" t="s">
        <v>25</v>
      </c>
      <c r="AB5" s="2" t="s">
        <v>26</v>
      </c>
      <c r="AC5" s="2" t="s">
        <v>27</v>
      </c>
      <c r="AD5" s="2" t="s">
        <v>11</v>
      </c>
      <c r="AE5" s="2" t="s">
        <v>28</v>
      </c>
      <c r="AF5" s="2" t="s">
        <v>29</v>
      </c>
      <c r="AG5" s="2" t="s">
        <v>14</v>
      </c>
      <c r="AH5" s="64"/>
      <c r="AI5" s="2" t="s">
        <v>30</v>
      </c>
      <c r="AJ5" s="2" t="s">
        <v>31</v>
      </c>
      <c r="AK5" s="2" t="s">
        <v>32</v>
      </c>
      <c r="AL5" s="2" t="s">
        <v>33</v>
      </c>
      <c r="AM5" s="64"/>
      <c r="AN5" s="64"/>
      <c r="AP5" s="2"/>
      <c r="AQ5" s="64"/>
      <c r="AR5" s="64"/>
      <c r="AS5" s="64"/>
      <c r="AT5" s="64"/>
      <c r="AU5" s="64"/>
      <c r="AV5" s="2" t="s">
        <v>8</v>
      </c>
      <c r="AW5" s="2" t="s">
        <v>9</v>
      </c>
      <c r="AX5" s="2" t="s">
        <v>10</v>
      </c>
      <c r="AY5" s="2" t="s">
        <v>11</v>
      </c>
      <c r="AZ5" s="2" t="s">
        <v>12</v>
      </c>
      <c r="BA5" s="2" t="s">
        <v>13</v>
      </c>
      <c r="BB5" s="2" t="s">
        <v>14</v>
      </c>
      <c r="BC5" s="64"/>
      <c r="BD5" s="2" t="s">
        <v>15</v>
      </c>
      <c r="BE5" s="2" t="s">
        <v>16</v>
      </c>
      <c r="BF5" s="2" t="s">
        <v>17</v>
      </c>
      <c r="BG5" s="2" t="s">
        <v>18</v>
      </c>
      <c r="BH5" s="64"/>
      <c r="BI5" s="64"/>
      <c r="BK5" s="20" t="s">
        <v>182</v>
      </c>
      <c r="BL5" s="64"/>
      <c r="BM5" s="64"/>
      <c r="BN5" s="64"/>
      <c r="BO5" s="64"/>
      <c r="BP5" s="64"/>
      <c r="BQ5" s="2" t="s">
        <v>25</v>
      </c>
      <c r="BR5" s="2" t="s">
        <v>26</v>
      </c>
      <c r="BS5" s="2" t="s">
        <v>27</v>
      </c>
      <c r="BT5" s="2" t="s">
        <v>11</v>
      </c>
      <c r="BU5" s="2" t="s">
        <v>28</v>
      </c>
      <c r="BV5" s="2" t="s">
        <v>29</v>
      </c>
      <c r="BW5" s="2" t="s">
        <v>14</v>
      </c>
      <c r="BX5" s="64"/>
      <c r="BY5" s="2" t="s">
        <v>30</v>
      </c>
      <c r="BZ5" s="2" t="s">
        <v>31</v>
      </c>
      <c r="CA5" s="2" t="s">
        <v>32</v>
      </c>
      <c r="CB5" s="2" t="s">
        <v>33</v>
      </c>
      <c r="CC5" s="64"/>
      <c r="CD5" s="64"/>
      <c r="CH5" s="1" t="s">
        <v>40</v>
      </c>
      <c r="CI5" s="1" t="s">
        <v>34</v>
      </c>
      <c r="CJ5" s="1" t="s">
        <v>35</v>
      </c>
      <c r="CK5" s="1" t="s">
        <v>36</v>
      </c>
      <c r="CL5" s="1" t="s">
        <v>37</v>
      </c>
      <c r="CN5" s="1" t="s">
        <v>34</v>
      </c>
      <c r="CO5" s="1" t="s">
        <v>35</v>
      </c>
      <c r="CP5" s="1" t="s">
        <v>36</v>
      </c>
      <c r="CQ5" s="1" t="s">
        <v>37</v>
      </c>
      <c r="CS5" s="1" t="s">
        <v>34</v>
      </c>
      <c r="CT5" s="1" t="s">
        <v>35</v>
      </c>
      <c r="CU5" s="1" t="s">
        <v>36</v>
      </c>
      <c r="CV5" s="1" t="s">
        <v>37</v>
      </c>
      <c r="CX5" s="1" t="s">
        <v>34</v>
      </c>
      <c r="CY5" s="1" t="s">
        <v>35</v>
      </c>
      <c r="CZ5" s="1" t="s">
        <v>36</v>
      </c>
      <c r="DA5" s="1" t="s">
        <v>37</v>
      </c>
      <c r="DC5" s="1" t="s">
        <v>34</v>
      </c>
      <c r="DD5" s="1" t="s">
        <v>35</v>
      </c>
      <c r="DE5" s="1" t="s">
        <v>36</v>
      </c>
      <c r="DF5" s="1" t="s">
        <v>37</v>
      </c>
      <c r="DH5" s="1" t="s">
        <v>34</v>
      </c>
      <c r="DI5" s="1" t="s">
        <v>35</v>
      </c>
      <c r="DJ5" s="1" t="s">
        <v>36</v>
      </c>
      <c r="DK5" s="1" t="s">
        <v>37</v>
      </c>
      <c r="DM5" s="1" t="s">
        <v>34</v>
      </c>
      <c r="DN5" s="1" t="s">
        <v>35</v>
      </c>
      <c r="DO5" s="1" t="s">
        <v>36</v>
      </c>
      <c r="DR5" s="1" t="s">
        <v>34</v>
      </c>
      <c r="DS5" s="1" t="s">
        <v>35</v>
      </c>
      <c r="DT5" s="1" t="s">
        <v>36</v>
      </c>
      <c r="DU5" s="1" t="s">
        <v>37</v>
      </c>
      <c r="DW5" s="1" t="s">
        <v>34</v>
      </c>
      <c r="DX5" s="1" t="s">
        <v>35</v>
      </c>
      <c r="DY5" s="1" t="s">
        <v>36</v>
      </c>
      <c r="DZ5" s="1" t="s">
        <v>37</v>
      </c>
      <c r="EB5" s="1" t="s">
        <v>34</v>
      </c>
      <c r="EC5" s="1" t="s">
        <v>35</v>
      </c>
      <c r="ED5" s="1" t="s">
        <v>36</v>
      </c>
      <c r="EE5" s="1" t="s">
        <v>37</v>
      </c>
      <c r="EG5" s="1" t="s">
        <v>34</v>
      </c>
      <c r="EH5" s="1" t="s">
        <v>35</v>
      </c>
      <c r="EI5" s="1" t="s">
        <v>36</v>
      </c>
      <c r="EJ5" s="1" t="s">
        <v>37</v>
      </c>
      <c r="EL5" s="1" t="s">
        <v>34</v>
      </c>
      <c r="EM5" s="1" t="s">
        <v>35</v>
      </c>
      <c r="EN5" s="1" t="s">
        <v>36</v>
      </c>
      <c r="EO5" s="1" t="s">
        <v>37</v>
      </c>
      <c r="EQ5" s="1" t="s">
        <v>34</v>
      </c>
      <c r="ER5" s="1" t="s">
        <v>35</v>
      </c>
      <c r="ES5" s="1" t="s">
        <v>36</v>
      </c>
      <c r="ET5" s="1" t="s">
        <v>37</v>
      </c>
      <c r="EV5" s="1" t="s">
        <v>34</v>
      </c>
      <c r="EW5" s="1" t="s">
        <v>35</v>
      </c>
      <c r="EX5" s="1" t="s">
        <v>36</v>
      </c>
      <c r="EY5" s="1" t="s">
        <v>37</v>
      </c>
      <c r="FA5" s="1" t="s">
        <v>34</v>
      </c>
      <c r="FB5" s="1" t="s">
        <v>35</v>
      </c>
      <c r="FC5" s="1" t="s">
        <v>36</v>
      </c>
      <c r="FD5" s="1" t="s">
        <v>37</v>
      </c>
      <c r="FF5" s="1" t="s">
        <v>34</v>
      </c>
      <c r="FG5" s="1" t="s">
        <v>35</v>
      </c>
      <c r="FH5" s="1" t="s">
        <v>36</v>
      </c>
      <c r="FI5" s="1" t="s">
        <v>37</v>
      </c>
      <c r="FK5" s="1" t="s">
        <v>34</v>
      </c>
      <c r="FL5" s="1" t="s">
        <v>35</v>
      </c>
      <c r="FM5" s="1" t="s">
        <v>36</v>
      </c>
      <c r="FN5" s="1" t="s">
        <v>37</v>
      </c>
      <c r="FP5" s="1" t="s">
        <v>34</v>
      </c>
      <c r="FQ5" s="1" t="s">
        <v>35</v>
      </c>
      <c r="FR5" s="1" t="s">
        <v>36</v>
      </c>
      <c r="FS5" s="1" t="s">
        <v>37</v>
      </c>
      <c r="FW5" s="67"/>
      <c r="FX5" s="67"/>
      <c r="FY5" s="67"/>
      <c r="FZ5" s="67"/>
      <c r="GA5" s="67"/>
      <c r="GB5" s="8" t="s">
        <v>25</v>
      </c>
      <c r="GC5" s="8" t="s">
        <v>26</v>
      </c>
      <c r="GD5" s="8" t="s">
        <v>27</v>
      </c>
      <c r="GE5" s="8" t="s">
        <v>11</v>
      </c>
      <c r="GF5" s="8" t="s">
        <v>28</v>
      </c>
      <c r="GG5" s="8" t="s">
        <v>29</v>
      </c>
      <c r="GH5" s="8" t="s">
        <v>14</v>
      </c>
      <c r="GI5" s="64"/>
      <c r="GJ5" s="8" t="s">
        <v>30</v>
      </c>
      <c r="GK5" s="8" t="s">
        <v>31</v>
      </c>
      <c r="GL5" s="8" t="s">
        <v>32</v>
      </c>
      <c r="GM5" s="8" t="s">
        <v>33</v>
      </c>
      <c r="GN5" s="67"/>
      <c r="GO5" s="67"/>
      <c r="GR5" s="67"/>
      <c r="GS5" s="67"/>
      <c r="GT5" s="67"/>
      <c r="GU5" s="67"/>
      <c r="GV5" s="67"/>
      <c r="GW5" s="8" t="s">
        <v>25</v>
      </c>
      <c r="GX5" s="8" t="s">
        <v>26</v>
      </c>
      <c r="GY5" s="8" t="s">
        <v>27</v>
      </c>
      <c r="GZ5" s="8" t="s">
        <v>11</v>
      </c>
      <c r="HA5" s="8" t="s">
        <v>28</v>
      </c>
      <c r="HB5" s="8" t="s">
        <v>29</v>
      </c>
      <c r="HC5" s="8" t="s">
        <v>14</v>
      </c>
      <c r="HD5" s="64"/>
      <c r="HE5" s="8" t="s">
        <v>30</v>
      </c>
      <c r="HF5" s="8" t="s">
        <v>31</v>
      </c>
      <c r="HG5" s="8" t="s">
        <v>32</v>
      </c>
      <c r="HH5" s="8" t="s">
        <v>33</v>
      </c>
      <c r="HI5" s="67"/>
      <c r="HJ5" s="67"/>
      <c r="HM5" s="67"/>
      <c r="HN5" s="67"/>
      <c r="HO5" s="67"/>
      <c r="HP5" s="67"/>
      <c r="HQ5" s="67"/>
      <c r="HR5" s="8" t="s">
        <v>25</v>
      </c>
      <c r="HS5" s="8" t="s">
        <v>26</v>
      </c>
      <c r="HT5" s="8" t="s">
        <v>27</v>
      </c>
      <c r="HU5" s="8" t="s">
        <v>11</v>
      </c>
      <c r="HV5" s="8" t="s">
        <v>28</v>
      </c>
      <c r="HW5" s="8" t="s">
        <v>29</v>
      </c>
      <c r="HX5" s="8" t="s">
        <v>14</v>
      </c>
      <c r="HY5" s="64"/>
      <c r="HZ5" s="8" t="s">
        <v>30</v>
      </c>
      <c r="IA5" s="8" t="s">
        <v>31</v>
      </c>
      <c r="IB5" s="8" t="s">
        <v>32</v>
      </c>
      <c r="IC5" s="8" t="s">
        <v>33</v>
      </c>
      <c r="ID5" s="67"/>
      <c r="IE5" s="67"/>
      <c r="IH5" s="6" t="s">
        <v>175</v>
      </c>
      <c r="II5" s="6" t="s">
        <v>181</v>
      </c>
      <c r="IJ5" s="6" t="s">
        <v>176</v>
      </c>
      <c r="IK5" s="6" t="s">
        <v>177</v>
      </c>
    </row>
    <row r="6" spans="1:245" x14ac:dyDescent="0.15">
      <c r="A6" s="2">
        <v>1</v>
      </c>
      <c r="B6" s="4">
        <f>'[1]资源-木石铜粮'!DG6</f>
        <v>3066.2871885963186</v>
      </c>
      <c r="C6" s="4">
        <f>'[1]资源-木石铜粮'!DH6</f>
        <v>459.94307828944778</v>
      </c>
      <c r="D6" s="4">
        <f>'[1]资源-木石铜粮'!DI6</f>
        <v>0</v>
      </c>
      <c r="E6" s="4">
        <f>'[1]资源-木石铜粮'!DJ6</f>
        <v>0</v>
      </c>
      <c r="F6" s="4">
        <f>'[1]资源-木石铜粮'!DK6</f>
        <v>153.31435942981594</v>
      </c>
      <c r="G6" s="4">
        <f>'[1]资源-木石铜粮'!DL6</f>
        <v>153.31435942981594</v>
      </c>
      <c r="H6" s="4">
        <f>'[1]资源-木石铜粮'!DM6</f>
        <v>153.31435942981594</v>
      </c>
      <c r="I6" s="4">
        <f>'[1]资源-木石铜粮'!DN6</f>
        <v>153.31435942981594</v>
      </c>
      <c r="J6" s="29">
        <f>SMALL('[1]资源-木石铜粮'!$DO$6:$DO$55,$A6)</f>
        <v>0</v>
      </c>
      <c r="K6" s="4">
        <f>'[1]资源-木石铜粮'!DP6</f>
        <v>153.31435942981594</v>
      </c>
      <c r="L6" s="4">
        <f>'[1]资源-木石铜粮'!DQ6</f>
        <v>0</v>
      </c>
      <c r="M6" s="4">
        <f>'[1]资源-木石铜粮'!DR6</f>
        <v>0</v>
      </c>
      <c r="N6" s="4">
        <f>'[1]资源-木石铜粮'!DS6</f>
        <v>0</v>
      </c>
      <c r="O6" s="4">
        <f>'[1]资源-木石铜粮'!DT6</f>
        <v>408.83829181284239</v>
      </c>
      <c r="P6" s="4">
        <f>'[1]资源-木石铜粮'!DU6</f>
        <v>0</v>
      </c>
      <c r="Q6" s="4">
        <f>'[1]资源-木石铜粮'!DV6</f>
        <v>0</v>
      </c>
      <c r="R6" s="4">
        <f>'[1]资源-木石铜粮'!DW6</f>
        <v>0</v>
      </c>
      <c r="S6" s="4">
        <f>'[1]资源-木石铜粮'!DX6</f>
        <v>0</v>
      </c>
      <c r="T6" s="4">
        <f>'[1]资源-木石铜粮'!DY6</f>
        <v>0</v>
      </c>
      <c r="V6" s="2">
        <v>1</v>
      </c>
      <c r="W6" s="2">
        <f>IFERROR(求节点($A$6:$A$85,B$6:B$85,相关资料!C6),0)</f>
        <v>3066.2871885963186</v>
      </c>
      <c r="X6" s="2">
        <f>IFERROR(求节点($A$6:$A$85,C$6:C$85,相关资料!D6),0)</f>
        <v>459.94307828944778</v>
      </c>
      <c r="Y6" s="2">
        <f>IFERROR(求节点($A$6:$A$85,D$6:D$85,相关资料!E6),0)</f>
        <v>30431.057583231814</v>
      </c>
      <c r="Z6" s="2">
        <f>IFERROR(求节点($A$6:$A$85,E$6:E$85,相关资料!F6),0)</f>
        <v>0</v>
      </c>
      <c r="AA6" s="2">
        <f>IFERROR(求节点($A$6:$A$85,F$6:F$85,相关资料!G6),0)</f>
        <v>153.31435942981594</v>
      </c>
      <c r="AB6" s="2">
        <f>IFERROR(求节点($A$6:$A$85,G$6:G$85,相关资料!H6),0)</f>
        <v>153.31435942981594</v>
      </c>
      <c r="AC6" s="2">
        <f>IFERROR(求节点($A$6:$A$85,H$6:H$85,相关资料!I6),0)</f>
        <v>153.31435942981594</v>
      </c>
      <c r="AD6" s="2">
        <f>IFERROR(求节点($A$6:$A$85,I$6:I$85,相关资料!J6),0)</f>
        <v>153.31435942981594</v>
      </c>
      <c r="AE6" s="63">
        <f>求节点('[1]功能-城建'!$K$33:$K$55,$J$33:$J$85,$V6)</f>
        <v>226145.90622830333</v>
      </c>
      <c r="AF6" s="2">
        <f>IFERROR(求节点($A$6:$A$85,K$6:K$85,相关资料!L6),0)</f>
        <v>153.31435942981594</v>
      </c>
      <c r="AG6" s="2">
        <f>IFERROR(求节点($A$6:$A$85,L$6:L$85,相关资料!M6),0)</f>
        <v>790.48512542637354</v>
      </c>
      <c r="AH6" s="2">
        <f>IFERROR(求节点($A$6:$A$85,M$6:M$85,相关资料!N6),0)</f>
        <v>20268.520503562253</v>
      </c>
      <c r="AI6" s="2">
        <f>IFERROR(求节点($A$6:$A$85,N$6:N$85,相关资料!O6),0)</f>
        <v>0</v>
      </c>
      <c r="AJ6" s="2">
        <f>IFERROR(求节点($A$6:$A$85,O$6:O$85,相关资料!P6),0)</f>
        <v>408.83829181284239</v>
      </c>
      <c r="AK6" s="2">
        <f>IFERROR(求节点($A$6:$A$85,P$6:P$85,相关资料!Q6),0)</f>
        <v>720.21978094402925</v>
      </c>
      <c r="AL6" s="2">
        <f>IFERROR(求节点($A$6:$A$85,Q$6:Q$85,相关资料!R6),0)</f>
        <v>7473.9869131328678</v>
      </c>
      <c r="AM6" s="2">
        <f>IFERROR(求节点($A$6:$A$85,R$6:R$85,相关资料!S6),0)</f>
        <v>2571.6992495068339</v>
      </c>
      <c r="AN6" s="2">
        <f>IFERROR(求节点($A$6:$A$85,S$6:S$85,相关资料!T6),0)</f>
        <v>36225.956407945676</v>
      </c>
      <c r="AO6" s="2">
        <f>IFERROR(求节点($A$6:$A$85,T$6:T$85,相关资料!U6),0)</f>
        <v>0</v>
      </c>
      <c r="AP6" s="2"/>
      <c r="AQ6" s="2">
        <v>1</v>
      </c>
      <c r="AR6" s="29">
        <f t="shared" ref="AR6:BI6" si="0">W6</f>
        <v>3066.2871885963186</v>
      </c>
      <c r="AS6" s="29">
        <f t="shared" si="0"/>
        <v>459.94307828944778</v>
      </c>
      <c r="AT6" s="29">
        <f>Y6</f>
        <v>30431.057583231814</v>
      </c>
      <c r="AU6" s="29">
        <f t="shared" si="0"/>
        <v>0</v>
      </c>
      <c r="AV6" s="29">
        <f t="shared" si="0"/>
        <v>153.31435942981594</v>
      </c>
      <c r="AW6" s="29">
        <f t="shared" si="0"/>
        <v>153.31435942981594</v>
      </c>
      <c r="AX6" s="29">
        <f t="shared" si="0"/>
        <v>153.31435942981594</v>
      </c>
      <c r="AY6" s="29">
        <f t="shared" si="0"/>
        <v>153.31435942981594</v>
      </c>
      <c r="AZ6" s="29">
        <f>AE6</f>
        <v>226145.90622830333</v>
      </c>
      <c r="BA6" s="29">
        <f t="shared" si="0"/>
        <v>153.31435942981594</v>
      </c>
      <c r="BB6" s="29">
        <f t="shared" si="0"/>
        <v>790.48512542637354</v>
      </c>
      <c r="BC6" s="29">
        <f t="shared" si="0"/>
        <v>20268.520503562253</v>
      </c>
      <c r="BD6" s="15">
        <f>BE6</f>
        <v>408.83829181284239</v>
      </c>
      <c r="BE6" s="29">
        <f>AJ6</f>
        <v>408.83829181284239</v>
      </c>
      <c r="BF6" s="29">
        <f t="shared" si="0"/>
        <v>720.21978094402925</v>
      </c>
      <c r="BG6" s="29">
        <f t="shared" si="0"/>
        <v>7473.9869131328678</v>
      </c>
      <c r="BH6" s="29">
        <f t="shared" si="0"/>
        <v>2571.6992495068339</v>
      </c>
      <c r="BI6" s="29">
        <f t="shared" si="0"/>
        <v>36225.956407945676</v>
      </c>
      <c r="BK6" s="21">
        <v>1</v>
      </c>
      <c r="BL6" s="2">
        <v>1</v>
      </c>
      <c r="BM6" s="2">
        <f>IF($BL6&gt;BM$1,0,SMALL(AR$6:AR$85,$BL6)*求节点($BL$6:$BL$85,$BK$6:$BK$85,INDEX(升级建筑所需大殿等级!AA$6:AA$85,MATCH($BL6,升级建筑所需大殿等级!$Z$6:$Z$85,0))))</f>
        <v>3066.2871885963186</v>
      </c>
      <c r="BN6" s="2">
        <f>IF($BL6&gt;BN$1,0,SMALL(AS$6:AS$85,$BL6)*求节点($BL$6:$BL$85,$BK$6:$BK$85,INDEX(升级建筑所需大殿等级!AB$6:AB$85,MATCH($BL6,升级建筑所需大殿等级!$Z$6:$Z$85,0))))</f>
        <v>459.94307828944778</v>
      </c>
      <c r="BO6" s="2">
        <f>IF($BL6&gt;BO$1,0,SMALL(AT$6:AT$85,$BL6)*求节点($BL$6:$BL$85,$BK$6:$BK$85,INDEX(升级建筑所需大殿等级!AC$6:AC$85,MATCH($BL6,升级建筑所需大殿等级!$Z$6:$Z$85,0))))</f>
        <v>30431.057583231814</v>
      </c>
      <c r="BP6" s="2">
        <f>IF($BL6&gt;BP$1,0,SMALL(AU$6:AU$85,$BL6)*求节点($BL$6:$BL$85,$BK$6:$BK$85,INDEX(升级建筑所需大殿等级!AD$6:AD$85,MATCH($BL6,升级建筑所需大殿等级!$Z$6:$Z$85,0))))</f>
        <v>0</v>
      </c>
      <c r="BQ6" s="2">
        <f>IF($BL6&gt;BQ$1,0,SMALL(AV$6:AV$85,$BL6)*求节点($BL$6:$BL$85,$BK$6:$BK$85,INDEX(升级建筑所需大殿等级!AE$6:AE$85,MATCH($BL6,升级建筑所需大殿等级!$Z$6:$Z$85,0))))</f>
        <v>153.31435942981594</v>
      </c>
      <c r="BR6" s="2">
        <f>IF($BL6&gt;BR$1,0,SMALL(AW$6:AW$85,$BL6)*求节点($BL$6:$BL$85,$BK$6:$BK$85,INDEX(升级建筑所需大殿等级!AF$6:AF$85,MATCH($BL6,升级建筑所需大殿等级!$Z$6:$Z$85,0))))</f>
        <v>153.31435942981594</v>
      </c>
      <c r="BS6" s="2">
        <f>IF($BL6&gt;BS$1,0,SMALL(AX$6:AX$85,$BL6)*求节点($BL$6:$BL$85,$BK$6:$BK$85,INDEX(升级建筑所需大殿等级!AG$6:AG$85,MATCH($BL6,升级建筑所需大殿等级!$Z$6:$Z$85,0))))</f>
        <v>153.31435942981594</v>
      </c>
      <c r="BT6" s="2">
        <f>IF($BL6&gt;BT$1,0,SMALL(AY$6:AY$85,$BL6)*求节点($BL$6:$BL$85,$BK$6:$BK$85,INDEX(升级建筑所需大殿等级!AH$6:AH$85,MATCH($BL6,升级建筑所需大殿等级!$Z$6:$Z$85,0))))</f>
        <v>153.31435942981594</v>
      </c>
      <c r="BU6" s="2">
        <f>IF($BL6&gt;BU$1,0,SMALL(AZ$6:AZ$85,$BL6)*求节点($BL$6:$BL$85,$BK$6:$BK$85,INDEX(升级建筑所需大殿等级!AI$6:AI$85,MATCH($BL6,升级建筑所需大殿等级!$Z$6:$Z$85,0))))</f>
        <v>142043.5156843611</v>
      </c>
      <c r="BV6" s="2">
        <f>IF($BL6&gt;BV$1,0,SMALL(BA$6:BA$85,$BL6)*求节点($BL$6:$BL$85,$BK$6:$BK$85,INDEX(升级建筑所需大殿等级!AJ$6:AJ$85,MATCH($BL6,升级建筑所需大殿等级!$Z$6:$Z$85,0))))</f>
        <v>153.31435942981594</v>
      </c>
      <c r="BW6" s="2">
        <f>IF($BL6&gt;BW$1,0,SMALL(BB$6:BB$85,$BL6)*求节点($BL$6:$BL$85,$BK$6:$BK$85,INDEX(升级建筑所需大殿等级!AK$6:AK$85,MATCH($BL6,升级建筑所需大殿等级!$Z$6:$Z$85,0))))</f>
        <v>790.48512542637354</v>
      </c>
      <c r="BX6" s="2">
        <f>IF($BL6&gt;BX$1,0,SMALL(BC$6:BC$85,$BL6)*求节点($BL$6:$BL$85,$BK$6:$BK$85,INDEX(升级建筑所需大殿等级!AL$6:AL$85,MATCH($BL6,升级建筑所需大殿等级!$Z$6:$Z$85,0))))</f>
        <v>20268.520503562253</v>
      </c>
      <c r="BY6" s="2">
        <f>IF($BL6&gt;BY$1,0,SMALL(BD$6:BD$85,$BL6)*求节点($BL$6:$BL$85,$BK$6:$BK$85,INDEX(升级建筑所需大殿等级!AM$6:AM$85,MATCH($BL6,升级建筑所需大殿等级!$Z$6:$Z$85,0))))</f>
        <v>408.83829181284239</v>
      </c>
      <c r="BZ6" s="2">
        <f>IF($BL6&gt;BZ$1,0,SMALL(BE$6:BE$85,$BL6)*求节点($BL$6:$BL$85,$BK$6:$BK$85,INDEX(升级建筑所需大殿等级!AN$6:AN$85,MATCH($BL6,升级建筑所需大殿等级!$Z$6:$Z$85,0))))</f>
        <v>408.83829181284239</v>
      </c>
      <c r="CA6" s="2">
        <f>IF($BL6&gt;CA$1,0,SMALL(BF$6:BF$85,$BL6)*求节点($BL$6:$BL$85,$BK$6:$BK$85,INDEX(升级建筑所需大殿等级!AO$6:AO$85,MATCH($BL6,升级建筑所需大殿等级!$Z$6:$Z$85,0))))</f>
        <v>720.21978094402925</v>
      </c>
      <c r="CB6" s="2">
        <f>IF($BL6&gt;CB$1,0,SMALL(BG$6:BG$85,$BL6)*求节点($BL$6:$BL$85,$BK$6:$BK$85,INDEX(升级建筑所需大殿等级!AP$6:AP$85,MATCH($BL6,升级建筑所需大殿等级!$Z$6:$Z$85,0))))</f>
        <v>7473.9869131328678</v>
      </c>
      <c r="CC6" s="2">
        <f>IF($BL6&gt;CC$1,0,SMALL(BH$6:BH$85,$BL6)*求节点($BL$6:$BL$85,$BK$6:$BK$85,INDEX(升级建筑所需大殿等级!AQ$6:AQ$85,MATCH($BL6,升级建筑所需大殿等级!$Z$6:$Z$85,0))))</f>
        <v>2407.6614827329763</v>
      </c>
      <c r="CD6" s="2">
        <f>IF($BL6&gt;CD$1,0,SMALL(BI$6:BI$85,$BL6)*求节点($BL$6:$BL$85,$BK$6:$BK$85,INDEX(升级建筑所需大殿等级!AR$6:AR$85,MATCH($BL6,升级建筑所需大殿等级!$Z$6:$Z$85,0))))</f>
        <v>36225.956407945676</v>
      </c>
      <c r="CE6" s="2"/>
      <c r="CF6" s="2"/>
      <c r="CH6" s="1">
        <v>1</v>
      </c>
      <c r="CI6" s="46">
        <v>1000</v>
      </c>
      <c r="CJ6" s="46">
        <v>1100</v>
      </c>
      <c r="CK6" s="46">
        <v>1000</v>
      </c>
      <c r="CL6" s="1">
        <f>IFERROR(ROUND($BM6*INDEX(消耗汇总!BH$8:BH$87,相关资料!$C6,1),-2),0)</f>
        <v>0</v>
      </c>
      <c r="CN6" s="46">
        <v>100</v>
      </c>
      <c r="CO6" s="46">
        <v>200</v>
      </c>
      <c r="CP6" s="46">
        <v>100</v>
      </c>
      <c r="CQ6" s="1">
        <f>IFERROR(ROUND($BN6*INDEX(消耗汇总!BH$8:BH$87,相关资料!$D6,1),-2),0)</f>
        <v>0</v>
      </c>
      <c r="CS6" s="46">
        <v>9200</v>
      </c>
      <c r="CT6" s="46">
        <v>12000</v>
      </c>
      <c r="CU6" s="46">
        <v>9200</v>
      </c>
      <c r="CV6" s="1">
        <f>IFERROR(ROUND($BO6*INDEX(消耗汇总!BH$8:BH$87,相关资料!$E6,1),-2),0)</f>
        <v>0</v>
      </c>
      <c r="CX6" s="1">
        <f>IFERROR(ROUND($BP6*INDEX(消耗汇总!BE$8:BE$87,相关资料!$F6,1),-2),0)</f>
        <v>0</v>
      </c>
      <c r="CY6" s="1">
        <f>IFERROR(ROUND($BP6*INDEX(消耗汇总!BF$8:BF$87,相关资料!$F6,1),-2),0)</f>
        <v>0</v>
      </c>
      <c r="CZ6" s="1">
        <f>IFERROR(ROUND($BP6*INDEX(消耗汇总!BG$8:BG$87,相关资料!$F6,1),-2),0)</f>
        <v>0</v>
      </c>
      <c r="DA6" s="1">
        <f>IFERROR(ROUND($BP6*INDEX(消耗汇总!BH$8:BH$87,相关资料!$F6,1),-2),0)</f>
        <v>0</v>
      </c>
      <c r="DD6" s="46">
        <v>150</v>
      </c>
      <c r="DE6" s="46">
        <v>100</v>
      </c>
      <c r="DF6" s="1">
        <f>IFERROR(ROUND($BQ6*INDEX(消耗汇总!BH$8:BH$87,相关资料!$G6,1)+$BS6*INDEX(消耗汇总!BH$8:BH$87,相关资料!$G6,1)/2,-2),0)</f>
        <v>0</v>
      </c>
      <c r="DH6" s="46">
        <v>100</v>
      </c>
      <c r="DI6" s="46">
        <v>150</v>
      </c>
      <c r="DM6" s="29">
        <v>130</v>
      </c>
      <c r="DN6" s="2"/>
      <c r="DO6" s="29">
        <v>130</v>
      </c>
      <c r="DR6" s="46">
        <v>100</v>
      </c>
      <c r="DS6" s="46">
        <v>150</v>
      </c>
      <c r="DT6" s="46">
        <v>100</v>
      </c>
      <c r="DU6" s="1">
        <v>0</v>
      </c>
      <c r="DW6" s="46">
        <v>40100</v>
      </c>
      <c r="DX6" s="46">
        <v>61800</v>
      </c>
      <c r="DY6" s="46">
        <v>40100</v>
      </c>
      <c r="DZ6" s="1">
        <f>ROUND($BU6*INDEX(消耗汇总!BH$8:BH$87,相关资料!$K6,1),-2)</f>
        <v>0</v>
      </c>
      <c r="EB6" s="46">
        <v>100</v>
      </c>
      <c r="EC6" s="46">
        <v>150</v>
      </c>
      <c r="ED6" s="46">
        <v>100</v>
      </c>
      <c r="EE6" s="1">
        <f>IFERROR(ROUND($BV6*INDEX(消耗汇总!BH$8:BH$87,相关资料!$L6,1),-2),0)</f>
        <v>0</v>
      </c>
      <c r="EG6" s="46">
        <v>200</v>
      </c>
      <c r="EH6" s="46">
        <v>300</v>
      </c>
      <c r="EI6" s="46">
        <v>200</v>
      </c>
      <c r="EJ6" s="1">
        <f>IFERROR(ROUND($BW6*INDEX(消耗汇总!BH$8:BH$87,相关资料!$M6,1),-2),0)</f>
        <v>0</v>
      </c>
      <c r="EK6" s="1">
        <v>1</v>
      </c>
      <c r="EL6" s="46">
        <v>6200</v>
      </c>
      <c r="EM6" s="46">
        <v>7800</v>
      </c>
      <c r="EN6" s="46">
        <v>6200</v>
      </c>
      <c r="EO6" s="1">
        <f>IFERROR(ROUND($BX6*INDEX(消耗汇总!BH$8:BH$87,相关资料!$N6,1),-2),0)</f>
        <v>0</v>
      </c>
      <c r="EQ6" s="46">
        <v>100</v>
      </c>
      <c r="ER6" s="46">
        <v>200</v>
      </c>
      <c r="ES6" s="46">
        <v>100</v>
      </c>
      <c r="ET6" s="1">
        <f>IFERROR(ROUND($BY6*INDEX(消耗汇总!BH$8:BH$87,相关资料!$O6,1),-2),0)</f>
        <v>0</v>
      </c>
      <c r="EV6" s="46">
        <v>100</v>
      </c>
      <c r="EW6" s="46">
        <v>200</v>
      </c>
      <c r="EX6" s="46">
        <v>100</v>
      </c>
      <c r="EY6" s="1">
        <f>IFERROR(ROUND($BZ6*INDEX(消耗汇总!BH$8:BH$87,相关资料!$P6,1),-2),0)</f>
        <v>0</v>
      </c>
      <c r="FA6" s="46">
        <v>200</v>
      </c>
      <c r="FB6" s="46">
        <v>300</v>
      </c>
      <c r="FC6" s="46">
        <v>200</v>
      </c>
      <c r="FD6" s="1">
        <f>IFERROR(ROUND($CA6*INDEX(消耗汇总!BH$8:BH$87,相关资料!$Q6,1),-2),0)</f>
        <v>0</v>
      </c>
      <c r="FF6" s="46">
        <v>2300</v>
      </c>
      <c r="FG6" s="46">
        <v>2900</v>
      </c>
      <c r="FH6" s="46">
        <v>2300</v>
      </c>
      <c r="FI6" s="1">
        <f>IFERROR(ROUND($CB6*INDEX(消耗汇总!BH$8:BH$87,相关资料!$R6,1),-2),0)</f>
        <v>0</v>
      </c>
      <c r="FK6" s="46">
        <v>700</v>
      </c>
      <c r="FL6" s="46">
        <v>900</v>
      </c>
      <c r="FM6" s="46">
        <v>700</v>
      </c>
      <c r="FN6" s="1">
        <f>IFERROR(ROUND($CC6*INDEX(消耗汇总!BH$8:BH$87,相关资料!$S6,1),-2),0)</f>
        <v>0</v>
      </c>
      <c r="FP6" s="46">
        <v>10800</v>
      </c>
      <c r="FQ6" s="46">
        <v>14600</v>
      </c>
      <c r="FR6" s="46">
        <v>10800</v>
      </c>
      <c r="FS6" s="1">
        <f>IFERROR(ROUND($CD6*INDEX(消耗汇总!BH$8:BH$87,相关资料!$T6,1),-2),0)</f>
        <v>0</v>
      </c>
      <c r="FW6" s="8">
        <v>1</v>
      </c>
      <c r="FX6" s="5">
        <f>SUM($CI6:$CL6)</f>
        <v>3100</v>
      </c>
      <c r="FY6" s="5">
        <f>SUM($CN6:$CQ6)</f>
        <v>400</v>
      </c>
      <c r="FZ6" s="5">
        <f>SUM($CS6:$CV6)</f>
        <v>30400</v>
      </c>
      <c r="GA6" s="5">
        <f t="shared" ref="GA6:GA69" si="1">SUM($CX6:$DA6)</f>
        <v>0</v>
      </c>
      <c r="GB6" s="5">
        <f t="shared" ref="GB6:GB69" si="2">SUM($DC6:$DF6)</f>
        <v>250</v>
      </c>
      <c r="GC6" s="5">
        <f t="shared" ref="GC6:GC69" si="3">SUM($DH6:$DK6)</f>
        <v>250</v>
      </c>
      <c r="GD6" s="5">
        <f>SUM($DM6:$DP6)</f>
        <v>260</v>
      </c>
      <c r="GE6" s="5">
        <f>SUM($DR6:$DU6)</f>
        <v>350</v>
      </c>
      <c r="GF6" s="5">
        <f t="shared" ref="GF6:GF69" si="4">SUM($DW6:$DZ6)</f>
        <v>142000</v>
      </c>
      <c r="GG6" s="5">
        <f t="shared" ref="GG6:GG69" si="5">SUM($EB6:$EE6)</f>
        <v>350</v>
      </c>
      <c r="GH6" s="5">
        <f t="shared" ref="GH6:GH69" si="6">SUM($EG6:$EJ6)</f>
        <v>700</v>
      </c>
      <c r="GI6" s="8"/>
      <c r="GJ6" s="5">
        <f t="shared" ref="GJ6:GJ69" si="7">SUM($EQ6:$ET6)</f>
        <v>400</v>
      </c>
      <c r="GK6" s="5">
        <f t="shared" ref="GK6:GK69" si="8">SUM($EV6:$EY6)</f>
        <v>400</v>
      </c>
      <c r="GL6" s="5">
        <f t="shared" ref="GL6:GL69" si="9">SUM($FA6:$FD6)</f>
        <v>700</v>
      </c>
      <c r="GM6" s="5">
        <f t="shared" ref="GM6:GM69" si="10">SUM($FF6:$FI6)</f>
        <v>7500</v>
      </c>
      <c r="GN6" s="5">
        <f t="shared" ref="GN6:GN69" si="11">SUM($FK6:$FN6)</f>
        <v>2300</v>
      </c>
      <c r="GO6" s="5">
        <f t="shared" ref="GO6:GO69" si="12">SUM($FP6:$FS6)</f>
        <v>36200</v>
      </c>
      <c r="GR6" s="8">
        <v>1</v>
      </c>
      <c r="GS6" s="5">
        <f>SUM(FX$6:FX6)</f>
        <v>3100</v>
      </c>
      <c r="GT6" s="5">
        <f>SUM(FY$6:FY6)</f>
        <v>400</v>
      </c>
      <c r="GU6" s="5">
        <f>SUM(FZ$6:FZ6)</f>
        <v>30400</v>
      </c>
      <c r="GV6" s="5">
        <f>SUM(GA$6:GA6)</f>
        <v>0</v>
      </c>
      <c r="GW6" s="5">
        <f>SUM(GB$6:GB6)</f>
        <v>250</v>
      </c>
      <c r="GX6" s="5">
        <f>SUM(GC$6:GC6)</f>
        <v>250</v>
      </c>
      <c r="GY6" s="5">
        <f>SUM(GD$6:GD6)</f>
        <v>260</v>
      </c>
      <c r="GZ6" s="5">
        <f>SUM(GE$6:GE6)</f>
        <v>350</v>
      </c>
      <c r="HA6" s="5">
        <f>SUM(GF$6:GF6)</f>
        <v>142000</v>
      </c>
      <c r="HB6" s="5">
        <f>SUM(GG$6:GG6)</f>
        <v>350</v>
      </c>
      <c r="HC6" s="5">
        <f>SUM(GH$6:GH6)</f>
        <v>700</v>
      </c>
      <c r="HD6" s="5">
        <f>SUM(GI$6:GI6)</f>
        <v>0</v>
      </c>
      <c r="HE6" s="5">
        <f>SUM(GJ$6:GJ6)</f>
        <v>400</v>
      </c>
      <c r="HF6" s="5">
        <f>SUM(GK$6:GK6)</f>
        <v>400</v>
      </c>
      <c r="HG6" s="5">
        <f>SUM(GL$6:GL6)</f>
        <v>700</v>
      </c>
      <c r="HH6" s="5">
        <f>SUM(GM$6:GM6)</f>
        <v>7500</v>
      </c>
      <c r="HI6" s="5">
        <f>SUM(GN$6:GN6)</f>
        <v>2300</v>
      </c>
      <c r="HJ6" s="5">
        <f>SUM(GO$6:GO6)</f>
        <v>36200</v>
      </c>
      <c r="HM6" s="8">
        <v>1</v>
      </c>
      <c r="HN6" s="5">
        <f>IFERROR(求节点(相关资料!C$6:C$85,GS$6:GS$85,$HM6),0)</f>
        <v>3100</v>
      </c>
      <c r="HO6" s="5">
        <f>IFERROR(求节点(相关资料!D$6:D$85,GT$6:GT$85,$HM6),0)</f>
        <v>400</v>
      </c>
      <c r="HP6" s="5">
        <f>IFERROR(求节点(相关资料!E$6:E$85,GU$6:GU$85,$HM6),0)</f>
        <v>2432</v>
      </c>
      <c r="HQ6" s="5">
        <f>IFERROR(求节点(相关资料!F$6:F$85,GV$6:GV$85,$HM6),0)</f>
        <v>0</v>
      </c>
      <c r="HR6" s="5">
        <f>IFERROR(求节点(相关资料!G$6:G$85,GW$6:GW$85,$HM6),0)</f>
        <v>250</v>
      </c>
      <c r="HS6" s="5">
        <f>IFERROR(求节点(相关资料!H$6:H$85,GX$6:GX$85,$HM6),0)</f>
        <v>250</v>
      </c>
      <c r="HT6" s="5">
        <f>IFERROR(求节点(相关资料!I$6:I$85,GY$6:GY$85,$HM6),0)</f>
        <v>260</v>
      </c>
      <c r="HU6" s="5">
        <f>IFERROR(求节点(相关资料!J$6:J$85,GZ$6:GZ$85,$HM6),0)</f>
        <v>350</v>
      </c>
      <c r="HV6" s="5">
        <f>IFERROR(求节点(相关资料!K$6:K$85,HA$6:HA$85,$HM6),0)</f>
        <v>5071.4285714285797</v>
      </c>
      <c r="HW6" s="5">
        <f>IFERROR(求节点(相关资料!L$6:L$85,HB$6:HB$85,$HM6),0)</f>
        <v>350</v>
      </c>
      <c r="HX6" s="5">
        <f>IFERROR(求节点(相关资料!M$6:M$85,HC$6:HC$85,$HM6),0)</f>
        <v>350</v>
      </c>
      <c r="HY6" s="5">
        <f>IFERROR(求节点(相关资料!N$6:N$85,HD$6:HD$85,$HM6),0)</f>
        <v>0</v>
      </c>
      <c r="HZ6" s="5">
        <f>IFERROR(求节点(相关资料!O$6:O$85,HE$6:HE$85,$HM6),0)</f>
        <v>266.66666666666663</v>
      </c>
      <c r="IA6" s="5">
        <f>IFERROR(求节点(相关资料!P$6:P$85,HF$6:HF$85,$HM6),0)</f>
        <v>400</v>
      </c>
      <c r="IB6" s="5">
        <f>IFERROR(求节点(相关资料!Q$6:Q$85,HG$6:HG$85,$HM6),0)</f>
        <v>350</v>
      </c>
      <c r="IC6" s="5">
        <f>IFERROR(求节点(相关资料!R$6:R$85,HH$6:HH$85,$HM6),0)</f>
        <v>1250</v>
      </c>
      <c r="ID6" s="5">
        <f>IFERROR(求节点(相关资料!S$6:S$85,HI$6:HI$85,$HM6),0)</f>
        <v>230</v>
      </c>
      <c r="IE6" s="5">
        <f>IFERROR(求节点(相关资料!T$6:T$85,HJ$6:HJ$85,$HM6),0)</f>
        <v>2262.5</v>
      </c>
      <c r="IH6" s="6">
        <v>1</v>
      </c>
      <c r="II6" s="6">
        <f>SUMPRODUCT(HN6:IE6,'[1]功能-城建'!$X6:$AO6)</f>
        <v>5360</v>
      </c>
      <c r="IJ6" s="6">
        <f>'[1]资源-木石铜粮'!$BW6</f>
        <v>4701.6403558476886</v>
      </c>
      <c r="IK6" s="6">
        <f>II6/IJ6</f>
        <v>1.140027648719127</v>
      </c>
    </row>
    <row r="7" spans="1:245" x14ac:dyDescent="0.15">
      <c r="A7" s="2">
        <v>2</v>
      </c>
      <c r="B7" s="4">
        <f>'[1]资源-木石铜粮'!DG7</f>
        <v>9126.6731501985159</v>
      </c>
      <c r="C7" s="4">
        <f>'[1]资源-木石铜粮'!DH7</f>
        <v>1250.4282037158214</v>
      </c>
      <c r="D7" s="4">
        <f>'[1]资源-木石铜粮'!DI7</f>
        <v>0</v>
      </c>
      <c r="E7" s="4">
        <f>'[1]资源-木石铜粮'!DJ7</f>
        <v>0</v>
      </c>
      <c r="F7" s="4">
        <f>'[1]资源-木石铜粮'!DK7</f>
        <v>416.80940123860717</v>
      </c>
      <c r="G7" s="4">
        <f>'[1]资源-木石铜粮'!DL7</f>
        <v>416.80940123860717</v>
      </c>
      <c r="H7" s="4">
        <f>'[1]资源-木石铜粮'!DM7</f>
        <v>416.80940123860717</v>
      </c>
      <c r="I7" s="4">
        <f>'[1]资源-木石铜粮'!DN7</f>
        <v>416.80940123860717</v>
      </c>
      <c r="J7" s="29">
        <f>SMALL('[1]资源-木石铜粮'!$DO$6:$DO$55,$A7)</f>
        <v>0</v>
      </c>
      <c r="K7" s="4">
        <f>'[1]资源-木石铜粮'!DP7</f>
        <v>469.50840960036533</v>
      </c>
      <c r="L7" s="4">
        <f>'[1]资源-木石铜粮'!DQ7</f>
        <v>790.48512542637354</v>
      </c>
      <c r="M7" s="4">
        <f>'[1]资源-木石铜粮'!DR7</f>
        <v>0</v>
      </c>
      <c r="N7" s="4">
        <f>'[1]资源-木石铜粮'!DS7</f>
        <v>0</v>
      </c>
      <c r="O7" s="4">
        <f>'[1]资源-木石铜粮'!DT7</f>
        <v>1129.0580727568718</v>
      </c>
      <c r="P7" s="4">
        <f>'[1]资源-木石铜粮'!DU7</f>
        <v>720.21978094402925</v>
      </c>
      <c r="Q7" s="4">
        <f>'[1]资源-木石铜粮'!DV7</f>
        <v>0</v>
      </c>
      <c r="R7" s="4">
        <f>'[1]资源-木石铜粮'!DW7</f>
        <v>0</v>
      </c>
      <c r="S7" s="4">
        <f>'[1]资源-木石铜粮'!DX7</f>
        <v>0</v>
      </c>
      <c r="T7" s="4">
        <f>'[1]资源-木石铜粮'!DY7</f>
        <v>0</v>
      </c>
      <c r="V7" s="2">
        <v>2</v>
      </c>
      <c r="W7" s="2">
        <f>IFERROR(求节点($A$6:$A$85,B$6:B$85,相关资料!C7),0)</f>
        <v>9126.6731501985159</v>
      </c>
      <c r="X7" s="2">
        <f>IFERROR(求节点($A$6:$A$85,C$6:C$85,相关资料!D7),0)</f>
        <v>1250.4282037158214</v>
      </c>
      <c r="Y7" s="2">
        <f>IFERROR(求节点($A$6:$A$85,D$6:D$85,相关资料!E7),0)</f>
        <v>148580.14588453271</v>
      </c>
      <c r="Z7" s="2">
        <f>IFERROR(求节点($A$6:$A$85,E$6:E$85,相关资料!F7),0)</f>
        <v>0</v>
      </c>
      <c r="AA7" s="2">
        <f>IFERROR(求节点($A$6:$A$85,F$6:F$85,相关资料!G7),0)</f>
        <v>416.80940123860717</v>
      </c>
      <c r="AB7" s="2">
        <f>IFERROR(求节点($A$6:$A$85,G$6:G$85,相关资料!H7),0)</f>
        <v>416.80940123860717</v>
      </c>
      <c r="AC7" s="2">
        <f>IFERROR(求节点($A$6:$A$85,H$6:H$85,相关资料!I7),0)</f>
        <v>416.80940123860717</v>
      </c>
      <c r="AD7" s="2">
        <f>IFERROR(求节点($A$6:$A$85,I$6:I$85,相关资料!J7),0)</f>
        <v>416.80940123860717</v>
      </c>
      <c r="AE7" s="29">
        <f>MAX(求节点('[1]功能-城建'!$K$33:$K$55,$J$33:$J$85,$V7),AE6)</f>
        <v>452291.81245660665</v>
      </c>
      <c r="AF7" s="2">
        <f>IFERROR(求节点($A$6:$A$85,K$6:K$85,相关资料!L7),0)</f>
        <v>469.50840960036533</v>
      </c>
      <c r="AG7" s="2">
        <f>IFERROR(求节点($A$6:$A$85,L$6:L$85,相关资料!M7),0)</f>
        <v>790.48512542637354</v>
      </c>
      <c r="AH7" s="2">
        <f>IFERROR(求节点($A$6:$A$85,M$6:M$85,相关资料!N7),0)</f>
        <v>64036.922964308054</v>
      </c>
      <c r="AI7" s="2">
        <f>IFERROR(求节点($A$6:$A$85,N$6:N$85,相关资料!O7),0)</f>
        <v>3348.5166433027507</v>
      </c>
      <c r="AJ7" s="2">
        <f>IFERROR(求节点($A$6:$A$85,O$6:O$85,相关资料!P7),0)</f>
        <v>2889.6583159574579</v>
      </c>
      <c r="AK7" s="2">
        <f>IFERROR(求节点($A$6:$A$85,P$6:P$85,相关资料!Q7),0)</f>
        <v>8358.1508667897342</v>
      </c>
      <c r="AL7" s="2">
        <f>IFERROR(求节点($A$6:$A$85,Q$6:Q$85,相关资料!R7),0)</f>
        <v>15581.395114557767</v>
      </c>
      <c r="AM7" s="2">
        <f>IFERROR(求节点($A$6:$A$85,R$6:R$85,相关资料!S7),0)</f>
        <v>2571.6992495068339</v>
      </c>
      <c r="AN7" s="2">
        <f>IFERROR(求节点($A$6:$A$85,S$6:S$85,相关资料!T7),0)</f>
        <v>74594.287149289448</v>
      </c>
      <c r="AO7" s="2">
        <f>IFERROR(求节点($A$6:$A$85,T$6:T$85,相关资料!U7),0)</f>
        <v>0</v>
      </c>
      <c r="AP7" s="2"/>
      <c r="AQ7" s="2">
        <v>2</v>
      </c>
      <c r="AR7" s="2">
        <f>IF(W7-W6=0,MAX(AR$6:AR6),W7-W6)</f>
        <v>6060.3859616021973</v>
      </c>
      <c r="AS7" s="2">
        <f>IF(X7-X6=0,MAX(AS$6:AS6),X7-X6)</f>
        <v>790.48512542637354</v>
      </c>
      <c r="AT7" s="2">
        <f>IF(Y7-Y6=0,MAX(AT$6:AT6),Y7-Y6)</f>
        <v>118149.0883013009</v>
      </c>
      <c r="AU7" s="2">
        <f>IF(Z7-Z6=0,MAX(AU$6:AU6),Z7-Z6)</f>
        <v>0</v>
      </c>
      <c r="AV7" s="2">
        <f>IF(AA7-AA6=0,MAX(AV$6:AV6),AA7-AA6)</f>
        <v>263.49504180879126</v>
      </c>
      <c r="AW7" s="2">
        <f>IF(AB7-AB6=0,MAX(AW$6:AW6),AB7-AB6)</f>
        <v>263.49504180879126</v>
      </c>
      <c r="AX7" s="2">
        <f>IF(AC7-AC6=0,MAX(AX$6:AX6),AC7-AC6)</f>
        <v>263.49504180879126</v>
      </c>
      <c r="AY7" s="2">
        <f>IF(AD7-AD6=0,MAX(AY$6:AY6),AD7-AD6)</f>
        <v>263.49504180879126</v>
      </c>
      <c r="AZ7" s="2">
        <f>IF(AE7-AE6=0,MAX(AZ$6:AZ6),AE7-AE6)</f>
        <v>226145.90622830333</v>
      </c>
      <c r="BA7" s="2">
        <f>IF(AF7-AF6=0,MAX(BA$6:BA6),AF7-AF6)</f>
        <v>316.19405017054942</v>
      </c>
      <c r="BB7" s="2">
        <f>IF(AG7-AG6=0,MAX(BB$6:BB6),AG7-AG6)</f>
        <v>790.48512542637354</v>
      </c>
      <c r="BC7" s="2">
        <f>IF(AH7-AH6=0,MAX(BC$6:BC6),AH7-AH6)</f>
        <v>43768.402460745798</v>
      </c>
      <c r="BD7" s="2">
        <f>IF(AI7-AI6=0,MAX(BD$6:BD6),AI7-AI6)</f>
        <v>3348.5166433027507</v>
      </c>
      <c r="BE7" s="2">
        <f>IF(AJ7-AJ6=0,MAX(BE$6:BE6),AJ7-AJ6)</f>
        <v>2480.8200241446157</v>
      </c>
      <c r="BF7" s="2">
        <f>IF(AK7-AK6=0,MAX(BF$6:BF6),AK7-AK6)</f>
        <v>7637.9310858457047</v>
      </c>
      <c r="BG7" s="2">
        <f>IF(AL7-AL6=0,MAX(BG$6:BG6),AL7-AL6)</f>
        <v>8107.4082014248988</v>
      </c>
      <c r="BH7" s="2">
        <f>IF(AM7-AM6=0,MAX(BH$6:BH6),AM7-AM6)</f>
        <v>2571.6992495068339</v>
      </c>
      <c r="BI7" s="2">
        <f>IF(AN7-AN6=0,MAX(BI$6:BI6),AN7-AN6)</f>
        <v>38368.330741343772</v>
      </c>
      <c r="BK7" s="21">
        <v>1</v>
      </c>
      <c r="BL7" s="2">
        <v>2</v>
      </c>
      <c r="BM7" s="2">
        <f>IF($BL7&gt;BM$1,0,SMALL(AR$6:AR$85,$BL7)*求节点($BL$6:$BL$85,$BK$6:$BK$85,INDEX(升级建筑所需大殿等级!AA$6:AA$85,MATCH($BL7,升级建筑所需大殿等级!$Z$6:$Z$85,0))))</f>
        <v>6060.3859616021973</v>
      </c>
      <c r="BN7" s="2">
        <f>IF($BL7&gt;BN$1,0,SMALL(AS$6:AS$85,$BL7)*求节点($BL$6:$BL$85,$BK$6:$BK$85,INDEX(升级建筑所需大殿等级!AB$6:AB$85,MATCH($BL7,升级建筑所需大殿等级!$Z$6:$Z$85,0))))</f>
        <v>790.48512542637354</v>
      </c>
      <c r="BO7" s="2">
        <f>IF($BL7&gt;BO$1,0,SMALL(AT$6:AT$85,$BL7)*求节点($BL$6:$BL$85,$BK$6:$BK$85,INDEX(升级建筑所需大殿等级!AC$6:AC$85,MATCH($BL7,升级建筑所需大殿等级!$Z$6:$Z$85,0))))</f>
        <v>118149.0883013009</v>
      </c>
      <c r="BP7" s="2">
        <f>IF($BL7&gt;BP$1,0,SMALL(AU$6:AU$85,$BL7)*求节点($BL$6:$BL$85,$BK$6:$BK$85,INDEX(升级建筑所需大殿等级!AD$6:AD$85,MATCH($BL7,升级建筑所需大殿等级!$Z$6:$Z$85,0))))</f>
        <v>0</v>
      </c>
      <c r="BQ7" s="2">
        <f>IF($BL7&gt;BQ$1,0,SMALL(AV$6:AV$85,$BL7)*求节点($BL$6:$BL$85,$BK$6:$BK$85,INDEX(升级建筑所需大殿等级!AE$6:AE$85,MATCH($BL7,升级建筑所需大殿等级!$Z$6:$Z$85,0))))</f>
        <v>263.49504180879126</v>
      </c>
      <c r="BR7" s="2">
        <f>IF($BL7&gt;BR$1,0,SMALL(AW$6:AW$85,$BL7)*求节点($BL$6:$BL$85,$BK$6:$BK$85,INDEX(升级建筑所需大殿等级!AF$6:AF$85,MATCH($BL7,升级建筑所需大殿等级!$Z$6:$Z$85,0))))</f>
        <v>263.49504180879126</v>
      </c>
      <c r="BS7" s="2">
        <f>IF($BL7&gt;BS$1,0,SMALL(AX$6:AX$85,$BL7)*求节点($BL$6:$BL$85,$BK$6:$BK$85,INDEX(升级建筑所需大殿等级!AG$6:AG$85,MATCH($BL7,升级建筑所需大殿等级!$Z$6:$Z$85,0))))</f>
        <v>263.49504180879126</v>
      </c>
      <c r="BT7" s="2">
        <f>IF($BL7&gt;BT$1,0,SMALL(AY$6:AY$85,$BL7)*求节点($BL$6:$BL$85,$BK$6:$BK$85,INDEX(升级建筑所需大殿等级!AH$6:AH$85,MATCH($BL7,升级建筑所需大殿等级!$Z$6:$Z$85,0))))</f>
        <v>263.49504180879126</v>
      </c>
      <c r="BU7" s="2">
        <f>IF($BL7&gt;BU$1,0,SMALL(AZ$6:AZ$85,$BL7)*求节点($BL$6:$BL$85,$BK$6:$BK$85,INDEX(升级建筑所需大殿等级!AI$6:AI$85,MATCH($BL7,升级建筑所需大殿等级!$Z$6:$Z$85,0))))</f>
        <v>142043.5156843611</v>
      </c>
      <c r="BV7" s="2">
        <f>IF($BL7&gt;BV$1,0,SMALL(BA$6:BA$85,$BL7)*求节点($BL$6:$BL$85,$BK$6:$BK$85,INDEX(升级建筑所需大殿等级!AJ$6:AJ$85,MATCH($BL7,升级建筑所需大殿等级!$Z$6:$Z$85,0))))</f>
        <v>316.19405017054942</v>
      </c>
      <c r="BW7" s="2">
        <f>IF($BL7&gt;BW$1,0,SMALL(BB$6:BB$85,$BL7)*求节点($BL$6:$BL$85,$BK$6:$BK$85,INDEX(升级建筑所需大殿等级!AK$6:AK$85,MATCH($BL7,升级建筑所需大殿等级!$Z$6:$Z$85,0))))</f>
        <v>790.48512542637354</v>
      </c>
      <c r="BX7" s="2">
        <f>IF($BL7&gt;BX$1,0,SMALL(BC$6:BC$85,$BL7)*求节点($BL$6:$BL$85,$BK$6:$BK$85,INDEX(升级建筑所需大殿等级!AL$6:AL$85,MATCH($BL7,升级建筑所需大殿等级!$Z$6:$Z$85,0))))</f>
        <v>43768.402460745798</v>
      </c>
      <c r="BY7" s="2">
        <f>IF($BL7&gt;BY$1,0,SMALL(BD$6:BD$85,$BL7)*求节点($BL$6:$BL$85,$BK$6:$BK$85,INDEX(升级建筑所需大殿等级!AM$6:AM$85,MATCH($BL7,升级建筑所需大殿等级!$Z$6:$Z$85,0))))</f>
        <v>3348.5166433027507</v>
      </c>
      <c r="BZ7" s="2">
        <f>IF($BL7&gt;BZ$1,0,SMALL(BE$6:BE$85,$BL7)*求节点($BL$6:$BL$85,$BK$6:$BK$85,INDEX(升级建筑所需大殿等级!AN$6:AN$85,MATCH($BL7,升级建筑所需大殿等级!$Z$6:$Z$85,0))))</f>
        <v>2480.8200241446157</v>
      </c>
      <c r="CA7" s="2">
        <f>IF($BL7&gt;CA$1,0,SMALL(BF$6:BF$85,$BL7)*求节点($BL$6:$BL$85,$BK$6:$BK$85,INDEX(升级建筑所需大殿等级!AO$6:AO$85,MATCH($BL7,升级建筑所需大殿等级!$Z$6:$Z$85,0))))</f>
        <v>7637.9310858457047</v>
      </c>
      <c r="CB7" s="2">
        <f>IF($BL7&gt;CB$1,0,SMALL(BG$6:BG$85,$BL7)*求节点($BL$6:$BL$85,$BK$6:$BK$85,INDEX(升级建筑所需大殿等级!AP$6:AP$85,MATCH($BL7,升级建筑所需大殿等级!$Z$6:$Z$85,0))))</f>
        <v>8107.4082014248988</v>
      </c>
      <c r="CC7" s="2">
        <f>IF($BL7&gt;CC$1,0,SMALL(BH$6:BH$85,$BL7)*求节点($BL$6:$BL$85,$BK$6:$BK$85,INDEX(升级建筑所需大殿等级!AQ$6:AQ$85,MATCH($BL7,升级建筑所需大殿等级!$Z$6:$Z$85,0))))</f>
        <v>2571.6992495068339</v>
      </c>
      <c r="CD7" s="2">
        <f>IF($BL7&gt;CD$1,0,SMALL(BI$6:BI$85,$BL7)*求节点($BL$6:$BL$85,$BK$6:$BK$85,INDEX(升级建筑所需大殿等级!AR$6:AR$85,MATCH($BL7,升级建筑所需大殿等级!$Z$6:$Z$85,0))))</f>
        <v>38368.330741343772</v>
      </c>
      <c r="CE7" s="2"/>
      <c r="CF7" s="2"/>
      <c r="CH7" s="1">
        <v>2</v>
      </c>
      <c r="CI7" s="46">
        <v>1900</v>
      </c>
      <c r="CJ7" s="46">
        <v>2300</v>
      </c>
      <c r="CK7" s="46">
        <v>1900</v>
      </c>
      <c r="CL7" s="1">
        <f>IFERROR(ROUND($BM7*INDEX(消耗汇总!BH$8:BH$87,相关资料!$C7,1),-2),0)</f>
        <v>0</v>
      </c>
      <c r="CN7" s="46">
        <v>200</v>
      </c>
      <c r="CO7" s="46">
        <v>300</v>
      </c>
      <c r="CP7" s="46">
        <v>200</v>
      </c>
      <c r="CQ7" s="1">
        <f>IFERROR(ROUND($BN7*INDEX(消耗汇总!BH$8:BH$87,相关资料!$D7,1),-2),0)</f>
        <v>0</v>
      </c>
      <c r="CS7" s="46">
        <v>35500</v>
      </c>
      <c r="CT7" s="46">
        <v>47200</v>
      </c>
      <c r="CU7" s="46">
        <v>35500</v>
      </c>
      <c r="CV7" s="1">
        <f>IFERROR(ROUND($BO7*INDEX(消耗汇总!BH$8:BH$87,相关资料!$E7,1),-2),0)</f>
        <v>0</v>
      </c>
      <c r="CX7" s="1">
        <f>IFERROR(ROUND($BP7*INDEX(消耗汇总!BE$8:BE$87,相关资料!$F7,1),-2),0)</f>
        <v>0</v>
      </c>
      <c r="CY7" s="1">
        <f>IFERROR(ROUND($BP7*INDEX(消耗汇总!BF$8:BF$87,相关资料!$F7,1),-2),0)</f>
        <v>0</v>
      </c>
      <c r="CZ7" s="1">
        <f>IFERROR(ROUND($BP7*INDEX(消耗汇总!BG$8:BG$87,相关资料!$F7,1),-2),0)</f>
        <v>0</v>
      </c>
      <c r="DA7" s="1">
        <f>IFERROR(ROUND($BP7*INDEX(消耗汇总!BH$8:BH$87,相关资料!$F7,1),-2),0)</f>
        <v>0</v>
      </c>
      <c r="DD7" s="46">
        <v>150</v>
      </c>
      <c r="DE7" s="46">
        <v>100</v>
      </c>
      <c r="DF7" s="1">
        <f>IFERROR(ROUND($BQ7*INDEX(消耗汇总!BH$8:BH$87,相关资料!$G7,1)+$BS7*INDEX(消耗汇总!BH$8:BH$87,相关资料!$G7,1)/2,-2),0)</f>
        <v>0</v>
      </c>
      <c r="DH7" s="46">
        <v>100</v>
      </c>
      <c r="DI7" s="46">
        <v>150</v>
      </c>
      <c r="DM7" s="29">
        <v>130</v>
      </c>
      <c r="DN7" s="2"/>
      <c r="DO7" s="29">
        <v>130</v>
      </c>
      <c r="DR7" s="46">
        <v>100</v>
      </c>
      <c r="DS7" s="46">
        <v>150</v>
      </c>
      <c r="DT7" s="46">
        <v>100</v>
      </c>
      <c r="DU7" s="1">
        <v>0</v>
      </c>
      <c r="DW7" s="46">
        <v>40100</v>
      </c>
      <c r="DX7" s="46">
        <v>61800</v>
      </c>
      <c r="DY7" s="46">
        <v>40100</v>
      </c>
      <c r="DZ7" s="1">
        <f>ROUND($BU7*INDEX(消耗汇总!BH$8:BH$87,相关资料!$K7,1),-2)</f>
        <v>0</v>
      </c>
      <c r="EB7" s="46">
        <v>100</v>
      </c>
      <c r="EC7" s="46">
        <v>150</v>
      </c>
      <c r="ED7" s="46">
        <v>100</v>
      </c>
      <c r="EE7" s="1">
        <f>IFERROR(ROUND($BV7*INDEX(消耗汇总!BH$8:BH$87,相关资料!$L7,1),-2),0)</f>
        <v>0</v>
      </c>
      <c r="EG7" s="46">
        <v>200</v>
      </c>
      <c r="EH7" s="46">
        <v>300</v>
      </c>
      <c r="EI7" s="46">
        <v>200</v>
      </c>
      <c r="EJ7" s="1">
        <f>IFERROR(ROUND($BW7*INDEX(消耗汇总!BH$8:BH$87,相关资料!$M7,1),-2),0)</f>
        <v>0</v>
      </c>
      <c r="EK7" s="1">
        <v>2</v>
      </c>
      <c r="EL7" s="46">
        <v>13300</v>
      </c>
      <c r="EM7" s="46">
        <v>17100</v>
      </c>
      <c r="EN7" s="46">
        <v>13300</v>
      </c>
      <c r="EO7" s="1">
        <f>IFERROR(ROUND($BX7*INDEX(消耗汇总!BH$8:BH$87,相关资料!$N7,1),-2),0)</f>
        <v>0</v>
      </c>
      <c r="EQ7" s="46">
        <v>1000</v>
      </c>
      <c r="ER7" s="46">
        <v>1300</v>
      </c>
      <c r="ES7" s="46">
        <v>1000</v>
      </c>
      <c r="ET7" s="1">
        <f>IFERROR(ROUND($BY7*INDEX(消耗汇总!BH$8:BH$87,相关资料!$O7,1),-2),0)</f>
        <v>0</v>
      </c>
      <c r="EV7" s="46">
        <v>800</v>
      </c>
      <c r="EW7" s="46">
        <v>900</v>
      </c>
      <c r="EX7" s="46">
        <v>800</v>
      </c>
      <c r="EY7" s="1">
        <f>IFERROR(ROUND($BZ7*INDEX(消耗汇总!BH$8:BH$87,相关资料!$P7,1),-2),0)</f>
        <v>0</v>
      </c>
      <c r="FA7" s="46">
        <v>2400</v>
      </c>
      <c r="FB7" s="46">
        <v>2900</v>
      </c>
      <c r="FC7" s="46">
        <v>2400</v>
      </c>
      <c r="FD7" s="1">
        <f>IFERROR(ROUND($CA7*INDEX(消耗汇总!BH$8:BH$87,相关资料!$Q7,1),-2),0)</f>
        <v>0</v>
      </c>
      <c r="FF7" s="46">
        <v>2500</v>
      </c>
      <c r="FG7" s="46">
        <v>3100</v>
      </c>
      <c r="FH7" s="46">
        <v>2500</v>
      </c>
      <c r="FI7" s="1">
        <f>IFERROR(ROUND($CB7*INDEX(消耗汇总!BH$8:BH$87,相关资料!$R7,1),-2),0)</f>
        <v>0</v>
      </c>
      <c r="FK7" s="46">
        <v>800</v>
      </c>
      <c r="FL7" s="46">
        <v>1000</v>
      </c>
      <c r="FM7" s="46">
        <v>800</v>
      </c>
      <c r="FN7" s="1">
        <f>IFERROR(ROUND($CC7*INDEX(消耗汇总!BH$8:BH$87,相关资料!$S7,1),-2),0)</f>
        <v>0</v>
      </c>
      <c r="FP7" s="46">
        <v>11400</v>
      </c>
      <c r="FQ7" s="46">
        <v>15700</v>
      </c>
      <c r="FR7" s="46">
        <v>11400</v>
      </c>
      <c r="FS7" s="1">
        <f>IFERROR(ROUND($CD7*INDEX(消耗汇总!BH$8:BH$87,相关资料!$T7,1),-2),0)</f>
        <v>0</v>
      </c>
      <c r="FW7" s="8">
        <v>2</v>
      </c>
      <c r="FX7" s="5">
        <f t="shared" ref="FX7:FX70" si="13">SUM($CI7:$CL7)</f>
        <v>6100</v>
      </c>
      <c r="FY7" s="5">
        <f t="shared" ref="FY7:FY70" si="14">SUM($CN7:$CQ7)</f>
        <v>700</v>
      </c>
      <c r="FZ7" s="5">
        <f t="shared" ref="FZ7:FZ70" si="15">SUM($CS7:$CV7)</f>
        <v>118200</v>
      </c>
      <c r="GA7" s="5">
        <f t="shared" si="1"/>
        <v>0</v>
      </c>
      <c r="GB7" s="5">
        <f t="shared" si="2"/>
        <v>250</v>
      </c>
      <c r="GC7" s="5">
        <f t="shared" si="3"/>
        <v>250</v>
      </c>
      <c r="GD7" s="5">
        <f t="shared" ref="GD7:GD70" si="16">SUM($DM7:$DP7)</f>
        <v>260</v>
      </c>
      <c r="GE7" s="5">
        <f t="shared" ref="GE7:GE70" si="17">SUM($DR7:$DU7)</f>
        <v>350</v>
      </c>
      <c r="GF7" s="5">
        <f t="shared" si="4"/>
        <v>142000</v>
      </c>
      <c r="GG7" s="5">
        <f t="shared" si="5"/>
        <v>350</v>
      </c>
      <c r="GH7" s="5">
        <f t="shared" si="6"/>
        <v>700</v>
      </c>
      <c r="GI7" s="8"/>
      <c r="GJ7" s="5">
        <f t="shared" si="7"/>
        <v>3300</v>
      </c>
      <c r="GK7" s="5">
        <f t="shared" si="8"/>
        <v>2500</v>
      </c>
      <c r="GL7" s="5">
        <f t="shared" si="9"/>
        <v>7700</v>
      </c>
      <c r="GM7" s="5">
        <f t="shared" si="10"/>
        <v>8100</v>
      </c>
      <c r="GN7" s="5">
        <f t="shared" si="11"/>
        <v>2600</v>
      </c>
      <c r="GO7" s="5">
        <f t="shared" si="12"/>
        <v>38500</v>
      </c>
      <c r="GR7" s="8">
        <v>2</v>
      </c>
      <c r="GS7" s="5">
        <f>SUM(FX$6:FX7)</f>
        <v>9200</v>
      </c>
      <c r="GT7" s="5">
        <f>SUM(FY$6:FY7)</f>
        <v>1100</v>
      </c>
      <c r="GU7" s="5">
        <f>SUM(FZ$6:FZ7)</f>
        <v>148600</v>
      </c>
      <c r="GV7" s="5">
        <f>SUM(GA$6:GA7)</f>
        <v>0</v>
      </c>
      <c r="GW7" s="5">
        <f>SUM(GB$6:GB7)</f>
        <v>500</v>
      </c>
      <c r="GX7" s="5">
        <f>SUM(GC$6:GC7)</f>
        <v>500</v>
      </c>
      <c r="GY7" s="5">
        <f>SUM(GD$6:GD7)</f>
        <v>520</v>
      </c>
      <c r="GZ7" s="5">
        <f>SUM(GE$6:GE7)</f>
        <v>700</v>
      </c>
      <c r="HA7" s="5">
        <f>SUM(GF$6:GF7)</f>
        <v>284000</v>
      </c>
      <c r="HB7" s="5">
        <f>SUM(GG$6:GG7)</f>
        <v>700</v>
      </c>
      <c r="HC7" s="5">
        <f>SUM(GH$6:GH7)</f>
        <v>1400</v>
      </c>
      <c r="HD7" s="5">
        <f>SUM(GI$6:GI7)</f>
        <v>0</v>
      </c>
      <c r="HE7" s="5">
        <f>SUM(GJ$6:GJ7)</f>
        <v>3700</v>
      </c>
      <c r="HF7" s="5">
        <f>SUM(GK$6:GK7)</f>
        <v>2900</v>
      </c>
      <c r="HG7" s="5">
        <f>SUM(GL$6:GL7)</f>
        <v>8400</v>
      </c>
      <c r="HH7" s="5">
        <f>SUM(GM$6:GM7)</f>
        <v>15600</v>
      </c>
      <c r="HI7" s="5">
        <f>SUM(GN$6:GN7)</f>
        <v>4900</v>
      </c>
      <c r="HJ7" s="5">
        <f>SUM(GO$6:GO7)</f>
        <v>74700</v>
      </c>
      <c r="HM7" s="8">
        <v>2</v>
      </c>
      <c r="HN7" s="5">
        <f>IFERROR(求节点(相关资料!C$6:C$85,GS$6:GS$85,$HM7),0)</f>
        <v>9200</v>
      </c>
      <c r="HO7" s="5">
        <f>IFERROR(求节点(相关资料!D$6:D$85,GT$6:GT$85,$HM7),0)</f>
        <v>1100</v>
      </c>
      <c r="HP7" s="5">
        <f>IFERROR(求节点(相关资料!E$6:E$85,GU$6:GU$85,$HM7),0)</f>
        <v>4864</v>
      </c>
      <c r="HQ7" s="5">
        <f>IFERROR(求节点(相关资料!F$6:F$85,GV$6:GV$85,$HM7),0)</f>
        <v>0</v>
      </c>
      <c r="HR7" s="5">
        <f>IFERROR(求节点(相关资料!G$6:G$85,GW$6:GW$85,$HM7),0)</f>
        <v>500</v>
      </c>
      <c r="HS7" s="5">
        <f>IFERROR(求节点(相关资料!H$6:H$85,GX$6:GX$85,$HM7),0)</f>
        <v>500</v>
      </c>
      <c r="HT7" s="5">
        <f>IFERROR(求节点(相关资料!I$6:I$85,GY$6:GY$85,$HM7),0)</f>
        <v>520</v>
      </c>
      <c r="HU7" s="5">
        <f>IFERROR(求节点(相关资料!J$6:J$85,GZ$6:GZ$85,$HM7),0)</f>
        <v>700</v>
      </c>
      <c r="HV7" s="5">
        <f>IFERROR(求节点(相关资料!K$6:K$85,HA$6:HA$85,$HM7),0)</f>
        <v>10142.85714285713</v>
      </c>
      <c r="HW7" s="5">
        <f>IFERROR(求节点(相关资料!L$6:L$85,HB$6:HB$85,$HM7),0)</f>
        <v>700</v>
      </c>
      <c r="HX7" s="5">
        <f>IFERROR(求节点(相关资料!M$6:M$85,HC$6:HC$85,$HM7),0)</f>
        <v>1400</v>
      </c>
      <c r="HY7" s="5">
        <f>IFERROR(求节点(相关资料!N$6:N$85,HD$6:HD$85,$HM7),0)</f>
        <v>0</v>
      </c>
      <c r="HZ7" s="5">
        <f>IFERROR(求节点(相关资料!O$6:O$85,HE$6:HE$85,$HM7),0)</f>
        <v>950</v>
      </c>
      <c r="IA7" s="5">
        <f>IFERROR(求节点(相关资料!P$6:P$85,HF$6:HF$85,$HM7),0)</f>
        <v>1400</v>
      </c>
      <c r="IB7" s="5">
        <f>IFERROR(求节点(相关资料!Q$6:Q$85,HG$6:HG$85,$HM7),0)</f>
        <v>700</v>
      </c>
      <c r="IC7" s="5">
        <f>IFERROR(求节点(相关资料!R$6:R$85,HH$6:HH$85,$HM7),0)</f>
        <v>2500</v>
      </c>
      <c r="ID7" s="5">
        <f>IFERROR(求节点(相关资料!S$6:S$85,HI$6:HI$85,$HM7),0)</f>
        <v>460</v>
      </c>
      <c r="IE7" s="5">
        <f>IFERROR(求节点(相关资料!T$6:T$85,HJ$6:HJ$85,$HM7),0)</f>
        <v>4525</v>
      </c>
      <c r="IH7" s="6">
        <v>2</v>
      </c>
      <c r="II7" s="6">
        <f>SUMPRODUCT(HN7:IE7,'[1]功能-城建'!$X7:$AO7)</f>
        <v>16720</v>
      </c>
      <c r="IJ7" s="6">
        <f>'[1]资源-木石铜粮'!$BW7</f>
        <v>15153.610347596405</v>
      </c>
      <c r="IK7" s="6">
        <f t="shared" ref="IK7:IK54" si="18">II7/IJ7</f>
        <v>1.1033674231073289</v>
      </c>
    </row>
    <row r="8" spans="1:245" x14ac:dyDescent="0.15">
      <c r="A8" s="2">
        <v>3</v>
      </c>
      <c r="B8" s="4">
        <f>'[1]资源-木石铜粮'!DG8</f>
        <v>19037.842912708882</v>
      </c>
      <c r="C8" s="4">
        <f>'[1]资源-木石铜粮'!DH8</f>
        <v>2394.02471477471</v>
      </c>
      <c r="D8" s="4">
        <f>'[1]资源-木石铜粮'!DI8</f>
        <v>0</v>
      </c>
      <c r="E8" s="4">
        <f>'[1]资源-木石铜粮'!DJ8</f>
        <v>0</v>
      </c>
      <c r="F8" s="4">
        <f>'[1]资源-木石铜粮'!DK8</f>
        <v>798.0082382582367</v>
      </c>
      <c r="G8" s="4">
        <f>'[1]资源-木石铜粮'!DL8</f>
        <v>798.0082382582367</v>
      </c>
      <c r="H8" s="4">
        <f>'[1]资源-木石铜粮'!DM8</f>
        <v>798.0082382582367</v>
      </c>
      <c r="I8" s="4">
        <f>'[1]资源-木石铜粮'!DN8</f>
        <v>798.0082382582367</v>
      </c>
      <c r="J8" s="29">
        <f>SMALL('[1]资源-木石铜粮'!$DO$6:$DO$55,$A8)</f>
        <v>0</v>
      </c>
      <c r="K8" s="4">
        <f>'[1]资源-木石铜粮'!DP8</f>
        <v>1003.1867814278467</v>
      </c>
      <c r="L8" s="4">
        <f>'[1]资源-木石铜粮'!DQ8</f>
        <v>1934.0816364852622</v>
      </c>
      <c r="M8" s="4">
        <f>'[1]资源-木石铜粮'!DR8</f>
        <v>0</v>
      </c>
      <c r="N8" s="4">
        <f>'[1]资源-木石铜粮'!DS8</f>
        <v>1067.3567436549627</v>
      </c>
      <c r="O8" s="4">
        <f>'[1]资源-木石铜粮'!DT8</f>
        <v>2196.4148164118342</v>
      </c>
      <c r="P8" s="4">
        <f>'[1]资源-木石铜粮'!DU8</f>
        <v>1787.5765245989919</v>
      </c>
      <c r="Q8" s="4">
        <f>'[1]资源-木石铜粮'!DV8</f>
        <v>0</v>
      </c>
      <c r="R8" s="4">
        <f>'[1]资源-木石铜粮'!DW8</f>
        <v>0</v>
      </c>
      <c r="S8" s="4">
        <f>'[1]资源-木石铜粮'!DX8</f>
        <v>0</v>
      </c>
      <c r="T8" s="4">
        <f>'[1]资源-木石铜粮'!DY8</f>
        <v>0</v>
      </c>
      <c r="V8" s="2">
        <v>3</v>
      </c>
      <c r="W8" s="2">
        <f>IFERROR(求节点($A$6:$A$85,B$6:B$85,相关资料!C8),0)</f>
        <v>19037.842912708882</v>
      </c>
      <c r="X8" s="2">
        <f>IFERROR(求节点($A$6:$A$85,C$6:C$85,相关资料!D8),0)</f>
        <v>2394.02471477471</v>
      </c>
      <c r="Y8" s="2">
        <f>IFERROR(求节点($A$6:$A$85,D$6:D$85,相关资料!E8),0)</f>
        <v>401128.63089891465</v>
      </c>
      <c r="Z8" s="2">
        <f>IFERROR(求节点($A$6:$A$85,E$6:E$85,相关资料!F8),0)</f>
        <v>0</v>
      </c>
      <c r="AA8" s="2">
        <f>IFERROR(求节点($A$6:$A$85,F$6:F$85,相关资料!G8),0)</f>
        <v>798.0082382582367</v>
      </c>
      <c r="AB8" s="2">
        <f>IFERROR(求节点($A$6:$A$85,G$6:G$85,相关资料!H8),0)</f>
        <v>798.0082382582367</v>
      </c>
      <c r="AC8" s="2">
        <f>IFERROR(求节点($A$6:$A$85,H$6:H$85,相关资料!I8),0)</f>
        <v>798.0082382582367</v>
      </c>
      <c r="AD8" s="2">
        <f>IFERROR(求节点($A$6:$A$85,I$6:I$85,相关资料!J8),0)</f>
        <v>798.0082382582367</v>
      </c>
      <c r="AE8" s="29">
        <f>MAX(求节点('[1]功能-城建'!$K$33:$K$55,$J$33:$J$85,$V8),AE7)</f>
        <v>678437.71868490998</v>
      </c>
      <c r="AF8" s="2">
        <f>IFERROR(求节点($A$6:$A$85,K$6:K$85,相关资料!L8),0)</f>
        <v>1003.1867814278467</v>
      </c>
      <c r="AG8" s="2">
        <f>IFERROR(求节点($A$6:$A$85,L$6:L$85,相关资料!M8),0)</f>
        <v>1934.0816364852622</v>
      </c>
      <c r="AH8" s="2">
        <f>IFERROR(求节点($A$6:$A$85,M$6:M$85,相关资料!N8),0)</f>
        <v>127307.09652973611</v>
      </c>
      <c r="AI8" s="2">
        <f>IFERROR(求节点($A$6:$A$85,N$6:N$85,相关资料!O8),0)</f>
        <v>32629.504291572892</v>
      </c>
      <c r="AJ8" s="2">
        <f>IFERROR(求节点($A$6:$A$85,O$6:O$85,相关资料!P8),0)</f>
        <v>22971.608302488858</v>
      </c>
      <c r="AK8" s="2">
        <f>IFERROR(求节点($A$6:$A$85,P$6:P$85,相关资料!Q8),0)</f>
        <v>37505.033774684787</v>
      </c>
      <c r="AL8" s="2">
        <f>IFERROR(求节点($A$6:$A$85,Q$6:Q$85,相关资料!R8),0)</f>
        <v>39389.419260147828</v>
      </c>
      <c r="AM8" s="2">
        <f>IFERROR(求节点($A$6:$A$85,R$6:R$85,相关资料!S8),0)</f>
        <v>2571.6992495068339</v>
      </c>
      <c r="AN8" s="2">
        <f>IFERROR(求节点($A$6:$A$85,S$6:S$85,相关资料!T8),0)</f>
        <v>195133.79091872548</v>
      </c>
      <c r="AO8" s="2">
        <f>IFERROR(求节点($A$6:$A$85,T$6:T$85,相关资料!U8),0)</f>
        <v>0</v>
      </c>
      <c r="AP8" s="2"/>
      <c r="AQ8" s="2">
        <v>3</v>
      </c>
      <c r="AR8" s="2">
        <f>IF(W8-W7=0,MAX(AR$6:AR7),W8-W7)</f>
        <v>9911.1697625103661</v>
      </c>
      <c r="AS8" s="2">
        <f>IF(X8-X7=0,MAX(AS$6:AS7),X8-X7)</f>
        <v>1143.5965110588886</v>
      </c>
      <c r="AT8" s="2">
        <f>IF(Y8-Y7=0,MAX(AT$6:AT7),Y8-Y7)</f>
        <v>252548.48501438193</v>
      </c>
      <c r="AU8" s="2">
        <f>IF(Z8-Z7=0,MAX(AU$6:AU7),Z8-Z7)</f>
        <v>0</v>
      </c>
      <c r="AV8" s="2">
        <f>IF(AA8-AA7=0,MAX(AV$6:AV7),AA8-AA7)</f>
        <v>381.19883701962954</v>
      </c>
      <c r="AW8" s="2">
        <f>IF(AB8-AB7=0,MAX(AW$6:AW7),AB8-AB7)</f>
        <v>381.19883701962954</v>
      </c>
      <c r="AX8" s="2">
        <f>IF(AC8-AC7=0,MAX(AX$6:AX7),AC8-AC7)</f>
        <v>381.19883701962954</v>
      </c>
      <c r="AY8" s="2">
        <f>IF(AD8-AD7=0,MAX(AY$6:AY7),AD8-AD7)</f>
        <v>381.19883701962954</v>
      </c>
      <c r="AZ8" s="2">
        <f>IF(AE8-AE7=0,MAX(AZ$6:AZ7),AE8-AE7)</f>
        <v>226145.90622830333</v>
      </c>
      <c r="BA8" s="2">
        <f>IF(AF8-AF7=0,MAX(BA$6:BA7),AF8-AF7)</f>
        <v>533.67837182748133</v>
      </c>
      <c r="BB8" s="2">
        <f>IF(AG8-AG7=0,MAX(BB$6:BB7),AG8-AG7)</f>
        <v>1143.5965110588886</v>
      </c>
      <c r="BC8" s="2">
        <f>IF(AH8-AH7=0,MAX(BC$6:BC7),AH8-AH7)</f>
        <v>63270.173565428056</v>
      </c>
      <c r="BD8" s="2">
        <f>IF(AI8-AI7=0,MAX(BD$6:BD7),AI8-AI7)</f>
        <v>29280.98764827014</v>
      </c>
      <c r="BE8" s="2">
        <f>IF(AJ8-AJ7=0,MAX(BE$6:BE7),AJ8-AJ7)</f>
        <v>20081.949986531399</v>
      </c>
      <c r="BF8" s="2">
        <f>IF(AK8-AK7=0,MAX(BF$6:BF7),AK8-AK7)</f>
        <v>29146.882907895051</v>
      </c>
      <c r="BG8" s="2">
        <f>IF(AL8-AL7=0,MAX(BG$6:BG7),AL8-AL7)</f>
        <v>23808.024145590061</v>
      </c>
      <c r="BH8" s="2">
        <f>IF(AM8-AM7=0,MAX(BH$6:BH7),AM8-AM7)</f>
        <v>2571.6992495068339</v>
      </c>
      <c r="BI8" s="2">
        <f>IF(AN8-AN7=0,MAX(BI$6:BI7),AN8-AN7)</f>
        <v>120539.50376943604</v>
      </c>
      <c r="BK8" s="21">
        <v>1</v>
      </c>
      <c r="BL8" s="2">
        <v>3</v>
      </c>
      <c r="BM8" s="2">
        <f>IF($BL8&gt;BM$1,0,SMALL(AR$6:AR$85,$BL8)*求节点($BL$6:$BL$85,$BK$6:$BK$85,INDEX(升级建筑所需大殿等级!AA$6:AA$85,MATCH($BL8,升级建筑所需大殿等级!$Z$6:$Z$85,0))))</f>
        <v>9911.1697625103661</v>
      </c>
      <c r="BN8" s="2">
        <f>IF($BL8&gt;BN$1,0,SMALL(AS$6:AS$85,$BL8)*求节点($BL$6:$BL$85,$BK$6:$BK$85,INDEX(升级建筑所需大殿等级!AB$6:AB$85,MATCH($BL8,升级建筑所需大殿等级!$Z$6:$Z$85,0))))</f>
        <v>1143.5965110588886</v>
      </c>
      <c r="BO8" s="2">
        <f>IF($BL8&gt;BO$1,0,SMALL(AT$6:AT$85,$BL8)*求节点($BL$6:$BL$85,$BK$6:$BK$85,INDEX(升级建筑所需大殿等级!AC$6:AC$85,MATCH($BL8,升级建筑所需大殿等级!$Z$6:$Z$85,0))))</f>
        <v>252548.48501438193</v>
      </c>
      <c r="BP8" s="2">
        <f>IF($BL8&gt;BP$1,0,SMALL(AU$6:AU$85,$BL8)*求节点($BL$6:$BL$85,$BK$6:$BK$85,INDEX(升级建筑所需大殿等级!AD$6:AD$85,MATCH($BL8,升级建筑所需大殿等级!$Z$6:$Z$85,0))))</f>
        <v>0</v>
      </c>
      <c r="BQ8" s="2">
        <f>IF($BL8&gt;BQ$1,0,SMALL(AV$6:AV$85,$BL8)*求节点($BL$6:$BL$85,$BK$6:$BK$85,INDEX(升级建筑所需大殿等级!AE$6:AE$85,MATCH($BL8,升级建筑所需大殿等级!$Z$6:$Z$85,0))))</f>
        <v>381.19883701962954</v>
      </c>
      <c r="BR8" s="2">
        <f>IF($BL8&gt;BR$1,0,SMALL(AW$6:AW$85,$BL8)*求节点($BL$6:$BL$85,$BK$6:$BK$85,INDEX(升级建筑所需大殿等级!AF$6:AF$85,MATCH($BL8,升级建筑所需大殿等级!$Z$6:$Z$85,0))))</f>
        <v>381.19883701962954</v>
      </c>
      <c r="BS8" s="2">
        <f>IF($BL8&gt;BS$1,0,SMALL(AX$6:AX$85,$BL8)*求节点($BL$6:$BL$85,$BK$6:$BK$85,INDEX(升级建筑所需大殿等级!AG$6:AG$85,MATCH($BL8,升级建筑所需大殿等级!$Z$6:$Z$85,0))))</f>
        <v>381.19883701962954</v>
      </c>
      <c r="BT8" s="2">
        <f>IF($BL8&gt;BT$1,0,SMALL(AY$6:AY$85,$BL8)*求节点($BL$6:$BL$85,$BK$6:$BK$85,INDEX(升级建筑所需大殿等级!AH$6:AH$85,MATCH($BL8,升级建筑所需大殿等级!$Z$6:$Z$85,0))))</f>
        <v>381.19883701962954</v>
      </c>
      <c r="BU8" s="2">
        <f>IF($BL8&gt;BU$1,0,SMALL(AZ$6:AZ$85,$BL8)*求节点($BL$6:$BL$85,$BK$6:$BK$85,INDEX(升级建筑所需大殿等级!AI$6:AI$85,MATCH($BL8,升级建筑所需大殿等级!$Z$6:$Z$85,0))))</f>
        <v>142043.5156843611</v>
      </c>
      <c r="BV8" s="2">
        <f>IF($BL8&gt;BV$1,0,SMALL(BA$6:BA$85,$BL8)*求节点($BL$6:$BL$85,$BK$6:$BK$85,INDEX(升级建筑所需大殿等级!AJ$6:AJ$85,MATCH($BL8,升级建筑所需大殿等级!$Z$6:$Z$85,0))))</f>
        <v>533.67837182748133</v>
      </c>
      <c r="BW8" s="2">
        <f>IF($BL8&gt;BW$1,0,SMALL(BB$6:BB$85,$BL8)*求节点($BL$6:$BL$85,$BK$6:$BK$85,INDEX(升级建筑所需大殿等级!AK$6:AK$85,MATCH($BL8,升级建筑所需大殿等级!$Z$6:$Z$85,0))))</f>
        <v>1143.5965110588886</v>
      </c>
      <c r="BX8" s="2">
        <f>IF($BL8&gt;BX$1,0,SMALL(BC$6:BC$85,$BL8)*求节点($BL$6:$BL$85,$BK$6:$BK$85,INDEX(升级建筑所需大殿等级!AL$6:AL$85,MATCH($BL8,升级建筑所需大殿等级!$Z$6:$Z$85,0))))</f>
        <v>63270.173565428056</v>
      </c>
      <c r="BY8" s="2">
        <f>IF($BL8&gt;BY$1,0,SMALL(BD$6:BD$85,$BL8)*求节点($BL$6:$BL$85,$BK$6:$BK$85,INDEX(升级建筑所需大殿等级!AM$6:AM$85,MATCH($BL8,升级建筑所需大殿等级!$Z$6:$Z$85,0))))</f>
        <v>29280.98764827014</v>
      </c>
      <c r="BZ8" s="2">
        <f>IF($BL8&gt;BZ$1,0,SMALL(BE$6:BE$85,$BL8)*求节点($BL$6:$BL$85,$BK$6:$BK$85,INDEX(升级建筑所需大殿等级!AN$6:AN$85,MATCH($BL8,升级建筑所需大殿等级!$Z$6:$Z$85,0))))</f>
        <v>20081.949986531399</v>
      </c>
      <c r="CA8" s="2">
        <f>IF($BL8&gt;CA$1,0,SMALL(BF$6:BF$85,$BL8)*求节点($BL$6:$BL$85,$BK$6:$BK$85,INDEX(升级建筑所需大殿等级!AO$6:AO$85,MATCH($BL8,升级建筑所需大殿等级!$Z$6:$Z$85,0))))</f>
        <v>29146.882907895051</v>
      </c>
      <c r="CB8" s="2">
        <f>IF($BL8&gt;CB$1,0,SMALL(BG$6:BG$85,$BL8)*求节点($BL$6:$BL$85,$BK$6:$BK$85,INDEX(升级建筑所需大殿等级!AP$6:AP$85,MATCH($BL8,升级建筑所需大殿等级!$Z$6:$Z$85,0))))</f>
        <v>23808.024145590061</v>
      </c>
      <c r="CC8" s="2">
        <f>IF($BL8&gt;CC$1,0,SMALL(BH$6:BH$85,$BL8)*求节点($BL$6:$BL$85,$BK$6:$BK$85,INDEX(升级建筑所需大殿等级!AQ$6:AQ$85,MATCH($BL8,升级建筑所需大殿等级!$Z$6:$Z$85,0))))</f>
        <v>2571.6992495068339</v>
      </c>
      <c r="CD8" s="2">
        <f>IF($BL8&gt;CD$1,0,SMALL(BI$6:BI$85,$BL8)*求节点($BL$6:$BL$85,$BK$6:$BK$85,INDEX(升级建筑所需大殿等级!AR$6:AR$85,MATCH($BL8,升级建筑所需大殿等级!$Z$6:$Z$85,0))))</f>
        <v>120539.50376943604</v>
      </c>
      <c r="CE8" s="2"/>
      <c r="CF8" s="2"/>
      <c r="CH8" s="1">
        <v>3</v>
      </c>
      <c r="CI8" s="46">
        <v>3100</v>
      </c>
      <c r="CJ8" s="46">
        <v>3800</v>
      </c>
      <c r="CK8" s="46">
        <v>3100</v>
      </c>
      <c r="CL8" s="1">
        <f>IFERROR(ROUND($BM8*INDEX(消耗汇总!BH$8:BH$87,相关资料!$C8,1),-2),0)</f>
        <v>0</v>
      </c>
      <c r="CN8" s="46">
        <v>400</v>
      </c>
      <c r="CO8" s="46">
        <v>400</v>
      </c>
      <c r="CP8" s="46">
        <v>400</v>
      </c>
      <c r="CQ8" s="1">
        <f>IFERROR(ROUND($BN8*INDEX(消耗汇总!BH$8:BH$87,相关资料!$D8,1),-2),0)</f>
        <v>0</v>
      </c>
      <c r="CS8" s="46">
        <v>75400</v>
      </c>
      <c r="CT8" s="46">
        <v>101800</v>
      </c>
      <c r="CU8" s="46">
        <v>75400</v>
      </c>
      <c r="CV8" s="1">
        <f>IFERROR(ROUND($BO8*INDEX(消耗汇总!BH$8:BH$87,相关资料!$E8,1),-2),0)</f>
        <v>0</v>
      </c>
      <c r="CX8" s="1">
        <f>IFERROR(ROUND($BP8*INDEX(消耗汇总!BE$8:BE$87,相关资料!$F8,1),-2),0)</f>
        <v>0</v>
      </c>
      <c r="CY8" s="1">
        <f>IFERROR(ROUND($BP8*INDEX(消耗汇总!BF$8:BF$87,相关资料!$F8,1),-2),0)</f>
        <v>0</v>
      </c>
      <c r="CZ8" s="1">
        <f>IFERROR(ROUND($BP8*INDEX(消耗汇总!BG$8:BG$87,相关资料!$F8,1),-2),0)</f>
        <v>0</v>
      </c>
      <c r="DA8" s="1">
        <f>IFERROR(ROUND($BP8*INDEX(消耗汇总!BH$8:BH$87,相关资料!$F8,1),-2),0)</f>
        <v>0</v>
      </c>
      <c r="DD8" s="46">
        <v>200</v>
      </c>
      <c r="DE8" s="46">
        <v>200</v>
      </c>
      <c r="DF8" s="1">
        <f>IFERROR(ROUND($BQ8*INDEX(消耗汇总!BH$8:BH$87,相关资料!$G8,1)+$BS8*INDEX(消耗汇总!BH$8:BH$87,相关资料!$G8,1)/2,-2),0)</f>
        <v>0</v>
      </c>
      <c r="DH8" s="46">
        <v>200</v>
      </c>
      <c r="DI8" s="46">
        <v>200</v>
      </c>
      <c r="DM8" s="29">
        <v>200</v>
      </c>
      <c r="DN8" s="2"/>
      <c r="DO8" s="29">
        <v>200</v>
      </c>
      <c r="DR8" s="46">
        <v>100</v>
      </c>
      <c r="DS8" s="46">
        <v>150</v>
      </c>
      <c r="DT8" s="46">
        <v>100</v>
      </c>
      <c r="DU8" s="1">
        <v>0</v>
      </c>
      <c r="DW8" s="46">
        <v>40100</v>
      </c>
      <c r="DX8" s="46">
        <v>61800</v>
      </c>
      <c r="DY8" s="46">
        <v>40100</v>
      </c>
      <c r="DZ8" s="1">
        <f>ROUND($BU8*INDEX(消耗汇总!BH$8:BH$87,相关资料!$K8,1),-2)</f>
        <v>0</v>
      </c>
      <c r="EB8" s="46">
        <v>200</v>
      </c>
      <c r="EC8" s="46">
        <v>250</v>
      </c>
      <c r="ED8" s="46">
        <v>200</v>
      </c>
      <c r="EE8" s="1">
        <f>IFERROR(ROUND($BV8*INDEX(消耗汇总!BH$8:BH$87,相关资料!$L8,1),-2),0)</f>
        <v>0</v>
      </c>
      <c r="EG8" s="46">
        <v>400</v>
      </c>
      <c r="EH8" s="46">
        <v>400</v>
      </c>
      <c r="EI8" s="46">
        <v>400</v>
      </c>
      <c r="EJ8" s="1">
        <f>IFERROR(ROUND($BW8*INDEX(消耗汇总!BH$8:BH$87,相关资料!$M8,1),-2),0)</f>
        <v>0</v>
      </c>
      <c r="EK8" s="1">
        <v>3</v>
      </c>
      <c r="EL8" s="46">
        <v>19200</v>
      </c>
      <c r="EM8" s="46">
        <v>24900</v>
      </c>
      <c r="EN8" s="46">
        <v>19200</v>
      </c>
      <c r="EO8" s="1">
        <f>IFERROR(ROUND($BX8*INDEX(消耗汇总!BH$8:BH$87,相关资料!$N8,1),-2),0)</f>
        <v>0</v>
      </c>
      <c r="EQ8" s="46">
        <v>9000</v>
      </c>
      <c r="ER8" s="46">
        <v>11400</v>
      </c>
      <c r="ES8" s="46">
        <v>9000</v>
      </c>
      <c r="ET8" s="1">
        <f>IFERROR(ROUND($BY8*INDEX(消耗汇总!BH$8:BH$87,相关资料!$O8,1),-2),0)</f>
        <v>0</v>
      </c>
      <c r="EV8" s="46">
        <v>6200</v>
      </c>
      <c r="EW8" s="46">
        <v>7800</v>
      </c>
      <c r="EX8" s="46">
        <v>6200</v>
      </c>
      <c r="EY8" s="1">
        <f>IFERROR(ROUND($BZ8*INDEX(消耗汇总!BH$8:BH$87,相关资料!$P8,1),-2),0)</f>
        <v>0</v>
      </c>
      <c r="FA8" s="46">
        <v>8900</v>
      </c>
      <c r="FB8" s="46">
        <v>11400</v>
      </c>
      <c r="FC8" s="46">
        <v>8900</v>
      </c>
      <c r="FD8" s="1">
        <f>IFERROR(ROUND($CA8*INDEX(消耗汇总!BH$8:BH$87,相关资料!$Q8,1),-2),0)</f>
        <v>0</v>
      </c>
      <c r="FF8" s="46">
        <v>7200</v>
      </c>
      <c r="FG8" s="46">
        <v>9300</v>
      </c>
      <c r="FH8" s="46">
        <v>7200</v>
      </c>
      <c r="FI8" s="1">
        <f>IFERROR(ROUND($CB8*INDEX(消耗汇总!BH$8:BH$87,相关资料!$R8,1),-2),0)</f>
        <v>0</v>
      </c>
      <c r="FK8" s="46">
        <v>800</v>
      </c>
      <c r="FL8" s="46">
        <v>1000</v>
      </c>
      <c r="FM8" s="46">
        <v>800</v>
      </c>
      <c r="FN8" s="1">
        <f>IFERROR(ROUND($CC8*INDEX(消耗汇总!BH$8:BH$87,相关资料!$S8,1),-2),0)</f>
        <v>0</v>
      </c>
      <c r="FP8" s="46">
        <v>35000</v>
      </c>
      <c r="FQ8" s="46">
        <v>50500</v>
      </c>
      <c r="FR8" s="46">
        <v>35000</v>
      </c>
      <c r="FS8" s="1">
        <f>IFERROR(ROUND($CD8*INDEX(消耗汇总!BH$8:BH$87,相关资料!$T8,1),-2),0)</f>
        <v>0</v>
      </c>
      <c r="FW8" s="8">
        <v>3</v>
      </c>
      <c r="FX8" s="5">
        <f t="shared" si="13"/>
        <v>10000</v>
      </c>
      <c r="FY8" s="5">
        <f t="shared" si="14"/>
        <v>1200</v>
      </c>
      <c r="FZ8" s="5">
        <f t="shared" si="15"/>
        <v>252600</v>
      </c>
      <c r="GA8" s="5">
        <f t="shared" si="1"/>
        <v>0</v>
      </c>
      <c r="GB8" s="5">
        <f t="shared" si="2"/>
        <v>400</v>
      </c>
      <c r="GC8" s="5">
        <f t="shared" si="3"/>
        <v>400</v>
      </c>
      <c r="GD8" s="5">
        <f t="shared" si="16"/>
        <v>400</v>
      </c>
      <c r="GE8" s="5">
        <f t="shared" si="17"/>
        <v>350</v>
      </c>
      <c r="GF8" s="5">
        <f t="shared" si="4"/>
        <v>142000</v>
      </c>
      <c r="GG8" s="5">
        <f t="shared" si="5"/>
        <v>650</v>
      </c>
      <c r="GH8" s="5">
        <f t="shared" si="6"/>
        <v>1200</v>
      </c>
      <c r="GI8" s="8"/>
      <c r="GJ8" s="5">
        <f t="shared" si="7"/>
        <v>29400</v>
      </c>
      <c r="GK8" s="5">
        <f t="shared" si="8"/>
        <v>20200</v>
      </c>
      <c r="GL8" s="5">
        <f t="shared" si="9"/>
        <v>29200</v>
      </c>
      <c r="GM8" s="5">
        <f t="shared" si="10"/>
        <v>23700</v>
      </c>
      <c r="GN8" s="5">
        <f t="shared" si="11"/>
        <v>2600</v>
      </c>
      <c r="GO8" s="5">
        <f t="shared" si="12"/>
        <v>120500</v>
      </c>
      <c r="GR8" s="8">
        <v>3</v>
      </c>
      <c r="GS8" s="5">
        <f>SUM(FX$6:FX8)</f>
        <v>19200</v>
      </c>
      <c r="GT8" s="5">
        <f>SUM(FY$6:FY8)</f>
        <v>2300</v>
      </c>
      <c r="GU8" s="5">
        <f>SUM(FZ$6:FZ8)</f>
        <v>401200</v>
      </c>
      <c r="GV8" s="5">
        <f>SUM(GA$6:GA8)</f>
        <v>0</v>
      </c>
      <c r="GW8" s="5">
        <f>SUM(GB$6:GB8)</f>
        <v>900</v>
      </c>
      <c r="GX8" s="5">
        <f>SUM(GC$6:GC8)</f>
        <v>900</v>
      </c>
      <c r="GY8" s="5">
        <f>SUM(GD$6:GD8)</f>
        <v>920</v>
      </c>
      <c r="GZ8" s="5">
        <f>SUM(GE$6:GE8)</f>
        <v>1050</v>
      </c>
      <c r="HA8" s="5">
        <f>SUM(GF$6:GF8)</f>
        <v>426000</v>
      </c>
      <c r="HB8" s="5">
        <f>SUM(GG$6:GG8)</f>
        <v>1350</v>
      </c>
      <c r="HC8" s="5">
        <f>SUM(GH$6:GH8)</f>
        <v>2600</v>
      </c>
      <c r="HD8" s="5">
        <f>SUM(GI$6:GI8)</f>
        <v>0</v>
      </c>
      <c r="HE8" s="5">
        <f>SUM(GJ$6:GJ8)</f>
        <v>33100</v>
      </c>
      <c r="HF8" s="5">
        <f>SUM(GK$6:GK8)</f>
        <v>23100</v>
      </c>
      <c r="HG8" s="5">
        <f>SUM(GL$6:GL8)</f>
        <v>37600</v>
      </c>
      <c r="HH8" s="5">
        <f>SUM(GM$6:GM8)</f>
        <v>39300</v>
      </c>
      <c r="HI8" s="5">
        <f>SUM(GN$6:GN8)</f>
        <v>7500</v>
      </c>
      <c r="HJ8" s="5">
        <f>SUM(GO$6:GO8)</f>
        <v>195200</v>
      </c>
      <c r="HM8" s="8">
        <v>3</v>
      </c>
      <c r="HN8" s="5">
        <f>IFERROR(求节点(相关资料!C$6:C$85,GS$6:GS$85,$HM8),0)</f>
        <v>19200</v>
      </c>
      <c r="HO8" s="5">
        <f>IFERROR(求节点(相关资料!D$6:D$85,GT$6:GT$85,$HM8),0)</f>
        <v>2300</v>
      </c>
      <c r="HP8" s="5">
        <f>IFERROR(求节点(相关资料!E$6:E$85,GU$6:GU$85,$HM8),0)</f>
        <v>7296</v>
      </c>
      <c r="HQ8" s="5">
        <f>IFERROR(求节点(相关资料!F$6:F$85,GV$6:GV$85,$HM8),0)</f>
        <v>0</v>
      </c>
      <c r="HR8" s="5">
        <f>IFERROR(求节点(相关资料!G$6:G$85,GW$6:GW$85,$HM8),0)</f>
        <v>900</v>
      </c>
      <c r="HS8" s="5">
        <f>IFERROR(求节点(相关资料!H$6:H$85,GX$6:GX$85,$HM8),0)</f>
        <v>900</v>
      </c>
      <c r="HT8" s="5">
        <f>IFERROR(求节点(相关资料!I$6:I$85,GY$6:GY$85,$HM8),0)</f>
        <v>920</v>
      </c>
      <c r="HU8" s="5">
        <f>IFERROR(求节点(相关资料!J$6:J$85,GZ$6:GZ$85,$HM8),0)</f>
        <v>1050</v>
      </c>
      <c r="HV8" s="5">
        <f>IFERROR(求节点(相关资料!K$6:K$85,HA$6:HA$85,$HM8),0)</f>
        <v>15214.28571428571</v>
      </c>
      <c r="HW8" s="5">
        <f>IFERROR(求节点(相关资料!L$6:L$85,HB$6:HB$85,$HM8),0)</f>
        <v>1350</v>
      </c>
      <c r="HX8" s="5">
        <f>IFERROR(求节点(相关资料!M$6:M$85,HC$6:HC$85,$HM8),0)</f>
        <v>2600</v>
      </c>
      <c r="HY8" s="5">
        <f>IFERROR(求节点(相关资料!N$6:N$85,HD$6:HD$85,$HM8),0)</f>
        <v>0</v>
      </c>
      <c r="HZ8" s="5">
        <f>IFERROR(求节点(相关资料!O$6:O$85,HE$6:HE$85,$HM8),0)</f>
        <v>2050</v>
      </c>
      <c r="IA8" s="5">
        <f>IFERROR(求节点(相关资料!P$6:P$85,HF$6:HF$85,$HM8),0)</f>
        <v>2400</v>
      </c>
      <c r="IB8" s="5">
        <f>IFERROR(求节点(相关资料!Q$6:Q$85,HG$6:HG$85,$HM8),0)</f>
        <v>2900</v>
      </c>
      <c r="IC8" s="5">
        <f>IFERROR(求节点(相关资料!R$6:R$85,HH$6:HH$85,$HM8),0)</f>
        <v>3750</v>
      </c>
      <c r="ID8" s="5">
        <f>IFERROR(求节点(相关资料!S$6:S$85,HI$6:HI$85,$HM8),0)</f>
        <v>690</v>
      </c>
      <c r="IE8" s="5">
        <f>IFERROR(求节点(相关资料!T$6:T$85,HJ$6:HJ$85,$HM8),0)</f>
        <v>6787.5</v>
      </c>
      <c r="IH8" s="6">
        <v>3</v>
      </c>
      <c r="II8" s="6">
        <f>SUMPRODUCT(HN8:IE8,'[1]功能-城建'!$X8:$AO8)</f>
        <v>36570</v>
      </c>
      <c r="IJ8" s="6">
        <f>'[1]资源-木石铜粮'!$BW8</f>
        <v>32612.517083095438</v>
      </c>
      <c r="IK8" s="6">
        <f t="shared" si="18"/>
        <v>1.1213485885441179</v>
      </c>
    </row>
    <row r="9" spans="1:245" x14ac:dyDescent="0.15">
      <c r="A9" s="2">
        <v>4</v>
      </c>
      <c r="B9" s="4">
        <f>'[1]资源-木石铜粮'!DG9</f>
        <v>33063.932322120338</v>
      </c>
      <c r="C9" s="4">
        <f>'[1]资源-木石铜粮'!DH9</f>
        <v>3844.9994812655505</v>
      </c>
      <c r="D9" s="4">
        <f>'[1]资源-木石铜粮'!DI9</f>
        <v>0</v>
      </c>
      <c r="E9" s="4">
        <f>'[1]资源-木石铜粮'!DJ9</f>
        <v>0</v>
      </c>
      <c r="F9" s="4">
        <f>'[1]资源-木石铜粮'!DK9</f>
        <v>1281.6664937551834</v>
      </c>
      <c r="G9" s="4">
        <f>'[1]资源-木石铜粮'!DL9</f>
        <v>1281.6664937551834</v>
      </c>
      <c r="H9" s="4">
        <f>'[1]资源-木石铜粮'!DM9</f>
        <v>1281.6664937551834</v>
      </c>
      <c r="I9" s="4">
        <f>'[1]资源-木石铜粮'!DN9</f>
        <v>1281.6664937551834</v>
      </c>
      <c r="J9" s="29">
        <f>SMALL('[1]资源-木石铜粮'!$DO$6:$DO$55,$A9)</f>
        <v>0</v>
      </c>
      <c r="K9" s="4">
        <f>'[1]资源-木石铜粮'!DP9</f>
        <v>1777.0399902229615</v>
      </c>
      <c r="L9" s="4">
        <f>'[1]资源-木石铜粮'!DQ9</f>
        <v>3385.0564029761026</v>
      </c>
      <c r="M9" s="4">
        <f>'[1]资源-木石铜粮'!DR9</f>
        <v>0</v>
      </c>
      <c r="N9" s="4">
        <f>'[1]资源-木石铜粮'!DS9</f>
        <v>2453.84374274621</v>
      </c>
      <c r="O9" s="4">
        <f>'[1]资源-木石铜粮'!DT9</f>
        <v>3582.9018155030817</v>
      </c>
      <c r="P9" s="4">
        <f>'[1]资源-木石铜粮'!DU9</f>
        <v>3174.063523690239</v>
      </c>
      <c r="Q9" s="4">
        <f>'[1]资源-木石铜粮'!DV9</f>
        <v>1039.8652493184354</v>
      </c>
      <c r="R9" s="4">
        <f>'[1]资源-木石铜粮'!DW9</f>
        <v>0</v>
      </c>
      <c r="S9" s="4">
        <f>'[1]资源-木石铜粮'!DX9</f>
        <v>0</v>
      </c>
      <c r="T9" s="4">
        <f>'[1]资源-木石铜粮'!DY9</f>
        <v>0</v>
      </c>
      <c r="V9" s="2">
        <v>4</v>
      </c>
      <c r="W9" s="2">
        <f>IFERROR(求节点($A$6:$A$85,B$6:B$85,相关资料!C9),0)</f>
        <v>33063.932322120338</v>
      </c>
      <c r="X9" s="2">
        <f>IFERROR(求节点($A$6:$A$85,C$6:C$85,相关资料!D9),0)</f>
        <v>3844.9994812655505</v>
      </c>
      <c r="Y9" s="2">
        <f>IFERROR(求节点($A$6:$A$85,D$6:D$85,相关资料!E9),0)</f>
        <v>821296.98730354197</v>
      </c>
      <c r="Z9" s="2">
        <f>IFERROR(求节点($A$6:$A$85,E$6:E$85,相关资料!F9),0)</f>
        <v>0</v>
      </c>
      <c r="AA9" s="2">
        <f>IFERROR(求节点($A$6:$A$85,F$6:F$85,相关资料!G9),0)</f>
        <v>1281.6664937551834</v>
      </c>
      <c r="AB9" s="2">
        <f>IFERROR(求节点($A$6:$A$85,G$6:G$85,相关资料!H9),0)</f>
        <v>1281.6664937551834</v>
      </c>
      <c r="AC9" s="2">
        <f>IFERROR(求节点($A$6:$A$85,H$6:H$85,相关资料!I9),0)</f>
        <v>1281.6664937551834</v>
      </c>
      <c r="AD9" s="2">
        <f>IFERROR(求节点($A$6:$A$85,I$6:I$85,相关资料!J9),0)</f>
        <v>1281.6664937551834</v>
      </c>
      <c r="AE9" s="29">
        <f>MAX(求节点('[1]功能-城建'!$K$33:$K$55,$J$33:$J$85,$V9),AE8)</f>
        <v>966818.65787714929</v>
      </c>
      <c r="AF9" s="2">
        <f>IFERROR(求节点($A$6:$A$85,K$6:K$85,相关资料!L9),0)</f>
        <v>1777.0399902229615</v>
      </c>
      <c r="AG9" s="2">
        <f>IFERROR(求节点($A$6:$A$85,L$6:L$85,相关资料!M9),0)</f>
        <v>3385.0564029761026</v>
      </c>
      <c r="AH9" s="2">
        <f>IFERROR(求节点($A$6:$A$85,M$6:M$85,相关资料!N9),0)</f>
        <v>284520.0570927618</v>
      </c>
      <c r="AI9" s="2">
        <f>IFERROR(求节点($A$6:$A$85,N$6:N$85,相关资料!O9),0)</f>
        <v>88221.922578644182</v>
      </c>
      <c r="AJ9" s="2">
        <f>IFERROR(求节点($A$6:$A$85,O$6:O$85,相关资料!P9),0)</f>
        <v>80058.848849781585</v>
      </c>
      <c r="AK9" s="2">
        <f>IFERROR(求节点($A$6:$A$85,P$6:P$85,相关资料!Q9),0)</f>
        <v>88942.142359588208</v>
      </c>
      <c r="AL9" s="2">
        <f>IFERROR(求节点($A$6:$A$85,Q$6:Q$85,相关资料!R9),0)</f>
        <v>75500.997328080586</v>
      </c>
      <c r="AM9" s="2">
        <f>IFERROR(求节点($A$6:$A$85,R$6:R$85,相关资料!S9),0)</f>
        <v>4979.3607322398102</v>
      </c>
      <c r="AN9" s="2">
        <f>IFERROR(求节点($A$6:$A$85,S$6:S$85,相关资料!T9),0)</f>
        <v>477347.11508595315</v>
      </c>
      <c r="AO9" s="2">
        <f>IFERROR(求节点($A$6:$A$85,T$6:T$85,相关资料!U9),0)</f>
        <v>0</v>
      </c>
      <c r="AP9" s="2"/>
      <c r="AQ9" s="2">
        <v>4</v>
      </c>
      <c r="AR9" s="2">
        <f>IF(W9-W8=0,MAX(AR$6:AR8),W9-W8)</f>
        <v>14026.089409411456</v>
      </c>
      <c r="AS9" s="2">
        <f>IF(X9-X8=0,MAX(AS$6:AS8),X9-X8)</f>
        <v>1450.9747664908405</v>
      </c>
      <c r="AT9" s="2">
        <f>IF(Y9-Y8=0,MAX(AT$6:AT8),Y9-Y8)</f>
        <v>420168.35640462732</v>
      </c>
      <c r="AU9" s="2">
        <f>IF(Z9-Z8=0,MAX(AU$6:AU8),Z9-Z8)</f>
        <v>0</v>
      </c>
      <c r="AV9" s="2">
        <f>IF(AA9-AA8=0,MAX(AV$6:AV8),AA9-AA8)</f>
        <v>483.65825549694671</v>
      </c>
      <c r="AW9" s="2">
        <f>IF(AB9-AB8=0,MAX(AW$6:AW8),AB9-AB8)</f>
        <v>483.65825549694671</v>
      </c>
      <c r="AX9" s="2">
        <f>IF(AC9-AC8=0,MAX(AX$6:AX8),AC9-AC8)</f>
        <v>483.65825549694671</v>
      </c>
      <c r="AY9" s="2">
        <f>IF(AD9-AD8=0,MAX(AY$6:AY8),AD9-AD8)</f>
        <v>483.65825549694671</v>
      </c>
      <c r="AZ9" s="2">
        <f>IF(AE9-AE8=0,MAX(AZ$6:AZ8),AE9-AE8)</f>
        <v>288380.93919223931</v>
      </c>
      <c r="BA9" s="2">
        <f>IF(AF9-AF8=0,MAX(BA$6:BA8),AF9-AF8)</f>
        <v>773.85320879511482</v>
      </c>
      <c r="BB9" s="2">
        <f>IF(AG9-AG8=0,MAX(BB$6:BB8),AG9-AG8)</f>
        <v>1450.9747664908405</v>
      </c>
      <c r="BC9" s="2">
        <f>IF(AH9-AH8=0,MAX(BC$6:BC8),AH9-AH8)</f>
        <v>157212.96056302567</v>
      </c>
      <c r="BD9" s="2">
        <f>IF(AI9-AI8=0,MAX(BD$6:BD8),AI9-AI8)</f>
        <v>55592.41828707129</v>
      </c>
      <c r="BE9" s="2">
        <f>IF(AJ9-AJ8=0,MAX(BE$6:BE8),AJ9-AJ8)</f>
        <v>57087.240547292728</v>
      </c>
      <c r="BF9" s="2">
        <f>IF(AK9-AK8=0,MAX(BF$6:BF8),AK9-AK8)</f>
        <v>51437.108584903421</v>
      </c>
      <c r="BG9" s="2">
        <f>IF(AL9-AL8=0,MAX(BG$6:BG8),AL9-AL8)</f>
        <v>36111.578067932758</v>
      </c>
      <c r="BH9" s="2">
        <f>IF(AM9-AM8=0,MAX(BH$6:BH8),AM9-AM8)</f>
        <v>2407.6614827329763</v>
      </c>
      <c r="BI9" s="2">
        <f>IF(AN9-AN8=0,MAX(BI$6:BI8),AN9-AN8)</f>
        <v>282213.32416722766</v>
      </c>
      <c r="BK9" s="21">
        <v>1</v>
      </c>
      <c r="BL9" s="2">
        <v>4</v>
      </c>
      <c r="BM9" s="2">
        <f>IF($BL9&gt;BM$1,0,SMALL(AR$6:AR$85,$BL9)*求节点($BL$6:$BL$85,$BK$6:$BK$85,INDEX(升级建筑所需大殿等级!AA$6:AA$85,MATCH($BL9,升级建筑所需大殿等级!$Z$6:$Z$85,0))))</f>
        <v>14026.089409411456</v>
      </c>
      <c r="BN9" s="2">
        <f>IF($BL9&gt;BN$1,0,SMALL(AS$6:AS$85,$BL9)*求节点($BL$6:$BL$85,$BK$6:$BK$85,INDEX(升级建筑所需大殿等级!AB$6:AB$85,MATCH($BL9,升级建筑所需大殿等级!$Z$6:$Z$85,0))))</f>
        <v>1450.9747664908405</v>
      </c>
      <c r="BO9" s="2">
        <f>IF($BL9&gt;BO$1,0,SMALL(AT$6:AT$85,$BL9)*求节点($BL$6:$BL$85,$BK$6:$BK$85,INDEX(升级建筑所需大殿等级!AC$6:AC$85,MATCH($BL9,升级建筑所需大殿等级!$Z$6:$Z$85,0))))</f>
        <v>420168.35640462732</v>
      </c>
      <c r="BP9" s="2">
        <f>IF($BL9&gt;BP$1,0,SMALL(AU$6:AU$85,$BL9)*求节点($BL$6:$BL$85,$BK$6:$BK$85,INDEX(升级建筑所需大殿等级!AD$6:AD$85,MATCH($BL9,升级建筑所需大殿等级!$Z$6:$Z$85,0))))</f>
        <v>0</v>
      </c>
      <c r="BQ9" s="2">
        <f>IF($BL9&gt;BQ$1,0,SMALL(AV$6:AV$85,$BL9)*求节点($BL$6:$BL$85,$BK$6:$BK$85,INDEX(升级建筑所需大殿等级!AE$6:AE$85,MATCH($BL9,升级建筑所需大殿等级!$Z$6:$Z$85,0))))</f>
        <v>483.65825549694671</v>
      </c>
      <c r="BR9" s="2">
        <f>IF($BL9&gt;BR$1,0,SMALL(AW$6:AW$85,$BL9)*求节点($BL$6:$BL$85,$BK$6:$BK$85,INDEX(升级建筑所需大殿等级!AF$6:AF$85,MATCH($BL9,升级建筑所需大殿等级!$Z$6:$Z$85,0))))</f>
        <v>483.65825549694671</v>
      </c>
      <c r="BS9" s="2">
        <f>IF($BL9&gt;BS$1,0,SMALL(AX$6:AX$85,$BL9)*求节点($BL$6:$BL$85,$BK$6:$BK$85,INDEX(升级建筑所需大殿等级!AG$6:AG$85,MATCH($BL9,升级建筑所需大殿等级!$Z$6:$Z$85,0))))</f>
        <v>483.65825549694671</v>
      </c>
      <c r="BT9" s="2">
        <f>IF($BL9&gt;BT$1,0,SMALL(AY$6:AY$85,$BL9)*求节点($BL$6:$BL$85,$BK$6:$BK$85,INDEX(升级建筑所需大殿等级!AH$6:AH$85,MATCH($BL9,升级建筑所需大殿等级!$Z$6:$Z$85,0))))</f>
        <v>483.65825549694671</v>
      </c>
      <c r="BU9" s="2">
        <f>IF($BL9&gt;BU$1,0,SMALL(AZ$6:AZ$85,$BL9)*求节点($BL$6:$BL$85,$BK$6:$BK$85,INDEX(升级建筑所需大殿等级!AI$6:AI$85,MATCH($BL9,升级建筑所需大殿等级!$Z$6:$Z$85,0))))</f>
        <v>142043.5156843611</v>
      </c>
      <c r="BV9" s="2">
        <f>IF($BL9&gt;BV$1,0,SMALL(BA$6:BA$85,$BL9)*求节点($BL$6:$BL$85,$BK$6:$BK$85,INDEX(升级建筑所需大殿等级!AJ$6:AJ$85,MATCH($BL9,升级建筑所需大殿等级!$Z$6:$Z$85,0))))</f>
        <v>773.85320879511482</v>
      </c>
      <c r="BW9" s="2">
        <f>IF($BL9&gt;BW$1,0,SMALL(BB$6:BB$85,$BL9)*求节点($BL$6:$BL$85,$BK$6:$BK$85,INDEX(升级建筑所需大殿等级!AK$6:AK$85,MATCH($BL9,升级建筑所需大殿等级!$Z$6:$Z$85,0))))</f>
        <v>1450.9747664908405</v>
      </c>
      <c r="BX9" s="2">
        <f>IF($BL9&gt;BX$1,0,SMALL(BC$6:BC$85,$BL9)*求节点($BL$6:$BL$85,$BK$6:$BK$85,INDEX(升级建筑所需大殿等级!AL$6:AL$85,MATCH($BL9,升级建筑所需大殿等级!$Z$6:$Z$85,0))))</f>
        <v>157212.96056302567</v>
      </c>
      <c r="BY9" s="2">
        <f>IF($BL9&gt;BY$1,0,SMALL(BD$6:BD$85,$BL9)*求节点($BL$6:$BL$85,$BK$6:$BK$85,INDEX(升级建筑所需大殿等级!AM$6:AM$85,MATCH($BL9,升级建筑所需大殿等级!$Z$6:$Z$85,0))))</f>
        <v>55592.41828707129</v>
      </c>
      <c r="BZ9" s="2">
        <f>IF($BL9&gt;BZ$1,0,SMALL(BE$6:BE$85,$BL9)*求节点($BL$6:$BL$85,$BK$6:$BK$85,INDEX(升级建筑所需大殿等级!AN$6:AN$85,MATCH($BL9,升级建筑所需大殿等级!$Z$6:$Z$85,0))))</f>
        <v>57087.240547292728</v>
      </c>
      <c r="CA9" s="2">
        <f>IF($BL9&gt;CA$1,0,SMALL(BF$6:BF$85,$BL9)*求节点($BL$6:$BL$85,$BK$6:$BK$85,INDEX(升级建筑所需大殿等级!AO$6:AO$85,MATCH($BL9,升级建筑所需大殿等级!$Z$6:$Z$85,0))))</f>
        <v>51437.108584903421</v>
      </c>
      <c r="CB9" s="2">
        <f>IF($BL9&gt;CB$1,0,SMALL(BG$6:BG$85,$BL9)*求节点($BL$6:$BL$85,$BK$6:$BK$85,INDEX(升级建筑所需大殿等级!AP$6:AP$85,MATCH($BL9,升级建筑所需大殿等级!$Z$6:$Z$85,0))))</f>
        <v>36111.578067932758</v>
      </c>
      <c r="CC9" s="2">
        <f>IF($BL9&gt;CC$1,0,SMALL(BH$6:BH$85,$BL9)*求节点($BL$6:$BL$85,$BK$6:$BK$85,INDEX(升级建筑所需大殿等级!AQ$6:AQ$85,MATCH($BL9,升级建筑所需大殿等级!$Z$6:$Z$85,0))))</f>
        <v>2571.6992495068339</v>
      </c>
      <c r="CD9" s="2">
        <f>IF($BL9&gt;CD$1,0,SMALL(BI$6:BI$85,$BL9)*求节点($BL$6:$BL$85,$BK$6:$BK$85,INDEX(升级建筑所需大殿等级!AR$6:AR$85,MATCH($BL9,升级建筑所需大殿等级!$Z$6:$Z$85,0))))</f>
        <v>282213.32416722766</v>
      </c>
      <c r="CE9" s="2"/>
      <c r="CF9" s="2"/>
      <c r="CH9" s="1">
        <v>4</v>
      </c>
      <c r="CI9" s="46">
        <v>4300</v>
      </c>
      <c r="CJ9" s="46">
        <v>5300</v>
      </c>
      <c r="CK9" s="46">
        <v>4300</v>
      </c>
      <c r="CL9" s="1">
        <f>IFERROR(ROUND($BM9*INDEX(消耗汇总!BH$8:BH$87,相关资料!$C9,1),-2),0)</f>
        <v>0</v>
      </c>
      <c r="CN9" s="46">
        <v>400</v>
      </c>
      <c r="CO9" s="46">
        <v>600</v>
      </c>
      <c r="CP9" s="46">
        <v>400</v>
      </c>
      <c r="CQ9" s="1">
        <f>IFERROR(ROUND($BN9*INDEX(消耗汇总!BH$8:BH$87,相关资料!$D9,1),-2),0)</f>
        <v>0</v>
      </c>
      <c r="CS9" s="46">
        <v>124700</v>
      </c>
      <c r="CT9" s="46">
        <v>170800</v>
      </c>
      <c r="CU9" s="46">
        <v>124700</v>
      </c>
      <c r="CV9" s="1">
        <f>IFERROR(ROUND($BO9*INDEX(消耗汇总!BH$8:BH$87,相关资料!$E9,1),-2),0)</f>
        <v>0</v>
      </c>
      <c r="CX9" s="1">
        <f>IFERROR(ROUND($BP9*INDEX(消耗汇总!BE$8:BE$87,相关资料!$F9,1),-2),0)</f>
        <v>0</v>
      </c>
      <c r="CY9" s="1">
        <f>IFERROR(ROUND($BP9*INDEX(消耗汇总!BF$8:BF$87,相关资料!$F9,1),-2),0)</f>
        <v>0</v>
      </c>
      <c r="CZ9" s="1">
        <f>IFERROR(ROUND($BP9*INDEX(消耗汇总!BG$8:BG$87,相关资料!$F9,1),-2),0)</f>
        <v>0</v>
      </c>
      <c r="DA9" s="1">
        <f>IFERROR(ROUND($BP9*INDEX(消耗汇总!BH$8:BH$87,相关资料!$F9,1),-2),0)</f>
        <v>0</v>
      </c>
      <c r="DD9" s="46">
        <v>300</v>
      </c>
      <c r="DE9" s="46">
        <v>200</v>
      </c>
      <c r="DF9" s="1">
        <f>IFERROR(ROUND($BQ9*INDEX(消耗汇总!BH$8:BH$87,相关资料!$G9,1)+$BS9*INDEX(消耗汇总!BH$8:BH$87,相关资料!$G9,1)/2,-2),0)</f>
        <v>0</v>
      </c>
      <c r="DH9" s="46">
        <v>200</v>
      </c>
      <c r="DI9" s="46">
        <v>300</v>
      </c>
      <c r="DM9" s="29">
        <v>250</v>
      </c>
      <c r="DN9" s="2"/>
      <c r="DO9" s="29">
        <v>250</v>
      </c>
      <c r="DR9" s="46">
        <v>100</v>
      </c>
      <c r="DS9" s="46">
        <v>200</v>
      </c>
      <c r="DT9" s="46">
        <v>100</v>
      </c>
      <c r="DU9" s="1">
        <v>0</v>
      </c>
      <c r="DW9" s="46">
        <v>40100</v>
      </c>
      <c r="DX9" s="46">
        <v>62200</v>
      </c>
      <c r="DY9" s="46">
        <v>40100</v>
      </c>
      <c r="DZ9" s="1">
        <f>ROUND($BU9*INDEX(消耗汇总!BH$8:BH$87,相关资料!$K9,1),-2)</f>
        <v>0</v>
      </c>
      <c r="EB9" s="46">
        <v>200</v>
      </c>
      <c r="EC9" s="46">
        <v>300</v>
      </c>
      <c r="ED9" s="46">
        <v>200</v>
      </c>
      <c r="EE9" s="1">
        <f>IFERROR(ROUND($BV9*INDEX(消耗汇总!BH$8:BH$87,相关资料!$L9,1),-2),0)</f>
        <v>0</v>
      </c>
      <c r="EG9" s="46">
        <v>400</v>
      </c>
      <c r="EH9" s="46">
        <v>600</v>
      </c>
      <c r="EI9" s="46">
        <v>400</v>
      </c>
      <c r="EJ9" s="1">
        <f>IFERROR(ROUND($BW9*INDEX(消耗汇总!BH$8:BH$87,相关资料!$M9,1),-2),0)</f>
        <v>0</v>
      </c>
      <c r="EK9" s="1">
        <v>4</v>
      </c>
      <c r="EL9" s="46">
        <v>47200</v>
      </c>
      <c r="EM9" s="46">
        <v>62800</v>
      </c>
      <c r="EN9" s="46">
        <v>47200</v>
      </c>
      <c r="EO9" s="1">
        <f>IFERROR(ROUND($BX9*INDEX(消耗汇总!BH$8:BH$87,相关资料!$N9,1),-2),0)</f>
        <v>0</v>
      </c>
      <c r="EQ9" s="46">
        <v>16800</v>
      </c>
      <c r="ER9" s="46">
        <v>22000</v>
      </c>
      <c r="ES9" s="46">
        <v>16800</v>
      </c>
      <c r="ET9" s="1">
        <f>IFERROR(ROUND($BY9*INDEX(消耗汇总!BH$8:BH$87,相关资料!$O9,1),-2),0)</f>
        <v>0</v>
      </c>
      <c r="EV9" s="46">
        <v>17300</v>
      </c>
      <c r="EW9" s="46">
        <v>22500</v>
      </c>
      <c r="EX9" s="46">
        <v>17300</v>
      </c>
      <c r="EY9" s="1">
        <f>IFERROR(ROUND($BZ9*INDEX(消耗汇总!BH$8:BH$87,相关资料!$P9,1),-2),0)</f>
        <v>0</v>
      </c>
      <c r="FA9" s="46">
        <v>15500</v>
      </c>
      <c r="FB9" s="46">
        <v>20400</v>
      </c>
      <c r="FC9" s="46">
        <v>15500</v>
      </c>
      <c r="FD9" s="1">
        <f>IFERROR(ROUND($CA9*INDEX(消耗汇总!BH$8:BH$87,相关资料!$Q9,1),-2),0)</f>
        <v>0</v>
      </c>
      <c r="FF9" s="46">
        <v>10900</v>
      </c>
      <c r="FG9" s="46">
        <v>14300</v>
      </c>
      <c r="FH9" s="46">
        <v>10900</v>
      </c>
      <c r="FI9" s="1">
        <f>IFERROR(ROUND($CB9*INDEX(消耗汇总!BH$8:BH$87,相关资料!$R9,1),-2),0)</f>
        <v>0</v>
      </c>
      <c r="FK9" s="46">
        <v>800</v>
      </c>
      <c r="FL9" s="46">
        <v>1000</v>
      </c>
      <c r="FM9" s="46">
        <v>800</v>
      </c>
      <c r="FN9" s="1">
        <f>IFERROR(ROUND($CC9*INDEX(消耗汇总!BH$8:BH$87,相关资料!$S9,1),-2),0)</f>
        <v>0</v>
      </c>
      <c r="FP9" s="46">
        <v>80200</v>
      </c>
      <c r="FQ9" s="46">
        <v>121900</v>
      </c>
      <c r="FR9" s="46">
        <v>80200</v>
      </c>
      <c r="FS9" s="1">
        <f>IFERROR(ROUND($CD9*INDEX(消耗汇总!BH$8:BH$87,相关资料!$T9,1),-2),0)</f>
        <v>0</v>
      </c>
      <c r="FW9" s="8">
        <v>4</v>
      </c>
      <c r="FX9" s="5">
        <f t="shared" si="13"/>
        <v>13900</v>
      </c>
      <c r="FY9" s="5">
        <f t="shared" si="14"/>
        <v>1400</v>
      </c>
      <c r="FZ9" s="5">
        <f t="shared" si="15"/>
        <v>420200</v>
      </c>
      <c r="GA9" s="5">
        <f t="shared" si="1"/>
        <v>0</v>
      </c>
      <c r="GB9" s="5">
        <f t="shared" si="2"/>
        <v>500</v>
      </c>
      <c r="GC9" s="5">
        <f t="shared" si="3"/>
        <v>500</v>
      </c>
      <c r="GD9" s="5">
        <f t="shared" si="16"/>
        <v>500</v>
      </c>
      <c r="GE9" s="5">
        <f t="shared" si="17"/>
        <v>400</v>
      </c>
      <c r="GF9" s="5">
        <f t="shared" si="4"/>
        <v>142400</v>
      </c>
      <c r="GG9" s="5">
        <f t="shared" si="5"/>
        <v>700</v>
      </c>
      <c r="GH9" s="5">
        <f t="shared" si="6"/>
        <v>1400</v>
      </c>
      <c r="GI9" s="8"/>
      <c r="GJ9" s="5">
        <f t="shared" si="7"/>
        <v>55600</v>
      </c>
      <c r="GK9" s="5">
        <f t="shared" si="8"/>
        <v>57100</v>
      </c>
      <c r="GL9" s="5">
        <f t="shared" si="9"/>
        <v>51400</v>
      </c>
      <c r="GM9" s="5">
        <f t="shared" si="10"/>
        <v>36100</v>
      </c>
      <c r="GN9" s="5">
        <f t="shared" si="11"/>
        <v>2600</v>
      </c>
      <c r="GO9" s="5">
        <f t="shared" si="12"/>
        <v>282300</v>
      </c>
      <c r="GR9" s="8">
        <v>4</v>
      </c>
      <c r="GS9" s="5">
        <f>SUM(FX$6:FX9)</f>
        <v>33100</v>
      </c>
      <c r="GT9" s="5">
        <f>SUM(FY$6:FY9)</f>
        <v>3700</v>
      </c>
      <c r="GU9" s="5">
        <f>SUM(FZ$6:FZ9)</f>
        <v>821400</v>
      </c>
      <c r="GV9" s="5">
        <f>SUM(GA$6:GA9)</f>
        <v>0</v>
      </c>
      <c r="GW9" s="5">
        <f>SUM(GB$6:GB9)</f>
        <v>1400</v>
      </c>
      <c r="GX9" s="5">
        <f>SUM(GC$6:GC9)</f>
        <v>1400</v>
      </c>
      <c r="GY9" s="5">
        <f>SUM(GD$6:GD9)</f>
        <v>1420</v>
      </c>
      <c r="GZ9" s="5">
        <f>SUM(GE$6:GE9)</f>
        <v>1450</v>
      </c>
      <c r="HA9" s="5">
        <f>SUM(GF$6:GF9)</f>
        <v>568400</v>
      </c>
      <c r="HB9" s="5">
        <f>SUM(GG$6:GG9)</f>
        <v>2050</v>
      </c>
      <c r="HC9" s="5">
        <f>SUM(GH$6:GH9)</f>
        <v>4000</v>
      </c>
      <c r="HD9" s="5">
        <f>SUM(GI$6:GI9)</f>
        <v>0</v>
      </c>
      <c r="HE9" s="5">
        <f>SUM(GJ$6:GJ9)</f>
        <v>88700</v>
      </c>
      <c r="HF9" s="5">
        <f>SUM(GK$6:GK9)</f>
        <v>80200</v>
      </c>
      <c r="HG9" s="5">
        <f>SUM(GL$6:GL9)</f>
        <v>89000</v>
      </c>
      <c r="HH9" s="5">
        <f>SUM(GM$6:GM9)</f>
        <v>75400</v>
      </c>
      <c r="HI9" s="5">
        <f>SUM(GN$6:GN9)</f>
        <v>10100</v>
      </c>
      <c r="HJ9" s="5">
        <f>SUM(GO$6:GO9)</f>
        <v>477500</v>
      </c>
      <c r="HM9" s="8">
        <v>4</v>
      </c>
      <c r="HN9" s="5">
        <f>IFERROR(求节点(相关资料!C$6:C$85,GS$6:GS$85,$HM9),0)</f>
        <v>33100</v>
      </c>
      <c r="HO9" s="5">
        <f>IFERROR(求节点(相关资料!D$6:D$85,GT$6:GT$85,$HM9),0)</f>
        <v>3700</v>
      </c>
      <c r="HP9" s="5">
        <f>IFERROR(求节点(相关资料!E$6:E$85,GU$6:GU$85,$HM9),0)</f>
        <v>9728</v>
      </c>
      <c r="HQ9" s="5">
        <f>IFERROR(求节点(相关资料!F$6:F$85,GV$6:GV$85,$HM9),0)</f>
        <v>0</v>
      </c>
      <c r="HR9" s="5">
        <f>IFERROR(求节点(相关资料!G$6:G$85,GW$6:GW$85,$HM9),0)</f>
        <v>1400</v>
      </c>
      <c r="HS9" s="5">
        <f>IFERROR(求节点(相关资料!H$6:H$85,GX$6:GX$85,$HM9),0)</f>
        <v>1400</v>
      </c>
      <c r="HT9" s="5">
        <f>IFERROR(求节点(相关资料!I$6:I$85,GY$6:GY$85,$HM9),0)</f>
        <v>1420</v>
      </c>
      <c r="HU9" s="5">
        <f>IFERROR(求节点(相关资料!J$6:J$85,GZ$6:GZ$85,$HM9),0)</f>
        <v>1450</v>
      </c>
      <c r="HV9" s="5">
        <f>IFERROR(求节点(相关资料!K$6:K$85,HA$6:HA$85,$HM9),0)</f>
        <v>20285.71428571429</v>
      </c>
      <c r="HW9" s="5">
        <f>IFERROR(求节点(相关资料!L$6:L$85,HB$6:HB$85,$HM9),0)</f>
        <v>2050</v>
      </c>
      <c r="HX9" s="5">
        <f>IFERROR(求节点(相关资料!M$6:M$85,HC$6:HC$85,$HM9),0)</f>
        <v>4000</v>
      </c>
      <c r="HY9" s="5">
        <f>IFERROR(求节点(相关资料!N$6:N$85,HD$6:HD$85,$HM9),0)</f>
        <v>0</v>
      </c>
      <c r="HZ9" s="5">
        <f>IFERROR(求节点(相关资料!O$6:O$85,HE$6:HE$85,$HM9),0)</f>
        <v>3150</v>
      </c>
      <c r="IA9" s="5">
        <f>IFERROR(求节点(相关资料!P$6:P$85,HF$6:HF$85,$HM9),0)</f>
        <v>5425</v>
      </c>
      <c r="IB9" s="5">
        <f>IFERROR(求节点(相关资料!Q$6:Q$85,HG$6:HG$85,$HM9),0)</f>
        <v>5100</v>
      </c>
      <c r="IC9" s="5">
        <f>IFERROR(求节点(相关资料!R$6:R$85,HH$6:HH$85,$HM9),0)</f>
        <v>5000</v>
      </c>
      <c r="ID9" s="5">
        <f>IFERROR(求节点(相关资料!S$6:S$85,HI$6:HI$85,$HM9),0)</f>
        <v>920</v>
      </c>
      <c r="IE9" s="5">
        <f>IFERROR(求节点(相关资料!T$6:T$85,HJ$6:HJ$85,$HM9),0)</f>
        <v>9050</v>
      </c>
      <c r="IH9" s="6">
        <v>4</v>
      </c>
      <c r="II9" s="6">
        <f>SUMPRODUCT(HN9:IE9,'[1]功能-城建'!$X9:$AO9)</f>
        <v>67195</v>
      </c>
      <c r="IJ9" s="6">
        <f>'[1]资源-木石铜粮'!$BW9</f>
        <v>56408.503253545219</v>
      </c>
      <c r="IK9" s="6">
        <f t="shared" si="18"/>
        <v>1.1912211124973762</v>
      </c>
    </row>
    <row r="10" spans="1:245" x14ac:dyDescent="0.15">
      <c r="A10" s="2">
        <v>5</v>
      </c>
      <c r="B10" s="4">
        <f>'[1]资源-木石铜粮'!DG10</f>
        <v>52584.068334263044</v>
      </c>
      <c r="C10" s="4">
        <f>'[1]资源-木石铜粮'!DH10</f>
        <v>5675.0122324039294</v>
      </c>
      <c r="D10" s="4">
        <f>'[1]资源-木石铜粮'!DI10</f>
        <v>0</v>
      </c>
      <c r="E10" s="4">
        <f>'[1]资源-木石铜粮'!DJ10</f>
        <v>0</v>
      </c>
      <c r="F10" s="4">
        <f>'[1]资源-木石铜粮'!DK10</f>
        <v>1891.670744134643</v>
      </c>
      <c r="G10" s="4">
        <f>'[1]资源-木石铜粮'!DL10</f>
        <v>1891.670744134643</v>
      </c>
      <c r="H10" s="4">
        <f>'[1]资源-木石铜粮'!DM10</f>
        <v>1891.670744134643</v>
      </c>
      <c r="I10" s="4">
        <f>'[1]资源-木石铜粮'!DN10</f>
        <v>1891.670744134643</v>
      </c>
      <c r="J10" s="29">
        <f>SMALL('[1]资源-木石铜粮'!$DO$6:$DO$55,$A10)</f>
        <v>0</v>
      </c>
      <c r="K10" s="4">
        <f>'[1]资源-木石铜粮'!DP10</f>
        <v>2875.0476409059888</v>
      </c>
      <c r="L10" s="4">
        <f>'[1]资源-木石铜粮'!DQ10</f>
        <v>5215.0691541144815</v>
      </c>
      <c r="M10" s="4">
        <f>'[1]资源-木石铜粮'!DR10</f>
        <v>0</v>
      </c>
      <c r="N10" s="4">
        <f>'[1]资源-木石铜粮'!DS10</f>
        <v>4243.189543859291</v>
      </c>
      <c r="O10" s="4">
        <f>'[1]资源-木石铜粮'!DT10</f>
        <v>5372.2476166161632</v>
      </c>
      <c r="P10" s="4">
        <f>'[1]资源-木石铜粮'!DU10</f>
        <v>4963.4093248033205</v>
      </c>
      <c r="Q10" s="4">
        <f>'[1]资源-木石铜粮'!DV10</f>
        <v>2381.8746001532463</v>
      </c>
      <c r="R10" s="4">
        <f>'[1]资源-木石铜粮'!DW10</f>
        <v>0</v>
      </c>
      <c r="S10" s="4">
        <f>'[1]资源-木石铜粮'!DX10</f>
        <v>305.00212518972978</v>
      </c>
      <c r="T10" s="4">
        <f>'[1]资源-木石铜粮'!DY10</f>
        <v>0</v>
      </c>
      <c r="V10" s="2">
        <v>5</v>
      </c>
      <c r="W10" s="2">
        <f>IFERROR(求节点($A$6:$A$85,B$6:B$85,相关资料!C10),0)</f>
        <v>52584.068334263044</v>
      </c>
      <c r="X10" s="2">
        <f>IFERROR(求节点($A$6:$A$85,C$6:C$85,相关资料!D10),0)</f>
        <v>5675.0122324039294</v>
      </c>
      <c r="Y10" s="2">
        <f>IFERROR(求节点($A$6:$A$85,D$6:D$85,相关资料!E10),0)</f>
        <v>1635759.162623622</v>
      </c>
      <c r="Z10" s="2">
        <f>IFERROR(求节点($A$6:$A$85,E$6:E$85,相关资料!F10),0)</f>
        <v>0</v>
      </c>
      <c r="AA10" s="2">
        <f>IFERROR(求节点($A$6:$A$85,F$6:F$85,相关资料!G10),0)</f>
        <v>1891.670744134643</v>
      </c>
      <c r="AB10" s="2">
        <f>IFERROR(求节点($A$6:$A$85,G$6:G$85,相关资料!H10),0)</f>
        <v>1891.670744134643</v>
      </c>
      <c r="AC10" s="2">
        <f>IFERROR(求节点($A$6:$A$85,H$6:H$85,相关资料!I10),0)</f>
        <v>1891.670744134643</v>
      </c>
      <c r="AD10" s="2">
        <f>IFERROR(求节点($A$6:$A$85,I$6:I$85,相关资料!J10),0)</f>
        <v>1891.670744134643</v>
      </c>
      <c r="AE10" s="29">
        <f>MAX(求节点('[1]功能-城建'!$K$33:$K$55,$J$33:$J$85,$V10),AE9)</f>
        <v>1255199.5970693885</v>
      </c>
      <c r="AF10" s="2">
        <f>IFERROR(求节点($A$6:$A$85,K$6:K$85,相关资料!L10),0)</f>
        <v>2875.0476409059888</v>
      </c>
      <c r="AG10" s="2">
        <f>IFERROR(求节点($A$6:$A$85,L$6:L$85,相关资料!M10),0)</f>
        <v>5215.0691541144815</v>
      </c>
      <c r="AH10" s="2">
        <f>IFERROR(求节点($A$6:$A$85,M$6:M$85,相关资料!N10),0)</f>
        <v>657262.0189970436</v>
      </c>
      <c r="AI10" s="2">
        <f>IFERROR(求节点($A$6:$A$85,N$6:N$85,相关资料!O10),0)</f>
        <v>172982.23672237387</v>
      </c>
      <c r="AJ10" s="2">
        <f>IFERROR(求节点($A$6:$A$85,O$6:O$85,相关资料!P10),0)</f>
        <v>174111.29479513073</v>
      </c>
      <c r="AK10" s="2">
        <f>IFERROR(求节点($A$6:$A$85,P$6:P$85,相关资料!Q10),0)</f>
        <v>173702.45650331787</v>
      </c>
      <c r="AL10" s="2">
        <f>IFERROR(求节点($A$6:$A$85,Q$6:Q$85,相关资料!R10),0)</f>
        <v>128936.15998403914</v>
      </c>
      <c r="AM10" s="2">
        <f>IFERROR(求节点($A$6:$A$85,R$6:R$85,相关资料!S10),0)</f>
        <v>4979.3607322398102</v>
      </c>
      <c r="AN10" s="2">
        <f>IFERROR(求节点($A$6:$A$85,S$6:S$85,相关资料!T10),0)</f>
        <v>1149217.1569422949</v>
      </c>
      <c r="AO10" s="2">
        <f>IFERROR(求节点($A$6:$A$85,T$6:T$85,相关资料!U10),0)</f>
        <v>0</v>
      </c>
      <c r="AP10" s="2"/>
      <c r="AQ10" s="2">
        <v>5</v>
      </c>
      <c r="AR10" s="2">
        <f>IF(W10-W9=0,MAX(AR$6:AR9),W10-W9)</f>
        <v>19520.136012142706</v>
      </c>
      <c r="AS10" s="2">
        <f>IF(X10-X9=0,MAX(AS$6:AS9),X10-X9)</f>
        <v>1830.0127511383789</v>
      </c>
      <c r="AT10" s="2">
        <f>IF(Y10-Y9=0,MAX(AT$6:AT9),Y10-Y9)</f>
        <v>814462.17532008002</v>
      </c>
      <c r="AU10" s="2">
        <f>IF(Z10-Z9=0,MAX(AU$6:AU9),Z10-Z9)</f>
        <v>0</v>
      </c>
      <c r="AV10" s="2">
        <f>IF(AA10-AA9=0,MAX(AV$6:AV9),AA10-AA9)</f>
        <v>610.00425037945956</v>
      </c>
      <c r="AW10" s="2">
        <f>IF(AB10-AB9=0,MAX(AW$6:AW9),AB10-AB9)</f>
        <v>610.00425037945956</v>
      </c>
      <c r="AX10" s="2">
        <f>IF(AC10-AC9=0,MAX(AX$6:AX9),AC10-AC9)</f>
        <v>610.00425037945956</v>
      </c>
      <c r="AY10" s="2">
        <f>IF(AD10-AD9=0,MAX(AY$6:AY9),AD10-AD9)</f>
        <v>610.00425037945956</v>
      </c>
      <c r="AZ10" s="2">
        <f>IF(AE10-AE9=0,MAX(AZ$6:AZ9),AE10-AE9)</f>
        <v>288380.9391922392</v>
      </c>
      <c r="BA10" s="2">
        <f>IF(AF10-AF9=0,MAX(BA$6:BA9),AF10-AF9)</f>
        <v>1098.0076506830274</v>
      </c>
      <c r="BB10" s="2">
        <f>IF(AG10-AG9=0,MAX(BB$6:BB9),AG10-AG9)</f>
        <v>1830.0127511383789</v>
      </c>
      <c r="BC10" s="2">
        <f>IF(AH10-AH9=0,MAX(BC$6:BC9),AH10-AH9)</f>
        <v>372741.96190428181</v>
      </c>
      <c r="BD10" s="2">
        <f>IF(AI10-AI9=0,MAX(BD$6:BD9),AI10-AI9)</f>
        <v>84760.314143729687</v>
      </c>
      <c r="BE10" s="2">
        <f>IF(AJ10-AJ9=0,MAX(BE$6:BE9),AJ10-AJ9)</f>
        <v>94052.445945349144</v>
      </c>
      <c r="BF10" s="2">
        <f>IF(AK10-AK9=0,MAX(BF$6:BF9),AK10-AK9)</f>
        <v>84760.314143729658</v>
      </c>
      <c r="BG10" s="2">
        <f>IF(AL10-AL9=0,MAX(BG$6:BG9),AL10-AL9)</f>
        <v>53435.162655958557</v>
      </c>
      <c r="BH10" s="2">
        <f>IF(AM10-AM9=0,MAX(BH$6:BH9),AM10-AM9)</f>
        <v>2571.6992495068339</v>
      </c>
      <c r="BI10" s="2">
        <f>IF(AN10-AN9=0,MAX(BI$6:BI9),AN10-AN9)</f>
        <v>671870.04185634176</v>
      </c>
      <c r="BK10" s="21">
        <v>1</v>
      </c>
      <c r="BL10" s="2">
        <v>5</v>
      </c>
      <c r="BM10" s="2">
        <f>IF($BL10&gt;BM$1,0,SMALL(AR$6:AR$85,$BL10)*求节点($BL$6:$BL$85,$BK$6:$BK$85,INDEX(升级建筑所需大殿等级!AA$6:AA$85,MATCH($BL10,升级建筑所需大殿等级!$Z$6:$Z$85,0))))</f>
        <v>19520.136012142706</v>
      </c>
      <c r="BN10" s="2">
        <f>IF($BL10&gt;BN$1,0,SMALL(AS$6:AS$85,$BL10)*求节点($BL$6:$BL$85,$BK$6:$BK$85,INDEX(升级建筑所需大殿等级!AB$6:AB$85,MATCH($BL10,升级建筑所需大殿等级!$Z$6:$Z$85,0))))</f>
        <v>1830.0127511383789</v>
      </c>
      <c r="BO10" s="2">
        <f>IF($BL10&gt;BO$1,0,SMALL(AT$6:AT$85,$BL10)*求节点($BL$6:$BL$85,$BK$6:$BK$85,INDEX(升级建筑所需大殿等级!AC$6:AC$85,MATCH($BL10,升级建筑所需大殿等级!$Z$6:$Z$85,0))))</f>
        <v>814462.17532008002</v>
      </c>
      <c r="BP10" s="2">
        <f>IF($BL10&gt;BP$1,0,SMALL(AU$6:AU$85,$BL10)*求节点($BL$6:$BL$85,$BK$6:$BK$85,INDEX(升级建筑所需大殿等级!AD$6:AD$85,MATCH($BL10,升级建筑所需大殿等级!$Z$6:$Z$85,0))))</f>
        <v>0</v>
      </c>
      <c r="BQ10" s="2">
        <f>IF($BL10&gt;BQ$1,0,SMALL(AV$6:AV$85,$BL10)*求节点($BL$6:$BL$85,$BK$6:$BK$85,INDEX(升级建筑所需大殿等级!AE$6:AE$85,MATCH($BL10,升级建筑所需大殿等级!$Z$6:$Z$85,0))))</f>
        <v>610.00425037945956</v>
      </c>
      <c r="BR10" s="2">
        <f>IF($BL10&gt;BR$1,0,SMALL(AW$6:AW$85,$BL10)*求节点($BL$6:$BL$85,$BK$6:$BK$85,INDEX(升级建筑所需大殿等级!AF$6:AF$85,MATCH($BL10,升级建筑所需大殿等级!$Z$6:$Z$85,0))))</f>
        <v>610.00425037945956</v>
      </c>
      <c r="BS10" s="2">
        <f>IF($BL10&gt;BS$1,0,SMALL(AX$6:AX$85,$BL10)*求节点($BL$6:$BL$85,$BK$6:$BK$85,INDEX(升级建筑所需大殿等级!AG$6:AG$85,MATCH($BL10,升级建筑所需大殿等级!$Z$6:$Z$85,0))))</f>
        <v>610.00425037945956</v>
      </c>
      <c r="BT10" s="2">
        <f>IF($BL10&gt;BT$1,0,SMALL(AY$6:AY$85,$BL10)*求节点($BL$6:$BL$85,$BK$6:$BK$85,INDEX(升级建筑所需大殿等级!AH$6:AH$85,MATCH($BL10,升级建筑所需大殿等级!$Z$6:$Z$85,0))))</f>
        <v>610.00425037945956</v>
      </c>
      <c r="BU10" s="2">
        <f>IF($BL10&gt;BU$1,0,SMALL(AZ$6:AZ$85,$BL10)*求节点($BL$6:$BL$85,$BK$6:$BK$85,INDEX(升级建筑所需大殿等级!AI$6:AI$85,MATCH($BL10,升级建筑所需大殿等级!$Z$6:$Z$85,0))))</f>
        <v>142043.5156843611</v>
      </c>
      <c r="BV10" s="2">
        <f>IF($BL10&gt;BV$1,0,SMALL(BA$6:BA$85,$BL10)*求节点($BL$6:$BL$85,$BK$6:$BK$85,INDEX(升级建筑所需大殿等级!AJ$6:AJ$85,MATCH($BL10,升级建筑所需大殿等级!$Z$6:$Z$85,0))))</f>
        <v>1098.0076506830274</v>
      </c>
      <c r="BW10" s="2">
        <f>IF($BL10&gt;BW$1,0,SMALL(BB$6:BB$85,$BL10)*求节点($BL$6:$BL$85,$BK$6:$BK$85,INDEX(升级建筑所需大殿等级!AK$6:AK$85,MATCH($BL10,升级建筑所需大殿等级!$Z$6:$Z$85,0))))</f>
        <v>1830.0127511383789</v>
      </c>
      <c r="BX10" s="2">
        <f>IF($BL10&gt;BX$1,0,SMALL(BC$6:BC$85,$BL10)*求节点($BL$6:$BL$85,$BK$6:$BK$85,INDEX(升级建筑所需大殿等级!AL$6:AL$85,MATCH($BL10,升级建筑所需大殿等级!$Z$6:$Z$85,0))))</f>
        <v>372741.96190428181</v>
      </c>
      <c r="BY10" s="2">
        <f>IF($BL10&gt;BY$1,0,SMALL(BD$6:BD$85,$BL10)*求节点($BL$6:$BL$85,$BK$6:$BK$85,INDEX(升级建筑所需大殿等级!AM$6:AM$85,MATCH($BL10,升级建筑所需大殿等级!$Z$6:$Z$85,0))))</f>
        <v>84760.314143729687</v>
      </c>
      <c r="BZ10" s="2">
        <f>IF($BL10&gt;BZ$1,0,SMALL(BE$6:BE$85,$BL10)*求节点($BL$6:$BL$85,$BK$6:$BK$85,INDEX(升级建筑所需大殿等级!AN$6:AN$85,MATCH($BL10,升级建筑所需大殿等级!$Z$6:$Z$85,0))))</f>
        <v>94052.445945349144</v>
      </c>
      <c r="CA10" s="2">
        <f>IF($BL10&gt;CA$1,0,SMALL(BF$6:BF$85,$BL10)*求节点($BL$6:$BL$85,$BK$6:$BK$85,INDEX(升级建筑所需大殿等级!AO$6:AO$85,MATCH($BL10,升级建筑所需大殿等级!$Z$6:$Z$85,0))))</f>
        <v>84760.314143729658</v>
      </c>
      <c r="CB10" s="2">
        <f>IF($BL10&gt;CB$1,0,SMALL(BG$6:BG$85,$BL10)*求节点($BL$6:$BL$85,$BK$6:$BK$85,INDEX(升级建筑所需大殿等级!AP$6:AP$85,MATCH($BL10,升级建筑所需大殿等级!$Z$6:$Z$85,0))))</f>
        <v>53435.162655958557</v>
      </c>
      <c r="CC10" s="2">
        <f>IF($BL10&gt;CC$1,0,SMALL(BH$6:BH$85,$BL10)*求节点($BL$6:$BL$85,$BK$6:$BK$85,INDEX(升级建筑所需大殿等级!AQ$6:AQ$85,MATCH($BL10,升级建筑所需大殿等级!$Z$6:$Z$85,0))))</f>
        <v>2571.6992495068339</v>
      </c>
      <c r="CD10" s="2">
        <f>IF($BL10&gt;CD$1,0,SMALL(BI$6:BI$85,$BL10)*求节点($BL$6:$BL$85,$BK$6:$BK$85,INDEX(升级建筑所需大殿等级!AR$6:AR$85,MATCH($BL10,升级建筑所需大殿等级!$Z$6:$Z$85,0))))</f>
        <v>671870.04185634176</v>
      </c>
      <c r="CE10" s="2"/>
      <c r="CF10" s="2"/>
      <c r="CH10" s="1">
        <v>5</v>
      </c>
      <c r="CI10" s="46">
        <v>6000</v>
      </c>
      <c r="CJ10" s="46">
        <v>7500</v>
      </c>
      <c r="CK10" s="46">
        <v>6000</v>
      </c>
      <c r="CL10" s="1">
        <f>IFERROR(ROUND($BM10*INDEX(消耗汇总!BH$8:BH$87,相关资料!$C10,1),-2),0)</f>
        <v>0</v>
      </c>
      <c r="CN10" s="46">
        <v>600</v>
      </c>
      <c r="CO10" s="46">
        <v>700</v>
      </c>
      <c r="CP10" s="46">
        <v>600</v>
      </c>
      <c r="CQ10" s="1">
        <f>IFERROR(ROUND($BN10*INDEX(消耗汇总!BH$8:BH$87,相关资料!$D10,1),-2),0)</f>
        <v>0</v>
      </c>
      <c r="CS10" s="46">
        <v>240300</v>
      </c>
      <c r="CT10" s="46">
        <v>334000</v>
      </c>
      <c r="CU10" s="46">
        <v>240300</v>
      </c>
      <c r="CV10" s="1">
        <f>IFERROR(ROUND($BO10*INDEX(消耗汇总!BH$8:BH$87,相关资料!$E10,1),-2),0)</f>
        <v>0</v>
      </c>
      <c r="CX10" s="1">
        <f>IFERROR(ROUND($BP10*INDEX(消耗汇总!BE$8:BE$87,相关资料!$F10,1),-2),0)</f>
        <v>0</v>
      </c>
      <c r="CY10" s="1">
        <f>IFERROR(ROUND($BP10*INDEX(消耗汇总!BF$8:BF$87,相关资料!$F10,1),-2),0)</f>
        <v>0</v>
      </c>
      <c r="CZ10" s="1">
        <f>IFERROR(ROUND($BP10*INDEX(消耗汇总!BG$8:BG$87,相关资料!$F10,1),-2),0)</f>
        <v>0</v>
      </c>
      <c r="DA10" s="1">
        <f>IFERROR(ROUND($BP10*INDEX(消耗汇总!BH$8:BH$87,相关资料!$F10,1),-2),0)</f>
        <v>0</v>
      </c>
      <c r="DD10" s="46">
        <v>400</v>
      </c>
      <c r="DE10" s="46">
        <v>300</v>
      </c>
      <c r="DF10" s="1">
        <f>IFERROR(ROUND($BQ10*INDEX(消耗汇总!BH$8:BH$87,相关资料!$G10,1)+$BS10*INDEX(消耗汇总!BH$8:BH$87,相关资料!$G10,1)/2,-2),0)</f>
        <v>0</v>
      </c>
      <c r="DH10" s="46">
        <v>300</v>
      </c>
      <c r="DI10" s="46">
        <v>400</v>
      </c>
      <c r="DM10" s="29">
        <v>350</v>
      </c>
      <c r="DN10" s="2"/>
      <c r="DO10" s="29">
        <v>350</v>
      </c>
      <c r="DR10" s="46">
        <v>200</v>
      </c>
      <c r="DS10" s="46">
        <v>200</v>
      </c>
      <c r="DT10" s="46">
        <v>200</v>
      </c>
      <c r="DU10" s="1">
        <v>0</v>
      </c>
      <c r="DW10" s="46">
        <v>40100</v>
      </c>
      <c r="DX10" s="46">
        <v>62200</v>
      </c>
      <c r="DY10" s="46">
        <v>40100</v>
      </c>
      <c r="DZ10" s="1">
        <f>ROUND($BU10*INDEX(消耗汇总!BH$8:BH$87,相关资料!$K10,1),-2)</f>
        <v>0</v>
      </c>
      <c r="EB10" s="46">
        <v>300</v>
      </c>
      <c r="EC10" s="46">
        <v>400</v>
      </c>
      <c r="ED10" s="46">
        <v>300</v>
      </c>
      <c r="EE10" s="1">
        <f>IFERROR(ROUND($BV10*INDEX(消耗汇总!BH$8:BH$87,相关资料!$L10,1),-2),0)</f>
        <v>0</v>
      </c>
      <c r="EG10" s="46">
        <v>600</v>
      </c>
      <c r="EH10" s="46">
        <v>700</v>
      </c>
      <c r="EI10" s="46">
        <v>600</v>
      </c>
      <c r="EJ10" s="1">
        <f>IFERROR(ROUND($BW10*INDEX(消耗汇总!BH$8:BH$87,相关资料!$M10,1),-2),0)</f>
        <v>0</v>
      </c>
      <c r="EK10" s="1">
        <v>5</v>
      </c>
      <c r="EL10" s="46">
        <v>111300</v>
      </c>
      <c r="EM10" s="46">
        <v>150200</v>
      </c>
      <c r="EN10" s="46">
        <v>111300</v>
      </c>
      <c r="EO10" s="1">
        <f>IFERROR(ROUND($BX10*INDEX(消耗汇总!BH$8:BH$87,相关资料!$N10,1),-2),0)</f>
        <v>0</v>
      </c>
      <c r="EQ10" s="46">
        <v>25500</v>
      </c>
      <c r="ER10" s="46">
        <v>33900</v>
      </c>
      <c r="ES10" s="46">
        <v>25500</v>
      </c>
      <c r="ET10" s="1">
        <f>IFERROR(ROUND($BY10*INDEX(消耗汇总!BH$8:BH$87,相关资料!$O10,1),-2),0)</f>
        <v>0</v>
      </c>
      <c r="EV10" s="46">
        <v>28200</v>
      </c>
      <c r="EW10" s="46">
        <v>37600</v>
      </c>
      <c r="EX10" s="46">
        <v>28200</v>
      </c>
      <c r="EY10" s="1">
        <f>IFERROR(ROUND($BZ10*INDEX(消耗汇总!BH$8:BH$87,相关资料!$P10,1),-2),0)</f>
        <v>0</v>
      </c>
      <c r="FA10" s="46">
        <v>25500</v>
      </c>
      <c r="FB10" s="46">
        <v>33900</v>
      </c>
      <c r="FC10" s="46">
        <v>25500</v>
      </c>
      <c r="FD10" s="1">
        <f>IFERROR(ROUND($CA10*INDEX(消耗汇总!BH$8:BH$87,相关资料!$Q10,1),-2),0)</f>
        <v>0</v>
      </c>
      <c r="FF10" s="46">
        <v>16000</v>
      </c>
      <c r="FG10" s="46">
        <v>21300</v>
      </c>
      <c r="FH10" s="46">
        <v>16000</v>
      </c>
      <c r="FI10" s="1">
        <f>IFERROR(ROUND($CB10*INDEX(消耗汇总!BH$8:BH$87,相关资料!$R10,1),-2),0)</f>
        <v>0</v>
      </c>
      <c r="FK10" s="46">
        <v>800</v>
      </c>
      <c r="FL10" s="46">
        <v>1000</v>
      </c>
      <c r="FM10" s="46">
        <v>800</v>
      </c>
      <c r="FN10" s="1">
        <f>IFERROR(ROUND($CC10*INDEX(消耗汇总!BH$8:BH$87,相关资料!$S10,1),-2),0)</f>
        <v>0</v>
      </c>
      <c r="FP10" s="46">
        <v>186600</v>
      </c>
      <c r="FQ10" s="46">
        <v>298600</v>
      </c>
      <c r="FR10" s="46">
        <v>186600</v>
      </c>
      <c r="FS10" s="1">
        <f>IFERROR(ROUND($CD10*INDEX(消耗汇总!BH$8:BH$87,相关资料!$T10,1),-2),0)</f>
        <v>0</v>
      </c>
      <c r="FW10" s="8">
        <v>5</v>
      </c>
      <c r="FX10" s="5">
        <f t="shared" si="13"/>
        <v>19500</v>
      </c>
      <c r="FY10" s="5">
        <f t="shared" si="14"/>
        <v>1900</v>
      </c>
      <c r="FZ10" s="5">
        <f t="shared" si="15"/>
        <v>814600</v>
      </c>
      <c r="GA10" s="5">
        <f t="shared" si="1"/>
        <v>0</v>
      </c>
      <c r="GB10" s="5">
        <f t="shared" si="2"/>
        <v>700</v>
      </c>
      <c r="GC10" s="5">
        <f t="shared" si="3"/>
        <v>700</v>
      </c>
      <c r="GD10" s="5">
        <f t="shared" si="16"/>
        <v>700</v>
      </c>
      <c r="GE10" s="5">
        <f t="shared" si="17"/>
        <v>600</v>
      </c>
      <c r="GF10" s="5">
        <f t="shared" si="4"/>
        <v>142400</v>
      </c>
      <c r="GG10" s="5">
        <f t="shared" si="5"/>
        <v>1000</v>
      </c>
      <c r="GH10" s="5">
        <f t="shared" si="6"/>
        <v>1900</v>
      </c>
      <c r="GI10" s="8"/>
      <c r="GJ10" s="5">
        <f t="shared" si="7"/>
        <v>84900</v>
      </c>
      <c r="GK10" s="5">
        <f t="shared" si="8"/>
        <v>94000</v>
      </c>
      <c r="GL10" s="5">
        <f t="shared" si="9"/>
        <v>84900</v>
      </c>
      <c r="GM10" s="5">
        <f t="shared" si="10"/>
        <v>53300</v>
      </c>
      <c r="GN10" s="5">
        <f t="shared" si="11"/>
        <v>2600</v>
      </c>
      <c r="GO10" s="5">
        <f t="shared" si="12"/>
        <v>671800</v>
      </c>
      <c r="GR10" s="8">
        <v>5</v>
      </c>
      <c r="GS10" s="5">
        <f>SUM(FX$6:FX10)</f>
        <v>52600</v>
      </c>
      <c r="GT10" s="5">
        <f>SUM(FY$6:FY10)</f>
        <v>5600</v>
      </c>
      <c r="GU10" s="5">
        <f>SUM(FZ$6:FZ10)</f>
        <v>1636000</v>
      </c>
      <c r="GV10" s="5">
        <f>SUM(GA$6:GA10)</f>
        <v>0</v>
      </c>
      <c r="GW10" s="5">
        <f>SUM(GB$6:GB10)</f>
        <v>2100</v>
      </c>
      <c r="GX10" s="5">
        <f>SUM(GC$6:GC10)</f>
        <v>2100</v>
      </c>
      <c r="GY10" s="5">
        <f>SUM(GD$6:GD10)</f>
        <v>2120</v>
      </c>
      <c r="GZ10" s="5">
        <f>SUM(GE$6:GE10)</f>
        <v>2050</v>
      </c>
      <c r="HA10" s="5">
        <f>SUM(GF$6:GF10)</f>
        <v>710800</v>
      </c>
      <c r="HB10" s="5">
        <f>SUM(GG$6:GG10)</f>
        <v>3050</v>
      </c>
      <c r="HC10" s="5">
        <f>SUM(GH$6:GH10)</f>
        <v>5900</v>
      </c>
      <c r="HD10" s="5">
        <f>SUM(GI$6:GI10)</f>
        <v>0</v>
      </c>
      <c r="HE10" s="5">
        <f>SUM(GJ$6:GJ10)</f>
        <v>173600</v>
      </c>
      <c r="HF10" s="5">
        <f>SUM(GK$6:GK10)</f>
        <v>174200</v>
      </c>
      <c r="HG10" s="5">
        <f>SUM(GL$6:GL10)</f>
        <v>173900</v>
      </c>
      <c r="HH10" s="5">
        <f>SUM(GM$6:GM10)</f>
        <v>128700</v>
      </c>
      <c r="HI10" s="5">
        <f>SUM(GN$6:GN10)</f>
        <v>12700</v>
      </c>
      <c r="HJ10" s="5">
        <f>SUM(GO$6:GO10)</f>
        <v>1149300</v>
      </c>
      <c r="HM10" s="8">
        <v>5</v>
      </c>
      <c r="HN10" s="5">
        <f>IFERROR(求节点(相关资料!C$6:C$85,GS$6:GS$85,$HM10),0)</f>
        <v>52600</v>
      </c>
      <c r="HO10" s="5">
        <f>IFERROR(求节点(相关资料!D$6:D$85,GT$6:GT$85,$HM10),0)</f>
        <v>5600</v>
      </c>
      <c r="HP10" s="5">
        <f>IFERROR(求节点(相关资料!E$6:E$85,GU$6:GU$85,$HM10),0)</f>
        <v>12160</v>
      </c>
      <c r="HQ10" s="5">
        <f>IFERROR(求节点(相关资料!F$6:F$85,GV$6:GV$85,$HM10),0)</f>
        <v>0</v>
      </c>
      <c r="HR10" s="5">
        <f>IFERROR(求节点(相关资料!G$6:G$85,GW$6:GW$85,$HM10),0)</f>
        <v>2100</v>
      </c>
      <c r="HS10" s="5">
        <f>IFERROR(求节点(相关资料!H$6:H$85,GX$6:GX$85,$HM10),0)</f>
        <v>2100</v>
      </c>
      <c r="HT10" s="5">
        <f>IFERROR(求节点(相关资料!I$6:I$85,GY$6:GY$85,$HM10),0)</f>
        <v>2120</v>
      </c>
      <c r="HU10" s="5">
        <f>IFERROR(求节点(相关资料!J$6:J$85,GZ$6:GZ$85,$HM10),0)</f>
        <v>2050</v>
      </c>
      <c r="HV10" s="5">
        <f>IFERROR(求节点(相关资料!K$6:K$85,HA$6:HA$85,$HM10),0)</f>
        <v>25357.142857142855</v>
      </c>
      <c r="HW10" s="5">
        <f>IFERROR(求节点(相关资料!L$6:L$85,HB$6:HB$85,$HM10),0)</f>
        <v>3050</v>
      </c>
      <c r="HX10" s="5">
        <f>IFERROR(求节点(相关资料!M$6:M$85,HC$6:HC$85,$HM10),0)</f>
        <v>5900</v>
      </c>
      <c r="HY10" s="5">
        <f>IFERROR(求节点(相关资料!N$6:N$85,HD$6:HD$85,$HM10),0)</f>
        <v>0</v>
      </c>
      <c r="HZ10" s="5">
        <f>IFERROR(求节点(相关资料!O$6:O$85,HE$6:HE$85,$HM10),0)</f>
        <v>7375</v>
      </c>
      <c r="IA10" s="5">
        <f>IFERROR(求节点(相关资料!P$6:P$85,HF$6:HF$85,$HM10),0)</f>
        <v>10475</v>
      </c>
      <c r="IB10" s="5">
        <f>IFERROR(求节点(相关资料!Q$6:Q$85,HG$6:HG$85,$HM10),0)</f>
        <v>7300</v>
      </c>
      <c r="IC10" s="5">
        <f>IFERROR(求节点(相关资料!R$6:R$85,HH$6:HH$85,$HM10),0)</f>
        <v>6250</v>
      </c>
      <c r="ID10" s="5">
        <f>IFERROR(求节点(相关资料!S$6:S$85,HI$6:HI$85,$HM10),0)</f>
        <v>1150</v>
      </c>
      <c r="IE10" s="5">
        <f>IFERROR(求节点(相关资料!T$6:T$85,HJ$6:HJ$85,$HM10),0)</f>
        <v>11312.5</v>
      </c>
      <c r="IH10" s="6">
        <v>5</v>
      </c>
      <c r="II10" s="6">
        <f>SUMPRODUCT(HN10:IE10,'[1]功能-城建'!$X10:$AO10)</f>
        <v>118232.5</v>
      </c>
      <c r="IJ10" s="6">
        <f>'[1]资源-木石铜粮'!$BW10</f>
        <v>88494.726823504796</v>
      </c>
      <c r="IK10" s="6">
        <f t="shared" si="18"/>
        <v>1.3360400584749492</v>
      </c>
    </row>
    <row r="11" spans="1:245" x14ac:dyDescent="0.15">
      <c r="A11" s="2">
        <v>6</v>
      </c>
      <c r="B11" s="4">
        <f>'[1]资源-木石铜粮'!DG11</f>
        <v>131794.70431394604</v>
      </c>
      <c r="C11" s="4">
        <f>'[1]资源-木石铜粮'!DH11</f>
        <v>12464.495316376757</v>
      </c>
      <c r="D11" s="4">
        <f>'[1]资源-木石铜粮'!DI11</f>
        <v>0</v>
      </c>
      <c r="E11" s="4">
        <f>'[1]资源-木石铜粮'!DJ11</f>
        <v>0</v>
      </c>
      <c r="F11" s="4">
        <f>'[1]资源-木石铜粮'!DK11</f>
        <v>4154.8317721255853</v>
      </c>
      <c r="G11" s="4">
        <f>'[1]资源-木石铜粮'!DL11</f>
        <v>4154.8317721255853</v>
      </c>
      <c r="H11" s="4">
        <f>'[1]资源-木石铜粮'!DM11</f>
        <v>4154.8317721255853</v>
      </c>
      <c r="I11" s="4">
        <f>'[1]资源-木石铜粮'!DN11</f>
        <v>4154.8317721255853</v>
      </c>
      <c r="J11" s="29">
        <f>SMALL('[1]资源-木石铜粮'!$DO$6:$DO$55,$A11)</f>
        <v>0</v>
      </c>
      <c r="K11" s="4">
        <f>'[1]资源-木石铜粮'!DP11</f>
        <v>9664.5307248788176</v>
      </c>
      <c r="L11" s="4">
        <f>'[1]资源-木石铜粮'!DQ11</f>
        <v>12004.55223808731</v>
      </c>
      <c r="M11" s="4">
        <f>'[1]资源-木石铜粮'!DR11</f>
        <v>0</v>
      </c>
      <c r="N11" s="4">
        <f>'[1]资源-木石铜粮'!DS11</f>
        <v>11032.672627832118</v>
      </c>
      <c r="O11" s="4">
        <f>'[1]资源-木石铜粮'!DT11</f>
        <v>12161.730700588992</v>
      </c>
      <c r="P11" s="4">
        <f>'[1]资源-木石铜粮'!DU11</f>
        <v>11752.892408776148</v>
      </c>
      <c r="Q11" s="4">
        <f>'[1]资源-木石铜粮'!DV11</f>
        <v>7473.9869131328678</v>
      </c>
      <c r="R11" s="4">
        <f>'[1]资源-木石铜粮'!DW11</f>
        <v>0</v>
      </c>
      <c r="S11" s="4">
        <f>'[1]资源-木石铜粮'!DX11</f>
        <v>1436.5826391852011</v>
      </c>
      <c r="T11" s="4">
        <f>'[1]资源-木石铜粮'!DY11</f>
        <v>0</v>
      </c>
      <c r="V11" s="2">
        <v>6</v>
      </c>
      <c r="W11" s="2">
        <f>IFERROR(求节点($A$6:$A$85,B$6:B$85,相关资料!C11),0)</f>
        <v>131794.70431394604</v>
      </c>
      <c r="X11" s="2">
        <f>IFERROR(求节点($A$6:$A$85,C$6:C$85,相关资料!D11),0)</f>
        <v>12464.495316376757</v>
      </c>
      <c r="Y11" s="2">
        <f>IFERROR(求节点($A$6:$A$85,D$6:D$85,相关资料!E11),0)</f>
        <v>3306532.0849710824</v>
      </c>
      <c r="Z11" s="2">
        <f>IFERROR(求节点($A$6:$A$85,E$6:E$85,相关资料!F11),0)</f>
        <v>0</v>
      </c>
      <c r="AA11" s="2">
        <f>IFERROR(求节点($A$6:$A$85,F$6:F$85,相关资料!G11),0)</f>
        <v>4154.8317721255853</v>
      </c>
      <c r="AB11" s="2">
        <f>IFERROR(求节点($A$6:$A$85,G$6:G$85,相关资料!H11),0)</f>
        <v>4154.8317721255853</v>
      </c>
      <c r="AC11" s="2">
        <f>IFERROR(求节点($A$6:$A$85,H$6:H$85,相关资料!I11),0)</f>
        <v>4154.8317721255853</v>
      </c>
      <c r="AD11" s="2">
        <f>IFERROR(求节点($A$6:$A$85,I$6:I$85,相关资料!J11),0)</f>
        <v>4154.8317721255853</v>
      </c>
      <c r="AE11" s="29">
        <f>MAX(求节点('[1]功能-城建'!$K$33:$K$55,$J$33:$J$85,$V11),AE10)</f>
        <v>1543580.5362616277</v>
      </c>
      <c r="AF11" s="2">
        <f>IFERROR(求节点($A$6:$A$85,K$6:K$85,相关资料!L11),0)</f>
        <v>9664.5307248788176</v>
      </c>
      <c r="AG11" s="2">
        <f>IFERROR(求节点($A$6:$A$85,L$6:L$85,相关资料!M11),0)</f>
        <v>12004.55223808731</v>
      </c>
      <c r="AH11" s="2">
        <f>IFERROR(求节点($A$6:$A$85,M$6:M$85,相关资料!N11),0)</f>
        <v>1155935.5913875932</v>
      </c>
      <c r="AI11" s="2">
        <f>IFERROR(求节点($A$6:$A$85,N$6:N$85,相关资料!O11),0)</f>
        <v>345926.64471606619</v>
      </c>
      <c r="AJ11" s="2">
        <f>IFERROR(求节点($A$6:$A$85,O$6:O$85,相关资料!P11),0)</f>
        <v>347055.70278882305</v>
      </c>
      <c r="AK11" s="2">
        <f>IFERROR(求节点($A$6:$A$85,P$6:P$85,相关资料!Q11),0)</f>
        <v>346646.86449701019</v>
      </c>
      <c r="AL11" s="2">
        <f>IFERROR(求节点($A$6:$A$85,Q$6:Q$85,相关资料!R11),0)</f>
        <v>258644.46597930836</v>
      </c>
      <c r="AM11" s="2">
        <f>IFERROR(求节点($A$6:$A$85,R$6:R$85,相关资料!S11),0)</f>
        <v>7712.3406738925951</v>
      </c>
      <c r="AN11" s="2">
        <f>IFERROR(求节点($A$6:$A$85,S$6:S$85,相关资料!T11),0)</f>
        <v>2604600.7287400151</v>
      </c>
      <c r="AO11" s="2">
        <f>IFERROR(求节点($A$6:$A$85,T$6:T$85,相关资料!U11),0)</f>
        <v>0</v>
      </c>
      <c r="AP11" s="2"/>
      <c r="AQ11" s="2">
        <v>6</v>
      </c>
      <c r="AR11" s="2">
        <f>IF(W11-W10=0,MAX(AR$6:AR10),W11-W10)</f>
        <v>79210.635979682993</v>
      </c>
      <c r="AS11" s="2">
        <f>IF(X11-X10=0,MAX(AS$6:AS10),X11-X10)</f>
        <v>6789.4830839728274</v>
      </c>
      <c r="AT11" s="2">
        <f>IF(Y11-Y10=0,MAX(AT$6:AT10),Y11-Y10)</f>
        <v>1670772.9223474604</v>
      </c>
      <c r="AU11" s="2">
        <f>IF(Z11-Z10=0,MAX(AU$6:AU10),Z11-Z10)</f>
        <v>0</v>
      </c>
      <c r="AV11" s="2">
        <f>IF(AA11-AA10=0,MAX(AV$6:AV10),AA11-AA10)</f>
        <v>2263.1610279909423</v>
      </c>
      <c r="AW11" s="2">
        <f>IF(AB11-AB10=0,MAX(AW$6:AW10),AB11-AB10)</f>
        <v>2263.1610279909423</v>
      </c>
      <c r="AX11" s="2">
        <f>IF(AC11-AC10=0,MAX(AX$6:AX10),AC11-AC10)</f>
        <v>2263.1610279909423</v>
      </c>
      <c r="AY11" s="2">
        <f>IF(AD11-AD10=0,MAX(AY$6:AY10),AD11-AD10)</f>
        <v>2263.1610279909423</v>
      </c>
      <c r="AZ11" s="2">
        <f>IF(AE11-AE10=0,MAX(AZ$6:AZ10),AE11-AE10)</f>
        <v>288380.9391922392</v>
      </c>
      <c r="BA11" s="2">
        <f>IF(AF11-AF10=0,MAX(BA$6:BA10),AF11-AF10)</f>
        <v>6789.4830839728293</v>
      </c>
      <c r="BB11" s="2">
        <f>IF(AG11-AG10=0,MAX(BB$6:BB10),AG11-AG10)</f>
        <v>6789.4830839728284</v>
      </c>
      <c r="BC11" s="2">
        <f>IF(AH11-AH10=0,MAX(BC$6:BC10),AH11-AH10)</f>
        <v>498673.57239054958</v>
      </c>
      <c r="BD11" s="2">
        <f>IF(AI11-AI10=0,MAX(BD$6:BD10),AI11-AI10)</f>
        <v>172944.40799369232</v>
      </c>
      <c r="BE11" s="2">
        <f>IF(AJ11-AJ10=0,MAX(BE$6:BE10),AJ11-AJ10)</f>
        <v>172944.40799369232</v>
      </c>
      <c r="BF11" s="2">
        <f>IF(AK11-AK10=0,MAX(BF$6:BF10),AK11-AK10)</f>
        <v>172944.40799369232</v>
      </c>
      <c r="BG11" s="2">
        <f>IF(AL11-AL10=0,MAX(BG$6:BG10),AL11-AL10)</f>
        <v>129708.30599526921</v>
      </c>
      <c r="BH11" s="2">
        <f>IF(AM11-AM10=0,MAX(BH$6:BH10),AM11-AM10)</f>
        <v>2732.9799416527849</v>
      </c>
      <c r="BI11" s="2">
        <f>IF(AN11-AN10=0,MAX(BI$6:BI10),AN11-AN10)</f>
        <v>1455383.5717977202</v>
      </c>
      <c r="BK11" s="21">
        <v>1</v>
      </c>
      <c r="BL11" s="2">
        <v>6</v>
      </c>
      <c r="BM11" s="2">
        <f>IF($BL11&gt;BM$1,0,SMALL(AR$6:AR$85,$BL11)*求节点($BL$6:$BL$85,$BK$6:$BK$85,INDEX(升级建筑所需大殿等级!AA$6:AA$85,MATCH($BL11,升级建筑所需大殿等级!$Z$6:$Z$85,0))))</f>
        <v>51773.759740636713</v>
      </c>
      <c r="BN11" s="2">
        <f>IF($BL11&gt;BN$1,0,SMALL(AS$6:AS$85,$BL11)*求节点($BL$6:$BL$85,$BK$6:$BK$85,INDEX(升级建筑所需大殿等级!AB$6:AB$85,MATCH($BL11,升级建筑所需大殿等级!$Z$6:$Z$85,0))))</f>
        <v>4087.4020847871107</v>
      </c>
      <c r="BO11" s="2">
        <f>IF($BL11&gt;BO$1,0,SMALL(AT$6:AT$85,$BL11)*求节点($BL$6:$BL$85,$BK$6:$BK$85,INDEX(升级建筑所需大殿等级!AC$6:AC$85,MATCH($BL11,升级建筑所需大殿等级!$Z$6:$Z$85,0))))</f>
        <v>1670772.9223474604</v>
      </c>
      <c r="BP11" s="2">
        <f>IF($BL11&gt;BP$1,0,SMALL(AU$6:AU$85,$BL11)*求节点($BL$6:$BL$85,$BK$6:$BK$85,INDEX(升级建筑所需大殿等级!AD$6:AD$85,MATCH($BL11,升级建筑所需大殿等级!$Z$6:$Z$85,0))))</f>
        <v>0</v>
      </c>
      <c r="BQ11" s="2">
        <f>IF($BL11&gt;BQ$1,0,SMALL(AV$6:AV$85,$BL11)*求节点($BL$6:$BL$85,$BK$6:$BK$85,INDEX(升级建筑所需大殿等级!AE$6:AE$85,MATCH($BL11,升级建筑所需大殿等级!$Z$6:$Z$85,0))))</f>
        <v>1362.4673615957036</v>
      </c>
      <c r="BR11" s="2">
        <f>IF($BL11&gt;BR$1,0,SMALL(AW$6:AW$85,$BL11)*求节点($BL$6:$BL$85,$BK$6:$BK$85,INDEX(升级建筑所需大殿等级!AF$6:AF$85,MATCH($BL11,升级建筑所需大殿等级!$Z$6:$Z$85,0))))</f>
        <v>1362.4673615957036</v>
      </c>
      <c r="BS11" s="2">
        <f>IF($BL11&gt;BS$1,0,SMALL(AX$6:AX$85,$BL11)*求节点($BL$6:$BL$85,$BK$6:$BK$85,INDEX(升级建筑所需大殿等级!AG$6:AG$85,MATCH($BL11,升级建筑所需大殿等级!$Z$6:$Z$85,0))))</f>
        <v>1362.4673615957036</v>
      </c>
      <c r="BT11" s="2">
        <f>IF($BL11&gt;BT$1,0,SMALL(AY$6:AY$85,$BL11)*求节点($BL$6:$BL$85,$BK$6:$BK$85,INDEX(升级建筑所需大殿等级!AH$6:AH$85,MATCH($BL11,升级建筑所需大殿等级!$Z$6:$Z$85,0))))</f>
        <v>1362.4673615957036</v>
      </c>
      <c r="BU11" s="2">
        <f>IF($BL11&gt;BU$1,0,SMALL(AZ$6:AZ$85,$BL11)*求节点($BL$6:$BL$85,$BK$6:$BK$85,INDEX(升级建筑所需大殿等级!AI$6:AI$85,MATCH($BL11,升级建筑所需大殿等级!$Z$6:$Z$85,0))))</f>
        <v>142043.5156843611</v>
      </c>
      <c r="BV11" s="2">
        <f>IF($BL11&gt;BV$1,0,SMALL(BA$6:BA$85,$BL11)*求节点($BL$6:$BL$85,$BK$6:$BK$85,INDEX(升级建筑所需大殿等级!AJ$6:AJ$85,MATCH($BL11,升级建筑所需大殿等级!$Z$6:$Z$85,0))))</f>
        <v>5994.856391021096</v>
      </c>
      <c r="BW11" s="2">
        <f>IF($BL11&gt;BW$1,0,SMALL(BB$6:BB$85,$BL11)*求节点($BL$6:$BL$85,$BK$6:$BK$85,INDEX(升级建筑所需大殿等级!AK$6:AK$85,MATCH($BL11,升级建筑所需大殿等级!$Z$6:$Z$85,0))))</f>
        <v>4087.4020847871107</v>
      </c>
      <c r="BX11" s="2">
        <f>IF($BL11&gt;BX$1,0,SMALL(BC$6:BC$85,$BL11)*求节点($BL$6:$BL$85,$BK$6:$BK$85,INDEX(升级建筑所需大殿等级!AL$6:AL$85,MATCH($BL11,升级建筑所需大殿等级!$Z$6:$Z$85,0))))</f>
        <v>498673.57239054958</v>
      </c>
      <c r="BY11" s="2">
        <f>IF($BL11&gt;BY$1,0,SMALL(BD$6:BD$85,$BL11)*求节点($BL$6:$BL$85,$BK$6:$BK$85,INDEX(升级建筑所需大殿等级!AM$6:AM$85,MATCH($BL11,升级建筑所需大殿等级!$Z$6:$Z$85,0))))</f>
        <v>172944.40799369232</v>
      </c>
      <c r="BZ11" s="2">
        <f>IF($BL11&gt;BZ$1,0,SMALL(BE$6:BE$85,$BL11)*求节点($BL$6:$BL$85,$BK$6:$BK$85,INDEX(升级建筑所需大殿等级!AN$6:AN$85,MATCH($BL11,升级建筑所需大殿等级!$Z$6:$Z$85,0))))</f>
        <v>172944.40799369232</v>
      </c>
      <c r="CA11" s="2">
        <f>IF($BL11&gt;CA$1,0,SMALL(BF$6:BF$85,$BL11)*求节点($BL$6:$BL$85,$BK$6:$BK$85,INDEX(升级建筑所需大殿等级!AO$6:AO$85,MATCH($BL11,升级建筑所需大殿等级!$Z$6:$Z$85,0))))</f>
        <v>172944.40799369232</v>
      </c>
      <c r="CB11" s="2">
        <f>IF($BL11&gt;CB$1,0,SMALL(BG$6:BG$85,$BL11)*求节点($BL$6:$BL$85,$BK$6:$BK$85,INDEX(升级建筑所需大殿等级!AP$6:AP$85,MATCH($BL11,升级建筑所需大殿等级!$Z$6:$Z$85,0))))</f>
        <v>129708.30599526921</v>
      </c>
      <c r="CC11" s="2">
        <f>IF($BL11&gt;CC$1,0,SMALL(BH$6:BH$85,$BL11)*求节点($BL$6:$BL$85,$BK$6:$BK$85,INDEX(升级建筑所需大殿等级!AQ$6:AQ$85,MATCH($BL11,升级建筑所需大殿等级!$Z$6:$Z$85,0))))</f>
        <v>2732.9799416527849</v>
      </c>
      <c r="CD11" s="2">
        <f>IF($BL11&gt;CD$1,0,SMALL(BI$6:BI$85,$BL11)*求节点($BL$6:$BL$85,$BK$6:$BK$85,INDEX(升级建筑所需大殿等级!AR$6:AR$85,MATCH($BL11,升级建筑所需大殿等级!$Z$6:$Z$85,0))))</f>
        <v>1455383.5717977202</v>
      </c>
      <c r="CE11" s="2"/>
      <c r="CF11" s="2"/>
      <c r="CH11" s="1">
        <v>6</v>
      </c>
      <c r="CI11" s="46">
        <v>15900</v>
      </c>
      <c r="CJ11" s="46">
        <v>19900</v>
      </c>
      <c r="CK11" s="46">
        <v>15900</v>
      </c>
      <c r="CL11" s="1">
        <f>IFERROR(ROUND($BM11*INDEX(消耗汇总!BH$8:BH$87,相关资料!$C11,1),-2),0)</f>
        <v>0</v>
      </c>
      <c r="CN11" s="46">
        <v>1300</v>
      </c>
      <c r="CO11" s="46">
        <v>1600</v>
      </c>
      <c r="CP11" s="46">
        <v>1300</v>
      </c>
      <c r="CQ11" s="1">
        <f>IFERROR(ROUND($BN11*INDEX(消耗汇总!BH$8:BH$87,相关资料!$D11,1),-2),0)</f>
        <v>0</v>
      </c>
      <c r="CS11" s="46">
        <v>488500</v>
      </c>
      <c r="CT11" s="46">
        <v>693700</v>
      </c>
      <c r="CU11" s="46">
        <v>488500</v>
      </c>
      <c r="CV11" s="1">
        <f>IFERROR(ROUND($BO11*INDEX(消耗汇总!BH$8:BH$87,相关资料!$E11,1),-2),0)</f>
        <v>0</v>
      </c>
      <c r="CX11" s="1">
        <f>IFERROR(ROUND($BP11*INDEX(消耗汇总!BE$8:BE$87,相关资料!$F11,1),-2),0)</f>
        <v>0</v>
      </c>
      <c r="CY11" s="1">
        <f>IFERROR(ROUND($BP11*INDEX(消耗汇总!BF$8:BF$87,相关资料!$F11,1),-2),0)</f>
        <v>0</v>
      </c>
      <c r="CZ11" s="1">
        <f>IFERROR(ROUND($BP11*INDEX(消耗汇总!BG$8:BG$87,相关资料!$F11,1),-2),0)</f>
        <v>0</v>
      </c>
      <c r="DA11" s="1">
        <f>IFERROR(ROUND($BP11*INDEX(消耗汇总!BH$8:BH$87,相关资料!$F11,1),-2),0)</f>
        <v>0</v>
      </c>
      <c r="DD11" s="46">
        <v>800</v>
      </c>
      <c r="DE11" s="46">
        <v>600</v>
      </c>
      <c r="DF11" s="1">
        <f>IFERROR(ROUND($BQ11*INDEX(消耗汇总!BH$8:BH$87,相关资料!$G11,1)+$BS11*INDEX(消耗汇总!BH$8:BH$87,相关资料!$G11,1)/2,-2),0)</f>
        <v>0</v>
      </c>
      <c r="DH11" s="46">
        <v>600</v>
      </c>
      <c r="DI11" s="46">
        <v>800</v>
      </c>
      <c r="DM11" s="29">
        <v>700</v>
      </c>
      <c r="DN11" s="2"/>
      <c r="DO11" s="29">
        <v>700</v>
      </c>
      <c r="DR11" s="46">
        <v>400</v>
      </c>
      <c r="DS11" s="46">
        <v>500</v>
      </c>
      <c r="DT11" s="46">
        <v>400</v>
      </c>
      <c r="DU11" s="1">
        <v>0</v>
      </c>
      <c r="DW11" s="46">
        <v>40100</v>
      </c>
      <c r="DX11" s="46">
        <v>62200</v>
      </c>
      <c r="DY11" s="46">
        <v>40100</v>
      </c>
      <c r="DZ11" s="1">
        <f>ROUND($BU11*INDEX(消耗汇总!BH$8:BH$87,相关资料!$K11,1),-2)</f>
        <v>0</v>
      </c>
      <c r="EB11" s="46">
        <v>1800</v>
      </c>
      <c r="EC11" s="46">
        <v>2300</v>
      </c>
      <c r="ED11" s="46">
        <v>1800</v>
      </c>
      <c r="EE11" s="1">
        <f>IFERROR(ROUND($BV11*INDEX(消耗汇总!BH$8:BH$87,相关资料!$L11,1),-2),0)</f>
        <v>0</v>
      </c>
      <c r="EG11" s="46">
        <v>1300</v>
      </c>
      <c r="EH11" s="46">
        <v>1600</v>
      </c>
      <c r="EI11" s="46">
        <v>1300</v>
      </c>
      <c r="EJ11" s="1">
        <f>IFERROR(ROUND($BW11*INDEX(消耗汇总!BH$8:BH$87,相关资料!$M11,1),-2),0)</f>
        <v>0</v>
      </c>
      <c r="EK11" s="1">
        <v>6</v>
      </c>
      <c r="EL11" s="46">
        <v>148000</v>
      </c>
      <c r="EM11" s="46">
        <v>202700</v>
      </c>
      <c r="EN11" s="46">
        <v>148000</v>
      </c>
      <c r="EO11" s="1">
        <f>IFERROR(ROUND($BX11*INDEX(消耗汇总!BH$8:BH$87,相关资料!$N11,1),-2),0)</f>
        <v>0</v>
      </c>
      <c r="EQ11" s="46">
        <v>51500</v>
      </c>
      <c r="ER11" s="46">
        <v>70000</v>
      </c>
      <c r="ES11" s="46">
        <v>51500</v>
      </c>
      <c r="ET11" s="1">
        <f>IFERROR(ROUND($BY11*INDEX(消耗汇总!BH$8:BH$87,相关资料!$O11,1),-2),0)</f>
        <v>0</v>
      </c>
      <c r="EV11" s="46">
        <v>51500</v>
      </c>
      <c r="EW11" s="46">
        <v>70000</v>
      </c>
      <c r="EX11" s="46">
        <v>51500</v>
      </c>
      <c r="EY11" s="1">
        <f>IFERROR(ROUND($BZ11*INDEX(消耗汇总!BH$8:BH$87,相关资料!$P11,1),-2),0)</f>
        <v>0</v>
      </c>
      <c r="FA11" s="46">
        <v>51500</v>
      </c>
      <c r="FB11" s="46">
        <v>70000</v>
      </c>
      <c r="FC11" s="46">
        <v>51500</v>
      </c>
      <c r="FD11" s="1">
        <f>IFERROR(ROUND($CA11*INDEX(消耗汇总!BH$8:BH$87,相关资料!$Q11,1),-2),0)</f>
        <v>0</v>
      </c>
      <c r="FF11" s="46">
        <v>38600</v>
      </c>
      <c r="FG11" s="46">
        <v>52500</v>
      </c>
      <c r="FH11" s="46">
        <v>38600</v>
      </c>
      <c r="FI11" s="1">
        <f>IFERROR(ROUND($CB11*INDEX(消耗汇总!BH$8:BH$87,相关资料!$R11,1),-2),0)</f>
        <v>0</v>
      </c>
      <c r="FK11" s="46">
        <v>800</v>
      </c>
      <c r="FL11" s="46">
        <v>1100</v>
      </c>
      <c r="FM11" s="46">
        <v>800</v>
      </c>
      <c r="FN11" s="1">
        <f>IFERROR(ROUND($CC11*INDEX(消耗汇总!BH$8:BH$87,相关资料!$S11,1),-2),0)</f>
        <v>0</v>
      </c>
      <c r="FP11" s="46">
        <v>395500</v>
      </c>
      <c r="FQ11" s="46">
        <v>664400</v>
      </c>
      <c r="FR11" s="46">
        <v>395500</v>
      </c>
      <c r="FS11" s="1">
        <f>IFERROR(ROUND($CD11*INDEX(消耗汇总!BH$8:BH$87,相关资料!$T11,1),-2),0)</f>
        <v>0</v>
      </c>
      <c r="FW11" s="8">
        <v>6</v>
      </c>
      <c r="FX11" s="5">
        <f t="shared" si="13"/>
        <v>51700</v>
      </c>
      <c r="FY11" s="5">
        <f t="shared" si="14"/>
        <v>4200</v>
      </c>
      <c r="FZ11" s="5">
        <f t="shared" si="15"/>
        <v>1670700</v>
      </c>
      <c r="GA11" s="5">
        <f t="shared" si="1"/>
        <v>0</v>
      </c>
      <c r="GB11" s="5">
        <f t="shared" si="2"/>
        <v>1400</v>
      </c>
      <c r="GC11" s="5">
        <f t="shared" si="3"/>
        <v>1400</v>
      </c>
      <c r="GD11" s="5">
        <f t="shared" si="16"/>
        <v>1400</v>
      </c>
      <c r="GE11" s="5">
        <f t="shared" si="17"/>
        <v>1300</v>
      </c>
      <c r="GF11" s="5">
        <f t="shared" si="4"/>
        <v>142400</v>
      </c>
      <c r="GG11" s="5">
        <f t="shared" si="5"/>
        <v>5900</v>
      </c>
      <c r="GH11" s="5">
        <f t="shared" si="6"/>
        <v>4200</v>
      </c>
      <c r="GI11" s="8"/>
      <c r="GJ11" s="5">
        <f t="shared" si="7"/>
        <v>173000</v>
      </c>
      <c r="GK11" s="5">
        <f t="shared" si="8"/>
        <v>173000</v>
      </c>
      <c r="GL11" s="5">
        <f t="shared" si="9"/>
        <v>173000</v>
      </c>
      <c r="GM11" s="5">
        <f t="shared" si="10"/>
        <v>129700</v>
      </c>
      <c r="GN11" s="5">
        <f t="shared" si="11"/>
        <v>2700</v>
      </c>
      <c r="GO11" s="5">
        <f t="shared" si="12"/>
        <v>1455400</v>
      </c>
      <c r="GR11" s="8">
        <v>6</v>
      </c>
      <c r="GS11" s="5">
        <f>SUM(FX$6:FX11)</f>
        <v>104300</v>
      </c>
      <c r="GT11" s="5">
        <f>SUM(FY$6:FY11)</f>
        <v>9800</v>
      </c>
      <c r="GU11" s="5">
        <f>SUM(FZ$6:FZ11)</f>
        <v>3306700</v>
      </c>
      <c r="GV11" s="5">
        <f>SUM(GA$6:GA11)</f>
        <v>0</v>
      </c>
      <c r="GW11" s="5">
        <f>SUM(GB$6:GB11)</f>
        <v>3500</v>
      </c>
      <c r="GX11" s="5">
        <f>SUM(GC$6:GC11)</f>
        <v>3500</v>
      </c>
      <c r="GY11" s="5">
        <f>SUM(GD$6:GD11)</f>
        <v>3520</v>
      </c>
      <c r="GZ11" s="5">
        <f>SUM(GE$6:GE11)</f>
        <v>3350</v>
      </c>
      <c r="HA11" s="5">
        <f>SUM(GF$6:GF11)</f>
        <v>853200</v>
      </c>
      <c r="HB11" s="5">
        <f>SUM(GG$6:GG11)</f>
        <v>8950</v>
      </c>
      <c r="HC11" s="5">
        <f>SUM(GH$6:GH11)</f>
        <v>10100</v>
      </c>
      <c r="HD11" s="5">
        <f>SUM(GI$6:GI11)</f>
        <v>0</v>
      </c>
      <c r="HE11" s="5">
        <f>SUM(GJ$6:GJ11)</f>
        <v>346600</v>
      </c>
      <c r="HF11" s="5">
        <f>SUM(GK$6:GK11)</f>
        <v>347200</v>
      </c>
      <c r="HG11" s="5">
        <f>SUM(GL$6:GL11)</f>
        <v>346900</v>
      </c>
      <c r="HH11" s="5">
        <f>SUM(GM$6:GM11)</f>
        <v>258400</v>
      </c>
      <c r="HI11" s="5">
        <f>SUM(GN$6:GN11)</f>
        <v>15400</v>
      </c>
      <c r="HJ11" s="5">
        <f>SUM(GO$6:GO11)</f>
        <v>2604700</v>
      </c>
      <c r="HM11" s="8">
        <v>6</v>
      </c>
      <c r="HN11" s="5">
        <f>IFERROR(求节点(相关资料!C$6:C$85,GS$6:GS$85,$HM11),0)</f>
        <v>104300</v>
      </c>
      <c r="HO11" s="5">
        <f>IFERROR(求节点(相关资料!D$6:D$85,GT$6:GT$85,$HM11),0)</f>
        <v>9800</v>
      </c>
      <c r="HP11" s="5">
        <f>IFERROR(求节点(相关资料!E$6:E$85,GU$6:GU$85,$HM11),0)</f>
        <v>14592</v>
      </c>
      <c r="HQ11" s="5">
        <f>IFERROR(求节点(相关资料!F$6:F$85,GV$6:GV$85,$HM11),0)</f>
        <v>0</v>
      </c>
      <c r="HR11" s="5">
        <f>IFERROR(求节点(相关资料!G$6:G$85,GW$6:GW$85,$HM11),0)</f>
        <v>3500</v>
      </c>
      <c r="HS11" s="5">
        <f>IFERROR(求节点(相关资料!H$6:H$85,GX$6:GX$85,$HM11),0)</f>
        <v>3500</v>
      </c>
      <c r="HT11" s="5">
        <f>IFERROR(求节点(相关资料!I$6:I$85,GY$6:GY$85,$HM11),0)</f>
        <v>3520</v>
      </c>
      <c r="HU11" s="5">
        <f>IFERROR(求节点(相关资料!J$6:J$85,GZ$6:GZ$85,$HM11),0)</f>
        <v>3350</v>
      </c>
      <c r="HV11" s="5">
        <f>IFERROR(求节点(相关资料!K$6:K$85,HA$6:HA$85,$HM11),0)</f>
        <v>30428.57142857142</v>
      </c>
      <c r="HW11" s="5">
        <f>IFERROR(求节点(相关资料!L$6:L$85,HB$6:HB$85,$HM11),0)</f>
        <v>8950</v>
      </c>
      <c r="HX11" s="5">
        <f>IFERROR(求节点(相关资料!M$6:M$85,HC$6:HC$85,$HM11),0)</f>
        <v>10100</v>
      </c>
      <c r="HY11" s="5">
        <f>IFERROR(求节点(相关资料!N$6:N$85,HD$6:HD$85,$HM11),0)</f>
        <v>0</v>
      </c>
      <c r="HZ11" s="5">
        <f>IFERROR(求节点(相关资料!O$6:O$85,HE$6:HE$85,$HM11),0)</f>
        <v>14725</v>
      </c>
      <c r="IA11" s="5">
        <f>IFERROR(求节点(相关资料!P$6:P$85,HF$6:HF$85,$HM11),0)</f>
        <v>15525</v>
      </c>
      <c r="IB11" s="5">
        <f>IFERROR(求节点(相关资料!Q$6:Q$85,HG$6:HG$85,$HM11),0)</f>
        <v>12571.428571428572</v>
      </c>
      <c r="IC11" s="5">
        <f>IFERROR(求节点(相关资料!R$6:R$85,HH$6:HH$85,$HM11),0)</f>
        <v>7500</v>
      </c>
      <c r="ID11" s="5">
        <f>IFERROR(求节点(相关资料!S$6:S$85,HI$6:HI$85,$HM11),0)</f>
        <v>1380</v>
      </c>
      <c r="IE11" s="5">
        <f>IFERROR(求节点(相关资料!T$6:T$85,HJ$6:HJ$85,$HM11),0)</f>
        <v>13575</v>
      </c>
      <c r="IH11" s="6">
        <v>6</v>
      </c>
      <c r="II11" s="6">
        <f>SUMPRODUCT(HN11:IE11,'[1]功能-城建'!$X11:$AO11)</f>
        <v>210916.42857142858</v>
      </c>
      <c r="IJ11" s="6">
        <f>'[1]资源-木石铜粮'!$BW11</f>
        <v>222587.01773196814</v>
      </c>
      <c r="IK11" s="6">
        <f t="shared" si="18"/>
        <v>0.94756841940084358</v>
      </c>
    </row>
    <row r="12" spans="1:245" x14ac:dyDescent="0.15">
      <c r="A12" s="2">
        <v>7</v>
      </c>
      <c r="B12" s="4">
        <f>'[1]资源-木石铜粮'!DG12</f>
        <v>183568.46405458276</v>
      </c>
      <c r="C12" s="4">
        <f>'[1]资源-木石铜粮'!DH12</f>
        <v>16551.897401163867</v>
      </c>
      <c r="D12" s="4">
        <f>'[1]资源-木石铜粮'!DI12</f>
        <v>0</v>
      </c>
      <c r="E12" s="4">
        <f>'[1]资源-木石铜粮'!DJ12</f>
        <v>0</v>
      </c>
      <c r="F12" s="4">
        <f>'[1]资源-木石铜粮'!DK12</f>
        <v>5517.2991337212889</v>
      </c>
      <c r="G12" s="4">
        <f>'[1]资源-木石铜粮'!DL12</f>
        <v>5517.2991337212889</v>
      </c>
      <c r="H12" s="4">
        <f>'[1]资源-木石铜粮'!DM12</f>
        <v>5517.2991337212889</v>
      </c>
      <c r="I12" s="4">
        <f>'[1]资源-木石铜粮'!DN12</f>
        <v>5517.2991337212889</v>
      </c>
      <c r="J12" s="29">
        <f>SMALL('[1]资源-木石铜粮'!$DO$6:$DO$55,$A12)</f>
        <v>0</v>
      </c>
      <c r="K12" s="4">
        <f>'[1]资源-木石铜粮'!DP12</f>
        <v>15659.387115899914</v>
      </c>
      <c r="L12" s="4">
        <f>'[1]资源-木石铜粮'!DQ12</f>
        <v>16091.954322874421</v>
      </c>
      <c r="M12" s="4">
        <f>'[1]资源-木石铜粮'!DR12</f>
        <v>7834.1873291752936</v>
      </c>
      <c r="N12" s="4">
        <f>'[1]资源-木石铜粮'!DS12</f>
        <v>15210.905870058941</v>
      </c>
      <c r="O12" s="4">
        <f>'[1]资源-木石铜粮'!DT12</f>
        <v>16339.963942815815</v>
      </c>
      <c r="P12" s="4">
        <f>'[1]资源-木石铜粮'!DU12</f>
        <v>15931.125651002971</v>
      </c>
      <c r="Q12" s="4">
        <f>'[1]资源-木石铜粮'!DV12</f>
        <v>10607.661844802986</v>
      </c>
      <c r="R12" s="4">
        <f>'[1]资源-木石铜粮'!DW12</f>
        <v>0</v>
      </c>
      <c r="S12" s="4">
        <f>'[1]资源-木石铜粮'!DX12</f>
        <v>2117.8163199830528</v>
      </c>
      <c r="T12" s="4">
        <f>'[1]资源-木石铜粮'!DY12</f>
        <v>0</v>
      </c>
      <c r="V12" s="2">
        <v>7</v>
      </c>
      <c r="W12" s="2">
        <f>IFERROR(求节点($A$6:$A$85,B$6:B$85,相关资料!C12),0)</f>
        <v>183568.46405458276</v>
      </c>
      <c r="X12" s="2">
        <f>IFERROR(求节点($A$6:$A$85,C$6:C$85,相关资料!D12),0)</f>
        <v>16551.897401163867</v>
      </c>
      <c r="Y12" s="2">
        <f>IFERROR(求节点($A$6:$A$85,D$6:D$85,相关资料!E12),0)</f>
        <v>6201067.0716928262</v>
      </c>
      <c r="Z12" s="2">
        <f>IFERROR(求节点($A$6:$A$85,E$6:E$85,相关资料!F12),0)</f>
        <v>0</v>
      </c>
      <c r="AA12" s="2">
        <f>IFERROR(求节点($A$6:$A$85,F$6:F$85,相关资料!G12),0)</f>
        <v>5517.2991337212889</v>
      </c>
      <c r="AB12" s="2">
        <f>IFERROR(求节点($A$6:$A$85,G$6:G$85,相关资料!H12),0)</f>
        <v>5517.2991337212889</v>
      </c>
      <c r="AC12" s="2">
        <f>IFERROR(求节点($A$6:$A$85,H$6:H$85,相关资料!I12),0)</f>
        <v>5517.2991337212889</v>
      </c>
      <c r="AD12" s="2">
        <f>IFERROR(求节点($A$6:$A$85,I$6:I$85,相关资料!J12),0)</f>
        <v>5517.2991337212889</v>
      </c>
      <c r="AE12" s="29">
        <f>MAX(求节点('[1]功能-城建'!$K$33:$K$55,$J$33:$J$85,$V12),AE11)</f>
        <v>1819917.9414904886</v>
      </c>
      <c r="AF12" s="2">
        <f>IFERROR(求节点($A$6:$A$85,K$6:K$85,相关资料!L12),0)</f>
        <v>15659.387115899914</v>
      </c>
      <c r="AG12" s="2">
        <f>IFERROR(求节点($A$6:$A$85,L$6:L$85,相关资料!M12),0)</f>
        <v>16091.954322874421</v>
      </c>
      <c r="AH12" s="2">
        <f>IFERROR(求节点($A$6:$A$85,M$6:M$85,相关资料!N12),0)</f>
        <v>2395406.0481465524</v>
      </c>
      <c r="AI12" s="2">
        <f>IFERROR(求节点($A$6:$A$85,N$6:N$85,相关资料!O12),0)</f>
        <v>696056.24487022811</v>
      </c>
      <c r="AJ12" s="2">
        <f>IFERROR(求节点($A$6:$A$85,O$6:O$85,相关资料!P12),0)</f>
        <v>697185.30294298497</v>
      </c>
      <c r="AK12" s="2">
        <f>IFERROR(求节点($A$6:$A$85,P$6:P$85,相关资料!Q12),0)</f>
        <v>696776.46465117217</v>
      </c>
      <c r="AL12" s="2">
        <f>IFERROR(求节点($A$6:$A$85,Q$6:Q$85,相关资料!R12),0)</f>
        <v>521241.66609492985</v>
      </c>
      <c r="AM12" s="2">
        <f>IFERROR(求节点($A$6:$A$85,R$6:R$85,相关资料!S12),0)</f>
        <v>7712.3406738925951</v>
      </c>
      <c r="AN12" s="2">
        <f>IFERROR(求节点($A$6:$A$85,S$6:S$85,相关资料!T12),0)</f>
        <v>5659125.5922445338</v>
      </c>
      <c r="AO12" s="2">
        <f>IFERROR(求节点($A$6:$A$85,T$6:T$85,相关资料!U12),0)</f>
        <v>0</v>
      </c>
      <c r="AP12" s="2"/>
      <c r="AQ12" s="2">
        <v>7</v>
      </c>
      <c r="AR12" s="2">
        <f>IF(W12-W11=0,MAX(AR$6:AR11),W12-W11)</f>
        <v>51773.759740636713</v>
      </c>
      <c r="AS12" s="2">
        <f>IF(X12-X11=0,MAX(AS$6:AS11),X12-X11)</f>
        <v>4087.4020847871107</v>
      </c>
      <c r="AT12" s="2">
        <f>IF(Y12-Y11=0,MAX(AT$6:AT11),Y12-Y11)</f>
        <v>2894534.9867217438</v>
      </c>
      <c r="AU12" s="2">
        <f>IF(Z12-Z11=0,MAX(AU$6:AU11),Z12-Z11)</f>
        <v>0</v>
      </c>
      <c r="AV12" s="2">
        <f>IF(AA12-AA11=0,MAX(AV$6:AV11),AA12-AA11)</f>
        <v>1362.4673615957036</v>
      </c>
      <c r="AW12" s="2">
        <f>IF(AB12-AB11=0,MAX(AW$6:AW11),AB12-AB11)</f>
        <v>1362.4673615957036</v>
      </c>
      <c r="AX12" s="2">
        <f>IF(AC12-AC11=0,MAX(AX$6:AX11),AC12-AC11)</f>
        <v>1362.4673615957036</v>
      </c>
      <c r="AY12" s="2">
        <f>IF(AD12-AD11=0,MAX(AY$6:AY11),AD12-AD11)</f>
        <v>1362.4673615957036</v>
      </c>
      <c r="AZ12" s="2">
        <f>IF(AE12-AE11=0,MAX(AZ$6:AZ11),AE12-AE11)</f>
        <v>276337.40522886091</v>
      </c>
      <c r="BA12" s="2">
        <f>IF(AF12-AF11=0,MAX(BA$6:BA11),AF12-AF11)</f>
        <v>5994.856391021096</v>
      </c>
      <c r="BB12" s="2">
        <f>IF(AG12-AG11=0,MAX(BB$6:BB11),AG12-AG11)</f>
        <v>4087.4020847871107</v>
      </c>
      <c r="BC12" s="2">
        <f>IF(AH12-AH11=0,MAX(BC$6:BC11),AH12-AH11)</f>
        <v>1239470.4567589592</v>
      </c>
      <c r="BD12" s="2">
        <f>IF(AI12-AI11=0,MAX(BD$6:BD11),AI12-AI11)</f>
        <v>350129.60015416192</v>
      </c>
      <c r="BE12" s="2">
        <f>IF(AJ12-AJ11=0,MAX(BE$6:BE11),AJ12-AJ11)</f>
        <v>350129.60015416192</v>
      </c>
      <c r="BF12" s="2">
        <f>IF(AK12-AK11=0,MAX(BF$6:BF11),AK12-AK11)</f>
        <v>350129.60015416198</v>
      </c>
      <c r="BG12" s="2">
        <f>IF(AL12-AL11=0,MAX(BG$6:BG11),AL12-AL11)</f>
        <v>262597.2001156215</v>
      </c>
      <c r="BH12" s="2">
        <f>IF(AM12-AM11=0,MAX(BH$6:BH11),AM12-AM11)</f>
        <v>2732.9799416527849</v>
      </c>
      <c r="BI12" s="2">
        <f>IF(AN12-AN11=0,MAX(BI$6:BI11),AN12-AN11)</f>
        <v>3054524.8635045188</v>
      </c>
      <c r="BK12" s="21">
        <v>1</v>
      </c>
      <c r="BL12" s="2">
        <v>7</v>
      </c>
      <c r="BM12" s="2">
        <f>IF($BL12&gt;BM$1,0,SMALL(AR$6:AR$85,$BL12)*求节点($BL$6:$BL$85,$BK$6:$BK$85,INDEX(升级建筑所需大殿等级!AA$6:AA$85,MATCH($BL12,升级建筑所需大殿等级!$Z$6:$Z$85,0))))</f>
        <v>79210.635979682993</v>
      </c>
      <c r="BN12" s="2">
        <f>IF($BL12&gt;BN$1,0,SMALL(AS$6:AS$85,$BL12)*求节点($BL$6:$BL$85,$BK$6:$BK$85,INDEX(升级建筑所需大殿等级!AB$6:AB$85,MATCH($BL12,升级建筑所需大殿等级!$Z$6:$Z$85,0))))</f>
        <v>6789.4830839728274</v>
      </c>
      <c r="BO12" s="2">
        <f>IF($BL12&gt;BO$1,0,SMALL(AT$6:AT$85,$BL12)*求节点($BL$6:$BL$85,$BK$6:$BK$85,INDEX(升级建筑所需大殿等级!AC$6:AC$85,MATCH($BL12,升级建筑所需大殿等级!$Z$6:$Z$85,0))))</f>
        <v>2894534.9867217438</v>
      </c>
      <c r="BP12" s="2">
        <f>IF($BL12&gt;BP$1,0,SMALL(AU$6:AU$85,$BL12)*求节点($BL$6:$BL$85,$BK$6:$BK$85,INDEX(升级建筑所需大殿等级!AD$6:AD$85,MATCH($BL12,升级建筑所需大殿等级!$Z$6:$Z$85,0))))</f>
        <v>0</v>
      </c>
      <c r="BQ12" s="2">
        <f>IF($BL12&gt;BQ$1,0,SMALL(AV$6:AV$85,$BL12)*求节点($BL$6:$BL$85,$BK$6:$BK$85,INDEX(升级建筑所需大殿等级!AE$6:AE$85,MATCH($BL12,升级建筑所需大殿等级!$Z$6:$Z$85,0))))</f>
        <v>2263.1610279909423</v>
      </c>
      <c r="BR12" s="2">
        <f>IF($BL12&gt;BR$1,0,SMALL(AW$6:AW$85,$BL12)*求节点($BL$6:$BL$85,$BK$6:$BK$85,INDEX(升级建筑所需大殿等级!AF$6:AF$85,MATCH($BL12,升级建筑所需大殿等级!$Z$6:$Z$85,0))))</f>
        <v>2263.1610279909423</v>
      </c>
      <c r="BS12" s="2">
        <f>IF($BL12&gt;BS$1,0,SMALL(AX$6:AX$85,$BL12)*求节点($BL$6:$BL$85,$BK$6:$BK$85,INDEX(升级建筑所需大殿等级!AG$6:AG$85,MATCH($BL12,升级建筑所需大殿等级!$Z$6:$Z$85,0))))</f>
        <v>2263.1610279909423</v>
      </c>
      <c r="BT12" s="2">
        <f>IF($BL12&gt;BT$1,0,SMALL(AY$6:AY$85,$BL12)*求节点($BL$6:$BL$85,$BK$6:$BK$85,INDEX(升级建筑所需大殿等级!AH$6:AH$85,MATCH($BL12,升级建筑所需大殿等级!$Z$6:$Z$85,0))))</f>
        <v>2263.1610279909423</v>
      </c>
      <c r="BU12" s="2">
        <f>IF($BL12&gt;BU$1,0,SMALL(AZ$6:AZ$85,$BL12)*求节点($BL$6:$BL$85,$BK$6:$BK$85,INDEX(升级建筑所需大殿等级!AI$6:AI$85,MATCH($BL12,升级建筑所需大殿等级!$Z$6:$Z$85,0))))</f>
        <v>142043.51568436157</v>
      </c>
      <c r="BV12" s="2">
        <f>IF($BL12&gt;BV$1,0,SMALL(BA$6:BA$85,$BL12)*求节点($BL$6:$BL$85,$BK$6:$BK$85,INDEX(升级建筑所需大殿等级!AJ$6:AJ$85,MATCH($BL12,升级建筑所需大殿等级!$Z$6:$Z$85,0))))</f>
        <v>6789.4830839728293</v>
      </c>
      <c r="BW12" s="2">
        <f>IF($BL12&gt;BW$1,0,SMALL(BB$6:BB$85,$BL12)*求节点($BL$6:$BL$85,$BK$6:$BK$85,INDEX(升级建筑所需大殿等级!AK$6:AK$85,MATCH($BL12,升级建筑所需大殿等级!$Z$6:$Z$85,0))))</f>
        <v>6789.4830839728284</v>
      </c>
      <c r="BX12" s="2">
        <f>IF($BL12&gt;BX$1,0,SMALL(BC$6:BC$85,$BL12)*求节点($BL$6:$BL$85,$BK$6:$BK$85,INDEX(升级建筑所需大殿等级!AL$6:AL$85,MATCH($BL12,升级建筑所需大殿等级!$Z$6:$Z$85,0))))</f>
        <v>1239470.4567589592</v>
      </c>
      <c r="BY12" s="2">
        <f>IF($BL12&gt;BY$1,0,SMALL(BD$6:BD$85,$BL12)*求节点($BL$6:$BL$85,$BK$6:$BK$85,INDEX(升级建筑所需大殿等级!AM$6:AM$85,MATCH($BL12,升级建筑所需大殿等级!$Z$6:$Z$85,0))))</f>
        <v>350129.60015416192</v>
      </c>
      <c r="BZ12" s="2">
        <f>IF($BL12&gt;BZ$1,0,SMALL(BE$6:BE$85,$BL12)*求节点($BL$6:$BL$85,$BK$6:$BK$85,INDEX(升级建筑所需大殿等级!AN$6:AN$85,MATCH($BL12,升级建筑所需大殿等级!$Z$6:$Z$85,0))))</f>
        <v>350129.60015416192</v>
      </c>
      <c r="CA12" s="2">
        <f>IF($BL12&gt;CA$1,0,SMALL(BF$6:BF$85,$BL12)*求节点($BL$6:$BL$85,$BK$6:$BK$85,INDEX(升级建筑所需大殿等级!AO$6:AO$85,MATCH($BL12,升级建筑所需大殿等级!$Z$6:$Z$85,0))))</f>
        <v>350129.60015416198</v>
      </c>
      <c r="CB12" s="2">
        <f>IF($BL12&gt;CB$1,0,SMALL(BG$6:BG$85,$BL12)*求节点($BL$6:$BL$85,$BK$6:$BK$85,INDEX(升级建筑所需大殿等级!AP$6:AP$85,MATCH($BL12,升级建筑所需大殿等级!$Z$6:$Z$85,0))))</f>
        <v>262597.2001156215</v>
      </c>
      <c r="CC12" s="2">
        <f>IF($BL12&gt;CC$1,0,SMALL(BH$6:BH$85,$BL12)*求节点($BL$6:$BL$85,$BK$6:$BK$85,INDEX(升级建筑所需大殿等级!AQ$6:AQ$85,MATCH($BL12,升级建筑所需大殿等级!$Z$6:$Z$85,0))))</f>
        <v>2732.9799416527849</v>
      </c>
      <c r="CD12" s="2">
        <f>IF($BL12&gt;CD$1,0,SMALL(BI$6:BI$85,$BL12)*求节点($BL$6:$BL$85,$BK$6:$BK$85,INDEX(升级建筑所需大殿等级!AR$6:AR$85,MATCH($BL12,升级建筑所需大殿等级!$Z$6:$Z$85,0))))</f>
        <v>3054524.8635045188</v>
      </c>
      <c r="CE12" s="2"/>
      <c r="CF12" s="2"/>
      <c r="CH12" s="1">
        <v>7</v>
      </c>
      <c r="CI12" s="46">
        <v>24300</v>
      </c>
      <c r="CJ12" s="46">
        <v>30600</v>
      </c>
      <c r="CK12" s="46">
        <v>24300</v>
      </c>
      <c r="CL12" s="1">
        <f>IFERROR(ROUND($BM12*INDEX(消耗汇总!BH$8:BH$87,相关资料!$C12,1),-2),0)</f>
        <v>0</v>
      </c>
      <c r="CN12" s="46">
        <v>2100</v>
      </c>
      <c r="CO12" s="46">
        <v>2600</v>
      </c>
      <c r="CP12" s="46">
        <v>2100</v>
      </c>
      <c r="CQ12" s="1">
        <f>IFERROR(ROUND($BN12*INDEX(消耗汇总!BH$8:BH$87,相关资料!$D12,1),-2),0)</f>
        <v>0</v>
      </c>
      <c r="CS12" s="46">
        <v>836600</v>
      </c>
      <c r="CT12" s="46">
        <v>1221400</v>
      </c>
      <c r="CU12" s="46">
        <v>836600</v>
      </c>
      <c r="CV12" s="1">
        <f>IFERROR(ROUND($BO12*INDEX(消耗汇总!BH$8:BH$87,相关资料!$E12,1),-2),0)</f>
        <v>0</v>
      </c>
      <c r="CX12" s="1">
        <f>IFERROR(ROUND($BP12*INDEX(消耗汇总!BE$8:BE$87,相关资料!$F12,1),-2),0)</f>
        <v>0</v>
      </c>
      <c r="CY12" s="1">
        <f>IFERROR(ROUND($BP12*INDEX(消耗汇总!BF$8:BF$87,相关资料!$F12,1),-2),0)</f>
        <v>0</v>
      </c>
      <c r="CZ12" s="1">
        <f>IFERROR(ROUND($BP12*INDEX(消耗汇总!BG$8:BG$87,相关资料!$F12,1),-2),0)</f>
        <v>0</v>
      </c>
      <c r="DA12" s="1">
        <f>IFERROR(ROUND($BP12*INDEX(消耗汇总!BH$8:BH$87,相关资料!$F12,1),-2),0)</f>
        <v>0</v>
      </c>
      <c r="DD12" s="46">
        <v>1300</v>
      </c>
      <c r="DE12" s="46">
        <v>1000</v>
      </c>
      <c r="DF12" s="1">
        <f>IFERROR(ROUND($BQ12*INDEX(消耗汇总!BH$8:BH$87,相关资料!$G12,1)+$BS12*INDEX(消耗汇总!BH$8:BH$87,相关资料!$G12,1)/2,-2),0)</f>
        <v>0</v>
      </c>
      <c r="DH12" s="46">
        <v>1000</v>
      </c>
      <c r="DI12" s="46">
        <v>1300</v>
      </c>
      <c r="DM12" s="29">
        <v>1150</v>
      </c>
      <c r="DN12" s="2"/>
      <c r="DO12" s="29">
        <v>1150</v>
      </c>
      <c r="DR12" s="46">
        <v>700</v>
      </c>
      <c r="DS12" s="46">
        <v>900</v>
      </c>
      <c r="DT12" s="46">
        <v>700</v>
      </c>
      <c r="DU12" s="1">
        <v>0</v>
      </c>
      <c r="DW12" s="46">
        <v>40100</v>
      </c>
      <c r="DX12" s="46">
        <v>62700</v>
      </c>
      <c r="DY12" s="46">
        <v>40100</v>
      </c>
      <c r="DZ12" s="1">
        <f>ROUND($BU12*INDEX(消耗汇总!BH$8:BH$87,相关资料!$K12,1),-2)</f>
        <v>0</v>
      </c>
      <c r="EB12" s="46">
        <v>2100</v>
      </c>
      <c r="EC12" s="46">
        <v>2600</v>
      </c>
      <c r="ED12" s="46">
        <v>2100</v>
      </c>
      <c r="EE12" s="1">
        <f>IFERROR(ROUND($BV12*INDEX(消耗汇总!BH$8:BH$87,相关资料!$L12,1),-2),0)</f>
        <v>0</v>
      </c>
      <c r="EG12" s="46">
        <v>2100</v>
      </c>
      <c r="EH12" s="46">
        <v>2600</v>
      </c>
      <c r="EI12" s="46">
        <v>2100</v>
      </c>
      <c r="EJ12" s="1">
        <f>IFERROR(ROUND($BW12*INDEX(消耗汇总!BH$8:BH$87,相关资料!$M12,1),-2),0)</f>
        <v>0</v>
      </c>
      <c r="EK12" s="1">
        <v>7</v>
      </c>
      <c r="EL12" s="46">
        <v>364600</v>
      </c>
      <c r="EM12" s="46">
        <v>510400</v>
      </c>
      <c r="EN12" s="46">
        <v>364600</v>
      </c>
      <c r="EO12" s="1">
        <f>IFERROR(ROUND($BX12*INDEX(消耗汇总!BH$8:BH$87,相关资料!$N12,1),-2),0)</f>
        <v>0</v>
      </c>
      <c r="EQ12" s="46">
        <v>103300</v>
      </c>
      <c r="ER12" s="46">
        <v>143600</v>
      </c>
      <c r="ES12" s="46">
        <v>103300</v>
      </c>
      <c r="ET12" s="1">
        <f>IFERROR(ROUND($BY12*INDEX(消耗汇总!BH$8:BH$87,相关资料!$O12,1),-2),0)</f>
        <v>0</v>
      </c>
      <c r="EV12" s="46">
        <v>103300</v>
      </c>
      <c r="EW12" s="46">
        <v>143600</v>
      </c>
      <c r="EX12" s="46">
        <v>103300</v>
      </c>
      <c r="EY12" s="1">
        <f>IFERROR(ROUND($BZ12*INDEX(消耗汇总!BH$8:BH$87,相关资料!$P12,1),-2),0)</f>
        <v>0</v>
      </c>
      <c r="FA12" s="46">
        <v>103300</v>
      </c>
      <c r="FB12" s="46">
        <v>143600</v>
      </c>
      <c r="FC12" s="46">
        <v>103300</v>
      </c>
      <c r="FD12" s="1">
        <f>IFERROR(ROUND($CA12*INDEX(消耗汇总!BH$8:BH$87,相关资料!$Q12,1),-2),0)</f>
        <v>0</v>
      </c>
      <c r="FF12" s="46">
        <v>77500</v>
      </c>
      <c r="FG12" s="46">
        <v>107700</v>
      </c>
      <c r="FH12" s="46">
        <v>77500</v>
      </c>
      <c r="FI12" s="1">
        <f>IFERROR(ROUND($CB12*INDEX(消耗汇总!BH$8:BH$87,相关资料!$R12,1),-2),0)</f>
        <v>0</v>
      </c>
      <c r="FK12" s="46">
        <v>800</v>
      </c>
      <c r="FL12" s="46">
        <v>1100</v>
      </c>
      <c r="FM12" s="46">
        <v>800</v>
      </c>
      <c r="FN12" s="1">
        <f>IFERROR(ROUND($CC12*INDEX(消耗汇总!BH$8:BH$87,相关资料!$S12,1),-2),0)</f>
        <v>0</v>
      </c>
      <c r="FP12" s="46">
        <v>812400</v>
      </c>
      <c r="FQ12" s="46">
        <v>1429800</v>
      </c>
      <c r="FR12" s="46">
        <v>812400</v>
      </c>
      <c r="FS12" s="1">
        <f>IFERROR(ROUND($CD12*INDEX(消耗汇总!BH$8:BH$87,相关资料!$T12,1),-2),0)</f>
        <v>0</v>
      </c>
      <c r="FW12" s="8">
        <v>7</v>
      </c>
      <c r="FX12" s="5">
        <f t="shared" si="13"/>
        <v>79200</v>
      </c>
      <c r="FY12" s="5">
        <f t="shared" si="14"/>
        <v>6800</v>
      </c>
      <c r="FZ12" s="5">
        <f t="shared" si="15"/>
        <v>2894600</v>
      </c>
      <c r="GA12" s="5">
        <f t="shared" si="1"/>
        <v>0</v>
      </c>
      <c r="GB12" s="5">
        <f t="shared" si="2"/>
        <v>2300</v>
      </c>
      <c r="GC12" s="5">
        <f t="shared" si="3"/>
        <v>2300</v>
      </c>
      <c r="GD12" s="5">
        <f t="shared" si="16"/>
        <v>2300</v>
      </c>
      <c r="GE12" s="5">
        <f t="shared" si="17"/>
        <v>2300</v>
      </c>
      <c r="GF12" s="5">
        <f t="shared" si="4"/>
        <v>142900</v>
      </c>
      <c r="GG12" s="5">
        <f t="shared" si="5"/>
        <v>6800</v>
      </c>
      <c r="GH12" s="5">
        <f t="shared" si="6"/>
        <v>6800</v>
      </c>
      <c r="GI12" s="8"/>
      <c r="GJ12" s="5">
        <f t="shared" si="7"/>
        <v>350200</v>
      </c>
      <c r="GK12" s="5">
        <f t="shared" si="8"/>
        <v>350200</v>
      </c>
      <c r="GL12" s="5">
        <f t="shared" si="9"/>
        <v>350200</v>
      </c>
      <c r="GM12" s="5">
        <f t="shared" si="10"/>
        <v>262700</v>
      </c>
      <c r="GN12" s="5">
        <f t="shared" si="11"/>
        <v>2700</v>
      </c>
      <c r="GO12" s="5">
        <f t="shared" si="12"/>
        <v>3054600</v>
      </c>
      <c r="GR12" s="8">
        <v>7</v>
      </c>
      <c r="GS12" s="5">
        <f>SUM(FX$6:FX12)</f>
        <v>183500</v>
      </c>
      <c r="GT12" s="5">
        <f>SUM(FY$6:FY12)</f>
        <v>16600</v>
      </c>
      <c r="GU12" s="5">
        <f>SUM(FZ$6:FZ12)</f>
        <v>6201300</v>
      </c>
      <c r="GV12" s="5">
        <f>SUM(GA$6:GA12)</f>
        <v>0</v>
      </c>
      <c r="GW12" s="5">
        <f>SUM(GB$6:GB12)</f>
        <v>5800</v>
      </c>
      <c r="GX12" s="5">
        <f>SUM(GC$6:GC12)</f>
        <v>5800</v>
      </c>
      <c r="GY12" s="5">
        <f>SUM(GD$6:GD12)</f>
        <v>5820</v>
      </c>
      <c r="GZ12" s="5">
        <f>SUM(GE$6:GE12)</f>
        <v>5650</v>
      </c>
      <c r="HA12" s="5">
        <f>SUM(GF$6:GF12)</f>
        <v>996100</v>
      </c>
      <c r="HB12" s="5">
        <f>SUM(GG$6:GG12)</f>
        <v>15750</v>
      </c>
      <c r="HC12" s="5">
        <f>SUM(GH$6:GH12)</f>
        <v>16900</v>
      </c>
      <c r="HD12" s="5">
        <f>SUM(GI$6:GI12)</f>
        <v>0</v>
      </c>
      <c r="HE12" s="5">
        <f>SUM(GJ$6:GJ12)</f>
        <v>696800</v>
      </c>
      <c r="HF12" s="5">
        <f>SUM(GK$6:GK12)</f>
        <v>697400</v>
      </c>
      <c r="HG12" s="5">
        <f>SUM(GL$6:GL12)</f>
        <v>697100</v>
      </c>
      <c r="HH12" s="5">
        <f>SUM(GM$6:GM12)</f>
        <v>521100</v>
      </c>
      <c r="HI12" s="5">
        <f>SUM(GN$6:GN12)</f>
        <v>18100</v>
      </c>
      <c r="HJ12" s="5">
        <f>SUM(GO$6:GO12)</f>
        <v>5659300</v>
      </c>
      <c r="HM12" s="8">
        <v>7</v>
      </c>
      <c r="HN12" s="5">
        <f>IFERROR(求节点(相关资料!C$6:C$85,GS$6:GS$85,$HM12),0)</f>
        <v>183500</v>
      </c>
      <c r="HO12" s="5">
        <f>IFERROR(求节点(相关资料!D$6:D$85,GT$6:GT$85,$HM12),0)</f>
        <v>16600</v>
      </c>
      <c r="HP12" s="5">
        <f>IFERROR(求节点(相关资料!E$6:E$85,GU$6:GU$85,$HM12),0)</f>
        <v>17024</v>
      </c>
      <c r="HQ12" s="5">
        <f>IFERROR(求节点(相关资料!F$6:F$85,GV$6:GV$85,$HM12),0)</f>
        <v>0</v>
      </c>
      <c r="HR12" s="5">
        <f>IFERROR(求节点(相关资料!G$6:G$85,GW$6:GW$85,$HM12),0)</f>
        <v>5800</v>
      </c>
      <c r="HS12" s="5">
        <f>IFERROR(求节点(相关资料!H$6:H$85,GX$6:GX$85,$HM12),0)</f>
        <v>5800</v>
      </c>
      <c r="HT12" s="5">
        <f>IFERROR(求节点(相关资料!I$6:I$85,GY$6:GY$85,$HM12),0)</f>
        <v>5820</v>
      </c>
      <c r="HU12" s="5">
        <f>IFERROR(求节点(相关资料!J$6:J$85,GZ$6:GZ$85,$HM12),0)</f>
        <v>5650</v>
      </c>
      <c r="HV12" s="5">
        <f>IFERROR(求节点(相关资料!K$6:K$85,HA$6:HA$85,$HM12),0)</f>
        <v>35500</v>
      </c>
      <c r="HW12" s="5">
        <f>IFERROR(求节点(相关资料!L$6:L$85,HB$6:HB$85,$HM12),0)</f>
        <v>15750</v>
      </c>
      <c r="HX12" s="5">
        <f>IFERROR(求节点(相关资料!M$6:M$85,HC$6:HC$85,$HM12),0)</f>
        <v>16900</v>
      </c>
      <c r="HY12" s="5">
        <f>IFERROR(求节点(相关资料!N$6:N$85,HD$6:HD$85,$HM12),0)</f>
        <v>0</v>
      </c>
      <c r="HZ12" s="5">
        <f>IFERROR(求节点(相关资料!O$6:O$85,HE$6:HE$85,$HM12),0)</f>
        <v>22075</v>
      </c>
      <c r="IA12" s="5">
        <f>IFERROR(求节点(相关资料!P$6:P$85,HF$6:HF$85,$HM12),0)</f>
        <v>20575</v>
      </c>
      <c r="IB12" s="5">
        <f>IFERROR(求节点(相关资料!Q$6:Q$85,HG$6:HG$85,$HM12),0)</f>
        <v>20914.285714285714</v>
      </c>
      <c r="IC12" s="5">
        <f>IFERROR(求节点(相关资料!R$6:R$85,HH$6:HH$85,$HM12),0)</f>
        <v>12900</v>
      </c>
      <c r="ID12" s="5">
        <f>IFERROR(求节点(相关资料!S$6:S$85,HI$6:HI$85,$HM12),0)</f>
        <v>1610</v>
      </c>
      <c r="IE12" s="5">
        <f>IFERROR(求节点(相关资料!T$6:T$85,HJ$6:HJ$85,$HM12),0)</f>
        <v>15837.5</v>
      </c>
      <c r="IH12" s="6">
        <v>7</v>
      </c>
      <c r="II12" s="6">
        <f>SUMPRODUCT(HN12:IE12,'[1]功能-城建'!$X12:$AO12)</f>
        <v>348121.78571428574</v>
      </c>
      <c r="IJ12" s="6">
        <f>'[1]资源-木石铜粮'!$BW12</f>
        <v>317482.86946710886</v>
      </c>
      <c r="IK12" s="6">
        <f t="shared" si="18"/>
        <v>1.096505730525253</v>
      </c>
    </row>
    <row r="13" spans="1:245" x14ac:dyDescent="0.15">
      <c r="A13" s="2">
        <v>8</v>
      </c>
      <c r="B13" s="4">
        <f>'[1]资源-木石铜粮'!DG13</f>
        <v>357120.00793538796</v>
      </c>
      <c r="C13" s="4">
        <f>'[1]资源-木石铜粮'!DH13</f>
        <v>29250.790855856932</v>
      </c>
      <c r="D13" s="4">
        <f>'[1]资源-木石铜粮'!DI13</f>
        <v>0</v>
      </c>
      <c r="E13" s="4">
        <f>'[1]资源-木石铜粮'!DJ13</f>
        <v>0</v>
      </c>
      <c r="F13" s="4">
        <f>'[1]资源-木石铜粮'!DK13</f>
        <v>11866.74586106782</v>
      </c>
      <c r="G13" s="4">
        <f>'[1]资源-木石铜粮'!DL13</f>
        <v>11866.74586106782</v>
      </c>
      <c r="H13" s="4">
        <f>'[1]资源-木石铜粮'!DM13</f>
        <v>11866.74586106782</v>
      </c>
      <c r="I13" s="4">
        <f>'[1]资源-木石铜粮'!DN13</f>
        <v>11866.74586106782</v>
      </c>
      <c r="J13" s="29">
        <f>SMALL('[1]资源-木石铜粮'!$DO$6:$DO$55,$A13)</f>
        <v>0</v>
      </c>
      <c r="K13" s="4">
        <f>'[1]资源-木石铜粮'!DP13</f>
        <v>35977.616643408815</v>
      </c>
      <c r="L13" s="4">
        <f>'[1]资源-木石铜粮'!DQ13</f>
        <v>28790.847777567484</v>
      </c>
      <c r="M13" s="4">
        <f>'[1]资源-木石铜粮'!DR13</f>
        <v>32702.85367794921</v>
      </c>
      <c r="N13" s="4">
        <f>'[1]资源-木石铜粮'!DS13</f>
        <v>28474.19458940503</v>
      </c>
      <c r="O13" s="4">
        <f>'[1]资源-木石铜粮'!DT13</f>
        <v>29603.252662161904</v>
      </c>
      <c r="P13" s="4">
        <f>'[1]资源-木石铜粮'!DU13</f>
        <v>29194.414370349059</v>
      </c>
      <c r="Q13" s="4">
        <f>'[1]资源-木石铜粮'!DV13</f>
        <v>20555.128384312549</v>
      </c>
      <c r="R13" s="4">
        <f>'[1]资源-木石铜粮'!DW13</f>
        <v>0</v>
      </c>
      <c r="S13" s="4">
        <f>'[1]资源-木石铜粮'!DX13</f>
        <v>4234.2985624318972</v>
      </c>
      <c r="T13" s="4">
        <f>'[1]资源-木石铜粮'!DY13</f>
        <v>0</v>
      </c>
      <c r="V13" s="2">
        <v>8</v>
      </c>
      <c r="W13" s="2">
        <f>IFERROR(求节点($A$6:$A$85,B$6:B$85,相关资料!C13),0)</f>
        <v>357120.00793538796</v>
      </c>
      <c r="X13" s="2">
        <f>IFERROR(求节点($A$6:$A$85,C$6:C$85,相关资料!D13),0)</f>
        <v>29250.790855856932</v>
      </c>
      <c r="Y13" s="2">
        <f>IFERROR(求节点($A$6:$A$85,D$6:D$85,相关资料!E13),0)</f>
        <v>11327294.769454516</v>
      </c>
      <c r="Z13" s="2">
        <f>IFERROR(求节点($A$6:$A$85,E$6:E$85,相关资料!F13),0)</f>
        <v>0</v>
      </c>
      <c r="AA13" s="2">
        <f>IFERROR(求节点($A$6:$A$85,F$6:F$85,相关资料!G13),0)</f>
        <v>11866.74586106782</v>
      </c>
      <c r="AB13" s="2">
        <f>IFERROR(求节点($A$6:$A$85,G$6:G$85,相关资料!H13),0)</f>
        <v>11866.74586106782</v>
      </c>
      <c r="AC13" s="2">
        <f>IFERROR(求节点($A$6:$A$85,H$6:H$85,相关资料!I13),0)</f>
        <v>11866.74586106782</v>
      </c>
      <c r="AD13" s="2">
        <f>IFERROR(求节点($A$6:$A$85,I$6:I$85,相关资料!J13),0)</f>
        <v>11866.74586106782</v>
      </c>
      <c r="AE13" s="29">
        <f>MAX(求节点('[1]功能-城建'!$K$33:$K$55,$J$33:$J$85,$V13),AE12)</f>
        <v>2096255.3467193493</v>
      </c>
      <c r="AF13" s="2">
        <f>IFERROR(求节点($A$6:$A$85,K$6:K$85,相关资料!L13),0)</f>
        <v>35977.616643408815</v>
      </c>
      <c r="AG13" s="2">
        <f>IFERROR(求节点($A$6:$A$85,L$6:L$85,相关资料!M13),0)</f>
        <v>28790.847777567484</v>
      </c>
      <c r="AH13" s="2">
        <f>IFERROR(求节点($A$6:$A$85,M$6:M$85,相关资料!N13),0)</f>
        <v>5335291.101207817</v>
      </c>
      <c r="AI13" s="2">
        <f>IFERROR(求节点($A$6:$A$85,N$6:N$85,相关资料!O13),0)</f>
        <v>1197006.477017425</v>
      </c>
      <c r="AJ13" s="2">
        <f>IFERROR(求节点($A$6:$A$85,O$6:O$85,相关资料!P13),0)</f>
        <v>1198135.535090182</v>
      </c>
      <c r="AK13" s="2">
        <f>IFERROR(求节点($A$6:$A$85,P$6:P$85,相关资料!Q13),0)</f>
        <v>1197726.6967983691</v>
      </c>
      <c r="AL13" s="2">
        <f>IFERROR(求节点($A$6:$A$85,Q$6:Q$85,相关资料!R13),0)</f>
        <v>896954.34020532761</v>
      </c>
      <c r="AM13" s="2">
        <f>IFERROR(求节点($A$6:$A$85,R$6:R$85,相关资料!S13),0)</f>
        <v>16288.171633140715</v>
      </c>
      <c r="AN13" s="2">
        <f>IFERROR(求节点($A$6:$A$85,S$6:S$85,相关资料!T13),0)</f>
        <v>11916432.368401174</v>
      </c>
      <c r="AO13" s="2">
        <f>IFERROR(求节点($A$6:$A$85,T$6:T$85,相关资料!U13),0)</f>
        <v>0</v>
      </c>
      <c r="AP13" s="2"/>
      <c r="AQ13" s="2">
        <v>8</v>
      </c>
      <c r="AR13" s="2">
        <f>IF(W13-W12=0,MAX(AR$6:AR12),W13-W12)</f>
        <v>173551.5438808052</v>
      </c>
      <c r="AS13" s="2">
        <f>IF(X13-X12=0,MAX(AS$6:AS12),X13-X12)</f>
        <v>12698.893454693065</v>
      </c>
      <c r="AT13" s="2">
        <f>IF(Y13-Y12=0,MAX(AT$6:AT12),Y13-Y12)</f>
        <v>5126227.6977616902</v>
      </c>
      <c r="AU13" s="2">
        <f>IF(Z13-Z12=0,MAX(AU$6:AU12),Z13-Z12)</f>
        <v>0</v>
      </c>
      <c r="AV13" s="2">
        <f>IF(AA13-AA12=0,MAX(AV$6:AV12),AA13-AA12)</f>
        <v>6349.4467273465316</v>
      </c>
      <c r="AW13" s="2">
        <f>IF(AB13-AB12=0,MAX(AW$6:AW12),AB13-AB12)</f>
        <v>6349.4467273465316</v>
      </c>
      <c r="AX13" s="2">
        <f>IF(AC13-AC12=0,MAX(AX$6:AX12),AC13-AC12)</f>
        <v>6349.4467273465316</v>
      </c>
      <c r="AY13" s="2">
        <f>IF(AD13-AD12=0,MAX(AY$6:AY12),AD13-AD12)</f>
        <v>6349.4467273465316</v>
      </c>
      <c r="AZ13" s="2">
        <f>IF(AE13-AE12=0,MAX(AZ$6:AZ12),AE13-AE12)</f>
        <v>276337.40522886068</v>
      </c>
      <c r="BA13" s="2">
        <f>IF(AF13-AF12=0,MAX(BA$6:BA12),AF13-AF12)</f>
        <v>20318.229527508902</v>
      </c>
      <c r="BB13" s="2">
        <f>IF(AG13-AG12=0,MAX(BB$6:BB12),AG13-AG12)</f>
        <v>12698.893454693063</v>
      </c>
      <c r="BC13" s="2">
        <f>IF(AH13-AH12=0,MAX(BC$6:BC12),AH13-AH12)</f>
        <v>2939885.0530612646</v>
      </c>
      <c r="BD13" s="2">
        <f>IF(AI13-AI12=0,MAX(BD$6:BD12),AI13-AI12)</f>
        <v>500950.23214719689</v>
      </c>
      <c r="BE13" s="2">
        <f>IF(AJ13-AJ12=0,MAX(BE$6:BE12),AJ13-AJ12)</f>
        <v>500950.23214719701</v>
      </c>
      <c r="BF13" s="2">
        <f>IF(AK13-AK12=0,MAX(BF$6:BF12),AK13-AK12)</f>
        <v>500950.23214719689</v>
      </c>
      <c r="BG13" s="2">
        <f>IF(AL13-AL12=0,MAX(BG$6:BG12),AL13-AL12)</f>
        <v>375712.67411039775</v>
      </c>
      <c r="BH13" s="2">
        <f>IF(AM13-AM12=0,MAX(BH$6:BH12),AM13-AM12)</f>
        <v>8575.8309592481201</v>
      </c>
      <c r="BI13" s="2">
        <f>IF(AN13-AN12=0,MAX(BI$6:BI12),AN13-AN12)</f>
        <v>6257306.7761566397</v>
      </c>
      <c r="BK13" s="21">
        <v>1</v>
      </c>
      <c r="BL13" s="2">
        <v>8</v>
      </c>
      <c r="BM13" s="2">
        <f>IF($BL13&gt;BM$1,0,SMALL(AR$6:AR$85,$BL13)*求节点($BL$6:$BL$85,$BK$6:$BK$85,INDEX(升级建筑所需大殿等级!AA$6:AA$85,MATCH($BL13,升级建筑所需大殿等级!$Z$6:$Z$85,0))))</f>
        <v>114271.01680961624</v>
      </c>
      <c r="BN13" s="2">
        <f>IF($BL13&gt;BN$1,0,SMALL(AS$6:AS$85,$BL13)*求节点($BL$6:$BL$85,$BK$6:$BK$85,INDEX(升级建筑所需大殿等级!AB$6:AB$85,MATCH($BL13,升级建筑所需大殿等级!$Z$6:$Z$85,0))))</f>
        <v>7791.2056915647408</v>
      </c>
      <c r="BO13" s="2">
        <f>IF($BL13&gt;BO$1,0,SMALL(AT$6:AT$85,$BL13)*求节点($BL$6:$BL$85,$BK$6:$BK$85,INDEX(升级建筑所需大殿等级!AC$6:AC$85,MATCH($BL13,升级建筑所需大殿等级!$Z$6:$Z$85,0))))</f>
        <v>5126227.6977616902</v>
      </c>
      <c r="BP13" s="2">
        <f>IF($BL13&gt;BP$1,0,SMALL(AU$6:AU$85,$BL13)*求节点($BL$6:$BL$85,$BK$6:$BK$85,INDEX(升级建筑所需大殿等级!AD$6:AD$85,MATCH($BL13,升级建筑所需大殿等级!$Z$6:$Z$85,0))))</f>
        <v>0</v>
      </c>
      <c r="BQ13" s="2">
        <f>IF($BL13&gt;BQ$1,0,SMALL(AV$6:AV$85,$BL13)*求节点($BL$6:$BL$85,$BK$6:$BK$85,INDEX(升级建筑所需大殿等级!AE$6:AE$85,MATCH($BL13,升级建筑所需大殿等级!$Z$6:$Z$85,0))))</f>
        <v>5194.1371277098315</v>
      </c>
      <c r="BR13" s="2">
        <f>IF($BL13&gt;BR$1,0,SMALL(AW$6:AW$85,$BL13)*求节点($BL$6:$BL$85,$BK$6:$BK$85,INDEX(升级建筑所需大殿等级!AF$6:AF$85,MATCH($BL13,升级建筑所需大殿等级!$Z$6:$Z$85,0))))</f>
        <v>5194.1371277098315</v>
      </c>
      <c r="BS13" s="2">
        <f>IF($BL13&gt;BS$1,0,SMALL(AX$6:AX$85,$BL13)*求节点($BL$6:$BL$85,$BK$6:$BK$85,INDEX(升级建筑所需大殿等级!AG$6:AG$85,MATCH($BL13,升级建筑所需大殿等级!$Z$6:$Z$85,0))))</f>
        <v>5194.1371277098315</v>
      </c>
      <c r="BT13" s="2">
        <f>IF($BL13&gt;BT$1,0,SMALL(AY$6:AY$85,$BL13)*求节点($BL$6:$BL$85,$BK$6:$BK$85,INDEX(升级建筑所需大殿等级!AH$6:AH$85,MATCH($BL13,升级建筑所需大殿等级!$Z$6:$Z$85,0))))</f>
        <v>5194.1371277098315</v>
      </c>
      <c r="BU13" s="2">
        <f>IF($BL13&gt;BU$1,0,SMALL(AZ$6:AZ$85,$BL13)*求节点($BL$6:$BL$85,$BK$6:$BK$85,INDEX(升级建筑所需大殿等级!AI$6:AI$85,MATCH($BL13,升级建筑所需大殿等级!$Z$6:$Z$85,0))))</f>
        <v>142043.51568436157</v>
      </c>
      <c r="BV13" s="2">
        <f>IF($BL13&gt;BV$1,0,SMALL(BA$6:BA$85,$BL13)*求节点($BL$6:$BL$85,$BK$6:$BK$85,INDEX(升级建筑所需大殿等级!AJ$6:AJ$85,MATCH($BL13,升级建筑所需大殿等级!$Z$6:$Z$85,0))))</f>
        <v>13504.756532045554</v>
      </c>
      <c r="BW13" s="2">
        <f>IF($BL13&gt;BW$1,0,SMALL(BB$6:BB$85,$BL13)*求节点($BL$6:$BL$85,$BK$6:$BK$85,INDEX(升级建筑所需大殿等级!AK$6:AK$85,MATCH($BL13,升级建筑所需大殿等级!$Z$6:$Z$85,0))))</f>
        <v>7791.2056915647408</v>
      </c>
      <c r="BX13" s="2">
        <f>IF($BL13&gt;BX$1,0,SMALL(BC$6:BC$85,$BL13)*求节点($BL$6:$BL$85,$BK$6:$BK$85,INDEX(升级建筑所需大殿等级!AL$6:AL$85,MATCH($BL13,升级建筑所需大殿等级!$Z$6:$Z$85,0))))</f>
        <v>2939885.0530612646</v>
      </c>
      <c r="BY13" s="2">
        <f>IF($BL13&gt;BY$1,0,SMALL(BD$6:BD$85,$BL13)*求节点($BL$6:$BL$85,$BK$6:$BK$85,INDEX(升级建筑所需大殿等级!AM$6:AM$85,MATCH($BL13,升级建筑所需大殿等级!$Z$6:$Z$85,0))))</f>
        <v>500950.23214719689</v>
      </c>
      <c r="BZ13" s="2">
        <f>IF($BL13&gt;BZ$1,0,SMALL(BE$6:BE$85,$BL13)*求节点($BL$6:$BL$85,$BK$6:$BK$85,INDEX(升级建筑所需大殿等级!AN$6:AN$85,MATCH($BL13,升级建筑所需大殿等级!$Z$6:$Z$85,0))))</f>
        <v>500950.23214719701</v>
      </c>
      <c r="CA13" s="2">
        <f>IF($BL13&gt;CA$1,0,SMALL(BF$6:BF$85,$BL13)*求节点($BL$6:$BL$85,$BK$6:$BK$85,INDEX(升级建筑所需大殿等级!AO$6:AO$85,MATCH($BL13,升级建筑所需大殿等级!$Z$6:$Z$85,0))))</f>
        <v>500950.23214719689</v>
      </c>
      <c r="CB13" s="2">
        <f>IF($BL13&gt;CB$1,0,SMALL(BG$6:BG$85,$BL13)*求节点($BL$6:$BL$85,$BK$6:$BK$85,INDEX(升级建筑所需大殿等级!AP$6:AP$85,MATCH($BL13,升级建筑所需大殿等级!$Z$6:$Z$85,0))))</f>
        <v>375712.67411039775</v>
      </c>
      <c r="CC13" s="2">
        <f>IF($BL13&gt;CC$1,0,SMALL(BH$6:BH$85,$BL13)*求节点($BL$6:$BL$85,$BK$6:$BK$85,INDEX(升级建筑所需大殿等级!AQ$6:AQ$85,MATCH($BL13,升级建筑所需大殿等级!$Z$6:$Z$85,0))))</f>
        <v>8575.8309592481201</v>
      </c>
      <c r="CD13" s="2">
        <f>IF($BL13&gt;CD$1,0,SMALL(BI$6:BI$85,$BL13)*求节点($BL$6:$BL$85,$BK$6:$BK$85,INDEX(升级建筑所需大殿等级!AR$6:AR$85,MATCH($BL13,升级建筑所需大殿等级!$Z$6:$Z$85,0))))</f>
        <v>6257306.7761566397</v>
      </c>
      <c r="CE13" s="2"/>
      <c r="CF13" s="2"/>
      <c r="CH13" s="1">
        <v>8</v>
      </c>
      <c r="CI13" s="46">
        <v>34900</v>
      </c>
      <c r="CJ13" s="46">
        <v>44400</v>
      </c>
      <c r="CK13" s="46">
        <v>34900</v>
      </c>
      <c r="CL13" s="1">
        <f>IFERROR(ROUND($BM13*INDEX(消耗汇总!BH$8:BH$87,相关资料!$C13,1),-2),0)</f>
        <v>0</v>
      </c>
      <c r="CN13" s="46">
        <v>2400</v>
      </c>
      <c r="CO13" s="46">
        <v>3000</v>
      </c>
      <c r="CP13" s="46">
        <v>2400</v>
      </c>
      <c r="CQ13" s="1">
        <f>IFERROR(ROUND($BN13*INDEX(消耗汇总!BH$8:BH$87,相关资料!$D13,1),-2),0)</f>
        <v>0</v>
      </c>
      <c r="CS13" s="46">
        <v>1464600</v>
      </c>
      <c r="CT13" s="46">
        <v>2197000</v>
      </c>
      <c r="CU13" s="46">
        <v>1464600</v>
      </c>
      <c r="CV13" s="1">
        <f>IFERROR(ROUND($BO13*INDEX(消耗汇总!BH$8:BH$87,相关资料!$E13,1),-2),0)</f>
        <v>0</v>
      </c>
      <c r="CX13" s="1">
        <f>IFERROR(ROUND($BP13*INDEX(消耗汇总!BE$8:BE$87,相关资料!$F13,1),-2),0)</f>
        <v>0</v>
      </c>
      <c r="CY13" s="1">
        <f>IFERROR(ROUND($BP13*INDEX(消耗汇总!BF$8:BF$87,相关资料!$F13,1),-2),0)</f>
        <v>0</v>
      </c>
      <c r="CZ13" s="1">
        <f>IFERROR(ROUND($BP13*INDEX(消耗汇总!BG$8:BG$87,相关资料!$F13,1),-2),0)</f>
        <v>0</v>
      </c>
      <c r="DA13" s="1">
        <f>IFERROR(ROUND($BP13*INDEX(消耗汇总!BH$8:BH$87,相关资料!$F13,1),-2),0)</f>
        <v>0</v>
      </c>
      <c r="DD13" s="46">
        <v>3000</v>
      </c>
      <c r="DE13" s="46">
        <v>2400</v>
      </c>
      <c r="DF13" s="1">
        <f>IFERROR(ROUND($BQ13*INDEX(消耗汇总!BH$8:BH$87,相关资料!$G13,1)+$BS13*INDEX(消耗汇总!BH$8:BH$87,相关资料!$G13,1)/2,-2),0)</f>
        <v>0</v>
      </c>
      <c r="DH13" s="46">
        <v>2400</v>
      </c>
      <c r="DI13" s="46">
        <v>3000</v>
      </c>
      <c r="DM13" s="29">
        <v>2700</v>
      </c>
      <c r="DN13" s="2"/>
      <c r="DO13" s="29">
        <v>2700</v>
      </c>
      <c r="DR13" s="46">
        <v>1600</v>
      </c>
      <c r="DS13" s="46">
        <v>2000</v>
      </c>
      <c r="DT13" s="46">
        <v>1600</v>
      </c>
      <c r="DU13" s="1">
        <v>0</v>
      </c>
      <c r="DW13" s="46">
        <v>40100</v>
      </c>
      <c r="DX13" s="46">
        <v>62700</v>
      </c>
      <c r="DY13" s="46">
        <v>40100</v>
      </c>
      <c r="DZ13" s="1">
        <f>ROUND($BU13*INDEX(消耗汇总!BH$8:BH$87,相关资料!$K13,1),-2)</f>
        <v>0</v>
      </c>
      <c r="EB13" s="46">
        <v>4100</v>
      </c>
      <c r="EC13" s="46">
        <v>5200</v>
      </c>
      <c r="ED13" s="46">
        <v>4100</v>
      </c>
      <c r="EE13" s="1">
        <f>IFERROR(ROUND($BV13*INDEX(消耗汇总!BH$8:BH$87,相关资料!$L13,1),-2),0)</f>
        <v>0</v>
      </c>
      <c r="EG13" s="46">
        <v>2400</v>
      </c>
      <c r="EH13" s="46">
        <v>3000</v>
      </c>
      <c r="EI13" s="46">
        <v>2400</v>
      </c>
      <c r="EJ13" s="1">
        <f>IFERROR(ROUND($BW13*INDEX(消耗汇总!BH$8:BH$87,相关资料!$M13,1),-2),0)</f>
        <v>0</v>
      </c>
      <c r="EK13" s="1">
        <v>8</v>
      </c>
      <c r="EL13" s="46">
        <v>854600</v>
      </c>
      <c r="EM13" s="46">
        <v>1230600</v>
      </c>
      <c r="EN13" s="46">
        <v>854600</v>
      </c>
      <c r="EO13" s="1">
        <f>IFERROR(ROUND($BX13*INDEX(消耗汇总!BH$8:BH$87,相关资料!$N13,1),-2),0)</f>
        <v>0</v>
      </c>
      <c r="EQ13" s="46">
        <v>146500</v>
      </c>
      <c r="ER13" s="46">
        <v>208000</v>
      </c>
      <c r="ES13" s="46">
        <v>146500</v>
      </c>
      <c r="ET13" s="1">
        <f>IFERROR(ROUND($BY13*INDEX(消耗汇总!BH$8:BH$87,相关资料!$O13,1),-2),0)</f>
        <v>0</v>
      </c>
      <c r="EV13" s="46">
        <v>146500</v>
      </c>
      <c r="EW13" s="46">
        <v>208000</v>
      </c>
      <c r="EX13" s="46">
        <v>146500</v>
      </c>
      <c r="EY13" s="1">
        <f>IFERROR(ROUND($BZ13*INDEX(消耗汇总!BH$8:BH$87,相关资料!$P13,1),-2),0)</f>
        <v>0</v>
      </c>
      <c r="FA13" s="46">
        <v>146500</v>
      </c>
      <c r="FB13" s="46">
        <v>208000</v>
      </c>
      <c r="FC13" s="46">
        <v>146500</v>
      </c>
      <c r="FD13" s="1">
        <f>IFERROR(ROUND($CA13*INDEX(消耗汇总!BH$8:BH$87,相关资料!$Q13,1),-2),0)</f>
        <v>0</v>
      </c>
      <c r="FF13" s="46">
        <v>109900</v>
      </c>
      <c r="FG13" s="46">
        <v>156000</v>
      </c>
      <c r="FH13" s="46">
        <v>109900</v>
      </c>
      <c r="FI13" s="1">
        <f>IFERROR(ROUND($CB13*INDEX(消耗汇总!BH$8:BH$87,相关资料!$R13,1),-2),0)</f>
        <v>0</v>
      </c>
      <c r="FK13" s="46">
        <v>2600</v>
      </c>
      <c r="FL13" s="46">
        <v>3400</v>
      </c>
      <c r="FM13" s="46">
        <v>2600</v>
      </c>
      <c r="FN13" s="1">
        <f>IFERROR(ROUND($CC13*INDEX(消耗汇总!BH$8:BH$87,相关资料!$S13,1),-2),0)</f>
        <v>0</v>
      </c>
      <c r="FP13" s="46">
        <v>1629500</v>
      </c>
      <c r="FQ13" s="46">
        <v>2998300</v>
      </c>
      <c r="FR13" s="46">
        <v>1629500</v>
      </c>
      <c r="FS13" s="1">
        <f>IFERROR(ROUND($CD13*INDEX(消耗汇总!BH$8:BH$87,相关资料!$T13,1),-2),0)</f>
        <v>0</v>
      </c>
      <c r="FW13" s="8">
        <v>8</v>
      </c>
      <c r="FX13" s="5">
        <f t="shared" si="13"/>
        <v>114200</v>
      </c>
      <c r="FY13" s="5">
        <f t="shared" si="14"/>
        <v>7800</v>
      </c>
      <c r="FZ13" s="5">
        <f t="shared" si="15"/>
        <v>5126200</v>
      </c>
      <c r="GA13" s="5">
        <f t="shared" si="1"/>
        <v>0</v>
      </c>
      <c r="GB13" s="5">
        <f t="shared" si="2"/>
        <v>5400</v>
      </c>
      <c r="GC13" s="5">
        <f t="shared" si="3"/>
        <v>5400</v>
      </c>
      <c r="GD13" s="5">
        <f t="shared" si="16"/>
        <v>5400</v>
      </c>
      <c r="GE13" s="5">
        <f t="shared" si="17"/>
        <v>5200</v>
      </c>
      <c r="GF13" s="5">
        <f t="shared" si="4"/>
        <v>142900</v>
      </c>
      <c r="GG13" s="5">
        <f t="shared" si="5"/>
        <v>13400</v>
      </c>
      <c r="GH13" s="5">
        <f t="shared" si="6"/>
        <v>7800</v>
      </c>
      <c r="GI13" s="8"/>
      <c r="GJ13" s="5">
        <f t="shared" si="7"/>
        <v>501000</v>
      </c>
      <c r="GK13" s="5">
        <f t="shared" si="8"/>
        <v>501000</v>
      </c>
      <c r="GL13" s="5">
        <f t="shared" si="9"/>
        <v>501000</v>
      </c>
      <c r="GM13" s="5">
        <f t="shared" si="10"/>
        <v>375800</v>
      </c>
      <c r="GN13" s="5">
        <f t="shared" si="11"/>
        <v>8600</v>
      </c>
      <c r="GO13" s="5">
        <f t="shared" si="12"/>
        <v>6257300</v>
      </c>
      <c r="GR13" s="8">
        <v>8</v>
      </c>
      <c r="GS13" s="5">
        <f>SUM(FX$6:FX13)</f>
        <v>297700</v>
      </c>
      <c r="GT13" s="5">
        <f>SUM(FY$6:FY13)</f>
        <v>24400</v>
      </c>
      <c r="GU13" s="5">
        <f>SUM(FZ$6:FZ13)</f>
        <v>11327500</v>
      </c>
      <c r="GV13" s="5">
        <f>SUM(GA$6:GA13)</f>
        <v>0</v>
      </c>
      <c r="GW13" s="5">
        <f>SUM(GB$6:GB13)</f>
        <v>11200</v>
      </c>
      <c r="GX13" s="5">
        <f>SUM(GC$6:GC13)</f>
        <v>11200</v>
      </c>
      <c r="GY13" s="5">
        <f>SUM(GD$6:GD13)</f>
        <v>11220</v>
      </c>
      <c r="GZ13" s="5">
        <f>SUM(GE$6:GE13)</f>
        <v>10850</v>
      </c>
      <c r="HA13" s="5">
        <f>SUM(GF$6:GF13)</f>
        <v>1139000</v>
      </c>
      <c r="HB13" s="5">
        <f>SUM(GG$6:GG13)</f>
        <v>29150</v>
      </c>
      <c r="HC13" s="5">
        <f>SUM(GH$6:GH13)</f>
        <v>24700</v>
      </c>
      <c r="HD13" s="5">
        <f>SUM(GI$6:GI13)</f>
        <v>0</v>
      </c>
      <c r="HE13" s="5">
        <f>SUM(GJ$6:GJ13)</f>
        <v>1197800</v>
      </c>
      <c r="HF13" s="5">
        <f>SUM(GK$6:GK13)</f>
        <v>1198400</v>
      </c>
      <c r="HG13" s="5">
        <f>SUM(GL$6:GL13)</f>
        <v>1198100</v>
      </c>
      <c r="HH13" s="5">
        <f>SUM(GM$6:GM13)</f>
        <v>896900</v>
      </c>
      <c r="HI13" s="5">
        <f>SUM(GN$6:GN13)</f>
        <v>26700</v>
      </c>
      <c r="HJ13" s="5">
        <f>SUM(GO$6:GO13)</f>
        <v>11916600</v>
      </c>
      <c r="HM13" s="8">
        <v>8</v>
      </c>
      <c r="HN13" s="5">
        <f>IFERROR(求节点(相关资料!C$6:C$85,GS$6:GS$85,$HM13),0)</f>
        <v>297700</v>
      </c>
      <c r="HO13" s="5">
        <f>IFERROR(求节点(相关资料!D$6:D$85,GT$6:GT$85,$HM13),0)</f>
        <v>24400</v>
      </c>
      <c r="HP13" s="5">
        <f>IFERROR(求节点(相关资料!E$6:E$85,GU$6:GU$85,$HM13),0)</f>
        <v>19456</v>
      </c>
      <c r="HQ13" s="5">
        <f>IFERROR(求节点(相关资料!F$6:F$85,GV$6:GV$85,$HM13),0)</f>
        <v>0</v>
      </c>
      <c r="HR13" s="5">
        <f>IFERROR(求节点(相关资料!G$6:G$85,GW$6:GW$85,$HM13),0)</f>
        <v>11200</v>
      </c>
      <c r="HS13" s="5">
        <f>IFERROR(求节点(相关资料!H$6:H$85,GX$6:GX$85,$HM13),0)</f>
        <v>11200</v>
      </c>
      <c r="HT13" s="5">
        <f>IFERROR(求节点(相关资料!I$6:I$85,GY$6:GY$85,$HM13),0)</f>
        <v>11220</v>
      </c>
      <c r="HU13" s="5">
        <f>IFERROR(求节点(相关资料!J$6:J$85,GZ$6:GZ$85,$HM13),0)</f>
        <v>10850</v>
      </c>
      <c r="HV13" s="5">
        <f>IFERROR(求节点(相关资料!K$6:K$85,HA$6:HA$85,$HM13),0)</f>
        <v>40571.428571428565</v>
      </c>
      <c r="HW13" s="5">
        <f>IFERROR(求节点(相关资料!L$6:L$85,HB$6:HB$85,$HM13),0)</f>
        <v>29150</v>
      </c>
      <c r="HX13" s="5">
        <f>IFERROR(求节点(相关资料!M$6:M$85,HC$6:HC$85,$HM13),0)</f>
        <v>24700</v>
      </c>
      <c r="HY13" s="5">
        <f>IFERROR(求节点(相关资料!N$6:N$85,HD$6:HD$85,$HM13),0)</f>
        <v>0</v>
      </c>
      <c r="HZ13" s="5">
        <f>IFERROR(求节点(相关资料!O$6:O$85,HE$6:HE$85,$HM13),0)</f>
        <v>29425</v>
      </c>
      <c r="IA13" s="5">
        <f>IFERROR(求节点(相关资料!P$6:P$85,HF$6:HF$85,$HM13),0)</f>
        <v>30237.5</v>
      </c>
      <c r="IB13" s="5">
        <f>IFERROR(求节点(相关资料!Q$6:Q$85,HG$6:HG$85,$HM13),0)</f>
        <v>29257.142857142859</v>
      </c>
      <c r="IC13" s="5">
        <f>IFERROR(求节点(相关资料!R$6:R$85,HH$6:HH$85,$HM13),0)</f>
        <v>20340</v>
      </c>
      <c r="ID13" s="5">
        <f>IFERROR(求节点(相关资料!S$6:S$85,HI$6:HI$85,$HM13),0)</f>
        <v>1840</v>
      </c>
      <c r="IE13" s="5">
        <f>IFERROR(求节点(相关资料!T$6:T$85,HJ$6:HJ$85,$HM13),0)</f>
        <v>18100</v>
      </c>
      <c r="IH13" s="6">
        <v>8</v>
      </c>
      <c r="II13" s="6">
        <f>SUMPRODUCT(HN13:IE13,'[1]功能-城建'!$X13:$AO13)</f>
        <v>547779.64285714284</v>
      </c>
      <c r="IJ13" s="6">
        <f>'[1]资源-木石铜粮'!$BW13</f>
        <v>636754.21574051701</v>
      </c>
      <c r="IK13" s="6">
        <f t="shared" si="18"/>
        <v>0.86026857665967604</v>
      </c>
    </row>
    <row r="14" spans="1:245" x14ac:dyDescent="0.15">
      <c r="A14" s="2">
        <v>9</v>
      </c>
      <c r="B14" s="4">
        <f>'[1]资源-木石铜粮'!DG14</f>
        <v>471391.02474500419</v>
      </c>
      <c r="C14" s="4">
        <f>'[1]资源-木石铜粮'!DH14</f>
        <v>37041.996547421673</v>
      </c>
      <c r="D14" s="4">
        <f>'[1]资源-木石铜粮'!DI14</f>
        <v>0</v>
      </c>
      <c r="E14" s="4">
        <f>'[1]资源-木石铜粮'!DJ14</f>
        <v>0</v>
      </c>
      <c r="F14" s="4">
        <f>'[1]资源-木石铜粮'!DK14</f>
        <v>17060.882988777652</v>
      </c>
      <c r="G14" s="4">
        <f>'[1]资源-木石铜粮'!DL14</f>
        <v>17060.882988777652</v>
      </c>
      <c r="H14" s="4">
        <f>'[1]资源-木石铜粮'!DM14</f>
        <v>17060.882988777652</v>
      </c>
      <c r="I14" s="4">
        <f>'[1]资源-木石铜粮'!DN14</f>
        <v>17060.882988777652</v>
      </c>
      <c r="J14" s="29">
        <f>SMALL('[1]资源-木石铜粮'!$DO$6:$DO$55,$A14)</f>
        <v>0</v>
      </c>
      <c r="K14" s="4">
        <f>'[1]资源-木石铜粮'!DP14</f>
        <v>49482.37317545437</v>
      </c>
      <c r="L14" s="4">
        <f>'[1]资源-木石铜粮'!DQ14</f>
        <v>36582.053469132225</v>
      </c>
      <c r="M14" s="4">
        <f>'[1]资源-木石铜粮'!DR14</f>
        <v>48285.265061078695</v>
      </c>
      <c r="N14" s="4">
        <f>'[1]资源-木石铜粮'!DS14</f>
        <v>36784.813993740754</v>
      </c>
      <c r="O14" s="4">
        <f>'[1]资源-木石铜粮'!DT14</f>
        <v>37913.872066497628</v>
      </c>
      <c r="P14" s="4">
        <f>'[1]资源-木石铜粮'!DU14</f>
        <v>37505.033774684787</v>
      </c>
      <c r="Q14" s="4">
        <f>'[1]资源-木石铜粮'!DV14</f>
        <v>26788.092937564343</v>
      </c>
      <c r="R14" s="4">
        <f>'[1]资源-木石铜粮'!DW14</f>
        <v>0</v>
      </c>
      <c r="S14" s="4">
        <f>'[1]资源-木石铜粮'!DX14</f>
        <v>5532.8328443593546</v>
      </c>
      <c r="T14" s="4">
        <f>'[1]资源-木石铜粮'!DY14</f>
        <v>0</v>
      </c>
      <c r="V14" s="2">
        <v>9</v>
      </c>
      <c r="W14" s="2">
        <f>IFERROR(求节点($A$6:$A$85,B$6:B$85,相关资料!C14),0)</f>
        <v>471391.02474500419</v>
      </c>
      <c r="X14" s="2">
        <f>IFERROR(求节点($A$6:$A$85,C$6:C$85,相关资料!D14),0)</f>
        <v>37041.996547421673</v>
      </c>
      <c r="Y14" s="2">
        <f>IFERROR(求节点($A$6:$A$85,D$6:D$85,相关资料!E14),0)</f>
        <v>20728893.586676441</v>
      </c>
      <c r="Z14" s="2">
        <f>IFERROR(求节点($A$6:$A$85,E$6:E$85,相关资料!F14),0)</f>
        <v>0</v>
      </c>
      <c r="AA14" s="2">
        <f>IFERROR(求节点($A$6:$A$85,F$6:F$85,相关资料!G14),0)</f>
        <v>17060.882988777652</v>
      </c>
      <c r="AB14" s="2">
        <f>IFERROR(求节点($A$6:$A$85,G$6:G$85,相关资料!H14),0)</f>
        <v>17060.882988777652</v>
      </c>
      <c r="AC14" s="2">
        <f>IFERROR(求节点($A$6:$A$85,H$6:H$85,相关资料!I14),0)</f>
        <v>17060.882988777652</v>
      </c>
      <c r="AD14" s="2">
        <f>IFERROR(求节点($A$6:$A$85,I$6:I$85,相关资料!J14),0)</f>
        <v>17060.882988777652</v>
      </c>
      <c r="AE14" s="29">
        <f>MAX(求节点('[1]功能-城建'!$K$33:$K$55,$J$33:$J$85,$V14),AE13)</f>
        <v>2372592.7519482104</v>
      </c>
      <c r="AF14" s="2">
        <f>IFERROR(求节点($A$6:$A$85,K$6:K$85,相关资料!L14),0)</f>
        <v>49482.37317545437</v>
      </c>
      <c r="AG14" s="2">
        <f>IFERROR(求节点($A$6:$A$85,L$6:L$85,相关资料!M14),0)</f>
        <v>36582.053469132225</v>
      </c>
      <c r="AH14" s="2">
        <f>IFERROR(求节点($A$6:$A$85,M$6:M$85,相关资料!N14),0)</f>
        <v>10556954.949862229</v>
      </c>
      <c r="AI14" s="2">
        <f>IFERROR(求节点($A$6:$A$85,N$6:N$85,相关资料!O14),0)</f>
        <v>2459447.676181213</v>
      </c>
      <c r="AJ14" s="2">
        <f>IFERROR(求节点($A$6:$A$85,O$6:O$85,相关资料!P14),0)</f>
        <v>2460576.73425397</v>
      </c>
      <c r="AK14" s="2">
        <f>IFERROR(求节点($A$6:$A$85,P$6:P$85,相关资料!Q14),0)</f>
        <v>2460167.8959621573</v>
      </c>
      <c r="AL14" s="2">
        <f>IFERROR(求节点($A$6:$A$85,Q$6:Q$85,相关资料!R14),0)</f>
        <v>1843785.2395781688</v>
      </c>
      <c r="AM14" s="2">
        <f>IFERROR(求节点($A$6:$A$85,R$6:R$85,相关资料!S14),0)</f>
        <v>16288.171633140715</v>
      </c>
      <c r="AN14" s="2">
        <f>IFERROR(求节点($A$6:$A$85,S$6:S$85,相关资料!T14),0)</f>
        <v>24068324.175726853</v>
      </c>
      <c r="AO14" s="2">
        <f>IFERROR(求节点($A$6:$A$85,T$6:T$85,相关资料!U14),0)</f>
        <v>0</v>
      </c>
      <c r="AP14" s="2"/>
      <c r="AQ14" s="2">
        <v>9</v>
      </c>
      <c r="AR14" s="2">
        <f>IF(W14-W13=0,MAX(AR$6:AR13),W14-W13)</f>
        <v>114271.01680961624</v>
      </c>
      <c r="AS14" s="2">
        <f>IF(X14-X13=0,MAX(AS$6:AS13),X14-X13)</f>
        <v>7791.2056915647408</v>
      </c>
      <c r="AT14" s="2">
        <f>IF(Y14-Y13=0,MAX(AT$6:AT13),Y14-Y13)</f>
        <v>9401598.8172219247</v>
      </c>
      <c r="AU14" s="2">
        <f>IF(Z14-Z13=0,MAX(AU$6:AU13),Z14-Z13)</f>
        <v>0</v>
      </c>
      <c r="AV14" s="2">
        <f>IF(AA14-AA13=0,MAX(AV$6:AV13),AA14-AA13)</f>
        <v>5194.1371277098315</v>
      </c>
      <c r="AW14" s="2">
        <f>IF(AB14-AB13=0,MAX(AW$6:AW13),AB14-AB13)</f>
        <v>5194.1371277098315</v>
      </c>
      <c r="AX14" s="2">
        <f>IF(AC14-AC13=0,MAX(AX$6:AX13),AC14-AC13)</f>
        <v>5194.1371277098315</v>
      </c>
      <c r="AY14" s="2">
        <f>IF(AD14-AD13=0,MAX(AY$6:AY13),AD14-AD13)</f>
        <v>5194.1371277098315</v>
      </c>
      <c r="AZ14" s="2">
        <f>IF(AE14-AE13=0,MAX(AZ$6:AZ13),AE14-AE13)</f>
        <v>276337.40522886114</v>
      </c>
      <c r="BA14" s="2">
        <f>IF(AF14-AF13=0,MAX(BA$6:BA13),AF14-AF13)</f>
        <v>13504.756532045554</v>
      </c>
      <c r="BB14" s="2">
        <f>IF(AG14-AG13=0,MAX(BB$6:BB13),AG14-AG13)</f>
        <v>7791.2056915647408</v>
      </c>
      <c r="BC14" s="2">
        <f>IF(AH14-AH13=0,MAX(BC$6:BC13),AH14-AH13)</f>
        <v>5221663.8486544117</v>
      </c>
      <c r="BD14" s="2">
        <f>IF(AI14-AI13=0,MAX(BD$6:BD13),AI14-AI13)</f>
        <v>1262441.199163788</v>
      </c>
      <c r="BE14" s="2">
        <f>IF(AJ14-AJ13=0,MAX(BE$6:BE13),AJ14-AJ13)</f>
        <v>1262441.199163788</v>
      </c>
      <c r="BF14" s="2">
        <f>IF(AK14-AK13=0,MAX(BF$6:BF13),AK14-AK13)</f>
        <v>1262441.1991637882</v>
      </c>
      <c r="BG14" s="2">
        <f>IF(AL14-AL13=0,MAX(BG$6:BG13),AL14-AL13)</f>
        <v>946830.89937284123</v>
      </c>
      <c r="BH14" s="2">
        <f>IF(AM14-AM13=0,MAX(BH$6:BH13),AM14-AM13)</f>
        <v>8575.8309592481201</v>
      </c>
      <c r="BI14" s="2">
        <f>IF(AN14-AN13=0,MAX(BI$6:BI13),AN14-AN13)</f>
        <v>12151891.80732568</v>
      </c>
      <c r="BK14" s="21">
        <v>1</v>
      </c>
      <c r="BL14" s="2">
        <v>9</v>
      </c>
      <c r="BM14" s="2">
        <f>IF($BL14&gt;BM$1,0,SMALL(AR$6:AR$85,$BL14)*求节点($BL$6:$BL$85,$BK$6:$BK$85,INDEX(升级建筑所需大殿等级!AA$6:AA$85,MATCH($BL14,升级建筑所需大殿等级!$Z$6:$Z$85,0))))</f>
        <v>173551.5438808052</v>
      </c>
      <c r="BN14" s="2">
        <f>IF($BL14&gt;BN$1,0,SMALL(AS$6:AS$85,$BL14)*求节点($BL$6:$BL$85,$BK$6:$BK$85,INDEX(升级建筑所需大殿等级!AB$6:AB$85,MATCH($BL14,升级建筑所需大殿等级!$Z$6:$Z$85,0))))</f>
        <v>12698.893454693065</v>
      </c>
      <c r="BO14" s="2">
        <f>IF($BL14&gt;BO$1,0,SMALL(AT$6:AT$85,$BL14)*求节点($BL$6:$BL$85,$BK$6:$BK$85,INDEX(升级建筑所需大殿等级!AC$6:AC$85,MATCH($BL14,升级建筑所需大殿等级!$Z$6:$Z$85,0))))</f>
        <v>9401598.8172219247</v>
      </c>
      <c r="BP14" s="2">
        <f>IF($BL14&gt;BP$1,0,SMALL(AU$6:AU$85,$BL14)*求节点($BL$6:$BL$85,$BK$6:$BK$85,INDEX(升级建筑所需大殿等级!AD$6:AD$85,MATCH($BL14,升级建筑所需大殿等级!$Z$6:$Z$85,0))))</f>
        <v>0</v>
      </c>
      <c r="BQ14" s="2">
        <f>IF($BL14&gt;BQ$1,0,SMALL(AV$6:AV$85,$BL14)*求节点($BL$6:$BL$85,$BK$6:$BK$85,INDEX(升级建筑所需大殿等级!AE$6:AE$85,MATCH($BL14,升级建筑所需大殿等级!$Z$6:$Z$85,0))))</f>
        <v>6349.4467273465316</v>
      </c>
      <c r="BR14" s="2">
        <f>IF($BL14&gt;BR$1,0,SMALL(AW$6:AW$85,$BL14)*求节点($BL$6:$BL$85,$BK$6:$BK$85,INDEX(升级建筑所需大殿等级!AF$6:AF$85,MATCH($BL14,升级建筑所需大殿等级!$Z$6:$Z$85,0))))</f>
        <v>6349.4467273465316</v>
      </c>
      <c r="BS14" s="2">
        <f>IF($BL14&gt;BS$1,0,SMALL(AX$6:AX$85,$BL14)*求节点($BL$6:$BL$85,$BK$6:$BK$85,INDEX(升级建筑所需大殿等级!AG$6:AG$85,MATCH($BL14,升级建筑所需大殿等级!$Z$6:$Z$85,0))))</f>
        <v>6349.4467273465316</v>
      </c>
      <c r="BT14" s="2">
        <f>IF($BL14&gt;BT$1,0,SMALL(AY$6:AY$85,$BL14)*求节点($BL$6:$BL$85,$BK$6:$BK$85,INDEX(升级建筑所需大殿等级!AH$6:AH$85,MATCH($BL14,升级建筑所需大殿等级!$Z$6:$Z$85,0))))</f>
        <v>6349.4467273465316</v>
      </c>
      <c r="BU14" s="2">
        <f>IF($BL14&gt;BU$1,0,SMALL(AZ$6:AZ$85,$BL14)*求节点($BL$6:$BL$85,$BK$6:$BK$85,INDEX(升级建筑所需大殿等级!AI$6:AI$85,MATCH($BL14,升级建筑所需大殿等级!$Z$6:$Z$85,0))))</f>
        <v>142043.51568436157</v>
      </c>
      <c r="BV14" s="2">
        <f>IF($BL14&gt;BV$1,0,SMALL(BA$6:BA$85,$BL14)*求节点($BL$6:$BL$85,$BK$6:$BK$85,INDEX(升级建筑所需大殿等级!AJ$6:AJ$85,MATCH($BL14,升级建筑所需大殿等级!$Z$6:$Z$85,0))))</f>
        <v>20318.229527508902</v>
      </c>
      <c r="BW14" s="2">
        <f>IF($BL14&gt;BW$1,0,SMALL(BB$6:BB$85,$BL14)*求节点($BL$6:$BL$85,$BK$6:$BK$85,INDEX(升级建筑所需大殿等级!AK$6:AK$85,MATCH($BL14,升级建筑所需大殿等级!$Z$6:$Z$85,0))))</f>
        <v>12698.893454693063</v>
      </c>
      <c r="BX14" s="2">
        <f>IF($BL14&gt;BX$1,0,SMALL(BC$6:BC$85,$BL14)*求节点($BL$6:$BL$85,$BK$6:$BK$85,INDEX(升级建筑所需大殿等级!AL$6:AL$85,MATCH($BL14,升级建筑所需大殿等级!$Z$6:$Z$85,0))))</f>
        <v>5221663.8486544117</v>
      </c>
      <c r="BY14" s="2">
        <f>IF($BL14&gt;BY$1,0,SMALL(BD$6:BD$85,$BL14)*求节点($BL$6:$BL$85,$BK$6:$BK$85,INDEX(升级建筑所需大殿等级!AM$6:AM$85,MATCH($BL14,升级建筑所需大殿等级!$Z$6:$Z$85,0))))</f>
        <v>1262441.199163788</v>
      </c>
      <c r="BZ14" s="2">
        <f>IF($BL14&gt;BZ$1,0,SMALL(BE$6:BE$85,$BL14)*求节点($BL$6:$BL$85,$BK$6:$BK$85,INDEX(升级建筑所需大殿等级!AN$6:AN$85,MATCH($BL14,升级建筑所需大殿等级!$Z$6:$Z$85,0))))</f>
        <v>1262441.199163788</v>
      </c>
      <c r="CA14" s="2">
        <f>IF($BL14&gt;CA$1,0,SMALL(BF$6:BF$85,$BL14)*求节点($BL$6:$BL$85,$BK$6:$BK$85,INDEX(升级建筑所需大殿等级!AO$6:AO$85,MATCH($BL14,升级建筑所需大殿等级!$Z$6:$Z$85,0))))</f>
        <v>1262441.1991637882</v>
      </c>
      <c r="CB14" s="2">
        <f>IF($BL14&gt;CB$1,0,SMALL(BG$6:BG$85,$BL14)*求节点($BL$6:$BL$85,$BK$6:$BK$85,INDEX(升级建筑所需大殿等级!AP$6:AP$85,MATCH($BL14,升级建筑所需大殿等级!$Z$6:$Z$85,0))))</f>
        <v>946830.89937284123</v>
      </c>
      <c r="CC14" s="2">
        <f>IF($BL14&gt;CC$1,0,SMALL(BH$6:BH$85,$BL14)*求节点($BL$6:$BL$85,$BK$6:$BK$85,INDEX(升级建筑所需大殿等级!AQ$6:AQ$85,MATCH($BL14,升级建筑所需大殿等级!$Z$6:$Z$85,0))))</f>
        <v>8575.8309592481201</v>
      </c>
      <c r="CD14" s="2">
        <f>IF($BL14&gt;CD$1,0,SMALL(BI$6:BI$85,$BL14)*求节点($BL$6:$BL$85,$BK$6:$BK$85,INDEX(升级建筑所需大殿等级!AR$6:AR$85,MATCH($BL14,升级建筑所需大殿等级!$Z$6:$Z$85,0))))</f>
        <v>12151891.80732568</v>
      </c>
      <c r="CE14" s="2"/>
      <c r="CF14" s="2"/>
      <c r="CH14" s="1">
        <v>9</v>
      </c>
      <c r="CI14" s="46">
        <v>52900</v>
      </c>
      <c r="CJ14" s="46">
        <v>67700</v>
      </c>
      <c r="CK14" s="46">
        <v>52900</v>
      </c>
      <c r="CL14" s="1">
        <f>IFERROR(ROUND($BM14*INDEX(消耗汇总!BH$8:BH$87,相关资料!$C14,1),-2),0)</f>
        <v>0</v>
      </c>
      <c r="CN14" s="46">
        <v>3900</v>
      </c>
      <c r="CO14" s="46">
        <v>5000</v>
      </c>
      <c r="CP14" s="46">
        <v>3900</v>
      </c>
      <c r="CQ14" s="1">
        <f>IFERROR(ROUND($BN14*INDEX(消耗汇总!BH$8:BH$87,相关资料!$D14,1),-2),0)</f>
        <v>0</v>
      </c>
      <c r="CS14" s="46">
        <v>2655800</v>
      </c>
      <c r="CT14" s="46">
        <v>4090000</v>
      </c>
      <c r="CU14" s="46">
        <v>2655800</v>
      </c>
      <c r="CV14" s="1">
        <f>IFERROR(ROUND($BO14*INDEX(消耗汇总!BH$8:BH$87,相关资料!$E14,1),-2),0)</f>
        <v>0</v>
      </c>
      <c r="CX14" s="1">
        <f>IFERROR(ROUND($BP14*INDEX(消耗汇总!BE$8:BE$87,相关资料!$F14,1),-2),0)</f>
        <v>0</v>
      </c>
      <c r="CY14" s="1">
        <f>IFERROR(ROUND($BP14*INDEX(消耗汇总!BF$8:BF$87,相关资料!$F14,1),-2),0)</f>
        <v>0</v>
      </c>
      <c r="CZ14" s="1">
        <f>IFERROR(ROUND($BP14*INDEX(消耗汇总!BG$8:BG$87,相关资料!$F14,1),-2),0)</f>
        <v>0</v>
      </c>
      <c r="DA14" s="1">
        <f>IFERROR(ROUND($BP14*INDEX(消耗汇总!BH$8:BH$87,相关资料!$F14,1),-2),0)</f>
        <v>0</v>
      </c>
      <c r="DD14" s="46">
        <v>3700</v>
      </c>
      <c r="DE14" s="46">
        <v>2900</v>
      </c>
      <c r="DF14" s="1">
        <f>IFERROR(ROUND($BQ14*INDEX(消耗汇总!BH$8:BH$87,相关资料!$G14,1)+$BS14*INDEX(消耗汇总!BH$8:BH$87,相关资料!$G14,1)/2,-2),0)</f>
        <v>0</v>
      </c>
      <c r="DH14" s="46">
        <v>2900</v>
      </c>
      <c r="DI14" s="46">
        <v>3700</v>
      </c>
      <c r="DM14" s="29">
        <v>3300</v>
      </c>
      <c r="DN14" s="2"/>
      <c r="DO14" s="29">
        <v>3300</v>
      </c>
      <c r="DR14" s="46">
        <v>1900</v>
      </c>
      <c r="DS14" s="46">
        <v>2500</v>
      </c>
      <c r="DT14" s="46">
        <v>1900</v>
      </c>
      <c r="DU14" s="1">
        <v>0</v>
      </c>
      <c r="DW14" s="46">
        <v>40100</v>
      </c>
      <c r="DX14" s="46">
        <v>62700</v>
      </c>
      <c r="DY14" s="46">
        <v>40100</v>
      </c>
      <c r="DZ14" s="1">
        <f>ROUND($BU14*INDEX(消耗汇总!BH$8:BH$87,相关资料!$K14,1),-2)</f>
        <v>0</v>
      </c>
      <c r="EB14" s="46">
        <v>6200</v>
      </c>
      <c r="EC14" s="46">
        <v>7900</v>
      </c>
      <c r="ED14" s="46">
        <v>6200</v>
      </c>
      <c r="EE14" s="1">
        <f>IFERROR(ROUND($BV14*INDEX(消耗汇总!BH$8:BH$87,相关资料!$L14,1),-2),0)</f>
        <v>0</v>
      </c>
      <c r="EG14" s="46">
        <v>3900</v>
      </c>
      <c r="EH14" s="46">
        <v>5000</v>
      </c>
      <c r="EI14" s="46">
        <v>3900</v>
      </c>
      <c r="EJ14" s="1">
        <f>IFERROR(ROUND($BW14*INDEX(消耗汇总!BH$8:BH$87,相关资料!$M14,1),-2),0)</f>
        <v>0</v>
      </c>
      <c r="EK14" s="1">
        <v>9</v>
      </c>
      <c r="EL14" s="46">
        <v>1491900</v>
      </c>
      <c r="EM14" s="46">
        <v>2237900</v>
      </c>
      <c r="EN14" s="46">
        <v>1491900</v>
      </c>
      <c r="EO14" s="1">
        <f>IFERROR(ROUND($BX14*INDEX(消耗汇总!BH$8:BH$87,相关资料!$N14,1),-2),0)</f>
        <v>0</v>
      </c>
      <c r="EQ14" s="46">
        <v>362800</v>
      </c>
      <c r="ER14" s="46">
        <v>536900</v>
      </c>
      <c r="ES14" s="46">
        <v>362800</v>
      </c>
      <c r="ET14" s="1">
        <f>IFERROR(ROUND($BY14*INDEX(消耗汇总!BH$8:BH$87,相关资料!$O14,1),-2),0)</f>
        <v>0</v>
      </c>
      <c r="EV14" s="46">
        <v>362800</v>
      </c>
      <c r="EW14" s="46">
        <v>536900</v>
      </c>
      <c r="EX14" s="46">
        <v>362800</v>
      </c>
      <c r="EY14" s="1">
        <f>IFERROR(ROUND($BZ14*INDEX(消耗汇总!BH$8:BH$87,相关资料!$P14,1),-2),0)</f>
        <v>0</v>
      </c>
      <c r="FA14" s="46">
        <v>362800</v>
      </c>
      <c r="FB14" s="46">
        <v>536900</v>
      </c>
      <c r="FC14" s="46">
        <v>362800</v>
      </c>
      <c r="FD14" s="1">
        <f>IFERROR(ROUND($CA14*INDEX(消耗汇总!BH$8:BH$87,相关资料!$Q14,1),-2),0)</f>
        <v>0</v>
      </c>
      <c r="FF14" s="46">
        <v>272100</v>
      </c>
      <c r="FG14" s="46">
        <v>402700</v>
      </c>
      <c r="FH14" s="46">
        <v>272100</v>
      </c>
      <c r="FI14" s="1">
        <f>IFERROR(ROUND($CB14*INDEX(消耗汇总!BH$8:BH$87,相关资料!$R14,1),-2),0)</f>
        <v>0</v>
      </c>
      <c r="FK14" s="46">
        <v>2600</v>
      </c>
      <c r="FL14" s="46">
        <v>3400</v>
      </c>
      <c r="FM14" s="46">
        <v>2600</v>
      </c>
      <c r="FN14" s="1">
        <f>IFERROR(ROUND($CC14*INDEX(消耗汇总!BH$8:BH$87,相关资料!$S14,1),-2),0)</f>
        <v>0</v>
      </c>
      <c r="FP14" s="46">
        <v>3100000</v>
      </c>
      <c r="FQ14" s="46">
        <v>5951900</v>
      </c>
      <c r="FR14" s="46">
        <v>3100000</v>
      </c>
      <c r="FS14" s="1">
        <f>IFERROR(ROUND($CD14*INDEX(消耗汇总!BH$8:BH$87,相关资料!$T14,1),-2),0)</f>
        <v>0</v>
      </c>
      <c r="FW14" s="8">
        <v>9</v>
      </c>
      <c r="FX14" s="5">
        <f t="shared" si="13"/>
        <v>173500</v>
      </c>
      <c r="FY14" s="5">
        <f t="shared" si="14"/>
        <v>12800</v>
      </c>
      <c r="FZ14" s="5">
        <f t="shared" si="15"/>
        <v>9401600</v>
      </c>
      <c r="GA14" s="5">
        <f t="shared" si="1"/>
        <v>0</v>
      </c>
      <c r="GB14" s="5">
        <f t="shared" si="2"/>
        <v>6600</v>
      </c>
      <c r="GC14" s="5">
        <f t="shared" si="3"/>
        <v>6600</v>
      </c>
      <c r="GD14" s="5">
        <f t="shared" si="16"/>
        <v>6600</v>
      </c>
      <c r="GE14" s="5">
        <f t="shared" si="17"/>
        <v>6300</v>
      </c>
      <c r="GF14" s="5">
        <f t="shared" si="4"/>
        <v>142900</v>
      </c>
      <c r="GG14" s="5">
        <f t="shared" si="5"/>
        <v>20300</v>
      </c>
      <c r="GH14" s="5">
        <f t="shared" si="6"/>
        <v>12800</v>
      </c>
      <c r="GI14" s="8"/>
      <c r="GJ14" s="5">
        <f t="shared" si="7"/>
        <v>1262500</v>
      </c>
      <c r="GK14" s="5">
        <f t="shared" si="8"/>
        <v>1262500</v>
      </c>
      <c r="GL14" s="5">
        <f t="shared" si="9"/>
        <v>1262500</v>
      </c>
      <c r="GM14" s="5">
        <f t="shared" si="10"/>
        <v>946900</v>
      </c>
      <c r="GN14" s="5">
        <f t="shared" si="11"/>
        <v>8600</v>
      </c>
      <c r="GO14" s="5">
        <f t="shared" si="12"/>
        <v>12151900</v>
      </c>
      <c r="GR14" s="8">
        <v>9</v>
      </c>
      <c r="GS14" s="5">
        <f>SUM(FX$6:FX14)</f>
        <v>471200</v>
      </c>
      <c r="GT14" s="5">
        <f>SUM(FY$6:FY14)</f>
        <v>37200</v>
      </c>
      <c r="GU14" s="5">
        <f>SUM(FZ$6:FZ14)</f>
        <v>20729100</v>
      </c>
      <c r="GV14" s="5">
        <f>SUM(GA$6:GA14)</f>
        <v>0</v>
      </c>
      <c r="GW14" s="5">
        <f>SUM(GB$6:GB14)</f>
        <v>17800</v>
      </c>
      <c r="GX14" s="5">
        <f>SUM(GC$6:GC14)</f>
        <v>17800</v>
      </c>
      <c r="GY14" s="5">
        <f>SUM(GD$6:GD14)</f>
        <v>17820</v>
      </c>
      <c r="GZ14" s="5">
        <f>SUM(GE$6:GE14)</f>
        <v>17150</v>
      </c>
      <c r="HA14" s="5">
        <f>SUM(GF$6:GF14)</f>
        <v>1281900</v>
      </c>
      <c r="HB14" s="5">
        <f>SUM(GG$6:GG14)</f>
        <v>49450</v>
      </c>
      <c r="HC14" s="5">
        <f>SUM(GH$6:GH14)</f>
        <v>37500</v>
      </c>
      <c r="HD14" s="5">
        <f>SUM(GI$6:GI14)</f>
        <v>0</v>
      </c>
      <c r="HE14" s="5">
        <f>SUM(GJ$6:GJ14)</f>
        <v>2460300</v>
      </c>
      <c r="HF14" s="5">
        <f>SUM(GK$6:GK14)</f>
        <v>2460900</v>
      </c>
      <c r="HG14" s="5">
        <f>SUM(GL$6:GL14)</f>
        <v>2460600</v>
      </c>
      <c r="HH14" s="5">
        <f>SUM(GM$6:GM14)</f>
        <v>1843800</v>
      </c>
      <c r="HI14" s="5">
        <f>SUM(GN$6:GN14)</f>
        <v>35300</v>
      </c>
      <c r="HJ14" s="5">
        <f>SUM(GO$6:GO14)</f>
        <v>24068500</v>
      </c>
      <c r="HM14" s="8">
        <v>9</v>
      </c>
      <c r="HN14" s="5">
        <f>IFERROR(求节点(相关资料!C$6:C$85,GS$6:GS$85,$HM14),0)</f>
        <v>471200</v>
      </c>
      <c r="HO14" s="5">
        <f>IFERROR(求节点(相关资料!D$6:D$85,GT$6:GT$85,$HM14),0)</f>
        <v>37200</v>
      </c>
      <c r="HP14" s="5">
        <f>IFERROR(求节点(相关资料!E$6:E$85,GU$6:GU$85,$HM14),0)</f>
        <v>21888</v>
      </c>
      <c r="HQ14" s="5">
        <f>IFERROR(求节点(相关资料!F$6:F$85,GV$6:GV$85,$HM14),0)</f>
        <v>0</v>
      </c>
      <c r="HR14" s="5">
        <f>IFERROR(求节点(相关资料!G$6:G$85,GW$6:GW$85,$HM14),0)</f>
        <v>17800</v>
      </c>
      <c r="HS14" s="5">
        <f>IFERROR(求节点(相关资料!H$6:H$85,GX$6:GX$85,$HM14),0)</f>
        <v>17800</v>
      </c>
      <c r="HT14" s="5">
        <f>IFERROR(求节点(相关资料!I$6:I$85,GY$6:GY$85,$HM14),0)</f>
        <v>17820</v>
      </c>
      <c r="HU14" s="5">
        <f>IFERROR(求节点(相关资料!J$6:J$85,GZ$6:GZ$85,$HM14),0)</f>
        <v>17150</v>
      </c>
      <c r="HV14" s="5">
        <f>IFERROR(求节点(相关资料!K$6:K$85,HA$6:HA$85,$HM14),0)</f>
        <v>45642.857142857145</v>
      </c>
      <c r="HW14" s="5">
        <f>IFERROR(求节点(相关资料!L$6:L$85,HB$6:HB$85,$HM14),0)</f>
        <v>49450</v>
      </c>
      <c r="HX14" s="5">
        <f>IFERROR(求节点(相关资料!M$6:M$85,HC$6:HC$85,$HM14),0)</f>
        <v>37500</v>
      </c>
      <c r="HY14" s="5">
        <f>IFERROR(求节点(相关资料!N$6:N$85,HD$6:HD$85,$HM14),0)</f>
        <v>0</v>
      </c>
      <c r="HZ14" s="5">
        <f>IFERROR(求节点(相关资料!O$6:O$85,HE$6:HE$85,$HM14),0)</f>
        <v>41042.857142857145</v>
      </c>
      <c r="IA14" s="5">
        <f>IFERROR(求节点(相关资料!P$6:P$85,HF$6:HF$85,$HM14),0)</f>
        <v>44512.5</v>
      </c>
      <c r="IB14" s="5">
        <f>IFERROR(求节点(相关资料!Q$6:Q$85,HG$6:HG$85,$HM14),0)</f>
        <v>37600</v>
      </c>
      <c r="IC14" s="5">
        <f>IFERROR(求节点(相关资料!R$6:R$85,HH$6:HH$85,$HM14),0)</f>
        <v>29820</v>
      </c>
      <c r="ID14" s="5">
        <f>IFERROR(求节点(相关资料!S$6:S$85,HI$6:HI$85,$HM14),0)</f>
        <v>2070</v>
      </c>
      <c r="IE14" s="5">
        <f>IFERROR(求节点(相关资料!T$6:T$85,HJ$6:HJ$85,$HM14),0)</f>
        <v>20362.5</v>
      </c>
      <c r="IH14" s="6">
        <v>9</v>
      </c>
      <c r="II14" s="6">
        <f>SUMPRODUCT(HN14:IE14,'[1]功能-城建'!$X14:$AO14)</f>
        <v>839257.85714285716</v>
      </c>
      <c r="IJ14" s="6">
        <f>'[1]资源-木石铜粮'!$BW14</f>
        <v>847636.18312553607</v>
      </c>
      <c r="IK14" s="6">
        <f t="shared" si="18"/>
        <v>0.99011565793264622</v>
      </c>
    </row>
    <row r="15" spans="1:245" x14ac:dyDescent="0.15">
      <c r="A15" s="2">
        <v>10</v>
      </c>
      <c r="B15" s="4">
        <f>'[1]资源-木石铜粮'!DG15</f>
        <v>713130.75419864652</v>
      </c>
      <c r="C15" s="4">
        <f>'[1]资源-木石铜粮'!DH15</f>
        <v>52472.192044462674</v>
      </c>
      <c r="D15" s="4">
        <f>'[1]资源-木石铜粮'!DI15</f>
        <v>0</v>
      </c>
      <c r="E15" s="4">
        <f>'[1]资源-木石铜粮'!DJ15</f>
        <v>0</v>
      </c>
      <c r="F15" s="4">
        <f>'[1]资源-木石铜粮'!DK15</f>
        <v>27347.679986804986</v>
      </c>
      <c r="G15" s="4">
        <f>'[1]资源-木石铜粮'!DL15</f>
        <v>27347.679986804986</v>
      </c>
      <c r="H15" s="4">
        <f>'[1]资源-木石铜粮'!DM15</f>
        <v>27347.679986804986</v>
      </c>
      <c r="I15" s="4">
        <f>'[1]资源-木石铜粮'!DN15</f>
        <v>27347.679986804986</v>
      </c>
      <c r="J15" s="29">
        <f>SMALL('[1]资源-木石铜粮'!$DO$6:$DO$55,$A15)</f>
        <v>0</v>
      </c>
      <c r="K15" s="4">
        <f>'[1]资源-木石铜粮'!DP15</f>
        <v>78285.404769930901</v>
      </c>
      <c r="L15" s="4">
        <f>'[1]资源-木石铜粮'!DQ15</f>
        <v>52012.248966173225</v>
      </c>
      <c r="M15" s="4">
        <f>'[1]资源-木石铜粮'!DR15</f>
        <v>79788.580867537414</v>
      </c>
      <c r="N15" s="4">
        <f>'[1]资源-木石铜粮'!DS15</f>
        <v>53586.582423852073</v>
      </c>
      <c r="O15" s="4">
        <f>'[1]资源-木石铜粮'!DT15</f>
        <v>54715.640496608947</v>
      </c>
      <c r="P15" s="4">
        <f>'[1]资源-木石铜粮'!DU15</f>
        <v>54306.802204796099</v>
      </c>
      <c r="Q15" s="4">
        <f>'[1]资源-木石铜粮'!DV15</f>
        <v>39389.419260147828</v>
      </c>
      <c r="R15" s="4">
        <f>'[1]资源-木石铜粮'!DW15</f>
        <v>2571.6992495068339</v>
      </c>
      <c r="S15" s="4">
        <f>'[1]资源-木石铜粮'!DX15</f>
        <v>8104.532093866188</v>
      </c>
      <c r="T15" s="4">
        <f>'[1]资源-木石铜粮'!DY15</f>
        <v>0</v>
      </c>
      <c r="V15" s="2">
        <v>10</v>
      </c>
      <c r="W15" s="2">
        <f>IFERROR(求节点($A$6:$A$85,B$6:B$85,相关资料!C15),0)</f>
        <v>713130.75419864652</v>
      </c>
      <c r="X15" s="2">
        <f>IFERROR(求节点($A$6:$A$85,C$6:C$85,相关资料!D15),0)</f>
        <v>52472.192044462674</v>
      </c>
      <c r="Y15" s="2">
        <f>IFERROR(求节点($A$6:$A$85,D$6:D$85,相关资料!E15),0)</f>
        <v>36403545.258418471</v>
      </c>
      <c r="Z15" s="2">
        <f>IFERROR(求节点($A$6:$A$85,E$6:E$85,相关资料!F15),0)</f>
        <v>0</v>
      </c>
      <c r="AA15" s="2">
        <f>IFERROR(求节点($A$6:$A$85,F$6:F$85,相关资料!G15),0)</f>
        <v>27347.679986804986</v>
      </c>
      <c r="AB15" s="2">
        <f>IFERROR(求节点($A$6:$A$85,G$6:G$85,相关资料!H15),0)</f>
        <v>27347.679986804986</v>
      </c>
      <c r="AC15" s="2">
        <f>IFERROR(求节点($A$6:$A$85,H$6:H$85,相关资料!I15),0)</f>
        <v>27347.679986804986</v>
      </c>
      <c r="AD15" s="2">
        <f>IFERROR(求节点($A$6:$A$85,I$6:I$85,相关资料!J15),0)</f>
        <v>27347.679986804986</v>
      </c>
      <c r="AE15" s="29">
        <f>MAX(求节点('[1]功能-城建'!$K$33:$K$55,$J$33:$J$85,$V15),AE14)</f>
        <v>2648930.1571770711</v>
      </c>
      <c r="AF15" s="2">
        <f>IFERROR(求节点($A$6:$A$85,K$6:K$85,相关资料!L15),0)</f>
        <v>78285.404769930901</v>
      </c>
      <c r="AG15" s="2">
        <f>IFERROR(求节点($A$6:$A$85,L$6:L$85,相关资料!M15),0)</f>
        <v>52012.248966173225</v>
      </c>
      <c r="AH15" s="2">
        <f>IFERROR(求节点($A$6:$A$85,M$6:M$85,相关资料!N15),0)</f>
        <v>21334388.790157802</v>
      </c>
      <c r="AI15" s="2">
        <f>IFERROR(求节点($A$6:$A$85,N$6:N$85,相关资料!O15),0)</f>
        <v>5060254.8298850767</v>
      </c>
      <c r="AJ15" s="2">
        <f>IFERROR(求节点($A$6:$A$85,O$6:O$85,相关资料!P15),0)</f>
        <v>5061383.8879578337</v>
      </c>
      <c r="AK15" s="2">
        <f>IFERROR(求节点($A$6:$A$85,P$6:P$85,相关资料!Q15),0)</f>
        <v>5060975.049666021</v>
      </c>
      <c r="AL15" s="2">
        <f>IFERROR(求节点($A$6:$A$85,Q$6:Q$85,相关资料!R15),0)</f>
        <v>3794390.6048560664</v>
      </c>
      <c r="AM15" s="2">
        <f>IFERROR(求节点($A$6:$A$85,R$6:R$85,相关资料!S15),0)</f>
        <v>33325.929328884435</v>
      </c>
      <c r="AN15" s="2">
        <f>IFERROR(求节点($A$6:$A$85,S$6:S$85,相关资料!T15),0)</f>
        <v>55972798.196257226</v>
      </c>
      <c r="AO15" s="2">
        <f>IFERROR(求节点($A$6:$A$85,T$6:T$85,相关资料!U15),0)</f>
        <v>0</v>
      </c>
      <c r="AP15" s="2"/>
      <c r="AQ15" s="2">
        <v>10</v>
      </c>
      <c r="AR15" s="2">
        <f>IF(W15-W14=0,MAX(AR$6:AR14),W15-W14)</f>
        <v>241739.72945364233</v>
      </c>
      <c r="AS15" s="2">
        <f>IF(X15-X14=0,MAX(AS$6:AS14),X15-X14)</f>
        <v>15430.195497041001</v>
      </c>
      <c r="AT15" s="2">
        <f>IF(Y15-Y14=0,MAX(AT$6:AT14),Y15-Y14)</f>
        <v>15674651.671742029</v>
      </c>
      <c r="AU15" s="2">
        <f>IF(Z15-Z14=0,MAX(AU$6:AU14),Z15-Z14)</f>
        <v>0</v>
      </c>
      <c r="AV15" s="2">
        <f>IF(AA15-AA14=0,MAX(AV$6:AV14),AA15-AA14)</f>
        <v>10286.796998027334</v>
      </c>
      <c r="AW15" s="2">
        <f>IF(AB15-AB14=0,MAX(AW$6:AW14),AB15-AB14)</f>
        <v>10286.796998027334</v>
      </c>
      <c r="AX15" s="2">
        <f>IF(AC15-AC14=0,MAX(AX$6:AX14),AC15-AC14)</f>
        <v>10286.796998027334</v>
      </c>
      <c r="AY15" s="2">
        <f>IF(AD15-AD14=0,MAX(AY$6:AY14),AD15-AD14)</f>
        <v>10286.796998027334</v>
      </c>
      <c r="AZ15" s="2">
        <f>IF(AE15-AE14=0,MAX(AZ$6:AZ14),AE15-AE14)</f>
        <v>276337.40522886068</v>
      </c>
      <c r="BA15" s="2">
        <f>IF(AF15-AF14=0,MAX(BA$6:BA14),AF15-AF14)</f>
        <v>28803.031594476532</v>
      </c>
      <c r="BB15" s="2">
        <f>IF(AG15-AG14=0,MAX(BB$6:BB14),AG15-AG14)</f>
        <v>15430.195497041001</v>
      </c>
      <c r="BC15" s="2">
        <f>IF(AH15-AH14=0,MAX(BC$6:BC14),AH15-AH14)</f>
        <v>10777433.840295574</v>
      </c>
      <c r="BD15" s="2">
        <f>IF(AI15-AI14=0,MAX(BD$6:BD14),AI15-AI14)</f>
        <v>2600807.1537038637</v>
      </c>
      <c r="BE15" s="2">
        <f>IF(AJ15-AJ14=0,MAX(BE$6:BE14),AJ15-AJ14)</f>
        <v>2600807.1537038637</v>
      </c>
      <c r="BF15" s="2">
        <f>IF(AK15-AK14=0,MAX(BF$6:BF14),AK15-AK14)</f>
        <v>2600807.1537038637</v>
      </c>
      <c r="BG15" s="2">
        <f>IF(AL15-AL14=0,MAX(BG$6:BG14),AL15-AL14)</f>
        <v>1950605.3652778976</v>
      </c>
      <c r="BH15" s="2">
        <f>IF(AM15-AM14=0,MAX(BH$6:BH14),AM15-AM14)</f>
        <v>17037.75769574372</v>
      </c>
      <c r="BI15" s="2">
        <f>IF(AN15-AN14=0,MAX(BI$6:BI14),AN15-AN14)</f>
        <v>31904474.020530373</v>
      </c>
      <c r="BK15" s="21">
        <v>1</v>
      </c>
      <c r="BL15" s="2">
        <v>10</v>
      </c>
      <c r="BM15" s="2">
        <f>IF($BL15&gt;BM$1,0,SMALL(AR$6:AR$85,$BL15)*求节点($BL$6:$BL$85,$BK$6:$BK$85,INDEX(升级建筑所需大殿等级!AA$6:AA$85,MATCH($BL15,升级建筑所需大殿等级!$Z$6:$Z$85,0))))</f>
        <v>240766.14827329759</v>
      </c>
      <c r="BN15" s="2">
        <f>IF($BL15&gt;BN$1,0,SMALL(AS$6:AS$85,$BL15)*求节点($BL$6:$BL$85,$BK$6:$BK$85,INDEX(升级建筑所需大殿等级!AB$6:AB$85,MATCH($BL15,升级建筑所需大殿等级!$Z$6:$Z$85,0))))</f>
        <v>14445.968896397855</v>
      </c>
      <c r="BO15" s="2">
        <f>IF($BL15&gt;BO$1,0,SMALL(AT$6:AT$85,$BL15)*求节点($BL$6:$BL$85,$BK$6:$BK$85,INDEX(升级建筑所需大殿等级!AC$6:AC$85,MATCH($BL15,升级建筑所需大殿等级!$Z$6:$Z$85,0))))</f>
        <v>15674651.671742029</v>
      </c>
      <c r="BP15" s="2">
        <f>IF($BL15&gt;BP$1,0,SMALL(AU$6:AU$85,$BL15)*求节点($BL$6:$BL$85,$BK$6:$BK$85,INDEX(升级建筑所需大殿等级!AD$6:AD$85,MATCH($BL15,升级建筑所需大殿等级!$Z$6:$Z$85,0))))</f>
        <v>0</v>
      </c>
      <c r="BQ15" s="2">
        <f>IF($BL15&gt;BQ$1,0,SMALL(AV$6:AV$85,$BL15)*求节点($BL$6:$BL$85,$BK$6:$BK$85,INDEX(升级建筑所需大殿等级!AE$6:AE$85,MATCH($BL15,升级建筑所需大殿等级!$Z$6:$Z$85,0))))</f>
        <v>9630.6459309319034</v>
      </c>
      <c r="BR15" s="2">
        <f>IF($BL15&gt;BR$1,0,SMALL(AW$6:AW$85,$BL15)*求节点($BL$6:$BL$85,$BK$6:$BK$85,INDEX(升级建筑所需大殿等级!AF$6:AF$85,MATCH($BL15,升级建筑所需大殿等级!$Z$6:$Z$85,0))))</f>
        <v>9630.6459309319034</v>
      </c>
      <c r="BS15" s="2">
        <f>IF($BL15&gt;BS$1,0,SMALL(AX$6:AX$85,$BL15)*求节点($BL$6:$BL$85,$BK$6:$BK$85,INDEX(升级建筑所需大殿等级!AG$6:AG$85,MATCH($BL15,升级建筑所需大殿等级!$Z$6:$Z$85,0))))</f>
        <v>9630.6459309319034</v>
      </c>
      <c r="BT15" s="2">
        <f>IF($BL15&gt;BT$1,0,SMALL(AY$6:AY$85,$BL15)*求节点($BL$6:$BL$85,$BK$6:$BK$85,INDEX(升级建筑所需大殿等级!AH$6:AH$85,MATCH($BL15,升级建筑所需大殿等级!$Z$6:$Z$85,0))))</f>
        <v>9630.6459309319034</v>
      </c>
      <c r="BU15" s="2">
        <f>IF($BL15&gt;BU$1,0,SMALL(AZ$6:AZ$85,$BL15)*求节点($BL$6:$BL$85,$BK$6:$BK$85,INDEX(升级建筑所需大殿等级!AI$6:AI$85,MATCH($BL15,升级建筑所需大殿等级!$Z$6:$Z$85,0))))</f>
        <v>142043.51568436157</v>
      </c>
      <c r="BV15" s="2">
        <f>IF($BL15&gt;BV$1,0,SMALL(BA$6:BA$85,$BL15)*求节点($BL$6:$BL$85,$BK$6:$BK$85,INDEX(升级建筑所需大殿等级!AJ$6:AJ$85,MATCH($BL15,升级建筑所需大殿等级!$Z$6:$Z$85,0))))</f>
        <v>28803.031594476532</v>
      </c>
      <c r="BW15" s="2">
        <f>IF($BL15&gt;BW$1,0,SMALL(BB$6:BB$85,$BL15)*求节点($BL$6:$BL$85,$BK$6:$BK$85,INDEX(升级建筑所需大殿等级!AK$6:AK$85,MATCH($BL15,升级建筑所需大殿等级!$Z$6:$Z$85,0))))</f>
        <v>14445.968896397855</v>
      </c>
      <c r="BX15" s="2">
        <f>IF($BL15&gt;BX$1,0,SMALL(BC$6:BC$85,$BL15)*求节点($BL$6:$BL$85,$BK$6:$BK$85,INDEX(升级建筑所需大殿等级!AL$6:AL$85,MATCH($BL15,升级建筑所需大殿等级!$Z$6:$Z$85,0))))</f>
        <v>10777433.840295574</v>
      </c>
      <c r="BY15" s="2">
        <f>IF($BL15&gt;BY$1,0,SMALL(BD$6:BD$85,$BL15)*求节点($BL$6:$BL$85,$BK$6:$BK$85,INDEX(升级建筑所需大殿等级!AM$6:AM$85,MATCH($BL15,升级建筑所需大殿等级!$Z$6:$Z$85,0))))</f>
        <v>2600807.1537038637</v>
      </c>
      <c r="BZ15" s="2">
        <f>IF($BL15&gt;BZ$1,0,SMALL(BE$6:BE$85,$BL15)*求节点($BL$6:$BL$85,$BK$6:$BK$85,INDEX(升级建筑所需大殿等级!AN$6:AN$85,MATCH($BL15,升级建筑所需大殿等级!$Z$6:$Z$85,0))))</f>
        <v>2600807.1537038637</v>
      </c>
      <c r="CA15" s="2">
        <f>IF($BL15&gt;CA$1,0,SMALL(BF$6:BF$85,$BL15)*求节点($BL$6:$BL$85,$BK$6:$BK$85,INDEX(升级建筑所需大殿等级!AO$6:AO$85,MATCH($BL15,升级建筑所需大殿等级!$Z$6:$Z$85,0))))</f>
        <v>2600807.1537038637</v>
      </c>
      <c r="CB15" s="2">
        <f>IF($BL15&gt;CB$1,0,SMALL(BG$6:BG$85,$BL15)*求节点($BL$6:$BL$85,$BK$6:$BK$85,INDEX(升级建筑所需大殿等级!AP$6:AP$85,MATCH($BL15,升级建筑所需大殿等级!$Z$6:$Z$85,0))))</f>
        <v>1950605.3652778976</v>
      </c>
      <c r="CC15" s="2">
        <f>IF($BL15&gt;CC$1,0,SMALL(BH$6:BH$85,$BL15)*求节点($BL$6:$BL$85,$BK$6:$BK$85,INDEX(升级建筑所需大殿等级!AQ$6:AQ$85,MATCH($BL15,升级建筑所需大殿等级!$Z$6:$Z$85,0))))</f>
        <v>17037.75769574372</v>
      </c>
      <c r="CD15" s="2">
        <f>IF($BL15&gt;CD$1,0,SMALL(BI$6:BI$85,$BL15)*求节点($BL$6:$BL$85,$BK$6:$BK$85,INDEX(升级建筑所需大殿等级!AR$6:AR$85,MATCH($BL15,升级建筑所需大殿等级!$Z$6:$Z$85,0))))</f>
        <v>35094921.422583416</v>
      </c>
      <c r="CE15" s="2"/>
      <c r="CF15" s="2"/>
      <c r="CH15" s="1">
        <v>10</v>
      </c>
      <c r="CI15" s="46">
        <v>73200</v>
      </c>
      <c r="CJ15" s="46">
        <v>94400</v>
      </c>
      <c r="CK15" s="46">
        <v>73200</v>
      </c>
      <c r="CL15" s="1">
        <f>IFERROR(ROUND($BM15*INDEX(消耗汇总!BH$8:BH$87,相关资料!$C15,1),-2),0)</f>
        <v>0</v>
      </c>
      <c r="CN15" s="46">
        <v>4400</v>
      </c>
      <c r="CO15" s="46">
        <v>5700</v>
      </c>
      <c r="CP15" s="46">
        <v>4400</v>
      </c>
      <c r="CQ15" s="1">
        <f>IFERROR(ROUND($BN15*INDEX(消耗汇总!BH$8:BH$87,相关资料!$D15,1),-2),0)</f>
        <v>0</v>
      </c>
      <c r="CS15" s="46">
        <v>4378400</v>
      </c>
      <c r="CT15" s="46">
        <v>6917900</v>
      </c>
      <c r="CU15" s="46">
        <v>4378400</v>
      </c>
      <c r="CV15" s="1">
        <f>IFERROR(ROUND($BO15*INDEX(消耗汇总!BH$8:BH$87,相关资料!$E15,1),-2),0)</f>
        <v>0</v>
      </c>
      <c r="CX15" s="1">
        <f>IFERROR(ROUND($BP15*INDEX(消耗汇总!BE$8:BE$87,相关资料!$F15,1),-2),0)</f>
        <v>0</v>
      </c>
      <c r="CY15" s="1">
        <f>IFERROR(ROUND($BP15*INDEX(消耗汇总!BF$8:BF$87,相关资料!$F15,1),-2),0)</f>
        <v>0</v>
      </c>
      <c r="CZ15" s="1">
        <f>IFERROR(ROUND($BP15*INDEX(消耗汇总!BG$8:BG$87,相关资料!$F15,1),-2),0)</f>
        <v>0</v>
      </c>
      <c r="DA15" s="1">
        <f>IFERROR(ROUND($BP15*INDEX(消耗汇总!BH$8:BH$87,相关资料!$F15,1),-2),0)</f>
        <v>0</v>
      </c>
      <c r="DD15" s="46">
        <v>5700</v>
      </c>
      <c r="DE15" s="46">
        <v>4400</v>
      </c>
      <c r="DF15" s="1">
        <f>IFERROR(ROUND($BQ15*INDEX(消耗汇总!BH$8:BH$87,相关资料!$G15,1)+$BS15*INDEX(消耗汇总!BH$8:BH$87,相关资料!$G15,1)/2,-2),0)</f>
        <v>0</v>
      </c>
      <c r="DH15" s="46">
        <v>4400</v>
      </c>
      <c r="DI15" s="46">
        <v>5700</v>
      </c>
      <c r="DM15" s="29">
        <v>5050</v>
      </c>
      <c r="DN15" s="2"/>
      <c r="DO15" s="29">
        <v>5050</v>
      </c>
      <c r="DR15" s="46">
        <v>2900</v>
      </c>
      <c r="DS15" s="46">
        <v>3800</v>
      </c>
      <c r="DT15" s="46">
        <v>2900</v>
      </c>
      <c r="DU15" s="1">
        <v>0</v>
      </c>
      <c r="DW15" s="46">
        <v>40100</v>
      </c>
      <c r="DX15" s="46">
        <v>62700</v>
      </c>
      <c r="DY15" s="46">
        <v>40100</v>
      </c>
      <c r="DZ15" s="1">
        <f>ROUND($BU15*INDEX(消耗汇总!BH$8:BH$87,相关资料!$K15,1),-2)</f>
        <v>0</v>
      </c>
      <c r="EB15" s="46">
        <v>8800</v>
      </c>
      <c r="EC15" s="46">
        <v>11300</v>
      </c>
      <c r="ED15" s="46">
        <v>8800</v>
      </c>
      <c r="EE15" s="1">
        <f>IFERROR(ROUND($BV15*INDEX(消耗汇总!BH$8:BH$87,相关资料!$L15,1),-2),0)</f>
        <v>0</v>
      </c>
      <c r="EG15" s="46">
        <v>4400</v>
      </c>
      <c r="EH15" s="46">
        <v>5700</v>
      </c>
      <c r="EI15" s="46">
        <v>4400</v>
      </c>
      <c r="EJ15" s="1">
        <f>IFERROR(ROUND($BW15*INDEX(消耗汇总!BH$8:BH$87,相关资料!$M15,1),-2),0)</f>
        <v>0</v>
      </c>
      <c r="EK15" s="1">
        <v>10</v>
      </c>
      <c r="EL15" s="46">
        <v>3044500</v>
      </c>
      <c r="EM15" s="46">
        <v>4688500</v>
      </c>
      <c r="EN15" s="46">
        <v>3044500</v>
      </c>
      <c r="EO15" s="1">
        <f>IFERROR(ROUND($BX15*INDEX(消耗汇总!BH$8:BH$87,相关资料!$N15,1),-2),0)</f>
        <v>0</v>
      </c>
      <c r="EQ15" s="46">
        <v>734700</v>
      </c>
      <c r="ER15" s="46">
        <v>1131400</v>
      </c>
      <c r="ES15" s="46">
        <v>734700</v>
      </c>
      <c r="ET15" s="1">
        <f>IFERROR(ROUND($BY15*INDEX(消耗汇总!BH$8:BH$87,相关资料!$O15,1),-2),0)</f>
        <v>0</v>
      </c>
      <c r="EV15" s="46">
        <v>734700</v>
      </c>
      <c r="EW15" s="46">
        <v>1131400</v>
      </c>
      <c r="EX15" s="46">
        <v>734700</v>
      </c>
      <c r="EY15" s="1">
        <f>IFERROR(ROUND($BZ15*INDEX(消耗汇总!BH$8:BH$87,相关资料!$P15,1),-2),0)</f>
        <v>0</v>
      </c>
      <c r="FA15" s="46">
        <v>734700</v>
      </c>
      <c r="FB15" s="46">
        <v>1131400</v>
      </c>
      <c r="FC15" s="46">
        <v>734700</v>
      </c>
      <c r="FD15" s="1">
        <f>IFERROR(ROUND($CA15*INDEX(消耗汇总!BH$8:BH$87,相关资料!$Q15,1),-2),0)</f>
        <v>0</v>
      </c>
      <c r="FF15" s="46">
        <v>551000</v>
      </c>
      <c r="FG15" s="46">
        <v>848600</v>
      </c>
      <c r="FH15" s="46">
        <v>551000</v>
      </c>
      <c r="FI15" s="1">
        <f>IFERROR(ROUND($CB15*INDEX(消耗汇总!BH$8:BH$87,相关资料!$R15,1),-2),0)</f>
        <v>0</v>
      </c>
      <c r="FK15" s="46">
        <v>5100</v>
      </c>
      <c r="FL15" s="46">
        <v>6800</v>
      </c>
      <c r="FM15" s="46">
        <v>5100</v>
      </c>
      <c r="FN15" s="1">
        <f>IFERROR(ROUND($CC15*INDEX(消耗汇总!BH$8:BH$87,相关资料!$S15,1),-2),0)</f>
        <v>0</v>
      </c>
      <c r="FP15" s="46">
        <v>3200000</v>
      </c>
      <c r="FQ15" s="46">
        <v>6052600</v>
      </c>
      <c r="FR15" s="46">
        <v>3200000</v>
      </c>
      <c r="FS15" s="1">
        <f>IFERROR(ROUND($CD15*INDEX(消耗汇总!BH$8:BH$87,相关资料!$T15,1),-2),0)</f>
        <v>0</v>
      </c>
      <c r="FW15" s="8">
        <v>10</v>
      </c>
      <c r="FX15" s="5">
        <f t="shared" si="13"/>
        <v>240800</v>
      </c>
      <c r="FY15" s="5">
        <f t="shared" si="14"/>
        <v>14500</v>
      </c>
      <c r="FZ15" s="5">
        <f t="shared" si="15"/>
        <v>15674700</v>
      </c>
      <c r="GA15" s="5">
        <f t="shared" si="1"/>
        <v>0</v>
      </c>
      <c r="GB15" s="5">
        <f t="shared" si="2"/>
        <v>10100</v>
      </c>
      <c r="GC15" s="5">
        <f t="shared" si="3"/>
        <v>10100</v>
      </c>
      <c r="GD15" s="5">
        <f t="shared" si="16"/>
        <v>10100</v>
      </c>
      <c r="GE15" s="5">
        <f t="shared" si="17"/>
        <v>9600</v>
      </c>
      <c r="GF15" s="5">
        <f t="shared" si="4"/>
        <v>142900</v>
      </c>
      <c r="GG15" s="5">
        <f t="shared" si="5"/>
        <v>28900</v>
      </c>
      <c r="GH15" s="5">
        <f t="shared" si="6"/>
        <v>14500</v>
      </c>
      <c r="GI15" s="8"/>
      <c r="GJ15" s="5">
        <f t="shared" si="7"/>
        <v>2600800</v>
      </c>
      <c r="GK15" s="5">
        <f t="shared" si="8"/>
        <v>2600800</v>
      </c>
      <c r="GL15" s="5">
        <f t="shared" si="9"/>
        <v>2600800</v>
      </c>
      <c r="GM15" s="5">
        <f t="shared" si="10"/>
        <v>1950600</v>
      </c>
      <c r="GN15" s="5">
        <f t="shared" si="11"/>
        <v>17000</v>
      </c>
      <c r="GO15" s="5">
        <f t="shared" si="12"/>
        <v>12452600</v>
      </c>
      <c r="GR15" s="8">
        <v>10</v>
      </c>
      <c r="GS15" s="5">
        <f>SUM(FX$6:FX15)</f>
        <v>712000</v>
      </c>
      <c r="GT15" s="5">
        <f>SUM(FY$6:FY15)</f>
        <v>51700</v>
      </c>
      <c r="GU15" s="5">
        <f>SUM(FZ$6:FZ15)</f>
        <v>36403800</v>
      </c>
      <c r="GV15" s="5">
        <f>SUM(GA$6:GA15)</f>
        <v>0</v>
      </c>
      <c r="GW15" s="5">
        <f>SUM(GB$6:GB15)</f>
        <v>27900</v>
      </c>
      <c r="GX15" s="5">
        <f>SUM(GC$6:GC15)</f>
        <v>27900</v>
      </c>
      <c r="GY15" s="5">
        <f>SUM(GD$6:GD15)</f>
        <v>27920</v>
      </c>
      <c r="GZ15" s="5">
        <f>SUM(GE$6:GE15)</f>
        <v>26750</v>
      </c>
      <c r="HA15" s="5">
        <f>SUM(GF$6:GF15)</f>
        <v>1424800</v>
      </c>
      <c r="HB15" s="5">
        <f>SUM(GG$6:GG15)</f>
        <v>78350</v>
      </c>
      <c r="HC15" s="5">
        <f>SUM(GH$6:GH15)</f>
        <v>52000</v>
      </c>
      <c r="HD15" s="5">
        <f>SUM(GI$6:GI15)</f>
        <v>0</v>
      </c>
      <c r="HE15" s="5">
        <f>SUM(GJ$6:GJ15)</f>
        <v>5061100</v>
      </c>
      <c r="HF15" s="5">
        <f>SUM(GK$6:GK15)</f>
        <v>5061700</v>
      </c>
      <c r="HG15" s="5">
        <f>SUM(GL$6:GL15)</f>
        <v>5061400</v>
      </c>
      <c r="HH15" s="5">
        <f>SUM(GM$6:GM15)</f>
        <v>3794400</v>
      </c>
      <c r="HI15" s="5">
        <f>SUM(GN$6:GN15)</f>
        <v>52300</v>
      </c>
      <c r="HJ15" s="5">
        <f>SUM(GO$6:GO15)</f>
        <v>36521100</v>
      </c>
      <c r="HM15" s="8">
        <v>10</v>
      </c>
      <c r="HN15" s="5">
        <f>IFERROR(求节点(相关资料!C$6:C$85,GS$6:GS$85,$HM15),0)</f>
        <v>712000</v>
      </c>
      <c r="HO15" s="5">
        <f>IFERROR(求节点(相关资料!D$6:D$85,GT$6:GT$85,$HM15),0)</f>
        <v>51700</v>
      </c>
      <c r="HP15" s="5">
        <f>IFERROR(求节点(相关资料!E$6:E$85,GU$6:GU$85,$HM15),0)</f>
        <v>24320</v>
      </c>
      <c r="HQ15" s="5">
        <f>IFERROR(求节点(相关资料!F$6:F$85,GV$6:GV$85,$HM15),0)</f>
        <v>0</v>
      </c>
      <c r="HR15" s="5">
        <f>IFERROR(求节点(相关资料!G$6:G$85,GW$6:GW$85,$HM15),0)</f>
        <v>27900</v>
      </c>
      <c r="HS15" s="5">
        <f>IFERROR(求节点(相关资料!H$6:H$85,GX$6:GX$85,$HM15),0)</f>
        <v>27900</v>
      </c>
      <c r="HT15" s="5">
        <f>IFERROR(求节点(相关资料!I$6:I$85,GY$6:GY$85,$HM15),0)</f>
        <v>27920</v>
      </c>
      <c r="HU15" s="5">
        <f>IFERROR(求节点(相关资料!J$6:J$85,GZ$6:GZ$85,$HM15),0)</f>
        <v>26750</v>
      </c>
      <c r="HV15" s="5">
        <f>IFERROR(求节点(相关资料!K$6:K$85,HA$6:HA$85,$HM15),0)</f>
        <v>50714.28571428571</v>
      </c>
      <c r="HW15" s="5">
        <f>IFERROR(求节点(相关资料!L$6:L$85,HB$6:HB$85,$HM15),0)</f>
        <v>78350</v>
      </c>
      <c r="HX15" s="5">
        <f>IFERROR(求节点(相关资料!M$6:M$85,HC$6:HC$85,$HM15),0)</f>
        <v>52000</v>
      </c>
      <c r="HY15" s="5">
        <f>IFERROR(求节点(相关资料!N$6:N$85,HD$6:HD$85,$HM15),0)</f>
        <v>0</v>
      </c>
      <c r="HZ15" s="5">
        <f>IFERROR(求节点(相关资料!O$6:O$85,HE$6:HE$85,$HM15),0)</f>
        <v>56928.571428571428</v>
      </c>
      <c r="IA15" s="5">
        <f>IFERROR(求节点(相关资料!P$6:P$85,HF$6:HF$85,$HM15),0)</f>
        <v>58787.5</v>
      </c>
      <c r="IB15" s="5">
        <f>IFERROR(求节点(相关资料!Q$6:Q$85,HG$6:HG$85,$HM15),0)</f>
        <v>54733.333333333328</v>
      </c>
      <c r="IC15" s="5">
        <f>IFERROR(求节点(相关资料!R$6:R$85,HH$6:HH$85,$HM15),0)</f>
        <v>39300</v>
      </c>
      <c r="ID15" s="5">
        <f>IFERROR(求节点(相关资料!S$6:S$85,HI$6:HI$85,$HM15),0)</f>
        <v>7500</v>
      </c>
      <c r="IE15" s="5">
        <f>IFERROR(求节点(相关资料!T$6:T$85,HJ$6:HJ$85,$HM15),0)</f>
        <v>22625</v>
      </c>
      <c r="IH15" s="6">
        <v>10</v>
      </c>
      <c r="II15" s="6">
        <f>SUMPRODUCT(HN15:IE15,'[1]功能-城建'!$X15:$AO15)</f>
        <v>1244394.4047619046</v>
      </c>
      <c r="IJ15" s="6">
        <f>'[1]资源-木石铜粮'!$BW15</f>
        <v>1287268.1698287292</v>
      </c>
      <c r="IK15" s="6">
        <f t="shared" si="18"/>
        <v>0.96669399114208743</v>
      </c>
    </row>
    <row r="16" spans="1:245" x14ac:dyDescent="0.15">
      <c r="A16" s="2">
        <v>11</v>
      </c>
      <c r="B16" s="4">
        <f>'[1]资源-木石铜粮'!DG16</f>
        <v>953896.90247194411</v>
      </c>
      <c r="C16" s="4">
        <f>'[1]资源-木石铜粮'!DH16</f>
        <v>66918.160940860529</v>
      </c>
      <c r="D16" s="4">
        <f>'[1]资源-木石铜粮'!DI16</f>
        <v>0</v>
      </c>
      <c r="E16" s="4">
        <f>'[1]资源-木石铜粮'!DJ16</f>
        <v>0</v>
      </c>
      <c r="F16" s="4">
        <f>'[1]资源-木石铜粮'!DK16</f>
        <v>36978.325917736889</v>
      </c>
      <c r="G16" s="4">
        <f>'[1]资源-木石铜粮'!DL16</f>
        <v>36978.325917736889</v>
      </c>
      <c r="H16" s="4">
        <f>'[1]资源-木石铜粮'!DM16</f>
        <v>36978.325917736889</v>
      </c>
      <c r="I16" s="4">
        <f>'[1]资源-木石铜粮'!DN16</f>
        <v>36978.325917736889</v>
      </c>
      <c r="J16" s="29">
        <f>SMALL('[1]资源-木石铜粮'!$DO$6:$DO$55,$A16)</f>
        <v>0</v>
      </c>
      <c r="K16" s="4">
        <f>'[1]资源-木石铜粮'!DP16</f>
        <v>107177.34256272661</v>
      </c>
      <c r="L16" s="4">
        <f>'[1]资源-木石铜粮'!DQ16</f>
        <v>66458.21786257108</v>
      </c>
      <c r="M16" s="4">
        <f>'[1]资源-木石铜粮'!DR16</f>
        <v>109884.34940169961</v>
      </c>
      <c r="N16" s="4">
        <f>'[1]资源-木石铜粮'!DS16</f>
        <v>69637.65897540524</v>
      </c>
      <c r="O16" s="4">
        <f>'[1]资源-木石铜粮'!DT16</f>
        <v>70766.717048162114</v>
      </c>
      <c r="P16" s="4">
        <f>'[1]资源-木石铜粮'!DU16</f>
        <v>70357.878756349266</v>
      </c>
      <c r="Q16" s="4">
        <f>'[1]资源-木石铜粮'!DV16</f>
        <v>51427.726673812707</v>
      </c>
      <c r="R16" s="4">
        <f>'[1]资源-木石铜粮'!DW16</f>
        <v>4979.3607322398102</v>
      </c>
      <c r="S16" s="4">
        <f>'[1]资源-木石铜粮'!DX16</f>
        <v>10512.193576599164</v>
      </c>
      <c r="T16" s="4">
        <f>'[1]资源-木石铜粮'!DY16</f>
        <v>0</v>
      </c>
      <c r="V16" s="2">
        <v>11</v>
      </c>
      <c r="W16" s="2">
        <f>IFERROR(求节点($A$6:$A$85,B$6:B$85,相关资料!C16),0)</f>
        <v>953896.90247194411</v>
      </c>
      <c r="X16" s="2">
        <f>IFERROR(求节点($A$6:$A$85,C$6:C$85,相关资料!D16),0)</f>
        <v>66918.160940860529</v>
      </c>
      <c r="Y16" s="2">
        <f>IFERROR(求节点($A$6:$A$85,D$6:D$85,相关资料!E16),0)</f>
        <v>62480811.07233464</v>
      </c>
      <c r="Z16" s="2">
        <f>IFERROR(求节点($A$6:$A$85,E$6:E$85,相关资料!F16),0)</f>
        <v>0</v>
      </c>
      <c r="AA16" s="2">
        <f>IFERROR(求节点($A$6:$A$85,F$6:F$85,相关资料!G16),0)</f>
        <v>36978.325917736889</v>
      </c>
      <c r="AB16" s="2">
        <f>IFERROR(求节点($A$6:$A$85,G$6:G$85,相关资料!H16),0)</f>
        <v>36978.325917736889</v>
      </c>
      <c r="AC16" s="2">
        <f>IFERROR(求节点($A$6:$A$85,H$6:H$85,相关资料!I16),0)</f>
        <v>36978.325917736889</v>
      </c>
      <c r="AD16" s="2">
        <f>IFERROR(求节点($A$6:$A$85,I$6:I$85,相关资料!J16),0)</f>
        <v>36978.325917736889</v>
      </c>
      <c r="AE16" s="29">
        <f>MAX(求节点('[1]功能-城建'!$K$33:$K$55,$J$33:$J$85,$V16),AE15)</f>
        <v>2790973.6728614322</v>
      </c>
      <c r="AF16" s="2">
        <f>IFERROR(求节点($A$6:$A$85,K$6:K$85,相关资料!L16),0)</f>
        <v>107177.34256272661</v>
      </c>
      <c r="AG16" s="2">
        <f>IFERROR(求节点($A$6:$A$85,L$6:L$85,相关资料!M16),0)</f>
        <v>66458.21786257108</v>
      </c>
      <c r="AH16" s="2">
        <f>IFERROR(求节点($A$6:$A$85,M$6:M$85,相关资料!N16),0)</f>
        <v>36229205.032277875</v>
      </c>
      <c r="AI16" s="2">
        <f>IFERROR(求节点($A$6:$A$85,N$6:N$85,相关资料!O16),0)</f>
        <v>9043880.8999386821</v>
      </c>
      <c r="AJ16" s="2">
        <f>IFERROR(求节点($A$6:$A$85,O$6:O$85,相关资料!P16),0)</f>
        <v>9045009.9580114391</v>
      </c>
      <c r="AK16" s="2">
        <f>IFERROR(求节点($A$6:$A$85,P$6:P$85,相关资料!Q16),0)</f>
        <v>9044601.1197196264</v>
      </c>
      <c r="AL16" s="2">
        <f>IFERROR(求节点($A$6:$A$85,Q$6:Q$85,相关资料!R16),0)</f>
        <v>6782110.1573962709</v>
      </c>
      <c r="AM16" s="2">
        <f>IFERROR(求节点($A$6:$A$85,R$6:R$85,相关资料!S16),0)</f>
        <v>33325.929328884435</v>
      </c>
      <c r="AN16" s="2">
        <f>IFERROR(求节点($A$6:$A$85,S$6:S$85,相关资料!T16),0)</f>
        <v>119095235.31236102</v>
      </c>
      <c r="AO16" s="2">
        <f>IFERROR(求节点($A$6:$A$85,T$6:T$85,相关资料!U16),0)</f>
        <v>0</v>
      </c>
      <c r="AP16" s="2"/>
      <c r="AQ16" s="2">
        <v>11</v>
      </c>
      <c r="AR16" s="2">
        <f>IF(W16-W15=0,MAX(AR$6:AR15),W16-W15)</f>
        <v>240766.14827329759</v>
      </c>
      <c r="AS16" s="2">
        <f>IF(X16-X15=0,MAX(AS$6:AS15),X16-X15)</f>
        <v>14445.968896397855</v>
      </c>
      <c r="AT16" s="2">
        <f>IF(Y16-Y15=0,MAX(AT$6:AT15),Y16-Y15)</f>
        <v>26077265.813916169</v>
      </c>
      <c r="AU16" s="2">
        <f>IF(Z16-Z15=0,MAX(AU$6:AU15),Z16-Z15)</f>
        <v>0</v>
      </c>
      <c r="AV16" s="2">
        <f>IF(AA16-AA15=0,MAX(AV$6:AV15),AA16-AA15)</f>
        <v>9630.6459309319034</v>
      </c>
      <c r="AW16" s="2">
        <f>IF(AB16-AB15=0,MAX(AW$6:AW15),AB16-AB15)</f>
        <v>9630.6459309319034</v>
      </c>
      <c r="AX16" s="2">
        <f>IF(AC16-AC15=0,MAX(AX$6:AX15),AC16-AC15)</f>
        <v>9630.6459309319034</v>
      </c>
      <c r="AY16" s="2">
        <f>IF(AD16-AD15=0,MAX(AY$6:AY15),AD16-AD15)</f>
        <v>9630.6459309319034</v>
      </c>
      <c r="AZ16" s="2">
        <f>IF(AE16-AE15=0,MAX(AZ$6:AZ15),AE16-AE15)</f>
        <v>142043.5156843611</v>
      </c>
      <c r="BA16" s="2">
        <f>IF(AF16-AF15=0,MAX(BA$6:BA15),AF16-AF15)</f>
        <v>28891.93779279571</v>
      </c>
      <c r="BB16" s="2">
        <f>IF(AG16-AG15=0,MAX(BB$6:BB15),AG16-AG15)</f>
        <v>14445.968896397855</v>
      </c>
      <c r="BC16" s="2">
        <f>IF(AH16-AH15=0,MAX(BC$6:BC15),AH16-AH15)</f>
        <v>14894816.242120072</v>
      </c>
      <c r="BD16" s="2">
        <f>IF(AI16-AI15=0,MAX(BD$6:BD15),AI16-AI15)</f>
        <v>3983626.0700536054</v>
      </c>
      <c r="BE16" s="2">
        <f>IF(AJ16-AJ15=0,MAX(BE$6:BE15),AJ16-AJ15)</f>
        <v>3983626.0700536054</v>
      </c>
      <c r="BF16" s="2">
        <f>IF(AK16-AK15=0,MAX(BF$6:BF15),AK16-AK15)</f>
        <v>3983626.0700536054</v>
      </c>
      <c r="BG16" s="2">
        <f>IF(AL16-AL15=0,MAX(BG$6:BG15),AL16-AL15)</f>
        <v>2987719.5525402045</v>
      </c>
      <c r="BH16" s="2">
        <f>IF(AM16-AM15=0,MAX(BH$6:BH15),AM16-AM15)</f>
        <v>17037.75769574372</v>
      </c>
      <c r="BI16" s="2">
        <f>IF(AN16-AN15=0,MAX(BI$6:BI15),AN16-AN15)</f>
        <v>63122437.116103791</v>
      </c>
      <c r="BK16" s="21">
        <v>1</v>
      </c>
      <c r="BL16" s="2">
        <v>11</v>
      </c>
      <c r="BM16" s="2">
        <f>IF($BL16&gt;BM$1,0,SMALL(AR$6:AR$85,$BL16)*求节点($BL$6:$BL$85,$BK$6:$BK$85,INDEX(升级建筑所需大殿等级!AA$6:AA$85,MATCH($BL16,升级建筑所需大殿等级!$Z$6:$Z$85,0))))</f>
        <v>241739.72945364233</v>
      </c>
      <c r="BN16" s="2">
        <f>IF($BL16&gt;BN$1,0,SMALL(AS$6:AS$85,$BL16)*求节点($BL$6:$BL$85,$BK$6:$BK$85,INDEX(升级建筑所需大殿等级!AB$6:AB$85,MATCH($BL16,升级建筑所需大殿等级!$Z$6:$Z$85,0))))</f>
        <v>15430.195497041001</v>
      </c>
      <c r="BO16" s="2">
        <f>IF($BL16&gt;BO$1,0,SMALL(AT$6:AT$85,$BL16)*求节点($BL$6:$BL$85,$BK$6:$BK$85,INDEX(升级建筑所需大殿等级!AC$6:AC$85,MATCH($BL16,升级建筑所需大殿等级!$Z$6:$Z$85,0))))</f>
        <v>26077265.813916169</v>
      </c>
      <c r="BP16" s="2">
        <f>IF($BL16&gt;BP$1,0,SMALL(AU$6:AU$85,$BL16)*求节点($BL$6:$BL$85,$BK$6:$BK$85,INDEX(升级建筑所需大殿等级!AD$6:AD$85,MATCH($BL16,升级建筑所需大殿等级!$Z$6:$Z$85,0))))</f>
        <v>0</v>
      </c>
      <c r="BQ16" s="2">
        <f>IF($BL16&gt;BQ$1,0,SMALL(AV$6:AV$85,$BL16)*求节点($BL$6:$BL$85,$BK$6:$BK$85,INDEX(升级建筑所需大殿等级!AE$6:AE$85,MATCH($BL16,升级建筑所需大殿等级!$Z$6:$Z$85,0))))</f>
        <v>10286.796998027334</v>
      </c>
      <c r="BR16" s="2">
        <f>IF($BL16&gt;BR$1,0,SMALL(AW$6:AW$85,$BL16)*求节点($BL$6:$BL$85,$BK$6:$BK$85,INDEX(升级建筑所需大殿等级!AF$6:AF$85,MATCH($BL16,升级建筑所需大殿等级!$Z$6:$Z$85,0))))</f>
        <v>10286.796998027334</v>
      </c>
      <c r="BS16" s="2">
        <f>IF($BL16&gt;BS$1,0,SMALL(AX$6:AX$85,$BL16)*求节点($BL$6:$BL$85,$BK$6:$BK$85,INDEX(升级建筑所需大殿等级!AG$6:AG$85,MATCH($BL16,升级建筑所需大殿等级!$Z$6:$Z$85,0))))</f>
        <v>10286.796998027334</v>
      </c>
      <c r="BT16" s="2">
        <f>IF($BL16&gt;BT$1,0,SMALL(AY$6:AY$85,$BL16)*求节点($BL$6:$BL$85,$BK$6:$BK$85,INDEX(升级建筑所需大殿等级!AH$6:AH$85,MATCH($BL16,升级建筑所需大殿等级!$Z$6:$Z$85,0))))</f>
        <v>10286.796998027334</v>
      </c>
      <c r="BU16" s="2">
        <f>IF($BL16&gt;BU$1,0,SMALL(AZ$6:AZ$85,$BL16)*求节点($BL$6:$BL$85,$BK$6:$BK$85,INDEX(升级建筑所需大殿等级!AI$6:AI$85,MATCH($BL16,升级建筑所需大殿等级!$Z$6:$Z$85,0))))</f>
        <v>226145.90622830333</v>
      </c>
      <c r="BV16" s="2">
        <f>IF($BL16&gt;BV$1,0,SMALL(BA$6:BA$85,$BL16)*求节点($BL$6:$BL$85,$BK$6:$BK$85,INDEX(升级建筑所需大殿等级!AJ$6:AJ$85,MATCH($BL16,升级建筑所需大殿等级!$Z$6:$Z$85,0))))</f>
        <v>28891.93779279571</v>
      </c>
      <c r="BW16" s="2">
        <f>IF($BL16&gt;BW$1,0,SMALL(BB$6:BB$85,$BL16)*求节点($BL$6:$BL$85,$BK$6:$BK$85,INDEX(升级建筑所需大殿等级!AK$6:AK$85,MATCH($BL16,升级建筑所需大殿等级!$Z$6:$Z$85,0))))</f>
        <v>15430.195497041001</v>
      </c>
      <c r="BX16" s="2">
        <f>IF($BL16&gt;BX$1,0,SMALL(BC$6:BC$85,$BL16)*求节点($BL$6:$BL$85,$BK$6:$BK$85,INDEX(升级建筑所需大殿等级!AL$6:AL$85,MATCH($BL16,升级建筑所需大殿等级!$Z$6:$Z$85,0))))</f>
        <v>14894816.242120072</v>
      </c>
      <c r="BY16" s="2">
        <f>IF($BL16&gt;BY$1,0,SMALL(BD$6:BD$85,$BL16)*求节点($BL$6:$BL$85,$BK$6:$BK$85,INDEX(升级建筑所需大殿等级!AM$6:AM$85,MATCH($BL16,升级建筑所需大殿等级!$Z$6:$Z$85,0))))</f>
        <v>3983626.0700536054</v>
      </c>
      <c r="BZ16" s="2">
        <f>IF($BL16&gt;BZ$1,0,SMALL(BE$6:BE$85,$BL16)*求节点($BL$6:$BL$85,$BK$6:$BK$85,INDEX(升级建筑所需大殿等级!AN$6:AN$85,MATCH($BL16,升级建筑所需大殿等级!$Z$6:$Z$85,0))))</f>
        <v>3983626.0700536054</v>
      </c>
      <c r="CA16" s="2">
        <f>IF($BL16&gt;CA$1,0,SMALL(BF$6:BF$85,$BL16)*求节点($BL$6:$BL$85,$BK$6:$BK$85,INDEX(升级建筑所需大殿等级!AO$6:AO$85,MATCH($BL16,升级建筑所需大殿等级!$Z$6:$Z$85,0))))</f>
        <v>3983626.0700536054</v>
      </c>
      <c r="CB16" s="2">
        <f>IF($BL16&gt;CB$1,0,SMALL(BG$6:BG$85,$BL16)*求节点($BL$6:$BL$85,$BK$6:$BK$85,INDEX(升级建筑所需大殿等级!AP$6:AP$85,MATCH($BL16,升级建筑所需大殿等级!$Z$6:$Z$85,0))))</f>
        <v>2987719.5525402045</v>
      </c>
      <c r="CC16" s="2">
        <f>IF($BL16&gt;CC$1,0,SMALL(BH$6:BH$85,$BL16)*求节点($BL$6:$BL$85,$BK$6:$BK$85,INDEX(升级建筑所需大殿等级!AQ$6:AQ$85,MATCH($BL16,升级建筑所需大殿等级!$Z$6:$Z$85,0))))</f>
        <v>17037.75769574372</v>
      </c>
      <c r="CD16" s="2">
        <f>IF($BL16&gt;CD$1,0,SMALL(BI$6:BI$85,$BL16)*求节点($BL$6:$BL$85,$BK$6:$BK$85,INDEX(升级建筑所需大殿等级!AR$6:AR$85,MATCH($BL16,升级建筑所需大殿等级!$Z$6:$Z$85,0))))</f>
        <v>75746924.539324552</v>
      </c>
      <c r="CE16" s="2"/>
      <c r="CF16" s="2"/>
      <c r="CH16" s="1">
        <v>11</v>
      </c>
      <c r="CI16" s="46">
        <v>73300</v>
      </c>
      <c r="CJ16" s="46">
        <v>95200</v>
      </c>
      <c r="CK16" s="46">
        <v>73300</v>
      </c>
      <c r="CL16" s="1">
        <f>IFERROR(ROUND($BM16*INDEX(消耗汇总!BH$8:BH$87,相关资料!$C16,1),-2),0)</f>
        <v>0</v>
      </c>
      <c r="CN16" s="46">
        <v>4700</v>
      </c>
      <c r="CO16" s="46">
        <v>6100</v>
      </c>
      <c r="CP16" s="46">
        <v>4700</v>
      </c>
      <c r="CQ16" s="1">
        <f>IFERROR(ROUND($BN16*INDEX(消耗汇总!BH$8:BH$87,相关资料!$D16,1),-2),0)</f>
        <v>0</v>
      </c>
      <c r="CS16" s="46">
        <v>7203700</v>
      </c>
      <c r="CT16" s="46">
        <v>11669900</v>
      </c>
      <c r="CU16" s="46">
        <v>7203700</v>
      </c>
      <c r="CV16" s="1">
        <f>IFERROR(ROUND($BO16*INDEX(消耗汇总!BH$8:BH$87,相关资料!$E16,1),-2),0)</f>
        <v>0</v>
      </c>
      <c r="CX16" s="1">
        <f>IFERROR(ROUND($BP16*INDEX(消耗汇总!BE$8:BE$87,相关资料!$F16,1),-2),0)</f>
        <v>0</v>
      </c>
      <c r="CY16" s="1">
        <f>IFERROR(ROUND($BP16*INDEX(消耗汇总!BF$8:BF$87,相关资料!$F16,1),-2),0)</f>
        <v>0</v>
      </c>
      <c r="CZ16" s="1">
        <f>IFERROR(ROUND($BP16*INDEX(消耗汇总!BG$8:BG$87,相关资料!$F16,1),-2),0)</f>
        <v>0</v>
      </c>
      <c r="DA16" s="1">
        <f>IFERROR(ROUND($BP16*INDEX(消耗汇总!BH$8:BH$87,相关资料!$F16,1),-2),0)</f>
        <v>0</v>
      </c>
      <c r="DD16" s="46">
        <v>6100</v>
      </c>
      <c r="DE16" s="46">
        <v>4700</v>
      </c>
      <c r="DF16" s="1">
        <f>IFERROR(ROUND($BQ16*INDEX(消耗汇总!BH$8:BH$87,相关资料!$G16,1)+$BS16*INDEX(消耗汇总!BH$8:BH$87,相关资料!$G16,1)/2,-2),0)</f>
        <v>0</v>
      </c>
      <c r="DH16" s="46">
        <v>4700</v>
      </c>
      <c r="DI16" s="46">
        <v>6100</v>
      </c>
      <c r="DM16" s="29">
        <v>5400</v>
      </c>
      <c r="DN16" s="2"/>
      <c r="DO16" s="29">
        <v>5400</v>
      </c>
      <c r="DR16" s="46">
        <v>3100</v>
      </c>
      <c r="DS16" s="46">
        <v>4100</v>
      </c>
      <c r="DT16" s="46">
        <v>3100</v>
      </c>
      <c r="DU16" s="1">
        <v>0</v>
      </c>
      <c r="DW16" s="46">
        <v>62800</v>
      </c>
      <c r="DX16" s="46">
        <v>100500</v>
      </c>
      <c r="DY16" s="46">
        <v>62800</v>
      </c>
      <c r="DZ16" s="1">
        <f>ROUND($BU16*INDEX(消耗汇总!BH$8:BH$87,相关资料!$K16,1),-2)</f>
        <v>0</v>
      </c>
      <c r="EB16" s="46">
        <v>8800</v>
      </c>
      <c r="EC16" s="46">
        <v>11400</v>
      </c>
      <c r="ED16" s="46">
        <v>8800</v>
      </c>
      <c r="EE16" s="1">
        <f>IFERROR(ROUND($BV16*INDEX(消耗汇总!BH$8:BH$87,相关资料!$L16,1),-2),0)</f>
        <v>0</v>
      </c>
      <c r="EG16" s="46">
        <v>4700</v>
      </c>
      <c r="EH16" s="46">
        <v>6100</v>
      </c>
      <c r="EI16" s="46">
        <v>4700</v>
      </c>
      <c r="EJ16" s="1">
        <f>IFERROR(ROUND($BW16*INDEX(消耗汇总!BH$8:BH$87,相关资料!$M16,1),-2),0)</f>
        <v>0</v>
      </c>
      <c r="EK16" s="1">
        <v>11</v>
      </c>
      <c r="EL16" s="46">
        <v>4160600</v>
      </c>
      <c r="EM16" s="46">
        <v>6573700</v>
      </c>
      <c r="EN16" s="46">
        <v>4160600</v>
      </c>
      <c r="EO16" s="1">
        <f>IFERROR(ROUND($BX16*INDEX(消耗汇总!BH$8:BH$87,相关资料!$N16,1),-2),0)</f>
        <v>0</v>
      </c>
      <c r="EQ16" s="46">
        <v>1106600</v>
      </c>
      <c r="ER16" s="46">
        <v>1770500</v>
      </c>
      <c r="ES16" s="46">
        <v>1106600</v>
      </c>
      <c r="ET16" s="1">
        <f>IFERROR(ROUND($BY16*INDEX(消耗汇总!BH$8:BH$87,相关资料!$O16,1),-2),0)</f>
        <v>0</v>
      </c>
      <c r="EV16" s="46">
        <v>1106600</v>
      </c>
      <c r="EW16" s="46">
        <v>1770500</v>
      </c>
      <c r="EX16" s="46">
        <v>1106600</v>
      </c>
      <c r="EY16" s="1">
        <f>IFERROR(ROUND($BZ16*INDEX(消耗汇总!BH$8:BH$87,相关资料!$P16,1),-2),0)</f>
        <v>0</v>
      </c>
      <c r="FA16" s="46">
        <v>1106600</v>
      </c>
      <c r="FB16" s="46">
        <v>1770500</v>
      </c>
      <c r="FC16" s="46">
        <v>1106600</v>
      </c>
      <c r="FD16" s="1">
        <f>IFERROR(ROUND($CA16*INDEX(消耗汇总!BH$8:BH$87,相关资料!$Q16,1),-2),0)</f>
        <v>0</v>
      </c>
      <c r="FF16" s="46">
        <v>829900</v>
      </c>
      <c r="FG16" s="46">
        <v>1327900</v>
      </c>
      <c r="FH16" s="46">
        <v>829900</v>
      </c>
      <c r="FI16" s="1">
        <f>IFERROR(ROUND($CB16*INDEX(消耗汇总!BH$8:BH$87,相关资料!$R16,1),-2),0)</f>
        <v>0</v>
      </c>
      <c r="FK16" s="46">
        <v>5100</v>
      </c>
      <c r="FL16" s="46">
        <v>6800</v>
      </c>
      <c r="FM16" s="46">
        <v>5100</v>
      </c>
      <c r="FN16" s="1">
        <f>IFERROR(ROUND($CC16*INDEX(消耗汇总!BH$8:BH$87,相关资料!$S16,1),-2),0)</f>
        <v>0</v>
      </c>
      <c r="FP16" s="1">
        <f>IFERROR(ROUND($CD16*INDEX(消耗汇总!BE$8:BE$87,相关资料!$T16,1),-2),0)</f>
        <v>18385200</v>
      </c>
      <c r="FQ16" s="1">
        <f>IFERROR(ROUND($CD16*INDEX(消耗汇总!BF$8:BF$87,相关资料!$T16,1),-2),0)</f>
        <v>38976600</v>
      </c>
      <c r="FR16" s="1">
        <f>IFERROR(ROUND($CD16*INDEX(消耗汇总!BG$8:BG$87,相关资料!$T16,1),-2),0)</f>
        <v>18385200</v>
      </c>
      <c r="FS16" s="1">
        <f>IFERROR(ROUND($CD16*INDEX(消耗汇总!BH$8:BH$87,相关资料!$T16,1),-2),0)</f>
        <v>0</v>
      </c>
      <c r="FW16" s="8">
        <v>11</v>
      </c>
      <c r="FX16" s="5">
        <f t="shared" si="13"/>
        <v>241800</v>
      </c>
      <c r="FY16" s="5">
        <f t="shared" si="14"/>
        <v>15500</v>
      </c>
      <c r="FZ16" s="5">
        <f t="shared" si="15"/>
        <v>26077300</v>
      </c>
      <c r="GA16" s="5">
        <f t="shared" si="1"/>
        <v>0</v>
      </c>
      <c r="GB16" s="5">
        <f t="shared" si="2"/>
        <v>10800</v>
      </c>
      <c r="GC16" s="5">
        <f t="shared" si="3"/>
        <v>10800</v>
      </c>
      <c r="GD16" s="5">
        <f t="shared" si="16"/>
        <v>10800</v>
      </c>
      <c r="GE16" s="5">
        <f t="shared" si="17"/>
        <v>10300</v>
      </c>
      <c r="GF16" s="5">
        <f t="shared" si="4"/>
        <v>226100</v>
      </c>
      <c r="GG16" s="5">
        <f t="shared" si="5"/>
        <v>29000</v>
      </c>
      <c r="GH16" s="5">
        <f t="shared" si="6"/>
        <v>15500</v>
      </c>
      <c r="GI16" s="8"/>
      <c r="GJ16" s="5">
        <f t="shared" si="7"/>
        <v>3983700</v>
      </c>
      <c r="GK16" s="5">
        <f t="shared" si="8"/>
        <v>3983700</v>
      </c>
      <c r="GL16" s="5">
        <f t="shared" si="9"/>
        <v>3983700</v>
      </c>
      <c r="GM16" s="5">
        <f t="shared" si="10"/>
        <v>2987700</v>
      </c>
      <c r="GN16" s="5">
        <f t="shared" si="11"/>
        <v>17000</v>
      </c>
      <c r="GO16" s="5">
        <f t="shared" si="12"/>
        <v>75747000</v>
      </c>
      <c r="GR16" s="8">
        <v>11</v>
      </c>
      <c r="GS16" s="5">
        <f>SUM(FX$6:FX16)</f>
        <v>953800</v>
      </c>
      <c r="GT16" s="5">
        <f>SUM(FY$6:FY16)</f>
        <v>67200</v>
      </c>
      <c r="GU16" s="5">
        <f>SUM(FZ$6:FZ16)</f>
        <v>62481100</v>
      </c>
      <c r="GV16" s="5">
        <f>SUM(GA$6:GA16)</f>
        <v>0</v>
      </c>
      <c r="GW16" s="5">
        <f>SUM(GB$6:GB16)</f>
        <v>38700</v>
      </c>
      <c r="GX16" s="5">
        <f>SUM(GC$6:GC16)</f>
        <v>38700</v>
      </c>
      <c r="GY16" s="5">
        <f>SUM(GD$6:GD16)</f>
        <v>38720</v>
      </c>
      <c r="GZ16" s="5">
        <f>SUM(GE$6:GE16)</f>
        <v>37050</v>
      </c>
      <c r="HA16" s="5">
        <f>SUM(GF$6:GF16)</f>
        <v>1650900</v>
      </c>
      <c r="HB16" s="5">
        <f>SUM(GG$6:GG16)</f>
        <v>107350</v>
      </c>
      <c r="HC16" s="5">
        <f>SUM(GH$6:GH16)</f>
        <v>67500</v>
      </c>
      <c r="HD16" s="5">
        <f>SUM(GI$6:GI16)</f>
        <v>0</v>
      </c>
      <c r="HE16" s="5">
        <f>SUM(GJ$6:GJ16)</f>
        <v>9044800</v>
      </c>
      <c r="HF16" s="5">
        <f>SUM(GK$6:GK16)</f>
        <v>9045400</v>
      </c>
      <c r="HG16" s="5">
        <f>SUM(GL$6:GL16)</f>
        <v>9045100</v>
      </c>
      <c r="HH16" s="5">
        <f>SUM(GM$6:GM16)</f>
        <v>6782100</v>
      </c>
      <c r="HI16" s="5">
        <f>SUM(GN$6:GN16)</f>
        <v>69300</v>
      </c>
      <c r="HJ16" s="5">
        <f>SUM(GO$6:GO16)</f>
        <v>112268100</v>
      </c>
      <c r="HM16" s="8">
        <v>11</v>
      </c>
      <c r="HN16" s="5">
        <f>IFERROR(求节点(相关资料!C$6:C$85,GS$6:GS$85,$HM16),0)</f>
        <v>953800</v>
      </c>
      <c r="HO16" s="5">
        <f>IFERROR(求节点(相关资料!D$6:D$85,GT$6:GT$85,$HM16),0)</f>
        <v>67200</v>
      </c>
      <c r="HP16" s="5">
        <f>IFERROR(求节点(相关资料!E$6:E$85,GU$6:GU$85,$HM16),0)</f>
        <v>26752</v>
      </c>
      <c r="HQ16" s="5">
        <f>IFERROR(求节点(相关资料!F$6:F$85,GV$6:GV$85,$HM16),0)</f>
        <v>0</v>
      </c>
      <c r="HR16" s="5">
        <f>IFERROR(求节点(相关资料!G$6:G$85,GW$6:GW$85,$HM16),0)</f>
        <v>38700</v>
      </c>
      <c r="HS16" s="5">
        <f>IFERROR(求节点(相关资料!H$6:H$85,GX$6:GX$85,$HM16),0)</f>
        <v>38700</v>
      </c>
      <c r="HT16" s="5">
        <f>IFERROR(求节点(相关资料!I$6:I$85,GY$6:GY$85,$HM16),0)</f>
        <v>38720</v>
      </c>
      <c r="HU16" s="5">
        <f>IFERROR(求节点(相关资料!J$6:J$85,GZ$6:GZ$85,$HM16),0)</f>
        <v>37050</v>
      </c>
      <c r="HV16" s="5">
        <f>IFERROR(求节点(相关资料!K$6:K$85,HA$6:HA$85,$HM16),0)</f>
        <v>55785.71428571429</v>
      </c>
      <c r="HW16" s="5">
        <f>IFERROR(求节点(相关资料!L$6:L$85,HB$6:HB$85,$HM16),0)</f>
        <v>107350</v>
      </c>
      <c r="HX16" s="5">
        <f>IFERROR(求节点(相关资料!M$6:M$85,HC$6:HC$85,$HM16),0)</f>
        <v>67500</v>
      </c>
      <c r="HY16" s="5">
        <f>IFERROR(求节点(相关资料!N$6:N$85,HD$6:HD$85,$HM16),0)</f>
        <v>0</v>
      </c>
      <c r="HZ16" s="5">
        <f>IFERROR(求节点(相关资料!O$6:O$85,HE$6:HE$85,$HM16),0)</f>
        <v>72814.28571428571</v>
      </c>
      <c r="IA16" s="5">
        <f>IFERROR(求节点(相关资料!P$6:P$85,HF$6:HF$85,$HM16),0)</f>
        <v>73062.5</v>
      </c>
      <c r="IB16" s="5">
        <f>IFERROR(求节点(相关资料!Q$6:Q$85,HG$6:HG$85,$HM16),0)</f>
        <v>71866.666666666657</v>
      </c>
      <c r="IC16" s="5">
        <f>IFERROR(求节点(相关资料!R$6:R$85,HH$6:HH$85,$HM16),0)</f>
        <v>53740</v>
      </c>
      <c r="ID16" s="5">
        <f>IFERROR(求节点(相关资料!S$6:S$85,HI$6:HI$85,$HM16),0)</f>
        <v>12700</v>
      </c>
      <c r="IE16" s="5">
        <f>IFERROR(求节点(相关资料!T$6:T$85,HJ$6:HJ$85,$HM16),0)</f>
        <v>24887.5</v>
      </c>
      <c r="IH16" s="6">
        <v>11</v>
      </c>
      <c r="II16" s="6">
        <f>SUMPRODUCT(HN16:IE16,'[1]功能-城建'!$X16:$AO16)</f>
        <v>1658090.9523809524</v>
      </c>
      <c r="IJ16" s="6">
        <f>'[1]资源-木石铜粮'!$BW16</f>
        <v>1717035.7444965655</v>
      </c>
      <c r="IK16" s="6">
        <f t="shared" si="18"/>
        <v>0.96567060860291187</v>
      </c>
    </row>
    <row r="17" spans="1:245" x14ac:dyDescent="0.15">
      <c r="A17" s="2">
        <v>12</v>
      </c>
      <c r="B17" s="4">
        <f>'[1]资源-木石铜粮'!DG17</f>
        <v>1243592.7762871392</v>
      </c>
      <c r="C17" s="4">
        <f>'[1]资源-木石铜粮'!DH17</f>
        <v>83316.040590777237</v>
      </c>
      <c r="D17" s="4">
        <f>'[1]资源-木石铜粮'!DI17</f>
        <v>16397.879649916707</v>
      </c>
      <c r="E17" s="4">
        <f>'[1]资源-木石铜粮'!DJ17</f>
        <v>0</v>
      </c>
      <c r="F17" s="4">
        <f>'[1]资源-木石铜粮'!DK17</f>
        <v>47910.245684348025</v>
      </c>
      <c r="G17" s="4">
        <f>'[1]资源-木石铜粮'!DL17</f>
        <v>47910.245684348025</v>
      </c>
      <c r="H17" s="4">
        <f>'[1]资源-木石铜粮'!DM17</f>
        <v>47910.245684348025</v>
      </c>
      <c r="I17" s="4">
        <f>'[1]资源-木石铜粮'!DN17</f>
        <v>47910.245684348025</v>
      </c>
      <c r="J17" s="29">
        <f>SMALL('[1]资源-木石铜粮'!$DO$6:$DO$55,$A17)</f>
        <v>0</v>
      </c>
      <c r="K17" s="4">
        <f>'[1]资源-木石铜粮'!DP17</f>
        <v>142159.48581588225</v>
      </c>
      <c r="L17" s="4">
        <f>'[1]资源-木石铜粮'!DQ17</f>
        <v>82856.097512487788</v>
      </c>
      <c r="M17" s="4">
        <f>'[1]资源-木石铜粮'!DR17</f>
        <v>144729.84365777261</v>
      </c>
      <c r="N17" s="4">
        <f>'[1]资源-木石铜粮'!DS17</f>
        <v>88221.922578644182</v>
      </c>
      <c r="O17" s="4">
        <f>'[1]资源-木石铜粮'!DT17</f>
        <v>89350.980651401042</v>
      </c>
      <c r="P17" s="4">
        <f>'[1]资源-木石铜粮'!DU17</f>
        <v>88942.142359588208</v>
      </c>
      <c r="Q17" s="4">
        <f>'[1]资源-木石铜粮'!DV17</f>
        <v>65365.924376241906</v>
      </c>
      <c r="R17" s="4">
        <f>'[1]资源-木石铜粮'!DW17</f>
        <v>7712.3406738925951</v>
      </c>
      <c r="S17" s="4">
        <f>'[1]资源-木石铜粮'!DX17</f>
        <v>13245.173518251948</v>
      </c>
      <c r="T17" s="4">
        <f>'[1]资源-木石铜粮'!DY17</f>
        <v>0</v>
      </c>
      <c r="V17" s="2">
        <v>12</v>
      </c>
      <c r="W17" s="2">
        <f>IFERROR(求节点($A$6:$A$85,B$6:B$85,相关资料!C17),0)</f>
        <v>1243592.7762871392</v>
      </c>
      <c r="X17" s="2">
        <f>IFERROR(求节点($A$6:$A$85,C$6:C$85,相关资料!D17),0)</f>
        <v>83316.040590777237</v>
      </c>
      <c r="Y17" s="2">
        <f>IFERROR(求节点($A$6:$A$85,D$6:D$85,相关资料!E17),0)</f>
        <v>103817149.14421394</v>
      </c>
      <c r="Z17" s="2">
        <f>IFERROR(求节点($A$6:$A$85,E$6:E$85,相关资料!F17),0)</f>
        <v>0</v>
      </c>
      <c r="AA17" s="2">
        <f>IFERROR(求节点($A$6:$A$85,F$6:F$85,相关资料!G17),0)</f>
        <v>47910.245684348025</v>
      </c>
      <c r="AB17" s="2">
        <f>IFERROR(求节点($A$6:$A$85,G$6:G$85,相关资料!H17),0)</f>
        <v>47910.245684348025</v>
      </c>
      <c r="AC17" s="2">
        <f>IFERROR(求节点($A$6:$A$85,H$6:H$85,相关资料!I17),0)</f>
        <v>47910.245684348025</v>
      </c>
      <c r="AD17" s="2">
        <f>IFERROR(求节点($A$6:$A$85,I$6:I$85,相关资料!J17),0)</f>
        <v>47910.245684348025</v>
      </c>
      <c r="AE17" s="29">
        <f>MAX(求节点('[1]功能-城建'!$K$33:$K$55,$J$33:$J$85,$V17),AE16)</f>
        <v>2933017.1885457938</v>
      </c>
      <c r="AF17" s="2">
        <f>IFERROR(求节点($A$6:$A$85,K$6:K$85,相关资料!L17),0)</f>
        <v>142159.48581588225</v>
      </c>
      <c r="AG17" s="2">
        <f>IFERROR(求节点($A$6:$A$85,L$6:L$85,相关资料!M17),0)</f>
        <v>82856.097512487788</v>
      </c>
      <c r="AH17" s="2">
        <f>IFERROR(求节点($A$6:$A$85,M$6:M$85,相关资料!N17),0)</f>
        <v>60222014.622189701</v>
      </c>
      <c r="AI17" s="2">
        <f>IFERROR(求节点($A$6:$A$85,N$6:N$85,相关资料!O17),0)</f>
        <v>15828967.323607888</v>
      </c>
      <c r="AJ17" s="2">
        <f>IFERROR(求节点($A$6:$A$85,O$6:O$85,相关资料!P17),0)</f>
        <v>15830096.381680645</v>
      </c>
      <c r="AK17" s="2">
        <f>IFERROR(求节点($A$6:$A$85,P$6:P$85,相关资料!Q17),0)</f>
        <v>15829687.543388832</v>
      </c>
      <c r="AL17" s="2">
        <f>IFERROR(求节点($A$6:$A$85,Q$6:Q$85,相关资料!R17),0)</f>
        <v>11870924.975148175</v>
      </c>
      <c r="AM17" s="2">
        <f>IFERROR(求节点($A$6:$A$85,R$6:R$85,相关资料!S17),0)</f>
        <v>61848.028495573206</v>
      </c>
      <c r="AN17" s="2">
        <f>IFERROR(求节点($A$6:$A$85,S$6:S$85,相关资料!T17),0)</f>
        <v>249007318.09385669</v>
      </c>
      <c r="AO17" s="2">
        <f>IFERROR(求节点($A$6:$A$85,T$6:T$85,相关资料!U17),0)</f>
        <v>0</v>
      </c>
      <c r="AP17" s="2"/>
      <c r="AQ17" s="2">
        <v>12</v>
      </c>
      <c r="AR17" s="2">
        <f>IF(W17-W16=0,MAX(AR$6:AR16),W17-W16)</f>
        <v>289695.87381519505</v>
      </c>
      <c r="AS17" s="2">
        <f>IF(X17-X16=0,MAX(AS$6:AS16),X17-X16)</f>
        <v>16397.879649916707</v>
      </c>
      <c r="AT17" s="2">
        <f>IF(Y17-Y16=0,MAX(AT$6:AT16),Y17-Y16)</f>
        <v>41336338.071879305</v>
      </c>
      <c r="AU17" s="2">
        <f>IF(Z17-Z16=0,MAX(AU$6:AU16),Z17-Z16)</f>
        <v>0</v>
      </c>
      <c r="AV17" s="2">
        <f>IF(AA17-AA16=0,MAX(AV$6:AV16),AA17-AA16)</f>
        <v>10931.919766611136</v>
      </c>
      <c r="AW17" s="2">
        <f>IF(AB17-AB16=0,MAX(AW$6:AW16),AB17-AB16)</f>
        <v>10931.919766611136</v>
      </c>
      <c r="AX17" s="2">
        <f>IF(AC17-AC16=0,MAX(AX$6:AX16),AC17-AC16)</f>
        <v>10931.919766611136</v>
      </c>
      <c r="AY17" s="2">
        <f>IF(AD17-AD16=0,MAX(AY$6:AY16),AD17-AD16)</f>
        <v>10931.919766611136</v>
      </c>
      <c r="AZ17" s="2">
        <f>IF(AE17-AE16=0,MAX(AZ$6:AZ16),AE17-AE16)</f>
        <v>142043.51568436157</v>
      </c>
      <c r="BA17" s="2">
        <f>IF(AF17-AF16=0,MAX(BA$6:BA16),AF17-AF16)</f>
        <v>34982.143253155635</v>
      </c>
      <c r="BB17" s="2">
        <f>IF(AG17-AG16=0,MAX(BB$6:BB16),AG17-AG16)</f>
        <v>16397.879649916707</v>
      </c>
      <c r="BC17" s="2">
        <f>IF(AH17-AH16=0,MAX(BC$6:BC16),AH17-AH16)</f>
        <v>23992809.589911826</v>
      </c>
      <c r="BD17" s="2">
        <f>IF(AI17-AI16=0,MAX(BD$6:BD16),AI17-AI16)</f>
        <v>6785086.423669206</v>
      </c>
      <c r="BE17" s="2">
        <f>IF(AJ17-AJ16=0,MAX(BE$6:BE16),AJ17-AJ16)</f>
        <v>6785086.423669206</v>
      </c>
      <c r="BF17" s="2">
        <f>IF(AK17-AK16=0,MAX(BF$6:BF16),AK17-AK16)</f>
        <v>6785086.423669206</v>
      </c>
      <c r="BG17" s="2">
        <f>IF(AL17-AL16=0,MAX(BG$6:BG16),AL17-AL16)</f>
        <v>5088814.817751904</v>
      </c>
      <c r="BH17" s="2">
        <f>IF(AM17-AM16=0,MAX(BH$6:BH16),AM17-AM16)</f>
        <v>28522.099166688771</v>
      </c>
      <c r="BI17" s="2">
        <f>IF(AN17-AN16=0,MAX(BI$6:BI16),AN17-AN16)</f>
        <v>129912082.78149568</v>
      </c>
      <c r="BK17" s="21">
        <v>1</v>
      </c>
      <c r="BL17" s="2">
        <v>12</v>
      </c>
      <c r="BM17" s="2">
        <f>IF($BL17&gt;BM$1,0,SMALL(AR$6:AR$85,$BL17)*求节点($BL$6:$BL$85,$BK$6:$BK$85,INDEX(升级建筑所需大殿等级!AA$6:AA$85,MATCH($BL17,升级建筑所需大殿等级!$Z$6:$Z$85,0))))</f>
        <v>289695.87381519505</v>
      </c>
      <c r="BN17" s="2">
        <f>IF($BL17&gt;BN$1,0,SMALL(AS$6:AS$85,$BL17)*求节点($BL$6:$BL$85,$BK$6:$BK$85,INDEX(升级建筑所需大殿等级!AB$6:AB$85,MATCH($BL17,升级建筑所需大殿等级!$Z$6:$Z$85,0))))</f>
        <v>16397.879649916707</v>
      </c>
      <c r="BO17" s="2">
        <f>IF($BL17&gt;BO$1,0,SMALL(AT$6:AT$85,$BL17)*求节点($BL$6:$BL$85,$BK$6:$BK$85,INDEX(升级建筑所需大殿等级!AC$6:AC$85,MATCH($BL17,升级建筑所需大殿等级!$Z$6:$Z$85,0))))</f>
        <v>41336338.071879305</v>
      </c>
      <c r="BP17" s="2">
        <f>IF($BL17&gt;BP$1,0,SMALL(AU$6:AU$85,$BL17)*求节点($BL$6:$BL$85,$BK$6:$BK$85,INDEX(升级建筑所需大殿等级!AD$6:AD$85,MATCH($BL17,升级建筑所需大殿等级!$Z$6:$Z$85,0))))</f>
        <v>0</v>
      </c>
      <c r="BQ17" s="2">
        <f>IF($BL17&gt;BQ$1,0,SMALL(AV$6:AV$85,$BL17)*求节点($BL$6:$BL$85,$BK$6:$BK$85,INDEX(升级建筑所需大殿等级!AE$6:AE$85,MATCH($BL17,升级建筑所需大殿等级!$Z$6:$Z$85,0))))</f>
        <v>10931.919766611136</v>
      </c>
      <c r="BR17" s="2">
        <f>IF($BL17&gt;BR$1,0,SMALL(AW$6:AW$85,$BL17)*求节点($BL$6:$BL$85,$BK$6:$BK$85,INDEX(升级建筑所需大殿等级!AF$6:AF$85,MATCH($BL17,升级建筑所需大殿等级!$Z$6:$Z$85,0))))</f>
        <v>10931.919766611136</v>
      </c>
      <c r="BS17" s="2">
        <f>IF($BL17&gt;BS$1,0,SMALL(AX$6:AX$85,$BL17)*求节点($BL$6:$BL$85,$BK$6:$BK$85,INDEX(升级建筑所需大殿等级!AG$6:AG$85,MATCH($BL17,升级建筑所需大殿等级!$Z$6:$Z$85,0))))</f>
        <v>10931.919766611136</v>
      </c>
      <c r="BT17" s="2">
        <f>IF($BL17&gt;BT$1,0,SMALL(AY$6:AY$85,$BL17)*求节点($BL$6:$BL$85,$BK$6:$BK$85,INDEX(升级建筑所需大殿等级!AH$6:AH$85,MATCH($BL17,升级建筑所需大殿等级!$Z$6:$Z$85,0))))</f>
        <v>10931.919766611136</v>
      </c>
      <c r="BU17" s="2">
        <f>IF($BL17&gt;BU$1,0,SMALL(AZ$6:AZ$85,$BL17)*求节点($BL$6:$BL$85,$BK$6:$BK$85,INDEX(升级建筑所需大殿等级!AI$6:AI$85,MATCH($BL17,升级建筑所需大殿等级!$Z$6:$Z$85,0))))</f>
        <v>226145.90622830333</v>
      </c>
      <c r="BV17" s="2">
        <f>IF($BL17&gt;BV$1,0,SMALL(BA$6:BA$85,$BL17)*求节点($BL$6:$BL$85,$BK$6:$BK$85,INDEX(升级建筑所需大殿等级!AJ$6:AJ$85,MATCH($BL17,升级建筑所需大殿等级!$Z$6:$Z$85,0))))</f>
        <v>34982.143253155635</v>
      </c>
      <c r="BW17" s="2">
        <f>IF($BL17&gt;BW$1,0,SMALL(BB$6:BB$85,$BL17)*求节点($BL$6:$BL$85,$BK$6:$BK$85,INDEX(升级建筑所需大殿等级!AK$6:AK$85,MATCH($BL17,升级建筑所需大殿等级!$Z$6:$Z$85,0))))</f>
        <v>16397.879649916707</v>
      </c>
      <c r="BX17" s="2">
        <f>IF($BL17&gt;BX$1,0,SMALL(BC$6:BC$85,$BL17)*求节点($BL$6:$BL$85,$BK$6:$BK$85,INDEX(升级建筑所需大殿等级!AL$6:AL$85,MATCH($BL17,升级建筑所需大殿等级!$Z$6:$Z$85,0))))</f>
        <v>23992809.589911826</v>
      </c>
      <c r="BY17" s="2">
        <f>IF($BL17&gt;BY$1,0,SMALL(BD$6:BD$85,$BL17)*求节点($BL$6:$BL$85,$BK$6:$BK$85,INDEX(升级建筑所需大殿等级!AM$6:AM$85,MATCH($BL17,升级建筑所需大殿等级!$Z$6:$Z$85,0))))</f>
        <v>6009206.7755865641</v>
      </c>
      <c r="BZ17" s="2">
        <f>IF($BL17&gt;BZ$1,0,SMALL(BE$6:BE$85,$BL17)*求节点($BL$6:$BL$85,$BK$6:$BK$85,INDEX(升级建筑所需大殿等级!AN$6:AN$85,MATCH($BL17,升级建筑所需大殿等级!$Z$6:$Z$85,0))))</f>
        <v>6009206.7755865604</v>
      </c>
      <c r="CA17" s="2">
        <f>IF($BL17&gt;CA$1,0,SMALL(BF$6:BF$85,$BL17)*求节点($BL$6:$BL$85,$BK$6:$BK$85,INDEX(升级建筑所需大殿等级!AO$6:AO$85,MATCH($BL17,升级建筑所需大殿等级!$Z$6:$Z$85,0))))</f>
        <v>6009206.7755865641</v>
      </c>
      <c r="CB17" s="2">
        <f>IF($BL17&gt;CB$1,0,SMALL(BG$6:BG$85,$BL17)*求节点($BL$6:$BL$85,$BK$6:$BK$85,INDEX(升级建筑所需大殿等级!AP$6:AP$85,MATCH($BL17,升级建筑所需大殿等级!$Z$6:$Z$85,0))))</f>
        <v>4506905.081689924</v>
      </c>
      <c r="CC17" s="2">
        <f>IF($BL17&gt;CC$1,0,SMALL(BH$6:BH$85,$BL17)*求节点($BL$6:$BL$85,$BK$6:$BK$85,INDEX(升级建筑所需大殿等级!AQ$6:AQ$85,MATCH($BL17,升级建筑所需大殿等级!$Z$6:$Z$85,0))))</f>
        <v>28522.099166688771</v>
      </c>
      <c r="CD17" s="2">
        <f>IF($BL17&gt;CD$1,0,SMALL(BI$6:BI$85,$BL17)*求节点($BL$6:$BL$85,$BK$6:$BK$85,INDEX(升级建筑所需大殿等级!AR$6:AR$85,MATCH($BL17,升级建筑所需大殿等级!$Z$6:$Z$85,0))))</f>
        <v>161090982.64905465</v>
      </c>
      <c r="CE17" s="2"/>
      <c r="CF17" s="2"/>
      <c r="CH17" s="1">
        <v>12</v>
      </c>
      <c r="CI17" s="46">
        <v>87500</v>
      </c>
      <c r="CJ17" s="46">
        <v>114700</v>
      </c>
      <c r="CK17" s="46">
        <v>87500</v>
      </c>
      <c r="CL17" s="1">
        <f>IFERROR(ROUND($BM17*INDEX(消耗汇总!BH$8:BH$87,相关资料!$C17,1),-2),0)</f>
        <v>0</v>
      </c>
      <c r="CN17" s="46">
        <v>5000</v>
      </c>
      <c r="CO17" s="46">
        <v>6500</v>
      </c>
      <c r="CP17" s="46">
        <v>5000</v>
      </c>
      <c r="CQ17" s="1">
        <f>IFERROR(ROUND($BN17*INDEX(消耗汇总!BH$8:BH$87,相关资料!$D17,1),-2),0)</f>
        <v>0</v>
      </c>
      <c r="CS17" s="46">
        <v>11294100</v>
      </c>
      <c r="CT17" s="46">
        <v>18748200</v>
      </c>
      <c r="CU17" s="46">
        <v>11294100</v>
      </c>
      <c r="CV17" s="1">
        <f>IFERROR(ROUND($BO17*INDEX(消耗汇总!BH$8:BH$87,相关资料!$E17,1),-2),0)</f>
        <v>0</v>
      </c>
      <c r="CX17" s="1">
        <f>IFERROR(ROUND($BP17*INDEX(消耗汇总!BE$8:BE$87,相关资料!$F17,1),-2),0)</f>
        <v>0</v>
      </c>
      <c r="CY17" s="1">
        <f>IFERROR(ROUND($BP17*INDEX(消耗汇总!BF$8:BF$87,相关资料!$F17,1),-2),0)</f>
        <v>0</v>
      </c>
      <c r="CZ17" s="1">
        <f>IFERROR(ROUND($BP17*INDEX(消耗汇总!BG$8:BG$87,相关资料!$F17,1),-2),0)</f>
        <v>0</v>
      </c>
      <c r="DA17" s="1">
        <f>IFERROR(ROUND($BP17*INDEX(消耗汇总!BH$8:BH$87,相关资料!$F17,1),-2),0)</f>
        <v>0</v>
      </c>
      <c r="DD17" s="46">
        <v>6500</v>
      </c>
      <c r="DE17" s="46">
        <v>5000</v>
      </c>
      <c r="DF17" s="1">
        <f>IFERROR(ROUND($BQ17*INDEX(消耗汇总!BH$8:BH$87,相关资料!$G17,1)+$BS17*INDEX(消耗汇总!BH$8:BH$87,相关资料!$G17,1)/2,-2),0)</f>
        <v>0</v>
      </c>
      <c r="DH17" s="46">
        <v>5000</v>
      </c>
      <c r="DI17" s="46">
        <v>6500</v>
      </c>
      <c r="DM17" s="29">
        <v>5750</v>
      </c>
      <c r="DN17" s="2"/>
      <c r="DO17" s="29">
        <v>5750</v>
      </c>
      <c r="DR17" s="46">
        <v>3300</v>
      </c>
      <c r="DS17" s="46">
        <v>4300</v>
      </c>
      <c r="DT17" s="46">
        <v>3300</v>
      </c>
      <c r="DU17" s="1">
        <v>0</v>
      </c>
      <c r="DW17" s="46">
        <v>62800</v>
      </c>
      <c r="DX17" s="46">
        <v>100500</v>
      </c>
      <c r="DY17" s="46">
        <v>62800</v>
      </c>
      <c r="DZ17" s="1">
        <f>ROUND($BU17*INDEX(消耗汇总!BH$8:BH$87,相关资料!$K17,1),-2)</f>
        <v>0</v>
      </c>
      <c r="EB17" s="46">
        <v>10600</v>
      </c>
      <c r="EC17" s="46">
        <v>13800</v>
      </c>
      <c r="ED17" s="46">
        <v>10600</v>
      </c>
      <c r="EE17" s="1">
        <f>IFERROR(ROUND($BV17*INDEX(消耗汇总!BH$8:BH$87,相关资料!$L17,1),-2),0)</f>
        <v>0</v>
      </c>
      <c r="EG17" s="46">
        <v>5000</v>
      </c>
      <c r="EH17" s="46">
        <v>6500</v>
      </c>
      <c r="EI17" s="46">
        <v>5000</v>
      </c>
      <c r="EJ17" s="1">
        <f>IFERROR(ROUND($BW17*INDEX(消耗汇总!BH$8:BH$87,相关资料!$M17,1),-2),0)</f>
        <v>0</v>
      </c>
      <c r="EK17" s="1">
        <v>12</v>
      </c>
      <c r="EL17" s="46">
        <v>6627800</v>
      </c>
      <c r="EM17" s="46">
        <v>10737100</v>
      </c>
      <c r="EN17" s="46">
        <v>6627800</v>
      </c>
      <c r="EO17" s="1">
        <f>IFERROR(ROUND($BX17*INDEX(消耗汇总!BH$8:BH$87,相关资料!$N17,1),-2),0)</f>
        <v>0</v>
      </c>
      <c r="EQ17" s="46">
        <v>1650900</v>
      </c>
      <c r="ER17" s="46">
        <v>2707400</v>
      </c>
      <c r="ES17" s="46">
        <v>1650900</v>
      </c>
      <c r="ET17" s="1">
        <f>IFERROR(ROUND($BY17*INDEX(消耗汇总!BH$8:BH$87,相关资料!$O17,1),-2),0)</f>
        <v>0</v>
      </c>
      <c r="EV17" s="46">
        <v>1650900</v>
      </c>
      <c r="EW17" s="46">
        <v>2707400</v>
      </c>
      <c r="EX17" s="46">
        <v>1650900</v>
      </c>
      <c r="EY17" s="1">
        <f>IFERROR(ROUND($BZ17*INDEX(消耗汇总!BH$8:BH$87,相关资料!$P17,1),-2),0)</f>
        <v>0</v>
      </c>
      <c r="FA17" s="46">
        <v>1650900</v>
      </c>
      <c r="FB17" s="46">
        <v>2707400</v>
      </c>
      <c r="FC17" s="46">
        <v>1650900</v>
      </c>
      <c r="FD17" s="1">
        <f>IFERROR(ROUND($CA17*INDEX(消耗汇总!BH$8:BH$87,相关资料!$Q17,1),-2),0)</f>
        <v>0</v>
      </c>
      <c r="FF17" s="46">
        <v>1238200</v>
      </c>
      <c r="FG17" s="46">
        <v>2030600</v>
      </c>
      <c r="FH17" s="46">
        <v>1238200</v>
      </c>
      <c r="FI17" s="1">
        <f>IFERROR(ROUND($CB17*INDEX(消耗汇总!BH$8:BH$87,相关资料!$R17,1),-2),0)</f>
        <v>0</v>
      </c>
      <c r="FK17" s="46">
        <v>8500</v>
      </c>
      <c r="FL17" s="46">
        <v>11400</v>
      </c>
      <c r="FM17" s="46">
        <v>8500</v>
      </c>
      <c r="FN17" s="1">
        <f>IFERROR(ROUND($CC17*INDEX(消耗汇总!BH$8:BH$87,相关资料!$S17,1),-2),0)</f>
        <v>0</v>
      </c>
      <c r="FP17" s="1">
        <f>IFERROR(ROUND($CD17*INDEX(消耗汇总!BE$8:BE$87,相关资料!$T17,1),-2),0)</f>
        <v>38173200</v>
      </c>
      <c r="FQ17" s="1">
        <f>IFERROR(ROUND($CD17*INDEX(消耗汇总!BF$8:BF$87,相关资料!$T17,1),-2),0)</f>
        <v>84744500</v>
      </c>
      <c r="FR17" s="1">
        <f>IFERROR(ROUND($CD17*INDEX(消耗汇总!BG$8:BG$87,相关资料!$T17,1),-2),0)</f>
        <v>38173200</v>
      </c>
      <c r="FS17" s="1">
        <f>IFERROR(ROUND($CD17*INDEX(消耗汇总!BH$8:BH$87,相关资料!$T17,1),-2),0)</f>
        <v>0</v>
      </c>
      <c r="FW17" s="8">
        <v>12</v>
      </c>
      <c r="FX17" s="5">
        <f t="shared" si="13"/>
        <v>289700</v>
      </c>
      <c r="FY17" s="5">
        <f t="shared" si="14"/>
        <v>16500</v>
      </c>
      <c r="FZ17" s="5">
        <f t="shared" si="15"/>
        <v>41336400</v>
      </c>
      <c r="GA17" s="5">
        <f t="shared" si="1"/>
        <v>0</v>
      </c>
      <c r="GB17" s="5">
        <f t="shared" si="2"/>
        <v>11500</v>
      </c>
      <c r="GC17" s="5">
        <f t="shared" si="3"/>
        <v>11500</v>
      </c>
      <c r="GD17" s="5">
        <f t="shared" si="16"/>
        <v>11500</v>
      </c>
      <c r="GE17" s="5">
        <f t="shared" si="17"/>
        <v>10900</v>
      </c>
      <c r="GF17" s="5">
        <f t="shared" si="4"/>
        <v>226100</v>
      </c>
      <c r="GG17" s="5">
        <f t="shared" si="5"/>
        <v>35000</v>
      </c>
      <c r="GH17" s="5">
        <f t="shared" si="6"/>
        <v>16500</v>
      </c>
      <c r="GI17" s="8"/>
      <c r="GJ17" s="5">
        <f t="shared" si="7"/>
        <v>6009200</v>
      </c>
      <c r="GK17" s="5">
        <f t="shared" si="8"/>
        <v>6009200</v>
      </c>
      <c r="GL17" s="5">
        <f t="shared" si="9"/>
        <v>6009200</v>
      </c>
      <c r="GM17" s="5">
        <f t="shared" si="10"/>
        <v>4507000</v>
      </c>
      <c r="GN17" s="5">
        <f t="shared" si="11"/>
        <v>28400</v>
      </c>
      <c r="GO17" s="5">
        <f t="shared" si="12"/>
        <v>161090900</v>
      </c>
      <c r="GR17" s="8">
        <v>12</v>
      </c>
      <c r="GS17" s="5">
        <f>SUM(FX$6:FX17)</f>
        <v>1243500</v>
      </c>
      <c r="GT17" s="5">
        <f>SUM(FY$6:FY17)</f>
        <v>83700</v>
      </c>
      <c r="GU17" s="5">
        <f>SUM(FZ$6:FZ17)</f>
        <v>103817500</v>
      </c>
      <c r="GV17" s="5">
        <f>SUM(GA$6:GA17)</f>
        <v>0</v>
      </c>
      <c r="GW17" s="5">
        <f>SUM(GB$6:GB17)</f>
        <v>50200</v>
      </c>
      <c r="GX17" s="5">
        <f>SUM(GC$6:GC17)</f>
        <v>50200</v>
      </c>
      <c r="GY17" s="5">
        <f>SUM(GD$6:GD17)</f>
        <v>50220</v>
      </c>
      <c r="GZ17" s="5">
        <f>SUM(GE$6:GE17)</f>
        <v>47950</v>
      </c>
      <c r="HA17" s="5">
        <f>SUM(GF$6:GF17)</f>
        <v>1877000</v>
      </c>
      <c r="HB17" s="5">
        <f>SUM(GG$6:GG17)</f>
        <v>142350</v>
      </c>
      <c r="HC17" s="5">
        <f>SUM(GH$6:GH17)</f>
        <v>84000</v>
      </c>
      <c r="HD17" s="5">
        <f>SUM(GI$6:GI17)</f>
        <v>0</v>
      </c>
      <c r="HE17" s="5">
        <f>SUM(GJ$6:GJ17)</f>
        <v>15054000</v>
      </c>
      <c r="HF17" s="5">
        <f>SUM(GK$6:GK17)</f>
        <v>15054600</v>
      </c>
      <c r="HG17" s="5">
        <f>SUM(GL$6:GL17)</f>
        <v>15054300</v>
      </c>
      <c r="HH17" s="5">
        <f>SUM(GM$6:GM17)</f>
        <v>11289100</v>
      </c>
      <c r="HI17" s="5">
        <f>SUM(GN$6:GN17)</f>
        <v>97700</v>
      </c>
      <c r="HJ17" s="5">
        <f>SUM(GO$6:GO17)</f>
        <v>273359000</v>
      </c>
      <c r="HM17" s="8">
        <v>12</v>
      </c>
      <c r="HN17" s="5">
        <f>IFERROR(求节点(相关资料!C$6:C$85,GS$6:GS$85,$HM17),0)</f>
        <v>1243500</v>
      </c>
      <c r="HO17" s="5">
        <f>IFERROR(求节点(相关资料!D$6:D$85,GT$6:GT$85,$HM17),0)</f>
        <v>83700</v>
      </c>
      <c r="HP17" s="5">
        <f>IFERROR(求节点(相关资料!E$6:E$85,GU$6:GU$85,$HM17),0)</f>
        <v>29184</v>
      </c>
      <c r="HQ17" s="5">
        <f>IFERROR(求节点(相关资料!F$6:F$85,GV$6:GV$85,$HM17),0)</f>
        <v>0</v>
      </c>
      <c r="HR17" s="5">
        <f>IFERROR(求节点(相关资料!G$6:G$85,GW$6:GW$85,$HM17),0)</f>
        <v>50200</v>
      </c>
      <c r="HS17" s="5">
        <f>IFERROR(求节点(相关资料!H$6:H$85,GX$6:GX$85,$HM17),0)</f>
        <v>50200</v>
      </c>
      <c r="HT17" s="5">
        <f>IFERROR(求节点(相关资料!I$6:I$85,GY$6:GY$85,$HM17),0)</f>
        <v>50220</v>
      </c>
      <c r="HU17" s="5">
        <f>IFERROR(求节点(相关资料!J$6:J$85,GZ$6:GZ$85,$HM17),0)</f>
        <v>47950</v>
      </c>
      <c r="HV17" s="5">
        <f>IFERROR(求节点(相关资料!K$6:K$85,HA$6:HA$85,$HM17),0)</f>
        <v>60857.142857142855</v>
      </c>
      <c r="HW17" s="5">
        <f>IFERROR(求节点(相关资料!L$6:L$85,HB$6:HB$85,$HM17),0)</f>
        <v>142350</v>
      </c>
      <c r="HX17" s="5">
        <f>IFERROR(求节点(相关资料!M$6:M$85,HC$6:HC$85,$HM17),0)</f>
        <v>84000</v>
      </c>
      <c r="HY17" s="5">
        <f>IFERROR(求节点(相关资料!N$6:N$85,HD$6:HD$85,$HM17),0)</f>
        <v>0</v>
      </c>
      <c r="HZ17" s="5">
        <f>IFERROR(求节点(相关资料!O$6:O$85,HE$6:HE$85,$HM17),0)</f>
        <v>88700</v>
      </c>
      <c r="IA17" s="5">
        <f>IFERROR(求节点(相关资料!P$6:P$85,HF$6:HF$85,$HM17),0)</f>
        <v>95866.666666666672</v>
      </c>
      <c r="IB17" s="5">
        <f>IFERROR(求节点(相关资料!Q$6:Q$85,HG$6:HG$85,$HM17),0)</f>
        <v>89000</v>
      </c>
      <c r="IC17" s="5">
        <f>IFERROR(求节点(相关资料!R$6:R$85,HH$6:HH$85,$HM17),0)</f>
        <v>68180</v>
      </c>
      <c r="ID17" s="5">
        <f>IFERROR(求节点(相关资料!S$6:S$85,HI$6:HI$85,$HM17),0)</f>
        <v>18100</v>
      </c>
      <c r="IE17" s="5">
        <f>IFERROR(求节点(相关资料!T$6:T$85,HJ$6:HJ$85,$HM17),0)</f>
        <v>27150</v>
      </c>
      <c r="IH17" s="6">
        <v>12</v>
      </c>
      <c r="II17" s="6">
        <f>SUMPRODUCT(HN17:IE17,'[1]功能-城建'!$X17:$AO17)</f>
        <v>2168300.666666667</v>
      </c>
      <c r="IJ17" s="6">
        <f>'[1]资源-木石铜粮'!$BW17</f>
        <v>2241904.5422909828</v>
      </c>
      <c r="IK17" s="6">
        <f t="shared" si="18"/>
        <v>0.96716904121658065</v>
      </c>
    </row>
    <row r="18" spans="1:245" x14ac:dyDescent="0.15">
      <c r="A18" s="2">
        <v>13</v>
      </c>
      <c r="B18" s="4">
        <f>'[1]资源-木石铜粮'!DG18</f>
        <v>1656791.9043236396</v>
      </c>
      <c r="C18" s="4">
        <f>'[1]资源-木石铜粮'!DH18</f>
        <v>111382.39645740745</v>
      </c>
      <c r="D18" s="4">
        <f>'[1]资源-木石铜粮'!DI18</f>
        <v>44464.23551654692</v>
      </c>
      <c r="E18" s="4">
        <f>'[1]资源-木石铜粮'!DJ18</f>
        <v>0</v>
      </c>
      <c r="F18" s="4">
        <f>'[1]资源-木石铜粮'!DK18</f>
        <v>63502.665610253702</v>
      </c>
      <c r="G18" s="4">
        <f>'[1]资源-木石铜粮'!DL18</f>
        <v>63502.665610253702</v>
      </c>
      <c r="H18" s="4">
        <f>'[1]资源-木石铜粮'!DM18</f>
        <v>63502.665610253702</v>
      </c>
      <c r="I18" s="4">
        <f>'[1]资源-木石铜粮'!DN18</f>
        <v>63502.665610253702</v>
      </c>
      <c r="J18" s="29">
        <f>SMALL('[1]资源-木石铜粮'!$DO$6:$DO$55,$A18)</f>
        <v>0</v>
      </c>
      <c r="K18" s="4">
        <f>'[1]资源-木石铜粮'!DP18</f>
        <v>195173.71356396156</v>
      </c>
      <c r="L18" s="4">
        <f>'[1]资源-木石铜粮'!DQ18</f>
        <v>110922.453379118</v>
      </c>
      <c r="M18" s="4">
        <f>'[1]资源-木石铜粮'!DR18</f>
        <v>200082.93439473776</v>
      </c>
      <c r="N18" s="4">
        <f>'[1]资源-木石铜粮'!DS18</f>
        <v>115248.78378354735</v>
      </c>
      <c r="O18" s="4">
        <f>'[1]资源-木石铜粮'!DT18</f>
        <v>116377.84185630421</v>
      </c>
      <c r="P18" s="4">
        <f>'[1]资源-木石铜粮'!DU18</f>
        <v>115969.00356449137</v>
      </c>
      <c r="Q18" s="4">
        <f>'[1]资源-木石铜粮'!DV18</f>
        <v>85636.07027991928</v>
      </c>
      <c r="R18" s="4">
        <f>'[1]资源-木石铜粮'!DW18</f>
        <v>16288.171633140715</v>
      </c>
      <c r="S18" s="4">
        <f>'[1]资源-木石铜粮'!DX18</f>
        <v>17143.278499728367</v>
      </c>
      <c r="T18" s="4">
        <f>'[1]资源-木石铜粮'!DY18</f>
        <v>0</v>
      </c>
      <c r="V18" s="2">
        <v>13</v>
      </c>
      <c r="W18" s="2">
        <f>IFERROR(求节点($A$6:$A$85,B$6:B$85,相关资料!C18),0)</f>
        <v>1656791.9043236396</v>
      </c>
      <c r="X18" s="2">
        <f>IFERROR(求节点($A$6:$A$85,C$6:C$85,相关资料!D18),0)</f>
        <v>111382.39645740745</v>
      </c>
      <c r="Y18" s="2">
        <f>IFERROR(求节点($A$6:$A$85,D$6:D$85,相关资料!E18),0)</f>
        <v>167206522.05762124</v>
      </c>
      <c r="Z18" s="2">
        <f>IFERROR(求节点($A$6:$A$85,E$6:E$85,相关资料!F18),0)</f>
        <v>0</v>
      </c>
      <c r="AA18" s="2">
        <f>IFERROR(求节点($A$6:$A$85,F$6:F$85,相关资料!G18),0)</f>
        <v>63502.665610253702</v>
      </c>
      <c r="AB18" s="2">
        <f>IFERROR(求节点($A$6:$A$85,G$6:G$85,相关资料!H18),0)</f>
        <v>63502.665610253702</v>
      </c>
      <c r="AC18" s="2">
        <f>IFERROR(求节点($A$6:$A$85,H$6:H$85,相关资料!I18),0)</f>
        <v>63502.665610253702</v>
      </c>
      <c r="AD18" s="2">
        <f>IFERROR(求节点($A$6:$A$85,I$6:I$85,相关资料!J18),0)</f>
        <v>63502.665610253702</v>
      </c>
      <c r="AE18" s="29">
        <f>MAX(求节点('[1]功能-城建'!$K$33:$K$55,$J$33:$J$85,$V18),AE17)</f>
        <v>3075060.7042301549</v>
      </c>
      <c r="AF18" s="2">
        <f>IFERROR(求节点($A$6:$A$85,K$6:K$85,相关资料!L18),0)</f>
        <v>195173.71356396156</v>
      </c>
      <c r="AG18" s="2">
        <f>IFERROR(求节点($A$6:$A$85,L$6:L$85,相关资料!M18),0)</f>
        <v>110922.453379118</v>
      </c>
      <c r="AH18" s="2">
        <f>IFERROR(求节点($A$6:$A$85,M$6:M$85,相关资料!N18),0)</f>
        <v>97275865.566019893</v>
      </c>
      <c r="AI18" s="2">
        <f>IFERROR(求节点($A$6:$A$85,N$6:N$85,相关资料!O18),0)</f>
        <v>21838174.099194452</v>
      </c>
      <c r="AJ18" s="2">
        <f>IFERROR(求节点($A$6:$A$85,O$6:O$85,相关资料!P18),0)</f>
        <v>21839303.157267205</v>
      </c>
      <c r="AK18" s="2">
        <f>IFERROR(求节点($A$6:$A$85,P$6:P$85,相关资料!Q18),0)</f>
        <v>21838894.318975396</v>
      </c>
      <c r="AL18" s="2">
        <f>IFERROR(求节点($A$6:$A$85,Q$6:Q$85,相关资料!R18),0)</f>
        <v>16377830.056838099</v>
      </c>
      <c r="AM18" s="2">
        <f>IFERROR(求节点($A$6:$A$85,R$6:R$85,相关资料!S18),0)</f>
        <v>61848.028495573206</v>
      </c>
      <c r="AN18" s="2">
        <f>IFERROR(求节点($A$6:$A$85,S$6:S$85,相关资料!T18),0)</f>
        <v>522705831.7469635</v>
      </c>
      <c r="AO18" s="2">
        <f>IFERROR(求节点($A$6:$A$85,T$6:T$85,相关资料!U18),0)</f>
        <v>0</v>
      </c>
      <c r="AP18" s="2"/>
      <c r="AQ18" s="2">
        <v>13</v>
      </c>
      <c r="AR18" s="2">
        <f>IF(W18-W17=0,MAX(AR$6:AR17),W18-W17)</f>
        <v>413199.12803650042</v>
      </c>
      <c r="AS18" s="2">
        <f>IF(X18-X17=0,MAX(AS$6:AS17),X18-X17)</f>
        <v>28066.355866630212</v>
      </c>
      <c r="AT18" s="2">
        <f>IF(Y18-Y17=0,MAX(AT$6:AT17),Y18-Y17)</f>
        <v>63389372.913407296</v>
      </c>
      <c r="AU18" s="2">
        <f>IF(Z18-Z17=0,MAX(AU$6:AU17),Z18-Z17)</f>
        <v>0</v>
      </c>
      <c r="AV18" s="2">
        <f>IF(AA18-AA17=0,MAX(AV$6:AV17),AA18-AA17)</f>
        <v>15592.419925905677</v>
      </c>
      <c r="AW18" s="2">
        <f>IF(AB18-AB17=0,MAX(AW$6:AW17),AB18-AB17)</f>
        <v>15592.419925905677</v>
      </c>
      <c r="AX18" s="2">
        <f>IF(AC18-AC17=0,MAX(AX$6:AX17),AC18-AC17)</f>
        <v>15592.419925905677</v>
      </c>
      <c r="AY18" s="2">
        <f>IF(AD18-AD17=0,MAX(AY$6:AY17),AD18-AD17)</f>
        <v>15592.419925905677</v>
      </c>
      <c r="AZ18" s="2">
        <f>IF(AE18-AE17=0,MAX(AZ$6:AZ17),AE18-AE17)</f>
        <v>142043.5156843611</v>
      </c>
      <c r="BA18" s="2">
        <f>IF(AF18-AF17=0,MAX(BA$6:BA17),AF18-AF17)</f>
        <v>53014.227748079313</v>
      </c>
      <c r="BB18" s="2">
        <f>IF(AG18-AG17=0,MAX(BB$6:BB17),AG18-AG17)</f>
        <v>28066.355866630212</v>
      </c>
      <c r="BC18" s="2">
        <f>IF(AH18-AH17=0,MAX(BC$6:BC17),AH18-AH17)</f>
        <v>37053850.943830192</v>
      </c>
      <c r="BD18" s="2">
        <f>IF(AI18-AI17=0,MAX(BD$6:BD17),AI18-AI17)</f>
        <v>6009206.7755865641</v>
      </c>
      <c r="BE18" s="2">
        <f>IF(AJ18-AJ17=0,MAX(BE$6:BE17),AJ18-AJ17)</f>
        <v>6009206.7755865604</v>
      </c>
      <c r="BF18" s="2">
        <f>IF(AK18-AK17=0,MAX(BF$6:BF17),AK18-AK17)</f>
        <v>6009206.7755865641</v>
      </c>
      <c r="BG18" s="2">
        <f>IF(AL18-AL17=0,MAX(BG$6:BG17),AL18-AL17)</f>
        <v>4506905.081689924</v>
      </c>
      <c r="BH18" s="2">
        <f>IF(AM18-AM17=0,MAX(BH$6:BH17),AM18-AM17)</f>
        <v>28522.099166688771</v>
      </c>
      <c r="BI18" s="2">
        <f>IF(AN18-AN17=0,MAX(BI$6:BI17),AN18-AN17)</f>
        <v>273698513.65310681</v>
      </c>
      <c r="BK18" s="21">
        <v>1</v>
      </c>
      <c r="BL18" s="2">
        <v>13</v>
      </c>
      <c r="BM18" s="2">
        <f>IF($BL18&gt;BM$1,0,SMALL(AR$6:AR$85,$BL18)*求节点($BL$6:$BL$85,$BK$6:$BK$85,INDEX(升级建筑所需大殿等级!AA$6:AA$85,MATCH($BL18,升级建筑所需大殿等级!$Z$6:$Z$85,0))))</f>
        <v>413199.12803650042</v>
      </c>
      <c r="BN18" s="2">
        <f>IF($BL18&gt;BN$1,0,SMALL(AS$6:AS$85,$BL18)*求节点($BL$6:$BL$85,$BK$6:$BK$85,INDEX(升级建筑所需大殿等级!AB$6:AB$85,MATCH($BL18,升级建筑所需大殿等级!$Z$6:$Z$85,0))))</f>
        <v>28066.355866630212</v>
      </c>
      <c r="BO18" s="2">
        <f>IF($BL18&gt;BO$1,0,SMALL(AT$6:AT$85,$BL18)*求节点($BL$6:$BL$85,$BK$6:$BK$85,INDEX(升级建筑所需大殿等级!AC$6:AC$85,MATCH($BL18,升级建筑所需大殿等级!$Z$6:$Z$85,0))))</f>
        <v>63389372.913407296</v>
      </c>
      <c r="BP18" s="2">
        <f>IF($BL18&gt;BP$1,0,SMALL(AU$6:AU$85,$BL18)*求节点($BL$6:$BL$85,$BK$6:$BK$85,INDEX(升级建筑所需大殿等级!AD$6:AD$85,MATCH($BL18,升级建筑所需大殿等级!$Z$6:$Z$85,0))))</f>
        <v>0</v>
      </c>
      <c r="BQ18" s="2">
        <f>IF($BL18&gt;BQ$1,0,SMALL(AV$6:AV$85,$BL18)*求节点($BL$6:$BL$85,$BK$6:$BK$85,INDEX(升级建筑所需大殿等级!AE$6:AE$85,MATCH($BL18,升级建筑所需大殿等级!$Z$6:$Z$85,0))))</f>
        <v>15592.419925905677</v>
      </c>
      <c r="BR18" s="2">
        <f>IF($BL18&gt;BR$1,0,SMALL(AW$6:AW$85,$BL18)*求节点($BL$6:$BL$85,$BK$6:$BK$85,INDEX(升级建筑所需大殿等级!AF$6:AF$85,MATCH($BL18,升级建筑所需大殿等级!$Z$6:$Z$85,0))))</f>
        <v>15592.419925905677</v>
      </c>
      <c r="BS18" s="2">
        <f>IF($BL18&gt;BS$1,0,SMALL(AX$6:AX$85,$BL18)*求节点($BL$6:$BL$85,$BK$6:$BK$85,INDEX(升级建筑所需大殿等级!AG$6:AG$85,MATCH($BL18,升级建筑所需大殿等级!$Z$6:$Z$85,0))))</f>
        <v>15592.419925905677</v>
      </c>
      <c r="BT18" s="2">
        <f>IF($BL18&gt;BT$1,0,SMALL(AY$6:AY$85,$BL18)*求节点($BL$6:$BL$85,$BK$6:$BK$85,INDEX(升级建筑所需大殿等级!AH$6:AH$85,MATCH($BL18,升级建筑所需大殿等级!$Z$6:$Z$85,0))))</f>
        <v>15592.419925905677</v>
      </c>
      <c r="BU18" s="2">
        <f>IF($BL18&gt;BU$1,0,SMALL(AZ$6:AZ$85,$BL18)*求节点($BL$6:$BL$85,$BK$6:$BK$85,INDEX(升级建筑所需大殿等级!AI$6:AI$85,MATCH($BL18,升级建筑所需大殿等级!$Z$6:$Z$85,0))))</f>
        <v>226145.90622830333</v>
      </c>
      <c r="BV18" s="2">
        <f>IF($BL18&gt;BV$1,0,SMALL(BA$6:BA$85,$BL18)*求节点($BL$6:$BL$85,$BK$6:$BK$85,INDEX(升级建筑所需大殿等级!AJ$6:AJ$85,MATCH($BL18,升级建筑所需大殿等级!$Z$6:$Z$85,0))))</f>
        <v>53014.227748079313</v>
      </c>
      <c r="BW18" s="2">
        <f>IF($BL18&gt;BW$1,0,SMALL(BB$6:BB$85,$BL18)*求节点($BL$6:$BL$85,$BK$6:$BK$85,INDEX(升级建筑所需大殿等级!AK$6:AK$85,MATCH($BL18,升级建筑所需大殿等级!$Z$6:$Z$85,0))))</f>
        <v>28066.355866630212</v>
      </c>
      <c r="BX18" s="2">
        <f>IF($BL18&gt;BX$1,0,SMALL(BC$6:BC$85,$BL18)*求节点($BL$6:$BL$85,$BK$6:$BK$85,INDEX(升级建筑所需大殿等级!AL$6:AL$85,MATCH($BL18,升级建筑所需大殿等级!$Z$6:$Z$85,0))))</f>
        <v>37053850.943830192</v>
      </c>
      <c r="BY18" s="2">
        <f>IF($BL18&gt;BY$1,0,SMALL(BD$6:BD$85,$BL18)*求节点($BL$6:$BL$85,$BK$6:$BK$85,INDEX(升级建筑所需大殿等级!AM$6:AM$85,MATCH($BL18,升级建筑所需大殿等级!$Z$6:$Z$85,0))))</f>
        <v>6785086.423669206</v>
      </c>
      <c r="BZ18" s="2">
        <f>IF($BL18&gt;BZ$1,0,SMALL(BE$6:BE$85,$BL18)*求节点($BL$6:$BL$85,$BK$6:$BK$85,INDEX(升级建筑所需大殿等级!AN$6:AN$85,MATCH($BL18,升级建筑所需大殿等级!$Z$6:$Z$85,0))))</f>
        <v>6785086.423669206</v>
      </c>
      <c r="CA18" s="2">
        <f>IF($BL18&gt;CA$1,0,SMALL(BF$6:BF$85,$BL18)*求节点($BL$6:$BL$85,$BK$6:$BK$85,INDEX(升级建筑所需大殿等级!AO$6:AO$85,MATCH($BL18,升级建筑所需大殿等级!$Z$6:$Z$85,0))))</f>
        <v>6785086.423669206</v>
      </c>
      <c r="CB18" s="2">
        <f>IF($BL18&gt;CB$1,0,SMALL(BG$6:BG$85,$BL18)*求节点($BL$6:$BL$85,$BK$6:$BK$85,INDEX(升级建筑所需大殿等级!AP$6:AP$85,MATCH($BL18,升级建筑所需大殿等级!$Z$6:$Z$85,0))))</f>
        <v>5088814.817751904</v>
      </c>
      <c r="CC18" s="2">
        <f>IF($BL18&gt;CC$1,0,SMALL(BH$6:BH$85,$BL18)*求节点($BL$6:$BL$85,$BK$6:$BK$85,INDEX(升级建筑所需大殿等级!AQ$6:AQ$85,MATCH($BL18,升级建筑所需大殿等级!$Z$6:$Z$85,0))))</f>
        <v>28522.099166688771</v>
      </c>
      <c r="CD18" s="2">
        <f>IF($BL18&gt;CD$1,0,SMALL(BI$6:BI$85,$BL18)*求节点($BL$6:$BL$85,$BK$6:$BK$85,INDEX(升级建筑所需大殿等级!AR$6:AR$85,MATCH($BL18,升级建筑所需大殿等级!$Z$6:$Z$85,0))))</f>
        <v>339386156.92985243</v>
      </c>
      <c r="CE18" s="2"/>
      <c r="CF18" s="2"/>
      <c r="CH18" s="1">
        <v>13</v>
      </c>
      <c r="CI18" s="46">
        <v>124500</v>
      </c>
      <c r="CJ18" s="46">
        <v>164300</v>
      </c>
      <c r="CK18" s="46">
        <v>124500</v>
      </c>
      <c r="CL18" s="1">
        <f>IFERROR(ROUND($BM18*INDEX(消耗汇总!BH$8:BH$87,相关资料!$C18,1),-2),0)</f>
        <v>0</v>
      </c>
      <c r="CN18" s="46">
        <v>8500</v>
      </c>
      <c r="CO18" s="46">
        <v>11200</v>
      </c>
      <c r="CP18" s="46">
        <v>8500</v>
      </c>
      <c r="CQ18" s="1">
        <f>IFERROR(ROUND($BN18*INDEX(消耗汇总!BH$8:BH$87,相关资料!$D18,1),-2),0)</f>
        <v>0</v>
      </c>
      <c r="CS18" s="46">
        <v>17132300</v>
      </c>
      <c r="CT18" s="46">
        <v>29124800</v>
      </c>
      <c r="CU18" s="46">
        <v>17132300</v>
      </c>
      <c r="CV18" s="1">
        <f>IFERROR(ROUND($BO18*INDEX(消耗汇总!BH$8:BH$87,相关资料!$E18,1),-2),0)</f>
        <v>0</v>
      </c>
      <c r="CX18" s="1">
        <f>IFERROR(ROUND($BP18*INDEX(消耗汇总!BE$8:BE$87,相关资料!$F18,1),-2),0)</f>
        <v>0</v>
      </c>
      <c r="CY18" s="1">
        <f>IFERROR(ROUND($BP18*INDEX(消耗汇总!BF$8:BF$87,相关资料!$F18,1),-2),0)</f>
        <v>0</v>
      </c>
      <c r="CZ18" s="1">
        <f>IFERROR(ROUND($BP18*INDEX(消耗汇总!BG$8:BG$87,相关资料!$F18,1),-2),0)</f>
        <v>0</v>
      </c>
      <c r="DA18" s="1">
        <f>IFERROR(ROUND($BP18*INDEX(消耗汇总!BH$8:BH$87,相关资料!$F18,1),-2),0)</f>
        <v>0</v>
      </c>
      <c r="DD18" s="46">
        <v>9300</v>
      </c>
      <c r="DE18" s="46">
        <v>7000</v>
      </c>
      <c r="DF18" s="1">
        <f>IFERROR(ROUND($BQ18*INDEX(消耗汇总!BH$8:BH$87,相关资料!$G18,1)+$BS18*INDEX(消耗汇总!BH$8:BH$87,相关资料!$G18,1)/2,-2),0)</f>
        <v>0</v>
      </c>
      <c r="DH18" s="46">
        <v>7000</v>
      </c>
      <c r="DI18" s="46">
        <v>9300</v>
      </c>
      <c r="DM18" s="29">
        <v>8150</v>
      </c>
      <c r="DN18" s="2"/>
      <c r="DO18" s="29">
        <v>8150</v>
      </c>
      <c r="DR18" s="46">
        <v>4700</v>
      </c>
      <c r="DS18" s="46">
        <v>6200</v>
      </c>
      <c r="DT18" s="46">
        <v>4700</v>
      </c>
      <c r="DU18" s="1">
        <v>0</v>
      </c>
      <c r="DW18" s="46">
        <v>62800</v>
      </c>
      <c r="DX18" s="46">
        <v>100500</v>
      </c>
      <c r="DY18" s="46">
        <v>62800</v>
      </c>
      <c r="DZ18" s="1">
        <f>ROUND($BU18*INDEX(消耗汇总!BH$8:BH$87,相关资料!$K18,1),-2)</f>
        <v>0</v>
      </c>
      <c r="EB18" s="46">
        <v>16000</v>
      </c>
      <c r="EC18" s="46">
        <v>21100</v>
      </c>
      <c r="ED18" s="46">
        <v>16000</v>
      </c>
      <c r="EE18" s="1">
        <f>IFERROR(ROUND($BV18*INDEX(消耗汇总!BH$8:BH$87,相关资料!$L18,1),-2),0)</f>
        <v>0</v>
      </c>
      <c r="EG18" s="46">
        <v>8500</v>
      </c>
      <c r="EH18" s="46">
        <v>11200</v>
      </c>
      <c r="EI18" s="46">
        <v>8500</v>
      </c>
      <c r="EJ18" s="1">
        <f>IFERROR(ROUND($BW18*INDEX(消耗汇总!BH$8:BH$87,相关资料!$M18,1),-2),0)</f>
        <v>0</v>
      </c>
      <c r="EK18" s="1">
        <v>13</v>
      </c>
      <c r="EL18" s="46">
        <v>10124000</v>
      </c>
      <c r="EM18" s="46">
        <v>16805800</v>
      </c>
      <c r="EN18" s="46">
        <v>10124000</v>
      </c>
      <c r="EO18" s="1">
        <f>IFERROR(ROUND($BX18*INDEX(消耗汇总!BH$8:BH$87,相关资料!$N18,1),-2),0)</f>
        <v>0</v>
      </c>
      <c r="EQ18" s="46">
        <v>1843800</v>
      </c>
      <c r="ER18" s="46">
        <v>3097500</v>
      </c>
      <c r="ES18" s="46">
        <v>1843800</v>
      </c>
      <c r="ET18" s="1">
        <f>IFERROR(ROUND($BY18*INDEX(消耗汇总!BH$8:BH$87,相关资料!$O18,1),-2),0)</f>
        <v>0</v>
      </c>
      <c r="EV18" s="46">
        <v>1843800</v>
      </c>
      <c r="EW18" s="46">
        <v>3097500</v>
      </c>
      <c r="EX18" s="46">
        <v>1843800</v>
      </c>
      <c r="EY18" s="1">
        <f>IFERROR(ROUND($BZ18*INDEX(消耗汇总!BH$8:BH$87,相关资料!$P18,1),-2),0)</f>
        <v>0</v>
      </c>
      <c r="FA18" s="46">
        <v>1843800</v>
      </c>
      <c r="FB18" s="46">
        <v>3097500</v>
      </c>
      <c r="FC18" s="46">
        <v>1843800</v>
      </c>
      <c r="FD18" s="1">
        <f>IFERROR(ROUND($CA18*INDEX(消耗汇总!BH$8:BH$87,相关资料!$Q18,1),-2),0)</f>
        <v>0</v>
      </c>
      <c r="FF18" s="46">
        <v>1382800</v>
      </c>
      <c r="FG18" s="46">
        <v>2323200</v>
      </c>
      <c r="FH18" s="46">
        <v>1382800</v>
      </c>
      <c r="FI18" s="1">
        <f>IFERROR(ROUND($CB18*INDEX(消耗汇总!BH$8:BH$87,相关资料!$R18,1),-2),0)</f>
        <v>0</v>
      </c>
      <c r="FK18" s="46">
        <v>8500</v>
      </c>
      <c r="FL18" s="46">
        <v>11400</v>
      </c>
      <c r="FM18" s="46">
        <v>8500</v>
      </c>
      <c r="FN18" s="1">
        <f>IFERROR(ROUND($CC18*INDEX(消耗汇总!BH$8:BH$87,相关资料!$S18,1),-2),0)</f>
        <v>0</v>
      </c>
      <c r="FP18" s="1">
        <f>IFERROR(ROUND($CD18*INDEX(消耗汇总!BE$8:BE$87,相关资料!$T18,1),-2),0)</f>
        <v>78561600</v>
      </c>
      <c r="FQ18" s="1">
        <f>IFERROR(ROUND($CD18*INDEX(消耗汇总!BF$8:BF$87,相关资料!$T18,1),-2),0)</f>
        <v>182262900</v>
      </c>
      <c r="FR18" s="1">
        <f>IFERROR(ROUND($CD18*INDEX(消耗汇总!BG$8:BG$87,相关资料!$T18,1),-2),0)</f>
        <v>78561600</v>
      </c>
      <c r="FS18" s="1">
        <f>IFERROR(ROUND($CD18*INDEX(消耗汇总!BH$8:BH$87,相关资料!$T18,1),-2),0)</f>
        <v>0</v>
      </c>
      <c r="FW18" s="8">
        <v>13</v>
      </c>
      <c r="FX18" s="5">
        <f t="shared" si="13"/>
        <v>413300</v>
      </c>
      <c r="FY18" s="5">
        <f t="shared" si="14"/>
        <v>28200</v>
      </c>
      <c r="FZ18" s="5">
        <f t="shared" si="15"/>
        <v>63389400</v>
      </c>
      <c r="GA18" s="5">
        <f t="shared" si="1"/>
        <v>0</v>
      </c>
      <c r="GB18" s="5">
        <f t="shared" si="2"/>
        <v>16300</v>
      </c>
      <c r="GC18" s="5">
        <f t="shared" si="3"/>
        <v>16300</v>
      </c>
      <c r="GD18" s="5">
        <f t="shared" si="16"/>
        <v>16300</v>
      </c>
      <c r="GE18" s="5">
        <f t="shared" si="17"/>
        <v>15600</v>
      </c>
      <c r="GF18" s="5">
        <f t="shared" si="4"/>
        <v>226100</v>
      </c>
      <c r="GG18" s="5">
        <f t="shared" si="5"/>
        <v>53100</v>
      </c>
      <c r="GH18" s="5">
        <f t="shared" si="6"/>
        <v>28200</v>
      </c>
      <c r="GI18" s="8"/>
      <c r="GJ18" s="5">
        <f t="shared" si="7"/>
        <v>6785100</v>
      </c>
      <c r="GK18" s="5">
        <f t="shared" si="8"/>
        <v>6785100</v>
      </c>
      <c r="GL18" s="5">
        <f t="shared" si="9"/>
        <v>6785100</v>
      </c>
      <c r="GM18" s="5">
        <f t="shared" si="10"/>
        <v>5088800</v>
      </c>
      <c r="GN18" s="5">
        <f t="shared" si="11"/>
        <v>28400</v>
      </c>
      <c r="GO18" s="5">
        <f t="shared" si="12"/>
        <v>339386100</v>
      </c>
      <c r="GR18" s="8">
        <v>13</v>
      </c>
      <c r="GS18" s="5">
        <f>SUM(FX$6:FX18)</f>
        <v>1656800</v>
      </c>
      <c r="GT18" s="5">
        <f>SUM(FY$6:FY18)</f>
        <v>111900</v>
      </c>
      <c r="GU18" s="5">
        <f>SUM(FZ$6:FZ18)</f>
        <v>167206900</v>
      </c>
      <c r="GV18" s="5">
        <f>SUM(GA$6:GA18)</f>
        <v>0</v>
      </c>
      <c r="GW18" s="5">
        <f>SUM(GB$6:GB18)</f>
        <v>66500</v>
      </c>
      <c r="GX18" s="5">
        <f>SUM(GC$6:GC18)</f>
        <v>66500</v>
      </c>
      <c r="GY18" s="5">
        <f>SUM(GD$6:GD18)</f>
        <v>66520</v>
      </c>
      <c r="GZ18" s="5">
        <f>SUM(GE$6:GE18)</f>
        <v>63550</v>
      </c>
      <c r="HA18" s="5">
        <f>SUM(GF$6:GF18)</f>
        <v>2103100</v>
      </c>
      <c r="HB18" s="5">
        <f>SUM(GG$6:GG18)</f>
        <v>195450</v>
      </c>
      <c r="HC18" s="5">
        <f>SUM(GH$6:GH18)</f>
        <v>112200</v>
      </c>
      <c r="HD18" s="5">
        <f>SUM(GI$6:GI18)</f>
        <v>0</v>
      </c>
      <c r="HE18" s="5">
        <f>SUM(GJ$6:GJ18)</f>
        <v>21839100</v>
      </c>
      <c r="HF18" s="5">
        <f>SUM(GK$6:GK18)</f>
        <v>21839700</v>
      </c>
      <c r="HG18" s="5">
        <f>SUM(GL$6:GL18)</f>
        <v>21839400</v>
      </c>
      <c r="HH18" s="5">
        <f>SUM(GM$6:GM18)</f>
        <v>16377900</v>
      </c>
      <c r="HI18" s="5">
        <f>SUM(GN$6:GN18)</f>
        <v>126100</v>
      </c>
      <c r="HJ18" s="5">
        <f>SUM(GO$6:GO18)</f>
        <v>612745100</v>
      </c>
      <c r="HM18" s="8">
        <v>13</v>
      </c>
      <c r="HN18" s="5">
        <f>IFERROR(求节点(相关资料!C$6:C$85,GS$6:GS$85,$HM18),0)</f>
        <v>1656800</v>
      </c>
      <c r="HO18" s="5">
        <f>IFERROR(求节点(相关资料!D$6:D$85,GT$6:GT$85,$HM18),0)</f>
        <v>111900</v>
      </c>
      <c r="HP18" s="5">
        <f>IFERROR(求节点(相关资料!E$6:E$85,GU$6:GU$85,$HM18),0)</f>
        <v>59950</v>
      </c>
      <c r="HQ18" s="5">
        <f>IFERROR(求节点(相关资料!F$6:F$85,GV$6:GV$85,$HM18),0)</f>
        <v>0</v>
      </c>
      <c r="HR18" s="5">
        <f>IFERROR(求节点(相关资料!G$6:G$85,GW$6:GW$85,$HM18),0)</f>
        <v>66500</v>
      </c>
      <c r="HS18" s="5">
        <f>IFERROR(求节点(相关资料!H$6:H$85,GX$6:GX$85,$HM18),0)</f>
        <v>66500</v>
      </c>
      <c r="HT18" s="5">
        <f>IFERROR(求节点(相关资料!I$6:I$85,GY$6:GY$85,$HM18),0)</f>
        <v>66520</v>
      </c>
      <c r="HU18" s="5">
        <f>IFERROR(求节点(相关资料!J$6:J$85,GZ$6:GZ$85,$HM18),0)</f>
        <v>63550</v>
      </c>
      <c r="HV18" s="5">
        <f>IFERROR(求节点(相关资料!K$6:K$85,HA$6:HA$85,$HM18),0)</f>
        <v>65928.57142857142</v>
      </c>
      <c r="HW18" s="5">
        <f>IFERROR(求节点(相关资料!L$6:L$85,HB$6:HB$85,$HM18),0)</f>
        <v>195450</v>
      </c>
      <c r="HX18" s="5">
        <f>IFERROR(求节点(相关资料!M$6:M$85,HC$6:HC$85,$HM18),0)</f>
        <v>112200</v>
      </c>
      <c r="HY18" s="5">
        <f>IFERROR(求节点(相关资料!N$6:N$85,HD$6:HD$85,$HM18),0)</f>
        <v>0</v>
      </c>
      <c r="HZ18" s="5">
        <f>IFERROR(求节点(相关资料!O$6:O$85,HE$6:HE$85,$HM18),0)</f>
        <v>122660</v>
      </c>
      <c r="IA18" s="5">
        <f>IFERROR(求节点(相关资料!P$6:P$85,HF$6:HF$85,$HM18),0)</f>
        <v>127200</v>
      </c>
      <c r="IB18" s="5">
        <f>IFERROR(求节点(相关资料!Q$6:Q$85,HG$6:HG$85,$HM18),0)</f>
        <v>122960</v>
      </c>
      <c r="IC18" s="5">
        <f>IFERROR(求节点(相关资料!R$6:R$85,HH$6:HH$85,$HM18),0)</f>
        <v>88725</v>
      </c>
      <c r="ID18" s="5">
        <f>IFERROR(求节点(相关资料!S$6:S$85,HI$6:HI$85,$HM18),0)</f>
        <v>35300</v>
      </c>
      <c r="IE18" s="5">
        <f>IFERROR(求节点(相关资料!T$6:T$85,HJ$6:HJ$85,$HM18),0)</f>
        <v>29412.5</v>
      </c>
      <c r="IH18" s="6">
        <v>13</v>
      </c>
      <c r="II18" s="6">
        <f>SUMPRODUCT(HN18:IE18,'[1]功能-城建'!$X18:$AO18)</f>
        <v>2925627.5</v>
      </c>
      <c r="IJ18" s="6">
        <f>'[1]资源-木石铜粮'!$BW18</f>
        <v>3019966.2965936759</v>
      </c>
      <c r="IK18" s="6">
        <f t="shared" si="18"/>
        <v>0.96876163926064873</v>
      </c>
    </row>
    <row r="19" spans="1:245" x14ac:dyDescent="0.15">
      <c r="A19" s="2">
        <v>14</v>
      </c>
      <c r="B19" s="4">
        <f>'[1]资源-木石铜粮'!DG19</f>
        <v>2187969.0560144736</v>
      </c>
      <c r="C19" s="4">
        <f>'[1]资源-木石铜粮'!DH19</f>
        <v>153475.68017630369</v>
      </c>
      <c r="D19" s="4">
        <f>'[1]资源-木石铜粮'!DI19</f>
        <v>100588.61380840858</v>
      </c>
      <c r="E19" s="4">
        <f>'[1]资源-木石铜粮'!DJ19</f>
        <v>0</v>
      </c>
      <c r="F19" s="4">
        <f>'[1]资源-木石铜粮'!DK19</f>
        <v>83547.086428775729</v>
      </c>
      <c r="G19" s="4">
        <f>'[1]资源-木石铜粮'!DL19</f>
        <v>83547.086428775729</v>
      </c>
      <c r="H19" s="4">
        <f>'[1]资源-木石铜粮'!DM19</f>
        <v>83547.086428775729</v>
      </c>
      <c r="I19" s="4">
        <f>'[1]资源-木石铜粮'!DN19</f>
        <v>83547.086428775729</v>
      </c>
      <c r="J19" s="29">
        <f>SMALL('[1]资源-木石铜粮'!$DO$6:$DO$55,$A19)</f>
        <v>0</v>
      </c>
      <c r="K19" s="4">
        <f>'[1]资源-木石铜粮'!DP19</f>
        <v>265329.18642878864</v>
      </c>
      <c r="L19" s="4">
        <f>'[1]资源-木石铜粮'!DQ19</f>
        <v>153015.73709801424</v>
      </c>
      <c r="M19" s="4">
        <f>'[1]资源-木石铜粮'!DR19</f>
        <v>284520.0570927618</v>
      </c>
      <c r="N19" s="4">
        <f>'[1]资源-木石铜粮'!DS19</f>
        <v>150660.59389626959</v>
      </c>
      <c r="O19" s="4">
        <f>'[1]资源-木石铜粮'!DT19</f>
        <v>151789.65196902645</v>
      </c>
      <c r="P19" s="4">
        <f>'[1]资源-木石铜粮'!DU19</f>
        <v>151380.81367721362</v>
      </c>
      <c r="Q19" s="4">
        <f>'[1]资源-木石铜粮'!DV19</f>
        <v>112194.92786446096</v>
      </c>
      <c r="R19" s="4">
        <f>'[1]资源-木石铜粮'!DW19</f>
        <v>33325.929328884435</v>
      </c>
      <c r="S19" s="4">
        <f>'[1]资源-木石铜粮'!DX19</f>
        <v>22154.383704358872</v>
      </c>
      <c r="T19" s="4">
        <f>'[1]资源-木石铜粮'!DY19</f>
        <v>0</v>
      </c>
      <c r="V19" s="2">
        <v>14</v>
      </c>
      <c r="W19" s="2">
        <f>IFERROR(求节点($A$6:$A$85,B$6:B$85,相关资料!C19),0)</f>
        <v>2187969.0560144736</v>
      </c>
      <c r="X19" s="2">
        <f>IFERROR(求节点($A$6:$A$85,C$6:C$85,相关资料!D19),0)</f>
        <v>153475.68017630369</v>
      </c>
      <c r="Y19" s="2">
        <f>IFERROR(求节点($A$6:$A$85,D$6:D$85,相关资料!E19),0)</f>
        <v>266755532.97947741</v>
      </c>
      <c r="Z19" s="2">
        <f>IFERROR(求节点($A$6:$A$85,E$6:E$85,相关资料!F19),0)</f>
        <v>0</v>
      </c>
      <c r="AA19" s="2">
        <f>IFERROR(求节点($A$6:$A$85,F$6:F$85,相关资料!G19),0)</f>
        <v>83547.086428775729</v>
      </c>
      <c r="AB19" s="2">
        <f>IFERROR(求节点($A$6:$A$85,G$6:G$85,相关资料!H19),0)</f>
        <v>83547.086428775729</v>
      </c>
      <c r="AC19" s="2">
        <f>IFERROR(求节点($A$6:$A$85,H$6:H$85,相关资料!I19),0)</f>
        <v>83547.086428775729</v>
      </c>
      <c r="AD19" s="2">
        <f>IFERROR(求节点($A$6:$A$85,I$6:I$85,相关资料!J19),0)</f>
        <v>83547.086428775729</v>
      </c>
      <c r="AE19" s="29">
        <f>MAX(求节点('[1]功能-城建'!$K$33:$K$55,$J$33:$J$85,$V19),AE18)</f>
        <v>3217104.2199145164</v>
      </c>
      <c r="AF19" s="2">
        <f>IFERROR(求节点($A$6:$A$85,K$6:K$85,相关资料!L19),0)</f>
        <v>265329.18642878864</v>
      </c>
      <c r="AG19" s="2">
        <f>IFERROR(求节点($A$6:$A$85,L$6:L$85,相关资料!M19),0)</f>
        <v>153015.73709801424</v>
      </c>
      <c r="AH19" s="2">
        <f>IFERROR(求节点($A$6:$A$85,M$6:M$85,相关资料!N19),0)</f>
        <v>153886845.84623432</v>
      </c>
      <c r="AI19" s="2">
        <f>IFERROR(求节点($A$6:$A$85,N$6:N$85,相关资料!O19),0)</f>
        <v>30172582.617383476</v>
      </c>
      <c r="AJ19" s="2">
        <f>IFERROR(求节点($A$6:$A$85,O$6:O$85,相关资料!P19),0)</f>
        <v>30173711.67545623</v>
      </c>
      <c r="AK19" s="2">
        <f>IFERROR(求节点($A$6:$A$85,P$6:P$85,相关资料!Q19),0)</f>
        <v>30173302.837164421</v>
      </c>
      <c r="AL19" s="2">
        <f>IFERROR(求节点($A$6:$A$85,Q$6:Q$85,相关资料!R19),0)</f>
        <v>22628636.44547987</v>
      </c>
      <c r="AM19" s="2">
        <f>IFERROR(求节点($A$6:$A$85,R$6:R$85,相关资料!S19),0)</f>
        <v>107500.50340098649</v>
      </c>
      <c r="AN19" s="2">
        <f>IFERROR(求节点($A$6:$A$85,S$6:S$85,相关资料!T19),0)</f>
        <v>1105929385.0439866</v>
      </c>
      <c r="AO19" s="2">
        <f>IFERROR(求节点($A$6:$A$85,T$6:T$85,相关资料!U19),0)</f>
        <v>0</v>
      </c>
      <c r="AP19" s="2"/>
      <c r="AQ19" s="2">
        <v>14</v>
      </c>
      <c r="AR19" s="2">
        <f>IF(W19-W18=0,MAX(AR$6:AR18),W19-W18)</f>
        <v>531177.15169083397</v>
      </c>
      <c r="AS19" s="2">
        <f>IF(X19-X18=0,MAX(AS$6:AS18),X19-X18)</f>
        <v>42093.283718896244</v>
      </c>
      <c r="AT19" s="2">
        <f>IF(Y19-Y18=0,MAX(AT$6:AT18),Y19-Y18)</f>
        <v>99549010.921856165</v>
      </c>
      <c r="AU19" s="2">
        <f>IF(Z19-Z18=0,MAX(AU$6:AU18),Z19-Z18)</f>
        <v>0</v>
      </c>
      <c r="AV19" s="2">
        <f>IF(AA19-AA18=0,MAX(AV$6:AV18),AA19-AA18)</f>
        <v>20044.420818522027</v>
      </c>
      <c r="AW19" s="2">
        <f>IF(AB19-AB18=0,MAX(AW$6:AW18),AB19-AB18)</f>
        <v>20044.420818522027</v>
      </c>
      <c r="AX19" s="2">
        <f>IF(AC19-AC18=0,MAX(AX$6:AX18),AC19-AC18)</f>
        <v>20044.420818522027</v>
      </c>
      <c r="AY19" s="2">
        <f>IF(AD19-AD18=0,MAX(AY$6:AY18),AD19-AD18)</f>
        <v>20044.420818522027</v>
      </c>
      <c r="AZ19" s="2">
        <f>IF(AE19-AE18=0,MAX(AZ$6:AZ18),AE19-AE18)</f>
        <v>142043.51568436157</v>
      </c>
      <c r="BA19" s="2">
        <f>IF(AF19-AF18=0,MAX(BA$6:BA18),AF19-AF18)</f>
        <v>70155.472864827083</v>
      </c>
      <c r="BB19" s="2">
        <f>IF(AG19-AG18=0,MAX(BB$6:BB18),AG19-AG18)</f>
        <v>42093.283718896244</v>
      </c>
      <c r="BC19" s="2">
        <f>IF(AH19-AH18=0,MAX(BC$6:BC18),AH19-AH18)</f>
        <v>56610980.280214429</v>
      </c>
      <c r="BD19" s="2">
        <f>IF(AI19-AI18=0,MAX(BD$6:BD18),AI19-AI18)</f>
        <v>8334408.5181890242</v>
      </c>
      <c r="BE19" s="2">
        <f>IF(AJ19-AJ18=0,MAX(BE$6:BE18),AJ19-AJ18)</f>
        <v>8334408.5181890242</v>
      </c>
      <c r="BF19" s="2">
        <f>IF(AK19-AK18=0,MAX(BF$6:BF18),AK19-AK18)</f>
        <v>8334408.5181890242</v>
      </c>
      <c r="BG19" s="2">
        <f>IF(AL19-AL18=0,MAX(BG$6:BG18),AL19-AL18)</f>
        <v>6250806.3886417709</v>
      </c>
      <c r="BH19" s="2">
        <f>IF(AM19-AM18=0,MAX(BH$6:BH18),AM19-AM18)</f>
        <v>45652.474905413284</v>
      </c>
      <c r="BI19" s="2">
        <f>IF(AN19-AN18=0,MAX(BI$6:BI18),AN19-AN18)</f>
        <v>583223553.29702306</v>
      </c>
      <c r="BK19" s="21">
        <v>1</v>
      </c>
      <c r="BL19" s="2">
        <v>14</v>
      </c>
      <c r="BM19" s="2">
        <f>IF($BL19&gt;BM$1,0,SMALL(AR$6:AR$85,$BL19)*求节点($BL$6:$BL$85,$BK$6:$BK$85,INDEX(升级建筑所需大殿等级!AA$6:AA$85,MATCH($BL19,升级建筑所需大殿等级!$Z$6:$Z$85,0))))</f>
        <v>531177.15169083397</v>
      </c>
      <c r="BN19" s="2">
        <f>IF($BL19&gt;BN$1,0,SMALL(AS$6:AS$85,$BL19)*求节点($BL$6:$BL$85,$BK$6:$BK$85,INDEX(升级建筑所需大殿等级!AB$6:AB$85,MATCH($BL19,升级建筑所需大殿等级!$Z$6:$Z$85,0))))</f>
        <v>42093.283718896244</v>
      </c>
      <c r="BO19" s="2">
        <f>IF($BL19&gt;BO$1,0,SMALL(AT$6:AT$85,$BL19)*求节点($BL$6:$BL$85,$BK$6:$BK$85,INDEX(升级建筑所需大殿等级!AC$6:AC$85,MATCH($BL19,升级建筑所需大殿等级!$Z$6:$Z$85,0))))</f>
        <v>99549010.921856165</v>
      </c>
      <c r="BP19" s="2">
        <f>IF($BL19&gt;BP$1,0,SMALL(AU$6:AU$85,$BL19)*求节点($BL$6:$BL$85,$BK$6:$BK$85,INDEX(升级建筑所需大殿等级!AD$6:AD$85,MATCH($BL19,升级建筑所需大殿等级!$Z$6:$Z$85,0))))</f>
        <v>0</v>
      </c>
      <c r="BQ19" s="2">
        <f>IF($BL19&gt;BQ$1,0,SMALL(AV$6:AV$85,$BL19)*求节点($BL$6:$BL$85,$BK$6:$BK$85,INDEX(升级建筑所需大殿等级!AE$6:AE$85,MATCH($BL19,升级建筑所需大殿等级!$Z$6:$Z$85,0))))</f>
        <v>20044.420818522027</v>
      </c>
      <c r="BR19" s="2">
        <f>IF($BL19&gt;BR$1,0,SMALL(AW$6:AW$85,$BL19)*求节点($BL$6:$BL$85,$BK$6:$BK$85,INDEX(升级建筑所需大殿等级!AF$6:AF$85,MATCH($BL19,升级建筑所需大殿等级!$Z$6:$Z$85,0))))</f>
        <v>20044.420818522027</v>
      </c>
      <c r="BS19" s="2">
        <f>IF($BL19&gt;BS$1,0,SMALL(AX$6:AX$85,$BL19)*求节点($BL$6:$BL$85,$BK$6:$BK$85,INDEX(升级建筑所需大殿等级!AG$6:AG$85,MATCH($BL19,升级建筑所需大殿等级!$Z$6:$Z$85,0))))</f>
        <v>20044.420818522027</v>
      </c>
      <c r="BT19" s="2">
        <f>IF($BL19&gt;BT$1,0,SMALL(AY$6:AY$85,$BL19)*求节点($BL$6:$BL$85,$BK$6:$BK$85,INDEX(升级建筑所需大殿等级!AH$6:AH$85,MATCH($BL19,升级建筑所需大殿等级!$Z$6:$Z$85,0))))</f>
        <v>20044.420818522027</v>
      </c>
      <c r="BU19" s="2">
        <f>IF($BL19&gt;BU$1,0,SMALL(AZ$6:AZ$85,$BL19)*求节点($BL$6:$BL$85,$BK$6:$BK$85,INDEX(升级建筑所需大殿等级!AI$6:AI$85,MATCH($BL19,升级建筑所需大殿等级!$Z$6:$Z$85,0))))</f>
        <v>264198.51439706609</v>
      </c>
      <c r="BV19" s="2">
        <f>IF($BL19&gt;BV$1,0,SMALL(BA$6:BA$85,$BL19)*求节点($BL$6:$BL$85,$BK$6:$BK$85,INDEX(升级建筑所需大殿等级!AJ$6:AJ$85,MATCH($BL19,升级建筑所需大殿等级!$Z$6:$Z$85,0))))</f>
        <v>70155.472864827083</v>
      </c>
      <c r="BW19" s="2">
        <f>IF($BL19&gt;BW$1,0,SMALL(BB$6:BB$85,$BL19)*求节点($BL$6:$BL$85,$BK$6:$BK$85,INDEX(升级建筑所需大殿等级!AK$6:AK$85,MATCH($BL19,升级建筑所需大殿等级!$Z$6:$Z$85,0))))</f>
        <v>42093.283718896244</v>
      </c>
      <c r="BX19" s="2">
        <f>IF($BL19&gt;BX$1,0,SMALL(BC$6:BC$85,$BL19)*求节点($BL$6:$BL$85,$BK$6:$BK$85,INDEX(升级建筑所需大殿等级!AL$6:AL$85,MATCH($BL19,升级建筑所需大殿等级!$Z$6:$Z$85,0))))</f>
        <v>56610980.280214429</v>
      </c>
      <c r="BY19" s="2">
        <f>IF($BL19&gt;BY$1,0,SMALL(BD$6:BD$85,$BL19)*求节点($BL$6:$BL$85,$BK$6:$BK$85,INDEX(升级建筑所需大殿等级!AM$6:AM$85,MATCH($BL19,升级建筑所需大殿等级!$Z$6:$Z$85,0))))</f>
        <v>8334408.5181890242</v>
      </c>
      <c r="BZ19" s="2">
        <f>IF($BL19&gt;BZ$1,0,SMALL(BE$6:BE$85,$BL19)*求节点($BL$6:$BL$85,$BK$6:$BK$85,INDEX(升级建筑所需大殿等级!AN$6:AN$85,MATCH($BL19,升级建筑所需大殿等级!$Z$6:$Z$85,0))))</f>
        <v>8334408.5181890242</v>
      </c>
      <c r="CA19" s="2">
        <f>IF($BL19&gt;CA$1,0,SMALL(BF$6:BF$85,$BL19)*求节点($BL$6:$BL$85,$BK$6:$BK$85,INDEX(升级建筑所需大殿等级!AO$6:AO$85,MATCH($BL19,升级建筑所需大殿等级!$Z$6:$Z$85,0))))</f>
        <v>8334408.5181890242</v>
      </c>
      <c r="CB19" s="2">
        <f>IF($BL19&gt;CB$1,0,SMALL(BG$6:BG$85,$BL19)*求节点($BL$6:$BL$85,$BK$6:$BK$85,INDEX(升级建筑所需大殿等级!AP$6:AP$85,MATCH($BL19,升级建筑所需大殿等级!$Z$6:$Z$85,0))))</f>
        <v>6250806.3886417709</v>
      </c>
      <c r="CC19" s="2">
        <f>IF($BL19&gt;CC$1,0,SMALL(BH$6:BH$85,$BL19)*求节点($BL$6:$BL$85,$BK$6:$BK$85,INDEX(升级建筑所需大殿等级!AQ$6:AQ$85,MATCH($BL19,升级建筑所需大殿等级!$Z$6:$Z$85,0))))</f>
        <v>45652.474905413284</v>
      </c>
      <c r="CD19" s="2">
        <f>IF($BL19&gt;CD$1,0,SMALL(BI$6:BI$85,$BL19)*求节点($BL$6:$BL$85,$BK$6:$BK$85,INDEX(升级建筑所需大殿等级!AR$6:AR$85,MATCH($BL19,升级建筑所需大殿等级!$Z$6:$Z$85,0))))</f>
        <v>723197206.08830857</v>
      </c>
      <c r="CE19" s="2"/>
      <c r="CF19" s="2"/>
      <c r="CH19" s="1">
        <v>14</v>
      </c>
      <c r="CI19" s="46">
        <v>159500</v>
      </c>
      <c r="CJ19" s="46">
        <v>212200</v>
      </c>
      <c r="CK19" s="46">
        <v>159500</v>
      </c>
      <c r="CL19" s="1">
        <f>IFERROR(ROUND($BM19*INDEX(消耗汇总!BH$8:BH$87,相关资料!$C19,1),-2),0)</f>
        <v>0</v>
      </c>
      <c r="CN19" s="46">
        <v>12600</v>
      </c>
      <c r="CO19" s="46">
        <v>16800</v>
      </c>
      <c r="CP19" s="46">
        <v>12600</v>
      </c>
      <c r="CQ19" s="1">
        <f>IFERROR(ROUND($BN19*INDEX(消耗汇总!BH$8:BH$87,相关资料!$D19,1),-2),0)</f>
        <v>0</v>
      </c>
      <c r="CS19" s="46">
        <v>26617400</v>
      </c>
      <c r="CT19" s="46">
        <v>46314200</v>
      </c>
      <c r="CU19" s="46">
        <v>26617400</v>
      </c>
      <c r="CV19" s="1">
        <f>IFERROR(ROUND($BO19*INDEX(消耗汇总!BH$8:BH$87,相关资料!$E19,1),-2),0)</f>
        <v>0</v>
      </c>
      <c r="CX19" s="1">
        <f>IFERROR(ROUND($BP19*INDEX(消耗汇总!BE$8:BE$87,相关资料!$F19,1),-2),0)</f>
        <v>0</v>
      </c>
      <c r="CY19" s="1">
        <f>IFERROR(ROUND($BP19*INDEX(消耗汇总!BF$8:BF$87,相关资料!$F19,1),-2),0)</f>
        <v>0</v>
      </c>
      <c r="CZ19" s="1">
        <f>IFERROR(ROUND($BP19*INDEX(消耗汇总!BG$8:BG$87,相关资料!$F19,1),-2),0)</f>
        <v>0</v>
      </c>
      <c r="DA19" s="1">
        <f>IFERROR(ROUND($BP19*INDEX(消耗汇总!BH$8:BH$87,相关资料!$F19,1),-2),0)</f>
        <v>0</v>
      </c>
      <c r="DD19" s="46">
        <v>12000</v>
      </c>
      <c r="DE19" s="46">
        <v>9000</v>
      </c>
      <c r="DF19" s="1">
        <f>IFERROR(ROUND($BQ19*INDEX(消耗汇总!BH$8:BH$87,相关资料!$G19,1)+$BS19*INDEX(消耗汇总!BH$8:BH$87,相关资料!$G19,1)/2,-2),0)</f>
        <v>0</v>
      </c>
      <c r="DH19" s="46">
        <v>9000</v>
      </c>
      <c r="DI19" s="46">
        <v>12000</v>
      </c>
      <c r="DM19" s="29">
        <v>10500</v>
      </c>
      <c r="DN19" s="2"/>
      <c r="DO19" s="29">
        <v>10500</v>
      </c>
      <c r="DR19" s="46">
        <v>6000</v>
      </c>
      <c r="DS19" s="46">
        <v>8000</v>
      </c>
      <c r="DT19" s="46">
        <v>6000</v>
      </c>
      <c r="DU19" s="1">
        <v>0</v>
      </c>
      <c r="DW19" s="46">
        <v>73400</v>
      </c>
      <c r="DX19" s="46">
        <v>117400</v>
      </c>
      <c r="DY19" s="46">
        <v>73400</v>
      </c>
      <c r="DZ19" s="1">
        <f>ROUND($BU19*INDEX(消耗汇总!BH$8:BH$87,相关资料!$K19,1),-2)</f>
        <v>0</v>
      </c>
      <c r="EB19" s="46">
        <v>21100</v>
      </c>
      <c r="EC19" s="46">
        <v>28000</v>
      </c>
      <c r="ED19" s="46">
        <v>21100</v>
      </c>
      <c r="EE19" s="1">
        <f>IFERROR(ROUND($BV19*INDEX(消耗汇总!BH$8:BH$87,相关资料!$L19,1),-2),0)</f>
        <v>0</v>
      </c>
      <c r="EG19" s="46">
        <v>12600</v>
      </c>
      <c r="EH19" s="46">
        <v>16800</v>
      </c>
      <c r="EI19" s="46">
        <v>12600</v>
      </c>
      <c r="EJ19" s="1">
        <f>IFERROR(ROUND($BW19*INDEX(消耗汇总!BH$8:BH$87,相关资料!$M19,1),-2),0)</f>
        <v>0</v>
      </c>
      <c r="EK19" s="1">
        <v>14</v>
      </c>
      <c r="EL19" s="46">
        <v>15300300</v>
      </c>
      <c r="EM19" s="46">
        <v>26010500</v>
      </c>
      <c r="EN19" s="46">
        <v>15300300</v>
      </c>
      <c r="EO19" s="1">
        <f>IFERROR(ROUND($BX19*INDEX(消耗汇总!BH$8:BH$87,相关资料!$N19,1),-2),0)</f>
        <v>0</v>
      </c>
      <c r="EQ19" s="46">
        <v>2252500</v>
      </c>
      <c r="ER19" s="46">
        <v>3829300</v>
      </c>
      <c r="ES19" s="46">
        <v>2252500</v>
      </c>
      <c r="ET19" s="1">
        <f>IFERROR(ROUND($BY19*INDEX(消耗汇总!BH$8:BH$87,相关资料!$O19,1),-2),0)</f>
        <v>0</v>
      </c>
      <c r="EV19" s="46">
        <v>2252500</v>
      </c>
      <c r="EW19" s="46">
        <v>3829300</v>
      </c>
      <c r="EX19" s="46">
        <v>2252500</v>
      </c>
      <c r="EY19" s="1">
        <f>IFERROR(ROUND($BZ19*INDEX(消耗汇总!BH$8:BH$87,相关资料!$P19,1),-2),0)</f>
        <v>0</v>
      </c>
      <c r="FA19" s="46">
        <v>2252500</v>
      </c>
      <c r="FB19" s="46">
        <v>3829300</v>
      </c>
      <c r="FC19" s="46">
        <v>2252500</v>
      </c>
      <c r="FD19" s="1">
        <f>IFERROR(ROUND($CA19*INDEX(消耗汇总!BH$8:BH$87,相关资料!$Q19,1),-2),0)</f>
        <v>0</v>
      </c>
      <c r="FF19" s="46">
        <v>1689400</v>
      </c>
      <c r="FG19" s="46">
        <v>2872000</v>
      </c>
      <c r="FH19" s="46">
        <v>1689400</v>
      </c>
      <c r="FI19" s="1">
        <f>IFERROR(ROUND($CB19*INDEX(消耗汇总!BH$8:BH$87,相关资料!$R19,1),-2),0)</f>
        <v>0</v>
      </c>
      <c r="FK19" s="46">
        <v>13600</v>
      </c>
      <c r="FL19" s="46">
        <v>18400</v>
      </c>
      <c r="FM19" s="46">
        <v>13600</v>
      </c>
      <c r="FN19" s="1">
        <f>IFERROR(ROUND($CC19*INDEX(消耗汇总!BH$8:BH$87,相关资料!$S19,1),-2),0)</f>
        <v>0</v>
      </c>
      <c r="FP19" s="1">
        <f>IFERROR(ROUND($CD19*INDEX(消耗汇总!BE$8:BE$87,相关资料!$T19,1),-2),0)</f>
        <v>163619300</v>
      </c>
      <c r="FQ19" s="1">
        <f>IFERROR(ROUND($CD19*INDEX(消耗汇总!BF$8:BF$87,相关资料!$T19,1),-2),0)</f>
        <v>395958700</v>
      </c>
      <c r="FR19" s="1">
        <f>IFERROR(ROUND($CD19*INDEX(消耗汇总!BG$8:BG$87,相关资料!$T19,1),-2),0)</f>
        <v>163619300</v>
      </c>
      <c r="FS19" s="1">
        <f>IFERROR(ROUND($CD19*INDEX(消耗汇总!BH$8:BH$87,相关资料!$T19,1),-2),0)</f>
        <v>0</v>
      </c>
      <c r="FW19" s="8">
        <v>14</v>
      </c>
      <c r="FX19" s="5">
        <f t="shared" si="13"/>
        <v>531200</v>
      </c>
      <c r="FY19" s="5">
        <f t="shared" si="14"/>
        <v>42000</v>
      </c>
      <c r="FZ19" s="5">
        <f t="shared" si="15"/>
        <v>99549000</v>
      </c>
      <c r="GA19" s="5">
        <f t="shared" si="1"/>
        <v>0</v>
      </c>
      <c r="GB19" s="5">
        <f t="shared" si="2"/>
        <v>21000</v>
      </c>
      <c r="GC19" s="5">
        <f t="shared" si="3"/>
        <v>21000</v>
      </c>
      <c r="GD19" s="5">
        <f t="shared" si="16"/>
        <v>21000</v>
      </c>
      <c r="GE19" s="5">
        <f t="shared" si="17"/>
        <v>20000</v>
      </c>
      <c r="GF19" s="5">
        <f t="shared" si="4"/>
        <v>264200</v>
      </c>
      <c r="GG19" s="5">
        <f t="shared" si="5"/>
        <v>70200</v>
      </c>
      <c r="GH19" s="5">
        <f t="shared" si="6"/>
        <v>42000</v>
      </c>
      <c r="GI19" s="8"/>
      <c r="GJ19" s="5">
        <f t="shared" si="7"/>
        <v>8334300</v>
      </c>
      <c r="GK19" s="5">
        <f t="shared" si="8"/>
        <v>8334300</v>
      </c>
      <c r="GL19" s="5">
        <f t="shared" si="9"/>
        <v>8334300</v>
      </c>
      <c r="GM19" s="5">
        <f t="shared" si="10"/>
        <v>6250800</v>
      </c>
      <c r="GN19" s="5">
        <f t="shared" si="11"/>
        <v>45600</v>
      </c>
      <c r="GO19" s="5">
        <f t="shared" si="12"/>
        <v>723197300</v>
      </c>
      <c r="GR19" s="8">
        <v>14</v>
      </c>
      <c r="GS19" s="5">
        <f>SUM(FX$6:FX19)</f>
        <v>2188000</v>
      </c>
      <c r="GT19" s="5">
        <f>SUM(FY$6:FY19)</f>
        <v>153900</v>
      </c>
      <c r="GU19" s="5">
        <f>SUM(FZ$6:FZ19)</f>
        <v>266755900</v>
      </c>
      <c r="GV19" s="5">
        <f>SUM(GA$6:GA19)</f>
        <v>0</v>
      </c>
      <c r="GW19" s="5">
        <f>SUM(GB$6:GB19)</f>
        <v>87500</v>
      </c>
      <c r="GX19" s="5">
        <f>SUM(GC$6:GC19)</f>
        <v>87500</v>
      </c>
      <c r="GY19" s="5">
        <f>SUM(GD$6:GD19)</f>
        <v>87520</v>
      </c>
      <c r="GZ19" s="5">
        <f>SUM(GE$6:GE19)</f>
        <v>83550</v>
      </c>
      <c r="HA19" s="5">
        <f>SUM(GF$6:GF19)</f>
        <v>2367300</v>
      </c>
      <c r="HB19" s="5">
        <f>SUM(GG$6:GG19)</f>
        <v>265650</v>
      </c>
      <c r="HC19" s="5">
        <f>SUM(GH$6:GH19)</f>
        <v>154200</v>
      </c>
      <c r="HD19" s="5">
        <f>SUM(GI$6:GI19)</f>
        <v>0</v>
      </c>
      <c r="HE19" s="5">
        <f>SUM(GJ$6:GJ19)</f>
        <v>30173400</v>
      </c>
      <c r="HF19" s="5">
        <f>SUM(GK$6:GK19)</f>
        <v>30174000</v>
      </c>
      <c r="HG19" s="5">
        <f>SUM(GL$6:GL19)</f>
        <v>30173700</v>
      </c>
      <c r="HH19" s="5">
        <f>SUM(GM$6:GM19)</f>
        <v>22628700</v>
      </c>
      <c r="HI19" s="5">
        <f>SUM(GN$6:GN19)</f>
        <v>171700</v>
      </c>
      <c r="HJ19" s="5">
        <f>SUM(GO$6:GO19)</f>
        <v>1335942400</v>
      </c>
      <c r="HM19" s="8">
        <v>14</v>
      </c>
      <c r="HN19" s="5">
        <f>IFERROR(求节点(相关资料!C$6:C$85,GS$6:GS$85,$HM19),0)</f>
        <v>2188000</v>
      </c>
      <c r="HO19" s="5">
        <f>IFERROR(求节点(相关资料!D$6:D$85,GT$6:GT$85,$HM19),0)</f>
        <v>153900</v>
      </c>
      <c r="HP19" s="5">
        <f>IFERROR(求节点(相关资料!E$6:E$85,GU$6:GU$85,$HM19),0)</f>
        <v>119050</v>
      </c>
      <c r="HQ19" s="5">
        <f>IFERROR(求节点(相关资料!F$6:F$85,GV$6:GV$85,$HM19),0)</f>
        <v>0</v>
      </c>
      <c r="HR19" s="5">
        <f>IFERROR(求节点(相关资料!G$6:G$85,GW$6:GW$85,$HM19),0)</f>
        <v>87500</v>
      </c>
      <c r="HS19" s="5">
        <f>IFERROR(求节点(相关资料!H$6:H$85,GX$6:GX$85,$HM19),0)</f>
        <v>87500</v>
      </c>
      <c r="HT19" s="5">
        <f>IFERROR(求节点(相关资料!I$6:I$85,GY$6:GY$85,$HM19),0)</f>
        <v>87520</v>
      </c>
      <c r="HU19" s="5">
        <f>IFERROR(求节点(相关资料!J$6:J$85,GZ$6:GZ$85,$HM19),0)</f>
        <v>83550</v>
      </c>
      <c r="HV19" s="5">
        <f>IFERROR(求节点(相关资料!K$6:K$85,HA$6:HA$85,$HM19),0)</f>
        <v>71000</v>
      </c>
      <c r="HW19" s="5">
        <f>IFERROR(求节点(相关资料!L$6:L$85,HB$6:HB$85,$HM19),0)</f>
        <v>265650</v>
      </c>
      <c r="HX19" s="5">
        <f>IFERROR(求节点(相关资料!M$6:M$85,HC$6:HC$85,$HM19),0)</f>
        <v>154200</v>
      </c>
      <c r="HY19" s="5">
        <f>IFERROR(求节点(相关资料!N$6:N$85,HD$6:HD$85,$HM19),0)</f>
        <v>0</v>
      </c>
      <c r="HZ19" s="5">
        <f>IFERROR(求节点(相关资料!O$6:O$85,HE$6:HE$85,$HM19),0)</f>
        <v>156620</v>
      </c>
      <c r="IA19" s="5">
        <f>IFERROR(求节点(相关资料!P$6:P$85,HF$6:HF$85,$HM19),0)</f>
        <v>158533.33333333331</v>
      </c>
      <c r="IB19" s="5">
        <f>IFERROR(求节点(相关资料!Q$6:Q$85,HG$6:HG$85,$HM19),0)</f>
        <v>156920</v>
      </c>
      <c r="IC19" s="5">
        <f>IFERROR(求节点(相关资料!R$6:R$85,HH$6:HH$85,$HM19),0)</f>
        <v>115375</v>
      </c>
      <c r="ID19" s="5">
        <f>IFERROR(求节点(相关资料!S$6:S$85,HI$6:HI$85,$HM19),0)</f>
        <v>69300</v>
      </c>
      <c r="IE19" s="5">
        <f>IFERROR(求节点(相关资料!T$6:T$85,HJ$6:HJ$85,$HM19),0)</f>
        <v>31675</v>
      </c>
      <c r="IH19" s="6">
        <v>14</v>
      </c>
      <c r="II19" s="6">
        <f>SUMPRODUCT(HN19:IE19,'[1]功能-城建'!$X19:$AO19)</f>
        <v>3915293.3333333335</v>
      </c>
      <c r="IJ19" s="6">
        <f>'[1]资源-木石铜粮'!$BW19</f>
        <v>4076056.718469555</v>
      </c>
      <c r="IK19" s="6">
        <f t="shared" si="18"/>
        <v>0.9605590902580512</v>
      </c>
    </row>
    <row r="20" spans="1:245" x14ac:dyDescent="0.15">
      <c r="A20" s="2">
        <v>15</v>
      </c>
      <c r="B20" s="4">
        <f>'[1]资源-木石铜粮'!DG20</f>
        <v>2845217.4281164324</v>
      </c>
      <c r="C20" s="4">
        <f>'[1]资源-木石铜粮'!DH20</f>
        <v>213000.06104591503</v>
      </c>
      <c r="D20" s="4">
        <f>'[1]资源-木石铜粮'!DI20</f>
        <v>196571.67796065687</v>
      </c>
      <c r="E20" s="4">
        <f>'[1]资源-木石铜粮'!DJ20</f>
        <v>0</v>
      </c>
      <c r="F20" s="4">
        <f>'[1]资源-木石铜粮'!DK20</f>
        <v>108348.91179111379</v>
      </c>
      <c r="G20" s="4">
        <f>'[1]资源-木石铜粮'!DL20</f>
        <v>108348.91179111379</v>
      </c>
      <c r="H20" s="4">
        <f>'[1]资源-木石铜粮'!DM20</f>
        <v>108348.91179111379</v>
      </c>
      <c r="I20" s="4">
        <f>'[1]资源-木石铜粮'!DN20</f>
        <v>108348.91179111379</v>
      </c>
      <c r="J20" s="29">
        <f>SMALL('[1]资源-木石铜粮'!$DO$6:$DO$55,$A20)</f>
        <v>0</v>
      </c>
      <c r="K20" s="4">
        <f>'[1]资源-木石铜粮'!DP20</f>
        <v>354615.75773320568</v>
      </c>
      <c r="L20" s="4">
        <f>'[1]资源-木石铜粮'!DQ20</f>
        <v>212540.11796762559</v>
      </c>
      <c r="M20" s="4">
        <f>'[1]资源-木石铜粮'!DR20</f>
        <v>406173.01049502997</v>
      </c>
      <c r="N20" s="4">
        <f>'[1]资源-木石铜粮'!DS20</f>
        <v>195303.87954847811</v>
      </c>
      <c r="O20" s="4">
        <f>'[1]资源-木石铜粮'!DT20</f>
        <v>196432.93762123497</v>
      </c>
      <c r="P20" s="4">
        <f>'[1]资源-木石铜粮'!DU20</f>
        <v>196024.09932942214</v>
      </c>
      <c r="Q20" s="4">
        <f>'[1]资源-木石铜粮'!DV20</f>
        <v>145677.39210361734</v>
      </c>
      <c r="R20" s="4">
        <f>'[1]资源-木石铜粮'!DW20</f>
        <v>61848.028495573206</v>
      </c>
      <c r="S20" s="4">
        <f>'[1]资源-木石铜粮'!DX20</f>
        <v>28354.840044943387</v>
      </c>
      <c r="T20" s="4">
        <f>'[1]资源-木石铜粮'!DY20</f>
        <v>0</v>
      </c>
      <c r="V20" s="2">
        <v>15</v>
      </c>
      <c r="W20" s="2">
        <f>IFERROR(求节点($A$6:$A$85,B$6:B$85,相关资料!C20),0)</f>
        <v>2845217.4281164324</v>
      </c>
      <c r="X20" s="2">
        <f>IFERROR(求节点($A$6:$A$85,C$6:C$85,相关资料!D20),0)</f>
        <v>213000.06104591503</v>
      </c>
      <c r="Y20" s="2">
        <f>IFERROR(求节点($A$6:$A$85,D$6:D$85,相关资料!E20),0)</f>
        <v>421747491.18020189</v>
      </c>
      <c r="Z20" s="2">
        <f>IFERROR(求节点($A$6:$A$85,E$6:E$85,相关资料!F20),0)</f>
        <v>0</v>
      </c>
      <c r="AA20" s="2">
        <f>IFERROR(求节点($A$6:$A$85,F$6:F$85,相关资料!G20),0)</f>
        <v>108348.91179111379</v>
      </c>
      <c r="AB20" s="2">
        <f>IFERROR(求节点($A$6:$A$85,G$6:G$85,相关资料!H20),0)</f>
        <v>108348.91179111379</v>
      </c>
      <c r="AC20" s="2">
        <f>IFERROR(求节点($A$6:$A$85,H$6:H$85,相关资料!I20),0)</f>
        <v>108348.91179111379</v>
      </c>
      <c r="AD20" s="2">
        <f>IFERROR(求节点($A$6:$A$85,I$6:I$85,相关资料!J20),0)</f>
        <v>108348.91179111379</v>
      </c>
      <c r="AE20" s="29">
        <f>MAX(求节点('[1]功能-城建'!$K$33:$K$55,$J$33:$J$85,$V20),AE19)</f>
        <v>3359147.7355988775</v>
      </c>
      <c r="AF20" s="2">
        <f>IFERROR(求节点($A$6:$A$85,K$6:K$85,相关资料!L20),0)</f>
        <v>354615.75773320568</v>
      </c>
      <c r="AG20" s="2">
        <f>IFERROR(求节点($A$6:$A$85,L$6:L$85,相关资料!M20),0)</f>
        <v>212540.11796762559</v>
      </c>
      <c r="AH20" s="2">
        <f>IFERROR(求节点($A$6:$A$85,M$6:M$85,相关资料!N20),0)</f>
        <v>240235687.34893182</v>
      </c>
      <c r="AI20" s="2">
        <f>IFERROR(求节点($A$6:$A$85,N$6:N$85,相关资料!O20),0)</f>
        <v>50246932.392429836</v>
      </c>
      <c r="AJ20" s="2">
        <f>IFERROR(求节点($A$6:$A$85,O$6:O$85,相关资料!P20),0)</f>
        <v>50248061.450502589</v>
      </c>
      <c r="AK20" s="2">
        <f>IFERROR(求节点($A$6:$A$85,P$6:P$85,相关资料!Q20),0)</f>
        <v>50247652.61221078</v>
      </c>
      <c r="AL20" s="2">
        <f>IFERROR(求节点($A$6:$A$85,Q$6:Q$85,相关资料!R20),0)</f>
        <v>37684398.776764639</v>
      </c>
      <c r="AM20" s="2">
        <f>IFERROR(求节点($A$6:$A$85,R$6:R$85,相关资料!S20),0)</f>
        <v>107500.50340098649</v>
      </c>
      <c r="AN20" s="2">
        <f>IFERROR(求节点($A$6:$A$85,S$6:S$85,相关资料!T20),0)</f>
        <v>2321349846.2637477</v>
      </c>
      <c r="AO20" s="2">
        <f>IFERROR(求节点($A$6:$A$85,T$6:T$85,相关资料!U20),0)</f>
        <v>0</v>
      </c>
      <c r="AP20" s="2"/>
      <c r="AQ20" s="2">
        <v>15</v>
      </c>
      <c r="AR20" s="2">
        <f>IF(W20-W19=0,MAX(AR$6:AR19),W20-W19)</f>
        <v>657248.37210195884</v>
      </c>
      <c r="AS20" s="2">
        <f>IF(X20-X19=0,MAX(AS$6:AS19),X20-X19)</f>
        <v>59524.380869611341</v>
      </c>
      <c r="AT20" s="2">
        <f>IF(Y20-Y19=0,MAX(AT$6:AT19),Y20-Y19)</f>
        <v>154991958.20072448</v>
      </c>
      <c r="AU20" s="2">
        <f>IF(Z20-Z19=0,MAX(AU$6:AU19),Z20-Z19)</f>
        <v>0</v>
      </c>
      <c r="AV20" s="2">
        <f>IF(AA20-AA19=0,MAX(AV$6:AV19),AA20-AA19)</f>
        <v>24801.825362338059</v>
      </c>
      <c r="AW20" s="2">
        <f>IF(AB20-AB19=0,MAX(AW$6:AW19),AB20-AB19)</f>
        <v>24801.825362338059</v>
      </c>
      <c r="AX20" s="2">
        <f>IF(AC20-AC19=0,MAX(AX$6:AX19),AC20-AC19)</f>
        <v>24801.825362338059</v>
      </c>
      <c r="AY20" s="2">
        <f>IF(AD20-AD19=0,MAX(AY$6:AY19),AD20-AD19)</f>
        <v>24801.825362338059</v>
      </c>
      <c r="AZ20" s="2">
        <f>IF(AE20-AE19=0,MAX(AZ$6:AZ19),AE20-AE19)</f>
        <v>142043.5156843611</v>
      </c>
      <c r="BA20" s="2">
        <f>IF(AF20-AF19=0,MAX(BA$6:BA19),AF20-AF19)</f>
        <v>89286.571304417041</v>
      </c>
      <c r="BB20" s="2">
        <f>IF(AG20-AG19=0,MAX(BB$6:BB19),AG20-AG19)</f>
        <v>59524.380869611341</v>
      </c>
      <c r="BC20" s="2">
        <f>IF(AH20-AH19=0,MAX(BC$6:BC19),AH20-AH19)</f>
        <v>86348841.502697498</v>
      </c>
      <c r="BD20" s="2">
        <f>IF(AI20-AI19=0,MAX(BD$6:BD19),AI20-AI19)</f>
        <v>20074349.77504636</v>
      </c>
      <c r="BE20" s="2">
        <f>IF(AJ20-AJ19=0,MAX(BE$6:BE19),AJ20-AJ19)</f>
        <v>20074349.77504636</v>
      </c>
      <c r="BF20" s="2">
        <f>IF(AK20-AK19=0,MAX(BF$6:BF19),AK20-AK19)</f>
        <v>20074349.77504636</v>
      </c>
      <c r="BG20" s="2">
        <f>IF(AL20-AL19=0,MAX(BG$6:BG19),AL20-AL19)</f>
        <v>15055762.331284769</v>
      </c>
      <c r="BH20" s="2">
        <f>IF(AM20-AM19=0,MAX(BH$6:BH19),AM20-AM19)</f>
        <v>45652.474905413284</v>
      </c>
      <c r="BI20" s="2">
        <f>IF(AN20-AN19=0,MAX(BI$6:BI19),AN20-AN19)</f>
        <v>1215420461.2197611</v>
      </c>
      <c r="BK20" s="21">
        <v>1</v>
      </c>
      <c r="BL20" s="2">
        <v>15</v>
      </c>
      <c r="BM20" s="2">
        <f>IF($BL20&gt;BM$1,0,SMALL(AR$6:AR$85,$BL20)*求节点($BL$6:$BL$85,$BK$6:$BK$85,INDEX(升级建筑所需大殿等级!AA$6:AA$85,MATCH($BL20,升级建筑所需大殿等级!$Z$6:$Z$85,0))))</f>
        <v>657248.37210195884</v>
      </c>
      <c r="BN20" s="2">
        <f>IF($BL20&gt;BN$1,0,SMALL(AS$6:AS$85,$BL20)*求节点($BL$6:$BL$85,$BK$6:$BK$85,INDEX(升级建筑所需大殿等级!AB$6:AB$85,MATCH($BL20,升级建筑所需大殿等级!$Z$6:$Z$85,0))))</f>
        <v>59524.380869611341</v>
      </c>
      <c r="BO20" s="2">
        <f>IF($BL20&gt;BO$1,0,SMALL(AT$6:AT$85,$BL20)*求节点($BL$6:$BL$85,$BK$6:$BK$85,INDEX(升级建筑所需大殿等级!AC$6:AC$85,MATCH($BL20,升级建筑所需大殿等级!$Z$6:$Z$85,0))))</f>
        <v>154991958.20072448</v>
      </c>
      <c r="BP20" s="2">
        <f>IF($BL20&gt;BP$1,0,SMALL(AU$6:AU$85,$BL20)*求节点($BL$6:$BL$85,$BK$6:$BK$85,INDEX(升级建筑所需大殿等级!AD$6:AD$85,MATCH($BL20,升级建筑所需大殿等级!$Z$6:$Z$85,0))))</f>
        <v>0</v>
      </c>
      <c r="BQ20" s="2">
        <f>IF($BL20&gt;BQ$1,0,SMALL(AV$6:AV$85,$BL20)*求节点($BL$6:$BL$85,$BK$6:$BK$85,INDEX(升级建筑所需大殿等级!AE$6:AE$85,MATCH($BL20,升级建筑所需大殿等级!$Z$6:$Z$85,0))))</f>
        <v>24801.825362338059</v>
      </c>
      <c r="BR20" s="2">
        <f>IF($BL20&gt;BR$1,0,SMALL(AW$6:AW$85,$BL20)*求节点($BL$6:$BL$85,$BK$6:$BK$85,INDEX(升级建筑所需大殿等级!AF$6:AF$85,MATCH($BL20,升级建筑所需大殿等级!$Z$6:$Z$85,0))))</f>
        <v>24801.825362338059</v>
      </c>
      <c r="BS20" s="2">
        <f>IF($BL20&gt;BS$1,0,SMALL(AX$6:AX$85,$BL20)*求节点($BL$6:$BL$85,$BK$6:$BK$85,INDEX(升级建筑所需大殿等级!AG$6:AG$85,MATCH($BL20,升级建筑所需大殿等级!$Z$6:$Z$85,0))))</f>
        <v>24801.825362338059</v>
      </c>
      <c r="BT20" s="2">
        <f>IF($BL20&gt;BT$1,0,SMALL(AY$6:AY$85,$BL20)*求节点($BL$6:$BL$85,$BK$6:$BK$85,INDEX(升级建筑所需大殿等级!AH$6:AH$85,MATCH($BL20,升级建筑所需大殿等级!$Z$6:$Z$85,0))))</f>
        <v>24801.825362338059</v>
      </c>
      <c r="BU20" s="2">
        <f>IF($BL20&gt;BU$1,0,SMALL(AZ$6:AZ$85,$BL20)*求节点($BL$6:$BL$85,$BK$6:$BK$85,INDEX(升级建筑所需大殿等级!AI$6:AI$85,MATCH($BL20,升级建筑所需大殿等级!$Z$6:$Z$85,0))))</f>
        <v>264198.51439706609</v>
      </c>
      <c r="BV20" s="2">
        <f>IF($BL20&gt;BV$1,0,SMALL(BA$6:BA$85,$BL20)*求节点($BL$6:$BL$85,$BK$6:$BK$85,INDEX(升级建筑所需大殿等级!AJ$6:AJ$85,MATCH($BL20,升级建筑所需大殿等级!$Z$6:$Z$85,0))))</f>
        <v>89286.571304417041</v>
      </c>
      <c r="BW20" s="2">
        <f>IF($BL20&gt;BW$1,0,SMALL(BB$6:BB$85,$BL20)*求节点($BL$6:$BL$85,$BK$6:$BK$85,INDEX(升级建筑所需大殿等级!AK$6:AK$85,MATCH($BL20,升级建筑所需大殿等级!$Z$6:$Z$85,0))))</f>
        <v>59524.380869611341</v>
      </c>
      <c r="BX20" s="2">
        <f>IF($BL20&gt;BX$1,0,SMALL(BC$6:BC$85,$BL20)*求节点($BL$6:$BL$85,$BK$6:$BK$85,INDEX(升级建筑所需大殿等级!AL$6:AL$85,MATCH($BL20,升级建筑所需大殿等级!$Z$6:$Z$85,0))))</f>
        <v>86348841.502697498</v>
      </c>
      <c r="BY20" s="2">
        <f>IF($BL20&gt;BY$1,0,SMALL(BD$6:BD$85,$BL20)*求节点($BL$6:$BL$85,$BK$6:$BK$85,INDEX(升级建筑所需大殿等级!AM$6:AM$85,MATCH($BL20,升级建筑所需大殿等级!$Z$6:$Z$85,0))))</f>
        <v>20074349.77504636</v>
      </c>
      <c r="BZ20" s="2">
        <f>IF($BL20&gt;BZ$1,0,SMALL(BE$6:BE$85,$BL20)*求节点($BL$6:$BL$85,$BK$6:$BK$85,INDEX(升级建筑所需大殿等级!AN$6:AN$85,MATCH($BL20,升级建筑所需大殿等级!$Z$6:$Z$85,0))))</f>
        <v>20074349.77504636</v>
      </c>
      <c r="CA20" s="2">
        <f>IF($BL20&gt;CA$1,0,SMALL(BF$6:BF$85,$BL20)*求节点($BL$6:$BL$85,$BK$6:$BK$85,INDEX(升级建筑所需大殿等级!AO$6:AO$85,MATCH($BL20,升级建筑所需大殿等级!$Z$6:$Z$85,0))))</f>
        <v>20074349.77504636</v>
      </c>
      <c r="CB20" s="2">
        <f>IF($BL20&gt;CB$1,0,SMALL(BG$6:BG$85,$BL20)*求节点($BL$6:$BL$85,$BK$6:$BK$85,INDEX(升级建筑所需大殿等级!AP$6:AP$85,MATCH($BL20,升级建筑所需大殿等级!$Z$6:$Z$85,0))))</f>
        <v>15055762.331284769</v>
      </c>
      <c r="CC20" s="2">
        <f>IF($BL20&gt;CC$1,0,SMALL(BH$6:BH$85,$BL20)*求节点($BL$6:$BL$85,$BK$6:$BK$85,INDEX(升级建筑所需大殿等级!AQ$6:AQ$85,MATCH($BL20,升级建筑所需大殿等级!$Z$6:$Z$85,0))))</f>
        <v>45652.474905413284</v>
      </c>
      <c r="CD20" s="2">
        <f>IF($BL20&gt;CD$1,0,SMALL(BI$6:BI$85,$BL20)*求节点($BL$6:$BL$85,$BK$6:$BK$85,INDEX(升级建筑所需大殿等级!AR$6:AR$85,MATCH($BL20,升级建筑所需大殿等级!$Z$6:$Z$85,0))))</f>
        <v>1507121371.9125037</v>
      </c>
      <c r="CE20" s="2"/>
      <c r="CF20" s="2"/>
      <c r="CH20" s="1">
        <v>15</v>
      </c>
      <c r="CI20" s="46">
        <v>196800</v>
      </c>
      <c r="CJ20" s="46">
        <v>263700</v>
      </c>
      <c r="CK20" s="46">
        <v>196800</v>
      </c>
      <c r="CL20" s="1">
        <f>IFERROR(ROUND($BM20*INDEX(消耗汇总!BH$8:BH$87,相关资料!$C20,1),-2),0)</f>
        <v>0</v>
      </c>
      <c r="CN20" s="46">
        <v>17800</v>
      </c>
      <c r="CO20" s="46">
        <v>23900</v>
      </c>
      <c r="CP20" s="46">
        <v>17800</v>
      </c>
      <c r="CQ20" s="1">
        <f>IFERROR(ROUND($BN20*INDEX(消耗汇总!BH$8:BH$87,相关资料!$D20,1),-2),0)</f>
        <v>0</v>
      </c>
      <c r="CS20" s="46">
        <v>41003200</v>
      </c>
      <c r="CT20" s="46">
        <v>72985600</v>
      </c>
      <c r="CU20" s="46">
        <v>41003200</v>
      </c>
      <c r="CV20" s="1">
        <f>IFERROR(ROUND($BO20*INDEX(消耗汇总!BH$8:BH$87,相关资料!$E20,1),-2),0)</f>
        <v>0</v>
      </c>
      <c r="CX20" s="1">
        <f>IFERROR(ROUND($BP20*INDEX(消耗汇总!BE$8:BE$87,相关资料!$F20,1),-2),0)</f>
        <v>0</v>
      </c>
      <c r="CY20" s="1">
        <f>IFERROR(ROUND($BP20*INDEX(消耗汇总!BF$8:BF$87,相关资料!$F20,1),-2),0)</f>
        <v>0</v>
      </c>
      <c r="CZ20" s="1">
        <f>IFERROR(ROUND($BP20*INDEX(消耗汇总!BG$8:BG$87,相关资料!$F20,1),-2),0)</f>
        <v>0</v>
      </c>
      <c r="DA20" s="1">
        <f>IFERROR(ROUND($BP20*INDEX(消耗汇总!BH$8:BH$87,相关资料!$F20,1),-2),0)</f>
        <v>0</v>
      </c>
      <c r="DD20" s="46">
        <v>14900</v>
      </c>
      <c r="DE20" s="46">
        <v>11100</v>
      </c>
      <c r="DF20" s="1">
        <f>IFERROR(ROUND($BQ20*INDEX(消耗汇总!BH$8:BH$87,相关资料!$G20,1)+$BS20*INDEX(消耗汇总!BH$8:BH$87,相关资料!$G20,1)/2,-2),0)</f>
        <v>0</v>
      </c>
      <c r="DH20" s="46">
        <v>11100</v>
      </c>
      <c r="DI20" s="46">
        <v>14900</v>
      </c>
      <c r="DM20" s="29">
        <v>13000</v>
      </c>
      <c r="DN20" s="2"/>
      <c r="DO20" s="29">
        <v>13000</v>
      </c>
      <c r="DR20" s="46">
        <v>7400</v>
      </c>
      <c r="DS20" s="46">
        <v>10000</v>
      </c>
      <c r="DT20" s="46">
        <v>7400</v>
      </c>
      <c r="DU20" s="1">
        <v>0</v>
      </c>
      <c r="DW20" s="46">
        <v>73400</v>
      </c>
      <c r="DX20" s="46">
        <v>117400</v>
      </c>
      <c r="DY20" s="46">
        <v>73400</v>
      </c>
      <c r="DZ20" s="1">
        <f>ROUND($BU20*INDEX(消耗汇总!BH$8:BH$87,相关资料!$K20,1),-2)</f>
        <v>0</v>
      </c>
      <c r="EB20" s="46">
        <v>26700</v>
      </c>
      <c r="EC20" s="46">
        <v>35800</v>
      </c>
      <c r="ED20" s="46">
        <v>26700</v>
      </c>
      <c r="EE20" s="1">
        <f>IFERROR(ROUND($BV20*INDEX(消耗汇总!BH$8:BH$87,相关资料!$L20,1),-2),0)</f>
        <v>0</v>
      </c>
      <c r="EG20" s="46">
        <v>17800</v>
      </c>
      <c r="EH20" s="46">
        <v>23900</v>
      </c>
      <c r="EI20" s="46">
        <v>17800</v>
      </c>
      <c r="EJ20" s="1">
        <f>IFERROR(ROUND($BW20*INDEX(消耗汇总!BH$8:BH$87,相关资料!$M20,1),-2),0)</f>
        <v>0</v>
      </c>
      <c r="EK20" s="1">
        <v>15</v>
      </c>
      <c r="EL20" s="46">
        <v>23087900</v>
      </c>
      <c r="EM20" s="46">
        <v>40173000</v>
      </c>
      <c r="EN20" s="46">
        <v>23087900</v>
      </c>
      <c r="EO20" s="1">
        <f>IFERROR(ROUND($BX20*INDEX(消耗汇总!BH$8:BH$87,相关资料!$N20,1),-2),0)</f>
        <v>0</v>
      </c>
      <c r="EQ20" s="46">
        <v>5338900</v>
      </c>
      <c r="ER20" s="46">
        <v>9396500</v>
      </c>
      <c r="ES20" s="46">
        <v>5338900</v>
      </c>
      <c r="ET20" s="1">
        <f>IFERROR(ROUND($BY20*INDEX(消耗汇总!BH$8:BH$87,相关资料!$O20,1),-2),0)</f>
        <v>0</v>
      </c>
      <c r="EV20" s="46">
        <v>5338900</v>
      </c>
      <c r="EW20" s="46">
        <v>9396500</v>
      </c>
      <c r="EX20" s="46">
        <v>5338900</v>
      </c>
      <c r="EY20" s="1">
        <f>IFERROR(ROUND($BZ20*INDEX(消耗汇总!BH$8:BH$87,相关资料!$P20,1),-2),0)</f>
        <v>0</v>
      </c>
      <c r="FA20" s="46">
        <v>5338900</v>
      </c>
      <c r="FB20" s="46">
        <v>9396500</v>
      </c>
      <c r="FC20" s="46">
        <v>5338900</v>
      </c>
      <c r="FD20" s="1">
        <f>IFERROR(ROUND($CA20*INDEX(消耗汇总!BH$8:BH$87,相关资料!$Q20,1),-2),0)</f>
        <v>0</v>
      </c>
      <c r="FF20" s="46">
        <v>4004200</v>
      </c>
      <c r="FG20" s="46">
        <v>7047400</v>
      </c>
      <c r="FH20" s="46">
        <v>4004200</v>
      </c>
      <c r="FI20" s="1">
        <f>IFERROR(ROUND($CB20*INDEX(消耗汇总!BH$8:BH$87,相关资料!$R20,1),-2),0)</f>
        <v>0</v>
      </c>
      <c r="FK20" s="46">
        <v>13600</v>
      </c>
      <c r="FL20" s="46">
        <v>18400</v>
      </c>
      <c r="FM20" s="46">
        <v>13600</v>
      </c>
      <c r="FN20" s="1">
        <f>IFERROR(ROUND($CC20*INDEX(消耗汇总!BH$8:BH$87,相关资料!$S20,1),-2),0)</f>
        <v>0</v>
      </c>
      <c r="FP20" s="1">
        <f>IFERROR(ROUND($CD20*INDEX(消耗汇总!BE$8:BE$87,相关资料!$T20,1),-2),0)</f>
        <v>333433900</v>
      </c>
      <c r="FQ20" s="1">
        <f>IFERROR(ROUND($CD20*INDEX(消耗汇总!BF$8:BF$87,相关资料!$T20,1),-2),0)</f>
        <v>840253500</v>
      </c>
      <c r="FR20" s="1">
        <f>IFERROR(ROUND($CD20*INDEX(消耗汇总!BG$8:BG$87,相关资料!$T20,1),-2),0)</f>
        <v>333433900</v>
      </c>
      <c r="FS20" s="1">
        <f>IFERROR(ROUND($CD20*INDEX(消耗汇总!BH$8:BH$87,相关资料!$T20,1),-2),0)</f>
        <v>0</v>
      </c>
      <c r="FW20" s="8">
        <v>15</v>
      </c>
      <c r="FX20" s="5">
        <f t="shared" si="13"/>
        <v>657300</v>
      </c>
      <c r="FY20" s="5">
        <f t="shared" si="14"/>
        <v>59500</v>
      </c>
      <c r="FZ20" s="5">
        <f t="shared" si="15"/>
        <v>154992000</v>
      </c>
      <c r="GA20" s="5">
        <f t="shared" si="1"/>
        <v>0</v>
      </c>
      <c r="GB20" s="5">
        <f t="shared" si="2"/>
        <v>26000</v>
      </c>
      <c r="GC20" s="5">
        <f t="shared" si="3"/>
        <v>26000</v>
      </c>
      <c r="GD20" s="5">
        <f t="shared" si="16"/>
        <v>26000</v>
      </c>
      <c r="GE20" s="5">
        <f t="shared" si="17"/>
        <v>24800</v>
      </c>
      <c r="GF20" s="5">
        <f t="shared" si="4"/>
        <v>264200</v>
      </c>
      <c r="GG20" s="5">
        <f t="shared" si="5"/>
        <v>89200</v>
      </c>
      <c r="GH20" s="5">
        <f t="shared" si="6"/>
        <v>59500</v>
      </c>
      <c r="GI20" s="8"/>
      <c r="GJ20" s="5">
        <f t="shared" si="7"/>
        <v>20074300</v>
      </c>
      <c r="GK20" s="5">
        <f t="shared" si="8"/>
        <v>20074300</v>
      </c>
      <c r="GL20" s="5">
        <f t="shared" si="9"/>
        <v>20074300</v>
      </c>
      <c r="GM20" s="5">
        <f t="shared" si="10"/>
        <v>15055800</v>
      </c>
      <c r="GN20" s="5">
        <f t="shared" si="11"/>
        <v>45600</v>
      </c>
      <c r="GO20" s="5">
        <f t="shared" si="12"/>
        <v>1507121300</v>
      </c>
      <c r="GR20" s="8">
        <v>15</v>
      </c>
      <c r="GS20" s="5">
        <f>SUM(FX$6:FX20)</f>
        <v>2845300</v>
      </c>
      <c r="GT20" s="5">
        <f>SUM(FY$6:FY20)</f>
        <v>213400</v>
      </c>
      <c r="GU20" s="5">
        <f>SUM(FZ$6:FZ20)</f>
        <v>421747900</v>
      </c>
      <c r="GV20" s="5">
        <f>SUM(GA$6:GA20)</f>
        <v>0</v>
      </c>
      <c r="GW20" s="5">
        <f>SUM(GB$6:GB20)</f>
        <v>113500</v>
      </c>
      <c r="GX20" s="5">
        <f>SUM(GC$6:GC20)</f>
        <v>113500</v>
      </c>
      <c r="GY20" s="5">
        <f>SUM(GD$6:GD20)</f>
        <v>113520</v>
      </c>
      <c r="GZ20" s="5">
        <f>SUM(GE$6:GE20)</f>
        <v>108350</v>
      </c>
      <c r="HA20" s="5">
        <f>SUM(GF$6:GF20)</f>
        <v>2631500</v>
      </c>
      <c r="HB20" s="5">
        <f>SUM(GG$6:GG20)</f>
        <v>354850</v>
      </c>
      <c r="HC20" s="5">
        <f>SUM(GH$6:GH20)</f>
        <v>213700</v>
      </c>
      <c r="HD20" s="5">
        <f>SUM(GI$6:GI20)</f>
        <v>0</v>
      </c>
      <c r="HE20" s="5">
        <f>SUM(GJ$6:GJ20)</f>
        <v>50247700</v>
      </c>
      <c r="HF20" s="5">
        <f>SUM(GK$6:GK20)</f>
        <v>50248300</v>
      </c>
      <c r="HG20" s="5">
        <f>SUM(GL$6:GL20)</f>
        <v>50248000</v>
      </c>
      <c r="HH20" s="5">
        <f>SUM(GM$6:GM20)</f>
        <v>37684500</v>
      </c>
      <c r="HI20" s="5">
        <f>SUM(GN$6:GN20)</f>
        <v>217300</v>
      </c>
      <c r="HJ20" s="5">
        <f>SUM(GO$6:GO20)</f>
        <v>2843063700</v>
      </c>
      <c r="HM20" s="8">
        <v>15</v>
      </c>
      <c r="HN20" s="5">
        <f>IFERROR(求节点(相关资料!C$6:C$85,GS$6:GS$85,$HM20),0)</f>
        <v>2845300</v>
      </c>
      <c r="HO20" s="5">
        <f>IFERROR(求节点(相关资料!D$6:D$85,GT$6:GT$85,$HM20),0)</f>
        <v>213400</v>
      </c>
      <c r="HP20" s="5">
        <f>IFERROR(求节点(相关资料!E$6:E$85,GU$6:GU$85,$HM20),0)</f>
        <v>211750</v>
      </c>
      <c r="HQ20" s="5">
        <f>IFERROR(求节点(相关资料!F$6:F$85,GV$6:GV$85,$HM20),0)</f>
        <v>0</v>
      </c>
      <c r="HR20" s="5">
        <f>IFERROR(求节点(相关资料!G$6:G$85,GW$6:GW$85,$HM20),0)</f>
        <v>113500</v>
      </c>
      <c r="HS20" s="5">
        <f>IFERROR(求节点(相关资料!H$6:H$85,GX$6:GX$85,$HM20),0)</f>
        <v>113500</v>
      </c>
      <c r="HT20" s="5">
        <f>IFERROR(求节点(相关资料!I$6:I$85,GY$6:GY$85,$HM20),0)</f>
        <v>113520</v>
      </c>
      <c r="HU20" s="5">
        <f>IFERROR(求节点(相关资料!J$6:J$85,GZ$6:GZ$85,$HM20),0)</f>
        <v>108350</v>
      </c>
      <c r="HV20" s="5">
        <f>IFERROR(求节点(相关资料!K$6:K$85,HA$6:HA$85,$HM20),0)</f>
        <v>76071.428571428565</v>
      </c>
      <c r="HW20" s="5">
        <f>IFERROR(求节点(相关资料!L$6:L$85,HB$6:HB$85,$HM20),0)</f>
        <v>354850</v>
      </c>
      <c r="HX20" s="5">
        <f>IFERROR(求节点(相关资料!M$6:M$85,HC$6:HC$85,$HM20),0)</f>
        <v>213700</v>
      </c>
      <c r="HY20" s="5">
        <f>IFERROR(求节点(相关资料!N$6:N$85,HD$6:HD$85,$HM20),0)</f>
        <v>0</v>
      </c>
      <c r="HZ20" s="5">
        <f>IFERROR(求节点(相关资料!O$6:O$85,HE$6:HE$85,$HM20),0)</f>
        <v>202433.33333333334</v>
      </c>
      <c r="IA20" s="5">
        <f>IFERROR(求节点(相关资料!P$6:P$85,HF$6:HF$85,$HM20),0)</f>
        <v>203033.33333333334</v>
      </c>
      <c r="IB20" s="5">
        <f>IFERROR(求节点(相关资料!Q$6:Q$85,HG$6:HG$85,$HM20),0)</f>
        <v>202733.33333333334</v>
      </c>
      <c r="IC20" s="5">
        <f>IFERROR(求节点(相关资料!R$6:R$85,HH$6:HH$85,$HM20),0)</f>
        <v>150316.66666666666</v>
      </c>
      <c r="ID20" s="5">
        <f>IFERROR(求节点(相关资料!S$6:S$85,HI$6:HI$85,$HM20),0)</f>
        <v>126100</v>
      </c>
      <c r="IE20" s="5">
        <f>IFERROR(求节点(相关资料!T$6:T$85,HJ$6:HJ$85,$HM20),0)</f>
        <v>33937.5</v>
      </c>
      <c r="IH20" s="6">
        <v>15</v>
      </c>
      <c r="II20" s="6">
        <f>SUMPRODUCT(HN20:IE20,'[1]功能-城建'!$X20:$AO20)</f>
        <v>5206424.166666666</v>
      </c>
      <c r="IJ20" s="6">
        <f>'[1]资源-木石铜粮'!$BW20</f>
        <v>5460618.6193220774</v>
      </c>
      <c r="IK20" s="6">
        <f t="shared" si="18"/>
        <v>0.95344951362177921</v>
      </c>
    </row>
    <row r="21" spans="1:245" x14ac:dyDescent="0.15">
      <c r="A21" s="2">
        <v>16</v>
      </c>
      <c r="B21" s="4">
        <f>'[1]资源-木石铜粮'!DG21</f>
        <v>3679555.7625946756</v>
      </c>
      <c r="C21" s="4">
        <f>'[1]资源-木石铜粮'!DH21</f>
        <v>298008.1177663398</v>
      </c>
      <c r="D21" s="4">
        <f>'[1]资源-木石铜粮'!DI21</f>
        <v>332269.72405881638</v>
      </c>
      <c r="E21" s="4">
        <f>'[1]资源-木石铜粮'!DJ21</f>
        <v>0</v>
      </c>
      <c r="F21" s="4">
        <f>'[1]资源-木石铜粮'!DK21</f>
        <v>147704.49360612524</v>
      </c>
      <c r="G21" s="4">
        <f>'[1]资源-木石铜粮'!DL21</f>
        <v>147704.49360612524</v>
      </c>
      <c r="H21" s="4">
        <f>'[1]资源-木石铜粮'!DM21</f>
        <v>147704.49360612524</v>
      </c>
      <c r="I21" s="4">
        <f>'[1]资源-木石铜粮'!DN21</f>
        <v>147704.49360612524</v>
      </c>
      <c r="J21" s="29">
        <f>SMALL('[1]资源-木石铜粮'!$DO$6:$DO$55,$A21)</f>
        <v>0</v>
      </c>
      <c r="K21" s="4">
        <f>'[1]资源-木石铜粮'!DP21</f>
        <v>471108.27990563959</v>
      </c>
      <c r="L21" s="4">
        <f>'[1]资源-木石铜粮'!DQ21</f>
        <v>297548.17468805035</v>
      </c>
      <c r="M21" s="4">
        <f>'[1]资源-木石铜粮'!DR21</f>
        <v>573906.5001906089</v>
      </c>
      <c r="N21" s="4">
        <f>'[1]资源-木石铜粮'!DS21</f>
        <v>253025.39954382827</v>
      </c>
      <c r="O21" s="4">
        <f>'[1]资源-木石铜粮'!DT21</f>
        <v>254154.45761658513</v>
      </c>
      <c r="P21" s="4">
        <f>'[1]资源-木石铜粮'!DU21</f>
        <v>253745.61932477227</v>
      </c>
      <c r="Q21" s="4">
        <f>'[1]资源-木石铜粮'!DV21</f>
        <v>188968.53210012996</v>
      </c>
      <c r="R21" s="4">
        <f>'[1]资源-木石铜粮'!DW21</f>
        <v>107500.50340098649</v>
      </c>
      <c r="S21" s="4">
        <f>'[1]资源-木石铜粮'!DX21</f>
        <v>36225.956407945676</v>
      </c>
      <c r="T21" s="4">
        <f>'[1]资源-木石铜粮'!DY21</f>
        <v>0</v>
      </c>
      <c r="V21" s="2">
        <v>16</v>
      </c>
      <c r="W21" s="2">
        <f>IFERROR(求节点($A$6:$A$85,B$6:B$85,相关资料!C21),0)</f>
        <v>3679555.7625946756</v>
      </c>
      <c r="X21" s="2">
        <f>IFERROR(求节点($A$6:$A$85,C$6:C$85,相关资料!D21),0)</f>
        <v>298008.1177663398</v>
      </c>
      <c r="Y21" s="2">
        <f>IFERROR(求节点($A$6:$A$85,D$6:D$85,相关资料!E21),0)</f>
        <v>651452341.96136463</v>
      </c>
      <c r="Z21" s="2">
        <f>IFERROR(求节点($A$6:$A$85,E$6:E$85,相关资料!F21),0)</f>
        <v>0</v>
      </c>
      <c r="AA21" s="2">
        <f>IFERROR(求节点($A$6:$A$85,F$6:F$85,相关资料!G21),0)</f>
        <v>147704.49360612524</v>
      </c>
      <c r="AB21" s="2">
        <f>IFERROR(求节点($A$6:$A$85,G$6:G$85,相关资料!H21),0)</f>
        <v>147704.49360612524</v>
      </c>
      <c r="AC21" s="2">
        <f>IFERROR(求节点($A$6:$A$85,H$6:H$85,相关资料!I21),0)</f>
        <v>147704.49360612524</v>
      </c>
      <c r="AD21" s="2">
        <f>IFERROR(求节点($A$6:$A$85,I$6:I$85,相关资料!J21),0)</f>
        <v>147704.49360612524</v>
      </c>
      <c r="AE21" s="29">
        <f>MAX(求节点('[1]功能-城建'!$K$33:$K$55,$J$33:$J$85,$V21),AE20)</f>
        <v>3501191.2512832386</v>
      </c>
      <c r="AF21" s="2">
        <f>IFERROR(求节点($A$6:$A$85,K$6:K$85,相关资料!L21),0)</f>
        <v>471108.27990563959</v>
      </c>
      <c r="AG21" s="2">
        <f>IFERROR(求节点($A$6:$A$85,L$6:L$85,相关资料!M21),0)</f>
        <v>297548.17468805035</v>
      </c>
      <c r="AH21" s="2">
        <f>IFERROR(求节点($A$6:$A$85,M$6:M$85,相关资料!N21),0)</f>
        <v>371607624.90124702</v>
      </c>
      <c r="AI21" s="2">
        <f>IFERROR(求节点($A$6:$A$85,N$6:N$85,相关资料!O21),0)</f>
        <v>75330869.68171373</v>
      </c>
      <c r="AJ21" s="2">
        <f>IFERROR(求节点($A$6:$A$85,O$6:O$85,相关资料!P21),0)</f>
        <v>75331998.739786476</v>
      </c>
      <c r="AK21" s="2">
        <f>IFERROR(求节点($A$6:$A$85,P$6:P$85,相关资料!Q21),0)</f>
        <v>75331589.901494667</v>
      </c>
      <c r="AL21" s="2">
        <f>IFERROR(求节点($A$6:$A$85,Q$6:Q$85,相关资料!R21),0)</f>
        <v>56497351.74372755</v>
      </c>
      <c r="AM21" s="2">
        <f>IFERROR(求节点($A$6:$A$85,R$6:R$85,相关资料!S21),0)</f>
        <v>158238.64528316417</v>
      </c>
      <c r="AN21" s="2">
        <f>IFERROR(求节点($A$6:$A$85,S$6:S$85,相关资料!T21),0)</f>
        <v>3606382190.1373234</v>
      </c>
      <c r="AO21" s="2">
        <f>IFERROR(求节点($A$6:$A$85,T$6:T$85,相关资料!U21),0)</f>
        <v>0</v>
      </c>
      <c r="AP21" s="2"/>
      <c r="AQ21" s="2">
        <v>16</v>
      </c>
      <c r="AR21" s="2">
        <f>IF(W21-W20=0,MAX(AR$6:AR20),W21-W20)</f>
        <v>834338.33447824325</v>
      </c>
      <c r="AS21" s="2">
        <f>IF(X21-X20=0,MAX(AS$6:AS20),X21-X20)</f>
        <v>85008.056720424764</v>
      </c>
      <c r="AT21" s="2">
        <f>IF(Y21-Y20=0,MAX(AT$6:AT20),Y21-Y20)</f>
        <v>229704850.78116274</v>
      </c>
      <c r="AU21" s="2">
        <f>IF(Z21-Z20=0,MAX(AU$6:AU20),Z21-Z20)</f>
        <v>0</v>
      </c>
      <c r="AV21" s="2">
        <f>IF(AA21-AA20=0,MAX(AV$6:AV20),AA21-AA20)</f>
        <v>39355.58181501145</v>
      </c>
      <c r="AW21" s="2">
        <f>IF(AB21-AB20=0,MAX(AW$6:AW20),AB21-AB20)</f>
        <v>39355.58181501145</v>
      </c>
      <c r="AX21" s="2">
        <f>IF(AC21-AC20=0,MAX(AX$6:AX20),AC21-AC20)</f>
        <v>39355.58181501145</v>
      </c>
      <c r="AY21" s="2">
        <f>IF(AD21-AD20=0,MAX(AY$6:AY20),AD21-AD20)</f>
        <v>39355.58181501145</v>
      </c>
      <c r="AZ21" s="2">
        <f>IF(AE21-AE20=0,MAX(AZ$6:AZ20),AE21-AE20)</f>
        <v>142043.5156843611</v>
      </c>
      <c r="BA21" s="2">
        <f>IF(AF21-AF20=0,MAX(BA$6:BA20),AF21-AF20)</f>
        <v>116492.52217243391</v>
      </c>
      <c r="BB21" s="2">
        <f>IF(AG21-AG20=0,MAX(BB$6:BB20),AG21-AG20)</f>
        <v>85008.056720424764</v>
      </c>
      <c r="BC21" s="2">
        <f>IF(AH21-AH20=0,MAX(BC$6:BC20),AH21-AH20)</f>
        <v>131371937.55231521</v>
      </c>
      <c r="BD21" s="2">
        <f>IF(AI21-AI20=0,MAX(BD$6:BD20),AI21-AI20)</f>
        <v>25083937.289283894</v>
      </c>
      <c r="BE21" s="2">
        <f>IF(AJ21-AJ20=0,MAX(BE$6:BE20),AJ21-AJ20)</f>
        <v>25083937.289283887</v>
      </c>
      <c r="BF21" s="2">
        <f>IF(AK21-AK20=0,MAX(BF$6:BF20),AK21-AK20)</f>
        <v>25083937.289283887</v>
      </c>
      <c r="BG21" s="2">
        <f>IF(AL21-AL20=0,MAX(BG$6:BG20),AL21-AL20)</f>
        <v>18812952.966962911</v>
      </c>
      <c r="BH21" s="2">
        <f>IF(AM21-AM20=0,MAX(BH$6:BH20),AM21-AM20)</f>
        <v>50738.141882177675</v>
      </c>
      <c r="BI21" s="2">
        <f>IF(AN21-AN20=0,MAX(BI$6:BI20),AN21-AN20)</f>
        <v>1285032343.8735757</v>
      </c>
      <c r="BK21" s="21">
        <v>1</v>
      </c>
      <c r="BL21" s="2">
        <v>16</v>
      </c>
      <c r="BM21" s="2">
        <f>IF($BL21&gt;BM$1,0,SMALL(AR$6:AR$85,$BL21)*求节点($BL$6:$BL$85,$BK$6:$BK$85,INDEX(升级建筑所需大殿等级!AA$6:AA$85,MATCH($BL21,升级建筑所需大殿等级!$Z$6:$Z$85,0))))</f>
        <v>768320.43421583343</v>
      </c>
      <c r="BN21" s="2">
        <f>IF($BL21&gt;BN$1,0,SMALL(AS$6:AS$85,$BL21)*求节点($BL$6:$BL$85,$BK$6:$BK$85,INDEX(升级建筑所需大殿等级!AB$6:AB$85,MATCH($BL21,升级建筑所需大殿等级!$Z$6:$Z$85,0))))</f>
        <v>85008.056720424764</v>
      </c>
      <c r="BO21" s="2">
        <f>IF($BL21&gt;BO$1,0,SMALL(AT$6:AT$85,$BL21)*求节点($BL$6:$BL$85,$BK$6:$BK$85,INDEX(升级建筑所需大殿等级!AC$6:AC$85,MATCH($BL21,升级建筑所需大殿等级!$Z$6:$Z$85,0))))</f>
        <v>229704850.78116274</v>
      </c>
      <c r="BP21" s="2">
        <f>IF($BL21&gt;BP$1,0,SMALL(AU$6:AU$85,$BL21)*求节点($BL$6:$BL$85,$BK$6:$BK$85,INDEX(升级建筑所需大殿等级!AD$6:AD$85,MATCH($BL21,升级建筑所需大殿等级!$Z$6:$Z$85,0))))</f>
        <v>0</v>
      </c>
      <c r="BQ21" s="2">
        <f>IF($BL21&gt;BQ$1,0,SMALL(AV$6:AV$85,$BL21)*求节点($BL$6:$BL$85,$BK$6:$BK$85,INDEX(升级建筑所需大殿等级!AE$6:AE$85,MATCH($BL21,升级建筑所需大殿等级!$Z$6:$Z$85,0))))</f>
        <v>39355.58181501145</v>
      </c>
      <c r="BR21" s="2">
        <f>IF($BL21&gt;BR$1,0,SMALL(AW$6:AW$85,$BL21)*求节点($BL$6:$BL$85,$BK$6:$BK$85,INDEX(升级建筑所需大殿等级!AF$6:AF$85,MATCH($BL21,升级建筑所需大殿等级!$Z$6:$Z$85,0))))</f>
        <v>39355.58181501145</v>
      </c>
      <c r="BS21" s="2">
        <f>IF($BL21&gt;BS$1,0,SMALL(AX$6:AX$85,$BL21)*求节点($BL$6:$BL$85,$BK$6:$BK$85,INDEX(升级建筑所需大殿等级!AG$6:AG$85,MATCH($BL21,升级建筑所需大殿等级!$Z$6:$Z$85,0))))</f>
        <v>39355.58181501145</v>
      </c>
      <c r="BT21" s="2">
        <f>IF($BL21&gt;BT$1,0,SMALL(AY$6:AY$85,$BL21)*求节点($BL$6:$BL$85,$BK$6:$BK$85,INDEX(升级建筑所需大殿等级!AH$6:AH$85,MATCH($BL21,升级建筑所需大殿等级!$Z$6:$Z$85,0))))</f>
        <v>39355.58181501145</v>
      </c>
      <c r="BU21" s="2">
        <f>IF($BL21&gt;BU$1,0,SMALL(AZ$6:AZ$85,$BL21)*求节点($BL$6:$BL$85,$BK$6:$BK$85,INDEX(升级建筑所需大殿等级!AI$6:AI$85,MATCH($BL21,升级建筑所需大殿等级!$Z$6:$Z$85,0))))</f>
        <v>264198.51439706609</v>
      </c>
      <c r="BV21" s="2">
        <f>IF($BL21&gt;BV$1,0,SMALL(BA$6:BA$85,$BL21)*求节点($BL$6:$BL$85,$BK$6:$BK$85,INDEX(升级建筑所需大殿等级!AJ$6:AJ$85,MATCH($BL21,升级建筑所需大殿等级!$Z$6:$Z$85,0))))</f>
        <v>110174.25094415725</v>
      </c>
      <c r="BW21" s="2">
        <f>IF($BL21&gt;BW$1,0,SMALL(BB$6:BB$85,$BL21)*求节点($BL$6:$BL$85,$BK$6:$BK$85,INDEX(升级建筑所需大殿等级!AK$6:AK$85,MATCH($BL21,升级建筑所需大殿等级!$Z$6:$Z$85,0))))</f>
        <v>85008.056720424764</v>
      </c>
      <c r="BX21" s="2">
        <f>IF($BL21&gt;BX$1,0,SMALL(BC$6:BC$85,$BL21)*求节点($BL$6:$BL$85,$BK$6:$BK$85,INDEX(升级建筑所需大殿等级!AL$6:AL$85,MATCH($BL21,升级建筑所需大殿等级!$Z$6:$Z$85,0))))</f>
        <v>131371937.55231521</v>
      </c>
      <c r="BY21" s="2">
        <f>IF($BL21&gt;BY$1,0,SMALL(BD$6:BD$85,$BL21)*求节点($BL$6:$BL$85,$BK$6:$BK$85,INDEX(升级建筑所需大殿等级!AM$6:AM$85,MATCH($BL21,升级建筑所需大殿等级!$Z$6:$Z$85,0))))</f>
        <v>25083937.289283894</v>
      </c>
      <c r="BZ21" s="2">
        <f>IF($BL21&gt;BZ$1,0,SMALL(BE$6:BE$85,$BL21)*求节点($BL$6:$BL$85,$BK$6:$BK$85,INDEX(升级建筑所需大殿等级!AN$6:AN$85,MATCH($BL21,升级建筑所需大殿等级!$Z$6:$Z$85,0))))</f>
        <v>25083937.289283887</v>
      </c>
      <c r="CA21" s="2">
        <f>IF($BL21&gt;CA$1,0,SMALL(BF$6:BF$85,$BL21)*求节点($BL$6:$BL$85,$BK$6:$BK$85,INDEX(升级建筑所需大殿等级!AO$6:AO$85,MATCH($BL21,升级建筑所需大殿等级!$Z$6:$Z$85,0))))</f>
        <v>25083937.289283887</v>
      </c>
      <c r="CB21" s="2">
        <f>IF($BL21&gt;CB$1,0,SMALL(BG$6:BG$85,$BL21)*求节点($BL$6:$BL$85,$BK$6:$BK$85,INDEX(升级建筑所需大殿等级!AP$6:AP$85,MATCH($BL21,升级建筑所需大殿等级!$Z$6:$Z$85,0))))</f>
        <v>18812952.966962911</v>
      </c>
      <c r="CC21" s="2">
        <f>IF($BL21&gt;CC$1,0,SMALL(BH$6:BH$85,$BL21)*求节点($BL$6:$BL$85,$BK$6:$BK$85,INDEX(升级建筑所需大殿等级!AQ$6:AQ$85,MATCH($BL21,升级建筑所需大殿等级!$Z$6:$Z$85,0))))</f>
        <v>50738.141882177675</v>
      </c>
      <c r="CD21" s="2">
        <f>IF($BL21&gt;CD$1,0,SMALL(BI$6:BI$85,$BL21)*求节点($BL$6:$BL$85,$BK$6:$BK$85,INDEX(升级建筑所需大殿等级!AR$6:AR$85,MATCH($BL21,升级建筑所需大殿等级!$Z$6:$Z$85,0))))</f>
        <v>1593440106.4032338</v>
      </c>
      <c r="CE21" s="2"/>
      <c r="CF21" s="2"/>
      <c r="CH21" s="1">
        <v>16</v>
      </c>
      <c r="CI21" s="46">
        <v>229300</v>
      </c>
      <c r="CJ21" s="46">
        <v>309600</v>
      </c>
      <c r="CK21" s="46">
        <v>229300</v>
      </c>
      <c r="CL21" s="1">
        <f>IFERROR(ROUND($BM21*INDEX(消耗汇总!BH$8:BH$87,相关资料!$C21,1),-2),0)</f>
        <v>0</v>
      </c>
      <c r="CN21" s="46">
        <v>25400</v>
      </c>
      <c r="CO21" s="46">
        <v>34300</v>
      </c>
      <c r="CP21" s="46">
        <v>25400</v>
      </c>
      <c r="CQ21" s="1">
        <f>IFERROR(ROUND($BN21*INDEX(消耗汇总!BH$8:BH$87,相关资料!$D21,1),-2),0)</f>
        <v>0</v>
      </c>
      <c r="CS21" s="46">
        <v>60132200</v>
      </c>
      <c r="CT21" s="46">
        <v>109440500</v>
      </c>
      <c r="CU21" s="46">
        <v>60132200</v>
      </c>
      <c r="CV21" s="1">
        <f>IFERROR(ROUND($BO21*INDEX(消耗汇总!BH$8:BH$87,相关资料!$E21,1),-2),0)</f>
        <v>0</v>
      </c>
      <c r="CX21" s="1">
        <f>IFERROR(ROUND($BP21*INDEX(消耗汇总!BE$8:BE$87,相关资料!$F21,1),-2),0)</f>
        <v>0</v>
      </c>
      <c r="CY21" s="1">
        <f>IFERROR(ROUND($BP21*INDEX(消耗汇总!BF$8:BF$87,相关资料!$F21,1),-2),0)</f>
        <v>0</v>
      </c>
      <c r="CZ21" s="1">
        <f>IFERROR(ROUND($BP21*INDEX(消耗汇总!BG$8:BG$87,相关资料!$F21,1),-2),0)</f>
        <v>0</v>
      </c>
      <c r="DA21" s="1">
        <f>IFERROR(ROUND($BP21*INDEX(消耗汇总!BH$8:BH$87,相关资料!$F21,1),-2),0)</f>
        <v>0</v>
      </c>
      <c r="DD21" s="46">
        <v>23800</v>
      </c>
      <c r="DE21" s="46">
        <v>17600</v>
      </c>
      <c r="DF21" s="1">
        <f>IFERROR(ROUND($BQ21*INDEX(消耗汇总!BH$8:BH$87,相关资料!$G21,1)+$BS21*INDEX(消耗汇总!BH$8:BH$87,相关资料!$G21,1)/2,-2),0)</f>
        <v>0</v>
      </c>
      <c r="DH21" s="46">
        <v>17600</v>
      </c>
      <c r="DI21" s="46">
        <v>23800</v>
      </c>
      <c r="DM21" s="29">
        <v>20700</v>
      </c>
      <c r="DN21" s="2"/>
      <c r="DO21" s="29">
        <v>20700</v>
      </c>
      <c r="DR21" s="46">
        <v>11700</v>
      </c>
      <c r="DS21" s="46">
        <v>15900</v>
      </c>
      <c r="DT21" s="46">
        <v>11700</v>
      </c>
      <c r="DU21" s="1">
        <v>0</v>
      </c>
      <c r="DW21" s="46">
        <v>73400</v>
      </c>
      <c r="DX21" s="46">
        <v>117400</v>
      </c>
      <c r="DY21" s="46">
        <v>73400</v>
      </c>
      <c r="DZ21" s="1">
        <f>ROUND($BU21*INDEX(消耗汇总!BH$8:BH$87,相关资料!$K21,1),-2)</f>
        <v>0</v>
      </c>
      <c r="EB21" s="46">
        <v>32900</v>
      </c>
      <c r="EC21" s="46">
        <v>44400</v>
      </c>
      <c r="ED21" s="46">
        <v>32900</v>
      </c>
      <c r="EE21" s="1">
        <f>IFERROR(ROUND($BV21*INDEX(消耗汇总!BH$8:BH$87,相关资料!$L21,1),-2),0)</f>
        <v>0</v>
      </c>
      <c r="EG21" s="46">
        <v>25400</v>
      </c>
      <c r="EH21" s="46">
        <v>34300</v>
      </c>
      <c r="EI21" s="46">
        <v>25400</v>
      </c>
      <c r="EJ21" s="1">
        <f>IFERROR(ROUND($BW21*INDEX(消耗汇总!BH$8:BH$87,相关资料!$M21,1),-2),0)</f>
        <v>0</v>
      </c>
      <c r="EK21" s="1">
        <v>16</v>
      </c>
      <c r="EL21" s="46">
        <v>34754500</v>
      </c>
      <c r="EM21" s="46">
        <v>61863000</v>
      </c>
      <c r="EN21" s="46">
        <v>34754500</v>
      </c>
      <c r="EO21" s="1">
        <f>IFERROR(ROUND($BX21*INDEX(消耗汇总!BH$8:BH$87,相关资料!$N21,1),-2),0)</f>
        <v>0</v>
      </c>
      <c r="EQ21" s="46">
        <v>6601000</v>
      </c>
      <c r="ER21" s="46">
        <v>11881900</v>
      </c>
      <c r="ES21" s="46">
        <v>6601000</v>
      </c>
      <c r="ET21" s="1">
        <f>IFERROR(ROUND($BY21*INDEX(消耗汇总!BH$8:BH$87,相关资料!$O21,1),-2),0)</f>
        <v>0</v>
      </c>
      <c r="EV21" s="46">
        <v>6601000</v>
      </c>
      <c r="EW21" s="46">
        <v>11881900</v>
      </c>
      <c r="EX21" s="46">
        <v>6601000</v>
      </c>
      <c r="EY21" s="1">
        <f>IFERROR(ROUND($BZ21*INDEX(消耗汇总!BH$8:BH$87,相关资料!$P21,1),-2),0)</f>
        <v>0</v>
      </c>
      <c r="FA21" s="46">
        <v>6601000</v>
      </c>
      <c r="FB21" s="46">
        <v>11881900</v>
      </c>
      <c r="FC21" s="46">
        <v>6601000</v>
      </c>
      <c r="FD21" s="1">
        <f>IFERROR(ROUND($CA21*INDEX(消耗汇总!BH$8:BH$87,相关资料!$Q21,1),-2),0)</f>
        <v>0</v>
      </c>
      <c r="FF21" s="46">
        <v>4950800</v>
      </c>
      <c r="FG21" s="46">
        <v>8911400</v>
      </c>
      <c r="FH21" s="46">
        <v>4950800</v>
      </c>
      <c r="FI21" s="1">
        <f>IFERROR(ROUND($CB21*INDEX(消耗汇总!BH$8:BH$87,相关资料!$R21,1),-2),0)</f>
        <v>0</v>
      </c>
      <c r="FK21" s="46">
        <v>15100</v>
      </c>
      <c r="FL21" s="46">
        <v>20500</v>
      </c>
      <c r="FM21" s="46">
        <v>15100</v>
      </c>
      <c r="FN21" s="1">
        <f>IFERROR(ROUND($CC21*INDEX(消耗汇总!BH$8:BH$87,相关资料!$S21,1),-2),0)</f>
        <v>0</v>
      </c>
      <c r="FP21" s="1">
        <f>IFERROR(ROUND($CD21*INDEX(消耗汇总!BE$8:BE$87,相关资料!$T21,1),-2),0)</f>
        <v>347912700</v>
      </c>
      <c r="FQ21" s="1">
        <f>IFERROR(ROUND($CD21*INDEX(消耗汇总!BF$8:BF$87,相关资料!$T21,1),-2),0)</f>
        <v>897614700</v>
      </c>
      <c r="FR21" s="1">
        <f>IFERROR(ROUND($CD21*INDEX(消耗汇总!BG$8:BG$87,相关资料!$T21,1),-2),0)</f>
        <v>347912700</v>
      </c>
      <c r="FS21" s="1">
        <f>IFERROR(ROUND($CD21*INDEX(消耗汇总!BH$8:BH$87,相关资料!$T21,1),-2),0)</f>
        <v>0</v>
      </c>
      <c r="FW21" s="8">
        <v>16</v>
      </c>
      <c r="FX21" s="5">
        <f t="shared" si="13"/>
        <v>768200</v>
      </c>
      <c r="FY21" s="5">
        <f t="shared" si="14"/>
        <v>85100</v>
      </c>
      <c r="FZ21" s="5">
        <f t="shared" si="15"/>
        <v>229704900</v>
      </c>
      <c r="GA21" s="5">
        <f t="shared" si="1"/>
        <v>0</v>
      </c>
      <c r="GB21" s="5">
        <f t="shared" si="2"/>
        <v>41400</v>
      </c>
      <c r="GC21" s="5">
        <f t="shared" si="3"/>
        <v>41400</v>
      </c>
      <c r="GD21" s="5">
        <f t="shared" si="16"/>
        <v>41400</v>
      </c>
      <c r="GE21" s="5">
        <f t="shared" si="17"/>
        <v>39300</v>
      </c>
      <c r="GF21" s="5">
        <f t="shared" si="4"/>
        <v>264200</v>
      </c>
      <c r="GG21" s="5">
        <f t="shared" si="5"/>
        <v>110200</v>
      </c>
      <c r="GH21" s="5">
        <f t="shared" si="6"/>
        <v>85100</v>
      </c>
      <c r="GI21" s="8"/>
      <c r="GJ21" s="5">
        <f t="shared" si="7"/>
        <v>25083900</v>
      </c>
      <c r="GK21" s="5">
        <f t="shared" si="8"/>
        <v>25083900</v>
      </c>
      <c r="GL21" s="5">
        <f t="shared" si="9"/>
        <v>25083900</v>
      </c>
      <c r="GM21" s="5">
        <f t="shared" si="10"/>
        <v>18813000</v>
      </c>
      <c r="GN21" s="5">
        <f t="shared" si="11"/>
        <v>50700</v>
      </c>
      <c r="GO21" s="5">
        <f t="shared" si="12"/>
        <v>1593440100</v>
      </c>
      <c r="GR21" s="8">
        <v>16</v>
      </c>
      <c r="GS21" s="5">
        <f>SUM(FX$6:FX21)</f>
        <v>3613500</v>
      </c>
      <c r="GT21" s="5">
        <f>SUM(FY$6:FY21)</f>
        <v>298500</v>
      </c>
      <c r="GU21" s="5">
        <f>SUM(FZ$6:FZ21)</f>
        <v>651452800</v>
      </c>
      <c r="GV21" s="5">
        <f>SUM(GA$6:GA21)</f>
        <v>0</v>
      </c>
      <c r="GW21" s="5">
        <f>SUM(GB$6:GB21)</f>
        <v>154900</v>
      </c>
      <c r="GX21" s="5">
        <f>SUM(GC$6:GC21)</f>
        <v>154900</v>
      </c>
      <c r="GY21" s="5">
        <f>SUM(GD$6:GD21)</f>
        <v>154920</v>
      </c>
      <c r="GZ21" s="5">
        <f>SUM(GE$6:GE21)</f>
        <v>147650</v>
      </c>
      <c r="HA21" s="5">
        <f>SUM(GF$6:GF21)</f>
        <v>2895700</v>
      </c>
      <c r="HB21" s="5">
        <f>SUM(GG$6:GG21)</f>
        <v>465050</v>
      </c>
      <c r="HC21" s="5">
        <f>SUM(GH$6:GH21)</f>
        <v>298800</v>
      </c>
      <c r="HD21" s="5">
        <f>SUM(GI$6:GI21)</f>
        <v>0</v>
      </c>
      <c r="HE21" s="5">
        <f>SUM(GJ$6:GJ21)</f>
        <v>75331600</v>
      </c>
      <c r="HF21" s="5">
        <f>SUM(GK$6:GK21)</f>
        <v>75332200</v>
      </c>
      <c r="HG21" s="5">
        <f>SUM(GL$6:GL21)</f>
        <v>75331900</v>
      </c>
      <c r="HH21" s="5">
        <f>SUM(GM$6:GM21)</f>
        <v>56497500</v>
      </c>
      <c r="HI21" s="5">
        <f>SUM(GN$6:GN21)</f>
        <v>268000</v>
      </c>
      <c r="HJ21" s="5">
        <f>SUM(GO$6:GO21)</f>
        <v>4436503800</v>
      </c>
      <c r="HM21" s="8">
        <v>16</v>
      </c>
      <c r="HN21" s="5">
        <f>IFERROR(求节点(相关资料!C$6:C$85,GS$6:GS$85,$HM21),0)</f>
        <v>3613500</v>
      </c>
      <c r="HO21" s="5">
        <f>IFERROR(求节点(相关资料!D$6:D$85,GT$6:GT$85,$HM21),0)</f>
        <v>298500</v>
      </c>
      <c r="HP21" s="5">
        <f>IFERROR(求节点(相关资料!E$6:E$85,GU$6:GU$85,$HM21),0)</f>
        <v>338050</v>
      </c>
      <c r="HQ21" s="5">
        <f>IFERROR(求节点(相关资料!F$6:F$85,GV$6:GV$85,$HM21),0)</f>
        <v>0</v>
      </c>
      <c r="HR21" s="5">
        <f>IFERROR(求节点(相关资料!G$6:G$85,GW$6:GW$85,$HM21),0)</f>
        <v>154900</v>
      </c>
      <c r="HS21" s="5">
        <f>IFERROR(求节点(相关资料!H$6:H$85,GX$6:GX$85,$HM21),0)</f>
        <v>154900</v>
      </c>
      <c r="HT21" s="5">
        <f>IFERROR(求节点(相关资料!I$6:I$85,GY$6:GY$85,$HM21),0)</f>
        <v>154920</v>
      </c>
      <c r="HU21" s="5">
        <f>IFERROR(求节点(相关资料!J$6:J$85,GZ$6:GZ$85,$HM21),0)</f>
        <v>147650</v>
      </c>
      <c r="HV21" s="5">
        <f>IFERROR(求节点(相关资料!K$6:K$85,HA$6:HA$85,$HM21),0)</f>
        <v>81142.857142857145</v>
      </c>
      <c r="HW21" s="5">
        <f>IFERROR(求节点(相关资料!L$6:L$85,HB$6:HB$85,$HM21),0)</f>
        <v>465050</v>
      </c>
      <c r="HX21" s="5">
        <f>IFERROR(求节点(相关资料!M$6:M$85,HC$6:HC$85,$HM21),0)</f>
        <v>298800</v>
      </c>
      <c r="HY21" s="5">
        <f>IFERROR(求节点(相关资料!N$6:N$85,HD$6:HD$85,$HM21),0)</f>
        <v>0</v>
      </c>
      <c r="HZ21" s="5">
        <f>IFERROR(求节点(相关资料!O$6:O$85,HE$6:HE$85,$HM21),0)</f>
        <v>260100</v>
      </c>
      <c r="IA21" s="5">
        <f>IFERROR(求节点(相关资料!P$6:P$85,HF$6:HF$85,$HM21),0)</f>
        <v>260700</v>
      </c>
      <c r="IB21" s="5">
        <f>IFERROR(求节点(相关资料!Q$6:Q$85,HG$6:HG$85,$HM21),0)</f>
        <v>260400</v>
      </c>
      <c r="IC21" s="5">
        <f>IFERROR(求节点(相关资料!R$6:R$85,HH$6:HH$85,$HM21),0)</f>
        <v>193550</v>
      </c>
      <c r="ID21" s="5">
        <f>IFERROR(求节点(相关资料!S$6:S$85,HI$6:HI$85,$HM21),0)</f>
        <v>217300</v>
      </c>
      <c r="IE21" s="5">
        <f>IFERROR(求节点(相关资料!T$6:T$85,HJ$6:HJ$85,$HM21),0)</f>
        <v>36200</v>
      </c>
      <c r="IH21" s="6">
        <v>16</v>
      </c>
      <c r="II21" s="6">
        <f>SUMPRODUCT(HN21:IE21,'[1]功能-城建'!$X21:$AO21)</f>
        <v>6854520</v>
      </c>
      <c r="IJ21" s="6">
        <f>'[1]资源-木石铜粮'!$BW21</f>
        <v>7312298.7437183671</v>
      </c>
      <c r="IK21" s="6">
        <f t="shared" si="18"/>
        <v>0.9373960556368649</v>
      </c>
    </row>
    <row r="22" spans="1:245" x14ac:dyDescent="0.15">
      <c r="A22" s="2">
        <v>17</v>
      </c>
      <c r="B22" s="4">
        <f>'[1]资源-木石铜粮'!DG22</f>
        <v>4447876.1968105091</v>
      </c>
      <c r="C22" s="4">
        <f>'[1]资源-木石铜粮'!DH22</f>
        <v>384987.78956435865</v>
      </c>
      <c r="D22" s="4">
        <f>'[1]资源-木石铜粮'!DI22</f>
        <v>469987.53773901291</v>
      </c>
      <c r="E22" s="4">
        <f>'[1]资源-木石铜粮'!DJ22</f>
        <v>0</v>
      </c>
      <c r="F22" s="4">
        <f>'[1]资源-木石铜粮'!DK22</f>
        <v>191194.32950513466</v>
      </c>
      <c r="G22" s="4">
        <f>'[1]资源-木石铜粮'!DL22</f>
        <v>191194.32950513466</v>
      </c>
      <c r="H22" s="4">
        <f>'[1]资源-木石铜粮'!DM22</f>
        <v>191194.32950513466</v>
      </c>
      <c r="I22" s="4">
        <f>'[1]资源-木石铜粮'!DN22</f>
        <v>191194.32950513466</v>
      </c>
      <c r="J22" s="29">
        <f>SMALL('[1]资源-木石铜粮'!$DO$6:$DO$55,$A22)</f>
        <v>0</v>
      </c>
      <c r="K22" s="4">
        <f>'[1]资源-木石铜粮'!DP22</f>
        <v>581282.53084979684</v>
      </c>
      <c r="L22" s="4">
        <f>'[1]资源-木石铜粮'!DQ22</f>
        <v>384527.8464860692</v>
      </c>
      <c r="M22" s="4">
        <f>'[1]资源-木石铜粮'!DR22</f>
        <v>740617.53780347842</v>
      </c>
      <c r="N22" s="4">
        <f>'[1]资源-木石铜粮'!DS22</f>
        <v>307146.08421815111</v>
      </c>
      <c r="O22" s="4">
        <f>'[1]资源-木石铜粮'!DT22</f>
        <v>308275.14229090797</v>
      </c>
      <c r="P22" s="4">
        <f>'[1]资源-木石铜粮'!DU22</f>
        <v>307866.30399909511</v>
      </c>
      <c r="Q22" s="4">
        <f>'[1]资源-木石铜粮'!DV22</f>
        <v>229559.04560587209</v>
      </c>
      <c r="R22" s="4">
        <f>'[1]资源-木石铜粮'!DW22</f>
        <v>158238.64528316417</v>
      </c>
      <c r="S22" s="4">
        <f>'[1]资源-木石铜粮'!DX22</f>
        <v>43474.262391113916</v>
      </c>
      <c r="T22" s="4">
        <f>'[1]资源-木石铜粮'!DY22</f>
        <v>0</v>
      </c>
      <c r="V22" s="2">
        <v>17</v>
      </c>
      <c r="W22" s="2">
        <f>IFERROR(求节点($A$6:$A$85,B$6:B$85,相关资料!C22),0)</f>
        <v>4447876.1968105091</v>
      </c>
      <c r="X22" s="2">
        <f>IFERROR(求节点($A$6:$A$85,C$6:C$85,相关资料!D22),0)</f>
        <v>384987.78956435865</v>
      </c>
      <c r="Y22" s="2">
        <f>IFERROR(求节点($A$6:$A$85,D$6:D$85,相关资料!E22),0)</f>
        <v>988168938.97169888</v>
      </c>
      <c r="Z22" s="2">
        <f>IFERROR(求节点($A$6:$A$85,E$6:E$85,相关资料!F22),0)</f>
        <v>0</v>
      </c>
      <c r="AA22" s="2">
        <f>IFERROR(求节点($A$6:$A$85,F$6:F$85,相关资料!G22),0)</f>
        <v>191194.32950513466</v>
      </c>
      <c r="AB22" s="2">
        <f>IFERROR(求节点($A$6:$A$85,G$6:G$85,相关资料!H22),0)</f>
        <v>191194.32950513466</v>
      </c>
      <c r="AC22" s="2">
        <f>IFERROR(求节点($A$6:$A$85,H$6:H$85,相关资料!I22),0)</f>
        <v>191194.32950513466</v>
      </c>
      <c r="AD22" s="2">
        <f>IFERROR(求节点($A$6:$A$85,I$6:I$85,相关资料!J22),0)</f>
        <v>191194.32950513466</v>
      </c>
      <c r="AE22" s="29">
        <f>MAX(求节点('[1]功能-城建'!$K$33:$K$55,$J$33:$J$85,$V22),AE21)</f>
        <v>3643234.7669676002</v>
      </c>
      <c r="AF22" s="2">
        <f>IFERROR(求节点($A$6:$A$85,K$6:K$85,相关资料!L22),0)</f>
        <v>581282.53084979684</v>
      </c>
      <c r="AG22" s="2">
        <f>IFERROR(求节点($A$6:$A$85,L$6:L$85,相关资料!M22),0)</f>
        <v>384527.8464860692</v>
      </c>
      <c r="AH22" s="2">
        <f>IFERROR(求节点($A$6:$A$85,M$6:M$85,相关资料!N22),0)</f>
        <v>565693474.14037752</v>
      </c>
      <c r="AI22" s="2">
        <f>IFERROR(求节点($A$6:$A$85,N$6:N$85,相关资料!O22),0)</f>
        <v>101815141.00367686</v>
      </c>
      <c r="AJ22" s="2">
        <f>IFERROR(求节点($A$6:$A$85,O$6:O$85,相关资料!P22),0)</f>
        <v>101816270.06174961</v>
      </c>
      <c r="AK22" s="2">
        <f>IFERROR(求节点($A$6:$A$85,P$6:P$85,相关资料!Q22),0)</f>
        <v>101815861.2234578</v>
      </c>
      <c r="AL22" s="2">
        <f>IFERROR(求节点($A$6:$A$85,Q$6:Q$85,相关资料!R22),0)</f>
        <v>76360555.235199898</v>
      </c>
      <c r="AM22" s="2">
        <f>IFERROR(求节点($A$6:$A$85,R$6:R$85,相关资料!S22),0)</f>
        <v>158238.64528316417</v>
      </c>
      <c r="AN22" s="2">
        <f>IFERROR(求节点($A$6:$A$85,S$6:S$85,相关资料!T22),0)</f>
        <v>3606382190.1373234</v>
      </c>
      <c r="AO22" s="2">
        <f>IFERROR(求节点($A$6:$A$85,T$6:T$85,相关资料!U22),0)</f>
        <v>0</v>
      </c>
      <c r="AP22" s="2"/>
      <c r="AQ22" s="2">
        <v>17</v>
      </c>
      <c r="AR22" s="2">
        <f>IF(W22-W21=0,MAX(AR$6:AR21),W22-W21)</f>
        <v>768320.43421583343</v>
      </c>
      <c r="AS22" s="2">
        <f>IF(X22-X21=0,MAX(AS$6:AS21),X22-X21)</f>
        <v>86979.671798018855</v>
      </c>
      <c r="AT22" s="2">
        <f>IF(Y22-Y21=0,MAX(AT$6:AT21),Y22-Y21)</f>
        <v>336716597.01033425</v>
      </c>
      <c r="AU22" s="2">
        <f>IF(Z22-Z21=0,MAX(AU$6:AU21),Z22-Z21)</f>
        <v>0</v>
      </c>
      <c r="AV22" s="2">
        <f>IF(AA22-AA21=0,MAX(AV$6:AV21),AA22-AA21)</f>
        <v>43489.835899009428</v>
      </c>
      <c r="AW22" s="2">
        <f>IF(AB22-AB21=0,MAX(AW$6:AW21),AB22-AB21)</f>
        <v>43489.835899009428</v>
      </c>
      <c r="AX22" s="2">
        <f>IF(AC22-AC21=0,MAX(AX$6:AX21),AC22-AC21)</f>
        <v>43489.835899009428</v>
      </c>
      <c r="AY22" s="2">
        <f>IF(AD22-AD21=0,MAX(AY$6:AY21),AD22-AD21)</f>
        <v>43489.835899009428</v>
      </c>
      <c r="AZ22" s="2">
        <f>IF(AE22-AE21=0,MAX(AZ$6:AZ21),AE22-AE21)</f>
        <v>142043.51568436157</v>
      </c>
      <c r="BA22" s="2">
        <f>IF(AF22-AF21=0,MAX(BA$6:BA21),AF22-AF21)</f>
        <v>110174.25094415725</v>
      </c>
      <c r="BB22" s="2">
        <f>IF(AG22-AG21=0,MAX(BB$6:BB21),AG22-AG21)</f>
        <v>86979.671798018855</v>
      </c>
      <c r="BC22" s="2">
        <f>IF(AH22-AH21=0,MAX(BC$6:BC21),AH22-AH21)</f>
        <v>194085849.2391305</v>
      </c>
      <c r="BD22" s="2">
        <f>IF(AI22-AI21=0,MAX(BD$6:BD21),AI22-AI21)</f>
        <v>26484271.321963131</v>
      </c>
      <c r="BE22" s="2">
        <f>IF(AJ22-AJ21=0,MAX(BE$6:BE21),AJ22-AJ21)</f>
        <v>26484271.321963131</v>
      </c>
      <c r="BF22" s="2">
        <f>IF(AK22-AK21=0,MAX(BF$6:BF21),AK22-AK21)</f>
        <v>26484271.321963131</v>
      </c>
      <c r="BG22" s="2">
        <f>IF(AL22-AL21=0,MAX(BG$6:BG21),AL22-AL21)</f>
        <v>19863203.491472349</v>
      </c>
      <c r="BH22" s="2">
        <f>IF(AM22-AM21=0,MAX(BH$6:BH21),AM22-AM21)</f>
        <v>50738.141882177675</v>
      </c>
      <c r="BI22" s="2">
        <f>IF(AN22-AN21=0,MAX(BI$6:BI21),AN22-AN21)</f>
        <v>1285032343.8735757</v>
      </c>
      <c r="BK22" s="21">
        <v>1</v>
      </c>
      <c r="BL22" s="2">
        <v>17</v>
      </c>
      <c r="BM22" s="2">
        <f>IF($BL22&gt;BM$1,0,SMALL(AR$6:AR$85,$BL22)*求节点($BL$6:$BL$85,$BK$6:$BK$85,INDEX(升级建筑所需大殿等级!AA$6:AA$85,MATCH($BL22,升级建筑所需大殿等级!$Z$6:$Z$85,0))))</f>
        <v>834338.33447824325</v>
      </c>
      <c r="BN22" s="2">
        <f>IF($BL22&gt;BN$1,0,SMALL(AS$6:AS$85,$BL22)*求节点($BL$6:$BL$85,$BK$6:$BK$85,INDEX(升级建筑所需大殿等级!AB$6:AB$85,MATCH($BL22,升级建筑所需大殿等级!$Z$6:$Z$85,0))))</f>
        <v>86979.671798018855</v>
      </c>
      <c r="BO22" s="2">
        <f>IF($BL22&gt;BO$1,0,SMALL(AT$6:AT$85,$BL22)*求节点($BL$6:$BL$85,$BK$6:$BK$85,INDEX(升级建筑所需大殿等级!AC$6:AC$85,MATCH($BL22,升级建筑所需大殿等级!$Z$6:$Z$85,0))))</f>
        <v>336716597.01033425</v>
      </c>
      <c r="BP22" s="2">
        <f>IF($BL22&gt;BP$1,0,SMALL(AU$6:AU$85,$BL22)*求节点($BL$6:$BL$85,$BK$6:$BK$85,INDEX(升级建筑所需大殿等级!AD$6:AD$85,MATCH($BL22,升级建筑所需大殿等级!$Z$6:$Z$85,0))))</f>
        <v>0</v>
      </c>
      <c r="BQ22" s="2">
        <f>IF($BL22&gt;BQ$1,0,SMALL(AV$6:AV$85,$BL22)*求节点($BL$6:$BL$85,$BK$6:$BK$85,INDEX(升级建筑所需大殿等级!AE$6:AE$85,MATCH($BL22,升级建筑所需大殿等级!$Z$6:$Z$85,0))))</f>
        <v>43489.835899009428</v>
      </c>
      <c r="BR22" s="2">
        <f>IF($BL22&gt;BR$1,0,SMALL(AW$6:AW$85,$BL22)*求节点($BL$6:$BL$85,$BK$6:$BK$85,INDEX(升级建筑所需大殿等级!AF$6:AF$85,MATCH($BL22,升级建筑所需大殿等级!$Z$6:$Z$85,0))))</f>
        <v>43489.835899009428</v>
      </c>
      <c r="BS22" s="2">
        <f>IF($BL22&gt;BS$1,0,SMALL(AX$6:AX$85,$BL22)*求节点($BL$6:$BL$85,$BK$6:$BK$85,INDEX(升级建筑所需大殿等级!AG$6:AG$85,MATCH($BL22,升级建筑所需大殿等级!$Z$6:$Z$85,0))))</f>
        <v>43489.835899009428</v>
      </c>
      <c r="BT22" s="2">
        <f>IF($BL22&gt;BT$1,0,SMALL(AY$6:AY$85,$BL22)*求节点($BL$6:$BL$85,$BK$6:$BK$85,INDEX(升级建筑所需大殿等级!AH$6:AH$85,MATCH($BL22,升级建筑所需大殿等级!$Z$6:$Z$85,0))))</f>
        <v>43489.835899009428</v>
      </c>
      <c r="BU22" s="2">
        <f>IF($BL22&gt;BU$1,0,SMALL(AZ$6:AZ$85,$BL22)*求节点($BL$6:$BL$85,$BK$6:$BK$85,INDEX(升级建筑所需大殿等级!AI$6:AI$85,MATCH($BL22,升级建筑所需大殿等级!$Z$6:$Z$85,0))))</f>
        <v>264198.51439706702</v>
      </c>
      <c r="BV22" s="2">
        <f>IF($BL22&gt;BV$1,0,SMALL(BA$6:BA$85,$BL22)*求节点($BL$6:$BL$85,$BK$6:$BK$85,INDEX(升级建筑所需大殿等级!AJ$6:AJ$85,MATCH($BL22,升级建筑所需大殿等级!$Z$6:$Z$85,0))))</f>
        <v>116492.52217243391</v>
      </c>
      <c r="BW22" s="2">
        <f>IF($BL22&gt;BW$1,0,SMALL(BB$6:BB$85,$BL22)*求节点($BL$6:$BL$85,$BK$6:$BK$85,INDEX(升级建筑所需大殿等级!AK$6:AK$85,MATCH($BL22,升级建筑所需大殿等级!$Z$6:$Z$85,0))))</f>
        <v>86979.671798018855</v>
      </c>
      <c r="BX22" s="2">
        <f>IF($BL22&gt;BX$1,0,SMALL(BC$6:BC$85,$BL22)*求节点($BL$6:$BL$85,$BK$6:$BK$85,INDEX(升级建筑所需大殿等级!AL$6:AL$85,MATCH($BL22,升级建筑所需大殿等级!$Z$6:$Z$85,0))))</f>
        <v>194085849.2391305</v>
      </c>
      <c r="BY22" s="2">
        <f>IF($BL22&gt;BY$1,0,SMALL(BD$6:BD$85,$BL22)*求节点($BL$6:$BL$85,$BK$6:$BK$85,INDEX(升级建筑所需大殿等级!AM$6:AM$85,MATCH($BL22,升级建筑所需大殿等级!$Z$6:$Z$85,0))))</f>
        <v>26484271.321963131</v>
      </c>
      <c r="BZ22" s="2">
        <f>IF($BL22&gt;BZ$1,0,SMALL(BE$6:BE$85,$BL22)*求节点($BL$6:$BL$85,$BK$6:$BK$85,INDEX(升级建筑所需大殿等级!AN$6:AN$85,MATCH($BL22,升级建筑所需大殿等级!$Z$6:$Z$85,0))))</f>
        <v>26484271.321963131</v>
      </c>
      <c r="CA22" s="2">
        <f>IF($BL22&gt;CA$1,0,SMALL(BF$6:BF$85,$BL22)*求节点($BL$6:$BL$85,$BK$6:$BK$85,INDEX(升级建筑所需大殿等级!AO$6:AO$85,MATCH($BL22,升级建筑所需大殿等级!$Z$6:$Z$85,0))))</f>
        <v>26484271.321963131</v>
      </c>
      <c r="CB22" s="2">
        <f>IF($BL22&gt;CB$1,0,SMALL(BG$6:BG$85,$BL22)*求节点($BL$6:$BL$85,$BK$6:$BK$85,INDEX(升级建筑所需大殿等级!AP$6:AP$85,MATCH($BL22,升级建筑所需大殿等级!$Z$6:$Z$85,0))))</f>
        <v>19863203.491472349</v>
      </c>
      <c r="CC22" s="2">
        <f>IF($BL22&gt;CC$1,0,SMALL(BH$6:BH$85,$BL22)*求节点($BL$6:$BL$85,$BK$6:$BK$85,INDEX(升级建筑所需大殿等级!AQ$6:AQ$85,MATCH($BL22,升级建筑所需大殿等级!$Z$6:$Z$85,0))))</f>
        <v>50738.141882177675</v>
      </c>
      <c r="CD22" s="2">
        <f>IF($BL22&gt;CD$1,0,SMALL(BI$6:BI$85,$BL22)*求节点($BL$6:$BL$85,$BK$6:$BK$85,INDEX(升级建筑所需大殿等级!AR$6:AR$85,MATCH($BL22,升级建筑所需大殿等级!$Z$6:$Z$85,0))))</f>
        <v>0</v>
      </c>
      <c r="CE22" s="2"/>
      <c r="CF22" s="2"/>
      <c r="CH22" s="1">
        <v>17</v>
      </c>
      <c r="CI22" s="46">
        <v>248300</v>
      </c>
      <c r="CJ22" s="46">
        <v>337700</v>
      </c>
      <c r="CK22" s="46">
        <v>248300</v>
      </c>
      <c r="CL22" s="1">
        <f>IFERROR(ROUND($BM22*INDEX(消耗汇总!BH$8:BH$87,相关资料!$C22,1),-2),0)</f>
        <v>0</v>
      </c>
      <c r="CN22" s="46">
        <v>25900</v>
      </c>
      <c r="CO22" s="46">
        <v>35200</v>
      </c>
      <c r="CP22" s="46">
        <v>25900</v>
      </c>
      <c r="CQ22" s="1">
        <f>IFERROR(ROUND($BN22*INDEX(消耗汇总!BH$8:BH$87,相关资料!$D22,1),-2),0)</f>
        <v>0</v>
      </c>
      <c r="CS22" s="46">
        <v>87232300</v>
      </c>
      <c r="CT22" s="46">
        <v>162252000</v>
      </c>
      <c r="CU22" s="46">
        <v>87232300</v>
      </c>
      <c r="CV22" s="1">
        <f>IFERROR(ROUND($BO22*INDEX(消耗汇总!BH$8:BH$87,相关资料!$E22,1),-2),0)</f>
        <v>0</v>
      </c>
      <c r="CX22" s="1">
        <f>IFERROR(ROUND($BP22*INDEX(消耗汇总!BE$8:BE$87,相关资料!$F22,1),-2),0)</f>
        <v>0</v>
      </c>
      <c r="CY22" s="1">
        <f>IFERROR(ROUND($BP22*INDEX(消耗汇总!BF$8:BF$87,相关资料!$F22,1),-2),0)</f>
        <v>0</v>
      </c>
      <c r="CZ22" s="1">
        <f>IFERROR(ROUND($BP22*INDEX(消耗汇总!BG$8:BG$87,相关资料!$F22,1),-2),0)</f>
        <v>0</v>
      </c>
      <c r="DA22" s="1">
        <f>IFERROR(ROUND($BP22*INDEX(消耗汇总!BH$8:BH$87,相关资料!$F22,1),-2),0)</f>
        <v>0</v>
      </c>
      <c r="DD22" s="46">
        <v>26400</v>
      </c>
      <c r="DE22" s="46">
        <v>19400</v>
      </c>
      <c r="DF22" s="1">
        <f>IFERROR(ROUND($BQ22*INDEX(消耗汇总!BH$8:BH$87,相关资料!$G22,1)+$BS22*INDEX(消耗汇总!BH$8:BH$87,相关资料!$G22,1)/2,-2),0)</f>
        <v>0</v>
      </c>
      <c r="DH22" s="46">
        <v>19400</v>
      </c>
      <c r="DI22" s="46">
        <v>26400</v>
      </c>
      <c r="DM22" s="29">
        <v>22900</v>
      </c>
      <c r="DN22" s="2"/>
      <c r="DO22" s="29">
        <v>22900</v>
      </c>
      <c r="DR22" s="46">
        <v>12900</v>
      </c>
      <c r="DS22" s="46">
        <v>17600</v>
      </c>
      <c r="DT22" s="46">
        <v>12900</v>
      </c>
      <c r="DU22" s="1">
        <v>0</v>
      </c>
      <c r="DW22" s="46">
        <v>73400</v>
      </c>
      <c r="DX22" s="46">
        <v>117400</v>
      </c>
      <c r="DY22" s="46">
        <v>73400</v>
      </c>
      <c r="DZ22" s="1">
        <f>ROUND($BU22*INDEX(消耗汇总!BH$8:BH$87,相关资料!$K22,1),-2)</f>
        <v>0</v>
      </c>
      <c r="EB22" s="46">
        <v>34700</v>
      </c>
      <c r="EC22" s="46">
        <v>47200</v>
      </c>
      <c r="ED22" s="46">
        <v>34700</v>
      </c>
      <c r="EE22" s="1">
        <f>IFERROR(ROUND($BV22*INDEX(消耗汇总!BH$8:BH$87,相关资料!$L22,1),-2),0)</f>
        <v>0</v>
      </c>
      <c r="EG22" s="46">
        <v>25900</v>
      </c>
      <c r="EH22" s="46">
        <v>35200</v>
      </c>
      <c r="EI22" s="46">
        <v>25900</v>
      </c>
      <c r="EJ22" s="1">
        <f>IFERROR(ROUND($BW22*INDEX(消耗汇总!BH$8:BH$87,相关资料!$M22,1),-2),0)</f>
        <v>0</v>
      </c>
      <c r="EK22" s="1">
        <v>17</v>
      </c>
      <c r="EL22" s="46">
        <v>50807800</v>
      </c>
      <c r="EM22" s="46">
        <v>92470200</v>
      </c>
      <c r="EN22" s="46">
        <v>50807800</v>
      </c>
      <c r="EO22" s="1">
        <f>IFERROR(ROUND($BX22*INDEX(消耗汇总!BH$8:BH$87,相关资料!$N22,1),-2),0)</f>
        <v>0</v>
      </c>
      <c r="EQ22" s="46">
        <v>6933100</v>
      </c>
      <c r="ER22" s="46">
        <v>12618200</v>
      </c>
      <c r="ES22" s="46">
        <v>6933100</v>
      </c>
      <c r="ET22" s="1">
        <f>IFERROR(ROUND($BY22*INDEX(消耗汇总!BH$8:BH$87,相关资料!$O22,1),-2),0)</f>
        <v>0</v>
      </c>
      <c r="EV22" s="46">
        <v>6933100</v>
      </c>
      <c r="EW22" s="46">
        <v>12618200</v>
      </c>
      <c r="EX22" s="46">
        <v>6933100</v>
      </c>
      <c r="EY22" s="1">
        <f>IFERROR(ROUND($BZ22*INDEX(消耗汇总!BH$8:BH$87,相关资料!$P22,1),-2),0)</f>
        <v>0</v>
      </c>
      <c r="FA22" s="46">
        <v>6933100</v>
      </c>
      <c r="FB22" s="46">
        <v>12618200</v>
      </c>
      <c r="FC22" s="46">
        <v>6933100</v>
      </c>
      <c r="FD22" s="1">
        <f>IFERROR(ROUND($CA22*INDEX(消耗汇总!BH$8:BH$87,相关资料!$Q22,1),-2),0)</f>
        <v>0</v>
      </c>
      <c r="FF22" s="46">
        <v>5199800</v>
      </c>
      <c r="FG22" s="46">
        <v>9463600</v>
      </c>
      <c r="FH22" s="46">
        <v>5199800</v>
      </c>
      <c r="FI22" s="1">
        <f>IFERROR(ROUND($CB22*INDEX(消耗汇总!BH$8:BH$87,相关资料!$R22,1),-2),0)</f>
        <v>0</v>
      </c>
      <c r="FK22" s="46">
        <v>15100</v>
      </c>
      <c r="FL22" s="46">
        <v>20500</v>
      </c>
      <c r="FM22" s="46">
        <v>15100</v>
      </c>
      <c r="FN22" s="1">
        <f>IFERROR(ROUND($CC22*INDEX(消耗汇总!BH$8:BH$87,相关资料!$S22,1),-2),0)</f>
        <v>0</v>
      </c>
      <c r="FP22" s="1">
        <f>IFERROR(ROUND($CD22*INDEX(消耗汇总!BE$8:BE$87,相关资料!$T22,1),-2),0)</f>
        <v>0</v>
      </c>
      <c r="FQ22" s="1">
        <f>IFERROR(ROUND($CD22*INDEX(消耗汇总!BF$8:BF$87,相关资料!$T22,1),-2),0)</f>
        <v>0</v>
      </c>
      <c r="FR22" s="1">
        <f>IFERROR(ROUND($CD22*INDEX(消耗汇总!BG$8:BG$87,相关资料!$T22,1),-2),0)</f>
        <v>0</v>
      </c>
      <c r="FS22" s="1">
        <f>IFERROR(ROUND($CD22*INDEX(消耗汇总!BH$8:BH$87,相关资料!$T22,1),-2),0)</f>
        <v>0</v>
      </c>
      <c r="FW22" s="8">
        <v>17</v>
      </c>
      <c r="FX22" s="5">
        <f t="shared" si="13"/>
        <v>834300</v>
      </c>
      <c r="FY22" s="5">
        <f t="shared" si="14"/>
        <v>87000</v>
      </c>
      <c r="FZ22" s="5">
        <f t="shared" si="15"/>
        <v>336716600</v>
      </c>
      <c r="GA22" s="5">
        <f t="shared" si="1"/>
        <v>0</v>
      </c>
      <c r="GB22" s="5">
        <f t="shared" si="2"/>
        <v>45800</v>
      </c>
      <c r="GC22" s="5">
        <f t="shared" si="3"/>
        <v>45800</v>
      </c>
      <c r="GD22" s="5">
        <f t="shared" si="16"/>
        <v>45800</v>
      </c>
      <c r="GE22" s="5">
        <f t="shared" si="17"/>
        <v>43400</v>
      </c>
      <c r="GF22" s="5">
        <f t="shared" si="4"/>
        <v>264200</v>
      </c>
      <c r="GG22" s="5">
        <f t="shared" si="5"/>
        <v>116600</v>
      </c>
      <c r="GH22" s="5">
        <f t="shared" si="6"/>
        <v>87000</v>
      </c>
      <c r="GI22" s="8"/>
      <c r="GJ22" s="5">
        <f t="shared" si="7"/>
        <v>26484400</v>
      </c>
      <c r="GK22" s="5">
        <f t="shared" si="8"/>
        <v>26484400</v>
      </c>
      <c r="GL22" s="5">
        <f t="shared" si="9"/>
        <v>26484400</v>
      </c>
      <c r="GM22" s="5">
        <f t="shared" si="10"/>
        <v>19863200</v>
      </c>
      <c r="GN22" s="5">
        <f t="shared" si="11"/>
        <v>50700</v>
      </c>
      <c r="GO22" s="5">
        <f t="shared" si="12"/>
        <v>0</v>
      </c>
      <c r="GR22" s="8">
        <v>17</v>
      </c>
      <c r="GS22" s="5">
        <f>SUM(FX$6:FX22)</f>
        <v>4447800</v>
      </c>
      <c r="GT22" s="5">
        <f>SUM(FY$6:FY22)</f>
        <v>385500</v>
      </c>
      <c r="GU22" s="5">
        <f>SUM(FZ$6:FZ22)</f>
        <v>988169400</v>
      </c>
      <c r="GV22" s="5">
        <f>SUM(GA$6:GA22)</f>
        <v>0</v>
      </c>
      <c r="GW22" s="5">
        <f>SUM(GB$6:GB22)</f>
        <v>200700</v>
      </c>
      <c r="GX22" s="5">
        <f>SUM(GC$6:GC22)</f>
        <v>200700</v>
      </c>
      <c r="GY22" s="5">
        <f>SUM(GD$6:GD22)</f>
        <v>200720</v>
      </c>
      <c r="GZ22" s="5">
        <f>SUM(GE$6:GE22)</f>
        <v>191050</v>
      </c>
      <c r="HA22" s="5">
        <f>SUM(GF$6:GF22)</f>
        <v>3159900</v>
      </c>
      <c r="HB22" s="5">
        <f>SUM(GG$6:GG22)</f>
        <v>581650</v>
      </c>
      <c r="HC22" s="5">
        <f>SUM(GH$6:GH22)</f>
        <v>385800</v>
      </c>
      <c r="HD22" s="5">
        <f>SUM(GI$6:GI22)</f>
        <v>0</v>
      </c>
      <c r="HE22" s="5">
        <f>SUM(GJ$6:GJ22)</f>
        <v>101816000</v>
      </c>
      <c r="HF22" s="5">
        <f>SUM(GK$6:GK22)</f>
        <v>101816600</v>
      </c>
      <c r="HG22" s="5">
        <f>SUM(GL$6:GL22)</f>
        <v>101816300</v>
      </c>
      <c r="HH22" s="5">
        <f>SUM(GM$6:GM22)</f>
        <v>76360700</v>
      </c>
      <c r="HI22" s="5">
        <f>SUM(GN$6:GN22)</f>
        <v>318700</v>
      </c>
      <c r="HJ22" s="5">
        <f>SUM(GO$6:GO22)</f>
        <v>4436503800</v>
      </c>
      <c r="HM22" s="8">
        <v>17</v>
      </c>
      <c r="HN22" s="5">
        <f>IFERROR(求节点(相关资料!C$6:C$85,GS$6:GS$85,$HM22),0)</f>
        <v>4447800</v>
      </c>
      <c r="HO22" s="5">
        <f>IFERROR(求节点(相关资料!D$6:D$85,GT$6:GT$85,$HM22),0)</f>
        <v>385500</v>
      </c>
      <c r="HP22" s="5">
        <f>IFERROR(求节点(相关资料!E$6:E$85,GU$6:GU$85,$HM22),0)</f>
        <v>506250</v>
      </c>
      <c r="HQ22" s="5">
        <f>IFERROR(求节点(相关资料!F$6:F$85,GV$6:GV$85,$HM22),0)</f>
        <v>0</v>
      </c>
      <c r="HR22" s="5">
        <f>IFERROR(求节点(相关资料!G$6:G$85,GW$6:GW$85,$HM22),0)</f>
        <v>200700</v>
      </c>
      <c r="HS22" s="5">
        <f>IFERROR(求节点(相关资料!H$6:H$85,GX$6:GX$85,$HM22),0)</f>
        <v>200700</v>
      </c>
      <c r="HT22" s="5">
        <f>IFERROR(求节点(相关资料!I$6:I$85,GY$6:GY$85,$HM22),0)</f>
        <v>200720</v>
      </c>
      <c r="HU22" s="5">
        <f>IFERROR(求节点(相关资料!J$6:J$85,GZ$6:GZ$85,$HM22),0)</f>
        <v>191050</v>
      </c>
      <c r="HV22" s="5">
        <f>IFERROR(求节点(相关资料!K$6:K$85,HA$6:HA$85,$HM22),0)</f>
        <v>86214.28571428571</v>
      </c>
      <c r="HW22" s="5">
        <f>IFERROR(求节点(相关资料!L$6:L$85,HB$6:HB$85,$HM22),0)</f>
        <v>581650</v>
      </c>
      <c r="HX22" s="5">
        <f>IFERROR(求节点(相关资料!M$6:M$85,HC$6:HC$85,$HM22),0)</f>
        <v>385800</v>
      </c>
      <c r="HY22" s="5">
        <f>IFERROR(求节点(相关资料!N$6:N$85,HD$6:HD$85,$HM22),0)</f>
        <v>0</v>
      </c>
      <c r="HZ22" s="5">
        <f>IFERROR(求节点(相关资料!O$6:O$85,HE$6:HE$85,$HM22),0)</f>
        <v>317766.66666666663</v>
      </c>
      <c r="IA22" s="5">
        <f>IFERROR(求节点(相关资料!P$6:P$85,HF$6:HF$85,$HM22),0)</f>
        <v>318366.66666666663</v>
      </c>
      <c r="IB22" s="5">
        <f>IFERROR(求节点(相关资料!Q$6:Q$85,HG$6:HG$85,$HM22),0)</f>
        <v>318066.66666666663</v>
      </c>
      <c r="IC22" s="5">
        <f>IFERROR(求节点(相关资料!R$6:R$85,HH$6:HH$85,$HM22),0)</f>
        <v>236783.33333333334</v>
      </c>
      <c r="ID22" s="5">
        <f>IFERROR(求节点(相关资料!S$6:S$85,HI$6:HI$85,$HM22),0)</f>
        <v>318700</v>
      </c>
      <c r="IE22" s="5">
        <f>IFERROR(求节点(相关资料!T$6:T$85,HJ$6:HJ$85,$HM22),0)</f>
        <v>47200</v>
      </c>
      <c r="IH22" s="6">
        <v>17</v>
      </c>
      <c r="II22" s="6">
        <f>SUMPRODUCT(HN22:IE22,'[1]功能-城建'!$X22:$AO22)</f>
        <v>8657053.333333334</v>
      </c>
      <c r="IJ22" s="6">
        <f>'[1]资源-木石铜粮'!$BW22</f>
        <v>9104079.9827575553</v>
      </c>
      <c r="IK22" s="6">
        <f t="shared" si="18"/>
        <v>0.95089820714769024</v>
      </c>
    </row>
    <row r="23" spans="1:245" x14ac:dyDescent="0.15">
      <c r="A23" s="2">
        <v>18</v>
      </c>
      <c r="B23" s="4">
        <f>'[1]资源-木石铜粮'!DG23</f>
        <v>5529649.7264891919</v>
      </c>
      <c r="C23" s="4">
        <f>'[1]资源-木石铜粮'!DH23</f>
        <v>519699.21024132677</v>
      </c>
      <c r="D23" s="4">
        <f>'[1]资源-木石铜粮'!DI23</f>
        <v>681851.86298551725</v>
      </c>
      <c r="E23" s="4">
        <f>'[1]资源-木石铜粮'!DJ23</f>
        <v>0</v>
      </c>
      <c r="F23" s="4">
        <f>'[1]资源-木石铜粮'!DK23</f>
        <v>252426.79344921108</v>
      </c>
      <c r="G23" s="4">
        <f>'[1]资源-木石铜粮'!DL23</f>
        <v>252426.79344921108</v>
      </c>
      <c r="H23" s="4">
        <f>'[1]资源-木石铜粮'!DM23</f>
        <v>252426.79344921108</v>
      </c>
      <c r="I23" s="4">
        <f>'[1]资源-木石铜粮'!DN23</f>
        <v>252426.79344921108</v>
      </c>
      <c r="J23" s="29">
        <f>SMALL('[1]资源-木石铜粮'!$DO$6:$DO$55,$A23)</f>
        <v>0</v>
      </c>
      <c r="K23" s="4">
        <f>'[1]资源-木石铜粮'!DP23</f>
        <v>740486.93710439547</v>
      </c>
      <c r="L23" s="4">
        <f>'[1]资源-木石铜粮'!DQ23</f>
        <v>519239.26716303732</v>
      </c>
      <c r="M23" s="4">
        <f>'[1]资源-木石铜粮'!DR23</f>
        <v>992589.12693335279</v>
      </c>
      <c r="N23" s="4">
        <f>'[1]资源-木石铜粮'!DS23</f>
        <v>384707.20521398121</v>
      </c>
      <c r="O23" s="4">
        <f>'[1]资源-木石铜粮'!DT23</f>
        <v>385836.26328673807</v>
      </c>
      <c r="P23" s="4">
        <f>'[1]资源-木石铜粮'!DU23</f>
        <v>385427.42499492527</v>
      </c>
      <c r="Q23" s="4">
        <f>'[1]资源-木石铜粮'!DV23</f>
        <v>287729.88635274465</v>
      </c>
      <c r="R23" s="4">
        <f>'[1]资源-木石铜粮'!DW23</f>
        <v>241923.01267340191</v>
      </c>
      <c r="S23" s="4">
        <f>'[1]资源-木石铜粮'!DX23</f>
        <v>53679.673048459983</v>
      </c>
      <c r="T23" s="4">
        <f>'[1]资源-木石铜粮'!DY23</f>
        <v>0</v>
      </c>
      <c r="V23" s="2">
        <v>18</v>
      </c>
      <c r="W23" s="2">
        <f>IFERROR(求节点($A$6:$A$85,B$6:B$85,相关资料!C23),0)</f>
        <v>5529649.7264891919</v>
      </c>
      <c r="X23" s="2">
        <f>IFERROR(求节点($A$6:$A$85,C$6:C$85,相关资料!D23),0)</f>
        <v>519699.21024132677</v>
      </c>
      <c r="Y23" s="2">
        <f>IFERROR(求节点($A$6:$A$85,D$6:D$85,相关资料!E23),0)</f>
        <v>1493608745.7773504</v>
      </c>
      <c r="Z23" s="2">
        <f>IFERROR(求节点($A$6:$A$85,E$6:E$85,相关资料!F23),0)</f>
        <v>0</v>
      </c>
      <c r="AA23" s="2">
        <f>IFERROR(求节点($A$6:$A$85,F$6:F$85,相关资料!G23),0)</f>
        <v>252426.79344921108</v>
      </c>
      <c r="AB23" s="2">
        <f>IFERROR(求节点($A$6:$A$85,G$6:G$85,相关资料!H23),0)</f>
        <v>252426.79344921108</v>
      </c>
      <c r="AC23" s="2">
        <f>IFERROR(求节点($A$6:$A$85,H$6:H$85,相关资料!I23),0)</f>
        <v>252426.79344921108</v>
      </c>
      <c r="AD23" s="2">
        <f>IFERROR(求节点($A$6:$A$85,I$6:I$85,相关资料!J23),0)</f>
        <v>252426.79344921108</v>
      </c>
      <c r="AE23" s="29">
        <f>MAX(求节点('[1]功能-城建'!$K$33:$K$55,$J$33:$J$85,$V23),AE22)</f>
        <v>3785278.2826519613</v>
      </c>
      <c r="AF23" s="2">
        <f>IFERROR(求节点($A$6:$A$85,K$6:K$85,相关资料!L23),0)</f>
        <v>740486.93710439547</v>
      </c>
      <c r="AG23" s="2">
        <f>IFERROR(求节点($A$6:$A$85,L$6:L$85,相关资料!M23),0)</f>
        <v>519239.26716303732</v>
      </c>
      <c r="AH23" s="2">
        <f>IFERROR(求节点($A$6:$A$85,M$6:M$85,相关资料!N23),0)</f>
        <v>849357731.49311876</v>
      </c>
      <c r="AI23" s="2">
        <f>IFERROR(求节点($A$6:$A$85,N$6:N$85,相关资料!O23),0)</f>
        <v>164700918.63261247</v>
      </c>
      <c r="AJ23" s="2">
        <f>IFERROR(求节点($A$6:$A$85,O$6:O$85,相关资料!P23),0)</f>
        <v>164702047.69068521</v>
      </c>
      <c r="AK23" s="2">
        <f>IFERROR(求节点($A$6:$A$85,P$6:P$85,相关资料!Q23),0)</f>
        <v>164701638.85239339</v>
      </c>
      <c r="AL23" s="2">
        <f>IFERROR(求节点($A$6:$A$85,Q$6:Q$85,相关资料!R23),0)</f>
        <v>123524888.45690161</v>
      </c>
      <c r="AM23" s="2">
        <f>IFERROR(求节点($A$6:$A$85,R$6:R$85,相关资料!S23),0)</f>
        <v>241923.01267340191</v>
      </c>
      <c r="AN23" s="2">
        <f>IFERROR(求节点($A$6:$A$85,S$6:S$85,相关资料!T23),0)</f>
        <v>3606382190.1373234</v>
      </c>
      <c r="AO23" s="2">
        <f>IFERROR(求节点($A$6:$A$85,T$6:T$85,相关资料!U23),0)</f>
        <v>0</v>
      </c>
      <c r="AP23" s="2"/>
      <c r="AQ23" s="2">
        <v>18</v>
      </c>
      <c r="AR23" s="2">
        <f>IF(W23-W22=0,MAX(AR$6:AR22),W23-W22)</f>
        <v>1081773.5296786828</v>
      </c>
      <c r="AS23" s="2">
        <f>IF(X23-X22=0,MAX(AS$6:AS22),X23-X22)</f>
        <v>134711.42067696812</v>
      </c>
      <c r="AT23" s="2">
        <f>IF(Y23-Y22=0,MAX(AT$6:AT22),Y23-Y22)</f>
        <v>505439806.80565155</v>
      </c>
      <c r="AU23" s="2">
        <f>IF(Z23-Z22=0,MAX(AU$6:AU22),Z23-Z22)</f>
        <v>0</v>
      </c>
      <c r="AV23" s="2">
        <f>IF(AA23-AA22=0,MAX(AV$6:AV22),AA23-AA22)</f>
        <v>61232.463944076415</v>
      </c>
      <c r="AW23" s="2">
        <f>IF(AB23-AB22=0,MAX(AW$6:AW22),AB23-AB22)</f>
        <v>61232.463944076415</v>
      </c>
      <c r="AX23" s="2">
        <f>IF(AC23-AC22=0,MAX(AX$6:AX22),AC23-AC22)</f>
        <v>61232.463944076415</v>
      </c>
      <c r="AY23" s="2">
        <f>IF(AD23-AD22=0,MAX(AY$6:AY22),AD23-AD22)</f>
        <v>61232.463944076415</v>
      </c>
      <c r="AZ23" s="2">
        <f>IF(AE23-AE22=0,MAX(AZ$6:AZ22),AE23-AE22)</f>
        <v>142043.5156843611</v>
      </c>
      <c r="BA23" s="2">
        <f>IF(AF23-AF22=0,MAX(BA$6:BA22),AF23-AF22)</f>
        <v>159204.40625459864</v>
      </c>
      <c r="BB23" s="2">
        <f>IF(AG23-AG22=0,MAX(BB$6:BB22),AG23-AG22)</f>
        <v>134711.42067696812</v>
      </c>
      <c r="BC23" s="2">
        <f>IF(AH23-AH22=0,MAX(BC$6:BC22),AH23-AH22)</f>
        <v>283664257.35274124</v>
      </c>
      <c r="BD23" s="2">
        <f>IF(AI23-AI22=0,MAX(BD$6:BD22),AI23-AI22)</f>
        <v>62885777.628935605</v>
      </c>
      <c r="BE23" s="2">
        <f>IF(AJ23-AJ22=0,MAX(BE$6:BE22),AJ23-AJ22)</f>
        <v>62885777.628935605</v>
      </c>
      <c r="BF23" s="2">
        <f>IF(AK23-AK22=0,MAX(BF$6:BF22),AK23-AK22)</f>
        <v>62885777.62893559</v>
      </c>
      <c r="BG23" s="2">
        <f>IF(AL23-AL22=0,MAX(BG$6:BG22),AL23-AL22)</f>
        <v>47164333.221701711</v>
      </c>
      <c r="BH23" s="2">
        <f>IF(AM23-AM22=0,MAX(BH$6:BH22),AM23-AM22)</f>
        <v>83684.367390237749</v>
      </c>
      <c r="BI23" s="2">
        <f>IF(AN23-AN22=0,MAX(BI$6:BI22),AN23-AN22)</f>
        <v>1285032343.8735757</v>
      </c>
      <c r="BK23" s="21">
        <v>1</v>
      </c>
      <c r="BL23" s="2">
        <v>18</v>
      </c>
      <c r="BM23" s="2">
        <f>IF($BL23&gt;BM$1,0,SMALL(AR$6:AR$85,$BL23)*求节点($BL$6:$BL$85,$BK$6:$BK$85,INDEX(升级建筑所需大殿等级!AA$6:AA$85,MATCH($BL23,升级建筑所需大殿等级!$Z$6:$Z$85,0))))</f>
        <v>1081773.5296786828</v>
      </c>
      <c r="BN23" s="2">
        <f>IF($BL23&gt;BN$1,0,SMALL(AS$6:AS$85,$BL23)*求节点($BL$6:$BL$85,$BK$6:$BK$85,INDEX(升级建筑所需大殿等级!AB$6:AB$85,MATCH($BL23,升级建筑所需大殿等级!$Z$6:$Z$85,0))))</f>
        <v>134711.42067696812</v>
      </c>
      <c r="BO23" s="2">
        <f>IF($BL23&gt;BO$1,0,SMALL(AT$6:AT$85,$BL23)*求节点($BL$6:$BL$85,$BK$6:$BK$85,INDEX(升级建筑所需大殿等级!AC$6:AC$85,MATCH($BL23,升级建筑所需大殿等级!$Z$6:$Z$85,0))))</f>
        <v>505439806.80565155</v>
      </c>
      <c r="BP23" s="2">
        <f>IF($BL23&gt;BP$1,0,SMALL(AU$6:AU$85,$BL23)*求节点($BL$6:$BL$85,$BK$6:$BK$85,INDEX(升级建筑所需大殿等级!AD$6:AD$85,MATCH($BL23,升级建筑所需大殿等级!$Z$6:$Z$85,0))))</f>
        <v>0</v>
      </c>
      <c r="BQ23" s="2">
        <f>IF($BL23&gt;BQ$1,0,SMALL(AV$6:AV$85,$BL23)*求节点($BL$6:$BL$85,$BK$6:$BK$85,INDEX(升级建筑所需大殿等级!AE$6:AE$85,MATCH($BL23,升级建筑所需大殿等级!$Z$6:$Z$85,0))))</f>
        <v>61232.463944076415</v>
      </c>
      <c r="BR23" s="2">
        <f>IF($BL23&gt;BR$1,0,SMALL(AW$6:AW$85,$BL23)*求节点($BL$6:$BL$85,$BK$6:$BK$85,INDEX(升级建筑所需大殿等级!AF$6:AF$85,MATCH($BL23,升级建筑所需大殿等级!$Z$6:$Z$85,0))))</f>
        <v>61232.463944076415</v>
      </c>
      <c r="BS23" s="2">
        <f>IF($BL23&gt;BS$1,0,SMALL(AX$6:AX$85,$BL23)*求节点($BL$6:$BL$85,$BK$6:$BK$85,INDEX(升级建筑所需大殿等级!AG$6:AG$85,MATCH($BL23,升级建筑所需大殿等级!$Z$6:$Z$85,0))))</f>
        <v>61232.463944076415</v>
      </c>
      <c r="BT23" s="2">
        <f>IF($BL23&gt;BT$1,0,SMALL(AY$6:AY$85,$BL23)*求节点($BL$6:$BL$85,$BK$6:$BK$85,INDEX(升级建筑所需大殿等级!AH$6:AH$85,MATCH($BL23,升级建筑所需大殿等级!$Z$6:$Z$85,0))))</f>
        <v>61232.463944076415</v>
      </c>
      <c r="BU23" s="2">
        <f>IF($BL23&gt;BU$1,0,SMALL(AZ$6:AZ$85,$BL23)*求节点($BL$6:$BL$85,$BK$6:$BK$85,INDEX(升级建筑所需大殿等级!AI$6:AI$85,MATCH($BL23,升级建筑所需大殿等级!$Z$6:$Z$85,0))))</f>
        <v>264198.51439706702</v>
      </c>
      <c r="BV23" s="2">
        <f>IF($BL23&gt;BV$1,0,SMALL(BA$6:BA$85,$BL23)*求节点($BL$6:$BL$85,$BK$6:$BK$85,INDEX(升级建筑所需大殿等级!AJ$6:AJ$85,MATCH($BL23,升级建筑所需大殿等级!$Z$6:$Z$85,0))))</f>
        <v>159204.40625459864</v>
      </c>
      <c r="BW23" s="2">
        <f>IF($BL23&gt;BW$1,0,SMALL(BB$6:BB$85,$BL23)*求节点($BL$6:$BL$85,$BK$6:$BK$85,INDEX(升级建筑所需大殿等级!AK$6:AK$85,MATCH($BL23,升级建筑所需大殿等级!$Z$6:$Z$85,0))))</f>
        <v>134711.42067696812</v>
      </c>
      <c r="BX23" s="2">
        <f>IF($BL23&gt;BX$1,0,SMALL(BC$6:BC$85,$BL23)*求节点($BL$6:$BL$85,$BK$6:$BK$85,INDEX(升级建筑所需大殿等级!AL$6:AL$85,MATCH($BL23,升级建筑所需大殿等级!$Z$6:$Z$85,0))))</f>
        <v>283664257.35274124</v>
      </c>
      <c r="BY23" s="2">
        <f>IF($BL23&gt;BY$1,0,SMALL(BD$6:BD$85,$BL23)*求节点($BL$6:$BL$85,$BK$6:$BK$85,INDEX(升级建筑所需大殿等级!AM$6:AM$85,MATCH($BL23,升级建筑所需大殿等级!$Z$6:$Z$85,0))))</f>
        <v>62885777.628935605</v>
      </c>
      <c r="BZ23" s="2">
        <f>IF($BL23&gt;BZ$1,0,SMALL(BE$6:BE$85,$BL23)*求节点($BL$6:$BL$85,$BK$6:$BK$85,INDEX(升级建筑所需大殿等级!AN$6:AN$85,MATCH($BL23,升级建筑所需大殿等级!$Z$6:$Z$85,0))))</f>
        <v>62885777.628935605</v>
      </c>
      <c r="CA23" s="2">
        <f>IF($BL23&gt;CA$1,0,SMALL(BF$6:BF$85,$BL23)*求节点($BL$6:$BL$85,$BK$6:$BK$85,INDEX(升级建筑所需大殿等级!AO$6:AO$85,MATCH($BL23,升级建筑所需大殿等级!$Z$6:$Z$85,0))))</f>
        <v>62885777.62893559</v>
      </c>
      <c r="CB23" s="2">
        <f>IF($BL23&gt;CB$1,0,SMALL(BG$6:BG$85,$BL23)*求节点($BL$6:$BL$85,$BK$6:$BK$85,INDEX(升级建筑所需大殿等级!AP$6:AP$85,MATCH($BL23,升级建筑所需大殿等级!$Z$6:$Z$85,0))))</f>
        <v>47164333.221701711</v>
      </c>
      <c r="CC23" s="2">
        <f>IF($BL23&gt;CC$1,0,SMALL(BH$6:BH$85,$BL23)*求节点($BL$6:$BL$85,$BK$6:$BK$85,INDEX(升级建筑所需大殿等级!AQ$6:AQ$85,MATCH($BL23,升级建筑所需大殿等级!$Z$6:$Z$85,0))))</f>
        <v>83684.367390237749</v>
      </c>
      <c r="CD23" s="2">
        <f>IF($BL23&gt;CD$1,0,SMALL(BI$6:BI$85,$BL23)*求节点($BL$6:$BL$85,$BK$6:$BK$85,INDEX(升级建筑所需大殿等级!AR$6:AR$85,MATCH($BL23,升级建筑所需大殿等级!$Z$6:$Z$85,0))))</f>
        <v>0</v>
      </c>
      <c r="CE23" s="2"/>
      <c r="CF23" s="2"/>
      <c r="CH23" s="1">
        <v>18</v>
      </c>
      <c r="CI23" s="46">
        <v>321000</v>
      </c>
      <c r="CJ23" s="46">
        <v>439800</v>
      </c>
      <c r="CK23" s="46">
        <v>321000</v>
      </c>
      <c r="CL23" s="1">
        <f>IFERROR(ROUND($BM23*INDEX(消耗汇总!BH$8:BH$87,相关资料!$C23,1),-2),0)</f>
        <v>0</v>
      </c>
      <c r="CN23" s="46">
        <v>40000</v>
      </c>
      <c r="CO23" s="46">
        <v>54800</v>
      </c>
      <c r="CP23" s="46">
        <v>40000</v>
      </c>
      <c r="CQ23" s="1">
        <f>IFERROR(ROUND($BN23*INDEX(消耗汇总!BH$8:BH$87,相关资料!$D23,1),-2),0)</f>
        <v>0</v>
      </c>
      <c r="CS23" s="46">
        <v>129600000</v>
      </c>
      <c r="CT23" s="46">
        <v>246239900</v>
      </c>
      <c r="CU23" s="46">
        <v>129600000</v>
      </c>
      <c r="CV23" s="1">
        <f>IFERROR(ROUND($BO23*INDEX(消耗汇总!BH$8:BH$87,相关资料!$E23,1),-2),0)</f>
        <v>0</v>
      </c>
      <c r="CX23" s="1">
        <f>IFERROR(ROUND($BP23*INDEX(消耗汇总!BE$8:BE$87,相关资料!$F23,1),-2),0)</f>
        <v>0</v>
      </c>
      <c r="CY23" s="1">
        <f>IFERROR(ROUND($BP23*INDEX(消耗汇总!BF$8:BF$87,相关资料!$F23,1),-2),0)</f>
        <v>0</v>
      </c>
      <c r="CZ23" s="1">
        <f>IFERROR(ROUND($BP23*INDEX(消耗汇总!BG$8:BG$87,相关资料!$F23,1),-2),0)</f>
        <v>0</v>
      </c>
      <c r="DA23" s="1">
        <f>IFERROR(ROUND($BP23*INDEX(消耗汇总!BH$8:BH$87,相关资料!$F23,1),-2),0)</f>
        <v>0</v>
      </c>
      <c r="DD23" s="46">
        <v>37300</v>
      </c>
      <c r="DE23" s="46">
        <v>27300</v>
      </c>
      <c r="DF23" s="1">
        <f>IFERROR(ROUND($BQ23*INDEX(消耗汇总!BH$8:BH$87,相关资料!$G23,1)+$BS23*INDEX(消耗汇总!BH$8:BH$87,相关资料!$G23,1)/2,-2),0)</f>
        <v>0</v>
      </c>
      <c r="DH23" s="46">
        <v>27300</v>
      </c>
      <c r="DI23" s="46">
        <v>37300</v>
      </c>
      <c r="DM23" s="29">
        <v>32300</v>
      </c>
      <c r="DN23" s="2"/>
      <c r="DO23" s="29">
        <v>32300</v>
      </c>
      <c r="DR23" s="46">
        <v>18200</v>
      </c>
      <c r="DS23" s="46">
        <v>24900</v>
      </c>
      <c r="DT23" s="46">
        <v>18200</v>
      </c>
      <c r="DU23" s="1">
        <v>0</v>
      </c>
      <c r="DW23" s="46">
        <v>73400</v>
      </c>
      <c r="DX23" s="46">
        <v>117400</v>
      </c>
      <c r="DY23" s="46">
        <v>73400</v>
      </c>
      <c r="DZ23" s="1">
        <f>ROUND($BU23*INDEX(消耗汇总!BH$8:BH$87,相关资料!$K23,1),-2)</f>
        <v>0</v>
      </c>
      <c r="EB23" s="46">
        <v>47200</v>
      </c>
      <c r="EC23" s="46">
        <v>64700</v>
      </c>
      <c r="ED23" s="46">
        <v>47200</v>
      </c>
      <c r="EE23" s="1">
        <f>IFERROR(ROUND($BV23*INDEX(消耗汇总!BH$8:BH$87,相关资料!$L23,1),-2),0)</f>
        <v>0</v>
      </c>
      <c r="EG23" s="46">
        <v>40000</v>
      </c>
      <c r="EH23" s="46">
        <v>54800</v>
      </c>
      <c r="EI23" s="46">
        <v>40000</v>
      </c>
      <c r="EJ23" s="1">
        <f>IFERROR(ROUND($BW23*INDEX(消耗汇总!BH$8:BH$87,相关资料!$M23,1),-2),0)</f>
        <v>0</v>
      </c>
      <c r="EK23" s="1">
        <v>18</v>
      </c>
      <c r="EL23" s="46">
        <v>73488100</v>
      </c>
      <c r="EM23" s="46">
        <v>136688000</v>
      </c>
      <c r="EN23" s="46">
        <v>73488100</v>
      </c>
      <c r="EO23" s="1">
        <f>IFERROR(ROUND($BX23*INDEX(消耗汇总!BH$8:BH$87,相关资料!$N23,1),-2),0)</f>
        <v>0</v>
      </c>
      <c r="EQ23" s="46">
        <v>16207700</v>
      </c>
      <c r="ER23" s="46">
        <v>30470400</v>
      </c>
      <c r="ES23" s="46">
        <v>16207700</v>
      </c>
      <c r="ET23" s="1">
        <f>IFERROR(ROUND($BY23*INDEX(消耗汇总!BH$8:BH$87,相关资料!$O23,1),-2),0)</f>
        <v>0</v>
      </c>
      <c r="EV23" s="46">
        <v>16207700</v>
      </c>
      <c r="EW23" s="46">
        <v>30470400</v>
      </c>
      <c r="EX23" s="46">
        <v>16207700</v>
      </c>
      <c r="EY23" s="1">
        <f>IFERROR(ROUND($BZ23*INDEX(消耗汇总!BH$8:BH$87,相关资料!$P23,1),-2),0)</f>
        <v>0</v>
      </c>
      <c r="FA23" s="46">
        <v>16207700</v>
      </c>
      <c r="FB23" s="46">
        <v>30470400</v>
      </c>
      <c r="FC23" s="46">
        <v>16207700</v>
      </c>
      <c r="FD23" s="1">
        <f>IFERROR(ROUND($CA23*INDEX(消耗汇总!BH$8:BH$87,相关资料!$Q23,1),-2),0)</f>
        <v>0</v>
      </c>
      <c r="FF23" s="46">
        <v>12155800</v>
      </c>
      <c r="FG23" s="46">
        <v>22852800</v>
      </c>
      <c r="FH23" s="46">
        <v>12155800</v>
      </c>
      <c r="FI23" s="1">
        <f>IFERROR(ROUND($CB23*INDEX(消耗汇总!BH$8:BH$87,相关资料!$R23,1),-2),0)</f>
        <v>0</v>
      </c>
      <c r="FK23" s="46">
        <v>24800</v>
      </c>
      <c r="FL23" s="46">
        <v>34000</v>
      </c>
      <c r="FM23" s="46">
        <v>24800</v>
      </c>
      <c r="FN23" s="1">
        <f>IFERROR(ROUND($CC23*INDEX(消耗汇总!BH$8:BH$87,相关资料!$S23,1),-2),0)</f>
        <v>0</v>
      </c>
      <c r="FP23" s="1">
        <f>IFERROR(ROUND($CD23*INDEX(消耗汇总!BE$8:BE$87,相关资料!$T23,1),-2),0)</f>
        <v>0</v>
      </c>
      <c r="FQ23" s="1">
        <f>IFERROR(ROUND($CD23*INDEX(消耗汇总!BF$8:BF$87,相关资料!$T23,1),-2),0)</f>
        <v>0</v>
      </c>
      <c r="FR23" s="1">
        <f>IFERROR(ROUND($CD23*INDEX(消耗汇总!BG$8:BG$87,相关资料!$T23,1),-2),0)</f>
        <v>0</v>
      </c>
      <c r="FS23" s="1">
        <f>IFERROR(ROUND($CD23*INDEX(消耗汇总!BH$8:BH$87,相关资料!$T23,1),-2),0)</f>
        <v>0</v>
      </c>
      <c r="FW23" s="8">
        <v>18</v>
      </c>
      <c r="FX23" s="5">
        <f t="shared" si="13"/>
        <v>1081800</v>
      </c>
      <c r="FY23" s="5">
        <f t="shared" si="14"/>
        <v>134800</v>
      </c>
      <c r="FZ23" s="5">
        <f t="shared" si="15"/>
        <v>505439900</v>
      </c>
      <c r="GA23" s="5">
        <f t="shared" si="1"/>
        <v>0</v>
      </c>
      <c r="GB23" s="5">
        <f t="shared" si="2"/>
        <v>64600</v>
      </c>
      <c r="GC23" s="5">
        <f t="shared" si="3"/>
        <v>64600</v>
      </c>
      <c r="GD23" s="5">
        <f t="shared" si="16"/>
        <v>64600</v>
      </c>
      <c r="GE23" s="5">
        <f t="shared" si="17"/>
        <v>61300</v>
      </c>
      <c r="GF23" s="5">
        <f t="shared" si="4"/>
        <v>264200</v>
      </c>
      <c r="GG23" s="5">
        <f t="shared" si="5"/>
        <v>159100</v>
      </c>
      <c r="GH23" s="5">
        <f t="shared" si="6"/>
        <v>134800</v>
      </c>
      <c r="GI23" s="8"/>
      <c r="GJ23" s="5">
        <f t="shared" si="7"/>
        <v>62885800</v>
      </c>
      <c r="GK23" s="5">
        <f t="shared" si="8"/>
        <v>62885800</v>
      </c>
      <c r="GL23" s="5">
        <f t="shared" si="9"/>
        <v>62885800</v>
      </c>
      <c r="GM23" s="5">
        <f t="shared" si="10"/>
        <v>47164400</v>
      </c>
      <c r="GN23" s="5">
        <f t="shared" si="11"/>
        <v>83600</v>
      </c>
      <c r="GO23" s="5">
        <f t="shared" si="12"/>
        <v>0</v>
      </c>
      <c r="GR23" s="8">
        <v>18</v>
      </c>
      <c r="GS23" s="5">
        <f>SUM(FX$6:FX23)</f>
        <v>5529600</v>
      </c>
      <c r="GT23" s="5">
        <f>SUM(FY$6:FY23)</f>
        <v>520300</v>
      </c>
      <c r="GU23" s="5">
        <f>SUM(FZ$6:FZ23)</f>
        <v>1493609300</v>
      </c>
      <c r="GV23" s="5">
        <f>SUM(GA$6:GA23)</f>
        <v>0</v>
      </c>
      <c r="GW23" s="5">
        <f>SUM(GB$6:GB23)</f>
        <v>265300</v>
      </c>
      <c r="GX23" s="5">
        <f>SUM(GC$6:GC23)</f>
        <v>265300</v>
      </c>
      <c r="GY23" s="5">
        <f>SUM(GD$6:GD23)</f>
        <v>265320</v>
      </c>
      <c r="GZ23" s="5">
        <f>SUM(GE$6:GE23)</f>
        <v>252350</v>
      </c>
      <c r="HA23" s="5">
        <f>SUM(GF$6:GF23)</f>
        <v>3424100</v>
      </c>
      <c r="HB23" s="5">
        <f>SUM(GG$6:GG23)</f>
        <v>740750</v>
      </c>
      <c r="HC23" s="5">
        <f>SUM(GH$6:GH23)</f>
        <v>520600</v>
      </c>
      <c r="HD23" s="5">
        <f>SUM(GI$6:GI23)</f>
        <v>0</v>
      </c>
      <c r="HE23" s="5">
        <f>SUM(GJ$6:GJ23)</f>
        <v>164701800</v>
      </c>
      <c r="HF23" s="5">
        <f>SUM(GK$6:GK23)</f>
        <v>164702400</v>
      </c>
      <c r="HG23" s="5">
        <f>SUM(GL$6:GL23)</f>
        <v>164702100</v>
      </c>
      <c r="HH23" s="5">
        <f>SUM(GM$6:GM23)</f>
        <v>123525100</v>
      </c>
      <c r="HI23" s="5">
        <f>SUM(GN$6:GN23)</f>
        <v>402300</v>
      </c>
      <c r="HJ23" s="5">
        <f>SUM(GO$6:GO23)</f>
        <v>4436503800</v>
      </c>
      <c r="HM23" s="8">
        <v>18</v>
      </c>
      <c r="HN23" s="5">
        <f>IFERROR(求节点(相关资料!C$6:C$85,GS$6:GS$85,$HM23),0)</f>
        <v>5529600</v>
      </c>
      <c r="HO23" s="5">
        <f>IFERROR(求节点(相关资料!D$6:D$85,GT$6:GT$85,$HM23),0)</f>
        <v>520300</v>
      </c>
      <c r="HP23" s="5">
        <f>IFERROR(求节点(相关资料!E$6:E$85,GU$6:GU$85,$HM23),0)</f>
        <v>716350</v>
      </c>
      <c r="HQ23" s="5">
        <f>IFERROR(求节点(相关资料!F$6:F$85,GV$6:GV$85,$HM23),0)</f>
        <v>0</v>
      </c>
      <c r="HR23" s="5">
        <f>IFERROR(求节点(相关资料!G$6:G$85,GW$6:GW$85,$HM23),0)</f>
        <v>265300</v>
      </c>
      <c r="HS23" s="5">
        <f>IFERROR(求节点(相关资料!H$6:H$85,GX$6:GX$85,$HM23),0)</f>
        <v>265300</v>
      </c>
      <c r="HT23" s="5">
        <f>IFERROR(求节点(相关资料!I$6:I$85,GY$6:GY$85,$HM23),0)</f>
        <v>265320</v>
      </c>
      <c r="HU23" s="5">
        <f>IFERROR(求节点(相关资料!J$6:J$85,GZ$6:GZ$85,$HM23),0)</f>
        <v>252350</v>
      </c>
      <c r="HV23" s="5">
        <f>IFERROR(求节点(相关资料!K$6:K$85,HA$6:HA$85,$HM23),0)</f>
        <v>91285.71428571429</v>
      </c>
      <c r="HW23" s="5">
        <f>IFERROR(求节点(相关资料!L$6:L$85,HB$6:HB$85,$HM23),0)</f>
        <v>740750</v>
      </c>
      <c r="HX23" s="5">
        <f>IFERROR(求节点(相关资料!M$6:M$85,HC$6:HC$85,$HM23),0)</f>
        <v>520600</v>
      </c>
      <c r="HY23" s="5">
        <f>IFERROR(求节点(相关资料!N$6:N$85,HD$6:HD$85,$HM23),0)</f>
        <v>0</v>
      </c>
      <c r="HZ23" s="5">
        <f>IFERROR(求节点(相关资料!O$6:O$85,HE$6:HE$85,$HM23),0)</f>
        <v>404966.66666666669</v>
      </c>
      <c r="IA23" s="5">
        <f>IFERROR(求节点(相关资料!P$6:P$85,HF$6:HF$85,$HM23),0)</f>
        <v>405566.66666666669</v>
      </c>
      <c r="IB23" s="5">
        <f>IFERROR(求节点(相关资料!Q$6:Q$85,HG$6:HG$85,$HM23),0)</f>
        <v>405266.66666666669</v>
      </c>
      <c r="IC23" s="5">
        <f>IFERROR(求节点(相关资料!R$6:R$85,HH$6:HH$85,$HM23),0)</f>
        <v>302183.33333333331</v>
      </c>
      <c r="ID23" s="5">
        <f>IFERROR(求节点(相关资料!S$6:S$85,HI$6:HI$85,$HM23),0)</f>
        <v>402300</v>
      </c>
      <c r="IE23" s="5">
        <f>IFERROR(求节点(相关资料!T$6:T$85,HJ$6:HJ$85,$HM23),0)</f>
        <v>58200</v>
      </c>
      <c r="IH23" s="6">
        <v>18</v>
      </c>
      <c r="II23" s="6">
        <f>SUMPRODUCT(HN23:IE23,'[1]功能-城建'!$X23:$AO23)</f>
        <v>11054353.333333332</v>
      </c>
      <c r="IJ23" s="6">
        <f>'[1]资源-木石铜粮'!$BW23</f>
        <v>11707990.511979405</v>
      </c>
      <c r="IK23" s="6">
        <f t="shared" si="18"/>
        <v>0.94417170239613002</v>
      </c>
    </row>
    <row r="24" spans="1:245" x14ac:dyDescent="0.15">
      <c r="A24" s="2">
        <v>19</v>
      </c>
      <c r="B24" s="4">
        <f>'[1]资源-木石铜粮'!DG24</f>
        <v>6842365.8168720184</v>
      </c>
      <c r="C24" s="4">
        <f>'[1]资源-木石铜粮'!DH24</f>
        <v>698030.45270842779</v>
      </c>
      <c r="D24" s="4">
        <f>'[1]资源-木石铜粮'!DI24</f>
        <v>960742.11162156682</v>
      </c>
      <c r="E24" s="4">
        <f>'[1]资源-木石铜粮'!DJ24</f>
        <v>0</v>
      </c>
      <c r="F24" s="4">
        <f>'[1]资源-木石铜粮'!DK24</f>
        <v>326731.47781050316</v>
      </c>
      <c r="G24" s="4">
        <f>'[1]资源-木石铜粮'!DL24</f>
        <v>326731.47781050316</v>
      </c>
      <c r="H24" s="4">
        <f>'[1]资源-木石铜粮'!DM24</f>
        <v>326731.47781050316</v>
      </c>
      <c r="I24" s="4">
        <f>'[1]资源-木石铜粮'!DN24</f>
        <v>326731.47781050316</v>
      </c>
      <c r="J24" s="29">
        <f>SMALL('[1]资源-木石铜粮'!$DO$6:$DO$55,$A24)</f>
        <v>0</v>
      </c>
      <c r="K24" s="4">
        <f>'[1]资源-木石铜粮'!DP24</f>
        <v>938632.76206784102</v>
      </c>
      <c r="L24" s="4">
        <f>'[1]资源-木石铜粮'!DQ24</f>
        <v>697570.50963013829</v>
      </c>
      <c r="M24" s="4">
        <f>'[1]资源-木石铜粮'!DR24</f>
        <v>1319282.0558418336</v>
      </c>
      <c r="N24" s="4">
        <f>'[1]资源-木石铜粮'!DS24</f>
        <v>480477.68727964652</v>
      </c>
      <c r="O24" s="4">
        <f>'[1]资源-木石铜粮'!DT24</f>
        <v>481606.74535240338</v>
      </c>
      <c r="P24" s="4">
        <f>'[1]资源-木石铜粮'!DU24</f>
        <v>481197.90706059057</v>
      </c>
      <c r="Q24" s="4">
        <f>'[1]资源-木石铜粮'!DV24</f>
        <v>359557.74790199369</v>
      </c>
      <c r="R24" s="4">
        <f>'[1]资源-木石铜粮'!DW24</f>
        <v>358333.68483942619</v>
      </c>
      <c r="S24" s="4">
        <f>'[1]资源-木石铜粮'!DX24</f>
        <v>66063.787108675329</v>
      </c>
      <c r="T24" s="4">
        <f>'[1]资源-木石铜粮'!DY24</f>
        <v>0</v>
      </c>
      <c r="V24" s="2">
        <v>19</v>
      </c>
      <c r="W24" s="2">
        <f>IFERROR(求节点($A$6:$A$85,B$6:B$85,相关资料!C24),0)</f>
        <v>6842365.8168720184</v>
      </c>
      <c r="X24" s="2">
        <f>IFERROR(求节点($A$6:$A$85,C$6:C$85,相关资料!D24),0)</f>
        <v>698030.45270842779</v>
      </c>
      <c r="Y24" s="2">
        <f>IFERROR(求节点($A$6:$A$85,D$6:D$85,相关资料!E24),0)</f>
        <v>2219497247.3455262</v>
      </c>
      <c r="Z24" s="2">
        <f>IFERROR(求节点($A$6:$A$85,E$6:E$85,相关资料!F24),0)</f>
        <v>0</v>
      </c>
      <c r="AA24" s="2">
        <f>IFERROR(求节点($A$6:$A$85,F$6:F$85,相关资料!G24),0)</f>
        <v>326731.47781050316</v>
      </c>
      <c r="AB24" s="2">
        <f>IFERROR(求节点($A$6:$A$85,G$6:G$85,相关资料!H24),0)</f>
        <v>326731.47781050316</v>
      </c>
      <c r="AC24" s="2">
        <f>IFERROR(求节点($A$6:$A$85,H$6:H$85,相关资料!I24),0)</f>
        <v>326731.47781050316</v>
      </c>
      <c r="AD24" s="2">
        <f>IFERROR(求节点($A$6:$A$85,I$6:I$85,相关资料!J24),0)</f>
        <v>326731.47781050316</v>
      </c>
      <c r="AE24" s="29">
        <f>MAX(求节点('[1]功能-城建'!$K$33:$K$55,$J$33:$J$85,$V24),AE23)</f>
        <v>3927321.7983363224</v>
      </c>
      <c r="AF24" s="2">
        <f>IFERROR(求节点($A$6:$A$85,K$6:K$85,相关资料!L24),0)</f>
        <v>938632.76206784102</v>
      </c>
      <c r="AG24" s="2">
        <f>IFERROR(求节点($A$6:$A$85,L$6:L$85,相关资料!M24),0)</f>
        <v>697570.50963013829</v>
      </c>
      <c r="AH24" s="2">
        <f>IFERROR(求节点($A$6:$A$85,M$6:M$85,相关资料!N24),0)</f>
        <v>1264583443.4933667</v>
      </c>
      <c r="AI24" s="2">
        <f>IFERROR(求节点($A$6:$A$85,N$6:N$85,相关资料!O24),0)</f>
        <v>238471621.02789611</v>
      </c>
      <c r="AJ24" s="2">
        <f>IFERROR(求节点($A$6:$A$85,O$6:O$85,相关资料!P24),0)</f>
        <v>238472750.08596885</v>
      </c>
      <c r="AK24" s="2">
        <f>IFERROR(求节点($A$6:$A$85,P$6:P$85,相关资料!Q24),0)</f>
        <v>238472341.24767703</v>
      </c>
      <c r="AL24" s="2">
        <f>IFERROR(求节点($A$6:$A$85,Q$6:Q$85,相关资料!R24),0)</f>
        <v>178852915.25336432</v>
      </c>
      <c r="AM24" s="2">
        <f>IFERROR(求节点($A$6:$A$85,R$6:R$85,相关资料!S24),0)</f>
        <v>358333.68483942619</v>
      </c>
      <c r="AN24" s="2">
        <f>IFERROR(求节点($A$6:$A$85,S$6:S$85,相关资料!T24),0)</f>
        <v>3606382190.1373234</v>
      </c>
      <c r="AO24" s="2">
        <f>IFERROR(求节点($A$6:$A$85,T$6:T$85,相关资料!U24),0)</f>
        <v>0</v>
      </c>
      <c r="AP24" s="2"/>
      <c r="AQ24" s="2">
        <v>19</v>
      </c>
      <c r="AR24" s="2">
        <f>IF(W24-W23=0,MAX(AR$6:AR23),W24-W23)</f>
        <v>1312716.0903828265</v>
      </c>
      <c r="AS24" s="2">
        <f>IF(X24-X23=0,MAX(AS$6:AS23),X24-X23)</f>
        <v>178331.24246710102</v>
      </c>
      <c r="AT24" s="2">
        <f>IF(Y24-Y23=0,MAX(AT$6:AT23),Y24-Y23)</f>
        <v>725888501.56817579</v>
      </c>
      <c r="AU24" s="2">
        <f>IF(Z24-Z23=0,MAX(AU$6:AU23),Z24-Z23)</f>
        <v>0</v>
      </c>
      <c r="AV24" s="2">
        <f>IF(AA24-AA23=0,MAX(AV$6:AV23),AA24-AA23)</f>
        <v>74304.684361292078</v>
      </c>
      <c r="AW24" s="2">
        <f>IF(AB24-AB23=0,MAX(AW$6:AW23),AB24-AB23)</f>
        <v>74304.684361292078</v>
      </c>
      <c r="AX24" s="2">
        <f>IF(AC24-AC23=0,MAX(AX$6:AX23),AC24-AC23)</f>
        <v>74304.684361292078</v>
      </c>
      <c r="AY24" s="2">
        <f>IF(AD24-AD23=0,MAX(AY$6:AY23),AD24-AD23)</f>
        <v>74304.684361292078</v>
      </c>
      <c r="AZ24" s="2">
        <f>IF(AE24-AE23=0,MAX(AZ$6:AZ23),AE24-AE23)</f>
        <v>142043.5156843611</v>
      </c>
      <c r="BA24" s="2">
        <f>IF(AF24-AF23=0,MAX(BA$6:BA23),AF24-AF23)</f>
        <v>198145.82496344554</v>
      </c>
      <c r="BB24" s="2">
        <f>IF(AG24-AG23=0,MAX(BB$6:BB23),AG24-AG23)</f>
        <v>178331.24246710096</v>
      </c>
      <c r="BC24" s="2">
        <f>IF(AH24-AH23=0,MAX(BC$6:BC23),AH24-AH23)</f>
        <v>415225712.00024796</v>
      </c>
      <c r="BD24" s="2">
        <f>IF(AI24-AI23=0,MAX(BD$6:BD23),AI24-AI23)</f>
        <v>73770702.395283639</v>
      </c>
      <c r="BE24" s="2">
        <f>IF(AJ24-AJ23=0,MAX(BE$6:BE23),AJ24-AJ23)</f>
        <v>73770702.395283639</v>
      </c>
      <c r="BF24" s="2">
        <f>IF(AK24-AK23=0,MAX(BF$6:BF23),AK24-AK23)</f>
        <v>73770702.395283639</v>
      </c>
      <c r="BG24" s="2">
        <f>IF(AL24-AL23=0,MAX(BG$6:BG23),AL24-AL23)</f>
        <v>55328026.796462715</v>
      </c>
      <c r="BH24" s="2">
        <f>IF(AM24-AM23=0,MAX(BH$6:BH23),AM24-AM23)</f>
        <v>116410.67216602428</v>
      </c>
      <c r="BI24" s="2">
        <f>IF(AN24-AN23=0,MAX(BI$6:BI23),AN24-AN23)</f>
        <v>1285032343.8735757</v>
      </c>
      <c r="BK24" s="21">
        <v>1</v>
      </c>
      <c r="BL24" s="2">
        <v>19</v>
      </c>
      <c r="BM24" s="2">
        <f>IF($BL24&gt;BM$1,0,SMALL(AR$6:AR$85,$BL24)*求节点($BL$6:$BL$85,$BK$6:$BK$85,INDEX(升级建筑所需大殿等级!AA$6:AA$85,MATCH($BL24,升级建筑所需大殿等级!$Z$6:$Z$85,0))))</f>
        <v>1312716.0903828265</v>
      </c>
      <c r="BN24" s="2">
        <f>IF($BL24&gt;BN$1,0,SMALL(AS$6:AS$85,$BL24)*求节点($BL$6:$BL$85,$BK$6:$BK$85,INDEX(升级建筑所需大殿等级!AB$6:AB$85,MATCH($BL24,升级建筑所需大殿等级!$Z$6:$Z$85,0))))</f>
        <v>178331.24246710102</v>
      </c>
      <c r="BO24" s="2">
        <f>IF($BL24&gt;BO$1,0,SMALL(AT$6:AT$85,$BL24)*求节点($BL$6:$BL$85,$BK$6:$BK$85,INDEX(升级建筑所需大殿等级!AC$6:AC$85,MATCH($BL24,升级建筑所需大殿等级!$Z$6:$Z$85,0))))</f>
        <v>725888501.56817579</v>
      </c>
      <c r="BP24" s="2">
        <f>IF($BL24&gt;BP$1,0,SMALL(AU$6:AU$85,$BL24)*求节点($BL$6:$BL$85,$BK$6:$BK$85,INDEX(升级建筑所需大殿等级!AD$6:AD$85,MATCH($BL24,升级建筑所需大殿等级!$Z$6:$Z$85,0))))</f>
        <v>0</v>
      </c>
      <c r="BQ24" s="2">
        <f>IF($BL24&gt;BQ$1,0,SMALL(AV$6:AV$85,$BL24)*求节点($BL$6:$BL$85,$BK$6:$BK$85,INDEX(升级建筑所需大殿等级!AE$6:AE$85,MATCH($BL24,升级建筑所需大殿等级!$Z$6:$Z$85,0))))</f>
        <v>74304.684361292078</v>
      </c>
      <c r="BR24" s="2">
        <f>IF($BL24&gt;BR$1,0,SMALL(AW$6:AW$85,$BL24)*求节点($BL$6:$BL$85,$BK$6:$BK$85,INDEX(升级建筑所需大殿等级!AF$6:AF$85,MATCH($BL24,升级建筑所需大殿等级!$Z$6:$Z$85,0))))</f>
        <v>74304.684361292078</v>
      </c>
      <c r="BS24" s="2">
        <f>IF($BL24&gt;BS$1,0,SMALL(AX$6:AX$85,$BL24)*求节点($BL$6:$BL$85,$BK$6:$BK$85,INDEX(升级建筑所需大殿等级!AG$6:AG$85,MATCH($BL24,升级建筑所需大殿等级!$Z$6:$Z$85,0))))</f>
        <v>74304.684361292078</v>
      </c>
      <c r="BT24" s="2">
        <f>IF($BL24&gt;BT$1,0,SMALL(AY$6:AY$85,$BL24)*求节点($BL$6:$BL$85,$BK$6:$BK$85,INDEX(升级建筑所需大殿等级!AH$6:AH$85,MATCH($BL24,升级建筑所需大殿等级!$Z$6:$Z$85,0))))</f>
        <v>74304.684361292078</v>
      </c>
      <c r="BU24" s="2">
        <f>IF($BL24&gt;BU$1,0,SMALL(AZ$6:AZ$85,$BL24)*求节点($BL$6:$BL$85,$BK$6:$BK$85,INDEX(升级建筑所需大殿等级!AI$6:AI$85,MATCH($BL24,升级建筑所需大殿等级!$Z$6:$Z$85,0))))</f>
        <v>264198.51439706702</v>
      </c>
      <c r="BV24" s="2">
        <f>IF($BL24&gt;BV$1,0,SMALL(BA$6:BA$85,$BL24)*求节点($BL$6:$BL$85,$BK$6:$BK$85,INDEX(升级建筑所需大殿等级!AJ$6:AJ$85,MATCH($BL24,升级建筑所需大殿等级!$Z$6:$Z$85,0))))</f>
        <v>198145.82496344554</v>
      </c>
      <c r="BW24" s="2">
        <f>IF($BL24&gt;BW$1,0,SMALL(BB$6:BB$85,$BL24)*求节点($BL$6:$BL$85,$BK$6:$BK$85,INDEX(升级建筑所需大殿等级!AK$6:AK$85,MATCH($BL24,升级建筑所需大殿等级!$Z$6:$Z$85,0))))</f>
        <v>178331.24246710096</v>
      </c>
      <c r="BX24" s="2">
        <f>IF($BL24&gt;BX$1,0,SMALL(BC$6:BC$85,$BL24)*求节点($BL$6:$BL$85,$BK$6:$BK$85,INDEX(升级建筑所需大殿等级!AL$6:AL$85,MATCH($BL24,升级建筑所需大殿等级!$Z$6:$Z$85,0))))</f>
        <v>415225712.00024796</v>
      </c>
      <c r="BY24" s="2">
        <f>IF($BL24&gt;BY$1,0,SMALL(BD$6:BD$85,$BL24)*求节点($BL$6:$BL$85,$BK$6:$BK$85,INDEX(升级建筑所需大殿等级!AM$6:AM$85,MATCH($BL24,升级建筑所需大殿等级!$Z$6:$Z$85,0))))</f>
        <v>73770702.395283639</v>
      </c>
      <c r="BZ24" s="2">
        <f>IF($BL24&gt;BZ$1,0,SMALL(BE$6:BE$85,$BL24)*求节点($BL$6:$BL$85,$BK$6:$BK$85,INDEX(升级建筑所需大殿等级!AN$6:AN$85,MATCH($BL24,升级建筑所需大殿等级!$Z$6:$Z$85,0))))</f>
        <v>73770702.395283639</v>
      </c>
      <c r="CA24" s="2">
        <f>IF($BL24&gt;CA$1,0,SMALL(BF$6:BF$85,$BL24)*求节点($BL$6:$BL$85,$BK$6:$BK$85,INDEX(升级建筑所需大殿等级!AO$6:AO$85,MATCH($BL24,升级建筑所需大殿等级!$Z$6:$Z$85,0))))</f>
        <v>73770702.395283639</v>
      </c>
      <c r="CB24" s="2">
        <f>IF($BL24&gt;CB$1,0,SMALL(BG$6:BG$85,$BL24)*求节点($BL$6:$BL$85,$BK$6:$BK$85,INDEX(升级建筑所需大殿等级!AP$6:AP$85,MATCH($BL24,升级建筑所需大殿等级!$Z$6:$Z$85,0))))</f>
        <v>55328026.796462715</v>
      </c>
      <c r="CC24" s="2">
        <f>IF($BL24&gt;CC$1,0,SMALL(BH$6:BH$85,$BL24)*求节点($BL$6:$BL$85,$BK$6:$BK$85,INDEX(升级建筑所需大殿等级!AQ$6:AQ$85,MATCH($BL24,升级建筑所需大殿等级!$Z$6:$Z$85,0))))</f>
        <v>116410.67216602428</v>
      </c>
      <c r="CD24" s="2">
        <f>IF($BL24&gt;CD$1,0,SMALL(BI$6:BI$85,$BL24)*求节点($BL$6:$BL$85,$BK$6:$BK$85,INDEX(升级建筑所需大殿等级!AR$6:AR$85,MATCH($BL24,升级建筑所需大殿等级!$Z$6:$Z$85,0))))</f>
        <v>0</v>
      </c>
      <c r="CE24" s="2"/>
      <c r="CF24" s="2"/>
      <c r="CH24" s="1">
        <v>19</v>
      </c>
      <c r="CI24" s="46">
        <v>388400</v>
      </c>
      <c r="CJ24" s="46">
        <v>536000</v>
      </c>
      <c r="CK24" s="46">
        <v>388400</v>
      </c>
      <c r="CL24" s="1">
        <f>IFERROR(ROUND($BM24*INDEX(消耗汇总!BH$8:BH$87,相关资料!$C24,1),-2),0)</f>
        <v>0</v>
      </c>
      <c r="CN24" s="46">
        <v>52800</v>
      </c>
      <c r="CO24" s="46">
        <v>72800</v>
      </c>
      <c r="CP24" s="46">
        <v>52800</v>
      </c>
      <c r="CQ24" s="1">
        <f>IFERROR(ROUND($BN24*INDEX(消耗汇总!BH$8:BH$87,相关资料!$D24,1),-2),0)</f>
        <v>0</v>
      </c>
      <c r="CS24" s="46">
        <v>183740200</v>
      </c>
      <c r="CT24" s="46">
        <v>356456000</v>
      </c>
      <c r="CU24" s="46">
        <v>183740200</v>
      </c>
      <c r="CV24" s="1">
        <f>IFERROR(ROUND($BO24*INDEX(消耗汇总!BH$8:BH$87,相关资料!$E24,1),-2),0)</f>
        <v>0</v>
      </c>
      <c r="CX24" s="1">
        <f>IFERROR(ROUND($BP24*INDEX(消耗汇总!BE$8:BE$87,相关资料!$F24,1),-2),0)</f>
        <v>0</v>
      </c>
      <c r="CY24" s="1">
        <f>IFERROR(ROUND($BP24*INDEX(消耗汇总!BF$8:BF$87,相关资料!$F24,1),-2),0)</f>
        <v>0</v>
      </c>
      <c r="CZ24" s="1">
        <f>IFERROR(ROUND($BP24*INDEX(消耗汇总!BG$8:BG$87,相关资料!$F24,1),-2),0)</f>
        <v>0</v>
      </c>
      <c r="DA24" s="1">
        <f>IFERROR(ROUND($BP24*INDEX(消耗汇总!BH$8:BH$87,相关资料!$F24,1),-2),0)</f>
        <v>0</v>
      </c>
      <c r="DD24" s="46">
        <v>45500</v>
      </c>
      <c r="DE24" s="46">
        <v>33000</v>
      </c>
      <c r="DF24" s="1">
        <f>IFERROR(ROUND($BQ24*INDEX(消耗汇总!BH$8:BH$87,相关资料!$G24,1)+$BS24*INDEX(消耗汇总!BH$8:BH$87,相关资料!$G24,1)/2,-2),0)</f>
        <v>0</v>
      </c>
      <c r="DH24" s="46">
        <v>33000</v>
      </c>
      <c r="DI24" s="46">
        <v>45500</v>
      </c>
      <c r="DM24" s="29">
        <v>39250</v>
      </c>
      <c r="DN24" s="2"/>
      <c r="DO24" s="29">
        <v>39250</v>
      </c>
      <c r="DR24" s="46">
        <v>22000</v>
      </c>
      <c r="DS24" s="46">
        <v>30300</v>
      </c>
      <c r="DT24" s="46">
        <v>22000</v>
      </c>
      <c r="DU24" s="1">
        <v>0</v>
      </c>
      <c r="DW24" s="46">
        <v>73400</v>
      </c>
      <c r="DX24" s="46">
        <v>117400</v>
      </c>
      <c r="DY24" s="46">
        <v>73400</v>
      </c>
      <c r="DZ24" s="1">
        <f>ROUND($BU24*INDEX(消耗汇总!BH$8:BH$87,相关资料!$K24,1),-2)</f>
        <v>0</v>
      </c>
      <c r="EB24" s="46">
        <v>58600</v>
      </c>
      <c r="EC24" s="46">
        <v>80900</v>
      </c>
      <c r="ED24" s="46">
        <v>58600</v>
      </c>
      <c r="EE24" s="1">
        <f>IFERROR(ROUND($BV24*INDEX(消耗汇总!BH$8:BH$87,相关资料!$L24,1),-2),0)</f>
        <v>0</v>
      </c>
      <c r="EG24" s="46">
        <v>52800</v>
      </c>
      <c r="EH24" s="46">
        <v>72800</v>
      </c>
      <c r="EI24" s="46">
        <v>52800</v>
      </c>
      <c r="EJ24" s="1">
        <f>IFERROR(ROUND($BW24*INDEX(消耗汇总!BH$8:BH$87,相关资料!$M24,1),-2),0)</f>
        <v>0</v>
      </c>
      <c r="EK24" s="1">
        <v>19</v>
      </c>
      <c r="EL24" s="46">
        <v>106468100</v>
      </c>
      <c r="EM24" s="46">
        <v>202289400</v>
      </c>
      <c r="EN24" s="46">
        <v>106468100</v>
      </c>
      <c r="EO24" s="1">
        <f>IFERROR(ROUND($BX24*INDEX(消耗汇总!BH$8:BH$87,相关资料!$N24,1),-2),0)</f>
        <v>0</v>
      </c>
      <c r="EQ24" s="46">
        <v>18819100</v>
      </c>
      <c r="ER24" s="46">
        <v>36132600</v>
      </c>
      <c r="ES24" s="46">
        <v>18819100</v>
      </c>
      <c r="ET24" s="1">
        <f>IFERROR(ROUND($BY24*INDEX(消耗汇总!BH$8:BH$87,相关资料!$O24,1),-2),0)</f>
        <v>0</v>
      </c>
      <c r="EV24" s="46">
        <v>18819100</v>
      </c>
      <c r="EW24" s="46">
        <v>36132600</v>
      </c>
      <c r="EX24" s="46">
        <v>18819100</v>
      </c>
      <c r="EY24" s="1">
        <f>IFERROR(ROUND($BZ24*INDEX(消耗汇总!BH$8:BH$87,相关资料!$P24,1),-2),0)</f>
        <v>0</v>
      </c>
      <c r="FA24" s="46">
        <v>18819100</v>
      </c>
      <c r="FB24" s="46">
        <v>36132600</v>
      </c>
      <c r="FC24" s="46">
        <v>18819100</v>
      </c>
      <c r="FD24" s="1">
        <f>IFERROR(ROUND($CA24*INDEX(消耗汇总!BH$8:BH$87,相关资料!$Q24,1),-2),0)</f>
        <v>0</v>
      </c>
      <c r="FF24" s="46">
        <v>14114300</v>
      </c>
      <c r="FG24" s="46">
        <v>27099400</v>
      </c>
      <c r="FH24" s="46">
        <v>14114300</v>
      </c>
      <c r="FI24" s="1">
        <f>IFERROR(ROUND($CB24*INDEX(消耗汇总!BH$8:BH$87,相关资料!$R24,1),-2),0)</f>
        <v>0</v>
      </c>
      <c r="FK24" s="46">
        <v>34400</v>
      </c>
      <c r="FL24" s="46">
        <v>47500</v>
      </c>
      <c r="FM24" s="46">
        <v>34400</v>
      </c>
      <c r="FN24" s="1">
        <f>IFERROR(ROUND($CC24*INDEX(消耗汇总!BH$8:BH$87,相关资料!$S24,1),-2),0)</f>
        <v>0</v>
      </c>
      <c r="FP24" s="1">
        <f>IFERROR(ROUND($CD24*INDEX(消耗汇总!BE$8:BE$87,相关资料!$T24,1),-2),0)</f>
        <v>0</v>
      </c>
      <c r="FQ24" s="1">
        <f>IFERROR(ROUND($CD24*INDEX(消耗汇总!BF$8:BF$87,相关资料!$T24,1),-2),0)</f>
        <v>0</v>
      </c>
      <c r="FR24" s="1">
        <f>IFERROR(ROUND($CD24*INDEX(消耗汇总!BG$8:BG$87,相关资料!$T24,1),-2),0)</f>
        <v>0</v>
      </c>
      <c r="FS24" s="1">
        <f>IFERROR(ROUND($CD24*INDEX(消耗汇总!BH$8:BH$87,相关资料!$T24,1),-2),0)</f>
        <v>0</v>
      </c>
      <c r="FW24" s="8">
        <v>19</v>
      </c>
      <c r="FX24" s="5">
        <f t="shared" si="13"/>
        <v>1312800</v>
      </c>
      <c r="FY24" s="5">
        <f t="shared" si="14"/>
        <v>178400</v>
      </c>
      <c r="FZ24" s="5">
        <f t="shared" si="15"/>
        <v>723936400</v>
      </c>
      <c r="GA24" s="5">
        <f t="shared" si="1"/>
        <v>0</v>
      </c>
      <c r="GB24" s="5">
        <f t="shared" si="2"/>
        <v>78500</v>
      </c>
      <c r="GC24" s="5">
        <f t="shared" si="3"/>
        <v>78500</v>
      </c>
      <c r="GD24" s="5">
        <f t="shared" si="16"/>
        <v>78500</v>
      </c>
      <c r="GE24" s="5">
        <f t="shared" si="17"/>
        <v>74300</v>
      </c>
      <c r="GF24" s="5">
        <f t="shared" si="4"/>
        <v>264200</v>
      </c>
      <c r="GG24" s="5">
        <f t="shared" si="5"/>
        <v>198100</v>
      </c>
      <c r="GH24" s="5">
        <f t="shared" si="6"/>
        <v>178400</v>
      </c>
      <c r="GI24" s="8"/>
      <c r="GJ24" s="5">
        <f t="shared" si="7"/>
        <v>73770800</v>
      </c>
      <c r="GK24" s="5">
        <f t="shared" si="8"/>
        <v>73770800</v>
      </c>
      <c r="GL24" s="5">
        <f t="shared" si="9"/>
        <v>73770800</v>
      </c>
      <c r="GM24" s="5">
        <f t="shared" si="10"/>
        <v>55328000</v>
      </c>
      <c r="GN24" s="5">
        <f t="shared" si="11"/>
        <v>116300</v>
      </c>
      <c r="GO24" s="5">
        <f t="shared" si="12"/>
        <v>0</v>
      </c>
      <c r="GR24" s="8">
        <v>19</v>
      </c>
      <c r="GS24" s="5">
        <f>SUM(FX$6:FX24)</f>
        <v>6842400</v>
      </c>
      <c r="GT24" s="5">
        <f>SUM(FY$6:FY24)</f>
        <v>698700</v>
      </c>
      <c r="GU24" s="5">
        <f>SUM(FZ$6:FZ24)</f>
        <v>2217545700</v>
      </c>
      <c r="GV24" s="5">
        <f>SUM(GA$6:GA24)</f>
        <v>0</v>
      </c>
      <c r="GW24" s="5">
        <f>SUM(GB$6:GB24)</f>
        <v>343800</v>
      </c>
      <c r="GX24" s="5">
        <f>SUM(GC$6:GC24)</f>
        <v>343800</v>
      </c>
      <c r="GY24" s="5">
        <f>SUM(GD$6:GD24)</f>
        <v>343820</v>
      </c>
      <c r="GZ24" s="5">
        <f>SUM(GE$6:GE24)</f>
        <v>326650</v>
      </c>
      <c r="HA24" s="5">
        <f>SUM(GF$6:GF24)</f>
        <v>3688300</v>
      </c>
      <c r="HB24" s="5">
        <f>SUM(GG$6:GG24)</f>
        <v>938850</v>
      </c>
      <c r="HC24" s="5">
        <f>SUM(GH$6:GH24)</f>
        <v>699000</v>
      </c>
      <c r="HD24" s="5">
        <f>SUM(GI$6:GI24)</f>
        <v>0</v>
      </c>
      <c r="HE24" s="5">
        <f>SUM(GJ$6:GJ24)</f>
        <v>238472600</v>
      </c>
      <c r="HF24" s="5">
        <f>SUM(GK$6:GK24)</f>
        <v>238473200</v>
      </c>
      <c r="HG24" s="5">
        <f>SUM(GL$6:GL24)</f>
        <v>238472900</v>
      </c>
      <c r="HH24" s="5">
        <f>SUM(GM$6:GM24)</f>
        <v>178853100</v>
      </c>
      <c r="HI24" s="5">
        <f>SUM(GN$6:GN24)</f>
        <v>518600</v>
      </c>
      <c r="HJ24" s="5">
        <f>SUM(GO$6:GO24)</f>
        <v>4436503800</v>
      </c>
      <c r="HM24" s="8">
        <v>19</v>
      </c>
      <c r="HN24" s="5">
        <f>IFERROR(求节点(相关资料!C$6:C$85,GS$6:GS$85,$HM24),0)</f>
        <v>6842400</v>
      </c>
      <c r="HO24" s="5">
        <f>IFERROR(求节点(相关资料!D$6:D$85,GT$6:GT$85,$HM24),0)</f>
        <v>698700</v>
      </c>
      <c r="HP24" s="5">
        <f>IFERROR(求节点(相关资料!E$6:E$85,GU$6:GU$85,$HM24),0)</f>
        <v>1025050</v>
      </c>
      <c r="HQ24" s="5">
        <f>IFERROR(求节点(相关资料!F$6:F$85,GV$6:GV$85,$HM24),0)</f>
        <v>0</v>
      </c>
      <c r="HR24" s="5">
        <f>IFERROR(求节点(相关资料!G$6:G$85,GW$6:GW$85,$HM24),0)</f>
        <v>343800</v>
      </c>
      <c r="HS24" s="5">
        <f>IFERROR(求节点(相关资料!H$6:H$85,GX$6:GX$85,$HM24),0)</f>
        <v>343800</v>
      </c>
      <c r="HT24" s="5">
        <f>IFERROR(求节点(相关资料!I$6:I$85,GY$6:GY$85,$HM24),0)</f>
        <v>343820</v>
      </c>
      <c r="HU24" s="5">
        <f>IFERROR(求节点(相关资料!J$6:J$85,GZ$6:GZ$85,$HM24),0)</f>
        <v>326650</v>
      </c>
      <c r="HV24" s="5">
        <f>IFERROR(求节点(相关资料!K$6:K$85,HA$6:HA$85,$HM24),0)</f>
        <v>96357.142857142855</v>
      </c>
      <c r="HW24" s="5">
        <f>IFERROR(求节点(相关资料!L$6:L$85,HB$6:HB$85,$HM24),0)</f>
        <v>938850</v>
      </c>
      <c r="HX24" s="5">
        <f>IFERROR(求节点(相关资料!M$6:M$85,HC$6:HC$85,$HM24),0)</f>
        <v>699000</v>
      </c>
      <c r="HY24" s="5">
        <f>IFERROR(求节点(相关资料!N$6:N$85,HD$6:HD$85,$HM24),0)</f>
        <v>0</v>
      </c>
      <c r="HZ24" s="5">
        <f>IFERROR(求节点(相关资料!O$6:O$85,HE$6:HE$85,$HM24),0)</f>
        <v>521700</v>
      </c>
      <c r="IA24" s="5">
        <f>IFERROR(求节点(相关资料!P$6:P$85,HF$6:HF$85,$HM24),0)</f>
        <v>522300</v>
      </c>
      <c r="IB24" s="5">
        <f>IFERROR(求节点(相关资料!Q$6:Q$85,HG$6:HG$85,$HM24),0)</f>
        <v>522000</v>
      </c>
      <c r="IC24" s="5">
        <f>IFERROR(求节点(相关资料!R$6:R$85,HH$6:HH$85,$HM24),0)</f>
        <v>389750</v>
      </c>
      <c r="ID24" s="5">
        <f>IFERROR(求节点(相关资料!S$6:S$85,HI$6:HI$85,$HM24),0)</f>
        <v>518600</v>
      </c>
      <c r="IE24" s="5">
        <f>IFERROR(求节点(相关资料!T$6:T$85,HJ$6:HJ$85,$HM24),0)</f>
        <v>69200</v>
      </c>
      <c r="IH24" s="6">
        <v>19</v>
      </c>
      <c r="II24" s="6">
        <f>SUMPRODUCT(HN24:IE24,'[1]功能-城建'!$X24:$AO24)</f>
        <v>14105620</v>
      </c>
      <c r="IJ24" s="6">
        <f>'[1]资源-木石铜粮'!$BW24</f>
        <v>14966250.921222063</v>
      </c>
      <c r="IK24" s="6">
        <f t="shared" si="18"/>
        <v>0.94249522303533662</v>
      </c>
    </row>
    <row r="25" spans="1:245" x14ac:dyDescent="0.15">
      <c r="A25" s="2">
        <v>20</v>
      </c>
      <c r="B25" s="4">
        <f>'[1]资源-木石铜粮'!DG25</f>
        <v>8650831.825482212</v>
      </c>
      <c r="C25" s="4">
        <f>'[1]资源-木石铜粮'!DH25</f>
        <v>964182.05397558841</v>
      </c>
      <c r="D25" s="4">
        <f>'[1]资源-木石铜粮'!DI25</f>
        <v>1374983.1935937887</v>
      </c>
      <c r="E25" s="4">
        <f>'[1]资源-木石铜粮'!DJ25</f>
        <v>0</v>
      </c>
      <c r="F25" s="4">
        <f>'[1]资源-木石铜粮'!DK25</f>
        <v>429097.47829787264</v>
      </c>
      <c r="G25" s="4">
        <f>'[1]资源-木石铜粮'!DL25</f>
        <v>429097.47829787264</v>
      </c>
      <c r="H25" s="4">
        <f>'[1]资源-木石铜粮'!DM25</f>
        <v>429097.47829787264</v>
      </c>
      <c r="I25" s="4">
        <f>'[1]资源-木石铜粮'!DN25</f>
        <v>429097.47829787264</v>
      </c>
      <c r="J25" s="29">
        <f>SMALL('[1]资源-木石铜粮'!$DO$6:$DO$55,$A25)</f>
        <v>0</v>
      </c>
      <c r="K25" s="4">
        <f>'[1]资源-木石铜粮'!DP25</f>
        <v>1218433.1633999841</v>
      </c>
      <c r="L25" s="4">
        <f>'[1]资源-木石铜粮'!DQ25</f>
        <v>963722.1108972989</v>
      </c>
      <c r="M25" s="4">
        <f>'[1]资源-木石铜粮'!DR25</f>
        <v>1798184.3281219103</v>
      </c>
      <c r="N25" s="4">
        <f>'[1]资源-木石铜粮'!DS25</f>
        <v>614690.88791864202</v>
      </c>
      <c r="O25" s="4">
        <f>'[1]资源-木石铜粮'!DT25</f>
        <v>615819.94599139888</v>
      </c>
      <c r="P25" s="4">
        <f>'[1]资源-木石铜粮'!DU25</f>
        <v>615411.10769958608</v>
      </c>
      <c r="Q25" s="4">
        <f>'[1]资源-木石铜粮'!DV25</f>
        <v>460217.64838124032</v>
      </c>
      <c r="R25" s="4">
        <f>'[1]资源-木石铜粮'!DW25</f>
        <v>539180.28570044565</v>
      </c>
      <c r="S25" s="4">
        <f>'[1]资源-木石铜粮'!DX25</f>
        <v>83124.787189903582</v>
      </c>
      <c r="T25" s="4">
        <f>'[1]资源-木石铜粮'!DY25</f>
        <v>0</v>
      </c>
      <c r="V25" s="2">
        <v>20</v>
      </c>
      <c r="W25" s="2">
        <f>IFERROR(求节点($A$6:$A$85,B$6:B$85,相关资料!C25),0)</f>
        <v>8650831.825482212</v>
      </c>
      <c r="X25" s="2">
        <f>IFERROR(求节点($A$6:$A$85,C$6:C$85,相关资料!D25),0)</f>
        <v>964182.05397558841</v>
      </c>
      <c r="Y25" s="2">
        <f>IFERROR(求节点($A$6:$A$85,D$6:D$85,相关资料!E25),0)</f>
        <v>4020938794.1133976</v>
      </c>
      <c r="Z25" s="2">
        <f>IFERROR(求节点($A$6:$A$85,E$6:E$85,相关资料!F25),0)</f>
        <v>0</v>
      </c>
      <c r="AA25" s="2">
        <f>IFERROR(求节点($A$6:$A$85,F$6:F$85,相关资料!G25),0)</f>
        <v>429097.47829787264</v>
      </c>
      <c r="AB25" s="2">
        <f>IFERROR(求节点($A$6:$A$85,G$6:G$85,相关资料!H25),0)</f>
        <v>429097.47829787264</v>
      </c>
      <c r="AC25" s="2">
        <f>IFERROR(求节点($A$6:$A$85,H$6:H$85,相关资料!I25),0)</f>
        <v>429097.47829787264</v>
      </c>
      <c r="AD25" s="2">
        <f>IFERROR(求节点($A$6:$A$85,I$6:I$85,相关资料!J25),0)</f>
        <v>429097.47829787264</v>
      </c>
      <c r="AE25" s="29">
        <f>MAX(求节点('[1]功能-城建'!$K$33:$K$55,$J$33:$J$85,$V25),AE24)</f>
        <v>4069365.314020684</v>
      </c>
      <c r="AF25" s="2">
        <f>IFERROR(求节点($A$6:$A$85,K$6:K$85,相关资料!L25),0)</f>
        <v>1218433.1633999841</v>
      </c>
      <c r="AG25" s="2">
        <f>IFERROR(求节点($A$6:$A$85,L$6:L$85,相关资料!M25),0)</f>
        <v>963722.1108972989</v>
      </c>
      <c r="AH25" s="2">
        <f>IFERROR(求节点($A$6:$A$85,M$6:M$85,相关资料!N25),0)</f>
        <v>2019554928.5358486</v>
      </c>
      <c r="AI25" s="2">
        <f>IFERROR(求节点($A$6:$A$85,N$6:N$85,相关资料!O25),0)</f>
        <v>339638195.85196626</v>
      </c>
      <c r="AJ25" s="2">
        <f>IFERROR(求节点($A$6:$A$85,O$6:O$85,相关资料!P25),0)</f>
        <v>339639324.91003901</v>
      </c>
      <c r="AK25" s="2">
        <f>IFERROR(求节点($A$6:$A$85,P$6:P$85,相关资料!Q25),0)</f>
        <v>339638916.07174718</v>
      </c>
      <c r="AL25" s="2">
        <f>IFERROR(求节点($A$6:$A$85,Q$6:Q$85,相关资料!R25),0)</f>
        <v>254727846.37141696</v>
      </c>
      <c r="AM25" s="2">
        <f>IFERROR(求节点($A$6:$A$85,R$6:R$85,相关资料!S25),0)</f>
        <v>539180.28570044565</v>
      </c>
      <c r="AN25" s="2">
        <f>IFERROR(求节点($A$6:$A$85,S$6:S$85,相关资料!T25),0)</f>
        <v>3606382190.1373234</v>
      </c>
      <c r="AO25" s="2">
        <f>IFERROR(求节点($A$6:$A$85,T$6:T$85,相关资料!U25),0)</f>
        <v>0</v>
      </c>
      <c r="AP25" s="2"/>
      <c r="AQ25" s="2">
        <v>20</v>
      </c>
      <c r="AR25" s="2">
        <f>IF(W25-W24=0,MAX(AR$6:AR24),W25-W24)</f>
        <v>1808466.0086101936</v>
      </c>
      <c r="AS25" s="2">
        <f>IF(X25-X24=0,MAX(AS$6:AS24),X25-X24)</f>
        <v>266151.60126716061</v>
      </c>
      <c r="AT25" s="2">
        <f>IF(Y25-Y24=0,MAX(AT$6:AT24),Y25-Y24)</f>
        <v>1801441546.7678714</v>
      </c>
      <c r="AU25" s="2">
        <f>IF(Z25-Z24=0,MAX(AU$6:AU24),Z25-Z24)</f>
        <v>0</v>
      </c>
      <c r="AV25" s="2">
        <f>IF(AA25-AA24=0,MAX(AV$6:AV24),AA25-AA24)</f>
        <v>102366.00048736949</v>
      </c>
      <c r="AW25" s="2">
        <f>IF(AB25-AB24=0,MAX(AW$6:AW24),AB25-AB24)</f>
        <v>102366.00048736949</v>
      </c>
      <c r="AX25" s="2">
        <f>IF(AC25-AC24=0,MAX(AX$6:AX24),AC25-AC24)</f>
        <v>102366.00048736949</v>
      </c>
      <c r="AY25" s="2">
        <f>IF(AD25-AD24=0,MAX(AY$6:AY24),AD25-AD24)</f>
        <v>102366.00048736949</v>
      </c>
      <c r="AZ25" s="2">
        <f>IF(AE25-AE24=0,MAX(AZ$6:AZ24),AE25-AE24)</f>
        <v>142043.51568436157</v>
      </c>
      <c r="BA25" s="2">
        <f>IF(AF25-AF24=0,MAX(BA$6:BA24),AF25-AF24)</f>
        <v>279800.40133214311</v>
      </c>
      <c r="BB25" s="2">
        <f>IF(AG25-AG24=0,MAX(BB$6:BB24),AG25-AG24)</f>
        <v>266151.60126716061</v>
      </c>
      <c r="BC25" s="2">
        <f>IF(AH25-AH24=0,MAX(BC$6:BC24),AH25-AH24)</f>
        <v>754971485.0424819</v>
      </c>
      <c r="BD25" s="2">
        <f>IF(AI25-AI24=0,MAX(BD$6:BD24),AI25-AI24)</f>
        <v>101166574.82407016</v>
      </c>
      <c r="BE25" s="2">
        <f>IF(AJ25-AJ24=0,MAX(BE$6:BE24),AJ25-AJ24)</f>
        <v>101166574.82407016</v>
      </c>
      <c r="BF25" s="2">
        <f>IF(AK25-AK24=0,MAX(BF$6:BF24),AK25-AK24)</f>
        <v>101166574.82407016</v>
      </c>
      <c r="BG25" s="2">
        <f>IF(AL25-AL24=0,MAX(BG$6:BG24),AL25-AL24)</f>
        <v>75874931.118052632</v>
      </c>
      <c r="BH25" s="2">
        <f>IF(AM25-AM24=0,MAX(BH$6:BH24),AM25-AM24)</f>
        <v>180846.60086101945</v>
      </c>
      <c r="BI25" s="2">
        <f>IF(AN25-AN24=0,MAX(BI$6:BI24),AN25-AN24)</f>
        <v>1285032343.8735757</v>
      </c>
      <c r="BK25" s="21">
        <v>1</v>
      </c>
      <c r="BL25" s="2">
        <v>20</v>
      </c>
      <c r="BM25" s="2">
        <f>IF($BL25&gt;BM$1,0,SMALL(AR$6:AR$85,$BL25)*求节点($BL$6:$BL$85,$BK$6:$BK$85,INDEX(升级建筑所需大殿等级!AA$6:AA$85,MATCH($BL25,升级建筑所需大殿等级!$Z$6:$Z$85,0))))</f>
        <v>1808466.0086101936</v>
      </c>
      <c r="BN25" s="2">
        <f>IF($BL25&gt;BN$1,0,SMALL(AS$6:AS$85,$BL25)*求节点($BL$6:$BL$85,$BK$6:$BK$85,INDEX(升级建筑所需大殿等级!AB$6:AB$85,MATCH($BL25,升级建筑所需大殿等级!$Z$6:$Z$85,0))))</f>
        <v>266151.60126716061</v>
      </c>
      <c r="BO25" s="2">
        <f>IF($BL25&gt;BO$1,0,SMALL(AT$6:AT$85,$BL25)*求节点($BL$6:$BL$85,$BK$6:$BK$85,INDEX(升级建筑所需大殿等级!AC$6:AC$85,MATCH($BL25,升级建筑所需大殿等级!$Z$6:$Z$85,0))))</f>
        <v>1801441546.7678714</v>
      </c>
      <c r="BP25" s="2">
        <f>IF($BL25&gt;BP$1,0,SMALL(AU$6:AU$85,$BL25)*求节点($BL$6:$BL$85,$BK$6:$BK$85,INDEX(升级建筑所需大殿等级!AD$6:AD$85,MATCH($BL25,升级建筑所需大殿等级!$Z$6:$Z$85,0))))</f>
        <v>0</v>
      </c>
      <c r="BQ25" s="2">
        <f>IF($BL25&gt;BQ$1,0,SMALL(AV$6:AV$85,$BL25)*求节点($BL$6:$BL$85,$BK$6:$BK$85,INDEX(升级建筑所需大殿等级!AE$6:AE$85,MATCH($BL25,升级建筑所需大殿等级!$Z$6:$Z$85,0))))</f>
        <v>102366.00048736949</v>
      </c>
      <c r="BR25" s="2">
        <f>IF($BL25&gt;BR$1,0,SMALL(AW$6:AW$85,$BL25)*求节点($BL$6:$BL$85,$BK$6:$BK$85,INDEX(升级建筑所需大殿等级!AF$6:AF$85,MATCH($BL25,升级建筑所需大殿等级!$Z$6:$Z$85,0))))</f>
        <v>102366.00048736949</v>
      </c>
      <c r="BS25" s="2">
        <f>IF($BL25&gt;BS$1,0,SMALL(AX$6:AX$85,$BL25)*求节点($BL$6:$BL$85,$BK$6:$BK$85,INDEX(升级建筑所需大殿等级!AG$6:AG$85,MATCH($BL25,升级建筑所需大殿等级!$Z$6:$Z$85,0))))</f>
        <v>102366.00048736949</v>
      </c>
      <c r="BT25" s="2">
        <f>IF($BL25&gt;BT$1,0,SMALL(AY$6:AY$85,$BL25)*求节点($BL$6:$BL$85,$BK$6:$BK$85,INDEX(升级建筑所需大殿等级!AH$6:AH$85,MATCH($BL25,升级建筑所需大殿等级!$Z$6:$Z$85,0))))</f>
        <v>102366.00048736949</v>
      </c>
      <c r="BU25" s="2">
        <f>IF($BL25&gt;BU$1,0,SMALL(AZ$6:AZ$85,$BL25)*求节点($BL$6:$BL$85,$BK$6:$BK$85,INDEX(升级建筑所需大殿等级!AI$6:AI$85,MATCH($BL25,升级建筑所需大殿等级!$Z$6:$Z$85,0))))</f>
        <v>264198.51439706702</v>
      </c>
      <c r="BV25" s="2">
        <f>IF($BL25&gt;BV$1,0,SMALL(BA$6:BA$85,$BL25)*求节点($BL$6:$BL$85,$BK$6:$BK$85,INDEX(升级建筑所需大殿等级!AJ$6:AJ$85,MATCH($BL25,升级建筑所需大殿等级!$Z$6:$Z$85,0))))</f>
        <v>279800.40133214311</v>
      </c>
      <c r="BW25" s="2">
        <f>IF($BL25&gt;BW$1,0,SMALL(BB$6:BB$85,$BL25)*求节点($BL$6:$BL$85,$BK$6:$BK$85,INDEX(升级建筑所需大殿等级!AK$6:AK$85,MATCH($BL25,升级建筑所需大殿等级!$Z$6:$Z$85,0))))</f>
        <v>266151.60126716061</v>
      </c>
      <c r="BX25" s="2">
        <f>IF($BL25&gt;BX$1,0,SMALL(BC$6:BC$85,$BL25)*求节点($BL$6:$BL$85,$BK$6:$BK$85,INDEX(升级建筑所需大殿等级!AL$6:AL$85,MATCH($BL25,升级建筑所需大殿等级!$Z$6:$Z$85,0))))</f>
        <v>754971485.0424819</v>
      </c>
      <c r="BY25" s="2">
        <f>IF($BL25&gt;BY$1,0,SMALL(BD$6:BD$85,$BL25)*求节点($BL$6:$BL$85,$BK$6:$BK$85,INDEX(升级建筑所需大殿等级!AM$6:AM$85,MATCH($BL25,升级建筑所需大殿等级!$Z$6:$Z$85,0))))</f>
        <v>101166574.82407016</v>
      </c>
      <c r="BZ25" s="2">
        <f>IF($BL25&gt;BZ$1,0,SMALL(BE$6:BE$85,$BL25)*求节点($BL$6:$BL$85,$BK$6:$BK$85,INDEX(升级建筑所需大殿等级!AN$6:AN$85,MATCH($BL25,升级建筑所需大殿等级!$Z$6:$Z$85,0))))</f>
        <v>101166574.82407016</v>
      </c>
      <c r="CA25" s="2">
        <f>IF($BL25&gt;CA$1,0,SMALL(BF$6:BF$85,$BL25)*求节点($BL$6:$BL$85,$BK$6:$BK$85,INDEX(升级建筑所需大殿等级!AO$6:AO$85,MATCH($BL25,升级建筑所需大殿等级!$Z$6:$Z$85,0))))</f>
        <v>101166574.82407016</v>
      </c>
      <c r="CB25" s="2">
        <f>IF($BL25&gt;CB$1,0,SMALL(BG$6:BG$85,$BL25)*求节点($BL$6:$BL$85,$BK$6:$BK$85,INDEX(升级建筑所需大殿等级!AP$6:AP$85,MATCH($BL25,升级建筑所需大殿等级!$Z$6:$Z$85,0))))</f>
        <v>75874931.118052632</v>
      </c>
      <c r="CC25" s="2">
        <f>IF($BL25&gt;CC$1,0,SMALL(BH$6:BH$85,$BL25)*求节点($BL$6:$BL$85,$BK$6:$BK$85,INDEX(升级建筑所需大殿等级!AQ$6:AQ$85,MATCH($BL25,升级建筑所需大殿等级!$Z$6:$Z$85,0))))</f>
        <v>180846.60086101945</v>
      </c>
      <c r="CD25" s="2">
        <f>IF($BL25&gt;CD$1,0,SMALL(BI$6:BI$85,$BL25)*求节点($BL$6:$BL$85,$BK$6:$BK$85,INDEX(升级建筑所需大殿等级!AR$6:AR$85,MATCH($BL25,升级建筑所需大殿等级!$Z$6:$Z$85,0))))</f>
        <v>0</v>
      </c>
      <c r="CE25" s="2"/>
      <c r="CF25" s="2"/>
      <c r="CH25" s="1">
        <v>20</v>
      </c>
      <c r="CI25" s="46">
        <v>533500</v>
      </c>
      <c r="CJ25" s="46">
        <v>741500</v>
      </c>
      <c r="CK25" s="46">
        <v>533500</v>
      </c>
      <c r="CL25" s="1">
        <f>IFERROR(ROUND($BM25*INDEX(消耗汇总!BH$8:BH$87,相关资料!$C25,1),-2),0)</f>
        <v>0</v>
      </c>
      <c r="CN25" s="46">
        <v>78500</v>
      </c>
      <c r="CO25" s="46">
        <v>109100</v>
      </c>
      <c r="CP25" s="46">
        <v>78500</v>
      </c>
      <c r="CQ25" s="1">
        <f>IFERROR(ROUND($BN25*INDEX(消耗汇总!BH$8:BH$87,相关资料!$D25,1),-2),0)</f>
        <v>0</v>
      </c>
      <c r="CS25" s="46">
        <v>182384000</v>
      </c>
      <c r="CT25" s="46">
        <v>361120400</v>
      </c>
      <c r="CU25" s="46">
        <v>182384000</v>
      </c>
      <c r="CV25" s="1">
        <f>IFERROR(ROUND($BO25*INDEX(消耗汇总!BH$8:BH$87,相关资料!$E25,1),-2),0)</f>
        <v>0</v>
      </c>
      <c r="CX25" s="1">
        <f>IFERROR(ROUND($BP25*INDEX(消耗汇总!BE$8:BE$87,相关资料!$F25,1),-2),0)</f>
        <v>0</v>
      </c>
      <c r="CY25" s="1">
        <f>IFERROR(ROUND($BP25*INDEX(消耗汇总!BF$8:BF$87,相关资料!$F25,1),-2),0)</f>
        <v>0</v>
      </c>
      <c r="CZ25" s="1">
        <f>IFERROR(ROUND($BP25*INDEX(消耗汇总!BG$8:BG$87,相关资料!$F25,1),-2),0)</f>
        <v>0</v>
      </c>
      <c r="DA25" s="1">
        <f>IFERROR(ROUND($BP25*INDEX(消耗汇总!BH$8:BH$87,相关资料!$F25,1),-2),0)</f>
        <v>0</v>
      </c>
      <c r="DD25" s="46">
        <v>63000</v>
      </c>
      <c r="DE25" s="46">
        <v>45300</v>
      </c>
      <c r="DF25" s="1">
        <f>IFERROR(ROUND($BQ25*INDEX(消耗汇总!BH$8:BH$87,相关资料!$G25,1)+$BS25*INDEX(消耗汇总!BH$8:BH$87,相关资料!$G25,1)/2,-2),0)</f>
        <v>0</v>
      </c>
      <c r="DH25" s="46">
        <v>45300</v>
      </c>
      <c r="DI25" s="46">
        <v>63000</v>
      </c>
      <c r="DM25" s="29">
        <v>54150</v>
      </c>
      <c r="DN25" s="2"/>
      <c r="DO25" s="29">
        <v>54150</v>
      </c>
      <c r="DR25" s="46">
        <v>30200</v>
      </c>
      <c r="DS25" s="46">
        <v>42000</v>
      </c>
      <c r="DT25" s="46">
        <v>30200</v>
      </c>
      <c r="DU25" s="1">
        <v>0</v>
      </c>
      <c r="DW25" s="46">
        <v>73400</v>
      </c>
      <c r="DX25" s="46">
        <v>117400</v>
      </c>
      <c r="DY25" s="46">
        <v>73400</v>
      </c>
      <c r="DZ25" s="1">
        <f>ROUND($BU25*INDEX(消耗汇总!BH$8:BH$87,相关资料!$K25,1),-2)</f>
        <v>0</v>
      </c>
      <c r="EB25" s="46">
        <v>82500</v>
      </c>
      <c r="EC25" s="46">
        <v>114700</v>
      </c>
      <c r="ED25" s="46">
        <v>82500</v>
      </c>
      <c r="EE25" s="1">
        <f>IFERROR(ROUND($BV25*INDEX(消耗汇总!BH$8:BH$87,相关资料!$L25,1),-2),0)</f>
        <v>0</v>
      </c>
      <c r="EG25" s="46">
        <v>78500</v>
      </c>
      <c r="EH25" s="46">
        <v>109100</v>
      </c>
      <c r="EI25" s="46">
        <v>78500</v>
      </c>
      <c r="EJ25" s="1">
        <f>IFERROR(ROUND($BW25*INDEX(消耗汇总!BH$8:BH$87,相关资料!$M25,1),-2),0)</f>
        <v>0</v>
      </c>
      <c r="EK25" s="1">
        <v>20</v>
      </c>
      <c r="EL25" s="46">
        <v>150000000</v>
      </c>
      <c r="EM25" s="46">
        <v>373672800</v>
      </c>
      <c r="EN25" s="46">
        <v>150000000</v>
      </c>
      <c r="EO25" s="1">
        <f>IFERROR(ROUND($BX25*INDEX(消耗汇总!BH$8:BH$87,相关资料!$N25,1),-2),0)</f>
        <v>0</v>
      </c>
      <c r="EQ25" s="46">
        <v>25547100</v>
      </c>
      <c r="ER25" s="46">
        <v>50072300</v>
      </c>
      <c r="ES25" s="46">
        <v>25547100</v>
      </c>
      <c r="ET25" s="1">
        <f>IFERROR(ROUND($BY25*INDEX(消耗汇总!BH$8:BH$87,相关资料!$O25,1),-2),0)</f>
        <v>0</v>
      </c>
      <c r="EV25" s="46">
        <v>25547100</v>
      </c>
      <c r="EW25" s="46">
        <v>50072300</v>
      </c>
      <c r="EX25" s="46">
        <v>25547100</v>
      </c>
      <c r="EY25" s="1">
        <f>IFERROR(ROUND($BZ25*INDEX(消耗汇总!BH$8:BH$87,相关资料!$P25,1),-2),0)</f>
        <v>0</v>
      </c>
      <c r="FA25" s="46">
        <v>25547100</v>
      </c>
      <c r="FB25" s="46">
        <v>50072300</v>
      </c>
      <c r="FC25" s="46">
        <v>25547100</v>
      </c>
      <c r="FD25" s="1">
        <f>IFERROR(ROUND($CA25*INDEX(消耗汇总!BH$8:BH$87,相关资料!$Q25,1),-2),0)</f>
        <v>0</v>
      </c>
      <c r="FF25" s="46">
        <v>19160300</v>
      </c>
      <c r="FG25" s="46">
        <v>37554300</v>
      </c>
      <c r="FH25" s="46">
        <v>19160300</v>
      </c>
      <c r="FI25" s="1">
        <f>IFERROR(ROUND($CB25*INDEX(消耗汇总!BH$8:BH$87,相关资料!$R25,1),-2),0)</f>
        <v>0</v>
      </c>
      <c r="FK25" s="46">
        <v>53300</v>
      </c>
      <c r="FL25" s="46">
        <v>74200</v>
      </c>
      <c r="FM25" s="46">
        <v>53300</v>
      </c>
      <c r="FN25" s="1">
        <f>IFERROR(ROUND($CC25*INDEX(消耗汇总!BH$8:BH$87,相关资料!$S25,1),-2),0)</f>
        <v>0</v>
      </c>
      <c r="FP25" s="1">
        <f>IFERROR(ROUND($CD25*INDEX(消耗汇总!BE$8:BE$87,相关资料!$T25,1),-2),0)</f>
        <v>0</v>
      </c>
      <c r="FQ25" s="1">
        <f>IFERROR(ROUND($CD25*INDEX(消耗汇总!BF$8:BF$87,相关资料!$T25,1),-2),0)</f>
        <v>0</v>
      </c>
      <c r="FR25" s="1">
        <f>IFERROR(ROUND($CD25*INDEX(消耗汇总!BG$8:BG$87,相关资料!$T25,1),-2),0)</f>
        <v>0</v>
      </c>
      <c r="FS25" s="1">
        <f>IFERROR(ROUND($CD25*INDEX(消耗汇总!BH$8:BH$87,相关资料!$T25,1),-2),0)</f>
        <v>0</v>
      </c>
      <c r="FW25" s="8">
        <v>20</v>
      </c>
      <c r="FX25" s="5">
        <f t="shared" si="13"/>
        <v>1808500</v>
      </c>
      <c r="FY25" s="5">
        <f t="shared" si="14"/>
        <v>266100</v>
      </c>
      <c r="FZ25" s="5">
        <f t="shared" si="15"/>
        <v>725888400</v>
      </c>
      <c r="GA25" s="5">
        <f t="shared" si="1"/>
        <v>0</v>
      </c>
      <c r="GB25" s="5">
        <f t="shared" si="2"/>
        <v>108300</v>
      </c>
      <c r="GC25" s="5">
        <f t="shared" si="3"/>
        <v>108300</v>
      </c>
      <c r="GD25" s="5">
        <f t="shared" si="16"/>
        <v>108300</v>
      </c>
      <c r="GE25" s="5">
        <f t="shared" si="17"/>
        <v>102400</v>
      </c>
      <c r="GF25" s="5">
        <f t="shared" si="4"/>
        <v>264200</v>
      </c>
      <c r="GG25" s="5">
        <f t="shared" si="5"/>
        <v>279700</v>
      </c>
      <c r="GH25" s="5">
        <f t="shared" si="6"/>
        <v>266100</v>
      </c>
      <c r="GI25" s="8"/>
      <c r="GJ25" s="5">
        <f t="shared" si="7"/>
        <v>101166500</v>
      </c>
      <c r="GK25" s="5">
        <f t="shared" si="8"/>
        <v>101166500</v>
      </c>
      <c r="GL25" s="5">
        <f t="shared" si="9"/>
        <v>101166500</v>
      </c>
      <c r="GM25" s="5">
        <f t="shared" si="10"/>
        <v>75874900</v>
      </c>
      <c r="GN25" s="5">
        <f t="shared" si="11"/>
        <v>180800</v>
      </c>
      <c r="GO25" s="5">
        <f t="shared" si="12"/>
        <v>0</v>
      </c>
      <c r="GR25" s="8">
        <v>20</v>
      </c>
      <c r="GS25" s="5">
        <f>SUM(FX$6:FX25)</f>
        <v>8650900</v>
      </c>
      <c r="GT25" s="5">
        <f>SUM(FY$6:FY25)</f>
        <v>964800</v>
      </c>
      <c r="GU25" s="5">
        <f>SUM(FZ$6:FZ25)</f>
        <v>2943434100</v>
      </c>
      <c r="GV25" s="5">
        <f>SUM(GA$6:GA25)</f>
        <v>0</v>
      </c>
      <c r="GW25" s="5">
        <f>SUM(GB$6:GB25)</f>
        <v>452100</v>
      </c>
      <c r="GX25" s="5">
        <f>SUM(GC$6:GC25)</f>
        <v>452100</v>
      </c>
      <c r="GY25" s="5">
        <f>SUM(GD$6:GD25)</f>
        <v>452120</v>
      </c>
      <c r="GZ25" s="5">
        <f>SUM(GE$6:GE25)</f>
        <v>429050</v>
      </c>
      <c r="HA25" s="5">
        <f>SUM(GF$6:GF25)</f>
        <v>3952500</v>
      </c>
      <c r="HB25" s="5">
        <f>SUM(GG$6:GG25)</f>
        <v>1218550</v>
      </c>
      <c r="HC25" s="5">
        <f>SUM(GH$6:GH25)</f>
        <v>965100</v>
      </c>
      <c r="HD25" s="5">
        <f>SUM(GI$6:GI25)</f>
        <v>0</v>
      </c>
      <c r="HE25" s="5">
        <f>SUM(GJ$6:GJ25)</f>
        <v>339639100</v>
      </c>
      <c r="HF25" s="5">
        <f>SUM(GK$6:GK25)</f>
        <v>339639700</v>
      </c>
      <c r="HG25" s="5">
        <f>SUM(GL$6:GL25)</f>
        <v>339639400</v>
      </c>
      <c r="HH25" s="5">
        <f>SUM(GM$6:GM25)</f>
        <v>254728000</v>
      </c>
      <c r="HI25" s="5">
        <f>SUM(GN$6:GN25)</f>
        <v>699400</v>
      </c>
      <c r="HJ25" s="5">
        <f>SUM(GO$6:GO25)</f>
        <v>4436503800</v>
      </c>
      <c r="HM25" s="8">
        <v>20</v>
      </c>
      <c r="HN25" s="5">
        <f>IFERROR(求节点(相关资料!C$6:C$85,GS$6:GS$85,$HM25),0)</f>
        <v>8650900</v>
      </c>
      <c r="HO25" s="5">
        <f>IFERROR(求节点(相关资料!D$6:D$85,GT$6:GT$85,$HM25),0)</f>
        <v>964800</v>
      </c>
      <c r="HP25" s="5">
        <f>IFERROR(求节点(相关资料!E$6:E$85,GU$6:GU$85,$HM25),0)</f>
        <v>1432350</v>
      </c>
      <c r="HQ25" s="5">
        <f>IFERROR(求节点(相关资料!F$6:F$85,GV$6:GV$85,$HM25),0)</f>
        <v>0</v>
      </c>
      <c r="HR25" s="5">
        <f>IFERROR(求节点(相关资料!G$6:G$85,GW$6:GW$85,$HM25),0)</f>
        <v>452100</v>
      </c>
      <c r="HS25" s="5">
        <f>IFERROR(求节点(相关资料!H$6:H$85,GX$6:GX$85,$HM25),0)</f>
        <v>452100</v>
      </c>
      <c r="HT25" s="5">
        <f>IFERROR(求节点(相关资料!I$6:I$85,GY$6:GY$85,$HM25),0)</f>
        <v>452120</v>
      </c>
      <c r="HU25" s="5">
        <f>IFERROR(求节点(相关资料!J$6:J$85,GZ$6:GZ$85,$HM25),0)</f>
        <v>429050</v>
      </c>
      <c r="HV25" s="5">
        <f>IFERROR(求节点(相关资料!K$6:K$85,HA$6:HA$85,$HM25),0)</f>
        <v>101428.57142857142</v>
      </c>
      <c r="HW25" s="5">
        <f>IFERROR(求节点(相关资料!L$6:L$85,HB$6:HB$85,$HM25),0)</f>
        <v>1218550</v>
      </c>
      <c r="HX25" s="5">
        <f>IFERROR(求节点(相关资料!M$6:M$85,HC$6:HC$85,$HM25),0)</f>
        <v>965100</v>
      </c>
      <c r="HY25" s="5">
        <f>IFERROR(求节点(相关资料!N$6:N$85,HD$6:HD$85,$HM25),0)</f>
        <v>0</v>
      </c>
      <c r="HZ25" s="5">
        <f>IFERROR(求节点(相关资料!O$6:O$85,HE$6:HE$85,$HM25),0)</f>
        <v>638433.33333333326</v>
      </c>
      <c r="IA25" s="5">
        <f>IFERROR(求节点(相关资料!P$6:P$85,HF$6:HF$85,$HM25),0)</f>
        <v>639033.33333333326</v>
      </c>
      <c r="IB25" s="5">
        <f>IFERROR(求节点(相关资料!Q$6:Q$85,HG$6:HG$85,$HM25),0)</f>
        <v>638733.33333333326</v>
      </c>
      <c r="IC25" s="5">
        <f>IFERROR(求节点(相关资料!R$6:R$85,HH$6:HH$85,$HM25),0)</f>
        <v>477316.66666666669</v>
      </c>
      <c r="ID25" s="5">
        <f>IFERROR(求节点(相关资料!S$6:S$85,HI$6:HI$85,$HM25),0)</f>
        <v>699400</v>
      </c>
      <c r="IE25" s="5">
        <f>IFERROR(求节点(相关资料!T$6:T$85,HJ$6:HJ$85,$HM25),0)</f>
        <v>89762.5</v>
      </c>
      <c r="IH25" s="6">
        <v>20</v>
      </c>
      <c r="II25" s="6">
        <f>SUMPRODUCT(HN25:IE25,'[1]功能-城建'!$X25:$AO25)</f>
        <v>18199749.166666668</v>
      </c>
      <c r="IJ25" s="6">
        <f>'[1]资源-木石铜粮'!$BW25</f>
        <v>19590634.993238978</v>
      </c>
      <c r="IK25" s="6">
        <f t="shared" si="18"/>
        <v>0.92900251436197312</v>
      </c>
    </row>
    <row r="26" spans="1:245" x14ac:dyDescent="0.15">
      <c r="A26" s="2">
        <v>21</v>
      </c>
      <c r="B26" s="4">
        <f>'[1]资源-木石铜粮'!DG26</f>
        <v>10847696.463175036</v>
      </c>
      <c r="C26" s="4">
        <f>'[1]资源-木石铜粮'!DH26</f>
        <v>1297780.0174770914</v>
      </c>
      <c r="D26" s="4">
        <f>'[1]资源-木石铜粮'!DI26</f>
        <v>1896535.1316534553</v>
      </c>
      <c r="E26" s="4">
        <f>'[1]资源-木石铜粮'!DJ26</f>
        <v>0</v>
      </c>
      <c r="F26" s="4">
        <f>'[1]资源-木石铜粮'!DK26</f>
        <v>551145.51372525177</v>
      </c>
      <c r="G26" s="4">
        <f>'[1]资源-木石铜粮'!DL26</f>
        <v>551145.51372525177</v>
      </c>
      <c r="H26" s="4">
        <f>'[1]资源-木石铜粮'!DM26</f>
        <v>551145.51372525177</v>
      </c>
      <c r="I26" s="4">
        <f>'[1]资源-木石铜粮'!DN26</f>
        <v>551145.51372525177</v>
      </c>
      <c r="J26" s="29">
        <f>SMALL('[1]资源-木石铜粮'!$DO$6:$DO$55,$A26)</f>
        <v>0</v>
      </c>
      <c r="K26" s="4">
        <f>'[1]资源-木石铜粮'!DP26</f>
        <v>1560167.6625966458</v>
      </c>
      <c r="L26" s="4">
        <f>'[1]资源-木石铜粮'!DQ26</f>
        <v>1297320.0743988017</v>
      </c>
      <c r="M26" s="4">
        <f>'[1]资源-木石铜粮'!DR26</f>
        <v>2395406.0481465524</v>
      </c>
      <c r="N26" s="4">
        <f>'[1]资源-木石铜粮'!DS26</f>
        <v>777421.6018218142</v>
      </c>
      <c r="O26" s="4">
        <f>'[1]资源-木石铜粮'!DT26</f>
        <v>778550.65989457106</v>
      </c>
      <c r="P26" s="4">
        <f>'[1]资源-木石铜粮'!DU26</f>
        <v>778141.82160275825</v>
      </c>
      <c r="Q26" s="4">
        <f>'[1]资源-木石铜粮'!DV26</f>
        <v>582265.68380861939</v>
      </c>
      <c r="R26" s="4">
        <f>'[1]资源-木石铜粮'!DW26</f>
        <v>771071.55301246594</v>
      </c>
      <c r="S26" s="4">
        <f>'[1]资源-木石铜粮'!DX26</f>
        <v>103466.1264278001</v>
      </c>
      <c r="T26" s="4">
        <f>'[1]资源-木石铜粮'!DY26</f>
        <v>0</v>
      </c>
      <c r="V26" s="2">
        <v>21</v>
      </c>
      <c r="W26" s="2">
        <f>IFERROR(求节点($A$6:$A$85,B$6:B$85,相关资料!C26),0)</f>
        <v>10847696.463175036</v>
      </c>
      <c r="X26" s="2">
        <f>IFERROR(求节点($A$6:$A$85,C$6:C$85,相关资料!D26),0)</f>
        <v>1297780.0174770914</v>
      </c>
      <c r="Y26" s="2">
        <f>IFERROR(求节点($A$6:$A$85,D$6:D$85,相关资料!E26),0)</f>
        <v>6833348827.3906441</v>
      </c>
      <c r="Z26" s="2">
        <f>IFERROR(求节点($A$6:$A$85,E$6:E$85,相关资料!F26),0)</f>
        <v>0</v>
      </c>
      <c r="AA26" s="2">
        <f>IFERROR(求节点($A$6:$A$85,F$6:F$85,相关资料!G26),0)</f>
        <v>551145.51372525177</v>
      </c>
      <c r="AB26" s="2">
        <f>IFERROR(求节点($A$6:$A$85,G$6:G$85,相关资料!H26),0)</f>
        <v>551145.51372525177</v>
      </c>
      <c r="AC26" s="2">
        <f>IFERROR(求节点($A$6:$A$85,H$6:H$85,相关资料!I26),0)</f>
        <v>551145.51372525177</v>
      </c>
      <c r="AD26" s="2">
        <f>IFERROR(求节点($A$6:$A$85,I$6:I$85,相关资料!J26),0)</f>
        <v>551145.51372525177</v>
      </c>
      <c r="AE26" s="29">
        <f>MAX(求节点('[1]功能-城建'!$K$33:$K$55,$J$33:$J$85,$V26),AE25)</f>
        <v>4333563.828417751</v>
      </c>
      <c r="AF26" s="2">
        <f>IFERROR(求节点($A$6:$A$85,K$6:K$85,相关资料!L26),0)</f>
        <v>1560167.6625966458</v>
      </c>
      <c r="AG26" s="2">
        <f>IFERROR(求节点($A$6:$A$85,L$6:L$85,相关资料!M26),0)</f>
        <v>1297320.0743988017</v>
      </c>
      <c r="AH26" s="2">
        <f>IFERROR(求节点($A$6:$A$85,M$6:M$85,相关资料!N26),0)</f>
        <v>3294268521.0303988</v>
      </c>
      <c r="AI26" s="2">
        <f>IFERROR(求节点($A$6:$A$85,N$6:N$85,相关资料!O26),0)</f>
        <v>642955850.11792123</v>
      </c>
      <c r="AJ26" s="2">
        <f>IFERROR(求节点($A$6:$A$85,O$6:O$85,相关资料!P26),0)</f>
        <v>642956979.17599404</v>
      </c>
      <c r="AK26" s="2">
        <f>IFERROR(求节点($A$6:$A$85,P$6:P$85,相关资料!Q26),0)</f>
        <v>642956570.33770216</v>
      </c>
      <c r="AL26" s="2">
        <f>IFERROR(求节点($A$6:$A$85,Q$6:Q$85,相关资料!R26),0)</f>
        <v>482216087.07088327</v>
      </c>
      <c r="AM26" s="2">
        <f>IFERROR(求节点($A$6:$A$85,R$6:R$85,相关资料!S26),0)</f>
        <v>771071.55301246594</v>
      </c>
      <c r="AN26" s="2">
        <f>IFERROR(求节点($A$6:$A$85,S$6:S$85,相关资料!T26),0)</f>
        <v>3606382190.1373234</v>
      </c>
      <c r="AO26" s="2">
        <f>IFERROR(求节点($A$6:$A$85,T$6:T$85,相关资料!U26),0)</f>
        <v>0</v>
      </c>
      <c r="AP26" s="2"/>
      <c r="AQ26" s="2">
        <v>21</v>
      </c>
      <c r="AR26" s="2">
        <f>IF(W26-W25=0,MAX(AR$6:AR25),W26-W25)</f>
        <v>2196864.637692824</v>
      </c>
      <c r="AS26" s="2">
        <f>IF(X26-X25=0,MAX(AS$6:AS25),X26-X25)</f>
        <v>333597.96350150299</v>
      </c>
      <c r="AT26" s="2">
        <f>IF(Y26-Y25=0,MAX(AT$6:AT25),Y26-Y25)</f>
        <v>2812410033.2772465</v>
      </c>
      <c r="AU26" s="2">
        <f>IF(Z26-Z25=0,MAX(AU$6:AU25),Z26-Z25)</f>
        <v>0</v>
      </c>
      <c r="AV26" s="2">
        <f>IF(AA26-AA25=0,MAX(AV$6:AV25),AA26-AA25)</f>
        <v>122048.03542737913</v>
      </c>
      <c r="AW26" s="2">
        <f>IF(AB26-AB25=0,MAX(AW$6:AW25),AB26-AB25)</f>
        <v>122048.03542737913</v>
      </c>
      <c r="AX26" s="2">
        <f>IF(AC26-AC25=0,MAX(AX$6:AX25),AC26-AC25)</f>
        <v>122048.03542737913</v>
      </c>
      <c r="AY26" s="2">
        <f>IF(AD26-AD25=0,MAX(AY$6:AY25),AD26-AD25)</f>
        <v>122048.03542737913</v>
      </c>
      <c r="AZ26" s="2">
        <f>IF(AE26-AE25=0,MAX(AZ$6:AZ25),AE26-AE25)</f>
        <v>264198.51439706702</v>
      </c>
      <c r="BA26" s="2">
        <f>IF(AF26-AF25=0,MAX(BA$6:BA25),AF26-AF25)</f>
        <v>341734.49919666164</v>
      </c>
      <c r="BB26" s="2">
        <f>IF(AG26-AG25=0,MAX(BB$6:BB25),AG26-AG25)</f>
        <v>333597.96350150276</v>
      </c>
      <c r="BC26" s="2">
        <f>IF(AH26-AH25=0,MAX(BC$6:BC25),AH26-AH25)</f>
        <v>1274713592.4945502</v>
      </c>
      <c r="BD26" s="2">
        <f>IF(AI26-AI25=0,MAX(BD$6:BD25),AI26-AI25)</f>
        <v>303317654.26595497</v>
      </c>
      <c r="BE26" s="2">
        <f>IF(AJ26-AJ25=0,MAX(BE$6:BE25),AJ26-AJ25)</f>
        <v>303317654.26595503</v>
      </c>
      <c r="BF26" s="2">
        <f>IF(AK26-AK25=0,MAX(BF$6:BF25),AK26-AK25)</f>
        <v>303317654.26595497</v>
      </c>
      <c r="BG26" s="2">
        <f>IF(AL26-AL25=0,MAX(BG$6:BG25),AL26-AL25)</f>
        <v>227488240.69946632</v>
      </c>
      <c r="BH26" s="2">
        <f>IF(AM26-AM25=0,MAX(BH$6:BH25),AM26-AM25)</f>
        <v>231891.2673120203</v>
      </c>
      <c r="BI26" s="2">
        <f>IF(AN26-AN25=0,MAX(BI$6:BI25),AN26-AN25)</f>
        <v>1285032343.8735757</v>
      </c>
      <c r="BK26" s="21">
        <v>1</v>
      </c>
      <c r="BL26" s="2">
        <v>21</v>
      </c>
      <c r="BM26" s="2">
        <f>IF($BL26&gt;BM$1,0,SMALL(AR$6:AR$85,$BL26)*求节点($BL$6:$BL$85,$BK$6:$BK$85,INDEX(升级建筑所需大殿等级!AA$6:AA$85,MATCH($BL26,升级建筑所需大殿等级!$Z$6:$Z$85,0))))</f>
        <v>2196864.637692824</v>
      </c>
      <c r="BN26" s="2">
        <f>IF($BL26&gt;BN$1,0,SMALL(AS$6:AS$85,$BL26)*求节点($BL$6:$BL$85,$BK$6:$BK$85,INDEX(升级建筑所需大殿等级!AB$6:AB$85,MATCH($BL26,升级建筑所需大殿等级!$Z$6:$Z$85,0))))</f>
        <v>333597.96350150299</v>
      </c>
      <c r="BO26" s="2">
        <f>IF($BL26&gt;BO$1,0,SMALL(AT$6:AT$85,$BL26)*求节点($BL$6:$BL$85,$BK$6:$BK$85,INDEX(升级建筑所需大殿等级!AC$6:AC$85,MATCH($BL26,升级建筑所需大殿等级!$Z$6:$Z$85,0))))</f>
        <v>3206147437.9360609</v>
      </c>
      <c r="BP26" s="2">
        <f>IF($BL26&gt;BP$1,0,SMALL(AU$6:AU$85,$BL26)*求节点($BL$6:$BL$85,$BK$6:$BK$85,INDEX(升级建筑所需大殿等级!AD$6:AD$85,MATCH($BL26,升级建筑所需大殿等级!$Z$6:$Z$85,0))))</f>
        <v>0</v>
      </c>
      <c r="BQ26" s="2">
        <f>IF($BL26&gt;BQ$1,0,SMALL(AV$6:AV$85,$BL26)*求节点($BL$6:$BL$85,$BK$6:$BK$85,INDEX(升级建筑所需大殿等级!AE$6:AE$85,MATCH($BL26,升级建筑所需大殿等级!$Z$6:$Z$85,0))))</f>
        <v>122048.03542737913</v>
      </c>
      <c r="BR26" s="2">
        <f>IF($BL26&gt;BR$1,0,SMALL(AW$6:AW$85,$BL26)*求节点($BL$6:$BL$85,$BK$6:$BK$85,INDEX(升级建筑所需大殿等级!AF$6:AF$85,MATCH($BL26,升级建筑所需大殿等级!$Z$6:$Z$85,0))))</f>
        <v>122048.03542737913</v>
      </c>
      <c r="BS26" s="2">
        <f>IF($BL26&gt;BS$1,0,SMALL(AX$6:AX$85,$BL26)*求节点($BL$6:$BL$85,$BK$6:$BK$85,INDEX(升级建筑所需大殿等级!AG$6:AG$85,MATCH($BL26,升级建筑所需大殿等级!$Z$6:$Z$85,0))))</f>
        <v>122048.03542737913</v>
      </c>
      <c r="BT26" s="2">
        <f>IF($BL26&gt;BT$1,0,SMALL(AY$6:AY$85,$BL26)*求节点($BL$6:$BL$85,$BK$6:$BK$85,INDEX(升级建筑所需大殿等级!AH$6:AH$85,MATCH($BL26,升级建筑所需大殿等级!$Z$6:$Z$85,0))))</f>
        <v>122048.03542737913</v>
      </c>
      <c r="BU26" s="2">
        <f>IF($BL26&gt;BU$1,0,SMALL(AZ$6:AZ$85,$BL26)*求节点($BL$6:$BL$85,$BK$6:$BK$85,INDEX(升级建筑所需大殿等级!AI$6:AI$85,MATCH($BL26,升级建筑所需大殿等级!$Z$6:$Z$85,0))))</f>
        <v>264198.51439706702</v>
      </c>
      <c r="BV26" s="2">
        <f>IF($BL26&gt;BV$1,0,SMALL(BA$6:BA$85,$BL26)*求节点($BL$6:$BL$85,$BK$6:$BK$85,INDEX(升级建筑所需大殿等级!AJ$6:AJ$85,MATCH($BL26,升级建筑所需大殿等级!$Z$6:$Z$85,0))))</f>
        <v>341734.49919666164</v>
      </c>
      <c r="BW26" s="2">
        <f>IF($BL26&gt;BW$1,0,SMALL(BB$6:BB$85,$BL26)*求节点($BL$6:$BL$85,$BK$6:$BK$85,INDEX(升级建筑所需大殿等级!AK$6:AK$85,MATCH($BL26,升级建筑所需大殿等级!$Z$6:$Z$85,0))))</f>
        <v>333597.96350150276</v>
      </c>
      <c r="BX26" s="2">
        <f>IF($BL26&gt;BX$1,0,SMALL(BC$6:BC$85,$BL26)*求节点($BL$6:$BL$85,$BK$6:$BK$85,INDEX(升级建筑所需大殿等级!AL$6:AL$85,MATCH($BL26,升级建筑所需大殿等级!$Z$6:$Z$85,0))))</f>
        <v>1015397947.9530692</v>
      </c>
      <c r="BY26" s="2">
        <f>IF($BL26&gt;BY$1,0,SMALL(BD$6:BD$85,$BL26)*求节点($BL$6:$BL$85,$BK$6:$BK$85,INDEX(升级建筑所需大殿等级!AM$6:AM$85,MATCH($BL26,升级建筑所需大殿等级!$Z$6:$Z$85,0))))</f>
        <v>333649419.69255048</v>
      </c>
      <c r="BZ26" s="2">
        <f>IF($BL26&gt;BZ$1,0,SMALL(BE$6:BE$85,$BL26)*求节点($BL$6:$BL$85,$BK$6:$BK$85,INDEX(升级建筑所需大殿等级!AN$6:AN$85,MATCH($BL26,升级建筑所需大殿等级!$Z$6:$Z$85,0))))</f>
        <v>333649419.69255054</v>
      </c>
      <c r="CA26" s="2">
        <f>IF($BL26&gt;CA$1,0,SMALL(BF$6:BF$85,$BL26)*求节点($BL$6:$BL$85,$BK$6:$BK$85,INDEX(升级建筑所需大殿等级!AO$6:AO$85,MATCH($BL26,升级建筑所需大殿等级!$Z$6:$Z$85,0))))</f>
        <v>333649419.69255048</v>
      </c>
      <c r="CB26" s="2">
        <f>IF($BL26&gt;CB$1,0,SMALL(BG$6:BG$85,$BL26)*求节点($BL$6:$BL$85,$BK$6:$BK$85,INDEX(升级建筑所需大殿等级!AP$6:AP$85,MATCH($BL26,升级建筑所需大殿等级!$Z$6:$Z$85,0))))</f>
        <v>250237064.76941296</v>
      </c>
      <c r="CC26" s="2">
        <f>IF($BL26&gt;CC$1,0,SMALL(BH$6:BH$85,$BL26)*求节点($BL$6:$BL$85,$BK$6:$BK$85,INDEX(升级建筑所需大殿等级!AQ$6:AQ$85,MATCH($BL26,升级建筑所需大殿等级!$Z$6:$Z$85,0))))</f>
        <v>231891.2673120203</v>
      </c>
      <c r="CD26" s="2">
        <f>IF($BL26&gt;CD$1,0,SMALL(BI$6:BI$85,$BL26)*求节点($BL$6:$BL$85,$BK$6:$BK$85,INDEX(升级建筑所需大殿等级!AR$6:AR$85,MATCH($BL26,升级建筑所需大殿等级!$Z$6:$Z$85,0))))</f>
        <v>0</v>
      </c>
      <c r="CE26" s="2"/>
      <c r="CF26" s="2"/>
      <c r="CH26" s="1">
        <v>21</v>
      </c>
      <c r="CI26" s="46">
        <v>646100</v>
      </c>
      <c r="CJ26" s="46">
        <v>904600</v>
      </c>
      <c r="CK26" s="46">
        <v>646100</v>
      </c>
      <c r="CL26" s="1">
        <f>IFERROR(ROUND($BM26*INDEX(消耗汇总!BH$8:BH$87,相关资料!$C26,1),-2),0)</f>
        <v>0</v>
      </c>
      <c r="CN26" s="46">
        <v>98100</v>
      </c>
      <c r="CO26" s="46">
        <v>137400</v>
      </c>
      <c r="CP26" s="46">
        <v>98100</v>
      </c>
      <c r="CQ26" s="1">
        <f>IFERROR(ROUND($BN26*INDEX(消耗汇总!BH$8:BH$87,相关资料!$D26,1),-2),0)</f>
        <v>0</v>
      </c>
      <c r="CS26" s="1">
        <f>IFERROR(ROUND($BO26*INDEX(消耗汇总!BE$8:BE$87,相关资料!$E26,1),-2),0)</f>
        <v>789691500</v>
      </c>
      <c r="CT26" s="1">
        <f>IFERROR(ROUND($BO26*INDEX(消耗汇总!BF$8:BF$87,相关资料!$E26,1),-2),0)</f>
        <v>1626764500</v>
      </c>
      <c r="CU26" s="1">
        <f>IFERROR(ROUND($BO26*INDEX(消耗汇总!BG$8:BG$87,相关资料!$E26,1),-2),0)</f>
        <v>789691500</v>
      </c>
      <c r="CV26" s="1">
        <f>IFERROR(ROUND($BO26*INDEX(消耗汇总!BH$8:BH$87,相关资料!$E26,1),-2),0)</f>
        <v>0</v>
      </c>
      <c r="CX26" s="1">
        <f>IFERROR(ROUND($BP26*INDEX(消耗汇总!BE$8:BE$87,相关资料!$F26,1),-2),0)</f>
        <v>0</v>
      </c>
      <c r="CY26" s="1">
        <f>IFERROR(ROUND($BP26*INDEX(消耗汇总!BF$8:BF$87,相关资料!$F26,1),-2),0)</f>
        <v>0</v>
      </c>
      <c r="CZ26" s="1">
        <f>IFERROR(ROUND($BP26*INDEX(消耗汇总!BG$8:BG$87,相关资料!$F26,1),-2),0)</f>
        <v>0</v>
      </c>
      <c r="DA26" s="1">
        <f>IFERROR(ROUND($BP26*INDEX(消耗汇总!BH$8:BH$87,相关资料!$F26,1),-2),0)</f>
        <v>0</v>
      </c>
      <c r="DD26" s="46">
        <v>75400</v>
      </c>
      <c r="DE26" s="46">
        <v>53800</v>
      </c>
      <c r="DF26" s="1">
        <f>IFERROR(ROUND($BQ26*INDEX(消耗汇总!BH$8:BH$87,相关资料!$G26,1)+$BS26*INDEX(消耗汇总!BH$8:BH$87,相关资料!$G26,1)/2,-2),0)</f>
        <v>0</v>
      </c>
      <c r="DH26" s="46">
        <v>53800</v>
      </c>
      <c r="DI26" s="46">
        <v>75400</v>
      </c>
      <c r="DM26" s="29">
        <v>64600</v>
      </c>
      <c r="DN26" s="2"/>
      <c r="DO26" s="29">
        <v>64600</v>
      </c>
      <c r="DR26" s="46">
        <v>35900</v>
      </c>
      <c r="DS26" s="46">
        <v>50300</v>
      </c>
      <c r="DT26" s="46">
        <v>35900</v>
      </c>
      <c r="DU26" s="1">
        <v>0</v>
      </c>
      <c r="DW26" s="46">
        <v>73000</v>
      </c>
      <c r="DX26" s="46">
        <v>118200</v>
      </c>
      <c r="DY26" s="46">
        <v>73000</v>
      </c>
      <c r="DZ26" s="1">
        <f>ROUND($BU26*INDEX(消耗汇总!BH$8:BH$87,相关资料!$K26,1),-2)</f>
        <v>0</v>
      </c>
      <c r="EB26" s="46">
        <v>100500</v>
      </c>
      <c r="EC26" s="46">
        <v>140700</v>
      </c>
      <c r="ED26" s="46">
        <v>100500</v>
      </c>
      <c r="EE26" s="1">
        <f>IFERROR(ROUND($BV26*INDEX(消耗汇总!BH$8:BH$87,相关资料!$L26,1),-2),0)</f>
        <v>0</v>
      </c>
      <c r="EG26" s="46">
        <v>98100</v>
      </c>
      <c r="EH26" s="46">
        <v>137400</v>
      </c>
      <c r="EI26" s="46">
        <v>98100</v>
      </c>
      <c r="EJ26" s="1">
        <f>IFERROR(ROUND($BW26*INDEX(消耗汇总!BH$8:BH$87,相关资料!$M26,1),-2),0)</f>
        <v>0</v>
      </c>
      <c r="EL26" s="1">
        <f>IFERROR(ROUND($BX26*INDEX(消耗汇总!BE$8:BE$87,相关资料!$N26,1),-2),0)</f>
        <v>253849500</v>
      </c>
      <c r="EM26" s="1">
        <f>IFERROR(ROUND($BX26*INDEX(消耗汇总!BF$8:BF$87,相关资料!$N26,1),-2),0)</f>
        <v>507699000</v>
      </c>
      <c r="EN26" s="1">
        <f>IFERROR(ROUND($BX26*INDEX(消耗汇总!BG$8:BG$87,相关资料!$N26,1),-2),0)</f>
        <v>253849500</v>
      </c>
      <c r="EO26" s="1">
        <f>IFERROR(ROUND($BX26*INDEX(消耗汇总!BH$8:BH$87,相关资料!$N26,1),-2),0)</f>
        <v>0</v>
      </c>
      <c r="EQ26" s="1">
        <f>IFERROR(ROUND($BY26*INDEX(消耗汇总!BE$8:BE$87,相关资料!$O26,1),-2),0)</f>
        <v>82997400</v>
      </c>
      <c r="ER26" s="1">
        <f>IFERROR(ROUND($BY26*INDEX(消耗汇总!BF$8:BF$87,相关资料!$O26,1),-2),0)</f>
        <v>167654700</v>
      </c>
      <c r="ES26" s="1">
        <f>IFERROR(ROUND($BY26*INDEX(消耗汇总!BG$8:BG$87,相关资料!$O26,1),-2),0)</f>
        <v>82997400</v>
      </c>
      <c r="ET26" s="1">
        <f>IFERROR(ROUND($BY26*INDEX(消耗汇总!BH$8:BH$87,相关资料!$O26,1),-2),0)</f>
        <v>0</v>
      </c>
      <c r="EV26" s="1">
        <f>IFERROR(ROUND($BZ26*INDEX(消耗汇总!BE$8:BE$87,相关资料!$P26,1),-2),0)</f>
        <v>82997400</v>
      </c>
      <c r="EW26" s="1">
        <f>IFERROR(ROUND($BZ26*INDEX(消耗汇总!BF$8:BF$87,相关资料!$P26,1),-2),0)</f>
        <v>167654700</v>
      </c>
      <c r="EX26" s="1">
        <f>IFERROR(ROUND($BZ26*INDEX(消耗汇总!BG$8:BG$87,相关资料!$P26,1),-2),0)</f>
        <v>82997400</v>
      </c>
      <c r="EY26" s="1">
        <f>IFERROR(ROUND($BZ26*INDEX(消耗汇总!BH$8:BH$87,相关资料!$P26,1),-2),0)</f>
        <v>0</v>
      </c>
      <c r="FA26" s="1">
        <f>IFERROR(ROUND($CA26*INDEX(消耗汇总!BE$8:BE$87,相关资料!$Q26,1),-2),0)</f>
        <v>82997400</v>
      </c>
      <c r="FB26" s="1">
        <f>IFERROR(ROUND($CA26*INDEX(消耗汇总!BF$8:BF$87,相关资料!$Q26,1),-2),0)</f>
        <v>167654700</v>
      </c>
      <c r="FC26" s="1">
        <f>IFERROR(ROUND($CA26*INDEX(消耗汇总!BG$8:BG$87,相关资料!$Q26,1),-2),0)</f>
        <v>82997400</v>
      </c>
      <c r="FD26" s="1">
        <f>IFERROR(ROUND($CA26*INDEX(消耗汇总!BH$8:BH$87,相关资料!$Q26,1),-2),0)</f>
        <v>0</v>
      </c>
      <c r="FF26" s="1">
        <f>IFERROR(ROUND($CB26*INDEX(消耗汇总!BE$8:BE$87,相关资料!$R26,1),-2),0)</f>
        <v>62248000</v>
      </c>
      <c r="FG26" s="1">
        <f>IFERROR(ROUND($CB26*INDEX(消耗汇总!BF$8:BF$87,相关资料!$R26,1),-2),0)</f>
        <v>125741000</v>
      </c>
      <c r="FH26" s="1">
        <f>IFERROR(ROUND($CB26*INDEX(消耗汇总!BG$8:BG$87,相关资料!$R26,1),-2),0)</f>
        <v>62248000</v>
      </c>
      <c r="FI26" s="1">
        <f>IFERROR(ROUND($CB26*INDEX(消耗汇总!BH$8:BH$87,相关资料!$R26,1),-2),0)</f>
        <v>0</v>
      </c>
      <c r="FK26" s="46">
        <v>68200</v>
      </c>
      <c r="FL26" s="46">
        <v>95500</v>
      </c>
      <c r="FM26" s="46">
        <v>68200</v>
      </c>
      <c r="FN26" s="1">
        <f>IFERROR(ROUND($CC26*INDEX(消耗汇总!BH$8:BH$87,相关资料!$S26,1),-2),0)</f>
        <v>0</v>
      </c>
      <c r="FP26" s="1">
        <f>IFERROR(ROUND($CD26*INDEX(消耗汇总!BE$8:BE$87,相关资料!$T26,1),-2),0)</f>
        <v>0</v>
      </c>
      <c r="FQ26" s="1">
        <f>IFERROR(ROUND($CD26*INDEX(消耗汇总!BF$8:BF$87,相关资料!$T26,1),-2),0)</f>
        <v>0</v>
      </c>
      <c r="FR26" s="1">
        <f>IFERROR(ROUND($CD26*INDEX(消耗汇总!BG$8:BG$87,相关资料!$T26,1),-2),0)</f>
        <v>0</v>
      </c>
      <c r="FS26" s="1">
        <f>IFERROR(ROUND($CD26*INDEX(消耗汇总!BH$8:BH$87,相关资料!$T26,1),-2),0)</f>
        <v>0</v>
      </c>
      <c r="FW26" s="8">
        <v>21</v>
      </c>
      <c r="FX26" s="5">
        <f t="shared" si="13"/>
        <v>2196800</v>
      </c>
      <c r="FY26" s="5">
        <f t="shared" si="14"/>
        <v>333600</v>
      </c>
      <c r="FZ26" s="5">
        <f t="shared" si="15"/>
        <v>3206147500</v>
      </c>
      <c r="GA26" s="5">
        <f t="shared" si="1"/>
        <v>0</v>
      </c>
      <c r="GB26" s="5">
        <f t="shared" si="2"/>
        <v>129200</v>
      </c>
      <c r="GC26" s="5">
        <f t="shared" si="3"/>
        <v>129200</v>
      </c>
      <c r="GD26" s="5">
        <f t="shared" si="16"/>
        <v>129200</v>
      </c>
      <c r="GE26" s="5">
        <f t="shared" si="17"/>
        <v>122100</v>
      </c>
      <c r="GF26" s="5">
        <f t="shared" si="4"/>
        <v>264200</v>
      </c>
      <c r="GG26" s="5">
        <f t="shared" si="5"/>
        <v>341700</v>
      </c>
      <c r="GH26" s="5">
        <f t="shared" si="6"/>
        <v>333600</v>
      </c>
      <c r="GI26" s="8"/>
      <c r="GJ26" s="5">
        <f t="shared" si="7"/>
        <v>333649500</v>
      </c>
      <c r="GK26" s="5">
        <f t="shared" si="8"/>
        <v>333649500</v>
      </c>
      <c r="GL26" s="5">
        <f t="shared" si="9"/>
        <v>333649500</v>
      </c>
      <c r="GM26" s="5">
        <f t="shared" si="10"/>
        <v>250237000</v>
      </c>
      <c r="GN26" s="5">
        <f t="shared" si="11"/>
        <v>231900</v>
      </c>
      <c r="GO26" s="5">
        <f t="shared" si="12"/>
        <v>0</v>
      </c>
      <c r="GR26" s="8">
        <v>21</v>
      </c>
      <c r="GS26" s="5">
        <f>SUM(FX$6:FX26)</f>
        <v>10847700</v>
      </c>
      <c r="GT26" s="5">
        <f>SUM(FY$6:FY26)</f>
        <v>1298400</v>
      </c>
      <c r="GU26" s="5">
        <f>SUM(FZ$6:FZ26)</f>
        <v>6149581600</v>
      </c>
      <c r="GV26" s="5">
        <f>SUM(GA$6:GA26)</f>
        <v>0</v>
      </c>
      <c r="GW26" s="5">
        <f>SUM(GB$6:GB26)</f>
        <v>581300</v>
      </c>
      <c r="GX26" s="5">
        <f>SUM(GC$6:GC26)</f>
        <v>581300</v>
      </c>
      <c r="GY26" s="5">
        <f>SUM(GD$6:GD26)</f>
        <v>581320</v>
      </c>
      <c r="GZ26" s="5">
        <f>SUM(GE$6:GE26)</f>
        <v>551150</v>
      </c>
      <c r="HA26" s="5">
        <f>SUM(GF$6:GF26)</f>
        <v>4216700</v>
      </c>
      <c r="HB26" s="5">
        <f>SUM(GG$6:GG26)</f>
        <v>1560250</v>
      </c>
      <c r="HC26" s="5">
        <f>SUM(GH$6:GH26)</f>
        <v>1298700</v>
      </c>
      <c r="HD26" s="5">
        <f>SUM(GI$6:GI26)</f>
        <v>0</v>
      </c>
      <c r="HE26" s="5">
        <f>SUM(GJ$6:GJ26)</f>
        <v>673288600</v>
      </c>
      <c r="HF26" s="5">
        <f>SUM(GK$6:GK26)</f>
        <v>673289200</v>
      </c>
      <c r="HG26" s="5">
        <f>SUM(GL$6:GL26)</f>
        <v>673288900</v>
      </c>
      <c r="HH26" s="5">
        <f>SUM(GM$6:GM26)</f>
        <v>504965000</v>
      </c>
      <c r="HI26" s="5">
        <f>SUM(GN$6:GN26)</f>
        <v>931300</v>
      </c>
      <c r="HJ26" s="5">
        <f>SUM(GO$6:GO26)</f>
        <v>4436503800</v>
      </c>
      <c r="HM26" s="8">
        <v>21</v>
      </c>
      <c r="HN26" s="5">
        <f>IFERROR(求节点(相关资料!C$6:C$85,GS$6:GS$85,$HM26),0)</f>
        <v>10847700</v>
      </c>
      <c r="HO26" s="5">
        <f>IFERROR(求节点(相关资料!D$6:D$85,GT$6:GT$85,$HM26),0)</f>
        <v>1298400</v>
      </c>
      <c r="HP26" s="5">
        <f>IFERROR(求节点(相关资料!E$6:E$85,GU$6:GU$85,$HM26),0)</f>
        <v>2053675</v>
      </c>
      <c r="HQ26" s="5">
        <f>IFERROR(求节点(相关资料!F$6:F$85,GV$6:GV$85,$HM26),0)</f>
        <v>0</v>
      </c>
      <c r="HR26" s="5">
        <f>IFERROR(求节点(相关资料!G$6:G$85,GW$6:GW$85,$HM26),0)</f>
        <v>581300</v>
      </c>
      <c r="HS26" s="5">
        <f>IFERROR(求节点(相关资料!H$6:H$85,GX$6:GX$85,$HM26),0)</f>
        <v>581300</v>
      </c>
      <c r="HT26" s="5">
        <f>IFERROR(求节点(相关资料!I$6:I$85,GY$6:GY$85,$HM26),0)</f>
        <v>581320</v>
      </c>
      <c r="HU26" s="5">
        <f>IFERROR(求节点(相关资料!J$6:J$85,GZ$6:GZ$85,$HM26),0)</f>
        <v>551150</v>
      </c>
      <c r="HV26" s="5">
        <f>IFERROR(求节点(相关资料!K$6:K$85,HA$6:HA$85,$HM26),0)</f>
        <v>106500</v>
      </c>
      <c r="HW26" s="5">
        <f>IFERROR(求节点(相关资料!L$6:L$85,HB$6:HB$85,$HM26),0)</f>
        <v>1560250</v>
      </c>
      <c r="HX26" s="5">
        <f>IFERROR(求节点(相关资料!M$6:M$85,HC$6:HC$85,$HM26),0)</f>
        <v>1298700</v>
      </c>
      <c r="HY26" s="5">
        <f>IFERROR(求节点(相关资料!N$6:N$85,HD$6:HD$85,$HM26),0)</f>
        <v>0</v>
      </c>
      <c r="HZ26" s="5">
        <f>IFERROR(求节点(相关资料!O$6:O$85,HE$6:HE$85,$HM26),0)</f>
        <v>822050</v>
      </c>
      <c r="IA26" s="5">
        <f>IFERROR(求节点(相关资料!P$6:P$85,HF$6:HF$85,$HM26),0)</f>
        <v>822650</v>
      </c>
      <c r="IB26" s="5">
        <f>IFERROR(求节点(相关资料!Q$6:Q$85,HG$6:HG$85,$HM26),0)</f>
        <v>822350</v>
      </c>
      <c r="IC26" s="5">
        <f>IFERROR(求节点(相关资料!R$6:R$85,HH$6:HH$85,$HM26),0)</f>
        <v>615050</v>
      </c>
      <c r="ID26" s="5">
        <f>IFERROR(求节点(相关资料!S$6:S$85,HI$6:HI$85,$HM26),0)</f>
        <v>931300</v>
      </c>
      <c r="IE26" s="5">
        <f>IFERROR(求节点(相关资料!T$6:T$85,HJ$6:HJ$85,$HM26),0)</f>
        <v>119887.5</v>
      </c>
      <c r="IH26" s="6">
        <v>21</v>
      </c>
      <c r="II26" s="6">
        <f>SUMPRODUCT(HN26:IE26,'[1]功能-城建'!$X26:$AO26)</f>
        <v>23487082.5</v>
      </c>
      <c r="IJ26" s="6">
        <f>'[1]资源-木石铜粮'!$BW26</f>
        <v>25265868.640612107</v>
      </c>
      <c r="IK26" s="6">
        <f t="shared" si="18"/>
        <v>0.92959726950559285</v>
      </c>
    </row>
    <row r="27" spans="1:245" x14ac:dyDescent="0.15">
      <c r="A27" s="2">
        <v>22</v>
      </c>
      <c r="B27" s="4">
        <f>'[1]资源-木石铜粮'!DG27</f>
        <v>14436833.406089513</v>
      </c>
      <c r="C27" s="4">
        <f>'[1]资源-木石铜粮'!DH27</f>
        <v>1858990.521278264</v>
      </c>
      <c r="D27" s="4">
        <f>'[1]资源-木石铜粮'!DI27</f>
        <v>2777505.1085506449</v>
      </c>
      <c r="E27" s="4">
        <f>'[1]资源-木石铜粮'!DJ27</f>
        <v>0</v>
      </c>
      <c r="F27" s="4">
        <f>'[1]资源-木石铜粮'!DK27</f>
        <v>746916.61970240506</v>
      </c>
      <c r="G27" s="4">
        <f>'[1]资源-木石铜粮'!DL27</f>
        <v>746916.61970240506</v>
      </c>
      <c r="H27" s="4">
        <f>'[1]资源-木石铜粮'!DM27</f>
        <v>746916.61970240506</v>
      </c>
      <c r="I27" s="4">
        <f>'[1]资源-木石铜粮'!DN27</f>
        <v>746916.61970240506</v>
      </c>
      <c r="J27" s="29">
        <f>SMALL('[1]资源-木石铜粮'!$DO$6:$DO$55,$A27)</f>
        <v>0</v>
      </c>
      <c r="K27" s="4">
        <f>'[1]资源-木石铜粮'!DP27</f>
        <v>2121378.1663978184</v>
      </c>
      <c r="L27" s="4">
        <f>'[1]资源-木石铜粮'!DQ27</f>
        <v>1858530.5781999743</v>
      </c>
      <c r="M27" s="4">
        <f>'[1]资源-木石铜粮'!DR27</f>
        <v>3395470.114513177</v>
      </c>
      <c r="N27" s="4">
        <f>'[1]资源-木石铜粮'!DS27</f>
        <v>1042800.2121463997</v>
      </c>
      <c r="O27" s="4">
        <f>'[1]资源-木石铜粮'!DT27</f>
        <v>1043929.2702191565</v>
      </c>
      <c r="P27" s="4">
        <f>'[1]资源-木石铜粮'!DU27</f>
        <v>1043520.4319273437</v>
      </c>
      <c r="Q27" s="4">
        <f>'[1]资源-木石铜粮'!DV27</f>
        <v>781299.64155205851</v>
      </c>
      <c r="R27" s="4">
        <f>'[1]资源-木石铜粮'!DW27</f>
        <v>1169139.4684993443</v>
      </c>
      <c r="S27" s="4">
        <f>'[1]资源-木石铜粮'!DX27</f>
        <v>136094.64409065899</v>
      </c>
      <c r="T27" s="4">
        <f>'[1]资源-木石铜粮'!DY27</f>
        <v>0</v>
      </c>
      <c r="V27" s="2">
        <v>22</v>
      </c>
      <c r="W27" s="2">
        <f>IFERROR(求节点($A$6:$A$85,B$6:B$85,相关资料!C27),0)</f>
        <v>14436833.406089513</v>
      </c>
      <c r="X27" s="2">
        <f>IFERROR(求节点($A$6:$A$85,C$6:C$85,相关资料!D27),0)</f>
        <v>1858990.521278264</v>
      </c>
      <c r="Y27" s="2">
        <f>IFERROR(求节点($A$6:$A$85,D$6:D$85,相关资料!E27),0)</f>
        <v>11187830392.027584</v>
      </c>
      <c r="Z27" s="2">
        <f>IFERROR(求节点($A$6:$A$85,E$6:E$85,相关资料!F27),0)</f>
        <v>0</v>
      </c>
      <c r="AA27" s="2">
        <f>IFERROR(求节点($A$6:$A$85,F$6:F$85,相关资料!G27),0)</f>
        <v>746916.61970240506</v>
      </c>
      <c r="AB27" s="2">
        <f>IFERROR(求节点($A$6:$A$85,G$6:G$85,相关资料!H27),0)</f>
        <v>746916.61970240506</v>
      </c>
      <c r="AC27" s="2">
        <f>IFERROR(求节点($A$6:$A$85,H$6:H$85,相关资料!I27),0)</f>
        <v>746916.61970240506</v>
      </c>
      <c r="AD27" s="2">
        <f>IFERROR(求节点($A$6:$A$85,I$6:I$85,相关资料!J27),0)</f>
        <v>746916.61970240506</v>
      </c>
      <c r="AE27" s="29">
        <f>MAX(求节点('[1]功能-城建'!$K$33:$K$55,$J$33:$J$85,$V27),AE26)</f>
        <v>4597762.342814818</v>
      </c>
      <c r="AF27" s="2">
        <f>IFERROR(求节点($A$6:$A$85,K$6:K$85,相关资料!L27),0)</f>
        <v>2121378.1663978184</v>
      </c>
      <c r="AG27" s="2">
        <f>IFERROR(求节点($A$6:$A$85,L$6:L$85,相关资料!M27),0)</f>
        <v>1858530.5781999743</v>
      </c>
      <c r="AH27" s="2">
        <f>IFERROR(求节点($A$6:$A$85,M$6:M$85,相关资料!N27),0)</f>
        <v>4309666468.9834681</v>
      </c>
      <c r="AI27" s="2">
        <f>IFERROR(求节点($A$6:$A$85,N$6:N$85,相关资料!O27),0)</f>
        <v>1045601917.5629036</v>
      </c>
      <c r="AJ27" s="2">
        <f>IFERROR(求节点($A$6:$A$85,O$6:O$85,相关资料!P27),0)</f>
        <v>1045603046.6209764</v>
      </c>
      <c r="AK27" s="2">
        <f>IFERROR(求节点($A$6:$A$85,P$6:P$85,相关资料!Q27),0)</f>
        <v>1045602637.7826846</v>
      </c>
      <c r="AL27" s="2">
        <f>IFERROR(求节点($A$6:$A$85,Q$6:Q$85,相关资料!R27),0)</f>
        <v>784200637.65462005</v>
      </c>
      <c r="AM27" s="2">
        <f>IFERROR(求节点($A$6:$A$85,R$6:R$85,相关资料!S27),0)</f>
        <v>1169139.4684993443</v>
      </c>
      <c r="AN27" s="2">
        <f>IFERROR(求节点($A$6:$A$85,S$6:S$85,相关资料!T27),0)</f>
        <v>3606382190.1373234</v>
      </c>
      <c r="AO27" s="2">
        <f>IFERROR(求节点($A$6:$A$85,T$6:T$85,相关资料!U27),0)</f>
        <v>0</v>
      </c>
      <c r="AP27" s="2"/>
      <c r="AQ27" s="2">
        <v>22</v>
      </c>
      <c r="AR27" s="2">
        <f>IF(W27-W26=0,MAX(AR$6:AR26),W27-W26)</f>
        <v>3589136.9429144766</v>
      </c>
      <c r="AS27" s="2">
        <f>IF(X27-X26=0,MAX(AS$6:AS26),X27-X26)</f>
        <v>561210.5038011726</v>
      </c>
      <c r="AT27" s="2">
        <f>IF(Y27-Y26=0,MAX(AT$6:AT26),Y27-Y26)</f>
        <v>4354481564.63694</v>
      </c>
      <c r="AU27" s="2">
        <f>IF(Z27-Z26=0,MAX(AU$6:AU26),Z27-Z26)</f>
        <v>0</v>
      </c>
      <c r="AV27" s="2">
        <f>IF(AA27-AA26=0,MAX(AV$6:AV26),AA27-AA26)</f>
        <v>195771.10597715329</v>
      </c>
      <c r="AW27" s="2">
        <f>IF(AB27-AB26=0,MAX(AW$6:AW26),AB27-AB26)</f>
        <v>195771.10597715329</v>
      </c>
      <c r="AX27" s="2">
        <f>IF(AC27-AC26=0,MAX(AX$6:AX26),AC27-AC26)</f>
        <v>195771.10597715329</v>
      </c>
      <c r="AY27" s="2">
        <f>IF(AD27-AD26=0,MAX(AY$6:AY26),AD27-AD26)</f>
        <v>195771.10597715329</v>
      </c>
      <c r="AZ27" s="2">
        <f>IF(AE27-AE26=0,MAX(AZ$6:AZ26),AE27-AE26)</f>
        <v>264198.51439706702</v>
      </c>
      <c r="BA27" s="2">
        <f>IF(AF27-AF26=0,MAX(BA$6:BA26),AF27-AF26)</f>
        <v>561210.5038011726</v>
      </c>
      <c r="BB27" s="2">
        <f>IF(AG27-AG26=0,MAX(BB$6:BB26),AG27-AG26)</f>
        <v>561210.5038011726</v>
      </c>
      <c r="BC27" s="2">
        <f>IF(AH27-AH26=0,MAX(BC$6:BC26),AH27-AH26)</f>
        <v>1015397947.9530692</v>
      </c>
      <c r="BD27" s="2">
        <f>IF(AI27-AI26=0,MAX(BD$6:BD26),AI27-AI26)</f>
        <v>402646067.44498241</v>
      </c>
      <c r="BE27" s="2">
        <f>IF(AJ27-AJ26=0,MAX(BE$6:BE26),AJ27-AJ26)</f>
        <v>402646067.44498241</v>
      </c>
      <c r="BF27" s="2">
        <f>IF(AK27-AK26=0,MAX(BF$6:BF26),AK27-AK26)</f>
        <v>402646067.44498241</v>
      </c>
      <c r="BG27" s="2">
        <f>IF(AL27-AL26=0,MAX(BG$6:BG26),AL27-AL26)</f>
        <v>301984550.58373678</v>
      </c>
      <c r="BH27" s="2">
        <f>IF(AM27-AM26=0,MAX(BH$6:BH26),AM27-AM26)</f>
        <v>398067.91548687837</v>
      </c>
      <c r="BI27" s="2">
        <f>IF(AN27-AN26=0,MAX(BI$6:BI26),AN27-AN26)</f>
        <v>1285032343.8735757</v>
      </c>
      <c r="BK27" s="21">
        <v>1</v>
      </c>
      <c r="BL27" s="2">
        <v>22</v>
      </c>
      <c r="BM27" s="2">
        <f>IF($BL27&gt;BM$1,0,SMALL(AR$6:AR$85,$BL27)*求节点($BL$6:$BL$85,$BK$6:$BK$85,INDEX(升级建筑所需大殿等级!AA$6:AA$85,MATCH($BL27,升级建筑所需大殿等级!$Z$6:$Z$85,0))))</f>
        <v>3589136.9429144766</v>
      </c>
      <c r="BN27" s="2">
        <f>IF($BL27&gt;BN$1,0,SMALL(AS$6:AS$85,$BL27)*求节点($BL$6:$BL$85,$BK$6:$BK$85,INDEX(升级建筑所需大殿等级!AB$6:AB$85,MATCH($BL27,升级建筑所需大殿等级!$Z$6:$Z$85,0))))</f>
        <v>561210.5038011726</v>
      </c>
      <c r="BO27" s="2">
        <f>IF($BL27&gt;BO$1,0,SMALL(AT$6:AT$85,$BL27)*求节点($BL$6:$BL$85,$BK$6:$BK$85,INDEX(升级建筑所需大殿等级!AC$6:AC$85,MATCH($BL27,升级建筑所需大殿等级!$Z$6:$Z$85,0))))</f>
        <v>5225377877.5643282</v>
      </c>
      <c r="BP27" s="2">
        <f>IF($BL27&gt;BP$1,0,SMALL(AU$6:AU$85,$BL27)*求节点($BL$6:$BL$85,$BK$6:$BK$85,INDEX(升级建筑所需大殿等级!AD$6:AD$85,MATCH($BL27,升级建筑所需大殿等级!$Z$6:$Z$85,0))))</f>
        <v>0</v>
      </c>
      <c r="BQ27" s="2">
        <f>IF($BL27&gt;BQ$1,0,SMALL(AV$6:AV$85,$BL27)*求节点($BL$6:$BL$85,$BK$6:$BK$85,INDEX(升级建筑所需大殿等级!AE$6:AE$85,MATCH($BL27,升级建筑所需大殿等级!$Z$6:$Z$85,0))))</f>
        <v>195771.10597715329</v>
      </c>
      <c r="BR27" s="2">
        <f>IF($BL27&gt;BR$1,0,SMALL(AW$6:AW$85,$BL27)*求节点($BL$6:$BL$85,$BK$6:$BK$85,INDEX(升级建筑所需大殿等级!AF$6:AF$85,MATCH($BL27,升级建筑所需大殿等级!$Z$6:$Z$85,0))))</f>
        <v>195771.10597715329</v>
      </c>
      <c r="BS27" s="2">
        <f>IF($BL27&gt;BS$1,0,SMALL(AX$6:AX$85,$BL27)*求节点($BL$6:$BL$85,$BK$6:$BK$85,INDEX(升级建筑所需大殿等级!AG$6:AG$85,MATCH($BL27,升级建筑所需大殿等级!$Z$6:$Z$85,0))))</f>
        <v>195771.10597715329</v>
      </c>
      <c r="BT27" s="2">
        <f>IF($BL27&gt;BT$1,0,SMALL(AY$6:AY$85,$BL27)*求节点($BL$6:$BL$85,$BK$6:$BK$85,INDEX(升级建筑所需大殿等级!AH$6:AH$85,MATCH($BL27,升级建筑所需大殿等级!$Z$6:$Z$85,0))))</f>
        <v>195771.10597715329</v>
      </c>
      <c r="BU27" s="2">
        <f>IF($BL27&gt;BU$1,0,SMALL(AZ$6:AZ$85,$BL27)*求节点($BL$6:$BL$85,$BK$6:$BK$85,INDEX(升级建筑所需大殿等级!AI$6:AI$85,MATCH($BL27,升级建筑所需大殿等级!$Z$6:$Z$85,0))))</f>
        <v>264198.51439706702</v>
      </c>
      <c r="BV27" s="2">
        <f>IF($BL27&gt;BV$1,0,SMALL(BA$6:BA$85,$BL27)*求节点($BL$6:$BL$85,$BK$6:$BK$85,INDEX(升级建筑所需大殿等级!AJ$6:AJ$85,MATCH($BL27,升级建筑所需大殿等级!$Z$6:$Z$85,0))))</f>
        <v>561210.5038011726</v>
      </c>
      <c r="BW27" s="2">
        <f>IF($BL27&gt;BW$1,0,SMALL(BB$6:BB$85,$BL27)*求节点($BL$6:$BL$85,$BK$6:$BK$85,INDEX(升级建筑所需大殿等级!AK$6:AK$85,MATCH($BL27,升级建筑所需大殿等级!$Z$6:$Z$85,0))))</f>
        <v>561210.5038011726</v>
      </c>
      <c r="BX27" s="2">
        <f>IF($BL27&gt;BX$1,0,SMALL(BC$6:BC$85,$BL27)*求节点($BL$6:$BL$85,$BK$6:$BK$85,INDEX(升级建筑所需大殿等级!AL$6:AL$85,MATCH($BL27,升级建筑所需大殿等级!$Z$6:$Z$85,0))))</f>
        <v>1414932087.6689508</v>
      </c>
      <c r="BY27" s="2">
        <f>IF($BL27&gt;BY$1,0,SMALL(BD$6:BD$85,$BL27)*求节点($BL$6:$BL$85,$BK$6:$BK$85,INDEX(升级建筑所需大殿等级!AM$6:AM$85,MATCH($BL27,升级建筑所需大殿等级!$Z$6:$Z$85,0))))</f>
        <v>467069438.23617959</v>
      </c>
      <c r="BZ27" s="2">
        <f>IF($BL27&gt;BZ$1,0,SMALL(BE$6:BE$85,$BL27)*求节点($BL$6:$BL$85,$BK$6:$BK$85,INDEX(升级建筑所需大殿等级!AN$6:AN$85,MATCH($BL27,升级建筑所需大殿等级!$Z$6:$Z$85,0))))</f>
        <v>467069438.23617959</v>
      </c>
      <c r="CA27" s="2">
        <f>IF($BL27&gt;CA$1,0,SMALL(BF$6:BF$85,$BL27)*求节点($BL$6:$BL$85,$BK$6:$BK$85,INDEX(升级建筑所需大殿等级!AO$6:AO$85,MATCH($BL27,升级建筑所需大殿等级!$Z$6:$Z$85,0))))</f>
        <v>467069438.23617959</v>
      </c>
      <c r="CB27" s="2">
        <f>IF($BL27&gt;CB$1,0,SMALL(BG$6:BG$85,$BL27)*求节点($BL$6:$BL$85,$BK$6:$BK$85,INDEX(升级建筑所需大殿等级!AP$6:AP$85,MATCH($BL27,升级建筑所需大殿等级!$Z$6:$Z$85,0))))</f>
        <v>350302078.67713463</v>
      </c>
      <c r="CC27" s="2">
        <f>IF($BL27&gt;CC$1,0,SMALL(BH$6:BH$85,$BL27)*求节点($BL$6:$BL$85,$BK$6:$BK$85,INDEX(升级建筑所需大殿等级!AQ$6:AQ$85,MATCH($BL27,升级建筑所需大殿等级!$Z$6:$Z$85,0))))</f>
        <v>398067.91548687837</v>
      </c>
      <c r="CD27" s="2">
        <f>IF($BL27&gt;CD$1,0,SMALL(BI$6:BI$85,$BL27)*求节点($BL$6:$BL$85,$BK$6:$BK$85,INDEX(升级建筑所需大殿等级!AR$6:AR$85,MATCH($BL27,升级建筑所需大殿等级!$Z$6:$Z$85,0))))</f>
        <v>0</v>
      </c>
      <c r="CE27" s="2"/>
      <c r="CF27" s="2"/>
      <c r="CH27" s="1">
        <v>22</v>
      </c>
      <c r="CI27" s="46">
        <v>1049500</v>
      </c>
      <c r="CJ27" s="46">
        <v>1490200</v>
      </c>
      <c r="CK27" s="46">
        <v>1049500</v>
      </c>
      <c r="CL27" s="1">
        <f>IFERROR(ROUND($BM27*INDEX(消耗汇总!BH$8:BH$87,相关资料!$C27,1),-2),0)</f>
        <v>0</v>
      </c>
      <c r="CN27" s="46">
        <v>164100</v>
      </c>
      <c r="CO27" s="46">
        <v>233000</v>
      </c>
      <c r="CP27" s="46">
        <v>164100</v>
      </c>
      <c r="CQ27" s="1">
        <f>IFERROR(ROUND($BN27*INDEX(消耗汇总!BH$8:BH$87,相关资料!$D27,1),-2),0)</f>
        <v>0</v>
      </c>
      <c r="CS27" s="1">
        <f>IFERROR(ROUND($BO27*INDEX(消耗汇总!BE$8:BE$87,相关资料!$E27,1),-2),0)</f>
        <v>1268295600</v>
      </c>
      <c r="CT27" s="1">
        <f>IFERROR(ROUND($BO27*INDEX(消耗汇总!BF$8:BF$87,相关资料!$E27,1),-2),0)</f>
        <v>2688786700</v>
      </c>
      <c r="CU27" s="1">
        <f>IFERROR(ROUND($BO27*INDEX(消耗汇总!BG$8:BG$87,相关资料!$E27,1),-2),0)</f>
        <v>1268295600</v>
      </c>
      <c r="CV27" s="1">
        <f>IFERROR(ROUND($BO27*INDEX(消耗汇总!BH$8:BH$87,相关资料!$E27,1),-2),0)</f>
        <v>0</v>
      </c>
      <c r="CX27" s="1">
        <f>IFERROR(ROUND($BP27*INDEX(消耗汇总!BE$8:BE$87,相关资料!$F27,1),-2),0)</f>
        <v>0</v>
      </c>
      <c r="CY27" s="1">
        <f>IFERROR(ROUND($BP27*INDEX(消耗汇总!BF$8:BF$87,相关资料!$F27,1),-2),0)</f>
        <v>0</v>
      </c>
      <c r="CZ27" s="1">
        <f>IFERROR(ROUND($BP27*INDEX(消耗汇总!BG$8:BG$87,相关资料!$F27,1),-2),0)</f>
        <v>0</v>
      </c>
      <c r="DA27" s="1">
        <f>IFERROR(ROUND($BP27*INDEX(消耗汇总!BH$8:BH$87,相关资料!$F27,1),-2),0)</f>
        <v>0</v>
      </c>
      <c r="DD27" s="46">
        <v>121900</v>
      </c>
      <c r="DE27" s="46">
        <v>85900</v>
      </c>
      <c r="DF27" s="1">
        <f>IFERROR(ROUND($BQ27*INDEX(消耗汇总!BH$8:BH$87,相关资料!$G27,1)+$BS27*INDEX(消耗汇总!BH$8:BH$87,相关资料!$G27,1)/2,-2),0)</f>
        <v>0</v>
      </c>
      <c r="DH27" s="46">
        <v>85900</v>
      </c>
      <c r="DI27" s="46">
        <v>121900</v>
      </c>
      <c r="DM27" s="29">
        <v>103900</v>
      </c>
      <c r="DN27" s="2"/>
      <c r="DO27" s="29">
        <v>103900</v>
      </c>
      <c r="DR27" s="46">
        <v>57200</v>
      </c>
      <c r="DS27" s="46">
        <v>81300</v>
      </c>
      <c r="DT27" s="46">
        <v>57200</v>
      </c>
      <c r="DU27" s="1">
        <v>0</v>
      </c>
      <c r="DW27" s="46">
        <v>73000</v>
      </c>
      <c r="DX27" s="46">
        <v>118200</v>
      </c>
      <c r="DY27" s="46">
        <v>73000</v>
      </c>
      <c r="DZ27" s="1">
        <f>ROUND($BU27*INDEX(消耗汇总!BH$8:BH$87,相关资料!$K27,1),-2)</f>
        <v>0</v>
      </c>
      <c r="EB27" s="46">
        <v>164100</v>
      </c>
      <c r="EC27" s="46">
        <v>233000</v>
      </c>
      <c r="ED27" s="46">
        <v>164100</v>
      </c>
      <c r="EE27" s="1">
        <f>IFERROR(ROUND($BV27*INDEX(消耗汇总!BH$8:BH$87,相关资料!$L27,1),-2),0)</f>
        <v>0</v>
      </c>
      <c r="EG27" s="46">
        <v>164100</v>
      </c>
      <c r="EH27" s="46">
        <v>233000</v>
      </c>
      <c r="EI27" s="46">
        <v>164100</v>
      </c>
      <c r="EJ27" s="1">
        <f>IFERROR(ROUND($BW27*INDEX(消耗汇总!BH$8:BH$87,相关资料!$M27,1),-2),0)</f>
        <v>0</v>
      </c>
      <c r="EL27" s="1">
        <f>IFERROR(ROUND($BX27*INDEX(消耗汇总!BE$8:BE$87,相关资料!$N27,1),-2),0)</f>
        <v>351973200</v>
      </c>
      <c r="EM27" s="1">
        <f>IFERROR(ROUND($BX27*INDEX(消耗汇总!BF$8:BF$87,相关资料!$N27,1),-2),0)</f>
        <v>710985800</v>
      </c>
      <c r="EN27" s="1">
        <f>IFERROR(ROUND($BX27*INDEX(消耗汇总!BG$8:BG$87,相关资料!$N27,1),-2),0)</f>
        <v>351973200</v>
      </c>
      <c r="EO27" s="1">
        <f>IFERROR(ROUND($BX27*INDEX(消耗汇总!BH$8:BH$87,相关资料!$N27,1),-2),0)</f>
        <v>0</v>
      </c>
      <c r="EQ27" s="1">
        <f>IFERROR(ROUND($BY27*INDEX(消耗汇总!BE$8:BE$87,相关资料!$O27,1),-2),0)</f>
        <v>114477800</v>
      </c>
      <c r="ER27" s="1">
        <f>IFERROR(ROUND($BY27*INDEX(消耗汇总!BF$8:BF$87,相关资料!$O27,1),-2),0)</f>
        <v>238113800</v>
      </c>
      <c r="ES27" s="1">
        <f>IFERROR(ROUND($BY27*INDEX(消耗汇总!BG$8:BG$87,相关资料!$O27,1),-2),0)</f>
        <v>114477800</v>
      </c>
      <c r="ET27" s="1">
        <f>IFERROR(ROUND($BY27*INDEX(消耗汇总!BH$8:BH$87,相关资料!$O27,1),-2),0)</f>
        <v>0</v>
      </c>
      <c r="EV27" s="1">
        <f>IFERROR(ROUND($BZ27*INDEX(消耗汇总!BE$8:BE$87,相关资料!$P27,1),-2),0)</f>
        <v>114477800</v>
      </c>
      <c r="EW27" s="1">
        <f>IFERROR(ROUND($BZ27*INDEX(消耗汇总!BF$8:BF$87,相关资料!$P27,1),-2),0)</f>
        <v>238113800</v>
      </c>
      <c r="EX27" s="1">
        <f>IFERROR(ROUND($BZ27*INDEX(消耗汇总!BG$8:BG$87,相关资料!$P27,1),-2),0)</f>
        <v>114477800</v>
      </c>
      <c r="EY27" s="1">
        <f>IFERROR(ROUND($BZ27*INDEX(消耗汇总!BH$8:BH$87,相关资料!$P27,1),-2),0)</f>
        <v>0</v>
      </c>
      <c r="FA27" s="1">
        <f>IFERROR(ROUND($CA27*INDEX(消耗汇总!BE$8:BE$87,相关资料!$Q27,1),-2),0)</f>
        <v>114477800</v>
      </c>
      <c r="FB27" s="1">
        <f>IFERROR(ROUND($CA27*INDEX(消耗汇总!BF$8:BF$87,相关资料!$Q27,1),-2),0)</f>
        <v>238113800</v>
      </c>
      <c r="FC27" s="1">
        <f>IFERROR(ROUND($CA27*INDEX(消耗汇总!BG$8:BG$87,相关资料!$Q27,1),-2),0)</f>
        <v>114477800</v>
      </c>
      <c r="FD27" s="1">
        <f>IFERROR(ROUND($CA27*INDEX(消耗汇总!BH$8:BH$87,相关资料!$Q27,1),-2),0)</f>
        <v>0</v>
      </c>
      <c r="FF27" s="1">
        <f>IFERROR(ROUND($CB27*INDEX(消耗汇总!BE$8:BE$87,相关资料!$R27,1),-2),0)</f>
        <v>85858400</v>
      </c>
      <c r="FG27" s="1">
        <f>IFERROR(ROUND($CB27*INDEX(消耗汇总!BF$8:BF$87,相关资料!$R27,1),-2),0)</f>
        <v>178585400</v>
      </c>
      <c r="FH27" s="1">
        <f>IFERROR(ROUND($CB27*INDEX(消耗汇总!BG$8:BG$87,相关资料!$R27,1),-2),0)</f>
        <v>85858400</v>
      </c>
      <c r="FI27" s="1">
        <f>IFERROR(ROUND($CB27*INDEX(消耗汇总!BH$8:BH$87,相关资料!$R27,1),-2),0)</f>
        <v>0</v>
      </c>
      <c r="FK27" s="46">
        <v>116400</v>
      </c>
      <c r="FL27" s="46">
        <v>165300</v>
      </c>
      <c r="FM27" s="46">
        <v>116400</v>
      </c>
      <c r="FN27" s="1">
        <f>IFERROR(ROUND($CC27*INDEX(消耗汇总!BH$8:BH$87,相关资料!$S27,1),-2),0)</f>
        <v>0</v>
      </c>
      <c r="FP27" s="1">
        <f>IFERROR(ROUND($CD27*INDEX(消耗汇总!BE$8:BE$87,相关资料!$T27,1),-2),0)</f>
        <v>0</v>
      </c>
      <c r="FQ27" s="1">
        <f>IFERROR(ROUND($CD27*INDEX(消耗汇总!BF$8:BF$87,相关资料!$T27,1),-2),0)</f>
        <v>0</v>
      </c>
      <c r="FR27" s="1">
        <f>IFERROR(ROUND($CD27*INDEX(消耗汇总!BG$8:BG$87,相关资料!$T27,1),-2),0)</f>
        <v>0</v>
      </c>
      <c r="FS27" s="1">
        <f>IFERROR(ROUND($CD27*INDEX(消耗汇总!BH$8:BH$87,相关资料!$T27,1),-2),0)</f>
        <v>0</v>
      </c>
      <c r="FW27" s="8">
        <v>22</v>
      </c>
      <c r="FX27" s="5">
        <f t="shared" si="13"/>
        <v>3589200</v>
      </c>
      <c r="FY27" s="5">
        <f t="shared" si="14"/>
        <v>561200</v>
      </c>
      <c r="FZ27" s="5">
        <f t="shared" si="15"/>
        <v>5225377900</v>
      </c>
      <c r="GA27" s="5">
        <f t="shared" si="1"/>
        <v>0</v>
      </c>
      <c r="GB27" s="5">
        <f t="shared" si="2"/>
        <v>207800</v>
      </c>
      <c r="GC27" s="5">
        <f t="shared" si="3"/>
        <v>207800</v>
      </c>
      <c r="GD27" s="5">
        <f t="shared" si="16"/>
        <v>207800</v>
      </c>
      <c r="GE27" s="5">
        <f t="shared" si="17"/>
        <v>195700</v>
      </c>
      <c r="GF27" s="5">
        <f t="shared" si="4"/>
        <v>264200</v>
      </c>
      <c r="GG27" s="5">
        <f t="shared" si="5"/>
        <v>561200</v>
      </c>
      <c r="GH27" s="5">
        <f t="shared" si="6"/>
        <v>561200</v>
      </c>
      <c r="GI27" s="8"/>
      <c r="GJ27" s="5">
        <f t="shared" si="7"/>
        <v>467069400</v>
      </c>
      <c r="GK27" s="5">
        <f t="shared" si="8"/>
        <v>467069400</v>
      </c>
      <c r="GL27" s="5">
        <f t="shared" si="9"/>
        <v>467069400</v>
      </c>
      <c r="GM27" s="5">
        <f t="shared" si="10"/>
        <v>350302200</v>
      </c>
      <c r="GN27" s="5">
        <f t="shared" si="11"/>
        <v>398100</v>
      </c>
      <c r="GO27" s="5">
        <f t="shared" si="12"/>
        <v>0</v>
      </c>
      <c r="GR27" s="8">
        <v>22</v>
      </c>
      <c r="GS27" s="5">
        <f>SUM(FX$6:FX27)</f>
        <v>14436900</v>
      </c>
      <c r="GT27" s="5">
        <f>SUM(FY$6:FY27)</f>
        <v>1859600</v>
      </c>
      <c r="GU27" s="5">
        <f>SUM(FZ$6:FZ27)</f>
        <v>11374959500</v>
      </c>
      <c r="GV27" s="5">
        <f>SUM(GA$6:GA27)</f>
        <v>0</v>
      </c>
      <c r="GW27" s="5">
        <f>SUM(GB$6:GB27)</f>
        <v>789100</v>
      </c>
      <c r="GX27" s="5">
        <f>SUM(GC$6:GC27)</f>
        <v>789100</v>
      </c>
      <c r="GY27" s="5">
        <f>SUM(GD$6:GD27)</f>
        <v>789120</v>
      </c>
      <c r="GZ27" s="5">
        <f>SUM(GE$6:GE27)</f>
        <v>746850</v>
      </c>
      <c r="HA27" s="5">
        <f>SUM(GF$6:GF27)</f>
        <v>4480900</v>
      </c>
      <c r="HB27" s="5">
        <f>SUM(GG$6:GG27)</f>
        <v>2121450</v>
      </c>
      <c r="HC27" s="5">
        <f>SUM(GH$6:GH27)</f>
        <v>1859900</v>
      </c>
      <c r="HD27" s="5">
        <f>SUM(GI$6:GI27)</f>
        <v>0</v>
      </c>
      <c r="HE27" s="5">
        <f>SUM(GJ$6:GJ27)</f>
        <v>1140358000</v>
      </c>
      <c r="HF27" s="5">
        <f>SUM(GK$6:GK27)</f>
        <v>1140358600</v>
      </c>
      <c r="HG27" s="5">
        <f>SUM(GL$6:GL27)</f>
        <v>1140358300</v>
      </c>
      <c r="HH27" s="5">
        <f>SUM(GM$6:GM27)</f>
        <v>855267200</v>
      </c>
      <c r="HI27" s="5">
        <f>SUM(GN$6:GN27)</f>
        <v>1329400</v>
      </c>
      <c r="HJ27" s="5">
        <f>SUM(GO$6:GO27)</f>
        <v>4436503800</v>
      </c>
      <c r="HM27" s="8">
        <v>22</v>
      </c>
      <c r="HN27" s="5">
        <f>IFERROR(求节点(相关资料!C$6:C$85,GS$6:GS$85,$HM27),0)</f>
        <v>14436900</v>
      </c>
      <c r="HO27" s="5">
        <f>IFERROR(求节点(相关资料!D$6:D$85,GT$6:GT$85,$HM27),0)</f>
        <v>1859600</v>
      </c>
      <c r="HP27" s="5">
        <f>IFERROR(求节点(相关资料!E$6:E$85,GU$6:GU$85,$HM27),0)</f>
        <v>2889025</v>
      </c>
      <c r="HQ27" s="5">
        <f>IFERROR(求节点(相关资料!F$6:F$85,GV$6:GV$85,$HM27),0)</f>
        <v>0</v>
      </c>
      <c r="HR27" s="5">
        <f>IFERROR(求节点(相关资料!G$6:G$85,GW$6:GW$85,$HM27),0)</f>
        <v>789100</v>
      </c>
      <c r="HS27" s="5">
        <f>IFERROR(求节点(相关资料!H$6:H$85,GX$6:GX$85,$HM27),0)</f>
        <v>789100</v>
      </c>
      <c r="HT27" s="5">
        <f>IFERROR(求节点(相关资料!I$6:I$85,GY$6:GY$85,$HM27),0)</f>
        <v>789120</v>
      </c>
      <c r="HU27" s="5">
        <f>IFERROR(求节点(相关资料!J$6:J$85,GZ$6:GZ$85,$HM27),0)</f>
        <v>746850</v>
      </c>
      <c r="HV27" s="5">
        <f>IFERROR(求节点(相关资料!K$6:K$85,HA$6:HA$85,$HM27),0)</f>
        <v>111571.42857142858</v>
      </c>
      <c r="HW27" s="5">
        <f>IFERROR(求节点(相关资料!L$6:L$85,HB$6:HB$85,$HM27),0)</f>
        <v>2121450</v>
      </c>
      <c r="HX27" s="5">
        <f>IFERROR(求节点(相关资料!M$6:M$85,HC$6:HC$85,$HM27),0)</f>
        <v>1859900</v>
      </c>
      <c r="HY27" s="5">
        <f>IFERROR(求节点(相关资料!N$6:N$85,HD$6:HD$85,$HM27),0)</f>
        <v>0</v>
      </c>
      <c r="HZ27" s="5">
        <f>IFERROR(求节点(相关资料!O$6:O$85,HE$6:HE$85,$HM27),0)</f>
        <v>1072550</v>
      </c>
      <c r="IA27" s="5">
        <f>IFERROR(求节点(相关资料!P$6:P$85,HF$6:HF$85,$HM27),0)</f>
        <v>1073150</v>
      </c>
      <c r="IB27" s="5">
        <f>IFERROR(求节点(相关资料!Q$6:Q$85,HG$6:HG$85,$HM27),0)</f>
        <v>1072850</v>
      </c>
      <c r="IC27" s="5">
        <f>IFERROR(求节点(相关资料!R$6:R$85,HH$6:HH$85,$HM27),0)</f>
        <v>802950</v>
      </c>
      <c r="ID27" s="5">
        <f>IFERROR(求节点(相关资料!S$6:S$85,HI$6:HI$85,$HM27),0)</f>
        <v>1329400</v>
      </c>
      <c r="IE27" s="5">
        <f>IFERROR(求节点(相关资料!T$6:T$85,HJ$6:HJ$85,$HM27),0)</f>
        <v>150012.5</v>
      </c>
      <c r="IH27" s="6">
        <v>22</v>
      </c>
      <c r="II27" s="6">
        <f>SUMPRODUCT(HN27:IE27,'[1]功能-城建'!$X27:$AO27)</f>
        <v>31781957.5</v>
      </c>
      <c r="IJ27" s="6">
        <f>'[1]资源-木石铜粮'!$BW27</f>
        <v>34628621.783969462</v>
      </c>
      <c r="IK27" s="6">
        <f t="shared" si="18"/>
        <v>0.91779446777499929</v>
      </c>
    </row>
    <row r="28" spans="1:245" x14ac:dyDescent="0.15">
      <c r="A28" s="2">
        <v>23</v>
      </c>
      <c r="B28" s="4">
        <f>'[1]资源-木石铜粮'!DG28</f>
        <v>18615325.744530201</v>
      </c>
      <c r="C28" s="4">
        <f>'[1]资源-木石铜粮'!DH28</f>
        <v>2530533.9328133748</v>
      </c>
      <c r="D28" s="4">
        <f>'[1]资源-木石铜粮'!DI28</f>
        <v>3835559.0613915194</v>
      </c>
      <c r="E28" s="4">
        <f>'[1]资源-木石铜粮'!DJ28</f>
        <v>0</v>
      </c>
      <c r="F28" s="4">
        <f>'[1]资源-木石铜粮'!DK28</f>
        <v>970764.42354744207</v>
      </c>
      <c r="G28" s="4">
        <f>'[1]资源-木石铜粮'!DL28</f>
        <v>970764.42354744207</v>
      </c>
      <c r="H28" s="4">
        <f>'[1]资源-木石铜粮'!DM28</f>
        <v>970764.42354744207</v>
      </c>
      <c r="I28" s="4">
        <f>'[1]资源-木石铜粮'!DN28</f>
        <v>970764.42354744207</v>
      </c>
      <c r="J28" s="29">
        <f>SMALL('[1]资源-木石铜粮'!$DO$6:$DO$55,$A28)</f>
        <v>0</v>
      </c>
      <c r="K28" s="4">
        <f>'[1]资源-木石铜粮'!DP28</f>
        <v>2777998.3910099268</v>
      </c>
      <c r="L28" s="4">
        <f>'[1]资源-木石铜粮'!DQ28</f>
        <v>2530073.9897350851</v>
      </c>
      <c r="M28" s="4">
        <f>'[1]资源-木石铜粮'!DR28</f>
        <v>4587086.5903149238</v>
      </c>
      <c r="N28" s="4">
        <f>'[1]资源-木石铜粮'!DS28</f>
        <v>1351212.7418884505</v>
      </c>
      <c r="O28" s="4">
        <f>'[1]资源-木石铜粮'!DT28</f>
        <v>1352341.7999612074</v>
      </c>
      <c r="P28" s="4">
        <f>'[1]资源-木石铜粮'!DU28</f>
        <v>1351932.9616693945</v>
      </c>
      <c r="Q28" s="4">
        <f>'[1]资源-木石铜粮'!DV28</f>
        <v>1012609.0388585967</v>
      </c>
      <c r="R28" s="4">
        <f>'[1]资源-木石铜粮'!DW28</f>
        <v>1654143.0434969245</v>
      </c>
      <c r="S28" s="4">
        <f>'[1]资源-木石铜粮'!DX28</f>
        <v>173402.61139816514</v>
      </c>
      <c r="T28" s="4">
        <f>'[1]资源-木石铜粮'!DY28</f>
        <v>0</v>
      </c>
      <c r="V28" s="2">
        <v>23</v>
      </c>
      <c r="W28" s="2">
        <f>IFERROR(求节点($A$6:$A$85,B$6:B$85,相关资料!C28),0)</f>
        <v>18615325.744530201</v>
      </c>
      <c r="X28" s="2">
        <f>IFERROR(求节点($A$6:$A$85,C$6:C$85,相关资料!D28),0)</f>
        <v>2530533.9328133748</v>
      </c>
      <c r="Y28" s="2">
        <f>IFERROR(求节点($A$6:$A$85,D$6:D$85,相关资料!E28),0)</f>
        <v>18287663290.94487</v>
      </c>
      <c r="Z28" s="2">
        <f>IFERROR(求节点($A$6:$A$85,E$6:E$85,相关资料!F28),0)</f>
        <v>0</v>
      </c>
      <c r="AA28" s="2">
        <f>IFERROR(求节点($A$6:$A$85,F$6:F$85,相关资料!G28),0)</f>
        <v>970764.42354744207</v>
      </c>
      <c r="AB28" s="2">
        <f>IFERROR(求节点($A$6:$A$85,G$6:G$85,相关资料!H28),0)</f>
        <v>970764.42354744207</v>
      </c>
      <c r="AC28" s="2">
        <f>IFERROR(求节点($A$6:$A$85,H$6:H$85,相关资料!I28),0)</f>
        <v>970764.42354744207</v>
      </c>
      <c r="AD28" s="2">
        <f>IFERROR(求节点($A$6:$A$85,I$6:I$85,相关资料!J28),0)</f>
        <v>970764.42354744207</v>
      </c>
      <c r="AE28" s="29">
        <f>MAX(求节点('[1]功能-城建'!$K$33:$K$55,$J$33:$J$85,$V28),AE27)</f>
        <v>4861960.8572118841</v>
      </c>
      <c r="AF28" s="2">
        <f>IFERROR(求节点($A$6:$A$85,K$6:K$85,相关资料!L28),0)</f>
        <v>2777998.3910099268</v>
      </c>
      <c r="AG28" s="2">
        <f>IFERROR(求节点($A$6:$A$85,L$6:L$85,相关资料!M28),0)</f>
        <v>2530073.9897350851</v>
      </c>
      <c r="AH28" s="2">
        <f>IFERROR(求节点($A$6:$A$85,M$6:M$85,相关资料!N28),0)</f>
        <v>6023409354.4378681</v>
      </c>
      <c r="AI28" s="2">
        <f>IFERROR(求节点($A$6:$A$85,N$6:N$85,相关资料!O28),0)</f>
        <v>1683207083.2160504</v>
      </c>
      <c r="AJ28" s="2">
        <f>IFERROR(求节点($A$6:$A$85,O$6:O$85,相关资料!P28),0)</f>
        <v>1683208212.2741232</v>
      </c>
      <c r="AK28" s="2">
        <f>IFERROR(求节点($A$6:$A$85,P$6:P$85,相关资料!Q28),0)</f>
        <v>1683207803.4358313</v>
      </c>
      <c r="AL28" s="2">
        <f>IFERROR(求节点($A$6:$A$85,Q$6:Q$85,相关资料!R28),0)</f>
        <v>1262404511.8944802</v>
      </c>
      <c r="AM28" s="2">
        <f>IFERROR(求节点($A$6:$A$85,R$6:R$85,相关资料!S28),0)</f>
        <v>1654143.0434969245</v>
      </c>
      <c r="AN28" s="2">
        <f>IFERROR(求节点($A$6:$A$85,S$6:S$85,相关资料!T28),0)</f>
        <v>3606382190.1373234</v>
      </c>
      <c r="AO28" s="2">
        <f>IFERROR(求节点($A$6:$A$85,T$6:T$85,相关资料!U28),0)</f>
        <v>0</v>
      </c>
      <c r="AP28" s="2"/>
      <c r="AQ28" s="2">
        <v>23</v>
      </c>
      <c r="AR28" s="2">
        <f>IF(W28-W27=0,MAX(AR$6:AR27),W28-W27)</f>
        <v>4178492.3384406883</v>
      </c>
      <c r="AS28" s="2">
        <f>IF(X28-X27=0,MAX(AS$6:AS27),X28-X27)</f>
        <v>671543.41153511079</v>
      </c>
      <c r="AT28" s="2">
        <f>IF(Y28-Y27=0,MAX(AT$6:AT27),Y28-Y27)</f>
        <v>7099832898.9172859</v>
      </c>
      <c r="AU28" s="2">
        <f>IF(Z28-Z27=0,MAX(AU$6:AU27),Z28-Z27)</f>
        <v>0</v>
      </c>
      <c r="AV28" s="2">
        <f>IF(AA28-AA27=0,MAX(AV$6:AV27),AA28-AA27)</f>
        <v>223847.80384503701</v>
      </c>
      <c r="AW28" s="2">
        <f>IF(AB28-AB27=0,MAX(AW$6:AW27),AB28-AB27)</f>
        <v>223847.80384503701</v>
      </c>
      <c r="AX28" s="2">
        <f>IF(AC28-AC27=0,MAX(AX$6:AX27),AC28-AC27)</f>
        <v>223847.80384503701</v>
      </c>
      <c r="AY28" s="2">
        <f>IF(AD28-AD27=0,MAX(AY$6:AY27),AD28-AD27)</f>
        <v>223847.80384503701</v>
      </c>
      <c r="AZ28" s="2">
        <f>IF(AE28-AE27=0,MAX(AZ$6:AZ27),AE28-AE27)</f>
        <v>264198.51439706609</v>
      </c>
      <c r="BA28" s="2">
        <f>IF(AF28-AF27=0,MAX(BA$6:BA27),AF28-AF27)</f>
        <v>656620.22461210843</v>
      </c>
      <c r="BB28" s="2">
        <f>IF(AG28-AG27=0,MAX(BB$6:BB27),AG28-AG27)</f>
        <v>671543.41153511079</v>
      </c>
      <c r="BC28" s="2">
        <f>IF(AH28-AH27=0,MAX(BC$6:BC27),AH28-AH27)</f>
        <v>1713742885.4544001</v>
      </c>
      <c r="BD28" s="2">
        <f>IF(AI28-AI27=0,MAX(BD$6:BD27),AI28-AI27)</f>
        <v>637605165.65314674</v>
      </c>
      <c r="BE28" s="2">
        <f>IF(AJ28-AJ27=0,MAX(BE$6:BE27),AJ28-AJ27)</f>
        <v>637605165.65314674</v>
      </c>
      <c r="BF28" s="2">
        <f>IF(AK28-AK27=0,MAX(BF$6:BF27),AK28-AK27)</f>
        <v>637605165.65314674</v>
      </c>
      <c r="BG28" s="2">
        <f>IF(AL28-AL27=0,MAX(BG$6:BG27),AL28-AL27)</f>
        <v>478203874.23986018</v>
      </c>
      <c r="BH28" s="2">
        <f>IF(AM28-AM27=0,MAX(BH$6:BH27),AM28-AM27)</f>
        <v>485003.57499758014</v>
      </c>
      <c r="BI28" s="2">
        <f>IF(AN28-AN27=0,MAX(BI$6:BI27),AN28-AN27)</f>
        <v>1285032343.8735757</v>
      </c>
      <c r="BK28" s="21">
        <v>1</v>
      </c>
      <c r="BL28" s="2">
        <v>23</v>
      </c>
      <c r="BM28" s="2">
        <f>IF($BL28&gt;BM$1,0,SMALL(AR$6:AR$85,$BL28)*求节点($BL$6:$BL$85,$BK$6:$BK$85,INDEX(升级建筑所需大殿等级!AA$6:AA$85,MATCH($BL28,升级建筑所需大殿等级!$Z$6:$Z$85,0))))</f>
        <v>4178492.3384406883</v>
      </c>
      <c r="BN28" s="2">
        <f>IF($BL28&gt;BN$1,0,SMALL(AS$6:AS$85,$BL28)*求节点($BL$6:$BL$85,$BK$6:$BK$85,INDEX(升级建筑所需大殿等级!AB$6:AB$85,MATCH($BL28,升级建筑所需大殿等级!$Z$6:$Z$85,0))))</f>
        <v>671543.41153511079</v>
      </c>
      <c r="BO28" s="2">
        <f>IF($BL28&gt;BO$1,0,SMALL(AT$6:AT$85,$BL28)*求节点($BL$6:$BL$85,$BK$6:$BK$85,INDEX(升级建筑所需大殿等级!AC$6:AC$85,MATCH($BL28,升级建筑所需大殿等级!$Z$6:$Z$85,0))))</f>
        <v>8803792794.6574345</v>
      </c>
      <c r="BP28" s="2">
        <f>IF($BL28&gt;BP$1,0,SMALL(AU$6:AU$85,$BL28)*求节点($BL$6:$BL$85,$BK$6:$BK$85,INDEX(升级建筑所需大殿等级!AD$6:AD$85,MATCH($BL28,升级建筑所需大殿等级!$Z$6:$Z$85,0))))</f>
        <v>0</v>
      </c>
      <c r="BQ28" s="2">
        <f>IF($BL28&gt;BQ$1,0,SMALL(AV$6:AV$85,$BL28)*求节点($BL$6:$BL$85,$BK$6:$BK$85,INDEX(升级建筑所需大殿等级!AE$6:AE$85,MATCH($BL28,升级建筑所需大殿等级!$Z$6:$Z$85,0))))</f>
        <v>223847.80384503701</v>
      </c>
      <c r="BR28" s="2">
        <f>IF($BL28&gt;BR$1,0,SMALL(AW$6:AW$85,$BL28)*求节点($BL$6:$BL$85,$BK$6:$BK$85,INDEX(升级建筑所需大殿等级!AF$6:AF$85,MATCH($BL28,升级建筑所需大殿等级!$Z$6:$Z$85,0))))</f>
        <v>223847.80384503701</v>
      </c>
      <c r="BS28" s="2">
        <f>IF($BL28&gt;BS$1,0,SMALL(AX$6:AX$85,$BL28)*求节点($BL$6:$BL$85,$BK$6:$BK$85,INDEX(升级建筑所需大殿等级!AG$6:AG$85,MATCH($BL28,升级建筑所需大殿等级!$Z$6:$Z$85,0))))</f>
        <v>223847.80384503701</v>
      </c>
      <c r="BT28" s="2">
        <f>IF($BL28&gt;BT$1,0,SMALL(AY$6:AY$85,$BL28)*求节点($BL$6:$BL$85,$BK$6:$BK$85,INDEX(升级建筑所需大殿等级!AH$6:AH$85,MATCH($BL28,升级建筑所需大殿等级!$Z$6:$Z$85,0))))</f>
        <v>223847.80384503701</v>
      </c>
      <c r="BU28" s="2">
        <f>IF($BL28&gt;BU$1,0,SMALL(AZ$6:AZ$85,$BL28)*求节点($BL$6:$BL$85,$BK$6:$BK$85,INDEX(升级建筑所需大殿等级!AI$6:AI$85,MATCH($BL28,升级建筑所需大殿等级!$Z$6:$Z$85,0))))</f>
        <v>264198.51439706795</v>
      </c>
      <c r="BV28" s="2">
        <f>IF($BL28&gt;BV$1,0,SMALL(BA$6:BA$85,$BL28)*求节点($BL$6:$BL$85,$BK$6:$BK$85,INDEX(升级建筑所需大殿等级!AJ$6:AJ$85,MATCH($BL28,升级建筑所需大殿等级!$Z$6:$Z$85,0))))</f>
        <v>656620.22461210843</v>
      </c>
      <c r="BW28" s="2">
        <f>IF($BL28&gt;BW$1,0,SMALL(BB$6:BB$85,$BL28)*求节点($BL$6:$BL$85,$BK$6:$BK$85,INDEX(升级建筑所需大殿等级!AK$6:AK$85,MATCH($BL28,升级建筑所需大殿等级!$Z$6:$Z$85,0))))</f>
        <v>671543.41153511079</v>
      </c>
      <c r="BX28" s="2">
        <f>IF($BL28&gt;BX$1,0,SMALL(BC$6:BC$85,$BL28)*求节点($BL$6:$BL$85,$BK$6:$BK$85,INDEX(升级建筑所需大殿等级!AL$6:AL$85,MATCH($BL28,升级建筑所需大殿等级!$Z$6:$Z$85,0))))</f>
        <v>1970804318.2725599</v>
      </c>
      <c r="BY28" s="2">
        <f>IF($BL28&gt;BY$1,0,SMALL(BD$6:BD$85,$BL28)*求节点($BL$6:$BL$85,$BK$6:$BK$85,INDEX(升级建筑所需大殿等级!AM$6:AM$85,MATCH($BL28,升级建筑所需大殿等级!$Z$6:$Z$85,0))))</f>
        <v>777878302.09683895</v>
      </c>
      <c r="BZ28" s="2">
        <f>IF($BL28&gt;BZ$1,0,SMALL(BE$6:BE$85,$BL28)*求节点($BL$6:$BL$85,$BK$6:$BK$85,INDEX(升级建筑所需大殿等级!AN$6:AN$85,MATCH($BL28,升级建筑所需大殿等级!$Z$6:$Z$85,0))))</f>
        <v>777878302.09683895</v>
      </c>
      <c r="CA28" s="2">
        <f>IF($BL28&gt;CA$1,0,SMALL(BF$6:BF$85,$BL28)*求节点($BL$6:$BL$85,$BK$6:$BK$85,INDEX(升级建筑所需大殿等级!AO$6:AO$85,MATCH($BL28,升级建筑所需大殿等级!$Z$6:$Z$85,0))))</f>
        <v>777878302.09683895</v>
      </c>
      <c r="CB28" s="2">
        <f>IF($BL28&gt;CB$1,0,SMALL(BG$6:BG$85,$BL28)*求节点($BL$6:$BL$85,$BK$6:$BK$85,INDEX(升级建筑所需大殿等级!AP$6:AP$85,MATCH($BL28,升级建筑所需大殿等级!$Z$6:$Z$85,0))))</f>
        <v>583408726.57262945</v>
      </c>
      <c r="CC28" s="2">
        <f>IF($BL28&gt;CC$1,0,SMALL(BH$6:BH$85,$BL28)*求节点($BL$6:$BL$85,$BK$6:$BK$85,INDEX(升级建筑所需大殿等级!AQ$6:AQ$85,MATCH($BL28,升级建筑所需大殿等级!$Z$6:$Z$85,0))))</f>
        <v>485003.57499758014</v>
      </c>
      <c r="CD28" s="2">
        <f>IF($BL28&gt;CD$1,0,SMALL(BI$6:BI$85,$BL28)*求节点($BL$6:$BL$85,$BK$6:$BK$85,INDEX(升级建筑所需大殿等级!AR$6:AR$85,MATCH($BL28,升级建筑所需大殿等级!$Z$6:$Z$85,0))))</f>
        <v>0</v>
      </c>
      <c r="CE28" s="2"/>
      <c r="CF28" s="2"/>
      <c r="CH28" s="1">
        <v>23</v>
      </c>
      <c r="CI28" s="46">
        <v>1214700</v>
      </c>
      <c r="CJ28" s="46">
        <v>1749100</v>
      </c>
      <c r="CK28" s="46">
        <v>1214700</v>
      </c>
      <c r="CL28" s="1">
        <f>IFERROR(ROUND($BM28*INDEX(消耗汇总!BH$8:BH$87,相关资料!$C28,1),-2),0)</f>
        <v>0</v>
      </c>
      <c r="CN28" s="46">
        <v>195200</v>
      </c>
      <c r="CO28" s="46">
        <v>281100</v>
      </c>
      <c r="CP28" s="46">
        <v>195200</v>
      </c>
      <c r="CQ28" s="1">
        <f>IFERROR(ROUND($BN28*INDEX(消耗汇总!BH$8:BH$87,相关资料!$D28,1),-2),0)</f>
        <v>0</v>
      </c>
      <c r="CS28" s="1">
        <f>IFERROR(ROUND($BO28*INDEX(消耗汇总!BE$8:BE$87,相关资料!$E28,1),-2),0)</f>
        <v>2106170500</v>
      </c>
      <c r="CT28" s="1">
        <f>IFERROR(ROUND($BO28*INDEX(消耗汇总!BF$8:BF$87,相关资料!$E28,1),-2),0)</f>
        <v>4591451700</v>
      </c>
      <c r="CU28" s="1">
        <f>IFERROR(ROUND($BO28*INDEX(消耗汇总!BG$8:BG$87,相关资料!$E28,1),-2),0)</f>
        <v>2106170500</v>
      </c>
      <c r="CV28" s="1">
        <f>IFERROR(ROUND($BO28*INDEX(消耗汇总!BH$8:BH$87,相关资料!$E28,1),-2),0)</f>
        <v>0</v>
      </c>
      <c r="CX28" s="1">
        <f>IFERROR(ROUND($BP28*INDEX(消耗汇总!BE$8:BE$87,相关资料!$F28,1),-2),0)</f>
        <v>0</v>
      </c>
      <c r="CY28" s="1">
        <f>IFERROR(ROUND($BP28*INDEX(消耗汇总!BF$8:BF$87,相关资料!$F28,1),-2),0)</f>
        <v>0</v>
      </c>
      <c r="CZ28" s="1">
        <f>IFERROR(ROUND($BP28*INDEX(消耗汇总!BG$8:BG$87,相关资料!$F28,1),-2),0)</f>
        <v>0</v>
      </c>
      <c r="DA28" s="1">
        <f>IFERROR(ROUND($BP28*INDEX(消耗汇总!BH$8:BH$87,相关资料!$F28,1),-2),0)</f>
        <v>0</v>
      </c>
      <c r="DD28" s="46">
        <v>140600</v>
      </c>
      <c r="DE28" s="46">
        <v>97600</v>
      </c>
      <c r="DF28" s="1">
        <f>IFERROR(ROUND($BQ28*INDEX(消耗汇总!BH$8:BH$87,相关资料!$G28,1)+$BS28*INDEX(消耗汇总!BH$8:BH$87,相关资料!$G28,1)/2,-2),0)</f>
        <v>0</v>
      </c>
      <c r="DH28" s="46">
        <v>97600</v>
      </c>
      <c r="DI28" s="46">
        <v>140600</v>
      </c>
      <c r="DM28" s="29">
        <v>119100</v>
      </c>
      <c r="DN28" s="2"/>
      <c r="DO28" s="29">
        <v>119100</v>
      </c>
      <c r="DR28" s="46">
        <v>65100</v>
      </c>
      <c r="DS28" s="46">
        <v>93700</v>
      </c>
      <c r="DT28" s="46">
        <v>65100</v>
      </c>
      <c r="DU28" s="1">
        <v>0</v>
      </c>
      <c r="DW28" s="46">
        <v>73000</v>
      </c>
      <c r="DX28" s="46">
        <v>118200</v>
      </c>
      <c r="DY28" s="46">
        <v>73000</v>
      </c>
      <c r="DZ28" s="1">
        <f>ROUND($BU28*INDEX(消耗汇总!BH$8:BH$87,相关资料!$K28,1),-2)</f>
        <v>0</v>
      </c>
      <c r="EB28" s="46">
        <v>190900</v>
      </c>
      <c r="EC28" s="46">
        <v>274900</v>
      </c>
      <c r="ED28" s="46">
        <v>190900</v>
      </c>
      <c r="EE28" s="1">
        <f>IFERROR(ROUND($BV28*INDEX(消耗汇总!BH$8:BH$87,相关资料!$L28,1),-2),0)</f>
        <v>0</v>
      </c>
      <c r="EG28" s="46">
        <v>195200</v>
      </c>
      <c r="EH28" s="46">
        <v>281100</v>
      </c>
      <c r="EI28" s="46">
        <v>195200</v>
      </c>
      <c r="EJ28" s="1">
        <f>IFERROR(ROUND($BW28*INDEX(消耗汇总!BH$8:BH$87,相关资料!$M28,1),-2),0)</f>
        <v>0</v>
      </c>
      <c r="EL28" s="1">
        <f>IFERROR(ROUND($BX28*INDEX(消耗汇总!BE$8:BE$87,相关资料!$N28,1),-2),0)</f>
        <v>485419800</v>
      </c>
      <c r="EM28" s="1">
        <f>IFERROR(ROUND($BX28*INDEX(消耗汇总!BF$8:BF$87,相关资料!$N28,1),-2),0)</f>
        <v>999964800</v>
      </c>
      <c r="EN28" s="1">
        <f>IFERROR(ROUND($BX28*INDEX(消耗汇总!BG$8:BG$87,相关资料!$N28,1),-2),0)</f>
        <v>485419800</v>
      </c>
      <c r="EO28" s="1">
        <f>IFERROR(ROUND($BX28*INDEX(消耗汇总!BH$8:BH$87,相关资料!$N28,1),-2),0)</f>
        <v>0</v>
      </c>
      <c r="EQ28" s="1">
        <f>IFERROR(ROUND($BY28*INDEX(消耗汇总!BE$8:BE$87,相关资料!$O28,1),-2),0)</f>
        <v>187893300</v>
      </c>
      <c r="ER28" s="1">
        <f>IFERROR(ROUND($BY28*INDEX(消耗汇总!BF$8:BF$87,相关资料!$O28,1),-2),0)</f>
        <v>402091700</v>
      </c>
      <c r="ES28" s="1">
        <f>IFERROR(ROUND($BY28*INDEX(消耗汇总!BG$8:BG$87,相关资料!$O28,1),-2),0)</f>
        <v>187893300</v>
      </c>
      <c r="ET28" s="1">
        <f>IFERROR(ROUND($BY28*INDEX(消耗汇总!BH$8:BH$87,相关资料!$O28,1),-2),0)</f>
        <v>0</v>
      </c>
      <c r="EV28" s="1">
        <f>IFERROR(ROUND($BZ28*INDEX(消耗汇总!BE$8:BE$87,相关资料!$P28,1),-2),0)</f>
        <v>187893300</v>
      </c>
      <c r="EW28" s="1">
        <f>IFERROR(ROUND($BZ28*INDEX(消耗汇总!BF$8:BF$87,相关资料!$P28,1),-2),0)</f>
        <v>402091700</v>
      </c>
      <c r="EX28" s="1">
        <f>IFERROR(ROUND($BZ28*INDEX(消耗汇总!BG$8:BG$87,相关资料!$P28,1),-2),0)</f>
        <v>187893300</v>
      </c>
      <c r="EY28" s="1">
        <f>IFERROR(ROUND($BZ28*INDEX(消耗汇总!BH$8:BH$87,相关资料!$P28,1),-2),0)</f>
        <v>0</v>
      </c>
      <c r="FA28" s="1">
        <f>IFERROR(ROUND($CA28*INDEX(消耗汇总!BE$8:BE$87,相关资料!$Q28,1),-2),0)</f>
        <v>187893300</v>
      </c>
      <c r="FB28" s="1">
        <f>IFERROR(ROUND($CA28*INDEX(消耗汇总!BF$8:BF$87,相关资料!$Q28,1),-2),0)</f>
        <v>402091700</v>
      </c>
      <c r="FC28" s="1">
        <f>IFERROR(ROUND($CA28*INDEX(消耗汇总!BG$8:BG$87,相关资料!$Q28,1),-2),0)</f>
        <v>187893300</v>
      </c>
      <c r="FD28" s="1">
        <f>IFERROR(ROUND($CA28*INDEX(消耗汇总!BH$8:BH$87,相关资料!$Q28,1),-2),0)</f>
        <v>0</v>
      </c>
      <c r="FF28" s="1">
        <f>IFERROR(ROUND($CB28*INDEX(消耗汇总!BE$8:BE$87,相关资料!$R28,1),-2),0)</f>
        <v>140920000</v>
      </c>
      <c r="FG28" s="1">
        <f>IFERROR(ROUND($CB28*INDEX(消耗汇总!BF$8:BF$87,相关资料!$R28,1),-2),0)</f>
        <v>301568800</v>
      </c>
      <c r="FH28" s="1">
        <f>IFERROR(ROUND($CB28*INDEX(消耗汇总!BG$8:BG$87,相关资料!$R28,1),-2),0)</f>
        <v>140920000</v>
      </c>
      <c r="FI28" s="1">
        <f>IFERROR(ROUND($CB28*INDEX(消耗汇总!BH$8:BH$87,相关资料!$R28,1),-2),0)</f>
        <v>0</v>
      </c>
      <c r="FK28" s="46">
        <v>141000</v>
      </c>
      <c r="FL28" s="46">
        <v>203000</v>
      </c>
      <c r="FM28" s="46">
        <v>141000</v>
      </c>
      <c r="FN28" s="1">
        <f>IFERROR(ROUND($CC28*INDEX(消耗汇总!BH$8:BH$87,相关资料!$S28,1),-2),0)</f>
        <v>0</v>
      </c>
      <c r="FP28" s="1">
        <f>IFERROR(ROUND($CD28*INDEX(消耗汇总!BE$8:BE$87,相关资料!$T28,1),-2),0)</f>
        <v>0</v>
      </c>
      <c r="FQ28" s="1">
        <f>IFERROR(ROUND($CD28*INDEX(消耗汇总!BF$8:BF$87,相关资料!$T28,1),-2),0)</f>
        <v>0</v>
      </c>
      <c r="FR28" s="1">
        <f>IFERROR(ROUND($CD28*INDEX(消耗汇总!BG$8:BG$87,相关资料!$T28,1),-2),0)</f>
        <v>0</v>
      </c>
      <c r="FS28" s="1">
        <f>IFERROR(ROUND($CD28*INDEX(消耗汇总!BH$8:BH$87,相关资料!$T28,1),-2),0)</f>
        <v>0</v>
      </c>
      <c r="FW28" s="8">
        <v>23</v>
      </c>
      <c r="FX28" s="5">
        <f t="shared" si="13"/>
        <v>4178500</v>
      </c>
      <c r="FY28" s="5">
        <f t="shared" si="14"/>
        <v>671500</v>
      </c>
      <c r="FZ28" s="5">
        <f t="shared" si="15"/>
        <v>8803792700</v>
      </c>
      <c r="GA28" s="5">
        <f t="shared" si="1"/>
        <v>0</v>
      </c>
      <c r="GB28" s="5">
        <f t="shared" si="2"/>
        <v>238200</v>
      </c>
      <c r="GC28" s="5">
        <f t="shared" si="3"/>
        <v>238200</v>
      </c>
      <c r="GD28" s="5">
        <f t="shared" si="16"/>
        <v>238200</v>
      </c>
      <c r="GE28" s="5">
        <f t="shared" si="17"/>
        <v>223900</v>
      </c>
      <c r="GF28" s="5">
        <f t="shared" si="4"/>
        <v>264200</v>
      </c>
      <c r="GG28" s="5">
        <f t="shared" si="5"/>
        <v>656700</v>
      </c>
      <c r="GH28" s="5">
        <f t="shared" si="6"/>
        <v>671500</v>
      </c>
      <c r="GI28" s="8"/>
      <c r="GJ28" s="5">
        <f t="shared" si="7"/>
        <v>777878300</v>
      </c>
      <c r="GK28" s="5">
        <f t="shared" si="8"/>
        <v>777878300</v>
      </c>
      <c r="GL28" s="5">
        <f t="shared" si="9"/>
        <v>777878300</v>
      </c>
      <c r="GM28" s="5">
        <f t="shared" si="10"/>
        <v>583408800</v>
      </c>
      <c r="GN28" s="5">
        <f t="shared" si="11"/>
        <v>485000</v>
      </c>
      <c r="GO28" s="5">
        <f t="shared" si="12"/>
        <v>0</v>
      </c>
      <c r="GR28" s="8">
        <v>23</v>
      </c>
      <c r="GS28" s="5">
        <f>SUM(FX$6:FX28)</f>
        <v>18615400</v>
      </c>
      <c r="GT28" s="5">
        <f>SUM(FY$6:FY28)</f>
        <v>2531100</v>
      </c>
      <c r="GU28" s="5">
        <f>SUM(FZ$6:FZ28)</f>
        <v>20178752200</v>
      </c>
      <c r="GV28" s="5">
        <f>SUM(GA$6:GA28)</f>
        <v>0</v>
      </c>
      <c r="GW28" s="5">
        <f>SUM(GB$6:GB28)</f>
        <v>1027300</v>
      </c>
      <c r="GX28" s="5">
        <f>SUM(GC$6:GC28)</f>
        <v>1027300</v>
      </c>
      <c r="GY28" s="5">
        <f>SUM(GD$6:GD28)</f>
        <v>1027320</v>
      </c>
      <c r="GZ28" s="5">
        <f>SUM(GE$6:GE28)</f>
        <v>970750</v>
      </c>
      <c r="HA28" s="5">
        <f>SUM(GF$6:GF28)</f>
        <v>4745100</v>
      </c>
      <c r="HB28" s="5">
        <f>SUM(GG$6:GG28)</f>
        <v>2778150</v>
      </c>
      <c r="HC28" s="5">
        <f>SUM(GH$6:GH28)</f>
        <v>2531400</v>
      </c>
      <c r="HD28" s="5">
        <f>SUM(GI$6:GI28)</f>
        <v>0</v>
      </c>
      <c r="HE28" s="5">
        <f>SUM(GJ$6:GJ28)</f>
        <v>1918236300</v>
      </c>
      <c r="HF28" s="5">
        <f>SUM(GK$6:GK28)</f>
        <v>1918236900</v>
      </c>
      <c r="HG28" s="5">
        <f>SUM(GL$6:GL28)</f>
        <v>1918236600</v>
      </c>
      <c r="HH28" s="5">
        <f>SUM(GM$6:GM28)</f>
        <v>1438676000</v>
      </c>
      <c r="HI28" s="5">
        <f>SUM(GN$6:GN28)</f>
        <v>1814400</v>
      </c>
      <c r="HJ28" s="5">
        <f>SUM(GO$6:GO28)</f>
        <v>4436503800</v>
      </c>
      <c r="HM28" s="8">
        <v>23</v>
      </c>
      <c r="HN28" s="5">
        <f>IFERROR(求节点(相关资料!C$6:C$85,GS$6:GS$85,$HM28),0)</f>
        <v>18615400</v>
      </c>
      <c r="HO28" s="5">
        <f>IFERROR(求节点(相关资料!D$6:D$85,GT$6:GT$85,$HM28),0)</f>
        <v>2531100</v>
      </c>
      <c r="HP28" s="5">
        <f>IFERROR(求节点(相关资料!E$6:E$85,GU$6:GU$85,$HM28),0)</f>
        <v>4030350</v>
      </c>
      <c r="HQ28" s="5">
        <f>IFERROR(求节点(相关资料!F$6:F$85,GV$6:GV$85,$HM28),0)</f>
        <v>0</v>
      </c>
      <c r="HR28" s="5">
        <f>IFERROR(求节点(相关资料!G$6:G$85,GW$6:GW$85,$HM28),0)</f>
        <v>1027300</v>
      </c>
      <c r="HS28" s="5">
        <f>IFERROR(求节点(相关资料!H$6:H$85,GX$6:GX$85,$HM28),0)</f>
        <v>1027300</v>
      </c>
      <c r="HT28" s="5">
        <f>IFERROR(求节点(相关资料!I$6:I$85,GY$6:GY$85,$HM28),0)</f>
        <v>1027320</v>
      </c>
      <c r="HU28" s="5">
        <f>IFERROR(求节点(相关资料!J$6:J$85,GZ$6:GZ$85,$HM28),0)</f>
        <v>970750</v>
      </c>
      <c r="HV28" s="5">
        <f>IFERROR(求节点(相关资料!K$6:K$85,HA$6:HA$85,$HM28),0)</f>
        <v>116642.85714285714</v>
      </c>
      <c r="HW28" s="5">
        <f>IFERROR(求节点(相关资料!L$6:L$85,HB$6:HB$85,$HM28),0)</f>
        <v>2778150</v>
      </c>
      <c r="HX28" s="5">
        <f>IFERROR(求节点(相关资料!M$6:M$85,HC$6:HC$85,$HM28),0)</f>
        <v>2531400</v>
      </c>
      <c r="HY28" s="5">
        <f>IFERROR(求节点(相关资料!N$6:N$85,HD$6:HD$85,$HM28),0)</f>
        <v>0</v>
      </c>
      <c r="HZ28" s="5">
        <f>IFERROR(求节点(相关资料!O$6:O$85,HE$6:HE$85,$HM28),0)</f>
        <v>1408216.6666666667</v>
      </c>
      <c r="IA28" s="5">
        <f>IFERROR(求节点(相关资料!P$6:P$85,HF$6:HF$85,$HM28),0)</f>
        <v>1408816.6666666667</v>
      </c>
      <c r="IB28" s="5">
        <f>IFERROR(求节点(相关资料!Q$6:Q$85,HG$6:HG$85,$HM28),0)</f>
        <v>1408516.6666666667</v>
      </c>
      <c r="IC28" s="5">
        <f>IFERROR(求节点(相关资料!R$6:R$85,HH$6:HH$85,$HM28),0)</f>
        <v>1054716.6666666667</v>
      </c>
      <c r="ID28" s="5">
        <f>IFERROR(求节点(相关资料!S$6:S$85,HI$6:HI$85,$HM28),0)</f>
        <v>1814400</v>
      </c>
      <c r="IE28" s="5">
        <f>IFERROR(求节点(相关资料!T$6:T$85,HJ$6:HJ$85,$HM28),0)</f>
        <v>180137.5</v>
      </c>
      <c r="IH28" s="6">
        <v>23</v>
      </c>
      <c r="II28" s="6">
        <f>SUMPRODUCT(HN28:IE28,'[1]功能-城建'!$X28:$AO28)</f>
        <v>41813874.166666657</v>
      </c>
      <c r="IJ28" s="6">
        <f>'[1]资源-木石铜粮'!$BW28</f>
        <v>45630741.342953026</v>
      </c>
      <c r="IK28" s="6">
        <f t="shared" si="18"/>
        <v>0.91635316315377313</v>
      </c>
    </row>
    <row r="29" spans="1:245" x14ac:dyDescent="0.15">
      <c r="A29" s="2">
        <v>24</v>
      </c>
      <c r="B29" s="4">
        <f>'[1]资源-木石铜粮'!DG29</f>
        <v>23570034.675217964</v>
      </c>
      <c r="C29" s="4">
        <f>'[1]资源-木石铜粮'!DH29</f>
        <v>3347626.2827864443</v>
      </c>
      <c r="D29" s="4">
        <f>'[1]资源-木石铜粮'!DI29</f>
        <v>5248954.9774087649</v>
      </c>
      <c r="E29" s="4">
        <f>'[1]资源-木石铜粮'!DJ29</f>
        <v>0</v>
      </c>
      <c r="F29" s="4">
        <f>'[1]资源-木石铜粮'!DK29</f>
        <v>1231538.5777941663</v>
      </c>
      <c r="G29" s="4">
        <f>'[1]资源-木石铜粮'!DL29</f>
        <v>1231538.5777941663</v>
      </c>
      <c r="H29" s="4">
        <f>'[1]资源-木石铜粮'!DM29</f>
        <v>1231538.5777941663</v>
      </c>
      <c r="I29" s="4">
        <f>'[1]资源-木石铜粮'!DN29</f>
        <v>1231538.5777941663</v>
      </c>
      <c r="J29" s="29">
        <f>SMALL('[1]资源-木石铜粮'!$DO$6:$DO$55,$A29)</f>
        <v>0</v>
      </c>
      <c r="K29" s="4">
        <f>'[1]资源-木石铜粮'!DP29</f>
        <v>3629860.6282158927</v>
      </c>
      <c r="L29" s="4">
        <f>'[1]资源-木石铜粮'!DQ29</f>
        <v>3347166.3397081546</v>
      </c>
      <c r="M29" s="4">
        <f>'[1]资源-木石铜粮'!DR29</f>
        <v>6083495.6121007102</v>
      </c>
      <c r="N29" s="4">
        <f>'[1]资源-木石铜粮'!DS29</f>
        <v>1716296.5578338646</v>
      </c>
      <c r="O29" s="4">
        <f>'[1]资源-木石铜粮'!DT29</f>
        <v>1717425.6159066216</v>
      </c>
      <c r="P29" s="4">
        <f>'[1]资源-木石铜粮'!DU29</f>
        <v>1717016.7776148086</v>
      </c>
      <c r="Q29" s="4">
        <f>'[1]资源-木石铜粮'!DV29</f>
        <v>1286421.9008176574</v>
      </c>
      <c r="R29" s="4">
        <f>'[1]资源-木石铜粮'!DW29</f>
        <v>2253923.5982643906</v>
      </c>
      <c r="S29" s="4">
        <f>'[1]资源-木石铜粮'!DX29</f>
        <v>216864.97043928585</v>
      </c>
      <c r="T29" s="4">
        <f>'[1]资源-木石铜粮'!DY29</f>
        <v>0</v>
      </c>
      <c r="V29" s="2">
        <v>24</v>
      </c>
      <c r="W29" s="2">
        <f>IFERROR(求节点($A$6:$A$85,B$6:B$85,相关资料!C29),0)</f>
        <v>23570034.675217964</v>
      </c>
      <c r="X29" s="2">
        <f>IFERROR(求节点($A$6:$A$85,C$6:C$85,相关资料!D29),0)</f>
        <v>3347626.2827864443</v>
      </c>
      <c r="Y29" s="2">
        <f>IFERROR(求节点($A$6:$A$85,D$6:D$85,相关资料!E29),0)</f>
        <v>29714645284.168278</v>
      </c>
      <c r="Z29" s="2">
        <f>IFERROR(求节点($A$6:$A$85,E$6:E$85,相关资料!F29),0)</f>
        <v>0</v>
      </c>
      <c r="AA29" s="2">
        <f>IFERROR(求节点($A$6:$A$85,F$6:F$85,相关资料!G29),0)</f>
        <v>1231538.5777941663</v>
      </c>
      <c r="AB29" s="2">
        <f>IFERROR(求节点($A$6:$A$85,G$6:G$85,相关资料!H29),0)</f>
        <v>1231538.5777941663</v>
      </c>
      <c r="AC29" s="2">
        <f>IFERROR(求节点($A$6:$A$85,H$6:H$85,相关资料!I29),0)</f>
        <v>1231538.5777941663</v>
      </c>
      <c r="AD29" s="2">
        <f>IFERROR(求节点($A$6:$A$85,I$6:I$85,相关资料!J29),0)</f>
        <v>1231538.5777941663</v>
      </c>
      <c r="AE29" s="29">
        <f>MAX(求节点('[1]功能-城建'!$K$33:$K$55,$J$33:$J$85,$V29),AE28)</f>
        <v>5126159.3716089511</v>
      </c>
      <c r="AF29" s="2">
        <f>IFERROR(求节点($A$6:$A$85,K$6:K$85,相关资料!L29),0)</f>
        <v>3629860.6282158927</v>
      </c>
      <c r="AG29" s="2">
        <f>IFERROR(求节点($A$6:$A$85,L$6:L$85,相关资料!M29),0)</f>
        <v>3347166.3397081546</v>
      </c>
      <c r="AH29" s="2">
        <f>IFERROR(求节点($A$6:$A$85,M$6:M$85,相关资料!N29),0)</f>
        <v>8335614682.510747</v>
      </c>
      <c r="AI29" s="2">
        <f>IFERROR(求节点($A$6:$A$85,N$6:N$85,相关资料!O29),0)</f>
        <v>2698465040.3044405</v>
      </c>
      <c r="AJ29" s="2">
        <f>IFERROR(求节点($A$6:$A$85,O$6:O$85,相关资料!P29),0)</f>
        <v>2698466169.3625131</v>
      </c>
      <c r="AK29" s="2">
        <f>IFERROR(求节点($A$6:$A$85,P$6:P$85,相关资料!Q29),0)</f>
        <v>2698465760.5242214</v>
      </c>
      <c r="AL29" s="2">
        <f>IFERROR(求节点($A$6:$A$85,Q$6:Q$85,相关资料!R29),0)</f>
        <v>2023847979.710773</v>
      </c>
      <c r="AM29" s="2">
        <f>IFERROR(求节点($A$6:$A$85,R$6:R$85,相关资料!S29),0)</f>
        <v>2253923.5982643906</v>
      </c>
      <c r="AN29" s="2">
        <f>IFERROR(求节点($A$6:$A$85,S$6:S$85,相关资料!T29),0)</f>
        <v>3606382190.1373234</v>
      </c>
      <c r="AO29" s="2">
        <f>IFERROR(求节点($A$6:$A$85,T$6:T$85,相关资料!U29),0)</f>
        <v>0</v>
      </c>
      <c r="AP29" s="2"/>
      <c r="AQ29" s="2">
        <v>24</v>
      </c>
      <c r="AR29" s="2">
        <f>IF(W29-W28=0,MAX(AR$6:AR28),W29-W28)</f>
        <v>4954708.9306877628</v>
      </c>
      <c r="AS29" s="2">
        <f>IF(X29-X28=0,MAX(AS$6:AS28),X29-X28)</f>
        <v>817092.3499730695</v>
      </c>
      <c r="AT29" s="2">
        <f>IF(Y29-Y28=0,MAX(AT$6:AT28),Y29-Y28)</f>
        <v>11426981993.223408</v>
      </c>
      <c r="AU29" s="2">
        <f>IF(Z29-Z28=0,MAX(AU$6:AU28),Z29-Z28)</f>
        <v>0</v>
      </c>
      <c r="AV29" s="2">
        <f>IF(AA29-AA28=0,MAX(AV$6:AV28),AA29-AA28)</f>
        <v>260774.15424672421</v>
      </c>
      <c r="AW29" s="2">
        <f>IF(AB29-AB28=0,MAX(AW$6:AW28),AB29-AB28)</f>
        <v>260774.15424672421</v>
      </c>
      <c r="AX29" s="2">
        <f>IF(AC29-AC28=0,MAX(AX$6:AX28),AC29-AC28)</f>
        <v>260774.15424672421</v>
      </c>
      <c r="AY29" s="2">
        <f>IF(AD29-AD28=0,MAX(AY$6:AY28),AD29-AD28)</f>
        <v>260774.15424672421</v>
      </c>
      <c r="AZ29" s="2">
        <f>IF(AE29-AE28=0,MAX(AZ$6:AZ28),AE29-AE28)</f>
        <v>264198.51439706702</v>
      </c>
      <c r="BA29" s="2">
        <f>IF(AF29-AF28=0,MAX(BA$6:BA28),AF29-AF28)</f>
        <v>851862.23720596591</v>
      </c>
      <c r="BB29" s="2">
        <f>IF(AG29-AG28=0,MAX(BB$6:BB28),AG29-AG28)</f>
        <v>817092.3499730695</v>
      </c>
      <c r="BC29" s="2">
        <f>IF(AH29-AH28=0,MAX(BC$6:BC28),AH29-AH28)</f>
        <v>2312205328.0728788</v>
      </c>
      <c r="BD29" s="2">
        <f>IF(AI29-AI28=0,MAX(BD$6:BD28),AI29-AI28)</f>
        <v>1015257957.0883901</v>
      </c>
      <c r="BE29" s="2">
        <f>IF(AJ29-AJ28=0,MAX(BE$6:BE28),AJ29-AJ28)</f>
        <v>1015257957.0883899</v>
      </c>
      <c r="BF29" s="2">
        <f>IF(AK29-AK28=0,MAX(BF$6:BF28),AK29-AK28)</f>
        <v>1015257957.0883901</v>
      </c>
      <c r="BG29" s="2">
        <f>IF(AL29-AL28=0,MAX(BG$6:BG28),AL29-AL28)</f>
        <v>761443467.81629276</v>
      </c>
      <c r="BH29" s="2">
        <f>IF(AM29-AM28=0,MAX(BH$6:BH28),AM29-AM28)</f>
        <v>599780.55476746615</v>
      </c>
      <c r="BI29" s="2">
        <f>IF(AN29-AN28=0,MAX(BI$6:BI28),AN29-AN28)</f>
        <v>1285032343.8735757</v>
      </c>
      <c r="BK29" s="21">
        <v>1</v>
      </c>
      <c r="BL29" s="2">
        <v>24</v>
      </c>
      <c r="BM29" s="2">
        <f>IF($BL29&gt;BM$1,0,SMALL(AR$6:AR$85,$BL29)*求节点($BL$6:$BL$85,$BK$6:$BK$85,INDEX(升级建筑所需大殿等级!AA$6:AA$85,MATCH($BL29,升级建筑所需大殿等级!$Z$6:$Z$85,0))))</f>
        <v>4954708.9306877628</v>
      </c>
      <c r="BN29" s="2">
        <f>IF($BL29&gt;BN$1,0,SMALL(AS$6:AS$85,$BL29)*求节点($BL$6:$BL$85,$BK$6:$BK$85,INDEX(升级建筑所需大殿等级!AB$6:AB$85,MATCH($BL29,升级建筑所需大殿等级!$Z$6:$Z$85,0))))</f>
        <v>817092.3499730695</v>
      </c>
      <c r="BO29" s="2">
        <f>IF($BL29&gt;BO$1,0,SMALL(AT$6:AT$85,$BL29)*求节点($BL$6:$BL$85,$BK$6:$BK$85,INDEX(升级建筑所需大殿等级!AC$6:AC$85,MATCH($BL29,升级建筑所需大殿等级!$Z$6:$Z$85,0))))</f>
        <v>14169457671.597025</v>
      </c>
      <c r="BP29" s="2">
        <f>IF($BL29&gt;BP$1,0,SMALL(AU$6:AU$85,$BL29)*求节点($BL$6:$BL$85,$BK$6:$BK$85,INDEX(升级建筑所需大殿等级!AD$6:AD$85,MATCH($BL29,升级建筑所需大殿等级!$Z$6:$Z$85,0))))</f>
        <v>0</v>
      </c>
      <c r="BQ29" s="2">
        <f>IF($BL29&gt;BQ$1,0,SMALL(AV$6:AV$85,$BL29)*求节点($BL$6:$BL$85,$BK$6:$BK$85,INDEX(升级建筑所需大殿等级!AE$6:AE$85,MATCH($BL29,升级建筑所需大殿等级!$Z$6:$Z$85,0))))</f>
        <v>260774.15424672421</v>
      </c>
      <c r="BR29" s="2">
        <f>IF($BL29&gt;BR$1,0,SMALL(AW$6:AW$85,$BL29)*求节点($BL$6:$BL$85,$BK$6:$BK$85,INDEX(升级建筑所需大殿等级!AF$6:AF$85,MATCH($BL29,升级建筑所需大殿等级!$Z$6:$Z$85,0))))</f>
        <v>260774.15424672421</v>
      </c>
      <c r="BS29" s="2">
        <f>IF($BL29&gt;BS$1,0,SMALL(AX$6:AX$85,$BL29)*求节点($BL$6:$BL$85,$BK$6:$BK$85,INDEX(升级建筑所需大殿等级!AG$6:AG$85,MATCH($BL29,升级建筑所需大殿等级!$Z$6:$Z$85,0))))</f>
        <v>260774.15424672421</v>
      </c>
      <c r="BT29" s="2">
        <f>IF($BL29&gt;BT$1,0,SMALL(AY$6:AY$85,$BL29)*求节点($BL$6:$BL$85,$BK$6:$BK$85,INDEX(升级建筑所需大殿等级!AH$6:AH$85,MATCH($BL29,升级建筑所需大殿等级!$Z$6:$Z$85,0))))</f>
        <v>260774.15424672421</v>
      </c>
      <c r="BU29" s="2">
        <f>IF($BL29&gt;BU$1,0,SMALL(AZ$6:AZ$85,$BL29)*求节点($BL$6:$BL$85,$BK$6:$BK$85,INDEX(升级建筑所需大殿等级!AI$6:AI$85,MATCH($BL29,升级建筑所需大殿等级!$Z$6:$Z$85,0))))</f>
        <v>276337.40522886068</v>
      </c>
      <c r="BV29" s="2">
        <f>IF($BL29&gt;BV$1,0,SMALL(BA$6:BA$85,$BL29)*求节点($BL$6:$BL$85,$BK$6:$BK$85,INDEX(升级建筑所需大殿等级!AJ$6:AJ$85,MATCH($BL29,升级建筑所需大殿等级!$Z$6:$Z$85,0))))</f>
        <v>851862.23720596591</v>
      </c>
      <c r="BW29" s="2">
        <f>IF($BL29&gt;BW$1,0,SMALL(BB$6:BB$85,$BL29)*求节点($BL$6:$BL$85,$BK$6:$BK$85,INDEX(升级建筑所需大殿等级!AK$6:AK$85,MATCH($BL29,升级建筑所需大殿等级!$Z$6:$Z$85,0))))</f>
        <v>817092.3499730695</v>
      </c>
      <c r="BX29" s="2">
        <f>IF($BL29&gt;BX$1,0,SMALL(BC$6:BC$85,$BL29)*求节点($BL$6:$BL$85,$BK$6:$BK$85,INDEX(升级建筑所需大殿等级!AL$6:AL$85,MATCH($BL29,升级建筑所需大殿等级!$Z$6:$Z$85,0))))</f>
        <v>2751524340.4067259</v>
      </c>
      <c r="BY29" s="2">
        <f>IF($BL29&gt;BY$1,0,SMALL(BD$6:BD$85,$BL29)*求节点($BL$6:$BL$85,$BK$6:$BK$85,INDEX(升级建筑所需大殿等级!AM$6:AM$85,MATCH($BL29,升级建筑所需大殿等级!$Z$6:$Z$85,0))))</f>
        <v>1258919866.7896037</v>
      </c>
      <c r="BZ29" s="2">
        <f>IF($BL29&gt;BZ$1,0,SMALL(BE$6:BE$85,$BL29)*求节点($BL$6:$BL$85,$BK$6:$BK$85,INDEX(升级建筑所需大殿等级!AN$6:AN$85,MATCH($BL29,升级建筑所需大殿等级!$Z$6:$Z$85,0))))</f>
        <v>1258919866.7896035</v>
      </c>
      <c r="CA29" s="2">
        <f>IF($BL29&gt;CA$1,0,SMALL(BF$6:BF$85,$BL29)*求节点($BL$6:$BL$85,$BK$6:$BK$85,INDEX(升级建筑所需大殿等级!AO$6:AO$85,MATCH($BL29,升级建筑所需大殿等级!$Z$6:$Z$85,0))))</f>
        <v>1258919866.7896037</v>
      </c>
      <c r="CB29" s="2">
        <f>IF($BL29&gt;CB$1,0,SMALL(BG$6:BG$85,$BL29)*求节点($BL$6:$BL$85,$BK$6:$BK$85,INDEX(升级建筑所需大殿等级!AP$6:AP$85,MATCH($BL29,升级建筑所需大殿等级!$Z$6:$Z$85,0))))</f>
        <v>944189900.09220302</v>
      </c>
      <c r="CC29" s="2">
        <f>IF($BL29&gt;CC$1,0,SMALL(BH$6:BH$85,$BL29)*求节点($BL$6:$BL$85,$BK$6:$BK$85,INDEX(升级建筑所需大殿等级!AQ$6:AQ$85,MATCH($BL29,升级建筑所需大殿等级!$Z$6:$Z$85,0))))</f>
        <v>599780.55476746615</v>
      </c>
      <c r="CD29" s="2">
        <f>IF($BL29&gt;CD$1,0,SMALL(BI$6:BI$85,$BL29)*求节点($BL$6:$BL$85,$BK$6:$BK$85,INDEX(升级建筑所需大殿等级!AR$6:AR$85,MATCH($BL29,升级建筑所需大殿等级!$Z$6:$Z$85,0))))</f>
        <v>0</v>
      </c>
      <c r="CE29" s="2"/>
      <c r="CF29" s="2"/>
      <c r="CH29" s="1">
        <v>24</v>
      </c>
      <c r="CI29" s="46">
        <v>1432000</v>
      </c>
      <c r="CJ29" s="46">
        <v>2090700</v>
      </c>
      <c r="CK29" s="46">
        <v>1432000</v>
      </c>
      <c r="CL29" s="1">
        <f>IFERROR(ROUND($BM29*INDEX(消耗汇总!BH$8:BH$87,相关资料!$C29,1),-2),0)</f>
        <v>0</v>
      </c>
      <c r="CN29" s="46">
        <v>236200</v>
      </c>
      <c r="CO29" s="46">
        <v>344800</v>
      </c>
      <c r="CP29" s="46">
        <v>236200</v>
      </c>
      <c r="CQ29" s="1">
        <f>IFERROR(ROUND($BN29*INDEX(消耗汇总!BH$8:BH$87,相关资料!$D29,1),-2),0)</f>
        <v>0</v>
      </c>
      <c r="CS29" s="1">
        <f>IFERROR(ROUND($BO29*INDEX(消耗汇总!BE$8:BE$87,相关资料!$E29,1),-2),0)</f>
        <v>3341853200</v>
      </c>
      <c r="CT29" s="1">
        <f>IFERROR(ROUND($BO29*INDEX(消耗汇总!BF$8:BF$87,相关资料!$E29,1),-2),0)</f>
        <v>7485751200</v>
      </c>
      <c r="CU29" s="1">
        <f>IFERROR(ROUND($BO29*INDEX(消耗汇总!BG$8:BG$87,相关资料!$E29,1),-2),0)</f>
        <v>3341853200</v>
      </c>
      <c r="CV29" s="1">
        <f>IFERROR(ROUND($BO29*INDEX(消耗汇总!BH$8:BH$87,相关资料!$E29,1),-2),0)</f>
        <v>0</v>
      </c>
      <c r="CX29" s="1">
        <f>IFERROR(ROUND($BP29*INDEX(消耗汇总!BE$8:BE$87,相关资料!$F29,1),-2),0)</f>
        <v>0</v>
      </c>
      <c r="CY29" s="1">
        <f>IFERROR(ROUND($BP29*INDEX(消耗汇总!BF$8:BF$87,相关资料!$F29,1),-2),0)</f>
        <v>0</v>
      </c>
      <c r="CZ29" s="1">
        <f>IFERROR(ROUND($BP29*INDEX(消耗汇总!BG$8:BG$87,相关资料!$F29,1),-2),0)</f>
        <v>0</v>
      </c>
      <c r="DA29" s="1">
        <f>IFERROR(ROUND($BP29*INDEX(消耗汇总!BH$8:BH$87,相关资料!$F29,1),-2),0)</f>
        <v>0</v>
      </c>
      <c r="DD29" s="46">
        <v>165100</v>
      </c>
      <c r="DE29" s="46">
        <v>113100</v>
      </c>
      <c r="DF29" s="1">
        <f>IFERROR(ROUND($BQ29*INDEX(消耗汇总!BH$8:BH$87,相关资料!$G29,1)+$BS29*INDEX(消耗汇总!BH$8:BH$87,相关资料!$G29,1)/2,-2),0)</f>
        <v>0</v>
      </c>
      <c r="DH29" s="46">
        <v>113100</v>
      </c>
      <c r="DI29" s="46">
        <v>165100</v>
      </c>
      <c r="DM29" s="29">
        <v>139100</v>
      </c>
      <c r="DN29" s="2"/>
      <c r="DO29" s="29">
        <v>139100</v>
      </c>
      <c r="DR29" s="46">
        <v>75400</v>
      </c>
      <c r="DS29" s="46">
        <v>110000</v>
      </c>
      <c r="DT29" s="46">
        <v>75400</v>
      </c>
      <c r="DU29" s="1">
        <v>0</v>
      </c>
      <c r="DW29" s="46">
        <v>76300</v>
      </c>
      <c r="DX29" s="46">
        <v>123700</v>
      </c>
      <c r="DY29" s="46">
        <v>76300</v>
      </c>
      <c r="DZ29" s="1">
        <f>ROUND($BU29*INDEX(消耗汇总!BH$8:BH$87,相关资料!$K29,1),-2)</f>
        <v>0</v>
      </c>
      <c r="EB29" s="46">
        <v>246200</v>
      </c>
      <c r="EC29" s="46">
        <v>359500</v>
      </c>
      <c r="ED29" s="46">
        <v>246200</v>
      </c>
      <c r="EE29" s="1">
        <f>IFERROR(ROUND($BV29*INDEX(消耗汇总!BH$8:BH$87,相关资料!$L29,1),-2),0)</f>
        <v>0</v>
      </c>
      <c r="EG29" s="46">
        <v>236200</v>
      </c>
      <c r="EH29" s="46">
        <v>344800</v>
      </c>
      <c r="EI29" s="46">
        <v>236200</v>
      </c>
      <c r="EJ29" s="1">
        <f>IFERROR(ROUND($BW29*INDEX(消耗汇总!BH$8:BH$87,相关资料!$M29,1),-2),0)</f>
        <v>0</v>
      </c>
      <c r="EL29" s="1">
        <f>IFERROR(ROUND($BX29*INDEX(消耗汇总!BE$8:BE$87,相关资料!$N29,1),-2),0)</f>
        <v>671103500</v>
      </c>
      <c r="EM29" s="1">
        <f>IFERROR(ROUND($BX29*INDEX(消耗汇总!BF$8:BF$87,相关资料!$N29,1),-2),0)</f>
        <v>1409317300</v>
      </c>
      <c r="EN29" s="1">
        <f>IFERROR(ROUND($BX29*INDEX(消耗汇总!BG$8:BG$87,相关资料!$N29,1),-2),0)</f>
        <v>671103500</v>
      </c>
      <c r="EO29" s="1">
        <f>IFERROR(ROUND($BX29*INDEX(消耗汇总!BH$8:BH$87,相关资料!$N29,1),-2),0)</f>
        <v>0</v>
      </c>
      <c r="EQ29" s="1">
        <f>IFERROR(ROUND($BY29*INDEX(消耗汇总!BE$8:BE$87,相关资料!$O29,1),-2),0)</f>
        <v>299742800</v>
      </c>
      <c r="ER29" s="1">
        <f>IFERROR(ROUND($BY29*INDEX(消耗汇总!BF$8:BF$87,相关资料!$O29,1),-2),0)</f>
        <v>659434200</v>
      </c>
      <c r="ES29" s="1">
        <f>IFERROR(ROUND($BY29*INDEX(消耗汇总!BG$8:BG$87,相关资料!$O29,1),-2),0)</f>
        <v>299742800</v>
      </c>
      <c r="ET29" s="1">
        <f>IFERROR(ROUND($BY29*INDEX(消耗汇总!BH$8:BH$87,相关资料!$O29,1),-2),0)</f>
        <v>0</v>
      </c>
      <c r="EV29" s="1">
        <f>IFERROR(ROUND($BZ29*INDEX(消耗汇总!BE$8:BE$87,相关资料!$P29,1),-2),0)</f>
        <v>299742800</v>
      </c>
      <c r="EW29" s="1">
        <f>IFERROR(ROUND($BZ29*INDEX(消耗汇总!BF$8:BF$87,相关资料!$P29,1),-2),0)</f>
        <v>659434200</v>
      </c>
      <c r="EX29" s="1">
        <f>IFERROR(ROUND($BZ29*INDEX(消耗汇总!BG$8:BG$87,相关资料!$P29,1),-2),0)</f>
        <v>299742800</v>
      </c>
      <c r="EY29" s="1">
        <f>IFERROR(ROUND($BZ29*INDEX(消耗汇总!BH$8:BH$87,相关资料!$P29,1),-2),0)</f>
        <v>0</v>
      </c>
      <c r="FA29" s="1">
        <f>IFERROR(ROUND($CA29*INDEX(消耗汇总!BE$8:BE$87,相关资料!$Q29,1),-2),0)</f>
        <v>299742800</v>
      </c>
      <c r="FB29" s="1">
        <f>IFERROR(ROUND($CA29*INDEX(消耗汇总!BF$8:BF$87,相关资料!$Q29,1),-2),0)</f>
        <v>659434200</v>
      </c>
      <c r="FC29" s="1">
        <f>IFERROR(ROUND($CA29*INDEX(消耗汇总!BG$8:BG$87,相关资料!$Q29,1),-2),0)</f>
        <v>299742800</v>
      </c>
      <c r="FD29" s="1">
        <f>IFERROR(ROUND($CA29*INDEX(消耗汇总!BH$8:BH$87,相关资料!$Q29,1),-2),0)</f>
        <v>0</v>
      </c>
      <c r="FF29" s="1">
        <f>IFERROR(ROUND($CB29*INDEX(消耗汇总!BE$8:BE$87,相关资料!$R29,1),-2),0)</f>
        <v>224807100</v>
      </c>
      <c r="FG29" s="1">
        <f>IFERROR(ROUND($CB29*INDEX(消耗汇总!BF$8:BF$87,相关资料!$R29,1),-2),0)</f>
        <v>494575700</v>
      </c>
      <c r="FH29" s="1">
        <f>IFERROR(ROUND($CB29*INDEX(消耗汇总!BG$8:BG$87,相关资料!$R29,1),-2),0)</f>
        <v>224807100</v>
      </c>
      <c r="FI29" s="1">
        <f>IFERROR(ROUND($CB29*INDEX(消耗汇总!BH$8:BH$87,相关资料!$R29,1),-2),0)</f>
        <v>0</v>
      </c>
      <c r="FK29" s="46">
        <v>173300</v>
      </c>
      <c r="FL29" s="46">
        <v>253100</v>
      </c>
      <c r="FM29" s="46">
        <v>173300</v>
      </c>
      <c r="FN29" s="1">
        <f>IFERROR(ROUND($CC29*INDEX(消耗汇总!BH$8:BH$87,相关资料!$S29,1),-2),0)</f>
        <v>0</v>
      </c>
      <c r="FP29" s="1">
        <f>IFERROR(ROUND($CD29*INDEX(消耗汇总!BE$8:BE$87,相关资料!$T29,1),-2),0)</f>
        <v>0</v>
      </c>
      <c r="FQ29" s="1">
        <f>IFERROR(ROUND($CD29*INDEX(消耗汇总!BF$8:BF$87,相关资料!$T29,1),-2),0)</f>
        <v>0</v>
      </c>
      <c r="FR29" s="1">
        <f>IFERROR(ROUND($CD29*INDEX(消耗汇总!BG$8:BG$87,相关资料!$T29,1),-2),0)</f>
        <v>0</v>
      </c>
      <c r="FS29" s="1">
        <f>IFERROR(ROUND($CD29*INDEX(消耗汇总!BH$8:BH$87,相关资料!$T29,1),-2),0)</f>
        <v>0</v>
      </c>
      <c r="FW29" s="8">
        <v>24</v>
      </c>
      <c r="FX29" s="5">
        <f t="shared" si="13"/>
        <v>4954700</v>
      </c>
      <c r="FY29" s="5">
        <f t="shared" si="14"/>
        <v>817200</v>
      </c>
      <c r="FZ29" s="5">
        <f t="shared" si="15"/>
        <v>14169457600</v>
      </c>
      <c r="GA29" s="5">
        <f t="shared" si="1"/>
        <v>0</v>
      </c>
      <c r="GB29" s="5">
        <f t="shared" si="2"/>
        <v>278200</v>
      </c>
      <c r="GC29" s="5">
        <f t="shared" si="3"/>
        <v>278200</v>
      </c>
      <c r="GD29" s="5">
        <f t="shared" si="16"/>
        <v>278200</v>
      </c>
      <c r="GE29" s="5">
        <f t="shared" si="17"/>
        <v>260800</v>
      </c>
      <c r="GF29" s="5">
        <f t="shared" si="4"/>
        <v>276300</v>
      </c>
      <c r="GG29" s="5">
        <f t="shared" si="5"/>
        <v>851900</v>
      </c>
      <c r="GH29" s="5">
        <f t="shared" si="6"/>
        <v>817200</v>
      </c>
      <c r="GI29" s="8"/>
      <c r="GJ29" s="5">
        <f t="shared" si="7"/>
        <v>1258919800</v>
      </c>
      <c r="GK29" s="5">
        <f t="shared" si="8"/>
        <v>1258919800</v>
      </c>
      <c r="GL29" s="5">
        <f t="shared" si="9"/>
        <v>1258919800</v>
      </c>
      <c r="GM29" s="5">
        <f t="shared" si="10"/>
        <v>944189900</v>
      </c>
      <c r="GN29" s="5">
        <f t="shared" si="11"/>
        <v>599700</v>
      </c>
      <c r="GO29" s="5">
        <f t="shared" si="12"/>
        <v>0</v>
      </c>
      <c r="GR29" s="8">
        <v>24</v>
      </c>
      <c r="GS29" s="5">
        <f>SUM(FX$6:FX29)</f>
        <v>23570100</v>
      </c>
      <c r="GT29" s="5">
        <f>SUM(FY$6:FY29)</f>
        <v>3348300</v>
      </c>
      <c r="GU29" s="5">
        <f>SUM(FZ$6:FZ29)</f>
        <v>34348209800</v>
      </c>
      <c r="GV29" s="5">
        <f>SUM(GA$6:GA29)</f>
        <v>0</v>
      </c>
      <c r="GW29" s="5">
        <f>SUM(GB$6:GB29)</f>
        <v>1305500</v>
      </c>
      <c r="GX29" s="5">
        <f>SUM(GC$6:GC29)</f>
        <v>1305500</v>
      </c>
      <c r="GY29" s="5">
        <f>SUM(GD$6:GD29)</f>
        <v>1305520</v>
      </c>
      <c r="GZ29" s="5">
        <f>SUM(GE$6:GE29)</f>
        <v>1231550</v>
      </c>
      <c r="HA29" s="5">
        <f>SUM(GF$6:GF29)</f>
        <v>5021400</v>
      </c>
      <c r="HB29" s="5">
        <f>SUM(GG$6:GG29)</f>
        <v>3630050</v>
      </c>
      <c r="HC29" s="5">
        <f>SUM(GH$6:GH29)</f>
        <v>3348600</v>
      </c>
      <c r="HD29" s="5">
        <f>SUM(GI$6:GI29)</f>
        <v>0</v>
      </c>
      <c r="HE29" s="5">
        <f>SUM(GJ$6:GJ29)</f>
        <v>3177156100</v>
      </c>
      <c r="HF29" s="5">
        <f>SUM(GK$6:GK29)</f>
        <v>3177156700</v>
      </c>
      <c r="HG29" s="5">
        <f>SUM(GL$6:GL29)</f>
        <v>3177156400</v>
      </c>
      <c r="HH29" s="5">
        <f>SUM(GM$6:GM29)</f>
        <v>2382865900</v>
      </c>
      <c r="HI29" s="5">
        <f>SUM(GN$6:GN29)</f>
        <v>2414100</v>
      </c>
      <c r="HJ29" s="5">
        <f>SUM(GO$6:GO29)</f>
        <v>4436503800</v>
      </c>
      <c r="HM29" s="8">
        <v>24</v>
      </c>
      <c r="HN29" s="5">
        <f>IFERROR(求节点(相关资料!C$6:C$85,GS$6:GS$85,$HM29),0)</f>
        <v>23570100</v>
      </c>
      <c r="HO29" s="5">
        <f>IFERROR(求节点(相关资料!D$6:D$85,GT$6:GT$85,$HM29),0)</f>
        <v>3348300</v>
      </c>
      <c r="HP29" s="5">
        <f>IFERROR(求节点(相关资料!E$6:E$85,GU$6:GU$85,$HM29),0)</f>
        <v>5477650</v>
      </c>
      <c r="HQ29" s="5">
        <f>IFERROR(求节点(相关资料!F$6:F$85,GV$6:GV$85,$HM29),0)</f>
        <v>0</v>
      </c>
      <c r="HR29" s="5">
        <f>IFERROR(求节点(相关资料!G$6:G$85,GW$6:GW$85,$HM29),0)</f>
        <v>1305500</v>
      </c>
      <c r="HS29" s="5">
        <f>IFERROR(求节点(相关资料!H$6:H$85,GX$6:GX$85,$HM29),0)</f>
        <v>1305500</v>
      </c>
      <c r="HT29" s="5">
        <f>IFERROR(求节点(相关资料!I$6:I$85,GY$6:GY$85,$HM29),0)</f>
        <v>1305520</v>
      </c>
      <c r="HU29" s="5">
        <f>IFERROR(求节点(相关资料!J$6:J$85,GZ$6:GZ$85,$HM29),0)</f>
        <v>1231550</v>
      </c>
      <c r="HV29" s="5">
        <f>IFERROR(求节点(相关资料!K$6:K$85,HA$6:HA$85,$HM29),0)</f>
        <v>121714.28571428571</v>
      </c>
      <c r="HW29" s="5">
        <f>IFERROR(求节点(相关资料!L$6:L$85,HB$6:HB$85,$HM29),0)</f>
        <v>3630050</v>
      </c>
      <c r="HX29" s="5">
        <f>IFERROR(求节点(相关资料!M$6:M$85,HC$6:HC$85,$HM29),0)</f>
        <v>3348600</v>
      </c>
      <c r="HY29" s="5">
        <f>IFERROR(求节点(相关资料!N$6:N$85,HD$6:HD$85,$HM29),0)</f>
        <v>0</v>
      </c>
      <c r="HZ29" s="5">
        <f>IFERROR(求节点(相关资料!O$6:O$85,HE$6:HE$85,$HM29),0)</f>
        <v>1829050</v>
      </c>
      <c r="IA29" s="5">
        <f>IFERROR(求节点(相关资料!P$6:P$85,HF$6:HF$85,$HM29),0)</f>
        <v>1829650</v>
      </c>
      <c r="IB29" s="5">
        <f>IFERROR(求节点(相关资料!Q$6:Q$85,HG$6:HG$85,$HM29),0)</f>
        <v>1829350</v>
      </c>
      <c r="IC29" s="5">
        <f>IFERROR(求节点(相关资料!R$6:R$85,HH$6:HH$85,$HM29),0)</f>
        <v>1370350</v>
      </c>
      <c r="ID29" s="5">
        <f>IFERROR(求节点(相关资料!S$6:S$85,HI$6:HI$85,$HM29),0)</f>
        <v>2414100</v>
      </c>
      <c r="IE29" s="5">
        <f>IFERROR(求节点(相关资料!T$6:T$85,HJ$6:HJ$85,$HM29),0)</f>
        <v>230487.5</v>
      </c>
      <c r="IH29" s="6">
        <v>24</v>
      </c>
      <c r="II29" s="6">
        <f>SUMPRODUCT(HN29:IE29,'[1]功能-城建'!$X29:$AO29)</f>
        <v>54025757.5</v>
      </c>
      <c r="IJ29" s="6">
        <f>'[1]资源-木石铜粮'!$BW29</f>
        <v>59036705.989186712</v>
      </c>
      <c r="IK29" s="6">
        <f t="shared" si="18"/>
        <v>0.91512147561036805</v>
      </c>
    </row>
    <row r="30" spans="1:245" x14ac:dyDescent="0.15">
      <c r="A30" s="2">
        <v>25</v>
      </c>
      <c r="B30" s="4">
        <f>'[1]资源-木石铜粮'!DG30</f>
        <v>29733260.285538893</v>
      </c>
      <c r="C30" s="4">
        <f>'[1]资源-木石铜粮'!DH30</f>
        <v>4388998.8859096356</v>
      </c>
      <c r="D30" s="4">
        <f>'[1]资源-木石铜粮'!DI30</f>
        <v>7153179.1659768866</v>
      </c>
      <c r="E30" s="4">
        <f>'[1]资源-木石铜粮'!DJ30</f>
        <v>0</v>
      </c>
      <c r="F30" s="4">
        <f>'[1]资源-木石铜粮'!DK30</f>
        <v>1550326.1093624902</v>
      </c>
      <c r="G30" s="4">
        <f>'[1]资源-木石铜粮'!DL30</f>
        <v>1550326.1093624902</v>
      </c>
      <c r="H30" s="4">
        <f>'[1]资源-木石铜粮'!DM30</f>
        <v>1550326.1093624902</v>
      </c>
      <c r="I30" s="4">
        <f>'[1]资源-木石铜粮'!DN30</f>
        <v>1550326.1093624902</v>
      </c>
      <c r="J30" s="29">
        <f>SMALL('[1]资源-木石铜粮'!$DO$6:$DO$55,$A30)</f>
        <v>0</v>
      </c>
      <c r="K30" s="4">
        <f>'[1]资源-木石铜粮'!DP30</f>
        <v>4862505.7502800785</v>
      </c>
      <c r="L30" s="4">
        <f>'[1]资源-木石铜粮'!DQ30</f>
        <v>4388538.9428313458</v>
      </c>
      <c r="M30" s="4">
        <f>'[1]资源-木石铜粮'!DR30</f>
        <v>8025974.3044570312</v>
      </c>
      <c r="N30" s="4">
        <f>'[1]资源-木石铜粮'!DS30</f>
        <v>2169683.269397703</v>
      </c>
      <c r="O30" s="4">
        <f>'[1]资源-木石铜粮'!DT30</f>
        <v>2170812.32747046</v>
      </c>
      <c r="P30" s="4">
        <f>'[1]资源-木石铜粮'!DU30</f>
        <v>2170403.4891786473</v>
      </c>
      <c r="Q30" s="4">
        <f>'[1]资源-木石铜粮'!DV30</f>
        <v>1626461.9344905363</v>
      </c>
      <c r="R30" s="4">
        <f>'[1]资源-木石铜粮'!DW30</f>
        <v>3029639.9250806458</v>
      </c>
      <c r="S30" s="4">
        <f>'[1]资源-木石铜粮'!DX30</f>
        <v>269996.22570067318</v>
      </c>
      <c r="T30" s="4">
        <f>'[1]资源-木石铜粮'!DY30</f>
        <v>0</v>
      </c>
      <c r="V30" s="2">
        <v>25</v>
      </c>
      <c r="W30" s="2">
        <f>IFERROR(求节点($A$6:$A$85,B$6:B$85,相关资料!C30),0)</f>
        <v>29733260.285538893</v>
      </c>
      <c r="X30" s="2">
        <f>IFERROR(求节点($A$6:$A$85,C$6:C$85,相关资料!D30),0)</f>
        <v>4388998.8859096356</v>
      </c>
      <c r="Y30" s="2">
        <f>IFERROR(求节点($A$6:$A$85,D$6:D$85,相关资料!E30),0)</f>
        <v>48449176410.898186</v>
      </c>
      <c r="Z30" s="2">
        <f>IFERROR(求节点($A$6:$A$85,E$6:E$85,相关资料!F30),0)</f>
        <v>0</v>
      </c>
      <c r="AA30" s="2">
        <f>IFERROR(求节点($A$6:$A$85,F$6:F$85,相关资料!G30),0)</f>
        <v>1550326.1093624902</v>
      </c>
      <c r="AB30" s="2">
        <f>IFERROR(求节点($A$6:$A$85,G$6:G$85,相关资料!H30),0)</f>
        <v>1550326.1093624902</v>
      </c>
      <c r="AC30" s="2">
        <f>IFERROR(求节点($A$6:$A$85,H$6:H$85,相关资料!I30),0)</f>
        <v>1550326.1093624902</v>
      </c>
      <c r="AD30" s="2">
        <f>IFERROR(求节点($A$6:$A$85,I$6:I$85,相关资料!J30),0)</f>
        <v>1550326.1093624902</v>
      </c>
      <c r="AE30" s="29">
        <f>MAX(求节点('[1]功能-城建'!$K$33:$K$55,$J$33:$J$85,$V30),AE29)</f>
        <v>5390357.8860060181</v>
      </c>
      <c r="AF30" s="2">
        <f>IFERROR(求节点($A$6:$A$85,K$6:K$85,相关资料!L30),0)</f>
        <v>4862505.7502800785</v>
      </c>
      <c r="AG30" s="2">
        <f>IFERROR(求节点($A$6:$A$85,L$6:L$85,相关资料!M30),0)</f>
        <v>4388538.9428313458</v>
      </c>
      <c r="AH30" s="2">
        <f>IFERROR(求节点($A$6:$A$85,M$6:M$85,相关资料!N30),0)</f>
        <v>11546047940.107285</v>
      </c>
      <c r="AI30" s="2">
        <f>IFERROR(求节点($A$6:$A$85,N$6:N$85,相关资料!O30),0)</f>
        <v>4317320807.0736456</v>
      </c>
      <c r="AJ30" s="2">
        <f>IFERROR(求节点($A$6:$A$85,O$6:O$85,相关资料!P30),0)</f>
        <v>4317321936.1317177</v>
      </c>
      <c r="AK30" s="2">
        <f>IFERROR(求节点($A$6:$A$85,P$6:P$85,相关资料!Q30),0)</f>
        <v>4317321527.2934265</v>
      </c>
      <c r="AL30" s="2">
        <f>IFERROR(求节点($A$6:$A$85,Q$6:Q$85,相关资料!R30),0)</f>
        <v>3237989804.7876778</v>
      </c>
      <c r="AM30" s="2">
        <f>IFERROR(求节点($A$6:$A$85,R$6:R$85,相关资料!S30),0)</f>
        <v>3029639.9250806458</v>
      </c>
      <c r="AN30" s="2">
        <f>IFERROR(求节点($A$6:$A$85,S$6:S$85,相关资料!T30),0)</f>
        <v>3606382190.1373234</v>
      </c>
      <c r="AO30" s="2">
        <f>IFERROR(求节点($A$6:$A$85,T$6:T$85,相关资料!U30),0)</f>
        <v>0</v>
      </c>
      <c r="AP30" s="2"/>
      <c r="AQ30" s="2">
        <v>25</v>
      </c>
      <c r="AR30" s="2">
        <f>IF(W30-W29=0,MAX(AR$6:AR29),W30-W29)</f>
        <v>6163225.6103209294</v>
      </c>
      <c r="AS30" s="2">
        <f>IF(X30-X29=0,MAX(AS$6:AS29),X30-X29)</f>
        <v>1041372.6031231913</v>
      </c>
      <c r="AT30" s="2">
        <f>IF(Y30-Y29=0,MAX(AT$6:AT29),Y30-Y29)</f>
        <v>18734531126.729908</v>
      </c>
      <c r="AU30" s="2">
        <f>IF(Z30-Z29=0,MAX(AU$6:AU29),Z30-Z29)</f>
        <v>0</v>
      </c>
      <c r="AV30" s="2">
        <f>IF(AA30-AA29=0,MAX(AV$6:AV29),AA30-AA29)</f>
        <v>318787.53156832396</v>
      </c>
      <c r="AW30" s="2">
        <f>IF(AB30-AB29=0,MAX(AW$6:AW29),AB30-AB29)</f>
        <v>318787.53156832396</v>
      </c>
      <c r="AX30" s="2">
        <f>IF(AC30-AC29=0,MAX(AX$6:AX29),AC30-AC29)</f>
        <v>318787.53156832396</v>
      </c>
      <c r="AY30" s="2">
        <f>IF(AD30-AD29=0,MAX(AY$6:AY29),AD30-AD29)</f>
        <v>318787.53156832396</v>
      </c>
      <c r="AZ30" s="2">
        <f>IF(AE30-AE29=0,MAX(AZ$6:AZ29),AE30-AE29)</f>
        <v>264198.51439706702</v>
      </c>
      <c r="BA30" s="2">
        <f>IF(AF30-AF29=0,MAX(BA$6:BA29),AF30-AF29)</f>
        <v>1232645.1220641858</v>
      </c>
      <c r="BB30" s="2">
        <f>IF(AG30-AG29=0,MAX(BB$6:BB29),AG30-AG29)</f>
        <v>1041372.6031231913</v>
      </c>
      <c r="BC30" s="2">
        <f>IF(AH30-AH29=0,MAX(BC$6:BC29),AH30-AH29)</f>
        <v>3210433257.5965376</v>
      </c>
      <c r="BD30" s="2">
        <f>IF(AI30-AI29=0,MAX(BD$6:BD29),AI30-AI29)</f>
        <v>1618855766.7692051</v>
      </c>
      <c r="BE30" s="2">
        <f>IF(AJ30-AJ29=0,MAX(BE$6:BE29),AJ30-AJ29)</f>
        <v>1618855766.7692046</v>
      </c>
      <c r="BF30" s="2">
        <f>IF(AK30-AK29=0,MAX(BF$6:BF29),AK30-AK29)</f>
        <v>1618855766.7692051</v>
      </c>
      <c r="BG30" s="2">
        <f>IF(AL30-AL29=0,MAX(BG$6:BG29),AL30-AL29)</f>
        <v>1214141825.0769048</v>
      </c>
      <c r="BH30" s="2">
        <f>IF(AM30-AM29=0,MAX(BH$6:BH29),AM30-AM29)</f>
        <v>775716.32681625523</v>
      </c>
      <c r="BI30" s="2">
        <f>IF(AN30-AN29=0,MAX(BI$6:BI29),AN30-AN29)</f>
        <v>1285032343.8735757</v>
      </c>
      <c r="BK30" s="21">
        <v>1</v>
      </c>
      <c r="BL30" s="2">
        <v>25</v>
      </c>
      <c r="BM30" s="2">
        <f>IF($BL30&gt;BM$1,0,SMALL(AR$6:AR$85,$BL30)*求节点($BL$6:$BL$85,$BK$6:$BK$85,INDEX(升级建筑所需大殿等级!AA$6:AA$85,MATCH($BL30,升级建筑所需大殿等级!$Z$6:$Z$85,0))))</f>
        <v>6163225.6103209294</v>
      </c>
      <c r="BN30" s="2">
        <f>IF($BL30&gt;BN$1,0,SMALL(AS$6:AS$85,$BL30)*求节点($BL$6:$BL$85,$BK$6:$BK$85,INDEX(升级建筑所需大殿等级!AB$6:AB$85,MATCH($BL30,升级建筑所需大殿等级!$Z$6:$Z$85,0))))</f>
        <v>1041372.6031231913</v>
      </c>
      <c r="BO30" s="2">
        <f>IF($BL30&gt;BO$1,0,SMALL(AT$6:AT$85,$BL30)*求节点($BL$6:$BL$85,$BK$6:$BK$85,INDEX(升级建筑所需大殿等级!AC$6:AC$85,MATCH($BL30,升级建筑所需大殿等级!$Z$6:$Z$85,0))))</f>
        <v>23230818597.145084</v>
      </c>
      <c r="BP30" s="2">
        <f>IF($BL30&gt;BP$1,0,SMALL(AU$6:AU$85,$BL30)*求节点($BL$6:$BL$85,$BK$6:$BK$85,INDEX(升级建筑所需大殿等级!AD$6:AD$85,MATCH($BL30,升级建筑所需大殿等级!$Z$6:$Z$85,0))))</f>
        <v>0</v>
      </c>
      <c r="BQ30" s="2">
        <f>IF($BL30&gt;BQ$1,0,SMALL(AV$6:AV$85,$BL30)*求节点($BL$6:$BL$85,$BK$6:$BK$85,INDEX(升级建筑所需大殿等级!AE$6:AE$85,MATCH($BL30,升级建筑所需大殿等级!$Z$6:$Z$85,0))))</f>
        <v>318787.53156832396</v>
      </c>
      <c r="BR30" s="2">
        <f>IF($BL30&gt;BR$1,0,SMALL(AW$6:AW$85,$BL30)*求节点($BL$6:$BL$85,$BK$6:$BK$85,INDEX(升级建筑所需大殿等级!AF$6:AF$85,MATCH($BL30,升级建筑所需大殿等级!$Z$6:$Z$85,0))))</f>
        <v>318787.53156832396</v>
      </c>
      <c r="BS30" s="2">
        <f>IF($BL30&gt;BS$1,0,SMALL(AX$6:AX$85,$BL30)*求节点($BL$6:$BL$85,$BK$6:$BK$85,INDEX(升级建筑所需大殿等级!AG$6:AG$85,MATCH($BL30,升级建筑所需大殿等级!$Z$6:$Z$85,0))))</f>
        <v>318787.53156832396</v>
      </c>
      <c r="BT30" s="2">
        <f>IF($BL30&gt;BT$1,0,SMALL(AY$6:AY$85,$BL30)*求节点($BL$6:$BL$85,$BK$6:$BK$85,INDEX(升级建筑所需大殿等级!AH$6:AH$85,MATCH($BL30,升级建筑所需大殿等级!$Z$6:$Z$85,0))))</f>
        <v>318787.53156832396</v>
      </c>
      <c r="BU30" s="2">
        <f>IF($BL30&gt;BU$1,0,SMALL(AZ$6:AZ$85,$BL30)*求节点($BL$6:$BL$85,$BK$6:$BK$85,INDEX(升级建筑所需大殿等级!AI$6:AI$85,MATCH($BL30,升级建筑所需大殿等级!$Z$6:$Z$85,0))))</f>
        <v>276337.40522886068</v>
      </c>
      <c r="BV30" s="2">
        <f>IF($BL30&gt;BV$1,0,SMALL(BA$6:BA$85,$BL30)*求节点($BL$6:$BL$85,$BK$6:$BK$85,INDEX(升级建筑所需大殿等级!AJ$6:AJ$85,MATCH($BL30,升级建筑所需大殿等级!$Z$6:$Z$85,0))))</f>
        <v>1232645.1220641858</v>
      </c>
      <c r="BW30" s="2">
        <f>IF($BL30&gt;BW$1,0,SMALL(BB$6:BB$85,$BL30)*求节点($BL$6:$BL$85,$BK$6:$BK$85,INDEX(升级建筑所需大殿等级!AK$6:AK$85,MATCH($BL30,升级建筑所需大殿等级!$Z$6:$Z$85,0))))</f>
        <v>1041372.6031231913</v>
      </c>
      <c r="BX30" s="2">
        <f>IF($BL30&gt;BX$1,0,SMALL(BC$6:BC$85,$BL30)*求节点($BL$6:$BL$85,$BK$6:$BK$85,INDEX(升级建筑所需大殿等级!AL$6:AL$85,MATCH($BL30,升级建筑所需大殿等级!$Z$6:$Z$85,0))))</f>
        <v>3948832906.8437414</v>
      </c>
      <c r="BY30" s="2">
        <f>IF($BL30&gt;BY$1,0,SMALL(BD$6:BD$85,$BL30)*求节点($BL$6:$BL$85,$BK$6:$BK$85,INDEX(升级建筑所需大殿等级!AM$6:AM$85,MATCH($BL30,升级建筑所需大殿等级!$Z$6:$Z$85,0))))</f>
        <v>2007381150.7938142</v>
      </c>
      <c r="BZ30" s="2">
        <f>IF($BL30&gt;BZ$1,0,SMALL(BE$6:BE$85,$BL30)*求节点($BL$6:$BL$85,$BK$6:$BK$85,INDEX(升级建筑所需大殿等级!AN$6:AN$85,MATCH($BL30,升级建筑所需大殿等级!$Z$6:$Z$85,0))))</f>
        <v>2007381150.7938137</v>
      </c>
      <c r="CA30" s="2">
        <f>IF($BL30&gt;CA$1,0,SMALL(BF$6:BF$85,$BL30)*求节点($BL$6:$BL$85,$BK$6:$BK$85,INDEX(升级建筑所需大殿等级!AO$6:AO$85,MATCH($BL30,升级建筑所需大殿等级!$Z$6:$Z$85,0))))</f>
        <v>2007381150.7938142</v>
      </c>
      <c r="CB30" s="2">
        <f>IF($BL30&gt;CB$1,0,SMALL(BG$6:BG$85,$BL30)*求节点($BL$6:$BL$85,$BK$6:$BK$85,INDEX(升级建筑所需大殿等级!AP$6:AP$85,MATCH($BL30,升级建筑所需大殿等级!$Z$6:$Z$85,0))))</f>
        <v>1505535863.0953619</v>
      </c>
      <c r="CC30" s="2">
        <f>IF($BL30&gt;CC$1,0,SMALL(BH$6:BH$85,$BL30)*求节点($BL$6:$BL$85,$BK$6:$BK$85,INDEX(升级建筑所需大殿等级!AQ$6:AQ$85,MATCH($BL30,升级建筑所需大殿等级!$Z$6:$Z$85,0))))</f>
        <v>775716.32681625523</v>
      </c>
      <c r="CD30" s="2">
        <f>IF($BL30&gt;CD$1,0,SMALL(BI$6:BI$85,$BL30)*求节点($BL$6:$BL$85,$BK$6:$BK$85,INDEX(升级建筑所需大殿等级!AR$6:AR$85,MATCH($BL30,升级建筑所需大殿等级!$Z$6:$Z$85,0))))</f>
        <v>0</v>
      </c>
      <c r="CE30" s="2"/>
      <c r="CF30" s="2"/>
      <c r="CH30" s="1">
        <v>25</v>
      </c>
      <c r="CI30" s="46">
        <v>1771000</v>
      </c>
      <c r="CJ30" s="46">
        <v>2621100</v>
      </c>
      <c r="CK30" s="46">
        <v>1771000</v>
      </c>
      <c r="CL30" s="1">
        <f>IFERROR(ROUND($BM30*INDEX(消耗汇总!BH$8:BH$87,相关资料!$C30,1),-2),0)</f>
        <v>0</v>
      </c>
      <c r="CN30" s="46">
        <v>299200</v>
      </c>
      <c r="CO30" s="46">
        <v>442900</v>
      </c>
      <c r="CP30" s="46">
        <v>299200</v>
      </c>
      <c r="CQ30" s="1">
        <f>IFERROR(ROUND($BN30*INDEX(消耗汇总!BH$8:BH$87,相关资料!$D30,1),-2),0)</f>
        <v>0</v>
      </c>
      <c r="CS30" s="1">
        <f>IFERROR(ROUND($BO30*INDEX(消耗汇总!BE$8:BE$87,相关资料!$E30,1),-2),0)</f>
        <v>5402516000</v>
      </c>
      <c r="CT30" s="1">
        <f>IFERROR(ROUND($BO30*INDEX(消耗汇总!BF$8:BF$87,相关资料!$E30,1),-2),0)</f>
        <v>12425786700</v>
      </c>
      <c r="CU30" s="1">
        <f>IFERROR(ROUND($BO30*INDEX(消耗汇总!BG$8:BG$87,相关资料!$E30,1),-2),0)</f>
        <v>5402516000</v>
      </c>
      <c r="CV30" s="1">
        <f>IFERROR(ROUND($BO30*INDEX(消耗汇总!BH$8:BH$87,相关资料!$E30,1),-2),0)</f>
        <v>0</v>
      </c>
      <c r="CX30" s="1">
        <f>IFERROR(ROUND($BP30*INDEX(消耗汇总!BE$8:BE$87,相关资料!$F30,1),-2),0)</f>
        <v>0</v>
      </c>
      <c r="CY30" s="1">
        <f>IFERROR(ROUND($BP30*INDEX(消耗汇总!BF$8:BF$87,相关资料!$F30,1),-2),0)</f>
        <v>0</v>
      </c>
      <c r="CZ30" s="1">
        <f>IFERROR(ROUND($BP30*INDEX(消耗汇总!BG$8:BG$87,相关资料!$F30,1),-2),0)</f>
        <v>0</v>
      </c>
      <c r="DA30" s="1">
        <f>IFERROR(ROUND($BP30*INDEX(消耗汇总!BH$8:BH$87,相关资料!$F30,1),-2),0)</f>
        <v>0</v>
      </c>
      <c r="DD30" s="46">
        <v>203400</v>
      </c>
      <c r="DE30" s="46">
        <v>137400</v>
      </c>
      <c r="DF30" s="1">
        <f>IFERROR(ROUND($BQ30*INDEX(消耗汇总!BH$8:BH$87,相关资料!$G30,1)+$BS30*INDEX(消耗汇总!BH$8:BH$87,相关资料!$G30,1)/2,-2),0)</f>
        <v>0</v>
      </c>
      <c r="DH30" s="46">
        <v>137400</v>
      </c>
      <c r="DI30" s="46">
        <v>203400</v>
      </c>
      <c r="DM30" s="29">
        <v>170400</v>
      </c>
      <c r="DN30" s="2"/>
      <c r="DO30" s="29">
        <v>170400</v>
      </c>
      <c r="DR30" s="46">
        <v>91600</v>
      </c>
      <c r="DS30" s="46">
        <v>135600</v>
      </c>
      <c r="DT30" s="46">
        <v>91600</v>
      </c>
      <c r="DU30" s="1">
        <v>0</v>
      </c>
      <c r="DW30" s="46">
        <v>76300</v>
      </c>
      <c r="DX30" s="46">
        <v>123700</v>
      </c>
      <c r="DY30" s="46">
        <v>76300</v>
      </c>
      <c r="DZ30" s="1">
        <f>ROUND($BU30*INDEX(消耗汇总!BH$8:BH$87,相关资料!$K30,1),-2)</f>
        <v>0</v>
      </c>
      <c r="EB30" s="46">
        <v>354200</v>
      </c>
      <c r="EC30" s="46">
        <v>524200</v>
      </c>
      <c r="ED30" s="46">
        <v>354200</v>
      </c>
      <c r="EE30" s="1">
        <f>IFERROR(ROUND($BV30*INDEX(消耗汇总!BH$8:BH$87,相关资料!$L30,1),-2),0)</f>
        <v>0</v>
      </c>
      <c r="EG30" s="46">
        <v>299200</v>
      </c>
      <c r="EH30" s="46">
        <v>442900</v>
      </c>
      <c r="EI30" s="46">
        <v>299200</v>
      </c>
      <c r="EJ30" s="1">
        <f>IFERROR(ROUND($BW30*INDEX(消耗汇总!BH$8:BH$87,相关资料!$M30,1),-2),0)</f>
        <v>0</v>
      </c>
      <c r="EL30" s="1">
        <f>IFERROR(ROUND($BX30*INDEX(消耗汇总!BE$8:BE$87,相关资料!$N30,1),-2),0)</f>
        <v>953824400</v>
      </c>
      <c r="EM30" s="1">
        <f>IFERROR(ROUND($BX30*INDEX(消耗汇总!BF$8:BF$87,相关资料!$N30,1),-2),0)</f>
        <v>2041184200</v>
      </c>
      <c r="EN30" s="1">
        <f>IFERROR(ROUND($BX30*INDEX(消耗汇总!BG$8:BG$87,相关资料!$N30,1),-2),0)</f>
        <v>953824400</v>
      </c>
      <c r="EO30" s="1">
        <f>IFERROR(ROUND($BX30*INDEX(消耗汇总!BH$8:BH$87,相关资料!$N30,1),-2),0)</f>
        <v>0</v>
      </c>
      <c r="EQ30" s="1">
        <f>IFERROR(ROUND($BY30*INDEX(消耗汇总!BE$8:BE$87,相关资料!$O30,1),-2),0)</f>
        <v>471216200</v>
      </c>
      <c r="ER30" s="1">
        <f>IFERROR(ROUND($BY30*INDEX(消耗汇总!BF$8:BF$87,相关资料!$O30,1),-2),0)</f>
        <v>1064948700</v>
      </c>
      <c r="ES30" s="1">
        <f>IFERROR(ROUND($BY30*INDEX(消耗汇总!BG$8:BG$87,相关资料!$O30,1),-2),0)</f>
        <v>471216200</v>
      </c>
      <c r="ET30" s="1">
        <f>IFERROR(ROUND($BY30*INDEX(消耗汇总!BH$8:BH$87,相关资料!$O30,1),-2),0)</f>
        <v>0</v>
      </c>
      <c r="EV30" s="1">
        <f>IFERROR(ROUND($BZ30*INDEX(消耗汇总!BE$8:BE$87,相关资料!$P30,1),-2),0)</f>
        <v>471216200</v>
      </c>
      <c r="EW30" s="1">
        <f>IFERROR(ROUND($BZ30*INDEX(消耗汇总!BF$8:BF$87,相关资料!$P30,1),-2),0)</f>
        <v>1064948700</v>
      </c>
      <c r="EX30" s="1">
        <f>IFERROR(ROUND($BZ30*INDEX(消耗汇总!BG$8:BG$87,相关资料!$P30,1),-2),0)</f>
        <v>471216200</v>
      </c>
      <c r="EY30" s="1">
        <f>IFERROR(ROUND($BZ30*INDEX(消耗汇总!BH$8:BH$87,相关资料!$P30,1),-2),0)</f>
        <v>0</v>
      </c>
      <c r="FA30" s="1">
        <f>IFERROR(ROUND($CA30*INDEX(消耗汇总!BE$8:BE$87,相关资料!$Q30,1),-2),0)</f>
        <v>471216200</v>
      </c>
      <c r="FB30" s="1">
        <f>IFERROR(ROUND($CA30*INDEX(消耗汇总!BF$8:BF$87,相关资料!$Q30,1),-2),0)</f>
        <v>1064948700</v>
      </c>
      <c r="FC30" s="1">
        <f>IFERROR(ROUND($CA30*INDEX(消耗汇总!BG$8:BG$87,相关资料!$Q30,1),-2),0)</f>
        <v>471216200</v>
      </c>
      <c r="FD30" s="1">
        <f>IFERROR(ROUND($CA30*INDEX(消耗汇总!BH$8:BH$87,相关资料!$Q30,1),-2),0)</f>
        <v>0</v>
      </c>
      <c r="FF30" s="1">
        <f>IFERROR(ROUND($CB30*INDEX(消耗汇总!BE$8:BE$87,相关资料!$R30,1),-2),0)</f>
        <v>353412200</v>
      </c>
      <c r="FG30" s="1">
        <f>IFERROR(ROUND($CB30*INDEX(消耗汇总!BF$8:BF$87,相关资料!$R30,1),-2),0)</f>
        <v>798711500</v>
      </c>
      <c r="FH30" s="1">
        <f>IFERROR(ROUND($CB30*INDEX(消耗汇总!BG$8:BG$87,相关资料!$R30,1),-2),0)</f>
        <v>353412200</v>
      </c>
      <c r="FI30" s="1">
        <f>IFERROR(ROUND($CB30*INDEX(消耗汇总!BH$8:BH$87,相关资料!$R30,1),-2),0)</f>
        <v>0</v>
      </c>
      <c r="FK30" s="46">
        <v>222900</v>
      </c>
      <c r="FL30" s="46">
        <v>329900</v>
      </c>
      <c r="FM30" s="46">
        <v>222900</v>
      </c>
      <c r="FN30" s="1">
        <f>IFERROR(ROUND($CC30*INDEX(消耗汇总!BH$8:BH$87,相关资料!$S30,1),-2),0)</f>
        <v>0</v>
      </c>
      <c r="FP30" s="1">
        <f>IFERROR(ROUND($CD30*INDEX(消耗汇总!BE$8:BE$87,相关资料!$T30,1),-2),0)</f>
        <v>0</v>
      </c>
      <c r="FQ30" s="1">
        <f>IFERROR(ROUND($CD30*INDEX(消耗汇总!BF$8:BF$87,相关资料!$T30,1),-2),0)</f>
        <v>0</v>
      </c>
      <c r="FR30" s="1">
        <f>IFERROR(ROUND($CD30*INDEX(消耗汇总!BG$8:BG$87,相关资料!$T30,1),-2),0)</f>
        <v>0</v>
      </c>
      <c r="FS30" s="1">
        <f>IFERROR(ROUND($CD30*INDEX(消耗汇总!BH$8:BH$87,相关资料!$T30,1),-2),0)</f>
        <v>0</v>
      </c>
      <c r="FW30" s="8">
        <v>25</v>
      </c>
      <c r="FX30" s="5">
        <f t="shared" si="13"/>
        <v>6163100</v>
      </c>
      <c r="FY30" s="5">
        <f t="shared" si="14"/>
        <v>1041300</v>
      </c>
      <c r="FZ30" s="5">
        <f t="shared" si="15"/>
        <v>23230818700</v>
      </c>
      <c r="GA30" s="5">
        <f t="shared" si="1"/>
        <v>0</v>
      </c>
      <c r="GB30" s="5">
        <f t="shared" si="2"/>
        <v>340800</v>
      </c>
      <c r="GC30" s="5">
        <f t="shared" si="3"/>
        <v>340800</v>
      </c>
      <c r="GD30" s="5">
        <f t="shared" si="16"/>
        <v>340800</v>
      </c>
      <c r="GE30" s="5">
        <f t="shared" si="17"/>
        <v>318800</v>
      </c>
      <c r="GF30" s="5">
        <f t="shared" si="4"/>
        <v>276300</v>
      </c>
      <c r="GG30" s="5">
        <f t="shared" si="5"/>
        <v>1232600</v>
      </c>
      <c r="GH30" s="5">
        <f t="shared" si="6"/>
        <v>1041300</v>
      </c>
      <c r="GI30" s="8"/>
      <c r="GJ30" s="5">
        <f t="shared" si="7"/>
        <v>2007381100</v>
      </c>
      <c r="GK30" s="5">
        <f t="shared" si="8"/>
        <v>2007381100</v>
      </c>
      <c r="GL30" s="5">
        <f t="shared" si="9"/>
        <v>2007381100</v>
      </c>
      <c r="GM30" s="5">
        <f t="shared" si="10"/>
        <v>1505535900</v>
      </c>
      <c r="GN30" s="5">
        <f t="shared" si="11"/>
        <v>775700</v>
      </c>
      <c r="GO30" s="5">
        <f t="shared" si="12"/>
        <v>0</v>
      </c>
      <c r="GR30" s="8">
        <v>25</v>
      </c>
      <c r="GS30" s="5">
        <f>SUM(FX$6:FX30)</f>
        <v>29733200</v>
      </c>
      <c r="GT30" s="5">
        <f>SUM(FY$6:FY30)</f>
        <v>4389600</v>
      </c>
      <c r="GU30" s="5">
        <f>SUM(FZ$6:FZ30)</f>
        <v>57579028500</v>
      </c>
      <c r="GV30" s="5">
        <f>SUM(GA$6:GA30)</f>
        <v>0</v>
      </c>
      <c r="GW30" s="5">
        <f>SUM(GB$6:GB30)</f>
        <v>1646300</v>
      </c>
      <c r="GX30" s="5">
        <f>SUM(GC$6:GC30)</f>
        <v>1646300</v>
      </c>
      <c r="GY30" s="5">
        <f>SUM(GD$6:GD30)</f>
        <v>1646320</v>
      </c>
      <c r="GZ30" s="5">
        <f>SUM(GE$6:GE30)</f>
        <v>1550350</v>
      </c>
      <c r="HA30" s="5">
        <f>SUM(GF$6:GF30)</f>
        <v>5297700</v>
      </c>
      <c r="HB30" s="5">
        <f>SUM(GG$6:GG30)</f>
        <v>4862650</v>
      </c>
      <c r="HC30" s="5">
        <f>SUM(GH$6:GH30)</f>
        <v>4389900</v>
      </c>
      <c r="HD30" s="5">
        <f>SUM(GI$6:GI30)</f>
        <v>0</v>
      </c>
      <c r="HE30" s="5">
        <f>SUM(GJ$6:GJ30)</f>
        <v>5184537200</v>
      </c>
      <c r="HF30" s="5">
        <f>SUM(GK$6:GK30)</f>
        <v>5184537800</v>
      </c>
      <c r="HG30" s="5">
        <f>SUM(GL$6:GL30)</f>
        <v>5184537500</v>
      </c>
      <c r="HH30" s="5">
        <f>SUM(GM$6:GM30)</f>
        <v>3888401800</v>
      </c>
      <c r="HI30" s="5">
        <f>SUM(GN$6:GN30)</f>
        <v>3189800</v>
      </c>
      <c r="HJ30" s="5">
        <f>SUM(GO$6:GO30)</f>
        <v>4436503800</v>
      </c>
      <c r="HM30" s="8">
        <v>25</v>
      </c>
      <c r="HN30" s="5">
        <f>IFERROR(求节点(相关资料!C$6:C$85,GS$6:GS$85,$HM30),0)</f>
        <v>29733200</v>
      </c>
      <c r="HO30" s="5">
        <f>IFERROR(求节点(相关资料!D$6:D$85,GT$6:GT$85,$HM30),0)</f>
        <v>4389600</v>
      </c>
      <c r="HP30" s="5">
        <f>IFERROR(求节点(相关资料!E$6:E$85,GU$6:GU$85,$HM30),0)</f>
        <v>7482850</v>
      </c>
      <c r="HQ30" s="5">
        <f>IFERROR(求节点(相关资料!F$6:F$85,GV$6:GV$85,$HM30),0)</f>
        <v>0</v>
      </c>
      <c r="HR30" s="5">
        <f>IFERROR(求节点(相关资料!G$6:G$85,GW$6:GW$85,$HM30),0)</f>
        <v>1646300</v>
      </c>
      <c r="HS30" s="5">
        <f>IFERROR(求节点(相关资料!H$6:H$85,GX$6:GX$85,$HM30),0)</f>
        <v>1646300</v>
      </c>
      <c r="HT30" s="5">
        <f>IFERROR(求节点(相关资料!I$6:I$85,GY$6:GY$85,$HM30),0)</f>
        <v>1646320</v>
      </c>
      <c r="HU30" s="5">
        <f>IFERROR(求节点(相关资料!J$6:J$85,GZ$6:GZ$85,$HM30),0)</f>
        <v>1550350</v>
      </c>
      <c r="HV30" s="5">
        <f>IFERROR(求节点(相关资料!K$6:K$85,HA$6:HA$85,$HM30),0)</f>
        <v>126785.71428571429</v>
      </c>
      <c r="HW30" s="5">
        <f>IFERROR(求节点(相关资料!L$6:L$85,HB$6:HB$85,$HM30),0)</f>
        <v>4862650</v>
      </c>
      <c r="HX30" s="5">
        <f>IFERROR(求节点(相关资料!M$6:M$85,HC$6:HC$85,$HM30),0)</f>
        <v>4389900</v>
      </c>
      <c r="HY30" s="5">
        <f>IFERROR(求节点(相关资料!N$6:N$85,HD$6:HD$85,$HM30),0)</f>
        <v>0</v>
      </c>
      <c r="HZ30" s="5">
        <f>IFERROR(求节点(相关资料!O$6:O$85,HE$6:HE$85,$HM30),0)</f>
        <v>2249883.333333333</v>
      </c>
      <c r="IA30" s="5">
        <f>IFERROR(求节点(相关资料!P$6:P$85,HF$6:HF$85,$HM30),0)</f>
        <v>2250483.333333333</v>
      </c>
      <c r="IB30" s="5">
        <f>IFERROR(求节点(相关资料!Q$6:Q$85,HG$6:HG$85,$HM30),0)</f>
        <v>2250183.333333333</v>
      </c>
      <c r="IC30" s="5">
        <f>IFERROR(求节点(相关资料!R$6:R$85,HH$6:HH$85,$HM30),0)</f>
        <v>1685983.3333333333</v>
      </c>
      <c r="ID30" s="5">
        <f>IFERROR(求节点(相关资料!S$6:S$85,HI$6:HI$85,$HM30),0)</f>
        <v>3189800</v>
      </c>
      <c r="IE30" s="5">
        <f>IFERROR(求节点(相关资料!T$6:T$85,HJ$6:HJ$85,$HM30),0)</f>
        <v>301062.5</v>
      </c>
      <c r="IH30" s="6">
        <v>25</v>
      </c>
      <c r="II30" s="6">
        <f>SUMPRODUCT(HN30:IE30,'[1]功能-城建'!$X30:$AO30)</f>
        <v>69274865.833333343</v>
      </c>
      <c r="IJ30" s="6">
        <f>'[1]资源-木石铜粮'!$BW30</f>
        <v>76166222.68545799</v>
      </c>
      <c r="IK30" s="6">
        <f t="shared" si="18"/>
        <v>0.90952213974711948</v>
      </c>
    </row>
    <row r="31" spans="1:245" x14ac:dyDescent="0.15">
      <c r="A31" s="2">
        <v>26</v>
      </c>
      <c r="B31" s="4">
        <f>'[1]资源-木石铜粮'!DG31</f>
        <v>37623767.977951393</v>
      </c>
      <c r="C31" s="4">
        <f>'[1]资源-木石铜粮'!DH31</f>
        <v>5753120.5547673907</v>
      </c>
      <c r="D31" s="4">
        <f>'[1]资源-木石铜粮'!DI31</f>
        <v>9640695.1503645573</v>
      </c>
      <c r="E31" s="4">
        <f>'[1]资源-木石铜粮'!DJ31</f>
        <v>0</v>
      </c>
      <c r="F31" s="4">
        <f>'[1]资源-木石铜粮'!DK31</f>
        <v>2018407.0741666218</v>
      </c>
      <c r="G31" s="4">
        <f>'[1]资源-木石铜粮'!DL31</f>
        <v>2018407.0741666218</v>
      </c>
      <c r="H31" s="4">
        <f>'[1]资源-木石铜粮'!DM31</f>
        <v>2018407.0741666218</v>
      </c>
      <c r="I31" s="4">
        <f>'[1]资源-木石铜粮'!DN31</f>
        <v>2018407.0741666218</v>
      </c>
      <c r="J31" s="29">
        <f>SMALL('[1]资源-木石铜粮'!$DO$6:$DO$55,$A31)</f>
        <v>0</v>
      </c>
      <c r="K31" s="4">
        <f>'[1]资源-木石铜粮'!DP31</f>
        <v>6467354.7724656723</v>
      </c>
      <c r="L31" s="4">
        <f>'[1]资源-木石铜粮'!DQ31</f>
        <v>5752660.611689101</v>
      </c>
      <c r="M31" s="4">
        <f>'[1]资源-木石铜粮'!DR31</f>
        <v>10556954.949862229</v>
      </c>
      <c r="N31" s="4">
        <f>'[1]资源-木石铜粮'!DS31</f>
        <v>2749212.082964723</v>
      </c>
      <c r="O31" s="4">
        <f>'[1]资源-木石铜粮'!DT31</f>
        <v>2750341.14103748</v>
      </c>
      <c r="P31" s="4">
        <f>'[1]资源-木石铜粮'!DU31</f>
        <v>2749932.3027456673</v>
      </c>
      <c r="Q31" s="4">
        <f>'[1]资源-木石铜粮'!DV31</f>
        <v>2061108.5446658013</v>
      </c>
      <c r="R31" s="4">
        <f>'[1]资源-木石铜粮'!DW31</f>
        <v>4059418.0476497356</v>
      </c>
      <c r="S31" s="4">
        <f>'[1]资源-木石铜粮'!DX31</f>
        <v>336864.93495840626</v>
      </c>
      <c r="T31" s="4">
        <f>'[1]资源-木石铜粮'!DY31</f>
        <v>0</v>
      </c>
      <c r="V31" s="2">
        <v>26</v>
      </c>
      <c r="W31" s="2">
        <f>IFERROR(求节点($A$6:$A$85,B$6:B$85,相关资料!C31),0)</f>
        <v>37623767.977951393</v>
      </c>
      <c r="X31" s="2">
        <f>IFERROR(求节点($A$6:$A$85,C$6:C$85,相关资料!D31),0)</f>
        <v>5753120.5547673907</v>
      </c>
      <c r="Y31" s="2">
        <f>IFERROR(求节点($A$6:$A$85,D$6:D$85,相关资料!E31),0)</f>
        <v>79240656389.172333</v>
      </c>
      <c r="Z31" s="2">
        <f>IFERROR(求节点($A$6:$A$85,E$6:E$85,相关资料!F31),0)</f>
        <v>0</v>
      </c>
      <c r="AA31" s="2">
        <f>IFERROR(求节点($A$6:$A$85,F$6:F$85,相关资料!G31),0)</f>
        <v>2018407.0741666218</v>
      </c>
      <c r="AB31" s="2">
        <f>IFERROR(求节点($A$6:$A$85,G$6:G$85,相关资料!H31),0)</f>
        <v>2018407.0741666218</v>
      </c>
      <c r="AC31" s="2">
        <f>IFERROR(求节点($A$6:$A$85,H$6:H$85,相关资料!I31),0)</f>
        <v>2018407.0741666218</v>
      </c>
      <c r="AD31" s="2">
        <f>IFERROR(求节点($A$6:$A$85,I$6:I$85,相关资料!J31),0)</f>
        <v>2018407.0741666218</v>
      </c>
      <c r="AE31" s="29">
        <f>MAX(求节点('[1]功能-城建'!$K$33:$K$55,$J$33:$J$85,$V31),AE30)</f>
        <v>5654556.4004030852</v>
      </c>
      <c r="AF31" s="2">
        <f>IFERROR(求节点($A$6:$A$85,K$6:K$85,相关资料!L31),0)</f>
        <v>6467354.7724656723</v>
      </c>
      <c r="AG31" s="2">
        <f>IFERROR(求节点($A$6:$A$85,L$6:L$85,相关资料!M31),0)</f>
        <v>5752660.611689101</v>
      </c>
      <c r="AH31" s="2">
        <f>IFERROR(求节点($A$6:$A$85,M$6:M$85,相关资料!N31),0)</f>
        <v>15940635415.687046</v>
      </c>
      <c r="AI31" s="2">
        <f>IFERROR(求节点($A$6:$A$85,N$6:N$85,相关资料!O31),0)</f>
        <v>6962617776.3659744</v>
      </c>
      <c r="AJ31" s="2">
        <f>IFERROR(求节点($A$6:$A$85,O$6:O$85,相关资料!P31),0)</f>
        <v>6962618905.4240465</v>
      </c>
      <c r="AK31" s="2">
        <f>IFERROR(求节点($A$6:$A$85,P$6:P$85,相关资料!Q31),0)</f>
        <v>6962618496.5857553</v>
      </c>
      <c r="AL31" s="2">
        <f>IFERROR(求节点($A$6:$A$85,Q$6:Q$85,相关资料!R31),0)</f>
        <v>5221962531.7569256</v>
      </c>
      <c r="AM31" s="2">
        <f>IFERROR(求节点($A$6:$A$85,R$6:R$85,相关资料!S31),0)</f>
        <v>4059418.0476497356</v>
      </c>
      <c r="AN31" s="2">
        <f>IFERROR(求节点($A$6:$A$85,S$6:S$85,相关资料!T31),0)</f>
        <v>3606382190.1373234</v>
      </c>
      <c r="AO31" s="2">
        <f>IFERROR(求节点($A$6:$A$85,T$6:T$85,相关资料!U31),0)</f>
        <v>0</v>
      </c>
      <c r="AP31" s="2"/>
      <c r="AQ31" s="2">
        <v>26</v>
      </c>
      <c r="AR31" s="2">
        <f>IF(W31-W30=0,MAX(AR$6:AR30),W31-W30)</f>
        <v>7890507.6924124993</v>
      </c>
      <c r="AS31" s="2">
        <f>IF(X31-X30=0,MAX(AS$6:AS30),X31-X30)</f>
        <v>1364121.6688577551</v>
      </c>
      <c r="AT31" s="2">
        <f>IF(Y31-Y30=0,MAX(AT$6:AT30),Y31-Y30)</f>
        <v>30791479978.274147</v>
      </c>
      <c r="AU31" s="2">
        <f>IF(Z31-Z30=0,MAX(AU$6:AU30),Z31-Z30)</f>
        <v>0</v>
      </c>
      <c r="AV31" s="2">
        <f>IF(AA31-AA30=0,MAX(AV$6:AV30),AA31-AA30)</f>
        <v>468080.96480413154</v>
      </c>
      <c r="AW31" s="2">
        <f>IF(AB31-AB30=0,MAX(AW$6:AW30),AB31-AB30)</f>
        <v>468080.96480413154</v>
      </c>
      <c r="AX31" s="2">
        <f>IF(AC31-AC30=0,MAX(AX$6:AX30),AC31-AC30)</f>
        <v>468080.96480413154</v>
      </c>
      <c r="AY31" s="2">
        <f>IF(AD31-AD30=0,MAX(AY$6:AY30),AD31-AD30)</f>
        <v>468080.96480413154</v>
      </c>
      <c r="AZ31" s="2">
        <f>IF(AE31-AE30=0,MAX(AZ$6:AZ30),AE31-AE30)</f>
        <v>264198.51439706702</v>
      </c>
      <c r="BA31" s="2">
        <f>IF(AF31-AF30=0,MAX(BA$6:BA30),AF31-AF30)</f>
        <v>1604849.0221855938</v>
      </c>
      <c r="BB31" s="2">
        <f>IF(AG31-AG30=0,MAX(BB$6:BB30),AG31-AG30)</f>
        <v>1364121.6688577551</v>
      </c>
      <c r="BC31" s="2">
        <f>IF(AH31-AH30=0,MAX(BC$6:BC30),AH31-AH30)</f>
        <v>4394587475.5797615</v>
      </c>
      <c r="BD31" s="2">
        <f>IF(AI31-AI30=0,MAX(BD$6:BD30),AI31-AI30)</f>
        <v>2645296969.2923288</v>
      </c>
      <c r="BE31" s="2">
        <f>IF(AJ31-AJ30=0,MAX(BE$6:BE30),AJ31-AJ30)</f>
        <v>2645296969.2923288</v>
      </c>
      <c r="BF31" s="2">
        <f>IF(AK31-AK30=0,MAX(BF$6:BF30),AK31-AK30)</f>
        <v>2645296969.2923288</v>
      </c>
      <c r="BG31" s="2">
        <f>IF(AL31-AL30=0,MAX(BG$6:BG30),AL31-AL30)</f>
        <v>1983972726.9692478</v>
      </c>
      <c r="BH31" s="2">
        <f>IF(AM31-AM30=0,MAX(BH$6:BH30),AM31-AM30)</f>
        <v>1029778.1225690898</v>
      </c>
      <c r="BI31" s="2">
        <f>IF(AN31-AN30=0,MAX(BI$6:BI30),AN31-AN30)</f>
        <v>1285032343.8735757</v>
      </c>
      <c r="BK31" s="21">
        <v>1</v>
      </c>
      <c r="BL31" s="2">
        <v>26</v>
      </c>
      <c r="BM31" s="2">
        <f>IF($BL31&gt;BM$1,0,SMALL(AR$6:AR$85,$BL31)*求节点($BL$6:$BL$85,$BK$6:$BK$85,INDEX(升级建筑所需大殿等级!AA$6:AA$85,MATCH($BL31,升级建筑所需大殿等级!$Z$6:$Z$85,0))))</f>
        <v>7890507.6924124993</v>
      </c>
      <c r="BN31" s="2">
        <f>IF($BL31&gt;BN$1,0,SMALL(AS$6:AS$85,$BL31)*求节点($BL$6:$BL$85,$BK$6:$BK$85,INDEX(升级建筑所需大殿等级!AB$6:AB$85,MATCH($BL31,升级建筑所需大殿等级!$Z$6:$Z$85,0))))</f>
        <v>1364121.6688577551</v>
      </c>
      <c r="BO31" s="2">
        <f>IF($BL31&gt;BO$1,0,SMALL(AT$6:AT$85,$BL31)*求节点($BL$6:$BL$85,$BK$6:$BK$85,INDEX(升级建筑所需大殿等级!AC$6:AC$85,MATCH($BL31,升级建筑所需大殿等级!$Z$6:$Z$85,0))))</f>
        <v>38181435173.059944</v>
      </c>
      <c r="BP31" s="2">
        <f>IF($BL31&gt;BP$1,0,SMALL(AU$6:AU$85,$BL31)*求节点($BL$6:$BL$85,$BK$6:$BK$85,INDEX(升级建筑所需大殿等级!AD$6:AD$85,MATCH($BL31,升级建筑所需大殿等级!$Z$6:$Z$85,0))))</f>
        <v>0</v>
      </c>
      <c r="BQ31" s="2">
        <f>IF($BL31&gt;BQ$1,0,SMALL(AV$6:AV$85,$BL31)*求节点($BL$6:$BL$85,$BK$6:$BK$85,INDEX(升级建筑所需大殿等级!AE$6:AE$85,MATCH($BL31,升级建筑所需大殿等级!$Z$6:$Z$85,0))))</f>
        <v>468080.96480413154</v>
      </c>
      <c r="BR31" s="2">
        <f>IF($BL31&gt;BR$1,0,SMALL(AW$6:AW$85,$BL31)*求节点($BL$6:$BL$85,$BK$6:$BK$85,INDEX(升级建筑所需大殿等级!AF$6:AF$85,MATCH($BL31,升级建筑所需大殿等级!$Z$6:$Z$85,0))))</f>
        <v>468080.96480413154</v>
      </c>
      <c r="BS31" s="2">
        <f>IF($BL31&gt;BS$1,0,SMALL(AX$6:AX$85,$BL31)*求节点($BL$6:$BL$85,$BK$6:$BK$85,INDEX(升级建筑所需大殿等级!AG$6:AG$85,MATCH($BL31,升级建筑所需大殿等级!$Z$6:$Z$85,0))))</f>
        <v>468080.96480413154</v>
      </c>
      <c r="BT31" s="2">
        <f>IF($BL31&gt;BT$1,0,SMALL(AY$6:AY$85,$BL31)*求节点($BL$6:$BL$85,$BK$6:$BK$85,INDEX(升级建筑所需大殿等级!AH$6:AH$85,MATCH($BL31,升级建筑所需大殿等级!$Z$6:$Z$85,0))))</f>
        <v>468080.96480413154</v>
      </c>
      <c r="BU31" s="2">
        <f>IF($BL31&gt;BU$1,0,SMALL(AZ$6:AZ$85,$BL31)*求节点($BL$6:$BL$85,$BK$6:$BK$85,INDEX(升级建筑所需大殿等级!AI$6:AI$85,MATCH($BL31,升级建筑所需大殿等级!$Z$6:$Z$85,0))))</f>
        <v>276337.40522886091</v>
      </c>
      <c r="BV31" s="2">
        <f>IF($BL31&gt;BV$1,0,SMALL(BA$6:BA$85,$BL31)*求节点($BL$6:$BL$85,$BK$6:$BK$85,INDEX(升级建筑所需大殿等级!AJ$6:AJ$85,MATCH($BL31,升级建筑所需大殿等级!$Z$6:$Z$85,0))))</f>
        <v>1604849.0221855938</v>
      </c>
      <c r="BW31" s="2">
        <f>IF($BL31&gt;BW$1,0,SMALL(BB$6:BB$85,$BL31)*求节点($BL$6:$BL$85,$BK$6:$BK$85,INDEX(升级建筑所需大殿等级!AK$6:AK$85,MATCH($BL31,升级建筑所需大殿等级!$Z$6:$Z$85,0))))</f>
        <v>1364121.6688577551</v>
      </c>
      <c r="BX31" s="2">
        <f>IF($BL31&gt;BX$1,0,SMALL(BC$6:BC$85,$BL31)*求节点($BL$6:$BL$85,$BK$6:$BK$85,INDEX(升级建筑所需大殿等级!AL$6:AL$85,MATCH($BL31,升级建筑所需大殿等级!$Z$6:$Z$85,0))))</f>
        <v>5449288469.7189045</v>
      </c>
      <c r="BY31" s="2">
        <f>IF($BL31&gt;BY$1,0,SMALL(BD$6:BD$85,$BL31)*求节点($BL$6:$BL$85,$BK$6:$BK$85,INDEX(升级建筑所需大殿等级!AM$6:AM$85,MATCH($BL31,升级建筑所需大殿等级!$Z$6:$Z$85,0))))</f>
        <v>3280168241.9224877</v>
      </c>
      <c r="BZ31" s="2">
        <f>IF($BL31&gt;BZ$1,0,SMALL(BE$6:BE$85,$BL31)*求节点($BL$6:$BL$85,$BK$6:$BK$85,INDEX(升级建筑所需大殿等级!AN$6:AN$85,MATCH($BL31,升级建筑所需大殿等级!$Z$6:$Z$85,0))))</f>
        <v>3280168241.9224877</v>
      </c>
      <c r="CA31" s="2">
        <f>IF($BL31&gt;CA$1,0,SMALL(BF$6:BF$85,$BL31)*求节点($BL$6:$BL$85,$BK$6:$BK$85,INDEX(升级建筑所需大殿等级!AO$6:AO$85,MATCH($BL31,升级建筑所需大殿等级!$Z$6:$Z$85,0))))</f>
        <v>3280168241.9224877</v>
      </c>
      <c r="CB31" s="2">
        <f>IF($BL31&gt;CB$1,0,SMALL(BG$6:BG$85,$BL31)*求节点($BL$6:$BL$85,$BK$6:$BK$85,INDEX(升级建筑所需大殿等级!AP$6:AP$85,MATCH($BL31,升级建筑所需大殿等级!$Z$6:$Z$85,0))))</f>
        <v>2460126181.4418674</v>
      </c>
      <c r="CC31" s="2">
        <f>IF($BL31&gt;CC$1,0,SMALL(BH$6:BH$85,$BL31)*求节点($BL$6:$BL$85,$BK$6:$BK$85,INDEX(升级建筑所需大殿等级!AQ$6:AQ$85,MATCH($BL31,升级建筑所需大殿等级!$Z$6:$Z$85,0))))</f>
        <v>1029778.1225690898</v>
      </c>
      <c r="CD31" s="2">
        <f>IF($BL31&gt;CD$1,0,SMALL(BI$6:BI$85,$BL31)*求节点($BL$6:$BL$85,$BK$6:$BK$85,INDEX(升级建筑所需大殿等级!AR$6:AR$85,MATCH($BL31,升级建筑所需大殿等级!$Z$6:$Z$85,0))))</f>
        <v>0</v>
      </c>
      <c r="CE31" s="2"/>
      <c r="CF31" s="2"/>
      <c r="CH31" s="1">
        <v>26</v>
      </c>
      <c r="CI31" s="46">
        <v>2254400</v>
      </c>
      <c r="CJ31" s="46">
        <v>3381600</v>
      </c>
      <c r="CK31" s="46">
        <v>2254400</v>
      </c>
      <c r="CL31" s="1">
        <f>IFERROR(ROUND($BM31*INDEX(消耗汇总!BH$8:BH$87,相关资料!$C31,1),-2),0)</f>
        <v>0</v>
      </c>
      <c r="CN31" s="46">
        <v>389700</v>
      </c>
      <c r="CO31" s="46">
        <v>584600</v>
      </c>
      <c r="CP31" s="46">
        <v>389700</v>
      </c>
      <c r="CQ31" s="1">
        <f>IFERROR(ROUND($BN31*INDEX(消耗汇总!BH$8:BH$87,相关资料!$D31,1),-2),0)</f>
        <v>0</v>
      </c>
      <c r="CS31" s="1">
        <f>IFERROR(ROUND($BO31*INDEX(消耗汇总!BE$8:BE$87,相关资料!$E31,1),-2),0)</f>
        <v>8757209900</v>
      </c>
      <c r="CT31" s="1">
        <f>IFERROR(ROUND($BO31*INDEX(消耗汇总!BF$8:BF$87,相关资料!$E31,1),-2),0)</f>
        <v>20667015400</v>
      </c>
      <c r="CU31" s="1">
        <f>IFERROR(ROUND($BO31*INDEX(消耗汇总!BG$8:BG$87,相关资料!$E31,1),-2),0)</f>
        <v>8757209900</v>
      </c>
      <c r="CV31" s="1">
        <f>IFERROR(ROUND($BO31*INDEX(消耗汇总!BH$8:BH$87,相关资料!$E31,1),-2),0)</f>
        <v>0</v>
      </c>
      <c r="CX31" s="1">
        <f>IFERROR(ROUND($BP31*INDEX(消耗汇总!BE$8:BE$87,相关资料!$F31,1),-2),0)</f>
        <v>0</v>
      </c>
      <c r="CY31" s="1">
        <f>IFERROR(ROUND($BP31*INDEX(消耗汇总!BF$8:BF$87,相关资料!$F31,1),-2),0)</f>
        <v>0</v>
      </c>
      <c r="CZ31" s="1">
        <f>IFERROR(ROUND($BP31*INDEX(消耗汇总!BG$8:BG$87,相关资料!$F31,1),-2),0)</f>
        <v>0</v>
      </c>
      <c r="DA31" s="1">
        <f>IFERROR(ROUND($BP31*INDEX(消耗汇总!BH$8:BH$87,相关资料!$F31,1),-2),0)</f>
        <v>0</v>
      </c>
      <c r="DD31" s="46">
        <v>300900</v>
      </c>
      <c r="DE31" s="46">
        <v>200600</v>
      </c>
      <c r="DF31" s="1">
        <f>IFERROR(ROUND($BQ31*INDEX(消耗汇总!BH$8:BH$87,相关资料!$G31,1)+$BS31*INDEX(消耗汇总!BH$8:BH$87,相关资料!$G31,1)/2,-2),0)</f>
        <v>0</v>
      </c>
      <c r="DH31" s="46">
        <v>200600</v>
      </c>
      <c r="DI31" s="46">
        <v>300900</v>
      </c>
      <c r="DM31" s="29">
        <v>250750</v>
      </c>
      <c r="DN31" s="2"/>
      <c r="DO31" s="29">
        <v>250750</v>
      </c>
      <c r="DR31" s="46">
        <v>133700</v>
      </c>
      <c r="DS31" s="46">
        <v>200600</v>
      </c>
      <c r="DT31" s="46">
        <v>133700</v>
      </c>
      <c r="DU31" s="1">
        <v>0</v>
      </c>
      <c r="DW31" s="46">
        <v>76300</v>
      </c>
      <c r="DX31" s="46">
        <v>123700</v>
      </c>
      <c r="DY31" s="46">
        <v>76300</v>
      </c>
      <c r="DZ31" s="1">
        <f>ROUND($BU31*INDEX(消耗汇总!BH$8:BH$87,相关资料!$K31,1),-2)</f>
        <v>0</v>
      </c>
      <c r="EB31" s="46">
        <v>458500</v>
      </c>
      <c r="EC31" s="46">
        <v>687800</v>
      </c>
      <c r="ED31" s="46">
        <v>458500</v>
      </c>
      <c r="EE31" s="1">
        <f>IFERROR(ROUND($BV31*INDEX(消耗汇总!BH$8:BH$87,相关资料!$L31,1),-2),0)</f>
        <v>0</v>
      </c>
      <c r="EG31" s="46">
        <v>389700</v>
      </c>
      <c r="EH31" s="46">
        <v>584600</v>
      </c>
      <c r="EI31" s="46">
        <v>389700</v>
      </c>
      <c r="EJ31" s="1">
        <f>IFERROR(ROUND($BW31*INDEX(消耗汇总!BH$8:BH$87,相关资料!$M31,1),-2),0)</f>
        <v>0</v>
      </c>
      <c r="EL31" s="1">
        <f>IFERROR(ROUND($BX31*INDEX(消耗汇总!BE$8:BE$87,相关资料!$N31,1),-2),0)</f>
        <v>1303657500</v>
      </c>
      <c r="EM31" s="1">
        <f>IFERROR(ROUND($BX31*INDEX(消耗汇总!BF$8:BF$87,相关资料!$N31,1),-2),0)</f>
        <v>2841973400</v>
      </c>
      <c r="EN31" s="1">
        <f>IFERROR(ROUND($BX31*INDEX(消耗汇总!BG$8:BG$87,相关资料!$N31,1),-2),0)</f>
        <v>1303657500</v>
      </c>
      <c r="EO31" s="1">
        <f>IFERROR(ROUND($BX31*INDEX(消耗汇总!BH$8:BH$87,相关资料!$N31,1),-2),0)</f>
        <v>0</v>
      </c>
      <c r="EQ31" s="1">
        <f>IFERROR(ROUND($BY31*INDEX(消耗汇总!BE$8:BE$87,相关资料!$O31,1),-2),0)</f>
        <v>759298200</v>
      </c>
      <c r="ER31" s="1">
        <f>IFERROR(ROUND($BY31*INDEX(消耗汇总!BF$8:BF$87,相关资料!$O31,1),-2),0)</f>
        <v>1761571800</v>
      </c>
      <c r="ES31" s="1">
        <f>IFERROR(ROUND($BY31*INDEX(消耗汇总!BG$8:BG$87,相关资料!$O31,1),-2),0)</f>
        <v>759298200</v>
      </c>
      <c r="ET31" s="1">
        <f>IFERROR(ROUND($BY31*INDEX(消耗汇总!BH$8:BH$87,相关资料!$O31,1),-2),0)</f>
        <v>0</v>
      </c>
      <c r="EV31" s="1">
        <f>IFERROR(ROUND($BZ31*INDEX(消耗汇总!BE$8:BE$87,相关资料!$P31,1),-2),0)</f>
        <v>759298200</v>
      </c>
      <c r="EW31" s="1">
        <f>IFERROR(ROUND($BZ31*INDEX(消耗汇总!BF$8:BF$87,相关资料!$P31,1),-2),0)</f>
        <v>1761571800</v>
      </c>
      <c r="EX31" s="1">
        <f>IFERROR(ROUND($BZ31*INDEX(消耗汇总!BG$8:BG$87,相关资料!$P31,1),-2),0)</f>
        <v>759298200</v>
      </c>
      <c r="EY31" s="1">
        <f>IFERROR(ROUND($BZ31*INDEX(消耗汇总!BH$8:BH$87,相关资料!$P31,1),-2),0)</f>
        <v>0</v>
      </c>
      <c r="FA31" s="1">
        <f>IFERROR(ROUND($CA31*INDEX(消耗汇总!BE$8:BE$87,相关资料!$Q31,1),-2),0)</f>
        <v>759298200</v>
      </c>
      <c r="FB31" s="1">
        <f>IFERROR(ROUND($CA31*INDEX(消耗汇总!BF$8:BF$87,相关资料!$Q31,1),-2),0)</f>
        <v>1761571800</v>
      </c>
      <c r="FC31" s="1">
        <f>IFERROR(ROUND($CA31*INDEX(消耗汇总!BG$8:BG$87,相关资料!$Q31,1),-2),0)</f>
        <v>759298200</v>
      </c>
      <c r="FD31" s="1">
        <f>IFERROR(ROUND($CA31*INDEX(消耗汇总!BH$8:BH$87,相关资料!$Q31,1),-2),0)</f>
        <v>0</v>
      </c>
      <c r="FF31" s="1">
        <f>IFERROR(ROUND($CB31*INDEX(消耗汇总!BE$8:BE$87,相关资料!$R31,1),-2),0)</f>
        <v>569473700</v>
      </c>
      <c r="FG31" s="1">
        <f>IFERROR(ROUND($CB31*INDEX(消耗汇总!BF$8:BF$87,相关资料!$R31,1),-2),0)</f>
        <v>1321178900</v>
      </c>
      <c r="FH31" s="1">
        <f>IFERROR(ROUND($CB31*INDEX(消耗汇总!BG$8:BG$87,相关资料!$R31,1),-2),0)</f>
        <v>569473700</v>
      </c>
      <c r="FI31" s="1">
        <f>IFERROR(ROUND($CB31*INDEX(消耗汇总!BH$8:BH$87,相关资料!$R31,1),-2),0)</f>
        <v>0</v>
      </c>
      <c r="FK31" s="46">
        <v>294200</v>
      </c>
      <c r="FL31" s="46">
        <v>441300</v>
      </c>
      <c r="FM31" s="46">
        <v>294200</v>
      </c>
      <c r="FN31" s="1">
        <f>IFERROR(ROUND($CC31*INDEX(消耗汇总!BH$8:BH$87,相关资料!$S31,1),-2),0)</f>
        <v>0</v>
      </c>
      <c r="FP31" s="1">
        <f>IFERROR(ROUND($CD31*INDEX(消耗汇总!BE$8:BE$87,相关资料!$T31,1),-2),0)</f>
        <v>0</v>
      </c>
      <c r="FQ31" s="1">
        <f>IFERROR(ROUND($CD31*INDEX(消耗汇总!BF$8:BF$87,相关资料!$T31,1),-2),0)</f>
        <v>0</v>
      </c>
      <c r="FR31" s="1">
        <f>IFERROR(ROUND($CD31*INDEX(消耗汇总!BG$8:BG$87,相关资料!$T31,1),-2),0)</f>
        <v>0</v>
      </c>
      <c r="FS31" s="1">
        <f>IFERROR(ROUND($CD31*INDEX(消耗汇总!BH$8:BH$87,相关资料!$T31,1),-2),0)</f>
        <v>0</v>
      </c>
      <c r="FW31" s="8">
        <v>26</v>
      </c>
      <c r="FX31" s="5">
        <f t="shared" si="13"/>
        <v>7890400</v>
      </c>
      <c r="FY31" s="5">
        <f t="shared" si="14"/>
        <v>1364000</v>
      </c>
      <c r="FZ31" s="5">
        <f t="shared" si="15"/>
        <v>38181435200</v>
      </c>
      <c r="GA31" s="5">
        <f t="shared" si="1"/>
        <v>0</v>
      </c>
      <c r="GB31" s="5">
        <f t="shared" si="2"/>
        <v>501500</v>
      </c>
      <c r="GC31" s="5">
        <f t="shared" si="3"/>
        <v>501500</v>
      </c>
      <c r="GD31" s="5">
        <f t="shared" si="16"/>
        <v>501500</v>
      </c>
      <c r="GE31" s="5">
        <f t="shared" si="17"/>
        <v>468000</v>
      </c>
      <c r="GF31" s="5">
        <f t="shared" si="4"/>
        <v>276300</v>
      </c>
      <c r="GG31" s="5">
        <f t="shared" si="5"/>
        <v>1604800</v>
      </c>
      <c r="GH31" s="5">
        <f t="shared" si="6"/>
        <v>1364000</v>
      </c>
      <c r="GI31" s="8"/>
      <c r="GJ31" s="5">
        <f t="shared" si="7"/>
        <v>3280168200</v>
      </c>
      <c r="GK31" s="5">
        <f t="shared" si="8"/>
        <v>3280168200</v>
      </c>
      <c r="GL31" s="5">
        <f t="shared" si="9"/>
        <v>3280168200</v>
      </c>
      <c r="GM31" s="5">
        <f t="shared" si="10"/>
        <v>2460126300</v>
      </c>
      <c r="GN31" s="5">
        <f t="shared" si="11"/>
        <v>1029700</v>
      </c>
      <c r="GO31" s="5">
        <f t="shared" si="12"/>
        <v>0</v>
      </c>
      <c r="GR31" s="8">
        <v>26</v>
      </c>
      <c r="GS31" s="5">
        <f>SUM(FX$6:FX31)</f>
        <v>37623600</v>
      </c>
      <c r="GT31" s="5">
        <f>SUM(FY$6:FY31)</f>
        <v>5753600</v>
      </c>
      <c r="GU31" s="5">
        <f>SUM(FZ$6:FZ31)</f>
        <v>95760463700</v>
      </c>
      <c r="GV31" s="5">
        <f>SUM(GA$6:GA31)</f>
        <v>0</v>
      </c>
      <c r="GW31" s="5">
        <f>SUM(GB$6:GB31)</f>
        <v>2147800</v>
      </c>
      <c r="GX31" s="5">
        <f>SUM(GC$6:GC31)</f>
        <v>2147800</v>
      </c>
      <c r="GY31" s="5">
        <f>SUM(GD$6:GD31)</f>
        <v>2147820</v>
      </c>
      <c r="GZ31" s="5">
        <f>SUM(GE$6:GE31)</f>
        <v>2018350</v>
      </c>
      <c r="HA31" s="5">
        <f>SUM(GF$6:GF31)</f>
        <v>5574000</v>
      </c>
      <c r="HB31" s="5">
        <f>SUM(GG$6:GG31)</f>
        <v>6467450</v>
      </c>
      <c r="HC31" s="5">
        <f>SUM(GH$6:GH31)</f>
        <v>5753900</v>
      </c>
      <c r="HD31" s="5">
        <f>SUM(GI$6:GI31)</f>
        <v>0</v>
      </c>
      <c r="HE31" s="5">
        <f>SUM(GJ$6:GJ31)</f>
        <v>8464705400</v>
      </c>
      <c r="HF31" s="5">
        <f>SUM(GK$6:GK31)</f>
        <v>8464706000</v>
      </c>
      <c r="HG31" s="5">
        <f>SUM(GL$6:GL31)</f>
        <v>8464705700</v>
      </c>
      <c r="HH31" s="5">
        <f>SUM(GM$6:GM31)</f>
        <v>6348528100</v>
      </c>
      <c r="HI31" s="5">
        <f>SUM(GN$6:GN31)</f>
        <v>4219500</v>
      </c>
      <c r="HJ31" s="5">
        <f>SUM(GO$6:GO31)</f>
        <v>4436503800</v>
      </c>
      <c r="HM31" s="8">
        <v>26</v>
      </c>
      <c r="HN31" s="5">
        <f>IFERROR(求节点(相关资料!C$6:C$85,GS$6:GS$85,$HM31),0)</f>
        <v>37623600</v>
      </c>
      <c r="HO31" s="5">
        <f>IFERROR(求节点(相关资料!D$6:D$85,GT$6:GT$85,$HM31),0)</f>
        <v>5753600</v>
      </c>
      <c r="HP31" s="5">
        <f>IFERROR(求节点(相关资料!E$6:E$85,GU$6:GU$85,$HM31),0)</f>
        <v>10045950</v>
      </c>
      <c r="HQ31" s="5">
        <f>IFERROR(求节点(相关资料!F$6:F$85,GV$6:GV$85,$HM31),0)</f>
        <v>0</v>
      </c>
      <c r="HR31" s="5">
        <f>IFERROR(求节点(相关资料!G$6:G$85,GW$6:GW$85,$HM31),0)</f>
        <v>2147800</v>
      </c>
      <c r="HS31" s="5">
        <f>IFERROR(求节点(相关资料!H$6:H$85,GX$6:GX$85,$HM31),0)</f>
        <v>2147800</v>
      </c>
      <c r="HT31" s="5">
        <f>IFERROR(求节点(相关资料!I$6:I$85,GY$6:GY$85,$HM31),0)</f>
        <v>2147820</v>
      </c>
      <c r="HU31" s="5">
        <f>IFERROR(求节点(相关资料!J$6:J$85,GZ$6:GZ$85,$HM31),0)</f>
        <v>2018350</v>
      </c>
      <c r="HV31" s="5">
        <f>IFERROR(求节点(相关资料!K$6:K$85,HA$6:HA$85,$HM31),0)</f>
        <v>131857.14285714287</v>
      </c>
      <c r="HW31" s="5">
        <f>IFERROR(求节点(相关资料!L$6:L$85,HB$6:HB$85,$HM31),0)</f>
        <v>6467450</v>
      </c>
      <c r="HX31" s="5">
        <f>IFERROR(求节点(相关资料!M$6:M$85,HC$6:HC$85,$HM31),0)</f>
        <v>5753900</v>
      </c>
      <c r="HY31" s="5">
        <f>IFERROR(求节点(相关资料!N$6:N$85,HD$6:HD$85,$HM31),0)</f>
        <v>0</v>
      </c>
      <c r="HZ31" s="5">
        <f>IFERROR(求节点(相关资料!O$6:O$85,HE$6:HE$85,$HM31),0)</f>
        <v>2893766.6666666665</v>
      </c>
      <c r="IA31" s="5">
        <f>IFERROR(求节点(相关资料!P$6:P$85,HF$6:HF$85,$HM31),0)</f>
        <v>2894366.6666666665</v>
      </c>
      <c r="IB31" s="5">
        <f>IFERROR(求节点(相关资料!Q$6:Q$85,HG$6:HG$85,$HM31),0)</f>
        <v>2894066.6666666665</v>
      </c>
      <c r="IC31" s="5">
        <f>IFERROR(求节点(相关资料!R$6:R$85,HH$6:HH$85,$HM31),0)</f>
        <v>2168900</v>
      </c>
      <c r="ID31" s="5">
        <f>IFERROR(求节点(相关资料!S$6:S$85,HI$6:HI$85,$HM31),0)</f>
        <v>4219500</v>
      </c>
      <c r="IE31" s="5">
        <f>IFERROR(求节点(相关资料!T$6:T$85,HJ$6:HJ$85,$HM31),0)</f>
        <v>371637.5</v>
      </c>
      <c r="IH31" s="6">
        <v>26</v>
      </c>
      <c r="II31" s="6">
        <f>SUMPRODUCT(HN31:IE31,'[1]功能-城建'!$X31:$AO31)</f>
        <v>89548507.500000015</v>
      </c>
      <c r="IJ31" s="6">
        <f>'[1]资源-木石铜粮'!$BW31</f>
        <v>98550523.109484136</v>
      </c>
      <c r="IK31" s="6">
        <f t="shared" si="18"/>
        <v>0.90865583128885696</v>
      </c>
    </row>
    <row r="32" spans="1:245" x14ac:dyDescent="0.15">
      <c r="A32" s="2">
        <v>27</v>
      </c>
      <c r="B32" s="4">
        <f>'[1]资源-木石铜粮'!DG32</f>
        <v>48121275.980585992</v>
      </c>
      <c r="C32" s="4">
        <f>'[1]资源-木石铜粮'!DH32</f>
        <v>7607680.301899503</v>
      </c>
      <c r="D32" s="4">
        <f>'[1]资源-木石铜粮'!DI32</f>
        <v>13013894.388544474</v>
      </c>
      <c r="E32" s="4">
        <f>'[1]资源-木石铜粮'!DJ32</f>
        <v>0</v>
      </c>
      <c r="F32" s="4">
        <f>'[1]资源-木石铜粮'!DK32</f>
        <v>2718240.9410089282</v>
      </c>
      <c r="G32" s="4">
        <f>'[1]资源-木石铜粮'!DL32</f>
        <v>2718240.9410089282</v>
      </c>
      <c r="H32" s="4">
        <f>'[1]资源-木石铜粮'!DM32</f>
        <v>2718240.9410089282</v>
      </c>
      <c r="I32" s="4">
        <f>'[1]资源-木石铜粮'!DN32</f>
        <v>2718240.9410089282</v>
      </c>
      <c r="J32" s="29">
        <f>SMALL('[1]资源-木石铜粮'!$DO$6:$DO$55,$A32)</f>
        <v>0</v>
      </c>
      <c r="K32" s="4">
        <f>'[1]资源-木石铜粮'!DP32</f>
        <v>8636839.7596768215</v>
      </c>
      <c r="L32" s="4">
        <f>'[1]资源-木石铜粮'!DQ32</f>
        <v>7607220.3588212132</v>
      </c>
      <c r="M32" s="4">
        <f>'[1]资源-木石铜粮'!DR32</f>
        <v>13980892.143388214</v>
      </c>
      <c r="N32" s="4">
        <f>'[1]资源-木石铜粮'!DS32</f>
        <v>3519029.3364912602</v>
      </c>
      <c r="O32" s="4">
        <f>'[1]资源-木石铜粮'!DT32</f>
        <v>3520158.3945640172</v>
      </c>
      <c r="P32" s="4">
        <f>'[1]资源-木石铜粮'!DU32</f>
        <v>3519749.5562722045</v>
      </c>
      <c r="Q32" s="4">
        <f>'[1]资源-木石铜粮'!DV32</f>
        <v>2638471.4848107044</v>
      </c>
      <c r="R32" s="4">
        <f>'[1]资源-木石铜粮'!DW32</f>
        <v>5476581.6280054059</v>
      </c>
      <c r="S32" s="4">
        <f>'[1]资源-木石铜粮'!DX32</f>
        <v>424344.16831369454</v>
      </c>
      <c r="T32" s="4">
        <f>'[1]资源-木石铜粮'!DY32</f>
        <v>0</v>
      </c>
      <c r="V32" s="2">
        <v>27</v>
      </c>
      <c r="W32" s="2">
        <f>IFERROR(求节点($A$6:$A$85,B$6:B$85,相关资料!C32),0)</f>
        <v>48121275.980585992</v>
      </c>
      <c r="X32" s="2">
        <f>IFERROR(求节点($A$6:$A$85,C$6:C$85,相关资料!D32),0)</f>
        <v>7607680.301899503</v>
      </c>
      <c r="Y32" s="2">
        <f>IFERROR(求节点($A$6:$A$85,D$6:D$85,相关资料!E32),0)</f>
        <v>129234745631.12469</v>
      </c>
      <c r="Z32" s="2">
        <f>IFERROR(求节点($A$6:$A$85,E$6:E$85,相关资料!F32),0)</f>
        <v>0</v>
      </c>
      <c r="AA32" s="2">
        <f>IFERROR(求节点($A$6:$A$85,F$6:F$85,相关资料!G32),0)</f>
        <v>2718240.9410089282</v>
      </c>
      <c r="AB32" s="2">
        <f>IFERROR(求节点($A$6:$A$85,G$6:G$85,相关资料!H32),0)</f>
        <v>2718240.9410089282</v>
      </c>
      <c r="AC32" s="2">
        <f>IFERROR(求节点($A$6:$A$85,H$6:H$85,相关资料!I32),0)</f>
        <v>2718240.9410089282</v>
      </c>
      <c r="AD32" s="2">
        <f>IFERROR(求节点($A$6:$A$85,I$6:I$85,相关资料!J32),0)</f>
        <v>2718240.9410089282</v>
      </c>
      <c r="AE32" s="29">
        <f>MAX(求节点('[1]功能-城建'!$K$33:$K$55,$J$33:$J$85,$V32),AE31)</f>
        <v>5918754.9148001522</v>
      </c>
      <c r="AF32" s="2">
        <f>IFERROR(求节点($A$6:$A$85,K$6:K$85,相关资料!L32),0)</f>
        <v>8636839.7596768215</v>
      </c>
      <c r="AG32" s="2">
        <f>IFERROR(求节点($A$6:$A$85,L$6:L$85,相关资料!M32),0)</f>
        <v>7607220.3588212132</v>
      </c>
      <c r="AH32" s="2">
        <f>IFERROR(求节点($A$6:$A$85,M$6:M$85,相关资料!N32),0)</f>
        <v>21969307382.260307</v>
      </c>
      <c r="AI32" s="2">
        <f>IFERROR(求节点($A$6:$A$85,N$6:N$85,相关资料!O32),0)</f>
        <v>11250741826.338957</v>
      </c>
      <c r="AJ32" s="2">
        <f>IFERROR(求节点($A$6:$A$85,O$6:O$85,相关资料!P32),0)</f>
        <v>11250742955.39703</v>
      </c>
      <c r="AK32" s="2">
        <f>IFERROR(求节点($A$6:$A$85,P$6:P$85,相关资料!Q32),0)</f>
        <v>11250742546.558739</v>
      </c>
      <c r="AL32" s="2">
        <f>IFERROR(求节点($A$6:$A$85,Q$6:Q$85,相关资料!R32),0)</f>
        <v>8438055569.2366638</v>
      </c>
      <c r="AM32" s="2">
        <f>IFERROR(求节点($A$6:$A$85,R$6:R$85,相关资料!S32),0)</f>
        <v>5476581.6280054059</v>
      </c>
      <c r="AN32" s="2">
        <f>IFERROR(求节点($A$6:$A$85,S$6:S$85,相关资料!T32),0)</f>
        <v>3606382190.1373234</v>
      </c>
      <c r="AO32" s="2">
        <f>IFERROR(求节点($A$6:$A$85,T$6:T$85,相关资料!U32),0)</f>
        <v>0</v>
      </c>
      <c r="AP32" s="2"/>
      <c r="AQ32" s="2">
        <v>27</v>
      </c>
      <c r="AR32" s="2">
        <f>IF(W32-W31=0,MAX(AR$6:AR31),W32-W31)</f>
        <v>10497508.0026346</v>
      </c>
      <c r="AS32" s="2">
        <f>IF(X32-X31=0,MAX(AS$6:AS31),X32-X31)</f>
        <v>1854559.7471321123</v>
      </c>
      <c r="AT32" s="2">
        <f>IF(Y32-Y31=0,MAX(AT$6:AT31),Y32-Y31)</f>
        <v>49994089241.952362</v>
      </c>
      <c r="AU32" s="2">
        <f>IF(Z32-Z31=0,MAX(AU$6:AU31),Z32-Z31)</f>
        <v>0</v>
      </c>
      <c r="AV32" s="2">
        <f>IF(AA32-AA31=0,MAX(AV$6:AV31),AA32-AA31)</f>
        <v>699833.86684230645</v>
      </c>
      <c r="AW32" s="2">
        <f>IF(AB32-AB31=0,MAX(AW$6:AW31),AB32-AB31)</f>
        <v>699833.86684230645</v>
      </c>
      <c r="AX32" s="2">
        <f>IF(AC32-AC31=0,MAX(AX$6:AX31),AC32-AC31)</f>
        <v>699833.86684230645</v>
      </c>
      <c r="AY32" s="2">
        <f>IF(AD32-AD31=0,MAX(AY$6:AY31),AD32-AD31)</f>
        <v>699833.86684230645</v>
      </c>
      <c r="AZ32" s="2">
        <f>IF(AE32-AE31=0,MAX(AZ$6:AZ31),AE32-AE31)</f>
        <v>264198.51439706702</v>
      </c>
      <c r="BA32" s="2">
        <f>IF(AF32-AF31=0,MAX(BA$6:BA31),AF32-AF31)</f>
        <v>2169484.9872111492</v>
      </c>
      <c r="BB32" s="2">
        <f>IF(AG32-AG31=0,MAX(BB$6:BB31),AG32-AG31)</f>
        <v>1854559.7471321123</v>
      </c>
      <c r="BC32" s="2">
        <f>IF(AH32-AH31=0,MAX(BC$6:BC31),AH32-AH31)</f>
        <v>6028671966.5732613</v>
      </c>
      <c r="BD32" s="2">
        <f>IF(AI32-AI31=0,MAX(BD$6:BD31),AI32-AI31)</f>
        <v>4288124049.9729824</v>
      </c>
      <c r="BE32" s="2">
        <f>IF(AJ32-AJ31=0,MAX(BE$6:BE31),AJ32-AJ31)</f>
        <v>4288124049.9729834</v>
      </c>
      <c r="BF32" s="2">
        <f>IF(AK32-AK31=0,MAX(BF$6:BF31),AK32-AK31)</f>
        <v>4288124049.9729834</v>
      </c>
      <c r="BG32" s="2">
        <f>IF(AL32-AL31=0,MAX(BG$6:BG31),AL32-AL31)</f>
        <v>3216093037.4797382</v>
      </c>
      <c r="BH32" s="2">
        <f>IF(AM32-AM31=0,MAX(BH$6:BH31),AM32-AM31)</f>
        <v>1417163.5803556703</v>
      </c>
      <c r="BI32" s="2">
        <f>IF(AN32-AN31=0,MAX(BI$6:BI31),AN32-AN31)</f>
        <v>1285032343.8735757</v>
      </c>
      <c r="BK32" s="21">
        <v>1</v>
      </c>
      <c r="BL32" s="2">
        <v>27</v>
      </c>
      <c r="BM32" s="2">
        <f>IF($BL32&gt;BM$1,0,SMALL(AR$6:AR$85,$BL32)*求节点($BL$6:$BL$85,$BK$6:$BK$85,INDEX(升级建筑所需大殿等级!AA$6:AA$85,MATCH($BL32,升级建筑所需大殿等级!$Z$6:$Z$85,0))))</f>
        <v>10497508.0026346</v>
      </c>
      <c r="BN32" s="2">
        <f>IF($BL32&gt;BN$1,0,SMALL(AS$6:AS$85,$BL32)*求节点($BL$6:$BL$85,$BK$6:$BK$85,INDEX(升级建筑所需大殿等级!AB$6:AB$85,MATCH($BL32,升级建筑所需大殿等级!$Z$6:$Z$85,0))))</f>
        <v>1854559.7471321123</v>
      </c>
      <c r="BO32" s="2">
        <f>IF($BL32&gt;BO$1,0,SMALL(AT$6:AT$85,$BL32)*求节点($BL$6:$BL$85,$BK$6:$BK$85,INDEX(升级建筑所需大殿等级!AC$6:AC$85,MATCH($BL32,升级建筑所需大殿等级!$Z$6:$Z$85,0))))</f>
        <v>61992670660.020927</v>
      </c>
      <c r="BP32" s="2">
        <f>IF($BL32&gt;BP$1,0,SMALL(AU$6:AU$85,$BL32)*求节点($BL$6:$BL$85,$BK$6:$BK$85,INDEX(升级建筑所需大殿等级!AD$6:AD$85,MATCH($BL32,升级建筑所需大殿等级!$Z$6:$Z$85,0))))</f>
        <v>0</v>
      </c>
      <c r="BQ32" s="2">
        <f>IF($BL32&gt;BQ$1,0,SMALL(AV$6:AV$85,$BL32)*求节点($BL$6:$BL$85,$BK$6:$BK$85,INDEX(升级建筑所需大殿等级!AE$6:AE$85,MATCH($BL32,升级建筑所需大殿等级!$Z$6:$Z$85,0))))</f>
        <v>699833.86684230645</v>
      </c>
      <c r="BR32" s="2">
        <f>IF($BL32&gt;BR$1,0,SMALL(AW$6:AW$85,$BL32)*求节点($BL$6:$BL$85,$BK$6:$BK$85,INDEX(升级建筑所需大殿等级!AF$6:AF$85,MATCH($BL32,升级建筑所需大殿等级!$Z$6:$Z$85,0))))</f>
        <v>699833.86684230645</v>
      </c>
      <c r="BS32" s="2">
        <f>IF($BL32&gt;BS$1,0,SMALL(AX$6:AX$85,$BL32)*求节点($BL$6:$BL$85,$BK$6:$BK$85,INDEX(升级建筑所需大殿等级!AG$6:AG$85,MATCH($BL32,升级建筑所需大殿等级!$Z$6:$Z$85,0))))</f>
        <v>699833.86684230645</v>
      </c>
      <c r="BT32" s="2">
        <f>IF($BL32&gt;BT$1,0,SMALL(AY$6:AY$85,$BL32)*求节点($BL$6:$BL$85,$BK$6:$BK$85,INDEX(升级建筑所需大殿等级!AH$6:AH$85,MATCH($BL32,升级建筑所需大殿等级!$Z$6:$Z$85,0))))</f>
        <v>699833.86684230645</v>
      </c>
      <c r="BU32" s="2">
        <f>IF($BL32&gt;BU$1,0,SMALL(AZ$6:AZ$85,$BL32)*求节点($BL$6:$BL$85,$BK$6:$BK$85,INDEX(升级建筑所需大殿等级!AI$6:AI$85,MATCH($BL32,升级建筑所需大殿等级!$Z$6:$Z$85,0))))</f>
        <v>276337.40522886114</v>
      </c>
      <c r="BV32" s="2">
        <f>IF($BL32&gt;BV$1,0,SMALL(BA$6:BA$85,$BL32)*求节点($BL$6:$BL$85,$BK$6:$BK$85,INDEX(升级建筑所需大殿等级!AJ$6:AJ$85,MATCH($BL32,升级建筑所需大殿等级!$Z$6:$Z$85,0))))</f>
        <v>2169484.9872111492</v>
      </c>
      <c r="BW32" s="2">
        <f>IF($BL32&gt;BW$1,0,SMALL(BB$6:BB$85,$BL32)*求节点($BL$6:$BL$85,$BK$6:$BK$85,INDEX(升级建筑所需大殿等级!AK$6:AK$85,MATCH($BL32,升级建筑所需大殿等级!$Z$6:$Z$85,0))))</f>
        <v>1854559.7471321123</v>
      </c>
      <c r="BX32" s="2">
        <f>IF($BL32&gt;BX$1,0,SMALL(BC$6:BC$85,$BL32)*求节点($BL$6:$BL$85,$BK$6:$BK$85,INDEX(升级建筑所需大殿等级!AL$6:AL$85,MATCH($BL32,升级建筑所需大殿等级!$Z$6:$Z$85,0))))</f>
        <v>7475553238.5508442</v>
      </c>
      <c r="BY32" s="2">
        <f>IF($BL32&gt;BY$1,0,SMALL(BD$6:BD$85,$BL32)*求节点($BL$6:$BL$85,$BK$6:$BK$85,INDEX(升级建筑所需大殿等级!AM$6:AM$85,MATCH($BL32,升级建筑所需大殿等级!$Z$6:$Z$85,0))))</f>
        <v>5317273821.9664984</v>
      </c>
      <c r="BZ32" s="2">
        <f>IF($BL32&gt;BZ$1,0,SMALL(BE$6:BE$85,$BL32)*求节点($BL$6:$BL$85,$BK$6:$BK$85,INDEX(升级建筑所需大殿等级!AN$6:AN$85,MATCH($BL32,升级建筑所需大殿等级!$Z$6:$Z$85,0))))</f>
        <v>5317273821.9664993</v>
      </c>
      <c r="CA32" s="2">
        <f>IF($BL32&gt;CA$1,0,SMALL(BF$6:BF$85,$BL32)*求节点($BL$6:$BL$85,$BK$6:$BK$85,INDEX(升级建筑所需大殿等级!AO$6:AO$85,MATCH($BL32,升级建筑所需大殿等级!$Z$6:$Z$85,0))))</f>
        <v>5317273821.9664993</v>
      </c>
      <c r="CB32" s="2">
        <f>IF($BL32&gt;CB$1,0,SMALL(BG$6:BG$85,$BL32)*求节点($BL$6:$BL$85,$BK$6:$BK$85,INDEX(升级建筑所需大殿等级!AP$6:AP$85,MATCH($BL32,升级建筑所需大殿等级!$Z$6:$Z$85,0))))</f>
        <v>3987955366.4748755</v>
      </c>
      <c r="CC32" s="2">
        <f>IF($BL32&gt;CC$1,0,SMALL(BH$6:BH$85,$BL32)*求节点($BL$6:$BL$85,$BK$6:$BK$85,INDEX(升级建筑所需大殿等级!AQ$6:AQ$85,MATCH($BL32,升级建筑所需大殿等级!$Z$6:$Z$85,0))))</f>
        <v>1417163.5803556703</v>
      </c>
      <c r="CD32" s="2">
        <f>IF($BL32&gt;CD$1,0,SMALL(BI$6:BI$85,$BL32)*求节点($BL$6:$BL$85,$BK$6:$BK$85,INDEX(升级建筑所需大殿等级!AR$6:AR$85,MATCH($BL32,升级建筑所需大殿等级!$Z$6:$Z$85,0))))</f>
        <v>0</v>
      </c>
      <c r="CE32" s="2"/>
      <c r="CF32" s="2"/>
      <c r="CH32" s="1">
        <v>27</v>
      </c>
      <c r="CI32" s="46">
        <v>2982200</v>
      </c>
      <c r="CJ32" s="46">
        <v>4533000</v>
      </c>
      <c r="CK32" s="46">
        <v>2982200</v>
      </c>
      <c r="CL32" s="1">
        <f>IFERROR(ROUND($BM32*INDEX(消耗汇总!BH$8:BH$87,相关资料!$C32,1),-2),0)</f>
        <v>0</v>
      </c>
      <c r="CN32" s="46">
        <v>526900</v>
      </c>
      <c r="CO32" s="46">
        <v>800800</v>
      </c>
      <c r="CP32" s="46">
        <v>526900</v>
      </c>
      <c r="CQ32" s="1">
        <f>IFERROR(ROUND($BN32*INDEX(消耗汇总!BH$8:BH$87,相关资料!$D32,1),-2),0)</f>
        <v>0</v>
      </c>
      <c r="CS32" s="1">
        <f>IFERROR(ROUND($BO32*INDEX(消耗汇总!BE$8:BE$87,相关资料!$E32,1),-2),0)</f>
        <v>14025491100</v>
      </c>
      <c r="CT32" s="1">
        <f>IFERROR(ROUND($BO32*INDEX(消耗汇总!BF$8:BF$87,相关资料!$E32,1),-2),0)</f>
        <v>33941688500</v>
      </c>
      <c r="CU32" s="1">
        <f>IFERROR(ROUND($BO32*INDEX(消耗汇总!BG$8:BG$87,相关资料!$E32,1),-2),0)</f>
        <v>14025491100</v>
      </c>
      <c r="CV32" s="1">
        <f>IFERROR(ROUND($BO32*INDEX(消耗汇总!BH$8:BH$87,相关资料!$E32,1),-2),0)</f>
        <v>0</v>
      </c>
      <c r="CX32" s="1">
        <f>IFERROR(ROUND($BP32*INDEX(消耗汇总!BE$8:BE$87,相关资料!$F32,1),-2),0)</f>
        <v>0</v>
      </c>
      <c r="CY32" s="1">
        <f>IFERROR(ROUND($BP32*INDEX(消耗汇总!BF$8:BF$87,相关资料!$F32,1),-2),0)</f>
        <v>0</v>
      </c>
      <c r="CZ32" s="1">
        <f>IFERROR(ROUND($BP32*INDEX(消耗汇总!BG$8:BG$87,相关资料!$F32,1),-2),0)</f>
        <v>0</v>
      </c>
      <c r="DA32" s="1">
        <f>IFERROR(ROUND($BP32*INDEX(消耗汇总!BH$8:BH$87,相关资料!$F32,1),-2),0)</f>
        <v>0</v>
      </c>
      <c r="DD32" s="46">
        <v>453300</v>
      </c>
      <c r="DE32" s="46">
        <v>298200</v>
      </c>
      <c r="DF32" s="1">
        <f>IFERROR(ROUND($BQ32*INDEX(消耗汇总!BH$8:BH$87,相关资料!$G32,1)+$BS32*INDEX(消耗汇总!BH$8:BH$87,相关资料!$G32,1)/2,-2),0)</f>
        <v>0</v>
      </c>
      <c r="DH32" s="46">
        <v>298200</v>
      </c>
      <c r="DI32" s="46">
        <v>453300</v>
      </c>
      <c r="DM32" s="29">
        <v>375750</v>
      </c>
      <c r="DN32" s="2"/>
      <c r="DO32" s="29">
        <v>375750</v>
      </c>
      <c r="DR32" s="46">
        <v>198800</v>
      </c>
      <c r="DS32" s="46">
        <v>302200</v>
      </c>
      <c r="DT32" s="46">
        <v>198800</v>
      </c>
      <c r="DU32" s="1">
        <v>0</v>
      </c>
      <c r="DW32" s="46">
        <v>76300</v>
      </c>
      <c r="DX32" s="46">
        <v>123700</v>
      </c>
      <c r="DY32" s="46">
        <v>76300</v>
      </c>
      <c r="DZ32" s="1">
        <f>ROUND($BU32*INDEX(消耗汇总!BH$8:BH$87,相关资料!$K32,1),-2)</f>
        <v>0</v>
      </c>
      <c r="EB32" s="46">
        <v>616300</v>
      </c>
      <c r="EC32" s="46">
        <v>936800</v>
      </c>
      <c r="ED32" s="46">
        <v>616300</v>
      </c>
      <c r="EE32" s="1">
        <f>IFERROR(ROUND($BV32*INDEX(消耗汇总!BH$8:BH$87,相关资料!$L32,1),-2),0)</f>
        <v>0</v>
      </c>
      <c r="EG32" s="46">
        <v>526900</v>
      </c>
      <c r="EH32" s="46">
        <v>800800</v>
      </c>
      <c r="EI32" s="46">
        <v>526900</v>
      </c>
      <c r="EJ32" s="1">
        <f>IFERROR(ROUND($BW32*INDEX(消耗汇总!BH$8:BH$87,相关资料!$M32,1),-2),0)</f>
        <v>0</v>
      </c>
      <c r="EL32" s="1">
        <f>IFERROR(ROUND($BX32*INDEX(消耗汇总!BE$8:BE$87,相关资料!$N32,1),-2),0)</f>
        <v>1771458100</v>
      </c>
      <c r="EM32" s="1">
        <f>IFERROR(ROUND($BX32*INDEX(消耗汇总!BF$8:BF$87,相关资料!$N32,1),-2),0)</f>
        <v>3932637000</v>
      </c>
      <c r="EN32" s="1">
        <f>IFERROR(ROUND($BX32*INDEX(消耗汇总!BG$8:BG$87,相关资料!$N32,1),-2),0)</f>
        <v>1771458100</v>
      </c>
      <c r="EO32" s="1">
        <f>IFERROR(ROUND($BX32*INDEX(消耗汇总!BH$8:BH$87,相关资料!$N32,1),-2),0)</f>
        <v>0</v>
      </c>
      <c r="EQ32" s="1">
        <f>IFERROR(ROUND($BY32*INDEX(消耗汇总!BE$8:BE$87,相关资料!$O32,1),-2),0)</f>
        <v>1213989500</v>
      </c>
      <c r="ER32" s="1">
        <f>IFERROR(ROUND($BY32*INDEX(消耗汇总!BF$8:BF$87,相关资料!$O32,1),-2),0)</f>
        <v>2889294900</v>
      </c>
      <c r="ES32" s="1">
        <f>IFERROR(ROUND($BY32*INDEX(消耗汇总!BG$8:BG$87,相关资料!$O32,1),-2),0)</f>
        <v>1213989500</v>
      </c>
      <c r="ET32" s="1">
        <f>IFERROR(ROUND($BY32*INDEX(消耗汇总!BH$8:BH$87,相关资料!$O32,1),-2),0)</f>
        <v>0</v>
      </c>
      <c r="EV32" s="1">
        <f>IFERROR(ROUND($BZ32*INDEX(消耗汇总!BE$8:BE$87,相关资料!$P32,1),-2),0)</f>
        <v>1213989500</v>
      </c>
      <c r="EW32" s="1">
        <f>IFERROR(ROUND($BZ32*INDEX(消耗汇总!BF$8:BF$87,相关资料!$P32,1),-2),0)</f>
        <v>2889294900</v>
      </c>
      <c r="EX32" s="1">
        <f>IFERROR(ROUND($BZ32*INDEX(消耗汇总!BG$8:BG$87,相关资料!$P32,1),-2),0)</f>
        <v>1213989500</v>
      </c>
      <c r="EY32" s="1">
        <f>IFERROR(ROUND($BZ32*INDEX(消耗汇总!BH$8:BH$87,相关资料!$P32,1),-2),0)</f>
        <v>0</v>
      </c>
      <c r="FA32" s="1">
        <f>IFERROR(ROUND($CA32*INDEX(消耗汇总!BE$8:BE$87,相关资料!$Q32,1),-2),0)</f>
        <v>1213989500</v>
      </c>
      <c r="FB32" s="1">
        <f>IFERROR(ROUND($CA32*INDEX(消耗汇总!BF$8:BF$87,相关资料!$Q32,1),-2),0)</f>
        <v>2889294900</v>
      </c>
      <c r="FC32" s="1">
        <f>IFERROR(ROUND($CA32*INDEX(消耗汇总!BG$8:BG$87,相关资料!$Q32,1),-2),0)</f>
        <v>1213989500</v>
      </c>
      <c r="FD32" s="1">
        <f>IFERROR(ROUND($CA32*INDEX(消耗汇总!BH$8:BH$87,相关资料!$Q32,1),-2),0)</f>
        <v>0</v>
      </c>
      <c r="FF32" s="1">
        <f>IFERROR(ROUND($CB32*INDEX(消耗汇总!BE$8:BE$87,相关资料!$R32,1),-2),0)</f>
        <v>910492100</v>
      </c>
      <c r="FG32" s="1">
        <f>IFERROR(ROUND($CB32*INDEX(消耗汇总!BF$8:BF$87,相关资料!$R32,1),-2),0)</f>
        <v>2166971200</v>
      </c>
      <c r="FH32" s="1">
        <f>IFERROR(ROUND($CB32*INDEX(消耗汇总!BG$8:BG$87,相关资料!$R32,1),-2),0)</f>
        <v>910492100</v>
      </c>
      <c r="FI32" s="1">
        <f>IFERROR(ROUND($CB32*INDEX(消耗汇总!BH$8:BH$87,相关资料!$R32,1),-2),0)</f>
        <v>0</v>
      </c>
      <c r="FK32" s="46">
        <v>402600</v>
      </c>
      <c r="FL32" s="46">
        <v>612000</v>
      </c>
      <c r="FM32" s="46">
        <v>402600</v>
      </c>
      <c r="FN32" s="1">
        <f>IFERROR(ROUND($CC32*INDEX(消耗汇总!BH$8:BH$87,相关资料!$S32,1),-2),0)</f>
        <v>0</v>
      </c>
      <c r="FP32" s="1">
        <f>IFERROR(ROUND($CD32*INDEX(消耗汇总!BE$8:BE$87,相关资料!$T32,1),-2),0)</f>
        <v>0</v>
      </c>
      <c r="FQ32" s="1">
        <f>IFERROR(ROUND($CD32*INDEX(消耗汇总!BF$8:BF$87,相关资料!$T32,1),-2),0)</f>
        <v>0</v>
      </c>
      <c r="FR32" s="1">
        <f>IFERROR(ROUND($CD32*INDEX(消耗汇总!BG$8:BG$87,相关资料!$T32,1),-2),0)</f>
        <v>0</v>
      </c>
      <c r="FS32" s="1">
        <f>IFERROR(ROUND($CD32*INDEX(消耗汇总!BH$8:BH$87,相关资料!$T32,1),-2),0)</f>
        <v>0</v>
      </c>
      <c r="FW32" s="8">
        <v>27</v>
      </c>
      <c r="FX32" s="5">
        <f t="shared" si="13"/>
        <v>10497400</v>
      </c>
      <c r="FY32" s="5">
        <f t="shared" si="14"/>
        <v>1854600</v>
      </c>
      <c r="FZ32" s="5">
        <f t="shared" si="15"/>
        <v>61992670700</v>
      </c>
      <c r="GA32" s="5">
        <f t="shared" si="1"/>
        <v>0</v>
      </c>
      <c r="GB32" s="5">
        <f t="shared" si="2"/>
        <v>751500</v>
      </c>
      <c r="GC32" s="5">
        <f t="shared" si="3"/>
        <v>751500</v>
      </c>
      <c r="GD32" s="5">
        <f t="shared" si="16"/>
        <v>751500</v>
      </c>
      <c r="GE32" s="5">
        <f t="shared" si="17"/>
        <v>699800</v>
      </c>
      <c r="GF32" s="5">
        <f t="shared" si="4"/>
        <v>276300</v>
      </c>
      <c r="GG32" s="5">
        <f t="shared" si="5"/>
        <v>2169400</v>
      </c>
      <c r="GH32" s="5">
        <f t="shared" si="6"/>
        <v>1854600</v>
      </c>
      <c r="GI32" s="8"/>
      <c r="GJ32" s="5">
        <f t="shared" si="7"/>
        <v>5317273900</v>
      </c>
      <c r="GK32" s="5">
        <f t="shared" si="8"/>
        <v>5317273900</v>
      </c>
      <c r="GL32" s="5">
        <f t="shared" si="9"/>
        <v>5317273900</v>
      </c>
      <c r="GM32" s="5">
        <f t="shared" si="10"/>
        <v>3987955400</v>
      </c>
      <c r="GN32" s="5">
        <f t="shared" si="11"/>
        <v>1417200</v>
      </c>
      <c r="GO32" s="5">
        <f t="shared" si="12"/>
        <v>0</v>
      </c>
      <c r="GR32" s="8">
        <v>27</v>
      </c>
      <c r="GS32" s="5">
        <f>SUM(FX$6:FX32)</f>
        <v>48121000</v>
      </c>
      <c r="GT32" s="5">
        <f>SUM(FY$6:FY32)</f>
        <v>7608200</v>
      </c>
      <c r="GU32" s="5">
        <f>SUM(FZ$6:FZ32)</f>
        <v>157753134400</v>
      </c>
      <c r="GV32" s="5">
        <f>SUM(GA$6:GA32)</f>
        <v>0</v>
      </c>
      <c r="GW32" s="5">
        <f>SUM(GB$6:GB32)</f>
        <v>2899300</v>
      </c>
      <c r="GX32" s="5">
        <f>SUM(GC$6:GC32)</f>
        <v>2899300</v>
      </c>
      <c r="GY32" s="5">
        <f>SUM(GD$6:GD32)</f>
        <v>2899320</v>
      </c>
      <c r="GZ32" s="5">
        <f>SUM(GE$6:GE32)</f>
        <v>2718150</v>
      </c>
      <c r="HA32" s="5">
        <f>SUM(GF$6:GF32)</f>
        <v>5850300</v>
      </c>
      <c r="HB32" s="5">
        <f>SUM(GG$6:GG32)</f>
        <v>8636850</v>
      </c>
      <c r="HC32" s="5">
        <f>SUM(GH$6:GH32)</f>
        <v>7608500</v>
      </c>
      <c r="HD32" s="5">
        <f>SUM(GI$6:GI32)</f>
        <v>0</v>
      </c>
      <c r="HE32" s="5">
        <f>SUM(GJ$6:GJ32)</f>
        <v>13781979300</v>
      </c>
      <c r="HF32" s="5">
        <f>SUM(GK$6:GK32)</f>
        <v>13781979900</v>
      </c>
      <c r="HG32" s="5">
        <f>SUM(GL$6:GL32)</f>
        <v>13781979600</v>
      </c>
      <c r="HH32" s="5">
        <f>SUM(GM$6:GM32)</f>
        <v>10336483500</v>
      </c>
      <c r="HI32" s="5">
        <f>SUM(GN$6:GN32)</f>
        <v>5636700</v>
      </c>
      <c r="HJ32" s="5">
        <f>SUM(GO$6:GO32)</f>
        <v>4436503800</v>
      </c>
      <c r="HM32" s="8">
        <v>27</v>
      </c>
      <c r="HN32" s="5">
        <f>IFERROR(求节点(相关资料!C$6:C$85,GS$6:GS$85,$HM32),0)</f>
        <v>48121000</v>
      </c>
      <c r="HO32" s="5">
        <f>IFERROR(求节点(相关资料!D$6:D$85,GT$6:GT$85,$HM32),0)</f>
        <v>7608200</v>
      </c>
      <c r="HP32" s="5">
        <f>IFERROR(求节点(相关资料!E$6:E$85,GU$6:GU$85,$HM32),0)</f>
        <v>13677900</v>
      </c>
      <c r="HQ32" s="5">
        <f>IFERROR(求节点(相关资料!F$6:F$85,GV$6:GV$85,$HM32),0)</f>
        <v>0</v>
      </c>
      <c r="HR32" s="5">
        <f>IFERROR(求节点(相关资料!G$6:G$85,GW$6:GW$85,$HM32),0)</f>
        <v>2899300</v>
      </c>
      <c r="HS32" s="5">
        <f>IFERROR(求节点(相关资料!H$6:H$85,GX$6:GX$85,$HM32),0)</f>
        <v>2899300</v>
      </c>
      <c r="HT32" s="5">
        <f>IFERROR(求节点(相关资料!I$6:I$85,GY$6:GY$85,$HM32),0)</f>
        <v>2899320</v>
      </c>
      <c r="HU32" s="5">
        <f>IFERROR(求节点(相关资料!J$6:J$85,GZ$6:GZ$85,$HM32),0)</f>
        <v>2718150</v>
      </c>
      <c r="HV32" s="5">
        <f>IFERROR(求节点(相关资料!K$6:K$85,HA$6:HA$85,$HM32),0)</f>
        <v>136928.57142857142</v>
      </c>
      <c r="HW32" s="5">
        <f>IFERROR(求节点(相关资料!L$6:L$85,HB$6:HB$85,$HM32),0)</f>
        <v>8636850</v>
      </c>
      <c r="HX32" s="5">
        <f>IFERROR(求节点(相关资料!M$6:M$85,HC$6:HC$85,$HM32),0)</f>
        <v>7608500</v>
      </c>
      <c r="HY32" s="5">
        <f>IFERROR(求节点(相关资料!N$6:N$85,HD$6:HD$85,$HM32),0)</f>
        <v>0</v>
      </c>
      <c r="HZ32" s="5">
        <f>IFERROR(求节点(相关资料!O$6:O$85,HE$6:HE$85,$HM32),0)</f>
        <v>3760700</v>
      </c>
      <c r="IA32" s="5">
        <f>IFERROR(求节点(相关资料!P$6:P$85,HF$6:HF$85,$HM32),0)</f>
        <v>3761300</v>
      </c>
      <c r="IB32" s="5">
        <f>IFERROR(求节点(相关资料!Q$6:Q$85,HG$6:HG$85,$HM32),0)</f>
        <v>3761000</v>
      </c>
      <c r="IC32" s="5">
        <f>IFERROR(求节点(相关资料!R$6:R$85,HH$6:HH$85,$HM32),0)</f>
        <v>2819100</v>
      </c>
      <c r="ID32" s="5">
        <f>IFERROR(求节点(相关资料!S$6:S$85,HI$6:HI$85,$HM32),0)</f>
        <v>5636700</v>
      </c>
      <c r="IE32" s="5">
        <f>IFERROR(求节点(相关资料!T$6:T$85,HJ$6:HJ$85,$HM32),0)</f>
        <v>442212.5</v>
      </c>
      <c r="IH32" s="6">
        <v>27</v>
      </c>
      <c r="II32" s="6">
        <f>SUMPRODUCT(HN32:IE32,'[1]功能-城建'!$X32:$AO32)</f>
        <v>117249532.5</v>
      </c>
      <c r="IJ32" s="6">
        <f>'[1]资源-木石铜粮'!$BW32</f>
        <v>128914565.00710471</v>
      </c>
      <c r="IK32" s="6">
        <f t="shared" si="18"/>
        <v>0.90951346338203265</v>
      </c>
    </row>
    <row r="33" spans="1:245" x14ac:dyDescent="0.15">
      <c r="A33" s="2">
        <v>28</v>
      </c>
      <c r="B33" s="4">
        <f>'[1]资源-木石铜粮'!DG33</f>
        <v>61053994.993017092</v>
      </c>
      <c r="C33" s="4">
        <f>'[1]资源-木石铜粮'!DH33</f>
        <v>9939809.9598788805</v>
      </c>
      <c r="D33" s="4">
        <f>'[1]资源-木石铜粮'!DI33</f>
        <v>17720556.061921038</v>
      </c>
      <c r="E33" s="4">
        <f>'[1]资源-木石铜粮'!DJ33</f>
        <v>0</v>
      </c>
      <c r="F33" s="4">
        <f>'[1]资源-木石铜粮'!DK33</f>
        <v>3566288.0893650656</v>
      </c>
      <c r="G33" s="4">
        <f>'[1]资源-木石铜粮'!DL33</f>
        <v>3566288.0893650656</v>
      </c>
      <c r="H33" s="4">
        <f>'[1]资源-木石铜粮'!DM33</f>
        <v>3566288.0893650656</v>
      </c>
      <c r="I33" s="4">
        <f>'[1]资源-木石铜粮'!DN33</f>
        <v>3566288.0893650656</v>
      </c>
      <c r="J33" s="29">
        <f>SMALL('[1]资源-木石铜粮'!$DO$6:$DO$55,$A33)</f>
        <v>678437.71868490998</v>
      </c>
      <c r="K33" s="4">
        <f>'[1]资源-木石铜粮'!DP33</f>
        <v>11350590.634416461</v>
      </c>
      <c r="L33" s="4">
        <f>'[1]资源-木石铜粮'!DQ33</f>
        <v>9939350.0168005917</v>
      </c>
      <c r="M33" s="4">
        <f>'[1]资源-木石铜粮'!DR33</f>
        <v>18470241.734998517</v>
      </c>
      <c r="N33" s="4">
        <f>'[1]资源-木石铜粮'!DS33</f>
        <v>4466015.3188222805</v>
      </c>
      <c r="O33" s="4">
        <f>'[1]资源-木石铜粮'!DT33</f>
        <v>4467144.3768950375</v>
      </c>
      <c r="P33" s="4">
        <f>'[1]资源-木石铜粮'!DU33</f>
        <v>4466735.5386032248</v>
      </c>
      <c r="Q33" s="4">
        <f>'[1]资源-木石铜粮'!DV33</f>
        <v>3348710.9715589695</v>
      </c>
      <c r="R33" s="4">
        <f>'[1]资源-木石铜粮'!DW33</f>
        <v>7278681.818262198</v>
      </c>
      <c r="S33" s="4">
        <f>'[1]资源-木石铜粮'!DX33</f>
        <v>530350.06185821176</v>
      </c>
      <c r="T33" s="4">
        <f>'[1]资源-木石铜粮'!DY33</f>
        <v>0</v>
      </c>
      <c r="V33" s="2">
        <v>28</v>
      </c>
      <c r="W33" s="2">
        <f>IFERROR(求节点($A$6:$A$85,B$6:B$85,相关资料!C33),0)</f>
        <v>61053994.993017092</v>
      </c>
      <c r="X33" s="2">
        <f>IFERROR(求节点($A$6:$A$85,C$6:C$85,相关资料!D33),0)</f>
        <v>9939809.9598788805</v>
      </c>
      <c r="Y33" s="2">
        <f>IFERROR(求节点($A$6:$A$85,D$6:D$85,相关资料!E33),0)</f>
        <v>209651723941.27869</v>
      </c>
      <c r="Z33" s="2">
        <f>IFERROR(求节点($A$6:$A$85,E$6:E$85,相关资料!F33),0)</f>
        <v>0</v>
      </c>
      <c r="AA33" s="2">
        <f>IFERROR(求节点($A$6:$A$85,F$6:F$85,相关资料!G33),0)</f>
        <v>3566288.0893650656</v>
      </c>
      <c r="AB33" s="2">
        <f>IFERROR(求节点($A$6:$A$85,G$6:G$85,相关资料!H33),0)</f>
        <v>3566288.0893650656</v>
      </c>
      <c r="AC33" s="2">
        <f>IFERROR(求节点($A$6:$A$85,H$6:H$85,相关资料!I33),0)</f>
        <v>3566288.0893650656</v>
      </c>
      <c r="AD33" s="2">
        <f>IFERROR(求节点($A$6:$A$85,I$6:I$85,相关资料!J33),0)</f>
        <v>3566288.0893650656</v>
      </c>
      <c r="AE33" s="29">
        <f>MAX(求节点('[1]功能-城建'!$K$33:$K$55,$J$33:$J$85,$V33),AE32)</f>
        <v>6182953.4291972183</v>
      </c>
      <c r="AF33" s="2">
        <f>IFERROR(求节点($A$6:$A$85,K$6:K$85,相关资料!L33),0)</f>
        <v>11350590.634416461</v>
      </c>
      <c r="AG33" s="2">
        <f>IFERROR(求节点($A$6:$A$85,L$6:L$85,相关资料!M33),0)</f>
        <v>9939350.0168005917</v>
      </c>
      <c r="AH33" s="2">
        <f>IFERROR(求节点($A$6:$A$85,M$6:M$85,相关资料!N33),0)</f>
        <v>30288279780.892006</v>
      </c>
      <c r="AI33" s="2">
        <f>IFERROR(求节点($A$6:$A$85,N$6:N$85,相关资料!O33),0)</f>
        <v>18112220203.53167</v>
      </c>
      <c r="AJ33" s="2">
        <f>IFERROR(求节点($A$6:$A$85,O$6:O$85,相关资料!P33),0)</f>
        <v>18112221332.589745</v>
      </c>
      <c r="AK33" s="2">
        <f>IFERROR(求节点($A$6:$A$85,P$6:P$85,相关资料!Q33),0)</f>
        <v>18112220923.751453</v>
      </c>
      <c r="AL33" s="2">
        <f>IFERROR(求节点($A$6:$A$85,Q$6:Q$85,相关资料!R33),0)</f>
        <v>13584164352.131205</v>
      </c>
      <c r="AM33" s="2">
        <f>IFERROR(求节点($A$6:$A$85,R$6:R$85,相关资料!S33),0)</f>
        <v>7278681.818262198</v>
      </c>
      <c r="AN33" s="2">
        <f>IFERROR(求节点($A$6:$A$85,S$6:S$85,相关资料!T33),0)</f>
        <v>3606382190.1373234</v>
      </c>
      <c r="AO33" s="2">
        <f>IFERROR(求节点($A$6:$A$85,T$6:T$85,相关资料!U33),0)</f>
        <v>0</v>
      </c>
      <c r="AP33" s="2"/>
      <c r="AQ33" s="2">
        <v>28</v>
      </c>
      <c r="AR33" s="2">
        <f>IF(W33-W32=0,MAX(AR$6:AR32),W33-W32)</f>
        <v>12932719.0124311</v>
      </c>
      <c r="AS33" s="2">
        <f>IF(X33-X32=0,MAX(AS$6:AS32),X33-X32)</f>
        <v>2332129.6579793775</v>
      </c>
      <c r="AT33" s="2">
        <f>IF(Y33-Y32=0,MAX(AT$6:AT32),Y33-Y32)</f>
        <v>80416978310.153992</v>
      </c>
      <c r="AU33" s="2">
        <f>IF(Z33-Z32=0,MAX(AU$6:AU32),Z33-Z32)</f>
        <v>0</v>
      </c>
      <c r="AV33" s="2">
        <f>IF(AA33-AA32=0,MAX(AV$6:AV32),AA33-AA32)</f>
        <v>848047.14835613733</v>
      </c>
      <c r="AW33" s="2">
        <f>IF(AB33-AB32=0,MAX(AW$6:AW32),AB33-AB32)</f>
        <v>848047.14835613733</v>
      </c>
      <c r="AX33" s="2">
        <f>IF(AC33-AC32=0,MAX(AX$6:AX32),AC33-AC32)</f>
        <v>848047.14835613733</v>
      </c>
      <c r="AY33" s="2">
        <f>IF(AD33-AD32=0,MAX(AY$6:AY32),AD33-AD32)</f>
        <v>848047.14835613733</v>
      </c>
      <c r="AZ33" s="2">
        <f>IF(AE33-AE32=0,MAX(AZ$6:AZ32),AE33-AE32)</f>
        <v>264198.51439706609</v>
      </c>
      <c r="BA33" s="2">
        <f>IF(AF33-AF32=0,MAX(BA$6:BA32),AF33-AF32)</f>
        <v>2713750.8747396395</v>
      </c>
      <c r="BB33" s="2">
        <f>IF(AG33-AG32=0,MAX(BB$6:BB32),AG33-AG32)</f>
        <v>2332129.6579793785</v>
      </c>
      <c r="BC33" s="2">
        <f>IF(AH33-AH32=0,MAX(BC$6:BC32),AH33-AH32)</f>
        <v>8318972398.6316986</v>
      </c>
      <c r="BD33" s="2">
        <f>IF(AI33-AI32=0,MAX(BD$6:BD32),AI33-AI32)</f>
        <v>6861478377.1927128</v>
      </c>
      <c r="BE33" s="2">
        <f>IF(AJ33-AJ32=0,MAX(BE$6:BE32),AJ33-AJ32)</f>
        <v>6861478377.1927147</v>
      </c>
      <c r="BF33" s="2">
        <f>IF(AK33-AK32=0,MAX(BF$6:BF32),AK33-AK32)</f>
        <v>6861478377.1927147</v>
      </c>
      <c r="BG33" s="2">
        <f>IF(AL33-AL32=0,MAX(BG$6:BG32),AL33-AL32)</f>
        <v>5146108782.8945408</v>
      </c>
      <c r="BH33" s="2">
        <f>IF(AM33-AM32=0,MAX(BH$6:BH32),AM33-AM32)</f>
        <v>1802100.1902567921</v>
      </c>
      <c r="BI33" s="2">
        <f>IF(AN33-AN32=0,MAX(BI$6:BI32),AN33-AN32)</f>
        <v>1285032343.8735757</v>
      </c>
      <c r="BK33" s="21">
        <v>1</v>
      </c>
      <c r="BL33" s="2">
        <v>28</v>
      </c>
      <c r="BM33" s="2">
        <f>IF($BL33&gt;BM$1,0,SMALL(AR$6:AR$85,$BL33)*求节点($BL$6:$BL$85,$BK$6:$BK$85,INDEX(升级建筑所需大殿等级!AA$6:AA$85,MATCH($BL33,升级建筑所需大殿等级!$Z$6:$Z$85,0))))</f>
        <v>12932719.0124311</v>
      </c>
      <c r="BN33" s="2">
        <f>IF($BL33&gt;BN$1,0,SMALL(AS$6:AS$85,$BL33)*求节点($BL$6:$BL$85,$BK$6:$BK$85,INDEX(升级建筑所需大殿等级!AB$6:AB$85,MATCH($BL33,升级建筑所需大殿等级!$Z$6:$Z$85,0))))</f>
        <v>2332129.6579793775</v>
      </c>
      <c r="BO33" s="2">
        <f>IF($BL33&gt;BO$1,0,SMALL(AT$6:AT$85,$BL33)*求节点($BL$6:$BL$85,$BK$6:$BK$85,INDEX(升级建筑所需大殿等级!AC$6:AC$85,MATCH($BL33,升级建筑所需大殿等级!$Z$6:$Z$85,0))))</f>
        <v>99717053104.590942</v>
      </c>
      <c r="BP33" s="2">
        <f>IF($BL33&gt;BP$1,0,SMALL(AU$6:AU$85,$BL33)*求节点($BL$6:$BL$85,$BK$6:$BK$85,INDEX(升级建筑所需大殿等级!AD$6:AD$85,MATCH($BL33,升级建筑所需大殿等级!$Z$6:$Z$85,0))))</f>
        <v>0</v>
      </c>
      <c r="BQ33" s="2">
        <f>IF($BL33&gt;BQ$1,0,SMALL(AV$6:AV$85,$BL33)*求节点($BL$6:$BL$85,$BK$6:$BK$85,INDEX(升级建筑所需大殿等级!AE$6:AE$85,MATCH($BL33,升级建筑所需大殿等级!$Z$6:$Z$85,0))))</f>
        <v>848047.14835613733</v>
      </c>
      <c r="BR33" s="2">
        <f>IF($BL33&gt;BR$1,0,SMALL(AW$6:AW$85,$BL33)*求节点($BL$6:$BL$85,$BK$6:$BK$85,INDEX(升级建筑所需大殿等级!AF$6:AF$85,MATCH($BL33,升级建筑所需大殿等级!$Z$6:$Z$85,0))))</f>
        <v>848047.14835613733</v>
      </c>
      <c r="BS33" s="2">
        <f>IF($BL33&gt;BS$1,0,SMALL(AX$6:AX$85,$BL33)*求节点($BL$6:$BL$85,$BK$6:$BK$85,INDEX(升级建筑所需大殿等级!AG$6:AG$85,MATCH($BL33,升级建筑所需大殿等级!$Z$6:$Z$85,0))))</f>
        <v>848047.14835613733</v>
      </c>
      <c r="BT33" s="2">
        <f>IF($BL33&gt;BT$1,0,SMALL(AY$6:AY$85,$BL33)*求节点($BL$6:$BL$85,$BK$6:$BK$85,INDEX(升级建筑所需大殿等级!AH$6:AH$85,MATCH($BL33,升级建筑所需大殿等级!$Z$6:$Z$85,0))))</f>
        <v>848047.14835613733</v>
      </c>
      <c r="BU33" s="2">
        <f>IF($BL33&gt;BU$1,0,SMALL(AZ$6:AZ$85,$BL33)*求节点($BL$6:$BL$85,$BK$6:$BK$85,INDEX(升级建筑所需大殿等级!AI$6:AI$85,MATCH($BL33,升级建筑所需大殿等级!$Z$6:$Z$85,0))))</f>
        <v>288380.9391922392</v>
      </c>
      <c r="BV33" s="2">
        <f>IF($BL33&gt;BV$1,0,SMALL(BA$6:BA$85,$BL33)*求节点($BL$6:$BL$85,$BK$6:$BK$85,INDEX(升级建筑所需大殿等级!AJ$6:AJ$85,MATCH($BL33,升级建筑所需大殿等级!$Z$6:$Z$85,0))))</f>
        <v>2713750.8747396395</v>
      </c>
      <c r="BW33" s="2">
        <f>IF($BL33&gt;BW$1,0,SMALL(BB$6:BB$85,$BL33)*求节点($BL$6:$BL$85,$BK$6:$BK$85,INDEX(升级建筑所需大殿等级!AK$6:AK$85,MATCH($BL33,升级建筑所需大殿等级!$Z$6:$Z$85,0))))</f>
        <v>2332129.6579793785</v>
      </c>
      <c r="BX33" s="2">
        <f>IF($BL33&gt;BX$1,0,SMALL(BC$6:BC$85,$BL33)*求节点($BL$6:$BL$85,$BK$6:$BK$85,INDEX(升级建筑所需大殿等级!AL$6:AL$85,MATCH($BL33,升级建筑所需大殿等级!$Z$6:$Z$85,0))))</f>
        <v>10315525774.303307</v>
      </c>
      <c r="BY33" s="2">
        <f>IF($BL33&gt;BY$1,0,SMALL(BD$6:BD$85,$BL33)*求节点($BL$6:$BL$85,$BK$6:$BK$85,INDEX(升级建筑所需大殿等级!AM$6:AM$85,MATCH($BL33,升级建筑所需大殿等级!$Z$6:$Z$85,0))))</f>
        <v>8508233187.7189636</v>
      </c>
      <c r="BZ33" s="2">
        <f>IF($BL33&gt;BZ$1,0,SMALL(BE$6:BE$85,$BL33)*求节点($BL$6:$BL$85,$BK$6:$BK$85,INDEX(升级建筑所需大殿等级!AN$6:AN$85,MATCH($BL33,升级建筑所需大殿等级!$Z$6:$Z$85,0))))</f>
        <v>8508233187.7189665</v>
      </c>
      <c r="CA33" s="2">
        <f>IF($BL33&gt;CA$1,0,SMALL(BF$6:BF$85,$BL33)*求节点($BL$6:$BL$85,$BK$6:$BK$85,INDEX(升级建筑所需大殿等级!AO$6:AO$85,MATCH($BL33,升级建筑所需大殿等级!$Z$6:$Z$85,0))))</f>
        <v>8508233187.7189665</v>
      </c>
      <c r="CB33" s="2">
        <f>IF($BL33&gt;CB$1,0,SMALL(BG$6:BG$85,$BL33)*求节点($BL$6:$BL$85,$BK$6:$BK$85,INDEX(升级建筑所需大殿等级!AP$6:AP$85,MATCH($BL33,升级建筑所需大殿等级!$Z$6:$Z$85,0))))</f>
        <v>6381174890.7892303</v>
      </c>
      <c r="CC33" s="2">
        <f>IF($BL33&gt;CC$1,0,SMALL(BH$6:BH$85,$BL33)*求节点($BL$6:$BL$85,$BK$6:$BK$85,INDEX(升级建筑所需大殿等级!AQ$6:AQ$85,MATCH($BL33,升级建筑所需大殿等级!$Z$6:$Z$85,0))))</f>
        <v>1802100.1902567921</v>
      </c>
      <c r="CD33" s="2">
        <f>IF($BL33&gt;CD$1,0,SMALL(BI$6:BI$85,$BL33)*求节点($BL$6:$BL$85,$BK$6:$BK$85,INDEX(升级建筑所需大殿等级!AR$6:AR$85,MATCH($BL33,升级建筑所需大殿等级!$Z$6:$Z$85,0))))</f>
        <v>0</v>
      </c>
      <c r="CE33" s="2"/>
      <c r="CF33" s="2"/>
      <c r="CH33" s="1">
        <v>28</v>
      </c>
      <c r="CI33" s="46">
        <v>3653300</v>
      </c>
      <c r="CJ33" s="46">
        <v>5626100</v>
      </c>
      <c r="CK33" s="46">
        <v>3653300</v>
      </c>
      <c r="CL33" s="1">
        <f>IFERROR(ROUND($BM33*INDEX(消耗汇总!BH$8:BH$87,相关资料!$C33,1),-2),0)</f>
        <v>0</v>
      </c>
      <c r="CN33" s="46">
        <v>658800</v>
      </c>
      <c r="CO33" s="46">
        <v>1014500</v>
      </c>
      <c r="CP33" s="46">
        <v>658800</v>
      </c>
      <c r="CQ33" s="1">
        <f>IFERROR(ROUND($BN33*INDEX(消耗汇总!BH$8:BH$87,相关资料!$D33,1),-2),0)</f>
        <v>0</v>
      </c>
      <c r="CS33" s="1">
        <f>IFERROR(ROUND($BO33*INDEX(消耗汇总!BE$8:BE$87,相关资料!$E33,1),-2),0)</f>
        <v>22258270800</v>
      </c>
      <c r="CT33" s="1">
        <f>IFERROR(ROUND($BO33*INDEX(消耗汇总!BF$8:BF$87,相关资料!$E33,1),-2),0)</f>
        <v>55200511500</v>
      </c>
      <c r="CU33" s="1">
        <f>IFERROR(ROUND($BO33*INDEX(消耗汇总!BG$8:BG$87,相关资料!$E33,1),-2),0)</f>
        <v>22258270800</v>
      </c>
      <c r="CV33" s="1">
        <f>IFERROR(ROUND($BO33*INDEX(消耗汇总!BH$8:BH$87,相关资料!$E33,1),-2),0)</f>
        <v>0</v>
      </c>
      <c r="CX33" s="1">
        <f>IFERROR(ROUND($BP33*INDEX(消耗汇总!BE$8:BE$87,相关资料!$F33,1),-2),0)</f>
        <v>0</v>
      </c>
      <c r="CY33" s="1">
        <f>IFERROR(ROUND($BP33*INDEX(消耗汇总!BF$8:BF$87,相关资料!$F33,1),-2),0)</f>
        <v>0</v>
      </c>
      <c r="CZ33" s="1">
        <f>IFERROR(ROUND($BP33*INDEX(消耗汇总!BG$8:BG$87,相关资料!$F33,1),-2),0)</f>
        <v>0</v>
      </c>
      <c r="DA33" s="1">
        <f>IFERROR(ROUND($BP33*INDEX(消耗汇总!BH$8:BH$87,相关资料!$F33,1),-2),0)</f>
        <v>0</v>
      </c>
      <c r="DD33" s="46">
        <v>553400</v>
      </c>
      <c r="DE33" s="46">
        <v>359300</v>
      </c>
      <c r="DF33" s="1">
        <f>IFERROR(ROUND($BQ33*INDEX(消耗汇总!BH$8:BH$87,相关资料!$G33,1)+$BS33*INDEX(消耗汇总!BH$8:BH$87,相关资料!$G33,1)/2,-2),0)</f>
        <v>0</v>
      </c>
      <c r="DH33" s="46">
        <v>359300</v>
      </c>
      <c r="DI33" s="46">
        <v>553400</v>
      </c>
      <c r="DM33" s="29">
        <v>456350</v>
      </c>
      <c r="DN33" s="2"/>
      <c r="DO33" s="29">
        <v>456350</v>
      </c>
      <c r="DR33" s="46">
        <v>239600</v>
      </c>
      <c r="DS33" s="46">
        <v>368900</v>
      </c>
      <c r="DT33" s="46">
        <v>239600</v>
      </c>
      <c r="DU33" s="1">
        <v>0</v>
      </c>
      <c r="DW33" s="46">
        <v>79700</v>
      </c>
      <c r="DX33" s="46">
        <v>129100</v>
      </c>
      <c r="DY33" s="46">
        <v>79700</v>
      </c>
      <c r="DZ33" s="1">
        <f>ROUND($BU33*INDEX(消耗汇总!BH$8:BH$87,相关资料!$K33,1),-2)</f>
        <v>0</v>
      </c>
      <c r="EB33" s="46">
        <v>766600</v>
      </c>
      <c r="EC33" s="46">
        <v>1180600</v>
      </c>
      <c r="ED33" s="46">
        <v>766600</v>
      </c>
      <c r="EE33" s="1">
        <f>IFERROR(ROUND($BV33*INDEX(消耗汇总!BH$8:BH$87,相关资料!$L33,1),-2),0)</f>
        <v>0</v>
      </c>
      <c r="EG33" s="46">
        <v>658800</v>
      </c>
      <c r="EH33" s="46">
        <v>1014500</v>
      </c>
      <c r="EI33" s="46">
        <v>658800</v>
      </c>
      <c r="EJ33" s="1">
        <f>IFERROR(ROUND($BW33*INDEX(消耗汇总!BH$8:BH$87,相关资料!$M33,1),-2),0)</f>
        <v>0</v>
      </c>
      <c r="EL33" s="1">
        <f>IFERROR(ROUND($BX33*INDEX(消耗汇总!BE$8:BE$87,相关资料!$N33,1),-2),0)</f>
        <v>2421484900</v>
      </c>
      <c r="EM33" s="1">
        <f>IFERROR(ROUND($BX33*INDEX(消耗汇总!BF$8:BF$87,相关资料!$N33,1),-2),0)</f>
        <v>5472555900</v>
      </c>
      <c r="EN33" s="1">
        <f>IFERROR(ROUND($BX33*INDEX(消耗汇总!BG$8:BG$87,相关资料!$N33,1),-2),0)</f>
        <v>2421484900</v>
      </c>
      <c r="EO33" s="1">
        <f>IFERROR(ROUND($BX33*INDEX(消耗汇总!BH$8:BH$87,相关资料!$N33,1),-2),0)</f>
        <v>0</v>
      </c>
      <c r="EQ33" s="1">
        <f>IFERROR(ROUND($BY33*INDEX(消耗汇总!BE$8:BE$87,相关资料!$O33,1),-2),0)</f>
        <v>1916268700</v>
      </c>
      <c r="ER33" s="1">
        <f>IFERROR(ROUND($BY33*INDEX(消耗汇总!BF$8:BF$87,相关资料!$O33,1),-2),0)</f>
        <v>4675695700</v>
      </c>
      <c r="ES33" s="1">
        <f>IFERROR(ROUND($BY33*INDEX(消耗汇总!BG$8:BG$87,相关资料!$O33,1),-2),0)</f>
        <v>1916268700</v>
      </c>
      <c r="ET33" s="1">
        <f>IFERROR(ROUND($BY33*INDEX(消耗汇总!BH$8:BH$87,相关资料!$O33,1),-2),0)</f>
        <v>0</v>
      </c>
      <c r="EV33" s="1">
        <f>IFERROR(ROUND($BZ33*INDEX(消耗汇总!BE$8:BE$87,相关资料!$P33,1),-2),0)</f>
        <v>1916268700</v>
      </c>
      <c r="EW33" s="1">
        <f>IFERROR(ROUND($BZ33*INDEX(消耗汇总!BF$8:BF$87,相关资料!$P33,1),-2),0)</f>
        <v>4675695700</v>
      </c>
      <c r="EX33" s="1">
        <f>IFERROR(ROUND($BZ33*INDEX(消耗汇总!BG$8:BG$87,相关资料!$P33,1),-2),0)</f>
        <v>1916268700</v>
      </c>
      <c r="EY33" s="1">
        <f>IFERROR(ROUND($BZ33*INDEX(消耗汇总!BH$8:BH$87,相关资料!$P33,1),-2),0)</f>
        <v>0</v>
      </c>
      <c r="FA33" s="1">
        <f>IFERROR(ROUND($CA33*INDEX(消耗汇总!BE$8:BE$87,相关资料!$Q33,1),-2),0)</f>
        <v>1916268700</v>
      </c>
      <c r="FB33" s="1">
        <f>IFERROR(ROUND($CA33*INDEX(消耗汇总!BF$8:BF$87,相关资料!$Q33,1),-2),0)</f>
        <v>4675695700</v>
      </c>
      <c r="FC33" s="1">
        <f>IFERROR(ROUND($CA33*INDEX(消耗汇总!BG$8:BG$87,相关资料!$Q33,1),-2),0)</f>
        <v>1916268700</v>
      </c>
      <c r="FD33" s="1">
        <f>IFERROR(ROUND($CA33*INDEX(消耗汇总!BH$8:BH$87,相关资料!$Q33,1),-2),0)</f>
        <v>0</v>
      </c>
      <c r="FF33" s="1">
        <f>IFERROR(ROUND($CB33*INDEX(消耗汇总!BE$8:BE$87,相关资料!$R33,1),-2),0)</f>
        <v>1437201600</v>
      </c>
      <c r="FG33" s="1">
        <f>IFERROR(ROUND($CB33*INDEX(消耗汇总!BF$8:BF$87,相关资料!$R33,1),-2),0)</f>
        <v>3506771800</v>
      </c>
      <c r="FH33" s="1">
        <f>IFERROR(ROUND($CB33*INDEX(消耗汇总!BG$8:BG$87,相关资料!$R33,1),-2),0)</f>
        <v>1437201600</v>
      </c>
      <c r="FI33" s="1">
        <f>IFERROR(ROUND($CB33*INDEX(消耗汇总!BH$8:BH$87,相关资料!$R33,1),-2),0)</f>
        <v>0</v>
      </c>
      <c r="FK33" s="46">
        <v>509100</v>
      </c>
      <c r="FL33" s="46">
        <v>784000</v>
      </c>
      <c r="FM33" s="46">
        <v>509100</v>
      </c>
      <c r="FN33" s="1">
        <f>IFERROR(ROUND($CC33*INDEX(消耗汇总!BH$8:BH$87,相关资料!$S33,1),-2),0)</f>
        <v>0</v>
      </c>
      <c r="FP33" s="1">
        <f>IFERROR(ROUND($CD33*INDEX(消耗汇总!BE$8:BE$87,相关资料!$T33,1),-2),0)</f>
        <v>0</v>
      </c>
      <c r="FQ33" s="1">
        <f>IFERROR(ROUND($CD33*INDEX(消耗汇总!BF$8:BF$87,相关资料!$T33,1),-2),0)</f>
        <v>0</v>
      </c>
      <c r="FR33" s="1">
        <f>IFERROR(ROUND($CD33*INDEX(消耗汇总!BG$8:BG$87,相关资料!$T33,1),-2),0)</f>
        <v>0</v>
      </c>
      <c r="FS33" s="1">
        <f>IFERROR(ROUND($CD33*INDEX(消耗汇总!BH$8:BH$87,相关资料!$T33,1),-2),0)</f>
        <v>0</v>
      </c>
      <c r="FW33" s="8">
        <v>28</v>
      </c>
      <c r="FX33" s="5">
        <f t="shared" si="13"/>
        <v>12932700</v>
      </c>
      <c r="FY33" s="5">
        <f t="shared" si="14"/>
        <v>2332100</v>
      </c>
      <c r="FZ33" s="5">
        <f t="shared" si="15"/>
        <v>99717053100</v>
      </c>
      <c r="GA33" s="5">
        <f t="shared" si="1"/>
        <v>0</v>
      </c>
      <c r="GB33" s="5">
        <f t="shared" si="2"/>
        <v>912700</v>
      </c>
      <c r="GC33" s="5">
        <f t="shared" si="3"/>
        <v>912700</v>
      </c>
      <c r="GD33" s="5">
        <f t="shared" si="16"/>
        <v>912700</v>
      </c>
      <c r="GE33" s="5">
        <f t="shared" si="17"/>
        <v>848100</v>
      </c>
      <c r="GF33" s="5">
        <f t="shared" si="4"/>
        <v>288500</v>
      </c>
      <c r="GG33" s="5">
        <f t="shared" si="5"/>
        <v>2713800</v>
      </c>
      <c r="GH33" s="5">
        <f t="shared" si="6"/>
        <v>2332100</v>
      </c>
      <c r="GI33" s="8"/>
      <c r="GJ33" s="5">
        <f t="shared" si="7"/>
        <v>8508233100</v>
      </c>
      <c r="GK33" s="5">
        <f t="shared" si="8"/>
        <v>8508233100</v>
      </c>
      <c r="GL33" s="5">
        <f t="shared" si="9"/>
        <v>8508233100</v>
      </c>
      <c r="GM33" s="5">
        <f t="shared" si="10"/>
        <v>6381175000</v>
      </c>
      <c r="GN33" s="5">
        <f t="shared" si="11"/>
        <v>1802200</v>
      </c>
      <c r="GO33" s="5">
        <f t="shared" si="12"/>
        <v>0</v>
      </c>
      <c r="GR33" s="8">
        <v>28</v>
      </c>
      <c r="GS33" s="5">
        <f>SUM(FX$6:FX33)</f>
        <v>61053700</v>
      </c>
      <c r="GT33" s="5">
        <f>SUM(FY$6:FY33)</f>
        <v>9940300</v>
      </c>
      <c r="GU33" s="5">
        <f>SUM(FZ$6:FZ33)</f>
        <v>257470187500</v>
      </c>
      <c r="GV33" s="5">
        <f>SUM(GA$6:GA33)</f>
        <v>0</v>
      </c>
      <c r="GW33" s="5">
        <f>SUM(GB$6:GB33)</f>
        <v>3812000</v>
      </c>
      <c r="GX33" s="5">
        <f>SUM(GC$6:GC33)</f>
        <v>3812000</v>
      </c>
      <c r="GY33" s="5">
        <f>SUM(GD$6:GD33)</f>
        <v>3812020</v>
      </c>
      <c r="GZ33" s="5">
        <f>SUM(GE$6:GE33)</f>
        <v>3566250</v>
      </c>
      <c r="HA33" s="5">
        <f>SUM(GF$6:GF33)</f>
        <v>6138800</v>
      </c>
      <c r="HB33" s="5">
        <f>SUM(GG$6:GG33)</f>
        <v>11350650</v>
      </c>
      <c r="HC33" s="5">
        <f>SUM(GH$6:GH33)</f>
        <v>9940600</v>
      </c>
      <c r="HD33" s="5">
        <f>SUM(GI$6:GI33)</f>
        <v>0</v>
      </c>
      <c r="HE33" s="5">
        <f>SUM(GJ$6:GJ33)</f>
        <v>22290212400</v>
      </c>
      <c r="HF33" s="5">
        <f>SUM(GK$6:GK33)</f>
        <v>22290213000</v>
      </c>
      <c r="HG33" s="5">
        <f>SUM(GL$6:GL33)</f>
        <v>22290212700</v>
      </c>
      <c r="HH33" s="5">
        <f>SUM(GM$6:GM33)</f>
        <v>16717658500</v>
      </c>
      <c r="HI33" s="5">
        <f>SUM(GN$6:GN33)</f>
        <v>7438900</v>
      </c>
      <c r="HJ33" s="5">
        <f>SUM(GO$6:GO33)</f>
        <v>4436503800</v>
      </c>
      <c r="HM33" s="8">
        <v>28</v>
      </c>
      <c r="HN33" s="5">
        <f>IFERROR(求节点(相关资料!C$6:C$85,GS$6:GS$85,$HM33),0)</f>
        <v>61053700</v>
      </c>
      <c r="HO33" s="5">
        <f>IFERROR(求节点(相关资料!D$6:D$85,GT$6:GT$85,$HM33),0)</f>
        <v>9940300</v>
      </c>
      <c r="HP33" s="5">
        <f>IFERROR(求节点(相关资料!E$6:E$85,GU$6:GU$85,$HM33),0)</f>
        <v>18378700</v>
      </c>
      <c r="HQ33" s="5">
        <f>IFERROR(求节点(相关资料!F$6:F$85,GV$6:GV$85,$HM33),0)</f>
        <v>0</v>
      </c>
      <c r="HR33" s="5">
        <f>IFERROR(求节点(相关资料!G$6:G$85,GW$6:GW$85,$HM33),0)</f>
        <v>3812000</v>
      </c>
      <c r="HS33" s="5">
        <f>IFERROR(求节点(相关资料!H$6:H$85,GX$6:GX$85,$HM33),0)</f>
        <v>3812000</v>
      </c>
      <c r="HT33" s="5">
        <f>IFERROR(求节点(相关资料!I$6:I$85,GY$6:GY$85,$HM33),0)</f>
        <v>3812020</v>
      </c>
      <c r="HU33" s="5">
        <f>IFERROR(求节点(相关资料!J$6:J$85,GZ$6:GZ$85,$HM33),0)</f>
        <v>3566250</v>
      </c>
      <c r="HV33" s="5">
        <f>IFERROR(求节点(相关资料!K$6:K$85,HA$6:HA$85,$HM33),0)</f>
        <v>426000</v>
      </c>
      <c r="HW33" s="5">
        <f>IFERROR(求节点(相关资料!L$6:L$85,HB$6:HB$85,$HM33),0)</f>
        <v>11350650</v>
      </c>
      <c r="HX33" s="5">
        <f>IFERROR(求节点(相关资料!M$6:M$85,HC$6:HC$85,$HM33),0)</f>
        <v>9940600</v>
      </c>
      <c r="HY33" s="5">
        <f>IFERROR(求节点(相关资料!N$6:N$85,HD$6:HD$85,$HM33),0)</f>
        <v>0</v>
      </c>
      <c r="HZ33" s="5">
        <f>IFERROR(求节点(相关资料!O$6:O$85,HE$6:HE$85,$HM33),0)</f>
        <v>4627633.333333334</v>
      </c>
      <c r="IA33" s="5">
        <f>IFERROR(求节点(相关资料!P$6:P$85,HF$6:HF$85,$HM33),0)</f>
        <v>4628233.333333334</v>
      </c>
      <c r="IB33" s="5">
        <f>IFERROR(求节点(相关资料!Q$6:Q$85,HG$6:HG$85,$HM33),0)</f>
        <v>4627933.333333334</v>
      </c>
      <c r="IC33" s="5">
        <f>IFERROR(求节点(相关资料!R$6:R$85,HH$6:HH$85,$HM33),0)</f>
        <v>3469300</v>
      </c>
      <c r="ID33" s="5">
        <f>IFERROR(求节点(相关资料!S$6:S$85,HI$6:HI$85,$HM33),0)</f>
        <v>7438900</v>
      </c>
      <c r="IE33" s="5">
        <f>IFERROR(求节点(相关资料!T$6:T$85,HJ$6:HJ$85,$HM33),0)</f>
        <v>561475</v>
      </c>
      <c r="IH33" s="6">
        <v>28</v>
      </c>
      <c r="II33" s="6">
        <f>SUMPRODUCT(HN33:IE33,'[1]功能-城建'!$X33:$AO33)</f>
        <v>151445695</v>
      </c>
      <c r="IJ33" s="6">
        <f>'[1]资源-木石铜粮'!$BW33</f>
        <v>167951235.30487317</v>
      </c>
      <c r="IK33" s="6">
        <f t="shared" si="18"/>
        <v>0.90172421015593296</v>
      </c>
    </row>
    <row r="34" spans="1:245" x14ac:dyDescent="0.15">
      <c r="A34" s="2">
        <v>29</v>
      </c>
      <c r="B34" s="4">
        <f>'[1]资源-木石铜粮'!DG34</f>
        <v>77308193.383852392</v>
      </c>
      <c r="C34" s="4">
        <f>'[1]资源-木石铜粮'!DH34</f>
        <v>12928485.147871178</v>
      </c>
      <c r="D34" s="4">
        <f>'[1]资源-木石铜粮'!DI34</f>
        <v>23737231.111431845</v>
      </c>
      <c r="E34" s="4">
        <f>'[1]资源-木石铜粮'!DJ34</f>
        <v>0</v>
      </c>
      <c r="F34" s="4">
        <f>'[1]资源-木石铜粮'!DK34</f>
        <v>4614946.0500641176</v>
      </c>
      <c r="G34" s="4">
        <f>'[1]资源-木石铜粮'!DL34</f>
        <v>4614946.0500641176</v>
      </c>
      <c r="H34" s="4">
        <f>'[1]资源-木石铜粮'!DM34</f>
        <v>4614946.0500641176</v>
      </c>
      <c r="I34" s="4">
        <f>'[1]资源-木石铜粮'!DN34</f>
        <v>4614946.0500641176</v>
      </c>
      <c r="J34" s="29">
        <f>SMALL('[1]资源-木石铜粮'!$DO$6:$DO$55,$A34)</f>
        <v>1543580.5362616277</v>
      </c>
      <c r="K34" s="4">
        <f>'[1]资源-木石铜粮'!DP34</f>
        <v>14811161.904723331</v>
      </c>
      <c r="L34" s="4">
        <f>'[1]资源-木石铜粮'!DQ34</f>
        <v>12928025.204792889</v>
      </c>
      <c r="M34" s="4">
        <f>'[1]资源-木石铜粮'!DR34</f>
        <v>24198535.845317088</v>
      </c>
      <c r="N34" s="4">
        <f>'[1]资源-木石铜粮'!DS34</f>
        <v>5654494.340947872</v>
      </c>
      <c r="O34" s="4">
        <f>'[1]资源-木石铜粮'!DT34</f>
        <v>5655623.399020629</v>
      </c>
      <c r="P34" s="4">
        <f>'[1]资源-木石铜粮'!DU34</f>
        <v>5655214.5607288163</v>
      </c>
      <c r="Q34" s="4">
        <f>'[1]资源-木石铜粮'!DV34</f>
        <v>4240070.2381531633</v>
      </c>
      <c r="R34" s="4">
        <f>'[1]资源-木石铜粮'!DW34</f>
        <v>9611945.7808175888</v>
      </c>
      <c r="S34" s="4">
        <f>'[1]资源-木石铜粮'!DX34</f>
        <v>661432.30694559321</v>
      </c>
      <c r="T34" s="4">
        <f>'[1]资源-木石铜粮'!DY34</f>
        <v>0</v>
      </c>
      <c r="V34" s="2">
        <v>29</v>
      </c>
      <c r="W34" s="2">
        <f>IFERROR(求节点($A$6:$A$85,B$6:B$85,相关资料!C34),0)</f>
        <v>77308193.383852392</v>
      </c>
      <c r="X34" s="2">
        <f>IFERROR(求节点($A$6:$A$85,C$6:C$85,相关资料!D34),0)</f>
        <v>12928485.147871178</v>
      </c>
      <c r="Y34" s="2">
        <f>IFERROR(求节点($A$6:$A$85,D$6:D$85,相关资料!E34),0)</f>
        <v>339870750375.57471</v>
      </c>
      <c r="Z34" s="2">
        <f>IFERROR(求节点($A$6:$A$85,E$6:E$85,相关资料!F34),0)</f>
        <v>0</v>
      </c>
      <c r="AA34" s="2">
        <f>IFERROR(求节点($A$6:$A$85,F$6:F$85,相关资料!G34),0)</f>
        <v>4614946.0500641176</v>
      </c>
      <c r="AB34" s="2">
        <f>IFERROR(求节点($A$6:$A$85,G$6:G$85,相关资料!H34),0)</f>
        <v>4614946.0500641176</v>
      </c>
      <c r="AC34" s="2">
        <f>IFERROR(求节点($A$6:$A$85,H$6:H$85,相关资料!I34),0)</f>
        <v>4614946.0500641176</v>
      </c>
      <c r="AD34" s="2">
        <f>IFERROR(求节点($A$6:$A$85,I$6:I$85,相关资料!J34),0)</f>
        <v>4614946.0500641176</v>
      </c>
      <c r="AE34" s="29">
        <f>MAX(求节点('[1]功能-城建'!$K$33:$K$55,$J$33:$J$85,$V34),AE33)</f>
        <v>6447151.9435942862</v>
      </c>
      <c r="AF34" s="2">
        <f>IFERROR(求节点($A$6:$A$85,K$6:K$85,相关资料!L34),0)</f>
        <v>14811161.904723331</v>
      </c>
      <c r="AG34" s="2">
        <f>IFERROR(求节点($A$6:$A$85,L$6:L$85,相关资料!M34),0)</f>
        <v>12928025.204792889</v>
      </c>
      <c r="AH34" s="2">
        <f>IFERROR(求节点($A$6:$A$85,M$6:M$85,相关资料!N34),0)</f>
        <v>41951373105.966003</v>
      </c>
      <c r="AI34" s="2">
        <f>IFERROR(求节点($A$6:$A$85,N$6:N$85,相关资料!O34),0)</f>
        <v>29047704404.734512</v>
      </c>
      <c r="AJ34" s="2">
        <f>IFERROR(求节点($A$6:$A$85,O$6:O$85,相关资料!P34),0)</f>
        <v>29047705533.792587</v>
      </c>
      <c r="AK34" s="2">
        <f>IFERROR(求节点($A$6:$A$85,P$6:P$85,相关资料!Q34),0)</f>
        <v>29047705124.954296</v>
      </c>
      <c r="AL34" s="2">
        <f>IFERROR(求节点($A$6:$A$85,Q$6:Q$85,相关资料!R34),0)</f>
        <v>21785777503.033348</v>
      </c>
      <c r="AM34" s="2">
        <f>IFERROR(求节点($A$6:$A$85,R$6:R$85,相关资料!S34),0)</f>
        <v>9611945.7808175888</v>
      </c>
      <c r="AN34" s="2">
        <f>IFERROR(求节点($A$6:$A$85,S$6:S$85,相关资料!T34),0)</f>
        <v>3606382190.1373234</v>
      </c>
      <c r="AO34" s="2">
        <f>IFERROR(求节点($A$6:$A$85,T$6:T$85,相关资料!U34),0)</f>
        <v>0</v>
      </c>
      <c r="AP34" s="2"/>
      <c r="AQ34" s="2">
        <v>29</v>
      </c>
      <c r="AR34" s="2">
        <f>IF(W34-W33=0,MAX(AR$6:AR33),W34-W33)</f>
        <v>16254198.3908353</v>
      </c>
      <c r="AS34" s="2">
        <f>IF(X34-X33=0,MAX(AS$6:AS33),X34-X33)</f>
        <v>2988675.1879922971</v>
      </c>
      <c r="AT34" s="2">
        <f>IF(Y34-Y33=0,MAX(AT$6:AT33),Y34-Y33)</f>
        <v>130219026434.29602</v>
      </c>
      <c r="AU34" s="2">
        <f>IF(Z34-Z33=0,MAX(AU$6:AU33),Z34-Z33)</f>
        <v>0</v>
      </c>
      <c r="AV34" s="2">
        <f>IF(AA34-AA33=0,MAX(AV$6:AV33),AA34-AA33)</f>
        <v>1048657.9606990521</v>
      </c>
      <c r="AW34" s="2">
        <f>IF(AB34-AB33=0,MAX(AW$6:AW33),AB34-AB33)</f>
        <v>1048657.9606990521</v>
      </c>
      <c r="AX34" s="2">
        <f>IF(AC34-AC33=0,MAX(AX$6:AX33),AC34-AC33)</f>
        <v>1048657.9606990521</v>
      </c>
      <c r="AY34" s="2">
        <f>IF(AD34-AD33=0,MAX(AY$6:AY33),AD34-AD33)</f>
        <v>1048657.9606990521</v>
      </c>
      <c r="AZ34" s="2">
        <f>IF(AE34-AE33=0,MAX(AZ$6:AZ33),AE34-AE33)</f>
        <v>264198.51439706795</v>
      </c>
      <c r="BA34" s="2">
        <f>IF(AF34-AF33=0,MAX(BA$6:BA33),AF34-AF33)</f>
        <v>3460571.2703068703</v>
      </c>
      <c r="BB34" s="2">
        <f>IF(AG34-AG33=0,MAX(BB$6:BB33),AG34-AG33)</f>
        <v>2988675.1879922971</v>
      </c>
      <c r="BC34" s="2">
        <f>IF(AH34-AH33=0,MAX(BC$6:BC33),AH34-AH33)</f>
        <v>11663093325.073997</v>
      </c>
      <c r="BD34" s="2">
        <f>IF(AI34-AI33=0,MAX(BD$6:BD33),AI34-AI33)</f>
        <v>10935484201.202843</v>
      </c>
      <c r="BE34" s="2">
        <f>IF(AJ34-AJ33=0,MAX(BE$6:BE33),AJ34-AJ33)</f>
        <v>10935484201.202843</v>
      </c>
      <c r="BF34" s="2">
        <f>IF(AK34-AK33=0,MAX(BF$6:BF33),AK34-AK33)</f>
        <v>10935484201.202843</v>
      </c>
      <c r="BG34" s="2">
        <f>IF(AL34-AL33=0,MAX(BG$6:BG33),AL34-AL33)</f>
        <v>8201613150.9021435</v>
      </c>
      <c r="BH34" s="2">
        <f>IF(AM34-AM33=0,MAX(BH$6:BH33),AM34-AM33)</f>
        <v>2333263.9625553908</v>
      </c>
      <c r="BI34" s="2">
        <f>IF(AN34-AN33=0,MAX(BI$6:BI33),AN34-AN33)</f>
        <v>1285032343.8735757</v>
      </c>
      <c r="BK34" s="21">
        <v>1</v>
      </c>
      <c r="BL34" s="2">
        <v>29</v>
      </c>
      <c r="BM34" s="2">
        <f>IF($BL34&gt;BM$1,0,SMALL(AR$6:AR$85,$BL34)*求节点($BL$6:$BL$85,$BK$6:$BK$85,INDEX(升级建筑所需大殿等级!AA$6:AA$85,MATCH($BL34,升级建筑所需大殿等级!$Z$6:$Z$85,0))))</f>
        <v>16254198.3908353</v>
      </c>
      <c r="BN34" s="2">
        <f>IF($BL34&gt;BN$1,0,SMALL(AS$6:AS$85,$BL34)*求节点($BL$6:$BL$85,$BK$6:$BK$85,INDEX(升级建筑所需大殿等级!AB$6:AB$85,MATCH($BL34,升级建筑所需大殿等级!$Z$6:$Z$85,0))))</f>
        <v>2988675.1879922971</v>
      </c>
      <c r="BO34" s="2">
        <f>IF($BL34&gt;BO$1,0,SMALL(AT$6:AT$85,$BL34)*求节点($BL$6:$BL$85,$BK$6:$BK$85,INDEX(升级建筑所需大殿等级!AC$6:AC$85,MATCH($BL34,升级建筑所需大殿等级!$Z$6:$Z$85,0))))</f>
        <v>155146346367.20544</v>
      </c>
      <c r="BP34" s="2">
        <f>IF($BL34&gt;BP$1,0,SMALL(AU$6:AU$85,$BL34)*求节点($BL$6:$BL$85,$BK$6:$BK$85,INDEX(升级建筑所需大殿等级!AD$6:AD$85,MATCH($BL34,升级建筑所需大殿等级!$Z$6:$Z$85,0))))</f>
        <v>0</v>
      </c>
      <c r="BQ34" s="2">
        <f>IF($BL34&gt;BQ$1,0,SMALL(AV$6:AV$85,$BL34)*求节点($BL$6:$BL$85,$BK$6:$BK$85,INDEX(升级建筑所需大殿等级!AE$6:AE$85,MATCH($BL34,升级建筑所需大殿等级!$Z$6:$Z$85,0))))</f>
        <v>1048657.9606990521</v>
      </c>
      <c r="BR34" s="2">
        <f>IF($BL34&gt;BR$1,0,SMALL(AW$6:AW$85,$BL34)*求节点($BL$6:$BL$85,$BK$6:$BK$85,INDEX(升级建筑所需大殿等级!AF$6:AF$85,MATCH($BL34,升级建筑所需大殿等级!$Z$6:$Z$85,0))))</f>
        <v>1048657.9606990521</v>
      </c>
      <c r="BS34" s="2">
        <f>IF($BL34&gt;BS$1,0,SMALL(AX$6:AX$85,$BL34)*求节点($BL$6:$BL$85,$BK$6:$BK$85,INDEX(升级建筑所需大殿等级!AG$6:AG$85,MATCH($BL34,升级建筑所需大殿等级!$Z$6:$Z$85,0))))</f>
        <v>1048657.9606990521</v>
      </c>
      <c r="BT34" s="2">
        <f>IF($BL34&gt;BT$1,0,SMALL(AY$6:AY$85,$BL34)*求节点($BL$6:$BL$85,$BK$6:$BK$85,INDEX(升级建筑所需大殿等级!AH$6:AH$85,MATCH($BL34,升级建筑所需大殿等级!$Z$6:$Z$85,0))))</f>
        <v>1048657.9606990521</v>
      </c>
      <c r="BU34" s="2">
        <f>IF($BL34&gt;BU$1,0,SMALL(AZ$6:AZ$85,$BL34)*求节点($BL$6:$BL$85,$BK$6:$BK$85,INDEX(升级建筑所需大殿等级!AI$6:AI$85,MATCH($BL34,升级建筑所需大殿等级!$Z$6:$Z$85,0))))</f>
        <v>288380.9391922392</v>
      </c>
      <c r="BV34" s="2">
        <f>IF($BL34&gt;BV$1,0,SMALL(BA$6:BA$85,$BL34)*求节点($BL$6:$BL$85,$BK$6:$BK$85,INDEX(升级建筑所需大殿等级!AJ$6:AJ$85,MATCH($BL34,升级建筑所需大殿等级!$Z$6:$Z$85,0))))</f>
        <v>3460571.2703068703</v>
      </c>
      <c r="BW34" s="2">
        <f>IF($BL34&gt;BW$1,0,SMALL(BB$6:BB$85,$BL34)*求节点($BL$6:$BL$85,$BK$6:$BK$85,INDEX(升级建筑所需大殿等级!AK$6:AK$85,MATCH($BL34,升级建筑所需大殿等级!$Z$6:$Z$85,0))))</f>
        <v>2988675.1879922971</v>
      </c>
      <c r="BX34" s="2">
        <f>IF($BL34&gt;BX$1,0,SMALL(BC$6:BC$85,$BL34)*求节点($BL$6:$BL$85,$BK$6:$BK$85,INDEX(升级建筑所需大殿等级!AL$6:AL$85,MATCH($BL34,升级建筑所需大殿等级!$Z$6:$Z$85,0))))</f>
        <v>14462235723.091757</v>
      </c>
      <c r="BY34" s="2">
        <f>IF($BL34&gt;BY$1,0,SMALL(BD$6:BD$85,$BL34)*求节点($BL$6:$BL$85,$BK$6:$BK$85,INDEX(升级建筑所需大殿等级!AM$6:AM$85,MATCH($BL34,升级建筑所需大殿等级!$Z$6:$Z$85,0))))</f>
        <v>13560000409.491526</v>
      </c>
      <c r="BZ34" s="2">
        <f>IF($BL34&gt;BZ$1,0,SMALL(BE$6:BE$85,$BL34)*求节点($BL$6:$BL$85,$BK$6:$BK$85,INDEX(升级建筑所需大殿等级!AN$6:AN$85,MATCH($BL34,升级建筑所需大殿等级!$Z$6:$Z$85,0))))</f>
        <v>13560000409.491526</v>
      </c>
      <c r="CA34" s="2">
        <f>IF($BL34&gt;CA$1,0,SMALL(BF$6:BF$85,$BL34)*求节点($BL$6:$BL$85,$BK$6:$BK$85,INDEX(升级建筑所需大殿等级!AO$6:AO$85,MATCH($BL34,升级建筑所需大殿等级!$Z$6:$Z$85,0))))</f>
        <v>13560000409.491526</v>
      </c>
      <c r="CB34" s="2">
        <f>IF($BL34&gt;CB$1,0,SMALL(BG$6:BG$85,$BL34)*求节点($BL$6:$BL$85,$BK$6:$BK$85,INDEX(升级建筑所需大殿等级!AP$6:AP$85,MATCH($BL34,升级建筑所需大殿等级!$Z$6:$Z$85,0))))</f>
        <v>10170000307.118658</v>
      </c>
      <c r="CC34" s="2">
        <f>IF($BL34&gt;CC$1,0,SMALL(BH$6:BH$85,$BL34)*求节点($BL$6:$BL$85,$BK$6:$BK$85,INDEX(升级建筑所需大殿等级!AQ$6:AQ$85,MATCH($BL34,升级建筑所需大殿等级!$Z$6:$Z$85,0))))</f>
        <v>2333263.9625553908</v>
      </c>
      <c r="CD34" s="2">
        <f>IF($BL34&gt;CD$1,0,SMALL(BI$6:BI$85,$BL34)*求节点($BL$6:$BL$85,$BK$6:$BK$85,INDEX(升级建筑所需大殿等级!AR$6:AR$85,MATCH($BL34,升级建筑所需大殿等级!$Z$6:$Z$85,0))))</f>
        <v>0</v>
      </c>
      <c r="CE34" s="2"/>
      <c r="CF34" s="2"/>
      <c r="CH34" s="1">
        <v>29</v>
      </c>
      <c r="CI34" s="46">
        <v>4565800</v>
      </c>
      <c r="CJ34" s="46">
        <v>7122600</v>
      </c>
      <c r="CK34" s="46">
        <v>4565800</v>
      </c>
      <c r="CL34" s="1">
        <f>IFERROR(ROUND($BM34*INDEX(消耗汇总!BH$8:BH$87,相关资料!$C34,1),-2),0)</f>
        <v>0</v>
      </c>
      <c r="CN34" s="46">
        <v>839500</v>
      </c>
      <c r="CO34" s="46">
        <v>1309600</v>
      </c>
      <c r="CP34" s="46">
        <v>839500</v>
      </c>
      <c r="CQ34" s="1">
        <f>IFERROR(ROUND($BN34*INDEX(消耗汇总!BH$8:BH$87,相关资料!$D34,1),-2),0)</f>
        <v>0</v>
      </c>
      <c r="CS34" s="1">
        <f>IFERROR(ROUND($BO34*INDEX(消耗汇总!BE$8:BE$87,相关资料!$E34,1),-2),0)</f>
        <v>34173204000</v>
      </c>
      <c r="CT34" s="1">
        <f>IFERROR(ROUND($BO34*INDEX(消耗汇总!BF$8:BF$87,相关资料!$E34,1),-2),0)</f>
        <v>86799938300</v>
      </c>
      <c r="CU34" s="1">
        <f>IFERROR(ROUND($BO34*INDEX(消耗汇总!BG$8:BG$87,相关资料!$E34,1),-2),0)</f>
        <v>34173204000</v>
      </c>
      <c r="CV34" s="1">
        <f>IFERROR(ROUND($BO34*INDEX(消耗汇总!BH$8:BH$87,相关资料!$E34,1),-2),0)</f>
        <v>0</v>
      </c>
      <c r="CX34" s="1">
        <f>IFERROR(ROUND($BP34*INDEX(消耗汇总!BE$8:BE$87,相关资料!$F34,1),-2),0)</f>
        <v>0</v>
      </c>
      <c r="CY34" s="1">
        <f>IFERROR(ROUND($BP34*INDEX(消耗汇总!BF$8:BF$87,相关资料!$F34,1),-2),0)</f>
        <v>0</v>
      </c>
      <c r="CZ34" s="1">
        <f>IFERROR(ROUND($BP34*INDEX(消耗汇总!BG$8:BG$87,相关资料!$F34,1),-2),0)</f>
        <v>0</v>
      </c>
      <c r="DA34" s="1">
        <f>IFERROR(ROUND($BP34*INDEX(消耗汇总!BH$8:BH$87,相关资料!$F34,1),-2),0)</f>
        <v>0</v>
      </c>
      <c r="DD34" s="46">
        <v>689300</v>
      </c>
      <c r="DE34" s="46">
        <v>441900</v>
      </c>
      <c r="DF34" s="1">
        <f>IFERROR(ROUND($BQ34*INDEX(消耗汇总!BH$8:BH$87,相关资料!$G34,1)+$BS34*INDEX(消耗汇总!BH$8:BH$87,相关资料!$G34,1)/2,-2),0)</f>
        <v>0</v>
      </c>
      <c r="DH34" s="46">
        <v>441900</v>
      </c>
      <c r="DI34" s="46">
        <v>689300</v>
      </c>
      <c r="DM34" s="29">
        <v>565600</v>
      </c>
      <c r="DN34" s="2"/>
      <c r="DO34" s="29">
        <v>565600</v>
      </c>
      <c r="DR34" s="46">
        <v>294600</v>
      </c>
      <c r="DS34" s="46">
        <v>459500</v>
      </c>
      <c r="DT34" s="46">
        <v>294600</v>
      </c>
      <c r="DU34" s="1">
        <v>0</v>
      </c>
      <c r="DW34" s="46">
        <v>79700</v>
      </c>
      <c r="DX34" s="46">
        <v>129100</v>
      </c>
      <c r="DY34" s="46">
        <v>79700</v>
      </c>
      <c r="DZ34" s="1">
        <f>ROUND($BU34*INDEX(消耗汇总!BH$8:BH$87,相关资料!$K34,1),-2)</f>
        <v>0</v>
      </c>
      <c r="EB34" s="46">
        <v>972100</v>
      </c>
      <c r="EC34" s="46">
        <v>1516400</v>
      </c>
      <c r="ED34" s="46">
        <v>972100</v>
      </c>
      <c r="EE34" s="1">
        <f>IFERROR(ROUND($BV34*INDEX(消耗汇总!BH$8:BH$87,相关资料!$L34,1),-2),0)</f>
        <v>0</v>
      </c>
      <c r="EG34" s="46">
        <v>839500</v>
      </c>
      <c r="EH34" s="46">
        <v>1309600</v>
      </c>
      <c r="EI34" s="46">
        <v>839500</v>
      </c>
      <c r="EJ34" s="1">
        <f>IFERROR(ROUND($BW34*INDEX(消耗汇总!BH$8:BH$87,相关资料!$M34,1),-2),0)</f>
        <v>0</v>
      </c>
      <c r="EL34" s="1">
        <f>IFERROR(ROUND($BX34*INDEX(消耗汇总!BE$8:BE$87,相关资料!$N34,1),-2),0)</f>
        <v>3363310600</v>
      </c>
      <c r="EM34" s="1">
        <f>IFERROR(ROUND($BX34*INDEX(消耗汇总!BF$8:BF$87,相关资料!$N34,1),-2),0)</f>
        <v>7735614500</v>
      </c>
      <c r="EN34" s="1">
        <f>IFERROR(ROUND($BX34*INDEX(消耗汇总!BG$8:BG$87,相关资料!$N34,1),-2),0)</f>
        <v>3363310600</v>
      </c>
      <c r="EO34" s="1">
        <f>IFERROR(ROUND($BX34*INDEX(消耗汇总!BH$8:BH$87,相关资料!$N34,1),-2),0)</f>
        <v>0</v>
      </c>
      <c r="EQ34" s="1">
        <f>IFERROR(ROUND($BY34*INDEX(消耗汇总!BE$8:BE$87,相关资料!$O34,1),-2),0)</f>
        <v>3013333400</v>
      </c>
      <c r="ER34" s="1">
        <f>IFERROR(ROUND($BY34*INDEX(消耗汇总!BF$8:BF$87,相关资料!$O34,1),-2),0)</f>
        <v>7533333600</v>
      </c>
      <c r="ES34" s="1">
        <f>IFERROR(ROUND($BY34*INDEX(消耗汇总!BG$8:BG$87,相关资料!$O34,1),-2),0)</f>
        <v>3013333400</v>
      </c>
      <c r="ET34" s="1">
        <f>IFERROR(ROUND($BY34*INDEX(消耗汇总!BH$8:BH$87,相关资料!$O34,1),-2),0)</f>
        <v>0</v>
      </c>
      <c r="EV34" s="1">
        <f>IFERROR(ROUND($BZ34*INDEX(消耗汇总!BE$8:BE$87,相关资料!$P34,1),-2),0)</f>
        <v>3013333400</v>
      </c>
      <c r="EW34" s="1">
        <f>IFERROR(ROUND($BZ34*INDEX(消耗汇总!BF$8:BF$87,相关资料!$P34,1),-2),0)</f>
        <v>7533333600</v>
      </c>
      <c r="EX34" s="1">
        <f>IFERROR(ROUND($BZ34*INDEX(消耗汇总!BG$8:BG$87,相关资料!$P34,1),-2),0)</f>
        <v>3013333400</v>
      </c>
      <c r="EY34" s="1">
        <f>IFERROR(ROUND($BZ34*INDEX(消耗汇总!BH$8:BH$87,相关资料!$P34,1),-2),0)</f>
        <v>0</v>
      </c>
      <c r="FA34" s="1">
        <f>IFERROR(ROUND($CA34*INDEX(消耗汇总!BE$8:BE$87,相关资料!$Q34,1),-2),0)</f>
        <v>3013333400</v>
      </c>
      <c r="FB34" s="1">
        <f>IFERROR(ROUND($CA34*INDEX(消耗汇总!BF$8:BF$87,相关资料!$Q34,1),-2),0)</f>
        <v>7533333600</v>
      </c>
      <c r="FC34" s="1">
        <f>IFERROR(ROUND($CA34*INDEX(消耗汇总!BG$8:BG$87,相关资料!$Q34,1),-2),0)</f>
        <v>3013333400</v>
      </c>
      <c r="FD34" s="1">
        <f>IFERROR(ROUND($CA34*INDEX(消耗汇总!BH$8:BH$87,相关资料!$Q34,1),-2),0)</f>
        <v>0</v>
      </c>
      <c r="FF34" s="1">
        <f>IFERROR(ROUND($CB34*INDEX(消耗汇总!BE$8:BE$87,相关资料!$R34,1),-2),0)</f>
        <v>2260000100</v>
      </c>
      <c r="FG34" s="1">
        <f>IFERROR(ROUND($CB34*INDEX(消耗汇总!BF$8:BF$87,相关资料!$R34,1),-2),0)</f>
        <v>5650000200</v>
      </c>
      <c r="FH34" s="1">
        <f>IFERROR(ROUND($CB34*INDEX(消耗汇总!BG$8:BG$87,相关资料!$R34,1),-2),0)</f>
        <v>2260000100</v>
      </c>
      <c r="FI34" s="1">
        <f>IFERROR(ROUND($CB34*INDEX(消耗汇总!BH$8:BH$87,相关资料!$R34,1),-2),0)</f>
        <v>0</v>
      </c>
      <c r="FK34" s="46">
        <v>655400</v>
      </c>
      <c r="FL34" s="46">
        <v>1022400</v>
      </c>
      <c r="FM34" s="46">
        <v>655400</v>
      </c>
      <c r="FN34" s="1">
        <f>IFERROR(ROUND($CC34*INDEX(消耗汇总!BH$8:BH$87,相关资料!$S34,1),-2),0)</f>
        <v>0</v>
      </c>
      <c r="FP34" s="1">
        <f>IFERROR(ROUND($CD34*INDEX(消耗汇总!BE$8:BE$87,相关资料!$T34,1),-2),0)</f>
        <v>0</v>
      </c>
      <c r="FQ34" s="1">
        <f>IFERROR(ROUND($CD34*INDEX(消耗汇总!BF$8:BF$87,相关资料!$T34,1),-2),0)</f>
        <v>0</v>
      </c>
      <c r="FR34" s="1">
        <f>IFERROR(ROUND($CD34*INDEX(消耗汇总!BG$8:BG$87,相关资料!$T34,1),-2),0)</f>
        <v>0</v>
      </c>
      <c r="FS34" s="1">
        <f>IFERROR(ROUND($CD34*INDEX(消耗汇总!BH$8:BH$87,相关资料!$T34,1),-2),0)</f>
        <v>0</v>
      </c>
      <c r="FW34" s="8">
        <v>29</v>
      </c>
      <c r="FX34" s="5">
        <f t="shared" si="13"/>
        <v>16254200</v>
      </c>
      <c r="FY34" s="5">
        <f t="shared" si="14"/>
        <v>2988600</v>
      </c>
      <c r="FZ34" s="5">
        <f t="shared" si="15"/>
        <v>155146346300</v>
      </c>
      <c r="GA34" s="5">
        <f t="shared" si="1"/>
        <v>0</v>
      </c>
      <c r="GB34" s="5">
        <f t="shared" si="2"/>
        <v>1131200</v>
      </c>
      <c r="GC34" s="5">
        <f t="shared" si="3"/>
        <v>1131200</v>
      </c>
      <c r="GD34" s="5">
        <f t="shared" si="16"/>
        <v>1131200</v>
      </c>
      <c r="GE34" s="5">
        <f t="shared" si="17"/>
        <v>1048700</v>
      </c>
      <c r="GF34" s="5">
        <f t="shared" si="4"/>
        <v>288500</v>
      </c>
      <c r="GG34" s="5">
        <f t="shared" si="5"/>
        <v>3460600</v>
      </c>
      <c r="GH34" s="5">
        <f t="shared" si="6"/>
        <v>2988600</v>
      </c>
      <c r="GI34" s="8"/>
      <c r="GJ34" s="5">
        <f t="shared" si="7"/>
        <v>13560000400</v>
      </c>
      <c r="GK34" s="5">
        <f t="shared" si="8"/>
        <v>13560000400</v>
      </c>
      <c r="GL34" s="5">
        <f t="shared" si="9"/>
        <v>13560000400</v>
      </c>
      <c r="GM34" s="5">
        <f t="shared" si="10"/>
        <v>10170000400</v>
      </c>
      <c r="GN34" s="5">
        <f t="shared" si="11"/>
        <v>2333200</v>
      </c>
      <c r="GO34" s="5">
        <f t="shared" si="12"/>
        <v>0</v>
      </c>
      <c r="GR34" s="8">
        <v>29</v>
      </c>
      <c r="GS34" s="5">
        <f>SUM(FX$6:FX34)</f>
        <v>77307900</v>
      </c>
      <c r="GT34" s="5">
        <f>SUM(FY$6:FY34)</f>
        <v>12928900</v>
      </c>
      <c r="GU34" s="5">
        <f>SUM(FZ$6:FZ34)</f>
        <v>412616533800</v>
      </c>
      <c r="GV34" s="5">
        <f>SUM(GA$6:GA34)</f>
        <v>0</v>
      </c>
      <c r="GW34" s="5">
        <f>SUM(GB$6:GB34)</f>
        <v>4943200</v>
      </c>
      <c r="GX34" s="5">
        <f>SUM(GC$6:GC34)</f>
        <v>4943200</v>
      </c>
      <c r="GY34" s="5">
        <f>SUM(GD$6:GD34)</f>
        <v>4943220</v>
      </c>
      <c r="GZ34" s="5">
        <f>SUM(GE$6:GE34)</f>
        <v>4614950</v>
      </c>
      <c r="HA34" s="5">
        <f>SUM(GF$6:GF34)</f>
        <v>6427300</v>
      </c>
      <c r="HB34" s="5">
        <f>SUM(GG$6:GG34)</f>
        <v>14811250</v>
      </c>
      <c r="HC34" s="5">
        <f>SUM(GH$6:GH34)</f>
        <v>12929200</v>
      </c>
      <c r="HD34" s="5">
        <f>SUM(GI$6:GI34)</f>
        <v>0</v>
      </c>
      <c r="HE34" s="5">
        <f>SUM(GJ$6:GJ34)</f>
        <v>35850212800</v>
      </c>
      <c r="HF34" s="5">
        <f>SUM(GK$6:GK34)</f>
        <v>35850213400</v>
      </c>
      <c r="HG34" s="5">
        <f>SUM(GL$6:GL34)</f>
        <v>35850213100</v>
      </c>
      <c r="HH34" s="5">
        <f>SUM(GM$6:GM34)</f>
        <v>26887658900</v>
      </c>
      <c r="HI34" s="5">
        <f>SUM(GN$6:GN34)</f>
        <v>9772100</v>
      </c>
      <c r="HJ34" s="5">
        <f>SUM(GO$6:GO34)</f>
        <v>4436503800</v>
      </c>
      <c r="HM34" s="8">
        <v>29</v>
      </c>
      <c r="HN34" s="5">
        <f>IFERROR(求节点(相关资料!C$6:C$85,GS$6:GS$85,$HM34),0)</f>
        <v>77307900</v>
      </c>
      <c r="HO34" s="5">
        <f>IFERROR(求节点(相关资料!D$6:D$85,GT$6:GT$85,$HM34),0)</f>
        <v>12928900</v>
      </c>
      <c r="HP34" s="5">
        <f>IFERROR(求节点(相关资料!E$6:E$85,GU$6:GU$85,$HM34),0)</f>
        <v>24647775</v>
      </c>
      <c r="HQ34" s="5">
        <f>IFERROR(求节点(相关资料!F$6:F$85,GV$6:GV$85,$HM34),0)</f>
        <v>0</v>
      </c>
      <c r="HR34" s="5">
        <f>IFERROR(求节点(相关资料!G$6:G$85,GW$6:GW$85,$HM34),0)</f>
        <v>4943200</v>
      </c>
      <c r="HS34" s="5">
        <f>IFERROR(求节点(相关资料!H$6:H$85,GX$6:GX$85,$HM34),0)</f>
        <v>4943200</v>
      </c>
      <c r="HT34" s="5">
        <f>IFERROR(求节点(相关资料!I$6:I$85,GY$6:GY$85,$HM34),0)</f>
        <v>4943220</v>
      </c>
      <c r="HU34" s="5">
        <f>IFERROR(求节点(相关资料!J$6:J$85,GZ$6:GZ$85,$HM34),0)</f>
        <v>4614950</v>
      </c>
      <c r="HV34" s="5">
        <f>IFERROR(求节点(相关资料!K$6:K$85,HA$6:HA$85,$HM34),0)</f>
        <v>853200</v>
      </c>
      <c r="HW34" s="5">
        <f>IFERROR(求节点(相关资料!L$6:L$85,HB$6:HB$85,$HM34),0)</f>
        <v>14811250</v>
      </c>
      <c r="HX34" s="5">
        <f>IFERROR(求节点(相关资料!M$6:M$85,HC$6:HC$85,$HM34),0)</f>
        <v>12929200</v>
      </c>
      <c r="HY34" s="5">
        <f>IFERROR(求节点(相关资料!N$6:N$85,HD$6:HD$85,$HM34),0)</f>
        <v>0</v>
      </c>
      <c r="HZ34" s="5">
        <f>IFERROR(求节点(相关资料!O$6:O$85,HE$6:HE$85,$HM34),0)</f>
        <v>5857840</v>
      </c>
      <c r="IA34" s="5">
        <f>IFERROR(求节点(相关资料!P$6:P$85,HF$6:HF$85,$HM34),0)</f>
        <v>5858440</v>
      </c>
      <c r="IB34" s="5">
        <f>IFERROR(求节点(相关资料!Q$6:Q$85,HG$6:HG$85,$HM34),0)</f>
        <v>5858140</v>
      </c>
      <c r="IC34" s="5">
        <f>IFERROR(求节点(相关资料!R$6:R$85,HH$6:HH$85,$HM34),0)</f>
        <v>4391940</v>
      </c>
      <c r="ID34" s="5">
        <f>IFERROR(求节点(相关资料!S$6:S$85,HI$6:HI$85,$HM34),0)</f>
        <v>9772100</v>
      </c>
      <c r="IE34" s="5">
        <f>IFERROR(求节点(相关资料!T$6:T$85,HJ$6:HJ$85,$HM34),0)</f>
        <v>729425</v>
      </c>
      <c r="IH34" s="6">
        <v>29</v>
      </c>
      <c r="II34" s="6">
        <f>SUMPRODUCT(HN34:IE34,'[1]功能-城建'!$X34:$AO34)</f>
        <v>195390680</v>
      </c>
      <c r="IJ34" s="6">
        <f>'[1]资源-木石铜粮'!$BW34</f>
        <v>217369241.70281598</v>
      </c>
      <c r="IK34" s="6">
        <f t="shared" si="18"/>
        <v>0.89888835453148086</v>
      </c>
    </row>
    <row r="35" spans="1:245" x14ac:dyDescent="0.15">
      <c r="A35" s="2">
        <v>30</v>
      </c>
      <c r="B35" s="4">
        <f>'[1]资源-木石铜粮'!DG35</f>
        <v>97789671.653756201</v>
      </c>
      <c r="C35" s="4">
        <f>'[1]资源-木石铜粮'!DH35</f>
        <v>16764698.538107129</v>
      </c>
      <c r="D35" s="4">
        <f>'[1]资源-木石铜粮'!DI35</f>
        <v>31442168.174871847</v>
      </c>
      <c r="E35" s="4">
        <f>'[1]资源-木石铜粮'!DJ35</f>
        <v>0</v>
      </c>
      <c r="F35" s="4">
        <f>'[1]资源-木石铜粮'!DK35</f>
        <v>5915357.3687881688</v>
      </c>
      <c r="G35" s="4">
        <f>'[1]资源-木石铜粮'!DL35</f>
        <v>5915357.3687881688</v>
      </c>
      <c r="H35" s="4">
        <f>'[1]资源-木石铜粮'!DM35</f>
        <v>5915357.3687881688</v>
      </c>
      <c r="I35" s="4">
        <f>'[1]资源-木石铜粮'!DN35</f>
        <v>5915357.3687881688</v>
      </c>
      <c r="J35" s="29">
        <f>SMALL('[1]资源-木石铜粮'!$DO$6:$DO$55,$A35)</f>
        <v>2648930.1571770711</v>
      </c>
      <c r="K35" s="4">
        <f>'[1]资源-木石铜粮'!DP35</f>
        <v>19232560.388385106</v>
      </c>
      <c r="L35" s="4">
        <f>'[1]资源-木石铜粮'!DQ35</f>
        <v>16764238.59502884</v>
      </c>
      <c r="M35" s="4">
        <f>'[1]资源-木石铜粮'!DR35</f>
        <v>31521477.083881903</v>
      </c>
      <c r="N35" s="4">
        <f>'[1]资源-木石铜粮'!DS35</f>
        <v>7149967.3574805316</v>
      </c>
      <c r="O35" s="4">
        <f>'[1]资源-木石铜粮'!DT35</f>
        <v>7151096.4155532885</v>
      </c>
      <c r="P35" s="4">
        <f>'[1]资源-木石铜粮'!DU35</f>
        <v>7150687.5772614758</v>
      </c>
      <c r="Q35" s="4">
        <f>'[1]资源-木石铜粮'!DV35</f>
        <v>5361675.000552658</v>
      </c>
      <c r="R35" s="4">
        <f>'[1]资源-木石铜粮'!DW35</f>
        <v>12635402.096851008</v>
      </c>
      <c r="S35" s="4">
        <f>'[1]资源-木石铜粮'!DX35</f>
        <v>823983.7217860996</v>
      </c>
      <c r="T35" s="4">
        <f>'[1]资源-木石铜粮'!DY35</f>
        <v>0</v>
      </c>
      <c r="V35" s="2">
        <v>30</v>
      </c>
      <c r="W35" s="2">
        <f>IFERROR(求节点($A$6:$A$85,B$6:B$85,相关资料!C35),0)</f>
        <v>97789671.653756201</v>
      </c>
      <c r="X35" s="2">
        <f>IFERROR(求节点($A$6:$A$85,C$6:C$85,相关资料!D35),0)</f>
        <v>16764698.538107129</v>
      </c>
      <c r="Y35" s="2">
        <f>IFERROR(求节点($A$6:$A$85,D$6:D$85,相关资料!E35),0)</f>
        <v>464988771639.45007</v>
      </c>
      <c r="Z35" s="2">
        <f>IFERROR(求节点($A$6:$A$85,E$6:E$85,相关资料!F35),0)</f>
        <v>0</v>
      </c>
      <c r="AA35" s="2">
        <f>IFERROR(求节点($A$6:$A$85,F$6:F$85,相关资料!G35),0)</f>
        <v>5915357.3687881688</v>
      </c>
      <c r="AB35" s="2">
        <f>IFERROR(求节点($A$6:$A$85,G$6:G$85,相关资料!H35),0)</f>
        <v>5915357.3687881688</v>
      </c>
      <c r="AC35" s="2">
        <f>IFERROR(求节点($A$6:$A$85,H$6:H$85,相关资料!I35),0)</f>
        <v>5915357.3687881688</v>
      </c>
      <c r="AD35" s="2">
        <f>IFERROR(求节点($A$6:$A$85,I$6:I$85,相关资料!J35),0)</f>
        <v>5915357.3687881688</v>
      </c>
      <c r="AE35" s="29">
        <f>MAX(求节点('[1]功能-城建'!$K$33:$K$55,$J$33:$J$85,$V35),AE34)</f>
        <v>6711350.4579913523</v>
      </c>
      <c r="AF35" s="2">
        <f>IFERROR(求节点($A$6:$A$85,K$6:K$85,相关资料!L35),0)</f>
        <v>19232560.388385106</v>
      </c>
      <c r="AG35" s="2">
        <f>IFERROR(求节点($A$6:$A$85,L$6:L$85,相关资料!M35),0)</f>
        <v>16764238.59502884</v>
      </c>
      <c r="AH35" s="2">
        <f>IFERROR(求节点($A$6:$A$85,M$6:M$85,相关资料!N35),0)</f>
        <v>58101485114.702568</v>
      </c>
      <c r="AI35" s="2">
        <f>IFERROR(求节点($A$6:$A$85,N$6:N$85,相关资料!O35),0)</f>
        <v>46721568786.87645</v>
      </c>
      <c r="AJ35" s="2">
        <f>IFERROR(求节点($A$6:$A$85,O$6:O$85,相关资料!P35),0)</f>
        <v>46721569915.934525</v>
      </c>
      <c r="AK35" s="2">
        <f>IFERROR(求节点($A$6:$A$85,P$6:P$85,相关资料!Q35),0)</f>
        <v>46721569507.096237</v>
      </c>
      <c r="AL35" s="2">
        <f>IFERROR(求节点($A$6:$A$85,Q$6:Q$85,相关资料!R35),0)</f>
        <v>35041175789.639816</v>
      </c>
      <c r="AM35" s="2">
        <f>IFERROR(求节点($A$6:$A$85,R$6:R$85,相关资料!S35),0)</f>
        <v>12635402.096851008</v>
      </c>
      <c r="AN35" s="2">
        <f>IFERROR(求节点($A$6:$A$85,S$6:S$85,相关资料!T35),0)</f>
        <v>3606382190.1373234</v>
      </c>
      <c r="AO35" s="2">
        <f>IFERROR(求节点($A$6:$A$85,T$6:T$85,相关资料!U35),0)</f>
        <v>0</v>
      </c>
      <c r="AP35" s="2"/>
      <c r="AQ35" s="2">
        <v>30</v>
      </c>
      <c r="AR35" s="2">
        <f>IF(W35-W34=0,MAX(AR$6:AR34),W35-W34)</f>
        <v>20481478.269903809</v>
      </c>
      <c r="AS35" s="2">
        <f>IF(X35-X34=0,MAX(AS$6:AS34),X35-X34)</f>
        <v>3836213.3902359512</v>
      </c>
      <c r="AT35" s="2">
        <f>IF(Y35-Y34=0,MAX(AT$6:AT34),Y35-Y34)</f>
        <v>125118021263.87537</v>
      </c>
      <c r="AU35" s="2">
        <f>IF(Z35-Z34=0,MAX(AU$6:AU34),Z35-Z34)</f>
        <v>0</v>
      </c>
      <c r="AV35" s="2">
        <f>IF(AA35-AA34=0,MAX(AV$6:AV34),AA35-AA34)</f>
        <v>1300411.3187240511</v>
      </c>
      <c r="AW35" s="2">
        <f>IF(AB35-AB34=0,MAX(AW$6:AW34),AB35-AB34)</f>
        <v>1300411.3187240511</v>
      </c>
      <c r="AX35" s="2">
        <f>IF(AC35-AC34=0,MAX(AX$6:AX34),AC35-AC34)</f>
        <v>1300411.3187240511</v>
      </c>
      <c r="AY35" s="2">
        <f>IF(AD35-AD34=0,MAX(AY$6:AY34),AD35-AD34)</f>
        <v>1300411.3187240511</v>
      </c>
      <c r="AZ35" s="2">
        <f>IF(AE35-AE34=0,MAX(AZ$6:AZ34),AE35-AE34)</f>
        <v>264198.51439706609</v>
      </c>
      <c r="BA35" s="2">
        <f>IF(AF35-AF34=0,MAX(BA$6:BA34),AF35-AF34)</f>
        <v>4421398.4836617745</v>
      </c>
      <c r="BB35" s="2">
        <f>IF(AG35-AG34=0,MAX(BB$6:BB34),AG35-AG34)</f>
        <v>3836213.3902359512</v>
      </c>
      <c r="BC35" s="2">
        <f>IF(AH35-AH34=0,MAX(BC$6:BC34),AH35-AH34)</f>
        <v>16150112008.736565</v>
      </c>
      <c r="BD35" s="2">
        <f>IF(AI35-AI34=0,MAX(BD$6:BD34),AI35-AI34)</f>
        <v>17673864382.141937</v>
      </c>
      <c r="BE35" s="2">
        <f>IF(AJ35-AJ34=0,MAX(BE$6:BE34),AJ35-AJ34)</f>
        <v>17673864382.141937</v>
      </c>
      <c r="BF35" s="2">
        <f>IF(AK35-AK34=0,MAX(BF$6:BF34),AK35-AK34)</f>
        <v>17673864382.141941</v>
      </c>
      <c r="BG35" s="2">
        <f>IF(AL35-AL34=0,MAX(BG$6:BG34),AL35-AL34)</f>
        <v>13255398286.606468</v>
      </c>
      <c r="BH35" s="2">
        <f>IF(AM35-AM34=0,MAX(BH$6:BH34),AM35-AM34)</f>
        <v>3023456.3160334192</v>
      </c>
      <c r="BI35" s="2">
        <f>IF(AN35-AN34=0,MAX(BI$6:BI34),AN35-AN34)</f>
        <v>1285032343.8735757</v>
      </c>
      <c r="BK35" s="21">
        <v>1</v>
      </c>
      <c r="BL35" s="2">
        <v>30</v>
      </c>
      <c r="BM35" s="2">
        <f>IF($BL35&gt;BM$1,0,SMALL(AR$6:AR$85,$BL35)*求节点($BL$6:$BL$85,$BK$6:$BK$85,INDEX(升级建筑所需大殿等级!AA$6:AA$85,MATCH($BL35,升级建筑所需大殿等级!$Z$6:$Z$85,0))))</f>
        <v>20481478.269903809</v>
      </c>
      <c r="BN35" s="2">
        <f>IF($BL35&gt;BN$1,0,SMALL(AS$6:AS$85,$BL35)*求节点($BL$6:$BL$85,$BK$6:$BK$85,INDEX(升级建筑所需大殿等级!AB$6:AB$85,MATCH($BL35,升级建筑所需大殿等级!$Z$6:$Z$85,0))))</f>
        <v>3836213.3902359512</v>
      </c>
      <c r="BO35" s="2">
        <f>IF($BL35&gt;BO$1,0,SMALL(AT$6:AT$85,$BL35)*求节点($BL$6:$BL$85,$BK$6:$BK$85,INDEX(升级建筑所需大殿等级!AC$6:AC$85,MATCH($BL35,升级建筑所需大殿等级!$Z$6:$Z$85,0))))</f>
        <v>161471592778.52707</v>
      </c>
      <c r="BP35" s="2">
        <f>IF($BL35&gt;BP$1,0,SMALL(AU$6:AU$85,$BL35)*求节点($BL$6:$BL$85,$BK$6:$BK$85,INDEX(升级建筑所需大殿等级!AD$6:AD$85,MATCH($BL35,升级建筑所需大殿等级!$Z$6:$Z$85,0))))</f>
        <v>0</v>
      </c>
      <c r="BQ35" s="2">
        <f>IF($BL35&gt;BQ$1,0,SMALL(AV$6:AV$85,$BL35)*求节点($BL$6:$BL$85,$BK$6:$BK$85,INDEX(升级建筑所需大殿等级!AE$6:AE$85,MATCH($BL35,升级建筑所需大殿等级!$Z$6:$Z$85,0))))</f>
        <v>1300411.3187240511</v>
      </c>
      <c r="BR35" s="2">
        <f>IF($BL35&gt;BR$1,0,SMALL(AW$6:AW$85,$BL35)*求节点($BL$6:$BL$85,$BK$6:$BK$85,INDEX(升级建筑所需大殿等级!AF$6:AF$85,MATCH($BL35,升级建筑所需大殿等级!$Z$6:$Z$85,0))))</f>
        <v>1300411.3187240511</v>
      </c>
      <c r="BS35" s="2">
        <f>IF($BL35&gt;BS$1,0,SMALL(AX$6:AX$85,$BL35)*求节点($BL$6:$BL$85,$BK$6:$BK$85,INDEX(升级建筑所需大殿等级!AG$6:AG$85,MATCH($BL35,升级建筑所需大殿等级!$Z$6:$Z$85,0))))</f>
        <v>1300411.3187240511</v>
      </c>
      <c r="BT35" s="2">
        <f>IF($BL35&gt;BT$1,0,SMALL(AY$6:AY$85,$BL35)*求节点($BL$6:$BL$85,$BK$6:$BK$85,INDEX(升级建筑所需大殿等级!AH$6:AH$85,MATCH($BL35,升级建筑所需大殿等级!$Z$6:$Z$85,0))))</f>
        <v>1300411.3187240511</v>
      </c>
      <c r="BU35" s="2">
        <f>IF($BL35&gt;BU$1,0,SMALL(AZ$6:AZ$85,$BL35)*求节点($BL$6:$BL$85,$BK$6:$BK$85,INDEX(升级建筑所需大殿等级!AI$6:AI$85,MATCH($BL35,升级建筑所需大殿等级!$Z$6:$Z$85,0))))</f>
        <v>288380.93919223931</v>
      </c>
      <c r="BV35" s="2">
        <f>IF($BL35&gt;BV$1,0,SMALL(BA$6:BA$85,$BL35)*求节点($BL$6:$BL$85,$BK$6:$BK$85,INDEX(升级建筑所需大殿等级!AJ$6:AJ$85,MATCH($BL35,升级建筑所需大殿等级!$Z$6:$Z$85,0))))</f>
        <v>4421398.4836617745</v>
      </c>
      <c r="BW35" s="2">
        <f>IF($BL35&gt;BW$1,0,SMALL(BB$6:BB$85,$BL35)*求节点($BL$6:$BL$85,$BK$6:$BK$85,INDEX(升级建筑所需大殿等级!AK$6:AK$85,MATCH($BL35,升级建筑所需大殿等级!$Z$6:$Z$85,0))))</f>
        <v>3836213.3902359512</v>
      </c>
      <c r="BX35" s="2">
        <f>IF($BL35&gt;BX$1,0,SMALL(BC$6:BC$85,$BL35)*求节点($BL$6:$BL$85,$BK$6:$BK$85,INDEX(升级建筑所需大殿等级!AL$6:AL$85,MATCH($BL35,升级建筑所需大殿等级!$Z$6:$Z$85,0))))</f>
        <v>20026138890.83334</v>
      </c>
      <c r="BY35" s="2">
        <f>IF($BL35&gt;BY$1,0,SMALL(BD$6:BD$85,$BL35)*求节点($BL$6:$BL$85,$BK$6:$BK$85,INDEX(升级建筑所需大殿等级!AM$6:AM$85,MATCH($BL35,升级建筑所需大殿等级!$Z$6:$Z$85,0))))</f>
        <v>21915591833.856003</v>
      </c>
      <c r="BZ35" s="2">
        <f>IF($BL35&gt;BZ$1,0,SMALL(BE$6:BE$85,$BL35)*求节点($BL$6:$BL$85,$BK$6:$BK$85,INDEX(升级建筑所需大殿等级!AN$6:AN$85,MATCH($BL35,升级建筑所需大殿等级!$Z$6:$Z$85,0))))</f>
        <v>21915591833.856003</v>
      </c>
      <c r="CA35" s="2">
        <f>IF($BL35&gt;CA$1,0,SMALL(BF$6:BF$85,$BL35)*求节点($BL$6:$BL$85,$BK$6:$BK$85,INDEX(升级建筑所需大殿等级!AO$6:AO$85,MATCH($BL35,升级建筑所需大殿等级!$Z$6:$Z$85,0))))</f>
        <v>21915591833.856007</v>
      </c>
      <c r="CB35" s="2">
        <f>IF($BL35&gt;CB$1,0,SMALL(BG$6:BG$85,$BL35)*求节点($BL$6:$BL$85,$BK$6:$BK$85,INDEX(升级建筑所需大殿等级!AP$6:AP$85,MATCH($BL35,升级建筑所需大殿等级!$Z$6:$Z$85,0))))</f>
        <v>16436693875.392021</v>
      </c>
      <c r="CC35" s="2">
        <f>IF($BL35&gt;CC$1,0,SMALL(BH$6:BH$85,$BL35)*求节点($BL$6:$BL$85,$BK$6:$BK$85,INDEX(升级建筑所需大殿等级!AQ$6:AQ$85,MATCH($BL35,升级建筑所需大殿等级!$Z$6:$Z$85,0))))</f>
        <v>3023456.3160334192</v>
      </c>
      <c r="CD35" s="2">
        <f>IF($BL35&gt;CD$1,0,SMALL(BI$6:BI$85,$BL35)*求节点($BL$6:$BL$85,$BK$6:$BK$85,INDEX(升级建筑所需大殿等级!AR$6:AR$85,MATCH($BL35,升级建筑所需大殿等级!$Z$6:$Z$85,0))))</f>
        <v>0</v>
      </c>
      <c r="CE35" s="2"/>
      <c r="CF35" s="2"/>
      <c r="CH35" s="1">
        <v>30</v>
      </c>
      <c r="CI35" s="46">
        <v>5721100</v>
      </c>
      <c r="CJ35" s="46">
        <v>9039300</v>
      </c>
      <c r="CK35" s="46">
        <v>5721100</v>
      </c>
      <c r="CL35" s="1">
        <f>IFERROR(ROUND($BM35*INDEX(消耗汇总!BH$8:BH$87,相关资料!$C35,1),-2),0)</f>
        <v>0</v>
      </c>
      <c r="CN35" s="46">
        <v>1071600</v>
      </c>
      <c r="CO35" s="46">
        <v>1693100</v>
      </c>
      <c r="CP35" s="46">
        <v>1071600</v>
      </c>
      <c r="CQ35" s="1">
        <f>IFERROR(ROUND($BN35*INDEX(消耗汇总!BH$8:BH$87,相关资料!$D35,1),-2),0)</f>
        <v>0</v>
      </c>
      <c r="CS35" s="1">
        <f>IFERROR(ROUND($BO35*INDEX(消耗汇总!BE$8:BE$87,相关资料!$E35,1),-2),0)</f>
        <v>35255806300</v>
      </c>
      <c r="CT35" s="1">
        <f>IFERROR(ROUND($BO35*INDEX(消耗汇总!BF$8:BF$87,相关资料!$E35,1),-2),0)</f>
        <v>90959980200</v>
      </c>
      <c r="CU35" s="1">
        <f>IFERROR(ROUND($BO35*INDEX(消耗汇总!BG$8:BG$87,相关资料!$E35,1),-2),0)</f>
        <v>35255806300</v>
      </c>
      <c r="CV35" s="1">
        <f>IFERROR(ROUND($BO35*INDEX(消耗汇总!BH$8:BH$87,相关资料!$E35,1),-2),0)</f>
        <v>0</v>
      </c>
      <c r="CX35" s="1">
        <f>IFERROR(ROUND($BP35*INDEX(消耗汇总!BE$8:BE$87,相关资料!$F35,1),-2),0)</f>
        <v>0</v>
      </c>
      <c r="CY35" s="1">
        <f>IFERROR(ROUND($BP35*INDEX(消耗汇总!BF$8:BF$87,相关资料!$F35,1),-2),0)</f>
        <v>0</v>
      </c>
      <c r="CZ35" s="1">
        <f>IFERROR(ROUND($BP35*INDEX(消耗汇总!BG$8:BG$87,相关资料!$F35,1),-2),0)</f>
        <v>0</v>
      </c>
      <c r="DA35" s="1">
        <f>IFERROR(ROUND($BP35*INDEX(消耗汇总!BH$8:BH$87,相关资料!$F35,1),-2),0)</f>
        <v>0</v>
      </c>
      <c r="DD35" s="46">
        <v>860900</v>
      </c>
      <c r="DE35" s="46">
        <v>544900</v>
      </c>
      <c r="DF35" s="1">
        <f>IFERROR(ROUND($BQ35*INDEX(消耗汇总!BH$8:BH$87,相关资料!$G35,1)+$BS35*INDEX(消耗汇总!BH$8:BH$87,相关资料!$G35,1)/2,-2),0)</f>
        <v>0</v>
      </c>
      <c r="DH35" s="46">
        <v>544900</v>
      </c>
      <c r="DI35" s="46">
        <v>860900</v>
      </c>
      <c r="DM35" s="29">
        <v>702900</v>
      </c>
      <c r="DN35" s="2"/>
      <c r="DO35" s="29">
        <v>702900</v>
      </c>
      <c r="DR35" s="46">
        <v>363200</v>
      </c>
      <c r="DS35" s="46">
        <v>573900</v>
      </c>
      <c r="DT35" s="46">
        <v>363200</v>
      </c>
      <c r="DU35" s="1">
        <v>0</v>
      </c>
      <c r="DW35" s="46">
        <v>79700</v>
      </c>
      <c r="DX35" s="46">
        <v>129100</v>
      </c>
      <c r="DY35" s="46">
        <v>79700</v>
      </c>
      <c r="DZ35" s="1">
        <f>ROUND($BU35*INDEX(消耗汇总!BH$8:BH$87,相关资料!$K35,1),-2)</f>
        <v>0</v>
      </c>
      <c r="EB35" s="46">
        <v>1235000</v>
      </c>
      <c r="EC35" s="46">
        <v>1951300</v>
      </c>
      <c r="ED35" s="46">
        <v>1235000</v>
      </c>
      <c r="EE35" s="1">
        <f>IFERROR(ROUND($BV35*INDEX(消耗汇总!BH$8:BH$87,相关资料!$L35,1),-2),0)</f>
        <v>0</v>
      </c>
      <c r="EG35" s="46">
        <v>1071600</v>
      </c>
      <c r="EH35" s="46">
        <v>1693100</v>
      </c>
      <c r="EI35" s="46">
        <v>1071600</v>
      </c>
      <c r="EJ35" s="1">
        <f>IFERROR(ROUND($BW35*INDEX(消耗汇总!BH$8:BH$87,相关资料!$M35,1),-2),0)</f>
        <v>0</v>
      </c>
      <c r="EL35" s="1">
        <f>IFERROR(ROUND($BX35*INDEX(消耗汇总!BE$8:BE$87,相关资料!$N35,1),-2),0)</f>
        <v>4614317700</v>
      </c>
      <c r="EM35" s="1">
        <f>IFERROR(ROUND($BX35*INDEX(消耗汇总!BF$8:BF$87,相关资料!$N35,1),-2),0)</f>
        <v>10797503500</v>
      </c>
      <c r="EN35" s="1">
        <f>IFERROR(ROUND($BX35*INDEX(消耗汇总!BG$8:BG$87,相关资料!$N35,1),-2),0)</f>
        <v>4614317700</v>
      </c>
      <c r="EO35" s="1">
        <f>IFERROR(ROUND($BX35*INDEX(消耗汇总!BH$8:BH$87,相关资料!$N35,1),-2),0)</f>
        <v>0</v>
      </c>
      <c r="EQ35" s="1">
        <f>IFERROR(ROUND($BY35*INDEX(消耗汇总!BE$8:BE$87,相关资料!$O35,1),-2),0)</f>
        <v>4806050800</v>
      </c>
      <c r="ER35" s="1">
        <f>IFERROR(ROUND($BY35*INDEX(消耗汇总!BF$8:BF$87,相关资料!$O35,1),-2),0)</f>
        <v>12303490200</v>
      </c>
      <c r="ES35" s="1">
        <f>IFERROR(ROUND($BY35*INDEX(消耗汇总!BG$8:BG$87,相关资料!$O35,1),-2),0)</f>
        <v>4806050800</v>
      </c>
      <c r="ET35" s="1">
        <f>IFERROR(ROUND($BY35*INDEX(消耗汇总!BH$8:BH$87,相关资料!$O35,1),-2),0)</f>
        <v>0</v>
      </c>
      <c r="EV35" s="1">
        <f>IFERROR(ROUND($BZ35*INDEX(消耗汇总!BE$8:BE$87,相关资料!$P35,1),-2),0)</f>
        <v>4806050800</v>
      </c>
      <c r="EW35" s="1">
        <f>IFERROR(ROUND($BZ35*INDEX(消耗汇总!BF$8:BF$87,相关资料!$P35,1),-2),0)</f>
        <v>12303490200</v>
      </c>
      <c r="EX35" s="1">
        <f>IFERROR(ROUND($BZ35*INDEX(消耗汇总!BG$8:BG$87,相关资料!$P35,1),-2),0)</f>
        <v>4806050800</v>
      </c>
      <c r="EY35" s="1">
        <f>IFERROR(ROUND($BZ35*INDEX(消耗汇总!BH$8:BH$87,相关资料!$P35,1),-2),0)</f>
        <v>0</v>
      </c>
      <c r="FA35" s="1">
        <f>IFERROR(ROUND($CA35*INDEX(消耗汇总!BE$8:BE$87,相关资料!$Q35,1),-2),0)</f>
        <v>4806050800</v>
      </c>
      <c r="FB35" s="1">
        <f>IFERROR(ROUND($CA35*INDEX(消耗汇总!BF$8:BF$87,相关资料!$Q35,1),-2),0)</f>
        <v>12303490200</v>
      </c>
      <c r="FC35" s="1">
        <f>IFERROR(ROUND($CA35*INDEX(消耗汇总!BG$8:BG$87,相关资料!$Q35,1),-2),0)</f>
        <v>4806050800</v>
      </c>
      <c r="FD35" s="1">
        <f>IFERROR(ROUND($CA35*INDEX(消耗汇总!BH$8:BH$87,相关资料!$Q35,1),-2),0)</f>
        <v>0</v>
      </c>
      <c r="FF35" s="1">
        <f>IFERROR(ROUND($CB35*INDEX(消耗汇总!BE$8:BE$87,相关资料!$R35,1),-2),0)</f>
        <v>3604538100</v>
      </c>
      <c r="FG35" s="1">
        <f>IFERROR(ROUND($CB35*INDEX(消耗汇总!BF$8:BF$87,相关资料!$R35,1),-2),0)</f>
        <v>9227617600</v>
      </c>
      <c r="FH35" s="1">
        <f>IFERROR(ROUND($CB35*INDEX(消耗汇总!BG$8:BG$87,相关资料!$R35,1),-2),0)</f>
        <v>3604538100</v>
      </c>
      <c r="FI35" s="1">
        <f>IFERROR(ROUND($CB35*INDEX(消耗汇总!BH$8:BH$87,相关资料!$R35,1),-2),0)</f>
        <v>0</v>
      </c>
      <c r="FK35" s="46">
        <v>844500</v>
      </c>
      <c r="FL35" s="46">
        <v>1334400</v>
      </c>
      <c r="FM35" s="46">
        <v>844500</v>
      </c>
      <c r="FN35" s="1">
        <f>IFERROR(ROUND($CC35*INDEX(消耗汇总!BH$8:BH$87,相关资料!$S35,1),-2),0)</f>
        <v>0</v>
      </c>
      <c r="FP35" s="1">
        <f>IFERROR(ROUND($CD35*INDEX(消耗汇总!BE$8:BE$87,相关资料!$T35,1),-2),0)</f>
        <v>0</v>
      </c>
      <c r="FQ35" s="1">
        <f>IFERROR(ROUND($CD35*INDEX(消耗汇总!BF$8:BF$87,相关资料!$T35,1),-2),0)</f>
        <v>0</v>
      </c>
      <c r="FR35" s="1">
        <f>IFERROR(ROUND($CD35*INDEX(消耗汇总!BG$8:BG$87,相关资料!$T35,1),-2),0)</f>
        <v>0</v>
      </c>
      <c r="FS35" s="1">
        <f>IFERROR(ROUND($CD35*INDEX(消耗汇总!BH$8:BH$87,相关资料!$T35,1),-2),0)</f>
        <v>0</v>
      </c>
      <c r="FW35" s="8">
        <v>30</v>
      </c>
      <c r="FX35" s="5">
        <f t="shared" si="13"/>
        <v>20481500</v>
      </c>
      <c r="FY35" s="5">
        <f t="shared" si="14"/>
        <v>3836300</v>
      </c>
      <c r="FZ35" s="5">
        <f t="shared" si="15"/>
        <v>161471592800</v>
      </c>
      <c r="GA35" s="5">
        <f t="shared" si="1"/>
        <v>0</v>
      </c>
      <c r="GB35" s="5">
        <f t="shared" si="2"/>
        <v>1405800</v>
      </c>
      <c r="GC35" s="5">
        <f t="shared" si="3"/>
        <v>1405800</v>
      </c>
      <c r="GD35" s="5">
        <f t="shared" si="16"/>
        <v>1405800</v>
      </c>
      <c r="GE35" s="5">
        <f t="shared" si="17"/>
        <v>1300300</v>
      </c>
      <c r="GF35" s="5">
        <f t="shared" si="4"/>
        <v>288500</v>
      </c>
      <c r="GG35" s="5">
        <f t="shared" si="5"/>
        <v>4421300</v>
      </c>
      <c r="GH35" s="5">
        <f t="shared" si="6"/>
        <v>3836300</v>
      </c>
      <c r="GI35" s="8"/>
      <c r="GJ35" s="5">
        <f t="shared" si="7"/>
        <v>21915591800</v>
      </c>
      <c r="GK35" s="5">
        <f t="shared" si="8"/>
        <v>21915591800</v>
      </c>
      <c r="GL35" s="5">
        <f t="shared" si="9"/>
        <v>21915591800</v>
      </c>
      <c r="GM35" s="5">
        <f t="shared" si="10"/>
        <v>16436693800</v>
      </c>
      <c r="GN35" s="5">
        <f t="shared" si="11"/>
        <v>3023400</v>
      </c>
      <c r="GO35" s="5">
        <f t="shared" si="12"/>
        <v>0</v>
      </c>
      <c r="GR35" s="8">
        <v>30</v>
      </c>
      <c r="GS35" s="5">
        <f>SUM(FX$6:FX35)</f>
        <v>97789400</v>
      </c>
      <c r="GT35" s="5">
        <f>SUM(FY$6:FY35)</f>
        <v>16765200</v>
      </c>
      <c r="GU35" s="5">
        <f>SUM(FZ$6:FZ35)</f>
        <v>574088126600</v>
      </c>
      <c r="GV35" s="5">
        <f>SUM(GA$6:GA35)</f>
        <v>0</v>
      </c>
      <c r="GW35" s="5">
        <f>SUM(GB$6:GB35)</f>
        <v>6349000</v>
      </c>
      <c r="GX35" s="5">
        <f>SUM(GC$6:GC35)</f>
        <v>6349000</v>
      </c>
      <c r="GY35" s="5">
        <f>SUM(GD$6:GD35)</f>
        <v>6349020</v>
      </c>
      <c r="GZ35" s="5">
        <f>SUM(GE$6:GE35)</f>
        <v>5915250</v>
      </c>
      <c r="HA35" s="5">
        <f>SUM(GF$6:GF35)</f>
        <v>6715800</v>
      </c>
      <c r="HB35" s="5">
        <f>SUM(GG$6:GG35)</f>
        <v>19232550</v>
      </c>
      <c r="HC35" s="5">
        <f>SUM(GH$6:GH35)</f>
        <v>16765500</v>
      </c>
      <c r="HD35" s="5">
        <f>SUM(GI$6:GI35)</f>
        <v>0</v>
      </c>
      <c r="HE35" s="5">
        <f>SUM(GJ$6:GJ35)</f>
        <v>57765804600</v>
      </c>
      <c r="HF35" s="5">
        <f>SUM(GK$6:GK35)</f>
        <v>57765805200</v>
      </c>
      <c r="HG35" s="5">
        <f>SUM(GL$6:GL35)</f>
        <v>57765804900</v>
      </c>
      <c r="HH35" s="5">
        <f>SUM(GM$6:GM35)</f>
        <v>43324352700</v>
      </c>
      <c r="HI35" s="5">
        <f>SUM(GN$6:GN35)</f>
        <v>12795500</v>
      </c>
      <c r="HJ35" s="5">
        <f>SUM(GO$6:GO35)</f>
        <v>4436503800</v>
      </c>
      <c r="HM35" s="8">
        <v>30</v>
      </c>
      <c r="HN35" s="5">
        <f>IFERROR(求节点(相关资料!C$6:C$85,GS$6:GS$85,$HM35),0)</f>
        <v>97789400</v>
      </c>
      <c r="HO35" s="5">
        <f>IFERROR(求节点(相关资料!D$6:D$85,GT$6:GT$85,$HM35),0)</f>
        <v>16765200</v>
      </c>
      <c r="HP35" s="5">
        <f>IFERROR(求节点(相关资料!E$6:E$85,GU$6:GU$85,$HM35),0)</f>
        <v>32485125</v>
      </c>
      <c r="HQ35" s="5">
        <f>IFERROR(求节点(相关资料!F$6:F$85,GV$6:GV$85,$HM35),0)</f>
        <v>0</v>
      </c>
      <c r="HR35" s="5">
        <f>IFERROR(求节点(相关资料!G$6:G$85,GW$6:GW$85,$HM35),0)</f>
        <v>6349000</v>
      </c>
      <c r="HS35" s="5">
        <f>IFERROR(求节点(相关资料!H$6:H$85,GX$6:GX$85,$HM35),0)</f>
        <v>6349000</v>
      </c>
      <c r="HT35" s="5">
        <f>IFERROR(求节点(相关资料!I$6:I$85,GY$6:GY$85,$HM35),0)</f>
        <v>6349020</v>
      </c>
      <c r="HU35" s="5">
        <f>IFERROR(求节点(相关资料!J$6:J$85,GZ$6:GZ$85,$HM35),0)</f>
        <v>5915250</v>
      </c>
      <c r="HV35" s="5">
        <f>IFERROR(求节点(相关资料!K$6:K$85,HA$6:HA$85,$HM35),0)</f>
        <v>1424800</v>
      </c>
      <c r="HW35" s="5">
        <f>IFERROR(求节点(相关资料!L$6:L$85,HB$6:HB$85,$HM35),0)</f>
        <v>19232550</v>
      </c>
      <c r="HX35" s="5">
        <f>IFERROR(求节点(相关资料!M$6:M$85,HC$6:HC$85,$HM35),0)</f>
        <v>16765500</v>
      </c>
      <c r="HY35" s="5">
        <f>IFERROR(求节点(相关资料!N$6:N$85,HD$6:HD$85,$HM35),0)</f>
        <v>0</v>
      </c>
      <c r="HZ35" s="5">
        <f>IFERROR(求节点(相关资料!O$6:O$85,HE$6:HE$85,$HM35),0)</f>
        <v>7451320</v>
      </c>
      <c r="IA35" s="5">
        <f>IFERROR(求节点(相关资料!P$6:P$85,HF$6:HF$85,$HM35),0)</f>
        <v>7451920</v>
      </c>
      <c r="IB35" s="5">
        <f>IFERROR(求节点(相关资料!Q$6:Q$85,HG$6:HG$85,$HM35),0)</f>
        <v>7451620</v>
      </c>
      <c r="IC35" s="5">
        <f>IFERROR(求节点(相关资料!R$6:R$85,HH$6:HH$85,$HM35),0)</f>
        <v>5587020</v>
      </c>
      <c r="ID35" s="5">
        <f>IFERROR(求节点(相关资料!S$6:S$85,HI$6:HI$85,$HM35),0)</f>
        <v>12795500</v>
      </c>
      <c r="IE35" s="5">
        <f>IFERROR(求节点(相关资料!T$6:T$85,HJ$6:HJ$85,$HM35),0)</f>
        <v>897375</v>
      </c>
      <c r="IH35" s="6">
        <v>30</v>
      </c>
      <c r="II35" s="6">
        <f>SUMPRODUCT(HN35:IE35,'[1]功能-城建'!$X35:$AO35)</f>
        <v>251059600</v>
      </c>
      <c r="IJ35" s="6">
        <f>'[1]资源-木石铜粮'!$BW35</f>
        <v>280073449.97754133</v>
      </c>
      <c r="IK35" s="6">
        <f t="shared" si="18"/>
        <v>0.8964062820668367</v>
      </c>
    </row>
    <row r="36" spans="1:245" x14ac:dyDescent="0.15">
      <c r="A36" s="2">
        <v>31</v>
      </c>
      <c r="B36" s="4">
        <f>'[1]资源-木石铜粮'!DG36</f>
        <v>123763343.09318227</v>
      </c>
      <c r="C36" s="4">
        <f>'[1]资源-木石铜粮'!DH36</f>
        <v>21715929.656247724</v>
      </c>
      <c r="D36" s="4">
        <f>'[1]资源-木石铜粮'!DI36</f>
        <v>41364922.341965087</v>
      </c>
      <c r="E36" s="4">
        <f>'[1]资源-木石铜粮'!DJ36</f>
        <v>0</v>
      </c>
      <c r="F36" s="4">
        <f>'[1]资源-木石铜粮'!DK36</f>
        <v>7538711.8337522978</v>
      </c>
      <c r="G36" s="4">
        <f>'[1]资源-木石铜粮'!DL36</f>
        <v>7538711.8337522978</v>
      </c>
      <c r="H36" s="4">
        <f>'[1]资源-木石铜粮'!DM36</f>
        <v>7538711.8337522978</v>
      </c>
      <c r="I36" s="4">
        <f>'[1]资源-木石铜粮'!DN36</f>
        <v>7538711.8337522978</v>
      </c>
      <c r="J36" s="29">
        <f>SMALL('[1]资源-木石铜粮'!$DO$6:$DO$55,$A36)</f>
        <v>4069365.314020684</v>
      </c>
      <c r="K36" s="4">
        <f>'[1]资源-木石铜粮'!DP36</f>
        <v>24914301.015759557</v>
      </c>
      <c r="L36" s="4">
        <f>'[1]资源-木石铜粮'!DQ36</f>
        <v>21715469.713169433</v>
      </c>
      <c r="M36" s="4">
        <f>'[1]资源-木石铜粮'!DR36</f>
        <v>40936932.98067385</v>
      </c>
      <c r="N36" s="4">
        <f>'[1]资源-木石铜粮'!DS36</f>
        <v>9043880.8999386821</v>
      </c>
      <c r="O36" s="4">
        <f>'[1]资源-木石铜粮'!DT36</f>
        <v>9045009.9580114391</v>
      </c>
      <c r="P36" s="4">
        <f>'[1]资源-木石铜粮'!DU36</f>
        <v>9044601.1197196264</v>
      </c>
      <c r="Q36" s="4">
        <f>'[1]资源-木石铜粮'!DV36</f>
        <v>6782110.1573962709</v>
      </c>
      <c r="R36" s="4">
        <f>'[1]资源-木石铜粮'!DW36</f>
        <v>16572036.674389021</v>
      </c>
      <c r="S36" s="4">
        <f>'[1]资源-木石铜粮'!DX36</f>
        <v>1026903.0299066157</v>
      </c>
      <c r="T36" s="4">
        <f>'[1]资源-木石铜粮'!DY36</f>
        <v>0</v>
      </c>
      <c r="V36" s="2">
        <v>31</v>
      </c>
      <c r="W36" s="2">
        <f>IFERROR(求节点($A$6:$A$85,B$6:B$85,相关资料!C36),0)</f>
        <v>123763343.09318227</v>
      </c>
      <c r="X36" s="2">
        <f>IFERROR(求节点($A$6:$A$85,C$6:C$85,相关资料!D36),0)</f>
        <v>21715929.656247724</v>
      </c>
      <c r="Y36" s="2">
        <f>IFERROR(求节点($A$6:$A$85,D$6:D$85,相关资料!E36),0)</f>
        <v>464988771639.45007</v>
      </c>
      <c r="Z36" s="2">
        <f>IFERROR(求节点($A$6:$A$85,E$6:E$85,相关资料!F36),0)</f>
        <v>0</v>
      </c>
      <c r="AA36" s="2">
        <f>IFERROR(求节点($A$6:$A$85,F$6:F$85,相关资料!G36),0)</f>
        <v>7538711.8337522978</v>
      </c>
      <c r="AB36" s="2">
        <f>IFERROR(求节点($A$6:$A$85,G$6:G$85,相关资料!H36),0)</f>
        <v>7538711.8337522978</v>
      </c>
      <c r="AC36" s="2">
        <f>IFERROR(求节点($A$6:$A$85,H$6:H$85,相关资料!I36),0)</f>
        <v>7538711.8337522978</v>
      </c>
      <c r="AD36" s="2">
        <f>IFERROR(求节点($A$6:$A$85,I$6:I$85,相关资料!J36),0)</f>
        <v>7538711.8337522978</v>
      </c>
      <c r="AE36" s="29">
        <f>MAX(求节点('[1]功能-城建'!$K$33:$K$55,$J$33:$J$85,$V36),AE35)</f>
        <v>8133585.1153509915</v>
      </c>
      <c r="AF36" s="2">
        <f>IFERROR(求节点($A$6:$A$85,K$6:K$85,相关资料!L36),0)</f>
        <v>24914301.015759557</v>
      </c>
      <c r="AG36" s="2">
        <f>IFERROR(求节点($A$6:$A$85,L$6:L$85,相关资料!M36),0)</f>
        <v>21715469.713169433</v>
      </c>
      <c r="AH36" s="2">
        <f>IFERROR(求节点($A$6:$A$85,M$6:M$85,相关资料!N36),0)</f>
        <v>80472880533.514084</v>
      </c>
      <c r="AI36" s="2">
        <f>IFERROR(求节点($A$6:$A$85,N$6:N$85,相关资料!O36),0)</f>
        <v>46721568786.87645</v>
      </c>
      <c r="AJ36" s="2">
        <f>IFERROR(求节点($A$6:$A$85,O$6:O$85,相关资料!P36),0)</f>
        <v>46721569915.934525</v>
      </c>
      <c r="AK36" s="2">
        <f>IFERROR(求节点($A$6:$A$85,P$6:P$85,相关资料!Q36),0)</f>
        <v>46721569507.096237</v>
      </c>
      <c r="AL36" s="2">
        <f>IFERROR(求节点($A$6:$A$85,Q$6:Q$85,相关资料!R36),0)</f>
        <v>35041175789.639816</v>
      </c>
      <c r="AM36" s="2">
        <f>IFERROR(求节点($A$6:$A$85,R$6:R$85,相关资料!S36),0)</f>
        <v>16572036.674389021</v>
      </c>
      <c r="AN36" s="2">
        <f>IFERROR(求节点($A$6:$A$85,S$6:S$85,相关资料!T36),0)</f>
        <v>3606382190.1373234</v>
      </c>
      <c r="AO36" s="2">
        <f>IFERROR(求节点($A$6:$A$85,T$6:T$85,相关资料!U36),0)</f>
        <v>0</v>
      </c>
      <c r="AP36" s="2"/>
      <c r="AQ36" s="2">
        <v>31</v>
      </c>
      <c r="AR36" s="2">
        <f>IF(W36-W35=0,MAX(AR$6:AR35),W36-W35)</f>
        <v>25973671.439426064</v>
      </c>
      <c r="AS36" s="2">
        <f>IF(X36-X35=0,MAX(AS$6:AS35),X36-X35)</f>
        <v>4951231.118140595</v>
      </c>
      <c r="AT36" s="2">
        <f>IF(Y36-Y35=0,MAX(AT$6:AT35),Y36-Y35)</f>
        <v>130219026434.29602</v>
      </c>
      <c r="AU36" s="2">
        <f>IF(Z36-Z35=0,MAX(AU$6:AU35),Z36-Z35)</f>
        <v>0</v>
      </c>
      <c r="AV36" s="2">
        <f>IF(AA36-AA35=0,MAX(AV$6:AV35),AA36-AA35)</f>
        <v>1623354.464964129</v>
      </c>
      <c r="AW36" s="2">
        <f>IF(AB36-AB35=0,MAX(AW$6:AW35),AB36-AB35)</f>
        <v>1623354.464964129</v>
      </c>
      <c r="AX36" s="2">
        <f>IF(AC36-AC35=0,MAX(AX$6:AX35),AC36-AC35)</f>
        <v>1623354.464964129</v>
      </c>
      <c r="AY36" s="2">
        <f>IF(AD36-AD35=0,MAX(AY$6:AY35),AD36-AD35)</f>
        <v>1623354.464964129</v>
      </c>
      <c r="AZ36" s="2">
        <f>IF(AE36-AE35=0,MAX(AZ$6:AZ35),AE36-AE35)</f>
        <v>1422234.6573596392</v>
      </c>
      <c r="BA36" s="2">
        <f>IF(AF36-AF35=0,MAX(BA$6:BA35),AF36-AF35)</f>
        <v>5681740.6273744516</v>
      </c>
      <c r="BB36" s="2">
        <f>IF(AG36-AG35=0,MAX(BB$6:BB35),AG36-AG35)</f>
        <v>4951231.1181405932</v>
      </c>
      <c r="BC36" s="2">
        <f>IF(AH36-AH35=0,MAX(BC$6:BC35),AH36-AH35)</f>
        <v>22371395418.811516</v>
      </c>
      <c r="BD36" s="2">
        <f>IF(AI36-AI35=0,MAX(BD$6:BD35),AI36-AI35)</f>
        <v>17673864382.141937</v>
      </c>
      <c r="BE36" s="2">
        <f>IF(AJ36-AJ35=0,MAX(BE$6:BE35),AJ36-AJ35)</f>
        <v>17673864382.141937</v>
      </c>
      <c r="BF36" s="2">
        <f>IF(AK36-AK35=0,MAX(BF$6:BF35),AK36-AK35)</f>
        <v>17673864382.141941</v>
      </c>
      <c r="BG36" s="2">
        <f>IF(AL36-AL35=0,MAX(BG$6:BG35),AL36-AL35)</f>
        <v>13255398286.606468</v>
      </c>
      <c r="BH36" s="2">
        <f>IF(AM36-AM35=0,MAX(BH$6:BH35),AM36-AM35)</f>
        <v>3936634.5775380135</v>
      </c>
      <c r="BI36" s="2">
        <f>IF(AN36-AN35=0,MAX(BI$6:BI35),AN36-AN35)</f>
        <v>1285032343.8735757</v>
      </c>
      <c r="BK36" s="21">
        <v>1</v>
      </c>
      <c r="BL36" s="2">
        <v>31</v>
      </c>
      <c r="BM36" s="2">
        <f>IF($BL36&gt;BM$1,0,SMALL(AR$6:AR$85,$BL36)*求节点($BL$6:$BL$85,$BK$6:$BK$85,INDEX(升级建筑所需大殿等级!AA$6:AA$85,MATCH($BL36,升级建筑所需大殿等级!$Z$6:$Z$85,0))))</f>
        <v>25973671.439426064</v>
      </c>
      <c r="BN36" s="2">
        <f>IF($BL36&gt;BN$1,0,SMALL(AS$6:AS$85,$BL36)*求节点($BL$6:$BL$85,$BK$6:$BK$85,INDEX(升级建筑所需大殿等级!AB$6:AB$85,MATCH($BL36,升级建筑所需大殿等级!$Z$6:$Z$85,0))))</f>
        <v>4951231.118140595</v>
      </c>
      <c r="BO36" s="2">
        <f>IF($BL36&gt;BO$1,0,SMALL(AT$6:AT$85,$BL36)*求节点($BL$6:$BL$85,$BK$6:$BK$85,INDEX(升级建筑所需大殿等级!AC$6:AC$85,MATCH($BL36,升级建筑所需大殿等级!$Z$6:$Z$85,0))))</f>
        <v>0</v>
      </c>
      <c r="BP36" s="2">
        <f>IF($BL36&gt;BP$1,0,SMALL(AU$6:AU$85,$BL36)*求节点($BL$6:$BL$85,$BK$6:$BK$85,INDEX(升级建筑所需大殿等级!AD$6:AD$85,MATCH($BL36,升级建筑所需大殿等级!$Z$6:$Z$85,0))))</f>
        <v>0</v>
      </c>
      <c r="BQ36" s="2">
        <f>IF($BL36&gt;BQ$1,0,SMALL(AV$6:AV$85,$BL36)*求节点($BL$6:$BL$85,$BK$6:$BK$85,INDEX(升级建筑所需大殿等级!AE$6:AE$85,MATCH($BL36,升级建筑所需大殿等级!$Z$6:$Z$85,0))))</f>
        <v>1623354.464964129</v>
      </c>
      <c r="BR36" s="2">
        <f>IF($BL36&gt;BR$1,0,SMALL(AW$6:AW$85,$BL36)*求节点($BL$6:$BL$85,$BK$6:$BK$85,INDEX(升级建筑所需大殿等级!AF$6:AF$85,MATCH($BL36,升级建筑所需大殿等级!$Z$6:$Z$85,0))))</f>
        <v>1623354.464964129</v>
      </c>
      <c r="BS36" s="2">
        <f>IF($BL36&gt;BS$1,0,SMALL(AX$6:AX$85,$BL36)*求节点($BL$6:$BL$85,$BK$6:$BK$85,INDEX(升级建筑所需大殿等级!AG$6:AG$85,MATCH($BL36,升级建筑所需大殿等级!$Z$6:$Z$85,0))))</f>
        <v>1623354.464964129</v>
      </c>
      <c r="BT36" s="2">
        <f>IF($BL36&gt;BT$1,0,SMALL(AY$6:AY$85,$BL36)*求节点($BL$6:$BL$85,$BK$6:$BK$85,INDEX(升级建筑所需大殿等级!AH$6:AH$85,MATCH($BL36,升级建筑所需大殿等级!$Z$6:$Z$85,0))))</f>
        <v>1623354.464964129</v>
      </c>
      <c r="BU36" s="2">
        <f>IF($BL36&gt;BU$1,0,SMALL(AZ$6:AZ$85,$BL36)*求节点($BL$6:$BL$85,$BK$6:$BK$85,INDEX(升级建筑所需大殿等级!AI$6:AI$85,MATCH($BL36,升级建筑所需大殿等级!$Z$6:$Z$85,0))))</f>
        <v>1422234.6573596392</v>
      </c>
      <c r="BV36" s="2">
        <f>IF($BL36&gt;BV$1,0,SMALL(BA$6:BA$85,$BL36)*求节点($BL$6:$BL$85,$BK$6:$BK$85,INDEX(升级建筑所需大殿等级!AJ$6:AJ$85,MATCH($BL36,升级建筑所需大殿等级!$Z$6:$Z$85,0))))</f>
        <v>5681740.6273744516</v>
      </c>
      <c r="BW36" s="2">
        <f>IF($BL36&gt;BW$1,0,SMALL(BB$6:BB$85,$BL36)*求节点($BL$6:$BL$85,$BK$6:$BK$85,INDEX(升级建筑所需大殿等级!AK$6:AK$85,MATCH($BL36,升级建筑所需大殿等级!$Z$6:$Z$85,0))))</f>
        <v>4951231.1181405932</v>
      </c>
      <c r="BX36" s="2">
        <f>IF($BL36&gt;BX$1,0,SMALL(BC$6:BC$85,$BL36)*求节点($BL$6:$BL$85,$BK$6:$BK$85,INDEX(升级建筑所需大殿等级!AL$6:AL$85,MATCH($BL36,升级建筑所需大殿等级!$Z$6:$Z$85,0))))</f>
        <v>27740530319.326279</v>
      </c>
      <c r="BY36" s="2">
        <f>IF($BL36&gt;BY$1,0,SMALL(BD$6:BD$85,$BL36)*求节点($BL$6:$BL$85,$BK$6:$BK$85,INDEX(升级建筑所需大殿等级!AM$6:AM$85,MATCH($BL36,升级建筑所需大殿等级!$Z$6:$Z$85,0))))</f>
        <v>0</v>
      </c>
      <c r="BZ36" s="2">
        <f>IF($BL36&gt;BZ$1,0,SMALL(BE$6:BE$85,$BL36)*求节点($BL$6:$BL$85,$BK$6:$BK$85,INDEX(升级建筑所需大殿等级!AN$6:AN$85,MATCH($BL36,升级建筑所需大殿等级!$Z$6:$Z$85,0))))</f>
        <v>0</v>
      </c>
      <c r="CA36" s="2">
        <f>IF($BL36&gt;CA$1,0,SMALL(BF$6:BF$85,$BL36)*求节点($BL$6:$BL$85,$BK$6:$BK$85,INDEX(升级建筑所需大殿等级!AO$6:AO$85,MATCH($BL36,升级建筑所需大殿等级!$Z$6:$Z$85,0))))</f>
        <v>0</v>
      </c>
      <c r="CB36" s="2">
        <f>IF($BL36&gt;CB$1,0,SMALL(BG$6:BG$85,$BL36)*求节点($BL$6:$BL$85,$BK$6:$BK$85,INDEX(升级建筑所需大殿等级!AP$6:AP$85,MATCH($BL36,升级建筑所需大殿等级!$Z$6:$Z$85,0))))</f>
        <v>0</v>
      </c>
      <c r="CC36" s="2">
        <f>IF($BL36&gt;CC$1,0,SMALL(BH$6:BH$85,$BL36)*求节点($BL$6:$BL$85,$BK$6:$BK$85,INDEX(升级建筑所需大殿等级!AQ$6:AQ$85,MATCH($BL36,升级建筑所需大殿等级!$Z$6:$Z$85,0))))</f>
        <v>3936634.5775380135</v>
      </c>
      <c r="CD36" s="2">
        <f>IF($BL36&gt;CD$1,0,SMALL(BI$6:BI$85,$BL36)*求节点($BL$6:$BL$85,$BK$6:$BK$85,INDEX(升级建筑所需大殿等级!AR$6:AR$85,MATCH($BL36,升级建筑所需大殿等级!$Z$6:$Z$85,0))))</f>
        <v>0</v>
      </c>
      <c r="CE36" s="2"/>
      <c r="CF36" s="2"/>
      <c r="CH36" s="1">
        <v>31</v>
      </c>
      <c r="CI36" s="46">
        <v>7214900</v>
      </c>
      <c r="CJ36" s="46">
        <v>11543900</v>
      </c>
      <c r="CK36" s="46">
        <v>7214900</v>
      </c>
      <c r="CL36" s="1">
        <f>IFERROR(ROUND($BM36*INDEX(消耗汇总!BH$8:BH$87,相关资料!$C36,1),-2),0)</f>
        <v>0</v>
      </c>
      <c r="CN36" s="46">
        <v>1375300</v>
      </c>
      <c r="CO36" s="46">
        <v>2200500</v>
      </c>
      <c r="CP36" s="46">
        <v>1375300</v>
      </c>
      <c r="CQ36" s="1">
        <f>IFERROR(ROUND($BN36*INDEX(消耗汇总!BH$8:BH$87,相关资料!$D36,1),-2),0)</f>
        <v>0</v>
      </c>
      <c r="CS36" s="1">
        <f>IFERROR(ROUND($BO36*INDEX(消耗汇总!BE$8:BE$87,相关资料!$E36,1),-2),0)</f>
        <v>0</v>
      </c>
      <c r="CT36" s="1">
        <f>IFERROR(ROUND($BO36*INDEX(消耗汇总!BF$8:BF$87,相关资料!$E36,1),-2),0)</f>
        <v>0</v>
      </c>
      <c r="CU36" s="1">
        <f>IFERROR(ROUND($BO36*INDEX(消耗汇总!BG$8:BG$87,相关资料!$E36,1),-2),0)</f>
        <v>0</v>
      </c>
      <c r="CV36" s="1">
        <f>IFERROR(ROUND($BO36*INDEX(消耗汇总!BH$8:BH$87,相关资料!$E36,1),-2),0)</f>
        <v>0</v>
      </c>
      <c r="CX36" s="1">
        <f>IFERROR(ROUND($BP36*INDEX(消耗汇总!BE$8:BE$87,相关资料!$F36,1),-2),0)</f>
        <v>0</v>
      </c>
      <c r="CY36" s="1">
        <f>IFERROR(ROUND($BP36*INDEX(消耗汇总!BF$8:BF$87,相关资料!$F36,1),-2),0)</f>
        <v>0</v>
      </c>
      <c r="CZ36" s="1">
        <f>IFERROR(ROUND($BP36*INDEX(消耗汇总!BG$8:BG$87,相关资料!$F36,1),-2),0)</f>
        <v>0</v>
      </c>
      <c r="DA36" s="1">
        <f>IFERROR(ROUND($BP36*INDEX(消耗汇总!BH$8:BH$87,相关资料!$F36,1),-2),0)</f>
        <v>0</v>
      </c>
      <c r="DD36" s="46">
        <v>1082200</v>
      </c>
      <c r="DE36" s="46">
        <v>676400</v>
      </c>
      <c r="DF36" s="1">
        <f>IFERROR(ROUND($BQ36*INDEX(消耗汇总!BH$8:BH$87,相关资料!$G36,1)+$BS36*INDEX(消耗汇总!BH$8:BH$87,相关资料!$G36,1)/2,-2),0)</f>
        <v>0</v>
      </c>
      <c r="DH36" s="46">
        <v>676400</v>
      </c>
      <c r="DI36" s="46">
        <v>1082200</v>
      </c>
      <c r="DM36" s="29">
        <v>879300</v>
      </c>
      <c r="DN36" s="2"/>
      <c r="DO36" s="29">
        <v>879300</v>
      </c>
      <c r="DR36" s="46">
        <v>450900</v>
      </c>
      <c r="DS36" s="46">
        <v>721500</v>
      </c>
      <c r="DT36" s="46">
        <v>450900</v>
      </c>
      <c r="DU36" s="1">
        <v>0</v>
      </c>
      <c r="DW36" s="46">
        <v>390700</v>
      </c>
      <c r="DX36" s="46">
        <v>640800</v>
      </c>
      <c r="DY36" s="46">
        <v>390700</v>
      </c>
      <c r="DZ36" s="1">
        <f>ROUND($BU36*INDEX(消耗汇总!BH$8:BH$87,相关资料!$K36,1),-2)</f>
        <v>0</v>
      </c>
      <c r="EB36" s="46">
        <v>1578300</v>
      </c>
      <c r="EC36" s="46">
        <v>2525200</v>
      </c>
      <c r="ED36" s="46">
        <v>1578300</v>
      </c>
      <c r="EE36" s="1">
        <f>IFERROR(ROUND($BV36*INDEX(消耗汇总!BH$8:BH$87,相关资料!$L36,1),-2),0)</f>
        <v>0</v>
      </c>
      <c r="EG36" s="46">
        <v>1375300</v>
      </c>
      <c r="EH36" s="46">
        <v>2200500</v>
      </c>
      <c r="EI36" s="46">
        <v>1375300</v>
      </c>
      <c r="EJ36" s="1">
        <f>IFERROR(ROUND($BW36*INDEX(消耗汇总!BH$8:BH$87,相关资料!$M36,1),-2),0)</f>
        <v>0</v>
      </c>
      <c r="EL36" s="1">
        <f>IFERROR(ROUND($BX36*INDEX(消耗汇总!BE$8:BE$87,相关资料!$N36,1),-2),0)</f>
        <v>6333454400</v>
      </c>
      <c r="EM36" s="1">
        <f>IFERROR(ROUND($BX36*INDEX(消耗汇总!BF$8:BF$87,相关资料!$N36,1),-2),0)</f>
        <v>15073621500</v>
      </c>
      <c r="EN36" s="1">
        <f>IFERROR(ROUND($BX36*INDEX(消耗汇总!BG$8:BG$87,相关资料!$N36,1),-2),0)</f>
        <v>6333454400</v>
      </c>
      <c r="EO36" s="1">
        <f>IFERROR(ROUND($BX36*INDEX(消耗汇总!BH$8:BH$87,相关资料!$N36,1),-2),0)</f>
        <v>0</v>
      </c>
      <c r="EQ36" s="1">
        <f>IFERROR(ROUND($BY36*INDEX(消耗汇总!BE$8:BE$87,相关资料!$O36,1),-2),0)</f>
        <v>0</v>
      </c>
      <c r="ER36" s="1">
        <f>IFERROR(ROUND($BY36*INDEX(消耗汇总!BF$8:BF$87,相关资料!$O36,1),-2),0)</f>
        <v>0</v>
      </c>
      <c r="ES36" s="1">
        <f>IFERROR(ROUND($BY36*INDEX(消耗汇总!BG$8:BG$87,相关资料!$O36,1),-2),0)</f>
        <v>0</v>
      </c>
      <c r="ET36" s="1">
        <f>IFERROR(ROUND($BY36*INDEX(消耗汇总!BH$8:BH$87,相关资料!$O36,1),-2),0)</f>
        <v>0</v>
      </c>
      <c r="EV36" s="1">
        <f>IFERROR(ROUND($BZ36*INDEX(消耗汇总!BE$8:BE$87,相关资料!$P36,1),-2),0)</f>
        <v>0</v>
      </c>
      <c r="EW36" s="1">
        <f>IFERROR(ROUND($BZ36*INDEX(消耗汇总!BF$8:BF$87,相关资料!$P36,1),-2),0)</f>
        <v>0</v>
      </c>
      <c r="EX36" s="1">
        <f>IFERROR(ROUND($BZ36*INDEX(消耗汇总!BG$8:BG$87,相关资料!$P36,1),-2),0)</f>
        <v>0</v>
      </c>
      <c r="EY36" s="1">
        <f>IFERROR(ROUND($BZ36*INDEX(消耗汇总!BH$8:BH$87,相关资料!$P36,1),-2),0)</f>
        <v>0</v>
      </c>
      <c r="FA36" s="1">
        <f>IFERROR(ROUND($CA36*INDEX(消耗汇总!BE$8:BE$87,相关资料!$Q36,1),-2),0)</f>
        <v>0</v>
      </c>
      <c r="FB36" s="1">
        <f>IFERROR(ROUND($CA36*INDEX(消耗汇总!BF$8:BF$87,相关资料!$Q36,1),-2),0)</f>
        <v>0</v>
      </c>
      <c r="FC36" s="1">
        <f>IFERROR(ROUND($CA36*INDEX(消耗汇总!BG$8:BG$87,相关资料!$Q36,1),-2),0)</f>
        <v>0</v>
      </c>
      <c r="FD36" s="1">
        <f>IFERROR(ROUND($CA36*INDEX(消耗汇总!BH$8:BH$87,相关资料!$Q36,1),-2),0)</f>
        <v>0</v>
      </c>
      <c r="FF36" s="1">
        <f>IFERROR(ROUND($CB36*INDEX(消耗汇总!BE$8:BE$87,相关资料!$R36,1),-2),0)</f>
        <v>0</v>
      </c>
      <c r="FG36" s="1">
        <f>IFERROR(ROUND($CB36*INDEX(消耗汇总!BF$8:BF$87,相关资料!$R36,1),-2),0)</f>
        <v>0</v>
      </c>
      <c r="FH36" s="1">
        <f>IFERROR(ROUND($CB36*INDEX(消耗汇总!BG$8:BG$87,相关资料!$R36,1),-2),0)</f>
        <v>0</v>
      </c>
      <c r="FI36" s="1">
        <f>IFERROR(ROUND($CB36*INDEX(消耗汇总!BH$8:BH$87,相关资料!$R36,1),-2),0)</f>
        <v>0</v>
      </c>
      <c r="FK36" s="46">
        <v>1093500</v>
      </c>
      <c r="FL36" s="46">
        <v>1749600</v>
      </c>
      <c r="FM36" s="46">
        <v>1093500</v>
      </c>
      <c r="FN36" s="1">
        <f>IFERROR(ROUND($CC36*INDEX(消耗汇总!BH$8:BH$87,相关资料!$S36,1),-2),0)</f>
        <v>0</v>
      </c>
      <c r="FP36" s="1">
        <f>IFERROR(ROUND($CD36*INDEX(消耗汇总!BE$8:BE$87,相关资料!$T36,1),-2),0)</f>
        <v>0</v>
      </c>
      <c r="FQ36" s="1">
        <f>IFERROR(ROUND($CD36*INDEX(消耗汇总!BF$8:BF$87,相关资料!$T36,1),-2),0)</f>
        <v>0</v>
      </c>
      <c r="FR36" s="1">
        <f>IFERROR(ROUND($CD36*INDEX(消耗汇总!BG$8:BG$87,相关资料!$T36,1),-2),0)</f>
        <v>0</v>
      </c>
      <c r="FS36" s="1">
        <f>IFERROR(ROUND($CD36*INDEX(消耗汇总!BH$8:BH$87,相关资料!$T36,1),-2),0)</f>
        <v>0</v>
      </c>
      <c r="FW36" s="8">
        <v>31</v>
      </c>
      <c r="FX36" s="5">
        <f t="shared" si="13"/>
        <v>25973700</v>
      </c>
      <c r="FY36" s="5">
        <f t="shared" si="14"/>
        <v>4951100</v>
      </c>
      <c r="FZ36" s="5">
        <f t="shared" si="15"/>
        <v>0</v>
      </c>
      <c r="GA36" s="5">
        <f t="shared" si="1"/>
        <v>0</v>
      </c>
      <c r="GB36" s="5">
        <f t="shared" si="2"/>
        <v>1758600</v>
      </c>
      <c r="GC36" s="5">
        <f t="shared" si="3"/>
        <v>1758600</v>
      </c>
      <c r="GD36" s="5">
        <f t="shared" si="16"/>
        <v>1758600</v>
      </c>
      <c r="GE36" s="5">
        <f t="shared" si="17"/>
        <v>1623300</v>
      </c>
      <c r="GF36" s="5">
        <f t="shared" si="4"/>
        <v>1422200</v>
      </c>
      <c r="GG36" s="5">
        <f t="shared" si="5"/>
        <v>5681800</v>
      </c>
      <c r="GH36" s="5">
        <f t="shared" si="6"/>
        <v>4951100</v>
      </c>
      <c r="GI36" s="8"/>
      <c r="GJ36" s="5">
        <f t="shared" si="7"/>
        <v>0</v>
      </c>
      <c r="GK36" s="5">
        <f t="shared" si="8"/>
        <v>0</v>
      </c>
      <c r="GL36" s="5">
        <f t="shared" si="9"/>
        <v>0</v>
      </c>
      <c r="GM36" s="5">
        <f t="shared" si="10"/>
        <v>0</v>
      </c>
      <c r="GN36" s="5">
        <f t="shared" si="11"/>
        <v>3936600</v>
      </c>
      <c r="GO36" s="5">
        <f t="shared" si="12"/>
        <v>0</v>
      </c>
      <c r="GR36" s="8">
        <v>31</v>
      </c>
      <c r="GS36" s="5">
        <f>SUM(FX$6:FX36)</f>
        <v>123763100</v>
      </c>
      <c r="GT36" s="5">
        <f>SUM(FY$6:FY36)</f>
        <v>21716300</v>
      </c>
      <c r="GU36" s="5">
        <f>SUM(FZ$6:FZ36)</f>
        <v>574088126600</v>
      </c>
      <c r="GV36" s="5">
        <f>SUM(GA$6:GA36)</f>
        <v>0</v>
      </c>
      <c r="GW36" s="5">
        <f>SUM(GB$6:GB36)</f>
        <v>8107600</v>
      </c>
      <c r="GX36" s="5">
        <f>SUM(GC$6:GC36)</f>
        <v>8107600</v>
      </c>
      <c r="GY36" s="5">
        <f>SUM(GD$6:GD36)</f>
        <v>8107620</v>
      </c>
      <c r="GZ36" s="5">
        <f>SUM(GE$6:GE36)</f>
        <v>7538550</v>
      </c>
      <c r="HA36" s="5">
        <f>SUM(GF$6:GF36)</f>
        <v>8138000</v>
      </c>
      <c r="HB36" s="5">
        <f>SUM(GG$6:GG36)</f>
        <v>24914350</v>
      </c>
      <c r="HC36" s="5">
        <f>SUM(GH$6:GH36)</f>
        <v>21716600</v>
      </c>
      <c r="HD36" s="5">
        <f>SUM(GI$6:GI36)</f>
        <v>0</v>
      </c>
      <c r="HE36" s="5">
        <f>SUM(GJ$6:GJ36)</f>
        <v>57765804600</v>
      </c>
      <c r="HF36" s="5">
        <f>SUM(GK$6:GK36)</f>
        <v>57765805200</v>
      </c>
      <c r="HG36" s="5">
        <f>SUM(GL$6:GL36)</f>
        <v>57765804900</v>
      </c>
      <c r="HH36" s="5">
        <f>SUM(GM$6:GM36)</f>
        <v>43324352700</v>
      </c>
      <c r="HI36" s="5">
        <f>SUM(GN$6:GN36)</f>
        <v>16732100</v>
      </c>
      <c r="HJ36" s="5">
        <f>SUM(GO$6:GO36)</f>
        <v>4436503800</v>
      </c>
      <c r="HM36" s="8">
        <v>31</v>
      </c>
      <c r="HN36" s="5">
        <f>IFERROR(求节点(相关资料!C$6:C$85,GS$6:GS$85,$HM36),0)</f>
        <v>123763100</v>
      </c>
      <c r="HO36" s="5">
        <f>IFERROR(求节点(相关资料!D$6:D$85,GT$6:GT$85,$HM36),0)</f>
        <v>21716300</v>
      </c>
      <c r="HP36" s="5">
        <f>IFERROR(求节点(相关资料!E$6:E$85,GU$6:GU$85,$HM36),0)</f>
        <v>42923125</v>
      </c>
      <c r="HQ36" s="5">
        <f>IFERROR(求节点(相关资料!F$6:F$85,GV$6:GV$85,$HM36),0)</f>
        <v>0</v>
      </c>
      <c r="HR36" s="5">
        <f>IFERROR(求节点(相关资料!G$6:G$85,GW$6:GW$85,$HM36),0)</f>
        <v>8107600</v>
      </c>
      <c r="HS36" s="5">
        <f>IFERROR(求节点(相关资料!H$6:H$85,GX$6:GX$85,$HM36),0)</f>
        <v>8107600</v>
      </c>
      <c r="HT36" s="5">
        <f>IFERROR(求节点(相关资料!I$6:I$85,GY$6:GY$85,$HM36),0)</f>
        <v>8107620</v>
      </c>
      <c r="HU36" s="5">
        <f>IFERROR(求节点(相关资料!J$6:J$85,GZ$6:GZ$85,$HM36),0)</f>
        <v>7538550</v>
      </c>
      <c r="HV36" s="5">
        <f>IFERROR(求节点(相关资料!K$6:K$85,HA$6:HA$85,$HM36),0)</f>
        <v>3952500</v>
      </c>
      <c r="HW36" s="5">
        <f>IFERROR(求节点(相关资料!L$6:L$85,HB$6:HB$85,$HM36),0)</f>
        <v>24914350</v>
      </c>
      <c r="HX36" s="5">
        <f>IFERROR(求节点(相关资料!M$6:M$85,HC$6:HC$85,$HM36),0)</f>
        <v>21716600</v>
      </c>
      <c r="HY36" s="5">
        <f>IFERROR(求节点(相关资料!N$6:N$85,HD$6:HD$85,$HM36),0)</f>
        <v>0</v>
      </c>
      <c r="HZ36" s="5">
        <f>IFERROR(求节点(相关资料!O$6:O$85,HE$6:HE$85,$HM36),0)</f>
        <v>9044800</v>
      </c>
      <c r="IA36" s="5">
        <f>IFERROR(求节点(相关资料!P$6:P$85,HF$6:HF$85,$HM36),0)</f>
        <v>9045400</v>
      </c>
      <c r="IB36" s="5">
        <f>IFERROR(求节点(相关资料!Q$6:Q$85,HG$6:HG$85,$HM36),0)</f>
        <v>9045100</v>
      </c>
      <c r="IC36" s="5">
        <f>IFERROR(求节点(相关资料!R$6:R$85,HH$6:HH$85,$HM36),0)</f>
        <v>6782100</v>
      </c>
      <c r="ID36" s="5">
        <f>IFERROR(求节点(相关资料!S$6:S$85,HI$6:HI$85,$HM36),0)</f>
        <v>16732100</v>
      </c>
      <c r="IE36" s="5">
        <f>IFERROR(求节点(相关资料!T$6:T$85,HJ$6:HJ$85,$HM36),0)</f>
        <v>1065325</v>
      </c>
      <c r="IH36" s="6">
        <v>31</v>
      </c>
      <c r="II36" s="6">
        <f>SUMPRODUCT(HN36:IE36,'[1]功能-城建'!$X36:$AO36)</f>
        <v>322562170</v>
      </c>
      <c r="IJ36" s="6">
        <f>'[1]资源-木石铜粮'!$BW36</f>
        <v>360125117.03108495</v>
      </c>
      <c r="IK36" s="6">
        <f t="shared" si="18"/>
        <v>0.89569473148455059</v>
      </c>
    </row>
    <row r="37" spans="1:245" x14ac:dyDescent="0.15">
      <c r="A37" s="2">
        <v>32</v>
      </c>
      <c r="B37" s="4">
        <f>'[1]资源-木石铜粮'!DG37</f>
        <v>155565016.12245882</v>
      </c>
      <c r="C37" s="4">
        <f>'[1]资源-木石铜粮'!DH37</f>
        <v>27880561.65884595</v>
      </c>
      <c r="D37" s="4">
        <f>'[1]资源-木石铜粮'!DI37</f>
        <v>54310649.547421366</v>
      </c>
      <c r="E37" s="4">
        <f>'[1]资源-木石铜粮'!DJ37</f>
        <v>0</v>
      </c>
      <c r="F37" s="4">
        <f>'[1]资源-木石铜粮'!DK37</f>
        <v>9495737.8663231637</v>
      </c>
      <c r="G37" s="4">
        <f>'[1]资源-木石铜粮'!DL37</f>
        <v>9495737.8663231637</v>
      </c>
      <c r="H37" s="4">
        <f>'[1]资源-木石铜粮'!DM37</f>
        <v>9495737.8663231637</v>
      </c>
      <c r="I37" s="4">
        <f>'[1]资源-木石铜粮'!DN37</f>
        <v>9495737.8663231637</v>
      </c>
      <c r="J37" s="29">
        <f>SMALL('[1]资源-木石铜粮'!$DO$6:$DO$55,$A37)</f>
        <v>6711350.4579913523</v>
      </c>
      <c r="K37" s="4">
        <f>'[1]资源-木石铜粮'!DP37</f>
        <v>31959594.733014673</v>
      </c>
      <c r="L37" s="4">
        <f>'[1]资源-木石铜粮'!DQ37</f>
        <v>27880101.715767659</v>
      </c>
      <c r="M37" s="4">
        <f>'[1]资源-木石铜粮'!DR37</f>
        <v>52882130.626978271</v>
      </c>
      <c r="N37" s="4">
        <f>'[1]资源-木石铜粮'!DS37</f>
        <v>11359695.038480872</v>
      </c>
      <c r="O37" s="4">
        <f>'[1]资源-木石铜粮'!DT37</f>
        <v>11360824.096553629</v>
      </c>
      <c r="P37" s="4">
        <f>'[1]资源-木石铜粮'!DU37</f>
        <v>11360415.258261817</v>
      </c>
      <c r="Q37" s="4">
        <f>'[1]资源-木石铜粮'!DV37</f>
        <v>8518970.7613029145</v>
      </c>
      <c r="R37" s="4">
        <f>'[1]资源-木石铜粮'!DW37</f>
        <v>21513527.406630456</v>
      </c>
      <c r="S37" s="4">
        <f>'[1]资源-木石铜粮'!DX37</f>
        <v>1271531.283977974</v>
      </c>
      <c r="T37" s="4">
        <f>'[1]资源-木石铜粮'!DY37</f>
        <v>0</v>
      </c>
      <c r="V37" s="2">
        <v>32</v>
      </c>
      <c r="W37" s="2">
        <f>IFERROR(求节点($A$6:$A$85,B$6:B$85,相关资料!C37),0)</f>
        <v>155565016.12245882</v>
      </c>
      <c r="X37" s="2">
        <f>IFERROR(求节点($A$6:$A$85,C$6:C$85,相关资料!D37),0)</f>
        <v>27880561.65884595</v>
      </c>
      <c r="Y37" s="2">
        <f>IFERROR(求节点($A$6:$A$85,D$6:D$85,相关资料!E37),0)</f>
        <v>464988771639.45007</v>
      </c>
      <c r="Z37" s="2">
        <f>IFERROR(求节点($A$6:$A$85,E$6:E$85,相关资料!F37),0)</f>
        <v>0</v>
      </c>
      <c r="AA37" s="2">
        <f>IFERROR(求节点($A$6:$A$85,F$6:F$85,相关资料!G37),0)</f>
        <v>9495737.8663231637</v>
      </c>
      <c r="AB37" s="2">
        <f>IFERROR(求节点($A$6:$A$85,G$6:G$85,相关资料!H37),0)</f>
        <v>9495737.8663231637</v>
      </c>
      <c r="AC37" s="2">
        <f>IFERROR(求节点($A$6:$A$85,H$6:H$85,相关资料!I37),0)</f>
        <v>9495737.8663231637</v>
      </c>
      <c r="AD37" s="2">
        <f>IFERROR(求节点($A$6:$A$85,I$6:I$85,相关资料!J37),0)</f>
        <v>9495737.8663231637</v>
      </c>
      <c r="AE37" s="29">
        <f>MAX(求节点('[1]功能-城建'!$K$33:$K$55,$J$33:$J$85,$V37),AE36)</f>
        <v>9555819.7727106307</v>
      </c>
      <c r="AF37" s="2">
        <f>IFERROR(求节点($A$6:$A$85,K$6:K$85,相关资料!L37),0)</f>
        <v>31959594.733014673</v>
      </c>
      <c r="AG37" s="2">
        <f>IFERROR(求节点($A$6:$A$85,L$6:L$85,相关资料!M37),0)</f>
        <v>27880101.715767659</v>
      </c>
      <c r="AH37" s="2">
        <f>IFERROR(求节点($A$6:$A$85,M$6:M$85,相关资料!N37),0)</f>
        <v>111147922448.86464</v>
      </c>
      <c r="AI37" s="2">
        <f>IFERROR(求节点($A$6:$A$85,N$6:N$85,相关资料!O37),0)</f>
        <v>46721568786.87645</v>
      </c>
      <c r="AJ37" s="2">
        <f>IFERROR(求节点($A$6:$A$85,O$6:O$85,相关资料!P37),0)</f>
        <v>46721569915.934525</v>
      </c>
      <c r="AK37" s="2">
        <f>IFERROR(求节点($A$6:$A$85,P$6:P$85,相关资料!Q37),0)</f>
        <v>46721569507.096237</v>
      </c>
      <c r="AL37" s="2">
        <f>IFERROR(求节点($A$6:$A$85,Q$6:Q$85,相关资料!R37),0)</f>
        <v>35041175789.639816</v>
      </c>
      <c r="AM37" s="2">
        <f>IFERROR(求节点($A$6:$A$85,R$6:R$85,相关资料!S37),0)</f>
        <v>21513527.406630456</v>
      </c>
      <c r="AN37" s="2">
        <f>IFERROR(求节点($A$6:$A$85,S$6:S$85,相关资料!T37),0)</f>
        <v>3606382190.1373234</v>
      </c>
      <c r="AO37" s="2">
        <f>IFERROR(求节点($A$6:$A$85,T$6:T$85,相关资料!U37),0)</f>
        <v>0</v>
      </c>
      <c r="AP37" s="2"/>
      <c r="AQ37" s="2">
        <v>32</v>
      </c>
      <c r="AR37" s="2">
        <f>IF(W37-W36=0,MAX(AR$6:AR36),W37-W36)</f>
        <v>31801673.02927655</v>
      </c>
      <c r="AS37" s="2">
        <f>IF(X37-X36=0,MAX(AS$6:AS36),X37-X36)</f>
        <v>6164632.0025982261</v>
      </c>
      <c r="AT37" s="2">
        <f>IF(Y37-Y36=0,MAX(AT$6:AT36),Y37-Y36)</f>
        <v>130219026434.29602</v>
      </c>
      <c r="AU37" s="2">
        <f>IF(Z37-Z36=0,MAX(AU$6:AU36),Z37-Z36)</f>
        <v>0</v>
      </c>
      <c r="AV37" s="2">
        <f>IF(AA37-AA36=0,MAX(AV$6:AV36),AA37-AA36)</f>
        <v>1957026.0325708659</v>
      </c>
      <c r="AW37" s="2">
        <f>IF(AB37-AB36=0,MAX(AW$6:AW36),AB37-AB36)</f>
        <v>1957026.0325708659</v>
      </c>
      <c r="AX37" s="2">
        <f>IF(AC37-AC36=0,MAX(AX$6:AX36),AC37-AC36)</f>
        <v>1957026.0325708659</v>
      </c>
      <c r="AY37" s="2">
        <f>IF(AD37-AD36=0,MAX(AY$6:AY36),AD37-AD36)</f>
        <v>1957026.0325708659</v>
      </c>
      <c r="AZ37" s="2">
        <f>IF(AE37-AE36=0,MAX(AZ$6:AZ36),AE37-AE36)</f>
        <v>1422234.6573596392</v>
      </c>
      <c r="BA37" s="2">
        <f>IF(AF37-AF36=0,MAX(BA$6:BA36),AF37-AF36)</f>
        <v>7045293.7172551155</v>
      </c>
      <c r="BB37" s="2">
        <f>IF(AG37-AG36=0,MAX(BB$6:BB36),AG37-AG36)</f>
        <v>6164632.0025982261</v>
      </c>
      <c r="BC37" s="2">
        <f>IF(AH37-AH36=0,MAX(BC$6:BC36),AH37-AH36)</f>
        <v>30675041915.350555</v>
      </c>
      <c r="BD37" s="2">
        <f>IF(AI37-AI36=0,MAX(BD$6:BD36),AI37-AI36)</f>
        <v>17673864382.141937</v>
      </c>
      <c r="BE37" s="2">
        <f>IF(AJ37-AJ36=0,MAX(BE$6:BE36),AJ37-AJ36)</f>
        <v>17673864382.141937</v>
      </c>
      <c r="BF37" s="2">
        <f>IF(AK37-AK36=0,MAX(BF$6:BF36),AK37-AK36)</f>
        <v>17673864382.141941</v>
      </c>
      <c r="BG37" s="2">
        <f>IF(AL37-AL36=0,MAX(BG$6:BG36),AL37-AL36)</f>
        <v>13255398286.606468</v>
      </c>
      <c r="BH37" s="2">
        <f>IF(AM37-AM36=0,MAX(BH$6:BH36),AM37-AM36)</f>
        <v>4941490.732241435</v>
      </c>
      <c r="BI37" s="2">
        <f>IF(AN37-AN36=0,MAX(BI$6:BI36),AN37-AN36)</f>
        <v>1285032343.8735757</v>
      </c>
      <c r="BK37" s="21">
        <v>1</v>
      </c>
      <c r="BL37" s="2">
        <v>32</v>
      </c>
      <c r="BM37" s="2">
        <f>IF($BL37&gt;BM$1,0,SMALL(AR$6:AR$85,$BL37)*求节点($BL$6:$BL$85,$BK$6:$BK$85,INDEX(升级建筑所需大殿等级!AA$6:AA$85,MATCH($BL37,升级建筑所需大殿等级!$Z$6:$Z$85,0))))</f>
        <v>31801673.02927655</v>
      </c>
      <c r="BN37" s="2">
        <f>IF($BL37&gt;BN$1,0,SMALL(AS$6:AS$85,$BL37)*求节点($BL$6:$BL$85,$BK$6:$BK$85,INDEX(升级建筑所需大殿等级!AB$6:AB$85,MATCH($BL37,升级建筑所需大殿等级!$Z$6:$Z$85,0))))</f>
        <v>6164632.0025982261</v>
      </c>
      <c r="BO37" s="2">
        <f>IF($BL37&gt;BO$1,0,SMALL(AT$6:AT$85,$BL37)*求节点($BL$6:$BL$85,$BK$6:$BK$85,INDEX(升级建筑所需大殿等级!AC$6:AC$85,MATCH($BL37,升级建筑所需大殿等级!$Z$6:$Z$85,0))))</f>
        <v>0</v>
      </c>
      <c r="BP37" s="2">
        <f>IF($BL37&gt;BP$1,0,SMALL(AU$6:AU$85,$BL37)*求节点($BL$6:$BL$85,$BK$6:$BK$85,INDEX(升级建筑所需大殿等级!AD$6:AD$85,MATCH($BL37,升级建筑所需大殿等级!$Z$6:$Z$85,0))))</f>
        <v>0</v>
      </c>
      <c r="BQ37" s="2">
        <f>IF($BL37&gt;BQ$1,0,SMALL(AV$6:AV$85,$BL37)*求节点($BL$6:$BL$85,$BK$6:$BK$85,INDEX(升级建筑所需大殿等级!AE$6:AE$85,MATCH($BL37,升级建筑所需大殿等级!$Z$6:$Z$85,0))))</f>
        <v>1957026.0325708659</v>
      </c>
      <c r="BR37" s="2">
        <f>IF($BL37&gt;BR$1,0,SMALL(AW$6:AW$85,$BL37)*求节点($BL$6:$BL$85,$BK$6:$BK$85,INDEX(升级建筑所需大殿等级!AF$6:AF$85,MATCH($BL37,升级建筑所需大殿等级!$Z$6:$Z$85,0))))</f>
        <v>1957026.0325708659</v>
      </c>
      <c r="BS37" s="2">
        <f>IF($BL37&gt;BS$1,0,SMALL(AX$6:AX$85,$BL37)*求节点($BL$6:$BL$85,$BK$6:$BK$85,INDEX(升级建筑所需大殿等级!AG$6:AG$85,MATCH($BL37,升级建筑所需大殿等级!$Z$6:$Z$85,0))))</f>
        <v>1957026.0325708659</v>
      </c>
      <c r="BT37" s="2">
        <f>IF($BL37&gt;BT$1,0,SMALL(AY$6:AY$85,$BL37)*求节点($BL$6:$BL$85,$BK$6:$BK$85,INDEX(升级建筑所需大殿等级!AH$6:AH$85,MATCH($BL37,升级建筑所需大殿等级!$Z$6:$Z$85,0))))</f>
        <v>1957026.0325708659</v>
      </c>
      <c r="BU37" s="2">
        <f>IF($BL37&gt;BU$1,0,SMALL(AZ$6:AZ$85,$BL37)*求节点($BL$6:$BL$85,$BK$6:$BK$85,INDEX(升级建筑所需大殿等级!AI$6:AI$85,MATCH($BL37,升级建筑所需大殿等级!$Z$6:$Z$85,0))))</f>
        <v>1422234.6573596392</v>
      </c>
      <c r="BV37" s="2">
        <f>IF($BL37&gt;BV$1,0,SMALL(BA$6:BA$85,$BL37)*求节点($BL$6:$BL$85,$BK$6:$BK$85,INDEX(升级建筑所需大殿等级!AJ$6:AJ$85,MATCH($BL37,升级建筑所需大殿等级!$Z$6:$Z$85,0))))</f>
        <v>7045293.7172551155</v>
      </c>
      <c r="BW37" s="2">
        <f>IF($BL37&gt;BW$1,0,SMALL(BB$6:BB$85,$BL37)*求节点($BL$6:$BL$85,$BK$6:$BK$85,INDEX(升级建筑所需大殿等级!AK$6:AK$85,MATCH($BL37,升级建筑所需大殿等级!$Z$6:$Z$85,0))))</f>
        <v>6164632.0025982261</v>
      </c>
      <c r="BX37" s="2">
        <f>IF($BL37&gt;BX$1,0,SMALL(BC$6:BC$85,$BL37)*求节点($BL$6:$BL$85,$BK$6:$BK$85,INDEX(升级建筑所需大殿等级!AL$6:AL$85,MATCH($BL37,升级建筑所需大殿等级!$Z$6:$Z$85,0))))</f>
        <v>38037051975.034691</v>
      </c>
      <c r="BY37" s="2">
        <f>IF($BL37&gt;BY$1,0,SMALL(BD$6:BD$85,$BL37)*求节点($BL$6:$BL$85,$BK$6:$BK$85,INDEX(升级建筑所需大殿等级!AM$6:AM$85,MATCH($BL37,升级建筑所需大殿等级!$Z$6:$Z$85,0))))</f>
        <v>0</v>
      </c>
      <c r="BZ37" s="2">
        <f>IF($BL37&gt;BZ$1,0,SMALL(BE$6:BE$85,$BL37)*求节点($BL$6:$BL$85,$BK$6:$BK$85,INDEX(升级建筑所需大殿等级!AN$6:AN$85,MATCH($BL37,升级建筑所需大殿等级!$Z$6:$Z$85,0))))</f>
        <v>0</v>
      </c>
      <c r="CA37" s="2">
        <f>IF($BL37&gt;CA$1,0,SMALL(BF$6:BF$85,$BL37)*求节点($BL$6:$BL$85,$BK$6:$BK$85,INDEX(升级建筑所需大殿等级!AO$6:AO$85,MATCH($BL37,升级建筑所需大殿等级!$Z$6:$Z$85,0))))</f>
        <v>0</v>
      </c>
      <c r="CB37" s="2">
        <f>IF($BL37&gt;CB$1,0,SMALL(BG$6:BG$85,$BL37)*求节点($BL$6:$BL$85,$BK$6:$BK$85,INDEX(升级建筑所需大殿等级!AP$6:AP$85,MATCH($BL37,升级建筑所需大殿等级!$Z$6:$Z$85,0))))</f>
        <v>0</v>
      </c>
      <c r="CC37" s="2">
        <f>IF($BL37&gt;CC$1,0,SMALL(BH$6:BH$85,$BL37)*求节点($BL$6:$BL$85,$BK$6:$BK$85,INDEX(升级建筑所需大殿等级!AQ$6:AQ$85,MATCH($BL37,升级建筑所需大殿等级!$Z$6:$Z$85,0))))</f>
        <v>4941490.732241435</v>
      </c>
      <c r="CD37" s="2">
        <f>IF($BL37&gt;CD$1,0,SMALL(BI$6:BI$85,$BL37)*求节点($BL$6:$BL$85,$BK$6:$BK$85,INDEX(升级建筑所需大殿等级!AR$6:AR$85,MATCH($BL37,升级建筑所需大殿等级!$Z$6:$Z$85,0))))</f>
        <v>0</v>
      </c>
      <c r="CE37" s="2"/>
      <c r="CF37" s="2"/>
      <c r="CH37" s="1">
        <v>32</v>
      </c>
      <c r="CI37" s="46">
        <v>8785000</v>
      </c>
      <c r="CJ37" s="46">
        <v>14231700</v>
      </c>
      <c r="CK37" s="46">
        <v>8785000</v>
      </c>
      <c r="CL37" s="1">
        <f>IFERROR(ROUND($BM37*INDEX(消耗汇总!BH$8:BH$87,相关资料!$C37,1),-2),0)</f>
        <v>0</v>
      </c>
      <c r="CN37" s="46">
        <v>1702900</v>
      </c>
      <c r="CO37" s="46">
        <v>2758800</v>
      </c>
      <c r="CP37" s="46">
        <v>1702900</v>
      </c>
      <c r="CQ37" s="1">
        <f>IFERROR(ROUND($BN37*INDEX(消耗汇总!BH$8:BH$87,相关资料!$D37,1),-2),0)</f>
        <v>0</v>
      </c>
      <c r="CS37" s="1">
        <f>IFERROR(ROUND($BO37*INDEX(消耗汇总!BE$8:BE$87,相关资料!$E37,1),-2),0)</f>
        <v>0</v>
      </c>
      <c r="CT37" s="1">
        <f>IFERROR(ROUND($BO37*INDEX(消耗汇总!BF$8:BF$87,相关资料!$E37,1),-2),0)</f>
        <v>0</v>
      </c>
      <c r="CU37" s="1">
        <f>IFERROR(ROUND($BO37*INDEX(消耗汇总!BG$8:BG$87,相关资料!$E37,1),-2),0)</f>
        <v>0</v>
      </c>
      <c r="CV37" s="1">
        <f>IFERROR(ROUND($BO37*INDEX(消耗汇总!BH$8:BH$87,相关资料!$E37,1),-2),0)</f>
        <v>0</v>
      </c>
      <c r="CX37" s="1">
        <f>IFERROR(ROUND($BP37*INDEX(消耗汇总!BE$8:BE$87,相关资料!$F37,1),-2),0)</f>
        <v>0</v>
      </c>
      <c r="CY37" s="1">
        <f>IFERROR(ROUND($BP37*INDEX(消耗汇总!BF$8:BF$87,相关资料!$F37,1),-2),0)</f>
        <v>0</v>
      </c>
      <c r="CZ37" s="1">
        <f>IFERROR(ROUND($BP37*INDEX(消耗汇总!BG$8:BG$87,相关资料!$F37,1),-2),0)</f>
        <v>0</v>
      </c>
      <c r="DA37" s="1">
        <f>IFERROR(ROUND($BP37*INDEX(消耗汇总!BH$8:BH$87,相关资料!$F37,1),-2),0)</f>
        <v>0</v>
      </c>
      <c r="DD37" s="46">
        <v>1313700</v>
      </c>
      <c r="DE37" s="46">
        <v>810900</v>
      </c>
      <c r="DF37" s="1">
        <f>IFERROR(ROUND($BQ37*INDEX(消耗汇总!BH$8:BH$87,相关资料!$G37,1)+$BS37*INDEX(消耗汇总!BH$8:BH$87,相关资料!$G37,1)/2,-2),0)</f>
        <v>0</v>
      </c>
      <c r="DH37" s="46">
        <v>810900</v>
      </c>
      <c r="DI37" s="46">
        <v>1313700</v>
      </c>
      <c r="DM37" s="29">
        <v>1062300</v>
      </c>
      <c r="DN37" s="2"/>
      <c r="DO37" s="29">
        <v>1062300</v>
      </c>
      <c r="DR37" s="46">
        <v>540600</v>
      </c>
      <c r="DS37" s="46">
        <v>875800</v>
      </c>
      <c r="DT37" s="46">
        <v>540600</v>
      </c>
      <c r="DU37" s="1">
        <v>0</v>
      </c>
      <c r="DW37" s="46">
        <v>390700</v>
      </c>
      <c r="DX37" s="46">
        <v>640800</v>
      </c>
      <c r="DY37" s="46">
        <v>390700</v>
      </c>
      <c r="DZ37" s="1">
        <f>ROUND($BU37*INDEX(消耗汇总!BH$8:BH$87,相关资料!$K37,1),-2)</f>
        <v>0</v>
      </c>
      <c r="EB37" s="46">
        <v>1946200</v>
      </c>
      <c r="EC37" s="46">
        <v>3152900</v>
      </c>
      <c r="ED37" s="46">
        <v>1946200</v>
      </c>
      <c r="EE37" s="1">
        <f>IFERROR(ROUND($BV37*INDEX(消耗汇总!BH$8:BH$87,相关资料!$L37,1),-2),0)</f>
        <v>0</v>
      </c>
      <c r="EG37" s="46">
        <v>1702900</v>
      </c>
      <c r="EH37" s="46">
        <v>2758800</v>
      </c>
      <c r="EI37" s="46">
        <v>1702900</v>
      </c>
      <c r="EJ37" s="1">
        <f>IFERROR(ROUND($BW37*INDEX(消耗汇总!BH$8:BH$87,相关资料!$M37,1),-2),0)</f>
        <v>0</v>
      </c>
      <c r="EL37" s="1">
        <f>IFERROR(ROUND($BX37*INDEX(消耗汇总!BE$8:BE$87,相关资料!$N37,1),-2),0)</f>
        <v>8605667900</v>
      </c>
      <c r="EM37" s="1">
        <f>IFERROR(ROUND($BX37*INDEX(消耗汇总!BF$8:BF$87,相关资料!$N37,1),-2),0)</f>
        <v>20825716200</v>
      </c>
      <c r="EN37" s="1">
        <f>IFERROR(ROUND($BX37*INDEX(消耗汇总!BG$8:BG$87,相关资料!$N37,1),-2),0)</f>
        <v>8605667900</v>
      </c>
      <c r="EO37" s="1">
        <f>IFERROR(ROUND($BX37*INDEX(消耗汇总!BH$8:BH$87,相关资料!$N37,1),-2),0)</f>
        <v>0</v>
      </c>
      <c r="EQ37" s="1">
        <f>IFERROR(ROUND($BY37*INDEX(消耗汇总!BE$8:BE$87,相关资料!$O37,1),-2),0)</f>
        <v>0</v>
      </c>
      <c r="ER37" s="1">
        <f>IFERROR(ROUND($BY37*INDEX(消耗汇总!BF$8:BF$87,相关资料!$O37,1),-2),0)</f>
        <v>0</v>
      </c>
      <c r="ES37" s="1">
        <f>IFERROR(ROUND($BY37*INDEX(消耗汇总!BG$8:BG$87,相关资料!$O37,1),-2),0)</f>
        <v>0</v>
      </c>
      <c r="ET37" s="1">
        <f>IFERROR(ROUND($BY37*INDEX(消耗汇总!BH$8:BH$87,相关资料!$O37,1),-2),0)</f>
        <v>0</v>
      </c>
      <c r="EV37" s="1">
        <f>IFERROR(ROUND($BZ37*INDEX(消耗汇总!BE$8:BE$87,相关资料!$P37,1),-2),0)</f>
        <v>0</v>
      </c>
      <c r="EW37" s="1">
        <f>IFERROR(ROUND($BZ37*INDEX(消耗汇总!BF$8:BF$87,相关资料!$P37,1),-2),0)</f>
        <v>0</v>
      </c>
      <c r="EX37" s="1">
        <f>IFERROR(ROUND($BZ37*INDEX(消耗汇总!BG$8:BG$87,相关资料!$P37,1),-2),0)</f>
        <v>0</v>
      </c>
      <c r="EY37" s="1">
        <f>IFERROR(ROUND($BZ37*INDEX(消耗汇总!BH$8:BH$87,相关资料!$P37,1),-2),0)</f>
        <v>0</v>
      </c>
      <c r="FA37" s="1">
        <f>IFERROR(ROUND($CA37*INDEX(消耗汇总!BE$8:BE$87,相关资料!$Q37,1),-2),0)</f>
        <v>0</v>
      </c>
      <c r="FB37" s="1">
        <f>IFERROR(ROUND($CA37*INDEX(消耗汇总!BF$8:BF$87,相关资料!$Q37,1),-2),0)</f>
        <v>0</v>
      </c>
      <c r="FC37" s="1">
        <f>IFERROR(ROUND($CA37*INDEX(消耗汇总!BG$8:BG$87,相关资料!$Q37,1),-2),0)</f>
        <v>0</v>
      </c>
      <c r="FD37" s="1">
        <f>IFERROR(ROUND($CA37*INDEX(消耗汇总!BH$8:BH$87,相关资料!$Q37,1),-2),0)</f>
        <v>0</v>
      </c>
      <c r="FF37" s="1">
        <f>IFERROR(ROUND($CB37*INDEX(消耗汇总!BE$8:BE$87,相关资料!$R37,1),-2),0)</f>
        <v>0</v>
      </c>
      <c r="FG37" s="1">
        <f>IFERROR(ROUND($CB37*INDEX(消耗汇总!BF$8:BF$87,相关资料!$R37,1),-2),0)</f>
        <v>0</v>
      </c>
      <c r="FH37" s="1">
        <f>IFERROR(ROUND($CB37*INDEX(消耗汇总!BG$8:BG$87,相关资料!$R37,1),-2),0)</f>
        <v>0</v>
      </c>
      <c r="FI37" s="1">
        <f>IFERROR(ROUND($CB37*INDEX(消耗汇总!BH$8:BH$87,相关资料!$R37,1),-2),0)</f>
        <v>0</v>
      </c>
      <c r="FK37" s="46">
        <v>1365100</v>
      </c>
      <c r="FL37" s="46">
        <v>2211400</v>
      </c>
      <c r="FM37" s="46">
        <v>1365100</v>
      </c>
      <c r="FN37" s="1">
        <f>IFERROR(ROUND($CC37*INDEX(消耗汇总!BH$8:BH$87,相关资料!$S37,1),-2),0)</f>
        <v>0</v>
      </c>
      <c r="FP37" s="1">
        <f>IFERROR(ROUND($CD37*INDEX(消耗汇总!BE$8:BE$87,相关资料!$T37,1),-2),0)</f>
        <v>0</v>
      </c>
      <c r="FQ37" s="1">
        <f>IFERROR(ROUND($CD37*INDEX(消耗汇总!BF$8:BF$87,相关资料!$T37,1),-2),0)</f>
        <v>0</v>
      </c>
      <c r="FR37" s="1">
        <f>IFERROR(ROUND($CD37*INDEX(消耗汇总!BG$8:BG$87,相关资料!$T37,1),-2),0)</f>
        <v>0</v>
      </c>
      <c r="FS37" s="1">
        <f>IFERROR(ROUND($CD37*INDEX(消耗汇总!BH$8:BH$87,相关资料!$T37,1),-2),0)</f>
        <v>0</v>
      </c>
      <c r="FW37" s="8">
        <v>32</v>
      </c>
      <c r="FX37" s="5">
        <f t="shared" si="13"/>
        <v>31801700</v>
      </c>
      <c r="FY37" s="5">
        <f t="shared" si="14"/>
        <v>6164600</v>
      </c>
      <c r="FZ37" s="5">
        <f t="shared" si="15"/>
        <v>0</v>
      </c>
      <c r="GA37" s="5">
        <f t="shared" si="1"/>
        <v>0</v>
      </c>
      <c r="GB37" s="5">
        <f t="shared" si="2"/>
        <v>2124600</v>
      </c>
      <c r="GC37" s="5">
        <f t="shared" si="3"/>
        <v>2124600</v>
      </c>
      <c r="GD37" s="5">
        <f t="shared" si="16"/>
        <v>2124600</v>
      </c>
      <c r="GE37" s="5">
        <f t="shared" si="17"/>
        <v>1957000</v>
      </c>
      <c r="GF37" s="5">
        <f t="shared" si="4"/>
        <v>1422200</v>
      </c>
      <c r="GG37" s="5">
        <f t="shared" si="5"/>
        <v>7045300</v>
      </c>
      <c r="GH37" s="5">
        <f t="shared" si="6"/>
        <v>6164600</v>
      </c>
      <c r="GI37" s="8"/>
      <c r="GJ37" s="5">
        <f t="shared" si="7"/>
        <v>0</v>
      </c>
      <c r="GK37" s="5">
        <f t="shared" si="8"/>
        <v>0</v>
      </c>
      <c r="GL37" s="5">
        <f t="shared" si="9"/>
        <v>0</v>
      </c>
      <c r="GM37" s="5">
        <f t="shared" si="10"/>
        <v>0</v>
      </c>
      <c r="GN37" s="5">
        <f t="shared" si="11"/>
        <v>4941600</v>
      </c>
      <c r="GO37" s="5">
        <f t="shared" si="12"/>
        <v>0</v>
      </c>
      <c r="GR37" s="8">
        <v>32</v>
      </c>
      <c r="GS37" s="5">
        <f>SUM(FX$6:FX37)</f>
        <v>155564800</v>
      </c>
      <c r="GT37" s="5">
        <f>SUM(FY$6:FY37)</f>
        <v>27880900</v>
      </c>
      <c r="GU37" s="5">
        <f>SUM(FZ$6:FZ37)</f>
        <v>574088126600</v>
      </c>
      <c r="GV37" s="5">
        <f>SUM(GA$6:GA37)</f>
        <v>0</v>
      </c>
      <c r="GW37" s="5">
        <f>SUM(GB$6:GB37)</f>
        <v>10232200</v>
      </c>
      <c r="GX37" s="5">
        <f>SUM(GC$6:GC37)</f>
        <v>10232200</v>
      </c>
      <c r="GY37" s="5">
        <f>SUM(GD$6:GD37)</f>
        <v>10232220</v>
      </c>
      <c r="GZ37" s="5">
        <f>SUM(GE$6:GE37)</f>
        <v>9495550</v>
      </c>
      <c r="HA37" s="5">
        <f>SUM(GF$6:GF37)</f>
        <v>9560200</v>
      </c>
      <c r="HB37" s="5">
        <f>SUM(GG$6:GG37)</f>
        <v>31959650</v>
      </c>
      <c r="HC37" s="5">
        <f>SUM(GH$6:GH37)</f>
        <v>27881200</v>
      </c>
      <c r="HD37" s="5">
        <f>SUM(GI$6:GI37)</f>
        <v>0</v>
      </c>
      <c r="HE37" s="5">
        <f>SUM(GJ$6:GJ37)</f>
        <v>57765804600</v>
      </c>
      <c r="HF37" s="5">
        <f>SUM(GK$6:GK37)</f>
        <v>57765805200</v>
      </c>
      <c r="HG37" s="5">
        <f>SUM(GL$6:GL37)</f>
        <v>57765804900</v>
      </c>
      <c r="HH37" s="5">
        <f>SUM(GM$6:GM37)</f>
        <v>43324352700</v>
      </c>
      <c r="HI37" s="5">
        <f>SUM(GN$6:GN37)</f>
        <v>21673700</v>
      </c>
      <c r="HJ37" s="5">
        <f>SUM(GO$6:GO37)</f>
        <v>4436503800</v>
      </c>
      <c r="HM37" s="8">
        <v>32</v>
      </c>
      <c r="HN37" s="5">
        <f>IFERROR(求节点(相关资料!C$6:C$85,GS$6:GS$85,$HM37),0)</f>
        <v>155564800</v>
      </c>
      <c r="HO37" s="5">
        <f>IFERROR(求节点(相关资料!D$6:D$85,GT$6:GT$85,$HM37),0)</f>
        <v>27880900</v>
      </c>
      <c r="HP37" s="5">
        <f>IFERROR(求节点(相关资料!E$6:E$85,GU$6:GU$85,$HM37),0)</f>
        <v>55961775</v>
      </c>
      <c r="HQ37" s="5">
        <f>IFERROR(求节点(相关资料!F$6:F$85,GV$6:GV$85,$HM37),0)</f>
        <v>0</v>
      </c>
      <c r="HR37" s="5">
        <f>IFERROR(求节点(相关资料!G$6:G$85,GW$6:GW$85,$HM37),0)</f>
        <v>10232200</v>
      </c>
      <c r="HS37" s="5">
        <f>IFERROR(求节点(相关资料!H$6:H$85,GX$6:GX$85,$HM37),0)</f>
        <v>10232200</v>
      </c>
      <c r="HT37" s="5">
        <f>IFERROR(求节点(相关资料!I$6:I$85,GY$6:GY$85,$HM37),0)</f>
        <v>10232220</v>
      </c>
      <c r="HU37" s="5">
        <f>IFERROR(求节点(相关资料!J$6:J$85,GZ$6:GZ$85,$HM37),0)</f>
        <v>9495550</v>
      </c>
      <c r="HV37" s="5">
        <f>IFERROR(求节点(相关资料!K$6:K$85,HA$6:HA$85,$HM37),0)</f>
        <v>6715800</v>
      </c>
      <c r="HW37" s="5">
        <f>IFERROR(求节点(相关资料!L$6:L$85,HB$6:HB$85,$HM37),0)</f>
        <v>31959650</v>
      </c>
      <c r="HX37" s="5">
        <f>IFERROR(求节点(相关资料!M$6:M$85,HC$6:HC$85,$HM37),0)</f>
        <v>27881200</v>
      </c>
      <c r="HY37" s="5">
        <f>IFERROR(求节点(相关资料!N$6:N$85,HD$6:HD$85,$HM37),0)</f>
        <v>0</v>
      </c>
      <c r="HZ37" s="5">
        <f>IFERROR(求节点(相关资料!O$6:O$85,HE$6:HE$85,$HM37),0)</f>
        <v>11448480</v>
      </c>
      <c r="IA37" s="5">
        <f>IFERROR(求节点(相关资料!P$6:P$85,HF$6:HF$85,$HM37),0)</f>
        <v>11449080</v>
      </c>
      <c r="IB37" s="5">
        <f>IFERROR(求节点(相关资料!Q$6:Q$85,HG$6:HG$85,$HM37),0)</f>
        <v>11448780</v>
      </c>
      <c r="IC37" s="5">
        <f>IFERROR(求节点(相关资料!R$6:R$85,HH$6:HH$85,$HM37),0)</f>
        <v>8584900</v>
      </c>
      <c r="ID37" s="5">
        <f>IFERROR(求节点(相关资料!S$6:S$85,HI$6:HI$85,$HM37),0)</f>
        <v>21673700</v>
      </c>
      <c r="IE37" s="5">
        <f>IFERROR(求节点(相关资料!T$6:T$85,HJ$6:HJ$85,$HM37),0)</f>
        <v>1331225</v>
      </c>
      <c r="IH37" s="6">
        <v>32</v>
      </c>
      <c r="II37" s="6">
        <f>SUMPRODUCT(HN37:IE37,'[1]功能-城建'!$X37:$AO37)</f>
        <v>412092460</v>
      </c>
      <c r="IJ37" s="6">
        <f>'[1]资源-木石铜粮'!$BW37</f>
        <v>460532783.91467392</v>
      </c>
      <c r="IK37" s="6">
        <f t="shared" si="18"/>
        <v>0.8948167739483911</v>
      </c>
    </row>
    <row r="38" spans="1:245" x14ac:dyDescent="0.15">
      <c r="A38" s="2">
        <v>33</v>
      </c>
      <c r="B38" s="4">
        <f>'[1]资源-木石铜粮'!DG38</f>
        <v>194195984.51830846</v>
      </c>
      <c r="C38" s="4">
        <f>'[1]资源-木石铜粮'!DH38</f>
        <v>35260806.367306776</v>
      </c>
      <c r="D38" s="4">
        <f>'[1]资源-木石铜粮'!DI38</f>
        <v>70650972.597247913</v>
      </c>
      <c r="E38" s="4">
        <f>'[1]资源-木石铜粮'!DJ38</f>
        <v>0</v>
      </c>
      <c r="F38" s="4">
        <f>'[1]资源-木石铜粮'!DK38</f>
        <v>11802064.337717172</v>
      </c>
      <c r="G38" s="4">
        <f>'[1]资源-木石铜粮'!DL38</f>
        <v>11802064.337717172</v>
      </c>
      <c r="H38" s="4">
        <f>'[1]资源-木石铜粮'!DM38</f>
        <v>11802064.337717172</v>
      </c>
      <c r="I38" s="4">
        <f>'[1]资源-木石铜粮'!DN38</f>
        <v>11802064.337717172</v>
      </c>
      <c r="J38" s="29">
        <f>SMALL('[1]资源-木石铜粮'!$DO$6:$DO$55,$A38)</f>
        <v>10978054.43007027</v>
      </c>
      <c r="K38" s="4">
        <f>'[1]资源-木石铜粮'!DP38</f>
        <v>40493002.677172504</v>
      </c>
      <c r="L38" s="4">
        <f>'[1]资源-木石铜粮'!DQ38</f>
        <v>35260346.424228489</v>
      </c>
      <c r="M38" s="4">
        <f>'[1]资源-木石铜粮'!DR38</f>
        <v>67561898.617401138</v>
      </c>
      <c r="N38" s="4">
        <f>'[1]资源-木石铜粮'!DS38</f>
        <v>14127286.804153683</v>
      </c>
      <c r="O38" s="4">
        <f>'[1]资源-木石铜粮'!DT38</f>
        <v>14128415.86222644</v>
      </c>
      <c r="P38" s="4">
        <f>'[1]资源-木石铜粮'!DU38</f>
        <v>14128007.023934627</v>
      </c>
      <c r="Q38" s="4">
        <f>'[1]资源-木石铜粮'!DV38</f>
        <v>10594664.585557522</v>
      </c>
      <c r="R38" s="4">
        <f>'[1]资源-木石铜粮'!DW38</f>
        <v>27452318.070470028</v>
      </c>
      <c r="S38" s="4">
        <f>'[1]资源-木石铜粮'!DX38</f>
        <v>1559822.092902225</v>
      </c>
      <c r="T38" s="4">
        <f>'[1]资源-木石铜粮'!DY38</f>
        <v>0</v>
      </c>
      <c r="V38" s="2">
        <v>33</v>
      </c>
      <c r="W38" s="2">
        <f>IFERROR(求节点($A$6:$A$85,B$6:B$85,相关资料!C38),0)</f>
        <v>194195984.51830846</v>
      </c>
      <c r="X38" s="2">
        <f>IFERROR(求节点($A$6:$A$85,C$6:C$85,相关资料!D38),0)</f>
        <v>35260806.367306776</v>
      </c>
      <c r="Y38" s="2">
        <f>IFERROR(求节点($A$6:$A$85,D$6:D$85,相关资料!E38),0)</f>
        <v>464988771639.45007</v>
      </c>
      <c r="Z38" s="2">
        <f>IFERROR(求节点($A$6:$A$85,E$6:E$85,相关资料!F38),0)</f>
        <v>0</v>
      </c>
      <c r="AA38" s="2">
        <f>IFERROR(求节点($A$6:$A$85,F$6:F$85,相关资料!G38),0)</f>
        <v>11802064.337717172</v>
      </c>
      <c r="AB38" s="2">
        <f>IFERROR(求节点($A$6:$A$85,G$6:G$85,相关资料!H38),0)</f>
        <v>11802064.337717172</v>
      </c>
      <c r="AC38" s="2">
        <f>IFERROR(求节点($A$6:$A$85,H$6:H$85,相关资料!I38),0)</f>
        <v>11802064.337717172</v>
      </c>
      <c r="AD38" s="2">
        <f>IFERROR(求节点($A$6:$A$85,I$6:I$85,相关资料!J38),0)</f>
        <v>11802064.337717172</v>
      </c>
      <c r="AE38" s="29">
        <f>MAX(求节点('[1]功能-城建'!$K$33:$K$55,$J$33:$J$85,$V38),AE37)</f>
        <v>10978054.43007027</v>
      </c>
      <c r="AF38" s="2">
        <f>IFERROR(求节点($A$6:$A$85,K$6:K$85,相关资料!L38),0)</f>
        <v>40493002.677172504</v>
      </c>
      <c r="AG38" s="2">
        <f>IFERROR(求节点($A$6:$A$85,L$6:L$85,相关资料!M38),0)</f>
        <v>35260346.424228489</v>
      </c>
      <c r="AH38" s="2">
        <f>IFERROR(求节点($A$6:$A$85,M$6:M$85,相关资料!N38),0)</f>
        <v>153203885688.15021</v>
      </c>
      <c r="AI38" s="2">
        <f>IFERROR(求节点($A$6:$A$85,N$6:N$85,相关资料!O38),0)</f>
        <v>46721568786.87645</v>
      </c>
      <c r="AJ38" s="2">
        <f>IFERROR(求节点($A$6:$A$85,O$6:O$85,相关资料!P38),0)</f>
        <v>46721569915.934525</v>
      </c>
      <c r="AK38" s="2">
        <f>IFERROR(求节点($A$6:$A$85,P$6:P$85,相关资料!Q38),0)</f>
        <v>46721569507.096237</v>
      </c>
      <c r="AL38" s="2">
        <f>IFERROR(求节点($A$6:$A$85,Q$6:Q$85,相关资料!R38),0)</f>
        <v>35041175789.639816</v>
      </c>
      <c r="AM38" s="2">
        <f>IFERROR(求节点($A$6:$A$85,R$6:R$85,相关资料!S38),0)</f>
        <v>27452318.070470028</v>
      </c>
      <c r="AN38" s="2">
        <f>IFERROR(求节点($A$6:$A$85,S$6:S$85,相关资料!T38),0)</f>
        <v>3606382190.1373234</v>
      </c>
      <c r="AO38" s="2">
        <f>IFERROR(求节点($A$6:$A$85,T$6:T$85,相关资料!U38),0)</f>
        <v>0</v>
      </c>
      <c r="AP38" s="2"/>
      <c r="AQ38" s="2">
        <v>33</v>
      </c>
      <c r="AR38" s="2">
        <f>IF(W38-W37=0,MAX(AR$6:AR37),W38-W37)</f>
        <v>38630968.395849645</v>
      </c>
      <c r="AS38" s="2">
        <f>IF(X38-X37=0,MAX(AS$6:AS37),X38-X37)</f>
        <v>7380244.7084608264</v>
      </c>
      <c r="AT38" s="2">
        <f>IF(Y38-Y37=0,MAX(AT$6:AT37),Y38-Y37)</f>
        <v>130219026434.29602</v>
      </c>
      <c r="AU38" s="2">
        <f>IF(Z38-Z37=0,MAX(AU$6:AU37),Z38-Z37)</f>
        <v>0</v>
      </c>
      <c r="AV38" s="2">
        <f>IF(AA38-AA37=0,MAX(AV$6:AV37),AA38-AA37)</f>
        <v>2306326.471394008</v>
      </c>
      <c r="AW38" s="2">
        <f>IF(AB38-AB37=0,MAX(AW$6:AW37),AB38-AB37)</f>
        <v>2306326.471394008</v>
      </c>
      <c r="AX38" s="2">
        <f>IF(AC38-AC37=0,MAX(AX$6:AX37),AC38-AC37)</f>
        <v>2306326.471394008</v>
      </c>
      <c r="AY38" s="2">
        <f>IF(AD38-AD37=0,MAX(AY$6:AY37),AD38-AD37)</f>
        <v>2306326.471394008</v>
      </c>
      <c r="AZ38" s="2">
        <f>IF(AE38-AE37=0,MAX(AZ$6:AZ37),AE38-AE37)</f>
        <v>1422234.6573596392</v>
      </c>
      <c r="BA38" s="2">
        <f>IF(AF38-AF37=0,MAX(BA$6:BA37),AF38-AF37)</f>
        <v>8533407.9441578314</v>
      </c>
      <c r="BB38" s="2">
        <f>IF(AG38-AG37=0,MAX(BB$6:BB37),AG38-AG37)</f>
        <v>7380244.7084608302</v>
      </c>
      <c r="BC38" s="2">
        <f>IF(AH38-AH37=0,MAX(BC$6:BC37),AH38-AH37)</f>
        <v>42055963239.285568</v>
      </c>
      <c r="BD38" s="2">
        <f>IF(AI38-AI37=0,MAX(BD$6:BD37),AI38-AI37)</f>
        <v>17673864382.141937</v>
      </c>
      <c r="BE38" s="2">
        <f>IF(AJ38-AJ37=0,MAX(BE$6:BE37),AJ38-AJ37)</f>
        <v>17673864382.141937</v>
      </c>
      <c r="BF38" s="2">
        <f>IF(AK38-AK37=0,MAX(BF$6:BF37),AK38-AK37)</f>
        <v>17673864382.141941</v>
      </c>
      <c r="BG38" s="2">
        <f>IF(AL38-AL37=0,MAX(BG$6:BG37),AL38-AL37)</f>
        <v>13255398286.606468</v>
      </c>
      <c r="BH38" s="2">
        <f>IF(AM38-AM37=0,MAX(BH$6:BH37),AM38-AM37)</f>
        <v>5938790.6638395712</v>
      </c>
      <c r="BI38" s="2">
        <f>IF(AN38-AN37=0,MAX(BI$6:BI37),AN38-AN37)</f>
        <v>1285032343.8735757</v>
      </c>
      <c r="BK38" s="21">
        <v>1</v>
      </c>
      <c r="BL38" s="2">
        <v>33</v>
      </c>
      <c r="BM38" s="2">
        <f>IF($BL38&gt;BM$1,0,SMALL(AR$6:AR$85,$BL38)*求节点($BL$6:$BL$85,$BK$6:$BK$85,INDEX(升级建筑所需大殿等级!AA$6:AA$85,MATCH($BL38,升级建筑所需大殿等级!$Z$6:$Z$85,0))))</f>
        <v>38630968.395849645</v>
      </c>
      <c r="BN38" s="2">
        <f>IF($BL38&gt;BN$1,0,SMALL(AS$6:AS$85,$BL38)*求节点($BL$6:$BL$85,$BK$6:$BK$85,INDEX(升级建筑所需大殿等级!AB$6:AB$85,MATCH($BL38,升级建筑所需大殿等级!$Z$6:$Z$85,0))))</f>
        <v>7380244.7084608264</v>
      </c>
      <c r="BO38" s="2">
        <f>IF($BL38&gt;BO$1,0,SMALL(AT$6:AT$85,$BL38)*求节点($BL$6:$BL$85,$BK$6:$BK$85,INDEX(升级建筑所需大殿等级!AC$6:AC$85,MATCH($BL38,升级建筑所需大殿等级!$Z$6:$Z$85,0))))</f>
        <v>0</v>
      </c>
      <c r="BP38" s="2">
        <f>IF($BL38&gt;BP$1,0,SMALL(AU$6:AU$85,$BL38)*求节点($BL$6:$BL$85,$BK$6:$BK$85,INDEX(升级建筑所需大殿等级!AD$6:AD$85,MATCH($BL38,升级建筑所需大殿等级!$Z$6:$Z$85,0))))</f>
        <v>0</v>
      </c>
      <c r="BQ38" s="2">
        <f>IF($BL38&gt;BQ$1,0,SMALL(AV$6:AV$85,$BL38)*求节点($BL$6:$BL$85,$BK$6:$BK$85,INDEX(升级建筑所需大殿等级!AE$6:AE$85,MATCH($BL38,升级建筑所需大殿等级!$Z$6:$Z$85,0))))</f>
        <v>2306326.471394008</v>
      </c>
      <c r="BR38" s="2">
        <f>IF($BL38&gt;BR$1,0,SMALL(AW$6:AW$85,$BL38)*求节点($BL$6:$BL$85,$BK$6:$BK$85,INDEX(升级建筑所需大殿等级!AF$6:AF$85,MATCH($BL38,升级建筑所需大殿等级!$Z$6:$Z$85,0))))</f>
        <v>2306326.471394008</v>
      </c>
      <c r="BS38" s="2">
        <f>IF($BL38&gt;BS$1,0,SMALL(AX$6:AX$85,$BL38)*求节点($BL$6:$BL$85,$BK$6:$BK$85,INDEX(升级建筑所需大殿等级!AG$6:AG$85,MATCH($BL38,升级建筑所需大殿等级!$Z$6:$Z$85,0))))</f>
        <v>2306326.471394008</v>
      </c>
      <c r="BT38" s="2">
        <f>IF($BL38&gt;BT$1,0,SMALL(AY$6:AY$85,$BL38)*求节点($BL$6:$BL$85,$BK$6:$BK$85,INDEX(升级建筑所需大殿等级!AH$6:AH$85,MATCH($BL38,升级建筑所需大殿等级!$Z$6:$Z$85,0))))</f>
        <v>2306326.471394008</v>
      </c>
      <c r="BU38" s="2">
        <f>IF($BL38&gt;BU$1,0,SMALL(AZ$6:AZ$85,$BL38)*求节点($BL$6:$BL$85,$BK$6:$BK$85,INDEX(升级建筑所需大殿等级!AI$6:AI$85,MATCH($BL38,升级建筑所需大殿等级!$Z$6:$Z$85,0))))</f>
        <v>1422234.6573596392</v>
      </c>
      <c r="BV38" s="2">
        <f>IF($BL38&gt;BV$1,0,SMALL(BA$6:BA$85,$BL38)*求节点($BL$6:$BL$85,$BK$6:$BK$85,INDEX(升级建筑所需大殿等级!AJ$6:AJ$85,MATCH($BL38,升级建筑所需大殿等级!$Z$6:$Z$85,0))))</f>
        <v>8533407.9441578314</v>
      </c>
      <c r="BW38" s="2">
        <f>IF($BL38&gt;BW$1,0,SMALL(BB$6:BB$85,$BL38)*求节点($BL$6:$BL$85,$BK$6:$BK$85,INDEX(升级建筑所需大殿等级!AK$6:AK$85,MATCH($BL38,升级建筑所需大殿等级!$Z$6:$Z$85,0))))</f>
        <v>7380244.7084608302</v>
      </c>
      <c r="BX38" s="2">
        <f>IF($BL38&gt;BX$1,0,SMALL(BC$6:BC$85,$BL38)*求节点($BL$6:$BL$85,$BK$6:$BK$85,INDEX(升级建筑所需大殿等级!AL$6:AL$85,MATCH($BL38,升级建筑所需大殿等级!$Z$6:$Z$85,0))))</f>
        <v>52149394416.714104</v>
      </c>
      <c r="BY38" s="2">
        <f>IF($BL38&gt;BY$1,0,SMALL(BD$6:BD$85,$BL38)*求节点($BL$6:$BL$85,$BK$6:$BK$85,INDEX(升级建筑所需大殿等级!AM$6:AM$85,MATCH($BL38,升级建筑所需大殿等级!$Z$6:$Z$85,0))))</f>
        <v>0</v>
      </c>
      <c r="BZ38" s="2">
        <f>IF($BL38&gt;BZ$1,0,SMALL(BE$6:BE$85,$BL38)*求节点($BL$6:$BL$85,$BK$6:$BK$85,INDEX(升级建筑所需大殿等级!AN$6:AN$85,MATCH($BL38,升级建筑所需大殿等级!$Z$6:$Z$85,0))))</f>
        <v>0</v>
      </c>
      <c r="CA38" s="2">
        <f>IF($BL38&gt;CA$1,0,SMALL(BF$6:BF$85,$BL38)*求节点($BL$6:$BL$85,$BK$6:$BK$85,INDEX(升级建筑所需大殿等级!AO$6:AO$85,MATCH($BL38,升级建筑所需大殿等级!$Z$6:$Z$85,0))))</f>
        <v>0</v>
      </c>
      <c r="CB38" s="2">
        <f>IF($BL38&gt;CB$1,0,SMALL(BG$6:BG$85,$BL38)*求节点($BL$6:$BL$85,$BK$6:$BK$85,INDEX(升级建筑所需大殿等级!AP$6:AP$85,MATCH($BL38,升级建筑所需大殿等级!$Z$6:$Z$85,0))))</f>
        <v>0</v>
      </c>
      <c r="CC38" s="2">
        <f>IF($BL38&gt;CC$1,0,SMALL(BH$6:BH$85,$BL38)*求节点($BL$6:$BL$85,$BK$6:$BK$85,INDEX(升级建筑所需大殿等级!AQ$6:AQ$85,MATCH($BL38,升级建筑所需大殿等级!$Z$6:$Z$85,0))))</f>
        <v>5938790.6638395712</v>
      </c>
      <c r="CD38" s="2">
        <f>IF($BL38&gt;CD$1,0,SMALL(BI$6:BI$85,$BL38)*求节点($BL$6:$BL$85,$BK$6:$BK$85,INDEX(升级建筑所需大殿等级!AR$6:AR$85,MATCH($BL38,升级建筑所需大殿等级!$Z$6:$Z$85,0))))</f>
        <v>0</v>
      </c>
      <c r="CE38" s="2"/>
      <c r="CF38" s="2"/>
      <c r="CH38" s="1">
        <v>33</v>
      </c>
      <c r="CI38" s="46">
        <v>10612900</v>
      </c>
      <c r="CJ38" s="46">
        <v>17405200</v>
      </c>
      <c r="CK38" s="46">
        <v>10612900</v>
      </c>
      <c r="CL38" s="1">
        <f>IFERROR(ROUND($BM38*INDEX(消耗汇总!BH$8:BH$87,相关资料!$C38,1),-2),0)</f>
        <v>0</v>
      </c>
      <c r="CN38" s="46">
        <v>2027500</v>
      </c>
      <c r="CO38" s="46">
        <v>3325200</v>
      </c>
      <c r="CP38" s="46">
        <v>2027500</v>
      </c>
      <c r="CQ38" s="1">
        <f>IFERROR(ROUND($BN38*INDEX(消耗汇总!BH$8:BH$87,相关资料!$D38,1),-2),0)</f>
        <v>0</v>
      </c>
      <c r="CS38" s="1">
        <f>IFERROR(ROUND($BO38*INDEX(消耗汇总!BE$8:BE$87,相关资料!$E38,1),-2),0)</f>
        <v>0</v>
      </c>
      <c r="CT38" s="1">
        <f>IFERROR(ROUND($BO38*INDEX(消耗汇总!BF$8:BF$87,相关资料!$E38,1),-2),0)</f>
        <v>0</v>
      </c>
      <c r="CU38" s="1">
        <f>IFERROR(ROUND($BO38*INDEX(消耗汇总!BG$8:BG$87,相关资料!$E38,1),-2),0)</f>
        <v>0</v>
      </c>
      <c r="CV38" s="1">
        <f>IFERROR(ROUND($BO38*INDEX(消耗汇总!BH$8:BH$87,相关资料!$E38,1),-2),0)</f>
        <v>0</v>
      </c>
      <c r="CX38" s="1">
        <f>IFERROR(ROUND($BP38*INDEX(消耗汇总!BE$8:BE$87,相关资料!$F38,1),-2),0)</f>
        <v>0</v>
      </c>
      <c r="CY38" s="1">
        <f>IFERROR(ROUND($BP38*INDEX(消耗汇总!BF$8:BF$87,相关资料!$F38,1),-2),0)</f>
        <v>0</v>
      </c>
      <c r="CZ38" s="1">
        <f>IFERROR(ROUND($BP38*INDEX(消耗汇总!BG$8:BG$87,相关资料!$F38,1),-2),0)</f>
        <v>0</v>
      </c>
      <c r="DA38" s="1">
        <f>IFERROR(ROUND($BP38*INDEX(消耗汇总!BH$8:BH$87,相关资料!$F38,1),-2),0)</f>
        <v>0</v>
      </c>
      <c r="DD38" s="46">
        <v>1558700</v>
      </c>
      <c r="DE38" s="46">
        <v>950400</v>
      </c>
      <c r="DF38" s="1">
        <f>IFERROR(ROUND($BQ38*INDEX(消耗汇总!BH$8:BH$87,相关资料!$G38,1)+$BS38*INDEX(消耗汇总!BH$8:BH$87,相关资料!$G38,1)/2,-2),0)</f>
        <v>0</v>
      </c>
      <c r="DH38" s="46">
        <v>950400</v>
      </c>
      <c r="DI38" s="46">
        <v>1558700</v>
      </c>
      <c r="DM38" s="29">
        <v>1254550</v>
      </c>
      <c r="DN38" s="2"/>
      <c r="DO38" s="29">
        <v>1254550</v>
      </c>
      <c r="DR38" s="46">
        <v>633600</v>
      </c>
      <c r="DS38" s="46">
        <v>1039100</v>
      </c>
      <c r="DT38" s="46">
        <v>633600</v>
      </c>
      <c r="DU38" s="1">
        <v>0</v>
      </c>
      <c r="DW38" s="46">
        <v>390700</v>
      </c>
      <c r="DX38" s="46">
        <v>640800</v>
      </c>
      <c r="DY38" s="46">
        <v>390700</v>
      </c>
      <c r="DZ38" s="1">
        <f>ROUND($BU38*INDEX(消耗汇总!BH$8:BH$87,相关资料!$K38,1),-2)</f>
        <v>0</v>
      </c>
      <c r="EB38" s="46">
        <v>2344300</v>
      </c>
      <c r="EC38" s="46">
        <v>3844700</v>
      </c>
      <c r="ED38" s="46">
        <v>2344300</v>
      </c>
      <c r="EE38" s="1">
        <f>IFERROR(ROUND($BV38*INDEX(消耗汇总!BH$8:BH$87,相关资料!$L38,1),-2),0)</f>
        <v>0</v>
      </c>
      <c r="EG38" s="46">
        <v>2027500</v>
      </c>
      <c r="EH38" s="46">
        <v>3325200</v>
      </c>
      <c r="EI38" s="46">
        <v>2027500</v>
      </c>
      <c r="EJ38" s="1">
        <f>IFERROR(ROUND($BW38*INDEX(消耗汇总!BH$8:BH$87,相关资料!$M38,1),-2),0)</f>
        <v>0</v>
      </c>
      <c r="EL38" s="1">
        <f>IFERROR(ROUND($BX38*INDEX(消耗汇总!BE$8:BE$87,相关资料!$N38,1),-2),0)</f>
        <v>11692689300</v>
      </c>
      <c r="EM38" s="1">
        <f>IFERROR(ROUND($BX38*INDEX(消耗汇总!BF$8:BF$87,相关资料!$N38,1),-2),0)</f>
        <v>28764015800</v>
      </c>
      <c r="EN38" s="1">
        <f>IFERROR(ROUND($BX38*INDEX(消耗汇总!BG$8:BG$87,相关资料!$N38,1),-2),0)</f>
        <v>11692689300</v>
      </c>
      <c r="EO38" s="1">
        <f>IFERROR(ROUND($BX38*INDEX(消耗汇总!BH$8:BH$87,相关资料!$N38,1),-2),0)</f>
        <v>0</v>
      </c>
      <c r="EQ38" s="1">
        <f>IFERROR(ROUND($BY38*INDEX(消耗汇总!BE$8:BE$87,相关资料!$O38,1),-2),0)</f>
        <v>0</v>
      </c>
      <c r="ER38" s="1">
        <f>IFERROR(ROUND($BY38*INDEX(消耗汇总!BF$8:BF$87,相关资料!$O38,1),-2),0)</f>
        <v>0</v>
      </c>
      <c r="ES38" s="1">
        <f>IFERROR(ROUND($BY38*INDEX(消耗汇总!BG$8:BG$87,相关资料!$O38,1),-2),0)</f>
        <v>0</v>
      </c>
      <c r="ET38" s="1">
        <f>IFERROR(ROUND($BY38*INDEX(消耗汇总!BH$8:BH$87,相关资料!$O38,1),-2),0)</f>
        <v>0</v>
      </c>
      <c r="EV38" s="1">
        <f>IFERROR(ROUND($BZ38*INDEX(消耗汇总!BE$8:BE$87,相关资料!$P38,1),-2),0)</f>
        <v>0</v>
      </c>
      <c r="EW38" s="1">
        <f>IFERROR(ROUND($BZ38*INDEX(消耗汇总!BF$8:BF$87,相关资料!$P38,1),-2),0)</f>
        <v>0</v>
      </c>
      <c r="EX38" s="1">
        <f>IFERROR(ROUND($BZ38*INDEX(消耗汇总!BG$8:BG$87,相关资料!$P38,1),-2),0)</f>
        <v>0</v>
      </c>
      <c r="EY38" s="1">
        <f>IFERROR(ROUND($BZ38*INDEX(消耗汇总!BH$8:BH$87,相关资料!$P38,1),-2),0)</f>
        <v>0</v>
      </c>
      <c r="FA38" s="1">
        <f>IFERROR(ROUND($CA38*INDEX(消耗汇总!BE$8:BE$87,相关资料!$Q38,1),-2),0)</f>
        <v>0</v>
      </c>
      <c r="FB38" s="1">
        <f>IFERROR(ROUND($CA38*INDEX(消耗汇总!BF$8:BF$87,相关资料!$Q38,1),-2),0)</f>
        <v>0</v>
      </c>
      <c r="FC38" s="1">
        <f>IFERROR(ROUND($CA38*INDEX(消耗汇总!BG$8:BG$87,相关资料!$Q38,1),-2),0)</f>
        <v>0</v>
      </c>
      <c r="FD38" s="1">
        <f>IFERROR(ROUND($CA38*INDEX(消耗汇总!BH$8:BH$87,相关资料!$Q38,1),-2),0)</f>
        <v>0</v>
      </c>
      <c r="FF38" s="1">
        <f>IFERROR(ROUND($CB38*INDEX(消耗汇总!BE$8:BE$87,相关资料!$R38,1),-2),0)</f>
        <v>0</v>
      </c>
      <c r="FG38" s="1">
        <f>IFERROR(ROUND($CB38*INDEX(消耗汇总!BF$8:BF$87,相关资料!$R38,1),-2),0)</f>
        <v>0</v>
      </c>
      <c r="FH38" s="1">
        <f>IFERROR(ROUND($CB38*INDEX(消耗汇总!BG$8:BG$87,相关资料!$R38,1),-2),0)</f>
        <v>0</v>
      </c>
      <c r="FI38" s="1">
        <f>IFERROR(ROUND($CB38*INDEX(消耗汇总!BH$8:BH$87,相关资料!$R38,1),-2),0)</f>
        <v>0</v>
      </c>
      <c r="FK38" s="46">
        <v>1631500</v>
      </c>
      <c r="FL38" s="46">
        <v>2675700</v>
      </c>
      <c r="FM38" s="46">
        <v>1631500</v>
      </c>
      <c r="FN38" s="1">
        <f>IFERROR(ROUND($CC38*INDEX(消耗汇总!BH$8:BH$87,相关资料!$S38,1),-2),0)</f>
        <v>0</v>
      </c>
      <c r="FP38" s="1">
        <f>IFERROR(ROUND($CD38*INDEX(消耗汇总!BE$8:BE$87,相关资料!$T38,1),-2),0)</f>
        <v>0</v>
      </c>
      <c r="FQ38" s="1">
        <f>IFERROR(ROUND($CD38*INDEX(消耗汇总!BF$8:BF$87,相关资料!$T38,1),-2),0)</f>
        <v>0</v>
      </c>
      <c r="FR38" s="1">
        <f>IFERROR(ROUND($CD38*INDEX(消耗汇总!BG$8:BG$87,相关资料!$T38,1),-2),0)</f>
        <v>0</v>
      </c>
      <c r="FS38" s="1">
        <f>IFERROR(ROUND($CD38*INDEX(消耗汇总!BH$8:BH$87,相关资料!$T38,1),-2),0)</f>
        <v>0</v>
      </c>
      <c r="FW38" s="8">
        <v>33</v>
      </c>
      <c r="FX38" s="5">
        <f t="shared" si="13"/>
        <v>38631000</v>
      </c>
      <c r="FY38" s="5">
        <f t="shared" si="14"/>
        <v>7380200</v>
      </c>
      <c r="FZ38" s="5">
        <f t="shared" si="15"/>
        <v>0</v>
      </c>
      <c r="GA38" s="5">
        <f t="shared" si="1"/>
        <v>0</v>
      </c>
      <c r="GB38" s="5">
        <f t="shared" si="2"/>
        <v>2509100</v>
      </c>
      <c r="GC38" s="5">
        <f t="shared" si="3"/>
        <v>2509100</v>
      </c>
      <c r="GD38" s="5">
        <f t="shared" si="16"/>
        <v>2509100</v>
      </c>
      <c r="GE38" s="5">
        <f t="shared" si="17"/>
        <v>2306300</v>
      </c>
      <c r="GF38" s="5">
        <f t="shared" si="4"/>
        <v>1422200</v>
      </c>
      <c r="GG38" s="5">
        <f t="shared" si="5"/>
        <v>8533300</v>
      </c>
      <c r="GH38" s="5">
        <f t="shared" si="6"/>
        <v>7380200</v>
      </c>
      <c r="GI38" s="8"/>
      <c r="GJ38" s="5">
        <f t="shared" si="7"/>
        <v>0</v>
      </c>
      <c r="GK38" s="5">
        <f t="shared" si="8"/>
        <v>0</v>
      </c>
      <c r="GL38" s="5">
        <f t="shared" si="9"/>
        <v>0</v>
      </c>
      <c r="GM38" s="5">
        <f t="shared" si="10"/>
        <v>0</v>
      </c>
      <c r="GN38" s="5">
        <f t="shared" si="11"/>
        <v>5938700</v>
      </c>
      <c r="GO38" s="5">
        <f t="shared" si="12"/>
        <v>0</v>
      </c>
      <c r="GR38" s="8">
        <v>33</v>
      </c>
      <c r="GS38" s="5">
        <f>SUM(FX$6:FX38)</f>
        <v>194195800</v>
      </c>
      <c r="GT38" s="5">
        <f>SUM(FY$6:FY38)</f>
        <v>35261100</v>
      </c>
      <c r="GU38" s="5">
        <f>SUM(FZ$6:FZ38)</f>
        <v>574088126600</v>
      </c>
      <c r="GV38" s="5">
        <f>SUM(GA$6:GA38)</f>
        <v>0</v>
      </c>
      <c r="GW38" s="5">
        <f>SUM(GB$6:GB38)</f>
        <v>12741300</v>
      </c>
      <c r="GX38" s="5">
        <f>SUM(GC$6:GC38)</f>
        <v>12741300</v>
      </c>
      <c r="GY38" s="5">
        <f>SUM(GD$6:GD38)</f>
        <v>12741320</v>
      </c>
      <c r="GZ38" s="5">
        <f>SUM(GE$6:GE38)</f>
        <v>11801850</v>
      </c>
      <c r="HA38" s="5">
        <f>SUM(GF$6:GF38)</f>
        <v>10982400</v>
      </c>
      <c r="HB38" s="5">
        <f>SUM(GG$6:GG38)</f>
        <v>40492950</v>
      </c>
      <c r="HC38" s="5">
        <f>SUM(GH$6:GH38)</f>
        <v>35261400</v>
      </c>
      <c r="HD38" s="5">
        <f>SUM(GI$6:GI38)</f>
        <v>0</v>
      </c>
      <c r="HE38" s="5">
        <f>SUM(GJ$6:GJ38)</f>
        <v>57765804600</v>
      </c>
      <c r="HF38" s="5">
        <f>SUM(GK$6:GK38)</f>
        <v>57765805200</v>
      </c>
      <c r="HG38" s="5">
        <f>SUM(GL$6:GL38)</f>
        <v>57765804900</v>
      </c>
      <c r="HH38" s="5">
        <f>SUM(GM$6:GM38)</f>
        <v>43324352700</v>
      </c>
      <c r="HI38" s="5">
        <f>SUM(GN$6:GN38)</f>
        <v>27612400</v>
      </c>
      <c r="HJ38" s="5">
        <f>SUM(GO$6:GO38)</f>
        <v>4436503800</v>
      </c>
      <c r="HM38" s="8">
        <v>33</v>
      </c>
      <c r="HN38" s="5">
        <f>IFERROR(求节点(相关资料!C$6:C$85,GS$6:GS$85,$HM38),0)</f>
        <v>194195800</v>
      </c>
      <c r="HO38" s="5">
        <f>IFERROR(求节点(相关资料!D$6:D$85,GT$6:GT$85,$HM38),0)</f>
        <v>35261100</v>
      </c>
      <c r="HP38" s="5">
        <f>IFERROR(求节点(相关资料!E$6:E$85,GU$6:GU$85,$HM38),0)</f>
        <v>72815200</v>
      </c>
      <c r="HQ38" s="5">
        <f>IFERROR(求节点(相关资料!F$6:F$85,GV$6:GV$85,$HM38),0)</f>
        <v>0</v>
      </c>
      <c r="HR38" s="5">
        <f>IFERROR(求节点(相关资料!G$6:G$85,GW$6:GW$85,$HM38),0)</f>
        <v>12741300</v>
      </c>
      <c r="HS38" s="5">
        <f>IFERROR(求节点(相关资料!H$6:H$85,GX$6:GX$85,$HM38),0)</f>
        <v>12741300</v>
      </c>
      <c r="HT38" s="5">
        <f>IFERROR(求节点(相关资料!I$6:I$85,GY$6:GY$85,$HM38),0)</f>
        <v>12741320</v>
      </c>
      <c r="HU38" s="5">
        <f>IFERROR(求节点(相关资料!J$6:J$85,GZ$6:GZ$85,$HM38),0)</f>
        <v>11801850</v>
      </c>
      <c r="HV38" s="5">
        <f>IFERROR(求节点(相关资料!K$6:K$85,HA$6:HA$85,$HM38),0)</f>
        <v>10982400</v>
      </c>
      <c r="HW38" s="5">
        <f>IFERROR(求节点(相关资料!L$6:L$85,HB$6:HB$85,$HM38),0)</f>
        <v>40492950</v>
      </c>
      <c r="HX38" s="5">
        <f>IFERROR(求节点(相关资料!M$6:M$85,HC$6:HC$85,$HM38),0)</f>
        <v>35261400</v>
      </c>
      <c r="HY38" s="5">
        <f>IFERROR(求节点(相关资料!N$6:N$85,HD$6:HD$85,$HM38),0)</f>
        <v>0</v>
      </c>
      <c r="HZ38" s="5">
        <f>IFERROR(求节点(相关资料!O$6:O$85,HE$6:HE$85,$HM38),0)</f>
        <v>13852160</v>
      </c>
      <c r="IA38" s="5">
        <f>IFERROR(求节点(相关资料!P$6:P$85,HF$6:HF$85,$HM38),0)</f>
        <v>13852760</v>
      </c>
      <c r="IB38" s="5">
        <f>IFERROR(求节点(相关资料!Q$6:Q$85,HG$6:HG$85,$HM38),0)</f>
        <v>13852460</v>
      </c>
      <c r="IC38" s="5">
        <f>IFERROR(求节点(相关资料!R$6:R$85,HH$6:HH$85,$HM38),0)</f>
        <v>10387700</v>
      </c>
      <c r="ID38" s="5">
        <f>IFERROR(求节点(相关资料!S$6:S$85,HI$6:HI$85,$HM38),0)</f>
        <v>27612400</v>
      </c>
      <c r="IE38" s="5">
        <f>IFERROR(求节点(相关资料!T$6:T$85,HJ$6:HJ$85,$HM38),0)</f>
        <v>1695075</v>
      </c>
      <c r="IH38" s="6">
        <v>33</v>
      </c>
      <c r="II38" s="6">
        <f>SUMPRODUCT(HN38:IE38,'[1]功能-城建'!$X38:$AO38)</f>
        <v>520287175</v>
      </c>
      <c r="IJ38" s="6">
        <f>'[1]资源-木石铜粮'!$BW38</f>
        <v>583575301.1635443</v>
      </c>
      <c r="IK38" s="6">
        <f t="shared" si="18"/>
        <v>0.89155105427292902</v>
      </c>
    </row>
    <row r="39" spans="1:245" x14ac:dyDescent="0.15">
      <c r="A39" s="2">
        <v>34</v>
      </c>
      <c r="B39" s="4">
        <f>'[1]资源-木石铜粮'!DG39</f>
        <v>242449117.05625647</v>
      </c>
      <c r="C39" s="4">
        <f>'[1]资源-木石铜粮'!DH39</f>
        <v>44351976.26576075</v>
      </c>
      <c r="D39" s="4">
        <f>'[1]资源-木石铜粮'!DI39</f>
        <v>90903301.847957686</v>
      </c>
      <c r="E39" s="4">
        <f>'[1]资源-木石铜粮'!DJ39</f>
        <v>0</v>
      </c>
      <c r="F39" s="4">
        <f>'[1]资源-木石铜粮'!DK39</f>
        <v>14599347.383395318</v>
      </c>
      <c r="G39" s="4">
        <f>'[1]资源-木石铜粮'!DL39</f>
        <v>14599347.383395318</v>
      </c>
      <c r="H39" s="4">
        <f>'[1]资源-木石铜粮'!DM39</f>
        <v>14599347.383395318</v>
      </c>
      <c r="I39" s="4">
        <f>'[1]资源-木石铜粮'!DN39</f>
        <v>14599347.383395318</v>
      </c>
      <c r="J39" s="29">
        <f>SMALL('[1]资源-木石铜粮'!$DO$6:$DO$55,$A39)</f>
        <v>16292892.216858748</v>
      </c>
      <c r="K39" s="4">
        <f>'[1]资源-木石铜粮'!DP39</f>
        <v>51122678.250749461</v>
      </c>
      <c r="L39" s="4">
        <f>'[1]资源-木石铜粮'!DQ39</f>
        <v>44351516.322682463</v>
      </c>
      <c r="M39" s="4">
        <f>'[1]资源-木石铜粮'!DR39</f>
        <v>85719762.187659398</v>
      </c>
      <c r="N39" s="4">
        <f>'[1]资源-木石铜粮'!DS39</f>
        <v>17530647.843062092</v>
      </c>
      <c r="O39" s="4">
        <f>'[1]资源-木石铜粮'!DT39</f>
        <v>17531776.901134849</v>
      </c>
      <c r="P39" s="4">
        <f>'[1]资源-木石铜粮'!DU39</f>
        <v>17531368.062843036</v>
      </c>
      <c r="Q39" s="4">
        <f>'[1]资源-木石铜粮'!DV39</f>
        <v>13147185.364738829</v>
      </c>
      <c r="R39" s="4">
        <f>'[1]资源-木石铜粮'!DW39</f>
        <v>34795186.065375164</v>
      </c>
      <c r="S39" s="4">
        <f>'[1]资源-木石铜粮'!DX39</f>
        <v>1909482.4736119932</v>
      </c>
      <c r="T39" s="4">
        <f>'[1]资源-木石铜粮'!DY39</f>
        <v>0</v>
      </c>
      <c r="V39" s="2">
        <v>34</v>
      </c>
      <c r="W39" s="2">
        <f>IFERROR(求节点($A$6:$A$85,B$6:B$85,相关资料!C39),0)</f>
        <v>242449117.05625647</v>
      </c>
      <c r="X39" s="2">
        <f>IFERROR(求节点($A$6:$A$85,C$6:C$85,相关资料!D39),0)</f>
        <v>44351976.26576075</v>
      </c>
      <c r="Y39" s="2">
        <f>IFERROR(求节点($A$6:$A$85,D$6:D$85,相关资料!E39),0)</f>
        <v>464988771639.45007</v>
      </c>
      <c r="Z39" s="2">
        <f>IFERROR(求节点($A$6:$A$85,E$6:E$85,相关资料!F39),0)</f>
        <v>0</v>
      </c>
      <c r="AA39" s="2">
        <f>IFERROR(求节点($A$6:$A$85,F$6:F$85,相关资料!G39),0)</f>
        <v>14599347.383395318</v>
      </c>
      <c r="AB39" s="2">
        <f>IFERROR(求节点($A$6:$A$85,G$6:G$85,相关资料!H39),0)</f>
        <v>14599347.383395318</v>
      </c>
      <c r="AC39" s="2">
        <f>IFERROR(求节点($A$6:$A$85,H$6:H$85,相关资料!I39),0)</f>
        <v>14599347.383395318</v>
      </c>
      <c r="AD39" s="2">
        <f>IFERROR(求节点($A$6:$A$85,I$6:I$85,相关资料!J39),0)</f>
        <v>14599347.383395318</v>
      </c>
      <c r="AE39" s="29">
        <f>MAX(求节点('[1]功能-城建'!$K$33:$K$55,$J$33:$J$85,$V39),AE38)</f>
        <v>16292892.216858748</v>
      </c>
      <c r="AF39" s="2">
        <f>IFERROR(求节点($A$6:$A$85,K$6:K$85,相关资料!L39),0)</f>
        <v>51122678.250749461</v>
      </c>
      <c r="AG39" s="2">
        <f>IFERROR(求节点($A$6:$A$85,L$6:L$85,相关资料!M39),0)</f>
        <v>44351516.322682463</v>
      </c>
      <c r="AH39" s="2">
        <f>IFERROR(求节点($A$6:$A$85,M$6:M$85,相关资料!N39),0)</f>
        <v>210826536622.25653</v>
      </c>
      <c r="AI39" s="2">
        <f>IFERROR(求节点($A$6:$A$85,N$6:N$85,相关资料!O39),0)</f>
        <v>46721568786.87645</v>
      </c>
      <c r="AJ39" s="2">
        <f>IFERROR(求节点($A$6:$A$85,O$6:O$85,相关资料!P39),0)</f>
        <v>46721569915.934525</v>
      </c>
      <c r="AK39" s="2">
        <f>IFERROR(求节点($A$6:$A$85,P$6:P$85,相关资料!Q39),0)</f>
        <v>46721569507.096237</v>
      </c>
      <c r="AL39" s="2">
        <f>IFERROR(求节点($A$6:$A$85,Q$6:Q$85,相关资料!R39),0)</f>
        <v>35041175789.639816</v>
      </c>
      <c r="AM39" s="2">
        <f>IFERROR(求节点($A$6:$A$85,R$6:R$85,相关资料!S39),0)</f>
        <v>34795186.065375164</v>
      </c>
      <c r="AN39" s="2">
        <f>IFERROR(求节点($A$6:$A$85,S$6:S$85,相关资料!T39),0)</f>
        <v>3606382190.1373234</v>
      </c>
      <c r="AO39" s="2">
        <f>IFERROR(求节点($A$6:$A$85,T$6:T$85,相关资料!U39),0)</f>
        <v>0</v>
      </c>
      <c r="AP39" s="2"/>
      <c r="AQ39" s="2">
        <v>34</v>
      </c>
      <c r="AR39" s="2">
        <f>IF(W39-W38=0,MAX(AR$6:AR38),W39-W38)</f>
        <v>48253132.537948012</v>
      </c>
      <c r="AS39" s="2">
        <f>IF(X39-X38=0,MAX(AS$6:AS38),X39-X38)</f>
        <v>9091169.8984539732</v>
      </c>
      <c r="AT39" s="2">
        <f>IF(Y39-Y38=0,MAX(AT$6:AT38),Y39-Y38)</f>
        <v>130219026434.29602</v>
      </c>
      <c r="AU39" s="2">
        <f>IF(Z39-Z38=0,MAX(AU$6:AU38),Z39-Z38)</f>
        <v>0</v>
      </c>
      <c r="AV39" s="2">
        <f>IF(AA39-AA38=0,MAX(AV$6:AV38),AA39-AA38)</f>
        <v>2797283.0456781462</v>
      </c>
      <c r="AW39" s="2">
        <f>IF(AB39-AB38=0,MAX(AW$6:AW38),AB39-AB38)</f>
        <v>2797283.0456781462</v>
      </c>
      <c r="AX39" s="2">
        <f>IF(AC39-AC38=0,MAX(AX$6:AX38),AC39-AC38)</f>
        <v>2797283.0456781462</v>
      </c>
      <c r="AY39" s="2">
        <f>IF(AD39-AD38=0,MAX(AY$6:AY38),AD39-AD38)</f>
        <v>2797283.0456781462</v>
      </c>
      <c r="AZ39" s="2">
        <f>IF(AE39-AE38=0,MAX(AZ$6:AZ38),AE39-AE38)</f>
        <v>5314837.7867884785</v>
      </c>
      <c r="BA39" s="2">
        <f>IF(AF39-AF38=0,MAX(BA$6:BA38),AF39-AF38)</f>
        <v>10629675.573576957</v>
      </c>
      <c r="BB39" s="2">
        <f>IF(AG39-AG38=0,MAX(BB$6:BB38),AG39-AG38)</f>
        <v>9091169.8984539732</v>
      </c>
      <c r="BC39" s="2">
        <f>IF(AH39-AH38=0,MAX(BC$6:BC38),AH39-AH38)</f>
        <v>57622650934.106323</v>
      </c>
      <c r="BD39" s="2">
        <f>IF(AI39-AI38=0,MAX(BD$6:BD38),AI39-AI38)</f>
        <v>17673864382.141937</v>
      </c>
      <c r="BE39" s="2">
        <f>IF(AJ39-AJ38=0,MAX(BE$6:BE38),AJ39-AJ38)</f>
        <v>17673864382.141937</v>
      </c>
      <c r="BF39" s="2">
        <f>IF(AK39-AK38=0,MAX(BF$6:BF38),AK39-AK38)</f>
        <v>17673864382.141941</v>
      </c>
      <c r="BG39" s="2">
        <f>IF(AL39-AL38=0,MAX(BG$6:BG38),AL39-AL38)</f>
        <v>13255398286.606468</v>
      </c>
      <c r="BH39" s="2">
        <f>IF(AM39-AM38=0,MAX(BH$6:BH38),AM39-AM38)</f>
        <v>7342867.9949051365</v>
      </c>
      <c r="BI39" s="2">
        <f>IF(AN39-AN38=0,MAX(BI$6:BI38),AN39-AN38)</f>
        <v>1285032343.8735757</v>
      </c>
      <c r="BK39" s="21">
        <v>1</v>
      </c>
      <c r="BL39" s="2">
        <v>34</v>
      </c>
      <c r="BM39" s="2">
        <f>IF($BL39&gt;BM$1,0,SMALL(AR$6:AR$85,$BL39)*求节点($BL$6:$BL$85,$BK$6:$BK$85,INDEX(升级建筑所需大殿等级!AA$6:AA$85,MATCH($BL39,升级建筑所需大殿等级!$Z$6:$Z$85,0))))</f>
        <v>48253132.537948012</v>
      </c>
      <c r="BN39" s="2">
        <f>IF($BL39&gt;BN$1,0,SMALL(AS$6:AS$85,$BL39)*求节点($BL$6:$BL$85,$BK$6:$BK$85,INDEX(升级建筑所需大殿等级!AB$6:AB$85,MATCH($BL39,升级建筑所需大殿等级!$Z$6:$Z$85,0))))</f>
        <v>9091169.8984539732</v>
      </c>
      <c r="BO39" s="2">
        <f>IF($BL39&gt;BO$1,0,SMALL(AT$6:AT$85,$BL39)*求节点($BL$6:$BL$85,$BK$6:$BK$85,INDEX(升级建筑所需大殿等级!AC$6:AC$85,MATCH($BL39,升级建筑所需大殿等级!$Z$6:$Z$85,0))))</f>
        <v>0</v>
      </c>
      <c r="BP39" s="2">
        <f>IF($BL39&gt;BP$1,0,SMALL(AU$6:AU$85,$BL39)*求节点($BL$6:$BL$85,$BK$6:$BK$85,INDEX(升级建筑所需大殿等级!AD$6:AD$85,MATCH($BL39,升级建筑所需大殿等级!$Z$6:$Z$85,0))))</f>
        <v>0</v>
      </c>
      <c r="BQ39" s="2">
        <f>IF($BL39&gt;BQ$1,0,SMALL(AV$6:AV$85,$BL39)*求节点($BL$6:$BL$85,$BK$6:$BK$85,INDEX(升级建筑所需大殿等级!AE$6:AE$85,MATCH($BL39,升级建筑所需大殿等级!$Z$6:$Z$85,0))))</f>
        <v>2797283.0456781462</v>
      </c>
      <c r="BR39" s="2">
        <f>IF($BL39&gt;BR$1,0,SMALL(AW$6:AW$85,$BL39)*求节点($BL$6:$BL$85,$BK$6:$BK$85,INDEX(升级建筑所需大殿等级!AF$6:AF$85,MATCH($BL39,升级建筑所需大殿等级!$Z$6:$Z$85,0))))</f>
        <v>2797283.0456781462</v>
      </c>
      <c r="BS39" s="2">
        <f>IF($BL39&gt;BS$1,0,SMALL(AX$6:AX$85,$BL39)*求节点($BL$6:$BL$85,$BK$6:$BK$85,INDEX(升级建筑所需大殿等级!AG$6:AG$85,MATCH($BL39,升级建筑所需大殿等级!$Z$6:$Z$85,0))))</f>
        <v>2797283.0456781462</v>
      </c>
      <c r="BT39" s="2">
        <f>IF($BL39&gt;BT$1,0,SMALL(AY$6:AY$85,$BL39)*求节点($BL$6:$BL$85,$BK$6:$BK$85,INDEX(升级建筑所需大殿等级!AH$6:AH$85,MATCH($BL39,升级建筑所需大殿等级!$Z$6:$Z$85,0))))</f>
        <v>2797283.0456781462</v>
      </c>
      <c r="BU39" s="2">
        <f>IF($BL39&gt;BU$1,0,SMALL(AZ$6:AZ$85,$BL39)*求节点($BL$6:$BL$85,$BK$6:$BK$85,INDEX(升级建筑所需大殿等级!AI$6:AI$85,MATCH($BL39,升级建筑所需大殿等级!$Z$6:$Z$85,0))))</f>
        <v>5314837.7867884785</v>
      </c>
      <c r="BV39" s="2">
        <f>IF($BL39&gt;BV$1,0,SMALL(BA$6:BA$85,$BL39)*求节点($BL$6:$BL$85,$BK$6:$BK$85,INDEX(升级建筑所需大殿等级!AJ$6:AJ$85,MATCH($BL39,升级建筑所需大殿等级!$Z$6:$Z$85,0))))</f>
        <v>10629675.573576957</v>
      </c>
      <c r="BW39" s="2">
        <f>IF($BL39&gt;BW$1,0,SMALL(BB$6:BB$85,$BL39)*求节点($BL$6:$BL$85,$BK$6:$BK$85,INDEX(升级建筑所需大殿等级!AK$6:AK$85,MATCH($BL39,升级建筑所需大殿等级!$Z$6:$Z$85,0))))</f>
        <v>9091169.8984539732</v>
      </c>
      <c r="BX39" s="2">
        <f>IF($BL39&gt;BX$1,0,SMALL(BC$6:BC$85,$BL39)*求节点($BL$6:$BL$85,$BK$6:$BK$85,INDEX(升级建筑所需大殿等级!AL$6:AL$85,MATCH($BL39,升级建筑所需大殿等级!$Z$6:$Z$85,0))))</f>
        <v>71452087158.29184</v>
      </c>
      <c r="BY39" s="2">
        <f>IF($BL39&gt;BY$1,0,SMALL(BD$6:BD$85,$BL39)*求节点($BL$6:$BL$85,$BK$6:$BK$85,INDEX(升级建筑所需大殿等级!AM$6:AM$85,MATCH($BL39,升级建筑所需大殿等级!$Z$6:$Z$85,0))))</f>
        <v>0</v>
      </c>
      <c r="BZ39" s="2">
        <f>IF($BL39&gt;BZ$1,0,SMALL(BE$6:BE$85,$BL39)*求节点($BL$6:$BL$85,$BK$6:$BK$85,INDEX(升级建筑所需大殿等级!AN$6:AN$85,MATCH($BL39,升级建筑所需大殿等级!$Z$6:$Z$85,0))))</f>
        <v>0</v>
      </c>
      <c r="CA39" s="2">
        <f>IF($BL39&gt;CA$1,0,SMALL(BF$6:BF$85,$BL39)*求节点($BL$6:$BL$85,$BK$6:$BK$85,INDEX(升级建筑所需大殿等级!AO$6:AO$85,MATCH($BL39,升级建筑所需大殿等级!$Z$6:$Z$85,0))))</f>
        <v>0</v>
      </c>
      <c r="CB39" s="2">
        <f>IF($BL39&gt;CB$1,0,SMALL(BG$6:BG$85,$BL39)*求节点($BL$6:$BL$85,$BK$6:$BK$85,INDEX(升级建筑所需大殿等级!AP$6:AP$85,MATCH($BL39,升级建筑所需大殿等级!$Z$6:$Z$85,0))))</f>
        <v>0</v>
      </c>
      <c r="CC39" s="2">
        <f>IF($BL39&gt;CC$1,0,SMALL(BH$6:BH$85,$BL39)*求节点($BL$6:$BL$85,$BK$6:$BK$85,INDEX(升级建筑所需大殿等级!AQ$6:AQ$85,MATCH($BL39,升级建筑所需大殿等级!$Z$6:$Z$85,0))))</f>
        <v>7342867.9949051365</v>
      </c>
      <c r="CD39" s="2">
        <f>IF($BL39&gt;CD$1,0,SMALL(BI$6:BI$85,$BL39)*求节点($BL$6:$BL$85,$BK$6:$BK$85,INDEX(升级建筑所需大殿等级!AR$6:AR$85,MATCH($BL39,升级建筑所需大殿等级!$Z$6:$Z$85,0))))</f>
        <v>0</v>
      </c>
      <c r="CE39" s="2"/>
      <c r="CF39" s="2"/>
      <c r="CH39" s="1">
        <v>34</v>
      </c>
      <c r="CI39" s="46">
        <v>13183900</v>
      </c>
      <c r="CJ39" s="46">
        <v>21885300</v>
      </c>
      <c r="CK39" s="46">
        <v>13183900</v>
      </c>
      <c r="CL39" s="1">
        <f>IFERROR(ROUND($BM39*INDEX(消耗汇总!BH$8:BH$87,相关资料!$C39,1),-2),0)</f>
        <v>0</v>
      </c>
      <c r="CN39" s="46">
        <v>2483900</v>
      </c>
      <c r="CO39" s="46">
        <v>4123300</v>
      </c>
      <c r="CP39" s="46">
        <v>2483900</v>
      </c>
      <c r="CQ39" s="1">
        <f>IFERROR(ROUND($BN39*INDEX(消耗汇总!BH$8:BH$87,相关资料!$D39,1),-2),0)</f>
        <v>0</v>
      </c>
      <c r="CS39" s="1">
        <f>IFERROR(ROUND($BO39*INDEX(消耗汇总!BE$8:BE$87,相关资料!$E39,1),-2),0)</f>
        <v>0</v>
      </c>
      <c r="CT39" s="1">
        <f>IFERROR(ROUND($BO39*INDEX(消耗汇总!BF$8:BF$87,相关资料!$E39,1),-2),0)</f>
        <v>0</v>
      </c>
      <c r="CU39" s="1">
        <f>IFERROR(ROUND($BO39*INDEX(消耗汇总!BG$8:BG$87,相关资料!$E39,1),-2),0)</f>
        <v>0</v>
      </c>
      <c r="CV39" s="1">
        <f>IFERROR(ROUND($BO39*INDEX(消耗汇总!BH$8:BH$87,相关资料!$E39,1),-2),0)</f>
        <v>0</v>
      </c>
      <c r="CX39" s="1">
        <f>IFERROR(ROUND($BP39*INDEX(消耗汇总!BE$8:BE$87,相关资料!$F39,1),-2),0)</f>
        <v>0</v>
      </c>
      <c r="CY39" s="1">
        <f>IFERROR(ROUND($BP39*INDEX(消耗汇总!BF$8:BF$87,相关资料!$F39,1),-2),0)</f>
        <v>0</v>
      </c>
      <c r="CZ39" s="1">
        <f>IFERROR(ROUND($BP39*INDEX(消耗汇总!BG$8:BG$87,相关资料!$F39,1),-2),0)</f>
        <v>0</v>
      </c>
      <c r="DA39" s="1">
        <f>IFERROR(ROUND($BP39*INDEX(消耗汇总!BH$8:BH$87,相关资料!$F39,1),-2),0)</f>
        <v>0</v>
      </c>
      <c r="DD39" s="46">
        <v>1903100</v>
      </c>
      <c r="DE39" s="46">
        <v>1146400</v>
      </c>
      <c r="DF39" s="1">
        <f>IFERROR(ROUND($BQ39*INDEX(消耗汇总!BH$8:BH$87,相关资料!$G39,1)+$BS39*INDEX(消耗汇总!BH$8:BH$87,相关资料!$G39,1)/2,-2),0)</f>
        <v>0</v>
      </c>
      <c r="DH39" s="46">
        <v>1146400</v>
      </c>
      <c r="DI39" s="46">
        <v>1903100</v>
      </c>
      <c r="DM39" s="29">
        <v>1524750</v>
      </c>
      <c r="DN39" s="2"/>
      <c r="DO39" s="29">
        <v>1524750</v>
      </c>
      <c r="DR39" s="46">
        <v>764300</v>
      </c>
      <c r="DS39" s="46">
        <v>1268700</v>
      </c>
      <c r="DT39" s="46">
        <v>764300</v>
      </c>
      <c r="DU39" s="1">
        <v>0</v>
      </c>
      <c r="DW39" s="46">
        <v>1452100</v>
      </c>
      <c r="DX39" s="46">
        <v>2410600</v>
      </c>
      <c r="DY39" s="46">
        <v>1452100</v>
      </c>
      <c r="DZ39" s="1">
        <f>ROUND($BU39*INDEX(消耗汇总!BH$8:BH$87,相关资料!$K39,1),-2)</f>
        <v>0</v>
      </c>
      <c r="EB39" s="46">
        <v>2904300</v>
      </c>
      <c r="EC39" s="46">
        <v>4821100</v>
      </c>
      <c r="ED39" s="46">
        <v>2904300</v>
      </c>
      <c r="EE39" s="1">
        <f>IFERROR(ROUND($BV39*INDEX(消耗汇总!BH$8:BH$87,相关资料!$L39,1),-2),0)</f>
        <v>0</v>
      </c>
      <c r="EG39" s="46">
        <v>2483900</v>
      </c>
      <c r="EH39" s="46">
        <v>4123300</v>
      </c>
      <c r="EI39" s="46">
        <v>2483900</v>
      </c>
      <c r="EJ39" s="1">
        <f>IFERROR(ROUND($BW39*INDEX(消耗汇总!BH$8:BH$87,相关资料!$M39,1),-2),0)</f>
        <v>0</v>
      </c>
      <c r="EL39" s="1">
        <f>IFERROR(ROUND($BX39*INDEX(消耗汇总!BE$8:BE$87,相关资料!$N39,1),-2),0)</f>
        <v>15878241600</v>
      </c>
      <c r="EM39" s="1">
        <f>IFERROR(ROUND($BX39*INDEX(消耗汇总!BF$8:BF$87,相关资料!$N39,1),-2),0)</f>
        <v>39695604000</v>
      </c>
      <c r="EN39" s="1">
        <f>IFERROR(ROUND($BX39*INDEX(消耗汇总!BG$8:BG$87,相关资料!$N39,1),-2),0)</f>
        <v>15878241600</v>
      </c>
      <c r="EO39" s="1">
        <f>IFERROR(ROUND($BX39*INDEX(消耗汇总!BH$8:BH$87,相关资料!$N39,1),-2),0)</f>
        <v>0</v>
      </c>
      <c r="EQ39" s="1">
        <f>IFERROR(ROUND($BY39*INDEX(消耗汇总!BE$8:BE$87,相关资料!$O39,1),-2),0)</f>
        <v>0</v>
      </c>
      <c r="ER39" s="1">
        <f>IFERROR(ROUND($BY39*INDEX(消耗汇总!BF$8:BF$87,相关资料!$O39,1),-2),0)</f>
        <v>0</v>
      </c>
      <c r="ES39" s="1">
        <f>IFERROR(ROUND($BY39*INDEX(消耗汇总!BG$8:BG$87,相关资料!$O39,1),-2),0)</f>
        <v>0</v>
      </c>
      <c r="ET39" s="1">
        <f>IFERROR(ROUND($BY39*INDEX(消耗汇总!BH$8:BH$87,相关资料!$O39,1),-2),0)</f>
        <v>0</v>
      </c>
      <c r="EV39" s="1">
        <f>IFERROR(ROUND($BZ39*INDEX(消耗汇总!BE$8:BE$87,相关资料!$P39,1),-2),0)</f>
        <v>0</v>
      </c>
      <c r="EW39" s="1">
        <f>IFERROR(ROUND($BZ39*INDEX(消耗汇总!BF$8:BF$87,相关资料!$P39,1),-2),0)</f>
        <v>0</v>
      </c>
      <c r="EX39" s="1">
        <f>IFERROR(ROUND($BZ39*INDEX(消耗汇总!BG$8:BG$87,相关资料!$P39,1),-2),0)</f>
        <v>0</v>
      </c>
      <c r="EY39" s="1">
        <f>IFERROR(ROUND($BZ39*INDEX(消耗汇总!BH$8:BH$87,相关资料!$P39,1),-2),0)</f>
        <v>0</v>
      </c>
      <c r="FA39" s="1">
        <f>IFERROR(ROUND($CA39*INDEX(消耗汇总!BE$8:BE$87,相关资料!$Q39,1),-2),0)</f>
        <v>0</v>
      </c>
      <c r="FB39" s="1">
        <f>IFERROR(ROUND($CA39*INDEX(消耗汇总!BF$8:BF$87,相关资料!$Q39,1),-2),0)</f>
        <v>0</v>
      </c>
      <c r="FC39" s="1">
        <f>IFERROR(ROUND($CA39*INDEX(消耗汇总!BG$8:BG$87,相关资料!$Q39,1),-2),0)</f>
        <v>0</v>
      </c>
      <c r="FD39" s="1">
        <f>IFERROR(ROUND($CA39*INDEX(消耗汇总!BH$8:BH$87,相关资料!$Q39,1),-2),0)</f>
        <v>0</v>
      </c>
      <c r="FF39" s="1">
        <f>IFERROR(ROUND($CB39*INDEX(消耗汇总!BE$8:BE$87,相关资料!$R39,1),-2),0)</f>
        <v>0</v>
      </c>
      <c r="FG39" s="1">
        <f>IFERROR(ROUND($CB39*INDEX(消耗汇总!BF$8:BF$87,相关资料!$R39,1),-2),0)</f>
        <v>0</v>
      </c>
      <c r="FH39" s="1">
        <f>IFERROR(ROUND($CB39*INDEX(消耗汇总!BG$8:BG$87,相关资料!$R39,1),-2),0)</f>
        <v>0</v>
      </c>
      <c r="FI39" s="1">
        <f>IFERROR(ROUND($CB39*INDEX(消耗汇总!BH$8:BH$87,相关资料!$R39,1),-2),0)</f>
        <v>0</v>
      </c>
      <c r="FK39" s="46">
        <v>2006200</v>
      </c>
      <c r="FL39" s="46">
        <v>3330400</v>
      </c>
      <c r="FM39" s="46">
        <v>2006200</v>
      </c>
      <c r="FN39" s="1">
        <f>IFERROR(ROUND($CC39*INDEX(消耗汇总!BH$8:BH$87,相关资料!$S39,1),-2),0)</f>
        <v>0</v>
      </c>
      <c r="FP39" s="1">
        <f>IFERROR(ROUND($CD39*INDEX(消耗汇总!BE$8:BE$87,相关资料!$T39,1),-2),0)</f>
        <v>0</v>
      </c>
      <c r="FQ39" s="1">
        <f>IFERROR(ROUND($CD39*INDEX(消耗汇总!BF$8:BF$87,相关资料!$T39,1),-2),0)</f>
        <v>0</v>
      </c>
      <c r="FR39" s="1">
        <f>IFERROR(ROUND($CD39*INDEX(消耗汇总!BG$8:BG$87,相关资料!$T39,1),-2),0)</f>
        <v>0</v>
      </c>
      <c r="FS39" s="1">
        <f>IFERROR(ROUND($CD39*INDEX(消耗汇总!BH$8:BH$87,相关资料!$T39,1),-2),0)</f>
        <v>0</v>
      </c>
      <c r="FW39" s="8">
        <v>34</v>
      </c>
      <c r="FX39" s="5">
        <f t="shared" si="13"/>
        <v>48253100</v>
      </c>
      <c r="FY39" s="5">
        <f t="shared" si="14"/>
        <v>9091100</v>
      </c>
      <c r="FZ39" s="5">
        <f t="shared" si="15"/>
        <v>0</v>
      </c>
      <c r="GA39" s="5">
        <f t="shared" si="1"/>
        <v>0</v>
      </c>
      <c r="GB39" s="5">
        <f t="shared" si="2"/>
        <v>3049500</v>
      </c>
      <c r="GC39" s="5">
        <f t="shared" si="3"/>
        <v>3049500</v>
      </c>
      <c r="GD39" s="5">
        <f t="shared" si="16"/>
        <v>3049500</v>
      </c>
      <c r="GE39" s="5">
        <f t="shared" si="17"/>
        <v>2797300</v>
      </c>
      <c r="GF39" s="5">
        <f t="shared" si="4"/>
        <v>5314800</v>
      </c>
      <c r="GG39" s="5">
        <f t="shared" si="5"/>
        <v>10629700</v>
      </c>
      <c r="GH39" s="5">
        <f t="shared" si="6"/>
        <v>9091100</v>
      </c>
      <c r="GI39" s="8"/>
      <c r="GJ39" s="5">
        <f t="shared" si="7"/>
        <v>0</v>
      </c>
      <c r="GK39" s="5">
        <f t="shared" si="8"/>
        <v>0</v>
      </c>
      <c r="GL39" s="5">
        <f t="shared" si="9"/>
        <v>0</v>
      </c>
      <c r="GM39" s="5">
        <f t="shared" si="10"/>
        <v>0</v>
      </c>
      <c r="GN39" s="5">
        <f t="shared" si="11"/>
        <v>7342800</v>
      </c>
      <c r="GO39" s="5">
        <f t="shared" si="12"/>
        <v>0</v>
      </c>
      <c r="GR39" s="8">
        <v>34</v>
      </c>
      <c r="GS39" s="5">
        <f>SUM(FX$6:FX39)</f>
        <v>242448900</v>
      </c>
      <c r="GT39" s="5">
        <f>SUM(FY$6:FY39)</f>
        <v>44352200</v>
      </c>
      <c r="GU39" s="5">
        <f>SUM(FZ$6:FZ39)</f>
        <v>574088126600</v>
      </c>
      <c r="GV39" s="5">
        <f>SUM(GA$6:GA39)</f>
        <v>0</v>
      </c>
      <c r="GW39" s="5">
        <f>SUM(GB$6:GB39)</f>
        <v>15790800</v>
      </c>
      <c r="GX39" s="5">
        <f>SUM(GC$6:GC39)</f>
        <v>15790800</v>
      </c>
      <c r="GY39" s="5">
        <f>SUM(GD$6:GD39)</f>
        <v>15790820</v>
      </c>
      <c r="GZ39" s="5">
        <f>SUM(GE$6:GE39)</f>
        <v>14599150</v>
      </c>
      <c r="HA39" s="5">
        <f>SUM(GF$6:GF39)</f>
        <v>16297200</v>
      </c>
      <c r="HB39" s="5">
        <f>SUM(GG$6:GG39)</f>
        <v>51122650</v>
      </c>
      <c r="HC39" s="5">
        <f>SUM(GH$6:GH39)</f>
        <v>44352500</v>
      </c>
      <c r="HD39" s="5">
        <f>SUM(GI$6:GI39)</f>
        <v>0</v>
      </c>
      <c r="HE39" s="5">
        <f>SUM(GJ$6:GJ39)</f>
        <v>57765804600</v>
      </c>
      <c r="HF39" s="5">
        <f>SUM(GK$6:GK39)</f>
        <v>57765805200</v>
      </c>
      <c r="HG39" s="5">
        <f>SUM(GL$6:GL39)</f>
        <v>57765804900</v>
      </c>
      <c r="HH39" s="5">
        <f>SUM(GM$6:GM39)</f>
        <v>43324352700</v>
      </c>
      <c r="HI39" s="5">
        <f>SUM(GN$6:GN39)</f>
        <v>34955200</v>
      </c>
      <c r="HJ39" s="5">
        <f>SUM(GO$6:GO39)</f>
        <v>4436503800</v>
      </c>
      <c r="HM39" s="8">
        <v>34</v>
      </c>
      <c r="HN39" s="5">
        <f>IFERROR(求节点(相关资料!C$6:C$85,GS$6:GS$85,$HM39),0)</f>
        <v>242448900</v>
      </c>
      <c r="HO39" s="5">
        <f>IFERROR(求节点(相关资料!D$6:D$85,GT$6:GT$85,$HM39),0)</f>
        <v>44352200</v>
      </c>
      <c r="HP39" s="5">
        <f>IFERROR(求节点(相关资料!E$6:E$85,GU$6:GU$85,$HM39),0)</f>
        <v>93483400</v>
      </c>
      <c r="HQ39" s="5">
        <f>IFERROR(求节点(相关资料!F$6:F$85,GV$6:GV$85,$HM39),0)</f>
        <v>0</v>
      </c>
      <c r="HR39" s="5">
        <f>IFERROR(求节点(相关资料!G$6:G$85,GW$6:GW$85,$HM39),0)</f>
        <v>15790800</v>
      </c>
      <c r="HS39" s="5">
        <f>IFERROR(求节点(相关资料!H$6:H$85,GX$6:GX$85,$HM39),0)</f>
        <v>15790800</v>
      </c>
      <c r="HT39" s="5">
        <f>IFERROR(求节点(相关资料!I$6:I$85,GY$6:GY$85,$HM39),0)</f>
        <v>15790820</v>
      </c>
      <c r="HU39" s="5">
        <f>IFERROR(求节点(相关资料!J$6:J$85,GZ$6:GZ$85,$HM39),0)</f>
        <v>14599150</v>
      </c>
      <c r="HV39" s="5">
        <f>IFERROR(求节点(相关资料!K$6:K$85,HA$6:HA$85,$HM39),0)</f>
        <v>16297200</v>
      </c>
      <c r="HW39" s="5">
        <f>IFERROR(求节点(相关资料!L$6:L$85,HB$6:HB$85,$HM39),0)</f>
        <v>51122650</v>
      </c>
      <c r="HX39" s="5">
        <f>IFERROR(求节点(相关资料!M$6:M$85,HC$6:HC$85,$HM39),0)</f>
        <v>44352500</v>
      </c>
      <c r="HY39" s="5">
        <f>IFERROR(求节点(相关资料!N$6:N$85,HD$6:HD$85,$HM39),0)</f>
        <v>0</v>
      </c>
      <c r="HZ39" s="5">
        <f>IFERROR(求节点(相关资料!O$6:O$85,HE$6:HE$85,$HM39),0)</f>
        <v>17315700</v>
      </c>
      <c r="IA39" s="5">
        <f>IFERROR(求节点(相关资料!P$6:P$85,HF$6:HF$85,$HM39),0)</f>
        <v>17316300</v>
      </c>
      <c r="IB39" s="5">
        <f>IFERROR(求节点(相关资料!Q$6:Q$85,HG$6:HG$85,$HM39),0)</f>
        <v>17316000</v>
      </c>
      <c r="IC39" s="5">
        <f>IFERROR(求节点(相关资料!R$6:R$85,HH$6:HH$85,$HM39),0)</f>
        <v>12985366.666666666</v>
      </c>
      <c r="ID39" s="5">
        <f>IFERROR(求节点(相关资料!S$6:S$85,HI$6:HI$85,$HM39),0)</f>
        <v>34955200</v>
      </c>
      <c r="IE39" s="5">
        <f>IFERROR(求节点(相关资料!T$6:T$85,HJ$6:HJ$85,$HM39),0)</f>
        <v>2058925</v>
      </c>
      <c r="IH39" s="6">
        <v>34</v>
      </c>
      <c r="II39" s="6">
        <f>SUMPRODUCT(HN39:IE39,'[1]功能-城建'!$X39:$AO39)</f>
        <v>655975911.66666663</v>
      </c>
      <c r="IJ39" s="6">
        <f>'[1]资源-木石铜粮'!$BW39</f>
        <v>736009744.13396776</v>
      </c>
      <c r="IK39" s="6">
        <f t="shared" si="18"/>
        <v>0.89125981944508947</v>
      </c>
    </row>
    <row r="40" spans="1:245" x14ac:dyDescent="0.15">
      <c r="A40" s="2">
        <v>35</v>
      </c>
      <c r="B40" s="4">
        <f>'[1]资源-木石铜粮'!DG40</f>
        <v>304442569.25599921</v>
      </c>
      <c r="C40" s="4">
        <f>'[1]资源-木石铜粮'!DH40</f>
        <v>55877519.491628408</v>
      </c>
      <c r="D40" s="4">
        <f>'[1]资源-木石铜粮'!DI40</f>
        <v>116730996.44047022</v>
      </c>
      <c r="E40" s="4">
        <f>'[1]资源-木石铜粮'!DJ40</f>
        <v>0</v>
      </c>
      <c r="F40" s="4">
        <f>'[1]资源-木石铜粮'!DK40</f>
        <v>18091936.239718851</v>
      </c>
      <c r="G40" s="4">
        <f>'[1]资源-木石铜粮'!DL40</f>
        <v>18091936.239718851</v>
      </c>
      <c r="H40" s="4">
        <f>'[1]资源-木石铜粮'!DM40</f>
        <v>18091936.239718851</v>
      </c>
      <c r="I40" s="4">
        <f>'[1]资源-木石铜粮'!DN40</f>
        <v>18091936.239718851</v>
      </c>
      <c r="J40" s="29">
        <f>SMALL('[1]资源-木石铜粮'!$DO$6:$DO$55,$A40)</f>
        <v>23103440.486689642</v>
      </c>
      <c r="K40" s="4">
        <f>'[1]资源-木石铜粮'!DP40</f>
        <v>64743774.790411249</v>
      </c>
      <c r="L40" s="4">
        <f>'[1]资源-木石铜粮'!DQ40</f>
        <v>55877059.548550129</v>
      </c>
      <c r="M40" s="4">
        <f>'[1]资源-木石铜粮'!DR40</f>
        <v>108831968.94438039</v>
      </c>
      <c r="N40" s="4">
        <f>'[1]资源-木石铜粮'!DS40</f>
        <v>21838174.099194452</v>
      </c>
      <c r="O40" s="4">
        <f>'[1]资源-木石铜粮'!DT40</f>
        <v>21839303.157267205</v>
      </c>
      <c r="P40" s="4">
        <f>'[1]资源-木石铜粮'!DU40</f>
        <v>21838894.318975396</v>
      </c>
      <c r="Q40" s="4">
        <f>'[1]资源-木石铜粮'!DV40</f>
        <v>16377830.056838099</v>
      </c>
      <c r="R40" s="4">
        <f>'[1]资源-木石铜粮'!DW40</f>
        <v>44137861.256040618</v>
      </c>
      <c r="S40" s="4">
        <f>'[1]资源-木石铜粮'!DX40</f>
        <v>2346056.0806524348</v>
      </c>
      <c r="T40" s="4">
        <f>'[1]资源-木石铜粮'!DY40</f>
        <v>0</v>
      </c>
      <c r="V40" s="2">
        <v>35</v>
      </c>
      <c r="W40" s="2">
        <f>IFERROR(求节点($A$6:$A$85,B$6:B$85,相关资料!C40),0)</f>
        <v>304442569.25599921</v>
      </c>
      <c r="X40" s="2">
        <f>IFERROR(求节点($A$6:$A$85,C$6:C$85,相关资料!D40),0)</f>
        <v>55877519.491628408</v>
      </c>
      <c r="Y40" s="2">
        <f>IFERROR(求节点($A$6:$A$85,D$6:D$85,相关资料!E40),0)</f>
        <v>464988771639.45007</v>
      </c>
      <c r="Z40" s="2">
        <f>IFERROR(求节点($A$6:$A$85,E$6:E$85,相关资料!F40),0)</f>
        <v>0</v>
      </c>
      <c r="AA40" s="2">
        <f>IFERROR(求节点($A$6:$A$85,F$6:F$85,相关资料!G40),0)</f>
        <v>18091936.239718851</v>
      </c>
      <c r="AB40" s="2">
        <f>IFERROR(求节点($A$6:$A$85,G$6:G$85,相关资料!H40),0)</f>
        <v>18091936.239718851</v>
      </c>
      <c r="AC40" s="2">
        <f>IFERROR(求节点($A$6:$A$85,H$6:H$85,相关资料!I40),0)</f>
        <v>18091936.239718851</v>
      </c>
      <c r="AD40" s="2">
        <f>IFERROR(求节点($A$6:$A$85,I$6:I$85,相关资料!J40),0)</f>
        <v>18091936.239718851</v>
      </c>
      <c r="AE40" s="29">
        <f>MAX(求节点('[1]功能-城建'!$K$33:$K$55,$J$33:$J$85,$V40),AE39)</f>
        <v>23103440.486689642</v>
      </c>
      <c r="AF40" s="2">
        <f>IFERROR(求节点($A$6:$A$85,K$6:K$85,相关资料!L40),0)</f>
        <v>64743774.790411249</v>
      </c>
      <c r="AG40" s="2">
        <f>IFERROR(求节点($A$6:$A$85,L$6:L$85,相关资料!M40),0)</f>
        <v>55877059.548550129</v>
      </c>
      <c r="AH40" s="2">
        <f>IFERROR(求节点($A$6:$A$85,M$6:M$85,相关资料!N40),0)</f>
        <v>291010874817.46326</v>
      </c>
      <c r="AI40" s="2">
        <f>IFERROR(求节点($A$6:$A$85,N$6:N$85,相关资料!O40),0)</f>
        <v>46721568786.87645</v>
      </c>
      <c r="AJ40" s="2">
        <f>IFERROR(求节点($A$6:$A$85,O$6:O$85,相关资料!P40),0)</f>
        <v>46721569915.934525</v>
      </c>
      <c r="AK40" s="2">
        <f>IFERROR(求节点($A$6:$A$85,P$6:P$85,相关资料!Q40),0)</f>
        <v>46721569507.096237</v>
      </c>
      <c r="AL40" s="2">
        <f>IFERROR(求节点($A$6:$A$85,Q$6:Q$85,相关资料!R40),0)</f>
        <v>35041175789.639816</v>
      </c>
      <c r="AM40" s="2">
        <f>IFERROR(求节点($A$6:$A$85,R$6:R$85,相关资料!S40),0)</f>
        <v>44137861.256040618</v>
      </c>
      <c r="AN40" s="2">
        <f>IFERROR(求节点($A$6:$A$85,S$6:S$85,相关资料!T40),0)</f>
        <v>3606382190.1373234</v>
      </c>
      <c r="AO40" s="2">
        <f>IFERROR(求节点($A$6:$A$85,T$6:T$85,相关资料!U40),0)</f>
        <v>0</v>
      </c>
      <c r="AP40" s="2"/>
      <c r="AQ40" s="2">
        <v>35</v>
      </c>
      <c r="AR40" s="2">
        <f>IF(W40-W39=0,MAX(AR$6:AR39),W40-W39)</f>
        <v>61993452.199742734</v>
      </c>
      <c r="AS40" s="2">
        <f>IF(X40-X39=0,MAX(AS$6:AS39),X40-X39)</f>
        <v>11525543.225867659</v>
      </c>
      <c r="AT40" s="2">
        <f>IF(Y40-Y39=0,MAX(AT$6:AT39),Y40-Y39)</f>
        <v>130219026434.29602</v>
      </c>
      <c r="AU40" s="2">
        <f>IF(Z40-Z39=0,MAX(AU$6:AU39),Z40-Z39)</f>
        <v>0</v>
      </c>
      <c r="AV40" s="2">
        <f>IF(AA40-AA39=0,MAX(AV$6:AV39),AA40-AA39)</f>
        <v>3492588.8563235328</v>
      </c>
      <c r="AW40" s="2">
        <f>IF(AB40-AB39=0,MAX(AW$6:AW39),AB40-AB39)</f>
        <v>3492588.8563235328</v>
      </c>
      <c r="AX40" s="2">
        <f>IF(AC40-AC39=0,MAX(AX$6:AX39),AC40-AC39)</f>
        <v>3492588.8563235328</v>
      </c>
      <c r="AY40" s="2">
        <f>IF(AD40-AD39=0,MAX(AY$6:AY39),AD40-AD39)</f>
        <v>3492588.8563235328</v>
      </c>
      <c r="AZ40" s="2">
        <f>IF(AE40-AE39=0,MAX(AZ$6:AZ39),AE40-AE39)</f>
        <v>6810548.2698308937</v>
      </c>
      <c r="BA40" s="2">
        <f>IF(AF40-AF39=0,MAX(BA$6:BA39),AF40-AF39)</f>
        <v>13621096.539661787</v>
      </c>
      <c r="BB40" s="2">
        <f>IF(AG40-AG39=0,MAX(BB$6:BB39),AG40-AG39)</f>
        <v>11525543.225867666</v>
      </c>
      <c r="BC40" s="2">
        <f>IF(AH40-AH39=0,MAX(BC$6:BC39),AH40-AH39)</f>
        <v>80184338195.206726</v>
      </c>
      <c r="BD40" s="2">
        <f>IF(AI40-AI39=0,MAX(BD$6:BD39),AI40-AI39)</f>
        <v>17673864382.141937</v>
      </c>
      <c r="BE40" s="2">
        <f>IF(AJ40-AJ39=0,MAX(BE$6:BE39),AJ40-AJ39)</f>
        <v>17673864382.141937</v>
      </c>
      <c r="BF40" s="2">
        <f>IF(AK40-AK39=0,MAX(BF$6:BF39),AK40-AK39)</f>
        <v>17673864382.141941</v>
      </c>
      <c r="BG40" s="2">
        <f>IF(AL40-AL39=0,MAX(BG$6:BG39),AL40-AL39)</f>
        <v>13255398286.606468</v>
      </c>
      <c r="BH40" s="2">
        <f>IF(AM40-AM39=0,MAX(BH$6:BH39),AM40-AM39)</f>
        <v>9342675.1906654537</v>
      </c>
      <c r="BI40" s="2">
        <f>IF(AN40-AN39=0,MAX(BI$6:BI39),AN40-AN39)</f>
        <v>1285032343.8735757</v>
      </c>
      <c r="BK40" s="21">
        <v>1</v>
      </c>
      <c r="BL40" s="2">
        <v>35</v>
      </c>
      <c r="BM40" s="2">
        <f>IF($BL40&gt;BM$1,0,SMALL(AR$6:AR$85,$BL40)*求节点($BL$6:$BL$85,$BK$6:$BK$85,INDEX(升级建筑所需大殿等级!AA$6:AA$85,MATCH($BL40,升级建筑所需大殿等级!$Z$6:$Z$85,0))))</f>
        <v>61993452.199742734</v>
      </c>
      <c r="BN40" s="2">
        <f>IF($BL40&gt;BN$1,0,SMALL(AS$6:AS$85,$BL40)*求节点($BL$6:$BL$85,$BK$6:$BK$85,INDEX(升级建筑所需大殿等级!AB$6:AB$85,MATCH($BL40,升级建筑所需大殿等级!$Z$6:$Z$85,0))))</f>
        <v>11525543.225867659</v>
      </c>
      <c r="BO40" s="2">
        <f>IF($BL40&gt;BO$1,0,SMALL(AT$6:AT$85,$BL40)*求节点($BL$6:$BL$85,$BK$6:$BK$85,INDEX(升级建筑所需大殿等级!AC$6:AC$85,MATCH($BL40,升级建筑所需大殿等级!$Z$6:$Z$85,0))))</f>
        <v>0</v>
      </c>
      <c r="BP40" s="2">
        <f>IF($BL40&gt;BP$1,0,SMALL(AU$6:AU$85,$BL40)*求节点($BL$6:$BL$85,$BK$6:$BK$85,INDEX(升级建筑所需大殿等级!AD$6:AD$85,MATCH($BL40,升级建筑所需大殿等级!$Z$6:$Z$85,0))))</f>
        <v>0</v>
      </c>
      <c r="BQ40" s="2">
        <f>IF($BL40&gt;BQ$1,0,SMALL(AV$6:AV$85,$BL40)*求节点($BL$6:$BL$85,$BK$6:$BK$85,INDEX(升级建筑所需大殿等级!AE$6:AE$85,MATCH($BL40,升级建筑所需大殿等级!$Z$6:$Z$85,0))))</f>
        <v>3492588.8563235328</v>
      </c>
      <c r="BR40" s="2">
        <f>IF($BL40&gt;BR$1,0,SMALL(AW$6:AW$85,$BL40)*求节点($BL$6:$BL$85,$BK$6:$BK$85,INDEX(升级建筑所需大殿等级!AF$6:AF$85,MATCH($BL40,升级建筑所需大殿等级!$Z$6:$Z$85,0))))</f>
        <v>3492588.8563235328</v>
      </c>
      <c r="BS40" s="2">
        <f>IF($BL40&gt;BS$1,0,SMALL(AX$6:AX$85,$BL40)*求节点($BL$6:$BL$85,$BK$6:$BK$85,INDEX(升级建筑所需大殿等级!AG$6:AG$85,MATCH($BL40,升级建筑所需大殿等级!$Z$6:$Z$85,0))))</f>
        <v>3492588.8563235328</v>
      </c>
      <c r="BT40" s="2">
        <f>IF($BL40&gt;BT$1,0,SMALL(AY$6:AY$85,$BL40)*求节点($BL$6:$BL$85,$BK$6:$BK$85,INDEX(升级建筑所需大殿等级!AH$6:AH$85,MATCH($BL40,升级建筑所需大殿等级!$Z$6:$Z$85,0))))</f>
        <v>3492588.8563235328</v>
      </c>
      <c r="BU40" s="2">
        <f>IF($BL40&gt;BU$1,0,SMALL(AZ$6:AZ$85,$BL40)*求节点($BL$6:$BL$85,$BK$6:$BK$85,INDEX(升级建筑所需大殿等级!AI$6:AI$85,MATCH($BL40,升级建筑所需大殿等级!$Z$6:$Z$85,0))))</f>
        <v>6810548.2698308937</v>
      </c>
      <c r="BV40" s="2">
        <f>IF($BL40&gt;BV$1,0,SMALL(BA$6:BA$85,$BL40)*求节点($BL$6:$BL$85,$BK$6:$BK$85,INDEX(升级建筑所需大殿等级!AJ$6:AJ$85,MATCH($BL40,升级建筑所需大殿等级!$Z$6:$Z$85,0))))</f>
        <v>13621096.539661787</v>
      </c>
      <c r="BW40" s="2">
        <f>IF($BL40&gt;BW$1,0,SMALL(BB$6:BB$85,$BL40)*求节点($BL$6:$BL$85,$BK$6:$BK$85,INDEX(升级建筑所需大殿等级!AK$6:AK$85,MATCH($BL40,升级建筑所需大殿等级!$Z$6:$Z$85,0))))</f>
        <v>11525543.225867666</v>
      </c>
      <c r="BX40" s="2">
        <f>IF($BL40&gt;BX$1,0,SMALL(BC$6:BC$85,$BL40)*求节点($BL$6:$BL$85,$BK$6:$BK$85,INDEX(升级建筑所需大殿等级!AL$6:AL$85,MATCH($BL40,升级建筑所需大殿等级!$Z$6:$Z$85,0))))</f>
        <v>92534428742.865219</v>
      </c>
      <c r="BY40" s="2">
        <f>IF($BL40&gt;BY$1,0,SMALL(BD$6:BD$85,$BL40)*求节点($BL$6:$BL$85,$BK$6:$BK$85,INDEX(升级建筑所需大殿等级!AM$6:AM$85,MATCH($BL40,升级建筑所需大殿等级!$Z$6:$Z$85,0))))</f>
        <v>0</v>
      </c>
      <c r="BZ40" s="2">
        <f>IF($BL40&gt;BZ$1,0,SMALL(BE$6:BE$85,$BL40)*求节点($BL$6:$BL$85,$BK$6:$BK$85,INDEX(升级建筑所需大殿等级!AN$6:AN$85,MATCH($BL40,升级建筑所需大殿等级!$Z$6:$Z$85,0))))</f>
        <v>0</v>
      </c>
      <c r="CA40" s="2">
        <f>IF($BL40&gt;CA$1,0,SMALL(BF$6:BF$85,$BL40)*求节点($BL$6:$BL$85,$BK$6:$BK$85,INDEX(升级建筑所需大殿等级!AO$6:AO$85,MATCH($BL40,升级建筑所需大殿等级!$Z$6:$Z$85,0))))</f>
        <v>0</v>
      </c>
      <c r="CB40" s="2">
        <f>IF($BL40&gt;CB$1,0,SMALL(BG$6:BG$85,$BL40)*求节点($BL$6:$BL$85,$BK$6:$BK$85,INDEX(升级建筑所需大殿等级!AP$6:AP$85,MATCH($BL40,升级建筑所需大殿等级!$Z$6:$Z$85,0))))</f>
        <v>0</v>
      </c>
      <c r="CC40" s="2">
        <f>IF($BL40&gt;CC$1,0,SMALL(BH$6:BH$85,$BL40)*求节点($BL$6:$BL$85,$BK$6:$BK$85,INDEX(升级建筑所需大殿等级!AQ$6:AQ$85,MATCH($BL40,升级建筑所需大殿等级!$Z$6:$Z$85,0))))</f>
        <v>9342675.1906654537</v>
      </c>
      <c r="CD40" s="2">
        <f>IF($BL40&gt;CD$1,0,SMALL(BI$6:BI$85,$BL40)*求节点($BL$6:$BL$85,$BK$6:$BK$85,INDEX(升级建筑所需大殿等级!AR$6:AR$85,MATCH($BL40,升级建筑所需大殿等级!$Z$6:$Z$85,0))))</f>
        <v>0</v>
      </c>
      <c r="CE40" s="2"/>
      <c r="CF40" s="2"/>
      <c r="CH40" s="1">
        <v>35</v>
      </c>
      <c r="CI40" s="46">
        <v>16846000</v>
      </c>
      <c r="CJ40" s="46">
        <v>28301400</v>
      </c>
      <c r="CK40" s="46">
        <v>16846000</v>
      </c>
      <c r="CL40" s="1">
        <f>IFERROR(ROUND($BM40*INDEX(消耗汇总!BH$8:BH$87,相关资料!$C40,1),-2),0)</f>
        <v>0</v>
      </c>
      <c r="CN40" s="46">
        <v>3131900</v>
      </c>
      <c r="CO40" s="46">
        <v>5261700</v>
      </c>
      <c r="CP40" s="46">
        <v>3131900</v>
      </c>
      <c r="CQ40" s="1">
        <f>IFERROR(ROUND($BN40*INDEX(消耗汇总!BH$8:BH$87,相关资料!$D40,1),-2),0)</f>
        <v>0</v>
      </c>
      <c r="CS40" s="1">
        <f>IFERROR(ROUND($BO40*INDEX(消耗汇总!BE$8:BE$87,相关资料!$E40,1),-2),0)</f>
        <v>0</v>
      </c>
      <c r="CT40" s="1">
        <f>IFERROR(ROUND($BO40*INDEX(消耗汇总!BF$8:BF$87,相关资料!$E40,1),-2),0)</f>
        <v>0</v>
      </c>
      <c r="CU40" s="1">
        <f>IFERROR(ROUND($BO40*INDEX(消耗汇总!BG$8:BG$87,相关资料!$E40,1),-2),0)</f>
        <v>0</v>
      </c>
      <c r="CV40" s="1">
        <f>IFERROR(ROUND($BO40*INDEX(消耗汇总!BH$8:BH$87,相关资料!$E40,1),-2),0)</f>
        <v>0</v>
      </c>
      <c r="CX40" s="1">
        <f>IFERROR(ROUND($BP40*INDEX(消耗汇总!BE$8:BE$87,相关资料!$F40,1),-2),0)</f>
        <v>0</v>
      </c>
      <c r="CY40" s="1">
        <f>IFERROR(ROUND($BP40*INDEX(消耗汇总!BF$8:BF$87,相关资料!$F40,1),-2),0)</f>
        <v>0</v>
      </c>
      <c r="CZ40" s="1">
        <f>IFERROR(ROUND($BP40*INDEX(消耗汇总!BG$8:BG$87,相关资料!$F40,1),-2),0)</f>
        <v>0</v>
      </c>
      <c r="DA40" s="1">
        <f>IFERROR(ROUND($BP40*INDEX(消耗汇总!BH$8:BH$87,相关资料!$F40,1),-2),0)</f>
        <v>0</v>
      </c>
      <c r="DD40" s="46">
        <v>2391700</v>
      </c>
      <c r="DE40" s="46">
        <v>1423600</v>
      </c>
      <c r="DF40" s="1">
        <f>IFERROR(ROUND($BQ40*INDEX(消耗汇总!BH$8:BH$87,相关资料!$G40,1)+$BS40*INDEX(消耗汇总!BH$8:BH$87,相关资料!$G40,1)/2,-2),0)</f>
        <v>0</v>
      </c>
      <c r="DH40" s="46">
        <v>1423600</v>
      </c>
      <c r="DI40" s="46">
        <v>2391700</v>
      </c>
      <c r="DM40" s="29">
        <v>1907650</v>
      </c>
      <c r="DN40" s="2"/>
      <c r="DO40" s="29">
        <v>1907650</v>
      </c>
      <c r="DR40" s="46">
        <v>949100</v>
      </c>
      <c r="DS40" s="46">
        <v>1594400</v>
      </c>
      <c r="DT40" s="46">
        <v>949100</v>
      </c>
      <c r="DU40" s="1">
        <v>0</v>
      </c>
      <c r="DW40" s="46">
        <v>1850700</v>
      </c>
      <c r="DX40" s="46">
        <v>3109200</v>
      </c>
      <c r="DY40" s="46">
        <v>1850700</v>
      </c>
      <c r="DZ40" s="1">
        <f>ROUND($BU40*INDEX(消耗汇总!BH$8:BH$87,相关资料!$K40,1),-2)</f>
        <v>0</v>
      </c>
      <c r="EB40" s="46">
        <v>3701400</v>
      </c>
      <c r="EC40" s="46">
        <v>6218300</v>
      </c>
      <c r="ED40" s="46">
        <v>3701400</v>
      </c>
      <c r="EE40" s="1">
        <f>IFERROR(ROUND($BV40*INDEX(消耗汇总!BH$8:BH$87,相关资料!$L40,1),-2),0)</f>
        <v>0</v>
      </c>
      <c r="EG40" s="46">
        <v>3131900</v>
      </c>
      <c r="EH40" s="46">
        <v>5261700</v>
      </c>
      <c r="EI40" s="46">
        <v>3131900</v>
      </c>
      <c r="EJ40" s="1">
        <f>IFERROR(ROUND($BW40*INDEX(消耗汇总!BH$8:BH$87,相关资料!$M40,1),-2),0)</f>
        <v>0</v>
      </c>
      <c r="EL40" s="1">
        <f>IFERROR(ROUND($BX40*INDEX(消耗汇总!BE$8:BE$87,相关资料!$N40,1),-2),0)</f>
        <v>20382032800</v>
      </c>
      <c r="EM40" s="1">
        <f>IFERROR(ROUND($BX40*INDEX(消耗汇总!BF$8:BF$87,相关资料!$N40,1),-2),0)</f>
        <v>51770363200</v>
      </c>
      <c r="EN40" s="1">
        <f>IFERROR(ROUND($BX40*INDEX(消耗汇总!BG$8:BG$87,相关资料!$N40,1),-2),0)</f>
        <v>20382032800</v>
      </c>
      <c r="EO40" s="1">
        <f>IFERROR(ROUND($BX40*INDEX(消耗汇总!BH$8:BH$87,相关资料!$N40,1),-2),0)</f>
        <v>0</v>
      </c>
      <c r="EQ40" s="1">
        <f>IFERROR(ROUND($BY40*INDEX(消耗汇总!BE$8:BE$87,相关资料!$O40,1),-2),0)</f>
        <v>0</v>
      </c>
      <c r="ER40" s="1">
        <f>IFERROR(ROUND($BY40*INDEX(消耗汇总!BF$8:BF$87,相关资料!$O40,1),-2),0)</f>
        <v>0</v>
      </c>
      <c r="ES40" s="1">
        <f>IFERROR(ROUND($BY40*INDEX(消耗汇总!BG$8:BG$87,相关资料!$O40,1),-2),0)</f>
        <v>0</v>
      </c>
      <c r="ET40" s="1">
        <f>IFERROR(ROUND($BY40*INDEX(消耗汇总!BH$8:BH$87,相关资料!$O40,1),-2),0)</f>
        <v>0</v>
      </c>
      <c r="EV40" s="1">
        <f>IFERROR(ROUND($BZ40*INDEX(消耗汇总!BE$8:BE$87,相关资料!$P40,1),-2),0)</f>
        <v>0</v>
      </c>
      <c r="EW40" s="1">
        <f>IFERROR(ROUND($BZ40*INDEX(消耗汇总!BF$8:BF$87,相关资料!$P40,1),-2),0)</f>
        <v>0</v>
      </c>
      <c r="EX40" s="1">
        <f>IFERROR(ROUND($BZ40*INDEX(消耗汇总!BG$8:BG$87,相关资料!$P40,1),-2),0)</f>
        <v>0</v>
      </c>
      <c r="EY40" s="1">
        <f>IFERROR(ROUND($BZ40*INDEX(消耗汇总!BH$8:BH$87,相关资料!$P40,1),-2),0)</f>
        <v>0</v>
      </c>
      <c r="FA40" s="1">
        <f>IFERROR(ROUND($CA40*INDEX(消耗汇总!BE$8:BE$87,相关资料!$Q40,1),-2),0)</f>
        <v>0</v>
      </c>
      <c r="FB40" s="1">
        <f>IFERROR(ROUND($CA40*INDEX(消耗汇总!BF$8:BF$87,相关资料!$Q40,1),-2),0)</f>
        <v>0</v>
      </c>
      <c r="FC40" s="1">
        <f>IFERROR(ROUND($CA40*INDEX(消耗汇总!BG$8:BG$87,相关资料!$Q40,1),-2),0)</f>
        <v>0</v>
      </c>
      <c r="FD40" s="1">
        <f>IFERROR(ROUND($CA40*INDEX(消耗汇总!BH$8:BH$87,相关资料!$Q40,1),-2),0)</f>
        <v>0</v>
      </c>
      <c r="FF40" s="1">
        <f>IFERROR(ROUND($CB40*INDEX(消耗汇总!BE$8:BE$87,相关资料!$R40,1),-2),0)</f>
        <v>0</v>
      </c>
      <c r="FG40" s="1">
        <f>IFERROR(ROUND($CB40*INDEX(消耗汇总!BF$8:BF$87,相关资料!$R40,1),-2),0)</f>
        <v>0</v>
      </c>
      <c r="FH40" s="1">
        <f>IFERROR(ROUND($CB40*INDEX(消耗汇总!BG$8:BG$87,相关资料!$R40,1),-2),0)</f>
        <v>0</v>
      </c>
      <c r="FI40" s="1">
        <f>IFERROR(ROUND($CB40*INDEX(消耗汇总!BH$8:BH$87,相关资料!$R40,1),-2),0)</f>
        <v>0</v>
      </c>
      <c r="FK40" s="46">
        <v>2538800</v>
      </c>
      <c r="FL40" s="46">
        <v>4265100</v>
      </c>
      <c r="FM40" s="46">
        <v>2538800</v>
      </c>
      <c r="FN40" s="1">
        <f>IFERROR(ROUND($CC40*INDEX(消耗汇总!BH$8:BH$87,相关资料!$S40,1),-2),0)</f>
        <v>0</v>
      </c>
      <c r="FP40" s="1">
        <f>IFERROR(ROUND($CD40*INDEX(消耗汇总!BE$8:BE$87,相关资料!$T40,1),-2),0)</f>
        <v>0</v>
      </c>
      <c r="FQ40" s="1">
        <f>IFERROR(ROUND($CD40*INDEX(消耗汇总!BF$8:BF$87,相关资料!$T40,1),-2),0)</f>
        <v>0</v>
      </c>
      <c r="FR40" s="1">
        <f>IFERROR(ROUND($CD40*INDEX(消耗汇总!BG$8:BG$87,相关资料!$T40,1),-2),0)</f>
        <v>0</v>
      </c>
      <c r="FS40" s="1">
        <f>IFERROR(ROUND($CD40*INDEX(消耗汇总!BH$8:BH$87,相关资料!$T40,1),-2),0)</f>
        <v>0</v>
      </c>
      <c r="FW40" s="8">
        <v>35</v>
      </c>
      <c r="FX40" s="5">
        <f t="shared" si="13"/>
        <v>61993400</v>
      </c>
      <c r="FY40" s="5">
        <f t="shared" si="14"/>
        <v>11525500</v>
      </c>
      <c r="FZ40" s="5">
        <f t="shared" si="15"/>
        <v>0</v>
      </c>
      <c r="GA40" s="5">
        <f t="shared" si="1"/>
        <v>0</v>
      </c>
      <c r="GB40" s="5">
        <f t="shared" si="2"/>
        <v>3815300</v>
      </c>
      <c r="GC40" s="5">
        <f t="shared" si="3"/>
        <v>3815300</v>
      </c>
      <c r="GD40" s="5">
        <f t="shared" si="16"/>
        <v>3815300</v>
      </c>
      <c r="GE40" s="5">
        <f t="shared" si="17"/>
        <v>3492600</v>
      </c>
      <c r="GF40" s="5">
        <f t="shared" si="4"/>
        <v>6810600</v>
      </c>
      <c r="GG40" s="5">
        <f t="shared" si="5"/>
        <v>13621100</v>
      </c>
      <c r="GH40" s="5">
        <f t="shared" si="6"/>
        <v>11525500</v>
      </c>
      <c r="GI40" s="8"/>
      <c r="GJ40" s="5">
        <f t="shared" si="7"/>
        <v>0</v>
      </c>
      <c r="GK40" s="5">
        <f t="shared" si="8"/>
        <v>0</v>
      </c>
      <c r="GL40" s="5">
        <f t="shared" si="9"/>
        <v>0</v>
      </c>
      <c r="GM40" s="5">
        <f t="shared" si="10"/>
        <v>0</v>
      </c>
      <c r="GN40" s="5">
        <f t="shared" si="11"/>
        <v>9342700</v>
      </c>
      <c r="GO40" s="5">
        <f t="shared" si="12"/>
        <v>0</v>
      </c>
      <c r="GR40" s="8">
        <v>35</v>
      </c>
      <c r="GS40" s="5">
        <f>SUM(FX$6:FX40)</f>
        <v>304442300</v>
      </c>
      <c r="GT40" s="5">
        <f>SUM(FY$6:FY40)</f>
        <v>55877700</v>
      </c>
      <c r="GU40" s="5">
        <f>SUM(FZ$6:FZ40)</f>
        <v>574088126600</v>
      </c>
      <c r="GV40" s="5">
        <f>SUM(GA$6:GA40)</f>
        <v>0</v>
      </c>
      <c r="GW40" s="5">
        <f>SUM(GB$6:GB40)</f>
        <v>19606100</v>
      </c>
      <c r="GX40" s="5">
        <f>SUM(GC$6:GC40)</f>
        <v>19606100</v>
      </c>
      <c r="GY40" s="5">
        <f>SUM(GD$6:GD40)</f>
        <v>19606120</v>
      </c>
      <c r="GZ40" s="5">
        <f>SUM(GE$6:GE40)</f>
        <v>18091750</v>
      </c>
      <c r="HA40" s="5">
        <f>SUM(GF$6:GF40)</f>
        <v>23107800</v>
      </c>
      <c r="HB40" s="5">
        <f>SUM(GG$6:GG40)</f>
        <v>64743750</v>
      </c>
      <c r="HC40" s="5">
        <f>SUM(GH$6:GH40)</f>
        <v>55878000</v>
      </c>
      <c r="HD40" s="5">
        <f>SUM(GI$6:GI40)</f>
        <v>0</v>
      </c>
      <c r="HE40" s="5">
        <f>SUM(GJ$6:GJ40)</f>
        <v>57765804600</v>
      </c>
      <c r="HF40" s="5">
        <f>SUM(GK$6:GK40)</f>
        <v>57765805200</v>
      </c>
      <c r="HG40" s="5">
        <f>SUM(GL$6:GL40)</f>
        <v>57765804900</v>
      </c>
      <c r="HH40" s="5">
        <f>SUM(GM$6:GM40)</f>
        <v>43324352700</v>
      </c>
      <c r="HI40" s="5">
        <f>SUM(GN$6:GN40)</f>
        <v>44297900</v>
      </c>
      <c r="HJ40" s="5">
        <f>SUM(GO$6:GO40)</f>
        <v>4436503800</v>
      </c>
      <c r="HM40" s="8">
        <v>35</v>
      </c>
      <c r="HN40" s="5">
        <f>IFERROR(求节点(相关资料!C$6:C$85,GS$6:GS$85,$HM40),0)</f>
        <v>304442300</v>
      </c>
      <c r="HO40" s="5">
        <f>IFERROR(求节点(相关资料!D$6:D$85,GT$6:GT$85,$HM40),0)</f>
        <v>55877700</v>
      </c>
      <c r="HP40" s="5">
        <f>IFERROR(求节点(相关资料!E$6:E$85,GU$6:GU$85,$HM40),0)</f>
        <v>119664850</v>
      </c>
      <c r="HQ40" s="5">
        <f>IFERROR(求节点(相关资料!F$6:F$85,GV$6:GV$85,$HM40),0)</f>
        <v>0</v>
      </c>
      <c r="HR40" s="5">
        <f>IFERROR(求节点(相关资料!G$6:G$85,GW$6:GW$85,$HM40),0)</f>
        <v>19606100</v>
      </c>
      <c r="HS40" s="5">
        <f>IFERROR(求节点(相关资料!H$6:H$85,GX$6:GX$85,$HM40),0)</f>
        <v>19606100</v>
      </c>
      <c r="HT40" s="5">
        <f>IFERROR(求节点(相关资料!I$6:I$85,GY$6:GY$85,$HM40),0)</f>
        <v>19606120</v>
      </c>
      <c r="HU40" s="5">
        <f>IFERROR(求节点(相关资料!J$6:J$85,GZ$6:GZ$85,$HM40),0)</f>
        <v>18091750</v>
      </c>
      <c r="HV40" s="5">
        <f>IFERROR(求节点(相关资料!K$6:K$85,HA$6:HA$85,$HM40),0)</f>
        <v>23107800</v>
      </c>
      <c r="HW40" s="5">
        <f>IFERROR(求节点(相关资料!L$6:L$85,HB$6:HB$85,$HM40),0)</f>
        <v>64743750</v>
      </c>
      <c r="HX40" s="5">
        <f>IFERROR(求节点(相关资料!M$6:M$85,HC$6:HC$85,$HM40),0)</f>
        <v>55878000</v>
      </c>
      <c r="HY40" s="5">
        <f>IFERROR(求节点(相关资料!N$6:N$85,HD$6:HD$85,$HM40),0)</f>
        <v>0</v>
      </c>
      <c r="HZ40" s="5">
        <f>IFERROR(求节点(相关资料!O$6:O$85,HE$6:HE$85,$HM40),0)</f>
        <v>21839100</v>
      </c>
      <c r="IA40" s="5">
        <f>IFERROR(求节点(相关资料!P$6:P$85,HF$6:HF$85,$HM40),0)</f>
        <v>21839700</v>
      </c>
      <c r="IB40" s="5">
        <f>IFERROR(求节点(相关资料!Q$6:Q$85,HG$6:HG$85,$HM40),0)</f>
        <v>21839400</v>
      </c>
      <c r="IC40" s="5">
        <f>IFERROR(求节点(相关资料!R$6:R$85,HH$6:HH$85,$HM40),0)</f>
        <v>16377900</v>
      </c>
      <c r="ID40" s="5">
        <f>IFERROR(求节点(相关资料!S$6:S$85,HI$6:HI$85,$HM40),0)</f>
        <v>44297900</v>
      </c>
      <c r="IE40" s="5">
        <f>IFERROR(求节点(相关资料!T$6:T$85,HJ$6:HJ$85,$HM40),0)</f>
        <v>2422775</v>
      </c>
      <c r="IH40" s="6">
        <v>35</v>
      </c>
      <c r="II40" s="6">
        <f>SUMPRODUCT(HN40:IE40,'[1]功能-城建'!$X40:$AO40)</f>
        <v>829241245</v>
      </c>
      <c r="IJ40" s="6">
        <f>'[1]资源-木石铜粮'!$BW40</f>
        <v>930328656.62766838</v>
      </c>
      <c r="IK40" s="6">
        <f t="shared" si="18"/>
        <v>0.8913422574833948</v>
      </c>
    </row>
    <row r="41" spans="1:245" x14ac:dyDescent="0.15">
      <c r="A41" s="2">
        <v>36</v>
      </c>
      <c r="B41" s="4">
        <f>'[1]资源-木石铜粮'!DG41</f>
        <v>379937606.49757272</v>
      </c>
      <c r="C41" s="4">
        <f>'[1]资源-木石铜粮'!DH41</f>
        <v>69735512.629122719</v>
      </c>
      <c r="D41" s="4">
        <f>'[1]资源-木石铜粮'!DI41</f>
        <v>147963189.92944995</v>
      </c>
      <c r="E41" s="4">
        <f>'[1]资源-木石铜粮'!DJ41</f>
        <v>0</v>
      </c>
      <c r="F41" s="4">
        <f>'[1]资源-木石铜粮'!DK41</f>
        <v>22228650.609120138</v>
      </c>
      <c r="G41" s="4">
        <f>'[1]资源-木石铜粮'!DL41</f>
        <v>22228650.609120138</v>
      </c>
      <c r="H41" s="4">
        <f>'[1]资源-木石铜粮'!DM41</f>
        <v>22228650.609120138</v>
      </c>
      <c r="I41" s="4">
        <f>'[1]资源-木石铜粮'!DN41</f>
        <v>22228650.609120138</v>
      </c>
      <c r="J41" s="29">
        <f>SMALL('[1]资源-木石铜粮'!$DO$6:$DO$55,$A41)</f>
        <v>31376869.225492217</v>
      </c>
      <c r="K41" s="4">
        <f>'[1]资源-木石铜粮'!DP41</f>
        <v>81290632.268016398</v>
      </c>
      <c r="L41" s="4">
        <f>'[1]资源-木石铜粮'!DQ41</f>
        <v>69735052.68604444</v>
      </c>
      <c r="M41" s="4">
        <f>'[1]资源-木石铜粮'!DR41</f>
        <v>136728936.47303033</v>
      </c>
      <c r="N41" s="4">
        <f>'[1]资源-木石铜粮'!DS41</f>
        <v>27009067.060946062</v>
      </c>
      <c r="O41" s="4">
        <f>'[1]资源-木石铜粮'!DT41</f>
        <v>27010196.119018815</v>
      </c>
      <c r="P41" s="4">
        <f>'[1]资源-木石铜粮'!DU41</f>
        <v>27009787.280727006</v>
      </c>
      <c r="Q41" s="4">
        <f>'[1]资源-木石铜粮'!DV41</f>
        <v>20255999.778151806</v>
      </c>
      <c r="R41" s="4">
        <f>'[1]资源-木石铜粮'!DW41</f>
        <v>55410407.912659131</v>
      </c>
      <c r="S41" s="4">
        <f>'[1]资源-木石铜粮'!DX41</f>
        <v>2863145.3768275958</v>
      </c>
      <c r="T41" s="4">
        <f>'[1]资源-木石铜粮'!DY41</f>
        <v>0</v>
      </c>
      <c r="V41" s="2">
        <v>36</v>
      </c>
      <c r="W41" s="2">
        <f>IFERROR(求节点($A$6:$A$85,B$6:B$85,相关资料!C41),0)</f>
        <v>379937606.49757272</v>
      </c>
      <c r="X41" s="2">
        <f>IFERROR(求节点($A$6:$A$85,C$6:C$85,相关资料!D41),0)</f>
        <v>69735512.629122719</v>
      </c>
      <c r="Y41" s="2">
        <f>IFERROR(求节点($A$6:$A$85,D$6:D$85,相关资料!E41),0)</f>
        <v>464988771639.45007</v>
      </c>
      <c r="Z41" s="2">
        <f>IFERROR(求节点($A$6:$A$85,E$6:E$85,相关资料!F41),0)</f>
        <v>0</v>
      </c>
      <c r="AA41" s="2">
        <f>IFERROR(求节点($A$6:$A$85,F$6:F$85,相关资料!G41),0)</f>
        <v>22228650.609120138</v>
      </c>
      <c r="AB41" s="2">
        <f>IFERROR(求节点($A$6:$A$85,G$6:G$85,相关资料!H41),0)</f>
        <v>22228650.609120138</v>
      </c>
      <c r="AC41" s="2">
        <f>IFERROR(求节点($A$6:$A$85,H$6:H$85,相关资料!I41),0)</f>
        <v>22228650.609120138</v>
      </c>
      <c r="AD41" s="2">
        <f>IFERROR(求节点($A$6:$A$85,I$6:I$85,相关资料!J41),0)</f>
        <v>22228650.609120138</v>
      </c>
      <c r="AE41" s="29">
        <f>MAX(求节点('[1]功能-城建'!$K$33:$K$55,$J$33:$J$85,$V41),AE40)</f>
        <v>31376869.225492217</v>
      </c>
      <c r="AF41" s="2">
        <f>IFERROR(求节点($A$6:$A$85,K$6:K$85,相关资料!L41),0)</f>
        <v>81290632.268016398</v>
      </c>
      <c r="AG41" s="2">
        <f>IFERROR(求节点($A$6:$A$85,L$6:L$85,相关资料!M41),0)</f>
        <v>69735052.68604444</v>
      </c>
      <c r="AH41" s="2">
        <f>IFERROR(求节点($A$6:$A$85,M$6:M$85,相关资料!N41),0)</f>
        <v>365635414126.22552</v>
      </c>
      <c r="AI41" s="2">
        <f>IFERROR(求节点($A$6:$A$85,N$6:N$85,相关资料!O41),0)</f>
        <v>46721568786.87645</v>
      </c>
      <c r="AJ41" s="2">
        <f>IFERROR(求节点($A$6:$A$85,O$6:O$85,相关资料!P41),0)</f>
        <v>46721569915.934525</v>
      </c>
      <c r="AK41" s="2">
        <f>IFERROR(求节点($A$6:$A$85,P$6:P$85,相关资料!Q41),0)</f>
        <v>46721569507.096237</v>
      </c>
      <c r="AL41" s="2">
        <f>IFERROR(求节点($A$6:$A$85,Q$6:Q$85,相关资料!R41),0)</f>
        <v>35041175789.639816</v>
      </c>
      <c r="AM41" s="2">
        <f>IFERROR(求节点($A$6:$A$85,R$6:R$85,相关资料!S41),0)</f>
        <v>55410407.912659131</v>
      </c>
      <c r="AN41" s="2">
        <f>IFERROR(求节点($A$6:$A$85,S$6:S$85,相关资料!T41),0)</f>
        <v>3606382190.1373234</v>
      </c>
      <c r="AO41" s="2">
        <f>IFERROR(求节点($A$6:$A$85,T$6:T$85,相关资料!U41),0)</f>
        <v>0</v>
      </c>
      <c r="AP41" s="2"/>
      <c r="AQ41" s="2">
        <v>36</v>
      </c>
      <c r="AR41" s="2">
        <f>IF(W41-W40=0,MAX(AR$6:AR40),W41-W40)</f>
        <v>75495037.241573513</v>
      </c>
      <c r="AS41" s="2">
        <f>IF(X41-X40=0,MAX(AS$6:AS40),X41-X40)</f>
        <v>13857993.137494311</v>
      </c>
      <c r="AT41" s="2">
        <f>IF(Y41-Y40=0,MAX(AT$6:AT40),Y41-Y40)</f>
        <v>130219026434.29602</v>
      </c>
      <c r="AU41" s="2">
        <f>IF(Z41-Z40=0,MAX(AU$6:AU40),Z41-Z40)</f>
        <v>0</v>
      </c>
      <c r="AV41" s="2">
        <f>IF(AA41-AA40=0,MAX(AV$6:AV40),AA41-AA40)</f>
        <v>4136714.3694012873</v>
      </c>
      <c r="AW41" s="2">
        <f>IF(AB41-AB40=0,MAX(AW$6:AW40),AB41-AB40)</f>
        <v>4136714.3694012873</v>
      </c>
      <c r="AX41" s="2">
        <f>IF(AC41-AC40=0,MAX(AX$6:AX40),AC41-AC40)</f>
        <v>4136714.3694012873</v>
      </c>
      <c r="AY41" s="2">
        <f>IF(AD41-AD40=0,MAX(AY$6:AY40),AD41-AD40)</f>
        <v>4136714.3694012873</v>
      </c>
      <c r="AZ41" s="2">
        <f>IF(AE41-AE40=0,MAX(AZ$6:AZ40),AE41-AE40)</f>
        <v>8273428.7388025746</v>
      </c>
      <c r="BA41" s="2">
        <f>IF(AF41-AF40=0,MAX(BA$6:BA40),AF41-AF40)</f>
        <v>16546857.477605149</v>
      </c>
      <c r="BB41" s="2">
        <f>IF(AG41-AG40=0,MAX(BB$6:BB40),AG41-AG40)</f>
        <v>13857993.137494311</v>
      </c>
      <c r="BC41" s="2">
        <f>IF(AH41-AH40=0,MAX(BC$6:BC40),AH41-AH40)</f>
        <v>74624539308.762268</v>
      </c>
      <c r="BD41" s="2">
        <f>IF(AI41-AI40=0,MAX(BD$6:BD40),AI41-AI40)</f>
        <v>17673864382.141937</v>
      </c>
      <c r="BE41" s="2">
        <f>IF(AJ41-AJ40=0,MAX(BE$6:BE40),AJ41-AJ40)</f>
        <v>17673864382.141937</v>
      </c>
      <c r="BF41" s="2">
        <f>IF(AK41-AK40=0,MAX(BF$6:BF40),AK41-AK40)</f>
        <v>17673864382.141941</v>
      </c>
      <c r="BG41" s="2">
        <f>IF(AL41-AL40=0,MAX(BG$6:BG40),AL41-AL40)</f>
        <v>13255398286.606468</v>
      </c>
      <c r="BH41" s="2">
        <f>IF(AM41-AM40=0,MAX(BH$6:BH40),AM41-AM40)</f>
        <v>11272546.656618513</v>
      </c>
      <c r="BI41" s="2">
        <f>IF(AN41-AN40=0,MAX(BI$6:BI40),AN41-AN40)</f>
        <v>1285032343.8735757</v>
      </c>
      <c r="BK41" s="21">
        <v>1</v>
      </c>
      <c r="BL41" s="2">
        <v>36</v>
      </c>
      <c r="BM41" s="2">
        <f>IF($BL41&gt;BM$1,0,SMALL(AR$6:AR$85,$BL41)*求节点($BL$6:$BL$85,$BK$6:$BK$85,INDEX(升级建筑所需大殿等级!AA$6:AA$85,MATCH($BL41,升级建筑所需大殿等级!$Z$6:$Z$85,0))))</f>
        <v>75495037.241573513</v>
      </c>
      <c r="BN41" s="2">
        <f>IF($BL41&gt;BN$1,0,SMALL(AS$6:AS$85,$BL41)*求节点($BL$6:$BL$85,$BK$6:$BK$85,INDEX(升级建筑所需大殿等级!AB$6:AB$85,MATCH($BL41,升级建筑所需大殿等级!$Z$6:$Z$85,0))))</f>
        <v>13857993.137494311</v>
      </c>
      <c r="BO41" s="2">
        <f>IF($BL41&gt;BO$1,0,SMALL(AT$6:AT$85,$BL41)*求节点($BL$6:$BL$85,$BK$6:$BK$85,INDEX(升级建筑所需大殿等级!AC$6:AC$85,MATCH($BL41,升级建筑所需大殿等级!$Z$6:$Z$85,0))))</f>
        <v>0</v>
      </c>
      <c r="BP41" s="2">
        <f>IF($BL41&gt;BP$1,0,SMALL(AU$6:AU$85,$BL41)*求节点($BL$6:$BL$85,$BK$6:$BK$85,INDEX(升级建筑所需大殿等级!AD$6:AD$85,MATCH($BL41,升级建筑所需大殿等级!$Z$6:$Z$85,0))))</f>
        <v>0</v>
      </c>
      <c r="BQ41" s="2">
        <f>IF($BL41&gt;BQ$1,0,SMALL(AV$6:AV$85,$BL41)*求节点($BL$6:$BL$85,$BK$6:$BK$85,INDEX(升级建筑所需大殿等级!AE$6:AE$85,MATCH($BL41,升级建筑所需大殿等级!$Z$6:$Z$85,0))))</f>
        <v>4136714.3694012873</v>
      </c>
      <c r="BR41" s="2">
        <f>IF($BL41&gt;BR$1,0,SMALL(AW$6:AW$85,$BL41)*求节点($BL$6:$BL$85,$BK$6:$BK$85,INDEX(升级建筑所需大殿等级!AF$6:AF$85,MATCH($BL41,升级建筑所需大殿等级!$Z$6:$Z$85,0))))</f>
        <v>4136714.3694012873</v>
      </c>
      <c r="BS41" s="2">
        <f>IF($BL41&gt;BS$1,0,SMALL(AX$6:AX$85,$BL41)*求节点($BL$6:$BL$85,$BK$6:$BK$85,INDEX(升级建筑所需大殿等级!AG$6:AG$85,MATCH($BL41,升级建筑所需大殿等级!$Z$6:$Z$85,0))))</f>
        <v>4136714.3694012873</v>
      </c>
      <c r="BT41" s="2">
        <f>IF($BL41&gt;BT$1,0,SMALL(AY$6:AY$85,$BL41)*求节点($BL$6:$BL$85,$BK$6:$BK$85,INDEX(升级建筑所需大殿等级!AH$6:AH$85,MATCH($BL41,升级建筑所需大殿等级!$Z$6:$Z$85,0))))</f>
        <v>4136714.3694012873</v>
      </c>
      <c r="BU41" s="2">
        <f>IF($BL41&gt;BU$1,0,SMALL(AZ$6:AZ$85,$BL41)*求节点($BL$6:$BL$85,$BK$6:$BK$85,INDEX(升级建筑所需大殿等级!AI$6:AI$85,MATCH($BL41,升级建筑所需大殿等级!$Z$6:$Z$85,0))))</f>
        <v>8273428.7388025746</v>
      </c>
      <c r="BV41" s="2">
        <f>IF($BL41&gt;BV$1,0,SMALL(BA$6:BA$85,$BL41)*求节点($BL$6:$BL$85,$BK$6:$BK$85,INDEX(升级建筑所需大殿等级!AJ$6:AJ$85,MATCH($BL41,升级建筑所需大殿等级!$Z$6:$Z$85,0))))</f>
        <v>16546857.477605149</v>
      </c>
      <c r="BW41" s="2">
        <f>IF($BL41&gt;BW$1,0,SMALL(BB$6:BB$85,$BL41)*求节点($BL$6:$BL$85,$BK$6:$BK$85,INDEX(升级建筑所需大殿等级!AK$6:AK$85,MATCH($BL41,升级建筑所需大殿等级!$Z$6:$Z$85,0))))</f>
        <v>13857993.137494311</v>
      </c>
      <c r="BX41" s="2">
        <f>IF($BL41&gt;BX$1,0,SMALL(BC$6:BC$85,$BL41)*求节点($BL$6:$BL$85,$BK$6:$BK$85,INDEX(升级建筑所需大殿等级!AL$6:AL$85,MATCH($BL41,升级建筑所需大殿等级!$Z$6:$Z$85,0))))</f>
        <v>99428579362.056335</v>
      </c>
      <c r="BY41" s="2">
        <f>IF($BL41&gt;BY$1,0,SMALL(BD$6:BD$85,$BL41)*求节点($BL$6:$BL$85,$BK$6:$BK$85,INDEX(升级建筑所需大殿等级!AM$6:AM$85,MATCH($BL41,升级建筑所需大殿等级!$Z$6:$Z$85,0))))</f>
        <v>0</v>
      </c>
      <c r="BZ41" s="2">
        <f>IF($BL41&gt;BZ$1,0,SMALL(BE$6:BE$85,$BL41)*求节点($BL$6:$BL$85,$BK$6:$BK$85,INDEX(升级建筑所需大殿等级!AN$6:AN$85,MATCH($BL41,升级建筑所需大殿等级!$Z$6:$Z$85,0))))</f>
        <v>0</v>
      </c>
      <c r="CA41" s="2">
        <f>IF($BL41&gt;CA$1,0,SMALL(BF$6:BF$85,$BL41)*求节点($BL$6:$BL$85,$BK$6:$BK$85,INDEX(升级建筑所需大殿等级!AO$6:AO$85,MATCH($BL41,升级建筑所需大殿等级!$Z$6:$Z$85,0))))</f>
        <v>0</v>
      </c>
      <c r="CB41" s="2">
        <f>IF($BL41&gt;CB$1,0,SMALL(BG$6:BG$85,$BL41)*求节点($BL$6:$BL$85,$BK$6:$BK$85,INDEX(升级建筑所需大殿等级!AP$6:AP$85,MATCH($BL41,升级建筑所需大殿等级!$Z$6:$Z$85,0))))</f>
        <v>0</v>
      </c>
      <c r="CC41" s="2">
        <f>IF($BL41&gt;CC$1,0,SMALL(BH$6:BH$85,$BL41)*求节点($BL$6:$BL$85,$BK$6:$BK$85,INDEX(升级建筑所需大殿等级!AQ$6:AQ$85,MATCH($BL41,升级建筑所需大殿等级!$Z$6:$Z$85,0))))</f>
        <v>11272546.656618513</v>
      </c>
      <c r="CD41" s="2">
        <f>IF($BL41&gt;CD$1,0,SMALL(BI$6:BI$85,$BL41)*求节点($BL$6:$BL$85,$BK$6:$BK$85,INDEX(升级建筑所需大殿等级!AR$6:AR$85,MATCH($BL41,升级建筑所需大殿等级!$Z$6:$Z$85,0))))</f>
        <v>0</v>
      </c>
      <c r="CE41" s="2"/>
      <c r="CF41" s="2"/>
      <c r="CH41" s="1">
        <v>36</v>
      </c>
      <c r="CI41" s="46">
        <v>20404100</v>
      </c>
      <c r="CJ41" s="46">
        <v>34686900</v>
      </c>
      <c r="CK41" s="46">
        <v>20404100</v>
      </c>
      <c r="CL41" s="1">
        <f>IFERROR(ROUND($BM41*INDEX(消耗汇总!BH$8:BH$87,相关资料!$C41,1),-2),0)</f>
        <v>0</v>
      </c>
      <c r="CN41" s="46">
        <v>3745400</v>
      </c>
      <c r="CO41" s="46">
        <v>6367200</v>
      </c>
      <c r="CP41" s="46">
        <v>3745400</v>
      </c>
      <c r="CQ41" s="1">
        <f>IFERROR(ROUND($BN41*INDEX(消耗汇总!BH$8:BH$87,相关资料!$D41,1),-2),0)</f>
        <v>0</v>
      </c>
      <c r="CS41" s="1">
        <f>IFERROR(ROUND($BO41*INDEX(消耗汇总!BE$8:BE$87,相关资料!$E41,1),-2),0)</f>
        <v>0</v>
      </c>
      <c r="CT41" s="1">
        <f>IFERROR(ROUND($BO41*INDEX(消耗汇总!BF$8:BF$87,相关资料!$E41,1),-2),0)</f>
        <v>0</v>
      </c>
      <c r="CU41" s="1">
        <f>IFERROR(ROUND($BO41*INDEX(消耗汇总!BG$8:BG$87,相关资料!$E41,1),-2),0)</f>
        <v>0</v>
      </c>
      <c r="CV41" s="1">
        <f>IFERROR(ROUND($BO41*INDEX(消耗汇总!BH$8:BH$87,相关资料!$E41,1),-2),0)</f>
        <v>0</v>
      </c>
      <c r="CX41" s="1">
        <f>IFERROR(ROUND($BP41*INDEX(消耗汇总!BE$8:BE$87,相关资料!$F41,1),-2),0)</f>
        <v>0</v>
      </c>
      <c r="CY41" s="1">
        <f>IFERROR(ROUND($BP41*INDEX(消耗汇总!BF$8:BF$87,相关资料!$F41,1),-2),0)</f>
        <v>0</v>
      </c>
      <c r="CZ41" s="1">
        <f>IFERROR(ROUND($BP41*INDEX(消耗汇总!BG$8:BG$87,相关资料!$F41,1),-2),0)</f>
        <v>0</v>
      </c>
      <c r="DA41" s="1">
        <f>IFERROR(ROUND($BP41*INDEX(消耗汇总!BH$8:BH$87,相关资料!$F41,1),-2),0)</f>
        <v>0</v>
      </c>
      <c r="DD41" s="46">
        <v>2851000</v>
      </c>
      <c r="DE41" s="46">
        <v>1677000</v>
      </c>
      <c r="DF41" s="1">
        <f>IFERROR(ROUND($BQ41*INDEX(消耗汇总!BH$8:BH$87,相关资料!$G41,1)+$BS41*INDEX(消耗汇总!BH$8:BH$87,相关资料!$G41,1)/2,-2),0)</f>
        <v>0</v>
      </c>
      <c r="DH41" s="46">
        <v>1677000</v>
      </c>
      <c r="DI41" s="46">
        <v>2851000</v>
      </c>
      <c r="DM41" s="29">
        <v>2264000</v>
      </c>
      <c r="DN41" s="2"/>
      <c r="DO41" s="29">
        <v>2264000</v>
      </c>
      <c r="DR41" s="46">
        <v>1118000</v>
      </c>
      <c r="DS41" s="46">
        <v>1900700</v>
      </c>
      <c r="DT41" s="46">
        <v>1118000</v>
      </c>
      <c r="DU41" s="1">
        <v>0</v>
      </c>
      <c r="DW41" s="46">
        <v>2236100</v>
      </c>
      <c r="DX41" s="46">
        <v>3801300</v>
      </c>
      <c r="DY41" s="46">
        <v>2236100</v>
      </c>
      <c r="DZ41" s="1">
        <f>ROUND($BU41*INDEX(消耗汇总!BH$8:BH$87,相关资料!$K41,1),-2)</f>
        <v>0</v>
      </c>
      <c r="EB41" s="46">
        <v>4472100</v>
      </c>
      <c r="EC41" s="46">
        <v>7602600</v>
      </c>
      <c r="ED41" s="46">
        <v>4472100</v>
      </c>
      <c r="EE41" s="1">
        <f>IFERROR(ROUND($BV41*INDEX(消耗汇总!BH$8:BH$87,相关资料!$L41,1),-2),0)</f>
        <v>0</v>
      </c>
      <c r="EG41" s="46">
        <v>3745400</v>
      </c>
      <c r="EH41" s="46">
        <v>6367200</v>
      </c>
      <c r="EI41" s="46">
        <v>3745400</v>
      </c>
      <c r="EJ41" s="1">
        <f>IFERROR(ROUND($BW41*INDEX(消耗汇总!BH$8:BH$87,相关资料!$M41,1),-2),0)</f>
        <v>0</v>
      </c>
      <c r="EL41" s="1">
        <f>IFERROR(ROUND($BX41*INDEX(消耗汇总!BE$8:BE$87,相关资料!$N41,1),-2),0)</f>
        <v>21709296800</v>
      </c>
      <c r="EM41" s="1">
        <f>IFERROR(ROUND($BX41*INDEX(消耗汇总!BF$8:BF$87,相关资料!$N41,1),-2),0)</f>
        <v>56009985800</v>
      </c>
      <c r="EN41" s="1">
        <f>IFERROR(ROUND($BX41*INDEX(消耗汇总!BG$8:BG$87,相关资料!$N41,1),-2),0)</f>
        <v>21709296800</v>
      </c>
      <c r="EO41" s="1">
        <f>IFERROR(ROUND($BX41*INDEX(消耗汇总!BH$8:BH$87,相关资料!$N41,1),-2),0)</f>
        <v>0</v>
      </c>
      <c r="EQ41" s="1">
        <f>IFERROR(ROUND($BY41*INDEX(消耗汇总!BE$8:BE$87,相关资料!$O41,1),-2),0)</f>
        <v>0</v>
      </c>
      <c r="ER41" s="1">
        <f>IFERROR(ROUND($BY41*INDEX(消耗汇总!BF$8:BF$87,相关资料!$O41,1),-2),0)</f>
        <v>0</v>
      </c>
      <c r="ES41" s="1">
        <f>IFERROR(ROUND($BY41*INDEX(消耗汇总!BG$8:BG$87,相关资料!$O41,1),-2),0)</f>
        <v>0</v>
      </c>
      <c r="ET41" s="1">
        <f>IFERROR(ROUND($BY41*INDEX(消耗汇总!BH$8:BH$87,相关资料!$O41,1),-2),0)</f>
        <v>0</v>
      </c>
      <c r="EV41" s="1">
        <f>IFERROR(ROUND($BZ41*INDEX(消耗汇总!BE$8:BE$87,相关资料!$P41,1),-2),0)</f>
        <v>0</v>
      </c>
      <c r="EW41" s="1">
        <f>IFERROR(ROUND($BZ41*INDEX(消耗汇总!BF$8:BF$87,相关资料!$P41,1),-2),0)</f>
        <v>0</v>
      </c>
      <c r="EX41" s="1">
        <f>IFERROR(ROUND($BZ41*INDEX(消耗汇总!BG$8:BG$87,相关资料!$P41,1),-2),0)</f>
        <v>0</v>
      </c>
      <c r="EY41" s="1">
        <f>IFERROR(ROUND($BZ41*INDEX(消耗汇总!BH$8:BH$87,相关资料!$P41,1),-2),0)</f>
        <v>0</v>
      </c>
      <c r="FA41" s="1">
        <f>IFERROR(ROUND($CA41*INDEX(消耗汇总!BE$8:BE$87,相关资料!$Q41,1),-2),0)</f>
        <v>0</v>
      </c>
      <c r="FB41" s="1">
        <f>IFERROR(ROUND($CA41*INDEX(消耗汇总!BF$8:BF$87,相关资料!$Q41,1),-2),0)</f>
        <v>0</v>
      </c>
      <c r="FC41" s="1">
        <f>IFERROR(ROUND($CA41*INDEX(消耗汇总!BG$8:BG$87,相关资料!$Q41,1),-2),0)</f>
        <v>0</v>
      </c>
      <c r="FD41" s="1">
        <f>IFERROR(ROUND($CA41*INDEX(消耗汇总!BH$8:BH$87,相关资料!$Q41,1),-2),0)</f>
        <v>0</v>
      </c>
      <c r="FF41" s="1">
        <f>IFERROR(ROUND($CB41*INDEX(消耗汇总!BE$8:BE$87,相关资料!$R41,1),-2),0)</f>
        <v>0</v>
      </c>
      <c r="FG41" s="1">
        <f>IFERROR(ROUND($CB41*INDEX(消耗汇总!BF$8:BF$87,相关资料!$R41,1),-2),0)</f>
        <v>0</v>
      </c>
      <c r="FH41" s="1">
        <f>IFERROR(ROUND($CB41*INDEX(消耗汇总!BG$8:BG$87,相关资料!$R41,1),-2),0)</f>
        <v>0</v>
      </c>
      <c r="FI41" s="1">
        <f>IFERROR(ROUND($CB41*INDEX(消耗汇总!BH$8:BH$87,相关资料!$R41,1),-2),0)</f>
        <v>0</v>
      </c>
      <c r="FK41" s="46">
        <v>3046600</v>
      </c>
      <c r="FL41" s="46">
        <v>5179300</v>
      </c>
      <c r="FM41" s="46">
        <v>3046600</v>
      </c>
      <c r="FN41" s="1">
        <f>IFERROR(ROUND($CC41*INDEX(消耗汇总!BH$8:BH$87,相关资料!$S41,1),-2),0)</f>
        <v>0</v>
      </c>
      <c r="FP41" s="1">
        <f>IFERROR(ROUND($CD41*INDEX(消耗汇总!BE$8:BE$87,相关资料!$T41,1),-2),0)</f>
        <v>0</v>
      </c>
      <c r="FQ41" s="1">
        <f>IFERROR(ROUND($CD41*INDEX(消耗汇总!BF$8:BF$87,相关资料!$T41,1),-2),0)</f>
        <v>0</v>
      </c>
      <c r="FR41" s="1">
        <f>IFERROR(ROUND($CD41*INDEX(消耗汇总!BG$8:BG$87,相关资料!$T41,1),-2),0)</f>
        <v>0</v>
      </c>
      <c r="FS41" s="1">
        <f>IFERROR(ROUND($CD41*INDEX(消耗汇总!BH$8:BH$87,相关资料!$T41,1),-2),0)</f>
        <v>0</v>
      </c>
      <c r="FW41" s="8">
        <v>36</v>
      </c>
      <c r="FX41" s="5">
        <f t="shared" si="13"/>
        <v>75495100</v>
      </c>
      <c r="FY41" s="5">
        <f t="shared" si="14"/>
        <v>13858000</v>
      </c>
      <c r="FZ41" s="5">
        <f t="shared" si="15"/>
        <v>0</v>
      </c>
      <c r="GA41" s="5">
        <f t="shared" si="1"/>
        <v>0</v>
      </c>
      <c r="GB41" s="5">
        <f t="shared" si="2"/>
        <v>4528000</v>
      </c>
      <c r="GC41" s="5">
        <f>SUM($DH41:$DK41)</f>
        <v>4528000</v>
      </c>
      <c r="GD41" s="5">
        <f t="shared" si="16"/>
        <v>4528000</v>
      </c>
      <c r="GE41" s="5">
        <f t="shared" si="17"/>
        <v>4136700</v>
      </c>
      <c r="GF41" s="5">
        <f t="shared" si="4"/>
        <v>8273500</v>
      </c>
      <c r="GG41" s="5">
        <f t="shared" si="5"/>
        <v>16546800</v>
      </c>
      <c r="GH41" s="5">
        <f t="shared" si="6"/>
        <v>13858000</v>
      </c>
      <c r="GI41" s="8"/>
      <c r="GJ41" s="5">
        <f t="shared" si="7"/>
        <v>0</v>
      </c>
      <c r="GK41" s="5">
        <f t="shared" si="8"/>
        <v>0</v>
      </c>
      <c r="GL41" s="5">
        <f t="shared" si="9"/>
        <v>0</v>
      </c>
      <c r="GM41" s="5">
        <f t="shared" si="10"/>
        <v>0</v>
      </c>
      <c r="GN41" s="5">
        <f t="shared" si="11"/>
        <v>11272500</v>
      </c>
      <c r="GO41" s="5">
        <f t="shared" si="12"/>
        <v>0</v>
      </c>
      <c r="GR41" s="8">
        <v>36</v>
      </c>
      <c r="GS41" s="5">
        <f>SUM(FX$6:FX41)</f>
        <v>379937400</v>
      </c>
      <c r="GT41" s="5">
        <f>SUM(FY$6:FY41)</f>
        <v>69735700</v>
      </c>
      <c r="GU41" s="5">
        <f>SUM(FZ$6:FZ41)</f>
        <v>574088126600</v>
      </c>
      <c r="GV41" s="5">
        <f>SUM(GA$6:GA41)</f>
        <v>0</v>
      </c>
      <c r="GW41" s="5">
        <f>SUM(GB$6:GB41)</f>
        <v>24134100</v>
      </c>
      <c r="GX41" s="5">
        <f>SUM(GC$6:GC41)</f>
        <v>24134100</v>
      </c>
      <c r="GY41" s="5">
        <f>SUM(GD$6:GD41)</f>
        <v>24134120</v>
      </c>
      <c r="GZ41" s="5">
        <f>SUM(GE$6:GE41)</f>
        <v>22228450</v>
      </c>
      <c r="HA41" s="5">
        <f>SUM(GF$6:GF41)</f>
        <v>31381300</v>
      </c>
      <c r="HB41" s="5">
        <f>SUM(GG$6:GG41)</f>
        <v>81290550</v>
      </c>
      <c r="HC41" s="5">
        <f>SUM(GH$6:GH41)</f>
        <v>69736000</v>
      </c>
      <c r="HD41" s="5">
        <f>SUM(GI$6:GI41)</f>
        <v>0</v>
      </c>
      <c r="HE41" s="5">
        <f>SUM(GJ$6:GJ41)</f>
        <v>57765804600</v>
      </c>
      <c r="HF41" s="5">
        <f>SUM(GK$6:GK41)</f>
        <v>57765805200</v>
      </c>
      <c r="HG41" s="5">
        <f>SUM(GL$6:GL41)</f>
        <v>57765804900</v>
      </c>
      <c r="HH41" s="5">
        <f>SUM(GM$6:GM41)</f>
        <v>43324352700</v>
      </c>
      <c r="HI41" s="5">
        <f>SUM(GN$6:GN41)</f>
        <v>55570400</v>
      </c>
      <c r="HJ41" s="5">
        <f>SUM(GO$6:GO41)</f>
        <v>4436503800</v>
      </c>
      <c r="HM41" s="8">
        <v>36</v>
      </c>
      <c r="HN41" s="5">
        <f>IFERROR(求节点(相关资料!C$6:C$85,GS$6:GS$85,$HM41),0)</f>
        <v>379937400</v>
      </c>
      <c r="HO41" s="5">
        <f>IFERROR(求节点(相关资料!D$6:D$85,GT$6:GT$85,$HM41),0)</f>
        <v>69735700</v>
      </c>
      <c r="HP41" s="5">
        <f>IFERROR(求节点(相关资料!E$6:E$85,GU$6:GU$85,$HM41),0)</f>
        <v>151359550</v>
      </c>
      <c r="HQ41" s="5">
        <f>IFERROR(求节点(相关资料!F$6:F$85,GV$6:GV$85,$HM41),0)</f>
        <v>0</v>
      </c>
      <c r="HR41" s="5">
        <f>IFERROR(求节点(相关资料!G$6:G$85,GW$6:GW$85,$HM41),0)</f>
        <v>24134100</v>
      </c>
      <c r="HS41" s="5">
        <f>IFERROR(求节点(相关资料!H$6:H$85,GX$6:GX$85,$HM41),0)</f>
        <v>24134100</v>
      </c>
      <c r="HT41" s="5">
        <f>IFERROR(求节点(相关资料!I$6:I$85,GY$6:GY$85,$HM41),0)</f>
        <v>24134120</v>
      </c>
      <c r="HU41" s="5">
        <f>IFERROR(求节点(相关资料!J$6:J$85,GZ$6:GZ$85,$HM41),0)</f>
        <v>22228450</v>
      </c>
      <c r="HV41" s="5">
        <f>IFERROR(求节点(相关资料!K$6:K$85,HA$6:HA$85,$HM41),0)</f>
        <v>31381300</v>
      </c>
      <c r="HW41" s="5">
        <f>IFERROR(求节点(相关资料!L$6:L$85,HB$6:HB$85,$HM41),0)</f>
        <v>81290550</v>
      </c>
      <c r="HX41" s="5">
        <f>IFERROR(求节点(相关资料!M$6:M$85,HC$6:HC$85,$HM41),0)</f>
        <v>69736000</v>
      </c>
      <c r="HY41" s="5">
        <f>IFERROR(求节点(相关资料!N$6:N$85,HD$6:HD$85,$HM41),0)</f>
        <v>0</v>
      </c>
      <c r="HZ41" s="5">
        <f>IFERROR(求节点(相关资料!O$6:O$85,HE$6:HE$85,$HM41),0)</f>
        <v>27395300</v>
      </c>
      <c r="IA41" s="5">
        <f>IFERROR(求节点(相关资料!P$6:P$85,HF$6:HF$85,$HM41),0)</f>
        <v>27395900</v>
      </c>
      <c r="IB41" s="5">
        <f>IFERROR(求节点(相关资料!Q$6:Q$85,HG$6:HG$85,$HM41),0)</f>
        <v>27395600</v>
      </c>
      <c r="IC41" s="5">
        <f>IFERROR(求节点(相关资料!R$6:R$85,HH$6:HH$85,$HM41),0)</f>
        <v>20545100</v>
      </c>
      <c r="ID41" s="5">
        <f>IFERROR(求节点(相关资料!S$6:S$85,HI$6:HI$85,$HM41),0)</f>
        <v>55570400</v>
      </c>
      <c r="IE41" s="5">
        <f>IFERROR(求节点(相关资料!T$6:T$85,HJ$6:HJ$85,$HM41),0)</f>
        <v>2986525</v>
      </c>
      <c r="IH41" s="6">
        <v>36</v>
      </c>
      <c r="II41" s="6">
        <f>SUMPRODUCT(HN41:IE41,'[1]功能-城建'!$X41:$AO41)</f>
        <v>1039360095</v>
      </c>
      <c r="IJ41" s="6">
        <f>'[1]资源-木石铜粮'!$BW41</f>
        <v>1165216469.4152353</v>
      </c>
      <c r="IK41" s="6">
        <f t="shared" si="18"/>
        <v>0.89198884694927427</v>
      </c>
    </row>
    <row r="42" spans="1:245" x14ac:dyDescent="0.15">
      <c r="A42" s="2">
        <v>37</v>
      </c>
      <c r="B42" s="4">
        <f>'[1]资源-木石铜粮'!DG42</f>
        <v>473594317.0499962</v>
      </c>
      <c r="C42" s="4">
        <f>'[1]资源-木石铜粮'!DH42</f>
        <v>86718596.142628834</v>
      </c>
      <c r="D42" s="4">
        <f>'[1]资源-木石铜粮'!DI42</f>
        <v>186449854.18579251</v>
      </c>
      <c r="E42" s="4">
        <f>'[1]资源-木石铜粮'!DJ42</f>
        <v>0</v>
      </c>
      <c r="F42" s="4">
        <f>'[1]资源-木石铜粮'!DK42</f>
        <v>27223675.171916056</v>
      </c>
      <c r="G42" s="4">
        <f>'[1]资源-木石铜粮'!DL42</f>
        <v>27223675.171916056</v>
      </c>
      <c r="H42" s="4">
        <f>'[1]资源-木石铜粮'!DM42</f>
        <v>27223675.171916056</v>
      </c>
      <c r="I42" s="4">
        <f>'[1]资源-木石铜粮'!DN42</f>
        <v>27223675.171916056</v>
      </c>
      <c r="J42" s="29">
        <f>SMALL('[1]资源-木石铜粮'!$DO$6:$DO$55,$A42)</f>
        <v>41616669.579223849</v>
      </c>
      <c r="K42" s="4">
        <f>'[1]资源-木石铜粮'!DP42</f>
        <v>101770232.97547966</v>
      </c>
      <c r="L42" s="4">
        <f>'[1]资源-木石铜粮'!DQ42</f>
        <v>86718136.199550554</v>
      </c>
      <c r="M42" s="4">
        <f>'[1]资源-木石铜粮'!DR42</f>
        <v>171044755.21943828</v>
      </c>
      <c r="N42" s="4">
        <f>'[1]资源-木石铜粮'!DS42</f>
        <v>33336098.17382089</v>
      </c>
      <c r="O42" s="4">
        <f>'[1]资源-木石铜粮'!DT42</f>
        <v>33337227.231893644</v>
      </c>
      <c r="P42" s="4">
        <f>'[1]资源-木石铜粮'!DU42</f>
        <v>33336818.393601835</v>
      </c>
      <c r="Q42" s="4">
        <f>'[1]资源-木石铜粮'!DV42</f>
        <v>25001273.11280793</v>
      </c>
      <c r="R42" s="4">
        <f>'[1]资源-木石铜粮'!DW42</f>
        <v>69271601.0744178</v>
      </c>
      <c r="S42" s="4">
        <f>'[1]资源-木石铜粮'!DX42</f>
        <v>3487523.4471770856</v>
      </c>
      <c r="T42" s="4">
        <f>'[1]资源-木石铜粮'!DY42</f>
        <v>0</v>
      </c>
      <c r="V42" s="2">
        <v>37</v>
      </c>
      <c r="W42" s="2">
        <f>IFERROR(求节点($A$6:$A$85,B$6:B$85,相关资料!C42),0)</f>
        <v>473594317.0499962</v>
      </c>
      <c r="X42" s="2">
        <f>IFERROR(求节点($A$6:$A$85,C$6:C$85,相关资料!D42),0)</f>
        <v>86718596.142628834</v>
      </c>
      <c r="Y42" s="2">
        <f>IFERROR(求节点($A$6:$A$85,D$6:D$85,相关资料!E42),0)</f>
        <v>464988771639.45007</v>
      </c>
      <c r="Z42" s="2">
        <f>IFERROR(求节点($A$6:$A$85,E$6:E$85,相关资料!F42),0)</f>
        <v>0</v>
      </c>
      <c r="AA42" s="2">
        <f>IFERROR(求节点($A$6:$A$85,F$6:F$85,相关资料!G42),0)</f>
        <v>27223675.171916056</v>
      </c>
      <c r="AB42" s="2">
        <f>IFERROR(求节点($A$6:$A$85,G$6:G$85,相关资料!H42),0)</f>
        <v>27223675.171916056</v>
      </c>
      <c r="AC42" s="2">
        <f>IFERROR(求节点($A$6:$A$85,H$6:H$85,相关资料!I42),0)</f>
        <v>27223675.171916056</v>
      </c>
      <c r="AD42" s="2">
        <f>IFERROR(求节点($A$6:$A$85,I$6:I$85,相关资料!J42),0)</f>
        <v>27223675.171916056</v>
      </c>
      <c r="AE42" s="29">
        <f>MAX(求节点('[1]功能-城建'!$K$33:$K$55,$J$33:$J$85,$V42),AE41)</f>
        <v>41616669.579223849</v>
      </c>
      <c r="AF42" s="2">
        <f>IFERROR(求节点($A$6:$A$85,K$6:K$85,相关资料!L42),0)</f>
        <v>101770232.97547966</v>
      </c>
      <c r="AG42" s="2">
        <f>IFERROR(求节点($A$6:$A$85,L$6:L$85,相关资料!M42),0)</f>
        <v>86718136.199550554</v>
      </c>
      <c r="AH42" s="2">
        <f>IFERROR(求节点($A$6:$A$85,M$6:M$85,相关资料!N42),0)</f>
        <v>365635414126.22552</v>
      </c>
      <c r="AI42" s="2">
        <f>IFERROR(求节点($A$6:$A$85,N$6:N$85,相关资料!O42),0)</f>
        <v>46721568786.87645</v>
      </c>
      <c r="AJ42" s="2">
        <f>IFERROR(求节点($A$6:$A$85,O$6:O$85,相关资料!P42),0)</f>
        <v>46721569915.934525</v>
      </c>
      <c r="AK42" s="2">
        <f>IFERROR(求节点($A$6:$A$85,P$6:P$85,相关资料!Q42),0)</f>
        <v>46721569507.096237</v>
      </c>
      <c r="AL42" s="2">
        <f>IFERROR(求节点($A$6:$A$85,Q$6:Q$85,相关资料!R42),0)</f>
        <v>35041175789.639816</v>
      </c>
      <c r="AM42" s="2">
        <f>IFERROR(求节点($A$6:$A$85,R$6:R$85,相关资料!S42),0)</f>
        <v>69271601.0744178</v>
      </c>
      <c r="AN42" s="2">
        <f>IFERROR(求节点($A$6:$A$85,S$6:S$85,相关资料!T42),0)</f>
        <v>3606382190.1373234</v>
      </c>
      <c r="AO42" s="2">
        <f>IFERROR(求节点($A$6:$A$85,T$6:T$85,相关资料!U42),0)</f>
        <v>0</v>
      </c>
      <c r="AP42" s="2"/>
      <c r="AQ42" s="2">
        <v>37</v>
      </c>
      <c r="AR42" s="2">
        <f>IF(W42-W41=0,MAX(AR$6:AR41),W42-W41)</f>
        <v>93656710.552423477</v>
      </c>
      <c r="AS42" s="2">
        <f>IF(X42-X41=0,MAX(AS$6:AS41),X42-X41)</f>
        <v>16983083.513506114</v>
      </c>
      <c r="AT42" s="2">
        <f>IF(Y42-Y41=0,MAX(AT$6:AT41),Y42-Y41)</f>
        <v>130219026434.29602</v>
      </c>
      <c r="AU42" s="2">
        <f>IF(Z42-Z41=0,MAX(AU$6:AU41),Z42-Z41)</f>
        <v>0</v>
      </c>
      <c r="AV42" s="2">
        <f>IF(AA42-AA41=0,MAX(AV$6:AV41),AA42-AA41)</f>
        <v>4995024.5627959184</v>
      </c>
      <c r="AW42" s="2">
        <f>IF(AB42-AB41=0,MAX(AW$6:AW41),AB42-AB41)</f>
        <v>4995024.5627959184</v>
      </c>
      <c r="AX42" s="2">
        <f>IF(AC42-AC41=0,MAX(AX$6:AX41),AC42-AC41)</f>
        <v>4995024.5627959184</v>
      </c>
      <c r="AY42" s="2">
        <f>IF(AD42-AD41=0,MAX(AY$6:AY41),AD42-AD41)</f>
        <v>4995024.5627959184</v>
      </c>
      <c r="AZ42" s="2">
        <f>IF(AE42-AE41=0,MAX(AZ$6:AZ41),AE42-AE41)</f>
        <v>10239800.353731632</v>
      </c>
      <c r="BA42" s="2">
        <f>IF(AF42-AF41=0,MAX(BA$6:BA41),AF42-AF41)</f>
        <v>20479600.707463264</v>
      </c>
      <c r="BB42" s="2">
        <f>IF(AG42-AG41=0,MAX(BB$6:BB41),AG42-AG41)</f>
        <v>16983083.513506114</v>
      </c>
      <c r="BC42" s="2">
        <f>IF(AH42-AH41=0,MAX(BC$6:BC41),AH42-AH41)</f>
        <v>80184338195.206726</v>
      </c>
      <c r="BD42" s="2">
        <f>IF(AI42-AI41=0,MAX(BD$6:BD41),AI42-AI41)</f>
        <v>17673864382.141937</v>
      </c>
      <c r="BE42" s="2">
        <f>IF(AJ42-AJ41=0,MAX(BE$6:BE41),AJ42-AJ41)</f>
        <v>17673864382.141937</v>
      </c>
      <c r="BF42" s="2">
        <f>IF(AK42-AK41=0,MAX(BF$6:BF41),AK42-AK41)</f>
        <v>17673864382.141941</v>
      </c>
      <c r="BG42" s="2">
        <f>IF(AL42-AL41=0,MAX(BG$6:BG41),AL42-AL41)</f>
        <v>13255398286.606468</v>
      </c>
      <c r="BH42" s="2">
        <f>IF(AM42-AM41=0,MAX(BH$6:BH41),AM42-AM41)</f>
        <v>13861193.161758669</v>
      </c>
      <c r="BI42" s="2">
        <f>IF(AN42-AN41=0,MAX(BI$6:BI41),AN42-AN41)</f>
        <v>1285032343.8735757</v>
      </c>
      <c r="BK42" s="21">
        <v>1</v>
      </c>
      <c r="BL42" s="2">
        <v>37</v>
      </c>
      <c r="BM42" s="2">
        <f>IF($BL42&gt;BM$1,0,SMALL(AR$6:AR$85,$BL42)*求节点($BL$6:$BL$85,$BK$6:$BK$85,INDEX(升级建筑所需大殿等级!AA$6:AA$85,MATCH($BL42,升级建筑所需大殿等级!$Z$6:$Z$85,0))))</f>
        <v>93656710.552423477</v>
      </c>
      <c r="BN42" s="2">
        <f>IF($BL42&gt;BN$1,0,SMALL(AS$6:AS$85,$BL42)*求节点($BL$6:$BL$85,$BK$6:$BK$85,INDEX(升级建筑所需大殿等级!AB$6:AB$85,MATCH($BL42,升级建筑所需大殿等级!$Z$6:$Z$85,0))))</f>
        <v>16983083.513506114</v>
      </c>
      <c r="BO42" s="2">
        <f>IF($BL42&gt;BO$1,0,SMALL(AT$6:AT$85,$BL42)*求节点($BL$6:$BL$85,$BK$6:$BK$85,INDEX(升级建筑所需大殿等级!AC$6:AC$85,MATCH($BL42,升级建筑所需大殿等级!$Z$6:$Z$85,0))))</f>
        <v>0</v>
      </c>
      <c r="BP42" s="2">
        <f>IF($BL42&gt;BP$1,0,SMALL(AU$6:AU$85,$BL42)*求节点($BL$6:$BL$85,$BK$6:$BK$85,INDEX(升级建筑所需大殿等级!AD$6:AD$85,MATCH($BL42,升级建筑所需大殿等级!$Z$6:$Z$85,0))))</f>
        <v>0</v>
      </c>
      <c r="BQ42" s="2">
        <f>IF($BL42&gt;BQ$1,0,SMALL(AV$6:AV$85,$BL42)*求节点($BL$6:$BL$85,$BK$6:$BK$85,INDEX(升级建筑所需大殿等级!AE$6:AE$85,MATCH($BL42,升级建筑所需大殿等级!$Z$6:$Z$85,0))))</f>
        <v>4995024.5627959184</v>
      </c>
      <c r="BR42" s="2">
        <f>IF($BL42&gt;BR$1,0,SMALL(AW$6:AW$85,$BL42)*求节点($BL$6:$BL$85,$BK$6:$BK$85,INDEX(升级建筑所需大殿等级!AF$6:AF$85,MATCH($BL42,升级建筑所需大殿等级!$Z$6:$Z$85,0))))</f>
        <v>4995024.5627959184</v>
      </c>
      <c r="BS42" s="2">
        <f>IF($BL42&gt;BS$1,0,SMALL(AX$6:AX$85,$BL42)*求节点($BL$6:$BL$85,$BK$6:$BK$85,INDEX(升级建筑所需大殿等级!AG$6:AG$85,MATCH($BL42,升级建筑所需大殿等级!$Z$6:$Z$85,0))))</f>
        <v>4995024.5627959184</v>
      </c>
      <c r="BT42" s="2">
        <f>IF($BL42&gt;BT$1,0,SMALL(AY$6:AY$85,$BL42)*求节点($BL$6:$BL$85,$BK$6:$BK$85,INDEX(升级建筑所需大殿等级!AH$6:AH$85,MATCH($BL42,升级建筑所需大殿等级!$Z$6:$Z$85,0))))</f>
        <v>4995024.5627959184</v>
      </c>
      <c r="BU42" s="2">
        <f>IF($BL42&gt;BU$1,0,SMALL(AZ$6:AZ$85,$BL42)*求节点($BL$6:$BL$85,$BK$6:$BK$85,INDEX(升级建筑所需大殿等级!AI$6:AI$85,MATCH($BL42,升级建筑所需大殿等级!$Z$6:$Z$85,0))))</f>
        <v>10239800.353731632</v>
      </c>
      <c r="BV42" s="2">
        <f>IF($BL42&gt;BV$1,0,SMALL(BA$6:BA$85,$BL42)*求节点($BL$6:$BL$85,$BK$6:$BK$85,INDEX(升级建筑所需大殿等级!AJ$6:AJ$85,MATCH($BL42,升级建筑所需大殿等级!$Z$6:$Z$85,0))))</f>
        <v>20479600.707463264</v>
      </c>
      <c r="BW42" s="2">
        <f>IF($BL42&gt;BW$1,0,SMALL(BB$6:BB$85,$BL42)*求节点($BL$6:$BL$85,$BK$6:$BK$85,INDEX(升级建筑所需大殿等级!AK$6:AK$85,MATCH($BL42,升级建筑所需大殿等级!$Z$6:$Z$85,0))))</f>
        <v>16983083.513506114</v>
      </c>
      <c r="BX42" s="2">
        <f>IF($BL42&gt;BX$1,0,SMALL(BC$6:BC$85,$BL42)*求节点($BL$6:$BL$85,$BK$6:$BK$85,INDEX(升级建筑所需大殿等级!AL$6:AL$85,MATCH($BL42,升级建筑所需大殿等级!$Z$6:$Z$85,0))))</f>
        <v>0</v>
      </c>
      <c r="BY42" s="2">
        <f>IF($BL42&gt;BY$1,0,SMALL(BD$6:BD$85,$BL42)*求节点($BL$6:$BL$85,$BK$6:$BK$85,INDEX(升级建筑所需大殿等级!AM$6:AM$85,MATCH($BL42,升级建筑所需大殿等级!$Z$6:$Z$85,0))))</f>
        <v>0</v>
      </c>
      <c r="BZ42" s="2">
        <f>IF($BL42&gt;BZ$1,0,SMALL(BE$6:BE$85,$BL42)*求节点($BL$6:$BL$85,$BK$6:$BK$85,INDEX(升级建筑所需大殿等级!AN$6:AN$85,MATCH($BL42,升级建筑所需大殿等级!$Z$6:$Z$85,0))))</f>
        <v>0</v>
      </c>
      <c r="CA42" s="2">
        <f>IF($BL42&gt;CA$1,0,SMALL(BF$6:BF$85,$BL42)*求节点($BL$6:$BL$85,$BK$6:$BK$85,INDEX(升级建筑所需大殿等级!AO$6:AO$85,MATCH($BL42,升级建筑所需大殿等级!$Z$6:$Z$85,0))))</f>
        <v>0</v>
      </c>
      <c r="CB42" s="2">
        <f>IF($BL42&gt;CB$1,0,SMALL(BG$6:BG$85,$BL42)*求节点($BL$6:$BL$85,$BK$6:$BK$85,INDEX(升级建筑所需大殿等级!AP$6:AP$85,MATCH($BL42,升级建筑所需大殿等级!$Z$6:$Z$85,0))))</f>
        <v>0</v>
      </c>
      <c r="CC42" s="2">
        <f>IF($BL42&gt;CC$1,0,SMALL(BH$6:BH$85,$BL42)*求节点($BL$6:$BL$85,$BK$6:$BK$85,INDEX(升级建筑所需大殿等级!AQ$6:AQ$85,MATCH($BL42,升级建筑所需大殿等级!$Z$6:$Z$85,0))))</f>
        <v>13861193.161758669</v>
      </c>
      <c r="CD42" s="2">
        <f>IF($BL42&gt;CD$1,0,SMALL(BI$6:BI$85,$BL42)*求节点($BL$6:$BL$85,$BK$6:$BK$85,INDEX(升级建筑所需大殿等级!AR$6:AR$85,MATCH($BL42,升级建筑所需大殿等级!$Z$6:$Z$85,0))))</f>
        <v>0</v>
      </c>
      <c r="CE42" s="2"/>
      <c r="CF42" s="2"/>
      <c r="CH42" s="1">
        <v>37</v>
      </c>
      <c r="CI42" s="46">
        <v>25176500</v>
      </c>
      <c r="CJ42" s="46">
        <v>43303600</v>
      </c>
      <c r="CK42" s="46">
        <v>25176500</v>
      </c>
      <c r="CL42" s="1">
        <f>IFERROR(ROUND($BM42*INDEX(消耗汇总!BH$8:BH$87,相关资料!$C42,1),-2),0)</f>
        <v>0</v>
      </c>
      <c r="CN42" s="46">
        <v>4565300</v>
      </c>
      <c r="CO42" s="46">
        <v>7852400</v>
      </c>
      <c r="CP42" s="46">
        <v>4565300</v>
      </c>
      <c r="CQ42" s="1">
        <f>IFERROR(ROUND($BN42*INDEX(消耗汇总!BH$8:BH$87,相关资料!$D42,1),-2),0)</f>
        <v>0</v>
      </c>
      <c r="CS42" s="1">
        <f>IFERROR(ROUND($BO42*INDEX(消耗汇总!BE$8:BE$87,相关资料!$E42,1),-2),0)</f>
        <v>0</v>
      </c>
      <c r="CT42" s="1">
        <f>IFERROR(ROUND($BO42*INDEX(消耗汇总!BF$8:BF$87,相关资料!$E42,1),-2),0)</f>
        <v>0</v>
      </c>
      <c r="CU42" s="1">
        <f>IFERROR(ROUND($BO42*INDEX(消耗汇总!BG$8:BG$87,相关资料!$E42,1),-2),0)</f>
        <v>0</v>
      </c>
      <c r="CV42" s="1">
        <f>IFERROR(ROUND($BO42*INDEX(消耗汇总!BH$8:BH$87,相关资料!$E42,1),-2),0)</f>
        <v>0</v>
      </c>
      <c r="CX42" s="1">
        <f>IFERROR(ROUND($BP42*INDEX(消耗汇总!BE$8:BE$87,相关资料!$F42,1),-2),0)</f>
        <v>0</v>
      </c>
      <c r="CY42" s="1">
        <f>IFERROR(ROUND($BP42*INDEX(消耗汇总!BF$8:BF$87,相关资料!$F42,1),-2),0)</f>
        <v>0</v>
      </c>
      <c r="CZ42" s="1">
        <f>IFERROR(ROUND($BP42*INDEX(消耗汇总!BG$8:BG$87,相关资料!$F42,1),-2),0)</f>
        <v>0</v>
      </c>
      <c r="DA42" s="1">
        <f>IFERROR(ROUND($BP42*INDEX(消耗汇总!BH$8:BH$87,相关资料!$F42,1),-2),0)</f>
        <v>0</v>
      </c>
      <c r="DD42" s="46">
        <v>3464300</v>
      </c>
      <c r="DE42" s="46">
        <v>2014100</v>
      </c>
      <c r="DF42" s="1">
        <f>IFERROR(ROUND($BQ42*INDEX(消耗汇总!BH$8:BH$87,相关资料!$G42,1)+$BS42*INDEX(消耗汇总!BH$8:BH$87,相关资料!$G42,1)/2,-2),0)</f>
        <v>0</v>
      </c>
      <c r="DH42" s="46">
        <v>2014100</v>
      </c>
      <c r="DI42" s="46">
        <v>3464300</v>
      </c>
      <c r="DM42" s="29">
        <v>2739200</v>
      </c>
      <c r="DN42" s="2"/>
      <c r="DO42" s="29">
        <v>2739200</v>
      </c>
      <c r="DR42" s="46">
        <v>1342700</v>
      </c>
      <c r="DS42" s="46">
        <v>2309500</v>
      </c>
      <c r="DT42" s="46">
        <v>1342700</v>
      </c>
      <c r="DU42" s="1">
        <v>0</v>
      </c>
      <c r="DW42" s="46">
        <v>2752600</v>
      </c>
      <c r="DX42" s="46">
        <v>4734500</v>
      </c>
      <c r="DY42" s="46">
        <v>2752600</v>
      </c>
      <c r="DZ42" s="1">
        <f>ROUND($BU42*INDEX(消耗汇总!BH$8:BH$87,相关资料!$K42,1),-2)</f>
        <v>0</v>
      </c>
      <c r="EB42" s="46">
        <v>5505300</v>
      </c>
      <c r="EC42" s="46">
        <v>9469100</v>
      </c>
      <c r="ED42" s="46">
        <v>5505300</v>
      </c>
      <c r="EE42" s="1">
        <f>IFERROR(ROUND($BV42*INDEX(消耗汇总!BH$8:BH$87,相关资料!$L42,1),-2),0)</f>
        <v>0</v>
      </c>
      <c r="EG42" s="46">
        <v>4565300</v>
      </c>
      <c r="EH42" s="46">
        <v>7852400</v>
      </c>
      <c r="EI42" s="46">
        <v>4565300</v>
      </c>
      <c r="EJ42" s="1">
        <f>IFERROR(ROUND($BW42*INDEX(消耗汇总!BH$8:BH$87,相关资料!$M42,1),-2),0)</f>
        <v>0</v>
      </c>
      <c r="EL42" s="1">
        <f>IFERROR(ROUND($BX42*INDEX(消耗汇总!BE$8:BE$87,相关资料!$N42,1),-2),0)</f>
        <v>0</v>
      </c>
      <c r="EM42" s="1">
        <f>IFERROR(ROUND($BX42*INDEX(消耗汇总!BF$8:BF$87,相关资料!$N42,1),-2),0)</f>
        <v>0</v>
      </c>
      <c r="EN42" s="1">
        <f>IFERROR(ROUND($BX42*INDEX(消耗汇总!BG$8:BG$87,相关资料!$N42,1),-2),0)</f>
        <v>0</v>
      </c>
      <c r="EO42" s="1">
        <f>IFERROR(ROUND($BX42*INDEX(消耗汇总!BH$8:BH$87,相关资料!$N42,1),-2),0)</f>
        <v>0</v>
      </c>
      <c r="EQ42" s="1">
        <f>IFERROR(ROUND($BY42*INDEX(消耗汇总!BE$8:BE$87,相关资料!$O42,1),-2),0)</f>
        <v>0</v>
      </c>
      <c r="ER42" s="1">
        <f>IFERROR(ROUND($BY42*INDEX(消耗汇总!BF$8:BF$87,相关资料!$O42,1),-2),0)</f>
        <v>0</v>
      </c>
      <c r="ES42" s="1">
        <f>IFERROR(ROUND($BY42*INDEX(消耗汇总!BG$8:BG$87,相关资料!$O42,1),-2),0)</f>
        <v>0</v>
      </c>
      <c r="ET42" s="1">
        <f>IFERROR(ROUND($BY42*INDEX(消耗汇总!BH$8:BH$87,相关资料!$O42,1),-2),0)</f>
        <v>0</v>
      </c>
      <c r="EV42" s="1">
        <f>IFERROR(ROUND($BZ42*INDEX(消耗汇总!BE$8:BE$87,相关资料!$P42,1),-2),0)</f>
        <v>0</v>
      </c>
      <c r="EW42" s="1">
        <f>IFERROR(ROUND($BZ42*INDEX(消耗汇总!BF$8:BF$87,相关资料!$P42,1),-2),0)</f>
        <v>0</v>
      </c>
      <c r="EX42" s="1">
        <f>IFERROR(ROUND($BZ42*INDEX(消耗汇总!BG$8:BG$87,相关资料!$P42,1),-2),0)</f>
        <v>0</v>
      </c>
      <c r="EY42" s="1">
        <f>IFERROR(ROUND($BZ42*INDEX(消耗汇总!BH$8:BH$87,相关资料!$P42,1),-2),0)</f>
        <v>0</v>
      </c>
      <c r="FA42" s="1">
        <f>IFERROR(ROUND($CA42*INDEX(消耗汇总!BE$8:BE$87,相关资料!$Q42,1),-2),0)</f>
        <v>0</v>
      </c>
      <c r="FB42" s="1">
        <f>IFERROR(ROUND($CA42*INDEX(消耗汇总!BF$8:BF$87,相关资料!$Q42,1),-2),0)</f>
        <v>0</v>
      </c>
      <c r="FC42" s="1">
        <f>IFERROR(ROUND($CA42*INDEX(消耗汇总!BG$8:BG$87,相关资料!$Q42,1),-2),0)</f>
        <v>0</v>
      </c>
      <c r="FD42" s="1">
        <f>IFERROR(ROUND($CA42*INDEX(消耗汇总!BH$8:BH$87,相关资料!$Q42,1),-2),0)</f>
        <v>0</v>
      </c>
      <c r="FF42" s="1">
        <f>IFERROR(ROUND($CB42*INDEX(消耗汇总!BE$8:BE$87,相关资料!$R42,1),-2),0)</f>
        <v>0</v>
      </c>
      <c r="FG42" s="1">
        <f>IFERROR(ROUND($CB42*INDEX(消耗汇总!BF$8:BF$87,相关资料!$R42,1),-2),0)</f>
        <v>0</v>
      </c>
      <c r="FH42" s="1">
        <f>IFERROR(ROUND($CB42*INDEX(消耗汇总!BG$8:BG$87,相关资料!$R42,1),-2),0)</f>
        <v>0</v>
      </c>
      <c r="FI42" s="1">
        <f>IFERROR(ROUND($CB42*INDEX(消耗汇总!BH$8:BH$87,相关资料!$R42,1),-2),0)</f>
        <v>0</v>
      </c>
      <c r="FK42" s="46">
        <v>3726100</v>
      </c>
      <c r="FL42" s="46">
        <v>6408900</v>
      </c>
      <c r="FM42" s="46">
        <v>3726100</v>
      </c>
      <c r="FN42" s="1">
        <f>IFERROR(ROUND($CC42*INDEX(消耗汇总!BH$8:BH$87,相关资料!$S42,1),-2),0)</f>
        <v>0</v>
      </c>
      <c r="FP42" s="1">
        <f>IFERROR(ROUND($CD42*INDEX(消耗汇总!BE$8:BE$87,相关资料!$T42,1),-2),0)</f>
        <v>0</v>
      </c>
      <c r="FQ42" s="1">
        <f>IFERROR(ROUND($CD42*INDEX(消耗汇总!BF$8:BF$87,相关资料!$T42,1),-2),0)</f>
        <v>0</v>
      </c>
      <c r="FR42" s="1">
        <f>IFERROR(ROUND($CD42*INDEX(消耗汇总!BG$8:BG$87,相关资料!$T42,1),-2),0)</f>
        <v>0</v>
      </c>
      <c r="FS42" s="1">
        <f>IFERROR(ROUND($CD42*INDEX(消耗汇总!BH$8:BH$87,相关资料!$T42,1),-2),0)</f>
        <v>0</v>
      </c>
      <c r="FW42" s="8">
        <v>37</v>
      </c>
      <c r="FX42" s="5">
        <f t="shared" si="13"/>
        <v>93656600</v>
      </c>
      <c r="FY42" s="5">
        <f t="shared" si="14"/>
        <v>16983000</v>
      </c>
      <c r="FZ42" s="5">
        <f t="shared" si="15"/>
        <v>0</v>
      </c>
      <c r="GA42" s="5">
        <f t="shared" si="1"/>
        <v>0</v>
      </c>
      <c r="GB42" s="5">
        <f t="shared" si="2"/>
        <v>5478400</v>
      </c>
      <c r="GC42" s="5">
        <f t="shared" si="3"/>
        <v>5478400</v>
      </c>
      <c r="GD42" s="5">
        <f t="shared" si="16"/>
        <v>5478400</v>
      </c>
      <c r="GE42" s="5">
        <f t="shared" si="17"/>
        <v>4994900</v>
      </c>
      <c r="GF42" s="5">
        <f t="shared" si="4"/>
        <v>10239700</v>
      </c>
      <c r="GG42" s="5">
        <f t="shared" si="5"/>
        <v>20479700</v>
      </c>
      <c r="GH42" s="5">
        <f t="shared" si="6"/>
        <v>16983000</v>
      </c>
      <c r="GI42" s="8"/>
      <c r="GJ42" s="5">
        <f t="shared" si="7"/>
        <v>0</v>
      </c>
      <c r="GK42" s="5">
        <f t="shared" si="8"/>
        <v>0</v>
      </c>
      <c r="GL42" s="5">
        <f t="shared" si="9"/>
        <v>0</v>
      </c>
      <c r="GM42" s="5">
        <f t="shared" si="10"/>
        <v>0</v>
      </c>
      <c r="GN42" s="5">
        <f t="shared" si="11"/>
        <v>13861100</v>
      </c>
      <c r="GO42" s="5">
        <f t="shared" si="12"/>
        <v>0</v>
      </c>
      <c r="GR42" s="8">
        <v>37</v>
      </c>
      <c r="GS42" s="5">
        <f>SUM(FX$6:FX42)</f>
        <v>473594000</v>
      </c>
      <c r="GT42" s="5">
        <f>SUM(FY$6:FY42)</f>
        <v>86718700</v>
      </c>
      <c r="GU42" s="5">
        <f>SUM(FZ$6:FZ42)</f>
        <v>574088126600</v>
      </c>
      <c r="GV42" s="5">
        <f>SUM(GA$6:GA42)</f>
        <v>0</v>
      </c>
      <c r="GW42" s="5">
        <f>SUM(GB$6:GB42)</f>
        <v>29612500</v>
      </c>
      <c r="GX42" s="5">
        <f>SUM(GC$6:GC42)</f>
        <v>29612500</v>
      </c>
      <c r="GY42" s="5">
        <f>SUM(GD$6:GD42)</f>
        <v>29612520</v>
      </c>
      <c r="GZ42" s="5">
        <f>SUM(GE$6:GE42)</f>
        <v>27223350</v>
      </c>
      <c r="HA42" s="5">
        <f>SUM(GF$6:GF42)</f>
        <v>41621000</v>
      </c>
      <c r="HB42" s="5">
        <f>SUM(GG$6:GG42)</f>
        <v>101770250</v>
      </c>
      <c r="HC42" s="5">
        <f>SUM(GH$6:GH42)</f>
        <v>86719000</v>
      </c>
      <c r="HD42" s="5">
        <f>SUM(GI$6:GI42)</f>
        <v>0</v>
      </c>
      <c r="HE42" s="5">
        <f>SUM(GJ$6:GJ42)</f>
        <v>57765804600</v>
      </c>
      <c r="HF42" s="5">
        <f>SUM(GK$6:GK42)</f>
        <v>57765805200</v>
      </c>
      <c r="HG42" s="5">
        <f>SUM(GL$6:GL42)</f>
        <v>57765804900</v>
      </c>
      <c r="HH42" s="5">
        <f>SUM(GM$6:GM42)</f>
        <v>43324352700</v>
      </c>
      <c r="HI42" s="5">
        <f>SUM(GN$6:GN42)</f>
        <v>69431500</v>
      </c>
      <c r="HJ42" s="5">
        <f>SUM(GO$6:GO42)</f>
        <v>4436503800</v>
      </c>
      <c r="HM42" s="8">
        <v>37</v>
      </c>
      <c r="HN42" s="5">
        <f>IFERROR(求节点(相关资料!C$6:C$85,GS$6:GS$85,$HM42),0)</f>
        <v>473594000</v>
      </c>
      <c r="HO42" s="5">
        <f>IFERROR(求节点(相关资料!D$6:D$85,GT$6:GT$85,$HM42),0)</f>
        <v>86718700</v>
      </c>
      <c r="HP42" s="5">
        <f>IFERROR(求节点(相关资料!E$6:E$85,GU$6:GU$85,$HM42),0)</f>
        <v>192094150</v>
      </c>
      <c r="HQ42" s="5">
        <f>IFERROR(求节点(相关资料!F$6:F$85,GV$6:GV$85,$HM42),0)</f>
        <v>0</v>
      </c>
      <c r="HR42" s="5">
        <f>IFERROR(求节点(相关资料!G$6:G$85,GW$6:GW$85,$HM42),0)</f>
        <v>29612500</v>
      </c>
      <c r="HS42" s="5">
        <f>IFERROR(求节点(相关资料!H$6:H$85,GX$6:GX$85,$HM42),0)</f>
        <v>29612500</v>
      </c>
      <c r="HT42" s="5">
        <f>IFERROR(求节点(相关资料!I$6:I$85,GY$6:GY$85,$HM42),0)</f>
        <v>29612520</v>
      </c>
      <c r="HU42" s="5">
        <f>IFERROR(求节点(相关资料!J$6:J$85,GZ$6:GZ$85,$HM42),0)</f>
        <v>27223350</v>
      </c>
      <c r="HV42" s="5">
        <f>IFERROR(求节点(相关资料!K$6:K$85,HA$6:HA$85,$HM42),0)</f>
        <v>41621000</v>
      </c>
      <c r="HW42" s="5">
        <f>IFERROR(求节点(相关资料!L$6:L$85,HB$6:HB$85,$HM42),0)</f>
        <v>101770250</v>
      </c>
      <c r="HX42" s="5">
        <f>IFERROR(求节点(相关资料!M$6:M$85,HC$6:HC$85,$HM42),0)</f>
        <v>86719000</v>
      </c>
      <c r="HY42" s="5">
        <f>IFERROR(求节点(相关资料!N$6:N$85,HD$6:HD$85,$HM42),0)</f>
        <v>0</v>
      </c>
      <c r="HZ42" s="5">
        <f>IFERROR(求节点(相关资料!O$6:O$85,HE$6:HE$85,$HM42),0)</f>
        <v>34188260</v>
      </c>
      <c r="IA42" s="5">
        <f>IFERROR(求节点(相关资料!P$6:P$85,HF$6:HF$85,$HM42),0)</f>
        <v>34188860</v>
      </c>
      <c r="IB42" s="5">
        <f>IFERROR(求节点(相关资料!Q$6:Q$85,HG$6:HG$85,$HM42),0)</f>
        <v>34188560</v>
      </c>
      <c r="IC42" s="5">
        <f>IFERROR(求节点(相关资料!R$6:R$85,HH$6:HH$85,$HM42),0)</f>
        <v>25639860</v>
      </c>
      <c r="ID42" s="5">
        <f>IFERROR(求节点(相关资料!S$6:S$85,HI$6:HI$85,$HM42),0)</f>
        <v>69431500</v>
      </c>
      <c r="IE42" s="5">
        <f>IFERROR(求节点(相关资料!T$6:T$85,HJ$6:HJ$85,$HM42),0)</f>
        <v>3750175</v>
      </c>
      <c r="IH42" s="6">
        <v>37</v>
      </c>
      <c r="II42" s="6">
        <f>SUMPRODUCT(HN42:IE42,'[1]功能-城建'!$X42:$AO42)</f>
        <v>1299965185</v>
      </c>
      <c r="IJ42" s="6">
        <f>'[1]资源-木石铜粮'!$BW42</f>
        <v>1454553267.2151887</v>
      </c>
      <c r="IK42" s="6">
        <f t="shared" si="18"/>
        <v>0.89372126432251264</v>
      </c>
    </row>
    <row r="43" spans="1:245" x14ac:dyDescent="0.15">
      <c r="A43" s="2">
        <v>38</v>
      </c>
      <c r="B43" s="4">
        <f>'[1]资源-木石铜粮'!DG43</f>
        <v>588505373.41406286</v>
      </c>
      <c r="C43" s="4">
        <f>'[1]资源-木石铜粮'!DH43</f>
        <v>107313045.20527974</v>
      </c>
      <c r="D43" s="4">
        <f>'[1]资源-木石铜粮'!DI43</f>
        <v>235563138.14607087</v>
      </c>
      <c r="E43" s="4">
        <f>'[1]资源-木石铜粮'!DJ43</f>
        <v>0</v>
      </c>
      <c r="F43" s="4">
        <f>'[1]资源-木石铜粮'!DK43</f>
        <v>33939256.387997873</v>
      </c>
      <c r="G43" s="4">
        <f>'[1]资源-木石铜粮'!DL43</f>
        <v>33939256.387997873</v>
      </c>
      <c r="H43" s="4">
        <f>'[1]资源-木石铜粮'!DM43</f>
        <v>33939256.387997873</v>
      </c>
      <c r="I43" s="4">
        <f>'[1]资源-木石铜粮'!DN43</f>
        <v>33939256.387997873</v>
      </c>
      <c r="J43" s="29">
        <f>SMALL('[1]资源-木石铜粮'!$DO$6:$DO$55,$A43)</f>
        <v>57286359.083414756</v>
      </c>
      <c r="K43" s="4">
        <f>'[1]资源-木石铜粮'!DP43</f>
        <v>126841736.18218511</v>
      </c>
      <c r="L43" s="4">
        <f>'[1]资源-木石铜粮'!DQ43</f>
        <v>107312585.26220146</v>
      </c>
      <c r="M43" s="4">
        <f>'[1]资源-木石铜粮'!DR43</f>
        <v>213748389.99681187</v>
      </c>
      <c r="N43" s="4">
        <f>'[1]资源-木石铜粮'!DS43</f>
        <v>40996835.264758669</v>
      </c>
      <c r="O43" s="4">
        <f>'[1]资源-木石铜粮'!DT43</f>
        <v>40997964.322831422</v>
      </c>
      <c r="P43" s="4">
        <f>'[1]资源-木石铜粮'!DU43</f>
        <v>40997555.484539613</v>
      </c>
      <c r="Q43" s="4">
        <f>'[1]资源-木石铜粮'!DV43</f>
        <v>30746825.931011263</v>
      </c>
      <c r="R43" s="4">
        <f>'[1]资源-木石铜粮'!DW43</f>
        <v>86135171.683689922</v>
      </c>
      <c r="S43" s="4">
        <f>'[1]资源-木石铜粮'!DX43</f>
        <v>4233699.1378528429</v>
      </c>
      <c r="T43" s="4">
        <f>'[1]资源-木石铜粮'!DY43</f>
        <v>0</v>
      </c>
      <c r="V43" s="2">
        <v>38</v>
      </c>
      <c r="W43" s="2">
        <f>IFERROR(求节点($A$6:$A$85,B$6:B$85,相关资料!C43),0)</f>
        <v>588505373.41406286</v>
      </c>
      <c r="X43" s="2">
        <f>IFERROR(求节点($A$6:$A$85,C$6:C$85,相关资料!D43),0)</f>
        <v>107313045.20527974</v>
      </c>
      <c r="Y43" s="2">
        <f>IFERROR(求节点($A$6:$A$85,D$6:D$85,相关资料!E43),0)</f>
        <v>464988771639.45007</v>
      </c>
      <c r="Z43" s="2">
        <f>IFERROR(求节点($A$6:$A$85,E$6:E$85,相关资料!F43),0)</f>
        <v>0</v>
      </c>
      <c r="AA43" s="2">
        <f>IFERROR(求节点($A$6:$A$85,F$6:F$85,相关资料!G43),0)</f>
        <v>33939256.387997873</v>
      </c>
      <c r="AB43" s="2">
        <f>IFERROR(求节点($A$6:$A$85,G$6:G$85,相关资料!H43),0)</f>
        <v>33939256.387997873</v>
      </c>
      <c r="AC43" s="2">
        <f>IFERROR(求节点($A$6:$A$85,H$6:H$85,相关资料!I43),0)</f>
        <v>33939256.387997873</v>
      </c>
      <c r="AD43" s="2">
        <f>IFERROR(求节点($A$6:$A$85,I$6:I$85,相关资料!J43),0)</f>
        <v>33939256.387997873</v>
      </c>
      <c r="AE43" s="29">
        <f>MAX(求节点('[1]功能-城建'!$K$33:$K$55,$J$33:$J$85,$V43),AE42)</f>
        <v>57286359.083414756</v>
      </c>
      <c r="AF43" s="2">
        <f>IFERROR(求节点($A$6:$A$85,K$6:K$85,相关资料!L43),0)</f>
        <v>126841736.18218511</v>
      </c>
      <c r="AG43" s="2">
        <f>IFERROR(求节点($A$6:$A$85,L$6:L$85,相关资料!M43),0)</f>
        <v>107312585.26220146</v>
      </c>
      <c r="AH43" s="2">
        <f>IFERROR(求节点($A$6:$A$85,M$6:M$85,相关资料!N43),0)</f>
        <v>365635414126.22552</v>
      </c>
      <c r="AI43" s="2">
        <f>IFERROR(求节点($A$6:$A$85,N$6:N$85,相关资料!O43),0)</f>
        <v>46721568786.87645</v>
      </c>
      <c r="AJ43" s="2">
        <f>IFERROR(求节点($A$6:$A$85,O$6:O$85,相关资料!P43),0)</f>
        <v>46721569915.934525</v>
      </c>
      <c r="AK43" s="2">
        <f>IFERROR(求节点($A$6:$A$85,P$6:P$85,相关资料!Q43),0)</f>
        <v>46721569507.096237</v>
      </c>
      <c r="AL43" s="2">
        <f>IFERROR(求节点($A$6:$A$85,Q$6:Q$85,相关资料!R43),0)</f>
        <v>35041175789.639816</v>
      </c>
      <c r="AM43" s="2">
        <f>IFERROR(求节点($A$6:$A$85,R$6:R$85,相关资料!S43),0)</f>
        <v>86135171.683689922</v>
      </c>
      <c r="AN43" s="2">
        <f>IFERROR(求节点($A$6:$A$85,S$6:S$85,相关资料!T43),0)</f>
        <v>3606382190.1373234</v>
      </c>
      <c r="AO43" s="2">
        <f>IFERROR(求节点($A$6:$A$85,T$6:T$85,相关资料!U43),0)</f>
        <v>0</v>
      </c>
      <c r="AP43" s="2"/>
      <c r="AQ43" s="2">
        <v>38</v>
      </c>
      <c r="AR43" s="2">
        <f>IF(W43-W42=0,MAX(AR$6:AR42),W43-W42)</f>
        <v>114911056.36406666</v>
      </c>
      <c r="AS43" s="2">
        <f>IF(X43-X42=0,MAX(AS$6:AS42),X43-X42)</f>
        <v>20594449.062650904</v>
      </c>
      <c r="AT43" s="2">
        <f>IF(Y43-Y42=0,MAX(AT$6:AT42),Y43-Y42)</f>
        <v>130219026434.29602</v>
      </c>
      <c r="AU43" s="2">
        <f>IF(Z43-Z42=0,MAX(AU$6:AU42),Z43-Z42)</f>
        <v>0</v>
      </c>
      <c r="AV43" s="2">
        <f>IF(AA43-AA42=0,MAX(AV$6:AV42),AA43-AA42)</f>
        <v>6715581.2160818167</v>
      </c>
      <c r="AW43" s="2">
        <f>IF(AB43-AB42=0,MAX(AW$6:AW42),AB43-AB42)</f>
        <v>6715581.2160818167</v>
      </c>
      <c r="AX43" s="2">
        <f>IF(AC43-AC42=0,MAX(AX$6:AX42),AC43-AC42)</f>
        <v>6715581.2160818167</v>
      </c>
      <c r="AY43" s="2">
        <f>IF(AD43-AD42=0,MAX(AY$6:AY42),AD43-AD42)</f>
        <v>6715581.2160818167</v>
      </c>
      <c r="AZ43" s="2">
        <f>IF(AE43-AE42=0,MAX(AZ$6:AZ42),AE43-AE42)</f>
        <v>15669689.504190907</v>
      </c>
      <c r="BA43" s="2">
        <f>IF(AF43-AF42=0,MAX(BA$6:BA42),AF43-AF42)</f>
        <v>25071503.206705451</v>
      </c>
      <c r="BB43" s="2">
        <f>IF(AG43-AG42=0,MAX(BB$6:BB42),AG43-AG42)</f>
        <v>20594449.062650904</v>
      </c>
      <c r="BC43" s="2">
        <f>IF(AH43-AH42=0,MAX(BC$6:BC42),AH43-AH42)</f>
        <v>80184338195.206726</v>
      </c>
      <c r="BD43" s="2">
        <f>IF(AI43-AI42=0,MAX(BD$6:BD42),AI43-AI42)</f>
        <v>17673864382.141937</v>
      </c>
      <c r="BE43" s="2">
        <f>IF(AJ43-AJ42=0,MAX(BE$6:BE42),AJ43-AJ42)</f>
        <v>17673864382.141937</v>
      </c>
      <c r="BF43" s="2">
        <f>IF(AK43-AK42=0,MAX(BF$6:BF42),AK43-AK42)</f>
        <v>17673864382.141941</v>
      </c>
      <c r="BG43" s="2">
        <f>IF(AL43-AL42=0,MAX(BG$6:BG42),AL43-AL42)</f>
        <v>13255398286.606468</v>
      </c>
      <c r="BH43" s="2">
        <f>IF(AM43-AM42=0,MAX(BH$6:BH42),AM43-AM42)</f>
        <v>16863570.609272122</v>
      </c>
      <c r="BI43" s="2">
        <f>IF(AN43-AN42=0,MAX(BI$6:BI42),AN43-AN42)</f>
        <v>1285032343.8735757</v>
      </c>
      <c r="BK43" s="21">
        <v>1</v>
      </c>
      <c r="BL43" s="2">
        <v>38</v>
      </c>
      <c r="BM43" s="2">
        <f>IF($BL43&gt;BM$1,0,SMALL(AR$6:AR$85,$BL43)*求节点($BL$6:$BL$85,$BK$6:$BK$85,INDEX(升级建筑所需大殿等级!AA$6:AA$85,MATCH($BL43,升级建筑所需大殿等级!$Z$6:$Z$85,0))))</f>
        <v>114911056.36406666</v>
      </c>
      <c r="BN43" s="2">
        <f>IF($BL43&gt;BN$1,0,SMALL(AS$6:AS$85,$BL43)*求节点($BL$6:$BL$85,$BK$6:$BK$85,INDEX(升级建筑所需大殿等级!AB$6:AB$85,MATCH($BL43,升级建筑所需大殿等级!$Z$6:$Z$85,0))))</f>
        <v>20594449.062650904</v>
      </c>
      <c r="BO43" s="2">
        <f>IF($BL43&gt;BO$1,0,SMALL(AT$6:AT$85,$BL43)*求节点($BL$6:$BL$85,$BK$6:$BK$85,INDEX(升级建筑所需大殿等级!AC$6:AC$85,MATCH($BL43,升级建筑所需大殿等级!$Z$6:$Z$85,0))))</f>
        <v>0</v>
      </c>
      <c r="BP43" s="2">
        <f>IF($BL43&gt;BP$1,0,SMALL(AU$6:AU$85,$BL43)*求节点($BL$6:$BL$85,$BK$6:$BK$85,INDEX(升级建筑所需大殿等级!AD$6:AD$85,MATCH($BL43,升级建筑所需大殿等级!$Z$6:$Z$85,0))))</f>
        <v>0</v>
      </c>
      <c r="BQ43" s="2">
        <f>IF($BL43&gt;BQ$1,0,SMALL(AV$6:AV$85,$BL43)*求节点($BL$6:$BL$85,$BK$6:$BK$85,INDEX(升级建筑所需大殿等级!AE$6:AE$85,MATCH($BL43,升级建筑所需大殿等级!$Z$6:$Z$85,0))))</f>
        <v>6715581.2160818167</v>
      </c>
      <c r="BR43" s="2">
        <f>IF($BL43&gt;BR$1,0,SMALL(AW$6:AW$85,$BL43)*求节点($BL$6:$BL$85,$BK$6:$BK$85,INDEX(升级建筑所需大殿等级!AF$6:AF$85,MATCH($BL43,升级建筑所需大殿等级!$Z$6:$Z$85,0))))</f>
        <v>6715581.2160818167</v>
      </c>
      <c r="BS43" s="2">
        <f>IF($BL43&gt;BS$1,0,SMALL(AX$6:AX$85,$BL43)*求节点($BL$6:$BL$85,$BK$6:$BK$85,INDEX(升级建筑所需大殿等级!AG$6:AG$85,MATCH($BL43,升级建筑所需大殿等级!$Z$6:$Z$85,0))))</f>
        <v>6715581.2160818167</v>
      </c>
      <c r="BT43" s="2">
        <f>IF($BL43&gt;BT$1,0,SMALL(AY$6:AY$85,$BL43)*求节点($BL$6:$BL$85,$BK$6:$BK$85,INDEX(升级建筑所需大殿等级!AH$6:AH$85,MATCH($BL43,升级建筑所需大殿等级!$Z$6:$Z$85,0))))</f>
        <v>6715581.2160818167</v>
      </c>
      <c r="BU43" s="2">
        <f>IF($BL43&gt;BU$1,0,SMALL(AZ$6:AZ$85,$BL43)*求节点($BL$6:$BL$85,$BK$6:$BK$85,INDEX(升级建筑所需大殿等级!AI$6:AI$85,MATCH($BL43,升级建筑所需大殿等级!$Z$6:$Z$85,0))))</f>
        <v>15669689.504190907</v>
      </c>
      <c r="BV43" s="2">
        <f>IF($BL43&gt;BV$1,0,SMALL(BA$6:BA$85,$BL43)*求节点($BL$6:$BL$85,$BK$6:$BK$85,INDEX(升级建筑所需大殿等级!AJ$6:AJ$85,MATCH($BL43,升级建筑所需大殿等级!$Z$6:$Z$85,0))))</f>
        <v>25071503.206705451</v>
      </c>
      <c r="BW43" s="2">
        <f>IF($BL43&gt;BW$1,0,SMALL(BB$6:BB$85,$BL43)*求节点($BL$6:$BL$85,$BK$6:$BK$85,INDEX(升级建筑所需大殿等级!AK$6:AK$85,MATCH($BL43,升级建筑所需大殿等级!$Z$6:$Z$85,0))))</f>
        <v>20594449.062650904</v>
      </c>
      <c r="BX43" s="2">
        <f>IF($BL43&gt;BX$1,0,SMALL(BC$6:BC$85,$BL43)*求节点($BL$6:$BL$85,$BK$6:$BK$85,INDEX(升级建筑所需大殿等级!AL$6:AL$85,MATCH($BL43,升级建筑所需大殿等级!$Z$6:$Z$85,0))))</f>
        <v>0</v>
      </c>
      <c r="BY43" s="2">
        <f>IF($BL43&gt;BY$1,0,SMALL(BD$6:BD$85,$BL43)*求节点($BL$6:$BL$85,$BK$6:$BK$85,INDEX(升级建筑所需大殿等级!AM$6:AM$85,MATCH($BL43,升级建筑所需大殿等级!$Z$6:$Z$85,0))))</f>
        <v>0</v>
      </c>
      <c r="BZ43" s="2">
        <f>IF($BL43&gt;BZ$1,0,SMALL(BE$6:BE$85,$BL43)*求节点($BL$6:$BL$85,$BK$6:$BK$85,INDEX(升级建筑所需大殿等级!AN$6:AN$85,MATCH($BL43,升级建筑所需大殿等级!$Z$6:$Z$85,0))))</f>
        <v>0</v>
      </c>
      <c r="CA43" s="2">
        <f>IF($BL43&gt;CA$1,0,SMALL(BF$6:BF$85,$BL43)*求节点($BL$6:$BL$85,$BK$6:$BK$85,INDEX(升级建筑所需大殿等级!AO$6:AO$85,MATCH($BL43,升级建筑所需大殿等级!$Z$6:$Z$85,0))))</f>
        <v>0</v>
      </c>
      <c r="CB43" s="2">
        <f>IF($BL43&gt;CB$1,0,SMALL(BG$6:BG$85,$BL43)*求节点($BL$6:$BL$85,$BK$6:$BK$85,INDEX(升级建筑所需大殿等级!AP$6:AP$85,MATCH($BL43,升级建筑所需大殿等级!$Z$6:$Z$85,0))))</f>
        <v>0</v>
      </c>
      <c r="CC43" s="2">
        <f>IF($BL43&gt;CC$1,0,SMALL(BH$6:BH$85,$BL43)*求节点($BL$6:$BL$85,$BK$6:$BK$85,INDEX(升级建筑所需大殿等级!AQ$6:AQ$85,MATCH($BL43,升级建筑所需大殿等级!$Z$6:$Z$85,0))))</f>
        <v>16863570.609272122</v>
      </c>
      <c r="CD43" s="2">
        <f>IF($BL43&gt;CD$1,0,SMALL(BI$6:BI$85,$BL43)*求节点($BL$6:$BL$85,$BK$6:$BK$85,INDEX(升级建筑所需大殿等级!AR$6:AR$85,MATCH($BL43,升级建筑所需大殿等级!$Z$6:$Z$85,0))))</f>
        <v>0</v>
      </c>
      <c r="CE43" s="2"/>
      <c r="CF43" s="2"/>
      <c r="CH43" s="1">
        <v>38</v>
      </c>
      <c r="CI43" s="46">
        <v>30724900</v>
      </c>
      <c r="CJ43" s="46">
        <v>53461300</v>
      </c>
      <c r="CK43" s="46">
        <v>30724900</v>
      </c>
      <c r="CL43" s="1">
        <f>IFERROR(ROUND($BM43*INDEX(消耗汇总!BH$8:BH$87,相关资料!$C43,1),-2),0)</f>
        <v>0</v>
      </c>
      <c r="CN43" s="46">
        <v>5506500</v>
      </c>
      <c r="CO43" s="46">
        <v>9581400</v>
      </c>
      <c r="CP43" s="46">
        <v>5506500</v>
      </c>
      <c r="CQ43" s="1">
        <f>IFERROR(ROUND($BN43*INDEX(消耗汇总!BH$8:BH$87,相关资料!$D43,1),-2),0)</f>
        <v>0</v>
      </c>
      <c r="CS43" s="1">
        <f>IFERROR(ROUND($BO43*INDEX(消耗汇总!BE$8:BE$87,相关资料!$E43,1),-2),0)</f>
        <v>0</v>
      </c>
      <c r="CT43" s="1">
        <f>IFERROR(ROUND($BO43*INDEX(消耗汇总!BF$8:BF$87,相关资料!$E43,1),-2),0)</f>
        <v>0</v>
      </c>
      <c r="CU43" s="1">
        <f>IFERROR(ROUND($BO43*INDEX(消耗汇总!BG$8:BG$87,相关资料!$E43,1),-2),0)</f>
        <v>0</v>
      </c>
      <c r="CV43" s="1">
        <f>IFERROR(ROUND($BO43*INDEX(消耗汇总!BH$8:BH$87,相关资料!$E43,1),-2),0)</f>
        <v>0</v>
      </c>
      <c r="CX43" s="1">
        <f>IFERROR(ROUND($BP43*INDEX(消耗汇总!BE$8:BE$87,相关资料!$F43,1),-2),0)</f>
        <v>0</v>
      </c>
      <c r="CY43" s="1">
        <f>IFERROR(ROUND($BP43*INDEX(消耗汇总!BF$8:BF$87,相关资料!$F43,1),-2),0)</f>
        <v>0</v>
      </c>
      <c r="CZ43" s="1">
        <f>IFERROR(ROUND($BP43*INDEX(消耗汇总!BG$8:BG$87,相关资料!$F43,1),-2),0)</f>
        <v>0</v>
      </c>
      <c r="DA43" s="1">
        <f>IFERROR(ROUND($BP43*INDEX(消耗汇总!BH$8:BH$87,相关资料!$F43,1),-2),0)</f>
        <v>0</v>
      </c>
      <c r="DD43" s="46">
        <v>4686500</v>
      </c>
      <c r="DE43" s="46">
        <v>2693400</v>
      </c>
      <c r="DF43" s="1">
        <f>IFERROR(ROUND($BQ43*INDEX(消耗汇总!BH$8:BH$87,相关资料!$G43,1)+$BS43*INDEX(消耗汇总!BH$8:BH$87,相关资料!$G43,1)/2,-2),0)</f>
        <v>0</v>
      </c>
      <c r="DH43" s="46">
        <v>2693400</v>
      </c>
      <c r="DI43" s="46">
        <v>4686500</v>
      </c>
      <c r="DM43" s="29">
        <v>3689950</v>
      </c>
      <c r="DN43" s="2"/>
      <c r="DO43" s="29">
        <v>3689950</v>
      </c>
      <c r="DR43" s="46">
        <v>1795600</v>
      </c>
      <c r="DS43" s="46">
        <v>3124400</v>
      </c>
      <c r="DT43" s="46">
        <v>1795600</v>
      </c>
      <c r="DU43" s="1">
        <v>0</v>
      </c>
      <c r="DW43" s="46">
        <v>4189800</v>
      </c>
      <c r="DX43" s="46">
        <v>7290200</v>
      </c>
      <c r="DY43" s="46">
        <v>4189800</v>
      </c>
      <c r="DZ43" s="1">
        <f>ROUND($BU43*INDEX(消耗汇总!BH$8:BH$87,相关资料!$K43,1),-2)</f>
        <v>0</v>
      </c>
      <c r="EB43" s="46">
        <v>6703600</v>
      </c>
      <c r="EC43" s="46">
        <v>11664300</v>
      </c>
      <c r="ED43" s="46">
        <v>6703600</v>
      </c>
      <c r="EE43" s="1">
        <f>IFERROR(ROUND($BV43*INDEX(消耗汇总!BH$8:BH$87,相关资料!$L43,1),-2),0)</f>
        <v>0</v>
      </c>
      <c r="EG43" s="46">
        <v>5506500</v>
      </c>
      <c r="EH43" s="46">
        <v>9581400</v>
      </c>
      <c r="EI43" s="46">
        <v>5506500</v>
      </c>
      <c r="EJ43" s="1">
        <f>IFERROR(ROUND($BW43*INDEX(消耗汇总!BH$8:BH$87,相关资料!$M43,1),-2),0)</f>
        <v>0</v>
      </c>
      <c r="EL43" s="1">
        <f>IFERROR(ROUND($BX43*INDEX(消耗汇总!BE$8:BE$87,相关资料!$N43,1),-2),0)</f>
        <v>0</v>
      </c>
      <c r="EM43" s="1">
        <f>IFERROR(ROUND($BX43*INDEX(消耗汇总!BF$8:BF$87,相关资料!$N43,1),-2),0)</f>
        <v>0</v>
      </c>
      <c r="EN43" s="1">
        <f>IFERROR(ROUND($BX43*INDEX(消耗汇总!BG$8:BG$87,相关资料!$N43,1),-2),0)</f>
        <v>0</v>
      </c>
      <c r="EO43" s="1">
        <f>IFERROR(ROUND($BX43*INDEX(消耗汇总!BH$8:BH$87,相关资料!$N43,1),-2),0)</f>
        <v>0</v>
      </c>
      <c r="EQ43" s="1">
        <f>IFERROR(ROUND($BY43*INDEX(消耗汇总!BE$8:BE$87,相关资料!$O43,1),-2),0)</f>
        <v>0</v>
      </c>
      <c r="ER43" s="1">
        <f>IFERROR(ROUND($BY43*INDEX(消耗汇总!BF$8:BF$87,相关资料!$O43,1),-2),0)</f>
        <v>0</v>
      </c>
      <c r="ES43" s="1">
        <f>IFERROR(ROUND($BY43*INDEX(消耗汇总!BG$8:BG$87,相关资料!$O43,1),-2),0)</f>
        <v>0</v>
      </c>
      <c r="ET43" s="1">
        <f>IFERROR(ROUND($BY43*INDEX(消耗汇总!BH$8:BH$87,相关资料!$O43,1),-2),0)</f>
        <v>0</v>
      </c>
      <c r="EV43" s="1">
        <f>IFERROR(ROUND($BZ43*INDEX(消耗汇总!BE$8:BE$87,相关资料!$P43,1),-2),0)</f>
        <v>0</v>
      </c>
      <c r="EW43" s="1">
        <f>IFERROR(ROUND($BZ43*INDEX(消耗汇总!BF$8:BF$87,相关资料!$P43,1),-2),0)</f>
        <v>0</v>
      </c>
      <c r="EX43" s="1">
        <f>IFERROR(ROUND($BZ43*INDEX(消耗汇总!BG$8:BG$87,相关资料!$P43,1),-2),0)</f>
        <v>0</v>
      </c>
      <c r="EY43" s="1">
        <f>IFERROR(ROUND($BZ43*INDEX(消耗汇总!BH$8:BH$87,相关资料!$P43,1),-2),0)</f>
        <v>0</v>
      </c>
      <c r="FA43" s="1">
        <f>IFERROR(ROUND($CA43*INDEX(消耗汇总!BE$8:BE$87,相关资料!$Q43,1),-2),0)</f>
        <v>0</v>
      </c>
      <c r="FB43" s="1">
        <f>IFERROR(ROUND($CA43*INDEX(消耗汇总!BF$8:BF$87,相关资料!$Q43,1),-2),0)</f>
        <v>0</v>
      </c>
      <c r="FC43" s="1">
        <f>IFERROR(ROUND($CA43*INDEX(消耗汇总!BG$8:BG$87,相关资料!$Q43,1),-2),0)</f>
        <v>0</v>
      </c>
      <c r="FD43" s="1">
        <f>IFERROR(ROUND($CA43*INDEX(消耗汇总!BH$8:BH$87,相关资料!$Q43,1),-2),0)</f>
        <v>0</v>
      </c>
      <c r="FF43" s="1">
        <f>IFERROR(ROUND($CB43*INDEX(消耗汇总!BE$8:BE$87,相关资料!$R43,1),-2),0)</f>
        <v>0</v>
      </c>
      <c r="FG43" s="1">
        <f>IFERROR(ROUND($CB43*INDEX(消耗汇总!BF$8:BF$87,相关资料!$R43,1),-2),0)</f>
        <v>0</v>
      </c>
      <c r="FH43" s="1">
        <f>IFERROR(ROUND($CB43*INDEX(消耗汇总!BG$8:BG$87,相关资料!$R43,1),-2),0)</f>
        <v>0</v>
      </c>
      <c r="FI43" s="1">
        <f>IFERROR(ROUND($CB43*INDEX(消耗汇总!BH$8:BH$87,相关资料!$R43,1),-2),0)</f>
        <v>0</v>
      </c>
      <c r="FK43" s="46">
        <v>4509000</v>
      </c>
      <c r="FL43" s="46">
        <v>7845600</v>
      </c>
      <c r="FM43" s="46">
        <v>4509000</v>
      </c>
      <c r="FN43" s="1">
        <f>IFERROR(ROUND($CC43*INDEX(消耗汇总!BH$8:BH$87,相关资料!$S43,1),-2),0)</f>
        <v>0</v>
      </c>
      <c r="FP43" s="1">
        <f>IFERROR(ROUND($CD43*INDEX(消耗汇总!BE$8:BE$87,相关资料!$T43,1),-2),0)</f>
        <v>0</v>
      </c>
      <c r="FQ43" s="1">
        <f>IFERROR(ROUND($CD43*INDEX(消耗汇总!BF$8:BF$87,相关资料!$T43,1),-2),0)</f>
        <v>0</v>
      </c>
      <c r="FR43" s="1">
        <f>IFERROR(ROUND($CD43*INDEX(消耗汇总!BG$8:BG$87,相关资料!$T43,1),-2),0)</f>
        <v>0</v>
      </c>
      <c r="FS43" s="1">
        <f>IFERROR(ROUND($CD43*INDEX(消耗汇总!BH$8:BH$87,相关资料!$T43,1),-2),0)</f>
        <v>0</v>
      </c>
      <c r="FW43" s="8">
        <v>38</v>
      </c>
      <c r="FX43" s="5">
        <f t="shared" si="13"/>
        <v>114911100</v>
      </c>
      <c r="FY43" s="5">
        <f t="shared" si="14"/>
        <v>20594400</v>
      </c>
      <c r="FZ43" s="5">
        <f t="shared" si="15"/>
        <v>0</v>
      </c>
      <c r="GA43" s="5">
        <f t="shared" si="1"/>
        <v>0</v>
      </c>
      <c r="GB43" s="5">
        <f t="shared" si="2"/>
        <v>7379900</v>
      </c>
      <c r="GC43" s="5">
        <f t="shared" si="3"/>
        <v>7379900</v>
      </c>
      <c r="GD43" s="5">
        <f t="shared" si="16"/>
        <v>7379900</v>
      </c>
      <c r="GE43" s="5">
        <f t="shared" si="17"/>
        <v>6715600</v>
      </c>
      <c r="GF43" s="5">
        <f t="shared" si="4"/>
        <v>15669800</v>
      </c>
      <c r="GG43" s="5">
        <f t="shared" si="5"/>
        <v>25071500</v>
      </c>
      <c r="GH43" s="5">
        <f t="shared" si="6"/>
        <v>20594400</v>
      </c>
      <c r="GI43" s="8"/>
      <c r="GJ43" s="5">
        <f t="shared" si="7"/>
        <v>0</v>
      </c>
      <c r="GK43" s="5">
        <f t="shared" si="8"/>
        <v>0</v>
      </c>
      <c r="GL43" s="5">
        <f t="shared" si="9"/>
        <v>0</v>
      </c>
      <c r="GM43" s="5">
        <f t="shared" si="10"/>
        <v>0</v>
      </c>
      <c r="GN43" s="5">
        <f t="shared" si="11"/>
        <v>16863600</v>
      </c>
      <c r="GO43" s="5">
        <f t="shared" si="12"/>
        <v>0</v>
      </c>
      <c r="GR43" s="8">
        <v>38</v>
      </c>
      <c r="GS43" s="5">
        <f>SUM(FX$6:FX43)</f>
        <v>588505100</v>
      </c>
      <c r="GT43" s="5">
        <f>SUM(FY$6:FY43)</f>
        <v>107313100</v>
      </c>
      <c r="GU43" s="5">
        <f>SUM(FZ$6:FZ43)</f>
        <v>574088126600</v>
      </c>
      <c r="GV43" s="5">
        <f>SUM(GA$6:GA43)</f>
        <v>0</v>
      </c>
      <c r="GW43" s="5">
        <f>SUM(GB$6:GB43)</f>
        <v>36992400</v>
      </c>
      <c r="GX43" s="5">
        <f>SUM(GC$6:GC43)</f>
        <v>36992400</v>
      </c>
      <c r="GY43" s="5">
        <f>SUM(GD$6:GD43)</f>
        <v>36992420</v>
      </c>
      <c r="GZ43" s="5">
        <f>SUM(GE$6:GE43)</f>
        <v>33938950</v>
      </c>
      <c r="HA43" s="5">
        <f>SUM(GF$6:GF43)</f>
        <v>57290800</v>
      </c>
      <c r="HB43" s="5">
        <f>SUM(GG$6:GG43)</f>
        <v>126841750</v>
      </c>
      <c r="HC43" s="5">
        <f>SUM(GH$6:GH43)</f>
        <v>107313400</v>
      </c>
      <c r="HD43" s="5">
        <f>SUM(GI$6:GI43)</f>
        <v>0</v>
      </c>
      <c r="HE43" s="5">
        <f>SUM(GJ$6:GJ43)</f>
        <v>57765804600</v>
      </c>
      <c r="HF43" s="5">
        <f>SUM(GK$6:GK43)</f>
        <v>57765805200</v>
      </c>
      <c r="HG43" s="5">
        <f>SUM(GL$6:GL43)</f>
        <v>57765804900</v>
      </c>
      <c r="HH43" s="5">
        <f>SUM(GM$6:GM43)</f>
        <v>43324352700</v>
      </c>
      <c r="HI43" s="5">
        <f>SUM(GN$6:GN43)</f>
        <v>86295100</v>
      </c>
      <c r="HJ43" s="5">
        <f>SUM(GO$6:GO43)</f>
        <v>4436503800</v>
      </c>
      <c r="HM43" s="8">
        <v>38</v>
      </c>
      <c r="HN43" s="5">
        <f>IFERROR(求节点(相关资料!C$6:C$85,GS$6:GS$85,$HM43),0)</f>
        <v>588505100</v>
      </c>
      <c r="HO43" s="5">
        <f>IFERROR(求节点(相关资料!D$6:D$85,GT$6:GT$85,$HM43),0)</f>
        <v>107313100</v>
      </c>
      <c r="HP43" s="5">
        <f>IFERROR(求节点(相关资料!E$6:E$85,GU$6:GU$85,$HM43),0)</f>
        <v>241868650</v>
      </c>
      <c r="HQ43" s="5">
        <f>IFERROR(求节点(相关资料!F$6:F$85,GV$6:GV$85,$HM43),0)</f>
        <v>0</v>
      </c>
      <c r="HR43" s="5">
        <f>IFERROR(求节点(相关资料!G$6:G$85,GW$6:GW$85,$HM43),0)</f>
        <v>36992400</v>
      </c>
      <c r="HS43" s="5">
        <f>IFERROR(求节点(相关资料!H$6:H$85,GX$6:GX$85,$HM43),0)</f>
        <v>36992400</v>
      </c>
      <c r="HT43" s="5">
        <f>IFERROR(求节点(相关资料!I$6:I$85,GY$6:GY$85,$HM43),0)</f>
        <v>36992420</v>
      </c>
      <c r="HU43" s="5">
        <f>IFERROR(求节点(相关资料!J$6:J$85,GZ$6:GZ$85,$HM43),0)</f>
        <v>33938950</v>
      </c>
      <c r="HV43" s="5">
        <f>IFERROR(求节点(相关资料!K$6:K$85,HA$6:HA$85,$HM43),0)</f>
        <v>57290800</v>
      </c>
      <c r="HW43" s="5">
        <f>IFERROR(求节点(相关资料!L$6:L$85,HB$6:HB$85,$HM43),0)</f>
        <v>126841750</v>
      </c>
      <c r="HX43" s="5">
        <f>IFERROR(求节点(相关资料!M$6:M$85,HC$6:HC$85,$HM43),0)</f>
        <v>107313400</v>
      </c>
      <c r="HY43" s="5">
        <f>IFERROR(求节点(相关资料!N$6:N$85,HD$6:HD$85,$HM43),0)</f>
        <v>0</v>
      </c>
      <c r="HZ43" s="5">
        <f>IFERROR(求节点(相关资料!O$6:O$85,HE$6:HE$85,$HM43),0)</f>
        <v>42217980</v>
      </c>
      <c r="IA43" s="5">
        <f>IFERROR(求节点(相关资料!P$6:P$85,HF$6:HF$85,$HM43),0)</f>
        <v>42218580</v>
      </c>
      <c r="IB43" s="5">
        <f>IFERROR(求节点(相关资料!Q$6:Q$85,HG$6:HG$85,$HM43),0)</f>
        <v>42218280</v>
      </c>
      <c r="IC43" s="5">
        <f>IFERROR(求节点(相关资料!R$6:R$85,HH$6:HH$85,$HM43),0)</f>
        <v>31662180</v>
      </c>
      <c r="ID43" s="5">
        <f>IFERROR(求节点(相关资料!S$6:S$85,HI$6:HI$85,$HM43),0)</f>
        <v>86295100</v>
      </c>
      <c r="IE43" s="5">
        <f>IFERROR(求节点(相关资料!T$6:T$85,HJ$6:HJ$85,$HM43),0)</f>
        <v>4513825</v>
      </c>
      <c r="IH43" s="6">
        <v>38</v>
      </c>
      <c r="II43" s="6">
        <f>SUMPRODUCT(HN43:IE43,'[1]功能-城建'!$X43:$AO43)</f>
        <v>1623174915</v>
      </c>
      <c r="IJ43" s="6">
        <f>'[1]资源-木石铜粮'!$BW43</f>
        <v>1816411168.4083974</v>
      </c>
      <c r="IK43" s="6">
        <f t="shared" si="18"/>
        <v>0.89361645822860813</v>
      </c>
    </row>
    <row r="44" spans="1:245" x14ac:dyDescent="0.15">
      <c r="A44" s="2">
        <v>39</v>
      </c>
      <c r="B44" s="4">
        <f>'[1]资源-木石铜粮'!DG44</f>
        <v>729035695.16137481</v>
      </c>
      <c r="C44" s="4">
        <f>'[1]资源-木石铜粮'!DH44</f>
        <v>132217152.85670212</v>
      </c>
      <c r="D44" s="4">
        <f>'[1]资源-木石铜粮'!DI44</f>
        <v>297947927.81288391</v>
      </c>
      <c r="E44" s="4">
        <f>'[1]资源-木石铜粮'!DJ44</f>
        <v>0</v>
      </c>
      <c r="F44" s="4">
        <f>'[1]资源-木石铜粮'!DK44</f>
        <v>42833580.549220152</v>
      </c>
      <c r="G44" s="4">
        <f>'[1]资源-木石铜粮'!DL44</f>
        <v>42833580.549220152</v>
      </c>
      <c r="H44" s="4">
        <f>'[1]资源-木石铜粮'!DM44</f>
        <v>42833580.549220152</v>
      </c>
      <c r="I44" s="4">
        <f>'[1]资源-木石铜粮'!DN44</f>
        <v>42833580.549220152</v>
      </c>
      <c r="J44" s="29">
        <f>SMALL('[1]资源-木石铜粮'!$DO$6:$DO$55,$A44)</f>
        <v>80233715.419368237</v>
      </c>
      <c r="K44" s="4">
        <f>'[1]资源-木石铜粮'!DP44</f>
        <v>157438211.29678974</v>
      </c>
      <c r="L44" s="4">
        <f>'[1]资源-木石铜粮'!DQ44</f>
        <v>132216692.91362384</v>
      </c>
      <c r="M44" s="4">
        <f>'[1]资源-木石铜粮'!DR44</f>
        <v>266722984.70105177</v>
      </c>
      <c r="N44" s="4">
        <f>'[1]资源-木石铜粮'!DS44</f>
        <v>50246932.392429836</v>
      </c>
      <c r="O44" s="4">
        <f>'[1]资源-木石铜粮'!DT44</f>
        <v>50248061.450502589</v>
      </c>
      <c r="P44" s="4">
        <f>'[1]资源-木石铜粮'!DU44</f>
        <v>50247652.61221078</v>
      </c>
      <c r="Q44" s="4">
        <f>'[1]资源-木石铜粮'!DV44</f>
        <v>37684398.776764639</v>
      </c>
      <c r="R44" s="4">
        <f>'[1]资源-木石铜粮'!DW44</f>
        <v>106592117.25450116</v>
      </c>
      <c r="S44" s="4">
        <f>'[1]资源-木石铜粮'!DX44</f>
        <v>5123131.5539750708</v>
      </c>
      <c r="T44" s="4">
        <f>'[1]资源-木石铜粮'!DY44</f>
        <v>0</v>
      </c>
      <c r="V44" s="2">
        <v>39</v>
      </c>
      <c r="W44" s="2">
        <f>IFERROR(求节点($A$6:$A$85,B$6:B$85,相关资料!C44),0)</f>
        <v>729035695.16137481</v>
      </c>
      <c r="X44" s="2">
        <f>IFERROR(求节点($A$6:$A$85,C$6:C$85,相关资料!D44),0)</f>
        <v>132217152.85670212</v>
      </c>
      <c r="Y44" s="2">
        <f>IFERROR(求节点($A$6:$A$85,D$6:D$85,相关资料!E44),0)</f>
        <v>464988771639.45007</v>
      </c>
      <c r="Z44" s="2">
        <f>IFERROR(求节点($A$6:$A$85,E$6:E$85,相关资料!F44),0)</f>
        <v>0</v>
      </c>
      <c r="AA44" s="2">
        <f>IFERROR(求节点($A$6:$A$85,F$6:F$85,相关资料!G44),0)</f>
        <v>42833580.549220152</v>
      </c>
      <c r="AB44" s="2">
        <f>IFERROR(求节点($A$6:$A$85,G$6:G$85,相关资料!H44),0)</f>
        <v>42833580.549220152</v>
      </c>
      <c r="AC44" s="2">
        <f>IFERROR(求节点($A$6:$A$85,H$6:H$85,相关资料!I44),0)</f>
        <v>42833580.549220152</v>
      </c>
      <c r="AD44" s="2">
        <f>IFERROR(求节点($A$6:$A$85,I$6:I$85,相关资料!J44),0)</f>
        <v>42833580.549220152</v>
      </c>
      <c r="AE44" s="29">
        <f>MAX(求节点('[1]功能-城建'!$K$33:$K$55,$J$33:$J$85,$V44),AE43)</f>
        <v>80233715.419368237</v>
      </c>
      <c r="AF44" s="2">
        <f>IFERROR(求节点($A$6:$A$85,K$6:K$85,相关资料!L44),0)</f>
        <v>157438211.29678974</v>
      </c>
      <c r="AG44" s="2">
        <f>IFERROR(求节点($A$6:$A$85,L$6:L$85,相关资料!M44),0)</f>
        <v>132216692.91362384</v>
      </c>
      <c r="AH44" s="2">
        <f>IFERROR(求节点($A$6:$A$85,M$6:M$85,相关资料!N44),0)</f>
        <v>365635414126.22552</v>
      </c>
      <c r="AI44" s="2">
        <f>IFERROR(求节点($A$6:$A$85,N$6:N$85,相关资料!O44),0)</f>
        <v>46721568786.87645</v>
      </c>
      <c r="AJ44" s="2">
        <f>IFERROR(求节点($A$6:$A$85,O$6:O$85,相关资料!P44),0)</f>
        <v>46721569915.934525</v>
      </c>
      <c r="AK44" s="2">
        <f>IFERROR(求节点($A$6:$A$85,P$6:P$85,相关资料!Q44),0)</f>
        <v>46721569507.096237</v>
      </c>
      <c r="AL44" s="2">
        <f>IFERROR(求节点($A$6:$A$85,Q$6:Q$85,相关资料!R44),0)</f>
        <v>35041175789.639816</v>
      </c>
      <c r="AM44" s="2">
        <f>IFERROR(求节点($A$6:$A$85,R$6:R$85,相关资料!S44),0)</f>
        <v>106592117.25450116</v>
      </c>
      <c r="AN44" s="2">
        <f>IFERROR(求节点($A$6:$A$85,S$6:S$85,相关资料!T44),0)</f>
        <v>3606382190.1373234</v>
      </c>
      <c r="AO44" s="2">
        <f>IFERROR(求节点($A$6:$A$85,T$6:T$85,相关资料!U44),0)</f>
        <v>0</v>
      </c>
      <c r="AP44" s="2"/>
      <c r="AQ44" s="2">
        <v>39</v>
      </c>
      <c r="AR44" s="2">
        <f>IF(W44-W43=0,MAX(AR$6:AR43),W44-W43)</f>
        <v>140530321.74731195</v>
      </c>
      <c r="AS44" s="2">
        <f>IF(X44-X43=0,MAX(AS$6:AS43),X44-X43)</f>
        <v>24904107.651422381</v>
      </c>
      <c r="AT44" s="2">
        <f>IF(Y44-Y43=0,MAX(AT$6:AT43),Y44-Y43)</f>
        <v>130219026434.29602</v>
      </c>
      <c r="AU44" s="2">
        <f>IF(Z44-Z43=0,MAX(AU$6:AU43),Z44-Z43)</f>
        <v>0</v>
      </c>
      <c r="AV44" s="2">
        <f>IF(AA44-AA43=0,MAX(AV$6:AV43),AA44-AA43)</f>
        <v>8894324.1612222791</v>
      </c>
      <c r="AW44" s="2">
        <f>IF(AB44-AB43=0,MAX(AW$6:AW43),AB44-AB43)</f>
        <v>8894324.1612222791</v>
      </c>
      <c r="AX44" s="2">
        <f>IF(AC44-AC43=0,MAX(AX$6:AX43),AC44-AC43)</f>
        <v>8894324.1612222791</v>
      </c>
      <c r="AY44" s="2">
        <f>IF(AD44-AD43=0,MAX(AY$6:AY43),AD44-AD43)</f>
        <v>8894324.1612222791</v>
      </c>
      <c r="AZ44" s="2">
        <f>IF(AE44-AE43=0,MAX(AZ$6:AZ43),AE44-AE43)</f>
        <v>22947356.335953481</v>
      </c>
      <c r="BA44" s="2">
        <f>IF(AF44-AF43=0,MAX(BA$6:BA43),AF44-AF43)</f>
        <v>30596475.114604622</v>
      </c>
      <c r="BB44" s="2">
        <f>IF(AG44-AG43=0,MAX(BB$6:BB43),AG44-AG43)</f>
        <v>24904107.651422381</v>
      </c>
      <c r="BC44" s="2">
        <f>IF(AH44-AH43=0,MAX(BC$6:BC43),AH44-AH43)</f>
        <v>80184338195.206726</v>
      </c>
      <c r="BD44" s="2">
        <f>IF(AI44-AI43=0,MAX(BD$6:BD43),AI44-AI43)</f>
        <v>17673864382.141937</v>
      </c>
      <c r="BE44" s="2">
        <f>IF(AJ44-AJ43=0,MAX(BE$6:BE43),AJ44-AJ43)</f>
        <v>17673864382.141937</v>
      </c>
      <c r="BF44" s="2">
        <f>IF(AK44-AK43=0,MAX(BF$6:BF43),AK44-AK43)</f>
        <v>17673864382.141941</v>
      </c>
      <c r="BG44" s="2">
        <f>IF(AL44-AL43=0,MAX(BG$6:BG43),AL44-AL43)</f>
        <v>13255398286.606468</v>
      </c>
      <c r="BH44" s="2">
        <f>IF(AM44-AM43=0,MAX(BH$6:BH43),AM44-AM43)</f>
        <v>20456945.570811242</v>
      </c>
      <c r="BI44" s="2">
        <f>IF(AN44-AN43=0,MAX(BI$6:BI43),AN44-AN43)</f>
        <v>1285032343.8735757</v>
      </c>
      <c r="BK44" s="21">
        <v>1</v>
      </c>
      <c r="BL44" s="2">
        <v>39</v>
      </c>
      <c r="BM44" s="2">
        <f>IF($BL44&gt;BM$1,0,SMALL(AR$6:AR$85,$BL44)*求节点($BL$6:$BL$85,$BK$6:$BK$85,INDEX(升级建筑所需大殿等级!AA$6:AA$85,MATCH($BL44,升级建筑所需大殿等级!$Z$6:$Z$85,0))))</f>
        <v>140530321.74731195</v>
      </c>
      <c r="BN44" s="2">
        <f>IF($BL44&gt;BN$1,0,SMALL(AS$6:AS$85,$BL44)*求节点($BL$6:$BL$85,$BK$6:$BK$85,INDEX(升级建筑所需大殿等级!AB$6:AB$85,MATCH($BL44,升级建筑所需大殿等级!$Z$6:$Z$85,0))))</f>
        <v>24904107.651422381</v>
      </c>
      <c r="BO44" s="2">
        <f>IF($BL44&gt;BO$1,0,SMALL(AT$6:AT$85,$BL44)*求节点($BL$6:$BL$85,$BK$6:$BK$85,INDEX(升级建筑所需大殿等级!AC$6:AC$85,MATCH($BL44,升级建筑所需大殿等级!$Z$6:$Z$85,0))))</f>
        <v>0</v>
      </c>
      <c r="BP44" s="2">
        <f>IF($BL44&gt;BP$1,0,SMALL(AU$6:AU$85,$BL44)*求节点($BL$6:$BL$85,$BK$6:$BK$85,INDEX(升级建筑所需大殿等级!AD$6:AD$85,MATCH($BL44,升级建筑所需大殿等级!$Z$6:$Z$85,0))))</f>
        <v>0</v>
      </c>
      <c r="BQ44" s="2">
        <f>IF($BL44&gt;BQ$1,0,SMALL(AV$6:AV$85,$BL44)*求节点($BL$6:$BL$85,$BK$6:$BK$85,INDEX(升级建筑所需大殿等级!AE$6:AE$85,MATCH($BL44,升级建筑所需大殿等级!$Z$6:$Z$85,0))))</f>
        <v>8894324.1612222791</v>
      </c>
      <c r="BR44" s="2">
        <f>IF($BL44&gt;BR$1,0,SMALL(AW$6:AW$85,$BL44)*求节点($BL$6:$BL$85,$BK$6:$BK$85,INDEX(升级建筑所需大殿等级!AF$6:AF$85,MATCH($BL44,升级建筑所需大殿等级!$Z$6:$Z$85,0))))</f>
        <v>8894324.1612222791</v>
      </c>
      <c r="BS44" s="2">
        <f>IF($BL44&gt;BS$1,0,SMALL(AX$6:AX$85,$BL44)*求节点($BL$6:$BL$85,$BK$6:$BK$85,INDEX(升级建筑所需大殿等级!AG$6:AG$85,MATCH($BL44,升级建筑所需大殿等级!$Z$6:$Z$85,0))))</f>
        <v>8894324.1612222791</v>
      </c>
      <c r="BT44" s="2">
        <f>IF($BL44&gt;BT$1,0,SMALL(AY$6:AY$85,$BL44)*求节点($BL$6:$BL$85,$BK$6:$BK$85,INDEX(升级建筑所需大殿等级!AH$6:AH$85,MATCH($BL44,升级建筑所需大殿等级!$Z$6:$Z$85,0))))</f>
        <v>8894324.1612222791</v>
      </c>
      <c r="BU44" s="2">
        <f>IF($BL44&gt;BU$1,0,SMALL(AZ$6:AZ$85,$BL44)*求节点($BL$6:$BL$85,$BK$6:$BK$85,INDEX(升级建筑所需大殿等级!AI$6:AI$85,MATCH($BL44,升级建筑所需大殿等级!$Z$6:$Z$85,0))))</f>
        <v>22947356.335953481</v>
      </c>
      <c r="BV44" s="2">
        <f>IF($BL44&gt;BV$1,0,SMALL(BA$6:BA$85,$BL44)*求节点($BL$6:$BL$85,$BK$6:$BK$85,INDEX(升级建筑所需大殿等级!AJ$6:AJ$85,MATCH($BL44,升级建筑所需大殿等级!$Z$6:$Z$85,0))))</f>
        <v>30596475.114604622</v>
      </c>
      <c r="BW44" s="2">
        <f>IF($BL44&gt;BW$1,0,SMALL(BB$6:BB$85,$BL44)*求节点($BL$6:$BL$85,$BK$6:$BK$85,INDEX(升级建筑所需大殿等级!AK$6:AK$85,MATCH($BL44,升级建筑所需大殿等级!$Z$6:$Z$85,0))))</f>
        <v>24904107.651422381</v>
      </c>
      <c r="BX44" s="2">
        <f>IF($BL44&gt;BX$1,0,SMALL(BC$6:BC$85,$BL44)*求节点($BL$6:$BL$85,$BK$6:$BK$85,INDEX(升级建筑所需大殿等级!AL$6:AL$85,MATCH($BL44,升级建筑所需大殿等级!$Z$6:$Z$85,0))))</f>
        <v>0</v>
      </c>
      <c r="BY44" s="2">
        <f>IF($BL44&gt;BY$1,0,SMALL(BD$6:BD$85,$BL44)*求节点($BL$6:$BL$85,$BK$6:$BK$85,INDEX(升级建筑所需大殿等级!AM$6:AM$85,MATCH($BL44,升级建筑所需大殿等级!$Z$6:$Z$85,0))))</f>
        <v>0</v>
      </c>
      <c r="BZ44" s="2">
        <f>IF($BL44&gt;BZ$1,0,SMALL(BE$6:BE$85,$BL44)*求节点($BL$6:$BL$85,$BK$6:$BK$85,INDEX(升级建筑所需大殿等级!AN$6:AN$85,MATCH($BL44,升级建筑所需大殿等级!$Z$6:$Z$85,0))))</f>
        <v>0</v>
      </c>
      <c r="CA44" s="2">
        <f>IF($BL44&gt;CA$1,0,SMALL(BF$6:BF$85,$BL44)*求节点($BL$6:$BL$85,$BK$6:$BK$85,INDEX(升级建筑所需大殿等级!AO$6:AO$85,MATCH($BL44,升级建筑所需大殿等级!$Z$6:$Z$85,0))))</f>
        <v>0</v>
      </c>
      <c r="CB44" s="2">
        <f>IF($BL44&gt;CB$1,0,SMALL(BG$6:BG$85,$BL44)*求节点($BL$6:$BL$85,$BK$6:$BK$85,INDEX(升级建筑所需大殿等级!AP$6:AP$85,MATCH($BL44,升级建筑所需大殿等级!$Z$6:$Z$85,0))))</f>
        <v>0</v>
      </c>
      <c r="CC44" s="2">
        <f>IF($BL44&gt;CC$1,0,SMALL(BH$6:BH$85,$BL44)*求节点($BL$6:$BL$85,$BK$6:$BK$85,INDEX(升级建筑所需大殿等级!AQ$6:AQ$85,MATCH($BL44,升级建筑所需大殿等级!$Z$6:$Z$85,0))))</f>
        <v>20456945.570811242</v>
      </c>
      <c r="CD44" s="2">
        <f>IF($BL44&gt;CD$1,0,SMALL(BI$6:BI$85,$BL44)*求节点($BL$6:$BL$85,$BK$6:$BK$85,INDEX(升级建筑所需大殿等级!AR$6:AR$85,MATCH($BL44,升级建筑所需大殿等级!$Z$6:$Z$85,0))))</f>
        <v>0</v>
      </c>
      <c r="CE44" s="2"/>
      <c r="CF44" s="2"/>
      <c r="CH44" s="1">
        <v>39</v>
      </c>
      <c r="CI44" s="46">
        <v>37375100</v>
      </c>
      <c r="CJ44" s="46">
        <v>65780200</v>
      </c>
      <c r="CK44" s="46">
        <v>37375100</v>
      </c>
      <c r="CL44" s="1">
        <f>IFERROR(ROUND($BM44*INDEX(消耗汇总!BH$8:BH$87,相关资料!$C44,1),-2),0)</f>
        <v>0</v>
      </c>
      <c r="CN44" s="46">
        <v>6623400</v>
      </c>
      <c r="CO44" s="46">
        <v>11657200</v>
      </c>
      <c r="CP44" s="46">
        <v>6623400</v>
      </c>
      <c r="CQ44" s="1">
        <f>IFERROR(ROUND($BN44*INDEX(消耗汇总!BH$8:BH$87,相关资料!$D44,1),-2),0)</f>
        <v>0</v>
      </c>
      <c r="CS44" s="1">
        <f>IFERROR(ROUND($BO44*INDEX(消耗汇总!BE$8:BE$87,相关资料!$E44,1),-2),0)</f>
        <v>0</v>
      </c>
      <c r="CT44" s="1">
        <f>IFERROR(ROUND($BO44*INDEX(消耗汇总!BF$8:BF$87,相关资料!$E44,1),-2),0)</f>
        <v>0</v>
      </c>
      <c r="CU44" s="1">
        <f>IFERROR(ROUND($BO44*INDEX(消耗汇总!BG$8:BG$87,相关资料!$E44,1),-2),0)</f>
        <v>0</v>
      </c>
      <c r="CV44" s="1">
        <f>IFERROR(ROUND($BO44*INDEX(消耗汇总!BH$8:BH$87,相关资料!$E44,1),-2),0)</f>
        <v>0</v>
      </c>
      <c r="CX44" s="1">
        <f>IFERROR(ROUND($BP44*INDEX(消耗汇总!BE$8:BE$87,相关资料!$F44,1),-2),0)</f>
        <v>0</v>
      </c>
      <c r="CY44" s="1">
        <f>IFERROR(ROUND($BP44*INDEX(消耗汇总!BF$8:BF$87,相关资料!$F44,1),-2),0)</f>
        <v>0</v>
      </c>
      <c r="CZ44" s="1">
        <f>IFERROR(ROUND($BP44*INDEX(消耗汇总!BG$8:BG$87,相关资料!$F44,1),-2),0)</f>
        <v>0</v>
      </c>
      <c r="DA44" s="1">
        <f>IFERROR(ROUND($BP44*INDEX(消耗汇总!BH$8:BH$87,相关资料!$F44,1),-2),0)</f>
        <v>0</v>
      </c>
      <c r="DD44" s="46">
        <v>6245000</v>
      </c>
      <c r="DE44" s="46">
        <v>3548300</v>
      </c>
      <c r="DF44" s="1">
        <f>IFERROR(ROUND($BQ44*INDEX(消耗汇总!BH$8:BH$87,相关资料!$G44,1)+$BS44*INDEX(消耗汇总!BH$8:BH$87,相关资料!$G44,1)/2,-2),0)</f>
        <v>0</v>
      </c>
      <c r="DH44" s="46">
        <v>3548300</v>
      </c>
      <c r="DI44" s="46">
        <v>6245000</v>
      </c>
      <c r="DM44" s="29">
        <v>4896650</v>
      </c>
      <c r="DN44" s="2"/>
      <c r="DO44" s="29">
        <v>4896650</v>
      </c>
      <c r="DR44" s="46">
        <v>2365500</v>
      </c>
      <c r="DS44" s="46">
        <v>4163300</v>
      </c>
      <c r="DT44" s="46">
        <v>2365500</v>
      </c>
      <c r="DU44" s="1">
        <v>0</v>
      </c>
      <c r="DW44" s="46">
        <v>6103000</v>
      </c>
      <c r="DX44" s="46">
        <v>10741300</v>
      </c>
      <c r="DY44" s="46">
        <v>6103000</v>
      </c>
      <c r="DZ44" s="1">
        <f>ROUND($BU44*INDEX(消耗汇总!BH$8:BH$87,相关资料!$K44,1),-2)</f>
        <v>0</v>
      </c>
      <c r="EB44" s="46">
        <v>8137400</v>
      </c>
      <c r="EC44" s="46">
        <v>14321800</v>
      </c>
      <c r="ED44" s="46">
        <v>8137400</v>
      </c>
      <c r="EE44" s="1">
        <f>IFERROR(ROUND($BV44*INDEX(消耗汇总!BH$8:BH$87,相关资料!$L44,1),-2),0)</f>
        <v>0</v>
      </c>
      <c r="EG44" s="46">
        <v>6623400</v>
      </c>
      <c r="EH44" s="46">
        <v>11657200</v>
      </c>
      <c r="EI44" s="46">
        <v>6623400</v>
      </c>
      <c r="EJ44" s="1">
        <f>IFERROR(ROUND($BW44*INDEX(消耗汇总!BH$8:BH$87,相关资料!$M44,1),-2),0)</f>
        <v>0</v>
      </c>
      <c r="EL44" s="1">
        <f>IFERROR(ROUND($BX44*INDEX(消耗汇总!BE$8:BE$87,相关资料!$N44,1),-2),0)</f>
        <v>0</v>
      </c>
      <c r="EM44" s="1">
        <f>IFERROR(ROUND($BX44*INDEX(消耗汇总!BF$8:BF$87,相关资料!$N44,1),-2),0)</f>
        <v>0</v>
      </c>
      <c r="EN44" s="1">
        <f>IFERROR(ROUND($BX44*INDEX(消耗汇总!BG$8:BG$87,相关资料!$N44,1),-2),0)</f>
        <v>0</v>
      </c>
      <c r="EO44" s="1">
        <f>IFERROR(ROUND($BX44*INDEX(消耗汇总!BH$8:BH$87,相关资料!$N44,1),-2),0)</f>
        <v>0</v>
      </c>
      <c r="EQ44" s="1">
        <f>IFERROR(ROUND($BY44*INDEX(消耗汇总!BE$8:BE$87,相关资料!$O44,1),-2),0)</f>
        <v>0</v>
      </c>
      <c r="ER44" s="1">
        <f>IFERROR(ROUND($BY44*INDEX(消耗汇总!BF$8:BF$87,相关资料!$O44,1),-2),0)</f>
        <v>0</v>
      </c>
      <c r="ES44" s="1">
        <f>IFERROR(ROUND($BY44*INDEX(消耗汇总!BG$8:BG$87,相关资料!$O44,1),-2),0)</f>
        <v>0</v>
      </c>
      <c r="ET44" s="1">
        <f>IFERROR(ROUND($BY44*INDEX(消耗汇总!BH$8:BH$87,相关资料!$O44,1),-2),0)</f>
        <v>0</v>
      </c>
      <c r="EV44" s="1">
        <f>IFERROR(ROUND($BZ44*INDEX(消耗汇总!BE$8:BE$87,相关资料!$P44,1),-2),0)</f>
        <v>0</v>
      </c>
      <c r="EW44" s="1">
        <f>IFERROR(ROUND($BZ44*INDEX(消耗汇总!BF$8:BF$87,相关资料!$P44,1),-2),0)</f>
        <v>0</v>
      </c>
      <c r="EX44" s="1">
        <f>IFERROR(ROUND($BZ44*INDEX(消耗汇总!BG$8:BG$87,相关资料!$P44,1),-2),0)</f>
        <v>0</v>
      </c>
      <c r="EY44" s="1">
        <f>IFERROR(ROUND($BZ44*INDEX(消耗汇总!BH$8:BH$87,相关资料!$P44,1),-2),0)</f>
        <v>0</v>
      </c>
      <c r="FA44" s="1">
        <f>IFERROR(ROUND($CA44*INDEX(消耗汇总!BE$8:BE$87,相关资料!$Q44,1),-2),0)</f>
        <v>0</v>
      </c>
      <c r="FB44" s="1">
        <f>IFERROR(ROUND($CA44*INDEX(消耗汇总!BF$8:BF$87,相关资料!$Q44,1),-2),0)</f>
        <v>0</v>
      </c>
      <c r="FC44" s="1">
        <f>IFERROR(ROUND($CA44*INDEX(消耗汇总!BG$8:BG$87,相关资料!$Q44,1),-2),0)</f>
        <v>0</v>
      </c>
      <c r="FD44" s="1">
        <f>IFERROR(ROUND($CA44*INDEX(消耗汇总!BH$8:BH$87,相关资料!$Q44,1),-2),0)</f>
        <v>0</v>
      </c>
      <c r="FF44" s="1">
        <f>IFERROR(ROUND($CB44*INDEX(消耗汇总!BE$8:BE$87,相关资料!$R44,1),-2),0)</f>
        <v>0</v>
      </c>
      <c r="FG44" s="1">
        <f>IFERROR(ROUND($CB44*INDEX(消耗汇总!BF$8:BF$87,相关资料!$R44,1),-2),0)</f>
        <v>0</v>
      </c>
      <c r="FH44" s="1">
        <f>IFERROR(ROUND($CB44*INDEX(消耗汇总!BG$8:BG$87,相关资料!$R44,1),-2),0)</f>
        <v>0</v>
      </c>
      <c r="FI44" s="1">
        <f>IFERROR(ROUND($CB44*INDEX(消耗汇总!BH$8:BH$87,相关资料!$R44,1),-2),0)</f>
        <v>0</v>
      </c>
      <c r="FK44" s="46">
        <v>5440700</v>
      </c>
      <c r="FL44" s="46">
        <v>9575600</v>
      </c>
      <c r="FM44" s="46">
        <v>5440700</v>
      </c>
      <c r="FN44" s="1">
        <f>IFERROR(ROUND($CC44*INDEX(消耗汇总!BH$8:BH$87,相关资料!$S44,1),-2),0)</f>
        <v>0</v>
      </c>
      <c r="FP44" s="1">
        <f>IFERROR(ROUND($CD44*INDEX(消耗汇总!BE$8:BE$87,相关资料!$T44,1),-2),0)</f>
        <v>0</v>
      </c>
      <c r="FQ44" s="1">
        <f>IFERROR(ROUND($CD44*INDEX(消耗汇总!BF$8:BF$87,相关资料!$T44,1),-2),0)</f>
        <v>0</v>
      </c>
      <c r="FR44" s="1">
        <f>IFERROR(ROUND($CD44*INDEX(消耗汇总!BG$8:BG$87,相关资料!$T44,1),-2),0)</f>
        <v>0</v>
      </c>
      <c r="FS44" s="1">
        <f>IFERROR(ROUND($CD44*INDEX(消耗汇总!BH$8:BH$87,相关资料!$T44,1),-2),0)</f>
        <v>0</v>
      </c>
      <c r="FW44" s="8">
        <v>39</v>
      </c>
      <c r="FX44" s="5">
        <f t="shared" si="13"/>
        <v>140530400</v>
      </c>
      <c r="FY44" s="5">
        <f t="shared" si="14"/>
        <v>24904000</v>
      </c>
      <c r="FZ44" s="5">
        <f t="shared" si="15"/>
        <v>0</v>
      </c>
      <c r="GA44" s="5">
        <f t="shared" si="1"/>
        <v>0</v>
      </c>
      <c r="GB44" s="5">
        <f t="shared" si="2"/>
        <v>9793300</v>
      </c>
      <c r="GC44" s="5">
        <f t="shared" si="3"/>
        <v>9793300</v>
      </c>
      <c r="GD44" s="5">
        <f t="shared" si="16"/>
        <v>9793300</v>
      </c>
      <c r="GE44" s="5">
        <f t="shared" si="17"/>
        <v>8894300</v>
      </c>
      <c r="GF44" s="5">
        <f t="shared" si="4"/>
        <v>22947300</v>
      </c>
      <c r="GG44" s="5">
        <f t="shared" si="5"/>
        <v>30596600</v>
      </c>
      <c r="GH44" s="5">
        <f t="shared" si="6"/>
        <v>24904000</v>
      </c>
      <c r="GI44" s="8"/>
      <c r="GJ44" s="5">
        <f t="shared" si="7"/>
        <v>0</v>
      </c>
      <c r="GK44" s="5">
        <f t="shared" si="8"/>
        <v>0</v>
      </c>
      <c r="GL44" s="5">
        <f t="shared" si="9"/>
        <v>0</v>
      </c>
      <c r="GM44" s="5">
        <f t="shared" si="10"/>
        <v>0</v>
      </c>
      <c r="GN44" s="5">
        <f t="shared" si="11"/>
        <v>20457000</v>
      </c>
      <c r="GO44" s="5">
        <f t="shared" si="12"/>
        <v>0</v>
      </c>
      <c r="GR44" s="8">
        <v>39</v>
      </c>
      <c r="GS44" s="5">
        <f>SUM(FX$6:FX44)</f>
        <v>729035500</v>
      </c>
      <c r="GT44" s="5">
        <f>SUM(FY$6:FY44)</f>
        <v>132217100</v>
      </c>
      <c r="GU44" s="5">
        <f>SUM(FZ$6:FZ44)</f>
        <v>574088126600</v>
      </c>
      <c r="GV44" s="5">
        <f>SUM(GA$6:GA44)</f>
        <v>0</v>
      </c>
      <c r="GW44" s="5">
        <f>SUM(GB$6:GB44)</f>
        <v>46785700</v>
      </c>
      <c r="GX44" s="5">
        <f>SUM(GC$6:GC44)</f>
        <v>46785700</v>
      </c>
      <c r="GY44" s="5">
        <f>SUM(GD$6:GD44)</f>
        <v>46785720</v>
      </c>
      <c r="GZ44" s="5">
        <f>SUM(GE$6:GE44)</f>
        <v>42833250</v>
      </c>
      <c r="HA44" s="5">
        <f>SUM(GF$6:GF44)</f>
        <v>80238100</v>
      </c>
      <c r="HB44" s="5">
        <f>SUM(GG$6:GG44)</f>
        <v>157438350</v>
      </c>
      <c r="HC44" s="5">
        <f>SUM(GH$6:GH44)</f>
        <v>132217400</v>
      </c>
      <c r="HD44" s="5">
        <f>SUM(GI$6:GI44)</f>
        <v>0</v>
      </c>
      <c r="HE44" s="5">
        <f>SUM(GJ$6:GJ44)</f>
        <v>57765804600</v>
      </c>
      <c r="HF44" s="5">
        <f>SUM(GK$6:GK44)</f>
        <v>57765805200</v>
      </c>
      <c r="HG44" s="5">
        <f>SUM(GL$6:GL44)</f>
        <v>57765804900</v>
      </c>
      <c r="HH44" s="5">
        <f>SUM(GM$6:GM44)</f>
        <v>43324352700</v>
      </c>
      <c r="HI44" s="5">
        <f>SUM(GN$6:GN44)</f>
        <v>106752100</v>
      </c>
      <c r="HJ44" s="5">
        <f>SUM(GO$6:GO44)</f>
        <v>4436503800</v>
      </c>
      <c r="HM44" s="8">
        <v>39</v>
      </c>
      <c r="HN44" s="5">
        <f>IFERROR(求节点(相关资料!C$6:C$85,GS$6:GS$85,$HM44),0)</f>
        <v>729035500</v>
      </c>
      <c r="HO44" s="5">
        <f>IFERROR(求节点(相关资料!D$6:D$85,GT$6:GT$85,$HM44),0)</f>
        <v>132217100</v>
      </c>
      <c r="HP44" s="5">
        <f>IFERROR(求节点(相关资料!E$6:E$85,GU$6:GU$85,$HM44),0)</f>
        <v>305503900</v>
      </c>
      <c r="HQ44" s="5">
        <f>IFERROR(求节点(相关资料!F$6:F$85,GV$6:GV$85,$HM44),0)</f>
        <v>0</v>
      </c>
      <c r="HR44" s="5">
        <f>IFERROR(求节点(相关资料!G$6:G$85,GW$6:GW$85,$HM44),0)</f>
        <v>46785700</v>
      </c>
      <c r="HS44" s="5">
        <f>IFERROR(求节点(相关资料!H$6:H$85,GX$6:GX$85,$HM44),0)</f>
        <v>46785700</v>
      </c>
      <c r="HT44" s="5">
        <f>IFERROR(求节点(相关资料!I$6:I$85,GY$6:GY$85,$HM44),0)</f>
        <v>46785720</v>
      </c>
      <c r="HU44" s="5">
        <f>IFERROR(求节点(相关资料!J$6:J$85,GZ$6:GZ$85,$HM44),0)</f>
        <v>42833250</v>
      </c>
      <c r="HV44" s="5">
        <f>IFERROR(求节点(相关资料!K$6:K$85,HA$6:HA$85,$HM44),0)</f>
        <v>80238100</v>
      </c>
      <c r="HW44" s="5">
        <f>IFERROR(求节点(相关资料!L$6:L$85,HB$6:HB$85,$HM44),0)</f>
        <v>157438350</v>
      </c>
      <c r="HX44" s="5">
        <f>IFERROR(求节点(相关资料!M$6:M$85,HC$6:HC$85,$HM44),0)</f>
        <v>132217400</v>
      </c>
      <c r="HY44" s="5">
        <f>IFERROR(求节点(相关资料!N$6:N$85,HD$6:HD$85,$HM44),0)</f>
        <v>0</v>
      </c>
      <c r="HZ44" s="5">
        <f>IFERROR(求节点(相关资料!O$6:O$85,HE$6:HE$85,$HM44),0)</f>
        <v>50247700</v>
      </c>
      <c r="IA44" s="5">
        <f>IFERROR(求节点(相关资料!P$6:P$85,HF$6:HF$85,$HM44),0)</f>
        <v>50248300</v>
      </c>
      <c r="IB44" s="5">
        <f>IFERROR(求节点(相关资料!Q$6:Q$85,HG$6:HG$85,$HM44),0)</f>
        <v>50248000</v>
      </c>
      <c r="IC44" s="5">
        <f>IFERROR(求节点(相关资料!R$6:R$85,HH$6:HH$85,$HM44),0)</f>
        <v>37684500</v>
      </c>
      <c r="ID44" s="5">
        <f>IFERROR(求节点(相关资料!S$6:S$85,HI$6:HI$85,$HM44),0)</f>
        <v>106752100</v>
      </c>
      <c r="IE44" s="5">
        <f>IFERROR(求节点(相关资料!T$6:T$85,HJ$6:HJ$85,$HM44),0)</f>
        <v>5277475</v>
      </c>
      <c r="IH44" s="6">
        <v>39</v>
      </c>
      <c r="II44" s="6">
        <f>SUMPRODUCT(HN44:IE44,'[1]功能-城建'!$X44:$AO44)</f>
        <v>2020298795</v>
      </c>
      <c r="IJ44" s="6">
        <f>'[1]资源-木石铜粮'!$BW44</f>
        <v>2267264460.1407547</v>
      </c>
      <c r="IK44" s="6">
        <f t="shared" si="18"/>
        <v>0.8910732870018071</v>
      </c>
    </row>
    <row r="45" spans="1:245" x14ac:dyDescent="0.15">
      <c r="A45" s="2">
        <v>40</v>
      </c>
      <c r="B45" s="4">
        <f>'[1]资源-木石铜粮'!DG45</f>
        <v>902697763.56068063</v>
      </c>
      <c r="C45" s="4">
        <f>'[1]资源-木石铜粮'!DH45</f>
        <v>162661614.2304076</v>
      </c>
      <c r="D45" s="4">
        <f>'[1]资源-木石铜粮'!DI45</f>
        <v>374616515.04694784</v>
      </c>
      <c r="E45" s="4">
        <f>'[1]资源-木石铜粮'!DJ45</f>
        <v>0</v>
      </c>
      <c r="F45" s="4">
        <f>'[1]资源-木石铜粮'!DK45</f>
        <v>53553461.314609401</v>
      </c>
      <c r="G45" s="4">
        <f>'[1]资源-木石铜粮'!DL45</f>
        <v>53553461.314609401</v>
      </c>
      <c r="H45" s="4">
        <f>'[1]资源-木石铜粮'!DM45</f>
        <v>53553461.314609401</v>
      </c>
      <c r="I45" s="4">
        <f>'[1]资源-木石铜粮'!DN45</f>
        <v>53553461.314609401</v>
      </c>
      <c r="J45" s="29">
        <f>SMALL('[1]资源-木石铜粮'!$DO$6:$DO$55,$A45)</f>
        <v>108534200.63999586</v>
      </c>
      <c r="K45" s="4">
        <f>'[1]资源-木石铜粮'!DP45</f>
        <v>195172191.59095988</v>
      </c>
      <c r="L45" s="4">
        <f>'[1]资源-木石铜粮'!DQ45</f>
        <v>162661154.28732932</v>
      </c>
      <c r="M45" s="4">
        <f>'[1]资源-木石铜粮'!DR45</f>
        <v>331717621.78160679</v>
      </c>
      <c r="N45" s="4">
        <f>'[1]资源-木石铜粮'!DS45</f>
        <v>61538540.131973177</v>
      </c>
      <c r="O45" s="4">
        <f>'[1]资源-木石铜粮'!DT45</f>
        <v>61539669.19004593</v>
      </c>
      <c r="P45" s="4">
        <f>'[1]资源-木石铜粮'!DU45</f>
        <v>61539260.351754121</v>
      </c>
      <c r="Q45" s="4">
        <f>'[1]资源-木石铜粮'!DV45</f>
        <v>46153104.581422143</v>
      </c>
      <c r="R45" s="4">
        <f>'[1]资源-木石铜粮'!DW45</f>
        <v>131676638.24551201</v>
      </c>
      <c r="S45" s="4">
        <f>'[1]资源-木石铜粮'!DX45</f>
        <v>6195119.6305139959</v>
      </c>
      <c r="T45" s="4">
        <f>'[1]资源-木石铜粮'!DY45</f>
        <v>0</v>
      </c>
      <c r="V45" s="2">
        <v>40</v>
      </c>
      <c r="W45" s="2">
        <f>IFERROR(求节点($A$6:$A$85,B$6:B$85,相关资料!C45),0)</f>
        <v>902697763.56068063</v>
      </c>
      <c r="X45" s="2">
        <f>IFERROR(求节点($A$6:$A$85,C$6:C$85,相关资料!D45),0)</f>
        <v>162661614.2304076</v>
      </c>
      <c r="Y45" s="2">
        <f>IFERROR(求节点($A$6:$A$85,D$6:D$85,相关资料!E45),0)</f>
        <v>464988771639.45007</v>
      </c>
      <c r="Z45" s="2">
        <f>IFERROR(求节点($A$6:$A$85,E$6:E$85,相关资料!F45),0)</f>
        <v>0</v>
      </c>
      <c r="AA45" s="2">
        <f>IFERROR(求节点($A$6:$A$85,F$6:F$85,相关资料!G45),0)</f>
        <v>53553461.314609401</v>
      </c>
      <c r="AB45" s="2">
        <f>IFERROR(求节点($A$6:$A$85,G$6:G$85,相关资料!H45),0)</f>
        <v>53553461.314609401</v>
      </c>
      <c r="AC45" s="2">
        <f>IFERROR(求节点($A$6:$A$85,H$6:H$85,相关资料!I45),0)</f>
        <v>53553461.314609401</v>
      </c>
      <c r="AD45" s="2">
        <f>IFERROR(求节点($A$6:$A$85,I$6:I$85,相关资料!J45),0)</f>
        <v>53553461.314609401</v>
      </c>
      <c r="AE45" s="29">
        <f>MAX(求节点('[1]功能-城建'!$K$33:$K$55,$J$33:$J$85,$V45),AE44)</f>
        <v>108534200.63999586</v>
      </c>
      <c r="AF45" s="2">
        <f>IFERROR(求节点($A$6:$A$85,K$6:K$85,相关资料!L45),0)</f>
        <v>195172191.59095988</v>
      </c>
      <c r="AG45" s="2">
        <f>IFERROR(求节点($A$6:$A$85,L$6:L$85,相关资料!M45),0)</f>
        <v>162661154.28732932</v>
      </c>
      <c r="AH45" s="2">
        <f>IFERROR(求节点($A$6:$A$85,M$6:M$85,相关资料!N45),0)</f>
        <v>365635414126.22552</v>
      </c>
      <c r="AI45" s="2">
        <f>IFERROR(求节点($A$6:$A$85,N$6:N$85,相关资料!O45),0)</f>
        <v>46721568786.87645</v>
      </c>
      <c r="AJ45" s="2">
        <f>IFERROR(求节点($A$6:$A$85,O$6:O$85,相关资料!P45),0)</f>
        <v>46721569915.934525</v>
      </c>
      <c r="AK45" s="2">
        <f>IFERROR(求节点($A$6:$A$85,P$6:P$85,相关资料!Q45),0)</f>
        <v>46721569507.096237</v>
      </c>
      <c r="AL45" s="2">
        <f>IFERROR(求节点($A$6:$A$85,Q$6:Q$85,相关资料!R45),0)</f>
        <v>35041175789.639816</v>
      </c>
      <c r="AM45" s="2">
        <f>IFERROR(求节点($A$6:$A$85,R$6:R$85,相关资料!S45),0)</f>
        <v>131676638.24551201</v>
      </c>
      <c r="AN45" s="2">
        <f>IFERROR(求节点($A$6:$A$85,S$6:S$85,相关资料!T45),0)</f>
        <v>3606382190.1373234</v>
      </c>
      <c r="AO45" s="2">
        <f>IFERROR(求节点($A$6:$A$85,T$6:T$85,相关资料!U45),0)</f>
        <v>0</v>
      </c>
      <c r="AP45" s="2"/>
      <c r="AQ45" s="2">
        <v>40</v>
      </c>
      <c r="AR45" s="2">
        <f>IF(W45-W44=0,MAX(AR$6:AR44),W45-W44)</f>
        <v>173662068.39930582</v>
      </c>
      <c r="AS45" s="2">
        <f>IF(X45-X44=0,MAX(AS$6:AS44),X45-X44)</f>
        <v>30444461.373705477</v>
      </c>
      <c r="AT45" s="2">
        <f>IF(Y45-Y44=0,MAX(AT$6:AT44),Y45-Y44)</f>
        <v>130219026434.29602</v>
      </c>
      <c r="AU45" s="2">
        <f>IF(Z45-Z44=0,MAX(AU$6:AU44),Z45-Z44)</f>
        <v>0</v>
      </c>
      <c r="AV45" s="2">
        <f>IF(AA45-AA44=0,MAX(AV$6:AV44),AA45-AA44)</f>
        <v>10719880.765389249</v>
      </c>
      <c r="AW45" s="2">
        <f>IF(AB45-AB44=0,MAX(AW$6:AW44),AB45-AB44)</f>
        <v>10719880.765389249</v>
      </c>
      <c r="AX45" s="2">
        <f>IF(AC45-AC44=0,MAX(AX$6:AX44),AC45-AC44)</f>
        <v>10719880.765389249</v>
      </c>
      <c r="AY45" s="2">
        <f>IF(AD45-AD44=0,MAX(AY$6:AY44),AD45-AD44)</f>
        <v>10719880.765389249</v>
      </c>
      <c r="AZ45" s="2">
        <f>IF(AE45-AE44=0,MAX(AZ$6:AZ44),AE45-AE44)</f>
        <v>28300485.220627621</v>
      </c>
      <c r="BA45" s="2">
        <f>IF(AF45-AF44=0,MAX(BA$6:BA44),AF45-AF44)</f>
        <v>37733980.294170141</v>
      </c>
      <c r="BB45" s="2">
        <f>IF(AG45-AG44=0,MAX(BB$6:BB44),AG45-AG44)</f>
        <v>30444461.373705477</v>
      </c>
      <c r="BC45" s="2">
        <f>IF(AH45-AH44=0,MAX(BC$6:BC44),AH45-AH44)</f>
        <v>80184338195.206726</v>
      </c>
      <c r="BD45" s="2">
        <f>IF(AI45-AI44=0,MAX(BD$6:BD44),AI45-AI44)</f>
        <v>17673864382.141937</v>
      </c>
      <c r="BE45" s="2">
        <f>IF(AJ45-AJ44=0,MAX(BE$6:BE44),AJ45-AJ44)</f>
        <v>17673864382.141937</v>
      </c>
      <c r="BF45" s="2">
        <f>IF(AK45-AK44=0,MAX(BF$6:BF44),AK45-AK44)</f>
        <v>17673864382.141941</v>
      </c>
      <c r="BG45" s="2">
        <f>IF(AL45-AL44=0,MAX(BG$6:BG44),AL45-AL44)</f>
        <v>13255398286.606468</v>
      </c>
      <c r="BH45" s="2">
        <f>IF(AM45-AM44=0,MAX(BH$6:BH44),AM45-AM44)</f>
        <v>25084520.991010845</v>
      </c>
      <c r="BI45" s="2">
        <f>IF(AN45-AN44=0,MAX(BI$6:BI44),AN45-AN44)</f>
        <v>1285032343.8735757</v>
      </c>
      <c r="BK45" s="21">
        <v>1</v>
      </c>
      <c r="BL45" s="2">
        <v>40</v>
      </c>
      <c r="BM45" s="2">
        <f>IF($BL45&gt;BM$1,0,SMALL(AR$6:AR$85,$BL45)*求节点($BL$6:$BL$85,$BK$6:$BK$85,INDEX(升级建筑所需大殿等级!AA$6:AA$85,MATCH($BL45,升级建筑所需大殿等级!$Z$6:$Z$85,0))))</f>
        <v>173662068.39930582</v>
      </c>
      <c r="BN45" s="2">
        <f>IF($BL45&gt;BN$1,0,SMALL(AS$6:AS$85,$BL45)*求节点($BL$6:$BL$85,$BK$6:$BK$85,INDEX(升级建筑所需大殿等级!AB$6:AB$85,MATCH($BL45,升级建筑所需大殿等级!$Z$6:$Z$85,0))))</f>
        <v>30444461.373705477</v>
      </c>
      <c r="BO45" s="2">
        <f>IF($BL45&gt;BO$1,0,SMALL(AT$6:AT$85,$BL45)*求节点($BL$6:$BL$85,$BK$6:$BK$85,INDEX(升级建筑所需大殿等级!AC$6:AC$85,MATCH($BL45,升级建筑所需大殿等级!$Z$6:$Z$85,0))))</f>
        <v>0</v>
      </c>
      <c r="BP45" s="2">
        <f>IF($BL45&gt;BP$1,0,SMALL(AU$6:AU$85,$BL45)*求节点($BL$6:$BL$85,$BK$6:$BK$85,INDEX(升级建筑所需大殿等级!AD$6:AD$85,MATCH($BL45,升级建筑所需大殿等级!$Z$6:$Z$85,0))))</f>
        <v>0</v>
      </c>
      <c r="BQ45" s="2">
        <f>IF($BL45&gt;BQ$1,0,SMALL(AV$6:AV$85,$BL45)*求节点($BL$6:$BL$85,$BK$6:$BK$85,INDEX(升级建筑所需大殿等级!AE$6:AE$85,MATCH($BL45,升级建筑所需大殿等级!$Z$6:$Z$85,0))))</f>
        <v>10719880.765389249</v>
      </c>
      <c r="BR45" s="2">
        <f>IF($BL45&gt;BR$1,0,SMALL(AW$6:AW$85,$BL45)*求节点($BL$6:$BL$85,$BK$6:$BK$85,INDEX(升级建筑所需大殿等级!AF$6:AF$85,MATCH($BL45,升级建筑所需大殿等级!$Z$6:$Z$85,0))))</f>
        <v>10719880.765389249</v>
      </c>
      <c r="BS45" s="2">
        <f>IF($BL45&gt;BS$1,0,SMALL(AX$6:AX$85,$BL45)*求节点($BL$6:$BL$85,$BK$6:$BK$85,INDEX(升级建筑所需大殿等级!AG$6:AG$85,MATCH($BL45,升级建筑所需大殿等级!$Z$6:$Z$85,0))))</f>
        <v>10719880.765389249</v>
      </c>
      <c r="BT45" s="2">
        <f>IF($BL45&gt;BT$1,0,SMALL(AY$6:AY$85,$BL45)*求节点($BL$6:$BL$85,$BK$6:$BK$85,INDEX(升级建筑所需大殿等级!AH$6:AH$85,MATCH($BL45,升级建筑所需大殿等级!$Z$6:$Z$85,0))))</f>
        <v>10719880.765389249</v>
      </c>
      <c r="BU45" s="2">
        <f>IF($BL45&gt;BU$1,0,SMALL(AZ$6:AZ$85,$BL45)*求节点($BL$6:$BL$85,$BK$6:$BK$85,INDEX(升级建筑所需大殿等级!AI$6:AI$85,MATCH($BL45,升级建筑所需大殿等级!$Z$6:$Z$85,0))))</f>
        <v>28300485.220627621</v>
      </c>
      <c r="BV45" s="2">
        <f>IF($BL45&gt;BV$1,0,SMALL(BA$6:BA$85,$BL45)*求节点($BL$6:$BL$85,$BK$6:$BK$85,INDEX(升级建筑所需大殿等级!AJ$6:AJ$85,MATCH($BL45,升级建筑所需大殿等级!$Z$6:$Z$85,0))))</f>
        <v>37733980.294170141</v>
      </c>
      <c r="BW45" s="2">
        <f>IF($BL45&gt;BW$1,0,SMALL(BB$6:BB$85,$BL45)*求节点($BL$6:$BL$85,$BK$6:$BK$85,INDEX(升级建筑所需大殿等级!AK$6:AK$85,MATCH($BL45,升级建筑所需大殿等级!$Z$6:$Z$85,0))))</f>
        <v>30444461.373705477</v>
      </c>
      <c r="BX45" s="2">
        <f>IF($BL45&gt;BX$1,0,SMALL(BC$6:BC$85,$BL45)*求节点($BL$6:$BL$85,$BK$6:$BK$85,INDEX(升级建筑所需大殿等级!AL$6:AL$85,MATCH($BL45,升级建筑所需大殿等级!$Z$6:$Z$85,0))))</f>
        <v>0</v>
      </c>
      <c r="BY45" s="2">
        <f>IF($BL45&gt;BY$1,0,SMALL(BD$6:BD$85,$BL45)*求节点($BL$6:$BL$85,$BK$6:$BK$85,INDEX(升级建筑所需大殿等级!AM$6:AM$85,MATCH($BL45,升级建筑所需大殿等级!$Z$6:$Z$85,0))))</f>
        <v>0</v>
      </c>
      <c r="BZ45" s="2">
        <f>IF($BL45&gt;BZ$1,0,SMALL(BE$6:BE$85,$BL45)*求节点($BL$6:$BL$85,$BK$6:$BK$85,INDEX(升级建筑所需大殿等级!AN$6:AN$85,MATCH($BL45,升级建筑所需大殿等级!$Z$6:$Z$85,0))))</f>
        <v>0</v>
      </c>
      <c r="CA45" s="2">
        <f>IF($BL45&gt;CA$1,0,SMALL(BF$6:BF$85,$BL45)*求节点($BL$6:$BL$85,$BK$6:$BK$85,INDEX(升级建筑所需大殿等级!AO$6:AO$85,MATCH($BL45,升级建筑所需大殿等级!$Z$6:$Z$85,0))))</f>
        <v>0</v>
      </c>
      <c r="CB45" s="2">
        <f>IF($BL45&gt;CB$1,0,SMALL(BG$6:BG$85,$BL45)*求节点($BL$6:$BL$85,$BK$6:$BK$85,INDEX(升级建筑所需大殿等级!AP$6:AP$85,MATCH($BL45,升级建筑所需大殿等级!$Z$6:$Z$85,0))))</f>
        <v>0</v>
      </c>
      <c r="CC45" s="2">
        <f>IF($BL45&gt;CC$1,0,SMALL(BH$6:BH$85,$BL45)*求节点($BL$6:$BL$85,$BK$6:$BK$85,INDEX(升级建筑所需大殿等级!AQ$6:AQ$85,MATCH($BL45,升级建筑所需大殿等级!$Z$6:$Z$85,0))))</f>
        <v>25084520.991010845</v>
      </c>
      <c r="CD45" s="2">
        <f>IF($BL45&gt;CD$1,0,SMALL(BI$6:BI$85,$BL45)*求节点($BL$6:$BL$85,$BK$6:$BK$85,INDEX(升级建筑所需大殿等级!AR$6:AR$85,MATCH($BL45,升级建筑所需大殿等级!$Z$6:$Z$85,0))))</f>
        <v>0</v>
      </c>
      <c r="CE45" s="2"/>
      <c r="CF45" s="2"/>
      <c r="CH45" s="1">
        <v>40</v>
      </c>
      <c r="CI45" s="46">
        <v>45942300</v>
      </c>
      <c r="CJ45" s="46">
        <v>81777400</v>
      </c>
      <c r="CK45" s="46">
        <v>45942300</v>
      </c>
      <c r="CL45" s="1">
        <f>IFERROR(ROUND($BM45*INDEX(消耗汇总!BH$8:BH$87,相关资料!$C45,1),-2),0)</f>
        <v>0</v>
      </c>
      <c r="CN45" s="46">
        <v>8054100</v>
      </c>
      <c r="CO45" s="46">
        <v>14336300</v>
      </c>
      <c r="CP45" s="46">
        <v>8054100</v>
      </c>
      <c r="CQ45" s="1">
        <f>IFERROR(ROUND($BN45*INDEX(消耗汇总!BH$8:BH$87,相关资料!$D45,1),-2),0)</f>
        <v>0</v>
      </c>
      <c r="CS45" s="1">
        <f>IFERROR(ROUND($BO45*INDEX(消耗汇总!BE$8:BE$87,相关资料!$E45,1),-2),0)</f>
        <v>0</v>
      </c>
      <c r="CT45" s="1">
        <f>IFERROR(ROUND($BO45*INDEX(消耗汇总!BF$8:BF$87,相关资料!$E45,1),-2),0)</f>
        <v>0</v>
      </c>
      <c r="CU45" s="1">
        <f>IFERROR(ROUND($BO45*INDEX(消耗汇总!BG$8:BG$87,相关资料!$E45,1),-2),0)</f>
        <v>0</v>
      </c>
      <c r="CV45" s="1">
        <f>IFERROR(ROUND($BO45*INDEX(消耗汇总!BH$8:BH$87,相关资料!$E45,1),-2),0)</f>
        <v>0</v>
      </c>
      <c r="CX45" s="1">
        <f>IFERROR(ROUND($BP45*INDEX(消耗汇总!BE$8:BE$87,相关资料!$F45,1),-2),0)</f>
        <v>0</v>
      </c>
      <c r="CY45" s="1">
        <f>IFERROR(ROUND($BP45*INDEX(消耗汇总!BF$8:BF$87,相关资料!$F45,1),-2),0)</f>
        <v>0</v>
      </c>
      <c r="CZ45" s="1">
        <f>IFERROR(ROUND($BP45*INDEX(消耗汇总!BG$8:BG$87,相关资料!$F45,1),-2),0)</f>
        <v>0</v>
      </c>
      <c r="DA45" s="1">
        <f>IFERROR(ROUND($BP45*INDEX(消耗汇总!BH$8:BH$87,相关资料!$F45,1),-2),0)</f>
        <v>0</v>
      </c>
      <c r="DD45" s="46">
        <v>7572000</v>
      </c>
      <c r="DE45" s="46">
        <v>4253900</v>
      </c>
      <c r="DF45" s="1">
        <f>IFERROR(ROUND($BQ45*INDEX(消耗汇总!BH$8:BH$87,相关资料!$G45,1)+$BS45*INDEX(消耗汇总!BH$8:BH$87,相关资料!$G45,1)/2,-2),0)</f>
        <v>0</v>
      </c>
      <c r="DH45" s="46">
        <v>4253900</v>
      </c>
      <c r="DI45" s="46">
        <v>7572000</v>
      </c>
      <c r="DM45" s="29">
        <v>5912950</v>
      </c>
      <c r="DN45" s="2"/>
      <c r="DO45" s="29">
        <v>5912950</v>
      </c>
      <c r="DR45" s="46">
        <v>2835900</v>
      </c>
      <c r="DS45" s="46">
        <v>5048000</v>
      </c>
      <c r="DT45" s="46">
        <v>2835900</v>
      </c>
      <c r="DU45" s="1">
        <v>0</v>
      </c>
      <c r="DW45" s="46">
        <v>7486900</v>
      </c>
      <c r="DX45" s="46">
        <v>13326700</v>
      </c>
      <c r="DY45" s="46">
        <v>7486900</v>
      </c>
      <c r="DZ45" s="1">
        <f>ROUND($BU45*INDEX(消耗汇总!BH$8:BH$87,相关资料!$K45,1),-2)</f>
        <v>0</v>
      </c>
      <c r="EB45" s="46">
        <v>9982500</v>
      </c>
      <c r="EC45" s="46">
        <v>17768900</v>
      </c>
      <c r="ED45" s="46">
        <v>9982500</v>
      </c>
      <c r="EE45" s="1">
        <f>IFERROR(ROUND($BV45*INDEX(消耗汇总!BH$8:BH$87,相关资料!$L45,1),-2),0)</f>
        <v>0</v>
      </c>
      <c r="EG45" s="46">
        <v>8054100</v>
      </c>
      <c r="EH45" s="46">
        <v>14336300</v>
      </c>
      <c r="EI45" s="46">
        <v>8054100</v>
      </c>
      <c r="EJ45" s="1">
        <f>IFERROR(ROUND($BW45*INDEX(消耗汇总!BH$8:BH$87,相关资料!$M45,1),-2),0)</f>
        <v>0</v>
      </c>
      <c r="EL45" s="1">
        <f>IFERROR(ROUND($BX45*INDEX(消耗汇总!BE$8:BE$87,相关资料!$N45,1),-2),0)</f>
        <v>0</v>
      </c>
      <c r="EM45" s="1">
        <f>IFERROR(ROUND($BX45*INDEX(消耗汇总!BF$8:BF$87,相关资料!$N45,1),-2),0)</f>
        <v>0</v>
      </c>
      <c r="EN45" s="1">
        <f>IFERROR(ROUND($BX45*INDEX(消耗汇总!BG$8:BG$87,相关资料!$N45,1),-2),0)</f>
        <v>0</v>
      </c>
      <c r="EO45" s="1">
        <f>IFERROR(ROUND($BX45*INDEX(消耗汇总!BH$8:BH$87,相关资料!$N45,1),-2),0)</f>
        <v>0</v>
      </c>
      <c r="EQ45" s="1">
        <f>IFERROR(ROUND($BY45*INDEX(消耗汇总!BE$8:BE$87,相关资料!$O45,1),-2),0)</f>
        <v>0</v>
      </c>
      <c r="ER45" s="1">
        <f>IFERROR(ROUND($BY45*INDEX(消耗汇总!BF$8:BF$87,相关资料!$O45,1),-2),0)</f>
        <v>0</v>
      </c>
      <c r="ES45" s="1">
        <f>IFERROR(ROUND($BY45*INDEX(消耗汇总!BG$8:BG$87,相关资料!$O45,1),-2),0)</f>
        <v>0</v>
      </c>
      <c r="ET45" s="1">
        <f>IFERROR(ROUND($BY45*INDEX(消耗汇总!BH$8:BH$87,相关资料!$O45,1),-2),0)</f>
        <v>0</v>
      </c>
      <c r="EV45" s="1">
        <f>IFERROR(ROUND($BZ45*INDEX(消耗汇总!BE$8:BE$87,相关资料!$P45,1),-2),0)</f>
        <v>0</v>
      </c>
      <c r="EW45" s="1">
        <f>IFERROR(ROUND($BZ45*INDEX(消耗汇总!BF$8:BF$87,相关资料!$P45,1),-2),0)</f>
        <v>0</v>
      </c>
      <c r="EX45" s="1">
        <f>IFERROR(ROUND($BZ45*INDEX(消耗汇总!BG$8:BG$87,相关资料!$P45,1),-2),0)</f>
        <v>0</v>
      </c>
      <c r="EY45" s="1">
        <f>IFERROR(ROUND($BZ45*INDEX(消耗汇总!BH$8:BH$87,相关资料!$P45,1),-2),0)</f>
        <v>0</v>
      </c>
      <c r="FA45" s="1">
        <f>IFERROR(ROUND($CA45*INDEX(消耗汇总!BE$8:BE$87,相关资料!$Q45,1),-2),0)</f>
        <v>0</v>
      </c>
      <c r="FB45" s="1">
        <f>IFERROR(ROUND($CA45*INDEX(消耗汇总!BF$8:BF$87,相关资料!$Q45,1),-2),0)</f>
        <v>0</v>
      </c>
      <c r="FC45" s="1">
        <f>IFERROR(ROUND($CA45*INDEX(消耗汇总!BG$8:BG$87,相关资料!$Q45,1),-2),0)</f>
        <v>0</v>
      </c>
      <c r="FD45" s="1">
        <f>IFERROR(ROUND($CA45*INDEX(消耗汇总!BH$8:BH$87,相关资料!$Q45,1),-2),0)</f>
        <v>0</v>
      </c>
      <c r="FF45" s="1">
        <f>IFERROR(ROUND($CB45*INDEX(消耗汇总!BE$8:BE$87,相关资料!$R45,1),-2),0)</f>
        <v>0</v>
      </c>
      <c r="FG45" s="1">
        <f>IFERROR(ROUND($CB45*INDEX(消耗汇总!BF$8:BF$87,相关资料!$R45,1),-2),0)</f>
        <v>0</v>
      </c>
      <c r="FH45" s="1">
        <f>IFERROR(ROUND($CB45*INDEX(消耗汇总!BG$8:BG$87,相关资料!$R45,1),-2),0)</f>
        <v>0</v>
      </c>
      <c r="FI45" s="1">
        <f>IFERROR(ROUND($CB45*INDEX(消耗汇总!BH$8:BH$87,相关资料!$R45,1),-2),0)</f>
        <v>0</v>
      </c>
      <c r="FK45" s="46">
        <v>6636100</v>
      </c>
      <c r="FL45" s="46">
        <v>11812300</v>
      </c>
      <c r="FM45" s="46">
        <v>6636100</v>
      </c>
      <c r="FN45" s="1">
        <f>IFERROR(ROUND($CC45*INDEX(消耗汇总!BH$8:BH$87,相关资料!$S45,1),-2),0)</f>
        <v>0</v>
      </c>
      <c r="FP45" s="1">
        <f>IFERROR(ROUND($CD45*INDEX(消耗汇总!BE$8:BE$87,相关资料!$T45,1),-2),0)</f>
        <v>0</v>
      </c>
      <c r="FQ45" s="1">
        <f>IFERROR(ROUND($CD45*INDEX(消耗汇总!BF$8:BF$87,相关资料!$T45,1),-2),0)</f>
        <v>0</v>
      </c>
      <c r="FR45" s="1">
        <f>IFERROR(ROUND($CD45*INDEX(消耗汇总!BG$8:BG$87,相关资料!$T45,1),-2),0)</f>
        <v>0</v>
      </c>
      <c r="FS45" s="1">
        <f>IFERROR(ROUND($CD45*INDEX(消耗汇总!BH$8:BH$87,相关资料!$T45,1),-2),0)</f>
        <v>0</v>
      </c>
      <c r="FW45" s="8">
        <v>40</v>
      </c>
      <c r="FX45" s="5">
        <f t="shared" si="13"/>
        <v>173662000</v>
      </c>
      <c r="FY45" s="5">
        <f t="shared" si="14"/>
        <v>30444500</v>
      </c>
      <c r="FZ45" s="5">
        <f t="shared" si="15"/>
        <v>0</v>
      </c>
      <c r="GA45" s="5">
        <f t="shared" si="1"/>
        <v>0</v>
      </c>
      <c r="GB45" s="5">
        <f t="shared" si="2"/>
        <v>11825900</v>
      </c>
      <c r="GC45" s="5">
        <f t="shared" si="3"/>
        <v>11825900</v>
      </c>
      <c r="GD45" s="5">
        <f t="shared" si="16"/>
        <v>11825900</v>
      </c>
      <c r="GE45" s="5">
        <f t="shared" si="17"/>
        <v>10719800</v>
      </c>
      <c r="GF45" s="5">
        <f t="shared" si="4"/>
        <v>28300500</v>
      </c>
      <c r="GG45" s="5">
        <f t="shared" si="5"/>
        <v>37733900</v>
      </c>
      <c r="GH45" s="5">
        <f t="shared" si="6"/>
        <v>30444500</v>
      </c>
      <c r="GI45" s="8"/>
      <c r="GJ45" s="5">
        <f t="shared" si="7"/>
        <v>0</v>
      </c>
      <c r="GK45" s="5">
        <f t="shared" si="8"/>
        <v>0</v>
      </c>
      <c r="GL45" s="5">
        <f t="shared" si="9"/>
        <v>0</v>
      </c>
      <c r="GM45" s="5">
        <f t="shared" si="10"/>
        <v>0</v>
      </c>
      <c r="GN45" s="5">
        <f t="shared" si="11"/>
        <v>25084500</v>
      </c>
      <c r="GO45" s="5">
        <f t="shared" si="12"/>
        <v>0</v>
      </c>
      <c r="GR45" s="8">
        <v>40</v>
      </c>
      <c r="GS45" s="5">
        <f>SUM(FX$6:FX45)</f>
        <v>902697500</v>
      </c>
      <c r="GT45" s="5">
        <f>SUM(FY$6:FY45)</f>
        <v>162661600</v>
      </c>
      <c r="GU45" s="5">
        <f>SUM(FZ$6:FZ45)</f>
        <v>574088126600</v>
      </c>
      <c r="GV45" s="5">
        <f>SUM(GA$6:GA45)</f>
        <v>0</v>
      </c>
      <c r="GW45" s="5">
        <f>SUM(GB$6:GB45)</f>
        <v>58611600</v>
      </c>
      <c r="GX45" s="5">
        <f>SUM(GC$6:GC45)</f>
        <v>58611600</v>
      </c>
      <c r="GY45" s="5">
        <f>SUM(GD$6:GD45)</f>
        <v>58611620</v>
      </c>
      <c r="GZ45" s="5">
        <f>SUM(GE$6:GE45)</f>
        <v>53553050</v>
      </c>
      <c r="HA45" s="5">
        <f>SUM(GF$6:GF45)</f>
        <v>108538600</v>
      </c>
      <c r="HB45" s="5">
        <f>SUM(GG$6:GG45)</f>
        <v>195172250</v>
      </c>
      <c r="HC45" s="5">
        <f>SUM(GH$6:GH45)</f>
        <v>162661900</v>
      </c>
      <c r="HD45" s="5">
        <f>SUM(GI$6:GI45)</f>
        <v>0</v>
      </c>
      <c r="HE45" s="5">
        <f>SUM(GJ$6:GJ45)</f>
        <v>57765804600</v>
      </c>
      <c r="HF45" s="5">
        <f>SUM(GK$6:GK45)</f>
        <v>57765805200</v>
      </c>
      <c r="HG45" s="5">
        <f>SUM(GL$6:GL45)</f>
        <v>57765804900</v>
      </c>
      <c r="HH45" s="5">
        <f>SUM(GM$6:GM45)</f>
        <v>43324352700</v>
      </c>
      <c r="HI45" s="5">
        <f>SUM(GN$6:GN45)</f>
        <v>131836600</v>
      </c>
      <c r="HJ45" s="5">
        <f>SUM(GO$6:GO45)</f>
        <v>4436503800</v>
      </c>
      <c r="HM45" s="8">
        <v>40</v>
      </c>
      <c r="HN45" s="5">
        <f>IFERROR(求节点(相关资料!C$6:C$85,GS$6:GS$85,$HM45),0)</f>
        <v>902697500</v>
      </c>
      <c r="HO45" s="5">
        <f>IFERROR(求节点(相关资料!D$6:D$85,GT$6:GT$85,$HM45),0)</f>
        <v>162661600</v>
      </c>
      <c r="HP45" s="5">
        <f>IFERROR(求节点(相关资料!E$6:E$85,GU$6:GU$85,$HM45),0)</f>
        <v>382999900</v>
      </c>
      <c r="HQ45" s="5">
        <f>IFERROR(求节点(相关资料!F$6:F$85,GV$6:GV$85,$HM45),0)</f>
        <v>0</v>
      </c>
      <c r="HR45" s="5">
        <f>IFERROR(求节点(相关资料!G$6:G$85,GW$6:GW$85,$HM45),0)</f>
        <v>58611600</v>
      </c>
      <c r="HS45" s="5">
        <f>IFERROR(求节点(相关资料!H$6:H$85,GX$6:GX$85,$HM45),0)</f>
        <v>58611600</v>
      </c>
      <c r="HT45" s="5">
        <f>IFERROR(求节点(相关资料!I$6:I$85,GY$6:GY$85,$HM45),0)</f>
        <v>58611620</v>
      </c>
      <c r="HU45" s="5">
        <f>IFERROR(求节点(相关资料!J$6:J$85,GZ$6:GZ$85,$HM45),0)</f>
        <v>53553050</v>
      </c>
      <c r="HV45" s="5">
        <f>IFERROR(求节点(相关资料!K$6:K$85,HA$6:HA$85,$HM45),0)</f>
        <v>108538600</v>
      </c>
      <c r="HW45" s="5">
        <f>IFERROR(求节点(相关资料!L$6:L$85,HB$6:HB$85,$HM45),0)</f>
        <v>195172250</v>
      </c>
      <c r="HX45" s="5">
        <f>IFERROR(求节点(相关资料!M$6:M$85,HC$6:HC$85,$HM45),0)</f>
        <v>162661900</v>
      </c>
      <c r="HY45" s="5">
        <f>IFERROR(求节点(相关资料!N$6:N$85,HD$6:HD$85,$HM45),0)</f>
        <v>0</v>
      </c>
      <c r="HZ45" s="5">
        <f>IFERROR(求节点(相关资料!O$6:O$85,HE$6:HE$85,$HM45),0)</f>
        <v>62789650</v>
      </c>
      <c r="IA45" s="5">
        <f>IFERROR(求节点(相关资料!P$6:P$85,HF$6:HF$85,$HM45),0)</f>
        <v>62790250</v>
      </c>
      <c r="IB45" s="5">
        <f>IFERROR(求节点(相关资料!Q$6:Q$85,HG$6:HG$85,$HM45),0)</f>
        <v>62789950</v>
      </c>
      <c r="IC45" s="5">
        <f>IFERROR(求节点(相关资料!R$6:R$85,HH$6:HH$85,$HM45),0)</f>
        <v>47091000</v>
      </c>
      <c r="ID45" s="5">
        <f>IFERROR(求节点(相关资料!S$6:S$85,HI$6:HI$85,$HM45),0)</f>
        <v>131836600</v>
      </c>
      <c r="IE45" s="5">
        <f>IFERROR(求节点(相关资料!T$6:T$85,HJ$6:HJ$85,$HM45),0)</f>
        <v>6441462.5</v>
      </c>
      <c r="IH45" s="6">
        <v>40</v>
      </c>
      <c r="II45" s="6">
        <f>SUMPRODUCT(HN45:IE45,'[1]功能-城建'!$X45:$AO45)</f>
        <v>2517858532.5</v>
      </c>
      <c r="IJ45" s="6">
        <f>'[1]资源-木石铜粮'!$BW45</f>
        <v>2820892702.2692823</v>
      </c>
      <c r="IK45" s="6">
        <f t="shared" si="18"/>
        <v>0.89257508109914818</v>
      </c>
    </row>
    <row r="46" spans="1:245" x14ac:dyDescent="0.15">
      <c r="A46" s="2">
        <v>41</v>
      </c>
      <c r="B46" s="4">
        <f>'[1]资源-木石铜粮'!DG46</f>
        <v>1117340892.1785178</v>
      </c>
      <c r="C46" s="4">
        <f>'[1]资源-木石铜粮'!DH46</f>
        <v>199900904.01470706</v>
      </c>
      <c r="D46" s="4">
        <f>'[1]资源-木石铜粮'!DI46</f>
        <v>468878467.31345588</v>
      </c>
      <c r="E46" s="4">
        <f>'[1]资源-木石铜粮'!DJ46</f>
        <v>0</v>
      </c>
      <c r="F46" s="4">
        <f>'[1]资源-木石铜粮'!DK46</f>
        <v>66483770.267491162</v>
      </c>
      <c r="G46" s="4">
        <f>'[1]资源-木石铜粮'!DL46</f>
        <v>66483770.267491162</v>
      </c>
      <c r="H46" s="4">
        <f>'[1]资源-木石铜粮'!DM46</f>
        <v>66483770.267491162</v>
      </c>
      <c r="I46" s="4">
        <f>'[1]资源-木石铜粮'!DN46</f>
        <v>66483770.267491162</v>
      </c>
      <c r="J46" s="29">
        <f>SMALL('[1]资源-木石铜粮'!$DO$6:$DO$55,$A46)</f>
        <v>143446034.81277663</v>
      </c>
      <c r="K46" s="4">
        <f>'[1]资源-木石铜粮'!DP46</f>
        <v>241721303.82133421</v>
      </c>
      <c r="L46" s="4">
        <f>'[1]资源-木石铜粮'!DQ46</f>
        <v>199900444.07162878</v>
      </c>
      <c r="M46" s="4">
        <f>'[1]资源-木石铜粮'!DR46</f>
        <v>411497628.02088726</v>
      </c>
      <c r="N46" s="4">
        <f>'[1]资源-木石铜粮'!DS46</f>
        <v>75330869.68171373</v>
      </c>
      <c r="O46" s="4">
        <f>'[1]资源-木石铜粮'!DT46</f>
        <v>75331998.739786476</v>
      </c>
      <c r="P46" s="4">
        <f>'[1]资源-木石铜粮'!DU46</f>
        <v>75331589.901494667</v>
      </c>
      <c r="Q46" s="4">
        <f>'[1]资源-木石铜粮'!DV46</f>
        <v>56497351.74372755</v>
      </c>
      <c r="R46" s="4">
        <f>'[1]资源-木石铜粮'!DW46</f>
        <v>162450773.55337059</v>
      </c>
      <c r="S46" s="4">
        <f>'[1]资源-木石铜粮'!DX46</f>
        <v>7488150.5258021727</v>
      </c>
      <c r="T46" s="4">
        <f>'[1]资源-木石铜粮'!DY46</f>
        <v>0</v>
      </c>
      <c r="V46" s="2">
        <v>41</v>
      </c>
      <c r="W46" s="2">
        <f>IFERROR(求节点($A$6:$A$85,B$6:B$85,相关资料!C46),0)</f>
        <v>1117340892.1785178</v>
      </c>
      <c r="X46" s="2">
        <f>IFERROR(求节点($A$6:$A$85,C$6:C$85,相关资料!D46),0)</f>
        <v>199900904.01470706</v>
      </c>
      <c r="Y46" s="2">
        <f>IFERROR(求节点($A$6:$A$85,D$6:D$85,相关资料!E46),0)</f>
        <v>464988771639.45007</v>
      </c>
      <c r="Z46" s="2">
        <f>IFERROR(求节点($A$6:$A$85,E$6:E$85,相关资料!F46),0)</f>
        <v>0</v>
      </c>
      <c r="AA46" s="2">
        <f>IFERROR(求节点($A$6:$A$85,F$6:F$85,相关资料!G46),0)</f>
        <v>66483770.267491162</v>
      </c>
      <c r="AB46" s="2">
        <f>IFERROR(求节点($A$6:$A$85,G$6:G$85,相关资料!H46),0)</f>
        <v>66483770.267491162</v>
      </c>
      <c r="AC46" s="2">
        <f>IFERROR(求节点($A$6:$A$85,H$6:H$85,相关资料!I46),0)</f>
        <v>66483770.267491162</v>
      </c>
      <c r="AD46" s="2">
        <f>IFERROR(求节点($A$6:$A$85,I$6:I$85,相关资料!J46),0)</f>
        <v>66483770.267491162</v>
      </c>
      <c r="AE46" s="29">
        <f>MAX(求节点('[1]功能-城建'!$K$33:$K$55,$J$33:$J$85,$V46),AE45)</f>
        <v>143446034.81277663</v>
      </c>
      <c r="AF46" s="2">
        <f>IFERROR(求节点($A$6:$A$85,K$6:K$85,相关资料!L46),0)</f>
        <v>241721303.82133421</v>
      </c>
      <c r="AG46" s="2">
        <f>IFERROR(求节点($A$6:$A$85,L$6:L$85,相关资料!M46),0)</f>
        <v>199900444.07162878</v>
      </c>
      <c r="AH46" s="2">
        <f>IFERROR(求节点($A$6:$A$85,M$6:M$85,相关资料!N46),0)</f>
        <v>365635414126.22552</v>
      </c>
      <c r="AI46" s="2">
        <f>IFERROR(求节点($A$6:$A$85,N$6:N$85,相关资料!O46),0)</f>
        <v>46721568786.87645</v>
      </c>
      <c r="AJ46" s="2">
        <f>IFERROR(求节点($A$6:$A$85,O$6:O$85,相关资料!P46),0)</f>
        <v>46721569915.934525</v>
      </c>
      <c r="AK46" s="2">
        <f>IFERROR(求节点($A$6:$A$85,P$6:P$85,相关资料!Q46),0)</f>
        <v>46721569507.096237</v>
      </c>
      <c r="AL46" s="2">
        <f>IFERROR(求节点($A$6:$A$85,Q$6:Q$85,相关资料!R46),0)</f>
        <v>35041175789.639816</v>
      </c>
      <c r="AM46" s="2">
        <f>IFERROR(求节点($A$6:$A$85,R$6:R$85,相关资料!S46),0)</f>
        <v>162450773.55337059</v>
      </c>
      <c r="AN46" s="2">
        <f>IFERROR(求节点($A$6:$A$85,S$6:S$85,相关资料!T46),0)</f>
        <v>3606382190.1373234</v>
      </c>
      <c r="AO46" s="2">
        <f>IFERROR(求节点($A$6:$A$85,T$6:T$85,相关资料!U46),0)</f>
        <v>0</v>
      </c>
      <c r="AP46" s="2"/>
      <c r="AQ46" s="2">
        <v>41</v>
      </c>
      <c r="AR46" s="2">
        <f>IF(W46-W45=0,MAX(AR$6:AR45),W46-W45)</f>
        <v>214643128.61783719</v>
      </c>
      <c r="AS46" s="2">
        <f>IF(X46-X45=0,MAX(AS$6:AS45),X46-X45)</f>
        <v>37239289.784299463</v>
      </c>
      <c r="AT46" s="2">
        <f>IF(Y46-Y45=0,MAX(AT$6:AT45),Y46-Y45)</f>
        <v>130219026434.29602</v>
      </c>
      <c r="AU46" s="2">
        <f>IF(Z46-Z45=0,MAX(AU$6:AU45),Z46-Z45)</f>
        <v>0</v>
      </c>
      <c r="AV46" s="2">
        <f>IF(AA46-AA45=0,MAX(AV$6:AV45),AA46-AA45)</f>
        <v>12930308.952881761</v>
      </c>
      <c r="AW46" s="2">
        <f>IF(AB46-AB45=0,MAX(AW$6:AW45),AB46-AB45)</f>
        <v>12930308.952881761</v>
      </c>
      <c r="AX46" s="2">
        <f>IF(AC46-AC45=0,MAX(AX$6:AX45),AC46-AC45)</f>
        <v>12930308.952881761</v>
      </c>
      <c r="AY46" s="2">
        <f>IF(AD46-AD45=0,MAX(AY$6:AY45),AD46-AD45)</f>
        <v>12930308.952881761</v>
      </c>
      <c r="AZ46" s="2">
        <f>IF(AE46-AE45=0,MAX(AZ$6:AZ45),AE46-AE45)</f>
        <v>34911834.172780767</v>
      </c>
      <c r="BA46" s="2">
        <f>IF(AF46-AF45=0,MAX(BA$6:BA45),AF46-AF45)</f>
        <v>46549112.230374336</v>
      </c>
      <c r="BB46" s="2">
        <f>IF(AG46-AG45=0,MAX(BB$6:BB45),AG46-AG45)</f>
        <v>37239289.784299463</v>
      </c>
      <c r="BC46" s="2">
        <f>IF(AH46-AH45=0,MAX(BC$6:BC45),AH46-AH45)</f>
        <v>80184338195.206726</v>
      </c>
      <c r="BD46" s="2">
        <f>IF(AI46-AI45=0,MAX(BD$6:BD45),AI46-AI45)</f>
        <v>17673864382.141937</v>
      </c>
      <c r="BE46" s="2">
        <f>IF(AJ46-AJ45=0,MAX(BE$6:BE45),AJ46-AJ45)</f>
        <v>17673864382.141937</v>
      </c>
      <c r="BF46" s="2">
        <f>IF(AK46-AK45=0,MAX(BF$6:BF45),AK46-AK45)</f>
        <v>17673864382.141941</v>
      </c>
      <c r="BG46" s="2">
        <f>IF(AL46-AL45=0,MAX(BG$6:BG45),AL46-AL45)</f>
        <v>13255398286.606468</v>
      </c>
      <c r="BH46" s="2">
        <f>IF(AM46-AM45=0,MAX(BH$6:BH45),AM46-AM45)</f>
        <v>30774135.307858586</v>
      </c>
      <c r="BI46" s="2">
        <f>IF(AN46-AN45=0,MAX(BI$6:BI45),AN46-AN45)</f>
        <v>1285032343.8735757</v>
      </c>
      <c r="BK46" s="21">
        <v>1</v>
      </c>
      <c r="BL46" s="2">
        <v>41</v>
      </c>
      <c r="BM46" s="2">
        <f>IF($BL46&gt;BM$1,0,SMALL(AR$6:AR$85,$BL46)*求节点($BL$6:$BL$85,$BK$6:$BK$85,INDEX(升级建筑所需大殿等级!AA$6:AA$85,MATCH($BL46,升级建筑所需大殿等级!$Z$6:$Z$85,0))))</f>
        <v>214643128.61783719</v>
      </c>
      <c r="BN46" s="2">
        <f>IF($BL46&gt;BN$1,0,SMALL(AS$6:AS$85,$BL46)*求节点($BL$6:$BL$85,$BK$6:$BK$85,INDEX(升级建筑所需大殿等级!AB$6:AB$85,MATCH($BL46,升级建筑所需大殿等级!$Z$6:$Z$85,0))))</f>
        <v>37239289.784299463</v>
      </c>
      <c r="BO46" s="2">
        <f>IF($BL46&gt;BO$1,0,SMALL(AT$6:AT$85,$BL46)*求节点($BL$6:$BL$85,$BK$6:$BK$85,INDEX(升级建筑所需大殿等级!AC$6:AC$85,MATCH($BL46,升级建筑所需大殿等级!$Z$6:$Z$85,0))))</f>
        <v>0</v>
      </c>
      <c r="BP46" s="2">
        <f>IF($BL46&gt;BP$1,0,SMALL(AU$6:AU$85,$BL46)*求节点($BL$6:$BL$85,$BK$6:$BK$85,INDEX(升级建筑所需大殿等级!AD$6:AD$85,MATCH($BL46,升级建筑所需大殿等级!$Z$6:$Z$85,0))))</f>
        <v>0</v>
      </c>
      <c r="BQ46" s="2">
        <f>IF($BL46&gt;BQ$1,0,SMALL(AV$6:AV$85,$BL46)*求节点($BL$6:$BL$85,$BK$6:$BK$85,INDEX(升级建筑所需大殿等级!AE$6:AE$85,MATCH($BL46,升级建筑所需大殿等级!$Z$6:$Z$85,0))))</f>
        <v>12930308.952881761</v>
      </c>
      <c r="BR46" s="2">
        <f>IF($BL46&gt;BR$1,0,SMALL(AW$6:AW$85,$BL46)*求节点($BL$6:$BL$85,$BK$6:$BK$85,INDEX(升级建筑所需大殿等级!AF$6:AF$85,MATCH($BL46,升级建筑所需大殿等级!$Z$6:$Z$85,0))))</f>
        <v>12930308.952881761</v>
      </c>
      <c r="BS46" s="2">
        <f>IF($BL46&gt;BS$1,0,SMALL(AX$6:AX$85,$BL46)*求节点($BL$6:$BL$85,$BK$6:$BK$85,INDEX(升级建筑所需大殿等级!AG$6:AG$85,MATCH($BL46,升级建筑所需大殿等级!$Z$6:$Z$85,0))))</f>
        <v>12930308.952881761</v>
      </c>
      <c r="BT46" s="2">
        <f>IF($BL46&gt;BT$1,0,SMALL(AY$6:AY$85,$BL46)*求节点($BL$6:$BL$85,$BK$6:$BK$85,INDEX(升级建筑所需大殿等级!AH$6:AH$85,MATCH($BL46,升级建筑所需大殿等级!$Z$6:$Z$85,0))))</f>
        <v>12930308.952881761</v>
      </c>
      <c r="BU46" s="2">
        <f>IF($BL46&gt;BU$1,0,SMALL(AZ$6:AZ$85,$BL46)*求节点($BL$6:$BL$85,$BK$6:$BK$85,INDEX(升级建筑所需大殿等级!AI$6:AI$85,MATCH($BL46,升级建筑所需大殿等级!$Z$6:$Z$85,0))))</f>
        <v>34911834.172780767</v>
      </c>
      <c r="BV46" s="2">
        <f>IF($BL46&gt;BV$1,0,SMALL(BA$6:BA$85,$BL46)*求节点($BL$6:$BL$85,$BK$6:$BK$85,INDEX(升级建筑所需大殿等级!AJ$6:AJ$85,MATCH($BL46,升级建筑所需大殿等级!$Z$6:$Z$85,0))))</f>
        <v>46549112.230374336</v>
      </c>
      <c r="BW46" s="2">
        <f>IF($BL46&gt;BW$1,0,SMALL(BB$6:BB$85,$BL46)*求节点($BL$6:$BL$85,$BK$6:$BK$85,INDEX(升级建筑所需大殿等级!AK$6:AK$85,MATCH($BL46,升级建筑所需大殿等级!$Z$6:$Z$85,0))))</f>
        <v>37239289.784299463</v>
      </c>
      <c r="BX46" s="2">
        <f>IF($BL46&gt;BX$1,0,SMALL(BC$6:BC$85,$BL46)*求节点($BL$6:$BL$85,$BK$6:$BK$85,INDEX(升级建筑所需大殿等级!AL$6:AL$85,MATCH($BL46,升级建筑所需大殿等级!$Z$6:$Z$85,0))))</f>
        <v>0</v>
      </c>
      <c r="BY46" s="2">
        <f>IF($BL46&gt;BY$1,0,SMALL(BD$6:BD$85,$BL46)*求节点($BL$6:$BL$85,$BK$6:$BK$85,INDEX(升级建筑所需大殿等级!AM$6:AM$85,MATCH($BL46,升级建筑所需大殿等级!$Z$6:$Z$85,0))))</f>
        <v>0</v>
      </c>
      <c r="BZ46" s="2">
        <f>IF($BL46&gt;BZ$1,0,SMALL(BE$6:BE$85,$BL46)*求节点($BL$6:$BL$85,$BK$6:$BK$85,INDEX(升级建筑所需大殿等级!AN$6:AN$85,MATCH($BL46,升级建筑所需大殿等级!$Z$6:$Z$85,0))))</f>
        <v>0</v>
      </c>
      <c r="CA46" s="2">
        <f>IF($BL46&gt;CA$1,0,SMALL(BF$6:BF$85,$BL46)*求节点($BL$6:$BL$85,$BK$6:$BK$85,INDEX(升级建筑所需大殿等级!AO$6:AO$85,MATCH($BL46,升级建筑所需大殿等级!$Z$6:$Z$85,0))))</f>
        <v>0</v>
      </c>
      <c r="CB46" s="2">
        <f>IF($BL46&gt;CB$1,0,SMALL(BG$6:BG$85,$BL46)*求节点($BL$6:$BL$85,$BK$6:$BK$85,INDEX(升级建筑所需大殿等级!AP$6:AP$85,MATCH($BL46,升级建筑所需大殿等级!$Z$6:$Z$85,0))))</f>
        <v>0</v>
      </c>
      <c r="CC46" s="2">
        <f>IF($BL46&gt;CC$1,0,SMALL(BH$6:BH$85,$BL46)*求节点($BL$6:$BL$85,$BK$6:$BK$85,INDEX(升级建筑所需大殿等级!AQ$6:AQ$85,MATCH($BL46,升级建筑所需大殿等级!$Z$6:$Z$85,0))))</f>
        <v>30774135.307858586</v>
      </c>
      <c r="CD46" s="2">
        <f>IF($BL46&gt;CD$1,0,SMALL(BI$6:BI$85,$BL46)*求节点($BL$6:$BL$85,$BK$6:$BK$85,INDEX(升级建筑所需大殿等级!AR$6:AR$85,MATCH($BL46,升级建筑所需大殿等级!$Z$6:$Z$85,0))))</f>
        <v>0</v>
      </c>
      <c r="CE46" s="2"/>
      <c r="CF46" s="2"/>
      <c r="CH46" s="1">
        <v>41</v>
      </c>
      <c r="CI46" s="46">
        <v>56485000</v>
      </c>
      <c r="CJ46" s="46">
        <v>101673100</v>
      </c>
      <c r="CK46" s="46">
        <v>56485000</v>
      </c>
      <c r="CL46" s="1">
        <f>IFERROR(ROUND($BM46*INDEX(消耗汇总!BH$8:BH$87,相关资料!$C46,1),-2),0)</f>
        <v>0</v>
      </c>
      <c r="CN46" s="46">
        <v>9799800</v>
      </c>
      <c r="CO46" s="46">
        <v>17639700</v>
      </c>
      <c r="CP46" s="46">
        <v>9799800</v>
      </c>
      <c r="CQ46" s="1">
        <f>IFERROR(ROUND($BN46*INDEX(消耗汇总!BH$8:BH$87,相关资料!$D46,1),-2),0)</f>
        <v>0</v>
      </c>
      <c r="CS46" s="1">
        <f>IFERROR(ROUND($BO46*INDEX(消耗汇总!BE$8:BE$87,相关资料!$E46,1),-2),0)</f>
        <v>0</v>
      </c>
      <c r="CT46" s="1">
        <f>IFERROR(ROUND($BO46*INDEX(消耗汇总!BF$8:BF$87,相关资料!$E46,1),-2),0)</f>
        <v>0</v>
      </c>
      <c r="CU46" s="1">
        <f>IFERROR(ROUND($BO46*INDEX(消耗汇总!BG$8:BG$87,相关资料!$E46,1),-2),0)</f>
        <v>0</v>
      </c>
      <c r="CV46" s="1">
        <f>IFERROR(ROUND($BO46*INDEX(消耗汇总!BH$8:BH$87,相关资料!$E46,1),-2),0)</f>
        <v>0</v>
      </c>
      <c r="CX46" s="1">
        <f>IFERROR(ROUND($BP46*INDEX(消耗汇总!BE$8:BE$87,相关资料!$F46,1),-2),0)</f>
        <v>0</v>
      </c>
      <c r="CY46" s="1">
        <f>IFERROR(ROUND($BP46*INDEX(消耗汇总!BF$8:BF$87,相关资料!$F46,1),-2),0)</f>
        <v>0</v>
      </c>
      <c r="CZ46" s="1">
        <f>IFERROR(ROUND($BP46*INDEX(消耗汇总!BG$8:BG$87,相关资料!$F46,1),-2),0)</f>
        <v>0</v>
      </c>
      <c r="DA46" s="1">
        <f>IFERROR(ROUND($BP46*INDEX(消耗汇总!BH$8:BH$87,相关资料!$F46,1),-2),0)</f>
        <v>0</v>
      </c>
      <c r="DD46" s="46">
        <v>9187300</v>
      </c>
      <c r="DE46" s="46">
        <v>5104100</v>
      </c>
      <c r="DF46" s="1">
        <f>IFERROR(ROUND($BQ46*INDEX(消耗汇总!BH$8:BH$87,相关资料!$G46,1)+$BS46*INDEX(消耗汇总!BH$8:BH$87,相关资料!$G46,1)/2,-2),0)</f>
        <v>0</v>
      </c>
      <c r="DH46" s="46">
        <v>5104100</v>
      </c>
      <c r="DI46" s="46">
        <v>9187300</v>
      </c>
      <c r="DM46" s="29">
        <v>7145700</v>
      </c>
      <c r="DN46" s="2"/>
      <c r="DO46" s="29">
        <v>7145700</v>
      </c>
      <c r="DR46" s="46">
        <v>3402700</v>
      </c>
      <c r="DS46" s="46">
        <v>6124900</v>
      </c>
      <c r="DT46" s="46">
        <v>3402700</v>
      </c>
      <c r="DU46" s="1">
        <v>0</v>
      </c>
      <c r="DW46" s="46">
        <v>9187300</v>
      </c>
      <c r="DX46" s="46">
        <v>16537200</v>
      </c>
      <c r="DY46" s="46">
        <v>9187300</v>
      </c>
      <c r="DZ46" s="1">
        <f>ROUND($BU46*INDEX(消耗汇总!BH$8:BH$87,相关资料!$K46,1),-2)</f>
        <v>0</v>
      </c>
      <c r="EB46" s="46">
        <v>12249800</v>
      </c>
      <c r="EC46" s="46">
        <v>22049600</v>
      </c>
      <c r="ED46" s="46">
        <v>12249800</v>
      </c>
      <c r="EE46" s="1">
        <f>IFERROR(ROUND($BV46*INDEX(消耗汇总!BH$8:BH$87,相关资料!$L46,1),-2),0)</f>
        <v>0</v>
      </c>
      <c r="EG46" s="46">
        <v>9799800</v>
      </c>
      <c r="EH46" s="46">
        <v>17639700</v>
      </c>
      <c r="EI46" s="46">
        <v>9799800</v>
      </c>
      <c r="EJ46" s="1">
        <f>IFERROR(ROUND($BW46*INDEX(消耗汇总!BH$8:BH$87,相关资料!$M46,1),-2),0)</f>
        <v>0</v>
      </c>
      <c r="EL46" s="1">
        <f>IFERROR(ROUND($BX46*INDEX(消耗汇总!BE$8:BE$87,相关资料!$N46,1),-2),0)</f>
        <v>0</v>
      </c>
      <c r="EM46" s="1">
        <f>IFERROR(ROUND($BX46*INDEX(消耗汇总!BF$8:BF$87,相关资料!$N46,1),-2),0)</f>
        <v>0</v>
      </c>
      <c r="EN46" s="1">
        <f>IFERROR(ROUND($BX46*INDEX(消耗汇总!BG$8:BG$87,相关资料!$N46,1),-2),0)</f>
        <v>0</v>
      </c>
      <c r="EO46" s="1">
        <f>IFERROR(ROUND($BX46*INDEX(消耗汇总!BH$8:BH$87,相关资料!$N46,1),-2),0)</f>
        <v>0</v>
      </c>
      <c r="EQ46" s="1">
        <f>IFERROR(ROUND($BY46*INDEX(消耗汇总!BE$8:BE$87,相关资料!$O46,1),-2),0)</f>
        <v>0</v>
      </c>
      <c r="ER46" s="1">
        <f>IFERROR(ROUND($BY46*INDEX(消耗汇总!BF$8:BF$87,相关资料!$O46,1),-2),0)</f>
        <v>0</v>
      </c>
      <c r="ES46" s="1">
        <f>IFERROR(ROUND($BY46*INDEX(消耗汇总!BG$8:BG$87,相关资料!$O46,1),-2),0)</f>
        <v>0</v>
      </c>
      <c r="ET46" s="1">
        <f>IFERROR(ROUND($BY46*INDEX(消耗汇总!BH$8:BH$87,相关资料!$O46,1),-2),0)</f>
        <v>0</v>
      </c>
      <c r="EV46" s="1">
        <f>IFERROR(ROUND($BZ46*INDEX(消耗汇总!BE$8:BE$87,相关资料!$P46,1),-2),0)</f>
        <v>0</v>
      </c>
      <c r="EW46" s="1">
        <f>IFERROR(ROUND($BZ46*INDEX(消耗汇总!BF$8:BF$87,相关资料!$P46,1),-2),0)</f>
        <v>0</v>
      </c>
      <c r="EX46" s="1">
        <f>IFERROR(ROUND($BZ46*INDEX(消耗汇总!BG$8:BG$87,相关资料!$P46,1),-2),0)</f>
        <v>0</v>
      </c>
      <c r="EY46" s="1">
        <f>IFERROR(ROUND($BZ46*INDEX(消耗汇总!BH$8:BH$87,相关资料!$P46,1),-2),0)</f>
        <v>0</v>
      </c>
      <c r="FA46" s="1">
        <f>IFERROR(ROUND($CA46*INDEX(消耗汇总!BE$8:BE$87,相关资料!$Q46,1),-2),0)</f>
        <v>0</v>
      </c>
      <c r="FB46" s="1">
        <f>IFERROR(ROUND($CA46*INDEX(消耗汇总!BF$8:BF$87,相关资料!$Q46,1),-2),0)</f>
        <v>0</v>
      </c>
      <c r="FC46" s="1">
        <f>IFERROR(ROUND($CA46*INDEX(消耗汇总!BG$8:BG$87,相关资料!$Q46,1),-2),0)</f>
        <v>0</v>
      </c>
      <c r="FD46" s="1">
        <f>IFERROR(ROUND($CA46*INDEX(消耗汇总!BH$8:BH$87,相关资料!$Q46,1),-2),0)</f>
        <v>0</v>
      </c>
      <c r="FF46" s="1">
        <f>IFERROR(ROUND($CB46*INDEX(消耗汇总!BE$8:BE$87,相关资料!$R46,1),-2),0)</f>
        <v>0</v>
      </c>
      <c r="FG46" s="1">
        <f>IFERROR(ROUND($CB46*INDEX(消耗汇总!BF$8:BF$87,相关资料!$R46,1),-2),0)</f>
        <v>0</v>
      </c>
      <c r="FH46" s="1">
        <f>IFERROR(ROUND($CB46*INDEX(消耗汇总!BG$8:BG$87,相关资料!$R46,1),-2),0)</f>
        <v>0</v>
      </c>
      <c r="FI46" s="1">
        <f>IFERROR(ROUND($CB46*INDEX(消耗汇总!BH$8:BH$87,相关资料!$R46,1),-2),0)</f>
        <v>0</v>
      </c>
      <c r="FK46" s="46">
        <v>8098500</v>
      </c>
      <c r="FL46" s="46">
        <v>14577200</v>
      </c>
      <c r="FM46" s="46">
        <v>8098500</v>
      </c>
      <c r="FN46" s="1">
        <f>IFERROR(ROUND($CC46*INDEX(消耗汇总!BH$8:BH$87,相关资料!$S46,1),-2),0)</f>
        <v>0</v>
      </c>
      <c r="FP46" s="1">
        <f>IFERROR(ROUND($CD46*INDEX(消耗汇总!BE$8:BE$87,相关资料!$T46,1),-2),0)</f>
        <v>0</v>
      </c>
      <c r="FQ46" s="1">
        <f>IFERROR(ROUND($CD46*INDEX(消耗汇总!BF$8:BF$87,相关资料!$T46,1),-2),0)</f>
        <v>0</v>
      </c>
      <c r="FR46" s="1">
        <f>IFERROR(ROUND($CD46*INDEX(消耗汇总!BG$8:BG$87,相关资料!$T46,1),-2),0)</f>
        <v>0</v>
      </c>
      <c r="FS46" s="1">
        <f>IFERROR(ROUND($CD46*INDEX(消耗汇总!BH$8:BH$87,相关资料!$T46,1),-2),0)</f>
        <v>0</v>
      </c>
      <c r="FW46" s="8">
        <v>41</v>
      </c>
      <c r="FX46" s="5">
        <f t="shared" si="13"/>
        <v>214643100</v>
      </c>
      <c r="FY46" s="5">
        <f t="shared" si="14"/>
        <v>37239300</v>
      </c>
      <c r="FZ46" s="5">
        <f t="shared" si="15"/>
        <v>0</v>
      </c>
      <c r="GA46" s="5">
        <f t="shared" si="1"/>
        <v>0</v>
      </c>
      <c r="GB46" s="5">
        <f t="shared" si="2"/>
        <v>14291400</v>
      </c>
      <c r="GC46" s="5">
        <f t="shared" si="3"/>
        <v>14291400</v>
      </c>
      <c r="GD46" s="5">
        <f t="shared" si="16"/>
        <v>14291400</v>
      </c>
      <c r="GE46" s="5">
        <f t="shared" si="17"/>
        <v>12930300</v>
      </c>
      <c r="GF46" s="5">
        <f t="shared" si="4"/>
        <v>34911800</v>
      </c>
      <c r="GG46" s="5">
        <f t="shared" si="5"/>
        <v>46549200</v>
      </c>
      <c r="GH46" s="5">
        <f t="shared" si="6"/>
        <v>37239300</v>
      </c>
      <c r="GI46" s="8"/>
      <c r="GJ46" s="5">
        <f t="shared" si="7"/>
        <v>0</v>
      </c>
      <c r="GK46" s="5">
        <f t="shared" si="8"/>
        <v>0</v>
      </c>
      <c r="GL46" s="5">
        <f t="shared" si="9"/>
        <v>0</v>
      </c>
      <c r="GM46" s="5">
        <f t="shared" si="10"/>
        <v>0</v>
      </c>
      <c r="GN46" s="5">
        <f t="shared" si="11"/>
        <v>30774200</v>
      </c>
      <c r="GO46" s="5">
        <f t="shared" si="12"/>
        <v>0</v>
      </c>
      <c r="GR46" s="8">
        <v>41</v>
      </c>
      <c r="GS46" s="5">
        <f>SUM(FX$6:FX46)</f>
        <v>1117340600</v>
      </c>
      <c r="GT46" s="5">
        <f>SUM(FY$6:FY46)</f>
        <v>199900900</v>
      </c>
      <c r="GU46" s="5">
        <f>SUM(FZ$6:FZ46)</f>
        <v>574088126600</v>
      </c>
      <c r="GV46" s="5">
        <f>SUM(GA$6:GA46)</f>
        <v>0</v>
      </c>
      <c r="GW46" s="5">
        <f>SUM(GB$6:GB46)</f>
        <v>72903000</v>
      </c>
      <c r="GX46" s="5">
        <f>SUM(GC$6:GC46)</f>
        <v>72903000</v>
      </c>
      <c r="GY46" s="5">
        <f>SUM(GD$6:GD46)</f>
        <v>72903020</v>
      </c>
      <c r="GZ46" s="5">
        <f>SUM(GE$6:GE46)</f>
        <v>66483350</v>
      </c>
      <c r="HA46" s="5">
        <f>SUM(GF$6:GF46)</f>
        <v>143450400</v>
      </c>
      <c r="HB46" s="5">
        <f>SUM(GG$6:GG46)</f>
        <v>241721450</v>
      </c>
      <c r="HC46" s="5">
        <f>SUM(GH$6:GH46)</f>
        <v>199901200</v>
      </c>
      <c r="HD46" s="5">
        <f>SUM(GI$6:GI46)</f>
        <v>0</v>
      </c>
      <c r="HE46" s="5">
        <f>SUM(GJ$6:GJ46)</f>
        <v>57765804600</v>
      </c>
      <c r="HF46" s="5">
        <f>SUM(GK$6:GK46)</f>
        <v>57765805200</v>
      </c>
      <c r="HG46" s="5">
        <f>SUM(GL$6:GL46)</f>
        <v>57765804900</v>
      </c>
      <c r="HH46" s="5">
        <f>SUM(GM$6:GM46)</f>
        <v>43324352700</v>
      </c>
      <c r="HI46" s="5">
        <f>SUM(GN$6:GN46)</f>
        <v>162610800</v>
      </c>
      <c r="HJ46" s="5">
        <f>SUM(GO$6:GO46)</f>
        <v>4436503800</v>
      </c>
      <c r="HM46" s="8">
        <v>41</v>
      </c>
      <c r="HN46" s="5">
        <f>IFERROR(求节点(相关资料!C$6:C$85,GS$6:GS$85,$HM46),0)</f>
        <v>1117340600</v>
      </c>
      <c r="HO46" s="5">
        <f>IFERROR(求节点(相关资料!D$6:D$85,GT$6:GT$85,$HM46),0)</f>
        <v>199900900</v>
      </c>
      <c r="HP46" s="5">
        <f>IFERROR(求节点(相关资料!E$6:E$85,GU$6:GU$85,$HM46),0)</f>
        <v>479174125</v>
      </c>
      <c r="HQ46" s="5">
        <f>IFERROR(求节点(相关资料!F$6:F$85,GV$6:GV$85,$HM46),0)</f>
        <v>0</v>
      </c>
      <c r="HR46" s="5">
        <f>IFERROR(求节点(相关资料!G$6:G$85,GW$6:GW$85,$HM46),0)</f>
        <v>72903000</v>
      </c>
      <c r="HS46" s="5">
        <f>IFERROR(求节点(相关资料!H$6:H$85,GX$6:GX$85,$HM46),0)</f>
        <v>72903000</v>
      </c>
      <c r="HT46" s="5">
        <f>IFERROR(求节点(相关资料!I$6:I$85,GY$6:GY$85,$HM46),0)</f>
        <v>72903020</v>
      </c>
      <c r="HU46" s="5">
        <f>IFERROR(求节点(相关资料!J$6:J$85,GZ$6:GZ$85,$HM46),0)</f>
        <v>66483350</v>
      </c>
      <c r="HV46" s="5">
        <f>IFERROR(求节点(相关资料!K$6:K$85,HA$6:HA$85,$HM46),0)</f>
        <v>143450400</v>
      </c>
      <c r="HW46" s="5">
        <f>IFERROR(求节点(相关资料!L$6:L$85,HB$6:HB$85,$HM46),0)</f>
        <v>241721450</v>
      </c>
      <c r="HX46" s="5">
        <f>IFERROR(求节点(相关资料!M$6:M$85,HC$6:HC$85,$HM46),0)</f>
        <v>199901200</v>
      </c>
      <c r="HY46" s="5">
        <f>IFERROR(求节点(相关资料!N$6:N$85,HD$6:HD$85,$HM46),0)</f>
        <v>0</v>
      </c>
      <c r="HZ46" s="5">
        <f>IFERROR(求节点(相关资料!O$6:O$85,HE$6:HE$85,$HM46),0)</f>
        <v>75331600</v>
      </c>
      <c r="IA46" s="5">
        <f>IFERROR(求节点(相关资料!P$6:P$85,HF$6:HF$85,$HM46),0)</f>
        <v>75332200</v>
      </c>
      <c r="IB46" s="5">
        <f>IFERROR(求节点(相关资料!Q$6:Q$85,HG$6:HG$85,$HM46),0)</f>
        <v>75331900</v>
      </c>
      <c r="IC46" s="5">
        <f>IFERROR(求节点(相关资料!R$6:R$85,HH$6:HH$85,$HM46),0)</f>
        <v>56497500</v>
      </c>
      <c r="ID46" s="5">
        <f>IFERROR(求节点(相关资料!S$6:S$85,HI$6:HI$85,$HM46),0)</f>
        <v>162610800</v>
      </c>
      <c r="IE46" s="5">
        <f>IFERROR(求节点(相关资料!T$6:T$85,HJ$6:HJ$85,$HM46),0)</f>
        <v>8005787.5</v>
      </c>
      <c r="IH46" s="6">
        <v>41</v>
      </c>
      <c r="II46" s="6">
        <f>SUMPRODUCT(HN46:IE46,'[1]功能-城建'!$X46:$AO46)</f>
        <v>3119790832.5</v>
      </c>
      <c r="IJ46" s="6">
        <f>'[1]资源-木石铜粮'!$BW46</f>
        <v>3501026953.1908631</v>
      </c>
      <c r="IK46" s="6">
        <f t="shared" si="18"/>
        <v>0.8911073448482304</v>
      </c>
    </row>
    <row r="47" spans="1:245" x14ac:dyDescent="0.15">
      <c r="A47" s="2">
        <v>42</v>
      </c>
      <c r="B47" s="4">
        <f>'[1]资源-木石铜粮'!DG47</f>
        <v>1377744809.2000873</v>
      </c>
      <c r="C47" s="4">
        <f>'[1]资源-木石铜粮'!DH47</f>
        <v>244629106.23252958</v>
      </c>
      <c r="D47" s="4">
        <f>'[1]资源-木石铜粮'!DI47</f>
        <v>582659661.17440987</v>
      </c>
      <c r="E47" s="4">
        <f>'[1]资源-木石铜粮'!DJ47</f>
        <v>0</v>
      </c>
      <c r="F47" s="4">
        <f>'[1]资源-木石铜粮'!DK47</f>
        <v>81801647.739348188</v>
      </c>
      <c r="G47" s="4">
        <f>'[1]资源-木石铜粮'!DL47</f>
        <v>81801647.739348188</v>
      </c>
      <c r="H47" s="4">
        <f>'[1]资源-木石铜粮'!DM47</f>
        <v>81801647.739348188</v>
      </c>
      <c r="I47" s="4">
        <f>'[1]资源-木石铜粮'!DN47</f>
        <v>81801647.739348188</v>
      </c>
      <c r="J47" s="29">
        <f>SMALL('[1]资源-木石铜粮'!$DO$6:$DO$55,$A47)</f>
        <v>185723376.635102</v>
      </c>
      <c r="K47" s="4">
        <f>'[1]资源-木石铜粮'!DP47</f>
        <v>298091092.91776806</v>
      </c>
      <c r="L47" s="4">
        <f>'[1]资源-木石铜粮'!DQ47</f>
        <v>244628646.2894513</v>
      </c>
      <c r="M47" s="4">
        <f>'[1]资源-木石铜粮'!DR47</f>
        <v>507647944.91173375</v>
      </c>
      <c r="N47" s="4">
        <f>'[1]资源-木石铜粮'!DS47</f>
        <v>91874177.351319313</v>
      </c>
      <c r="O47" s="4">
        <f>'[1]资源-木石铜粮'!DT47</f>
        <v>91875306.409392059</v>
      </c>
      <c r="P47" s="4">
        <f>'[1]资源-木石铜粮'!DU47</f>
        <v>91874897.57110025</v>
      </c>
      <c r="Q47" s="4">
        <f>'[1]资源-木石铜粮'!DV47</f>
        <v>68904832.495931745</v>
      </c>
      <c r="R47" s="4">
        <f>'[1]资源-木石铜粮'!DW47</f>
        <v>199520037.03526458</v>
      </c>
      <c r="S47" s="4">
        <f>'[1]资源-木石铜粮'!DX47</f>
        <v>9019938.2729878761</v>
      </c>
      <c r="T47" s="4">
        <f>'[1]资源-木石铜粮'!DY47</f>
        <v>0</v>
      </c>
      <c r="V47" s="2">
        <v>42</v>
      </c>
      <c r="W47" s="2">
        <f>IFERROR(求节点($A$6:$A$85,B$6:B$85,相关资料!C47),0)</f>
        <v>1377744809.2000873</v>
      </c>
      <c r="X47" s="2">
        <f>IFERROR(求节点($A$6:$A$85,C$6:C$85,相关资料!D47),0)</f>
        <v>244629106.23252958</v>
      </c>
      <c r="Y47" s="2">
        <f>IFERROR(求节点($A$6:$A$85,D$6:D$85,相关资料!E47),0)</f>
        <v>464988771639.45007</v>
      </c>
      <c r="Z47" s="2">
        <f>IFERROR(求节点($A$6:$A$85,E$6:E$85,相关资料!F47),0)</f>
        <v>0</v>
      </c>
      <c r="AA47" s="2">
        <f>IFERROR(求节点($A$6:$A$85,F$6:F$85,相关资料!G47),0)</f>
        <v>81801647.739348188</v>
      </c>
      <c r="AB47" s="2">
        <f>IFERROR(求节点($A$6:$A$85,G$6:G$85,相关资料!H47),0)</f>
        <v>81801647.739348188</v>
      </c>
      <c r="AC47" s="2">
        <f>IFERROR(求节点($A$6:$A$85,H$6:H$85,相关资料!I47),0)</f>
        <v>81801647.739348188</v>
      </c>
      <c r="AD47" s="2">
        <f>IFERROR(求节点($A$6:$A$85,I$6:I$85,相关资料!J47),0)</f>
        <v>81801647.739348188</v>
      </c>
      <c r="AE47" s="29">
        <f>MAX(求节点('[1]功能-城建'!$K$33:$K$55,$J$33:$J$85,$V47),AE46)</f>
        <v>185723376.635102</v>
      </c>
      <c r="AF47" s="2">
        <f>IFERROR(求节点($A$6:$A$85,K$6:K$85,相关资料!L47),0)</f>
        <v>298091092.91776806</v>
      </c>
      <c r="AG47" s="2">
        <f>IFERROR(求节点($A$6:$A$85,L$6:L$85,相关资料!M47),0)</f>
        <v>244628646.2894513</v>
      </c>
      <c r="AH47" s="2">
        <f>IFERROR(求节点($A$6:$A$85,M$6:M$85,相关资料!N47),0)</f>
        <v>365635414126.22552</v>
      </c>
      <c r="AI47" s="2">
        <f>IFERROR(求节点($A$6:$A$85,N$6:N$85,相关资料!O47),0)</f>
        <v>46721568786.87645</v>
      </c>
      <c r="AJ47" s="2">
        <f>IFERROR(求节点($A$6:$A$85,O$6:O$85,相关资料!P47),0)</f>
        <v>46721569915.934525</v>
      </c>
      <c r="AK47" s="2">
        <f>IFERROR(求节点($A$6:$A$85,P$6:P$85,相关资料!Q47),0)</f>
        <v>46721569507.096237</v>
      </c>
      <c r="AL47" s="2">
        <f>IFERROR(求节点($A$6:$A$85,Q$6:Q$85,相关资料!R47),0)</f>
        <v>35041175789.639816</v>
      </c>
      <c r="AM47" s="2">
        <f>IFERROR(求节点($A$6:$A$85,R$6:R$85,相关资料!S47),0)</f>
        <v>199520037.03526458</v>
      </c>
      <c r="AN47" s="2">
        <f>IFERROR(求节点($A$6:$A$85,S$6:S$85,相关资料!T47),0)</f>
        <v>3606382190.1373234</v>
      </c>
      <c r="AO47" s="2">
        <f>IFERROR(求节点($A$6:$A$85,T$6:T$85,相关资料!U47),0)</f>
        <v>0</v>
      </c>
      <c r="AP47" s="2"/>
      <c r="AQ47" s="2">
        <v>42</v>
      </c>
      <c r="AR47" s="2">
        <f>IF(W47-W46=0,MAX(AR$6:AR46),W47-W46)</f>
        <v>260403917.02156949</v>
      </c>
      <c r="AS47" s="2">
        <f>IF(X47-X46=0,MAX(AS$6:AS46),X47-X46)</f>
        <v>44728202.217822522</v>
      </c>
      <c r="AT47" s="2">
        <f>IF(Y47-Y46=0,MAX(AT$6:AT46),Y47-Y46)</f>
        <v>130219026434.29602</v>
      </c>
      <c r="AU47" s="2">
        <f>IF(Z47-Z46=0,MAX(AU$6:AU46),Z47-Z46)</f>
        <v>0</v>
      </c>
      <c r="AV47" s="2">
        <f>IF(AA47-AA46=0,MAX(AV$6:AV46),AA47-AA46)</f>
        <v>15317877.471857026</v>
      </c>
      <c r="AW47" s="2">
        <f>IF(AB47-AB46=0,MAX(AW$6:AW46),AB47-AB46)</f>
        <v>15317877.471857026</v>
      </c>
      <c r="AX47" s="2">
        <f>IF(AC47-AC46=0,MAX(AX$6:AX46),AC47-AC46)</f>
        <v>15317877.471857026</v>
      </c>
      <c r="AY47" s="2">
        <f>IF(AD47-AD46=0,MAX(AY$6:AY46),AD47-AD46)</f>
        <v>15317877.471857026</v>
      </c>
      <c r="AZ47" s="2">
        <f>IF(AE47-AE46=0,MAX(AZ$6:AZ46),AE47-AE46)</f>
        <v>42277341.822325379</v>
      </c>
      <c r="BA47" s="2">
        <f>IF(AF47-AF46=0,MAX(BA$6:BA46),AF47-AF46)</f>
        <v>56369789.096433848</v>
      </c>
      <c r="BB47" s="2">
        <f>IF(AG47-AG46=0,MAX(BB$6:BB46),AG47-AG46)</f>
        <v>44728202.217822522</v>
      </c>
      <c r="BC47" s="2">
        <f>IF(AH47-AH46=0,MAX(BC$6:BC46),AH47-AH46)</f>
        <v>80184338195.206726</v>
      </c>
      <c r="BD47" s="2">
        <f>IF(AI47-AI46=0,MAX(BD$6:BD46),AI47-AI46)</f>
        <v>17673864382.141937</v>
      </c>
      <c r="BE47" s="2">
        <f>IF(AJ47-AJ46=0,MAX(BE$6:BE46),AJ47-AJ46)</f>
        <v>17673864382.141937</v>
      </c>
      <c r="BF47" s="2">
        <f>IF(AK47-AK46=0,MAX(BF$6:BF46),AK47-AK46)</f>
        <v>17673864382.141941</v>
      </c>
      <c r="BG47" s="2">
        <f>IF(AL47-AL46=0,MAX(BG$6:BG46),AL47-AL46)</f>
        <v>13255398286.606468</v>
      </c>
      <c r="BH47" s="2">
        <f>IF(AM47-AM46=0,MAX(BH$6:BH46),AM47-AM46)</f>
        <v>37069263.481893986</v>
      </c>
      <c r="BI47" s="2">
        <f>IF(AN47-AN46=0,MAX(BI$6:BI46),AN47-AN46)</f>
        <v>1285032343.8735757</v>
      </c>
      <c r="BK47" s="21">
        <v>1</v>
      </c>
      <c r="BL47" s="2">
        <v>42</v>
      </c>
      <c r="BM47" s="2">
        <f>IF($BL47&gt;BM$1,0,SMALL(AR$6:AR$85,$BL47)*求节点($BL$6:$BL$85,$BK$6:$BK$85,INDEX(升级建筑所需大殿等级!AA$6:AA$85,MATCH($BL47,升级建筑所需大殿等级!$Z$6:$Z$85,0))))</f>
        <v>260403917.02156949</v>
      </c>
      <c r="BN47" s="2">
        <f>IF($BL47&gt;BN$1,0,SMALL(AS$6:AS$85,$BL47)*求节点($BL$6:$BL$85,$BK$6:$BK$85,INDEX(升级建筑所需大殿等级!AB$6:AB$85,MATCH($BL47,升级建筑所需大殿等级!$Z$6:$Z$85,0))))</f>
        <v>44728202.217822522</v>
      </c>
      <c r="BO47" s="2">
        <f>IF($BL47&gt;BO$1,0,SMALL(AT$6:AT$85,$BL47)*求节点($BL$6:$BL$85,$BK$6:$BK$85,INDEX(升级建筑所需大殿等级!AC$6:AC$85,MATCH($BL47,升级建筑所需大殿等级!$Z$6:$Z$85,0))))</f>
        <v>0</v>
      </c>
      <c r="BP47" s="2">
        <f>IF($BL47&gt;BP$1,0,SMALL(AU$6:AU$85,$BL47)*求节点($BL$6:$BL$85,$BK$6:$BK$85,INDEX(升级建筑所需大殿等级!AD$6:AD$85,MATCH($BL47,升级建筑所需大殿等级!$Z$6:$Z$85,0))))</f>
        <v>0</v>
      </c>
      <c r="BQ47" s="2">
        <f>IF($BL47&gt;BQ$1,0,SMALL(AV$6:AV$85,$BL47)*求节点($BL$6:$BL$85,$BK$6:$BK$85,INDEX(升级建筑所需大殿等级!AE$6:AE$85,MATCH($BL47,升级建筑所需大殿等级!$Z$6:$Z$85,0))))</f>
        <v>15317877.471857026</v>
      </c>
      <c r="BR47" s="2">
        <f>IF($BL47&gt;BR$1,0,SMALL(AW$6:AW$85,$BL47)*求节点($BL$6:$BL$85,$BK$6:$BK$85,INDEX(升级建筑所需大殿等级!AF$6:AF$85,MATCH($BL47,升级建筑所需大殿等级!$Z$6:$Z$85,0))))</f>
        <v>15317877.471857026</v>
      </c>
      <c r="BS47" s="2">
        <f>IF($BL47&gt;BS$1,0,SMALL(AX$6:AX$85,$BL47)*求节点($BL$6:$BL$85,$BK$6:$BK$85,INDEX(升级建筑所需大殿等级!AG$6:AG$85,MATCH($BL47,升级建筑所需大殿等级!$Z$6:$Z$85,0))))</f>
        <v>15317877.471857026</v>
      </c>
      <c r="BT47" s="2">
        <f>IF($BL47&gt;BT$1,0,SMALL(AY$6:AY$85,$BL47)*求节点($BL$6:$BL$85,$BK$6:$BK$85,INDEX(升级建筑所需大殿等级!AH$6:AH$85,MATCH($BL47,升级建筑所需大殿等级!$Z$6:$Z$85,0))))</f>
        <v>15317877.471857026</v>
      </c>
      <c r="BU47" s="2">
        <f>IF($BL47&gt;BU$1,0,SMALL(AZ$6:AZ$85,$BL47)*求节点($BL$6:$BL$85,$BK$6:$BK$85,INDEX(升级建筑所需大殿等级!AI$6:AI$85,MATCH($BL47,升级建筑所需大殿等级!$Z$6:$Z$85,0))))</f>
        <v>42277341.822325379</v>
      </c>
      <c r="BV47" s="2">
        <f>IF($BL47&gt;BV$1,0,SMALL(BA$6:BA$85,$BL47)*求节点($BL$6:$BL$85,$BK$6:$BK$85,INDEX(升级建筑所需大殿等级!AJ$6:AJ$85,MATCH($BL47,升级建筑所需大殿等级!$Z$6:$Z$85,0))))</f>
        <v>56369789.096433848</v>
      </c>
      <c r="BW47" s="2">
        <f>IF($BL47&gt;BW$1,0,SMALL(BB$6:BB$85,$BL47)*求节点($BL$6:$BL$85,$BK$6:$BK$85,INDEX(升级建筑所需大殿等级!AK$6:AK$85,MATCH($BL47,升级建筑所需大殿等级!$Z$6:$Z$85,0))))</f>
        <v>44728202.217822522</v>
      </c>
      <c r="BX47" s="2">
        <f>IF($BL47&gt;BX$1,0,SMALL(BC$6:BC$85,$BL47)*求节点($BL$6:$BL$85,$BK$6:$BK$85,INDEX(升级建筑所需大殿等级!AL$6:AL$85,MATCH($BL47,升级建筑所需大殿等级!$Z$6:$Z$85,0))))</f>
        <v>0</v>
      </c>
      <c r="BY47" s="2">
        <f>IF($BL47&gt;BY$1,0,SMALL(BD$6:BD$85,$BL47)*求节点($BL$6:$BL$85,$BK$6:$BK$85,INDEX(升级建筑所需大殿等级!AM$6:AM$85,MATCH($BL47,升级建筑所需大殿等级!$Z$6:$Z$85,0))))</f>
        <v>0</v>
      </c>
      <c r="BZ47" s="2">
        <f>IF($BL47&gt;BZ$1,0,SMALL(BE$6:BE$85,$BL47)*求节点($BL$6:$BL$85,$BK$6:$BK$85,INDEX(升级建筑所需大殿等级!AN$6:AN$85,MATCH($BL47,升级建筑所需大殿等级!$Z$6:$Z$85,0))))</f>
        <v>0</v>
      </c>
      <c r="CA47" s="2">
        <f>IF($BL47&gt;CA$1,0,SMALL(BF$6:BF$85,$BL47)*求节点($BL$6:$BL$85,$BK$6:$BK$85,INDEX(升级建筑所需大殿等级!AO$6:AO$85,MATCH($BL47,升级建筑所需大殿等级!$Z$6:$Z$85,0))))</f>
        <v>0</v>
      </c>
      <c r="CB47" s="2">
        <f>IF($BL47&gt;CB$1,0,SMALL(BG$6:BG$85,$BL47)*求节点($BL$6:$BL$85,$BK$6:$BK$85,INDEX(升级建筑所需大殿等级!AP$6:AP$85,MATCH($BL47,升级建筑所需大殿等级!$Z$6:$Z$85,0))))</f>
        <v>0</v>
      </c>
      <c r="CC47" s="2">
        <f>IF($BL47&gt;CC$1,0,SMALL(BH$6:BH$85,$BL47)*求节点($BL$6:$BL$85,$BK$6:$BK$85,INDEX(升级建筑所需大殿等级!AQ$6:AQ$85,MATCH($BL47,升级建筑所需大殿等级!$Z$6:$Z$85,0))))</f>
        <v>37069263.481893986</v>
      </c>
      <c r="CD47" s="2">
        <f>IF($BL47&gt;CD$1,0,SMALL(BI$6:BI$85,$BL47)*求节点($BL$6:$BL$85,$BK$6:$BK$85,INDEX(升级建筑所需大殿等级!AR$6:AR$85,MATCH($BL47,升级建筑所需大殿等级!$Z$6:$Z$85,0))))</f>
        <v>0</v>
      </c>
      <c r="CE47" s="2"/>
      <c r="CF47" s="2"/>
      <c r="CH47" s="1">
        <v>42</v>
      </c>
      <c r="CI47" s="46">
        <v>68168600</v>
      </c>
      <c r="CJ47" s="46">
        <v>124066800</v>
      </c>
      <c r="CK47" s="46">
        <v>68168600</v>
      </c>
      <c r="CL47" s="1">
        <f>IFERROR(ROUND($BM47*INDEX(消耗汇总!BH$8:BH$87,相关资料!$C47,1),-2),0)</f>
        <v>0</v>
      </c>
      <c r="CN47" s="46">
        <v>11709000</v>
      </c>
      <c r="CO47" s="46">
        <v>21310300</v>
      </c>
      <c r="CP47" s="46">
        <v>11709000</v>
      </c>
      <c r="CQ47" s="1">
        <f>IFERROR(ROUND($BN47*INDEX(消耗汇总!BH$8:BH$87,相关资料!$D47,1),-2),0)</f>
        <v>0</v>
      </c>
      <c r="CS47" s="1">
        <f>IFERROR(ROUND($BO47*INDEX(消耗汇总!BE$8:BE$87,相关资料!$E47,1),-2),0)</f>
        <v>0</v>
      </c>
      <c r="CT47" s="1">
        <f>IFERROR(ROUND($BO47*INDEX(消耗汇总!BF$8:BF$87,相关资料!$E47,1),-2),0)</f>
        <v>0</v>
      </c>
      <c r="CU47" s="1">
        <f>IFERROR(ROUND($BO47*INDEX(消耗汇总!BG$8:BG$87,相关资料!$E47,1),-2),0)</f>
        <v>0</v>
      </c>
      <c r="CV47" s="1">
        <f>IFERROR(ROUND($BO47*INDEX(消耗汇总!BH$8:BH$87,相关资料!$E47,1),-2),0)</f>
        <v>0</v>
      </c>
      <c r="CX47" s="1">
        <f>IFERROR(ROUND($BP47*INDEX(消耗汇总!BE$8:BE$87,相关资料!$F47,1),-2),0)</f>
        <v>0</v>
      </c>
      <c r="CY47" s="1">
        <f>IFERROR(ROUND($BP47*INDEX(消耗汇总!BF$8:BF$87,相关资料!$F47,1),-2),0)</f>
        <v>0</v>
      </c>
      <c r="CZ47" s="1">
        <f>IFERROR(ROUND($BP47*INDEX(消耗汇总!BG$8:BG$87,相关资料!$F47,1),-2),0)</f>
        <v>0</v>
      </c>
      <c r="DA47" s="1">
        <f>IFERROR(ROUND($BP47*INDEX(消耗汇总!BH$8:BH$87,相关资料!$F47,1),-2),0)</f>
        <v>0</v>
      </c>
      <c r="DD47" s="46">
        <v>10947100</v>
      </c>
      <c r="DE47" s="46">
        <v>6014900</v>
      </c>
      <c r="DF47" s="1">
        <f>IFERROR(ROUND($BQ47*INDEX(消耗汇总!BH$8:BH$87,相关资料!$G47,1)+$BS47*INDEX(消耗汇总!BH$8:BH$87,相关资料!$G47,1)/2,-2),0)</f>
        <v>0</v>
      </c>
      <c r="DH47" s="46">
        <v>6014900</v>
      </c>
      <c r="DI47" s="46">
        <v>10947100</v>
      </c>
      <c r="DM47" s="29">
        <v>8481000</v>
      </c>
      <c r="DN47" s="2"/>
      <c r="DO47" s="29">
        <v>8481000</v>
      </c>
      <c r="DR47" s="46">
        <v>4009900</v>
      </c>
      <c r="DS47" s="46">
        <v>7298000</v>
      </c>
      <c r="DT47" s="46">
        <v>4009900</v>
      </c>
      <c r="DU47" s="1">
        <v>0</v>
      </c>
      <c r="DW47" s="46">
        <v>11067400</v>
      </c>
      <c r="DX47" s="46">
        <v>20142600</v>
      </c>
      <c r="DY47" s="46">
        <v>11067400</v>
      </c>
      <c r="DZ47" s="1">
        <f>ROUND($BU47*INDEX(消耗汇总!BH$8:BH$87,相关资料!$K47,1),-2)</f>
        <v>0</v>
      </c>
      <c r="EB47" s="46">
        <v>14756500</v>
      </c>
      <c r="EC47" s="46">
        <v>26856800</v>
      </c>
      <c r="ED47" s="46">
        <v>14756500</v>
      </c>
      <c r="EE47" s="1">
        <f>IFERROR(ROUND($BV47*INDEX(消耗汇总!BH$8:BH$87,相关资料!$L47,1),-2),0)</f>
        <v>0</v>
      </c>
      <c r="EG47" s="46">
        <v>11709000</v>
      </c>
      <c r="EH47" s="46">
        <v>21310300</v>
      </c>
      <c r="EI47" s="46">
        <v>11709000</v>
      </c>
      <c r="EJ47" s="1">
        <f>IFERROR(ROUND($BW47*INDEX(消耗汇总!BH$8:BH$87,相关资料!$M47,1),-2),0)</f>
        <v>0</v>
      </c>
      <c r="EL47" s="1">
        <f>IFERROR(ROUND($BX47*INDEX(消耗汇总!BE$8:BE$87,相关资料!$N47,1),-2),0)</f>
        <v>0</v>
      </c>
      <c r="EM47" s="1">
        <f>IFERROR(ROUND($BX47*INDEX(消耗汇总!BF$8:BF$87,相关资料!$N47,1),-2),0)</f>
        <v>0</v>
      </c>
      <c r="EN47" s="1">
        <f>IFERROR(ROUND($BX47*INDEX(消耗汇总!BG$8:BG$87,相关资料!$N47,1),-2),0)</f>
        <v>0</v>
      </c>
      <c r="EO47" s="1">
        <f>IFERROR(ROUND($BX47*INDEX(消耗汇总!BH$8:BH$87,相关资料!$N47,1),-2),0)</f>
        <v>0</v>
      </c>
      <c r="EQ47" s="1">
        <f>IFERROR(ROUND($BY47*INDEX(消耗汇总!BE$8:BE$87,相关资料!$O47,1),-2),0)</f>
        <v>0</v>
      </c>
      <c r="ER47" s="1">
        <f>IFERROR(ROUND($BY47*INDEX(消耗汇总!BF$8:BF$87,相关资料!$O47,1),-2),0)</f>
        <v>0</v>
      </c>
      <c r="ES47" s="1">
        <f>IFERROR(ROUND($BY47*INDEX(消耗汇总!BG$8:BG$87,相关资料!$O47,1),-2),0)</f>
        <v>0</v>
      </c>
      <c r="ET47" s="1">
        <f>IFERROR(ROUND($BY47*INDEX(消耗汇总!BH$8:BH$87,相关资料!$O47,1),-2),0)</f>
        <v>0</v>
      </c>
      <c r="EV47" s="1">
        <f>IFERROR(ROUND($BZ47*INDEX(消耗汇总!BE$8:BE$87,相关资料!$P47,1),-2),0)</f>
        <v>0</v>
      </c>
      <c r="EW47" s="1">
        <f>IFERROR(ROUND($BZ47*INDEX(消耗汇总!BF$8:BF$87,相关资料!$P47,1),-2),0)</f>
        <v>0</v>
      </c>
      <c r="EX47" s="1">
        <f>IFERROR(ROUND($BZ47*INDEX(消耗汇总!BG$8:BG$87,相关资料!$P47,1),-2),0)</f>
        <v>0</v>
      </c>
      <c r="EY47" s="1">
        <f>IFERROR(ROUND($BZ47*INDEX(消耗汇总!BH$8:BH$87,相关资料!$P47,1),-2),0)</f>
        <v>0</v>
      </c>
      <c r="FA47" s="1">
        <f>IFERROR(ROUND($CA47*INDEX(消耗汇总!BE$8:BE$87,相关资料!$Q47,1),-2),0)</f>
        <v>0</v>
      </c>
      <c r="FB47" s="1">
        <f>IFERROR(ROUND($CA47*INDEX(消耗汇总!BF$8:BF$87,相关资料!$Q47,1),-2),0)</f>
        <v>0</v>
      </c>
      <c r="FC47" s="1">
        <f>IFERROR(ROUND($CA47*INDEX(消耗汇总!BG$8:BG$87,相关资料!$Q47,1),-2),0)</f>
        <v>0</v>
      </c>
      <c r="FD47" s="1">
        <f>IFERROR(ROUND($CA47*INDEX(消耗汇总!BH$8:BH$87,相关资料!$Q47,1),-2),0)</f>
        <v>0</v>
      </c>
      <c r="FF47" s="1">
        <f>IFERROR(ROUND($CB47*INDEX(消耗汇总!BE$8:BE$87,相关资料!$R47,1),-2),0)</f>
        <v>0</v>
      </c>
      <c r="FG47" s="1">
        <f>IFERROR(ROUND($CB47*INDEX(消耗汇总!BF$8:BF$87,相关资料!$R47,1),-2),0)</f>
        <v>0</v>
      </c>
      <c r="FH47" s="1">
        <f>IFERROR(ROUND($CB47*INDEX(消耗汇总!BG$8:BG$87,相关资料!$R47,1),-2),0)</f>
        <v>0</v>
      </c>
      <c r="FI47" s="1">
        <f>IFERROR(ROUND($CB47*INDEX(消耗汇总!BH$8:BH$87,相关资料!$R47,1),-2),0)</f>
        <v>0</v>
      </c>
      <c r="FK47" s="46">
        <v>9704000</v>
      </c>
      <c r="FL47" s="46">
        <v>17661300</v>
      </c>
      <c r="FM47" s="46">
        <v>9704000</v>
      </c>
      <c r="FN47" s="1">
        <f>IFERROR(ROUND($CC47*INDEX(消耗汇总!BH$8:BH$87,相关资料!$S47,1),-2),0)</f>
        <v>0</v>
      </c>
      <c r="FP47" s="1">
        <f>IFERROR(ROUND($CD47*INDEX(消耗汇总!BE$8:BE$87,相关资料!$T47,1),-2),0)</f>
        <v>0</v>
      </c>
      <c r="FQ47" s="1">
        <f>IFERROR(ROUND($CD47*INDEX(消耗汇总!BF$8:BF$87,相关资料!$T47,1),-2),0)</f>
        <v>0</v>
      </c>
      <c r="FR47" s="1">
        <f>IFERROR(ROUND($CD47*INDEX(消耗汇总!BG$8:BG$87,相关资料!$T47,1),-2),0)</f>
        <v>0</v>
      </c>
      <c r="FS47" s="1">
        <f>IFERROR(ROUND($CD47*INDEX(消耗汇总!BH$8:BH$87,相关资料!$T47,1),-2),0)</f>
        <v>0</v>
      </c>
      <c r="FW47" s="8">
        <v>42</v>
      </c>
      <c r="FX47" s="5">
        <f t="shared" si="13"/>
        <v>260404000</v>
      </c>
      <c r="FY47" s="5">
        <f t="shared" si="14"/>
        <v>44728300</v>
      </c>
      <c r="FZ47" s="5">
        <f t="shared" si="15"/>
        <v>0</v>
      </c>
      <c r="GA47" s="5">
        <f t="shared" si="1"/>
        <v>0</v>
      </c>
      <c r="GB47" s="5">
        <f t="shared" si="2"/>
        <v>16962000</v>
      </c>
      <c r="GC47" s="5">
        <f t="shared" si="3"/>
        <v>16962000</v>
      </c>
      <c r="GD47" s="5">
        <f t="shared" si="16"/>
        <v>16962000</v>
      </c>
      <c r="GE47" s="5">
        <f t="shared" si="17"/>
        <v>15317800</v>
      </c>
      <c r="GF47" s="5">
        <f t="shared" si="4"/>
        <v>42277400</v>
      </c>
      <c r="GG47" s="5">
        <f t="shared" si="5"/>
        <v>56369800</v>
      </c>
      <c r="GH47" s="5">
        <f t="shared" si="6"/>
        <v>44728300</v>
      </c>
      <c r="GI47" s="8"/>
      <c r="GJ47" s="5">
        <f t="shared" si="7"/>
        <v>0</v>
      </c>
      <c r="GK47" s="5">
        <f t="shared" si="8"/>
        <v>0</v>
      </c>
      <c r="GL47" s="5">
        <f t="shared" si="9"/>
        <v>0</v>
      </c>
      <c r="GM47" s="5">
        <f t="shared" si="10"/>
        <v>0</v>
      </c>
      <c r="GN47" s="5">
        <f t="shared" si="11"/>
        <v>37069300</v>
      </c>
      <c r="GO47" s="5">
        <f t="shared" si="12"/>
        <v>0</v>
      </c>
      <c r="GR47" s="8">
        <v>42</v>
      </c>
      <c r="GS47" s="5">
        <f>SUM(FX$6:FX47)</f>
        <v>1377744600</v>
      </c>
      <c r="GT47" s="5">
        <f>SUM(FY$6:FY47)</f>
        <v>244629200</v>
      </c>
      <c r="GU47" s="5">
        <f>SUM(FZ$6:FZ47)</f>
        <v>574088126600</v>
      </c>
      <c r="GV47" s="5">
        <f>SUM(GA$6:GA47)</f>
        <v>0</v>
      </c>
      <c r="GW47" s="5">
        <f>SUM(GB$6:GB47)</f>
        <v>89865000</v>
      </c>
      <c r="GX47" s="5">
        <f>SUM(GC$6:GC47)</f>
        <v>89865000</v>
      </c>
      <c r="GY47" s="5">
        <f>SUM(GD$6:GD47)</f>
        <v>89865020</v>
      </c>
      <c r="GZ47" s="5">
        <f>SUM(GE$6:GE47)</f>
        <v>81801150</v>
      </c>
      <c r="HA47" s="5">
        <f>SUM(GF$6:GF47)</f>
        <v>185727800</v>
      </c>
      <c r="HB47" s="5">
        <f>SUM(GG$6:GG47)</f>
        <v>298091250</v>
      </c>
      <c r="HC47" s="5">
        <f>SUM(GH$6:GH47)</f>
        <v>244629500</v>
      </c>
      <c r="HD47" s="5">
        <f>SUM(GI$6:GI47)</f>
        <v>0</v>
      </c>
      <c r="HE47" s="5">
        <f>SUM(GJ$6:GJ47)</f>
        <v>57765804600</v>
      </c>
      <c r="HF47" s="5">
        <f>SUM(GK$6:GK47)</f>
        <v>57765805200</v>
      </c>
      <c r="HG47" s="5">
        <f>SUM(GL$6:GL47)</f>
        <v>57765804900</v>
      </c>
      <c r="HH47" s="5">
        <f>SUM(GM$6:GM47)</f>
        <v>43324352700</v>
      </c>
      <c r="HI47" s="5">
        <f>SUM(GN$6:GN47)</f>
        <v>199680100</v>
      </c>
      <c r="HJ47" s="5">
        <f>SUM(GO$6:GO47)</f>
        <v>4436503800</v>
      </c>
      <c r="HM47" s="8">
        <v>42</v>
      </c>
      <c r="HN47" s="5">
        <f>IFERROR(求节点(相关资料!C$6:C$85,GS$6:GS$85,$HM47),0)</f>
        <v>1377744600</v>
      </c>
      <c r="HO47" s="5">
        <f>IFERROR(求节点(相关资料!D$6:D$85,GT$6:GT$85,$HM47),0)</f>
        <v>244629200</v>
      </c>
      <c r="HP47" s="5">
        <f>IFERROR(求节点(相关资料!E$6:E$85,GU$6:GU$85,$HM47),0)</f>
        <v>594026575</v>
      </c>
      <c r="HQ47" s="5">
        <f>IFERROR(求节点(相关资料!F$6:F$85,GV$6:GV$85,$HM47),0)</f>
        <v>0</v>
      </c>
      <c r="HR47" s="5">
        <f>IFERROR(求节点(相关资料!G$6:G$85,GW$6:GW$85,$HM47),0)</f>
        <v>89865000</v>
      </c>
      <c r="HS47" s="5">
        <f>IFERROR(求节点(相关资料!H$6:H$85,GX$6:GX$85,$HM47),0)</f>
        <v>89865000</v>
      </c>
      <c r="HT47" s="5">
        <f>IFERROR(求节点(相关资料!I$6:I$85,GY$6:GY$85,$HM47),0)</f>
        <v>89865020</v>
      </c>
      <c r="HU47" s="5">
        <f>IFERROR(求节点(相关资料!J$6:J$85,GZ$6:GZ$85,$HM47),0)</f>
        <v>81801150</v>
      </c>
      <c r="HV47" s="5">
        <f>IFERROR(求节点(相关资料!K$6:K$85,HA$6:HA$85,$HM47),0)</f>
        <v>185727800</v>
      </c>
      <c r="HW47" s="5">
        <f>IFERROR(求节点(相关资料!L$6:L$85,HB$6:HB$85,$HM47),0)</f>
        <v>298091250</v>
      </c>
      <c r="HX47" s="5">
        <f>IFERROR(求节点(相关资料!M$6:M$85,HC$6:HC$85,$HM47),0)</f>
        <v>244629500</v>
      </c>
      <c r="HY47" s="5">
        <f>IFERROR(求节点(相关资料!N$6:N$85,HD$6:HD$85,$HM47),0)</f>
        <v>0</v>
      </c>
      <c r="HZ47" s="5">
        <f>IFERROR(求节点(相关资料!O$6:O$85,HE$6:HE$85,$HM47),0)</f>
        <v>92987866.666666672</v>
      </c>
      <c r="IA47" s="5">
        <f>IFERROR(求节点(相关资料!P$6:P$85,HF$6:HF$85,$HM47),0)</f>
        <v>92988466.666666672</v>
      </c>
      <c r="IB47" s="5">
        <f>IFERROR(求节点(相关资料!Q$6:Q$85,HG$6:HG$85,$HM47),0)</f>
        <v>92988166.666666672</v>
      </c>
      <c r="IC47" s="5">
        <f>IFERROR(求节点(相关资料!R$6:R$85,HH$6:HH$85,$HM47),0)</f>
        <v>69739633.333333328</v>
      </c>
      <c r="ID47" s="5">
        <f>IFERROR(求节点(相关资料!S$6:S$85,HI$6:HI$85,$HM47),0)</f>
        <v>199680100</v>
      </c>
      <c r="IE47" s="5">
        <f>IFERROR(求节点(相关资料!T$6:T$85,HJ$6:HJ$85,$HM47),0)</f>
        <v>9570112.5</v>
      </c>
      <c r="IH47" s="6">
        <v>42</v>
      </c>
      <c r="II47" s="6">
        <f>SUMPRODUCT(HN47:IE47,'[1]功能-城建'!$X47:$AO47)</f>
        <v>3854199440.833333</v>
      </c>
      <c r="IJ47" s="6">
        <f>'[1]资源-木石铜粮'!$BW47</f>
        <v>4321375881.196166</v>
      </c>
      <c r="IK47" s="6">
        <f t="shared" si="18"/>
        <v>0.89189173698226931</v>
      </c>
    </row>
    <row r="48" spans="1:245" x14ac:dyDescent="0.15">
      <c r="A48" s="2">
        <v>43</v>
      </c>
      <c r="B48" s="4">
        <f>'[1]资源-木石铜粮'!DG48</f>
        <v>1694158408.3787851</v>
      </c>
      <c r="C48" s="4">
        <f>'[1]资源-木石铜粮'!DH48</f>
        <v>298455787.4721241</v>
      </c>
      <c r="D48" s="4">
        <f>'[1]资源-木石铜粮'!DI48</f>
        <v>720245022.74831939</v>
      </c>
      <c r="E48" s="4">
        <f>'[1]资源-木石铜粮'!DJ48</f>
        <v>0</v>
      </c>
      <c r="F48" s="4">
        <f>'[1]资源-木石铜粮'!DK48</f>
        <v>99986337.34731932</v>
      </c>
      <c r="G48" s="4">
        <f>'[1]资源-木石铜粮'!DL48</f>
        <v>99986337.34731932</v>
      </c>
      <c r="H48" s="4">
        <f>'[1]资源-木石铜粮'!DM48</f>
        <v>99986337.34731932</v>
      </c>
      <c r="I48" s="4">
        <f>'[1]资源-木石铜粮'!DN48</f>
        <v>99986337.34731932</v>
      </c>
      <c r="J48" s="29">
        <f>SMALL('[1]资源-木石铜粮'!$DO$6:$DO$55,$A48)</f>
        <v>237004201.32958061</v>
      </c>
      <c r="K48" s="4">
        <f>'[1]资源-木石铜粮'!DP48</f>
        <v>366465525.84373951</v>
      </c>
      <c r="L48" s="4">
        <f>'[1]资源-木石铜粮'!DQ48</f>
        <v>298455327.52904582</v>
      </c>
      <c r="M48" s="4">
        <f>'[1]资源-木石铜粮'!DR48</f>
        <v>623739003.36902142</v>
      </c>
      <c r="N48" s="4">
        <f>'[1]资源-木石铜粮'!DS48</f>
        <v>111756104.65603441</v>
      </c>
      <c r="O48" s="4">
        <f>'[1]资源-木石铜粮'!DT48</f>
        <v>111757233.71410716</v>
      </c>
      <c r="P48" s="4">
        <f>'[1]资源-木石铜粮'!DU48</f>
        <v>111756824.87581535</v>
      </c>
      <c r="Q48" s="4">
        <f>'[1]资源-木石铜粮'!DV48</f>
        <v>83816277.974468067</v>
      </c>
      <c r="R48" s="4">
        <f>'[1]资源-木石铜粮'!DW48</f>
        <v>244254373.47087356</v>
      </c>
      <c r="S48" s="4">
        <f>'[1]资源-木石铜粮'!DX48</f>
        <v>10838407.233784989</v>
      </c>
      <c r="T48" s="4">
        <f>'[1]资源-木石铜粮'!DY48</f>
        <v>0</v>
      </c>
      <c r="V48" s="2">
        <v>43</v>
      </c>
      <c r="W48" s="2">
        <f>IFERROR(求节点($A$6:$A$85,B$6:B$85,相关资料!C48),0)</f>
        <v>1694158408.3787851</v>
      </c>
      <c r="X48" s="2">
        <f>IFERROR(求节点($A$6:$A$85,C$6:C$85,相关资料!D48),0)</f>
        <v>298455787.4721241</v>
      </c>
      <c r="Y48" s="2">
        <f>IFERROR(求节点($A$6:$A$85,D$6:D$85,相关资料!E48),0)</f>
        <v>464988771639.45007</v>
      </c>
      <c r="Z48" s="2">
        <f>IFERROR(求节点($A$6:$A$85,E$6:E$85,相关资料!F48),0)</f>
        <v>0</v>
      </c>
      <c r="AA48" s="2">
        <f>IFERROR(求节点($A$6:$A$85,F$6:F$85,相关资料!G48),0)</f>
        <v>99986337.34731932</v>
      </c>
      <c r="AB48" s="2">
        <f>IFERROR(求节点($A$6:$A$85,G$6:G$85,相关资料!H48),0)</f>
        <v>99986337.34731932</v>
      </c>
      <c r="AC48" s="2">
        <f>IFERROR(求节点($A$6:$A$85,H$6:H$85,相关资料!I48),0)</f>
        <v>99986337.34731932</v>
      </c>
      <c r="AD48" s="2">
        <f>IFERROR(求节点($A$6:$A$85,I$6:I$85,相关资料!J48),0)</f>
        <v>99986337.34731932</v>
      </c>
      <c r="AE48" s="29">
        <f>MAX(求节点('[1]功能-城建'!$K$33:$K$55,$J$33:$J$85,$V48),AE47)</f>
        <v>237004201.32958061</v>
      </c>
      <c r="AF48" s="2">
        <f>IFERROR(求节点($A$6:$A$85,K$6:K$85,相关资料!L48),0)</f>
        <v>366465525.84373951</v>
      </c>
      <c r="AG48" s="2">
        <f>IFERROR(求节点($A$6:$A$85,L$6:L$85,相关资料!M48),0)</f>
        <v>298455327.52904582</v>
      </c>
      <c r="AH48" s="2">
        <f>IFERROR(求节点($A$6:$A$85,M$6:M$85,相关资料!N48),0)</f>
        <v>365635414126.22552</v>
      </c>
      <c r="AI48" s="2">
        <f>IFERROR(求节点($A$6:$A$85,N$6:N$85,相关资料!O48),0)</f>
        <v>46721568786.87645</v>
      </c>
      <c r="AJ48" s="2">
        <f>IFERROR(求节点($A$6:$A$85,O$6:O$85,相关资料!P48),0)</f>
        <v>46721569915.934525</v>
      </c>
      <c r="AK48" s="2">
        <f>IFERROR(求节点($A$6:$A$85,P$6:P$85,相关资料!Q48),0)</f>
        <v>46721569507.096237</v>
      </c>
      <c r="AL48" s="2">
        <f>IFERROR(求节点($A$6:$A$85,Q$6:Q$85,相关资料!R48),0)</f>
        <v>35041175789.639816</v>
      </c>
      <c r="AM48" s="2">
        <f>IFERROR(求节点($A$6:$A$85,R$6:R$85,相关资料!S48),0)</f>
        <v>244254373.47087356</v>
      </c>
      <c r="AN48" s="2">
        <f>IFERROR(求节点($A$6:$A$85,S$6:S$85,相关资料!T48),0)</f>
        <v>3606382190.1373234</v>
      </c>
      <c r="AO48" s="2">
        <f>IFERROR(求节点($A$6:$A$85,T$6:T$85,相关资料!U48),0)</f>
        <v>0</v>
      </c>
      <c r="AP48" s="2"/>
      <c r="AQ48" s="2">
        <v>43</v>
      </c>
      <c r="AR48" s="2">
        <f>IF(W48-W47=0,MAX(AR$6:AR47),W48-W47)</f>
        <v>316413599.17869782</v>
      </c>
      <c r="AS48" s="2">
        <f>IF(X48-X47=0,MAX(AS$6:AS47),X48-X47)</f>
        <v>53826681.239594519</v>
      </c>
      <c r="AT48" s="2">
        <f>IF(Y48-Y47=0,MAX(AT$6:AT47),Y48-Y47)</f>
        <v>130219026434.29602</v>
      </c>
      <c r="AU48" s="2">
        <f>IF(Z48-Z47=0,MAX(AU$6:AU47),Z48-Z47)</f>
        <v>0</v>
      </c>
      <c r="AV48" s="2">
        <f>IF(AA48-AA47=0,MAX(AV$6:AV47),AA48-AA47)</f>
        <v>18184689.607971132</v>
      </c>
      <c r="AW48" s="2">
        <f>IF(AB48-AB47=0,MAX(AW$6:AW47),AB48-AB47)</f>
        <v>18184689.607971132</v>
      </c>
      <c r="AX48" s="2">
        <f>IF(AC48-AC47=0,MAX(AX$6:AX47),AC48-AC47)</f>
        <v>18184689.607971132</v>
      </c>
      <c r="AY48" s="2">
        <f>IF(AD48-AD47=0,MAX(AY$6:AY47),AD48-AD47)</f>
        <v>18184689.607971132</v>
      </c>
      <c r="AZ48" s="2">
        <f>IF(AE48-AE47=0,MAX(AZ$6:AZ47),AE48-AE47)</f>
        <v>51280824.694478601</v>
      </c>
      <c r="BA48" s="2">
        <f>IF(AF48-AF47=0,MAX(BA$6:BA47),AF48-AF47)</f>
        <v>68374432.925971448</v>
      </c>
      <c r="BB48" s="2">
        <f>IF(AG48-AG47=0,MAX(BB$6:BB47),AG48-AG47)</f>
        <v>53826681.239594519</v>
      </c>
      <c r="BC48" s="2">
        <f>IF(AH48-AH47=0,MAX(BC$6:BC47),AH48-AH47)</f>
        <v>80184338195.206726</v>
      </c>
      <c r="BD48" s="2">
        <f>IF(AI48-AI47=0,MAX(BD$6:BD47),AI48-AI47)</f>
        <v>17673864382.141937</v>
      </c>
      <c r="BE48" s="2">
        <f>IF(AJ48-AJ47=0,MAX(BE$6:BE47),AJ48-AJ47)</f>
        <v>17673864382.141937</v>
      </c>
      <c r="BF48" s="2">
        <f>IF(AK48-AK47=0,MAX(BF$6:BF47),AK48-AK47)</f>
        <v>17673864382.141941</v>
      </c>
      <c r="BG48" s="2">
        <f>IF(AL48-AL47=0,MAX(BG$6:BG47),AL48-AL47)</f>
        <v>13255398286.606468</v>
      </c>
      <c r="BH48" s="2">
        <f>IF(AM48-AM47=0,MAX(BH$6:BH47),AM48-AM47)</f>
        <v>44734336.435608983</v>
      </c>
      <c r="BI48" s="2">
        <f>IF(AN48-AN47=0,MAX(BI$6:BI47),AN48-AN47)</f>
        <v>1285032343.8735757</v>
      </c>
      <c r="BK48" s="21">
        <v>1</v>
      </c>
      <c r="BL48" s="2">
        <v>43</v>
      </c>
      <c r="BM48" s="2">
        <f>IF($BL48&gt;BM$1,0,SMALL(AR$6:AR$85,$BL48)*求节点($BL$6:$BL$85,$BK$6:$BK$85,INDEX(升级建筑所需大殿等级!AA$6:AA$85,MATCH($BL48,升级建筑所需大殿等级!$Z$6:$Z$85,0))))</f>
        <v>316413599.17869782</v>
      </c>
      <c r="BN48" s="2">
        <f>IF($BL48&gt;BN$1,0,SMALL(AS$6:AS$85,$BL48)*求节点($BL$6:$BL$85,$BK$6:$BK$85,INDEX(升级建筑所需大殿等级!AB$6:AB$85,MATCH($BL48,升级建筑所需大殿等级!$Z$6:$Z$85,0))))</f>
        <v>53826681.239594519</v>
      </c>
      <c r="BO48" s="2">
        <f>IF($BL48&gt;BO$1,0,SMALL(AT$6:AT$85,$BL48)*求节点($BL$6:$BL$85,$BK$6:$BK$85,INDEX(升级建筑所需大殿等级!AC$6:AC$85,MATCH($BL48,升级建筑所需大殿等级!$Z$6:$Z$85,0))))</f>
        <v>0</v>
      </c>
      <c r="BP48" s="2">
        <f>IF($BL48&gt;BP$1,0,SMALL(AU$6:AU$85,$BL48)*求节点($BL$6:$BL$85,$BK$6:$BK$85,INDEX(升级建筑所需大殿等级!AD$6:AD$85,MATCH($BL48,升级建筑所需大殿等级!$Z$6:$Z$85,0))))</f>
        <v>0</v>
      </c>
      <c r="BQ48" s="2">
        <f>IF($BL48&gt;BQ$1,0,SMALL(AV$6:AV$85,$BL48)*求节点($BL$6:$BL$85,$BK$6:$BK$85,INDEX(升级建筑所需大殿等级!AE$6:AE$85,MATCH($BL48,升级建筑所需大殿等级!$Z$6:$Z$85,0))))</f>
        <v>18184689.607971132</v>
      </c>
      <c r="BR48" s="2">
        <f>IF($BL48&gt;BR$1,0,SMALL(AW$6:AW$85,$BL48)*求节点($BL$6:$BL$85,$BK$6:$BK$85,INDEX(升级建筑所需大殿等级!AF$6:AF$85,MATCH($BL48,升级建筑所需大殿等级!$Z$6:$Z$85,0))))</f>
        <v>18184689.607971132</v>
      </c>
      <c r="BS48" s="2">
        <f>IF($BL48&gt;BS$1,0,SMALL(AX$6:AX$85,$BL48)*求节点($BL$6:$BL$85,$BK$6:$BK$85,INDEX(升级建筑所需大殿等级!AG$6:AG$85,MATCH($BL48,升级建筑所需大殿等级!$Z$6:$Z$85,0))))</f>
        <v>18184689.607971132</v>
      </c>
      <c r="BT48" s="2">
        <f>IF($BL48&gt;BT$1,0,SMALL(AY$6:AY$85,$BL48)*求节点($BL$6:$BL$85,$BK$6:$BK$85,INDEX(升级建筑所需大殿等级!AH$6:AH$85,MATCH($BL48,升级建筑所需大殿等级!$Z$6:$Z$85,0))))</f>
        <v>18184689.607971132</v>
      </c>
      <c r="BU48" s="2">
        <f>IF($BL48&gt;BU$1,0,SMALL(AZ$6:AZ$85,$BL48)*求节点($BL$6:$BL$85,$BK$6:$BK$85,INDEX(升级建筑所需大殿等级!AI$6:AI$85,MATCH($BL48,升级建筑所需大殿等级!$Z$6:$Z$85,0))))</f>
        <v>51280824.694478601</v>
      </c>
      <c r="BV48" s="2">
        <f>IF($BL48&gt;BV$1,0,SMALL(BA$6:BA$85,$BL48)*求节点($BL$6:$BL$85,$BK$6:$BK$85,INDEX(升级建筑所需大殿等级!AJ$6:AJ$85,MATCH($BL48,升级建筑所需大殿等级!$Z$6:$Z$85,0))))</f>
        <v>68374432.925971448</v>
      </c>
      <c r="BW48" s="2">
        <f>IF($BL48&gt;BW$1,0,SMALL(BB$6:BB$85,$BL48)*求节点($BL$6:$BL$85,$BK$6:$BK$85,INDEX(升级建筑所需大殿等级!AK$6:AK$85,MATCH($BL48,升级建筑所需大殿等级!$Z$6:$Z$85,0))))</f>
        <v>53826681.239594519</v>
      </c>
      <c r="BX48" s="2">
        <f>IF($BL48&gt;BX$1,0,SMALL(BC$6:BC$85,$BL48)*求节点($BL$6:$BL$85,$BK$6:$BK$85,INDEX(升级建筑所需大殿等级!AL$6:AL$85,MATCH($BL48,升级建筑所需大殿等级!$Z$6:$Z$85,0))))</f>
        <v>0</v>
      </c>
      <c r="BY48" s="2">
        <f>IF($BL48&gt;BY$1,0,SMALL(BD$6:BD$85,$BL48)*求节点($BL$6:$BL$85,$BK$6:$BK$85,INDEX(升级建筑所需大殿等级!AM$6:AM$85,MATCH($BL48,升级建筑所需大殿等级!$Z$6:$Z$85,0))))</f>
        <v>0</v>
      </c>
      <c r="BZ48" s="2">
        <f>IF($BL48&gt;BZ$1,0,SMALL(BE$6:BE$85,$BL48)*求节点($BL$6:$BL$85,$BK$6:$BK$85,INDEX(升级建筑所需大殿等级!AN$6:AN$85,MATCH($BL48,升级建筑所需大殿等级!$Z$6:$Z$85,0))))</f>
        <v>0</v>
      </c>
      <c r="CA48" s="2">
        <f>IF($BL48&gt;CA$1,0,SMALL(BF$6:BF$85,$BL48)*求节点($BL$6:$BL$85,$BK$6:$BK$85,INDEX(升级建筑所需大殿等级!AO$6:AO$85,MATCH($BL48,升级建筑所需大殿等级!$Z$6:$Z$85,0))))</f>
        <v>0</v>
      </c>
      <c r="CB48" s="2">
        <f>IF($BL48&gt;CB$1,0,SMALL(BG$6:BG$85,$BL48)*求节点($BL$6:$BL$85,$BK$6:$BK$85,INDEX(升级建筑所需大殿等级!AP$6:AP$85,MATCH($BL48,升级建筑所需大殿等级!$Z$6:$Z$85,0))))</f>
        <v>0</v>
      </c>
      <c r="CC48" s="2">
        <f>IF($BL48&gt;CC$1,0,SMALL(BH$6:BH$85,$BL48)*求节点($BL$6:$BL$85,$BK$6:$BK$85,INDEX(升级建筑所需大殿等级!AQ$6:AQ$85,MATCH($BL48,升级建筑所需大殿等级!$Z$6:$Z$85,0))))</f>
        <v>44734336.435608983</v>
      </c>
      <c r="CD48" s="2">
        <f>IF($BL48&gt;CD$1,0,SMALL(BI$6:BI$85,$BL48)*求节点($BL$6:$BL$85,$BK$6:$BK$85,INDEX(升级建筑所需大殿等级!AR$6:AR$85,MATCH($BL48,升级建筑所需大殿等级!$Z$6:$Z$85,0))))</f>
        <v>0</v>
      </c>
      <c r="CE48" s="2"/>
      <c r="CF48" s="2"/>
      <c r="CH48" s="1">
        <v>43</v>
      </c>
      <c r="CI48" s="46">
        <v>82399400</v>
      </c>
      <c r="CJ48" s="46">
        <v>151614800</v>
      </c>
      <c r="CK48" s="46">
        <v>82399400</v>
      </c>
      <c r="CL48" s="1">
        <f>IFERROR(ROUND($BM48*INDEX(消耗汇总!BH$8:BH$87,相关资料!$C48,1),-2),0)</f>
        <v>0</v>
      </c>
      <c r="CN48" s="46">
        <v>14017400</v>
      </c>
      <c r="CO48" s="46">
        <v>25792000</v>
      </c>
      <c r="CP48" s="46">
        <v>14017400</v>
      </c>
      <c r="CQ48" s="1">
        <f>IFERROR(ROUND($BN48*INDEX(消耗汇总!BH$8:BH$87,相关资料!$D48,1),-2),0)</f>
        <v>0</v>
      </c>
      <c r="CS48" s="1">
        <f>IFERROR(ROUND($BO48*INDEX(消耗汇总!BE$8:BE$87,相关资料!$E48,1),-2),0)</f>
        <v>0</v>
      </c>
      <c r="CT48" s="1">
        <f>IFERROR(ROUND($BO48*INDEX(消耗汇总!BF$8:BF$87,相关资料!$E48,1),-2),0)</f>
        <v>0</v>
      </c>
      <c r="CU48" s="1">
        <f>IFERROR(ROUND($BO48*INDEX(消耗汇总!BG$8:BG$87,相关资料!$E48,1),-2),0)</f>
        <v>0</v>
      </c>
      <c r="CV48" s="1">
        <f>IFERROR(ROUND($BO48*INDEX(消耗汇总!BH$8:BH$87,相关资料!$E48,1),-2),0)</f>
        <v>0</v>
      </c>
      <c r="CX48" s="1">
        <f>IFERROR(ROUND($BP48*INDEX(消耗汇总!BE$8:BE$87,相关资料!$F48,1),-2),0)</f>
        <v>0</v>
      </c>
      <c r="CY48" s="1">
        <f>IFERROR(ROUND($BP48*INDEX(消耗汇总!BF$8:BF$87,相关资料!$F48,1),-2),0)</f>
        <v>0</v>
      </c>
      <c r="CZ48" s="1">
        <f>IFERROR(ROUND($BP48*INDEX(消耗汇总!BG$8:BG$87,相关资料!$F48,1),-2),0)</f>
        <v>0</v>
      </c>
      <c r="DA48" s="1">
        <f>IFERROR(ROUND($BP48*INDEX(消耗汇总!BH$8:BH$87,相关资料!$F48,1),-2),0)</f>
        <v>0</v>
      </c>
      <c r="DD48" s="46">
        <v>13070200</v>
      </c>
      <c r="DE48" s="46">
        <v>7103400</v>
      </c>
      <c r="DF48" s="1">
        <f>IFERROR(ROUND($BQ48*INDEX(消耗汇总!BH$8:BH$87,相关资料!$G48,1)+$BS48*INDEX(消耗汇总!BH$8:BH$87,相关资料!$G48,1)/2,-2),0)</f>
        <v>0</v>
      </c>
      <c r="DH48" s="46">
        <v>7103400</v>
      </c>
      <c r="DI48" s="46">
        <v>13070200</v>
      </c>
      <c r="DM48" s="29">
        <v>10086800</v>
      </c>
      <c r="DN48" s="2"/>
      <c r="DO48" s="29">
        <v>10086800</v>
      </c>
      <c r="DR48" s="46">
        <v>4735600</v>
      </c>
      <c r="DS48" s="46">
        <v>8713500</v>
      </c>
      <c r="DT48" s="46">
        <v>4735600</v>
      </c>
      <c r="DU48" s="1">
        <v>0</v>
      </c>
      <c r="DW48" s="46">
        <v>13354400</v>
      </c>
      <c r="DX48" s="46">
        <v>24572100</v>
      </c>
      <c r="DY48" s="46">
        <v>13354400</v>
      </c>
      <c r="DZ48" s="1">
        <f>ROUND($BU48*INDEX(消耗汇总!BH$8:BH$87,相关资料!$K48,1),-2)</f>
        <v>0</v>
      </c>
      <c r="EB48" s="46">
        <v>17805800</v>
      </c>
      <c r="EC48" s="46">
        <v>32762700</v>
      </c>
      <c r="ED48" s="46">
        <v>17805800</v>
      </c>
      <c r="EE48" s="1">
        <f>IFERROR(ROUND($BV48*INDEX(消耗汇总!BH$8:BH$87,相关资料!$L48,1),-2),0)</f>
        <v>0</v>
      </c>
      <c r="EG48" s="46">
        <v>14017400</v>
      </c>
      <c r="EH48" s="46">
        <v>25792000</v>
      </c>
      <c r="EI48" s="46">
        <v>14017400</v>
      </c>
      <c r="EJ48" s="1">
        <f>IFERROR(ROUND($BW48*INDEX(消耗汇总!BH$8:BH$87,相关资料!$M48,1),-2),0)</f>
        <v>0</v>
      </c>
      <c r="EL48" s="1">
        <f>IFERROR(ROUND($BX48*INDEX(消耗汇总!BE$8:BE$87,相关资料!$N48,1),-2),0)</f>
        <v>0</v>
      </c>
      <c r="EM48" s="1">
        <f>IFERROR(ROUND($BX48*INDEX(消耗汇总!BF$8:BF$87,相关资料!$N48,1),-2),0)</f>
        <v>0</v>
      </c>
      <c r="EN48" s="1">
        <f>IFERROR(ROUND($BX48*INDEX(消耗汇总!BG$8:BG$87,相关资料!$N48,1),-2),0)</f>
        <v>0</v>
      </c>
      <c r="EO48" s="1">
        <f>IFERROR(ROUND($BX48*INDEX(消耗汇总!BH$8:BH$87,相关资料!$N48,1),-2),0)</f>
        <v>0</v>
      </c>
      <c r="EQ48" s="1">
        <f>IFERROR(ROUND($BY48*INDEX(消耗汇总!BE$8:BE$87,相关资料!$O48,1),-2),0)</f>
        <v>0</v>
      </c>
      <c r="ER48" s="1">
        <f>IFERROR(ROUND($BY48*INDEX(消耗汇总!BF$8:BF$87,相关资料!$O48,1),-2),0)</f>
        <v>0</v>
      </c>
      <c r="ES48" s="1">
        <f>IFERROR(ROUND($BY48*INDEX(消耗汇总!BG$8:BG$87,相关资料!$O48,1),-2),0)</f>
        <v>0</v>
      </c>
      <c r="ET48" s="1">
        <f>IFERROR(ROUND($BY48*INDEX(消耗汇总!BH$8:BH$87,相关资料!$O48,1),-2),0)</f>
        <v>0</v>
      </c>
      <c r="EV48" s="1">
        <f>IFERROR(ROUND($BZ48*INDEX(消耗汇总!BE$8:BE$87,相关资料!$P48,1),-2),0)</f>
        <v>0</v>
      </c>
      <c r="EW48" s="1">
        <f>IFERROR(ROUND($BZ48*INDEX(消耗汇总!BF$8:BF$87,相关资料!$P48,1),-2),0)</f>
        <v>0</v>
      </c>
      <c r="EX48" s="1">
        <f>IFERROR(ROUND($BZ48*INDEX(消耗汇总!BG$8:BG$87,相关资料!$P48,1),-2),0)</f>
        <v>0</v>
      </c>
      <c r="EY48" s="1">
        <f>IFERROR(ROUND($BZ48*INDEX(消耗汇总!BH$8:BH$87,相关资料!$P48,1),-2),0)</f>
        <v>0</v>
      </c>
      <c r="FA48" s="1">
        <f>IFERROR(ROUND($CA48*INDEX(消耗汇总!BE$8:BE$87,相关资料!$Q48,1),-2),0)</f>
        <v>0</v>
      </c>
      <c r="FB48" s="1">
        <f>IFERROR(ROUND($CA48*INDEX(消耗汇总!BF$8:BF$87,相关资料!$Q48,1),-2),0)</f>
        <v>0</v>
      </c>
      <c r="FC48" s="1">
        <f>IFERROR(ROUND($CA48*INDEX(消耗汇总!BG$8:BG$87,相关资料!$Q48,1),-2),0)</f>
        <v>0</v>
      </c>
      <c r="FD48" s="1">
        <f>IFERROR(ROUND($CA48*INDEX(消耗汇总!BH$8:BH$87,相关资料!$Q48,1),-2),0)</f>
        <v>0</v>
      </c>
      <c r="FF48" s="1">
        <f>IFERROR(ROUND($CB48*INDEX(消耗汇总!BE$8:BE$87,相关资料!$R48,1),-2),0)</f>
        <v>0</v>
      </c>
      <c r="FG48" s="1">
        <f>IFERROR(ROUND($CB48*INDEX(消耗汇总!BF$8:BF$87,相关资料!$R48,1),-2),0)</f>
        <v>0</v>
      </c>
      <c r="FH48" s="1">
        <f>IFERROR(ROUND($CB48*INDEX(消耗汇总!BG$8:BG$87,相关资料!$R48,1),-2),0)</f>
        <v>0</v>
      </c>
      <c r="FI48" s="1">
        <f>IFERROR(ROUND($CB48*INDEX(消耗汇总!BH$8:BH$87,相关资料!$R48,1),-2),0)</f>
        <v>0</v>
      </c>
      <c r="FK48" s="46">
        <v>11649600</v>
      </c>
      <c r="FL48" s="46">
        <v>21435200</v>
      </c>
      <c r="FM48" s="46">
        <v>11649600</v>
      </c>
      <c r="FN48" s="1">
        <f>IFERROR(ROUND($CC48*INDEX(消耗汇总!BH$8:BH$87,相关资料!$S48,1),-2),0)</f>
        <v>0</v>
      </c>
      <c r="FP48" s="1">
        <f>IFERROR(ROUND($CD48*INDEX(消耗汇总!BE$8:BE$87,相关资料!$T48,1),-2),0)</f>
        <v>0</v>
      </c>
      <c r="FQ48" s="1">
        <f>IFERROR(ROUND($CD48*INDEX(消耗汇总!BF$8:BF$87,相关资料!$T48,1),-2),0)</f>
        <v>0</v>
      </c>
      <c r="FR48" s="1">
        <f>IFERROR(ROUND($CD48*INDEX(消耗汇总!BG$8:BG$87,相关资料!$T48,1),-2),0)</f>
        <v>0</v>
      </c>
      <c r="FS48" s="1">
        <f>IFERROR(ROUND($CD48*INDEX(消耗汇总!BH$8:BH$87,相关资料!$T48,1),-2),0)</f>
        <v>0</v>
      </c>
      <c r="FW48" s="8">
        <v>43</v>
      </c>
      <c r="FX48" s="5">
        <f t="shared" si="13"/>
        <v>316413600</v>
      </c>
      <c r="FY48" s="5">
        <f t="shared" si="14"/>
        <v>53826800</v>
      </c>
      <c r="FZ48" s="5">
        <f t="shared" si="15"/>
        <v>0</v>
      </c>
      <c r="GA48" s="5">
        <f t="shared" si="1"/>
        <v>0</v>
      </c>
      <c r="GB48" s="5">
        <f t="shared" si="2"/>
        <v>20173600</v>
      </c>
      <c r="GC48" s="5">
        <f t="shared" si="3"/>
        <v>20173600</v>
      </c>
      <c r="GD48" s="5">
        <f t="shared" si="16"/>
        <v>20173600</v>
      </c>
      <c r="GE48" s="5">
        <f t="shared" si="17"/>
        <v>18184700</v>
      </c>
      <c r="GF48" s="5">
        <f t="shared" si="4"/>
        <v>51280900</v>
      </c>
      <c r="GG48" s="5">
        <f t="shared" si="5"/>
        <v>68374300</v>
      </c>
      <c r="GH48" s="5">
        <f t="shared" si="6"/>
        <v>53826800</v>
      </c>
      <c r="GI48" s="8"/>
      <c r="GJ48" s="5">
        <f t="shared" si="7"/>
        <v>0</v>
      </c>
      <c r="GK48" s="5">
        <f t="shared" si="8"/>
        <v>0</v>
      </c>
      <c r="GL48" s="5">
        <f t="shared" si="9"/>
        <v>0</v>
      </c>
      <c r="GM48" s="5">
        <f t="shared" si="10"/>
        <v>0</v>
      </c>
      <c r="GN48" s="5">
        <f t="shared" si="11"/>
        <v>44734400</v>
      </c>
      <c r="GO48" s="5">
        <f t="shared" si="12"/>
        <v>0</v>
      </c>
      <c r="GR48" s="8">
        <v>43</v>
      </c>
      <c r="GS48" s="5">
        <f>SUM(FX$6:FX48)</f>
        <v>1694158200</v>
      </c>
      <c r="GT48" s="5">
        <f>SUM(FY$6:FY48)</f>
        <v>298456000</v>
      </c>
      <c r="GU48" s="5">
        <f>SUM(FZ$6:FZ48)</f>
        <v>574088126600</v>
      </c>
      <c r="GV48" s="5">
        <f>SUM(GA$6:GA48)</f>
        <v>0</v>
      </c>
      <c r="GW48" s="5">
        <f>SUM(GB$6:GB48)</f>
        <v>110038600</v>
      </c>
      <c r="GX48" s="5">
        <f>SUM(GC$6:GC48)</f>
        <v>110038600</v>
      </c>
      <c r="GY48" s="5">
        <f>SUM(GD$6:GD48)</f>
        <v>110038620</v>
      </c>
      <c r="GZ48" s="5">
        <f>SUM(GE$6:GE48)</f>
        <v>99985850</v>
      </c>
      <c r="HA48" s="5">
        <f>SUM(GF$6:GF48)</f>
        <v>237008700</v>
      </c>
      <c r="HB48" s="5">
        <f>SUM(GG$6:GG48)</f>
        <v>366465550</v>
      </c>
      <c r="HC48" s="5">
        <f>SUM(GH$6:GH48)</f>
        <v>298456300</v>
      </c>
      <c r="HD48" s="5">
        <f>SUM(GI$6:GI48)</f>
        <v>0</v>
      </c>
      <c r="HE48" s="5">
        <f>SUM(GJ$6:GJ48)</f>
        <v>57765804600</v>
      </c>
      <c r="HF48" s="5">
        <f>SUM(GK$6:GK48)</f>
        <v>57765805200</v>
      </c>
      <c r="HG48" s="5">
        <f>SUM(GL$6:GL48)</f>
        <v>57765804900</v>
      </c>
      <c r="HH48" s="5">
        <f>SUM(GM$6:GM48)</f>
        <v>43324352700</v>
      </c>
      <c r="HI48" s="5">
        <f>SUM(GN$6:GN48)</f>
        <v>244414500</v>
      </c>
      <c r="HJ48" s="5">
        <f>SUM(GO$6:GO48)</f>
        <v>4436503800</v>
      </c>
      <c r="HM48" s="8">
        <v>43</v>
      </c>
      <c r="HN48" s="5">
        <f>IFERROR(求节点(相关资料!C$6:C$85,GS$6:GS$85,$HM48),0)</f>
        <v>1694158200</v>
      </c>
      <c r="HO48" s="5">
        <f>IFERROR(求节点(相关资料!D$6:D$85,GT$6:GT$85,$HM48),0)</f>
        <v>298456000</v>
      </c>
      <c r="HP48" s="5">
        <f>IFERROR(求节点(相关资料!E$6:E$85,GU$6:GU$85,$HM48),0)</f>
        <v>735631950</v>
      </c>
      <c r="HQ48" s="5">
        <f>IFERROR(求节点(相关资料!F$6:F$85,GV$6:GV$85,$HM48),0)</f>
        <v>0</v>
      </c>
      <c r="HR48" s="5">
        <f>IFERROR(求节点(相关资料!G$6:G$85,GW$6:GW$85,$HM48),0)</f>
        <v>110038600</v>
      </c>
      <c r="HS48" s="5">
        <f>IFERROR(求节点(相关资料!H$6:H$85,GX$6:GX$85,$HM48),0)</f>
        <v>110038600</v>
      </c>
      <c r="HT48" s="5">
        <f>IFERROR(求节点(相关资料!I$6:I$85,GY$6:GY$85,$HM48),0)</f>
        <v>110038620</v>
      </c>
      <c r="HU48" s="5">
        <f>IFERROR(求节点(相关资料!J$6:J$85,GZ$6:GZ$85,$HM48),0)</f>
        <v>99985850</v>
      </c>
      <c r="HV48" s="5">
        <f>IFERROR(求节点(相关资料!K$6:K$85,HA$6:HA$85,$HM48),0)</f>
        <v>237008700</v>
      </c>
      <c r="HW48" s="5">
        <f>IFERROR(求节点(相关资料!L$6:L$85,HB$6:HB$85,$HM48),0)</f>
        <v>366465550</v>
      </c>
      <c r="HX48" s="5">
        <f>IFERROR(求节点(相关资料!M$6:M$85,HC$6:HC$85,$HM48),0)</f>
        <v>298456300</v>
      </c>
      <c r="HY48" s="5">
        <f>IFERROR(求节点(相关资料!N$6:N$85,HD$6:HD$85,$HM48),0)</f>
        <v>0</v>
      </c>
      <c r="HZ48" s="5">
        <f>IFERROR(求节点(相关资料!O$6:O$85,HE$6:HE$85,$HM48),0)</f>
        <v>114393160</v>
      </c>
      <c r="IA48" s="5">
        <f>IFERROR(求节点(相关资料!P$6:P$85,HF$6:HF$85,$HM48),0)</f>
        <v>114393760</v>
      </c>
      <c r="IB48" s="5">
        <f>IFERROR(求节点(相关资料!Q$6:Q$85,HG$6:HG$85,$HM48),0)</f>
        <v>114393460</v>
      </c>
      <c r="IC48" s="5">
        <f>IFERROR(求节点(相关资料!R$6:R$85,HH$6:HH$85,$HM48),0)</f>
        <v>85793580</v>
      </c>
      <c r="ID48" s="5">
        <f>IFERROR(求节点(相关资料!S$6:S$85,HI$6:HI$85,$HM48),0)</f>
        <v>244414500</v>
      </c>
      <c r="IE48" s="5">
        <f>IFERROR(求节点(相关资料!T$6:T$85,HJ$6:HJ$85,$HM48),0)</f>
        <v>11134437.5</v>
      </c>
      <c r="IH48" s="6">
        <v>43</v>
      </c>
      <c r="II48" s="6">
        <f>SUMPRODUCT(HN48:IE48,'[1]功能-城建'!$X48:$AO48)</f>
        <v>4744801267.5</v>
      </c>
      <c r="IJ48" s="6">
        <f>'[1]资源-木石铜粮'!$BW48</f>
        <v>5312623311.7266722</v>
      </c>
      <c r="IK48" s="6">
        <f t="shared" si="18"/>
        <v>0.89311833139509333</v>
      </c>
    </row>
    <row r="49" spans="1:245" x14ac:dyDescent="0.15">
      <c r="A49" s="2">
        <v>44</v>
      </c>
      <c r="B49" s="4">
        <f>'[1]资源-木石铜粮'!DG49</f>
        <v>2077935356.3021472</v>
      </c>
      <c r="C49" s="4">
        <f>'[1]资源-木石铜粮'!DH49</f>
        <v>363137295.54909521</v>
      </c>
      <c r="D49" s="4">
        <f>'[1]资源-木石铜粮'!DI49</f>
        <v>886347135.48998117</v>
      </c>
      <c r="E49" s="4">
        <f>'[1]资源-木石铜粮'!DJ49</f>
        <v>0</v>
      </c>
      <c r="F49" s="4">
        <f>'[1]资源-木石铜粮'!DK49</f>
        <v>121546840.03964303</v>
      </c>
      <c r="G49" s="4">
        <f>'[1]资源-木石铜粮'!DL49</f>
        <v>121546840.03964303</v>
      </c>
      <c r="H49" s="4">
        <f>'[1]资源-木石铜粮'!DM49</f>
        <v>121546840.03964303</v>
      </c>
      <c r="I49" s="4">
        <f>'[1]资源-木石铜粮'!DN49</f>
        <v>121546840.03964303</v>
      </c>
      <c r="J49" s="29">
        <f>SMALL('[1]资源-木石铜粮'!$DO$6:$DO$55,$A49)</f>
        <v>299098449.08347291</v>
      </c>
      <c r="K49" s="4">
        <f>'[1]资源-木石铜粮'!DP49</f>
        <v>449257856.18226254</v>
      </c>
      <c r="L49" s="4">
        <f>'[1]资源-木石铜粮'!DQ49</f>
        <v>363136835.60601693</v>
      </c>
      <c r="M49" s="4">
        <f>'[1]资源-木石铜粮'!DR49</f>
        <v>763688226.34489465</v>
      </c>
      <c r="N49" s="4">
        <f>'[1]资源-木石铜粮'!DS49</f>
        <v>135616394.30220598</v>
      </c>
      <c r="O49" s="4">
        <f>'[1]资源-木石铜粮'!DT49</f>
        <v>135617523.36027873</v>
      </c>
      <c r="P49" s="4">
        <f>'[1]资源-木石铜粮'!DU49</f>
        <v>135617114.5219869</v>
      </c>
      <c r="Q49" s="4">
        <f>'[1]资源-木石铜粮'!DV49</f>
        <v>101711495.20909674</v>
      </c>
      <c r="R49" s="4">
        <f>'[1]资源-木石铜粮'!DW49</f>
        <v>298155630.20168281</v>
      </c>
      <c r="S49" s="4">
        <f>'[1]资源-木石铜粮'!DX49</f>
        <v>12994457.503017358</v>
      </c>
      <c r="T49" s="4">
        <f>'[1]资源-木石铜粮'!DY49</f>
        <v>0</v>
      </c>
      <c r="V49" s="2">
        <v>44</v>
      </c>
      <c r="W49" s="2">
        <f>IFERROR(求节点($A$6:$A$85,B$6:B$85,相关资料!C49),0)</f>
        <v>2077935356.3021472</v>
      </c>
      <c r="X49" s="2">
        <f>IFERROR(求节点($A$6:$A$85,C$6:C$85,相关资料!D49),0)</f>
        <v>363137295.54909521</v>
      </c>
      <c r="Y49" s="2">
        <f>IFERROR(求节点($A$6:$A$85,D$6:D$85,相关资料!E49),0)</f>
        <v>464988771639.45007</v>
      </c>
      <c r="Z49" s="2">
        <f>IFERROR(求节点($A$6:$A$85,E$6:E$85,相关资料!F49),0)</f>
        <v>0</v>
      </c>
      <c r="AA49" s="2">
        <f>IFERROR(求节点($A$6:$A$85,F$6:F$85,相关资料!G49),0)</f>
        <v>121546840.03964303</v>
      </c>
      <c r="AB49" s="2">
        <f>IFERROR(求节点($A$6:$A$85,G$6:G$85,相关资料!H49),0)</f>
        <v>121546840.03964303</v>
      </c>
      <c r="AC49" s="2">
        <f>IFERROR(求节点($A$6:$A$85,H$6:H$85,相关资料!I49),0)</f>
        <v>121546840.03964303</v>
      </c>
      <c r="AD49" s="2">
        <f>IFERROR(求节点($A$6:$A$85,I$6:I$85,相关资料!J49),0)</f>
        <v>121546840.03964303</v>
      </c>
      <c r="AE49" s="29">
        <f>MAX(求节点('[1]功能-城建'!$K$33:$K$55,$J$33:$J$85,$V49),AE48)</f>
        <v>299098449.08347291</v>
      </c>
      <c r="AF49" s="2">
        <f>IFERROR(求节点($A$6:$A$85,K$6:K$85,相关资料!L49),0)</f>
        <v>449257856.18226254</v>
      </c>
      <c r="AG49" s="2">
        <f>IFERROR(求节点($A$6:$A$85,L$6:L$85,相关资料!M49),0)</f>
        <v>363136835.60601693</v>
      </c>
      <c r="AH49" s="2">
        <f>IFERROR(求节点($A$6:$A$85,M$6:M$85,相关资料!N49),0)</f>
        <v>365635414126.22552</v>
      </c>
      <c r="AI49" s="2">
        <f>IFERROR(求节点($A$6:$A$85,N$6:N$85,相关资料!O49),0)</f>
        <v>46721568786.87645</v>
      </c>
      <c r="AJ49" s="2">
        <f>IFERROR(求节点($A$6:$A$85,O$6:O$85,相关资料!P49),0)</f>
        <v>46721569915.934525</v>
      </c>
      <c r="AK49" s="2">
        <f>IFERROR(求节点($A$6:$A$85,P$6:P$85,相关资料!Q49),0)</f>
        <v>46721569507.096237</v>
      </c>
      <c r="AL49" s="2">
        <f>IFERROR(求节点($A$6:$A$85,Q$6:Q$85,相关资料!R49),0)</f>
        <v>35041175789.639816</v>
      </c>
      <c r="AM49" s="2">
        <f>IFERROR(求节点($A$6:$A$85,R$6:R$85,相关资料!S49),0)</f>
        <v>298155630.20168281</v>
      </c>
      <c r="AN49" s="2">
        <f>IFERROR(求节点($A$6:$A$85,S$6:S$85,相关资料!T49),0)</f>
        <v>3606382190.1373234</v>
      </c>
      <c r="AO49" s="2">
        <f>IFERROR(求节点($A$6:$A$85,T$6:T$85,相关资料!U49),0)</f>
        <v>0</v>
      </c>
      <c r="AP49" s="2"/>
      <c r="AQ49" s="2">
        <v>44</v>
      </c>
      <c r="AR49" s="2">
        <f>IF(W49-W48=0,MAX(AR$6:AR48),W49-W48)</f>
        <v>383776947.92336202</v>
      </c>
      <c r="AS49" s="2">
        <f>IF(X49-X48=0,MAX(AS$6:AS48),X49-X48)</f>
        <v>64681508.076971114</v>
      </c>
      <c r="AT49" s="2">
        <f>IF(Y49-Y48=0,MAX(AT$6:AT48),Y49-Y48)</f>
        <v>130219026434.29602</v>
      </c>
      <c r="AU49" s="2">
        <f>IF(Z49-Z48=0,MAX(AU$6:AU48),Z49-Z48)</f>
        <v>0</v>
      </c>
      <c r="AV49" s="2">
        <f>IF(AA49-AA48=0,MAX(AV$6:AV48),AA49-AA48)</f>
        <v>21560502.692323714</v>
      </c>
      <c r="AW49" s="2">
        <f>IF(AB49-AB48=0,MAX(AW$6:AW48),AB49-AB48)</f>
        <v>21560502.692323714</v>
      </c>
      <c r="AX49" s="2">
        <f>IF(AC49-AC48=0,MAX(AX$6:AX48),AC49-AC48)</f>
        <v>21560502.692323714</v>
      </c>
      <c r="AY49" s="2">
        <f>IF(AD49-AD48=0,MAX(AY$6:AY48),AD49-AD48)</f>
        <v>21560502.692323714</v>
      </c>
      <c r="AZ49" s="2">
        <f>IF(AE49-AE48=0,MAX(AZ$6:AZ48),AE49-AE48)</f>
        <v>62094247.753892303</v>
      </c>
      <c r="BA49" s="2">
        <f>IF(AF49-AF48=0,MAX(BA$6:BA48),AF49-AF48)</f>
        <v>82792330.33852303</v>
      </c>
      <c r="BB49" s="2">
        <f>IF(AG49-AG48=0,MAX(BB$6:BB48),AG49-AG48)</f>
        <v>64681508.076971114</v>
      </c>
      <c r="BC49" s="2">
        <f>IF(AH49-AH48=0,MAX(BC$6:BC48),AH49-AH48)</f>
        <v>80184338195.206726</v>
      </c>
      <c r="BD49" s="2">
        <f>IF(AI49-AI48=0,MAX(BD$6:BD48),AI49-AI48)</f>
        <v>17673864382.141937</v>
      </c>
      <c r="BE49" s="2">
        <f>IF(AJ49-AJ48=0,MAX(BE$6:BE48),AJ49-AJ48)</f>
        <v>17673864382.141937</v>
      </c>
      <c r="BF49" s="2">
        <f>IF(AK49-AK48=0,MAX(BF$6:BF48),AK49-AK48)</f>
        <v>17673864382.141941</v>
      </c>
      <c r="BG49" s="2">
        <f>IF(AL49-AL48=0,MAX(BG$6:BG48),AL49-AL48)</f>
        <v>13255398286.606468</v>
      </c>
      <c r="BH49" s="2">
        <f>IF(AM49-AM48=0,MAX(BH$6:BH48),AM49-AM48)</f>
        <v>53901256.730809242</v>
      </c>
      <c r="BI49" s="2">
        <f>IF(AN49-AN48=0,MAX(BI$6:BI48),AN49-AN48)</f>
        <v>1285032343.8735757</v>
      </c>
      <c r="BK49" s="21">
        <v>1</v>
      </c>
      <c r="BL49" s="2">
        <v>44</v>
      </c>
      <c r="BM49" s="2">
        <f>IF($BL49&gt;BM$1,0,SMALL(AR$6:AR$85,$BL49)*求节点($BL$6:$BL$85,$BK$6:$BK$85,INDEX(升级建筑所需大殿等级!AA$6:AA$85,MATCH($BL49,升级建筑所需大殿等级!$Z$6:$Z$85,0))))</f>
        <v>383776947.92336202</v>
      </c>
      <c r="BN49" s="2">
        <f>IF($BL49&gt;BN$1,0,SMALL(AS$6:AS$85,$BL49)*求节点($BL$6:$BL$85,$BK$6:$BK$85,INDEX(升级建筑所需大殿等级!AB$6:AB$85,MATCH($BL49,升级建筑所需大殿等级!$Z$6:$Z$85,0))))</f>
        <v>64681508.076971114</v>
      </c>
      <c r="BO49" s="2">
        <f>IF($BL49&gt;BO$1,0,SMALL(AT$6:AT$85,$BL49)*求节点($BL$6:$BL$85,$BK$6:$BK$85,INDEX(升级建筑所需大殿等级!AC$6:AC$85,MATCH($BL49,升级建筑所需大殿等级!$Z$6:$Z$85,0))))</f>
        <v>0</v>
      </c>
      <c r="BP49" s="2">
        <f>IF($BL49&gt;BP$1,0,SMALL(AU$6:AU$85,$BL49)*求节点($BL$6:$BL$85,$BK$6:$BK$85,INDEX(升级建筑所需大殿等级!AD$6:AD$85,MATCH($BL49,升级建筑所需大殿等级!$Z$6:$Z$85,0))))</f>
        <v>0</v>
      </c>
      <c r="BQ49" s="2">
        <f>IF($BL49&gt;BQ$1,0,SMALL(AV$6:AV$85,$BL49)*求节点($BL$6:$BL$85,$BK$6:$BK$85,INDEX(升级建筑所需大殿等级!AE$6:AE$85,MATCH($BL49,升级建筑所需大殿等级!$Z$6:$Z$85,0))))</f>
        <v>21560502.692323714</v>
      </c>
      <c r="BR49" s="2">
        <f>IF($BL49&gt;BR$1,0,SMALL(AW$6:AW$85,$BL49)*求节点($BL$6:$BL$85,$BK$6:$BK$85,INDEX(升级建筑所需大殿等级!AF$6:AF$85,MATCH($BL49,升级建筑所需大殿等级!$Z$6:$Z$85,0))))</f>
        <v>21560502.692323714</v>
      </c>
      <c r="BS49" s="2">
        <f>IF($BL49&gt;BS$1,0,SMALL(AX$6:AX$85,$BL49)*求节点($BL$6:$BL$85,$BK$6:$BK$85,INDEX(升级建筑所需大殿等级!AG$6:AG$85,MATCH($BL49,升级建筑所需大殿等级!$Z$6:$Z$85,0))))</f>
        <v>21560502.692323714</v>
      </c>
      <c r="BT49" s="2">
        <f>IF($BL49&gt;BT$1,0,SMALL(AY$6:AY$85,$BL49)*求节点($BL$6:$BL$85,$BK$6:$BK$85,INDEX(升级建筑所需大殿等级!AH$6:AH$85,MATCH($BL49,升级建筑所需大殿等级!$Z$6:$Z$85,0))))</f>
        <v>21560502.692323714</v>
      </c>
      <c r="BU49" s="2">
        <f>IF($BL49&gt;BU$1,0,SMALL(AZ$6:AZ$85,$BL49)*求节点($BL$6:$BL$85,$BK$6:$BK$85,INDEX(升级建筑所需大殿等级!AI$6:AI$85,MATCH($BL49,升级建筑所需大殿等级!$Z$6:$Z$85,0))))</f>
        <v>62094247.753892303</v>
      </c>
      <c r="BV49" s="2">
        <f>IF($BL49&gt;BV$1,0,SMALL(BA$6:BA$85,$BL49)*求节点($BL$6:$BL$85,$BK$6:$BK$85,INDEX(升级建筑所需大殿等级!AJ$6:AJ$85,MATCH($BL49,升级建筑所需大殿等级!$Z$6:$Z$85,0))))</f>
        <v>82792330.33852303</v>
      </c>
      <c r="BW49" s="2">
        <f>IF($BL49&gt;BW$1,0,SMALL(BB$6:BB$85,$BL49)*求节点($BL$6:$BL$85,$BK$6:$BK$85,INDEX(升级建筑所需大殿等级!AK$6:AK$85,MATCH($BL49,升级建筑所需大殿等级!$Z$6:$Z$85,0))))</f>
        <v>64681508.076971114</v>
      </c>
      <c r="BX49" s="2">
        <f>IF($BL49&gt;BX$1,0,SMALL(BC$6:BC$85,$BL49)*求节点($BL$6:$BL$85,$BK$6:$BK$85,INDEX(升级建筑所需大殿等级!AL$6:AL$85,MATCH($BL49,升级建筑所需大殿等级!$Z$6:$Z$85,0))))</f>
        <v>0</v>
      </c>
      <c r="BY49" s="2">
        <f>IF($BL49&gt;BY$1,0,SMALL(BD$6:BD$85,$BL49)*求节点($BL$6:$BL$85,$BK$6:$BK$85,INDEX(升级建筑所需大殿等级!AM$6:AM$85,MATCH($BL49,升级建筑所需大殿等级!$Z$6:$Z$85,0))))</f>
        <v>0</v>
      </c>
      <c r="BZ49" s="2">
        <f>IF($BL49&gt;BZ$1,0,SMALL(BE$6:BE$85,$BL49)*求节点($BL$6:$BL$85,$BK$6:$BK$85,INDEX(升级建筑所需大殿等级!AN$6:AN$85,MATCH($BL49,升级建筑所需大殿等级!$Z$6:$Z$85,0))))</f>
        <v>0</v>
      </c>
      <c r="CA49" s="2">
        <f>IF($BL49&gt;CA$1,0,SMALL(BF$6:BF$85,$BL49)*求节点($BL$6:$BL$85,$BK$6:$BK$85,INDEX(升级建筑所需大殿等级!AO$6:AO$85,MATCH($BL49,升级建筑所需大殿等级!$Z$6:$Z$85,0))))</f>
        <v>0</v>
      </c>
      <c r="CB49" s="2">
        <f>IF($BL49&gt;CB$1,0,SMALL(BG$6:BG$85,$BL49)*求节点($BL$6:$BL$85,$BK$6:$BK$85,INDEX(升级建筑所需大殿等级!AP$6:AP$85,MATCH($BL49,升级建筑所需大殿等级!$Z$6:$Z$85,0))))</f>
        <v>0</v>
      </c>
      <c r="CC49" s="2">
        <f>IF($BL49&gt;CC$1,0,SMALL(BH$6:BH$85,$BL49)*求节点($BL$6:$BL$85,$BK$6:$BK$85,INDEX(升级建筑所需大殿等级!AQ$6:AQ$85,MATCH($BL49,升级建筑所需大殿等级!$Z$6:$Z$85,0))))</f>
        <v>53901256.730809242</v>
      </c>
      <c r="CD49" s="2">
        <f>IF($BL49&gt;CD$1,0,SMALL(BI$6:BI$85,$BL49)*求节点($BL$6:$BL$85,$BK$6:$BK$85,INDEX(升级建筑所需大殿等级!AR$6:AR$85,MATCH($BL49,升级建筑所需大殿等级!$Z$6:$Z$85,0))))</f>
        <v>0</v>
      </c>
      <c r="CE49" s="2"/>
      <c r="CF49" s="2"/>
      <c r="CH49" s="1">
        <v>44</v>
      </c>
      <c r="CI49" s="46">
        <v>99424100</v>
      </c>
      <c r="CJ49" s="46">
        <v>184928800</v>
      </c>
      <c r="CK49" s="46">
        <v>99424100</v>
      </c>
      <c r="CL49" s="1">
        <f>IFERROR(ROUND($BM49*INDEX(消耗汇总!BH$8:BH$87,相关资料!$C49,1),-2),0)</f>
        <v>0</v>
      </c>
      <c r="CN49" s="46">
        <v>16756900</v>
      </c>
      <c r="CO49" s="46">
        <v>31167800</v>
      </c>
      <c r="CP49" s="46">
        <v>16756900</v>
      </c>
      <c r="CQ49" s="1">
        <f>IFERROR(ROUND($BN49*INDEX(消耗汇总!BH$8:BH$87,相关资料!$D49,1),-2),0)</f>
        <v>0</v>
      </c>
      <c r="CS49" s="1">
        <f>IFERROR(ROUND($BO49*INDEX(消耗汇总!BE$8:BE$87,相关资料!$E49,1),-2),0)</f>
        <v>0</v>
      </c>
      <c r="CT49" s="1">
        <f>IFERROR(ROUND($BO49*INDEX(消耗汇总!BF$8:BF$87,相关资料!$E49,1),-2),0)</f>
        <v>0</v>
      </c>
      <c r="CU49" s="1">
        <f>IFERROR(ROUND($BO49*INDEX(消耗汇总!BG$8:BG$87,相关资料!$E49,1),-2),0)</f>
        <v>0</v>
      </c>
      <c r="CV49" s="1">
        <f>IFERROR(ROUND($BO49*INDEX(消耗汇总!BH$8:BH$87,相关资料!$E49,1),-2),0)</f>
        <v>0</v>
      </c>
      <c r="CX49" s="1">
        <f>IFERROR(ROUND($BP49*INDEX(消耗汇总!BE$8:BE$87,相关资料!$F49,1),-2),0)</f>
        <v>0</v>
      </c>
      <c r="CY49" s="1">
        <f>IFERROR(ROUND($BP49*INDEX(消耗汇总!BF$8:BF$87,相关资料!$F49,1),-2),0)</f>
        <v>0</v>
      </c>
      <c r="CZ49" s="1">
        <f>IFERROR(ROUND($BP49*INDEX(消耗汇总!BG$8:BG$87,相关资料!$F49,1),-2),0)</f>
        <v>0</v>
      </c>
      <c r="DA49" s="1">
        <f>IFERROR(ROUND($BP49*INDEX(消耗汇总!BH$8:BH$87,相关资料!$F49,1),-2),0)</f>
        <v>0</v>
      </c>
      <c r="DD49" s="46">
        <v>15583900</v>
      </c>
      <c r="DE49" s="46">
        <v>8378400</v>
      </c>
      <c r="DF49" s="1">
        <f>IFERROR(ROUND($BQ49*INDEX(消耗汇总!BH$8:BH$87,相关资料!$G49,1)+$BS49*INDEX(消耗汇总!BH$8:BH$87,相关资料!$G49,1)/2,-2),0)</f>
        <v>0</v>
      </c>
      <c r="DH49" s="46">
        <v>8378400</v>
      </c>
      <c r="DI49" s="46">
        <v>15583900</v>
      </c>
      <c r="DM49" s="29">
        <v>11981150</v>
      </c>
      <c r="DN49" s="2"/>
      <c r="DO49" s="29">
        <v>11981150</v>
      </c>
      <c r="DR49" s="46">
        <v>5585600</v>
      </c>
      <c r="DS49" s="46">
        <v>10389300</v>
      </c>
      <c r="DT49" s="46">
        <v>5585600</v>
      </c>
      <c r="DU49" s="1">
        <v>0</v>
      </c>
      <c r="DW49" s="46">
        <v>16086600</v>
      </c>
      <c r="DX49" s="46">
        <v>29921100</v>
      </c>
      <c r="DY49" s="46">
        <v>16086600</v>
      </c>
      <c r="DZ49" s="1">
        <f>ROUND($BU49*INDEX(消耗汇总!BH$8:BH$87,相关资料!$K49,1),-2)</f>
        <v>0</v>
      </c>
      <c r="EB49" s="46">
        <v>21448800</v>
      </c>
      <c r="EC49" s="46">
        <v>39894700</v>
      </c>
      <c r="ED49" s="46">
        <v>21448800</v>
      </c>
      <c r="EE49" s="1">
        <f>IFERROR(ROUND($BV49*INDEX(消耗汇总!BH$8:BH$87,相关资料!$L49,1),-2),0)</f>
        <v>0</v>
      </c>
      <c r="EG49" s="46">
        <v>16756900</v>
      </c>
      <c r="EH49" s="46">
        <v>31167800</v>
      </c>
      <c r="EI49" s="46">
        <v>16756900</v>
      </c>
      <c r="EJ49" s="1">
        <f>IFERROR(ROUND($BW49*INDEX(消耗汇总!BH$8:BH$87,相关资料!$M49,1),-2),0)</f>
        <v>0</v>
      </c>
      <c r="EL49" s="1">
        <f>IFERROR(ROUND($BX49*INDEX(消耗汇总!BE$8:BE$87,相关资料!$N49,1),-2),0)</f>
        <v>0</v>
      </c>
      <c r="EM49" s="1">
        <f>IFERROR(ROUND($BX49*INDEX(消耗汇总!BF$8:BF$87,相关资料!$N49,1),-2),0)</f>
        <v>0</v>
      </c>
      <c r="EN49" s="1">
        <f>IFERROR(ROUND($BX49*INDEX(消耗汇总!BG$8:BG$87,相关资料!$N49,1),-2),0)</f>
        <v>0</v>
      </c>
      <c r="EO49" s="1">
        <f>IFERROR(ROUND($BX49*INDEX(消耗汇总!BH$8:BH$87,相关资料!$N49,1),-2),0)</f>
        <v>0</v>
      </c>
      <c r="EQ49" s="1">
        <f>IFERROR(ROUND($BY49*INDEX(消耗汇总!BE$8:BE$87,相关资料!$O49,1),-2),0)</f>
        <v>0</v>
      </c>
      <c r="ER49" s="1">
        <f>IFERROR(ROUND($BY49*INDEX(消耗汇总!BF$8:BF$87,相关资料!$O49,1),-2),0)</f>
        <v>0</v>
      </c>
      <c r="ES49" s="1">
        <f>IFERROR(ROUND($BY49*INDEX(消耗汇总!BG$8:BG$87,相关资料!$O49,1),-2),0)</f>
        <v>0</v>
      </c>
      <c r="ET49" s="1">
        <f>IFERROR(ROUND($BY49*INDEX(消耗汇总!BH$8:BH$87,相关资料!$O49,1),-2),0)</f>
        <v>0</v>
      </c>
      <c r="EV49" s="1">
        <f>IFERROR(ROUND($BZ49*INDEX(消耗汇总!BE$8:BE$87,相关资料!$P49,1),-2),0)</f>
        <v>0</v>
      </c>
      <c r="EW49" s="1">
        <f>IFERROR(ROUND($BZ49*INDEX(消耗汇总!BF$8:BF$87,相关资料!$P49,1),-2),0)</f>
        <v>0</v>
      </c>
      <c r="EX49" s="1">
        <f>IFERROR(ROUND($BZ49*INDEX(消耗汇总!BG$8:BG$87,相关资料!$P49,1),-2),0)</f>
        <v>0</v>
      </c>
      <c r="EY49" s="1">
        <f>IFERROR(ROUND($BZ49*INDEX(消耗汇总!BH$8:BH$87,相关资料!$P49,1),-2),0)</f>
        <v>0</v>
      </c>
      <c r="FA49" s="1">
        <f>IFERROR(ROUND($CA49*INDEX(消耗汇总!BE$8:BE$87,相关资料!$Q49,1),-2),0)</f>
        <v>0</v>
      </c>
      <c r="FB49" s="1">
        <f>IFERROR(ROUND($CA49*INDEX(消耗汇总!BF$8:BF$87,相关资料!$Q49,1),-2),0)</f>
        <v>0</v>
      </c>
      <c r="FC49" s="1">
        <f>IFERROR(ROUND($CA49*INDEX(消耗汇总!BG$8:BG$87,相关资料!$Q49,1),-2),0)</f>
        <v>0</v>
      </c>
      <c r="FD49" s="1">
        <f>IFERROR(ROUND($CA49*INDEX(消耗汇总!BH$8:BH$87,相关资料!$Q49,1),-2),0)</f>
        <v>0</v>
      </c>
      <c r="FF49" s="1">
        <f>IFERROR(ROUND($CB49*INDEX(消耗汇总!BE$8:BE$87,相关资料!$R49,1),-2),0)</f>
        <v>0</v>
      </c>
      <c r="FG49" s="1">
        <f>IFERROR(ROUND($CB49*INDEX(消耗汇总!BF$8:BF$87,相关资料!$R49,1),-2),0)</f>
        <v>0</v>
      </c>
      <c r="FH49" s="1">
        <f>IFERROR(ROUND($CB49*INDEX(消耗汇总!BG$8:BG$87,相关资料!$R49,1),-2),0)</f>
        <v>0</v>
      </c>
      <c r="FI49" s="1">
        <f>IFERROR(ROUND($CB49*INDEX(消耗汇总!BH$8:BH$87,相关资料!$R49,1),-2),0)</f>
        <v>0</v>
      </c>
      <c r="FK49" s="46">
        <v>13964100</v>
      </c>
      <c r="FL49" s="46">
        <v>25973100</v>
      </c>
      <c r="FM49" s="46">
        <v>13964100</v>
      </c>
      <c r="FN49" s="1">
        <f>IFERROR(ROUND($CC49*INDEX(消耗汇总!BH$8:BH$87,相关资料!$S49,1),-2),0)</f>
        <v>0</v>
      </c>
      <c r="FP49" s="1">
        <f>IFERROR(ROUND($CD49*INDEX(消耗汇总!BE$8:BE$87,相关资料!$T49,1),-2),0)</f>
        <v>0</v>
      </c>
      <c r="FQ49" s="1">
        <f>IFERROR(ROUND($CD49*INDEX(消耗汇总!BF$8:BF$87,相关资料!$T49,1),-2),0)</f>
        <v>0</v>
      </c>
      <c r="FR49" s="1">
        <f>IFERROR(ROUND($CD49*INDEX(消耗汇总!BG$8:BG$87,相关资料!$T49,1),-2),0)</f>
        <v>0</v>
      </c>
      <c r="FS49" s="1">
        <f>IFERROR(ROUND($CD49*INDEX(消耗汇总!BH$8:BH$87,相关资料!$T49,1),-2),0)</f>
        <v>0</v>
      </c>
      <c r="FW49" s="8">
        <v>44</v>
      </c>
      <c r="FX49" s="5">
        <f t="shared" si="13"/>
        <v>383777000</v>
      </c>
      <c r="FY49" s="5">
        <f t="shared" si="14"/>
        <v>64681600</v>
      </c>
      <c r="FZ49" s="5">
        <f t="shared" si="15"/>
        <v>0</v>
      </c>
      <c r="GA49" s="5">
        <f t="shared" si="1"/>
        <v>0</v>
      </c>
      <c r="GB49" s="5">
        <f t="shared" si="2"/>
        <v>23962300</v>
      </c>
      <c r="GC49" s="5">
        <f t="shared" si="3"/>
        <v>23962300</v>
      </c>
      <c r="GD49" s="5">
        <f t="shared" si="16"/>
        <v>23962300</v>
      </c>
      <c r="GE49" s="5">
        <f t="shared" si="17"/>
        <v>21560500</v>
      </c>
      <c r="GF49" s="5">
        <f t="shared" si="4"/>
        <v>62094300</v>
      </c>
      <c r="GG49" s="5">
        <f t="shared" si="5"/>
        <v>82792300</v>
      </c>
      <c r="GH49" s="5">
        <f t="shared" si="6"/>
        <v>64681600</v>
      </c>
      <c r="GI49" s="8"/>
      <c r="GJ49" s="5">
        <f t="shared" si="7"/>
        <v>0</v>
      </c>
      <c r="GK49" s="5">
        <f t="shared" si="8"/>
        <v>0</v>
      </c>
      <c r="GL49" s="5">
        <f t="shared" si="9"/>
        <v>0</v>
      </c>
      <c r="GM49" s="5">
        <f t="shared" si="10"/>
        <v>0</v>
      </c>
      <c r="GN49" s="5">
        <f t="shared" si="11"/>
        <v>53901300</v>
      </c>
      <c r="GO49" s="5">
        <f t="shared" si="12"/>
        <v>0</v>
      </c>
      <c r="GR49" s="8">
        <v>44</v>
      </c>
      <c r="GS49" s="5">
        <f>SUM(FX$6:FX49)</f>
        <v>2077935200</v>
      </c>
      <c r="GT49" s="5">
        <f>SUM(FY$6:FY49)</f>
        <v>363137600</v>
      </c>
      <c r="GU49" s="5">
        <f>SUM(FZ$6:FZ49)</f>
        <v>574088126600</v>
      </c>
      <c r="GV49" s="5">
        <f>SUM(GA$6:GA49)</f>
        <v>0</v>
      </c>
      <c r="GW49" s="5">
        <f>SUM(GB$6:GB49)</f>
        <v>134000900</v>
      </c>
      <c r="GX49" s="5">
        <f>SUM(GC$6:GC49)</f>
        <v>134000900</v>
      </c>
      <c r="GY49" s="5">
        <f>SUM(GD$6:GD49)</f>
        <v>134000920</v>
      </c>
      <c r="GZ49" s="5">
        <f>SUM(GE$6:GE49)</f>
        <v>121546350</v>
      </c>
      <c r="HA49" s="5">
        <f>SUM(GF$6:GF49)</f>
        <v>299103000</v>
      </c>
      <c r="HB49" s="5">
        <f>SUM(GG$6:GG49)</f>
        <v>449257850</v>
      </c>
      <c r="HC49" s="5">
        <f>SUM(GH$6:GH49)</f>
        <v>363137900</v>
      </c>
      <c r="HD49" s="5">
        <f>SUM(GI$6:GI49)</f>
        <v>0</v>
      </c>
      <c r="HE49" s="5">
        <f>SUM(GJ$6:GJ49)</f>
        <v>57765804600</v>
      </c>
      <c r="HF49" s="5">
        <f>SUM(GK$6:GK49)</f>
        <v>57765805200</v>
      </c>
      <c r="HG49" s="5">
        <f>SUM(GL$6:GL49)</f>
        <v>57765804900</v>
      </c>
      <c r="HH49" s="5">
        <f>SUM(GM$6:GM49)</f>
        <v>43324352700</v>
      </c>
      <c r="HI49" s="5">
        <f>SUM(GN$6:GN49)</f>
        <v>298315800</v>
      </c>
      <c r="HJ49" s="5">
        <f>SUM(GO$6:GO49)</f>
        <v>4436503800</v>
      </c>
      <c r="HM49" s="8">
        <v>44</v>
      </c>
      <c r="HN49" s="5">
        <f>IFERROR(求节点(相关资料!C$6:C$85,GS$6:GS$85,$HM49),0)</f>
        <v>2077935200</v>
      </c>
      <c r="HO49" s="5">
        <f>IFERROR(求节点(相关资料!D$6:D$85,GT$6:GT$85,$HM49),0)</f>
        <v>363137600</v>
      </c>
      <c r="HP49" s="5">
        <f>IFERROR(求节点(相关资料!E$6:E$85,GU$6:GU$85,$HM49),0)</f>
        <v>903990250</v>
      </c>
      <c r="HQ49" s="5">
        <f>IFERROR(求节点(相关资料!F$6:F$85,GV$6:GV$85,$HM49),0)</f>
        <v>0</v>
      </c>
      <c r="HR49" s="5">
        <f>IFERROR(求节点(相关资料!G$6:G$85,GW$6:GW$85,$HM49),0)</f>
        <v>134000900</v>
      </c>
      <c r="HS49" s="5">
        <f>IFERROR(求节点(相关资料!H$6:H$85,GX$6:GX$85,$HM49),0)</f>
        <v>134000900</v>
      </c>
      <c r="HT49" s="5">
        <f>IFERROR(求节点(相关资料!I$6:I$85,GY$6:GY$85,$HM49),0)</f>
        <v>134000920</v>
      </c>
      <c r="HU49" s="5">
        <f>IFERROR(求节点(相关资料!J$6:J$85,GZ$6:GZ$85,$HM49),0)</f>
        <v>121546350</v>
      </c>
      <c r="HV49" s="5">
        <f>IFERROR(求节点(相关资料!K$6:K$85,HA$6:HA$85,$HM49),0)</f>
        <v>299103000</v>
      </c>
      <c r="HW49" s="5">
        <f>IFERROR(求节点(相关资料!L$6:L$85,HB$6:HB$85,$HM49),0)</f>
        <v>449257850</v>
      </c>
      <c r="HX49" s="5">
        <f>IFERROR(求节点(相关资料!M$6:M$85,HC$6:HC$85,$HM49),0)</f>
        <v>363137900</v>
      </c>
      <c r="HY49" s="5">
        <f>IFERROR(求节点(相关资料!N$6:N$85,HD$6:HD$85,$HM49),0)</f>
        <v>0</v>
      </c>
      <c r="HZ49" s="5">
        <f>IFERROR(求节点(相关资料!O$6:O$85,HE$6:HE$85,$HM49),0)</f>
        <v>139547480</v>
      </c>
      <c r="IA49" s="5">
        <f>IFERROR(求节点(相关资料!P$6:P$85,HF$6:HF$85,$HM49),0)</f>
        <v>139548080</v>
      </c>
      <c r="IB49" s="5">
        <f>IFERROR(求节点(相关资料!Q$6:Q$85,HG$6:HG$85,$HM49),0)</f>
        <v>139547780</v>
      </c>
      <c r="IC49" s="5">
        <f>IFERROR(求节点(相关资料!R$6:R$85,HH$6:HH$85,$HM49),0)</f>
        <v>104659340</v>
      </c>
      <c r="ID49" s="5">
        <f>IFERROR(求节点(相关资料!S$6:S$85,HI$6:HI$85,$HM49),0)</f>
        <v>298315800</v>
      </c>
      <c r="IE49" s="5">
        <f>IFERROR(求节点(相关资料!T$6:T$85,HJ$6:HJ$85,$HM49),0)</f>
        <v>13435587.5</v>
      </c>
      <c r="IH49" s="6">
        <v>44</v>
      </c>
      <c r="II49" s="6">
        <f>SUMPRODUCT(HN49:IE49,'[1]功能-城建'!$X49:$AO49)</f>
        <v>5815164937.5</v>
      </c>
      <c r="IJ49" s="6">
        <f>'[1]资源-木石铜粮'!$BW49</f>
        <v>6508476593.556407</v>
      </c>
      <c r="IK49" s="6">
        <f t="shared" si="18"/>
        <v>0.89347558586247244</v>
      </c>
    </row>
    <row r="50" spans="1:245" x14ac:dyDescent="0.15">
      <c r="A50" s="2">
        <v>45</v>
      </c>
      <c r="B50" s="4">
        <f>'[1]资源-木石铜粮'!DG50</f>
        <v>2550558876.6712527</v>
      </c>
      <c r="C50" s="4">
        <f>'[1]资源-木石铜粮'!DH50</f>
        <v>442081004.44591284</v>
      </c>
      <c r="D50" s="4">
        <f>'[1]资源-木石铜粮'!DI50</f>
        <v>1089990742.4534166</v>
      </c>
      <c r="E50" s="4">
        <f>'[1]资源-木石铜粮'!DJ50</f>
        <v>0</v>
      </c>
      <c r="F50" s="4">
        <f>'[1]资源-木石铜粮'!DK50</f>
        <v>147515165.33464885</v>
      </c>
      <c r="G50" s="4">
        <f>'[1]资源-木石铜粮'!DL50</f>
        <v>147515165.33464885</v>
      </c>
      <c r="H50" s="4">
        <f>'[1]资源-木石铜粮'!DM50</f>
        <v>147515165.33464885</v>
      </c>
      <c r="I50" s="4">
        <f>'[1]资源-木石铜粮'!DN50</f>
        <v>147515165.33464885</v>
      </c>
      <c r="J50" s="29">
        <f>SMALL('[1]资源-木石铜粮'!$DO$6:$DO$55,$A50)</f>
        <v>375445325.45078993</v>
      </c>
      <c r="K50" s="4">
        <f>'[1]资源-木石铜粮'!DP50</f>
        <v>551053691.33868527</v>
      </c>
      <c r="L50" s="4">
        <f>'[1]资源-木石铜粮'!DQ50</f>
        <v>442080544.50283456</v>
      </c>
      <c r="M50" s="4">
        <f>'[1]资源-木石铜粮'!DR50</f>
        <v>935027236.64134288</v>
      </c>
      <c r="N50" s="4">
        <f>'[1]资源-木石铜粮'!DS50</f>
        <v>164700918.63261247</v>
      </c>
      <c r="O50" s="4">
        <f>'[1]资源-木石铜粮'!DT50</f>
        <v>164702047.69068521</v>
      </c>
      <c r="P50" s="4">
        <f>'[1]资源-木石铜粮'!DU50</f>
        <v>164701638.85239339</v>
      </c>
      <c r="Q50" s="4">
        <f>'[1]资源-木石铜粮'!DV50</f>
        <v>123524888.45690161</v>
      </c>
      <c r="R50" s="4">
        <f>'[1]资源-木石铜粮'!DW50</f>
        <v>364115176.45099753</v>
      </c>
      <c r="S50" s="4">
        <f>'[1]资源-木石铜粮'!DX50</f>
        <v>15591290.032517938</v>
      </c>
      <c r="T50" s="4">
        <f>'[1]资源-木石铜粮'!DY50</f>
        <v>0</v>
      </c>
      <c r="V50" s="2">
        <v>45</v>
      </c>
      <c r="W50" s="2">
        <f>IFERROR(求节点($A$6:$A$85,B$6:B$85,相关资料!C50),0)</f>
        <v>2550558876.6712527</v>
      </c>
      <c r="X50" s="2">
        <f>IFERROR(求节点($A$6:$A$85,C$6:C$85,相关资料!D50),0)</f>
        <v>442081004.44591284</v>
      </c>
      <c r="Y50" s="2">
        <f>IFERROR(求节点($A$6:$A$85,D$6:D$85,相关资料!E50),0)</f>
        <v>464988771639.45007</v>
      </c>
      <c r="Z50" s="2">
        <f>IFERROR(求节点($A$6:$A$85,E$6:E$85,相关资料!F50),0)</f>
        <v>0</v>
      </c>
      <c r="AA50" s="2">
        <f>IFERROR(求节点($A$6:$A$85,F$6:F$85,相关资料!G50),0)</f>
        <v>147515165.33464885</v>
      </c>
      <c r="AB50" s="2">
        <f>IFERROR(求节点($A$6:$A$85,G$6:G$85,相关资料!H50),0)</f>
        <v>147515165.33464885</v>
      </c>
      <c r="AC50" s="2">
        <f>IFERROR(求节点($A$6:$A$85,H$6:H$85,相关资料!I50),0)</f>
        <v>147515165.33464885</v>
      </c>
      <c r="AD50" s="2">
        <f>IFERROR(求节点($A$6:$A$85,I$6:I$85,相关资料!J50),0)</f>
        <v>147515165.33464885</v>
      </c>
      <c r="AE50" s="29">
        <f>MAX(求节点('[1]功能-城建'!$K$33:$K$55,$J$33:$J$85,$V50),AE49)</f>
        <v>375445325.45078993</v>
      </c>
      <c r="AF50" s="2">
        <f>IFERROR(求节点($A$6:$A$85,K$6:K$85,相关资料!L50),0)</f>
        <v>551053691.33868527</v>
      </c>
      <c r="AG50" s="2">
        <f>IFERROR(求节点($A$6:$A$85,L$6:L$85,相关资料!M50),0)</f>
        <v>442080544.50283456</v>
      </c>
      <c r="AH50" s="2">
        <f>IFERROR(求节点($A$6:$A$85,M$6:M$85,相关资料!N50),0)</f>
        <v>365635414126.22552</v>
      </c>
      <c r="AI50" s="2">
        <f>IFERROR(求节点($A$6:$A$85,N$6:N$85,相关资料!O50),0)</f>
        <v>46721568786.87645</v>
      </c>
      <c r="AJ50" s="2">
        <f>IFERROR(求节点($A$6:$A$85,O$6:O$85,相关资料!P50),0)</f>
        <v>46721569915.934525</v>
      </c>
      <c r="AK50" s="2">
        <f>IFERROR(求节点($A$6:$A$85,P$6:P$85,相关资料!Q50),0)</f>
        <v>46721569507.096237</v>
      </c>
      <c r="AL50" s="2">
        <f>IFERROR(求节点($A$6:$A$85,Q$6:Q$85,相关资料!R50),0)</f>
        <v>35041175789.639816</v>
      </c>
      <c r="AM50" s="2">
        <f>IFERROR(求节点($A$6:$A$85,R$6:R$85,相关资料!S50),0)</f>
        <v>364115176.45099753</v>
      </c>
      <c r="AN50" s="2">
        <f>IFERROR(求节点($A$6:$A$85,S$6:S$85,相关资料!T50),0)</f>
        <v>3606382190.1373234</v>
      </c>
      <c r="AO50" s="2">
        <f>IFERROR(求节点($A$6:$A$85,T$6:T$85,相关资料!U50),0)</f>
        <v>0</v>
      </c>
      <c r="AP50" s="2"/>
      <c r="AQ50" s="2">
        <v>45</v>
      </c>
      <c r="AR50" s="2">
        <f>IF(W50-W49=0,MAX(AR$6:AR49),W50-W49)</f>
        <v>472623520.36910558</v>
      </c>
      <c r="AS50" s="2">
        <f>IF(X50-X49=0,MAX(AS$6:AS49),X50-X49)</f>
        <v>78943708.896817625</v>
      </c>
      <c r="AT50" s="2">
        <f>IF(Y50-Y49=0,MAX(AT$6:AT49),Y50-Y49)</f>
        <v>130219026434.29602</v>
      </c>
      <c r="AU50" s="2">
        <f>IF(Z50-Z49=0,MAX(AU$6:AU49),Z50-Z49)</f>
        <v>0</v>
      </c>
      <c r="AV50" s="2">
        <f>IF(AA50-AA49=0,MAX(AV$6:AV49),AA50-AA49)</f>
        <v>25968325.295005813</v>
      </c>
      <c r="AW50" s="2">
        <f>IF(AB50-AB49=0,MAX(AW$6:AW49),AB50-AB49)</f>
        <v>25968325.295005813</v>
      </c>
      <c r="AX50" s="2">
        <f>IF(AC50-AC49=0,MAX(AX$6:AX49),AC50-AC49)</f>
        <v>25968325.295005813</v>
      </c>
      <c r="AY50" s="2">
        <f>IF(AD50-AD49=0,MAX(AY$6:AY49),AD50-AD49)</f>
        <v>25968325.295005813</v>
      </c>
      <c r="AZ50" s="2">
        <f>IF(AE50-AE49=0,MAX(AZ$6:AZ49),AE50-AE49)</f>
        <v>76346876.367317021</v>
      </c>
      <c r="BA50" s="2">
        <f>IF(AF50-AF49=0,MAX(BA$6:BA49),AF50-AF49)</f>
        <v>101795835.15642273</v>
      </c>
      <c r="BB50" s="2">
        <f>IF(AG50-AG49=0,MAX(BB$6:BB49),AG50-AG49)</f>
        <v>78943708.896817625</v>
      </c>
      <c r="BC50" s="2">
        <f>IF(AH50-AH49=0,MAX(BC$6:BC49),AH50-AH49)</f>
        <v>80184338195.206726</v>
      </c>
      <c r="BD50" s="2">
        <f>IF(AI50-AI49=0,MAX(BD$6:BD49),AI50-AI49)</f>
        <v>17673864382.141937</v>
      </c>
      <c r="BE50" s="2">
        <f>IF(AJ50-AJ49=0,MAX(BE$6:BE49),AJ50-AJ49)</f>
        <v>17673864382.141937</v>
      </c>
      <c r="BF50" s="2">
        <f>IF(AK50-AK49=0,MAX(BF$6:BF49),AK50-AK49)</f>
        <v>17673864382.141941</v>
      </c>
      <c r="BG50" s="2">
        <f>IF(AL50-AL49=0,MAX(BG$6:BG49),AL50-AL49)</f>
        <v>13255398286.606468</v>
      </c>
      <c r="BH50" s="2">
        <f>IF(AM50-AM49=0,MAX(BH$6:BH49),AM50-AM49)</f>
        <v>65959546.249314725</v>
      </c>
      <c r="BI50" s="2">
        <f>IF(AN50-AN49=0,MAX(BI$6:BI49),AN50-AN49)</f>
        <v>1285032343.8735757</v>
      </c>
      <c r="BK50" s="21">
        <v>1</v>
      </c>
      <c r="BL50" s="2">
        <v>45</v>
      </c>
      <c r="BM50" s="2">
        <f>IF($BL50&gt;BM$1,0,SMALL(AR$6:AR$85,$BL50)*求节点($BL$6:$BL$85,$BK$6:$BK$85,INDEX(升级建筑所需大殿等级!AA$6:AA$85,MATCH($BL50,升级建筑所需大殿等级!$Z$6:$Z$85,0))))</f>
        <v>472623520.36910558</v>
      </c>
      <c r="BN50" s="2">
        <f>IF($BL50&gt;BN$1,0,SMALL(AS$6:AS$85,$BL50)*求节点($BL$6:$BL$85,$BK$6:$BK$85,INDEX(升级建筑所需大殿等级!AB$6:AB$85,MATCH($BL50,升级建筑所需大殿等级!$Z$6:$Z$85,0))))</f>
        <v>78943708.896817625</v>
      </c>
      <c r="BO50" s="2">
        <f>IF($BL50&gt;BO$1,0,SMALL(AT$6:AT$85,$BL50)*求节点($BL$6:$BL$85,$BK$6:$BK$85,INDEX(升级建筑所需大殿等级!AC$6:AC$85,MATCH($BL50,升级建筑所需大殿等级!$Z$6:$Z$85,0))))</f>
        <v>0</v>
      </c>
      <c r="BP50" s="2">
        <f>IF($BL50&gt;BP$1,0,SMALL(AU$6:AU$85,$BL50)*求节点($BL$6:$BL$85,$BK$6:$BK$85,INDEX(升级建筑所需大殿等级!AD$6:AD$85,MATCH($BL50,升级建筑所需大殿等级!$Z$6:$Z$85,0))))</f>
        <v>0</v>
      </c>
      <c r="BQ50" s="2">
        <f>IF($BL50&gt;BQ$1,0,SMALL(AV$6:AV$85,$BL50)*求节点($BL$6:$BL$85,$BK$6:$BK$85,INDEX(升级建筑所需大殿等级!AE$6:AE$85,MATCH($BL50,升级建筑所需大殿等级!$Z$6:$Z$85,0))))</f>
        <v>25968325.295005813</v>
      </c>
      <c r="BR50" s="2">
        <f>IF($BL50&gt;BR$1,0,SMALL(AW$6:AW$85,$BL50)*求节点($BL$6:$BL$85,$BK$6:$BK$85,INDEX(升级建筑所需大殿等级!AF$6:AF$85,MATCH($BL50,升级建筑所需大殿等级!$Z$6:$Z$85,0))))</f>
        <v>25968325.295005813</v>
      </c>
      <c r="BS50" s="2">
        <f>IF($BL50&gt;BS$1,0,SMALL(AX$6:AX$85,$BL50)*求节点($BL$6:$BL$85,$BK$6:$BK$85,INDEX(升级建筑所需大殿等级!AG$6:AG$85,MATCH($BL50,升级建筑所需大殿等级!$Z$6:$Z$85,0))))</f>
        <v>25968325.295005813</v>
      </c>
      <c r="BT50" s="2">
        <f>IF($BL50&gt;BT$1,0,SMALL(AY$6:AY$85,$BL50)*求节点($BL$6:$BL$85,$BK$6:$BK$85,INDEX(升级建筑所需大殿等级!AH$6:AH$85,MATCH($BL50,升级建筑所需大殿等级!$Z$6:$Z$85,0))))</f>
        <v>25968325.295005813</v>
      </c>
      <c r="BU50" s="2">
        <f>IF($BL50&gt;BU$1,0,SMALL(AZ$6:AZ$85,$BL50)*求节点($BL$6:$BL$85,$BK$6:$BK$85,INDEX(升级建筑所需大殿等级!AI$6:AI$85,MATCH($BL50,升级建筑所需大殿等级!$Z$6:$Z$85,0))))</f>
        <v>76346876.367317021</v>
      </c>
      <c r="BV50" s="2">
        <f>IF($BL50&gt;BV$1,0,SMALL(BA$6:BA$85,$BL50)*求节点($BL$6:$BL$85,$BK$6:$BK$85,INDEX(升级建筑所需大殿等级!AJ$6:AJ$85,MATCH($BL50,升级建筑所需大殿等级!$Z$6:$Z$85,0))))</f>
        <v>101795835.15642273</v>
      </c>
      <c r="BW50" s="2">
        <f>IF($BL50&gt;BW$1,0,SMALL(BB$6:BB$85,$BL50)*求节点($BL$6:$BL$85,$BK$6:$BK$85,INDEX(升级建筑所需大殿等级!AK$6:AK$85,MATCH($BL50,升级建筑所需大殿等级!$Z$6:$Z$85,0))))</f>
        <v>78943708.896817625</v>
      </c>
      <c r="BX50" s="2">
        <f>IF($BL50&gt;BX$1,0,SMALL(BC$6:BC$85,$BL50)*求节点($BL$6:$BL$85,$BK$6:$BK$85,INDEX(升级建筑所需大殿等级!AL$6:AL$85,MATCH($BL50,升级建筑所需大殿等级!$Z$6:$Z$85,0))))</f>
        <v>0</v>
      </c>
      <c r="BY50" s="2">
        <f>IF($BL50&gt;BY$1,0,SMALL(BD$6:BD$85,$BL50)*求节点($BL$6:$BL$85,$BK$6:$BK$85,INDEX(升级建筑所需大殿等级!AM$6:AM$85,MATCH($BL50,升级建筑所需大殿等级!$Z$6:$Z$85,0))))</f>
        <v>0</v>
      </c>
      <c r="BZ50" s="2">
        <f>IF($BL50&gt;BZ$1,0,SMALL(BE$6:BE$85,$BL50)*求节点($BL$6:$BL$85,$BK$6:$BK$85,INDEX(升级建筑所需大殿等级!AN$6:AN$85,MATCH($BL50,升级建筑所需大殿等级!$Z$6:$Z$85,0))))</f>
        <v>0</v>
      </c>
      <c r="CA50" s="2">
        <f>IF($BL50&gt;CA$1,0,SMALL(BF$6:BF$85,$BL50)*求节点($BL$6:$BL$85,$BK$6:$BK$85,INDEX(升级建筑所需大殿等级!AO$6:AO$85,MATCH($BL50,升级建筑所需大殿等级!$Z$6:$Z$85,0))))</f>
        <v>0</v>
      </c>
      <c r="CB50" s="2">
        <f>IF($BL50&gt;CB$1,0,SMALL(BG$6:BG$85,$BL50)*求节点($BL$6:$BL$85,$BK$6:$BK$85,INDEX(升级建筑所需大殿等级!AP$6:AP$85,MATCH($BL50,升级建筑所需大殿等级!$Z$6:$Z$85,0))))</f>
        <v>0</v>
      </c>
      <c r="CC50" s="2">
        <f>IF($BL50&gt;CC$1,0,SMALL(BH$6:BH$85,$BL50)*求节点($BL$6:$BL$85,$BK$6:$BK$85,INDEX(升级建筑所需大殿等级!AQ$6:AQ$85,MATCH($BL50,升级建筑所需大殿等级!$Z$6:$Z$85,0))))</f>
        <v>65959546.249314725</v>
      </c>
      <c r="CD50" s="2">
        <f>IF($BL50&gt;CD$1,0,SMALL(BI$6:BI$85,$BL50)*求节点($BL$6:$BL$85,$BK$6:$BK$85,INDEX(升级建筑所需大殿等级!AR$6:AR$85,MATCH($BL50,升级建筑所需大殿等级!$Z$6:$Z$85,0))))</f>
        <v>0</v>
      </c>
      <c r="CE50" s="2"/>
      <c r="CF50" s="2"/>
      <c r="CH50" s="1">
        <v>45</v>
      </c>
      <c r="CI50" s="46">
        <v>121810200</v>
      </c>
      <c r="CJ50" s="46">
        <v>229003100</v>
      </c>
      <c r="CK50" s="46">
        <v>121810200</v>
      </c>
      <c r="CL50" s="1">
        <f>IFERROR(ROUND($BM50*INDEX(消耗汇总!BH$8:BH$87,相关资料!$C50,1),-2),0)</f>
        <v>0</v>
      </c>
      <c r="CN50" s="46">
        <v>20346300</v>
      </c>
      <c r="CO50" s="46">
        <v>38251100</v>
      </c>
      <c r="CP50" s="46">
        <v>20346300</v>
      </c>
      <c r="CQ50" s="1">
        <f>IFERROR(ROUND($BN50*INDEX(消耗汇总!BH$8:BH$87,相关资料!$D50,1),-2),0)</f>
        <v>0</v>
      </c>
      <c r="CS50" s="1">
        <f>IFERROR(ROUND($BO50*INDEX(消耗汇总!BE$8:BE$87,相关资料!$E50,1),-2),0)</f>
        <v>0</v>
      </c>
      <c r="CT50" s="1">
        <f>IFERROR(ROUND($BO50*INDEX(消耗汇总!BF$8:BF$87,相关资料!$E50,1),-2),0)</f>
        <v>0</v>
      </c>
      <c r="CU50" s="1">
        <f>IFERROR(ROUND($BO50*INDEX(消耗汇总!BG$8:BG$87,相关资料!$E50,1),-2),0)</f>
        <v>0</v>
      </c>
      <c r="CV50" s="1">
        <f>IFERROR(ROUND($BO50*INDEX(消耗汇总!BH$8:BH$87,相关资料!$E50,1),-2),0)</f>
        <v>0</v>
      </c>
      <c r="CX50" s="1">
        <f>IFERROR(ROUND($BP50*INDEX(消耗汇总!BE$8:BE$87,相关资料!$F50,1),-2),0)</f>
        <v>0</v>
      </c>
      <c r="CY50" s="1">
        <f>IFERROR(ROUND($BP50*INDEX(消耗汇总!BF$8:BF$87,相关资料!$F50,1),-2),0)</f>
        <v>0</v>
      </c>
      <c r="CZ50" s="1">
        <f>IFERROR(ROUND($BP50*INDEX(消耗汇总!BG$8:BG$87,相关资料!$F50,1),-2),0)</f>
        <v>0</v>
      </c>
      <c r="DA50" s="1">
        <f>IFERROR(ROUND($BP50*INDEX(消耗汇总!BH$8:BH$87,相关资料!$F50,1),-2),0)</f>
        <v>0</v>
      </c>
      <c r="DD50" s="46">
        <v>18873900</v>
      </c>
      <c r="DE50" s="46">
        <v>10039300</v>
      </c>
      <c r="DF50" s="1">
        <f>IFERROR(ROUND($BQ50*INDEX(消耗汇总!BH$8:BH$87,相关资料!$G50,1)+$BS50*INDEX(消耗汇总!BH$8:BH$87,相关资料!$G50,1)/2,-2),0)</f>
        <v>0</v>
      </c>
      <c r="DH50" s="46">
        <v>10039300</v>
      </c>
      <c r="DI50" s="46">
        <v>18873900</v>
      </c>
      <c r="DM50" s="29">
        <v>14456600</v>
      </c>
      <c r="DN50" s="2"/>
      <c r="DO50" s="29">
        <v>14456600</v>
      </c>
      <c r="DR50" s="46">
        <v>6692900</v>
      </c>
      <c r="DS50" s="46">
        <v>12582600</v>
      </c>
      <c r="DT50" s="46">
        <v>6692900</v>
      </c>
      <c r="DU50" s="1">
        <v>0</v>
      </c>
      <c r="DW50" s="46">
        <v>19677000</v>
      </c>
      <c r="DX50" s="46">
        <v>36992800</v>
      </c>
      <c r="DY50" s="46">
        <v>19677000</v>
      </c>
      <c r="DZ50" s="1">
        <f>ROUND($BU50*INDEX(消耗汇总!BH$8:BH$87,相关资料!$K50,1),-2)</f>
        <v>0</v>
      </c>
      <c r="EB50" s="46">
        <v>26236000</v>
      </c>
      <c r="EC50" s="46">
        <v>49323800</v>
      </c>
      <c r="ED50" s="46">
        <v>26236000</v>
      </c>
      <c r="EE50" s="1">
        <f>IFERROR(ROUND($BV50*INDEX(消耗汇总!BH$8:BH$87,相关资料!$L50,1),-2),0)</f>
        <v>0</v>
      </c>
      <c r="EG50" s="46">
        <v>20346300</v>
      </c>
      <c r="EH50" s="46">
        <v>38251100</v>
      </c>
      <c r="EI50" s="46">
        <v>20346300</v>
      </c>
      <c r="EJ50" s="1">
        <f>IFERROR(ROUND($BW50*INDEX(消耗汇总!BH$8:BH$87,相关资料!$M50,1),-2),0)</f>
        <v>0</v>
      </c>
      <c r="EL50" s="1">
        <f>IFERROR(ROUND($BX50*INDEX(消耗汇总!BE$8:BE$87,相关资料!$N50,1),-2),0)</f>
        <v>0</v>
      </c>
      <c r="EM50" s="1">
        <f>IFERROR(ROUND($BX50*INDEX(消耗汇总!BF$8:BF$87,相关资料!$N50,1),-2),0)</f>
        <v>0</v>
      </c>
      <c r="EN50" s="1">
        <f>IFERROR(ROUND($BX50*INDEX(消耗汇总!BG$8:BG$87,相关资料!$N50,1),-2),0)</f>
        <v>0</v>
      </c>
      <c r="EO50" s="1">
        <f>IFERROR(ROUND($BX50*INDEX(消耗汇总!BH$8:BH$87,相关资料!$N50,1),-2),0)</f>
        <v>0</v>
      </c>
      <c r="EQ50" s="1">
        <f>IFERROR(ROUND($BY50*INDEX(消耗汇总!BE$8:BE$87,相关资料!$O50,1),-2),0)</f>
        <v>0</v>
      </c>
      <c r="ER50" s="1">
        <f>IFERROR(ROUND($BY50*INDEX(消耗汇总!BF$8:BF$87,相关资料!$O50,1),-2),0)</f>
        <v>0</v>
      </c>
      <c r="ES50" s="1">
        <f>IFERROR(ROUND($BY50*INDEX(消耗汇总!BG$8:BG$87,相关资料!$O50,1),-2),0)</f>
        <v>0</v>
      </c>
      <c r="ET50" s="1">
        <f>IFERROR(ROUND($BY50*INDEX(消耗汇总!BH$8:BH$87,相关资料!$O50,1),-2),0)</f>
        <v>0</v>
      </c>
      <c r="EV50" s="1">
        <f>IFERROR(ROUND($BZ50*INDEX(消耗汇总!BE$8:BE$87,相关资料!$P50,1),-2),0)</f>
        <v>0</v>
      </c>
      <c r="EW50" s="1">
        <f>IFERROR(ROUND($BZ50*INDEX(消耗汇总!BF$8:BF$87,相关资料!$P50,1),-2),0)</f>
        <v>0</v>
      </c>
      <c r="EX50" s="1">
        <f>IFERROR(ROUND($BZ50*INDEX(消耗汇总!BG$8:BG$87,相关资料!$P50,1),-2),0)</f>
        <v>0</v>
      </c>
      <c r="EY50" s="1">
        <f>IFERROR(ROUND($BZ50*INDEX(消耗汇总!BH$8:BH$87,相关资料!$P50,1),-2),0)</f>
        <v>0</v>
      </c>
      <c r="FA50" s="1">
        <f>IFERROR(ROUND($CA50*INDEX(消耗汇总!BE$8:BE$87,相关资料!$Q50,1),-2),0)</f>
        <v>0</v>
      </c>
      <c r="FB50" s="1">
        <f>IFERROR(ROUND($CA50*INDEX(消耗汇总!BF$8:BF$87,相关资料!$Q50,1),-2),0)</f>
        <v>0</v>
      </c>
      <c r="FC50" s="1">
        <f>IFERROR(ROUND($CA50*INDEX(消耗汇总!BG$8:BG$87,相关资料!$Q50,1),-2),0)</f>
        <v>0</v>
      </c>
      <c r="FD50" s="1">
        <f>IFERROR(ROUND($CA50*INDEX(消耗汇总!BH$8:BH$87,相关资料!$Q50,1),-2),0)</f>
        <v>0</v>
      </c>
      <c r="FF50" s="1">
        <f>IFERROR(ROUND($CB50*INDEX(消耗汇总!BE$8:BE$87,相关资料!$R50,1),-2),0)</f>
        <v>0</v>
      </c>
      <c r="FG50" s="1">
        <f>IFERROR(ROUND($CB50*INDEX(消耗汇总!BF$8:BF$87,相关资料!$R50,1),-2),0)</f>
        <v>0</v>
      </c>
      <c r="FH50" s="1">
        <f>IFERROR(ROUND($CB50*INDEX(消耗汇总!BG$8:BG$87,相关资料!$R50,1),-2),0)</f>
        <v>0</v>
      </c>
      <c r="FI50" s="1">
        <f>IFERROR(ROUND($CB50*INDEX(消耗汇总!BH$8:BH$87,相关资料!$R50,1),-2),0)</f>
        <v>0</v>
      </c>
      <c r="FK50" s="46">
        <v>16999900</v>
      </c>
      <c r="FL50" s="46">
        <v>31959800</v>
      </c>
      <c r="FM50" s="46">
        <v>16999900</v>
      </c>
      <c r="FN50" s="1">
        <f>IFERROR(ROUND($CC50*INDEX(消耗汇总!BH$8:BH$87,相关资料!$S50,1),-2),0)</f>
        <v>0</v>
      </c>
      <c r="FP50" s="1">
        <f>IFERROR(ROUND($CD50*INDEX(消耗汇总!BE$8:BE$87,相关资料!$T50,1),-2),0)</f>
        <v>0</v>
      </c>
      <c r="FQ50" s="1">
        <f>IFERROR(ROUND($CD50*INDEX(消耗汇总!BF$8:BF$87,相关资料!$T50,1),-2),0)</f>
        <v>0</v>
      </c>
      <c r="FR50" s="1">
        <f>IFERROR(ROUND($CD50*INDEX(消耗汇总!BG$8:BG$87,相关资料!$T50,1),-2),0)</f>
        <v>0</v>
      </c>
      <c r="FS50" s="1">
        <f>IFERROR(ROUND($CD50*INDEX(消耗汇总!BH$8:BH$87,相关资料!$T50,1),-2),0)</f>
        <v>0</v>
      </c>
      <c r="FW50" s="8">
        <v>45</v>
      </c>
      <c r="FX50" s="5">
        <f t="shared" si="13"/>
        <v>472623500</v>
      </c>
      <c r="FY50" s="5">
        <f t="shared" si="14"/>
        <v>78943700</v>
      </c>
      <c r="FZ50" s="5">
        <f t="shared" si="15"/>
        <v>0</v>
      </c>
      <c r="GA50" s="5">
        <f t="shared" si="1"/>
        <v>0</v>
      </c>
      <c r="GB50" s="5">
        <f t="shared" si="2"/>
        <v>28913200</v>
      </c>
      <c r="GC50" s="5">
        <f t="shared" si="3"/>
        <v>28913200</v>
      </c>
      <c r="GD50" s="5">
        <f t="shared" si="16"/>
        <v>28913200</v>
      </c>
      <c r="GE50" s="5">
        <f t="shared" si="17"/>
        <v>25968400</v>
      </c>
      <c r="GF50" s="5">
        <f t="shared" si="4"/>
        <v>76346800</v>
      </c>
      <c r="GG50" s="5">
        <f t="shared" si="5"/>
        <v>101795800</v>
      </c>
      <c r="GH50" s="5">
        <f t="shared" si="6"/>
        <v>78943700</v>
      </c>
      <c r="GI50" s="8"/>
      <c r="GJ50" s="5">
        <f t="shared" si="7"/>
        <v>0</v>
      </c>
      <c r="GK50" s="5">
        <f t="shared" si="8"/>
        <v>0</v>
      </c>
      <c r="GL50" s="5">
        <f t="shared" si="9"/>
        <v>0</v>
      </c>
      <c r="GM50" s="5">
        <f t="shared" si="10"/>
        <v>0</v>
      </c>
      <c r="GN50" s="5">
        <f t="shared" si="11"/>
        <v>65959600</v>
      </c>
      <c r="GO50" s="5">
        <f t="shared" si="12"/>
        <v>0</v>
      </c>
      <c r="GR50" s="8">
        <v>45</v>
      </c>
      <c r="GS50" s="5">
        <f>SUM(FX$6:FX50)</f>
        <v>2550558700</v>
      </c>
      <c r="GT50" s="5">
        <f>SUM(FY$6:FY50)</f>
        <v>442081300</v>
      </c>
      <c r="GU50" s="5">
        <f>SUM(FZ$6:FZ50)</f>
        <v>574088126600</v>
      </c>
      <c r="GV50" s="5">
        <f>SUM(GA$6:GA50)</f>
        <v>0</v>
      </c>
      <c r="GW50" s="5">
        <f>SUM(GB$6:GB50)</f>
        <v>162914100</v>
      </c>
      <c r="GX50" s="5">
        <f>SUM(GC$6:GC50)</f>
        <v>162914100</v>
      </c>
      <c r="GY50" s="5">
        <f>SUM(GD$6:GD50)</f>
        <v>162914120</v>
      </c>
      <c r="GZ50" s="5">
        <f>SUM(GE$6:GE50)</f>
        <v>147514750</v>
      </c>
      <c r="HA50" s="5">
        <f>SUM(GF$6:GF50)</f>
        <v>375449800</v>
      </c>
      <c r="HB50" s="5">
        <f>SUM(GG$6:GG50)</f>
        <v>551053650</v>
      </c>
      <c r="HC50" s="5">
        <f>SUM(GH$6:GH50)</f>
        <v>442081600</v>
      </c>
      <c r="HD50" s="5">
        <f>SUM(GI$6:GI50)</f>
        <v>0</v>
      </c>
      <c r="HE50" s="5">
        <f>SUM(GJ$6:GJ50)</f>
        <v>57765804600</v>
      </c>
      <c r="HF50" s="5">
        <f>SUM(GK$6:GK50)</f>
        <v>57765805200</v>
      </c>
      <c r="HG50" s="5">
        <f>SUM(GL$6:GL50)</f>
        <v>57765804900</v>
      </c>
      <c r="HH50" s="5">
        <f>SUM(GM$6:GM50)</f>
        <v>43324352700</v>
      </c>
      <c r="HI50" s="5">
        <f>SUM(GN$6:GN50)</f>
        <v>364275400</v>
      </c>
      <c r="HJ50" s="5">
        <f>SUM(GO$6:GO50)</f>
        <v>4436503800</v>
      </c>
      <c r="HM50" s="8">
        <v>45</v>
      </c>
      <c r="HN50" s="5">
        <f>IFERROR(求节点(相关资料!C$6:C$85,GS$6:GS$85,$HM50),0)</f>
        <v>2550558700</v>
      </c>
      <c r="HO50" s="5">
        <f>IFERROR(求节点(相关资料!D$6:D$85,GT$6:GT$85,$HM50),0)</f>
        <v>442081300</v>
      </c>
      <c r="HP50" s="5">
        <f>IFERROR(求节点(相关资料!E$6:E$85,GU$6:GU$85,$HM50),0)</f>
        <v>1114529375</v>
      </c>
      <c r="HQ50" s="5">
        <f>IFERROR(求节点(相关资料!F$6:F$85,GV$6:GV$85,$HM50),0)</f>
        <v>0</v>
      </c>
      <c r="HR50" s="5">
        <f>IFERROR(求节点(相关资料!G$6:G$85,GW$6:GW$85,$HM50),0)</f>
        <v>162914100</v>
      </c>
      <c r="HS50" s="5">
        <f>IFERROR(求节点(相关资料!H$6:H$85,GX$6:GX$85,$HM50),0)</f>
        <v>162914100</v>
      </c>
      <c r="HT50" s="5">
        <f>IFERROR(求节点(相关资料!I$6:I$85,GY$6:GY$85,$HM50),0)</f>
        <v>162914120</v>
      </c>
      <c r="HU50" s="5">
        <f>IFERROR(求节点(相关资料!J$6:J$85,GZ$6:GZ$85,$HM50),0)</f>
        <v>147514750</v>
      </c>
      <c r="HV50" s="5">
        <f>IFERROR(求节点(相关资料!K$6:K$85,HA$6:HA$85,$HM50),0)</f>
        <v>375449800</v>
      </c>
      <c r="HW50" s="5">
        <f>IFERROR(求节点(相关资料!L$6:L$85,HB$6:HB$85,$HM50),0)</f>
        <v>551053650</v>
      </c>
      <c r="HX50" s="5">
        <f>IFERROR(求节点(相关资料!M$6:M$85,HC$6:HC$85,$HM50),0)</f>
        <v>442081600</v>
      </c>
      <c r="HY50" s="5">
        <f>IFERROR(求节点(相关资料!N$6:N$85,HD$6:HD$85,$HM50),0)</f>
        <v>0</v>
      </c>
      <c r="HZ50" s="5">
        <f>IFERROR(求节点(相关资料!O$6:O$85,HE$6:HE$85,$HM50),0)</f>
        <v>164701800</v>
      </c>
      <c r="IA50" s="5">
        <f>IFERROR(求节点(相关资料!P$6:P$85,HF$6:HF$85,$HM50),0)</f>
        <v>164702400</v>
      </c>
      <c r="IB50" s="5">
        <f>IFERROR(求节点(相关资料!Q$6:Q$85,HG$6:HG$85,$HM50),0)</f>
        <v>164702100</v>
      </c>
      <c r="IC50" s="5">
        <f>IFERROR(求节点(相关资料!R$6:R$85,HH$6:HH$85,$HM50),0)</f>
        <v>123525100</v>
      </c>
      <c r="ID50" s="5">
        <f>IFERROR(求节点(相关资料!S$6:S$85,HI$6:HI$85,$HM50),0)</f>
        <v>364275400</v>
      </c>
      <c r="IE50" s="5">
        <f>IFERROR(求节点(相关资料!T$6:T$85,HJ$6:HJ$85,$HM50),0)</f>
        <v>16473562.5</v>
      </c>
      <c r="IH50" s="6">
        <v>45</v>
      </c>
      <c r="II50" s="6">
        <f>SUMPRODUCT(HN50:IE50,'[1]功能-城建'!$X50:$AO50)</f>
        <v>7110391857.5</v>
      </c>
      <c r="IJ50" s="6">
        <f>'[1]资源-木石铜粮'!$BW50</f>
        <v>7973609506.700634</v>
      </c>
      <c r="IK50" s="6">
        <f t="shared" si="18"/>
        <v>0.89174066669866037</v>
      </c>
    </row>
    <row r="51" spans="1:245" x14ac:dyDescent="0.15">
      <c r="A51" s="2">
        <v>46</v>
      </c>
      <c r="B51" s="4">
        <f>'[1]资源-木石铜粮'!DG51</f>
        <v>3111160086.9734373</v>
      </c>
      <c r="C51" s="4">
        <f>'[1]资源-木石铜粮'!DH51</f>
        <v>534911742.49595195</v>
      </c>
      <c r="D51" s="4">
        <f>'[1]资源-木石铜粮'!DI51</f>
        <v>1341055693.0887496</v>
      </c>
      <c r="E51" s="4">
        <f>'[1]资源-木石铜粮'!DJ51</f>
        <v>0</v>
      </c>
      <c r="F51" s="4">
        <f>'[1]资源-木石铜粮'!DK51</f>
        <v>177655015.35089532</v>
      </c>
      <c r="G51" s="4">
        <f>'[1]资源-木石铜粮'!DL51</f>
        <v>177655015.35089532</v>
      </c>
      <c r="H51" s="4">
        <f>'[1]资源-木石铜粮'!DM51</f>
        <v>177655015.35089532</v>
      </c>
      <c r="I51" s="4">
        <f>'[1]资源-木石铜粮'!DN51</f>
        <v>177655015.35089532</v>
      </c>
      <c r="J51" s="29">
        <f>SMALL('[1]资源-木石铜粮'!$DO$6:$DO$55,$A51)</f>
        <v>480934800.50765252</v>
      </c>
      <c r="K51" s="4">
        <f>'[1]资源-木石铜粮'!DP51</f>
        <v>671613091.40367115</v>
      </c>
      <c r="L51" s="4">
        <f>'[1]资源-木石铜粮'!DQ51</f>
        <v>534911282.55287367</v>
      </c>
      <c r="M51" s="4">
        <f>'[1]资源-木石铜粮'!DR51</f>
        <v>1141635908.5027125</v>
      </c>
      <c r="N51" s="4">
        <f>'[1]资源-木石铜粮'!DS51</f>
        <v>198859415.3176918</v>
      </c>
      <c r="O51" s="4">
        <f>'[1]资源-木石铜粮'!DT51</f>
        <v>198860544.37576455</v>
      </c>
      <c r="P51" s="4">
        <f>'[1]资源-木石铜粮'!DU51</f>
        <v>198860135.53747272</v>
      </c>
      <c r="Q51" s="4">
        <f>'[1]资源-木石铜粮'!DV51</f>
        <v>149143760.97071111</v>
      </c>
      <c r="R51" s="4">
        <f>'[1]资源-木石铜粮'!DW51</f>
        <v>441875989.49291342</v>
      </c>
      <c r="S51" s="4">
        <f>'[1]资源-木石铜粮'!DX51</f>
        <v>18605275.034142584</v>
      </c>
      <c r="T51" s="4">
        <f>'[1]资源-木石铜粮'!DY51</f>
        <v>0</v>
      </c>
      <c r="V51" s="2">
        <v>46</v>
      </c>
      <c r="W51" s="2">
        <f>IFERROR(求节点($A$6:$A$85,B$6:B$85,相关资料!C51),0)</f>
        <v>3111160086.9734373</v>
      </c>
      <c r="X51" s="2">
        <f>IFERROR(求节点($A$6:$A$85,C$6:C$85,相关资料!D51),0)</f>
        <v>534911742.49595195</v>
      </c>
      <c r="Y51" s="2">
        <f>IFERROR(求节点($A$6:$A$85,D$6:D$85,相关资料!E51),0)</f>
        <v>464988771639.45007</v>
      </c>
      <c r="Z51" s="2">
        <f>IFERROR(求节点($A$6:$A$85,E$6:E$85,相关资料!F51),0)</f>
        <v>0</v>
      </c>
      <c r="AA51" s="2">
        <f>IFERROR(求节点($A$6:$A$85,F$6:F$85,相关资料!G51),0)</f>
        <v>177655015.35089532</v>
      </c>
      <c r="AB51" s="2">
        <f>IFERROR(求节点($A$6:$A$85,G$6:G$85,相关资料!H51),0)</f>
        <v>177655015.35089532</v>
      </c>
      <c r="AC51" s="2">
        <f>IFERROR(求节点($A$6:$A$85,H$6:H$85,相关资料!I51),0)</f>
        <v>177655015.35089532</v>
      </c>
      <c r="AD51" s="2">
        <f>IFERROR(求节点($A$6:$A$85,I$6:I$85,相关资料!J51),0)</f>
        <v>177655015.35089532</v>
      </c>
      <c r="AE51" s="29">
        <f>MAX(求节点('[1]功能-城建'!$K$33:$K$55,$J$33:$J$85,$V51),AE50)</f>
        <v>480934800.50765252</v>
      </c>
      <c r="AF51" s="2">
        <f>IFERROR(求节点($A$6:$A$85,K$6:K$85,相关资料!L51),0)</f>
        <v>671613091.40367115</v>
      </c>
      <c r="AG51" s="2">
        <f>IFERROR(求节点($A$6:$A$85,L$6:L$85,相关资料!M51),0)</f>
        <v>534911282.55287367</v>
      </c>
      <c r="AH51" s="2">
        <f>IFERROR(求节点($A$6:$A$85,M$6:M$85,相关资料!N51),0)</f>
        <v>365635414126.22552</v>
      </c>
      <c r="AI51" s="2">
        <f>IFERROR(求节点($A$6:$A$85,N$6:N$85,相关资料!O51),0)</f>
        <v>46721568786.87645</v>
      </c>
      <c r="AJ51" s="2">
        <f>IFERROR(求节点($A$6:$A$85,O$6:O$85,相关资料!P51),0)</f>
        <v>46721569915.934525</v>
      </c>
      <c r="AK51" s="2">
        <f>IFERROR(求节点($A$6:$A$85,P$6:P$85,相关资料!Q51),0)</f>
        <v>46721569507.096237</v>
      </c>
      <c r="AL51" s="2">
        <f>IFERROR(求节点($A$6:$A$85,Q$6:Q$85,相关资料!R51),0)</f>
        <v>35041175789.639816</v>
      </c>
      <c r="AM51" s="2">
        <f>IFERROR(求节点($A$6:$A$85,R$6:R$85,相关资料!S51),0)</f>
        <v>441875989.49291342</v>
      </c>
      <c r="AN51" s="2">
        <f>IFERROR(求节点($A$6:$A$85,S$6:S$85,相关资料!T51),0)</f>
        <v>3606382190.1373234</v>
      </c>
      <c r="AO51" s="2">
        <f>IFERROR(求节点($A$6:$A$85,T$6:T$85,相关资料!U51),0)</f>
        <v>0</v>
      </c>
      <c r="AP51" s="2"/>
      <c r="AQ51" s="2">
        <v>46</v>
      </c>
      <c r="AR51" s="2">
        <f>IF(W51-W50=0,MAX(AR$6:AR50),W51-W50)</f>
        <v>560601210.30218458</v>
      </c>
      <c r="AS51" s="2">
        <f>IF(X51-X50=0,MAX(AS$6:AS50),X51-X50)</f>
        <v>92830738.050039113</v>
      </c>
      <c r="AT51" s="2">
        <f>IF(Y51-Y50=0,MAX(AT$6:AT50),Y51-Y50)</f>
        <v>130219026434.29602</v>
      </c>
      <c r="AU51" s="2">
        <f>IF(Z51-Z50=0,MAX(AU$6:AU50),Z51-Z50)</f>
        <v>0</v>
      </c>
      <c r="AV51" s="2">
        <f>IF(AA51-AA50=0,MAX(AV$6:AV50),AA51-AA50)</f>
        <v>30139850.016246468</v>
      </c>
      <c r="AW51" s="2">
        <f>IF(AB51-AB50=0,MAX(AW$6:AW50),AB51-AB50)</f>
        <v>30139850.016246468</v>
      </c>
      <c r="AX51" s="2">
        <f>IF(AC51-AC50=0,MAX(AX$6:AX50),AC51-AC50)</f>
        <v>30139850.016246468</v>
      </c>
      <c r="AY51" s="2">
        <f>IF(AD51-AD50=0,MAX(AY$6:AY50),AD51-AD50)</f>
        <v>30139850.016246468</v>
      </c>
      <c r="AZ51" s="2">
        <f>IF(AE51-AE50=0,MAX(AZ$6:AZ50),AE51-AE50)</f>
        <v>105489475.05686259</v>
      </c>
      <c r="BA51" s="2">
        <f>IF(AF51-AF50=0,MAX(BA$6:BA50),AF51-AF50)</f>
        <v>120559400.06498587</v>
      </c>
      <c r="BB51" s="2">
        <f>IF(AG51-AG50=0,MAX(BB$6:BB50),AG51-AG50)</f>
        <v>92830738.050039113</v>
      </c>
      <c r="BC51" s="2">
        <f>IF(AH51-AH50=0,MAX(BC$6:BC50),AH51-AH50)</f>
        <v>80184338195.206726</v>
      </c>
      <c r="BD51" s="2">
        <f>IF(AI51-AI50=0,MAX(BD$6:BD50),AI51-AI50)</f>
        <v>17673864382.141937</v>
      </c>
      <c r="BE51" s="2">
        <f>IF(AJ51-AJ50=0,MAX(BE$6:BE50),AJ51-AJ50)</f>
        <v>17673864382.141937</v>
      </c>
      <c r="BF51" s="2">
        <f>IF(AK51-AK50=0,MAX(BF$6:BF50),AK51-AK50)</f>
        <v>17673864382.141941</v>
      </c>
      <c r="BG51" s="2">
        <f>IF(AL51-AL50=0,MAX(BG$6:BG50),AL51-AL50)</f>
        <v>13255398286.606468</v>
      </c>
      <c r="BH51" s="2">
        <f>IF(AM51-AM50=0,MAX(BH$6:BH50),AM51-AM50)</f>
        <v>77760813.041915894</v>
      </c>
      <c r="BI51" s="2">
        <f>IF(AN51-AN50=0,MAX(BI$6:BI50),AN51-AN50)</f>
        <v>1285032343.8735757</v>
      </c>
      <c r="BK51" s="21">
        <v>1</v>
      </c>
      <c r="BL51" s="2">
        <v>46</v>
      </c>
      <c r="BM51" s="2">
        <f>IF($BL51&gt;BM$1,0,SMALL(AR$6:AR$85,$BL51)*求节点($BL$6:$BL$85,$BK$6:$BK$85,INDEX(升级建筑所需大殿等级!AA$6:AA$85,MATCH($BL51,升级建筑所需大殿等级!$Z$6:$Z$85,0))))</f>
        <v>560601210.30218458</v>
      </c>
      <c r="BN51" s="2">
        <f>IF($BL51&gt;BN$1,0,SMALL(AS$6:AS$85,$BL51)*求节点($BL$6:$BL$85,$BK$6:$BK$85,INDEX(升级建筑所需大殿等级!AB$6:AB$85,MATCH($BL51,升级建筑所需大殿等级!$Z$6:$Z$85,0))))</f>
        <v>92830738.050039113</v>
      </c>
      <c r="BO51" s="2">
        <f>IF($BL51&gt;BO$1,0,SMALL(AT$6:AT$85,$BL51)*求节点($BL$6:$BL$85,$BK$6:$BK$85,INDEX(升级建筑所需大殿等级!AC$6:AC$85,MATCH($BL51,升级建筑所需大殿等级!$Z$6:$Z$85,0))))</f>
        <v>0</v>
      </c>
      <c r="BP51" s="2">
        <f>IF($BL51&gt;BP$1,0,SMALL(AU$6:AU$85,$BL51)*求节点($BL$6:$BL$85,$BK$6:$BK$85,INDEX(升级建筑所需大殿等级!AD$6:AD$85,MATCH($BL51,升级建筑所需大殿等级!$Z$6:$Z$85,0))))</f>
        <v>0</v>
      </c>
      <c r="BQ51" s="2">
        <f>IF($BL51&gt;BQ$1,0,SMALL(AV$6:AV$85,$BL51)*求节点($BL$6:$BL$85,$BK$6:$BK$85,INDEX(升级建筑所需大殿等级!AE$6:AE$85,MATCH($BL51,升级建筑所需大殿等级!$Z$6:$Z$85,0))))</f>
        <v>30139850.016246468</v>
      </c>
      <c r="BR51" s="2">
        <f>IF($BL51&gt;BR$1,0,SMALL(AW$6:AW$85,$BL51)*求节点($BL$6:$BL$85,$BK$6:$BK$85,INDEX(升级建筑所需大殿等级!AF$6:AF$85,MATCH($BL51,升级建筑所需大殿等级!$Z$6:$Z$85,0))))</f>
        <v>30139850.016246468</v>
      </c>
      <c r="BS51" s="2">
        <f>IF($BL51&gt;BS$1,0,SMALL(AX$6:AX$85,$BL51)*求节点($BL$6:$BL$85,$BK$6:$BK$85,INDEX(升级建筑所需大殿等级!AG$6:AG$85,MATCH($BL51,升级建筑所需大殿等级!$Z$6:$Z$85,0))))</f>
        <v>30139850.016246468</v>
      </c>
      <c r="BT51" s="2">
        <f>IF($BL51&gt;BT$1,0,SMALL(AY$6:AY$85,$BL51)*求节点($BL$6:$BL$85,$BK$6:$BK$85,INDEX(升级建筑所需大殿等级!AH$6:AH$85,MATCH($BL51,升级建筑所需大殿等级!$Z$6:$Z$85,0))))</f>
        <v>30139850.016246468</v>
      </c>
      <c r="BU51" s="2">
        <f>IF($BL51&gt;BU$1,0,SMALL(AZ$6:AZ$85,$BL51)*求节点($BL$6:$BL$85,$BK$6:$BK$85,INDEX(升级建筑所需大殿等级!AI$6:AI$85,MATCH($BL51,升级建筑所需大殿等级!$Z$6:$Z$85,0))))</f>
        <v>105489475.05686259</v>
      </c>
      <c r="BV51" s="2">
        <f>IF($BL51&gt;BV$1,0,SMALL(BA$6:BA$85,$BL51)*求节点($BL$6:$BL$85,$BK$6:$BK$85,INDEX(升级建筑所需大殿等级!AJ$6:AJ$85,MATCH($BL51,升级建筑所需大殿等级!$Z$6:$Z$85,0))))</f>
        <v>120559400.06498587</v>
      </c>
      <c r="BW51" s="2">
        <f>IF($BL51&gt;BW$1,0,SMALL(BB$6:BB$85,$BL51)*求节点($BL$6:$BL$85,$BK$6:$BK$85,INDEX(升级建筑所需大殿等级!AK$6:AK$85,MATCH($BL51,升级建筑所需大殿等级!$Z$6:$Z$85,0))))</f>
        <v>92830738.050039113</v>
      </c>
      <c r="BX51" s="2">
        <f>IF($BL51&gt;BX$1,0,SMALL(BC$6:BC$85,$BL51)*求节点($BL$6:$BL$85,$BK$6:$BK$85,INDEX(升级建筑所需大殿等级!AL$6:AL$85,MATCH($BL51,升级建筑所需大殿等级!$Z$6:$Z$85,0))))</f>
        <v>0</v>
      </c>
      <c r="BY51" s="2">
        <f>IF($BL51&gt;BY$1,0,SMALL(BD$6:BD$85,$BL51)*求节点($BL$6:$BL$85,$BK$6:$BK$85,INDEX(升级建筑所需大殿等级!AM$6:AM$85,MATCH($BL51,升级建筑所需大殿等级!$Z$6:$Z$85,0))))</f>
        <v>0</v>
      </c>
      <c r="BZ51" s="2">
        <f>IF($BL51&gt;BZ$1,0,SMALL(BE$6:BE$85,$BL51)*求节点($BL$6:$BL$85,$BK$6:$BK$85,INDEX(升级建筑所需大殿等级!AN$6:AN$85,MATCH($BL51,升级建筑所需大殿等级!$Z$6:$Z$85,0))))</f>
        <v>0</v>
      </c>
      <c r="CA51" s="2">
        <f>IF($BL51&gt;CA$1,0,SMALL(BF$6:BF$85,$BL51)*求节点($BL$6:$BL$85,$BK$6:$BK$85,INDEX(升级建筑所需大殿等级!AO$6:AO$85,MATCH($BL51,升级建筑所需大殿等级!$Z$6:$Z$85,0))))</f>
        <v>0</v>
      </c>
      <c r="CB51" s="2">
        <f>IF($BL51&gt;CB$1,0,SMALL(BG$6:BG$85,$BL51)*求节点($BL$6:$BL$85,$BK$6:$BK$85,INDEX(升级建筑所需大殿等级!AP$6:AP$85,MATCH($BL51,升级建筑所需大殿等级!$Z$6:$Z$85,0))))</f>
        <v>0</v>
      </c>
      <c r="CC51" s="2">
        <f>IF($BL51&gt;CC$1,0,SMALL(BH$6:BH$85,$BL51)*求节点($BL$6:$BL$85,$BK$6:$BK$85,INDEX(升级建筑所需大殿等级!AQ$6:AQ$85,MATCH($BL51,升级建筑所需大殿等级!$Z$6:$Z$85,0))))</f>
        <v>77760813.041915894</v>
      </c>
      <c r="CD51" s="2">
        <f>IF($BL51&gt;CD$1,0,SMALL(BI$6:BI$85,$BL51)*求节点($BL$6:$BL$85,$BK$6:$BK$85,INDEX(升级建筑所需大殿等级!AR$6:AR$85,MATCH($BL51,升级建筑所需大殿等级!$Z$6:$Z$85,0))))</f>
        <v>0</v>
      </c>
      <c r="CE51" s="2"/>
      <c r="CF51" s="2"/>
      <c r="CH51" s="1">
        <v>46</v>
      </c>
      <c r="CI51" s="46">
        <v>143743900</v>
      </c>
      <c r="CJ51" s="46">
        <v>273113400</v>
      </c>
      <c r="CK51" s="46">
        <v>143743900</v>
      </c>
      <c r="CL51" s="1">
        <f>IFERROR(ROUND($BM51*INDEX(消耗汇总!BH$8:BH$87,相关资料!$C51,1),-2),0)</f>
        <v>0</v>
      </c>
      <c r="CN51" s="46">
        <v>23802800</v>
      </c>
      <c r="CO51" s="46">
        <v>45225200</v>
      </c>
      <c r="CP51" s="46">
        <v>23802800</v>
      </c>
      <c r="CQ51" s="1">
        <f>IFERROR(ROUND($BN51*INDEX(消耗汇总!BH$8:BH$87,相关资料!$D51,1),-2),0)</f>
        <v>0</v>
      </c>
      <c r="CS51" s="1">
        <f>IFERROR(ROUND($BO51*INDEX(消耗汇总!BE$8:BE$87,相关资料!$E51,1),-2),0)</f>
        <v>0</v>
      </c>
      <c r="CT51" s="1">
        <f>IFERROR(ROUND($BO51*INDEX(消耗汇总!BF$8:BF$87,相关资料!$E51,1),-2),0)</f>
        <v>0</v>
      </c>
      <c r="CU51" s="1">
        <f>IFERROR(ROUND($BO51*INDEX(消耗汇总!BG$8:BG$87,相关资料!$E51,1),-2),0)</f>
        <v>0</v>
      </c>
      <c r="CV51" s="1">
        <f>IFERROR(ROUND($BO51*INDEX(消耗汇总!BH$8:BH$87,相关资料!$E51,1),-2),0)</f>
        <v>0</v>
      </c>
      <c r="CX51" s="1">
        <f>IFERROR(ROUND($BP51*INDEX(消耗汇总!BE$8:BE$87,相关资料!$F51,1),-2),0)</f>
        <v>0</v>
      </c>
      <c r="CY51" s="1">
        <f>IFERROR(ROUND($BP51*INDEX(消耗汇总!BF$8:BF$87,相关资料!$F51,1),-2),0)</f>
        <v>0</v>
      </c>
      <c r="CZ51" s="1">
        <f>IFERROR(ROUND($BP51*INDEX(消耗汇总!BG$8:BG$87,相关资料!$F51,1),-2),0)</f>
        <v>0</v>
      </c>
      <c r="DA51" s="1">
        <f>IFERROR(ROUND($BP51*INDEX(消耗汇总!BH$8:BH$87,相关资料!$F51,1),-2),0)</f>
        <v>0</v>
      </c>
      <c r="DD51" s="46">
        <v>22025300</v>
      </c>
      <c r="DE51" s="46">
        <v>11592300</v>
      </c>
      <c r="DF51" s="1">
        <f>IFERROR(ROUND($BQ51*INDEX(消耗汇总!BH$8:BH$87,相关资料!$G51,1)+$BS51*INDEX(消耗汇总!BH$8:BH$87,相关资料!$G51,1)/2,-2),0)</f>
        <v>0</v>
      </c>
      <c r="DH51" s="46">
        <v>11592300</v>
      </c>
      <c r="DI51" s="46">
        <v>22025300</v>
      </c>
      <c r="DM51" s="29">
        <v>16808800</v>
      </c>
      <c r="DN51" s="2"/>
      <c r="DO51" s="29">
        <v>16808800</v>
      </c>
      <c r="DR51" s="46">
        <v>7728200</v>
      </c>
      <c r="DS51" s="46">
        <v>14683500</v>
      </c>
      <c r="DT51" s="46">
        <v>7728200</v>
      </c>
      <c r="DU51" s="1">
        <v>0</v>
      </c>
      <c r="DW51" s="46">
        <v>27048600</v>
      </c>
      <c r="DX51" s="46">
        <v>51392300</v>
      </c>
      <c r="DY51" s="46">
        <v>27048600</v>
      </c>
      <c r="DZ51" s="1">
        <f>ROUND($BU51*INDEX(消耗汇总!BH$8:BH$87,相关资料!$K51,1),-2)</f>
        <v>0</v>
      </c>
      <c r="EB51" s="46">
        <v>30912700</v>
      </c>
      <c r="EC51" s="46">
        <v>58734100</v>
      </c>
      <c r="ED51" s="46">
        <v>30912700</v>
      </c>
      <c r="EE51" s="1">
        <f>IFERROR(ROUND($BV51*INDEX(消耗汇总!BH$8:BH$87,相关资料!$L51,1),-2),0)</f>
        <v>0</v>
      </c>
      <c r="EG51" s="46">
        <v>23802800</v>
      </c>
      <c r="EH51" s="46">
        <v>45225200</v>
      </c>
      <c r="EI51" s="46">
        <v>23802800</v>
      </c>
      <c r="EJ51" s="1">
        <f>IFERROR(ROUND($BW51*INDEX(消耗汇总!BH$8:BH$87,相关资料!$M51,1),-2),0)</f>
        <v>0</v>
      </c>
      <c r="EL51" s="1">
        <f>IFERROR(ROUND($BX51*INDEX(消耗汇总!BE$8:BE$87,相关资料!$N51,1),-2),0)</f>
        <v>0</v>
      </c>
      <c r="EM51" s="1">
        <f>IFERROR(ROUND($BX51*INDEX(消耗汇总!BF$8:BF$87,相关资料!$N51,1),-2),0)</f>
        <v>0</v>
      </c>
      <c r="EN51" s="1">
        <f>IFERROR(ROUND($BX51*INDEX(消耗汇总!BG$8:BG$87,相关资料!$N51,1),-2),0)</f>
        <v>0</v>
      </c>
      <c r="EO51" s="1">
        <f>IFERROR(ROUND($BX51*INDEX(消耗汇总!BH$8:BH$87,相关资料!$N51,1),-2),0)</f>
        <v>0</v>
      </c>
      <c r="EQ51" s="1">
        <f>IFERROR(ROUND($BY51*INDEX(消耗汇总!BE$8:BE$87,相关资料!$O51,1),-2),0)</f>
        <v>0</v>
      </c>
      <c r="ER51" s="1">
        <f>IFERROR(ROUND($BY51*INDEX(消耗汇总!BF$8:BF$87,相关资料!$O51,1),-2),0)</f>
        <v>0</v>
      </c>
      <c r="ES51" s="1">
        <f>IFERROR(ROUND($BY51*INDEX(消耗汇总!BG$8:BG$87,相关资料!$O51,1),-2),0)</f>
        <v>0</v>
      </c>
      <c r="ET51" s="1">
        <f>IFERROR(ROUND($BY51*INDEX(消耗汇总!BH$8:BH$87,相关资料!$O51,1),-2),0)</f>
        <v>0</v>
      </c>
      <c r="EV51" s="1">
        <f>IFERROR(ROUND($BZ51*INDEX(消耗汇总!BE$8:BE$87,相关资料!$P51,1),-2),0)</f>
        <v>0</v>
      </c>
      <c r="EW51" s="1">
        <f>IFERROR(ROUND($BZ51*INDEX(消耗汇总!BF$8:BF$87,相关资料!$P51,1),-2),0)</f>
        <v>0</v>
      </c>
      <c r="EX51" s="1">
        <f>IFERROR(ROUND($BZ51*INDEX(消耗汇总!BG$8:BG$87,相关资料!$P51,1),-2),0)</f>
        <v>0</v>
      </c>
      <c r="EY51" s="1">
        <f>IFERROR(ROUND($BZ51*INDEX(消耗汇总!BH$8:BH$87,相关资料!$P51,1),-2),0)</f>
        <v>0</v>
      </c>
      <c r="FA51" s="1">
        <f>IFERROR(ROUND($CA51*INDEX(消耗汇总!BE$8:BE$87,相关资料!$Q51,1),-2),0)</f>
        <v>0</v>
      </c>
      <c r="FB51" s="1">
        <f>IFERROR(ROUND($CA51*INDEX(消耗汇总!BF$8:BF$87,相关资料!$Q51,1),-2),0)</f>
        <v>0</v>
      </c>
      <c r="FC51" s="1">
        <f>IFERROR(ROUND($CA51*INDEX(消耗汇总!BG$8:BG$87,相关资料!$Q51,1),-2),0)</f>
        <v>0</v>
      </c>
      <c r="FD51" s="1">
        <f>IFERROR(ROUND($CA51*INDEX(消耗汇总!BH$8:BH$87,相关资料!$Q51,1),-2),0)</f>
        <v>0</v>
      </c>
      <c r="FF51" s="1">
        <f>IFERROR(ROUND($CB51*INDEX(消耗汇总!BE$8:BE$87,相关资料!$R51,1),-2),0)</f>
        <v>0</v>
      </c>
      <c r="FG51" s="1">
        <f>IFERROR(ROUND($CB51*INDEX(消耗汇总!BF$8:BF$87,相关资料!$R51,1),-2),0)</f>
        <v>0</v>
      </c>
      <c r="FH51" s="1">
        <f>IFERROR(ROUND($CB51*INDEX(消耗汇总!BG$8:BG$87,相关资料!$R51,1),-2),0)</f>
        <v>0</v>
      </c>
      <c r="FI51" s="1">
        <f>IFERROR(ROUND($CB51*INDEX(消耗汇总!BH$8:BH$87,相关资料!$R51,1),-2),0)</f>
        <v>0</v>
      </c>
      <c r="FK51" s="46">
        <v>19938700</v>
      </c>
      <c r="FL51" s="46">
        <v>37883500</v>
      </c>
      <c r="FM51" s="46">
        <v>19938700</v>
      </c>
      <c r="FN51" s="1">
        <f>IFERROR(ROUND($CC51*INDEX(消耗汇总!BH$8:BH$87,相关资料!$S51,1),-2),0)</f>
        <v>0</v>
      </c>
      <c r="FP51" s="1">
        <f>IFERROR(ROUND($CD51*INDEX(消耗汇总!BE$8:BE$87,相关资料!$T51,1),-2),0)</f>
        <v>0</v>
      </c>
      <c r="FQ51" s="1">
        <f>IFERROR(ROUND($CD51*INDEX(消耗汇总!BF$8:BF$87,相关资料!$T51,1),-2),0)</f>
        <v>0</v>
      </c>
      <c r="FR51" s="1">
        <f>IFERROR(ROUND($CD51*INDEX(消耗汇总!BG$8:BG$87,相关资料!$T51,1),-2),0)</f>
        <v>0</v>
      </c>
      <c r="FS51" s="1">
        <f>IFERROR(ROUND($CD51*INDEX(消耗汇总!BH$8:BH$87,相关资料!$T51,1),-2),0)</f>
        <v>0</v>
      </c>
      <c r="FW51" s="8">
        <v>46</v>
      </c>
      <c r="FX51" s="5">
        <f t="shared" si="13"/>
        <v>560601200</v>
      </c>
      <c r="FY51" s="5">
        <f t="shared" si="14"/>
        <v>92830800</v>
      </c>
      <c r="FZ51" s="5">
        <f t="shared" si="15"/>
        <v>0</v>
      </c>
      <c r="GA51" s="5">
        <f t="shared" si="1"/>
        <v>0</v>
      </c>
      <c r="GB51" s="5">
        <f t="shared" si="2"/>
        <v>33617600</v>
      </c>
      <c r="GC51" s="5">
        <f t="shared" si="3"/>
        <v>33617600</v>
      </c>
      <c r="GD51" s="5">
        <f t="shared" si="16"/>
        <v>33617600</v>
      </c>
      <c r="GE51" s="5">
        <f t="shared" si="17"/>
        <v>30139900</v>
      </c>
      <c r="GF51" s="5">
        <f t="shared" si="4"/>
        <v>105489500</v>
      </c>
      <c r="GG51" s="5">
        <f t="shared" si="5"/>
        <v>120559500</v>
      </c>
      <c r="GH51" s="5">
        <f t="shared" si="6"/>
        <v>92830800</v>
      </c>
      <c r="GI51" s="8"/>
      <c r="GJ51" s="5">
        <f t="shared" si="7"/>
        <v>0</v>
      </c>
      <c r="GK51" s="5">
        <f t="shared" si="8"/>
        <v>0</v>
      </c>
      <c r="GL51" s="5">
        <f t="shared" si="9"/>
        <v>0</v>
      </c>
      <c r="GM51" s="5">
        <f t="shared" si="10"/>
        <v>0</v>
      </c>
      <c r="GN51" s="5">
        <f t="shared" si="11"/>
        <v>77760900</v>
      </c>
      <c r="GO51" s="5">
        <f t="shared" si="12"/>
        <v>0</v>
      </c>
      <c r="GR51" s="8">
        <v>46</v>
      </c>
      <c r="GS51" s="5">
        <f>SUM(FX$6:FX51)</f>
        <v>3111159900</v>
      </c>
      <c r="GT51" s="5">
        <f>SUM(FY$6:FY51)</f>
        <v>534912100</v>
      </c>
      <c r="GU51" s="5">
        <f>SUM(FZ$6:FZ51)</f>
        <v>574088126600</v>
      </c>
      <c r="GV51" s="5">
        <f>SUM(GA$6:GA51)</f>
        <v>0</v>
      </c>
      <c r="GW51" s="5">
        <f>SUM(GB$6:GB51)</f>
        <v>196531700</v>
      </c>
      <c r="GX51" s="5">
        <f>SUM(GC$6:GC51)</f>
        <v>196531700</v>
      </c>
      <c r="GY51" s="5">
        <f>SUM(GD$6:GD51)</f>
        <v>196531720</v>
      </c>
      <c r="GZ51" s="5">
        <f>SUM(GE$6:GE51)</f>
        <v>177654650</v>
      </c>
      <c r="HA51" s="5">
        <f>SUM(GF$6:GF51)</f>
        <v>480939300</v>
      </c>
      <c r="HB51" s="5">
        <f>SUM(GG$6:GG51)</f>
        <v>671613150</v>
      </c>
      <c r="HC51" s="5">
        <f>SUM(GH$6:GH51)</f>
        <v>534912400</v>
      </c>
      <c r="HD51" s="5">
        <f>SUM(GI$6:GI51)</f>
        <v>0</v>
      </c>
      <c r="HE51" s="5">
        <f>SUM(GJ$6:GJ51)</f>
        <v>57765804600</v>
      </c>
      <c r="HF51" s="5">
        <f>SUM(GK$6:GK51)</f>
        <v>57765805200</v>
      </c>
      <c r="HG51" s="5">
        <f>SUM(GL$6:GL51)</f>
        <v>57765804900</v>
      </c>
      <c r="HH51" s="5">
        <f>SUM(GM$6:GM51)</f>
        <v>43324352700</v>
      </c>
      <c r="HI51" s="5">
        <f>SUM(GN$6:GN51)</f>
        <v>442036300</v>
      </c>
      <c r="HJ51" s="5">
        <f>SUM(GO$6:GO51)</f>
        <v>4436503800</v>
      </c>
      <c r="HM51" s="8">
        <v>46</v>
      </c>
      <c r="HN51" s="5">
        <f>IFERROR(求节点(相关资料!C$6:C$85,GS$6:GS$85,$HM51),0)</f>
        <v>3111159900</v>
      </c>
      <c r="HO51" s="5">
        <f>IFERROR(求节点(相关资料!D$6:D$85,GT$6:GT$85,$HM51),0)</f>
        <v>534912100</v>
      </c>
      <c r="HP51" s="5">
        <f>IFERROR(求节点(相关资料!E$6:E$85,GU$6:GU$85,$HM51),0)</f>
        <v>1367249325</v>
      </c>
      <c r="HQ51" s="5">
        <f>IFERROR(求节点(相关资料!F$6:F$85,GV$6:GV$85,$HM51),0)</f>
        <v>0</v>
      </c>
      <c r="HR51" s="5">
        <f>IFERROR(求节点(相关资料!G$6:G$85,GW$6:GW$85,$HM51),0)</f>
        <v>196531700</v>
      </c>
      <c r="HS51" s="5">
        <f>IFERROR(求节点(相关资料!H$6:H$85,GX$6:GX$85,$HM51),0)</f>
        <v>196531700</v>
      </c>
      <c r="HT51" s="5">
        <f>IFERROR(求节点(相关资料!I$6:I$85,GY$6:GY$85,$HM51),0)</f>
        <v>196531720</v>
      </c>
      <c r="HU51" s="5">
        <f>IFERROR(求节点(相关资料!J$6:J$85,GZ$6:GZ$85,$HM51),0)</f>
        <v>177654650</v>
      </c>
      <c r="HV51" s="5">
        <f>IFERROR(求节点(相关资料!K$6:K$85,HA$6:HA$85,$HM51),0)</f>
        <v>480939300</v>
      </c>
      <c r="HW51" s="5">
        <f>IFERROR(求节点(相关资料!L$6:L$85,HB$6:HB$85,$HM51),0)</f>
        <v>671613150</v>
      </c>
      <c r="HX51" s="5">
        <f>IFERROR(求节点(相关资料!M$6:M$85,HC$6:HC$85,$HM51),0)</f>
        <v>534912400</v>
      </c>
      <c r="HY51" s="5">
        <f>IFERROR(求节点(相关资料!N$6:N$85,HD$6:HD$85,$HM51),0)</f>
        <v>0</v>
      </c>
      <c r="HZ51" s="5">
        <f>IFERROR(求节点(相关资料!O$6:O$85,HE$6:HE$85,$HM51),0)</f>
        <v>201587200</v>
      </c>
      <c r="IA51" s="5">
        <f>IFERROR(求节点(相关资料!P$6:P$85,HF$6:HF$85,$HM51),0)</f>
        <v>201587800</v>
      </c>
      <c r="IB51" s="5">
        <f>IFERROR(求节点(相关资料!Q$6:Q$85,HG$6:HG$85,$HM51),0)</f>
        <v>201587500</v>
      </c>
      <c r="IC51" s="5">
        <f>IFERROR(求节点(相关资料!R$6:R$85,HH$6:HH$85,$HM51),0)</f>
        <v>151189100</v>
      </c>
      <c r="ID51" s="5">
        <f>IFERROR(求节点(相关资料!S$6:S$85,HI$6:HI$85,$HM51),0)</f>
        <v>442036300</v>
      </c>
      <c r="IE51" s="5">
        <f>IFERROR(求节点(相关资料!T$6:T$85,HJ$6:HJ$85,$HM51),0)</f>
        <v>19511537.5</v>
      </c>
      <c r="IH51" s="6">
        <v>46</v>
      </c>
      <c r="II51" s="6">
        <f>SUMPRODUCT(HN51:IE51,'[1]功能-城建'!$X51:$AO51)</f>
        <v>8685535382.5</v>
      </c>
      <c r="IJ51" s="6">
        <f>'[1]资源-木石铜粮'!$BW51</f>
        <v>9733023251.3990211</v>
      </c>
      <c r="IK51" s="6">
        <f t="shared" si="18"/>
        <v>0.89237795473791193</v>
      </c>
    </row>
    <row r="52" spans="1:245" x14ac:dyDescent="0.15">
      <c r="A52" s="2">
        <v>47</v>
      </c>
      <c r="B52" s="4">
        <f>'[1]资源-木石铜粮'!DG52</f>
        <v>3767525123.4506598</v>
      </c>
      <c r="C52" s="4">
        <f>'[1]资源-木石铜粮'!DH52</f>
        <v>642693790.59115899</v>
      </c>
      <c r="D52" s="4">
        <f>'[1]资源-木石铜粮'!DI52</f>
        <v>1646161798.465951</v>
      </c>
      <c r="E52" s="4">
        <f>'[1]资源-木石铜粮'!DJ52</f>
        <v>0</v>
      </c>
      <c r="F52" s="4">
        <f>'[1]资源-木石铜粮'!DK52</f>
        <v>212200543.58653861</v>
      </c>
      <c r="G52" s="4">
        <f>'[1]资源-木石铜粮'!DL52</f>
        <v>212200543.58653861</v>
      </c>
      <c r="H52" s="4">
        <f>'[1]资源-木石铜粮'!DM52</f>
        <v>212200543.58653861</v>
      </c>
      <c r="I52" s="4">
        <f>'[1]资源-木石铜粮'!DN52</f>
        <v>212200543.58653861</v>
      </c>
      <c r="J52" s="29">
        <f>SMALL('[1]资源-木石铜粮'!$DO$6:$DO$55,$A52)</f>
        <v>621880555.70907712</v>
      </c>
      <c r="K52" s="4">
        <f>'[1]资源-木石铜粮'!DP52</f>
        <v>812558846.60509574</v>
      </c>
      <c r="L52" s="4">
        <f>'[1]资源-木石铜粮'!DQ52</f>
        <v>642693330.64808071</v>
      </c>
      <c r="M52" s="4">
        <f>'[1]资源-木石铜粮'!DR52</f>
        <v>1387530978.4840212</v>
      </c>
      <c r="N52" s="4">
        <f>'[1]资源-木石铜粮'!DS52</f>
        <v>238471621.02789611</v>
      </c>
      <c r="O52" s="4">
        <f>'[1]资源-木石铜粮'!DT52</f>
        <v>238472750.08596885</v>
      </c>
      <c r="P52" s="4">
        <f>'[1]资源-木石铜粮'!DU52</f>
        <v>238472341.24767703</v>
      </c>
      <c r="Q52" s="4">
        <f>'[1]资源-木石铜粮'!DV52</f>
        <v>178852915.25336432</v>
      </c>
      <c r="R52" s="4">
        <f>'[1]资源-木石铜粮'!DW52</f>
        <v>532385273.47029877</v>
      </c>
      <c r="S52" s="4">
        <f>'[1]资源-木石铜粮'!DX52</f>
        <v>22059827.857706912</v>
      </c>
      <c r="T52" s="4">
        <f>'[1]资源-木石铜粮'!DY52</f>
        <v>0</v>
      </c>
      <c r="V52" s="2">
        <v>47</v>
      </c>
      <c r="W52" s="2">
        <f>IFERROR(求节点($A$6:$A$85,B$6:B$85,相关资料!C52),0)</f>
        <v>3767525123.4506598</v>
      </c>
      <c r="X52" s="2">
        <f>IFERROR(求节点($A$6:$A$85,C$6:C$85,相关资料!D52),0)</f>
        <v>642693790.59115899</v>
      </c>
      <c r="Y52" s="2">
        <f>IFERROR(求节点($A$6:$A$85,D$6:D$85,相关资料!E52),0)</f>
        <v>464988771639.45007</v>
      </c>
      <c r="Z52" s="2">
        <f>IFERROR(求节点($A$6:$A$85,E$6:E$85,相关资料!F52),0)</f>
        <v>0</v>
      </c>
      <c r="AA52" s="2">
        <f>IFERROR(求节点($A$6:$A$85,F$6:F$85,相关资料!G52),0)</f>
        <v>212200543.58653861</v>
      </c>
      <c r="AB52" s="2">
        <f>IFERROR(求节点($A$6:$A$85,G$6:G$85,相关资料!H52),0)</f>
        <v>212200543.58653861</v>
      </c>
      <c r="AC52" s="2">
        <f>IFERROR(求节点($A$6:$A$85,H$6:H$85,相关资料!I52),0)</f>
        <v>212200543.58653861</v>
      </c>
      <c r="AD52" s="2">
        <f>IFERROR(求节点($A$6:$A$85,I$6:I$85,相关资料!J52),0)</f>
        <v>212200543.58653861</v>
      </c>
      <c r="AE52" s="29">
        <f>MAX(求节点('[1]功能-城建'!$K$33:$K$55,$J$33:$J$85,$V52),AE51)</f>
        <v>621880555.70907712</v>
      </c>
      <c r="AF52" s="2">
        <f>IFERROR(求节点($A$6:$A$85,K$6:K$85,相关资料!L52),0)</f>
        <v>812558846.60509574</v>
      </c>
      <c r="AG52" s="2">
        <f>IFERROR(求节点($A$6:$A$85,L$6:L$85,相关资料!M52),0)</f>
        <v>642693330.64808071</v>
      </c>
      <c r="AH52" s="2">
        <f>IFERROR(求节点($A$6:$A$85,M$6:M$85,相关资料!N52),0)</f>
        <v>365635414126.22552</v>
      </c>
      <c r="AI52" s="2">
        <f>IFERROR(求节点($A$6:$A$85,N$6:N$85,相关资料!O52),0)</f>
        <v>46721568786.87645</v>
      </c>
      <c r="AJ52" s="2">
        <f>IFERROR(求节点($A$6:$A$85,O$6:O$85,相关资料!P52),0)</f>
        <v>46721569915.934525</v>
      </c>
      <c r="AK52" s="2">
        <f>IFERROR(求节点($A$6:$A$85,P$6:P$85,相关资料!Q52),0)</f>
        <v>46721569507.096237</v>
      </c>
      <c r="AL52" s="2">
        <f>IFERROR(求节点($A$6:$A$85,Q$6:Q$85,相关资料!R52),0)</f>
        <v>35041175789.639816</v>
      </c>
      <c r="AM52" s="2">
        <f>IFERROR(求节点($A$6:$A$85,R$6:R$85,相关资料!S52),0)</f>
        <v>532385273.47029877</v>
      </c>
      <c r="AN52" s="2">
        <f>IFERROR(求节点($A$6:$A$85,S$6:S$85,相关资料!T52),0)</f>
        <v>3606382190.1373234</v>
      </c>
      <c r="AO52" s="2">
        <f>IFERROR(求节点($A$6:$A$85,T$6:T$85,相关资料!U52),0)</f>
        <v>0</v>
      </c>
      <c r="AP52" s="2"/>
      <c r="AQ52" s="2">
        <v>47</v>
      </c>
      <c r="AR52" s="2">
        <f>IF(W52-W51=0,MAX(AR$6:AR51),W52-W51)</f>
        <v>656365036.47722244</v>
      </c>
      <c r="AS52" s="2">
        <f>IF(X52-X51=0,MAX(AS$6:AS51),X52-X51)</f>
        <v>107782048.09520704</v>
      </c>
      <c r="AT52" s="2">
        <f>IF(Y52-Y51=0,MAX(AT$6:AT51),Y52-Y51)</f>
        <v>130219026434.29602</v>
      </c>
      <c r="AU52" s="2">
        <f>IF(Z52-Z51=0,MAX(AU$6:AU51),Z52-Z51)</f>
        <v>0</v>
      </c>
      <c r="AV52" s="2">
        <f>IF(AA52-AA51=0,MAX(AV$6:AV51),AA52-AA51)</f>
        <v>34545528.235643297</v>
      </c>
      <c r="AW52" s="2">
        <f>IF(AB52-AB51=0,MAX(AW$6:AW51),AB52-AB51)</f>
        <v>34545528.235643297</v>
      </c>
      <c r="AX52" s="2">
        <f>IF(AC52-AC51=0,MAX(AX$6:AX51),AC52-AC51)</f>
        <v>34545528.235643297</v>
      </c>
      <c r="AY52" s="2">
        <f>IF(AD52-AD51=0,MAX(AY$6:AY51),AD52-AD51)</f>
        <v>34545528.235643297</v>
      </c>
      <c r="AZ52" s="2">
        <f>IF(AE52-AE51=0,MAX(AZ$6:AZ51),AE52-AE51)</f>
        <v>140945755.2014246</v>
      </c>
      <c r="BA52" s="2">
        <f>IF(AF52-AF51=0,MAX(BA$6:BA51),AF52-AF51)</f>
        <v>140945755.2014246</v>
      </c>
      <c r="BB52" s="2">
        <f>IF(AG52-AG51=0,MAX(BB$6:BB51),AG52-AG51)</f>
        <v>107782048.09520704</v>
      </c>
      <c r="BC52" s="2">
        <f>IF(AH52-AH51=0,MAX(BC$6:BC51),AH52-AH51)</f>
        <v>80184338195.206726</v>
      </c>
      <c r="BD52" s="2">
        <f>IF(AI52-AI51=0,MAX(BD$6:BD51),AI52-AI51)</f>
        <v>17673864382.141937</v>
      </c>
      <c r="BE52" s="2">
        <f>IF(AJ52-AJ51=0,MAX(BE$6:BE51),AJ52-AJ51)</f>
        <v>17673864382.141937</v>
      </c>
      <c r="BF52" s="2">
        <f>IF(AK52-AK51=0,MAX(BF$6:BF51),AK52-AK51)</f>
        <v>17673864382.141941</v>
      </c>
      <c r="BG52" s="2">
        <f>IF(AL52-AL51=0,MAX(BG$6:BG51),AL52-AL51)</f>
        <v>13255398286.606468</v>
      </c>
      <c r="BH52" s="2">
        <f>IF(AM52-AM51=0,MAX(BH$6:BH51),AM52-AM51)</f>
        <v>90509283.977385342</v>
      </c>
      <c r="BI52" s="2">
        <f>IF(AN52-AN51=0,MAX(BI$6:BI51),AN52-AN51)</f>
        <v>1285032343.8735757</v>
      </c>
      <c r="BK52" s="21">
        <v>1</v>
      </c>
      <c r="BL52" s="2">
        <v>47</v>
      </c>
      <c r="BM52" s="2">
        <f>IF($BL52&gt;BM$1,0,SMALL(AR$6:AR$85,$BL52)*求节点($BL$6:$BL$85,$BK$6:$BK$85,INDEX(升级建筑所需大殿等级!AA$6:AA$85,MATCH($BL52,升级建筑所需大殿等级!$Z$6:$Z$85,0))))</f>
        <v>656365036.47722244</v>
      </c>
      <c r="BN52" s="2">
        <f>IF($BL52&gt;BN$1,0,SMALL(AS$6:AS$85,$BL52)*求节点($BL$6:$BL$85,$BK$6:$BK$85,INDEX(升级建筑所需大殿等级!AB$6:AB$85,MATCH($BL52,升级建筑所需大殿等级!$Z$6:$Z$85,0))))</f>
        <v>107782048.09520704</v>
      </c>
      <c r="BO52" s="2">
        <f>IF($BL52&gt;BO$1,0,SMALL(AT$6:AT$85,$BL52)*求节点($BL$6:$BL$85,$BK$6:$BK$85,INDEX(升级建筑所需大殿等级!AC$6:AC$85,MATCH($BL52,升级建筑所需大殿等级!$Z$6:$Z$85,0))))</f>
        <v>0</v>
      </c>
      <c r="BP52" s="2">
        <f>IF($BL52&gt;BP$1,0,SMALL(AU$6:AU$85,$BL52)*求节点($BL$6:$BL$85,$BK$6:$BK$85,INDEX(升级建筑所需大殿等级!AD$6:AD$85,MATCH($BL52,升级建筑所需大殿等级!$Z$6:$Z$85,0))))</f>
        <v>0</v>
      </c>
      <c r="BQ52" s="2">
        <f>IF($BL52&gt;BQ$1,0,SMALL(AV$6:AV$85,$BL52)*求节点($BL$6:$BL$85,$BK$6:$BK$85,INDEX(升级建筑所需大殿等级!AE$6:AE$85,MATCH($BL52,升级建筑所需大殿等级!$Z$6:$Z$85,0))))</f>
        <v>34545528.235643297</v>
      </c>
      <c r="BR52" s="2">
        <f>IF($BL52&gt;BR$1,0,SMALL(AW$6:AW$85,$BL52)*求节点($BL$6:$BL$85,$BK$6:$BK$85,INDEX(升级建筑所需大殿等级!AF$6:AF$85,MATCH($BL52,升级建筑所需大殿等级!$Z$6:$Z$85,0))))</f>
        <v>34545528.235643297</v>
      </c>
      <c r="BS52" s="2">
        <f>IF($BL52&gt;BS$1,0,SMALL(AX$6:AX$85,$BL52)*求节点($BL$6:$BL$85,$BK$6:$BK$85,INDEX(升级建筑所需大殿等级!AG$6:AG$85,MATCH($BL52,升级建筑所需大殿等级!$Z$6:$Z$85,0))))</f>
        <v>34545528.235643297</v>
      </c>
      <c r="BT52" s="2">
        <f>IF($BL52&gt;BT$1,0,SMALL(AY$6:AY$85,$BL52)*求节点($BL$6:$BL$85,$BK$6:$BK$85,INDEX(升级建筑所需大殿等级!AH$6:AH$85,MATCH($BL52,升级建筑所需大殿等级!$Z$6:$Z$85,0))))</f>
        <v>34545528.235643297</v>
      </c>
      <c r="BU52" s="2">
        <f>IF($BL52&gt;BU$1,0,SMALL(AZ$6:AZ$85,$BL52)*求节点($BL$6:$BL$85,$BK$6:$BK$85,INDEX(升级建筑所需大殿等级!AI$6:AI$85,MATCH($BL52,升级建筑所需大殿等级!$Z$6:$Z$85,0))))</f>
        <v>140945755.2014246</v>
      </c>
      <c r="BV52" s="2">
        <f>IF($BL52&gt;BV$1,0,SMALL(BA$6:BA$85,$BL52)*求节点($BL$6:$BL$85,$BK$6:$BK$85,INDEX(升级建筑所需大殿等级!AJ$6:AJ$85,MATCH($BL52,升级建筑所需大殿等级!$Z$6:$Z$85,0))))</f>
        <v>140945755.2014246</v>
      </c>
      <c r="BW52" s="2">
        <f>IF($BL52&gt;BW$1,0,SMALL(BB$6:BB$85,$BL52)*求节点($BL$6:$BL$85,$BK$6:$BK$85,INDEX(升级建筑所需大殿等级!AK$6:AK$85,MATCH($BL52,升级建筑所需大殿等级!$Z$6:$Z$85,0))))</f>
        <v>107782048.09520704</v>
      </c>
      <c r="BX52" s="2">
        <f>IF($BL52&gt;BX$1,0,SMALL(BC$6:BC$85,$BL52)*求节点($BL$6:$BL$85,$BK$6:$BK$85,INDEX(升级建筑所需大殿等级!AL$6:AL$85,MATCH($BL52,升级建筑所需大殿等级!$Z$6:$Z$85,0))))</f>
        <v>0</v>
      </c>
      <c r="BY52" s="2">
        <f>IF($BL52&gt;BY$1,0,SMALL(BD$6:BD$85,$BL52)*求节点($BL$6:$BL$85,$BK$6:$BK$85,INDEX(升级建筑所需大殿等级!AM$6:AM$85,MATCH($BL52,升级建筑所需大殿等级!$Z$6:$Z$85,0))))</f>
        <v>0</v>
      </c>
      <c r="BZ52" s="2">
        <f>IF($BL52&gt;BZ$1,0,SMALL(BE$6:BE$85,$BL52)*求节点($BL$6:$BL$85,$BK$6:$BK$85,INDEX(升级建筑所需大殿等级!AN$6:AN$85,MATCH($BL52,升级建筑所需大殿等级!$Z$6:$Z$85,0))))</f>
        <v>0</v>
      </c>
      <c r="CA52" s="2">
        <f>IF($BL52&gt;CA$1,0,SMALL(BF$6:BF$85,$BL52)*求节点($BL$6:$BL$85,$BK$6:$BK$85,INDEX(升级建筑所需大殿等级!AO$6:AO$85,MATCH($BL52,升级建筑所需大殿等级!$Z$6:$Z$85,0))))</f>
        <v>0</v>
      </c>
      <c r="CB52" s="2">
        <f>IF($BL52&gt;CB$1,0,SMALL(BG$6:BG$85,$BL52)*求节点($BL$6:$BL$85,$BK$6:$BK$85,INDEX(升级建筑所需大殿等级!AP$6:AP$85,MATCH($BL52,升级建筑所需大殿等级!$Z$6:$Z$85,0))))</f>
        <v>0</v>
      </c>
      <c r="CC52" s="2">
        <f>IF($BL52&gt;CC$1,0,SMALL(BH$6:BH$85,$BL52)*求节点($BL$6:$BL$85,$BK$6:$BK$85,INDEX(升级建筑所需大殿等级!AQ$6:AQ$85,MATCH($BL52,升级建筑所需大殿等级!$Z$6:$Z$85,0))))</f>
        <v>90509283.977385342</v>
      </c>
      <c r="CD52" s="2">
        <f>IF($BL52&gt;CD$1,0,SMALL(BI$6:BI$85,$BL52)*求节点($BL$6:$BL$85,$BK$6:$BK$85,INDEX(升级建筑所需大殿等级!AR$6:AR$85,MATCH($BL52,升级建筑所需大殿等级!$Z$6:$Z$85,0))))</f>
        <v>0</v>
      </c>
      <c r="CE52" s="2"/>
      <c r="CF52" s="2"/>
      <c r="CH52" s="1">
        <v>47</v>
      </c>
      <c r="CI52" s="46">
        <v>167440100</v>
      </c>
      <c r="CJ52" s="46">
        <v>321484900</v>
      </c>
      <c r="CK52" s="46">
        <v>167440100</v>
      </c>
      <c r="CL52" s="1">
        <f>IFERROR(ROUND($BM52*INDEX(消耗汇总!BH$8:BH$87,相关资料!$C52,1),-2),0)</f>
        <v>0</v>
      </c>
      <c r="CN52" s="46">
        <v>27495400</v>
      </c>
      <c r="CO52" s="46">
        <v>52791200</v>
      </c>
      <c r="CP52" s="46">
        <v>27495400</v>
      </c>
      <c r="CQ52" s="1">
        <f>IFERROR(ROUND($BN52*INDEX(消耗汇总!BH$8:BH$87,相关资料!$D52,1),-2),0)</f>
        <v>0</v>
      </c>
      <c r="CS52" s="1">
        <f>IFERROR(ROUND($BO52*INDEX(消耗汇总!BE$8:BE$87,相关资料!$E52,1),-2),0)</f>
        <v>0</v>
      </c>
      <c r="CT52" s="1">
        <f>IFERROR(ROUND($BO52*INDEX(消耗汇总!BF$8:BF$87,相关资料!$E52,1),-2),0)</f>
        <v>0</v>
      </c>
      <c r="CU52" s="1">
        <f>IFERROR(ROUND($BO52*INDEX(消耗汇总!BG$8:BG$87,相关资料!$E52,1),-2),0)</f>
        <v>0</v>
      </c>
      <c r="CV52" s="1">
        <f>IFERROR(ROUND($BO52*INDEX(消耗汇总!BH$8:BH$87,相关资料!$E52,1),-2),0)</f>
        <v>0</v>
      </c>
      <c r="CX52" s="1">
        <f>IFERROR(ROUND($BP52*INDEX(消耗汇总!BE$8:BE$87,相关资料!$F52,1),-2),0)</f>
        <v>0</v>
      </c>
      <c r="CY52" s="1">
        <f>IFERROR(ROUND($BP52*INDEX(消耗汇总!BF$8:BF$87,相关资料!$F52,1),-2),0)</f>
        <v>0</v>
      </c>
      <c r="CZ52" s="1">
        <f>IFERROR(ROUND($BP52*INDEX(消耗汇总!BG$8:BG$87,相关资料!$F52,1),-2),0)</f>
        <v>0</v>
      </c>
      <c r="DA52" s="1">
        <f>IFERROR(ROUND($BP52*INDEX(消耗汇总!BH$8:BH$87,相关资料!$F52,1),-2),0)</f>
        <v>0</v>
      </c>
      <c r="DD52" s="46">
        <v>25380400</v>
      </c>
      <c r="DE52" s="46">
        <v>13219000</v>
      </c>
      <c r="DF52" s="1">
        <f>IFERROR(ROUND($BQ52*INDEX(消耗汇总!BH$8:BH$87,相关资料!$G52,1)+$BS52*INDEX(消耗汇总!BH$8:BH$87,相关资料!$G52,1)/2,-2),0)</f>
        <v>0</v>
      </c>
      <c r="DH52" s="46">
        <v>13219000</v>
      </c>
      <c r="DI52" s="46">
        <v>25380400</v>
      </c>
      <c r="DM52" s="29">
        <v>19299700</v>
      </c>
      <c r="DN52" s="2"/>
      <c r="DO52" s="29">
        <v>19299700</v>
      </c>
      <c r="DR52" s="46">
        <v>8812600</v>
      </c>
      <c r="DS52" s="46">
        <v>16920300</v>
      </c>
      <c r="DT52" s="46">
        <v>8812600</v>
      </c>
      <c r="DU52" s="1">
        <v>0</v>
      </c>
      <c r="DW52" s="46">
        <v>35955500</v>
      </c>
      <c r="DX52" s="46">
        <v>69034700</v>
      </c>
      <c r="DY52" s="46">
        <v>35955500</v>
      </c>
      <c r="DZ52" s="1">
        <f>ROUND($BU52*INDEX(消耗汇总!BH$8:BH$87,相关资料!$K52,1),-2)</f>
        <v>0</v>
      </c>
      <c r="EB52" s="46">
        <v>35955500</v>
      </c>
      <c r="EC52" s="46">
        <v>69034700</v>
      </c>
      <c r="ED52" s="46">
        <v>35955500</v>
      </c>
      <c r="EE52" s="1">
        <f>IFERROR(ROUND($BV52*INDEX(消耗汇总!BH$8:BH$87,相关资料!$L52,1),-2),0)</f>
        <v>0</v>
      </c>
      <c r="EG52" s="46">
        <v>27495400</v>
      </c>
      <c r="EH52" s="46">
        <v>52791200</v>
      </c>
      <c r="EI52" s="46">
        <v>27495400</v>
      </c>
      <c r="EJ52" s="1">
        <f>IFERROR(ROUND($BW52*INDEX(消耗汇总!BH$8:BH$87,相关资料!$M52,1),-2),0)</f>
        <v>0</v>
      </c>
      <c r="EL52" s="1">
        <f>IFERROR(ROUND($BX52*INDEX(消耗汇总!BE$8:BE$87,相关资料!$N52,1),-2),0)</f>
        <v>0</v>
      </c>
      <c r="EM52" s="1">
        <f>IFERROR(ROUND($BX52*INDEX(消耗汇总!BF$8:BF$87,相关资料!$N52,1),-2),0)</f>
        <v>0</v>
      </c>
      <c r="EN52" s="1">
        <f>IFERROR(ROUND($BX52*INDEX(消耗汇总!BG$8:BG$87,相关资料!$N52,1),-2),0)</f>
        <v>0</v>
      </c>
      <c r="EO52" s="1">
        <f>IFERROR(ROUND($BX52*INDEX(消耗汇总!BH$8:BH$87,相关资料!$N52,1),-2),0)</f>
        <v>0</v>
      </c>
      <c r="EQ52" s="1">
        <f>IFERROR(ROUND($BY52*INDEX(消耗汇总!BE$8:BE$87,相关资料!$O52,1),-2),0)</f>
        <v>0</v>
      </c>
      <c r="ER52" s="1">
        <f>IFERROR(ROUND($BY52*INDEX(消耗汇总!BF$8:BF$87,相关资料!$O52,1),-2),0)</f>
        <v>0</v>
      </c>
      <c r="ES52" s="1">
        <f>IFERROR(ROUND($BY52*INDEX(消耗汇总!BG$8:BG$87,相关资料!$O52,1),-2),0)</f>
        <v>0</v>
      </c>
      <c r="ET52" s="1">
        <f>IFERROR(ROUND($BY52*INDEX(消耗汇总!BH$8:BH$87,相关资料!$O52,1),-2),0)</f>
        <v>0</v>
      </c>
      <c r="EV52" s="1">
        <f>IFERROR(ROUND($BZ52*INDEX(消耗汇总!BE$8:BE$87,相关资料!$P52,1),-2),0)</f>
        <v>0</v>
      </c>
      <c r="EW52" s="1">
        <f>IFERROR(ROUND($BZ52*INDEX(消耗汇总!BF$8:BF$87,相关资料!$P52,1),-2),0)</f>
        <v>0</v>
      </c>
      <c r="EX52" s="1">
        <f>IFERROR(ROUND($BZ52*INDEX(消耗汇总!BG$8:BG$87,相关资料!$P52,1),-2),0)</f>
        <v>0</v>
      </c>
      <c r="EY52" s="1">
        <f>IFERROR(ROUND($BZ52*INDEX(消耗汇总!BH$8:BH$87,相关资料!$P52,1),-2),0)</f>
        <v>0</v>
      </c>
      <c r="FA52" s="1">
        <f>IFERROR(ROUND($CA52*INDEX(消耗汇总!BE$8:BE$87,相关资料!$Q52,1),-2),0)</f>
        <v>0</v>
      </c>
      <c r="FB52" s="1">
        <f>IFERROR(ROUND($CA52*INDEX(消耗汇总!BF$8:BF$87,相关资料!$Q52,1),-2),0)</f>
        <v>0</v>
      </c>
      <c r="FC52" s="1">
        <f>IFERROR(ROUND($CA52*INDEX(消耗汇总!BG$8:BG$87,相关资料!$Q52,1),-2),0)</f>
        <v>0</v>
      </c>
      <c r="FD52" s="1">
        <f>IFERROR(ROUND($CA52*INDEX(消耗汇总!BH$8:BH$87,相关资料!$Q52,1),-2),0)</f>
        <v>0</v>
      </c>
      <c r="FF52" s="1">
        <f>IFERROR(ROUND($CB52*INDEX(消耗汇总!BE$8:BE$87,相关资料!$R52,1),-2),0)</f>
        <v>0</v>
      </c>
      <c r="FG52" s="1">
        <f>IFERROR(ROUND($CB52*INDEX(消耗汇总!BF$8:BF$87,相关资料!$R52,1),-2),0)</f>
        <v>0</v>
      </c>
      <c r="FH52" s="1">
        <f>IFERROR(ROUND($CB52*INDEX(消耗汇总!BG$8:BG$87,相关资料!$R52,1),-2),0)</f>
        <v>0</v>
      </c>
      <c r="FI52" s="1">
        <f>IFERROR(ROUND($CB52*INDEX(消耗汇总!BH$8:BH$87,相关资料!$R52,1),-2),0)</f>
        <v>0</v>
      </c>
      <c r="FK52" s="46">
        <v>23089100</v>
      </c>
      <c r="FL52" s="46">
        <v>44331100</v>
      </c>
      <c r="FM52" s="46">
        <v>23089100</v>
      </c>
      <c r="FN52" s="1">
        <f>IFERROR(ROUND($CC52*INDEX(消耗汇总!BH$8:BH$87,相关资料!$S52,1),-2),0)</f>
        <v>0</v>
      </c>
      <c r="FP52" s="1">
        <f>IFERROR(ROUND($CD52*INDEX(消耗汇总!BE$8:BE$87,相关资料!$T52,1),-2),0)</f>
        <v>0</v>
      </c>
      <c r="FQ52" s="1">
        <f>IFERROR(ROUND($CD52*INDEX(消耗汇总!BF$8:BF$87,相关资料!$T52,1),-2),0)</f>
        <v>0</v>
      </c>
      <c r="FR52" s="1">
        <f>IFERROR(ROUND($CD52*INDEX(消耗汇总!BG$8:BG$87,相关资料!$T52,1),-2),0)</f>
        <v>0</v>
      </c>
      <c r="FS52" s="1">
        <f>IFERROR(ROUND($CD52*INDEX(消耗汇总!BH$8:BH$87,相关资料!$T52,1),-2),0)</f>
        <v>0</v>
      </c>
      <c r="FW52" s="8">
        <v>47</v>
      </c>
      <c r="FX52" s="5">
        <f t="shared" si="13"/>
        <v>656365100</v>
      </c>
      <c r="FY52" s="5">
        <f t="shared" si="14"/>
        <v>107782000</v>
      </c>
      <c r="FZ52" s="5">
        <f t="shared" si="15"/>
        <v>0</v>
      </c>
      <c r="GA52" s="5">
        <f t="shared" si="1"/>
        <v>0</v>
      </c>
      <c r="GB52" s="5">
        <f t="shared" si="2"/>
        <v>38599400</v>
      </c>
      <c r="GC52" s="5">
        <f t="shared" si="3"/>
        <v>38599400</v>
      </c>
      <c r="GD52" s="5">
        <f t="shared" si="16"/>
        <v>38599400</v>
      </c>
      <c r="GE52" s="5">
        <f t="shared" si="17"/>
        <v>34545500</v>
      </c>
      <c r="GF52" s="5">
        <f t="shared" si="4"/>
        <v>140945700</v>
      </c>
      <c r="GG52" s="5">
        <f t="shared" si="5"/>
        <v>140945700</v>
      </c>
      <c r="GH52" s="5">
        <f t="shared" si="6"/>
        <v>107782000</v>
      </c>
      <c r="GI52" s="8"/>
      <c r="GJ52" s="5">
        <f t="shared" si="7"/>
        <v>0</v>
      </c>
      <c r="GK52" s="5">
        <f t="shared" si="8"/>
        <v>0</v>
      </c>
      <c r="GL52" s="5">
        <f t="shared" si="9"/>
        <v>0</v>
      </c>
      <c r="GM52" s="5">
        <f t="shared" si="10"/>
        <v>0</v>
      </c>
      <c r="GN52" s="5">
        <f t="shared" si="11"/>
        <v>90509300</v>
      </c>
      <c r="GO52" s="5">
        <f t="shared" si="12"/>
        <v>0</v>
      </c>
      <c r="GR52" s="8">
        <v>47</v>
      </c>
      <c r="GS52" s="5">
        <f>SUM(FX$6:FX52)</f>
        <v>3767525000</v>
      </c>
      <c r="GT52" s="5">
        <f>SUM(FY$6:FY52)</f>
        <v>642694100</v>
      </c>
      <c r="GU52" s="5">
        <f>SUM(FZ$6:FZ52)</f>
        <v>574088126600</v>
      </c>
      <c r="GV52" s="5">
        <f>SUM(GA$6:GA52)</f>
        <v>0</v>
      </c>
      <c r="GW52" s="5">
        <f>SUM(GB$6:GB52)</f>
        <v>235131100</v>
      </c>
      <c r="GX52" s="5">
        <f>SUM(GC$6:GC52)</f>
        <v>235131100</v>
      </c>
      <c r="GY52" s="5">
        <f>SUM(GD$6:GD52)</f>
        <v>235131120</v>
      </c>
      <c r="GZ52" s="5">
        <f>SUM(GE$6:GE52)</f>
        <v>212200150</v>
      </c>
      <c r="HA52" s="5">
        <f>SUM(GF$6:GF52)</f>
        <v>621885000</v>
      </c>
      <c r="HB52" s="5">
        <f>SUM(GG$6:GG52)</f>
        <v>812558850</v>
      </c>
      <c r="HC52" s="5">
        <f>SUM(GH$6:GH52)</f>
        <v>642694400</v>
      </c>
      <c r="HD52" s="5">
        <f>SUM(GI$6:GI52)</f>
        <v>0</v>
      </c>
      <c r="HE52" s="5">
        <f>SUM(GJ$6:GJ52)</f>
        <v>57765804600</v>
      </c>
      <c r="HF52" s="5">
        <f>SUM(GK$6:GK52)</f>
        <v>57765805200</v>
      </c>
      <c r="HG52" s="5">
        <f>SUM(GL$6:GL52)</f>
        <v>57765804900</v>
      </c>
      <c r="HH52" s="5">
        <f>SUM(GM$6:GM52)</f>
        <v>43324352700</v>
      </c>
      <c r="HI52" s="5">
        <f>SUM(GN$6:GN52)</f>
        <v>532545600</v>
      </c>
      <c r="HJ52" s="5">
        <f>SUM(GO$6:GO52)</f>
        <v>4436503800</v>
      </c>
      <c r="HM52" s="8">
        <v>47</v>
      </c>
      <c r="HN52" s="5">
        <f>IFERROR(求节点(相关资料!C$6:C$85,GS$6:GS$85,$HM52),0)</f>
        <v>3767525000</v>
      </c>
      <c r="HO52" s="5">
        <f>IFERROR(求节点(相关资料!D$6:D$85,GT$6:GT$85,$HM52),0)</f>
        <v>642694100</v>
      </c>
      <c r="HP52" s="5">
        <f>IFERROR(求节点(相关资料!E$6:E$85,GU$6:GU$85,$HM52),0)</f>
        <v>1674593400</v>
      </c>
      <c r="HQ52" s="5">
        <f>IFERROR(求节点(相关资料!F$6:F$85,GV$6:GV$85,$HM52),0)</f>
        <v>0</v>
      </c>
      <c r="HR52" s="5">
        <f>IFERROR(求节点(相关资料!G$6:G$85,GW$6:GW$85,$HM52),0)</f>
        <v>235131100</v>
      </c>
      <c r="HS52" s="5">
        <f>IFERROR(求节点(相关资料!H$6:H$85,GX$6:GX$85,$HM52),0)</f>
        <v>235131100</v>
      </c>
      <c r="HT52" s="5">
        <f>IFERROR(求节点(相关资料!I$6:I$85,GY$6:GY$85,$HM52),0)</f>
        <v>235131120</v>
      </c>
      <c r="HU52" s="5">
        <f>IFERROR(求节点(相关资料!J$6:J$85,GZ$6:GZ$85,$HM52),0)</f>
        <v>212200150</v>
      </c>
      <c r="HV52" s="5">
        <f>IFERROR(求节点(相关资料!K$6:K$85,HA$6:HA$85,$HM52),0)</f>
        <v>621885000</v>
      </c>
      <c r="HW52" s="5">
        <f>IFERROR(求节点(相关资料!L$6:L$85,HB$6:HB$85,$HM52),0)</f>
        <v>812558850</v>
      </c>
      <c r="HX52" s="5">
        <f>IFERROR(求节点(相关资料!M$6:M$85,HC$6:HC$85,$HM52),0)</f>
        <v>642694400</v>
      </c>
      <c r="HY52" s="5">
        <f>IFERROR(求节点(相关资料!N$6:N$85,HD$6:HD$85,$HM52),0)</f>
        <v>0</v>
      </c>
      <c r="HZ52" s="5">
        <f>IFERROR(求节点(相关资料!O$6:O$85,HE$6:HE$85,$HM52),0)</f>
        <v>238472600</v>
      </c>
      <c r="IA52" s="5">
        <f>IFERROR(求节点(相关资料!P$6:P$85,HF$6:HF$85,$HM52),0)</f>
        <v>238473200</v>
      </c>
      <c r="IB52" s="5">
        <f>IFERROR(求节点(相关资料!Q$6:Q$85,HG$6:HG$85,$HM52),0)</f>
        <v>238472900</v>
      </c>
      <c r="IC52" s="5">
        <f>IFERROR(求节点(相关资料!R$6:R$85,HH$6:HH$85,$HM52),0)</f>
        <v>178853100</v>
      </c>
      <c r="ID52" s="5">
        <f>IFERROR(求节点(相关资料!S$6:S$85,HI$6:HI$85,$HM52),0)</f>
        <v>532545600</v>
      </c>
      <c r="IE52" s="5">
        <f>IFERROR(求节点(相关资料!T$6:T$85,HJ$6:HJ$85,$HM52),0)</f>
        <v>22549512.5</v>
      </c>
      <c r="IH52" s="6">
        <v>47</v>
      </c>
      <c r="II52" s="6">
        <f>SUMPRODUCT(HN52:IE52,'[1]功能-城建'!$X52:$AO52)</f>
        <v>10528911132.5</v>
      </c>
      <c r="IJ52" s="6">
        <f>'[1]资源-木石铜粮'!$BW52</f>
        <v>11818536790.984806</v>
      </c>
      <c r="IK52" s="6">
        <f t="shared" si="18"/>
        <v>0.89088110641001395</v>
      </c>
    </row>
    <row r="53" spans="1:245" x14ac:dyDescent="0.15">
      <c r="A53" s="2">
        <v>48</v>
      </c>
      <c r="B53" s="4">
        <f>'[1]资源-木石铜粮'!DG53</f>
        <v>4546821694.8423977</v>
      </c>
      <c r="C53" s="4">
        <f>'[1]资源-木石铜粮'!DH53</f>
        <v>769630757.8900193</v>
      </c>
      <c r="D53" s="4">
        <f>'[1]资源-木石铜粮'!DI53</f>
        <v>2007048416.8877742</v>
      </c>
      <c r="E53" s="4">
        <f>'[1]资源-木石铜粮'!DJ53</f>
        <v>0</v>
      </c>
      <c r="F53" s="4">
        <f>'[1]资源-木石铜粮'!DK53</f>
        <v>252370469.94693744</v>
      </c>
      <c r="G53" s="4">
        <f>'[1]资源-木石铜粮'!DL53</f>
        <v>252370469.94693744</v>
      </c>
      <c r="H53" s="4">
        <f>'[1]资源-木石铜粮'!DM53</f>
        <v>252370469.94693744</v>
      </c>
      <c r="I53" s="4">
        <f>'[1]资源-木石铜粮'!DN53</f>
        <v>252370469.94693744</v>
      </c>
      <c r="J53" s="29">
        <f>SMALL('[1]资源-木石铜粮'!$DO$6:$DO$55,$A53)</f>
        <v>788987449.36833632</v>
      </c>
      <c r="K53" s="4">
        <f>'[1]资源-木石铜粮'!DP53</f>
        <v>979665740.26435494</v>
      </c>
      <c r="L53" s="4">
        <f>'[1]资源-木石铜粮'!DQ53</f>
        <v>769630297.94694102</v>
      </c>
      <c r="M53" s="4">
        <f>'[1]资源-木石铜粮'!DR53</f>
        <v>1677999715.9960651</v>
      </c>
      <c r="N53" s="4">
        <f>'[1]资源-木石铜粮'!DS53</f>
        <v>285068735.60595876</v>
      </c>
      <c r="O53" s="4">
        <f>'[1]资源-木石铜粮'!DT53</f>
        <v>285069864.66403151</v>
      </c>
      <c r="P53" s="4">
        <f>'[1]资源-木石铜粮'!DU53</f>
        <v>285069455.82573968</v>
      </c>
      <c r="Q53" s="4">
        <f>'[1]资源-木石铜粮'!DV53</f>
        <v>213800751.18691131</v>
      </c>
      <c r="R53" s="4">
        <f>'[1]资源-木石铜粮'!DW53</f>
        <v>639237277.58895969</v>
      </c>
      <c r="S53" s="4">
        <f>'[1]资源-木石铜粮'!DX53</f>
        <v>26076820.493746795</v>
      </c>
      <c r="T53" s="4">
        <f>'[1]资源-木石铜粮'!DY53</f>
        <v>0</v>
      </c>
      <c r="V53" s="2">
        <v>48</v>
      </c>
      <c r="W53" s="2">
        <f>IFERROR(求节点($A$6:$A$85,B$6:B$85,相关资料!C53),0)</f>
        <v>4546821694.8423977</v>
      </c>
      <c r="X53" s="2">
        <f>IFERROR(求节点($A$6:$A$85,C$6:C$85,相关资料!D53),0)</f>
        <v>769630757.8900193</v>
      </c>
      <c r="Y53" s="2">
        <f>IFERROR(求节点($A$6:$A$85,D$6:D$85,相关资料!E53),0)</f>
        <v>464988771639.45007</v>
      </c>
      <c r="Z53" s="2">
        <f>IFERROR(求节点($A$6:$A$85,E$6:E$85,相关资料!F53),0)</f>
        <v>0</v>
      </c>
      <c r="AA53" s="2">
        <f>IFERROR(求节点($A$6:$A$85,F$6:F$85,相关资料!G53),0)</f>
        <v>252370469.94693744</v>
      </c>
      <c r="AB53" s="2">
        <f>IFERROR(求节点($A$6:$A$85,G$6:G$85,相关资料!H53),0)</f>
        <v>252370469.94693744</v>
      </c>
      <c r="AC53" s="2">
        <f>IFERROR(求节点($A$6:$A$85,H$6:H$85,相关资料!I53),0)</f>
        <v>252370469.94693744</v>
      </c>
      <c r="AD53" s="2">
        <f>IFERROR(求节点($A$6:$A$85,I$6:I$85,相关资料!J53),0)</f>
        <v>252370469.94693744</v>
      </c>
      <c r="AE53" s="29">
        <f>MAX(求节点('[1]功能-城建'!$K$33:$K$55,$J$33:$J$85,$V53),AE52)</f>
        <v>788987449.36833632</v>
      </c>
      <c r="AF53" s="2">
        <f>IFERROR(求节点($A$6:$A$85,K$6:K$85,相关资料!L53),0)</f>
        <v>979665740.26435494</v>
      </c>
      <c r="AG53" s="2">
        <f>IFERROR(求节点($A$6:$A$85,L$6:L$85,相关资料!M53),0)</f>
        <v>769630297.94694102</v>
      </c>
      <c r="AH53" s="2">
        <f>IFERROR(求节点($A$6:$A$85,M$6:M$85,相关资料!N53),0)</f>
        <v>365635414126.22552</v>
      </c>
      <c r="AI53" s="2">
        <f>IFERROR(求节点($A$6:$A$85,N$6:N$85,相关资料!O53),0)</f>
        <v>46721568786.87645</v>
      </c>
      <c r="AJ53" s="2">
        <f>IFERROR(求节点($A$6:$A$85,O$6:O$85,相关资料!P53),0)</f>
        <v>46721569915.934525</v>
      </c>
      <c r="AK53" s="2">
        <f>IFERROR(求节点($A$6:$A$85,P$6:P$85,相关资料!Q53),0)</f>
        <v>46721569507.096237</v>
      </c>
      <c r="AL53" s="2">
        <f>IFERROR(求节点($A$6:$A$85,Q$6:Q$85,相关资料!R53),0)</f>
        <v>35041175789.639816</v>
      </c>
      <c r="AM53" s="2">
        <f>IFERROR(求节点($A$6:$A$85,R$6:R$85,相关资料!S53),0)</f>
        <v>639237277.58895969</v>
      </c>
      <c r="AN53" s="2">
        <f>IFERROR(求节点($A$6:$A$85,S$6:S$85,相关资料!T53),0)</f>
        <v>3606382190.1373234</v>
      </c>
      <c r="AO53" s="2">
        <f>IFERROR(求节点($A$6:$A$85,T$6:T$85,相关资料!U53),0)</f>
        <v>0</v>
      </c>
      <c r="AP53" s="2"/>
      <c r="AQ53" s="2">
        <v>48</v>
      </c>
      <c r="AR53" s="2">
        <f>IF(W53-W52=0,MAX(AR$6:AR52),W53-W52)</f>
        <v>779296571.39173794</v>
      </c>
      <c r="AS53" s="2">
        <f>IF(X53-X52=0,MAX(AS$6:AS52),X53-X52)</f>
        <v>126936967.29886031</v>
      </c>
      <c r="AT53" s="2">
        <f>IF(Y53-Y52=0,MAX(AT$6:AT52),Y53-Y52)</f>
        <v>130219026434.29602</v>
      </c>
      <c r="AU53" s="2">
        <f>IF(Z53-Z52=0,MAX(AU$6:AU52),Z53-Z52)</f>
        <v>0</v>
      </c>
      <c r="AV53" s="2">
        <f>IF(AA53-AA52=0,MAX(AV$6:AV52),AA53-AA52)</f>
        <v>40169926.360398829</v>
      </c>
      <c r="AW53" s="2">
        <f>IF(AB53-AB52=0,MAX(AW$6:AW52),AB53-AB52)</f>
        <v>40169926.360398829</v>
      </c>
      <c r="AX53" s="2">
        <f>IF(AC53-AC52=0,MAX(AX$6:AX52),AC53-AC52)</f>
        <v>40169926.360398829</v>
      </c>
      <c r="AY53" s="2">
        <f>IF(AD53-AD52=0,MAX(AY$6:AY52),AD53-AD52)</f>
        <v>40169926.360398829</v>
      </c>
      <c r="AZ53" s="2">
        <f>IF(AE53-AE52=0,MAX(AZ$6:AZ52),AE53-AE52)</f>
        <v>167106893.6592592</v>
      </c>
      <c r="BA53" s="2">
        <f>IF(AF53-AF52=0,MAX(BA$6:BA52),AF53-AF52)</f>
        <v>167106893.6592592</v>
      </c>
      <c r="BB53" s="2">
        <f>IF(AG53-AG52=0,MAX(BB$6:BB52),AG53-AG52)</f>
        <v>126936967.29886031</v>
      </c>
      <c r="BC53" s="2">
        <f>IF(AH53-AH52=0,MAX(BC$6:BC52),AH53-AH52)</f>
        <v>80184338195.206726</v>
      </c>
      <c r="BD53" s="2">
        <f>IF(AI53-AI52=0,MAX(BD$6:BD52),AI53-AI52)</f>
        <v>17673864382.141937</v>
      </c>
      <c r="BE53" s="2">
        <f>IF(AJ53-AJ52=0,MAX(BE$6:BE52),AJ53-AJ52)</f>
        <v>17673864382.141937</v>
      </c>
      <c r="BF53" s="2">
        <f>IF(AK53-AK52=0,MAX(BF$6:BF52),AK53-AK52)</f>
        <v>17673864382.141941</v>
      </c>
      <c r="BG53" s="2">
        <f>IF(AL53-AL52=0,MAX(BG$6:BG52),AL53-AL52)</f>
        <v>13255398286.606468</v>
      </c>
      <c r="BH53" s="2">
        <f>IF(AM53-AM52=0,MAX(BH$6:BH52),AM53-AM52)</f>
        <v>106852004.11866093</v>
      </c>
      <c r="BI53" s="2">
        <f>IF(AN53-AN52=0,MAX(BI$6:BI52),AN53-AN52)</f>
        <v>1285032343.8735757</v>
      </c>
      <c r="BK53" s="21">
        <v>1</v>
      </c>
      <c r="BL53" s="2">
        <v>48</v>
      </c>
      <c r="BM53" s="2">
        <f>IF($BL53&gt;BM$1,0,SMALL(AR$6:AR$85,$BL53)*求节点($BL$6:$BL$85,$BK$6:$BK$85,INDEX(升级建筑所需大殿等级!AA$6:AA$85,MATCH($BL53,升级建筑所需大殿等级!$Z$6:$Z$85,0))))</f>
        <v>779296571.39173794</v>
      </c>
      <c r="BN53" s="2">
        <f>IF($BL53&gt;BN$1,0,SMALL(AS$6:AS$85,$BL53)*求节点($BL$6:$BL$85,$BK$6:$BK$85,INDEX(升级建筑所需大殿等级!AB$6:AB$85,MATCH($BL53,升级建筑所需大殿等级!$Z$6:$Z$85,0))))</f>
        <v>126936967.29886031</v>
      </c>
      <c r="BO53" s="2">
        <f>IF($BL53&gt;BO$1,0,SMALL(AT$6:AT$85,$BL53)*求节点($BL$6:$BL$85,$BK$6:$BK$85,INDEX(升级建筑所需大殿等级!AC$6:AC$85,MATCH($BL53,升级建筑所需大殿等级!$Z$6:$Z$85,0))))</f>
        <v>0</v>
      </c>
      <c r="BP53" s="2">
        <f>IF($BL53&gt;BP$1,0,SMALL(AU$6:AU$85,$BL53)*求节点($BL$6:$BL$85,$BK$6:$BK$85,INDEX(升级建筑所需大殿等级!AD$6:AD$85,MATCH($BL53,升级建筑所需大殿等级!$Z$6:$Z$85,0))))</f>
        <v>0</v>
      </c>
      <c r="BQ53" s="2">
        <f>IF($BL53&gt;BQ$1,0,SMALL(AV$6:AV$85,$BL53)*求节点($BL$6:$BL$85,$BK$6:$BK$85,INDEX(升级建筑所需大殿等级!AE$6:AE$85,MATCH($BL53,升级建筑所需大殿等级!$Z$6:$Z$85,0))))</f>
        <v>40169926.360398829</v>
      </c>
      <c r="BR53" s="2">
        <f>IF($BL53&gt;BR$1,0,SMALL(AW$6:AW$85,$BL53)*求节点($BL$6:$BL$85,$BK$6:$BK$85,INDEX(升级建筑所需大殿等级!AF$6:AF$85,MATCH($BL53,升级建筑所需大殿等级!$Z$6:$Z$85,0))))</f>
        <v>40169926.360398829</v>
      </c>
      <c r="BS53" s="2">
        <f>IF($BL53&gt;BS$1,0,SMALL(AX$6:AX$85,$BL53)*求节点($BL$6:$BL$85,$BK$6:$BK$85,INDEX(升级建筑所需大殿等级!AG$6:AG$85,MATCH($BL53,升级建筑所需大殿等级!$Z$6:$Z$85,0))))</f>
        <v>40169926.360398829</v>
      </c>
      <c r="BT53" s="2">
        <f>IF($BL53&gt;BT$1,0,SMALL(AY$6:AY$85,$BL53)*求节点($BL$6:$BL$85,$BK$6:$BK$85,INDEX(升级建筑所需大殿等级!AH$6:AH$85,MATCH($BL53,升级建筑所需大殿等级!$Z$6:$Z$85,0))))</f>
        <v>40169926.360398829</v>
      </c>
      <c r="BU53" s="2">
        <f>IF($BL53&gt;BU$1,0,SMALL(AZ$6:AZ$85,$BL53)*求节点($BL$6:$BL$85,$BK$6:$BK$85,INDEX(升级建筑所需大殿等级!AI$6:AI$85,MATCH($BL53,升级建筑所需大殿等级!$Z$6:$Z$85,0))))</f>
        <v>167106893.6592592</v>
      </c>
      <c r="BV53" s="2">
        <f>IF($BL53&gt;BV$1,0,SMALL(BA$6:BA$85,$BL53)*求节点($BL$6:$BL$85,$BK$6:$BK$85,INDEX(升级建筑所需大殿等级!AJ$6:AJ$85,MATCH($BL53,升级建筑所需大殿等级!$Z$6:$Z$85,0))))</f>
        <v>167106893.6592592</v>
      </c>
      <c r="BW53" s="2">
        <f>IF($BL53&gt;BW$1,0,SMALL(BB$6:BB$85,$BL53)*求节点($BL$6:$BL$85,$BK$6:$BK$85,INDEX(升级建筑所需大殿等级!AK$6:AK$85,MATCH($BL53,升级建筑所需大殿等级!$Z$6:$Z$85,0))))</f>
        <v>126936967.29886031</v>
      </c>
      <c r="BX53" s="2">
        <f>IF($BL53&gt;BX$1,0,SMALL(BC$6:BC$85,$BL53)*求节点($BL$6:$BL$85,$BK$6:$BK$85,INDEX(升级建筑所需大殿等级!AL$6:AL$85,MATCH($BL53,升级建筑所需大殿等级!$Z$6:$Z$85,0))))</f>
        <v>0</v>
      </c>
      <c r="BY53" s="2">
        <f>IF($BL53&gt;BY$1,0,SMALL(BD$6:BD$85,$BL53)*求节点($BL$6:$BL$85,$BK$6:$BK$85,INDEX(升级建筑所需大殿等级!AM$6:AM$85,MATCH($BL53,升级建筑所需大殿等级!$Z$6:$Z$85,0))))</f>
        <v>0</v>
      </c>
      <c r="BZ53" s="2">
        <f>IF($BL53&gt;BZ$1,0,SMALL(BE$6:BE$85,$BL53)*求节点($BL$6:$BL$85,$BK$6:$BK$85,INDEX(升级建筑所需大殿等级!AN$6:AN$85,MATCH($BL53,升级建筑所需大殿等级!$Z$6:$Z$85,0))))</f>
        <v>0</v>
      </c>
      <c r="CA53" s="2">
        <f>IF($BL53&gt;CA$1,0,SMALL(BF$6:BF$85,$BL53)*求节点($BL$6:$BL$85,$BK$6:$BK$85,INDEX(升级建筑所需大殿等级!AO$6:AO$85,MATCH($BL53,升级建筑所需大殿等级!$Z$6:$Z$85,0))))</f>
        <v>0</v>
      </c>
      <c r="CB53" s="2">
        <f>IF($BL53&gt;CB$1,0,SMALL(BG$6:BG$85,$BL53)*求节点($BL$6:$BL$85,$BK$6:$BK$85,INDEX(升级建筑所需大殿等级!AP$6:AP$85,MATCH($BL53,升级建筑所需大殿等级!$Z$6:$Z$85,0))))</f>
        <v>0</v>
      </c>
      <c r="CC53" s="2">
        <f>IF($BL53&gt;CC$1,0,SMALL(BH$6:BH$85,$BL53)*求节点($BL$6:$BL$85,$BK$6:$BK$85,INDEX(升级建筑所需大殿等级!AQ$6:AQ$85,MATCH($BL53,升级建筑所需大殿等级!$Z$6:$Z$85,0))))</f>
        <v>106852004.11866093</v>
      </c>
      <c r="CD53" s="2">
        <f>IF($BL53&gt;CD$1,0,SMALL(BI$6:BI$85,$BL53)*求节点($BL$6:$BL$85,$BK$6:$BK$85,INDEX(升级建筑所需大殿等级!AR$6:AR$85,MATCH($BL53,升级建筑所需大殿等级!$Z$6:$Z$85,0))))</f>
        <v>0</v>
      </c>
      <c r="CE53" s="2"/>
      <c r="CF53" s="2"/>
      <c r="CH53" s="1">
        <v>48</v>
      </c>
      <c r="CI53" s="46">
        <v>197791000</v>
      </c>
      <c r="CJ53" s="46">
        <v>383714600</v>
      </c>
      <c r="CK53" s="46">
        <v>197791000</v>
      </c>
      <c r="CL53" s="1">
        <f>IFERROR(ROUND($BM53*INDEX(消耗汇总!BH$8:BH$87,相关资料!$C53,1),-2),0)</f>
        <v>0</v>
      </c>
      <c r="CN53" s="46">
        <v>32217500</v>
      </c>
      <c r="CO53" s="46">
        <v>62502000</v>
      </c>
      <c r="CP53" s="46">
        <v>32217500</v>
      </c>
      <c r="CQ53" s="1">
        <f>IFERROR(ROUND($BN53*INDEX(消耗汇总!BH$8:BH$87,相关资料!$D53,1),-2),0)</f>
        <v>0</v>
      </c>
      <c r="CS53" s="1">
        <f>IFERROR(ROUND($BO53*INDEX(消耗汇总!BE$8:BE$87,相关资料!$E53,1),-2),0)</f>
        <v>0</v>
      </c>
      <c r="CT53" s="1">
        <f>IFERROR(ROUND($BO53*INDEX(消耗汇总!BF$8:BF$87,相关资料!$E53,1),-2),0)</f>
        <v>0</v>
      </c>
      <c r="CU53" s="1">
        <f>IFERROR(ROUND($BO53*INDEX(消耗汇总!BG$8:BG$87,相关资料!$E53,1),-2),0)</f>
        <v>0</v>
      </c>
      <c r="CV53" s="1">
        <f>IFERROR(ROUND($BO53*INDEX(消耗汇总!BH$8:BH$87,相关资料!$E53,1),-2),0)</f>
        <v>0</v>
      </c>
      <c r="CX53" s="1">
        <f>IFERROR(ROUND($BP53*INDEX(消耗汇总!BE$8:BE$87,相关资料!$F53,1),-2),0)</f>
        <v>0</v>
      </c>
      <c r="CY53" s="1">
        <f>IFERROR(ROUND($BP53*INDEX(消耗汇总!BF$8:BF$87,相关资料!$F53,1),-2),0)</f>
        <v>0</v>
      </c>
      <c r="CZ53" s="1">
        <f>IFERROR(ROUND($BP53*INDEX(消耗汇总!BG$8:BG$87,相关资料!$F53,1),-2),0)</f>
        <v>0</v>
      </c>
      <c r="DA53" s="1">
        <f>IFERROR(ROUND($BP53*INDEX(消耗汇总!BH$8:BH$87,相关资料!$F53,1),-2),0)</f>
        <v>0</v>
      </c>
      <c r="DD53" s="46">
        <v>29668700</v>
      </c>
      <c r="DE53" s="46">
        <v>15293100</v>
      </c>
      <c r="DF53" s="1">
        <f>IFERROR(ROUND($BQ53*INDEX(消耗汇总!BH$8:BH$87,相关资料!$G53,1)+$BS53*INDEX(消耗汇总!BH$8:BH$87,相关资料!$G53,1)/2,-2),0)</f>
        <v>0</v>
      </c>
      <c r="DH53" s="46">
        <v>15293100</v>
      </c>
      <c r="DI53" s="46">
        <v>29668700</v>
      </c>
      <c r="DM53" s="29">
        <v>22480900</v>
      </c>
      <c r="DN53" s="2"/>
      <c r="DO53" s="29">
        <v>22480900</v>
      </c>
      <c r="DR53" s="46">
        <v>10195400</v>
      </c>
      <c r="DS53" s="46">
        <v>19779100</v>
      </c>
      <c r="DT53" s="46">
        <v>10195400</v>
      </c>
      <c r="DU53" s="1">
        <v>0</v>
      </c>
      <c r="DW53" s="46">
        <v>42412900</v>
      </c>
      <c r="DX53" s="46">
        <v>82281100</v>
      </c>
      <c r="DY53" s="46">
        <v>42412900</v>
      </c>
      <c r="DZ53" s="1">
        <f>ROUND($BU53*INDEX(消耗汇总!BH$8:BH$87,相关资料!$K53,1),-2)</f>
        <v>0</v>
      </c>
      <c r="EB53" s="46">
        <v>42412900</v>
      </c>
      <c r="EC53" s="46">
        <v>82281100</v>
      </c>
      <c r="ED53" s="46">
        <v>42412900</v>
      </c>
      <c r="EE53" s="1">
        <f>IFERROR(ROUND($BV53*INDEX(消耗汇总!BH$8:BH$87,相关资料!$L53,1),-2),0)</f>
        <v>0</v>
      </c>
      <c r="EG53" s="46">
        <v>32217500</v>
      </c>
      <c r="EH53" s="46">
        <v>62502000</v>
      </c>
      <c r="EI53" s="46">
        <v>32217500</v>
      </c>
      <c r="EJ53" s="1">
        <f>IFERROR(ROUND($BW53*INDEX(消耗汇总!BH$8:BH$87,相关资料!$M53,1),-2),0)</f>
        <v>0</v>
      </c>
      <c r="EL53" s="1">
        <f>IFERROR(ROUND($BX53*INDEX(消耗汇总!BE$8:BE$87,相关资料!$N53,1),-2),0)</f>
        <v>0</v>
      </c>
      <c r="EM53" s="1">
        <f>IFERROR(ROUND($BX53*INDEX(消耗汇总!BF$8:BF$87,相关资料!$N53,1),-2),0)</f>
        <v>0</v>
      </c>
      <c r="EN53" s="1">
        <f>IFERROR(ROUND($BX53*INDEX(消耗汇总!BG$8:BG$87,相关资料!$N53,1),-2),0)</f>
        <v>0</v>
      </c>
      <c r="EO53" s="1">
        <f>IFERROR(ROUND($BX53*INDEX(消耗汇总!BH$8:BH$87,相关资料!$N53,1),-2),0)</f>
        <v>0</v>
      </c>
      <c r="EQ53" s="1">
        <f>IFERROR(ROUND($BY53*INDEX(消耗汇总!BE$8:BE$87,相关资料!$O53,1),-2),0)</f>
        <v>0</v>
      </c>
      <c r="ER53" s="1">
        <f>IFERROR(ROUND($BY53*INDEX(消耗汇总!BF$8:BF$87,相关资料!$O53,1),-2),0)</f>
        <v>0</v>
      </c>
      <c r="ES53" s="1">
        <f>IFERROR(ROUND($BY53*INDEX(消耗汇总!BG$8:BG$87,相关资料!$O53,1),-2),0)</f>
        <v>0</v>
      </c>
      <c r="ET53" s="1">
        <f>IFERROR(ROUND($BY53*INDEX(消耗汇总!BH$8:BH$87,相关资料!$O53,1),-2),0)</f>
        <v>0</v>
      </c>
      <c r="EV53" s="1">
        <f>IFERROR(ROUND($BZ53*INDEX(消耗汇总!BE$8:BE$87,相关资料!$P53,1),-2),0)</f>
        <v>0</v>
      </c>
      <c r="EW53" s="1">
        <f>IFERROR(ROUND($BZ53*INDEX(消耗汇总!BF$8:BF$87,相关资料!$P53,1),-2),0)</f>
        <v>0</v>
      </c>
      <c r="EX53" s="1">
        <f>IFERROR(ROUND($BZ53*INDEX(消耗汇总!BG$8:BG$87,相关资料!$P53,1),-2),0)</f>
        <v>0</v>
      </c>
      <c r="EY53" s="1">
        <f>IFERROR(ROUND($BZ53*INDEX(消耗汇总!BH$8:BH$87,相关资料!$P53,1),-2),0)</f>
        <v>0</v>
      </c>
      <c r="FA53" s="1">
        <f>IFERROR(ROUND($CA53*INDEX(消耗汇总!BE$8:BE$87,相关资料!$Q53,1),-2),0)</f>
        <v>0</v>
      </c>
      <c r="FB53" s="1">
        <f>IFERROR(ROUND($CA53*INDEX(消耗汇总!BF$8:BF$87,相关资料!$Q53,1),-2),0)</f>
        <v>0</v>
      </c>
      <c r="FC53" s="1">
        <f>IFERROR(ROUND($CA53*INDEX(消耗汇总!BG$8:BG$87,相关资料!$Q53,1),-2),0)</f>
        <v>0</v>
      </c>
      <c r="FD53" s="1">
        <f>IFERROR(ROUND($CA53*INDEX(消耗汇总!BH$8:BH$87,相关资料!$Q53,1),-2),0)</f>
        <v>0</v>
      </c>
      <c r="FF53" s="1">
        <f>IFERROR(ROUND($CB53*INDEX(消耗汇总!BE$8:BE$87,相关资料!$R53,1),-2),0)</f>
        <v>0</v>
      </c>
      <c r="FG53" s="1">
        <f>IFERROR(ROUND($CB53*INDEX(消耗汇总!BF$8:BF$87,相关资料!$R53,1),-2),0)</f>
        <v>0</v>
      </c>
      <c r="FH53" s="1">
        <f>IFERROR(ROUND($CB53*INDEX(消耗汇总!BG$8:BG$87,相关资料!$R53,1),-2),0)</f>
        <v>0</v>
      </c>
      <c r="FI53" s="1">
        <f>IFERROR(ROUND($CB53*INDEX(消耗汇总!BH$8:BH$87,相关资料!$R53,1),-2),0)</f>
        <v>0</v>
      </c>
      <c r="FK53" s="46">
        <v>27119800</v>
      </c>
      <c r="FL53" s="46">
        <v>52612400</v>
      </c>
      <c r="FM53" s="46">
        <v>27119800</v>
      </c>
      <c r="FN53" s="1">
        <f>IFERROR(ROUND($CC53*INDEX(消耗汇总!BH$8:BH$87,相关资料!$S53,1),-2),0)</f>
        <v>0</v>
      </c>
      <c r="FP53" s="1">
        <f>IFERROR(ROUND($CD53*INDEX(消耗汇总!BE$8:BE$87,相关资料!$T53,1),-2),0)</f>
        <v>0</v>
      </c>
      <c r="FQ53" s="1">
        <f>IFERROR(ROUND($CD53*INDEX(消耗汇总!BF$8:BF$87,相关资料!$T53,1),-2),0)</f>
        <v>0</v>
      </c>
      <c r="FR53" s="1">
        <f>IFERROR(ROUND($CD53*INDEX(消耗汇总!BG$8:BG$87,相关资料!$T53,1),-2),0)</f>
        <v>0</v>
      </c>
      <c r="FS53" s="1">
        <f>IFERROR(ROUND($CD53*INDEX(消耗汇总!BH$8:BH$87,相关资料!$T53,1),-2),0)</f>
        <v>0</v>
      </c>
      <c r="FW53" s="8">
        <v>48</v>
      </c>
      <c r="FX53" s="5">
        <f t="shared" si="13"/>
        <v>779296600</v>
      </c>
      <c r="FY53" s="5">
        <f t="shared" si="14"/>
        <v>126937000</v>
      </c>
      <c r="FZ53" s="5">
        <f t="shared" si="15"/>
        <v>0</v>
      </c>
      <c r="GA53" s="5">
        <f t="shared" si="1"/>
        <v>0</v>
      </c>
      <c r="GB53" s="5">
        <f t="shared" si="2"/>
        <v>44961800</v>
      </c>
      <c r="GC53" s="5">
        <f t="shared" si="3"/>
        <v>44961800</v>
      </c>
      <c r="GD53" s="5">
        <f t="shared" si="16"/>
        <v>44961800</v>
      </c>
      <c r="GE53" s="5">
        <f t="shared" si="17"/>
        <v>40169900</v>
      </c>
      <c r="GF53" s="5">
        <f t="shared" si="4"/>
        <v>167106900</v>
      </c>
      <c r="GG53" s="5">
        <f t="shared" si="5"/>
        <v>167106900</v>
      </c>
      <c r="GH53" s="5">
        <f t="shared" si="6"/>
        <v>126937000</v>
      </c>
      <c r="GI53" s="8"/>
      <c r="GJ53" s="5">
        <f t="shared" si="7"/>
        <v>0</v>
      </c>
      <c r="GK53" s="5">
        <f t="shared" si="8"/>
        <v>0</v>
      </c>
      <c r="GL53" s="5">
        <f t="shared" si="9"/>
        <v>0</v>
      </c>
      <c r="GM53" s="5">
        <f t="shared" si="10"/>
        <v>0</v>
      </c>
      <c r="GN53" s="5">
        <f t="shared" si="11"/>
        <v>106852000</v>
      </c>
      <c r="GO53" s="5">
        <f t="shared" si="12"/>
        <v>0</v>
      </c>
      <c r="GR53" s="8">
        <v>48</v>
      </c>
      <c r="GS53" s="5">
        <f>SUM(FX$6:FX53)</f>
        <v>4546821600</v>
      </c>
      <c r="GT53" s="5">
        <f>SUM(FY$6:FY53)</f>
        <v>769631100</v>
      </c>
      <c r="GU53" s="5">
        <f>SUM(FZ$6:FZ53)</f>
        <v>574088126600</v>
      </c>
      <c r="GV53" s="5">
        <f>SUM(GA$6:GA53)</f>
        <v>0</v>
      </c>
      <c r="GW53" s="5">
        <f>SUM(GB$6:GB53)</f>
        <v>280092900</v>
      </c>
      <c r="GX53" s="5">
        <f>SUM(GC$6:GC53)</f>
        <v>280092900</v>
      </c>
      <c r="GY53" s="5">
        <f>SUM(GD$6:GD53)</f>
        <v>280092920</v>
      </c>
      <c r="GZ53" s="5">
        <f>SUM(GE$6:GE53)</f>
        <v>252370050</v>
      </c>
      <c r="HA53" s="5">
        <f>SUM(GF$6:GF53)</f>
        <v>788991900</v>
      </c>
      <c r="HB53" s="5">
        <f>SUM(GG$6:GG53)</f>
        <v>979665750</v>
      </c>
      <c r="HC53" s="5">
        <f>SUM(GH$6:GH53)</f>
        <v>769631400</v>
      </c>
      <c r="HD53" s="5">
        <f>SUM(GI$6:GI53)</f>
        <v>0</v>
      </c>
      <c r="HE53" s="5">
        <f>SUM(GJ$6:GJ53)</f>
        <v>57765804600</v>
      </c>
      <c r="HF53" s="5">
        <f>SUM(GK$6:GK53)</f>
        <v>57765805200</v>
      </c>
      <c r="HG53" s="5">
        <f>SUM(GL$6:GL53)</f>
        <v>57765804900</v>
      </c>
      <c r="HH53" s="5">
        <f>SUM(GM$6:GM53)</f>
        <v>43324352700</v>
      </c>
      <c r="HI53" s="5">
        <f>SUM(GN$6:GN53)</f>
        <v>639397600</v>
      </c>
      <c r="HJ53" s="5">
        <f>SUM(GO$6:GO53)</f>
        <v>4436503800</v>
      </c>
      <c r="HM53" s="8">
        <v>48</v>
      </c>
      <c r="HN53" s="5">
        <f>IFERROR(求节点(相关资料!C$6:C$85,GS$6:GS$85,$HM53),0)</f>
        <v>4546821600</v>
      </c>
      <c r="HO53" s="5">
        <f>IFERROR(求节点(相关资料!D$6:D$85,GT$6:GT$85,$HM53),0)</f>
        <v>769631100</v>
      </c>
      <c r="HP53" s="5">
        <f>IFERROR(求节点(相关资料!E$6:E$85,GU$6:GU$85,$HM53),0)</f>
        <v>2036561600</v>
      </c>
      <c r="HQ53" s="5">
        <f>IFERROR(求节点(相关资料!F$6:F$85,GV$6:GV$85,$HM53),0)</f>
        <v>0</v>
      </c>
      <c r="HR53" s="5">
        <f>IFERROR(求节点(相关资料!G$6:G$85,GW$6:GW$85,$HM53),0)</f>
        <v>280092900</v>
      </c>
      <c r="HS53" s="5">
        <f>IFERROR(求节点(相关资料!H$6:H$85,GX$6:GX$85,$HM53),0)</f>
        <v>280092900</v>
      </c>
      <c r="HT53" s="5">
        <f>IFERROR(求节点(相关资料!I$6:I$85,GY$6:GY$85,$HM53),0)</f>
        <v>280092920</v>
      </c>
      <c r="HU53" s="5">
        <f>IFERROR(求节点(相关资料!J$6:J$85,GZ$6:GZ$85,$HM53),0)</f>
        <v>252370050</v>
      </c>
      <c r="HV53" s="5">
        <f>IFERROR(求节点(相关资料!K$6:K$85,HA$6:HA$85,$HM53),0)</f>
        <v>788991900</v>
      </c>
      <c r="HW53" s="5">
        <f>IFERROR(求节点(相关资料!L$6:L$85,HB$6:HB$85,$HM53),0)</f>
        <v>979665750</v>
      </c>
      <c r="HX53" s="5">
        <f>IFERROR(求节点(相关资料!M$6:M$85,HC$6:HC$85,$HM53),0)</f>
        <v>769631400</v>
      </c>
      <c r="HY53" s="5">
        <f>IFERROR(求节点(相关资料!N$6:N$85,HD$6:HD$85,$HM53),0)</f>
        <v>0</v>
      </c>
      <c r="HZ53" s="5">
        <f>IFERROR(求节点(相关资料!O$6:O$85,HE$6:HE$85,$HM53),0)</f>
        <v>289055850</v>
      </c>
      <c r="IA53" s="5">
        <f>IFERROR(求节点(相关资料!P$6:P$85,HF$6:HF$85,$HM53),0)</f>
        <v>289056450</v>
      </c>
      <c r="IB53" s="5">
        <f>IFERROR(求节点(相关资料!Q$6:Q$85,HG$6:HG$85,$HM53),0)</f>
        <v>289056150</v>
      </c>
      <c r="IC53" s="5">
        <f>IFERROR(求节点(相关资料!R$6:R$85,HH$6:HH$85,$HM53),0)</f>
        <v>216790550</v>
      </c>
      <c r="ID53" s="5">
        <f>IFERROR(求节点(相关资料!S$6:S$85,HI$6:HI$85,$HM53),0)</f>
        <v>639397600</v>
      </c>
      <c r="IE53" s="5">
        <f>IFERROR(求节点(相关资料!T$6:T$85,HJ$6:HJ$85,$HM53),0)</f>
        <v>25452122.222222224</v>
      </c>
      <c r="IH53" s="6">
        <v>48</v>
      </c>
      <c r="II53" s="6">
        <f>SUMPRODUCT(HN53:IE53,'[1]功能-城建'!$X53:$AO53)</f>
        <v>12732760842.222221</v>
      </c>
      <c r="IJ53" s="6">
        <f>'[1]资源-木石铜粮'!$BW53</f>
        <v>14283564322.090681</v>
      </c>
      <c r="IK53" s="6">
        <f t="shared" si="18"/>
        <v>0.89142741651185642</v>
      </c>
    </row>
    <row r="54" spans="1:245" x14ac:dyDescent="0.15">
      <c r="A54" s="2">
        <v>49</v>
      </c>
      <c r="B54" s="4">
        <f>'[1]资源-木石铜粮'!DG54</f>
        <v>5467681336.4937744</v>
      </c>
      <c r="C54" s="4">
        <f>'[1]资源-木石铜粮'!DH54</f>
        <v>918456558.56094885</v>
      </c>
      <c r="D54" s="4">
        <f>'[1]资源-木石铜粮'!DI54</f>
        <v>2431946077.803278</v>
      </c>
      <c r="E54" s="4">
        <f>'[1]资源-木石铜粮'!DJ54</f>
        <v>0</v>
      </c>
      <c r="F54" s="4">
        <f>'[1]资源-木石铜粮'!DK54</f>
        <v>298878532.65660292</v>
      </c>
      <c r="G54" s="4">
        <f>'[1]资源-木石铜粮'!DL54</f>
        <v>298878532.65660292</v>
      </c>
      <c r="H54" s="4">
        <f>'[1]资源-木石铜粮'!DM54</f>
        <v>298878532.65660292</v>
      </c>
      <c r="I54" s="4">
        <f>'[1]资源-木石铜粮'!DN54</f>
        <v>298878532.65660292</v>
      </c>
      <c r="J54" s="29">
        <f>SMALL('[1]资源-木石铜粮'!$DO$6:$DO$55,$A54)</f>
        <v>986181635.25731802</v>
      </c>
      <c r="K54" s="4">
        <f>'[1]资源-木石铜粮'!DP54</f>
        <v>1176859926.1533365</v>
      </c>
      <c r="L54" s="4">
        <f>'[1]资源-木石铜粮'!DQ54</f>
        <v>918456098.61787057</v>
      </c>
      <c r="M54" s="4">
        <f>'[1]资源-木石铜粮'!DR54</f>
        <v>2019554928.5358486</v>
      </c>
      <c r="N54" s="4">
        <f>'[1]资源-木石铜粮'!DS54</f>
        <v>339638195.85196626</v>
      </c>
      <c r="O54" s="4">
        <f>'[1]资源-木石铜粮'!DT54</f>
        <v>339639324.91003901</v>
      </c>
      <c r="P54" s="4">
        <f>'[1]资源-木石铜粮'!DU54</f>
        <v>339638916.07174718</v>
      </c>
      <c r="Q54" s="4">
        <f>'[1]资源-木石铜粮'!DV54</f>
        <v>254727846.37141696</v>
      </c>
      <c r="R54" s="4">
        <f>'[1]资源-木石铜粮'!DW54</f>
        <v>764809046.90505648</v>
      </c>
      <c r="S54" s="4">
        <f>'[1]资源-木石铜粮'!DX54</f>
        <v>30727626.764713343</v>
      </c>
      <c r="T54" s="4">
        <f>'[1]资源-木石铜粮'!DY54</f>
        <v>0</v>
      </c>
      <c r="V54" s="2">
        <v>49</v>
      </c>
      <c r="W54" s="2">
        <f>IFERROR(求节点($A$6:$A$85,B$6:B$85,相关资料!C54),0)</f>
        <v>5467681336.4937744</v>
      </c>
      <c r="X54" s="2">
        <f>IFERROR(求节点($A$6:$A$85,C$6:C$85,相关资料!D54),0)</f>
        <v>918456558.56094885</v>
      </c>
      <c r="Y54" s="2">
        <f>IFERROR(求节点($A$6:$A$85,D$6:D$85,相关资料!E54),0)</f>
        <v>464988771639.45007</v>
      </c>
      <c r="Z54" s="2">
        <f>IFERROR(求节点($A$6:$A$85,E$6:E$85,相关资料!F54),0)</f>
        <v>0</v>
      </c>
      <c r="AA54" s="2">
        <f>IFERROR(求节点($A$6:$A$85,F$6:F$85,相关资料!G54),0)</f>
        <v>298878532.65660292</v>
      </c>
      <c r="AB54" s="2">
        <f>IFERROR(求节点($A$6:$A$85,G$6:G$85,相关资料!H54),0)</f>
        <v>298878532.65660292</v>
      </c>
      <c r="AC54" s="2">
        <f>IFERROR(求节点($A$6:$A$85,H$6:H$85,相关资料!I54),0)</f>
        <v>298878532.65660292</v>
      </c>
      <c r="AD54" s="2">
        <f>IFERROR(求节点($A$6:$A$85,I$6:I$85,相关资料!J54),0)</f>
        <v>298878532.65660292</v>
      </c>
      <c r="AE54" s="29">
        <f>MAX(求节点('[1]功能-城建'!$K$33:$K$55,$J$33:$J$85,$V54),AE53)</f>
        <v>986181635.25731802</v>
      </c>
      <c r="AF54" s="2">
        <f>IFERROR(求节点($A$6:$A$85,K$6:K$85,相关资料!L54),0)</f>
        <v>1176859926.1533365</v>
      </c>
      <c r="AG54" s="2">
        <f>IFERROR(求节点($A$6:$A$85,L$6:L$85,相关资料!M54),0)</f>
        <v>918456098.61787057</v>
      </c>
      <c r="AH54" s="2">
        <f>IFERROR(求节点($A$6:$A$85,M$6:M$85,相关资料!N54),0)</f>
        <v>365635414126.22552</v>
      </c>
      <c r="AI54" s="2">
        <f>IFERROR(求节点($A$6:$A$85,N$6:N$85,相关资料!O54),0)</f>
        <v>46721568786.87645</v>
      </c>
      <c r="AJ54" s="2">
        <f>IFERROR(求节点($A$6:$A$85,O$6:O$85,相关资料!P54),0)</f>
        <v>46721569915.934525</v>
      </c>
      <c r="AK54" s="2">
        <f>IFERROR(求节点($A$6:$A$85,P$6:P$85,相关资料!Q54),0)</f>
        <v>46721569507.096237</v>
      </c>
      <c r="AL54" s="2">
        <f>IFERROR(求节点($A$6:$A$85,Q$6:Q$85,相关资料!R54),0)</f>
        <v>35041175789.639816</v>
      </c>
      <c r="AM54" s="2">
        <f>IFERROR(求节点($A$6:$A$85,R$6:R$85,相关资料!S54),0)</f>
        <v>764809046.90505648</v>
      </c>
      <c r="AN54" s="2">
        <f>IFERROR(求节点($A$6:$A$85,S$6:S$85,相关资料!T54),0)</f>
        <v>3606382190.1373234</v>
      </c>
      <c r="AO54" s="2">
        <f>IFERROR(求节点($A$6:$A$85,T$6:T$85,相关资料!U54),0)</f>
        <v>0</v>
      </c>
      <c r="AP54" s="2"/>
      <c r="AQ54" s="2">
        <v>49</v>
      </c>
      <c r="AR54" s="2">
        <f>IF(W54-W53=0,MAX(AR$6:AR53),W54-W53)</f>
        <v>920859641.65137672</v>
      </c>
      <c r="AS54" s="2">
        <f>IF(X54-X53=0,MAX(AS$6:AS53),X54-X53)</f>
        <v>148825800.67092955</v>
      </c>
      <c r="AT54" s="2">
        <f>IF(Y54-Y53=0,MAX(AT$6:AT53),Y54-Y53)</f>
        <v>130219026434.29602</v>
      </c>
      <c r="AU54" s="2">
        <f>IF(Z54-Z53=0,MAX(AU$6:AU53),Z54-Z53)</f>
        <v>0</v>
      </c>
      <c r="AV54" s="2">
        <f>IF(AA54-AA53=0,MAX(AV$6:AV53),AA54-AA53)</f>
        <v>46508062.709665477</v>
      </c>
      <c r="AW54" s="2">
        <f>IF(AB54-AB53=0,MAX(AW$6:AW53),AB54-AB53)</f>
        <v>46508062.709665477</v>
      </c>
      <c r="AX54" s="2">
        <f>IF(AC54-AC53=0,MAX(AX$6:AX53),AC54-AC53)</f>
        <v>46508062.709665477</v>
      </c>
      <c r="AY54" s="2">
        <f>IF(AD54-AD53=0,MAX(AY$6:AY53),AD54-AD53)</f>
        <v>46508062.709665477</v>
      </c>
      <c r="AZ54" s="2">
        <f>IF(AE54-AE53=0,MAX(AZ$6:AZ53),AE54-AE53)</f>
        <v>197194185.8889817</v>
      </c>
      <c r="BA54" s="2">
        <f>IF(AF54-AF53=0,MAX(BA$6:BA53),AF54-AF53)</f>
        <v>197194185.88898158</v>
      </c>
      <c r="BB54" s="2">
        <f>IF(AG54-AG53=0,MAX(BB$6:BB53),AG54-AG53)</f>
        <v>148825800.67092955</v>
      </c>
      <c r="BC54" s="2">
        <f>IF(AH54-AH53=0,MAX(BC$6:BC53),AH54-AH53)</f>
        <v>80184338195.206726</v>
      </c>
      <c r="BD54" s="2">
        <f>IF(AI54-AI53=0,MAX(BD$6:BD53),AI54-AI53)</f>
        <v>17673864382.141937</v>
      </c>
      <c r="BE54" s="2">
        <f>IF(AJ54-AJ53=0,MAX(BE$6:BE53),AJ54-AJ53)</f>
        <v>17673864382.141937</v>
      </c>
      <c r="BF54" s="2">
        <f>IF(AK54-AK53=0,MAX(BF$6:BF53),AK54-AK53)</f>
        <v>17673864382.141941</v>
      </c>
      <c r="BG54" s="2">
        <f>IF(AL54-AL53=0,MAX(BG$6:BG53),AL54-AL53)</f>
        <v>13255398286.606468</v>
      </c>
      <c r="BH54" s="2">
        <f>IF(AM54-AM53=0,MAX(BH$6:BH53),AM54-AM53)</f>
        <v>125571769.31609678</v>
      </c>
      <c r="BI54" s="2">
        <f>IF(AN54-AN53=0,MAX(BI$6:BI53),AN54-AN53)</f>
        <v>1285032343.8735757</v>
      </c>
      <c r="BK54" s="21">
        <v>1</v>
      </c>
      <c r="BL54" s="2">
        <v>49</v>
      </c>
      <c r="BM54" s="2">
        <f>IF($BL54&gt;BM$1,0,SMALL(AR$6:AR$85,$BL54)*求节点($BL$6:$BL$85,$BK$6:$BK$85,INDEX(升级建筑所需大殿等级!AA$6:AA$85,MATCH($BL54,升级建筑所需大殿等级!$Z$6:$Z$85,0))))</f>
        <v>920859641.65137672</v>
      </c>
      <c r="BN54" s="2">
        <f>IF($BL54&gt;BN$1,0,SMALL(AS$6:AS$85,$BL54)*求节点($BL$6:$BL$85,$BK$6:$BK$85,INDEX(升级建筑所需大殿等级!AB$6:AB$85,MATCH($BL54,升级建筑所需大殿等级!$Z$6:$Z$85,0))))</f>
        <v>148825800.67092955</v>
      </c>
      <c r="BO54" s="2">
        <f>IF($BL54&gt;BO$1,0,SMALL(AT$6:AT$85,$BL54)*求节点($BL$6:$BL$85,$BK$6:$BK$85,INDEX(升级建筑所需大殿等级!AC$6:AC$85,MATCH($BL54,升级建筑所需大殿等级!$Z$6:$Z$85,0))))</f>
        <v>0</v>
      </c>
      <c r="BP54" s="2">
        <f>IF($BL54&gt;BP$1,0,SMALL(AU$6:AU$85,$BL54)*求节点($BL$6:$BL$85,$BK$6:$BK$85,INDEX(升级建筑所需大殿等级!AD$6:AD$85,MATCH($BL54,升级建筑所需大殿等级!$Z$6:$Z$85,0))))</f>
        <v>0</v>
      </c>
      <c r="BQ54" s="2">
        <f>IF($BL54&gt;BQ$1,0,SMALL(AV$6:AV$85,$BL54)*求节点($BL$6:$BL$85,$BK$6:$BK$85,INDEX(升级建筑所需大殿等级!AE$6:AE$85,MATCH($BL54,升级建筑所需大殿等级!$Z$6:$Z$85,0))))</f>
        <v>46508062.709665477</v>
      </c>
      <c r="BR54" s="2">
        <f>IF($BL54&gt;BR$1,0,SMALL(AW$6:AW$85,$BL54)*求节点($BL$6:$BL$85,$BK$6:$BK$85,INDEX(升级建筑所需大殿等级!AF$6:AF$85,MATCH($BL54,升级建筑所需大殿等级!$Z$6:$Z$85,0))))</f>
        <v>46508062.709665477</v>
      </c>
      <c r="BS54" s="2">
        <f>IF($BL54&gt;BS$1,0,SMALL(AX$6:AX$85,$BL54)*求节点($BL$6:$BL$85,$BK$6:$BK$85,INDEX(升级建筑所需大殿等级!AG$6:AG$85,MATCH($BL54,升级建筑所需大殿等级!$Z$6:$Z$85,0))))</f>
        <v>46508062.709665477</v>
      </c>
      <c r="BT54" s="2">
        <f>IF($BL54&gt;BT$1,0,SMALL(AY$6:AY$85,$BL54)*求节点($BL$6:$BL$85,$BK$6:$BK$85,INDEX(升级建筑所需大殿等级!AH$6:AH$85,MATCH($BL54,升级建筑所需大殿等级!$Z$6:$Z$85,0))))</f>
        <v>46508062.709665477</v>
      </c>
      <c r="BU54" s="2">
        <f>IF($BL54&gt;BU$1,0,SMALL(AZ$6:AZ$85,$BL54)*求节点($BL$6:$BL$85,$BK$6:$BK$85,INDEX(升级建筑所需大殿等级!AI$6:AI$85,MATCH($BL54,升级建筑所需大殿等级!$Z$6:$Z$85,0))))</f>
        <v>197194185.8889817</v>
      </c>
      <c r="BV54" s="2">
        <f>IF($BL54&gt;BV$1,0,SMALL(BA$6:BA$85,$BL54)*求节点($BL$6:$BL$85,$BK$6:$BK$85,INDEX(升级建筑所需大殿等级!AJ$6:AJ$85,MATCH($BL54,升级建筑所需大殿等级!$Z$6:$Z$85,0))))</f>
        <v>197194185.88898158</v>
      </c>
      <c r="BW54" s="2">
        <f>IF($BL54&gt;BW$1,0,SMALL(BB$6:BB$85,$BL54)*求节点($BL$6:$BL$85,$BK$6:$BK$85,INDEX(升级建筑所需大殿等级!AK$6:AK$85,MATCH($BL54,升级建筑所需大殿等级!$Z$6:$Z$85,0))))</f>
        <v>148825800.67092955</v>
      </c>
      <c r="BX54" s="2">
        <f>IF($BL54&gt;BX$1,0,SMALL(BC$6:BC$85,$BL54)*求节点($BL$6:$BL$85,$BK$6:$BK$85,INDEX(升级建筑所需大殿等级!AL$6:AL$85,MATCH($BL54,升级建筑所需大殿等级!$Z$6:$Z$85,0))))</f>
        <v>0</v>
      </c>
      <c r="BY54" s="2">
        <f>IF($BL54&gt;BY$1,0,SMALL(BD$6:BD$85,$BL54)*求节点($BL$6:$BL$85,$BK$6:$BK$85,INDEX(升级建筑所需大殿等级!AM$6:AM$85,MATCH($BL54,升级建筑所需大殿等级!$Z$6:$Z$85,0))))</f>
        <v>0</v>
      </c>
      <c r="BZ54" s="2">
        <f>IF($BL54&gt;BZ$1,0,SMALL(BE$6:BE$85,$BL54)*求节点($BL$6:$BL$85,$BK$6:$BK$85,INDEX(升级建筑所需大殿等级!AN$6:AN$85,MATCH($BL54,升级建筑所需大殿等级!$Z$6:$Z$85,0))))</f>
        <v>0</v>
      </c>
      <c r="CA54" s="2">
        <f>IF($BL54&gt;CA$1,0,SMALL(BF$6:BF$85,$BL54)*求节点($BL$6:$BL$85,$BK$6:$BK$85,INDEX(升级建筑所需大殿等级!AO$6:AO$85,MATCH($BL54,升级建筑所需大殿等级!$Z$6:$Z$85,0))))</f>
        <v>0</v>
      </c>
      <c r="CB54" s="2">
        <f>IF($BL54&gt;CB$1,0,SMALL(BG$6:BG$85,$BL54)*求节点($BL$6:$BL$85,$BK$6:$BK$85,INDEX(升级建筑所需大殿等级!AP$6:AP$85,MATCH($BL54,升级建筑所需大殿等级!$Z$6:$Z$85,0))))</f>
        <v>0</v>
      </c>
      <c r="CC54" s="2">
        <f>IF($BL54&gt;CC$1,0,SMALL(BH$6:BH$85,$BL54)*求节点($BL$6:$BL$85,$BK$6:$BK$85,INDEX(升级建筑所需大殿等级!AQ$6:AQ$85,MATCH($BL54,升级建筑所需大殿等级!$Z$6:$Z$85,0))))</f>
        <v>125571769.31609678</v>
      </c>
      <c r="CD54" s="2">
        <f>IF($BL54&gt;CD$1,0,SMALL(BI$6:BI$85,$BL54)*求节点($BL$6:$BL$85,$BK$6:$BK$85,INDEX(升级建筑所需大殿等级!AR$6:AR$85,MATCH($BL54,升级建筑所需大殿等级!$Z$6:$Z$85,0))))</f>
        <v>0</v>
      </c>
      <c r="CE54" s="2"/>
      <c r="CF54" s="2"/>
      <c r="CH54" s="1">
        <v>49</v>
      </c>
      <c r="CI54" s="46">
        <v>232540300</v>
      </c>
      <c r="CJ54" s="46">
        <v>455779000</v>
      </c>
      <c r="CK54" s="46">
        <v>232540300</v>
      </c>
      <c r="CL54" s="1">
        <f>IFERROR(ROUND($BM54*INDEX(消耗汇总!BH$8:BH$87,相关资料!$C54,1),-2),0)</f>
        <v>0</v>
      </c>
      <c r="CN54" s="46">
        <v>37582300</v>
      </c>
      <c r="CO54" s="46">
        <v>73661300</v>
      </c>
      <c r="CP54" s="46">
        <v>37582300</v>
      </c>
      <c r="CQ54" s="1">
        <f>IFERROR(ROUND($BN54*INDEX(消耗汇总!BH$8:BH$87,相关资料!$D54,1),-2),0)</f>
        <v>0</v>
      </c>
      <c r="CS54" s="1">
        <f>IFERROR(ROUND($BO54*INDEX(消耗汇总!BE$8:BE$87,相关资料!$E54,1),-2),0)</f>
        <v>0</v>
      </c>
      <c r="CT54" s="1">
        <f>IFERROR(ROUND($BO54*INDEX(消耗汇总!BF$8:BF$87,相关资料!$E54,1),-2),0)</f>
        <v>0</v>
      </c>
      <c r="CU54" s="1">
        <f>IFERROR(ROUND($BO54*INDEX(消耗汇总!BG$8:BG$87,相关资料!$E54,1),-2),0)</f>
        <v>0</v>
      </c>
      <c r="CV54" s="1">
        <f>IFERROR(ROUND($BO54*INDEX(消耗汇总!BH$8:BH$87,相关资料!$E54,1),-2),0)</f>
        <v>0</v>
      </c>
      <c r="CX54" s="1">
        <f>IFERROR(ROUND($BP54*INDEX(消耗汇总!BE$8:BE$87,相关资料!$F54,1),-2),0)</f>
        <v>0</v>
      </c>
      <c r="CY54" s="1">
        <f>IFERROR(ROUND($BP54*INDEX(消耗汇总!BF$8:BF$87,相关资料!$F54,1),-2),0)</f>
        <v>0</v>
      </c>
      <c r="CZ54" s="1">
        <f>IFERROR(ROUND($BP54*INDEX(消耗汇总!BG$8:BG$87,相关资料!$F54,1),-2),0)</f>
        <v>0</v>
      </c>
      <c r="DA54" s="1">
        <f>IFERROR(ROUND($BP54*INDEX(消耗汇总!BH$8:BH$87,相关资料!$F54,1),-2),0)</f>
        <v>0</v>
      </c>
      <c r="DD54" s="46">
        <v>34528700</v>
      </c>
      <c r="DE54" s="46">
        <v>17616700</v>
      </c>
      <c r="DF54" s="1">
        <f>IFERROR(ROUND($BQ54*INDEX(消耗汇总!BH$8:BH$87,相关资料!$G54,1)+$BS54*INDEX(消耗汇总!BH$8:BH$87,相关资料!$G54,1)/2,-2),0)</f>
        <v>0</v>
      </c>
      <c r="DH54" s="46">
        <v>17616700</v>
      </c>
      <c r="DI54" s="46">
        <v>34528700</v>
      </c>
      <c r="DM54" s="29">
        <v>26072700</v>
      </c>
      <c r="DN54" s="2"/>
      <c r="DO54" s="29">
        <v>26072700</v>
      </c>
      <c r="DR54" s="46">
        <v>11744500</v>
      </c>
      <c r="DS54" s="46">
        <v>23019100</v>
      </c>
      <c r="DT54" s="46">
        <v>11744500</v>
      </c>
      <c r="DU54" s="1">
        <v>0</v>
      </c>
      <c r="DW54" s="46">
        <v>49796500</v>
      </c>
      <c r="DX54" s="46">
        <v>97601200</v>
      </c>
      <c r="DY54" s="46">
        <v>49796500</v>
      </c>
      <c r="DZ54" s="1">
        <f>ROUND($BU54*INDEX(消耗汇总!BH$8:BH$87,相关资料!$K54,1),-2)</f>
        <v>0</v>
      </c>
      <c r="EB54" s="46">
        <v>49796500</v>
      </c>
      <c r="EC54" s="46">
        <v>97601200</v>
      </c>
      <c r="ED54" s="46">
        <v>49796500</v>
      </c>
      <c r="EE54" s="1">
        <f>IFERROR(ROUND($BV54*INDEX(消耗汇总!BH$8:BH$87,相关资料!$L54,1),-2),0)</f>
        <v>0</v>
      </c>
      <c r="EG54" s="46">
        <v>37582300</v>
      </c>
      <c r="EH54" s="46">
        <v>73661300</v>
      </c>
      <c r="EI54" s="46">
        <v>37582300</v>
      </c>
      <c r="EJ54" s="1">
        <f>IFERROR(ROUND($BW54*INDEX(消耗汇总!BH$8:BH$87,相关资料!$M54,1),-2),0)</f>
        <v>0</v>
      </c>
      <c r="EL54" s="1">
        <f>IFERROR(ROUND($BX54*INDEX(消耗汇总!BE$8:BE$87,相关资料!$N54,1),-2),0)</f>
        <v>0</v>
      </c>
      <c r="EM54" s="1">
        <f>IFERROR(ROUND($BX54*INDEX(消耗汇总!BF$8:BF$87,相关资料!$N54,1),-2),0)</f>
        <v>0</v>
      </c>
      <c r="EN54" s="1">
        <f>IFERROR(ROUND($BX54*INDEX(消耗汇总!BG$8:BG$87,相关资料!$N54,1),-2),0)</f>
        <v>0</v>
      </c>
      <c r="EO54" s="1">
        <f>IFERROR(ROUND($BX54*INDEX(消耗汇总!BH$8:BH$87,相关资料!$N54,1),-2),0)</f>
        <v>0</v>
      </c>
      <c r="EQ54" s="1">
        <f>IFERROR(ROUND($BY54*INDEX(消耗汇总!BE$8:BE$87,相关资料!$O54,1),-2),0)</f>
        <v>0</v>
      </c>
      <c r="ER54" s="1">
        <f>IFERROR(ROUND($BY54*INDEX(消耗汇总!BF$8:BF$87,相关资料!$O54,1),-2),0)</f>
        <v>0</v>
      </c>
      <c r="ES54" s="1">
        <f>IFERROR(ROUND($BY54*INDEX(消耗汇总!BG$8:BG$87,相关资料!$O54,1),-2),0)</f>
        <v>0</v>
      </c>
      <c r="ET54" s="1">
        <f>IFERROR(ROUND($BY54*INDEX(消耗汇总!BH$8:BH$87,相关资料!$O54,1),-2),0)</f>
        <v>0</v>
      </c>
      <c r="EV54" s="1">
        <f>IFERROR(ROUND($BZ54*INDEX(消耗汇总!BE$8:BE$87,相关资料!$P54,1),-2),0)</f>
        <v>0</v>
      </c>
      <c r="EW54" s="1">
        <f>IFERROR(ROUND($BZ54*INDEX(消耗汇总!BF$8:BF$87,相关资料!$P54,1),-2),0)</f>
        <v>0</v>
      </c>
      <c r="EX54" s="1">
        <f>IFERROR(ROUND($BZ54*INDEX(消耗汇总!BG$8:BG$87,相关资料!$P54,1),-2),0)</f>
        <v>0</v>
      </c>
      <c r="EY54" s="1">
        <f>IFERROR(ROUND($BZ54*INDEX(消耗汇总!BH$8:BH$87,相关资料!$P54,1),-2),0)</f>
        <v>0</v>
      </c>
      <c r="FA54" s="1">
        <f>IFERROR(ROUND($CA54*INDEX(消耗汇总!BE$8:BE$87,相关资料!$Q54,1),-2),0)</f>
        <v>0</v>
      </c>
      <c r="FB54" s="1">
        <f>IFERROR(ROUND($CA54*INDEX(消耗汇总!BF$8:BF$87,相关资料!$Q54,1),-2),0)</f>
        <v>0</v>
      </c>
      <c r="FC54" s="1">
        <f>IFERROR(ROUND($CA54*INDEX(消耗汇总!BG$8:BG$87,相关资料!$Q54,1),-2),0)</f>
        <v>0</v>
      </c>
      <c r="FD54" s="1">
        <f>IFERROR(ROUND($CA54*INDEX(消耗汇总!BH$8:BH$87,相关资料!$Q54,1),-2),0)</f>
        <v>0</v>
      </c>
      <c r="FF54" s="1">
        <f>IFERROR(ROUND($CB54*INDEX(消耗汇总!BE$8:BE$87,相关资料!$R54,1),-2),0)</f>
        <v>0</v>
      </c>
      <c r="FG54" s="1">
        <f>IFERROR(ROUND($CB54*INDEX(消耗汇总!BF$8:BF$87,相关资料!$R54,1),-2),0)</f>
        <v>0</v>
      </c>
      <c r="FH54" s="1">
        <f>IFERROR(ROUND($CB54*INDEX(消耗汇总!BG$8:BG$87,相关资料!$R54,1),-2),0)</f>
        <v>0</v>
      </c>
      <c r="FI54" s="1">
        <f>IFERROR(ROUND($CB54*INDEX(消耗汇总!BH$8:BH$87,相关资料!$R54,1),-2),0)</f>
        <v>0</v>
      </c>
      <c r="FK54" s="46">
        <v>31710000</v>
      </c>
      <c r="FL54" s="46">
        <v>62151700</v>
      </c>
      <c r="FM54" s="46">
        <v>31710000</v>
      </c>
      <c r="FN54" s="1">
        <f>IFERROR(ROUND($CC54*INDEX(消耗汇总!BH$8:BH$87,相关资料!$S54,1),-2),0)</f>
        <v>0</v>
      </c>
      <c r="FP54" s="1">
        <f>IFERROR(ROUND($CD54*INDEX(消耗汇总!BE$8:BE$87,相关资料!$T54,1),-2),0)</f>
        <v>0</v>
      </c>
      <c r="FQ54" s="1">
        <f>IFERROR(ROUND($CD54*INDEX(消耗汇总!BF$8:BF$87,相关资料!$T54,1),-2),0)</f>
        <v>0</v>
      </c>
      <c r="FR54" s="1">
        <f>IFERROR(ROUND($CD54*INDEX(消耗汇总!BG$8:BG$87,相关资料!$T54,1),-2),0)</f>
        <v>0</v>
      </c>
      <c r="FS54" s="1">
        <f>IFERROR(ROUND($CD54*INDEX(消耗汇总!BH$8:BH$87,相关资料!$T54,1),-2),0)</f>
        <v>0</v>
      </c>
      <c r="FW54" s="8">
        <v>49</v>
      </c>
      <c r="FX54" s="5">
        <f t="shared" si="13"/>
        <v>920859600</v>
      </c>
      <c r="FY54" s="5">
        <f t="shared" si="14"/>
        <v>148825900</v>
      </c>
      <c r="FZ54" s="5">
        <f t="shared" si="15"/>
        <v>0</v>
      </c>
      <c r="GA54" s="5">
        <f t="shared" si="1"/>
        <v>0</v>
      </c>
      <c r="GB54" s="5">
        <f t="shared" si="2"/>
        <v>52145400</v>
      </c>
      <c r="GC54" s="5">
        <f t="shared" si="3"/>
        <v>52145400</v>
      </c>
      <c r="GD54" s="5">
        <f t="shared" si="16"/>
        <v>52145400</v>
      </c>
      <c r="GE54" s="5">
        <f t="shared" si="17"/>
        <v>46508100</v>
      </c>
      <c r="GF54" s="5">
        <f t="shared" si="4"/>
        <v>197194200</v>
      </c>
      <c r="GG54" s="5">
        <f t="shared" si="5"/>
        <v>197194200</v>
      </c>
      <c r="GH54" s="5">
        <f t="shared" si="6"/>
        <v>148825900</v>
      </c>
      <c r="GI54" s="8"/>
      <c r="GJ54" s="5">
        <f t="shared" si="7"/>
        <v>0</v>
      </c>
      <c r="GK54" s="5">
        <f t="shared" si="8"/>
        <v>0</v>
      </c>
      <c r="GL54" s="5">
        <f t="shared" si="9"/>
        <v>0</v>
      </c>
      <c r="GM54" s="5">
        <f t="shared" si="10"/>
        <v>0</v>
      </c>
      <c r="GN54" s="5">
        <f t="shared" si="11"/>
        <v>125571700</v>
      </c>
      <c r="GO54" s="5">
        <f t="shared" si="12"/>
        <v>0</v>
      </c>
      <c r="GR54" s="8">
        <v>49</v>
      </c>
      <c r="GS54" s="5">
        <f>SUM(FX$6:FX54)</f>
        <v>5467681200</v>
      </c>
      <c r="GT54" s="5">
        <f>SUM(FY$6:FY54)</f>
        <v>918457000</v>
      </c>
      <c r="GU54" s="5">
        <f>SUM(FZ$6:FZ54)</f>
        <v>574088126600</v>
      </c>
      <c r="GV54" s="5">
        <f>SUM(GA$6:GA54)</f>
        <v>0</v>
      </c>
      <c r="GW54" s="5">
        <f>SUM(GB$6:GB54)</f>
        <v>332238300</v>
      </c>
      <c r="GX54" s="5">
        <f>SUM(GC$6:GC54)</f>
        <v>332238300</v>
      </c>
      <c r="GY54" s="5">
        <f>SUM(GD$6:GD54)</f>
        <v>332238320</v>
      </c>
      <c r="GZ54" s="5">
        <f>SUM(GE$6:GE54)</f>
        <v>298878150</v>
      </c>
      <c r="HA54" s="5">
        <f>SUM(GF$6:GF54)</f>
        <v>986186100</v>
      </c>
      <c r="HB54" s="5">
        <f>SUM(GG$6:GG54)</f>
        <v>1176859950</v>
      </c>
      <c r="HC54" s="5">
        <f>SUM(GH$6:GH54)</f>
        <v>918457300</v>
      </c>
      <c r="HD54" s="5">
        <f>SUM(GI$6:GI54)</f>
        <v>0</v>
      </c>
      <c r="HE54" s="5">
        <f>SUM(GJ$6:GJ54)</f>
        <v>57765804600</v>
      </c>
      <c r="HF54" s="5">
        <f>SUM(GK$6:GK54)</f>
        <v>57765805200</v>
      </c>
      <c r="HG54" s="5">
        <f>SUM(GL$6:GL54)</f>
        <v>57765804900</v>
      </c>
      <c r="HH54" s="5">
        <f>SUM(GM$6:GM54)</f>
        <v>43324352700</v>
      </c>
      <c r="HI54" s="5">
        <f>SUM(GN$6:GN54)</f>
        <v>764969300</v>
      </c>
      <c r="HJ54" s="5">
        <f>SUM(GO$6:GO54)</f>
        <v>4436503800</v>
      </c>
      <c r="HM54" s="8">
        <v>49</v>
      </c>
      <c r="HN54" s="5">
        <f>IFERROR(求节点(相关资料!C$6:C$85,GS$6:GS$85,$HM54),0)</f>
        <v>5467681200</v>
      </c>
      <c r="HO54" s="5">
        <f>IFERROR(求节点(相关资料!D$6:D$85,GT$6:GT$85,$HM54),0)</f>
        <v>918457000</v>
      </c>
      <c r="HP54" s="5">
        <f>IFERROR(求节点(相关资料!E$6:E$85,GU$6:GU$85,$HM54),0)</f>
        <v>2362723380</v>
      </c>
      <c r="HQ54" s="5">
        <f>IFERROR(求节点(相关资料!F$6:F$85,GV$6:GV$85,$HM54),0)</f>
        <v>0</v>
      </c>
      <c r="HR54" s="5">
        <f>IFERROR(求节点(相关资料!G$6:G$85,GW$6:GW$85,$HM54),0)</f>
        <v>332238300</v>
      </c>
      <c r="HS54" s="5">
        <f>IFERROR(求节点(相关资料!H$6:H$85,GX$6:GX$85,$HM54),0)</f>
        <v>332238300</v>
      </c>
      <c r="HT54" s="5">
        <f>IFERROR(求节点(相关资料!I$6:I$85,GY$6:GY$85,$HM54),0)</f>
        <v>332238320</v>
      </c>
      <c r="HU54" s="5">
        <f>IFERROR(求节点(相关资料!J$6:J$85,GZ$6:GZ$85,$HM54),0)</f>
        <v>298878150</v>
      </c>
      <c r="HV54" s="5">
        <f>IFERROR(求节点(相关资料!K$6:K$85,HA$6:HA$85,$HM54),0)</f>
        <v>986186100</v>
      </c>
      <c r="HW54" s="5">
        <f>IFERROR(求节点(相关资料!L$6:L$85,HB$6:HB$85,$HM54),0)</f>
        <v>1176859950</v>
      </c>
      <c r="HX54" s="5">
        <f>IFERROR(求节点(相关资料!M$6:M$85,HC$6:HC$85,$HM54),0)</f>
        <v>918457300</v>
      </c>
      <c r="HY54" s="5">
        <f>IFERROR(求节点(相关资料!N$6:N$85,HD$6:HD$85,$HM54),0)</f>
        <v>0</v>
      </c>
      <c r="HZ54" s="5">
        <f>IFERROR(求节点(相关资料!O$6:O$85,HE$6:HE$85,$HM54),0)</f>
        <v>339639100</v>
      </c>
      <c r="IA54" s="5">
        <f>IFERROR(求节点(相关资料!P$6:P$85,HF$6:HF$85,$HM54),0)</f>
        <v>339639700</v>
      </c>
      <c r="IB54" s="5">
        <f>IFERROR(求节点(相关资料!Q$6:Q$85,HG$6:HG$85,$HM54),0)</f>
        <v>339639400</v>
      </c>
      <c r="IC54" s="5">
        <f>IFERROR(求节点(相关资料!R$6:R$85,HH$6:HH$85,$HM54),0)</f>
        <v>254728000</v>
      </c>
      <c r="ID54" s="5">
        <f>IFERROR(求节点(相关资料!S$6:S$85,HI$6:HI$85,$HM54),0)</f>
        <v>764969300</v>
      </c>
      <c r="IE54" s="5">
        <f>IFERROR(求节点(相关资料!T$6:T$85,HJ$6:HJ$85,$HM54),0)</f>
        <v>28219366.666666668</v>
      </c>
      <c r="IH54" s="6">
        <v>49</v>
      </c>
      <c r="II54" s="6">
        <f>SUMPRODUCT(HN54:IE54,'[1]功能-城建'!$X54:$AO54)</f>
        <v>15192792866.666666</v>
      </c>
      <c r="IJ54" s="6">
        <f>'[1]资源-木石铜粮'!$BW54</f>
        <v>17183807112.665421</v>
      </c>
      <c r="IK54" s="6">
        <f t="shared" si="18"/>
        <v>0.88413427636002351</v>
      </c>
    </row>
    <row r="55" spans="1:245" x14ac:dyDescent="0.15">
      <c r="A55" s="2">
        <v>50</v>
      </c>
      <c r="B55" s="4">
        <f>'[1]资源-木石铜粮'!DG55</f>
        <v>6580089627.1892872</v>
      </c>
      <c r="C55" s="4">
        <f>'[1]资源-木石铜粮'!DH55</f>
        <v>1096882442.8111203</v>
      </c>
      <c r="D55" s="4">
        <f>'[1]资源-木石铜粮'!DI55</f>
        <v>2943433612.653769</v>
      </c>
      <c r="E55" s="4">
        <f>'[1]资源-木石铜粮'!DJ55</f>
        <v>0</v>
      </c>
      <c r="F55" s="4">
        <f>'[1]资源-木石铜粮'!DK55</f>
        <v>353948250.01776695</v>
      </c>
      <c r="G55" s="4">
        <f>'[1]资源-木石铜粮'!DL55</f>
        <v>353948250.01776695</v>
      </c>
      <c r="H55" s="4">
        <f>'[1]资源-木石铜粮'!DM55</f>
        <v>353948250.01776695</v>
      </c>
      <c r="I55" s="4">
        <f>'[1]资源-木石铜粮'!DN55</f>
        <v>353948250.01776695</v>
      </c>
      <c r="J55" s="29">
        <f>SMALL('[1]资源-木石铜粮'!$DO$6:$DO$55,$A55)</f>
        <v>1224082814.2575464</v>
      </c>
      <c r="K55" s="4">
        <f>'[1]资源-木石铜粮'!DP55</f>
        <v>1414761105.1535649</v>
      </c>
      <c r="L55" s="4">
        <f>'[1]资源-木石铜粮'!DQ55</f>
        <v>1096881982.868042</v>
      </c>
      <c r="M55" s="4">
        <f>'[1]资源-木石铜粮'!DR55</f>
        <v>2430209810.8980484</v>
      </c>
      <c r="N55" s="4">
        <f>'[1]资源-木石铜粮'!DS55</f>
        <v>404987593.78721416</v>
      </c>
      <c r="O55" s="4">
        <f>'[1]资源-木石铜粮'!DT55</f>
        <v>404988722.84528691</v>
      </c>
      <c r="P55" s="4">
        <f>'[1]资源-木石铜粮'!DU55</f>
        <v>404988314.00699508</v>
      </c>
      <c r="Q55" s="4">
        <f>'[1]资源-木石铜粮'!DV55</f>
        <v>303739894.82285291</v>
      </c>
      <c r="R55" s="4">
        <f>'[1]资源-木石铜粮'!DW55</f>
        <v>915700072.47464585</v>
      </c>
      <c r="S55" s="4">
        <f>'[1]资源-木石铜粮'!DX55</f>
        <v>36234598.500829741</v>
      </c>
      <c r="T55" s="4">
        <f>'[1]资源-木石铜粮'!DY55</f>
        <v>0</v>
      </c>
      <c r="V55" s="2">
        <v>50</v>
      </c>
      <c r="W55" s="2">
        <f>IFERROR(求节点($A$6:$A$85,B$6:B$85,相关资料!C55),0)</f>
        <v>6580089627.1892872</v>
      </c>
      <c r="X55" s="2">
        <f>IFERROR(求节点($A$6:$A$85,C$6:C$85,相关资料!D55),0)</f>
        <v>1096882442.8111203</v>
      </c>
      <c r="Y55" s="2">
        <f>IFERROR(求节点($A$6:$A$85,D$6:D$85,相关资料!E55),0)</f>
        <v>464988771639.45007</v>
      </c>
      <c r="Z55" s="2">
        <f>IFERROR(求节点($A$6:$A$85,E$6:E$85,相关资料!F55),0)</f>
        <v>0</v>
      </c>
      <c r="AA55" s="2">
        <f>IFERROR(求节点($A$6:$A$85,F$6:F$85,相关资料!G55),0)</f>
        <v>353948250.01776695</v>
      </c>
      <c r="AB55" s="2">
        <f>IFERROR(求节点($A$6:$A$85,G$6:G$85,相关资料!H55),0)</f>
        <v>353948250.01776695</v>
      </c>
      <c r="AC55" s="2">
        <f>IFERROR(求节点($A$6:$A$85,H$6:H$85,相关资料!I55),0)</f>
        <v>353948250.01776695</v>
      </c>
      <c r="AD55" s="2">
        <f>IFERROR(求节点($A$6:$A$85,I$6:I$85,相关资料!J55),0)</f>
        <v>353948250.01776695</v>
      </c>
      <c r="AE55" s="29">
        <f>MAX(求节点('[1]功能-城建'!$K$33:$K$55,$J$33:$J$85,$V55),AE54)</f>
        <v>986181635.25731802</v>
      </c>
      <c r="AF55" s="2">
        <f>IFERROR(求节点($A$6:$A$85,K$6:K$85,相关资料!L55),0)</f>
        <v>1414761105.1535649</v>
      </c>
      <c r="AG55" s="2">
        <f>IFERROR(求节点($A$6:$A$85,L$6:L$85,相关资料!M55),0)</f>
        <v>1096881982.868042</v>
      </c>
      <c r="AH55" s="2">
        <f>IFERROR(求节点($A$6:$A$85,M$6:M$85,相关资料!N55),0)</f>
        <v>365635414126.22552</v>
      </c>
      <c r="AI55" s="2">
        <f>IFERROR(求节点($A$6:$A$85,N$6:N$85,相关资料!O55),0)</f>
        <v>46721568786.87645</v>
      </c>
      <c r="AJ55" s="2">
        <f>IFERROR(求节点($A$6:$A$85,O$6:O$85,相关资料!P55),0)</f>
        <v>46721569915.934525</v>
      </c>
      <c r="AK55" s="2">
        <f>IFERROR(求节点($A$6:$A$85,P$6:P$85,相关资料!Q55),0)</f>
        <v>46721569507.096237</v>
      </c>
      <c r="AL55" s="2">
        <f>IFERROR(求节点($A$6:$A$85,Q$6:Q$85,相关资料!R55),0)</f>
        <v>35041175789.639816</v>
      </c>
      <c r="AM55" s="2">
        <f>IFERROR(求节点($A$6:$A$85,R$6:R$85,相关资料!S55),0)</f>
        <v>915700072.47464585</v>
      </c>
      <c r="AN55" s="2">
        <f>IFERROR(求节点($A$6:$A$85,S$6:S$85,相关资料!T55),0)</f>
        <v>3606382190.1373234</v>
      </c>
      <c r="AO55" s="2">
        <f>IFERROR(求节点($A$6:$A$85,T$6:T$85,相关资料!U55),0)</f>
        <v>0</v>
      </c>
      <c r="AP55" s="2"/>
      <c r="AQ55" s="2">
        <v>50</v>
      </c>
      <c r="AR55" s="2">
        <f>IF(W55-W54=0,MAX(AR$6:AR54),W55-W54)</f>
        <v>1112408290.6955128</v>
      </c>
      <c r="AS55" s="2">
        <f>IF(X55-X54=0,MAX(AS$6:AS54),X55-X54)</f>
        <v>178425884.25017142</v>
      </c>
      <c r="AT55" s="2">
        <f>IF(Y55-Y54=0,MAX(AT$6:AT54),Y55-Y54)</f>
        <v>130219026434.29602</v>
      </c>
      <c r="AU55" s="2">
        <f>IF(Z55-Z54=0,MAX(AU$6:AU54),Z55-Z54)</f>
        <v>0</v>
      </c>
      <c r="AV55" s="2">
        <f>IF(AA55-AA54=0,MAX(AV$6:AV54),AA55-AA54)</f>
        <v>55069717.361164033</v>
      </c>
      <c r="AW55" s="2">
        <f>IF(AB55-AB54=0,MAX(AW$6:AW54),AB55-AB54)</f>
        <v>55069717.361164033</v>
      </c>
      <c r="AX55" s="2">
        <f>IF(AC55-AC54=0,MAX(AX$6:AX54),AC55-AC54)</f>
        <v>55069717.361164033</v>
      </c>
      <c r="AY55" s="2">
        <f>IF(AD55-AD54=0,MAX(AY$6:AY54),AD55-AD54)</f>
        <v>55069717.361164033</v>
      </c>
      <c r="AZ55" s="2">
        <f>IF(AE55-AE54=0,MAX(AZ$6:AZ54),AE55-AE54)</f>
        <v>197194185.8889817</v>
      </c>
      <c r="BA55" s="2">
        <f>IF(AF55-AF54=0,MAX(BA$6:BA54),AF55-AF54)</f>
        <v>237901179.0002284</v>
      </c>
      <c r="BB55" s="2">
        <f>IF(AG55-AG54=0,MAX(BB$6:BB54),AG55-AG54)</f>
        <v>178425884.25017142</v>
      </c>
      <c r="BC55" s="2">
        <f>IF(AH55-AH54=0,MAX(BC$6:BC54),AH55-AH54)</f>
        <v>80184338195.206726</v>
      </c>
      <c r="BD55" s="2">
        <f>IF(AI55-AI54=0,MAX(BD$6:BD54),AI55-AI54)</f>
        <v>17673864382.141937</v>
      </c>
      <c r="BE55" s="2">
        <f>IF(AJ55-AJ54=0,MAX(BE$6:BE54),AJ55-AJ54)</f>
        <v>17673864382.141937</v>
      </c>
      <c r="BF55" s="2">
        <f>IF(AK55-AK54=0,MAX(BF$6:BF54),AK55-AK54)</f>
        <v>17673864382.141941</v>
      </c>
      <c r="BG55" s="2">
        <f>IF(AL55-AL54=0,MAX(BG$6:BG54),AL55-AL54)</f>
        <v>13255398286.606468</v>
      </c>
      <c r="BH55" s="2">
        <f>IF(AM55-AM54=0,MAX(BH$6:BH54),AM55-AM54)</f>
        <v>150891025.56958938</v>
      </c>
      <c r="BI55" s="2">
        <f>IF(AN55-AN54=0,MAX(BI$6:BI54),AN55-AN54)</f>
        <v>1285032343.8735757</v>
      </c>
      <c r="BK55" s="21">
        <v>1</v>
      </c>
      <c r="BL55" s="2">
        <v>50</v>
      </c>
      <c r="BM55" s="2">
        <f>IF($BL55&gt;BM$1,0,SMALL(AR$6:AR$85,$BL55)*求节点($BL$6:$BL$85,$BK$6:$BK$85,INDEX(升级建筑所需大殿等级!AA$6:AA$85,MATCH($BL55,升级建筑所需大殿等级!$Z$6:$Z$85,0))))</f>
        <v>1112408290.6955128</v>
      </c>
      <c r="BN55" s="2">
        <f>IF($BL55&gt;BN$1,0,SMALL(AS$6:AS$85,$BL55)*求节点($BL$6:$BL$85,$BK$6:$BK$85,INDEX(升级建筑所需大殿等级!AB$6:AB$85,MATCH($BL55,升级建筑所需大殿等级!$Z$6:$Z$85,0))))</f>
        <v>178425884.25017142</v>
      </c>
      <c r="BO55" s="2">
        <f>IF($BL55&gt;BO$1,0,SMALL(AT$6:AT$85,$BL55)*求节点($BL$6:$BL$85,$BK$6:$BK$85,INDEX(升级建筑所需大殿等级!AC$6:AC$85,MATCH($BL55,升级建筑所需大殿等级!$Z$6:$Z$85,0))))</f>
        <v>0</v>
      </c>
      <c r="BP55" s="2">
        <f>IF($BL55&gt;BP$1,0,SMALL(AU$6:AU$85,$BL55)*求节点($BL$6:$BL$85,$BK$6:$BK$85,INDEX(升级建筑所需大殿等级!AD$6:AD$85,MATCH($BL55,升级建筑所需大殿等级!$Z$6:$Z$85,0))))</f>
        <v>0</v>
      </c>
      <c r="BQ55" s="2">
        <f>IF($BL55&gt;BQ$1,0,SMALL(AV$6:AV$85,$BL55)*求节点($BL$6:$BL$85,$BK$6:$BK$85,INDEX(升级建筑所需大殿等级!AE$6:AE$85,MATCH($BL55,升级建筑所需大殿等级!$Z$6:$Z$85,0))))</f>
        <v>55069717.361164033</v>
      </c>
      <c r="BR55" s="2">
        <f>IF($BL55&gt;BR$1,0,SMALL(AW$6:AW$85,$BL55)*求节点($BL$6:$BL$85,$BK$6:$BK$85,INDEX(升级建筑所需大殿等级!AF$6:AF$85,MATCH($BL55,升级建筑所需大殿等级!$Z$6:$Z$85,0))))</f>
        <v>55069717.361164033</v>
      </c>
      <c r="BS55" s="2">
        <f>IF($BL55&gt;BS$1,0,SMALL(AX$6:AX$85,$BL55)*求节点($BL$6:$BL$85,$BK$6:$BK$85,INDEX(升级建筑所需大殿等级!AG$6:AG$85,MATCH($BL55,升级建筑所需大殿等级!$Z$6:$Z$85,0))))</f>
        <v>55069717.361164033</v>
      </c>
      <c r="BT55" s="2">
        <f>IF($BL55&gt;BT$1,0,SMALL(AY$6:AY$85,$BL55)*求节点($BL$6:$BL$85,$BK$6:$BK$85,INDEX(升级建筑所需大殿等级!AH$6:AH$85,MATCH($BL55,升级建筑所需大殿等级!$Z$6:$Z$85,0))))</f>
        <v>55069717.361164033</v>
      </c>
      <c r="BU55" s="2">
        <f>IF($BL55&gt;BU$1,0,SMALL(AZ$6:AZ$85,$BL55)*求节点($BL$6:$BL$85,$BK$6:$BK$85,INDEX(升级建筑所需大殿等级!AI$6:AI$85,MATCH($BL55,升级建筑所需大殿等级!$Z$6:$Z$85,0))))</f>
        <v>197194185.8889817</v>
      </c>
      <c r="BV55" s="2">
        <f>IF($BL55&gt;BV$1,0,SMALL(BA$6:BA$85,$BL55)*求节点($BL$6:$BL$85,$BK$6:$BK$85,INDEX(升级建筑所需大殿等级!AJ$6:AJ$85,MATCH($BL55,升级建筑所需大殿等级!$Z$6:$Z$85,0))))</f>
        <v>237901179.0002284</v>
      </c>
      <c r="BW55" s="2">
        <f>IF($BL55&gt;BW$1,0,SMALL(BB$6:BB$85,$BL55)*求节点($BL$6:$BL$85,$BK$6:$BK$85,INDEX(升级建筑所需大殿等级!AK$6:AK$85,MATCH($BL55,升级建筑所需大殿等级!$Z$6:$Z$85,0))))</f>
        <v>178425884.25017142</v>
      </c>
      <c r="BX55" s="2">
        <f>IF($BL55&gt;BX$1,0,SMALL(BC$6:BC$85,$BL55)*求节点($BL$6:$BL$85,$BK$6:$BK$85,INDEX(升级建筑所需大殿等级!AL$6:AL$85,MATCH($BL55,升级建筑所需大殿等级!$Z$6:$Z$85,0))))</f>
        <v>0</v>
      </c>
      <c r="BY55" s="2">
        <f>IF($BL55&gt;BY$1,0,SMALL(BD$6:BD$85,$BL55)*求节点($BL$6:$BL$85,$BK$6:$BK$85,INDEX(升级建筑所需大殿等级!AM$6:AM$85,MATCH($BL55,升级建筑所需大殿等级!$Z$6:$Z$85,0))))</f>
        <v>0</v>
      </c>
      <c r="BZ55" s="2">
        <f>IF($BL55&gt;BZ$1,0,SMALL(BE$6:BE$85,$BL55)*求节点($BL$6:$BL$85,$BK$6:$BK$85,INDEX(升级建筑所需大殿等级!AN$6:AN$85,MATCH($BL55,升级建筑所需大殿等级!$Z$6:$Z$85,0))))</f>
        <v>0</v>
      </c>
      <c r="CA55" s="2">
        <f>IF($BL55&gt;CA$1,0,SMALL(BF$6:BF$85,$BL55)*求节点($BL$6:$BL$85,$BK$6:$BK$85,INDEX(升级建筑所需大殿等级!AO$6:AO$85,MATCH($BL55,升级建筑所需大殿等级!$Z$6:$Z$85,0))))</f>
        <v>0</v>
      </c>
      <c r="CB55" s="2">
        <f>IF($BL55&gt;CB$1,0,SMALL(BG$6:BG$85,$BL55)*求节点($BL$6:$BL$85,$BK$6:$BK$85,INDEX(升级建筑所需大殿等级!AP$6:AP$85,MATCH($BL55,升级建筑所需大殿等级!$Z$6:$Z$85,0))))</f>
        <v>0</v>
      </c>
      <c r="CC55" s="2">
        <f>IF($BL55&gt;CC$1,0,SMALL(BH$6:BH$85,$BL55)*求节点($BL$6:$BL$85,$BK$6:$BK$85,INDEX(升级建筑所需大殿等级!AQ$6:AQ$85,MATCH($BL55,升级建筑所需大殿等级!$Z$6:$Z$85,0))))</f>
        <v>150891025.56958938</v>
      </c>
      <c r="CD55" s="2">
        <f>IF($BL55&gt;CD$1,0,SMALL(BI$6:BI$85,$BL55)*求节点($BL$6:$BL$85,$BK$6:$BK$85,INDEX(升级建筑所需大殿等级!AR$6:AR$85,MATCH($BL55,升级建筑所需大殿等级!$Z$6:$Z$85,0))))</f>
        <v>0</v>
      </c>
      <c r="CE55" s="2"/>
      <c r="CF55" s="2"/>
      <c r="CH55" s="1">
        <v>50</v>
      </c>
      <c r="CI55" s="46">
        <v>279499600</v>
      </c>
      <c r="CJ55" s="46">
        <v>553409100</v>
      </c>
      <c r="CK55" s="46">
        <v>279499600</v>
      </c>
      <c r="CL55" s="1">
        <f>IFERROR(ROUND($BM55*INDEX(消耗汇总!BH$8:BH$87,相关资料!$C55,1),-2),0)</f>
        <v>0</v>
      </c>
      <c r="CN55" s="46">
        <v>44830600</v>
      </c>
      <c r="CO55" s="46">
        <v>88764600</v>
      </c>
      <c r="CP55" s="46">
        <v>44830600</v>
      </c>
      <c r="CQ55" s="1">
        <f>IFERROR(ROUND($BN55*INDEX(消耗汇总!BH$8:BH$87,相关资料!$D55,1),-2),0)</f>
        <v>0</v>
      </c>
      <c r="CS55" s="1">
        <f>IFERROR(ROUND($BO55*INDEX(消耗汇总!BE$8:BE$87,相关资料!$E55,1),-2),0)</f>
        <v>0</v>
      </c>
      <c r="CT55" s="1">
        <f>IFERROR(ROUND($BO55*INDEX(消耗汇总!BF$8:BF$87,相关资料!$E55,1),-2),0)</f>
        <v>0</v>
      </c>
      <c r="CU55" s="1">
        <f>IFERROR(ROUND($BO55*INDEX(消耗汇总!BG$8:BG$87,相关资料!$E55,1),-2),0)</f>
        <v>0</v>
      </c>
      <c r="CV55" s="1">
        <f>IFERROR(ROUND($BO55*INDEX(消耗汇总!BH$8:BH$87,相关资料!$E55,1),-2),0)</f>
        <v>0</v>
      </c>
      <c r="CX55" s="1">
        <f>IFERROR(ROUND($BP55*INDEX(消耗汇总!BE$8:BE$87,相关资料!$F55,1),-2),0)</f>
        <v>0</v>
      </c>
      <c r="CY55" s="1">
        <f>IFERROR(ROUND($BP55*INDEX(消耗汇总!BF$8:BF$87,相关资料!$F55,1),-2),0)</f>
        <v>0</v>
      </c>
      <c r="CZ55" s="1">
        <f>IFERROR(ROUND($BP55*INDEX(消耗汇总!BG$8:BG$87,相关资料!$F55,1),-2),0)</f>
        <v>0</v>
      </c>
      <c r="DA55" s="1">
        <f>IFERROR(ROUND($BP55*INDEX(消耗汇总!BH$8:BH$87,相关资料!$F55,1),-2),0)</f>
        <v>0</v>
      </c>
      <c r="DD55" s="46">
        <v>41094700</v>
      </c>
      <c r="DE55" s="46">
        <v>20754900</v>
      </c>
      <c r="DF55" s="1">
        <f>IFERROR(ROUND($BQ55*INDEX(消耗汇总!BH$8:BH$87,相关资料!$G55,1)+$BS55*INDEX(消耗汇总!BH$8:BH$87,相关资料!$G55,1)/2,-2),0)</f>
        <v>0</v>
      </c>
      <c r="DH55" s="46">
        <v>20754900</v>
      </c>
      <c r="DI55" s="46">
        <v>41094700</v>
      </c>
      <c r="DM55" s="29">
        <v>30924800</v>
      </c>
      <c r="DN55" s="2"/>
      <c r="DO55" s="29">
        <v>30924800</v>
      </c>
      <c r="DR55" s="46">
        <v>13836600</v>
      </c>
      <c r="DS55" s="46">
        <v>27396500</v>
      </c>
      <c r="DT55" s="46">
        <v>13836600</v>
      </c>
      <c r="DU55" s="1">
        <v>0</v>
      </c>
      <c r="DW55" s="46">
        <v>59774200</v>
      </c>
      <c r="DX55" s="46">
        <v>118352800</v>
      </c>
      <c r="DY55" s="46">
        <v>59774200</v>
      </c>
      <c r="DZ55" s="1">
        <f>ROUND($BU55*INDEX(消耗汇总!BH$8:BH$87,相关资料!$K55,1),-2)</f>
        <v>0</v>
      </c>
      <c r="EB55" s="46">
        <v>59774200</v>
      </c>
      <c r="EC55" s="46">
        <v>118352800</v>
      </c>
      <c r="ED55" s="46">
        <v>59774200</v>
      </c>
      <c r="EE55" s="1">
        <f>IFERROR(ROUND($BV55*INDEX(消耗汇总!BH$8:BH$87,相关资料!$L55,1),-2),0)</f>
        <v>0</v>
      </c>
      <c r="EG55" s="46">
        <v>44830600</v>
      </c>
      <c r="EH55" s="46">
        <v>88764600</v>
      </c>
      <c r="EI55" s="46">
        <v>44830600</v>
      </c>
      <c r="EJ55" s="1">
        <f>IFERROR(ROUND($BW55*INDEX(消耗汇总!BH$8:BH$87,相关资料!$M55,1),-2),0)</f>
        <v>0</v>
      </c>
      <c r="EL55" s="1">
        <f>IFERROR(ROUND($BX55*INDEX(消耗汇总!BE$8:BE$87,相关资料!$N55,1),-2),0)</f>
        <v>0</v>
      </c>
      <c r="EM55" s="1">
        <f>IFERROR(ROUND($BX55*INDEX(消耗汇总!BF$8:BF$87,相关资料!$N55,1),-2),0)</f>
        <v>0</v>
      </c>
      <c r="EN55" s="1">
        <f>IFERROR(ROUND($BX55*INDEX(消耗汇总!BG$8:BG$87,相关资料!$N55,1),-2),0)</f>
        <v>0</v>
      </c>
      <c r="EO55" s="1">
        <f>IFERROR(ROUND($BX55*INDEX(消耗汇总!BH$8:BH$87,相关资料!$N55,1),-2),0)</f>
        <v>0</v>
      </c>
      <c r="EQ55" s="1">
        <f>IFERROR(ROUND($BY55*INDEX(消耗汇总!BE$8:BE$87,相关资料!$O55,1),-2),0)</f>
        <v>0</v>
      </c>
      <c r="ER55" s="1">
        <f>IFERROR(ROUND($BY55*INDEX(消耗汇总!BF$8:BF$87,相关资料!$O55,1),-2),0)</f>
        <v>0</v>
      </c>
      <c r="ES55" s="1">
        <f>IFERROR(ROUND($BY55*INDEX(消耗汇总!BG$8:BG$87,相关资料!$O55,1),-2),0)</f>
        <v>0</v>
      </c>
      <c r="ET55" s="1">
        <f>IFERROR(ROUND($BY55*INDEX(消耗汇总!BH$8:BH$87,相关资料!$O55,1),-2),0)</f>
        <v>0</v>
      </c>
      <c r="EV55" s="1">
        <f>IFERROR(ROUND($BZ55*INDEX(消耗汇总!BE$8:BE$87,相关资料!$P55,1),-2),0)</f>
        <v>0</v>
      </c>
      <c r="EW55" s="1">
        <f>IFERROR(ROUND($BZ55*INDEX(消耗汇总!BF$8:BF$87,相关资料!$P55,1),-2),0)</f>
        <v>0</v>
      </c>
      <c r="EX55" s="1">
        <f>IFERROR(ROUND($BZ55*INDEX(消耗汇总!BG$8:BG$87,相关资料!$P55,1),-2),0)</f>
        <v>0</v>
      </c>
      <c r="EY55" s="1">
        <f>IFERROR(ROUND($BZ55*INDEX(消耗汇总!BH$8:BH$87,相关资料!$P55,1),-2),0)</f>
        <v>0</v>
      </c>
      <c r="FA55" s="1">
        <f>IFERROR(ROUND($CA55*INDEX(消耗汇总!BE$8:BE$87,相关资料!$Q55,1),-2),0)</f>
        <v>0</v>
      </c>
      <c r="FB55" s="1">
        <f>IFERROR(ROUND($CA55*INDEX(消耗汇总!BF$8:BF$87,相关资料!$Q55,1),-2),0)</f>
        <v>0</v>
      </c>
      <c r="FC55" s="1">
        <f>IFERROR(ROUND($CA55*INDEX(消耗汇总!BG$8:BG$87,相关资料!$Q55,1),-2),0)</f>
        <v>0</v>
      </c>
      <c r="FD55" s="1">
        <f>IFERROR(ROUND($CA55*INDEX(消耗汇总!BH$8:BH$87,相关资料!$Q55,1),-2),0)</f>
        <v>0</v>
      </c>
      <c r="FF55" s="1">
        <f>IFERROR(ROUND($CB55*INDEX(消耗汇总!BE$8:BE$87,相关资料!$R55,1),-2),0)</f>
        <v>0</v>
      </c>
      <c r="FG55" s="1">
        <f>IFERROR(ROUND($CB55*INDEX(消耗汇总!BF$8:BF$87,相关资料!$R55,1),-2),0)</f>
        <v>0</v>
      </c>
      <c r="FH55" s="1">
        <f>IFERROR(ROUND($CB55*INDEX(消耗汇总!BG$8:BG$87,相关资料!$R55,1),-2),0)</f>
        <v>0</v>
      </c>
      <c r="FI55" s="1">
        <f>IFERROR(ROUND($CB55*INDEX(消耗汇总!BH$8:BH$87,相关资料!$R55,1),-2),0)</f>
        <v>0</v>
      </c>
      <c r="FK55" s="46">
        <v>37912300</v>
      </c>
      <c r="FL55" s="46">
        <v>75066400</v>
      </c>
      <c r="FM55" s="46">
        <v>37912300</v>
      </c>
      <c r="FN55" s="1">
        <f>IFERROR(ROUND($CC55*INDEX(消耗汇总!BH$8:BH$87,相关资料!$S55,1),-2),0)</f>
        <v>0</v>
      </c>
      <c r="FP55" s="1">
        <f>IFERROR(ROUND($CD55*INDEX(消耗汇总!BE$8:BE$87,相关资料!$T55,1),-2),0)</f>
        <v>0</v>
      </c>
      <c r="FQ55" s="1">
        <f>IFERROR(ROUND($CD55*INDEX(消耗汇总!BF$8:BF$87,相关资料!$T55,1),-2),0)</f>
        <v>0</v>
      </c>
      <c r="FR55" s="1">
        <f>IFERROR(ROUND($CD55*INDEX(消耗汇总!BG$8:BG$87,相关资料!$T55,1),-2),0)</f>
        <v>0</v>
      </c>
      <c r="FS55" s="1">
        <f>IFERROR(ROUND($CD55*INDEX(消耗汇总!BH$8:BH$87,相关资料!$T55,1),-2),0)</f>
        <v>0</v>
      </c>
      <c r="FW55" s="8">
        <v>50</v>
      </c>
      <c r="FX55" s="5">
        <f t="shared" si="13"/>
        <v>1112408300</v>
      </c>
      <c r="FY55" s="5">
        <f t="shared" si="14"/>
        <v>178425800</v>
      </c>
      <c r="FZ55" s="5">
        <f t="shared" si="15"/>
        <v>0</v>
      </c>
      <c r="GA55" s="5">
        <f t="shared" si="1"/>
        <v>0</v>
      </c>
      <c r="GB55" s="5">
        <f t="shared" si="2"/>
        <v>61849600</v>
      </c>
      <c r="GC55" s="5">
        <f t="shared" si="3"/>
        <v>61849600</v>
      </c>
      <c r="GD55" s="5">
        <f t="shared" si="16"/>
        <v>61849600</v>
      </c>
      <c r="GE55" s="5">
        <f t="shared" si="17"/>
        <v>55069700</v>
      </c>
      <c r="GF55" s="5">
        <f t="shared" si="4"/>
        <v>237901200</v>
      </c>
      <c r="GG55" s="5">
        <f t="shared" si="5"/>
        <v>237901200</v>
      </c>
      <c r="GH55" s="5">
        <f t="shared" si="6"/>
        <v>178425800</v>
      </c>
      <c r="GI55" s="8"/>
      <c r="GJ55" s="5">
        <f t="shared" si="7"/>
        <v>0</v>
      </c>
      <c r="GK55" s="5">
        <f t="shared" si="8"/>
        <v>0</v>
      </c>
      <c r="GL55" s="5">
        <f t="shared" si="9"/>
        <v>0</v>
      </c>
      <c r="GM55" s="5">
        <f t="shared" si="10"/>
        <v>0</v>
      </c>
      <c r="GN55" s="5">
        <f t="shared" si="11"/>
        <v>150891000</v>
      </c>
      <c r="GO55" s="5">
        <f t="shared" si="12"/>
        <v>0</v>
      </c>
      <c r="GR55" s="8">
        <v>50</v>
      </c>
      <c r="GS55" s="5">
        <f>SUM(FX$6:FX55)</f>
        <v>6580089500</v>
      </c>
      <c r="GT55" s="5">
        <f>SUM(FY$6:FY55)</f>
        <v>1096882800</v>
      </c>
      <c r="GU55" s="5">
        <f>SUM(FZ$6:FZ55)</f>
        <v>574088126600</v>
      </c>
      <c r="GV55" s="5">
        <f>SUM(GA$6:GA55)</f>
        <v>0</v>
      </c>
      <c r="GW55" s="5">
        <f>SUM(GB$6:GB55)</f>
        <v>394087900</v>
      </c>
      <c r="GX55" s="5">
        <f>SUM(GC$6:GC55)</f>
        <v>394087900</v>
      </c>
      <c r="GY55" s="5">
        <f>SUM(GD$6:GD55)</f>
        <v>394087920</v>
      </c>
      <c r="GZ55" s="5">
        <f>SUM(GE$6:GE55)</f>
        <v>353947850</v>
      </c>
      <c r="HA55" s="5">
        <f>SUM(GF$6:GF55)</f>
        <v>1224087300</v>
      </c>
      <c r="HB55" s="5">
        <f>SUM(GG$6:GG55)</f>
        <v>1414761150</v>
      </c>
      <c r="HC55" s="5">
        <f>SUM(GH$6:GH55)</f>
        <v>1096883100</v>
      </c>
      <c r="HD55" s="5">
        <f>SUM(GI$6:GI55)</f>
        <v>0</v>
      </c>
      <c r="HE55" s="5">
        <f>SUM(GJ$6:GJ55)</f>
        <v>57765804600</v>
      </c>
      <c r="HF55" s="5">
        <f>SUM(GK$6:GK55)</f>
        <v>57765805200</v>
      </c>
      <c r="HG55" s="5">
        <f>SUM(GL$6:GL55)</f>
        <v>57765804900</v>
      </c>
      <c r="HH55" s="5">
        <f>SUM(GM$6:GM55)</f>
        <v>43324352700</v>
      </c>
      <c r="HI55" s="5">
        <f>SUM(GN$6:GN55)</f>
        <v>915860300</v>
      </c>
      <c r="HJ55" s="5">
        <f>SUM(GO$6:GO55)</f>
        <v>4436503800</v>
      </c>
      <c r="HM55" s="8">
        <v>50</v>
      </c>
      <c r="HN55" s="5">
        <f>IFERROR(求节点(相关资料!C$6:C$85,GS$6:GS$85,$HM55),0)</f>
        <v>6580089500</v>
      </c>
      <c r="HO55" s="5">
        <f>IFERROR(求节点(相关资料!D$6:D$85,GT$6:GT$85,$HM55),0)</f>
        <v>1096882800</v>
      </c>
      <c r="HP55" s="5">
        <f>IFERROR(求节点(相关资料!E$6:E$85,GU$6:GU$85,$HM55),0)</f>
        <v>2653078740</v>
      </c>
      <c r="HQ55" s="5">
        <f>IFERROR(求节点(相关资料!F$6:F$85,GV$6:GV$85,$HM55),0)</f>
        <v>0</v>
      </c>
      <c r="HR55" s="5">
        <f>IFERROR(求节点(相关资料!G$6:G$85,GW$6:GW$85,$HM55),0)</f>
        <v>394087900</v>
      </c>
      <c r="HS55" s="5">
        <f>IFERROR(求节点(相关资料!H$6:H$85,GX$6:GX$85,$HM55),0)</f>
        <v>394087900</v>
      </c>
      <c r="HT55" s="5">
        <f>IFERROR(求节点(相关资料!I$6:I$85,GY$6:GY$85,$HM55),0)</f>
        <v>394087920</v>
      </c>
      <c r="HU55" s="5">
        <f>IFERROR(求节点(相关资料!J$6:J$85,GZ$6:GZ$85,$HM55),0)</f>
        <v>353947850</v>
      </c>
      <c r="HV55" s="5">
        <f>IFERROR(求节点(相关资料!K$6:K$85,HA$6:HA$85,$HM55),0)</f>
        <v>1224087300</v>
      </c>
      <c r="HW55" s="5">
        <f>IFERROR(求节点(相关资料!L$6:L$85,HB$6:HB$85,$HM55),0)</f>
        <v>1414761150</v>
      </c>
      <c r="HX55" s="5">
        <f>IFERROR(求节点(相关资料!M$6:M$85,HC$6:HC$85,$HM55),0)</f>
        <v>1096883100</v>
      </c>
      <c r="HY55" s="5">
        <f>IFERROR(求节点(相关资料!N$6:N$85,HD$6:HD$85,$HM55),0)</f>
        <v>0</v>
      </c>
      <c r="HZ55" s="5">
        <f>IFERROR(求节点(相关资料!O$6:O$85,HE$6:HE$85,$HM55),0)</f>
        <v>450855600</v>
      </c>
      <c r="IA55" s="5">
        <f>IFERROR(求节点(相关资料!P$6:P$85,HF$6:HF$85,$HM55),0)</f>
        <v>450856200</v>
      </c>
      <c r="IB55" s="5">
        <f>IFERROR(求节点(相关资料!Q$6:Q$85,HG$6:HG$85,$HM55),0)</f>
        <v>450855900</v>
      </c>
      <c r="IC55" s="5">
        <f>IFERROR(求节点(相关资料!R$6:R$85,HH$6:HH$85,$HM55),0)</f>
        <v>338140333.33333331</v>
      </c>
      <c r="ID55" s="5">
        <f>IFERROR(求节点(相关资料!S$6:S$85,HI$6:HI$85,$HM55),0)</f>
        <v>915860300</v>
      </c>
      <c r="IE55" s="5">
        <f>IFERROR(求节点(相关资料!T$6:T$85,HJ$6:HJ$85,$HM55),0)</f>
        <v>30986611.111111112</v>
      </c>
      <c r="IH55" s="6">
        <v>50</v>
      </c>
      <c r="II55" s="6">
        <f>SUMPRODUCT(HN55:IE55,'[1]功能-城建'!$X55:$AO55)</f>
        <v>18239549104.444443</v>
      </c>
      <c r="IJ55" s="6">
        <f>'[1]资源-木石铜粮'!$BW55</f>
        <v>20672749056.081966</v>
      </c>
      <c r="IK55" s="6">
        <f t="shared" ref="IK55:IK85" si="19">II55/IJ55</f>
        <v>0.88229915890544464</v>
      </c>
    </row>
    <row r="56" spans="1:245" x14ac:dyDescent="0.15">
      <c r="A56" s="2">
        <v>51</v>
      </c>
      <c r="B56" s="4">
        <f>'[1]资源-木石铜粮'!DG56</f>
        <v>8931425086.7304268</v>
      </c>
      <c r="C56" s="4">
        <f>'[1]资源-木石铜粮'!DH56</f>
        <v>1471269836.3691268</v>
      </c>
      <c r="D56" s="4">
        <f>'[1]资源-木石铜粮'!DI56</f>
        <v>4020938794.1133976</v>
      </c>
      <c r="E56" s="4">
        <f>'[1]资源-木石铜粮'!DJ56</f>
        <v>0</v>
      </c>
      <c r="F56" s="4">
        <f>'[1]资源-木石铜粮'!DK56</f>
        <v>468090748.05374455</v>
      </c>
      <c r="G56" s="4">
        <f>'[1]资源-木石铜粮'!DL56</f>
        <v>468090748.05374455</v>
      </c>
      <c r="H56" s="4">
        <f>'[1]资源-木石铜粮'!DM56</f>
        <v>468090748.05374455</v>
      </c>
      <c r="I56" s="4">
        <f>'[1]资源-木石铜粮'!DN56</f>
        <v>468090748.05374455</v>
      </c>
      <c r="J56" s="29" t="e">
        <f>SMALL('[1]资源-木石铜粮'!$DO$6:$DO$55,$A56)</f>
        <v>#NUM!</v>
      </c>
      <c r="K56" s="4">
        <f>'[1]资源-木石铜粮'!DP56</f>
        <v>1916988096.5118663</v>
      </c>
      <c r="L56" s="4">
        <f>'[1]资源-木石铜粮'!DQ56</f>
        <v>1471269376.4260485</v>
      </c>
      <c r="M56" s="4">
        <f>'[1]资源-木石铜粮'!DR56</f>
        <v>3294268521.0303988</v>
      </c>
      <c r="N56" s="4">
        <f>'[1]资源-木石铜粮'!DS56</f>
        <v>541958591.43038726</v>
      </c>
      <c r="O56" s="4">
        <f>'[1]资源-木石铜粮'!DT56</f>
        <v>541959720.48846006</v>
      </c>
      <c r="P56" s="4">
        <f>'[1]资源-木石铜粮'!DU56</f>
        <v>541959311.65016818</v>
      </c>
      <c r="Q56" s="4">
        <f>'[1]资源-木石铜粮'!DV56</f>
        <v>406468143.05523276</v>
      </c>
      <c r="R56" s="4">
        <f>'[1]资源-木石铜粮'!DW56</f>
        <v>1233016217.0146637</v>
      </c>
      <c r="S56" s="4">
        <f>'[1]资源-木石铜粮'!DX56</f>
        <v>47648848.304427505</v>
      </c>
      <c r="T56" s="4">
        <f>'[1]资源-木石铜粮'!DY56</f>
        <v>0</v>
      </c>
      <c r="V56" s="2">
        <v>51</v>
      </c>
      <c r="W56" s="2">
        <f>IFERROR(求节点($A$6:$A$85,B$6:B$85,相关资料!C56),0)</f>
        <v>8931425086.7304268</v>
      </c>
      <c r="X56" s="2">
        <f>IFERROR(求节点($A$6:$A$85,C$6:C$85,相关资料!D56),0)</f>
        <v>1471269836.3691268</v>
      </c>
      <c r="Y56" s="2">
        <f>IFERROR(求节点($A$6:$A$85,D$6:D$85,相关资料!E56),0)</f>
        <v>464988771639.45007</v>
      </c>
      <c r="Z56" s="2">
        <f>IFERROR(求节点($A$6:$A$85,E$6:E$85,相关资料!F56),0)</f>
        <v>0</v>
      </c>
      <c r="AA56" s="2">
        <f>IFERROR(求节点($A$6:$A$85,F$6:F$85,相关资料!G56),0)</f>
        <v>468090748.05374455</v>
      </c>
      <c r="AB56" s="2">
        <f>IFERROR(求节点($A$6:$A$85,G$6:G$85,相关资料!H56),0)</f>
        <v>468090748.05374455</v>
      </c>
      <c r="AC56" s="2">
        <f>IFERROR(求节点($A$6:$A$85,H$6:H$85,相关资料!I56),0)</f>
        <v>468090748.05374455</v>
      </c>
      <c r="AD56" s="2">
        <f>IFERROR(求节点($A$6:$A$85,I$6:I$85,相关资料!J56),0)</f>
        <v>468090748.05374455</v>
      </c>
      <c r="AE56" s="29">
        <f>MAX(求节点('[1]功能-城建'!$K$33:$K$55,$J$33:$J$85,$V56),AE55)</f>
        <v>1224082814.2575464</v>
      </c>
      <c r="AF56" s="2">
        <f>IFERROR(求节点($A$6:$A$85,K$6:K$85,相关资料!L56),0)</f>
        <v>1916988096.5118663</v>
      </c>
      <c r="AG56" s="2">
        <f>IFERROR(求节点($A$6:$A$85,L$6:L$85,相关资料!M56),0)</f>
        <v>1471269376.4260485</v>
      </c>
      <c r="AH56" s="2">
        <f>IFERROR(求节点($A$6:$A$85,M$6:M$85,相关资料!N56),0)</f>
        <v>365635414126.22552</v>
      </c>
      <c r="AI56" s="2">
        <f>IFERROR(求节点($A$6:$A$85,N$6:N$85,相关资料!O56),0)</f>
        <v>46721568786.87645</v>
      </c>
      <c r="AJ56" s="2">
        <f>IFERROR(求节点($A$6:$A$85,O$6:O$85,相关资料!P56),0)</f>
        <v>46721569915.934525</v>
      </c>
      <c r="AK56" s="2">
        <f>IFERROR(求节点($A$6:$A$85,P$6:P$85,相关资料!Q56),0)</f>
        <v>46721569507.096237</v>
      </c>
      <c r="AL56" s="2">
        <f>IFERROR(求节点($A$6:$A$85,Q$6:Q$85,相关资料!R56),0)</f>
        <v>35041175789.639816</v>
      </c>
      <c r="AM56" s="2">
        <f>IFERROR(求节点($A$6:$A$85,R$6:R$85,相关资料!S56),0)</f>
        <v>1233016217.0146637</v>
      </c>
      <c r="AN56" s="2">
        <f>IFERROR(求节点($A$6:$A$85,S$6:S$85,相关资料!T56),0)</f>
        <v>3606382190.1373234</v>
      </c>
      <c r="AO56" s="2">
        <f>IFERROR(求节点($A$6:$A$85,T$6:T$85,相关资料!U56),0)</f>
        <v>0</v>
      </c>
      <c r="AQ56" s="2">
        <v>51</v>
      </c>
      <c r="AR56" s="2">
        <f>IF(W56-W55=0,MAX(AR$6:AR55),W56-W55)</f>
        <v>2351335459.5411396</v>
      </c>
      <c r="AS56" s="2">
        <f>IF(X56-X55=0,MAX(AS$6:AS55),X56-X55)</f>
        <v>374387393.55800653</v>
      </c>
      <c r="AT56" s="2">
        <f>IF(Y56-Y55=0,MAX(AT$6:AT55),Y56-Y55)</f>
        <v>130219026434.29602</v>
      </c>
      <c r="AU56" s="2">
        <f>IF(Z56-Z55=0,MAX(AU$6:AU55),Z56-Z55)</f>
        <v>0</v>
      </c>
      <c r="AV56" s="2">
        <f>IF(AA56-AA55=0,MAX(AV$6:AV55),AA56-AA55)</f>
        <v>114142498.0359776</v>
      </c>
      <c r="AW56" s="2">
        <f>IF(AB56-AB55=0,MAX(AW$6:AW55),AB56-AB55)</f>
        <v>114142498.0359776</v>
      </c>
      <c r="AX56" s="2">
        <f>IF(AC56-AC55=0,MAX(AX$6:AX55),AC56-AC55)</f>
        <v>114142498.0359776</v>
      </c>
      <c r="AY56" s="2">
        <f>IF(AD56-AD55=0,MAX(AY$6:AY55),AD56-AD55)</f>
        <v>114142498.0359776</v>
      </c>
      <c r="AZ56" s="2">
        <f>IF(AE56-AE55=0,MAX(AZ$6:AZ55),AE56-AE55)</f>
        <v>237901179.0002284</v>
      </c>
      <c r="BA56" s="2">
        <f>IF(AF56-AF55=0,MAX(BA$6:BA55),AF56-AF55)</f>
        <v>502226991.3583014</v>
      </c>
      <c r="BB56" s="2">
        <f>IF(AG56-AG55=0,MAX(BB$6:BB55),AG56-AG55)</f>
        <v>374387393.55800653</v>
      </c>
      <c r="BC56" s="2">
        <f>IF(AH56-AH55=0,MAX(BC$6:BC55),AH56-AH55)</f>
        <v>80184338195.206726</v>
      </c>
      <c r="BD56" s="2">
        <f>IF(AI56-AI55=0,MAX(BD$6:BD55),AI56-AI55)</f>
        <v>17673864382.141937</v>
      </c>
      <c r="BE56" s="2">
        <f>IF(AJ56-AJ55=0,MAX(BE$6:BE55),AJ56-AJ55)</f>
        <v>17673864382.141937</v>
      </c>
      <c r="BF56" s="2">
        <f>IF(AK56-AK55=0,MAX(BF$6:BF55),AK56-AK55)</f>
        <v>17673864382.141941</v>
      </c>
      <c r="BG56" s="2">
        <f>IF(AL56-AL55=0,MAX(BG$6:BG55),AL56-AL55)</f>
        <v>13255398286.606468</v>
      </c>
      <c r="BH56" s="2">
        <f>IF(AM56-AM55=0,MAX(BH$6:BH55),AM56-AM55)</f>
        <v>317316144.54001784</v>
      </c>
      <c r="BI56" s="2">
        <f>IF(AN56-AN55=0,MAX(BI$6:BI55),AN56-AN55)</f>
        <v>1285032343.8735757</v>
      </c>
      <c r="BK56" s="21">
        <v>1</v>
      </c>
      <c r="BL56" s="2">
        <v>51</v>
      </c>
      <c r="BM56" s="2">
        <f>IF($BL56&gt;BM$1,0,SMALL(AR$6:AR$85,$BL56)*求节点($BL$6:$BL$85,$BK$6:$BK$85,INDEX(升级建筑所需大殿等级!AA$6:AA$85,MATCH($BL56,升级建筑所需大殿等级!$Z$6:$Z$85,0))))</f>
        <v>1748029477.2842426</v>
      </c>
      <c r="BN56" s="2">
        <f>IF($BL56&gt;BN$1,0,SMALL(AS$6:AS$85,$BL56)*求节点($BL$6:$BL$85,$BK$6:$BK$85,INDEX(升级建筑所需大殿等级!AB$6:AB$85,MATCH($BL56,升级建筑所需大殿等级!$Z$6:$Z$85,0))))</f>
        <v>276355136.40874672</v>
      </c>
      <c r="BO56" s="2">
        <f>IF($BL56&gt;BO$1,0,SMALL(AT$6:AT$85,$BL56)*求节点($BL$6:$BL$85,$BK$6:$BK$85,INDEX(升级建筑所需大殿等级!AC$6:AC$85,MATCH($BL56,升级建筑所需大殿等级!$Z$6:$Z$85,0))))</f>
        <v>0</v>
      </c>
      <c r="BP56" s="2">
        <f>IF($BL56&gt;BP$1,0,SMALL(AU$6:AU$85,$BL56)*求节点($BL$6:$BL$85,$BK$6:$BK$85,INDEX(升级建筑所需大殿等级!AD$6:AD$85,MATCH($BL56,升级建筑所需大殿等级!$Z$6:$Z$85,0))))</f>
        <v>0</v>
      </c>
      <c r="BQ56" s="2">
        <f>IF($BL56&gt;BQ$1,0,SMALL(AV$6:AV$85,$BL56)*求节点($BL$6:$BL$85,$BK$6:$BK$85,INDEX(升级建筑所需大殿等级!AE$6:AE$85,MATCH($BL56,升级建筑所需大殿等级!$Z$6:$Z$85,0))))</f>
        <v>83239498.918297291</v>
      </c>
      <c r="BR56" s="2">
        <f>IF($BL56&gt;BR$1,0,SMALL(AW$6:AW$85,$BL56)*求节点($BL$6:$BL$85,$BK$6:$BK$85,INDEX(升级建筑所需大殿等级!AF$6:AF$85,MATCH($BL56,升级建筑所需大殿等级!$Z$6:$Z$85,0))))</f>
        <v>83239498.918297291</v>
      </c>
      <c r="BS56" s="2">
        <f>IF($BL56&gt;BS$1,0,SMALL(AX$6:AX$85,$BL56)*求节点($BL$6:$BL$85,$BK$6:$BK$85,INDEX(升级建筑所需大殿等级!AG$6:AG$85,MATCH($BL56,升级建筑所需大殿等级!$Z$6:$Z$85,0))))</f>
        <v>83239498.918297291</v>
      </c>
      <c r="BT56" s="2">
        <f>IF($BL56&gt;BT$1,0,SMALL(AY$6:AY$85,$BL56)*求节点($BL$6:$BL$85,$BK$6:$BK$85,INDEX(升级建筑所需大殿等级!AH$6:AH$85,MATCH($BL56,升级建筑所需大殿等级!$Z$6:$Z$85,0))))</f>
        <v>83239498.918297291</v>
      </c>
      <c r="BU56" s="2">
        <f>IF($BL56&gt;BU$1,0,SMALL(AZ$6:AZ$85,$BL56)*求节点($BL$6:$BL$85,$BK$6:$BK$85,INDEX(升级建筑所需大殿等级!AI$6:AI$85,MATCH($BL56,升级建筑所需大殿等级!$Z$6:$Z$85,0))))</f>
        <v>237901179.0002284</v>
      </c>
      <c r="BV56" s="2">
        <f>IF($BL56&gt;BV$1,0,SMALL(BA$6:BA$85,$BL56)*求节点($BL$6:$BL$85,$BK$6:$BK$85,INDEX(升级建筑所需大殿等级!AJ$6:AJ$85,MATCH($BL56,升级建筑所需大殿等级!$Z$6:$Z$85,0))))</f>
        <v>372912955.15397143</v>
      </c>
      <c r="BW56" s="2">
        <f>IF($BL56&gt;BW$1,0,SMALL(BB$6:BB$85,$BL56)*求节点($BL$6:$BL$85,$BK$6:$BK$85,INDEX(升级建筑所需大殿等级!AK$6:AK$85,MATCH($BL56,升级建筑所需大殿等级!$Z$6:$Z$85,0))))</f>
        <v>276355136.40874672</v>
      </c>
      <c r="BX56" s="2">
        <f>IF($BL56&gt;BX$1,0,SMALL(BC$6:BC$85,$BL56)*求节点($BL$6:$BL$85,$BK$6:$BK$85,INDEX(升级建筑所需大殿等级!AL$6:AL$85,MATCH($BL56,升级建筑所需大殿等级!$Z$6:$Z$85,0))))</f>
        <v>0</v>
      </c>
      <c r="BY56" s="2">
        <f>IF($BL56&gt;BY$1,0,SMALL(BD$6:BD$85,$BL56)*求节点($BL$6:$BL$85,$BK$6:$BK$85,INDEX(升级建筑所需大殿等级!AM$6:AM$85,MATCH($BL56,升级建筑所需大殿等级!$Z$6:$Z$85,0))))</f>
        <v>0</v>
      </c>
      <c r="BZ56" s="2">
        <f>IF($BL56&gt;BZ$1,0,SMALL(BE$6:BE$85,$BL56)*求节点($BL$6:$BL$85,$BK$6:$BK$85,INDEX(升级建筑所需大殿等级!AN$6:AN$85,MATCH($BL56,升级建筑所需大殿等级!$Z$6:$Z$85,0))))</f>
        <v>0</v>
      </c>
      <c r="CA56" s="2">
        <f>IF($BL56&gt;CA$1,0,SMALL(BF$6:BF$85,$BL56)*求节点($BL$6:$BL$85,$BK$6:$BK$85,INDEX(升级建筑所需大殿等级!AO$6:AO$85,MATCH($BL56,升级建筑所需大殿等级!$Z$6:$Z$85,0))))</f>
        <v>0</v>
      </c>
      <c r="CB56" s="2">
        <f>IF($BL56&gt;CB$1,0,SMALL(BG$6:BG$85,$BL56)*求节点($BL$6:$BL$85,$BK$6:$BK$85,INDEX(升级建筑所需大殿等级!AP$6:AP$85,MATCH($BL56,升级建筑所需大殿等级!$Z$6:$Z$85,0))))</f>
        <v>0</v>
      </c>
      <c r="CC56" s="2">
        <f>IF($BL56&gt;CC$1,0,SMALL(BH$6:BH$85,$BL56)*求节点($BL$6:$BL$85,$BK$6:$BK$85,INDEX(升级建筑所需大殿等级!AQ$6:AQ$85,MATCH($BL56,升级建筑所需大殿等级!$Z$6:$Z$85,0))))</f>
        <v>234735386.94959807</v>
      </c>
      <c r="CD56" s="2">
        <f>IF($BL56&gt;CD$1,0,SMALL(BI$6:BI$85,$BL56)*求节点($BL$6:$BL$85,$BK$6:$BK$85,INDEX(升级建筑所需大殿等级!AR$6:AR$85,MATCH($BL56,升级建筑所需大殿等级!$Z$6:$Z$85,0))))</f>
        <v>0</v>
      </c>
      <c r="CE56" s="2"/>
      <c r="CF56" s="2"/>
      <c r="CH56" s="1">
        <v>51</v>
      </c>
      <c r="CI56" s="1">
        <f>IFERROR(ROUND($BM56*INDEX(消耗汇总!BE$8:BE$87,相关资料!$C56,1),-2),0)</f>
        <v>437007400</v>
      </c>
      <c r="CJ56" s="1">
        <f>IFERROR(ROUND($BM56*INDEX(消耗汇总!BF$8:BF$87,相关资料!$C56,1),-2),0)</f>
        <v>874014700</v>
      </c>
      <c r="CK56" s="1">
        <f>IFERROR(ROUND($BM56*INDEX(消耗汇总!BG$8:BG$87,相关资料!$C56,1),-2),0)</f>
        <v>437007400</v>
      </c>
      <c r="CL56" s="1">
        <f>IFERROR(ROUND($BM56*INDEX(消耗汇总!BH$8:BH$87,相关资料!$C56,1),-2),0)</f>
        <v>0</v>
      </c>
      <c r="CN56" s="1">
        <f>IFERROR(ROUND($BN56*INDEX(消耗汇总!BE$8:BE$87,相关资料!$D56,1),-2),0)</f>
        <v>69088800</v>
      </c>
      <c r="CO56" s="1">
        <f>IFERROR(ROUND($BN56*INDEX(消耗汇总!BF$8:BF$87,相关资料!$D56,1),-2),0)</f>
        <v>138177600</v>
      </c>
      <c r="CP56" s="1">
        <f>IFERROR(ROUND($BN56*INDEX(消耗汇总!BG$8:BG$87,相关资料!$D56,1),-2),0)</f>
        <v>69088800</v>
      </c>
      <c r="CQ56" s="1">
        <f>IFERROR(ROUND($BN56*INDEX(消耗汇总!BH$8:BH$87,相关资料!$D56,1),-2),0)</f>
        <v>0</v>
      </c>
      <c r="CS56" s="1">
        <f>IFERROR(ROUND($BO56*INDEX(消耗汇总!BE$8:BE$87,相关资料!$E56,1),-2),0)</f>
        <v>0</v>
      </c>
      <c r="CT56" s="1">
        <f>IFERROR(ROUND($BO56*INDEX(消耗汇总!BF$8:BF$87,相关资料!$E56,1),-2),0)</f>
        <v>0</v>
      </c>
      <c r="CU56" s="1">
        <f>IFERROR(ROUND($BO56*INDEX(消耗汇总!BG$8:BG$87,相关资料!$E56,1),-2),0)</f>
        <v>0</v>
      </c>
      <c r="CV56" s="1">
        <f>IFERROR(ROUND($BO56*INDEX(消耗汇总!BH$8:BH$87,相关资料!$E56,1),-2),0)</f>
        <v>0</v>
      </c>
      <c r="CX56" s="1">
        <f>IFERROR(ROUND($BP56*INDEX(消耗汇总!BE$8:BE$87,相关资料!$F56,1),-2),0)</f>
        <v>0</v>
      </c>
      <c r="CY56" s="1">
        <f>IFERROR(ROUND($BP56*INDEX(消耗汇总!BF$8:BF$87,相关资料!$F56,1),-2),0)</f>
        <v>0</v>
      </c>
      <c r="CZ56" s="1">
        <f>IFERROR(ROUND($BP56*INDEX(消耗汇总!BG$8:BG$87,相关资料!$F56,1),-2),0)</f>
        <v>0</v>
      </c>
      <c r="DA56" s="1">
        <f>IFERROR(ROUND($BP56*INDEX(消耗汇总!BH$8:BH$87,相关资料!$F56,1),-2),0)</f>
        <v>0</v>
      </c>
      <c r="DD56" s="1">
        <f>IFERROR(ROUND($BQ56*INDEX(消耗汇总!BF$8:BF$87,相关资料!$G56,1)+$BS56*INDEX(消耗汇总!BF$8:BF$87,相关资料!$G56,1)/2,-2),0)</f>
        <v>62429600</v>
      </c>
      <c r="DE56" s="1">
        <f>IFERROR(ROUND($BQ56*INDEX(消耗汇总!BG$8:BG$87,相关资料!$G56,1)+$BS56*INDEX(消耗汇总!BG$8:BG$87,相关资料!$G56,1)/2,-2),0)</f>
        <v>31214800</v>
      </c>
      <c r="DF56" s="1">
        <f>IFERROR(ROUND($BQ56*INDEX(消耗汇总!BH$8:BH$87,相关资料!$G56,1)+$BS56*INDEX(消耗汇总!BH$8:BH$87,相关资料!$G56,1)/2,-2),0)</f>
        <v>0</v>
      </c>
      <c r="DH56" s="1">
        <f t="shared" ref="DH56:DH85" si="20">DE56</f>
        <v>31214800</v>
      </c>
      <c r="DI56" s="1">
        <f t="shared" ref="DI56:DI85" si="21">DD56</f>
        <v>62429600</v>
      </c>
      <c r="DM56" s="2">
        <f t="shared" ref="DM56:DM85" si="22">ROUNDUP(SUM(DC56:DE56)/2/10,0)*10</f>
        <v>46822200</v>
      </c>
      <c r="DN56" s="2"/>
      <c r="DO56" s="2">
        <f t="shared" ref="DO56:DO85" si="23">DM56</f>
        <v>46822200</v>
      </c>
      <c r="DR56" s="1">
        <f>IFERROR(ROUND($BT56*INDEX(消耗汇总!BE$8:BE$87,相关资料!$J56,1),-2),0)</f>
        <v>20809900</v>
      </c>
      <c r="DS56" s="1">
        <f>IFERROR(ROUND($BT56*INDEX(消耗汇总!BF$8:BF$87,相关资料!$J56,1),-2),0)</f>
        <v>41619700</v>
      </c>
      <c r="DT56" s="1">
        <f>IFERROR(ROUND($BT56*INDEX(消耗汇总!BG$8:BG$87,相关资料!$J56,1),-2),0)</f>
        <v>20809900</v>
      </c>
      <c r="DU56" s="1">
        <f>IFERROR(ROUND($BT56*INDEX(消耗汇总!BH$8:BH$87,'[1]功能-城建'!$AZ56,1),-2),0)</f>
        <v>0</v>
      </c>
      <c r="DW56" s="1">
        <f>ROUND($BU56*INDEX(消耗汇总!BE$8:BE$87,相关资料!$K56,1),-2)</f>
        <v>59475300</v>
      </c>
      <c r="DX56" s="1">
        <f>ROUND($BU56*INDEX(消耗汇总!BF$8:BF$87,相关资料!$K56,1),-2)</f>
        <v>118950600</v>
      </c>
      <c r="DY56" s="1">
        <f>ROUND($BU56*INDEX(消耗汇总!BG$8:BG$87,相关资料!$K56,1),-2)</f>
        <v>59475300</v>
      </c>
      <c r="DZ56" s="1">
        <f>ROUND($BU56*INDEX(消耗汇总!BH$8:BH$87,相关资料!$K56,1),-2)</f>
        <v>0</v>
      </c>
      <c r="EB56" s="1">
        <f>IFERROR(ROUND($BV56*INDEX(消耗汇总!BE$8:BE$87,相关资料!$L56,1),-2),0)</f>
        <v>93228200</v>
      </c>
      <c r="EC56" s="1">
        <f>IFERROR(ROUND($BV56*INDEX(消耗汇总!BF$8:BF$87,相关资料!$L56,1),-2),0)</f>
        <v>186456500</v>
      </c>
      <c r="ED56" s="1">
        <f>IFERROR(ROUND($BV56*INDEX(消耗汇总!BG$8:BG$87,相关资料!$L56,1),-2),0)</f>
        <v>93228200</v>
      </c>
      <c r="EE56" s="1">
        <f>IFERROR(ROUND($BV56*INDEX(消耗汇总!BH$8:BH$87,相关资料!$L56,1),-2),0)</f>
        <v>0</v>
      </c>
      <c r="EG56" s="1">
        <f>IFERROR(ROUND($BW56*INDEX(消耗汇总!BE$8:BE$87,相关资料!$M56,1),-2),0)</f>
        <v>69088800</v>
      </c>
      <c r="EH56" s="1">
        <f>IFERROR(ROUND($BW56*INDEX(消耗汇总!BF$8:BF$87,相关资料!$M56,1),-2),0)</f>
        <v>138177600</v>
      </c>
      <c r="EI56" s="1">
        <f>IFERROR(ROUND($BW56*INDEX(消耗汇总!BG$8:BG$87,相关资料!$M56,1),-2),0)</f>
        <v>69088800</v>
      </c>
      <c r="EJ56" s="1">
        <f>IFERROR(ROUND($BW56*INDEX(消耗汇总!BH$8:BH$87,相关资料!$M56,1),-2),0)</f>
        <v>0</v>
      </c>
      <c r="EL56" s="1">
        <f>IFERROR(ROUND($BX56*INDEX(消耗汇总!BE$8:BE$87,相关资料!$N56,1),-2),0)</f>
        <v>0</v>
      </c>
      <c r="EM56" s="1">
        <f>IFERROR(ROUND($BX56*INDEX(消耗汇总!BF$8:BF$87,相关资料!$N56,1),-2),0)</f>
        <v>0</v>
      </c>
      <c r="EN56" s="1">
        <f>IFERROR(ROUND($BX56*INDEX(消耗汇总!BG$8:BG$87,相关资料!$N56,1),-2),0)</f>
        <v>0</v>
      </c>
      <c r="EO56" s="1">
        <f>IFERROR(ROUND($BX56*INDEX(消耗汇总!BH$8:BH$87,相关资料!$N56,1),-2),0)</f>
        <v>0</v>
      </c>
      <c r="EQ56" s="1">
        <f>IFERROR(ROUND($BY56*INDEX(消耗汇总!BE$8:BE$87,相关资料!$O56,1),-2),0)</f>
        <v>0</v>
      </c>
      <c r="ER56" s="1">
        <f>IFERROR(ROUND($BY56*INDEX(消耗汇总!BF$8:BF$87,相关资料!$O56,1),-2),0)</f>
        <v>0</v>
      </c>
      <c r="ES56" s="1">
        <f>IFERROR(ROUND($BY56*INDEX(消耗汇总!BG$8:BG$87,相关资料!$O56,1),-2),0)</f>
        <v>0</v>
      </c>
      <c r="ET56" s="1">
        <f>IFERROR(ROUND($BY56*INDEX(消耗汇总!BH$8:BH$87,相关资料!$O56,1),-2),0)</f>
        <v>0</v>
      </c>
      <c r="EV56" s="1">
        <f>IFERROR(ROUND($BZ56*INDEX(消耗汇总!BE$8:BE$87,相关资料!$P56,1),-2),0)</f>
        <v>0</v>
      </c>
      <c r="EW56" s="1">
        <f>IFERROR(ROUND($BZ56*INDEX(消耗汇总!BF$8:BF$87,相关资料!$P56,1),-2),0)</f>
        <v>0</v>
      </c>
      <c r="EX56" s="1">
        <f>IFERROR(ROUND($BZ56*INDEX(消耗汇总!BG$8:BG$87,相关资料!$P56,1),-2),0)</f>
        <v>0</v>
      </c>
      <c r="EY56" s="1">
        <f>IFERROR(ROUND($BZ56*INDEX(消耗汇总!BH$8:BH$87,相关资料!$P56,1),-2),0)</f>
        <v>0</v>
      </c>
      <c r="FA56" s="1">
        <f>IFERROR(ROUND($CA56*INDEX(消耗汇总!BE$8:BE$87,相关资料!$Q56,1),-2),0)</f>
        <v>0</v>
      </c>
      <c r="FB56" s="1">
        <f>IFERROR(ROUND($CA56*INDEX(消耗汇总!BF$8:BF$87,相关资料!$Q56,1),-2),0)</f>
        <v>0</v>
      </c>
      <c r="FC56" s="1">
        <f>IFERROR(ROUND($CA56*INDEX(消耗汇总!BG$8:BG$87,相关资料!$Q56,1),-2),0)</f>
        <v>0</v>
      </c>
      <c r="FD56" s="1">
        <f>IFERROR(ROUND($CA56*INDEX(消耗汇总!BH$8:BH$87,相关资料!$Q56,1),-2),0)</f>
        <v>0</v>
      </c>
      <c r="FF56" s="1">
        <f>IFERROR(ROUND($CB56*INDEX(消耗汇总!BE$8:BE$87,相关资料!$R56,1),-2),0)</f>
        <v>0</v>
      </c>
      <c r="FG56" s="1">
        <f>IFERROR(ROUND($CB56*INDEX(消耗汇总!BF$8:BF$87,相关资料!$R56,1),-2),0)</f>
        <v>0</v>
      </c>
      <c r="FH56" s="1">
        <f>IFERROR(ROUND($CB56*INDEX(消耗汇总!BG$8:BG$87,相关资料!$R56,1),-2),0)</f>
        <v>0</v>
      </c>
      <c r="FI56" s="1">
        <f>IFERROR(ROUND($CB56*INDEX(消耗汇总!BH$8:BH$87,相关资料!$R56,1),-2),0)</f>
        <v>0</v>
      </c>
      <c r="FK56" s="1">
        <f>IFERROR(ROUND($CC56*INDEX(消耗汇总!BE$8:BE$87,相关资料!$S56,1),-2),0)</f>
        <v>58683800</v>
      </c>
      <c r="FL56" s="1">
        <f>IFERROR(ROUND($CC56*INDEX(消耗汇总!BF$8:BF$87,相关资料!$S56,1),-2),0)</f>
        <v>117367700</v>
      </c>
      <c r="FM56" s="1">
        <f>IFERROR(ROUND($CC56*INDEX(消耗汇总!BG$8:BG$87,相关资料!$S56,1),-2),0)</f>
        <v>58683800</v>
      </c>
      <c r="FN56" s="1">
        <f>IFERROR(ROUND($CC56*INDEX(消耗汇总!BH$8:BH$87,相关资料!$S56,1),-2),0)</f>
        <v>0</v>
      </c>
      <c r="FP56" s="1">
        <f>IFERROR(ROUND($CD56*INDEX(消耗汇总!BE$8:BE$87,相关资料!$T56,1),-2),0)</f>
        <v>0</v>
      </c>
      <c r="FQ56" s="1">
        <f>IFERROR(ROUND($CD56*INDEX(消耗汇总!BF$8:BF$87,相关资料!$T56,1),-2),0)</f>
        <v>0</v>
      </c>
      <c r="FR56" s="1">
        <f>IFERROR(ROUND($CD56*INDEX(消耗汇总!BG$8:BG$87,相关资料!$T56,1),-2),0)</f>
        <v>0</v>
      </c>
      <c r="FS56" s="1">
        <f>IFERROR(ROUND($CD56*INDEX(消耗汇总!BH$8:BH$87,相关资料!$T56,1),-2),0)</f>
        <v>0</v>
      </c>
      <c r="FW56" s="8">
        <v>51</v>
      </c>
      <c r="FX56" s="5">
        <f t="shared" si="13"/>
        <v>1748029500</v>
      </c>
      <c r="FY56" s="5">
        <f t="shared" si="14"/>
        <v>276355200</v>
      </c>
      <c r="FZ56" s="5">
        <f t="shared" si="15"/>
        <v>0</v>
      </c>
      <c r="GA56" s="5">
        <f t="shared" si="1"/>
        <v>0</v>
      </c>
      <c r="GB56" s="5">
        <f t="shared" si="2"/>
        <v>93644400</v>
      </c>
      <c r="GC56" s="5">
        <f t="shared" si="3"/>
        <v>93644400</v>
      </c>
      <c r="GD56" s="5">
        <f t="shared" si="16"/>
        <v>93644400</v>
      </c>
      <c r="GE56" s="5">
        <f t="shared" si="17"/>
        <v>83239500</v>
      </c>
      <c r="GF56" s="5">
        <f t="shared" si="4"/>
        <v>237901200</v>
      </c>
      <c r="GG56" s="5">
        <f t="shared" si="5"/>
        <v>372912900</v>
      </c>
      <c r="GH56" s="5">
        <f t="shared" si="6"/>
        <v>276355200</v>
      </c>
      <c r="GI56" s="8"/>
      <c r="GJ56" s="5">
        <f t="shared" si="7"/>
        <v>0</v>
      </c>
      <c r="GK56" s="5">
        <f t="shared" si="8"/>
        <v>0</v>
      </c>
      <c r="GL56" s="5">
        <f t="shared" si="9"/>
        <v>0</v>
      </c>
      <c r="GM56" s="5">
        <f t="shared" si="10"/>
        <v>0</v>
      </c>
      <c r="GN56" s="5">
        <f t="shared" si="11"/>
        <v>234735300</v>
      </c>
      <c r="GO56" s="5">
        <f t="shared" si="12"/>
        <v>0</v>
      </c>
      <c r="GR56" s="8">
        <v>51</v>
      </c>
      <c r="GS56" s="5">
        <f>SUM(FX$6:FX56)</f>
        <v>8328119000</v>
      </c>
      <c r="GT56" s="5">
        <f>SUM(FY$6:FY56)</f>
        <v>1373238000</v>
      </c>
      <c r="GU56" s="5">
        <f>SUM(FZ$6:FZ56)</f>
        <v>574088126600</v>
      </c>
      <c r="GV56" s="5">
        <f>SUM(GA$6:GA56)</f>
        <v>0</v>
      </c>
      <c r="GW56" s="5">
        <f>SUM(GB$6:GB56)</f>
        <v>487732300</v>
      </c>
      <c r="GX56" s="5">
        <f>SUM(GC$6:GC56)</f>
        <v>487732300</v>
      </c>
      <c r="GY56" s="5">
        <f>SUM(GD$6:GD56)</f>
        <v>487732320</v>
      </c>
      <c r="GZ56" s="5">
        <f>SUM(GE$6:GE56)</f>
        <v>437187350</v>
      </c>
      <c r="HA56" s="5">
        <f>SUM(GF$6:GF56)</f>
        <v>1461988500</v>
      </c>
      <c r="HB56" s="5">
        <f>SUM(GG$6:GG56)</f>
        <v>1787674050</v>
      </c>
      <c r="HC56" s="5">
        <f>SUM(GH$6:GH56)</f>
        <v>1373238300</v>
      </c>
      <c r="HD56" s="5">
        <f>SUM(GI$6:GI56)</f>
        <v>0</v>
      </c>
      <c r="HE56" s="5">
        <f>SUM(GJ$6:GJ56)</f>
        <v>57765804600</v>
      </c>
      <c r="HF56" s="5">
        <f>SUM(GK$6:GK56)</f>
        <v>57765805200</v>
      </c>
      <c r="HG56" s="5">
        <f>SUM(GL$6:GL56)</f>
        <v>57765804900</v>
      </c>
      <c r="HH56" s="5">
        <f>SUM(GM$6:GM56)</f>
        <v>43324352700</v>
      </c>
      <c r="HI56" s="5">
        <f>SUM(GN$6:GN56)</f>
        <v>1150595600</v>
      </c>
      <c r="HJ56" s="5">
        <f>SUM(GO$6:GO56)</f>
        <v>4436503800</v>
      </c>
      <c r="HM56" s="8">
        <v>51</v>
      </c>
      <c r="HN56" s="5">
        <f>IFERROR(求节点(相关资料!C$6:C$85,GS$6:GS$85,$HM56),0)</f>
        <v>8328119000</v>
      </c>
      <c r="HO56" s="5">
        <f>IFERROR(求节点(相关资料!D$6:D$85,GT$6:GT$85,$HM56),0)</f>
        <v>1373238000</v>
      </c>
      <c r="HP56" s="5">
        <f>IFERROR(求节点(相关资料!E$6:E$85,GU$6:GU$85,$HM56),0)</f>
        <v>2943434100</v>
      </c>
      <c r="HQ56" s="5">
        <f>IFERROR(求节点(相关资料!F$6:F$85,GV$6:GV$85,$HM56),0)</f>
        <v>0</v>
      </c>
      <c r="HR56" s="5">
        <f>IFERROR(求节点(相关资料!G$6:G$85,GW$6:GW$85,$HM56),0)</f>
        <v>487732300</v>
      </c>
      <c r="HS56" s="5">
        <f>IFERROR(求节点(相关资料!H$6:H$85,GX$6:GX$85,$HM56),0)</f>
        <v>487732300</v>
      </c>
      <c r="HT56" s="5">
        <f>IFERROR(求节点(相关资料!I$6:I$85,GY$6:GY$85,$HM56),0)</f>
        <v>487732320</v>
      </c>
      <c r="HU56" s="5">
        <f>IFERROR(求节点(相关资料!J$6:J$85,GZ$6:GZ$85,$HM56),0)</f>
        <v>437187350</v>
      </c>
      <c r="HV56" s="5">
        <f>IFERROR(求节点(相关资料!K$6:K$85,HA$6:HA$85,$HM56),0)</f>
        <v>1461988500</v>
      </c>
      <c r="HW56" s="5">
        <f>IFERROR(求节点(相关资料!L$6:L$85,HB$6:HB$85,$HM56),0)</f>
        <v>1787674050</v>
      </c>
      <c r="HX56" s="5">
        <f>IFERROR(求节点(相关资料!M$6:M$85,HC$6:HC$85,$HM56),0)</f>
        <v>1373238300</v>
      </c>
      <c r="HY56" s="5">
        <f>IFERROR(求节点(相关资料!N$6:N$85,HD$6:HD$85,$HM56),0)</f>
        <v>0</v>
      </c>
      <c r="HZ56" s="5">
        <f>IFERROR(求节点(相关资料!O$6:O$85,HE$6:HE$85,$HM56),0)</f>
        <v>562072100</v>
      </c>
      <c r="IA56" s="5">
        <f>IFERROR(求节点(相关资料!P$6:P$85,HF$6:HF$85,$HM56),0)</f>
        <v>562072700</v>
      </c>
      <c r="IB56" s="5">
        <f>IFERROR(求节点(相关资料!Q$6:Q$85,HG$6:HG$85,$HM56),0)</f>
        <v>562072400</v>
      </c>
      <c r="IC56" s="5">
        <f>IFERROR(求节点(相关资料!R$6:R$85,HH$6:HH$85,$HM56),0)</f>
        <v>421552666.66666663</v>
      </c>
      <c r="ID56" s="5">
        <f>IFERROR(求节点(相关资料!S$6:S$85,HI$6:HI$85,$HM56),0)</f>
        <v>1150595600</v>
      </c>
      <c r="IE56" s="5">
        <f>IFERROR(求节点(相关资料!T$6:T$85,HJ$6:HJ$85,$HM56),0)</f>
        <v>33753855.555555552</v>
      </c>
      <c r="IH56" s="6">
        <v>51</v>
      </c>
      <c r="II56" s="6">
        <f>SUMPRODUCT(HN56:IE56,'[1]功能-城建'!$X56:$AO56)</f>
        <v>22460195542.222225</v>
      </c>
      <c r="IJ56" s="6">
        <f>'[1]资源-木石铜粮'!$BW56</f>
        <v>28017818804.697124</v>
      </c>
      <c r="IK56" s="6">
        <f t="shared" si="19"/>
        <v>0.80163968861333434</v>
      </c>
    </row>
    <row r="57" spans="1:245" x14ac:dyDescent="0.15">
      <c r="A57" s="2">
        <v>52</v>
      </c>
      <c r="B57" s="4">
        <f>'[1]资源-木石铜粮'!DG57</f>
        <v>10679454564.014669</v>
      </c>
      <c r="C57" s="4">
        <f>'[1]资源-木石铜粮'!DH57</f>
        <v>1747624972.7778735</v>
      </c>
      <c r="D57" s="4">
        <f>'[1]资源-木石铜粮'!DI57</f>
        <v>4819372067.7377043</v>
      </c>
      <c r="E57" s="4">
        <f>'[1]资源-木石铜粮'!DJ57</f>
        <v>0</v>
      </c>
      <c r="F57" s="4">
        <f>'[1]资源-木石铜粮'!DK57</f>
        <v>551330246.97204185</v>
      </c>
      <c r="G57" s="4">
        <f>'[1]资源-木石铜粮'!DL57</f>
        <v>551330246.97204185</v>
      </c>
      <c r="H57" s="4">
        <f>'[1]资源-木石铜粮'!DM57</f>
        <v>551330246.97204185</v>
      </c>
      <c r="I57" s="4">
        <f>'[1]资源-木石铜粮'!DN57</f>
        <v>551330246.97204185</v>
      </c>
      <c r="J57" s="29" t="e">
        <f>SMALL('[1]资源-木石铜粮'!$DO$6:$DO$55,$A57)</f>
        <v>#NUM!</v>
      </c>
      <c r="K57" s="4">
        <f>'[1]资源-木石铜粮'!DP57</f>
        <v>2289901051.6658378</v>
      </c>
      <c r="L57" s="4">
        <f>'[1]资源-木石铜粮'!DQ57</f>
        <v>1747624512.8347952</v>
      </c>
      <c r="M57" s="4">
        <f>'[1]资源-木石铜粮'!DR57</f>
        <v>3933797591.2196765</v>
      </c>
      <c r="N57" s="4">
        <f>'[1]资源-木石铜粮'!DS57</f>
        <v>642955850.11792123</v>
      </c>
      <c r="O57" s="4">
        <f>'[1]资源-木石铜粮'!DT57</f>
        <v>642956979.17599404</v>
      </c>
      <c r="P57" s="4">
        <f>'[1]资源-木石铜粮'!DU57</f>
        <v>642956570.33770216</v>
      </c>
      <c r="Q57" s="4">
        <f>'[1]资源-木石铜粮'!DV57</f>
        <v>482216087.07088327</v>
      </c>
      <c r="R57" s="4">
        <f>'[1]资源-木石铜粮'!DW57</f>
        <v>1467751603.9642618</v>
      </c>
      <c r="S57" s="4">
        <f>'[1]资源-木石铜粮'!DX57</f>
        <v>55972798.196257226</v>
      </c>
      <c r="T57" s="4">
        <f>'[1]资源-木石铜粮'!DY57</f>
        <v>0</v>
      </c>
      <c r="V57" s="2">
        <v>52</v>
      </c>
      <c r="W57" s="2">
        <f>IFERROR(求节点($A$6:$A$85,B$6:B$85,相关资料!C57),0)</f>
        <v>10679454564.014669</v>
      </c>
      <c r="X57" s="2">
        <f>IFERROR(求节点($A$6:$A$85,C$6:C$85,相关资料!D57),0)</f>
        <v>1747624972.7778735</v>
      </c>
      <c r="Y57" s="2">
        <f>IFERROR(求节点($A$6:$A$85,D$6:D$85,相关资料!E57),0)</f>
        <v>464988771639.45007</v>
      </c>
      <c r="Z57" s="2">
        <f>IFERROR(求节点($A$6:$A$85,E$6:E$85,相关资料!F57),0)</f>
        <v>0</v>
      </c>
      <c r="AA57" s="2">
        <f>IFERROR(求节点($A$6:$A$85,F$6:F$85,相关资料!G57),0)</f>
        <v>551330246.97204185</v>
      </c>
      <c r="AB57" s="2">
        <f>IFERROR(求节点($A$6:$A$85,G$6:G$85,相关资料!H57),0)</f>
        <v>551330246.97204185</v>
      </c>
      <c r="AC57" s="2">
        <f>IFERROR(求节点($A$6:$A$85,H$6:H$85,相关资料!I57),0)</f>
        <v>551330246.97204185</v>
      </c>
      <c r="AD57" s="2">
        <f>IFERROR(求节点($A$6:$A$85,I$6:I$85,相关资料!J57),0)</f>
        <v>551330246.97204185</v>
      </c>
      <c r="AE57" s="29">
        <f>MAX(求节点('[1]功能-城建'!$K$33:$K$55,$J$33:$J$85,$V57),AE56)</f>
        <v>1224082814.2575464</v>
      </c>
      <c r="AF57" s="2">
        <f>IFERROR(求节点($A$6:$A$85,K$6:K$85,相关资料!L57),0)</f>
        <v>2289901051.6658378</v>
      </c>
      <c r="AG57" s="2">
        <f>IFERROR(求节点($A$6:$A$85,L$6:L$85,相关资料!M57),0)</f>
        <v>1747624512.8347952</v>
      </c>
      <c r="AH57" s="2">
        <f>IFERROR(求节点($A$6:$A$85,M$6:M$85,相关资料!N57),0)</f>
        <v>365635414126.22552</v>
      </c>
      <c r="AI57" s="2">
        <f>IFERROR(求节点($A$6:$A$85,N$6:N$85,相关资料!O57),0)</f>
        <v>46721568786.87645</v>
      </c>
      <c r="AJ57" s="2">
        <f>IFERROR(求节点($A$6:$A$85,O$6:O$85,相关资料!P57),0)</f>
        <v>46721569915.934525</v>
      </c>
      <c r="AK57" s="2">
        <f>IFERROR(求节点($A$6:$A$85,P$6:P$85,相关资料!Q57),0)</f>
        <v>46721569507.096237</v>
      </c>
      <c r="AL57" s="2">
        <f>IFERROR(求节点($A$6:$A$85,Q$6:Q$85,相关资料!R57),0)</f>
        <v>35041175789.639816</v>
      </c>
      <c r="AM57" s="2">
        <f>IFERROR(求节点($A$6:$A$85,R$6:R$85,相关资料!S57),0)</f>
        <v>1467751603.9642618</v>
      </c>
      <c r="AN57" s="2">
        <f>IFERROR(求节点($A$6:$A$85,S$6:S$85,相关资料!T57),0)</f>
        <v>3606382190.1373234</v>
      </c>
      <c r="AO57" s="2">
        <f>IFERROR(求节点($A$6:$A$85,T$6:T$85,相关资料!U57),0)</f>
        <v>0</v>
      </c>
      <c r="AQ57" s="2">
        <v>52</v>
      </c>
      <c r="AR57" s="2">
        <f>IF(W57-W56=0,MAX(AR$6:AR56),W57-W56)</f>
        <v>1748029477.2842426</v>
      </c>
      <c r="AS57" s="2">
        <f>IF(X57-X56=0,MAX(AS$6:AS56),X57-X56)</f>
        <v>276355136.40874672</v>
      </c>
      <c r="AT57" s="2">
        <f>IF(Y57-Y56=0,MAX(AT$6:AT56),Y57-Y56)</f>
        <v>130219026434.29602</v>
      </c>
      <c r="AU57" s="2">
        <f>IF(Z57-Z56=0,MAX(AU$6:AU56),Z57-Z56)</f>
        <v>0</v>
      </c>
      <c r="AV57" s="2">
        <f>IF(AA57-AA56=0,MAX(AV$6:AV56),AA57-AA56)</f>
        <v>83239498.918297291</v>
      </c>
      <c r="AW57" s="2">
        <f>IF(AB57-AB56=0,MAX(AW$6:AW56),AB57-AB56)</f>
        <v>83239498.918297291</v>
      </c>
      <c r="AX57" s="2">
        <f>IF(AC57-AC56=0,MAX(AX$6:AX56),AC57-AC56)</f>
        <v>83239498.918297291</v>
      </c>
      <c r="AY57" s="2">
        <f>IF(AD57-AD56=0,MAX(AY$6:AY56),AD57-AD56)</f>
        <v>83239498.918297291</v>
      </c>
      <c r="AZ57" s="2">
        <f>IF(AE57-AE56=0,MAX(AZ$6:AZ56),AE57-AE56)</f>
        <v>237901179.0002284</v>
      </c>
      <c r="BA57" s="2">
        <f>IF(AF57-AF56=0,MAX(BA$6:BA56),AF57-AF56)</f>
        <v>372912955.15397143</v>
      </c>
      <c r="BB57" s="2">
        <f>IF(AG57-AG56=0,MAX(BB$6:BB56),AG57-AG56)</f>
        <v>276355136.40874672</v>
      </c>
      <c r="BC57" s="2">
        <f>IF(AH57-AH56=0,MAX(BC$6:BC56),AH57-AH56)</f>
        <v>80184338195.206726</v>
      </c>
      <c r="BD57" s="2">
        <f>IF(AI57-AI56=0,MAX(BD$6:BD56),AI57-AI56)</f>
        <v>17673864382.141937</v>
      </c>
      <c r="BE57" s="2">
        <f>IF(AJ57-AJ56=0,MAX(BE$6:BE56),AJ57-AJ56)</f>
        <v>17673864382.141937</v>
      </c>
      <c r="BF57" s="2">
        <f>IF(AK57-AK56=0,MAX(BF$6:BF56),AK57-AK56)</f>
        <v>17673864382.141941</v>
      </c>
      <c r="BG57" s="2">
        <f>IF(AL57-AL56=0,MAX(BG$6:BG56),AL57-AL56)</f>
        <v>13255398286.606468</v>
      </c>
      <c r="BH57" s="2">
        <f>IF(AM57-AM56=0,MAX(BH$6:BH56),AM57-AM56)</f>
        <v>234735386.94959807</v>
      </c>
      <c r="BI57" s="2">
        <f>IF(AN57-AN56=0,MAX(BI$6:BI56),AN57-AN56)</f>
        <v>1285032343.8735757</v>
      </c>
      <c r="BK57" s="21">
        <v>1.1000000000000001</v>
      </c>
      <c r="BL57" s="2">
        <v>52</v>
      </c>
      <c r="BM57" s="2">
        <f>IF($BL57&gt;BM$1,0,SMALL(AR$6:AR$85,$BL57)*求节点($BL$6:$BL$85,$BK$6:$BK$85,INDEX(升级建筑所需大殿等级!AA$6:AA$85,MATCH($BL57,升级建筑所需大殿等级!$Z$6:$Z$85,0))))</f>
        <v>2269870031.4416761</v>
      </c>
      <c r="BN57" s="2">
        <f>IF($BL57&gt;BN$1,0,SMALL(AS$6:AS$85,$BL57)*求节点($BL$6:$BL$85,$BK$6:$BK$85,INDEX(升级建筑所需大殿等级!AB$6:AB$85,MATCH($BL57,升级建筑所需大殿等级!$Z$6:$Z$85,0))))</f>
        <v>356390808.67495489</v>
      </c>
      <c r="BO57" s="2">
        <f>IF($BL57&gt;BO$1,0,SMALL(AT$6:AT$85,$BL57)*求节点($BL$6:$BL$85,$BK$6:$BK$85,INDEX(升级建筑所需大殿等级!AC$6:AC$85,MATCH($BL57,升级建筑所需大殿等级!$Z$6:$Z$85,0))))</f>
        <v>0</v>
      </c>
      <c r="BP57" s="2">
        <f>IF($BL57&gt;BP$1,0,SMALL(AU$6:AU$85,$BL57)*求节点($BL$6:$BL$85,$BK$6:$BK$85,INDEX(升级建筑所需大殿等级!AD$6:AD$85,MATCH($BL57,升级建筑所需大殿等级!$Z$6:$Z$85,0))))</f>
        <v>0</v>
      </c>
      <c r="BQ57" s="2">
        <f>IF($BL57&gt;BQ$1,0,SMALL(AV$6:AV$85,$BL57)*求节点($BL$6:$BL$85,$BK$6:$BK$85,INDEX(升级建筑所需大殿等级!AE$6:AE$85,MATCH($BL57,升级建筑所需大殿等级!$Z$6:$Z$85,0))))</f>
        <v>106068693.0580222</v>
      </c>
      <c r="BR57" s="2">
        <f>IF($BL57&gt;BR$1,0,SMALL(AW$6:AW$85,$BL57)*求节点($BL$6:$BL$85,$BK$6:$BK$85,INDEX(升级建筑所需大殿等级!AF$6:AF$85,MATCH($BL57,升级建筑所需大殿等级!$Z$6:$Z$85,0))))</f>
        <v>106068693.0580222</v>
      </c>
      <c r="BS57" s="2">
        <f>IF($BL57&gt;BS$1,0,SMALL(AX$6:AX$85,$BL57)*求节点($BL$6:$BL$85,$BK$6:$BK$85,INDEX(升级建筑所需大殿等级!AG$6:AG$85,MATCH($BL57,升级建筑所需大殿等级!$Z$6:$Z$85,0))))</f>
        <v>106068693.0580222</v>
      </c>
      <c r="BT57" s="2">
        <f>IF($BL57&gt;BT$1,0,SMALL(AY$6:AY$85,$BL57)*求节点($BL$6:$BL$85,$BK$6:$BK$85,INDEX(升级建筑所需大殿等级!AH$6:AH$85,MATCH($BL57,升级建筑所需大殿等级!$Z$6:$Z$85,0))))</f>
        <v>106068693.0580222</v>
      </c>
      <c r="BU57" s="2">
        <f>IF($BL57&gt;BU$1,0,SMALL(AZ$6:AZ$85,$BL57)*求节点($BL$6:$BL$85,$BK$6:$BK$85,INDEX(升级建筑所需大殿等级!AI$6:AI$85,MATCH($BL57,升级建筑所需大殿等级!$Z$6:$Z$85,0))))</f>
        <v>261691296.90025127</v>
      </c>
      <c r="BV57" s="2">
        <f>IF($BL57&gt;BV$1,0,SMALL(BA$6:BA$85,$BL57)*求节点($BL$6:$BL$85,$BK$6:$BK$85,INDEX(升级建筑所需大殿等级!AJ$6:AJ$85,MATCH($BL57,升级建筑所需大殿等级!$Z$6:$Z$85,0))))</f>
        <v>483673240.34458143</v>
      </c>
      <c r="BW57" s="2">
        <f>IF($BL57&gt;BW$1,0,SMALL(BB$6:BB$85,$BL57)*求节点($BL$6:$BL$85,$BK$6:$BK$85,INDEX(升级建筑所需大殿等级!AK$6:AK$85,MATCH($BL57,升级建筑所需大殿等级!$Z$6:$Z$85,0))))</f>
        <v>356390808.67495465</v>
      </c>
      <c r="BX57" s="2">
        <f>IF($BL57&gt;BX$1,0,SMALL(BC$6:BC$85,$BL57)*求节点($BL$6:$BL$85,$BK$6:$BK$85,INDEX(升级建筑所需大殿等级!AL$6:AL$85,MATCH($BL57,升级建筑所需大殿等级!$Z$6:$Z$85,0))))</f>
        <v>0</v>
      </c>
      <c r="BY57" s="2">
        <f>IF($BL57&gt;BY$1,0,SMALL(BD$6:BD$85,$BL57)*求节点($BL$6:$BL$85,$BK$6:$BK$85,INDEX(升级建筑所需大殿等级!AM$6:AM$85,MATCH($BL57,升级建筑所需大殿等级!$Z$6:$Z$85,0))))</f>
        <v>0</v>
      </c>
      <c r="BZ57" s="2">
        <f>IF($BL57&gt;BZ$1,0,SMALL(BE$6:BE$85,$BL57)*求节点($BL$6:$BL$85,$BK$6:$BK$85,INDEX(升级建筑所需大殿等级!AN$6:AN$85,MATCH($BL57,升级建筑所需大殿等级!$Z$6:$Z$85,0))))</f>
        <v>0</v>
      </c>
      <c r="CA57" s="2">
        <f>IF($BL57&gt;CA$1,0,SMALL(BF$6:BF$85,$BL57)*求节点($BL$6:$BL$85,$BK$6:$BK$85,INDEX(升级建筑所需大殿等级!AO$6:AO$85,MATCH($BL57,升级建筑所需大殿等级!$Z$6:$Z$85,0))))</f>
        <v>0</v>
      </c>
      <c r="CB57" s="2">
        <f>IF($BL57&gt;CB$1,0,SMALL(BG$6:BG$85,$BL57)*求节点($BL$6:$BL$85,$BK$6:$BK$85,INDEX(升级建筑所需大殿等级!AP$6:AP$85,MATCH($BL57,升级建筑所需大殿等级!$Z$6:$Z$85,0))))</f>
        <v>0</v>
      </c>
      <c r="CC57" s="2">
        <f>IF($BL57&gt;CC$1,0,SMALL(BH$6:BH$85,$BL57)*求节点($BL$6:$BL$85,$BK$6:$BK$85,INDEX(升级建筑所需大殿等级!AQ$6:AQ$85,MATCH($BL57,升级建筑所需大殿等级!$Z$6:$Z$85,0))))</f>
        <v>303356462.1459437</v>
      </c>
      <c r="CD57" s="2">
        <f>IF($BL57&gt;CD$1,0,SMALL(BI$6:BI$85,$BL57)*求节点($BL$6:$BL$85,$BK$6:$BK$85,INDEX(升级建筑所需大殿等级!AR$6:AR$85,MATCH($BL57,升级建筑所需大殿等级!$Z$6:$Z$85,0))))</f>
        <v>0</v>
      </c>
      <c r="CE57" s="2"/>
      <c r="CF57" s="2"/>
      <c r="CH57" s="1">
        <v>52</v>
      </c>
      <c r="CI57" s="1">
        <f>IFERROR(ROUND($BM57*INDEX(消耗汇总!BE$8:BE$87,相关资料!$C57,1),-2),0)</f>
        <v>564644300</v>
      </c>
      <c r="CJ57" s="1">
        <f>IFERROR(ROUND($BM57*INDEX(消耗汇总!BF$8:BF$87,相关资料!$C57,1),-2),0)</f>
        <v>1140581500</v>
      </c>
      <c r="CK57" s="1">
        <f>IFERROR(ROUND($BM57*INDEX(消耗汇总!BG$8:BG$87,相关资料!$C57,1),-2),0)</f>
        <v>564644300</v>
      </c>
      <c r="CL57" s="1">
        <f>IFERROR(ROUND($BM57*INDEX(消耗汇总!BH$8:BH$87,相关资料!$C57,1),-2),0)</f>
        <v>0</v>
      </c>
      <c r="CN57" s="1">
        <f>IFERROR(ROUND($BN57*INDEX(消耗汇总!BE$8:BE$87,相关资料!$D57,1),-2),0)</f>
        <v>88654400</v>
      </c>
      <c r="CO57" s="1">
        <f>IFERROR(ROUND($BN57*INDEX(消耗汇总!BF$8:BF$87,相关资料!$D57,1),-2),0)</f>
        <v>179081900</v>
      </c>
      <c r="CP57" s="1">
        <f>IFERROR(ROUND($BN57*INDEX(消耗汇总!BG$8:BG$87,相关资料!$D57,1),-2),0)</f>
        <v>88654400</v>
      </c>
      <c r="CQ57" s="1">
        <f>IFERROR(ROUND($BN57*INDEX(消耗汇总!BH$8:BH$87,相关资料!$D57,1),-2),0)</f>
        <v>0</v>
      </c>
      <c r="CS57" s="1">
        <f>IFERROR(ROUND($BO57*INDEX(消耗汇总!BE$8:BE$87,相关资料!$E57,1),-2),0)</f>
        <v>0</v>
      </c>
      <c r="CT57" s="1">
        <f>IFERROR(ROUND($BO57*INDEX(消耗汇总!BF$8:BF$87,相关资料!$E57,1),-2),0)</f>
        <v>0</v>
      </c>
      <c r="CU57" s="1">
        <f>IFERROR(ROUND($BO57*INDEX(消耗汇总!BG$8:BG$87,相关资料!$E57,1),-2),0)</f>
        <v>0</v>
      </c>
      <c r="CV57" s="1">
        <f>IFERROR(ROUND($BO57*INDEX(消耗汇总!BH$8:BH$87,相关资料!$E57,1),-2),0)</f>
        <v>0</v>
      </c>
      <c r="CX57" s="1">
        <f>IFERROR(ROUND($BP57*INDEX(消耗汇总!BE$8:BE$87,相关资料!$F57,1),-2),0)</f>
        <v>0</v>
      </c>
      <c r="CY57" s="1">
        <f>IFERROR(ROUND($BP57*INDEX(消耗汇总!BF$8:BF$87,相关资料!$F57,1),-2),0)</f>
        <v>0</v>
      </c>
      <c r="CZ57" s="1">
        <f>IFERROR(ROUND($BP57*INDEX(消耗汇总!BG$8:BG$87,相关资料!$F57,1),-2),0)</f>
        <v>0</v>
      </c>
      <c r="DA57" s="1">
        <f>IFERROR(ROUND($BP57*INDEX(消耗汇总!BH$8:BH$87,相关资料!$F57,1),-2),0)</f>
        <v>0</v>
      </c>
      <c r="DD57" s="1">
        <f>IFERROR(ROUND($BQ57*INDEX(消耗汇总!BF$8:BF$87,相关资料!$G57,1)+$BS57*INDEX(消耗汇总!BF$8:BF$87,相关资料!$G57,1)/2,-2),0)</f>
        <v>79947300</v>
      </c>
      <c r="DE57" s="1">
        <f>IFERROR(ROUND($BQ57*INDEX(消耗汇总!BG$8:BG$87,相关资料!$G57,1)+$BS57*INDEX(消耗汇总!BG$8:BG$87,相关资料!$G57,1)/2,-2),0)</f>
        <v>39577900</v>
      </c>
      <c r="DF57" s="1">
        <f>IFERROR(ROUND($BQ57*INDEX(消耗汇总!BH$8:BH$87,相关资料!$G57,1)+$BS57*INDEX(消耗汇总!BH$8:BH$87,相关资料!$G57,1)/2,-2),0)</f>
        <v>0</v>
      </c>
      <c r="DH57" s="1">
        <f t="shared" si="20"/>
        <v>39577900</v>
      </c>
      <c r="DI57" s="1">
        <f t="shared" si="21"/>
        <v>79947300</v>
      </c>
      <c r="DM57" s="2">
        <f t="shared" si="22"/>
        <v>59762600</v>
      </c>
      <c r="DN57" s="2"/>
      <c r="DO57" s="2">
        <f t="shared" si="23"/>
        <v>59762600</v>
      </c>
      <c r="DR57" s="1">
        <f>IFERROR(ROUND($BT57*INDEX(消耗汇总!BE$8:BE$87,相关资料!$J57,1),-2),0)</f>
        <v>26385200</v>
      </c>
      <c r="DS57" s="1">
        <f>IFERROR(ROUND($BT57*INDEX(消耗汇总!BF$8:BF$87,相关资料!$J57,1),-2),0)</f>
        <v>53298200</v>
      </c>
      <c r="DT57" s="1">
        <f>IFERROR(ROUND($BT57*INDEX(消耗汇总!BG$8:BG$87,相关资料!$J57,1),-2),0)</f>
        <v>26385200</v>
      </c>
      <c r="DU57" s="1">
        <f>IFERROR(ROUND($BT57*INDEX(消耗汇总!BH$8:BH$87,'[1]功能-城建'!$AZ57,1),-2),0)</f>
        <v>0</v>
      </c>
      <c r="DW57" s="1">
        <f>ROUND($BU57*INDEX(消耗汇总!BE$8:BE$87,相关资料!$K57,1),-2)</f>
        <v>65097300</v>
      </c>
      <c r="DX57" s="1">
        <f>ROUND($BU57*INDEX(消耗汇总!BF$8:BF$87,相关资料!$K57,1),-2)</f>
        <v>131496600</v>
      </c>
      <c r="DY57" s="1">
        <f>ROUND($BU57*INDEX(消耗汇总!BG$8:BG$87,相关资料!$K57,1),-2)</f>
        <v>65097300</v>
      </c>
      <c r="DZ57" s="1">
        <f>ROUND($BU57*INDEX(消耗汇总!BH$8:BH$87,相关资料!$K57,1),-2)</f>
        <v>0</v>
      </c>
      <c r="EB57" s="1">
        <f>IFERROR(ROUND($BV57*INDEX(消耗汇总!BE$8:BE$87,相关资料!$L57,1),-2),0)</f>
        <v>120316700</v>
      </c>
      <c r="EC57" s="1">
        <f>IFERROR(ROUND($BV57*INDEX(消耗汇总!BF$8:BF$87,相关资料!$L57,1),-2),0)</f>
        <v>243039800</v>
      </c>
      <c r="ED57" s="1">
        <f>IFERROR(ROUND($BV57*INDEX(消耗汇总!BG$8:BG$87,相关资料!$L57,1),-2),0)</f>
        <v>120316700</v>
      </c>
      <c r="EE57" s="1">
        <f>IFERROR(ROUND($BV57*INDEX(消耗汇总!BH$8:BH$87,相关资料!$L57,1),-2),0)</f>
        <v>0</v>
      </c>
      <c r="EG57" s="1">
        <f>IFERROR(ROUND($BW57*INDEX(消耗汇总!BE$8:BE$87,相关资料!$M57,1),-2),0)</f>
        <v>88654400</v>
      </c>
      <c r="EH57" s="1">
        <f>IFERROR(ROUND($BW57*INDEX(消耗汇总!BF$8:BF$87,相关资料!$M57,1),-2),0)</f>
        <v>179081900</v>
      </c>
      <c r="EI57" s="1">
        <f>IFERROR(ROUND($BW57*INDEX(消耗汇总!BG$8:BG$87,相关资料!$M57,1),-2),0)</f>
        <v>88654400</v>
      </c>
      <c r="EJ57" s="1">
        <f>IFERROR(ROUND($BW57*INDEX(消耗汇总!BH$8:BH$87,相关资料!$M57,1),-2),0)</f>
        <v>0</v>
      </c>
      <c r="EL57" s="1">
        <f>IFERROR(ROUND($BX57*INDEX(消耗汇总!BE$8:BE$87,相关资料!$N57,1),-2),0)</f>
        <v>0</v>
      </c>
      <c r="EM57" s="1">
        <f>IFERROR(ROUND($BX57*INDEX(消耗汇总!BF$8:BF$87,相关资料!$N57,1),-2),0)</f>
        <v>0</v>
      </c>
      <c r="EN57" s="1">
        <f>IFERROR(ROUND($BX57*INDEX(消耗汇总!BG$8:BG$87,相关资料!$N57,1),-2),0)</f>
        <v>0</v>
      </c>
      <c r="EO57" s="1">
        <f>IFERROR(ROUND($BX57*INDEX(消耗汇总!BH$8:BH$87,相关资料!$N57,1),-2),0)</f>
        <v>0</v>
      </c>
      <c r="EQ57" s="1">
        <f>IFERROR(ROUND($BY57*INDEX(消耗汇总!BE$8:BE$87,相关资料!$O57,1),-2),0)</f>
        <v>0</v>
      </c>
      <c r="ER57" s="1">
        <f>IFERROR(ROUND($BY57*INDEX(消耗汇总!BF$8:BF$87,相关资料!$O57,1),-2),0)</f>
        <v>0</v>
      </c>
      <c r="ES57" s="1">
        <f>IFERROR(ROUND($BY57*INDEX(消耗汇总!BG$8:BG$87,相关资料!$O57,1),-2),0)</f>
        <v>0</v>
      </c>
      <c r="ET57" s="1">
        <f>IFERROR(ROUND($BY57*INDEX(消耗汇总!BH$8:BH$87,相关资料!$O57,1),-2),0)</f>
        <v>0</v>
      </c>
      <c r="EV57" s="1">
        <f>IFERROR(ROUND($BZ57*INDEX(消耗汇总!BE$8:BE$87,相关资料!$P57,1),-2),0)</f>
        <v>0</v>
      </c>
      <c r="EW57" s="1">
        <f>IFERROR(ROUND($BZ57*INDEX(消耗汇总!BF$8:BF$87,相关资料!$P57,1),-2),0)</f>
        <v>0</v>
      </c>
      <c r="EX57" s="1">
        <f>IFERROR(ROUND($BZ57*INDEX(消耗汇总!BG$8:BG$87,相关资料!$P57,1),-2),0)</f>
        <v>0</v>
      </c>
      <c r="EY57" s="1">
        <f>IFERROR(ROUND($BZ57*INDEX(消耗汇总!BH$8:BH$87,相关资料!$P57,1),-2),0)</f>
        <v>0</v>
      </c>
      <c r="FA57" s="1">
        <f>IFERROR(ROUND($CA57*INDEX(消耗汇总!BE$8:BE$87,相关资料!$Q57,1),-2),0)</f>
        <v>0</v>
      </c>
      <c r="FB57" s="1">
        <f>IFERROR(ROUND($CA57*INDEX(消耗汇总!BF$8:BF$87,相关资料!$Q57,1),-2),0)</f>
        <v>0</v>
      </c>
      <c r="FC57" s="1">
        <f>IFERROR(ROUND($CA57*INDEX(消耗汇总!BG$8:BG$87,相关资料!$Q57,1),-2),0)</f>
        <v>0</v>
      </c>
      <c r="FD57" s="1">
        <f>IFERROR(ROUND($CA57*INDEX(消耗汇总!BH$8:BH$87,相关资料!$Q57,1),-2),0)</f>
        <v>0</v>
      </c>
      <c r="FF57" s="1">
        <f>IFERROR(ROUND($CB57*INDEX(消耗汇总!BE$8:BE$87,相关资料!$R57,1),-2),0)</f>
        <v>0</v>
      </c>
      <c r="FG57" s="1">
        <f>IFERROR(ROUND($CB57*INDEX(消耗汇总!BF$8:BF$87,相关资料!$R57,1),-2),0)</f>
        <v>0</v>
      </c>
      <c r="FH57" s="1">
        <f>IFERROR(ROUND($CB57*INDEX(消耗汇总!BG$8:BG$87,相关资料!$R57,1),-2),0)</f>
        <v>0</v>
      </c>
      <c r="FI57" s="1">
        <f>IFERROR(ROUND($CB57*INDEX(消耗汇总!BH$8:BH$87,相关资料!$R57,1),-2),0)</f>
        <v>0</v>
      </c>
      <c r="FK57" s="1">
        <f>IFERROR(ROUND($CC57*INDEX(消耗汇总!BE$8:BE$87,相关资料!$S57,1),-2),0)</f>
        <v>75461800</v>
      </c>
      <c r="FL57" s="1">
        <f>IFERROR(ROUND($CC57*INDEX(消耗汇总!BF$8:BF$87,相关资料!$S57,1),-2),0)</f>
        <v>152432800</v>
      </c>
      <c r="FM57" s="1">
        <f>IFERROR(ROUND($CC57*INDEX(消耗汇总!BG$8:BG$87,相关资料!$S57,1),-2),0)</f>
        <v>75461800</v>
      </c>
      <c r="FN57" s="1">
        <f>IFERROR(ROUND($CC57*INDEX(消耗汇总!BH$8:BH$87,相关资料!$S57,1),-2),0)</f>
        <v>0</v>
      </c>
      <c r="FP57" s="1">
        <f>IFERROR(ROUND($CD57*INDEX(消耗汇总!BE$8:BE$87,相关资料!$T57,1),-2),0)</f>
        <v>0</v>
      </c>
      <c r="FQ57" s="1">
        <f>IFERROR(ROUND($CD57*INDEX(消耗汇总!BF$8:BF$87,相关资料!$T57,1),-2),0)</f>
        <v>0</v>
      </c>
      <c r="FR57" s="1">
        <f>IFERROR(ROUND($CD57*INDEX(消耗汇总!BG$8:BG$87,相关资料!$T57,1),-2),0)</f>
        <v>0</v>
      </c>
      <c r="FS57" s="1">
        <f>IFERROR(ROUND($CD57*INDEX(消耗汇总!BH$8:BH$87,相关资料!$T57,1),-2),0)</f>
        <v>0</v>
      </c>
      <c r="FW57" s="8">
        <v>52</v>
      </c>
      <c r="FX57" s="5">
        <f t="shared" si="13"/>
        <v>2269870100</v>
      </c>
      <c r="FY57" s="5">
        <f t="shared" si="14"/>
        <v>356390700</v>
      </c>
      <c r="FZ57" s="5">
        <f t="shared" si="15"/>
        <v>0</v>
      </c>
      <c r="GA57" s="5">
        <f t="shared" si="1"/>
        <v>0</v>
      </c>
      <c r="GB57" s="5">
        <f t="shared" si="2"/>
        <v>119525200</v>
      </c>
      <c r="GC57" s="5">
        <f t="shared" si="3"/>
        <v>119525200</v>
      </c>
      <c r="GD57" s="5">
        <f t="shared" si="16"/>
        <v>119525200</v>
      </c>
      <c r="GE57" s="5">
        <f t="shared" si="17"/>
        <v>106068600</v>
      </c>
      <c r="GF57" s="5">
        <f>SUM($DW57:$DZ57)</f>
        <v>261691200</v>
      </c>
      <c r="GG57" s="5">
        <f t="shared" si="5"/>
        <v>483673200</v>
      </c>
      <c r="GH57" s="5">
        <f t="shared" si="6"/>
        <v>356390700</v>
      </c>
      <c r="GI57" s="8"/>
      <c r="GJ57" s="5">
        <f t="shared" si="7"/>
        <v>0</v>
      </c>
      <c r="GK57" s="5">
        <f t="shared" si="8"/>
        <v>0</v>
      </c>
      <c r="GL57" s="5">
        <f t="shared" si="9"/>
        <v>0</v>
      </c>
      <c r="GM57" s="5">
        <f t="shared" si="10"/>
        <v>0</v>
      </c>
      <c r="GN57" s="5">
        <f t="shared" si="11"/>
        <v>303356400</v>
      </c>
      <c r="GO57" s="5">
        <f t="shared" si="12"/>
        <v>0</v>
      </c>
      <c r="GR57" s="8">
        <v>52</v>
      </c>
      <c r="GS57" s="5">
        <f>SUM(FX$6:FX57)</f>
        <v>10597989100</v>
      </c>
      <c r="GT57" s="5">
        <f>SUM(FY$6:FY57)</f>
        <v>1729628700</v>
      </c>
      <c r="GU57" s="5">
        <f>SUM(FZ$6:FZ57)</f>
        <v>574088126600</v>
      </c>
      <c r="GV57" s="5">
        <f>SUM(GA$6:GA57)</f>
        <v>0</v>
      </c>
      <c r="GW57" s="5">
        <f>SUM(GB$6:GB57)</f>
        <v>607257500</v>
      </c>
      <c r="GX57" s="5">
        <f>SUM(GC$6:GC57)</f>
        <v>607257500</v>
      </c>
      <c r="GY57" s="5">
        <f>SUM(GD$6:GD57)</f>
        <v>607257520</v>
      </c>
      <c r="GZ57" s="5">
        <f>SUM(GE$6:GE57)</f>
        <v>543255950</v>
      </c>
      <c r="HA57" s="5">
        <f>SUM(GF$6:GF57)</f>
        <v>1723679700</v>
      </c>
      <c r="HB57" s="5">
        <f>SUM(GG$6:GG57)</f>
        <v>2271347250</v>
      </c>
      <c r="HC57" s="5">
        <f>SUM(GH$6:GH57)</f>
        <v>1729629000</v>
      </c>
      <c r="HD57" s="5">
        <f>SUM(GI$6:GI57)</f>
        <v>0</v>
      </c>
      <c r="HE57" s="5">
        <f>SUM(GJ$6:GJ57)</f>
        <v>57765804600</v>
      </c>
      <c r="HF57" s="5">
        <f>SUM(GK$6:GK57)</f>
        <v>57765805200</v>
      </c>
      <c r="HG57" s="5">
        <f>SUM(GL$6:GL57)</f>
        <v>57765804900</v>
      </c>
      <c r="HH57" s="5">
        <f>SUM(GM$6:GM57)</f>
        <v>43324352700</v>
      </c>
      <c r="HI57" s="5">
        <f>SUM(GN$6:GN57)</f>
        <v>1453952000</v>
      </c>
      <c r="HJ57" s="5">
        <f>SUM(GO$6:GO57)</f>
        <v>4436503800</v>
      </c>
      <c r="HM57" s="8">
        <v>52</v>
      </c>
      <c r="HN57" s="5">
        <f>IFERROR(求节点(相关资料!C$6:C$85,GS$6:GS$85,$HM57),0)</f>
        <v>10597989100</v>
      </c>
      <c r="HO57" s="5">
        <f>IFERROR(求节点(相关资料!D$6:D$85,GT$6:GT$85,$HM57),0)</f>
        <v>1729628700</v>
      </c>
      <c r="HP57" s="5">
        <f>IFERROR(求节点(相关资料!E$6:E$85,GU$6:GU$85,$HM57),0)</f>
        <v>4012149933.3333335</v>
      </c>
      <c r="HQ57" s="5">
        <f>IFERROR(求节点(相关资料!F$6:F$85,GV$6:GV$85,$HM57),0)</f>
        <v>0</v>
      </c>
      <c r="HR57" s="5">
        <f>IFERROR(求节点(相关资料!G$6:G$85,GW$6:GW$85,$HM57),0)</f>
        <v>607257500</v>
      </c>
      <c r="HS57" s="5">
        <f>IFERROR(求节点(相关资料!H$6:H$85,GX$6:GX$85,$HM57),0)</f>
        <v>607257500</v>
      </c>
      <c r="HT57" s="5">
        <f>IFERROR(求节点(相关资料!I$6:I$85,GY$6:GY$85,$HM57),0)</f>
        <v>607257520</v>
      </c>
      <c r="HU57" s="5">
        <f>IFERROR(求节点(相关资料!J$6:J$85,GZ$6:GZ$85,$HM57),0)</f>
        <v>543255950</v>
      </c>
      <c r="HV57" s="5">
        <f>IFERROR(求节点(相关资料!K$6:K$85,HA$6:HA$85,$HM57),0)</f>
        <v>1723679700</v>
      </c>
      <c r="HW57" s="5">
        <f>IFERROR(求节点(相关资料!L$6:L$85,HB$6:HB$85,$HM57),0)</f>
        <v>2271347250</v>
      </c>
      <c r="HX57" s="5">
        <f>IFERROR(求节点(相关资料!M$6:M$85,HC$6:HC$85,$HM57),0)</f>
        <v>1729629000</v>
      </c>
      <c r="HY57" s="5">
        <f>IFERROR(求节点(相关资料!N$6:N$85,HD$6:HD$85,$HM57),0)</f>
        <v>0</v>
      </c>
      <c r="HZ57" s="5">
        <f>IFERROR(求节点(相关资料!O$6:O$85,HE$6:HE$85,$HM57),0)</f>
        <v>673288600</v>
      </c>
      <c r="IA57" s="5">
        <f>IFERROR(求节点(相关资料!P$6:P$85,HF$6:HF$85,$HM57),0)</f>
        <v>673289200</v>
      </c>
      <c r="IB57" s="5">
        <f>IFERROR(求节点(相关资料!Q$6:Q$85,HG$6:HG$85,$HM57),0)</f>
        <v>673288900</v>
      </c>
      <c r="IC57" s="5">
        <f>IFERROR(求节点(相关资料!R$6:R$85,HH$6:HH$85,$HM57),0)</f>
        <v>504965000</v>
      </c>
      <c r="ID57" s="5">
        <f>IFERROR(求节点(相关资料!S$6:S$85,HI$6:HI$85,$HM57),0)</f>
        <v>1453952000</v>
      </c>
      <c r="IE57" s="5">
        <f>IFERROR(求节点(相关资料!T$6:T$85,HJ$6:HJ$85,$HM57),0)</f>
        <v>36521100</v>
      </c>
      <c r="IH57" s="6">
        <v>52</v>
      </c>
      <c r="II57" s="6">
        <f>SUMPRODUCT(HN57:IE57,'[1]功能-城建'!$X57:$AO57)</f>
        <v>28444756953.333336</v>
      </c>
      <c r="IJ57" s="6">
        <f>'[1]资源-木石铜粮'!$BW57</f>
        <v>33457103861.513256</v>
      </c>
      <c r="IK57" s="6">
        <f t="shared" si="19"/>
        <v>0.85018586997466394</v>
      </c>
    </row>
    <row r="58" spans="1:245" x14ac:dyDescent="0.15">
      <c r="A58" s="2">
        <v>53</v>
      </c>
      <c r="B58" s="4">
        <f>'[1]资源-木石铜粮'!DG58</f>
        <v>12742972774.416193</v>
      </c>
      <c r="C58" s="4">
        <f>'[1]资源-木石铜粮'!DH58</f>
        <v>2071616617.0278325</v>
      </c>
      <c r="D58" s="4">
        <f>'[1]资源-木石铜粮'!DI58</f>
        <v>5758947836.0625849</v>
      </c>
      <c r="E58" s="4">
        <f>'[1]资源-木石铜粮'!DJ58</f>
        <v>0</v>
      </c>
      <c r="F58" s="4">
        <f>'[1]资源-木石铜粮'!DK58</f>
        <v>647756331.57024384</v>
      </c>
      <c r="G58" s="4">
        <f>'[1]资源-木石铜粮'!DL58</f>
        <v>647756331.57024384</v>
      </c>
      <c r="H58" s="4">
        <f>'[1]资源-木石铜粮'!DM58</f>
        <v>647756331.57024384</v>
      </c>
      <c r="I58" s="4">
        <f>'[1]资源-木石铜粮'!DN58</f>
        <v>647756331.57024384</v>
      </c>
      <c r="J58" s="29" t="e">
        <f>SMALL('[1]资源-木石铜粮'!$DO$6:$DO$55,$A58)</f>
        <v>#NUM!</v>
      </c>
      <c r="K58" s="4">
        <f>'[1]资源-木石铜粮'!DP58</f>
        <v>2729603997.433639</v>
      </c>
      <c r="L58" s="4">
        <f>'[1]资源-木石铜粮'!DQ58</f>
        <v>2071616157.084754</v>
      </c>
      <c r="M58" s="4">
        <f>'[1]资源-木石铜粮'!DR58</f>
        <v>4685535346.7472591</v>
      </c>
      <c r="N58" s="4">
        <f>'[1]资源-木石铜粮'!DS58</f>
        <v>761238513.89171565</v>
      </c>
      <c r="O58" s="4">
        <f>'[1]资源-木石铜粮'!DT58</f>
        <v>761239642.94978845</v>
      </c>
      <c r="P58" s="4">
        <f>'[1]资源-木石铜粮'!DU58</f>
        <v>761239234.11149657</v>
      </c>
      <c r="Q58" s="4">
        <f>'[1]资源-木石铜粮'!DV58</f>
        <v>570928084.90122914</v>
      </c>
      <c r="R58" s="4">
        <f>'[1]资源-木石铜粮'!DW58</f>
        <v>1743530205.9151196</v>
      </c>
      <c r="S58" s="4">
        <f>'[1]资源-木石铜粮'!DX58</f>
        <v>65615406.65607743</v>
      </c>
      <c r="T58" s="4">
        <f>'[1]资源-木石铜粮'!DY58</f>
        <v>0</v>
      </c>
      <c r="V58" s="2">
        <v>53</v>
      </c>
      <c r="W58" s="2">
        <f>IFERROR(求节点($A$6:$A$85,B$6:B$85,相关资料!C58),0)</f>
        <v>12742972774.416193</v>
      </c>
      <c r="X58" s="2">
        <f>IFERROR(求节点($A$6:$A$85,C$6:C$85,相关资料!D58),0)</f>
        <v>2071616617.0278325</v>
      </c>
      <c r="Y58" s="2">
        <f>IFERROR(求节点($A$6:$A$85,D$6:D$85,相关资料!E58),0)</f>
        <v>464988771639.45007</v>
      </c>
      <c r="Z58" s="2">
        <f>IFERROR(求节点($A$6:$A$85,E$6:E$85,相关资料!F58),0)</f>
        <v>0</v>
      </c>
      <c r="AA58" s="2">
        <f>IFERROR(求节点($A$6:$A$85,F$6:F$85,相关资料!G58),0)</f>
        <v>647756331.57024384</v>
      </c>
      <c r="AB58" s="2">
        <f>IFERROR(求节点($A$6:$A$85,G$6:G$85,相关资料!H58),0)</f>
        <v>647756331.57024384</v>
      </c>
      <c r="AC58" s="2">
        <f>IFERROR(求节点($A$6:$A$85,H$6:H$85,相关资料!I58),0)</f>
        <v>647756331.57024384</v>
      </c>
      <c r="AD58" s="2">
        <f>IFERROR(求节点($A$6:$A$85,I$6:I$85,相关资料!J58),0)</f>
        <v>647756331.57024384</v>
      </c>
      <c r="AE58" s="29">
        <f>MAX(求节点('[1]功能-城建'!$K$33:$K$55,$J$33:$J$85,$V58),AE57)</f>
        <v>1224082814.2575464</v>
      </c>
      <c r="AF58" s="2">
        <f>IFERROR(求节点($A$6:$A$85,K$6:K$85,相关资料!L58),0)</f>
        <v>2729603997.433639</v>
      </c>
      <c r="AG58" s="2">
        <f>IFERROR(求节点($A$6:$A$85,L$6:L$85,相关资料!M58),0)</f>
        <v>2071616157.084754</v>
      </c>
      <c r="AH58" s="2">
        <f>IFERROR(求节点($A$6:$A$85,M$6:M$85,相关资料!N58),0)</f>
        <v>365635414126.22552</v>
      </c>
      <c r="AI58" s="2">
        <f>IFERROR(求节点($A$6:$A$85,N$6:N$85,相关资料!O58),0)</f>
        <v>46721568786.87645</v>
      </c>
      <c r="AJ58" s="2">
        <f>IFERROR(求节点($A$6:$A$85,O$6:O$85,相关资料!P58),0)</f>
        <v>46721569915.934525</v>
      </c>
      <c r="AK58" s="2">
        <f>IFERROR(求节点($A$6:$A$85,P$6:P$85,相关资料!Q58),0)</f>
        <v>46721569507.096237</v>
      </c>
      <c r="AL58" s="2">
        <f>IFERROR(求节点($A$6:$A$85,Q$6:Q$85,相关资料!R58),0)</f>
        <v>35041175789.639816</v>
      </c>
      <c r="AM58" s="2">
        <f>IFERROR(求节点($A$6:$A$85,R$6:R$85,相关资料!S58),0)</f>
        <v>1743530205.9151196</v>
      </c>
      <c r="AN58" s="2">
        <f>IFERROR(求节点($A$6:$A$85,S$6:S$85,相关资料!T58),0)</f>
        <v>3606382190.1373234</v>
      </c>
      <c r="AO58" s="2">
        <f>IFERROR(求节点($A$6:$A$85,T$6:T$85,相关资料!U58),0)</f>
        <v>0</v>
      </c>
      <c r="AQ58" s="2">
        <v>53</v>
      </c>
      <c r="AR58" s="2">
        <f>IF(W58-W57=0,MAX(AR$6:AR57),W58-W57)</f>
        <v>2063518210.4015236</v>
      </c>
      <c r="AS58" s="2">
        <f>IF(X58-X57=0,MAX(AS$6:AS57),X58-X57)</f>
        <v>323991644.24995899</v>
      </c>
      <c r="AT58" s="2">
        <f>IF(Y58-Y57=0,MAX(AT$6:AT57),Y58-Y57)</f>
        <v>130219026434.29602</v>
      </c>
      <c r="AU58" s="2">
        <f>IF(Z58-Z57=0,MAX(AU$6:AU57),Z58-Z57)</f>
        <v>0</v>
      </c>
      <c r="AV58" s="2">
        <f>IF(AA58-AA57=0,MAX(AV$6:AV57),AA58-AA57)</f>
        <v>96426084.59820199</v>
      </c>
      <c r="AW58" s="2">
        <f>IF(AB58-AB57=0,MAX(AW$6:AW57),AB58-AB57)</f>
        <v>96426084.59820199</v>
      </c>
      <c r="AX58" s="2">
        <f>IF(AC58-AC57=0,MAX(AX$6:AX57),AC58-AC57)</f>
        <v>96426084.59820199</v>
      </c>
      <c r="AY58" s="2">
        <f>IF(AD58-AD57=0,MAX(AY$6:AY57),AD58-AD57)</f>
        <v>96426084.59820199</v>
      </c>
      <c r="AZ58" s="2">
        <f>IF(AE58-AE57=0,MAX(AZ$6:AZ57),AE58-AE57)</f>
        <v>237901179.0002284</v>
      </c>
      <c r="BA58" s="2">
        <f>IF(AF58-AF57=0,MAX(BA$6:BA57),AF58-AF57)</f>
        <v>439702945.76780128</v>
      </c>
      <c r="BB58" s="2">
        <f>IF(AG58-AG57=0,MAX(BB$6:BB57),AG58-AG57)</f>
        <v>323991644.24995875</v>
      </c>
      <c r="BC58" s="2">
        <f>IF(AH58-AH57=0,MAX(BC$6:BC57),AH58-AH57)</f>
        <v>80184338195.206726</v>
      </c>
      <c r="BD58" s="2">
        <f>IF(AI58-AI57=0,MAX(BD$6:BD57),AI58-AI57)</f>
        <v>17673864382.141937</v>
      </c>
      <c r="BE58" s="2">
        <f>IF(AJ58-AJ57=0,MAX(BE$6:BE57),AJ58-AJ57)</f>
        <v>17673864382.141937</v>
      </c>
      <c r="BF58" s="2">
        <f>IF(AK58-AK57=0,MAX(BF$6:BF57),AK58-AK57)</f>
        <v>17673864382.141941</v>
      </c>
      <c r="BG58" s="2">
        <f>IF(AL58-AL57=0,MAX(BG$6:BG57),AL58-AL57)</f>
        <v>13255398286.606468</v>
      </c>
      <c r="BH58" s="2">
        <f>IF(AM58-AM57=0,MAX(BH$6:BH57),AM58-AM57)</f>
        <v>275778601.95085788</v>
      </c>
      <c r="BI58" s="2">
        <f>IF(AN58-AN57=0,MAX(BI$6:BI57),AN58-AN57)</f>
        <v>1285032343.8735757</v>
      </c>
      <c r="BK58" s="21">
        <v>1.1200000000000001</v>
      </c>
      <c r="BL58" s="2">
        <v>53</v>
      </c>
      <c r="BM58" s="2">
        <f>IF($BL58&gt;BM$1,0,SMALL(AR$6:AR$85,$BL58)*求节点($BL$6:$BL$85,$BK$6:$BK$85,INDEX(升级建筑所需大殿等级!AA$6:AA$85,MATCH($BL58,升级建筑所需大殿等级!$Z$6:$Z$85,0))))</f>
        <v>2633495714.6860766</v>
      </c>
      <c r="BN58" s="2">
        <f>IF($BL58&gt;BN$1,0,SMALL(AS$6:AS$85,$BL58)*求节点($BL$6:$BL$85,$BK$6:$BK$85,INDEX(升级建筑所需大殿等级!AB$6:AB$85,MATCH($BL58,升级建筑所需大殿等级!$Z$6:$Z$85,0))))</f>
        <v>413431585.99204195</v>
      </c>
      <c r="BO58" s="2">
        <f>IF($BL58&gt;BO$1,0,SMALL(AT$6:AT$85,$BL58)*求节点($BL$6:$BL$85,$BK$6:$BK$85,INDEX(升级建筑所需大殿等级!AC$6:AC$85,MATCH($BL58,升级建筑所需大殿等级!$Z$6:$Z$85,0))))</f>
        <v>0</v>
      </c>
      <c r="BP58" s="2">
        <f>IF($BL58&gt;BP$1,0,SMALL(AU$6:AU$85,$BL58)*求节点($BL$6:$BL$85,$BK$6:$BK$85,INDEX(升级建筑所需大殿等级!AD$6:AD$85,MATCH($BL58,升级建筑所需大殿等级!$Z$6:$Z$85,0))))</f>
        <v>0</v>
      </c>
      <c r="BQ58" s="2">
        <f>IF($BL58&gt;BQ$1,0,SMALL(AV$6:AV$85,$BL58)*求节点($BL$6:$BL$85,$BK$6:$BK$85,INDEX(升级建筑所需大殿等级!AE$6:AE$85,MATCH($BL58,升级建筑所需大殿等级!$Z$6:$Z$85,0))))</f>
        <v>121597525.29177704</v>
      </c>
      <c r="BR58" s="2">
        <f>IF($BL58&gt;BR$1,0,SMALL(AW$6:AW$85,$BL58)*求节点($BL$6:$BL$85,$BK$6:$BK$85,INDEX(升级建筑所需大殿等级!AF$6:AF$85,MATCH($BL58,升级建筑所需大殿等级!$Z$6:$Z$85,0))))</f>
        <v>121597525.29177704</v>
      </c>
      <c r="BS58" s="2">
        <f>IF($BL58&gt;BS$1,0,SMALL(AX$6:AX$85,$BL58)*求节点($BL$6:$BL$85,$BK$6:$BK$85,INDEX(升级建筑所需大殿等级!AG$6:AG$85,MATCH($BL58,升级建筑所需大殿等级!$Z$6:$Z$85,0))))</f>
        <v>121597525.29177704</v>
      </c>
      <c r="BT58" s="2">
        <f>IF($BL58&gt;BT$1,0,SMALL(AY$6:AY$85,$BL58)*求节点($BL$6:$BL$85,$BK$6:$BK$85,INDEX(升级建筑所需大殿等级!AH$6:AH$85,MATCH($BL58,升级建筑所需大殿等级!$Z$6:$Z$85,0))))</f>
        <v>121597525.29177704</v>
      </c>
      <c r="BU58" s="2">
        <f>IF($BL58&gt;BU$1,0,SMALL(AZ$6:AZ$85,$BL58)*求节点($BL$6:$BL$85,$BK$6:$BK$85,INDEX(升级建筑所需大殿等级!AI$6:AI$85,MATCH($BL58,升级建筑所需大殿等级!$Z$6:$Z$85,0))))</f>
        <v>266449320.48025584</v>
      </c>
      <c r="BV58" s="2">
        <f>IF($BL58&gt;BV$1,0,SMALL(BA$6:BA$85,$BL58)*求节点($BL$6:$BL$85,$BK$6:$BK$85,INDEX(升级建筑所需大殿等级!AJ$6:AJ$85,MATCH($BL58,升级建筑所需大殿等级!$Z$6:$Z$85,0))))</f>
        <v>562494230.32129765</v>
      </c>
      <c r="BW58" s="2">
        <f>IF($BL58&gt;BW$1,0,SMALL(BB$6:BB$85,$BL58)*求节点($BL$6:$BL$85,$BK$6:$BK$85,INDEX(升级建筑所需大殿等级!AK$6:AK$85,MATCH($BL58,升级建筑所需大殿等级!$Z$6:$Z$85,0))))</f>
        <v>413431585.99204195</v>
      </c>
      <c r="BX58" s="2">
        <f>IF($BL58&gt;BX$1,0,SMALL(BC$6:BC$85,$BL58)*求节点($BL$6:$BL$85,$BK$6:$BK$85,INDEX(升级建筑所需大殿等级!AL$6:AL$85,MATCH($BL58,升级建筑所需大殿等级!$Z$6:$Z$85,0))))</f>
        <v>0</v>
      </c>
      <c r="BY58" s="2">
        <f>IF($BL58&gt;BY$1,0,SMALL(BD$6:BD$85,$BL58)*求节点($BL$6:$BL$85,$BK$6:$BK$85,INDEX(升级建筑所需大殿等级!AM$6:AM$85,MATCH($BL58,升级建筑所需大殿等级!$Z$6:$Z$85,0))))</f>
        <v>0</v>
      </c>
      <c r="BZ58" s="2">
        <f>IF($BL58&gt;BZ$1,0,SMALL(BE$6:BE$85,$BL58)*求节点($BL$6:$BL$85,$BK$6:$BK$85,INDEX(升级建筑所需大殿等级!AN$6:AN$85,MATCH($BL58,升级建筑所需大殿等级!$Z$6:$Z$85,0))))</f>
        <v>0</v>
      </c>
      <c r="CA58" s="2">
        <f>IF($BL58&gt;CA$1,0,SMALL(BF$6:BF$85,$BL58)*求节点($BL$6:$BL$85,$BK$6:$BK$85,INDEX(升级建筑所需大殿等级!AO$6:AO$85,MATCH($BL58,升级建筑所需大殿等级!$Z$6:$Z$85,0))))</f>
        <v>0</v>
      </c>
      <c r="CB58" s="2">
        <f>IF($BL58&gt;CB$1,0,SMALL(BG$6:BG$85,$BL58)*求节点($BL$6:$BL$85,$BK$6:$BK$85,INDEX(升级建筑所需大殿等级!AP$6:AP$85,MATCH($BL58,升级建筑所需大殿等级!$Z$6:$Z$85,0))))</f>
        <v>0</v>
      </c>
      <c r="CC58" s="2">
        <f>IF($BL58&gt;CC$1,0,SMALL(BH$6:BH$85,$BL58)*求节点($BL$6:$BL$85,$BK$6:$BK$85,INDEX(升级建筑所需大殿等级!AQ$6:AQ$85,MATCH($BL58,升级建筑所需大殿等级!$Z$6:$Z$85,0))))</f>
        <v>352632823.34615344</v>
      </c>
      <c r="CD58" s="2">
        <f>IF($BL58&gt;CD$1,0,SMALL(BI$6:BI$85,$BL58)*求节点($BL$6:$BL$85,$BK$6:$BK$85,INDEX(升级建筑所需大殿等级!AR$6:AR$85,MATCH($BL58,升级建筑所需大殿等级!$Z$6:$Z$85,0))))</f>
        <v>0</v>
      </c>
      <c r="CE58" s="2"/>
      <c r="CF58" s="2"/>
      <c r="CH58" s="1">
        <v>53</v>
      </c>
      <c r="CI58" s="1">
        <f>IFERROR(ROUND($BM58*INDEX(消耗汇总!BE$8:BE$87,相关资料!$C58,1),-2),0)</f>
        <v>651855400</v>
      </c>
      <c r="CJ58" s="1">
        <f>IFERROR(ROUND($BM58*INDEX(消耗汇总!BF$8:BF$87,相关资料!$C58,1),-2),0)</f>
        <v>1329785000</v>
      </c>
      <c r="CK58" s="1">
        <f>IFERROR(ROUND($BM58*INDEX(消耗汇总!BG$8:BG$87,相关资料!$C58,1),-2),0)</f>
        <v>651855400</v>
      </c>
      <c r="CL58" s="1">
        <f>IFERROR(ROUND($BM58*INDEX(消耗汇总!BH$8:BH$87,相关资料!$C58,1),-2),0)</f>
        <v>0</v>
      </c>
      <c r="CN58" s="1">
        <f>IFERROR(ROUND($BN58*INDEX(消耗汇总!BE$8:BE$87,相关资料!$D58,1),-2),0)</f>
        <v>102334600</v>
      </c>
      <c r="CO58" s="1">
        <f>IFERROR(ROUND($BN58*INDEX(消耗汇总!BF$8:BF$87,相关资料!$D58,1),-2),0)</f>
        <v>208762500</v>
      </c>
      <c r="CP58" s="1">
        <f>IFERROR(ROUND($BN58*INDEX(消耗汇总!BG$8:BG$87,相关资料!$D58,1),-2),0)</f>
        <v>102334600</v>
      </c>
      <c r="CQ58" s="1">
        <f>IFERROR(ROUND($BN58*INDEX(消耗汇总!BH$8:BH$87,相关资料!$D58,1),-2),0)</f>
        <v>0</v>
      </c>
      <c r="CS58" s="1">
        <f>IFERROR(ROUND($BO58*INDEX(消耗汇总!BE$8:BE$87,相关资料!$E58,1),-2),0)</f>
        <v>0</v>
      </c>
      <c r="CT58" s="1">
        <f>IFERROR(ROUND($BO58*INDEX(消耗汇总!BF$8:BF$87,相关资料!$E58,1),-2),0)</f>
        <v>0</v>
      </c>
      <c r="CU58" s="1">
        <f>IFERROR(ROUND($BO58*INDEX(消耗汇总!BG$8:BG$87,相关资料!$E58,1),-2),0)</f>
        <v>0</v>
      </c>
      <c r="CV58" s="1">
        <f>IFERROR(ROUND($BO58*INDEX(消耗汇总!BH$8:BH$87,相关资料!$E58,1),-2),0)</f>
        <v>0</v>
      </c>
      <c r="CX58" s="1">
        <f>IFERROR(ROUND($BP58*INDEX(消耗汇总!BE$8:BE$87,相关资料!$F58,1),-2),0)</f>
        <v>0</v>
      </c>
      <c r="CY58" s="1">
        <f>IFERROR(ROUND($BP58*INDEX(消耗汇总!BF$8:BF$87,相关资料!$F58,1),-2),0)</f>
        <v>0</v>
      </c>
      <c r="CZ58" s="1">
        <f>IFERROR(ROUND($BP58*INDEX(消耗汇总!BG$8:BG$87,相关资料!$F58,1),-2),0)</f>
        <v>0</v>
      </c>
      <c r="DA58" s="1">
        <f>IFERROR(ROUND($BP58*INDEX(消耗汇总!BH$8:BH$87,相关资料!$F58,1),-2),0)</f>
        <v>0</v>
      </c>
      <c r="DD58" s="1">
        <f>IFERROR(ROUND($BQ58*INDEX(消耗汇总!BF$8:BF$87,相关资料!$G58,1)+$BS58*INDEX(消耗汇总!BF$8:BF$87,相关资料!$G58,1)/2,-2),0)</f>
        <v>92101100</v>
      </c>
      <c r="DE58" s="1">
        <f>IFERROR(ROUND($BQ58*INDEX(消耗汇总!BG$8:BG$87,相关资料!$G58,1)+$BS58*INDEX(消耗汇总!BG$8:BG$87,相关资料!$G58,1)/2,-2),0)</f>
        <v>45147600</v>
      </c>
      <c r="DF58" s="1">
        <f>IFERROR(ROUND($BQ58*INDEX(消耗汇总!BH$8:BH$87,相关资料!$G58,1)+$BS58*INDEX(消耗汇总!BH$8:BH$87,相关资料!$G58,1)/2,-2),0)</f>
        <v>0</v>
      </c>
      <c r="DH58" s="1">
        <f t="shared" si="20"/>
        <v>45147600</v>
      </c>
      <c r="DI58" s="1">
        <f t="shared" si="21"/>
        <v>92101100</v>
      </c>
      <c r="DM58" s="2">
        <f t="shared" si="22"/>
        <v>68624350</v>
      </c>
      <c r="DN58" s="2"/>
      <c r="DO58" s="2">
        <f t="shared" si="23"/>
        <v>68624350</v>
      </c>
      <c r="DR58" s="1">
        <f>IFERROR(ROUND($BT58*INDEX(消耗汇总!BE$8:BE$87,相关资料!$J58,1),-2),0)</f>
        <v>30098400</v>
      </c>
      <c r="DS58" s="1">
        <f>IFERROR(ROUND($BT58*INDEX(消耗汇总!BF$8:BF$87,相关资料!$J58,1),-2),0)</f>
        <v>61400700</v>
      </c>
      <c r="DT58" s="1">
        <f>IFERROR(ROUND($BT58*INDEX(消耗汇总!BG$8:BG$87,相关资料!$J58,1),-2),0)</f>
        <v>30098400</v>
      </c>
      <c r="DU58" s="1">
        <f>IFERROR(ROUND($BT58*INDEX(消耗汇总!BH$8:BH$87,'[1]功能-城建'!$AZ58,1),-2),0)</f>
        <v>0</v>
      </c>
      <c r="DW58" s="1">
        <f>ROUND($BU58*INDEX(消耗汇总!BE$8:BE$87,相关资料!$K58,1),-2)</f>
        <v>65952800</v>
      </c>
      <c r="DX58" s="1">
        <f>ROUND($BU58*INDEX(消耗汇总!BF$8:BF$87,相关资料!$K58,1),-2)</f>
        <v>134543700</v>
      </c>
      <c r="DY58" s="1">
        <f>ROUND($BU58*INDEX(消耗汇总!BG$8:BG$87,相关资料!$K58,1),-2)</f>
        <v>65952800</v>
      </c>
      <c r="DZ58" s="1">
        <f>ROUND($BU58*INDEX(消耗汇总!BH$8:BH$87,相关资料!$K58,1),-2)</f>
        <v>0</v>
      </c>
      <c r="EB58" s="1">
        <f>IFERROR(ROUND($BV58*INDEX(消耗汇总!BE$8:BE$87,相关资料!$L58,1),-2),0)</f>
        <v>139231200</v>
      </c>
      <c r="EC58" s="1">
        <f>IFERROR(ROUND($BV58*INDEX(消耗汇总!BF$8:BF$87,相关资料!$L58,1),-2),0)</f>
        <v>284031700</v>
      </c>
      <c r="ED58" s="1">
        <f>IFERROR(ROUND($BV58*INDEX(消耗汇总!BG$8:BG$87,相关资料!$L58,1),-2),0)</f>
        <v>139231200</v>
      </c>
      <c r="EE58" s="1">
        <f>IFERROR(ROUND($BV58*INDEX(消耗汇总!BH$8:BH$87,相关资料!$L58,1),-2),0)</f>
        <v>0</v>
      </c>
      <c r="EG58" s="1">
        <f>IFERROR(ROUND($BW58*INDEX(消耗汇总!BE$8:BE$87,相关资料!$M58,1),-2),0)</f>
        <v>102334600</v>
      </c>
      <c r="EH58" s="1">
        <f>IFERROR(ROUND($BW58*INDEX(消耗汇总!BF$8:BF$87,相关资料!$M58,1),-2),0)</f>
        <v>208762500</v>
      </c>
      <c r="EI58" s="1">
        <f>IFERROR(ROUND($BW58*INDEX(消耗汇总!BG$8:BG$87,相关资料!$M58,1),-2),0)</f>
        <v>102334600</v>
      </c>
      <c r="EJ58" s="1">
        <f>IFERROR(ROUND($BW58*INDEX(消耗汇总!BH$8:BH$87,相关资料!$M58,1),-2),0)</f>
        <v>0</v>
      </c>
      <c r="EL58" s="1">
        <f>IFERROR(ROUND($BX58*INDEX(消耗汇总!BE$8:BE$87,相关资料!$N58,1),-2),0)</f>
        <v>0</v>
      </c>
      <c r="EM58" s="1">
        <f>IFERROR(ROUND($BX58*INDEX(消耗汇总!BF$8:BF$87,相关资料!$N58,1),-2),0)</f>
        <v>0</v>
      </c>
      <c r="EN58" s="1">
        <f>IFERROR(ROUND($BX58*INDEX(消耗汇总!BG$8:BG$87,相关资料!$N58,1),-2),0)</f>
        <v>0</v>
      </c>
      <c r="EO58" s="1">
        <f>IFERROR(ROUND($BX58*INDEX(消耗汇总!BH$8:BH$87,相关资料!$N58,1),-2),0)</f>
        <v>0</v>
      </c>
      <c r="EQ58" s="1">
        <f>IFERROR(ROUND($BY58*INDEX(消耗汇总!BE$8:BE$87,相关资料!$O58,1),-2),0)</f>
        <v>0</v>
      </c>
      <c r="ER58" s="1">
        <f>IFERROR(ROUND($BY58*INDEX(消耗汇总!BF$8:BF$87,相关资料!$O58,1),-2),0)</f>
        <v>0</v>
      </c>
      <c r="ES58" s="1">
        <f>IFERROR(ROUND($BY58*INDEX(消耗汇总!BG$8:BG$87,相关资料!$O58,1),-2),0)</f>
        <v>0</v>
      </c>
      <c r="ET58" s="1">
        <f>IFERROR(ROUND($BY58*INDEX(消耗汇总!BH$8:BH$87,相关资料!$O58,1),-2),0)</f>
        <v>0</v>
      </c>
      <c r="EV58" s="1">
        <f>IFERROR(ROUND($BZ58*INDEX(消耗汇总!BE$8:BE$87,相关资料!$P58,1),-2),0)</f>
        <v>0</v>
      </c>
      <c r="EW58" s="1">
        <f>IFERROR(ROUND($BZ58*INDEX(消耗汇总!BF$8:BF$87,相关资料!$P58,1),-2),0)</f>
        <v>0</v>
      </c>
      <c r="EX58" s="1">
        <f>IFERROR(ROUND($BZ58*INDEX(消耗汇总!BG$8:BG$87,相关资料!$P58,1),-2),0)</f>
        <v>0</v>
      </c>
      <c r="EY58" s="1">
        <f>IFERROR(ROUND($BZ58*INDEX(消耗汇总!BH$8:BH$87,相关资料!$P58,1),-2),0)</f>
        <v>0</v>
      </c>
      <c r="FA58" s="1">
        <f>IFERROR(ROUND($CA58*INDEX(消耗汇总!BE$8:BE$87,相关资料!$Q58,1),-2),0)</f>
        <v>0</v>
      </c>
      <c r="FB58" s="1">
        <f>IFERROR(ROUND($CA58*INDEX(消耗汇总!BF$8:BF$87,相关资料!$Q58,1),-2),0)</f>
        <v>0</v>
      </c>
      <c r="FC58" s="1">
        <f>IFERROR(ROUND($CA58*INDEX(消耗汇总!BG$8:BG$87,相关资料!$Q58,1),-2),0)</f>
        <v>0</v>
      </c>
      <c r="FD58" s="1">
        <f>IFERROR(ROUND($CA58*INDEX(消耗汇总!BH$8:BH$87,相关资料!$Q58,1),-2),0)</f>
        <v>0</v>
      </c>
      <c r="FF58" s="1">
        <f>IFERROR(ROUND($CB58*INDEX(消耗汇总!BE$8:BE$87,相关资料!$R58,1),-2),0)</f>
        <v>0</v>
      </c>
      <c r="FG58" s="1">
        <f>IFERROR(ROUND($CB58*INDEX(消耗汇总!BF$8:BF$87,相关资料!$R58,1),-2),0)</f>
        <v>0</v>
      </c>
      <c r="FH58" s="1">
        <f>IFERROR(ROUND($CB58*INDEX(消耗汇总!BG$8:BG$87,相关资料!$R58,1),-2),0)</f>
        <v>0</v>
      </c>
      <c r="FI58" s="1">
        <f>IFERROR(ROUND($CB58*INDEX(消耗汇总!BH$8:BH$87,相关资料!$R58,1),-2),0)</f>
        <v>0</v>
      </c>
      <c r="FK58" s="1">
        <f>IFERROR(ROUND($CC58*INDEX(消耗汇总!BE$8:BE$87,相关资料!$S58,1),-2),0)</f>
        <v>87285400</v>
      </c>
      <c r="FL58" s="1">
        <f>IFERROR(ROUND($CC58*INDEX(消耗汇总!BF$8:BF$87,相关资料!$S58,1),-2),0)</f>
        <v>178062100</v>
      </c>
      <c r="FM58" s="1">
        <f>IFERROR(ROUND($CC58*INDEX(消耗汇总!BG$8:BG$87,相关资料!$S58,1),-2),0)</f>
        <v>87285400</v>
      </c>
      <c r="FN58" s="1">
        <f>IFERROR(ROUND($CC58*INDEX(消耗汇总!BH$8:BH$87,相关资料!$S58,1),-2),0)</f>
        <v>0</v>
      </c>
      <c r="FP58" s="1">
        <f>IFERROR(ROUND($CD58*INDEX(消耗汇总!BE$8:BE$87,相关资料!$T58,1),-2),0)</f>
        <v>0</v>
      </c>
      <c r="FQ58" s="1">
        <f>IFERROR(ROUND($CD58*INDEX(消耗汇总!BF$8:BF$87,相关资料!$T58,1),-2),0)</f>
        <v>0</v>
      </c>
      <c r="FR58" s="1">
        <f>IFERROR(ROUND($CD58*INDEX(消耗汇总!BG$8:BG$87,相关资料!$T58,1),-2),0)</f>
        <v>0</v>
      </c>
      <c r="FS58" s="1">
        <f>IFERROR(ROUND($CD58*INDEX(消耗汇总!BH$8:BH$87,相关资料!$T58,1),-2),0)</f>
        <v>0</v>
      </c>
      <c r="FW58" s="8">
        <v>53</v>
      </c>
      <c r="FX58" s="5">
        <f t="shared" si="13"/>
        <v>2633495800</v>
      </c>
      <c r="FY58" s="5">
        <f t="shared" si="14"/>
        <v>413431700</v>
      </c>
      <c r="FZ58" s="5">
        <f t="shared" si="15"/>
        <v>0</v>
      </c>
      <c r="GA58" s="5">
        <f t="shared" si="1"/>
        <v>0</v>
      </c>
      <c r="GB58" s="5">
        <f t="shared" si="2"/>
        <v>137248700</v>
      </c>
      <c r="GC58" s="5">
        <f t="shared" si="3"/>
        <v>137248700</v>
      </c>
      <c r="GD58" s="5">
        <f t="shared" si="16"/>
        <v>137248700</v>
      </c>
      <c r="GE58" s="5">
        <f t="shared" si="17"/>
        <v>121597500</v>
      </c>
      <c r="GF58" s="5">
        <f t="shared" si="4"/>
        <v>266449300</v>
      </c>
      <c r="GG58" s="5">
        <f t="shared" si="5"/>
        <v>562494100</v>
      </c>
      <c r="GH58" s="5">
        <f t="shared" si="6"/>
        <v>413431700</v>
      </c>
      <c r="GI58" s="8"/>
      <c r="GJ58" s="5">
        <f t="shared" si="7"/>
        <v>0</v>
      </c>
      <c r="GK58" s="5">
        <f t="shared" si="8"/>
        <v>0</v>
      </c>
      <c r="GL58" s="5">
        <f t="shared" si="9"/>
        <v>0</v>
      </c>
      <c r="GM58" s="5">
        <f t="shared" si="10"/>
        <v>0</v>
      </c>
      <c r="GN58" s="5">
        <f t="shared" si="11"/>
        <v>352632900</v>
      </c>
      <c r="GO58" s="5">
        <f t="shared" si="12"/>
        <v>0</v>
      </c>
      <c r="GR58" s="8">
        <v>53</v>
      </c>
      <c r="GS58" s="5">
        <f>SUM(FX$6:FX58)</f>
        <v>13231484900</v>
      </c>
      <c r="GT58" s="5">
        <f>SUM(FY$6:FY58)</f>
        <v>2143060400</v>
      </c>
      <c r="GU58" s="5">
        <f>SUM(FZ$6:FZ58)</f>
        <v>574088126600</v>
      </c>
      <c r="GV58" s="5">
        <f>SUM(GA$6:GA58)</f>
        <v>0</v>
      </c>
      <c r="GW58" s="5">
        <f>SUM(GB$6:GB58)</f>
        <v>744506200</v>
      </c>
      <c r="GX58" s="5">
        <f>SUM(GC$6:GC58)</f>
        <v>744506200</v>
      </c>
      <c r="GY58" s="5">
        <f>SUM(GD$6:GD58)</f>
        <v>744506220</v>
      </c>
      <c r="GZ58" s="5">
        <f>SUM(GE$6:GE58)</f>
        <v>664853450</v>
      </c>
      <c r="HA58" s="5">
        <f>SUM(GF$6:GF58)</f>
        <v>1990129000</v>
      </c>
      <c r="HB58" s="5">
        <f>SUM(GG$6:GG58)</f>
        <v>2833841350</v>
      </c>
      <c r="HC58" s="5">
        <f>SUM(GH$6:GH58)</f>
        <v>2143060700</v>
      </c>
      <c r="HD58" s="5">
        <f>SUM(GI$6:GI58)</f>
        <v>0</v>
      </c>
      <c r="HE58" s="5">
        <f>SUM(GJ$6:GJ58)</f>
        <v>57765804600</v>
      </c>
      <c r="HF58" s="5">
        <f>SUM(GK$6:GK58)</f>
        <v>57765805200</v>
      </c>
      <c r="HG58" s="5">
        <f>SUM(GL$6:GL58)</f>
        <v>57765804900</v>
      </c>
      <c r="HH58" s="5">
        <f>SUM(GM$6:GM58)</f>
        <v>43324352700</v>
      </c>
      <c r="HI58" s="5">
        <f>SUM(GN$6:GN58)</f>
        <v>1806584900</v>
      </c>
      <c r="HJ58" s="5">
        <f>SUM(GO$6:GO58)</f>
        <v>4436503800</v>
      </c>
      <c r="HM58" s="8">
        <v>53</v>
      </c>
      <c r="HN58" s="5">
        <f>IFERROR(求节点(相关资料!C$6:C$85,GS$6:GS$85,$HM58),0)</f>
        <v>13231484900</v>
      </c>
      <c r="HO58" s="5">
        <f>IFERROR(求节点(相关资料!D$6:D$85,GT$6:GT$85,$HM58),0)</f>
        <v>2143060400</v>
      </c>
      <c r="HP58" s="5">
        <f>IFERROR(求节点(相关资料!E$6:E$85,GU$6:GU$85,$HM58),0)</f>
        <v>5080865766.666667</v>
      </c>
      <c r="HQ58" s="5">
        <f>IFERROR(求节点(相关资料!F$6:F$85,GV$6:GV$85,$HM58),0)</f>
        <v>0</v>
      </c>
      <c r="HR58" s="5">
        <f>IFERROR(求节点(相关资料!G$6:G$85,GW$6:GW$85,$HM58),0)</f>
        <v>744506200</v>
      </c>
      <c r="HS58" s="5">
        <f>IFERROR(求节点(相关资料!H$6:H$85,GX$6:GX$85,$HM58),0)</f>
        <v>744506200</v>
      </c>
      <c r="HT58" s="5">
        <f>IFERROR(求节点(相关资料!I$6:I$85,GY$6:GY$85,$HM58),0)</f>
        <v>744506220</v>
      </c>
      <c r="HU58" s="5">
        <f>IFERROR(求节点(相关资料!J$6:J$85,GZ$6:GZ$85,$HM58),0)</f>
        <v>664853450</v>
      </c>
      <c r="HV58" s="5">
        <f>IFERROR(求节点(相关资料!K$6:K$85,HA$6:HA$85,$HM58),0)</f>
        <v>1990129000</v>
      </c>
      <c r="HW58" s="5">
        <f>IFERROR(求节点(相关资料!L$6:L$85,HB$6:HB$85,$HM58),0)</f>
        <v>2833841350</v>
      </c>
      <c r="HX58" s="5">
        <f>IFERROR(求节点(相关资料!M$6:M$85,HC$6:HC$85,$HM58),0)</f>
        <v>2143060700</v>
      </c>
      <c r="HY58" s="5">
        <f>IFERROR(求节点(相关资料!N$6:N$85,HD$6:HD$85,$HM58),0)</f>
        <v>0</v>
      </c>
      <c r="HZ58" s="5">
        <f>IFERROR(求节点(相关资料!O$6:O$85,HE$6:HE$85,$HM58),0)</f>
        <v>828978400</v>
      </c>
      <c r="IA58" s="5">
        <f>IFERROR(求节点(相关资料!P$6:P$85,HF$6:HF$85,$HM58),0)</f>
        <v>828979000</v>
      </c>
      <c r="IB58" s="5">
        <f>IFERROR(求节点(相关资料!Q$6:Q$85,HG$6:HG$85,$HM58),0)</f>
        <v>828978700</v>
      </c>
      <c r="IC58" s="5">
        <f>IFERROR(求节点(相关资料!R$6:R$85,HH$6:HH$85,$HM58),0)</f>
        <v>621732400</v>
      </c>
      <c r="ID58" s="5">
        <f>IFERROR(求节点(相关资料!S$6:S$85,HI$6:HI$85,$HM58),0)</f>
        <v>1806584900</v>
      </c>
      <c r="IE58" s="5">
        <f>IFERROR(求节点(相关资料!T$6:T$85,HJ$6:HJ$85,$HM58),0)</f>
        <v>51670500</v>
      </c>
      <c r="IH58" s="6">
        <v>53</v>
      </c>
      <c r="II58" s="6">
        <f>SUMPRODUCT(HN58:IE58,'[1]功能-城建'!$X58:$AO58)</f>
        <v>35287738086.666672</v>
      </c>
      <c r="IJ58" s="6">
        <f>'[1]资源-木石铜粮'!$BW58</f>
        <v>39854010313.75798</v>
      </c>
      <c r="IK58" s="6">
        <f t="shared" si="19"/>
        <v>0.88542502520718758</v>
      </c>
    </row>
    <row r="59" spans="1:245" x14ac:dyDescent="0.15">
      <c r="A59" s="2">
        <v>54</v>
      </c>
      <c r="B59" s="4">
        <f>'[1]资源-木石铜粮'!DG59</f>
        <v>15109781748.845425</v>
      </c>
      <c r="C59" s="4">
        <f>'[1]资源-木石铜粮'!DH59</f>
        <v>2440751961.6635842</v>
      </c>
      <c r="D59" s="4">
        <f>'[1]资源-木石铜粮'!DI59</f>
        <v>6833348827.3906441</v>
      </c>
      <c r="E59" s="4">
        <f>'[1]资源-木石铜粮'!DJ59</f>
        <v>0</v>
      </c>
      <c r="F59" s="4">
        <f>'[1]资源-木石铜粮'!DK59</f>
        <v>756325550.58075905</v>
      </c>
      <c r="G59" s="4">
        <f>'[1]资源-木石铜粮'!DL59</f>
        <v>756325550.58075905</v>
      </c>
      <c r="H59" s="4">
        <f>'[1]资源-木石铜粮'!DM59</f>
        <v>756325550.58075905</v>
      </c>
      <c r="I59" s="4">
        <f>'[1]资源-木石铜粮'!DN59</f>
        <v>756325550.58075905</v>
      </c>
      <c r="J59" s="29" t="e">
        <f>SMALL('[1]资源-木石铜粮'!$DO$6:$DO$55,$A59)</f>
        <v>#NUM!</v>
      </c>
      <c r="K59" s="4">
        <f>'[1]资源-木石铜粮'!DP59</f>
        <v>3233365173.6424298</v>
      </c>
      <c r="L59" s="4">
        <f>'[1]资源-木石铜粮'!DQ59</f>
        <v>2440751501.7205057</v>
      </c>
      <c r="M59" s="4">
        <f>'[1]资源-木石铜粮'!DR59</f>
        <v>5544209299.9014244</v>
      </c>
      <c r="N59" s="4">
        <f>'[1]资源-木石铜粮'!DS59</f>
        <v>895864345.46475458</v>
      </c>
      <c r="O59" s="4">
        <f>'[1]资源-木石铜粮'!DT59</f>
        <v>895865474.52282739</v>
      </c>
      <c r="P59" s="4">
        <f>'[1]资源-木石铜粮'!DU59</f>
        <v>895865065.6845355</v>
      </c>
      <c r="Q59" s="4">
        <f>'[1]资源-木石铜粮'!DV59</f>
        <v>671897458.58100832</v>
      </c>
      <c r="R59" s="4">
        <f>'[1]资源-木石铜粮'!DW59</f>
        <v>2058380941.0456138</v>
      </c>
      <c r="S59" s="4">
        <f>'[1]资源-木石铜粮'!DX59</f>
        <v>76472328.557128951</v>
      </c>
      <c r="T59" s="4">
        <f>'[1]资源-木石铜粮'!DY59</f>
        <v>0</v>
      </c>
      <c r="V59" s="2">
        <v>54</v>
      </c>
      <c r="W59" s="2">
        <f>IFERROR(求节点($A$6:$A$85,B$6:B$85,相关资料!C59),0)</f>
        <v>15109781748.845425</v>
      </c>
      <c r="X59" s="2">
        <f>IFERROR(求节点($A$6:$A$85,C$6:C$85,相关资料!D59),0)</f>
        <v>2440751961.6635842</v>
      </c>
      <c r="Y59" s="2">
        <f>IFERROR(求节点($A$6:$A$85,D$6:D$85,相关资料!E59),0)</f>
        <v>464988771639.45007</v>
      </c>
      <c r="Z59" s="2">
        <f>IFERROR(求节点($A$6:$A$85,E$6:E$85,相关资料!F59),0)</f>
        <v>0</v>
      </c>
      <c r="AA59" s="2">
        <f>IFERROR(求节点($A$6:$A$85,F$6:F$85,相关资料!G59),0)</f>
        <v>756325550.58075905</v>
      </c>
      <c r="AB59" s="2">
        <f>IFERROR(求节点($A$6:$A$85,G$6:G$85,相关资料!H59),0)</f>
        <v>756325550.58075905</v>
      </c>
      <c r="AC59" s="2">
        <f>IFERROR(求节点($A$6:$A$85,H$6:H$85,相关资料!I59),0)</f>
        <v>756325550.58075905</v>
      </c>
      <c r="AD59" s="2">
        <f>IFERROR(求节点($A$6:$A$85,I$6:I$85,相关资料!J59),0)</f>
        <v>756325550.58075905</v>
      </c>
      <c r="AE59" s="29">
        <f>MAX(求节点('[1]功能-城建'!$K$33:$K$55,$J$33:$J$85,$V59),AE58)</f>
        <v>1224082814.2575464</v>
      </c>
      <c r="AF59" s="2">
        <f>IFERROR(求节点($A$6:$A$85,K$6:K$85,相关资料!L59),0)</f>
        <v>3233365173.6424298</v>
      </c>
      <c r="AG59" s="2">
        <f>IFERROR(求节点($A$6:$A$85,L$6:L$85,相关资料!M59),0)</f>
        <v>2440751501.7205057</v>
      </c>
      <c r="AH59" s="2">
        <f>IFERROR(求节点($A$6:$A$85,M$6:M$85,相关资料!N59),0)</f>
        <v>365635414126.22552</v>
      </c>
      <c r="AI59" s="2">
        <f>IFERROR(求节点($A$6:$A$85,N$6:N$85,相关资料!O59),0)</f>
        <v>46721568786.87645</v>
      </c>
      <c r="AJ59" s="2">
        <f>IFERROR(求节点($A$6:$A$85,O$6:O$85,相关资料!P59),0)</f>
        <v>46721569915.934525</v>
      </c>
      <c r="AK59" s="2">
        <f>IFERROR(求节点($A$6:$A$85,P$6:P$85,相关资料!Q59),0)</f>
        <v>46721569507.096237</v>
      </c>
      <c r="AL59" s="2">
        <f>IFERROR(求节点($A$6:$A$85,Q$6:Q$85,相关资料!R59),0)</f>
        <v>35041175789.639816</v>
      </c>
      <c r="AM59" s="2">
        <f>IFERROR(求节点($A$6:$A$85,R$6:R$85,相关资料!S59),0)</f>
        <v>2058380941.0456138</v>
      </c>
      <c r="AN59" s="2">
        <f>IFERROR(求节点($A$6:$A$85,S$6:S$85,相关资料!T59),0)</f>
        <v>3606382190.1373234</v>
      </c>
      <c r="AO59" s="2">
        <f>IFERROR(求节点($A$6:$A$85,T$6:T$85,相关资料!U59),0)</f>
        <v>0</v>
      </c>
      <c r="AQ59" s="2">
        <v>54</v>
      </c>
      <c r="AR59" s="2">
        <f>IF(W59-W58=0,MAX(AR$6:AR58),W59-W58)</f>
        <v>2366808974.4292316</v>
      </c>
      <c r="AS59" s="2">
        <f>IF(X59-X58=0,MAX(AS$6:AS58),X59-X58)</f>
        <v>369135344.63575172</v>
      </c>
      <c r="AT59" s="2">
        <f>IF(Y59-Y58=0,MAX(AT$6:AT58),Y59-Y58)</f>
        <v>130219026434.29602</v>
      </c>
      <c r="AU59" s="2">
        <f>IF(Z59-Z58=0,MAX(AU$6:AU58),Z59-Z58)</f>
        <v>0</v>
      </c>
      <c r="AV59" s="2">
        <f>IF(AA59-AA58=0,MAX(AV$6:AV58),AA59-AA58)</f>
        <v>108569219.01051521</v>
      </c>
      <c r="AW59" s="2">
        <f>IF(AB59-AB58=0,MAX(AW$6:AW58),AB59-AB58)</f>
        <v>108569219.01051521</v>
      </c>
      <c r="AX59" s="2">
        <f>IF(AC59-AC58=0,MAX(AX$6:AX58),AC59-AC58)</f>
        <v>108569219.01051521</v>
      </c>
      <c r="AY59" s="2">
        <f>IF(AD59-AD58=0,MAX(AY$6:AY58),AD59-AD58)</f>
        <v>108569219.01051521</v>
      </c>
      <c r="AZ59" s="2">
        <f>IF(AE59-AE58=0,MAX(AZ$6:AZ58),AE59-AE58)</f>
        <v>237901179.0002284</v>
      </c>
      <c r="BA59" s="2">
        <f>IF(AF59-AF58=0,MAX(BA$6:BA58),AF59-AF58)</f>
        <v>503761176.20879078</v>
      </c>
      <c r="BB59" s="2">
        <f>IF(AG59-AG58=0,MAX(BB$6:BB58),AG59-AG58)</f>
        <v>369135344.63575172</v>
      </c>
      <c r="BC59" s="2">
        <f>IF(AH59-AH58=0,MAX(BC$6:BC58),AH59-AH58)</f>
        <v>80184338195.206726</v>
      </c>
      <c r="BD59" s="2">
        <f>IF(AI59-AI58=0,MAX(BD$6:BD58),AI59-AI58)</f>
        <v>17673864382.141937</v>
      </c>
      <c r="BE59" s="2">
        <f>IF(AJ59-AJ58=0,MAX(BE$6:BE58),AJ59-AJ58)</f>
        <v>17673864382.141937</v>
      </c>
      <c r="BF59" s="2">
        <f>IF(AK59-AK58=0,MAX(BF$6:BF58),AK59-AK58)</f>
        <v>17673864382.141941</v>
      </c>
      <c r="BG59" s="2">
        <f>IF(AL59-AL58=0,MAX(BG$6:BG58),AL59-AL58)</f>
        <v>13255398286.606468</v>
      </c>
      <c r="BH59" s="2">
        <f>IF(AM59-AM58=0,MAX(BH$6:BH58),AM59-AM58)</f>
        <v>314850735.13049412</v>
      </c>
      <c r="BI59" s="2">
        <f>IF(AN59-AN58=0,MAX(BI$6:BI58),AN59-AN58)</f>
        <v>1285032343.8735757</v>
      </c>
      <c r="BK59" s="21">
        <v>1.1399999999999999</v>
      </c>
      <c r="BL59" s="2">
        <v>54</v>
      </c>
      <c r="BM59" s="2">
        <f>IF($BL59&gt;BM$1,0,SMALL(AR$6:AR$85,$BL59)*求节点($BL$6:$BL$85,$BK$6:$BK$85,INDEX(升级建筑所需大殿等级!AA$6:AA$85,MATCH($BL59,升级建筑所需大殿等级!$Z$6:$Z$85,0))))</f>
        <v>2698162230.8493237</v>
      </c>
      <c r="BN59" s="2">
        <f>IF($BL59&gt;BN$1,0,SMALL(AS$6:AS$85,$BL59)*求节点($BL$6:$BL$85,$BK$6:$BK$85,INDEX(升级建筑所需大殿等级!AB$6:AB$85,MATCH($BL59,升级建筑所需大殿等级!$Z$6:$Z$85,0))))</f>
        <v>426801628.65612739</v>
      </c>
      <c r="BO59" s="2">
        <f>IF($BL59&gt;BO$1,0,SMALL(AT$6:AT$85,$BL59)*求节点($BL$6:$BL$85,$BK$6:$BK$85,INDEX(升级建筑所需大殿等级!AC$6:AC$85,MATCH($BL59,升级建筑所需大殿等级!$Z$6:$Z$85,0))))</f>
        <v>0</v>
      </c>
      <c r="BP59" s="2">
        <f>IF($BL59&gt;BP$1,0,SMALL(AU$6:AU$85,$BL59)*求节点($BL$6:$BL$85,$BK$6:$BK$85,INDEX(升级建筑所需大殿等级!AD$6:AD$85,MATCH($BL59,升级建筑所需大殿等级!$Z$6:$Z$85,0))))</f>
        <v>0</v>
      </c>
      <c r="BQ59" s="2">
        <f>IF($BL59&gt;BQ$1,0,SMALL(AV$6:AV$85,$BL59)*求节点($BL$6:$BL$85,$BK$6:$BK$85,INDEX(升级建筑所需大殿等级!AE$6:AE$85,MATCH($BL59,升级建筑所需大殿等级!$Z$6:$Z$85,0))))</f>
        <v>130122447.76101446</v>
      </c>
      <c r="BR59" s="2">
        <f>IF($BL59&gt;BR$1,0,SMALL(AW$6:AW$85,$BL59)*求节点($BL$6:$BL$85,$BK$6:$BK$85,INDEX(升级建筑所需大殿等级!AF$6:AF$85,MATCH($BL59,升级建筑所需大殿等级!$Z$6:$Z$85,0))))</f>
        <v>130122447.76101446</v>
      </c>
      <c r="BS59" s="2">
        <f>IF($BL59&gt;BS$1,0,SMALL(AX$6:AX$85,$BL59)*求节点($BL$6:$BL$85,$BK$6:$BK$85,INDEX(升级建筑所需大殿等级!AG$6:AG$85,MATCH($BL59,升级建筑所需大殿等级!$Z$6:$Z$85,0))))</f>
        <v>130122447.76101446</v>
      </c>
      <c r="BT59" s="2">
        <f>IF($BL59&gt;BT$1,0,SMALL(AY$6:AY$85,$BL59)*求节点($BL$6:$BL$85,$BK$6:$BK$85,INDEX(升级建筑所需大殿等级!AH$6:AH$85,MATCH($BL59,升级建筑所需大殿等级!$Z$6:$Z$85,0))))</f>
        <v>130122447.76101446</v>
      </c>
      <c r="BU59" s="2">
        <f>IF($BL59&gt;BU$1,0,SMALL(AZ$6:AZ$85,$BL59)*求节点($BL$6:$BL$85,$BK$6:$BK$85,INDEX(升级建筑所需大殿等级!AI$6:AI$85,MATCH($BL59,升级建筑所需大殿等级!$Z$6:$Z$85,0))))</f>
        <v>271207344.06026036</v>
      </c>
      <c r="BV59" s="2">
        <f>IF($BL59&gt;BV$1,0,SMALL(BA$6:BA$85,$BL59)*求节点($BL$6:$BL$85,$BK$6:$BK$85,INDEX(升级建筑所需大殿等级!AJ$6:AJ$85,MATCH($BL59,升级建筑所需大殿等级!$Z$6:$Z$85,0))))</f>
        <v>574287740.87802148</v>
      </c>
      <c r="BW59" s="2">
        <f>IF($BL59&gt;BW$1,0,SMALL(BB$6:BB$85,$BL59)*求节点($BL$6:$BL$85,$BK$6:$BK$85,INDEX(升级建筑所需大殿等级!AK$6:AK$85,MATCH($BL59,升级建筑所需大殿等级!$Z$6:$Z$85,0))))</f>
        <v>426801628.65612739</v>
      </c>
      <c r="BX59" s="2">
        <f>IF($BL59&gt;BX$1,0,SMALL(BC$6:BC$85,$BL59)*求节点($BL$6:$BL$85,$BK$6:$BK$85,INDEX(升级建筑所需大殿等级!AL$6:AL$85,MATCH($BL59,升级建筑所需大殿等级!$Z$6:$Z$85,0))))</f>
        <v>0</v>
      </c>
      <c r="BY59" s="2">
        <f>IF($BL59&gt;BY$1,0,SMALL(BD$6:BD$85,$BL59)*求节点($BL$6:$BL$85,$BK$6:$BK$85,INDEX(升级建筑所需大殿等级!AM$6:AM$85,MATCH($BL59,升级建筑所需大殿等级!$Z$6:$Z$85,0))))</f>
        <v>0</v>
      </c>
      <c r="BZ59" s="2">
        <f>IF($BL59&gt;BZ$1,0,SMALL(BE$6:BE$85,$BL59)*求节点($BL$6:$BL$85,$BK$6:$BK$85,INDEX(升级建筑所需大殿等级!AN$6:AN$85,MATCH($BL59,升级建筑所需大殿等级!$Z$6:$Z$85,0))))</f>
        <v>0</v>
      </c>
      <c r="CA59" s="2">
        <f>IF($BL59&gt;CA$1,0,SMALL(BF$6:BF$85,$BL59)*求节点($BL$6:$BL$85,$BK$6:$BK$85,INDEX(升级建筑所需大殿等级!AO$6:AO$85,MATCH($BL59,升级建筑所需大殿等级!$Z$6:$Z$85,0))))</f>
        <v>0</v>
      </c>
      <c r="CB59" s="2">
        <f>IF($BL59&gt;CB$1,0,SMALL(BG$6:BG$85,$BL59)*求节点($BL$6:$BL$85,$BK$6:$BK$85,INDEX(升级建筑所需大殿等级!AP$6:AP$85,MATCH($BL59,升级建筑所需大殿等级!$Z$6:$Z$85,0))))</f>
        <v>0</v>
      </c>
      <c r="CC59" s="2">
        <f>IF($BL59&gt;CC$1,0,SMALL(BH$6:BH$85,$BL59)*求节点($BL$6:$BL$85,$BK$6:$BK$85,INDEX(升级建筑所需大殿等级!AQ$6:AQ$85,MATCH($BL59,升级建筑所需大殿等级!$Z$6:$Z$85,0))))</f>
        <v>361740404.77562028</v>
      </c>
      <c r="CD59" s="2">
        <f>IF($BL59&gt;CD$1,0,SMALL(BI$6:BI$85,$BL59)*求节点($BL$6:$BL$85,$BK$6:$BK$85,INDEX(升级建筑所需大殿等级!AR$6:AR$85,MATCH($BL59,升级建筑所需大殿等级!$Z$6:$Z$85,0))))</f>
        <v>0</v>
      </c>
      <c r="CE59" s="2"/>
      <c r="CF59" s="2"/>
      <c r="CH59" s="1">
        <v>54</v>
      </c>
      <c r="CI59" s="1">
        <f>IFERROR(ROUND($BM59*INDEX(消耗汇总!BE$8:BE$87,相关资料!$C59,1),-2),0)</f>
        <v>664572000</v>
      </c>
      <c r="CJ59" s="1">
        <f>IFERROR(ROUND($BM59*INDEX(消耗汇总!BF$8:BF$87,相关资料!$C59,1),-2),0)</f>
        <v>1369018300</v>
      </c>
      <c r="CK59" s="1">
        <f>IFERROR(ROUND($BM59*INDEX(消耗汇总!BG$8:BG$87,相关资料!$C59,1),-2),0)</f>
        <v>664572000</v>
      </c>
      <c r="CL59" s="1">
        <f>IFERROR(ROUND($BM59*INDEX(消耗汇总!BH$8:BH$87,相关资料!$C59,1),-2),0)</f>
        <v>0</v>
      </c>
      <c r="CN59" s="1">
        <f>IFERROR(ROUND($BN59*INDEX(消耗汇总!BE$8:BE$87,相关资料!$D59,1),-2),0)</f>
        <v>105123600</v>
      </c>
      <c r="CO59" s="1">
        <f>IFERROR(ROUND($BN59*INDEX(消耗汇总!BF$8:BF$87,相关资料!$D59,1),-2),0)</f>
        <v>216554500</v>
      </c>
      <c r="CP59" s="1">
        <f>IFERROR(ROUND($BN59*INDEX(消耗汇总!BG$8:BG$87,相关资料!$D59,1),-2),0)</f>
        <v>105123600</v>
      </c>
      <c r="CQ59" s="1">
        <f>IFERROR(ROUND($BN59*INDEX(消耗汇总!BH$8:BH$87,相关资料!$D59,1),-2),0)</f>
        <v>0</v>
      </c>
      <c r="CS59" s="1">
        <f>IFERROR(ROUND($BO59*INDEX(消耗汇总!BE$8:BE$87,相关资料!$E59,1),-2),0)</f>
        <v>0</v>
      </c>
      <c r="CT59" s="1">
        <f>IFERROR(ROUND($BO59*INDEX(消耗汇总!BF$8:BF$87,相关资料!$E59,1),-2),0)</f>
        <v>0</v>
      </c>
      <c r="CU59" s="1">
        <f>IFERROR(ROUND($BO59*INDEX(消耗汇总!BG$8:BG$87,相关资料!$E59,1),-2),0)</f>
        <v>0</v>
      </c>
      <c r="CV59" s="1">
        <f>IFERROR(ROUND($BO59*INDEX(消耗汇总!BH$8:BH$87,相关资料!$E59,1),-2),0)</f>
        <v>0</v>
      </c>
      <c r="CX59" s="1">
        <f>IFERROR(ROUND($BP59*INDEX(消耗汇总!BE$8:BE$87,相关资料!$F59,1),-2),0)</f>
        <v>0</v>
      </c>
      <c r="CY59" s="1">
        <f>IFERROR(ROUND($BP59*INDEX(消耗汇总!BF$8:BF$87,相关资料!$F59,1),-2),0)</f>
        <v>0</v>
      </c>
      <c r="CZ59" s="1">
        <f>IFERROR(ROUND($BP59*INDEX(消耗汇总!BG$8:BG$87,相关资料!$F59,1),-2),0)</f>
        <v>0</v>
      </c>
      <c r="DA59" s="1">
        <f>IFERROR(ROUND($BP59*INDEX(消耗汇总!BH$8:BH$87,相关资料!$F59,1),-2),0)</f>
        <v>0</v>
      </c>
      <c r="DD59" s="1">
        <f>IFERROR(ROUND($BQ59*INDEX(消耗汇总!BF$8:BF$87,相关资料!$G59,1)+$BS59*INDEX(消耗汇总!BF$8:BF$87,相关资料!$G59,1)/2,-2),0)</f>
        <v>99034100</v>
      </c>
      <c r="DE59" s="1">
        <f>IFERROR(ROUND($BQ59*INDEX(消耗汇总!BG$8:BG$87,相关资料!$G59,1)+$BS59*INDEX(消耗汇总!BG$8:BG$87,相关资料!$G59,1)/2,-2),0)</f>
        <v>48074800</v>
      </c>
      <c r="DF59" s="1">
        <f>IFERROR(ROUND($BQ59*INDEX(消耗汇总!BH$8:BH$87,相关资料!$G59,1)+$BS59*INDEX(消耗汇总!BH$8:BH$87,相关资料!$G59,1)/2,-2),0)</f>
        <v>0</v>
      </c>
      <c r="DH59" s="1">
        <f t="shared" si="20"/>
        <v>48074800</v>
      </c>
      <c r="DI59" s="1">
        <f t="shared" si="21"/>
        <v>99034100</v>
      </c>
      <c r="DM59" s="2">
        <f t="shared" si="22"/>
        <v>73554450</v>
      </c>
      <c r="DN59" s="2"/>
      <c r="DO59" s="2">
        <f t="shared" si="23"/>
        <v>73554450</v>
      </c>
      <c r="DR59" s="1">
        <f>IFERROR(ROUND($BT59*INDEX(消耗汇总!BE$8:BE$87,相关资料!$J59,1),-2),0)</f>
        <v>32049900</v>
      </c>
      <c r="DS59" s="1">
        <f>IFERROR(ROUND($BT59*INDEX(消耗汇总!BF$8:BF$87,相关资料!$J59,1),-2),0)</f>
        <v>66022700</v>
      </c>
      <c r="DT59" s="1">
        <f>IFERROR(ROUND($BT59*INDEX(消耗汇总!BG$8:BG$87,相关资料!$J59,1),-2),0)</f>
        <v>32049900</v>
      </c>
      <c r="DU59" s="1">
        <f>IFERROR(ROUND($BT59*INDEX(消耗汇总!BH$8:BH$87,'[1]功能-城建'!$AZ59,1),-2),0)</f>
        <v>0</v>
      </c>
      <c r="DW59" s="1">
        <f>ROUND($BU59*INDEX(消耗汇总!BE$8:BE$87,相关资料!$K59,1),-2)</f>
        <v>66799800</v>
      </c>
      <c r="DX59" s="1">
        <f>ROUND($BU59*INDEX(消耗汇总!BF$8:BF$87,相关资料!$K59,1),-2)</f>
        <v>137607700</v>
      </c>
      <c r="DY59" s="1">
        <f>ROUND($BU59*INDEX(消耗汇总!BG$8:BG$87,相关资料!$K59,1),-2)</f>
        <v>66799800</v>
      </c>
      <c r="DZ59" s="1">
        <f>ROUND($BU59*INDEX(消耗汇总!BH$8:BH$87,相关资料!$K59,1),-2)</f>
        <v>0</v>
      </c>
      <c r="EB59" s="1">
        <f>IFERROR(ROUND($BV59*INDEX(消耗汇总!BE$8:BE$87,相关资料!$L59,1),-2),0)</f>
        <v>141450200</v>
      </c>
      <c r="EC59" s="1">
        <f>IFERROR(ROUND($BV59*INDEX(消耗汇总!BF$8:BF$87,相关资料!$L59,1),-2),0)</f>
        <v>291387400</v>
      </c>
      <c r="ED59" s="1">
        <f>IFERROR(ROUND($BV59*INDEX(消耗汇总!BG$8:BG$87,相关资料!$L59,1),-2),0)</f>
        <v>141450200</v>
      </c>
      <c r="EE59" s="1">
        <f>IFERROR(ROUND($BV59*INDEX(消耗汇总!BH$8:BH$87,相关资料!$L59,1),-2),0)</f>
        <v>0</v>
      </c>
      <c r="EG59" s="1">
        <f>IFERROR(ROUND($BW59*INDEX(消耗汇总!BE$8:BE$87,相关资料!$M59,1),-2),0)</f>
        <v>105123600</v>
      </c>
      <c r="EH59" s="1">
        <f>IFERROR(ROUND($BW59*INDEX(消耗汇总!BF$8:BF$87,相关资料!$M59,1),-2),0)</f>
        <v>216554500</v>
      </c>
      <c r="EI59" s="1">
        <f>IFERROR(ROUND($BW59*INDEX(消耗汇总!BG$8:BG$87,相关资料!$M59,1),-2),0)</f>
        <v>105123600</v>
      </c>
      <c r="EJ59" s="1">
        <f>IFERROR(ROUND($BW59*INDEX(消耗汇总!BH$8:BH$87,相关资料!$M59,1),-2),0)</f>
        <v>0</v>
      </c>
      <c r="EL59" s="1">
        <f>IFERROR(ROUND($BX59*INDEX(消耗汇总!BE$8:BE$87,相关资料!$N59,1),-2),0)</f>
        <v>0</v>
      </c>
      <c r="EM59" s="1">
        <f>IFERROR(ROUND($BX59*INDEX(消耗汇总!BF$8:BF$87,相关资料!$N59,1),-2),0)</f>
        <v>0</v>
      </c>
      <c r="EN59" s="1">
        <f>IFERROR(ROUND($BX59*INDEX(消耗汇总!BG$8:BG$87,相关资料!$N59,1),-2),0)</f>
        <v>0</v>
      </c>
      <c r="EO59" s="1">
        <f>IFERROR(ROUND($BX59*INDEX(消耗汇总!BH$8:BH$87,相关资料!$N59,1),-2),0)</f>
        <v>0</v>
      </c>
      <c r="EQ59" s="1">
        <f>IFERROR(ROUND($BY59*INDEX(消耗汇总!BE$8:BE$87,相关资料!$O59,1),-2),0)</f>
        <v>0</v>
      </c>
      <c r="ER59" s="1">
        <f>IFERROR(ROUND($BY59*INDEX(消耗汇总!BF$8:BF$87,相关资料!$O59,1),-2),0)</f>
        <v>0</v>
      </c>
      <c r="ES59" s="1">
        <f>IFERROR(ROUND($BY59*INDEX(消耗汇总!BG$8:BG$87,相关资料!$O59,1),-2),0)</f>
        <v>0</v>
      </c>
      <c r="ET59" s="1">
        <f>IFERROR(ROUND($BY59*INDEX(消耗汇总!BH$8:BH$87,相关资料!$O59,1),-2),0)</f>
        <v>0</v>
      </c>
      <c r="EV59" s="1">
        <f>IFERROR(ROUND($BZ59*INDEX(消耗汇总!BE$8:BE$87,相关资料!$P59,1),-2),0)</f>
        <v>0</v>
      </c>
      <c r="EW59" s="1">
        <f>IFERROR(ROUND($BZ59*INDEX(消耗汇总!BF$8:BF$87,相关资料!$P59,1),-2),0)</f>
        <v>0</v>
      </c>
      <c r="EX59" s="1">
        <f>IFERROR(ROUND($BZ59*INDEX(消耗汇总!BG$8:BG$87,相关资料!$P59,1),-2),0)</f>
        <v>0</v>
      </c>
      <c r="EY59" s="1">
        <f>IFERROR(ROUND($BZ59*INDEX(消耗汇总!BH$8:BH$87,相关资料!$P59,1),-2),0)</f>
        <v>0</v>
      </c>
      <c r="FA59" s="1">
        <f>IFERROR(ROUND($CA59*INDEX(消耗汇总!BE$8:BE$87,相关资料!$Q59,1),-2),0)</f>
        <v>0</v>
      </c>
      <c r="FB59" s="1">
        <f>IFERROR(ROUND($CA59*INDEX(消耗汇总!BF$8:BF$87,相关资料!$Q59,1),-2),0)</f>
        <v>0</v>
      </c>
      <c r="FC59" s="1">
        <f>IFERROR(ROUND($CA59*INDEX(消耗汇总!BG$8:BG$87,相关资料!$Q59,1),-2),0)</f>
        <v>0</v>
      </c>
      <c r="FD59" s="1">
        <f>IFERROR(ROUND($CA59*INDEX(消耗汇总!BH$8:BH$87,相关资料!$Q59,1),-2),0)</f>
        <v>0</v>
      </c>
      <c r="FF59" s="1">
        <f>IFERROR(ROUND($CB59*INDEX(消耗汇总!BE$8:BE$87,相关资料!$R59,1),-2),0)</f>
        <v>0</v>
      </c>
      <c r="FG59" s="1">
        <f>IFERROR(ROUND($CB59*INDEX(消耗汇总!BF$8:BF$87,相关资料!$R59,1),-2),0)</f>
        <v>0</v>
      </c>
      <c r="FH59" s="1">
        <f>IFERROR(ROUND($CB59*INDEX(消耗汇总!BG$8:BG$87,相关资料!$R59,1),-2),0)</f>
        <v>0</v>
      </c>
      <c r="FI59" s="1">
        <f>IFERROR(ROUND($CB59*INDEX(消耗汇总!BH$8:BH$87,相关资料!$R59,1),-2),0)</f>
        <v>0</v>
      </c>
      <c r="FK59" s="1">
        <f>IFERROR(ROUND($CC59*INDEX(消耗汇总!BE$8:BE$87,相关资料!$S59,1),-2),0)</f>
        <v>89098600</v>
      </c>
      <c r="FL59" s="1">
        <f>IFERROR(ROUND($CC59*INDEX(消耗汇总!BF$8:BF$87,相关资料!$S59,1),-2),0)</f>
        <v>183543200</v>
      </c>
      <c r="FM59" s="1">
        <f>IFERROR(ROUND($CC59*INDEX(消耗汇总!BG$8:BG$87,相关资料!$S59,1),-2),0)</f>
        <v>89098600</v>
      </c>
      <c r="FN59" s="1">
        <f>IFERROR(ROUND($CC59*INDEX(消耗汇总!BH$8:BH$87,相关资料!$S59,1),-2),0)</f>
        <v>0</v>
      </c>
      <c r="FP59" s="1">
        <f>IFERROR(ROUND($CD59*INDEX(消耗汇总!BE$8:BE$87,相关资料!$T59,1),-2),0)</f>
        <v>0</v>
      </c>
      <c r="FQ59" s="1">
        <f>IFERROR(ROUND($CD59*INDEX(消耗汇总!BF$8:BF$87,相关资料!$T59,1),-2),0)</f>
        <v>0</v>
      </c>
      <c r="FR59" s="1">
        <f>IFERROR(ROUND($CD59*INDEX(消耗汇总!BG$8:BG$87,相关资料!$T59,1),-2),0)</f>
        <v>0</v>
      </c>
      <c r="FS59" s="1">
        <f>IFERROR(ROUND($CD59*INDEX(消耗汇总!BH$8:BH$87,相关资料!$T59,1),-2),0)</f>
        <v>0</v>
      </c>
      <c r="FW59" s="8">
        <v>54</v>
      </c>
      <c r="FX59" s="5">
        <f t="shared" si="13"/>
        <v>2698162300</v>
      </c>
      <c r="FY59" s="5">
        <f t="shared" si="14"/>
        <v>426801700</v>
      </c>
      <c r="FZ59" s="5">
        <f t="shared" si="15"/>
        <v>0</v>
      </c>
      <c r="GA59" s="5">
        <f t="shared" si="1"/>
        <v>0</v>
      </c>
      <c r="GB59" s="5">
        <f t="shared" si="2"/>
        <v>147108900</v>
      </c>
      <c r="GC59" s="5">
        <f t="shared" si="3"/>
        <v>147108900</v>
      </c>
      <c r="GD59" s="5">
        <f t="shared" si="16"/>
        <v>147108900</v>
      </c>
      <c r="GE59" s="5">
        <f t="shared" si="17"/>
        <v>130122500</v>
      </c>
      <c r="GF59" s="5">
        <f t="shared" si="4"/>
        <v>271207300</v>
      </c>
      <c r="GG59" s="5">
        <f t="shared" si="5"/>
        <v>574287800</v>
      </c>
      <c r="GH59" s="5">
        <f t="shared" si="6"/>
        <v>426801700</v>
      </c>
      <c r="GI59" s="8"/>
      <c r="GJ59" s="5">
        <f t="shared" si="7"/>
        <v>0</v>
      </c>
      <c r="GK59" s="5">
        <f t="shared" si="8"/>
        <v>0</v>
      </c>
      <c r="GL59" s="5">
        <f t="shared" si="9"/>
        <v>0</v>
      </c>
      <c r="GM59" s="5">
        <f t="shared" si="10"/>
        <v>0</v>
      </c>
      <c r="GN59" s="5">
        <f t="shared" si="11"/>
        <v>361740400</v>
      </c>
      <c r="GO59" s="5">
        <f t="shared" si="12"/>
        <v>0</v>
      </c>
      <c r="GR59" s="8">
        <v>54</v>
      </c>
      <c r="GS59" s="5">
        <f>SUM(FX$6:FX59)</f>
        <v>15929647200</v>
      </c>
      <c r="GT59" s="5">
        <f>SUM(FY$6:FY59)</f>
        <v>2569862100</v>
      </c>
      <c r="GU59" s="5">
        <f>SUM(FZ$6:FZ59)</f>
        <v>574088126600</v>
      </c>
      <c r="GV59" s="5">
        <f>SUM(GA$6:GA59)</f>
        <v>0</v>
      </c>
      <c r="GW59" s="5">
        <f>SUM(GB$6:GB59)</f>
        <v>891615100</v>
      </c>
      <c r="GX59" s="5">
        <f>SUM(GC$6:GC59)</f>
        <v>891615100</v>
      </c>
      <c r="GY59" s="5">
        <f>SUM(GD$6:GD59)</f>
        <v>891615120</v>
      </c>
      <c r="GZ59" s="5">
        <f>SUM(GE$6:GE59)</f>
        <v>794975950</v>
      </c>
      <c r="HA59" s="5">
        <f>SUM(GF$6:GF59)</f>
        <v>2261336300</v>
      </c>
      <c r="HB59" s="5">
        <f>SUM(GG$6:GG59)</f>
        <v>3408129150</v>
      </c>
      <c r="HC59" s="5">
        <f>SUM(GH$6:GH59)</f>
        <v>2569862400</v>
      </c>
      <c r="HD59" s="5">
        <f>SUM(GI$6:GI59)</f>
        <v>0</v>
      </c>
      <c r="HE59" s="5">
        <f>SUM(GJ$6:GJ59)</f>
        <v>57765804600</v>
      </c>
      <c r="HF59" s="5">
        <f>SUM(GK$6:GK59)</f>
        <v>57765805200</v>
      </c>
      <c r="HG59" s="5">
        <f>SUM(GL$6:GL59)</f>
        <v>57765804900</v>
      </c>
      <c r="HH59" s="5">
        <f>SUM(GM$6:GM59)</f>
        <v>43324352700</v>
      </c>
      <c r="HI59" s="5">
        <f>SUM(GN$6:GN59)</f>
        <v>2168325300</v>
      </c>
      <c r="HJ59" s="5">
        <f>SUM(GO$6:GO59)</f>
        <v>4436503800</v>
      </c>
      <c r="HM59" s="8">
        <v>54</v>
      </c>
      <c r="HN59" s="5">
        <f>IFERROR(求节点(相关资料!C$6:C$85,GS$6:GS$85,$HM59),0)</f>
        <v>15929647200</v>
      </c>
      <c r="HO59" s="5">
        <f>IFERROR(求节点(相关资料!D$6:D$85,GT$6:GT$85,$HM59),0)</f>
        <v>2569862100</v>
      </c>
      <c r="HP59" s="5">
        <f>IFERROR(求节点(相关资料!E$6:E$85,GU$6:GU$85,$HM59),0)</f>
        <v>6149581600</v>
      </c>
      <c r="HQ59" s="5">
        <f>IFERROR(求节点(相关资料!F$6:F$85,GV$6:GV$85,$HM59),0)</f>
        <v>0</v>
      </c>
      <c r="HR59" s="5">
        <f>IFERROR(求节点(相关资料!G$6:G$85,GW$6:GW$85,$HM59),0)</f>
        <v>891615100</v>
      </c>
      <c r="HS59" s="5">
        <f>IFERROR(求节点(相关资料!H$6:H$85,GX$6:GX$85,$HM59),0)</f>
        <v>891615100</v>
      </c>
      <c r="HT59" s="5">
        <f>IFERROR(求节点(相关资料!I$6:I$85,GY$6:GY$85,$HM59),0)</f>
        <v>891615120</v>
      </c>
      <c r="HU59" s="5">
        <f>IFERROR(求节点(相关资料!J$6:J$85,GZ$6:GZ$85,$HM59),0)</f>
        <v>794975950</v>
      </c>
      <c r="HV59" s="5">
        <f>IFERROR(求节点(相关资料!K$6:K$85,HA$6:HA$85,$HM59),0)</f>
        <v>2261336300</v>
      </c>
      <c r="HW59" s="5">
        <f>IFERROR(求节点(相关资料!L$6:L$85,HB$6:HB$85,$HM59),0)</f>
        <v>3408129150</v>
      </c>
      <c r="HX59" s="5">
        <f>IFERROR(求节点(相关资料!M$6:M$85,HC$6:HC$85,$HM59),0)</f>
        <v>2569862400</v>
      </c>
      <c r="HY59" s="5">
        <f>IFERROR(求节点(相关资料!N$6:N$85,HD$6:HD$85,$HM59),0)</f>
        <v>0</v>
      </c>
      <c r="HZ59" s="5">
        <f>IFERROR(求节点(相关资料!O$6:O$85,HE$6:HE$85,$HM59),0)</f>
        <v>984668200</v>
      </c>
      <c r="IA59" s="5">
        <f>IFERROR(求节点(相关资料!P$6:P$85,HF$6:HF$85,$HM59),0)</f>
        <v>984668800</v>
      </c>
      <c r="IB59" s="5">
        <f>IFERROR(求节点(相关资料!Q$6:Q$85,HG$6:HG$85,$HM59),0)</f>
        <v>984668500</v>
      </c>
      <c r="IC59" s="5">
        <f>IFERROR(求节点(相关资料!R$6:R$85,HH$6:HH$85,$HM59),0)</f>
        <v>738499800</v>
      </c>
      <c r="ID59" s="5">
        <f>IFERROR(求节点(相关资料!S$6:S$85,HI$6:HI$85,$HM59),0)</f>
        <v>2168325300</v>
      </c>
      <c r="IE59" s="5">
        <f>IFERROR(求节点(相关资料!T$6:T$85,HJ$6:HJ$85,$HM59),0)</f>
        <v>66819900</v>
      </c>
      <c r="IH59" s="6">
        <v>54</v>
      </c>
      <c r="II59" s="6">
        <f>SUMPRODUCT(HN59:IE59,'[1]功能-城建'!$X59:$AO59)</f>
        <v>42285890520</v>
      </c>
      <c r="IJ59" s="6">
        <f>'[1]资源-木石铜粮'!$BW59</f>
        <v>47164518675.831024</v>
      </c>
      <c r="IK59" s="6">
        <f t="shared" si="19"/>
        <v>0.89656147687284626</v>
      </c>
    </row>
    <row r="60" spans="1:245" x14ac:dyDescent="0.15">
      <c r="A60" s="2">
        <v>55</v>
      </c>
      <c r="B60" s="4">
        <f>'[1]资源-木石铜粮'!DG60</f>
        <v>17762048318.456253</v>
      </c>
      <c r="C60" s="4">
        <f>'[1]资源-木石铜粮'!DH60</f>
        <v>2851733808.4861631</v>
      </c>
      <c r="D60" s="4">
        <f>'[1]资源-木石铜粮'!DI60</f>
        <v>8033798128.807291</v>
      </c>
      <c r="E60" s="4">
        <f>'[1]资源-木石铜粮'!DJ60</f>
        <v>0</v>
      </c>
      <c r="F60" s="4">
        <f>'[1]资源-木石铜粮'!DK60</f>
        <v>875797017.68034601</v>
      </c>
      <c r="G60" s="4">
        <f>'[1]资源-木石铜粮'!DL60</f>
        <v>875797017.68034601</v>
      </c>
      <c r="H60" s="4">
        <f>'[1]资源-木石铜粮'!DM60</f>
        <v>875797017.68034601</v>
      </c>
      <c r="I60" s="4">
        <f>'[1]资源-木石铜粮'!DN60</f>
        <v>875797017.68034601</v>
      </c>
      <c r="J60" s="29" t="e">
        <f>SMALL('[1]资源-木石铜粮'!$DO$6:$DO$55,$A60)</f>
        <v>#NUM!</v>
      </c>
      <c r="K60" s="4">
        <f>'[1]资源-木石铜粮'!DP60</f>
        <v>3797270498.3524799</v>
      </c>
      <c r="L60" s="4">
        <f>'[1]资源-木石铜粮'!DQ60</f>
        <v>2851733348.5430846</v>
      </c>
      <c r="M60" s="4">
        <f>'[1]资源-木石铜粮'!DR60</f>
        <v>6502609408.9743128</v>
      </c>
      <c r="N60" s="4">
        <f>'[1]资源-木石铜粮'!DS60</f>
        <v>1045601917.5629036</v>
      </c>
      <c r="O60" s="4">
        <f>'[1]资源-木石铜粮'!DT60</f>
        <v>1045603046.6209764</v>
      </c>
      <c r="P60" s="4">
        <f>'[1]资源-木石铜粮'!DU60</f>
        <v>1045602637.7826846</v>
      </c>
      <c r="Q60" s="4">
        <f>'[1]资源-木石铜粮'!DV60</f>
        <v>784200637.65462005</v>
      </c>
      <c r="R60" s="4">
        <f>'[1]资源-木石铜粮'!DW60</f>
        <v>2409627054.3183994</v>
      </c>
      <c r="S60" s="4">
        <f>'[1]资源-木石铜粮'!DX60</f>
        <v>88419475.267087638</v>
      </c>
      <c r="T60" s="4">
        <f>'[1]资源-木石铜粮'!DY60</f>
        <v>0</v>
      </c>
      <c r="V60" s="2">
        <v>55</v>
      </c>
      <c r="W60" s="2">
        <f>IFERROR(求节点($A$6:$A$85,B$6:B$85,相关资料!C60),0)</f>
        <v>17762048318.456253</v>
      </c>
      <c r="X60" s="2">
        <f>IFERROR(求节点($A$6:$A$85,C$6:C$85,相关资料!D60),0)</f>
        <v>2851733808.4861631</v>
      </c>
      <c r="Y60" s="2">
        <f>IFERROR(求节点($A$6:$A$85,D$6:D$85,相关资料!E60),0)</f>
        <v>464988771639.45007</v>
      </c>
      <c r="Z60" s="2">
        <f>IFERROR(求节点($A$6:$A$85,E$6:E$85,相关资料!F60),0)</f>
        <v>0</v>
      </c>
      <c r="AA60" s="2">
        <f>IFERROR(求节点($A$6:$A$85,F$6:F$85,相关资料!G60),0)</f>
        <v>875797017.68034601</v>
      </c>
      <c r="AB60" s="2">
        <f>IFERROR(求节点($A$6:$A$85,G$6:G$85,相关资料!H60),0)</f>
        <v>875797017.68034601</v>
      </c>
      <c r="AC60" s="2">
        <f>IFERROR(求节点($A$6:$A$85,H$6:H$85,相关资料!I60),0)</f>
        <v>875797017.68034601</v>
      </c>
      <c r="AD60" s="2">
        <f>IFERROR(求节点($A$6:$A$85,I$6:I$85,相关资料!J60),0)</f>
        <v>875797017.68034601</v>
      </c>
      <c r="AE60" s="29">
        <f>MAX(求节点('[1]功能-城建'!$K$33:$K$55,$J$33:$J$85,$V60),AE59)</f>
        <v>1224082814.2575464</v>
      </c>
      <c r="AF60" s="2">
        <f>IFERROR(求节点($A$6:$A$85,K$6:K$85,相关资料!L60),0)</f>
        <v>3797270498.3524799</v>
      </c>
      <c r="AG60" s="2">
        <f>IFERROR(求节点($A$6:$A$85,L$6:L$85,相关资料!M60),0)</f>
        <v>2851733348.5430846</v>
      </c>
      <c r="AH60" s="2">
        <f>IFERROR(求节点($A$6:$A$85,M$6:M$85,相关资料!N60),0)</f>
        <v>365635414126.22552</v>
      </c>
      <c r="AI60" s="2">
        <f>IFERROR(求节点($A$6:$A$85,N$6:N$85,相关资料!O60),0)</f>
        <v>46721568786.87645</v>
      </c>
      <c r="AJ60" s="2">
        <f>IFERROR(求节点($A$6:$A$85,O$6:O$85,相关资料!P60),0)</f>
        <v>46721569915.934525</v>
      </c>
      <c r="AK60" s="2">
        <f>IFERROR(求节点($A$6:$A$85,P$6:P$85,相关资料!Q60),0)</f>
        <v>46721569507.096237</v>
      </c>
      <c r="AL60" s="2">
        <f>IFERROR(求节点($A$6:$A$85,Q$6:Q$85,相关资料!R60),0)</f>
        <v>35041175789.639816</v>
      </c>
      <c r="AM60" s="2">
        <f>IFERROR(求节点($A$6:$A$85,R$6:R$85,相关资料!S60),0)</f>
        <v>2409627054.3183994</v>
      </c>
      <c r="AN60" s="2">
        <f>IFERROR(求节点($A$6:$A$85,S$6:S$85,相关资料!T60),0)</f>
        <v>3606382190.1373234</v>
      </c>
      <c r="AO60" s="2">
        <f>IFERROR(求节点($A$6:$A$85,T$6:T$85,相关资料!U60),0)</f>
        <v>0</v>
      </c>
      <c r="AQ60" s="2">
        <v>55</v>
      </c>
      <c r="AR60" s="2">
        <f>IF(W60-W59=0,MAX(AR$6:AR59),W60-W59)</f>
        <v>2652266569.6108284</v>
      </c>
      <c r="AS60" s="2">
        <f>IF(X60-X59=0,MAX(AS$6:AS59),X60-X59)</f>
        <v>410981846.82257891</v>
      </c>
      <c r="AT60" s="2">
        <f>IF(Y60-Y59=0,MAX(AT$6:AT59),Y60-Y59)</f>
        <v>130219026434.29602</v>
      </c>
      <c r="AU60" s="2">
        <f>IF(Z60-Z59=0,MAX(AU$6:AU59),Z60-Z59)</f>
        <v>0</v>
      </c>
      <c r="AV60" s="2">
        <f>IF(AA60-AA59=0,MAX(AV$6:AV59),AA60-AA59)</f>
        <v>119471467.09958696</v>
      </c>
      <c r="AW60" s="2">
        <f>IF(AB60-AB59=0,MAX(AW$6:AW59),AB60-AB59)</f>
        <v>119471467.09958696</v>
      </c>
      <c r="AX60" s="2">
        <f>IF(AC60-AC59=0,MAX(AX$6:AX59),AC60-AC59)</f>
        <v>119471467.09958696</v>
      </c>
      <c r="AY60" s="2">
        <f>IF(AD60-AD59=0,MAX(AY$6:AY59),AD60-AD59)</f>
        <v>119471467.09958696</v>
      </c>
      <c r="AZ60" s="2">
        <f>IF(AE60-AE59=0,MAX(AZ$6:AZ59),AE60-AE59)</f>
        <v>237901179.0002284</v>
      </c>
      <c r="BA60" s="2">
        <f>IF(AF60-AF59=0,MAX(BA$6:BA59),AF60-AF59)</f>
        <v>563905324.71005011</v>
      </c>
      <c r="BB60" s="2">
        <f>IF(AG60-AG59=0,MAX(BB$6:BB59),AG60-AG59)</f>
        <v>410981846.82257891</v>
      </c>
      <c r="BC60" s="2">
        <f>IF(AH60-AH59=0,MAX(BC$6:BC59),AH60-AH59)</f>
        <v>80184338195.206726</v>
      </c>
      <c r="BD60" s="2">
        <f>IF(AI60-AI59=0,MAX(BD$6:BD59),AI60-AI59)</f>
        <v>17673864382.141937</v>
      </c>
      <c r="BE60" s="2">
        <f>IF(AJ60-AJ59=0,MAX(BE$6:BE59),AJ60-AJ59)</f>
        <v>17673864382.141937</v>
      </c>
      <c r="BF60" s="2">
        <f>IF(AK60-AK59=0,MAX(BF$6:BF59),AK60-AK59)</f>
        <v>17673864382.141941</v>
      </c>
      <c r="BG60" s="2">
        <f>IF(AL60-AL59=0,MAX(BG$6:BG59),AL60-AL59)</f>
        <v>13255398286.606468</v>
      </c>
      <c r="BH60" s="2">
        <f>IF(AM60-AM59=0,MAX(BH$6:BH59),AM60-AM59)</f>
        <v>351246113.27278566</v>
      </c>
      <c r="BI60" s="2">
        <f>IF(AN60-AN59=0,MAX(BI$6:BI59),AN60-AN59)</f>
        <v>1285032343.8735757</v>
      </c>
      <c r="BK60" s="21">
        <v>1.1599999999999999</v>
      </c>
      <c r="BL60" s="2">
        <v>55</v>
      </c>
      <c r="BM60" s="2">
        <f>IF($BL60&gt;BM$1,0,SMALL(AR$6:AR$85,$BL60)*求节点($BL$6:$BL$85,$BK$6:$BK$85,INDEX(升级建筑所需大殿等级!AA$6:AA$85,MATCH($BL60,升级建筑所需大殿等级!$Z$6:$Z$85,0))))</f>
        <v>3076629220.7485609</v>
      </c>
      <c r="BN60" s="2">
        <f>IF($BL60&gt;BN$1,0,SMALL(AS$6:AS$85,$BL60)*求节点($BL$6:$BL$85,$BK$6:$BK$85,INDEX(升级建筑所需大殿等级!AB$6:AB$85,MATCH($BL60,升级建筑所需大殿等级!$Z$6:$Z$85,0))))</f>
        <v>476738942.31419152</v>
      </c>
      <c r="BO60" s="2">
        <f>IF($BL60&gt;BO$1,0,SMALL(AT$6:AT$85,$BL60)*求节点($BL$6:$BL$85,$BK$6:$BK$85,INDEX(升级建筑所需大殿等级!AC$6:AC$85,MATCH($BL60,升级建筑所需大殿等级!$Z$6:$Z$85,0))))</f>
        <v>0</v>
      </c>
      <c r="BP60" s="2">
        <f>IF($BL60&gt;BP$1,0,SMALL(AU$6:AU$85,$BL60)*求节点($BL$6:$BL$85,$BK$6:$BK$85,INDEX(升级建筑所需大殿等级!AD$6:AD$85,MATCH($BL60,升级建筑所需大殿等级!$Z$6:$Z$85,0))))</f>
        <v>0</v>
      </c>
      <c r="BQ60" s="2">
        <f>IF($BL60&gt;BQ$1,0,SMALL(AV$6:AV$85,$BL60)*求节点($BL$6:$BL$85,$BK$6:$BK$85,INDEX(升级建筑所需大殿等级!AE$6:AE$85,MATCH($BL60,升级建筑所需大殿等级!$Z$6:$Z$85,0))))</f>
        <v>138586901.83552086</v>
      </c>
      <c r="BR60" s="2">
        <f>IF($BL60&gt;BR$1,0,SMALL(AW$6:AW$85,$BL60)*求节点($BL$6:$BL$85,$BK$6:$BK$85,INDEX(升级建筑所需大殿等级!AF$6:AF$85,MATCH($BL60,升级建筑所需大殿等级!$Z$6:$Z$85,0))))</f>
        <v>138586901.83552086</v>
      </c>
      <c r="BS60" s="2">
        <f>IF($BL60&gt;BS$1,0,SMALL(AX$6:AX$85,$BL60)*求节点($BL$6:$BL$85,$BK$6:$BK$85,INDEX(升级建筑所需大殿等级!AG$6:AG$85,MATCH($BL60,升级建筑所需大殿等级!$Z$6:$Z$85,0))))</f>
        <v>138586901.83552086</v>
      </c>
      <c r="BT60" s="2">
        <f>IF($BL60&gt;BT$1,0,SMALL(AY$6:AY$85,$BL60)*求节点($BL$6:$BL$85,$BK$6:$BK$85,INDEX(升级建筑所需大殿等级!AH$6:AH$85,MATCH($BL60,升级建筑所需大殿等级!$Z$6:$Z$85,0))))</f>
        <v>138586901.83552086</v>
      </c>
      <c r="BU60" s="2">
        <f>IF($BL60&gt;BU$1,0,SMALL(AZ$6:AZ$85,$BL60)*求节点($BL$6:$BL$85,$BK$6:$BK$85,INDEX(升级建筑所需大殿等级!AI$6:AI$85,MATCH($BL60,升级建筑所需大殿等级!$Z$6:$Z$85,0))))</f>
        <v>275965367.64026493</v>
      </c>
      <c r="BV60" s="2">
        <f>IF($BL60&gt;BV$1,0,SMALL(BA$6:BA$85,$BL60)*求节点($BL$6:$BL$85,$BK$6:$BK$85,INDEX(升级建筑所需大殿等级!AJ$6:AJ$85,MATCH($BL60,升级建筑所需大殿等级!$Z$6:$Z$85,0))))</f>
        <v>654130176.66365802</v>
      </c>
      <c r="BW60" s="2">
        <f>IF($BL60&gt;BW$1,0,SMALL(BB$6:BB$85,$BL60)*求节点($BL$6:$BL$85,$BK$6:$BK$85,INDEX(升级建筑所需大殿等级!AK$6:AK$85,MATCH($BL60,升级建筑所需大殿等级!$Z$6:$Z$85,0))))</f>
        <v>476738942.31419152</v>
      </c>
      <c r="BX60" s="2">
        <f>IF($BL60&gt;BX$1,0,SMALL(BC$6:BC$85,$BL60)*求节点($BL$6:$BL$85,$BK$6:$BK$85,INDEX(升级建筑所需大殿等级!AL$6:AL$85,MATCH($BL60,升级建筑所需大殿等级!$Z$6:$Z$85,0))))</f>
        <v>0</v>
      </c>
      <c r="BY60" s="2">
        <f>IF($BL60&gt;BY$1,0,SMALL(BD$6:BD$85,$BL60)*求节点($BL$6:$BL$85,$BK$6:$BK$85,INDEX(升级建筑所需大殿等级!AM$6:AM$85,MATCH($BL60,升级建筑所需大殿等级!$Z$6:$Z$85,0))))</f>
        <v>0</v>
      </c>
      <c r="BZ60" s="2">
        <f>IF($BL60&gt;BZ$1,0,SMALL(BE$6:BE$85,$BL60)*求节点($BL$6:$BL$85,$BK$6:$BK$85,INDEX(升级建筑所需大殿等级!AN$6:AN$85,MATCH($BL60,升级建筑所需大殿等级!$Z$6:$Z$85,0))))</f>
        <v>0</v>
      </c>
      <c r="CA60" s="2">
        <f>IF($BL60&gt;CA$1,0,SMALL(BF$6:BF$85,$BL60)*求节点($BL$6:$BL$85,$BK$6:$BK$85,INDEX(升级建筑所需大殿等级!AO$6:AO$85,MATCH($BL60,升级建筑所需大殿等级!$Z$6:$Z$85,0))))</f>
        <v>0</v>
      </c>
      <c r="CB60" s="2">
        <f>IF($BL60&gt;CB$1,0,SMALL(BG$6:BG$85,$BL60)*求节点($BL$6:$BL$85,$BK$6:$BK$85,INDEX(升级建筑所需大殿等级!AP$6:AP$85,MATCH($BL60,升级建筑所需大殿等级!$Z$6:$Z$85,0))))</f>
        <v>0</v>
      </c>
      <c r="CC60" s="2">
        <f>IF($BL60&gt;CC$1,0,SMALL(BH$6:BH$85,$BL60)*求节点($BL$6:$BL$85,$BK$6:$BK$85,INDEX(升级建筑所需大殿等级!AQ$6:AQ$85,MATCH($BL60,升级建筑所需大殿等级!$Z$6:$Z$85,0))))</f>
        <v>407445491.39643133</v>
      </c>
      <c r="CD60" s="2">
        <f>IF($BL60&gt;CD$1,0,SMALL(BI$6:BI$85,$BL60)*求节点($BL$6:$BL$85,$BK$6:$BK$85,INDEX(升级建筑所需大殿等级!AR$6:AR$85,MATCH($BL60,升级建筑所需大殿等级!$Z$6:$Z$85,0))))</f>
        <v>0</v>
      </c>
      <c r="CE60" s="2"/>
      <c r="CF60" s="2"/>
      <c r="CH60" s="1">
        <v>55</v>
      </c>
      <c r="CI60" s="1">
        <f>IFERROR(ROUND($BM60*INDEX(消耗汇总!BE$8:BE$87,相关资料!$C60,1),-2),0)</f>
        <v>754075800</v>
      </c>
      <c r="CJ60" s="1">
        <f>IFERROR(ROUND($BM60*INDEX(消耗汇总!BF$8:BF$87,相关资料!$C60,1),-2),0)</f>
        <v>1568477600</v>
      </c>
      <c r="CK60" s="1">
        <f>IFERROR(ROUND($BM60*INDEX(消耗汇总!BG$8:BG$87,相关资料!$C60,1),-2),0)</f>
        <v>754075800</v>
      </c>
      <c r="CL60" s="1">
        <f>IFERROR(ROUND($BM60*INDEX(消耗汇总!BH$8:BH$87,相关资料!$C60,1),-2),0)</f>
        <v>0</v>
      </c>
      <c r="CN60" s="1">
        <f>IFERROR(ROUND($BN60*INDEX(消耗汇总!BE$8:BE$87,相关资料!$D60,1),-2),0)</f>
        <v>116847800</v>
      </c>
      <c r="CO60" s="1">
        <f>IFERROR(ROUND($BN60*INDEX(消耗汇总!BF$8:BF$87,相关资料!$D60,1),-2),0)</f>
        <v>243043400</v>
      </c>
      <c r="CP60" s="1">
        <f>IFERROR(ROUND($BN60*INDEX(消耗汇总!BG$8:BG$87,相关资料!$D60,1),-2),0)</f>
        <v>116847800</v>
      </c>
      <c r="CQ60" s="1">
        <f>IFERROR(ROUND($BN60*INDEX(消耗汇总!BH$8:BH$87,相关资料!$D60,1),-2),0)</f>
        <v>0</v>
      </c>
      <c r="CS60" s="1">
        <f>IFERROR(ROUND($BO60*INDEX(消耗汇总!BE$8:BE$87,相关资料!$E60,1),-2),0)</f>
        <v>0</v>
      </c>
      <c r="CT60" s="1">
        <f>IFERROR(ROUND($BO60*INDEX(消耗汇总!BF$8:BF$87,相关资料!$E60,1),-2),0)</f>
        <v>0</v>
      </c>
      <c r="CU60" s="1">
        <f>IFERROR(ROUND($BO60*INDEX(消耗汇总!BG$8:BG$87,相关资料!$E60,1),-2),0)</f>
        <v>0</v>
      </c>
      <c r="CV60" s="1">
        <f>IFERROR(ROUND($BO60*INDEX(消耗汇总!BH$8:BH$87,相关资料!$E60,1),-2),0)</f>
        <v>0</v>
      </c>
      <c r="CX60" s="1">
        <f>IFERROR(ROUND($BP60*INDEX(消耗汇总!BE$8:BE$87,相关资料!$F60,1),-2),0)</f>
        <v>0</v>
      </c>
      <c r="CY60" s="1">
        <f>IFERROR(ROUND($BP60*INDEX(消耗汇总!BF$8:BF$87,相关资料!$F60,1),-2),0)</f>
        <v>0</v>
      </c>
      <c r="CZ60" s="1">
        <f>IFERROR(ROUND($BP60*INDEX(消耗汇总!BG$8:BG$87,相关资料!$F60,1),-2),0)</f>
        <v>0</v>
      </c>
      <c r="DA60" s="1">
        <f>IFERROR(ROUND($BP60*INDEX(消耗汇总!BH$8:BH$87,相关资料!$F60,1),-2),0)</f>
        <v>0</v>
      </c>
      <c r="DD60" s="1">
        <f>IFERROR(ROUND($BQ60*INDEX(消耗汇总!BF$8:BF$87,相关资料!$G60,1)+$BS60*INDEX(消耗汇总!BF$8:BF$87,相关资料!$G60,1)/2,-2),0)</f>
        <v>105978200</v>
      </c>
      <c r="DE60" s="1">
        <f>IFERROR(ROUND($BQ60*INDEX(消耗汇总!BG$8:BG$87,相关资料!$G60,1)+$BS60*INDEX(消耗汇总!BG$8:BG$87,相关资料!$G60,1)/2,-2),0)</f>
        <v>50951100</v>
      </c>
      <c r="DF60" s="1">
        <f>IFERROR(ROUND($BQ60*INDEX(消耗汇总!BH$8:BH$87,相关资料!$G60,1)+$BS60*INDEX(消耗汇总!BH$8:BH$87,相关资料!$G60,1)/2,-2),0)</f>
        <v>0</v>
      </c>
      <c r="DH60" s="1">
        <f t="shared" si="20"/>
        <v>50951100</v>
      </c>
      <c r="DI60" s="1">
        <f t="shared" si="21"/>
        <v>105978200</v>
      </c>
      <c r="DM60" s="2">
        <f t="shared" si="22"/>
        <v>78464650</v>
      </c>
      <c r="DN60" s="2"/>
      <c r="DO60" s="2">
        <f t="shared" si="23"/>
        <v>78464650</v>
      </c>
      <c r="DR60" s="1">
        <f>IFERROR(ROUND($BT60*INDEX(消耗汇总!BE$8:BE$87,相关资料!$J60,1),-2),0)</f>
        <v>33967400</v>
      </c>
      <c r="DS60" s="1">
        <f>IFERROR(ROUND($BT60*INDEX(消耗汇总!BF$8:BF$87,相关资料!$J60,1),-2),0)</f>
        <v>70652100</v>
      </c>
      <c r="DT60" s="1">
        <f>IFERROR(ROUND($BT60*INDEX(消耗汇总!BG$8:BG$87,相关资料!$J60,1),-2),0)</f>
        <v>33967400</v>
      </c>
      <c r="DU60" s="1">
        <f>IFERROR(ROUND($BT60*INDEX(消耗汇总!BH$8:BH$87,'[1]功能-城建'!$AZ60,1),-2),0)</f>
        <v>0</v>
      </c>
      <c r="DW60" s="1">
        <f>ROUND($BU60*INDEX(消耗汇总!BE$8:BE$87,相关资料!$K60,1),-2)</f>
        <v>67638600</v>
      </c>
      <c r="DX60" s="1">
        <f>ROUND($BU60*INDEX(消耗汇总!BF$8:BF$87,相关资料!$K60,1),-2)</f>
        <v>140688200</v>
      </c>
      <c r="DY60" s="1">
        <f>ROUND($BU60*INDEX(消耗汇总!BG$8:BG$87,相关资料!$K60,1),-2)</f>
        <v>67638600</v>
      </c>
      <c r="DZ60" s="1">
        <f>ROUND($BU60*INDEX(消耗汇总!BH$8:BH$87,相关资料!$K60,1),-2)</f>
        <v>0</v>
      </c>
      <c r="EB60" s="1">
        <f>IFERROR(ROUND($BV60*INDEX(消耗汇总!BE$8:BE$87,相关资料!$L60,1),-2),0)</f>
        <v>160326000</v>
      </c>
      <c r="EC60" s="1">
        <f>IFERROR(ROUND($BV60*INDEX(消耗汇总!BF$8:BF$87,相关资料!$L60,1),-2),0)</f>
        <v>333478100</v>
      </c>
      <c r="ED60" s="1">
        <f>IFERROR(ROUND($BV60*INDEX(消耗汇总!BG$8:BG$87,相关资料!$L60,1),-2),0)</f>
        <v>160326000</v>
      </c>
      <c r="EE60" s="1">
        <f>IFERROR(ROUND($BV60*INDEX(消耗汇总!BH$8:BH$87,相关资料!$L60,1),-2),0)</f>
        <v>0</v>
      </c>
      <c r="EG60" s="1">
        <f>IFERROR(ROUND($BW60*INDEX(消耗汇总!BE$8:BE$87,相关资料!$M60,1),-2),0)</f>
        <v>116847800</v>
      </c>
      <c r="EH60" s="1">
        <f>IFERROR(ROUND($BW60*INDEX(消耗汇总!BF$8:BF$87,相关资料!$M60,1),-2),0)</f>
        <v>243043400</v>
      </c>
      <c r="EI60" s="1">
        <f>IFERROR(ROUND($BW60*INDEX(消耗汇总!BG$8:BG$87,相关资料!$M60,1),-2),0)</f>
        <v>116847800</v>
      </c>
      <c r="EJ60" s="1">
        <f>IFERROR(ROUND($BW60*INDEX(消耗汇总!BH$8:BH$87,相关资料!$M60,1),-2),0)</f>
        <v>0</v>
      </c>
      <c r="EL60" s="1">
        <f>IFERROR(ROUND($BX60*INDEX(消耗汇总!BE$8:BE$87,相关资料!$N60,1),-2),0)</f>
        <v>0</v>
      </c>
      <c r="EM60" s="1">
        <f>IFERROR(ROUND($BX60*INDEX(消耗汇总!BF$8:BF$87,相关资料!$N60,1),-2),0)</f>
        <v>0</v>
      </c>
      <c r="EN60" s="1">
        <f>IFERROR(ROUND($BX60*INDEX(消耗汇总!BG$8:BG$87,相关资料!$N60,1),-2),0)</f>
        <v>0</v>
      </c>
      <c r="EO60" s="1">
        <f>IFERROR(ROUND($BX60*INDEX(消耗汇总!BH$8:BH$87,相关资料!$N60,1),-2),0)</f>
        <v>0</v>
      </c>
      <c r="EQ60" s="1">
        <f>IFERROR(ROUND($BY60*INDEX(消耗汇总!BE$8:BE$87,相关资料!$O60,1),-2),0)</f>
        <v>0</v>
      </c>
      <c r="ER60" s="1">
        <f>IFERROR(ROUND($BY60*INDEX(消耗汇总!BF$8:BF$87,相关资料!$O60,1),-2),0)</f>
        <v>0</v>
      </c>
      <c r="ES60" s="1">
        <f>IFERROR(ROUND($BY60*INDEX(消耗汇总!BG$8:BG$87,相关资料!$O60,1),-2),0)</f>
        <v>0</v>
      </c>
      <c r="ET60" s="1">
        <f>IFERROR(ROUND($BY60*INDEX(消耗汇总!BH$8:BH$87,相关资料!$O60,1),-2),0)</f>
        <v>0</v>
      </c>
      <c r="EV60" s="1">
        <f>IFERROR(ROUND($BZ60*INDEX(消耗汇总!BE$8:BE$87,相关资料!$P60,1),-2),0)</f>
        <v>0</v>
      </c>
      <c r="EW60" s="1">
        <f>IFERROR(ROUND($BZ60*INDEX(消耗汇总!BF$8:BF$87,相关资料!$P60,1),-2),0)</f>
        <v>0</v>
      </c>
      <c r="EX60" s="1">
        <f>IFERROR(ROUND($BZ60*INDEX(消耗汇总!BG$8:BG$87,相关资料!$P60,1),-2),0)</f>
        <v>0</v>
      </c>
      <c r="EY60" s="1">
        <f>IFERROR(ROUND($BZ60*INDEX(消耗汇总!BH$8:BH$87,相关资料!$P60,1),-2),0)</f>
        <v>0</v>
      </c>
      <c r="FA60" s="1">
        <f>IFERROR(ROUND($CA60*INDEX(消耗汇总!BE$8:BE$87,相关资料!$Q60,1),-2),0)</f>
        <v>0</v>
      </c>
      <c r="FB60" s="1">
        <f>IFERROR(ROUND($CA60*INDEX(消耗汇总!BF$8:BF$87,相关资料!$Q60,1),-2),0)</f>
        <v>0</v>
      </c>
      <c r="FC60" s="1">
        <f>IFERROR(ROUND($CA60*INDEX(消耗汇总!BG$8:BG$87,相关资料!$Q60,1),-2),0)</f>
        <v>0</v>
      </c>
      <c r="FD60" s="1">
        <f>IFERROR(ROUND($CA60*INDEX(消耗汇总!BH$8:BH$87,相关资料!$Q60,1),-2),0)</f>
        <v>0</v>
      </c>
      <c r="FF60" s="1">
        <f>IFERROR(ROUND($CB60*INDEX(消耗汇总!BE$8:BE$87,相关资料!$R60,1),-2),0)</f>
        <v>0</v>
      </c>
      <c r="FG60" s="1">
        <f>IFERROR(ROUND($CB60*INDEX(消耗汇总!BF$8:BF$87,相关资料!$R60,1),-2),0)</f>
        <v>0</v>
      </c>
      <c r="FH60" s="1">
        <f>IFERROR(ROUND($CB60*INDEX(消耗汇总!BG$8:BG$87,相关资料!$R60,1),-2),0)</f>
        <v>0</v>
      </c>
      <c r="FI60" s="1">
        <f>IFERROR(ROUND($CB60*INDEX(消耗汇总!BH$8:BH$87,相关资料!$R60,1),-2),0)</f>
        <v>0</v>
      </c>
      <c r="FK60" s="1">
        <f>IFERROR(ROUND($CC60*INDEX(消耗汇总!BE$8:BE$87,相关资料!$S60,1),-2),0)</f>
        <v>99864100</v>
      </c>
      <c r="FL60" s="1">
        <f>IFERROR(ROUND($CC60*INDEX(消耗汇总!BF$8:BF$87,相关资料!$S60,1),-2),0)</f>
        <v>207717300</v>
      </c>
      <c r="FM60" s="1">
        <f>IFERROR(ROUND($CC60*INDEX(消耗汇总!BG$8:BG$87,相关资料!$S60,1),-2),0)</f>
        <v>99864100</v>
      </c>
      <c r="FN60" s="1">
        <f>IFERROR(ROUND($CC60*INDEX(消耗汇总!BH$8:BH$87,相关资料!$S60,1),-2),0)</f>
        <v>0</v>
      </c>
      <c r="FP60" s="1">
        <f>IFERROR(ROUND($CD60*INDEX(消耗汇总!BE$8:BE$87,相关资料!$T60,1),-2),0)</f>
        <v>0</v>
      </c>
      <c r="FQ60" s="1">
        <f>IFERROR(ROUND($CD60*INDEX(消耗汇总!BF$8:BF$87,相关资料!$T60,1),-2),0)</f>
        <v>0</v>
      </c>
      <c r="FR60" s="1">
        <f>IFERROR(ROUND($CD60*INDEX(消耗汇总!BG$8:BG$87,相关资料!$T60,1),-2),0)</f>
        <v>0</v>
      </c>
      <c r="FS60" s="1">
        <f>IFERROR(ROUND($CD60*INDEX(消耗汇总!BH$8:BH$87,相关资料!$T60,1),-2),0)</f>
        <v>0</v>
      </c>
      <c r="FW60" s="8">
        <v>55</v>
      </c>
      <c r="FX60" s="5">
        <f t="shared" si="13"/>
        <v>3076629200</v>
      </c>
      <c r="FY60" s="5">
        <f t="shared" si="14"/>
        <v>476739000</v>
      </c>
      <c r="FZ60" s="5">
        <f t="shared" si="15"/>
        <v>0</v>
      </c>
      <c r="GA60" s="5">
        <f t="shared" si="1"/>
        <v>0</v>
      </c>
      <c r="GB60" s="5">
        <f t="shared" si="2"/>
        <v>156929300</v>
      </c>
      <c r="GC60" s="5">
        <f t="shared" si="3"/>
        <v>156929300</v>
      </c>
      <c r="GD60" s="5">
        <f t="shared" si="16"/>
        <v>156929300</v>
      </c>
      <c r="GE60" s="5">
        <f t="shared" si="17"/>
        <v>138586900</v>
      </c>
      <c r="GF60" s="5">
        <f t="shared" si="4"/>
        <v>275965400</v>
      </c>
      <c r="GG60" s="5">
        <f t="shared" si="5"/>
        <v>654130100</v>
      </c>
      <c r="GH60" s="5">
        <f t="shared" si="6"/>
        <v>476739000</v>
      </c>
      <c r="GI60" s="8"/>
      <c r="GJ60" s="5">
        <f t="shared" si="7"/>
        <v>0</v>
      </c>
      <c r="GK60" s="5">
        <f t="shared" si="8"/>
        <v>0</v>
      </c>
      <c r="GL60" s="5">
        <f t="shared" si="9"/>
        <v>0</v>
      </c>
      <c r="GM60" s="5">
        <f t="shared" si="10"/>
        <v>0</v>
      </c>
      <c r="GN60" s="5">
        <f t="shared" si="11"/>
        <v>407445500</v>
      </c>
      <c r="GO60" s="5">
        <f t="shared" si="12"/>
        <v>0</v>
      </c>
      <c r="GR60" s="8">
        <v>55</v>
      </c>
      <c r="GS60" s="5">
        <f>SUM(FX$6:FX60)</f>
        <v>19006276400</v>
      </c>
      <c r="GT60" s="5">
        <f>SUM(FY$6:FY60)</f>
        <v>3046601100</v>
      </c>
      <c r="GU60" s="5">
        <f>SUM(FZ$6:FZ60)</f>
        <v>574088126600</v>
      </c>
      <c r="GV60" s="5">
        <f>SUM(GA$6:GA60)</f>
        <v>0</v>
      </c>
      <c r="GW60" s="5">
        <f>SUM(GB$6:GB60)</f>
        <v>1048544400</v>
      </c>
      <c r="GX60" s="5">
        <f>SUM(GC$6:GC60)</f>
        <v>1048544400</v>
      </c>
      <c r="GY60" s="5">
        <f>SUM(GD$6:GD60)</f>
        <v>1048544420</v>
      </c>
      <c r="GZ60" s="5">
        <f>SUM(GE$6:GE60)</f>
        <v>933562850</v>
      </c>
      <c r="HA60" s="5">
        <f>SUM(GF$6:GF60)</f>
        <v>2537301700</v>
      </c>
      <c r="HB60" s="5">
        <f>SUM(GG$6:GG60)</f>
        <v>4062259250</v>
      </c>
      <c r="HC60" s="5">
        <f>SUM(GH$6:GH60)</f>
        <v>3046601400</v>
      </c>
      <c r="HD60" s="5">
        <f>SUM(GI$6:GI60)</f>
        <v>0</v>
      </c>
      <c r="HE60" s="5">
        <f>SUM(GJ$6:GJ60)</f>
        <v>57765804600</v>
      </c>
      <c r="HF60" s="5">
        <f>SUM(GK$6:GK60)</f>
        <v>57765805200</v>
      </c>
      <c r="HG60" s="5">
        <f>SUM(GL$6:GL60)</f>
        <v>57765804900</v>
      </c>
      <c r="HH60" s="5">
        <f>SUM(GM$6:GM60)</f>
        <v>43324352700</v>
      </c>
      <c r="HI60" s="5">
        <f>SUM(GN$6:GN60)</f>
        <v>2575770800</v>
      </c>
      <c r="HJ60" s="5">
        <f>SUM(GO$6:GO60)</f>
        <v>4436503800</v>
      </c>
      <c r="HM60" s="8">
        <v>55</v>
      </c>
      <c r="HN60" s="5">
        <f>IFERROR(求节点(相关资料!C$6:C$85,GS$6:GS$85,$HM60),0)</f>
        <v>19006276400</v>
      </c>
      <c r="HO60" s="5">
        <f>IFERROR(求节点(相关资料!D$6:D$85,GT$6:GT$85,$HM60),0)</f>
        <v>3046601100</v>
      </c>
      <c r="HP60" s="5">
        <f>IFERROR(求节点(相关资料!E$6:E$85,GU$6:GU$85,$HM60),0)</f>
        <v>7891374233.333333</v>
      </c>
      <c r="HQ60" s="5">
        <f>IFERROR(求节点(相关资料!F$6:F$85,GV$6:GV$85,$HM60),0)</f>
        <v>0</v>
      </c>
      <c r="HR60" s="5">
        <f>IFERROR(求节点(相关资料!G$6:G$85,GW$6:GW$85,$HM60),0)</f>
        <v>1048544400</v>
      </c>
      <c r="HS60" s="5">
        <f>IFERROR(求节点(相关资料!H$6:H$85,GX$6:GX$85,$HM60),0)</f>
        <v>1048544400</v>
      </c>
      <c r="HT60" s="5">
        <f>IFERROR(求节点(相关资料!I$6:I$85,GY$6:GY$85,$HM60),0)</f>
        <v>1048544420</v>
      </c>
      <c r="HU60" s="5">
        <f>IFERROR(求节点(相关资料!J$6:J$85,GZ$6:GZ$85,$HM60),0)</f>
        <v>933562850</v>
      </c>
      <c r="HV60" s="5">
        <f>IFERROR(求节点(相关资料!K$6:K$85,HA$6:HA$85,$HM60),0)</f>
        <v>2537301700</v>
      </c>
      <c r="HW60" s="5">
        <f>IFERROR(求节点(相关资料!L$6:L$85,HB$6:HB$85,$HM60),0)</f>
        <v>4062259250</v>
      </c>
      <c r="HX60" s="5">
        <f>IFERROR(求节点(相关资料!M$6:M$85,HC$6:HC$85,$HM60),0)</f>
        <v>3046601400</v>
      </c>
      <c r="HY60" s="5">
        <f>IFERROR(求节点(相关资料!N$6:N$85,HD$6:HD$85,$HM60),0)</f>
        <v>0</v>
      </c>
      <c r="HZ60" s="5">
        <f>IFERROR(求节点(相关资料!O$6:O$85,HE$6:HE$85,$HM60),0)</f>
        <v>1140358000</v>
      </c>
      <c r="IA60" s="5">
        <f>IFERROR(求节点(相关资料!P$6:P$85,HF$6:HF$85,$HM60),0)</f>
        <v>1140358600</v>
      </c>
      <c r="IB60" s="5">
        <f>IFERROR(求节点(相关资料!Q$6:Q$85,HG$6:HG$85,$HM60),0)</f>
        <v>1140358300</v>
      </c>
      <c r="IC60" s="5">
        <f>IFERROR(求节点(相关资料!R$6:R$85,HH$6:HH$85,$HM60),0)</f>
        <v>855267200</v>
      </c>
      <c r="ID60" s="5">
        <f>IFERROR(求节点(相关资料!S$6:S$85,HI$6:HI$85,$HM60),0)</f>
        <v>2575770800</v>
      </c>
      <c r="IE60" s="5">
        <f>IFERROR(求节点(相关资料!T$6:T$85,HJ$6:HJ$85,$HM60),0)</f>
        <v>81969300</v>
      </c>
      <c r="IH60" s="6">
        <v>55</v>
      </c>
      <c r="II60" s="6">
        <f>SUMPRODUCT(HN60:IE60,'[1]功能-城建'!$X60:$AO60)</f>
        <v>50603692353.333328</v>
      </c>
      <c r="IJ60" s="6">
        <f>'[1]资源-木石铜粮'!$BW60</f>
        <v>55328004022.745796</v>
      </c>
      <c r="IK60" s="6">
        <f t="shared" si="19"/>
        <v>0.91461264954596477</v>
      </c>
    </row>
    <row r="61" spans="1:245" x14ac:dyDescent="0.15">
      <c r="A61" s="2">
        <v>56</v>
      </c>
      <c r="B61" s="4">
        <f>'[1]资源-木石铜粮'!DG61</f>
        <v>20962091849.118786</v>
      </c>
      <c r="C61" s="4">
        <f>'[1]资源-木石铜粮'!DH61</f>
        <v>3344483874.2695971</v>
      </c>
      <c r="D61" s="4">
        <f>'[1]资源-木石铜粮'!DI61</f>
        <v>9478065563.0001125</v>
      </c>
      <c r="E61" s="4">
        <f>'[1]资源-木石铜粮'!DJ61</f>
        <v>0</v>
      </c>
      <c r="F61" s="4">
        <f>'[1]资源-木石铜粮'!DK61</f>
        <v>1017391864.1698385</v>
      </c>
      <c r="G61" s="4">
        <f>'[1]资源-木石铜粮'!DL61</f>
        <v>1017391864.1698385</v>
      </c>
      <c r="H61" s="4">
        <f>'[1]资源-木石铜粮'!DM61</f>
        <v>1017391864.1698385</v>
      </c>
      <c r="I61" s="4">
        <f>'[1]资源-木石铜粮'!DN61</f>
        <v>1017391864.1698385</v>
      </c>
      <c r="J61" s="29" t="e">
        <f>SMALL('[1]资源-木石铜粮'!$DO$6:$DO$55,$A61)</f>
        <v>#NUM!</v>
      </c>
      <c r="K61" s="4">
        <f>'[1]资源-木石铜粮'!DP61</f>
        <v>4476925761.5020437</v>
      </c>
      <c r="L61" s="4">
        <f>'[1]资源-木石铜粮'!DQ61</f>
        <v>3344483414.3265185</v>
      </c>
      <c r="M61" s="4">
        <f>'[1]资源-木石铜粮'!DR61</f>
        <v>7654483485.166338</v>
      </c>
      <c r="N61" s="4">
        <f>'[1]资源-木石铜粮'!DS61</f>
        <v>1224955389.7829275</v>
      </c>
      <c r="O61" s="4">
        <f>'[1]资源-木石铜粮'!DT61</f>
        <v>1224956518.8410003</v>
      </c>
      <c r="P61" s="4">
        <f>'[1]资源-木石铜粮'!DU61</f>
        <v>1224956110.0027084</v>
      </c>
      <c r="Q61" s="4">
        <f>'[1]资源-木石铜粮'!DV61</f>
        <v>918715741.81963801</v>
      </c>
      <c r="R61" s="4">
        <f>'[1]资源-木石铜粮'!DW61</f>
        <v>2831579696.8570871</v>
      </c>
      <c r="S61" s="4">
        <f>'[1]资源-木石铜粮'!DX61</f>
        <v>102578959.91603689</v>
      </c>
      <c r="T61" s="4">
        <f>'[1]资源-木石铜粮'!DY61</f>
        <v>0</v>
      </c>
      <c r="V61" s="2">
        <v>56</v>
      </c>
      <c r="W61" s="2">
        <f>IFERROR(求节点($A$6:$A$85,B$6:B$85,相关资料!C61),0)</f>
        <v>20962091849.118786</v>
      </c>
      <c r="X61" s="2">
        <f>IFERROR(求节点($A$6:$A$85,C$6:C$85,相关资料!D61),0)</f>
        <v>3344483874.2695971</v>
      </c>
      <c r="Y61" s="2">
        <f>IFERROR(求节点($A$6:$A$85,D$6:D$85,相关资料!E61),0)</f>
        <v>464988771639.45007</v>
      </c>
      <c r="Z61" s="2">
        <f>IFERROR(求节点($A$6:$A$85,E$6:E$85,相关资料!F61),0)</f>
        <v>0</v>
      </c>
      <c r="AA61" s="2">
        <f>IFERROR(求节点($A$6:$A$85,F$6:F$85,相关资料!G61),0)</f>
        <v>1017391864.1698385</v>
      </c>
      <c r="AB61" s="2">
        <f>IFERROR(求节点($A$6:$A$85,G$6:G$85,相关资料!H61),0)</f>
        <v>1017391864.1698385</v>
      </c>
      <c r="AC61" s="2">
        <f>IFERROR(求节点($A$6:$A$85,H$6:H$85,相关资料!I61),0)</f>
        <v>1017391864.1698385</v>
      </c>
      <c r="AD61" s="2">
        <f>IFERROR(求节点($A$6:$A$85,I$6:I$85,相关资料!J61),0)</f>
        <v>1017391864.1698385</v>
      </c>
      <c r="AE61" s="29">
        <f>MAX(求节点('[1]功能-城建'!$K$33:$K$55,$J$33:$J$85,$V61),AE60)</f>
        <v>1224082814.2575464</v>
      </c>
      <c r="AF61" s="2">
        <f>IFERROR(求节点($A$6:$A$85,K$6:K$85,相关资料!L61),0)</f>
        <v>4476925761.5020437</v>
      </c>
      <c r="AG61" s="2">
        <f>IFERROR(求节点($A$6:$A$85,L$6:L$85,相关资料!M61),0)</f>
        <v>3344483414.3265185</v>
      </c>
      <c r="AH61" s="2">
        <f>IFERROR(求节点($A$6:$A$85,M$6:M$85,相关资料!N61),0)</f>
        <v>365635414126.22552</v>
      </c>
      <c r="AI61" s="2">
        <f>IFERROR(求节点($A$6:$A$85,N$6:N$85,相关资料!O61),0)</f>
        <v>46721568786.87645</v>
      </c>
      <c r="AJ61" s="2">
        <f>IFERROR(求节点($A$6:$A$85,O$6:O$85,相关资料!P61),0)</f>
        <v>46721569915.934525</v>
      </c>
      <c r="AK61" s="2">
        <f>IFERROR(求节点($A$6:$A$85,P$6:P$85,相关资料!Q61),0)</f>
        <v>46721569507.096237</v>
      </c>
      <c r="AL61" s="2">
        <f>IFERROR(求节点($A$6:$A$85,Q$6:Q$85,相关资料!R61),0)</f>
        <v>35041175789.639816</v>
      </c>
      <c r="AM61" s="2">
        <f>IFERROR(求节点($A$6:$A$85,R$6:R$85,相关资料!S61),0)</f>
        <v>2831579696.8570871</v>
      </c>
      <c r="AN61" s="2">
        <f>IFERROR(求节点($A$6:$A$85,S$6:S$85,相关资料!T61),0)</f>
        <v>3606382190.1373234</v>
      </c>
      <c r="AO61" s="2">
        <f>IFERROR(求节点($A$6:$A$85,T$6:T$85,相关资料!U61),0)</f>
        <v>0</v>
      </c>
      <c r="AQ61" s="2">
        <v>56</v>
      </c>
      <c r="AR61" s="2">
        <f>IF(W61-W60=0,MAX(AR$6:AR60),W61-W60)</f>
        <v>3200043530.6625328</v>
      </c>
      <c r="AS61" s="2">
        <f>IF(X61-X60=0,MAX(AS$6:AS60),X61-X60)</f>
        <v>492750065.78343391</v>
      </c>
      <c r="AT61" s="2">
        <f>IF(Y61-Y60=0,MAX(AT$6:AT60),Y61-Y60)</f>
        <v>130219026434.29602</v>
      </c>
      <c r="AU61" s="2">
        <f>IF(Z61-Z60=0,MAX(AU$6:AU60),Z61-Z60)</f>
        <v>0</v>
      </c>
      <c r="AV61" s="2">
        <f>IF(AA61-AA60=0,MAX(AV$6:AV60),AA61-AA60)</f>
        <v>141594846.48949254</v>
      </c>
      <c r="AW61" s="2">
        <f>IF(AB61-AB60=0,MAX(AW$6:AW60),AB61-AB60)</f>
        <v>141594846.48949254</v>
      </c>
      <c r="AX61" s="2">
        <f>IF(AC61-AC60=0,MAX(AX$6:AX60),AC61-AC60)</f>
        <v>141594846.48949254</v>
      </c>
      <c r="AY61" s="2">
        <f>IF(AD61-AD60=0,MAX(AY$6:AY60),AD61-AD60)</f>
        <v>141594846.48949254</v>
      </c>
      <c r="AZ61" s="2">
        <f>IF(AE61-AE60=0,MAX(AZ$6:AZ60),AE61-AE60)</f>
        <v>237901179.0002284</v>
      </c>
      <c r="BA61" s="2">
        <f>IF(AF61-AF60=0,MAX(BA$6:BA60),AF61-AF60)</f>
        <v>679655263.14956379</v>
      </c>
      <c r="BB61" s="2">
        <f>IF(AG61-AG60=0,MAX(BB$6:BB60),AG61-AG60)</f>
        <v>492750065.78343391</v>
      </c>
      <c r="BC61" s="2">
        <f>IF(AH61-AH60=0,MAX(BC$6:BC60),AH61-AH60)</f>
        <v>80184338195.206726</v>
      </c>
      <c r="BD61" s="2">
        <f>IF(AI61-AI60=0,MAX(BD$6:BD60),AI61-AI60)</f>
        <v>17673864382.141937</v>
      </c>
      <c r="BE61" s="2">
        <f>IF(AJ61-AJ60=0,MAX(BE$6:BE60),AJ61-AJ60)</f>
        <v>17673864382.141937</v>
      </c>
      <c r="BF61" s="2">
        <f>IF(AK61-AK60=0,MAX(BF$6:BF60),AK61-AK60)</f>
        <v>17673864382.141941</v>
      </c>
      <c r="BG61" s="2">
        <f>IF(AL61-AL60=0,MAX(BG$6:BG60),AL61-AL60)</f>
        <v>13255398286.606468</v>
      </c>
      <c r="BH61" s="2">
        <f>IF(AM61-AM60=0,MAX(BH$6:BH60),AM61-AM60)</f>
        <v>421952642.53868771</v>
      </c>
      <c r="BI61" s="2">
        <f>IF(AN61-AN60=0,MAX(BI$6:BI60),AN61-AN60)</f>
        <v>1285032343.8735757</v>
      </c>
      <c r="BK61" s="21">
        <v>1.18</v>
      </c>
      <c r="BL61" s="2">
        <v>56</v>
      </c>
      <c r="BM61" s="2">
        <f>IF($BL61&gt;BM$1,0,SMALL(AR$6:AR$85,$BL61)*求节点($BL$6:$BL$85,$BK$6:$BK$85,INDEX(升级建筑所需大殿等级!AA$6:AA$85,MATCH($BL61,升级建筑所需大殿等级!$Z$6:$Z$85,0))))</f>
        <v>3776051366.1817884</v>
      </c>
      <c r="BN61" s="2">
        <f>IF($BL61&gt;BN$1,0,SMALL(AS$6:AS$85,$BL61)*求节点($BL$6:$BL$85,$BK$6:$BK$85,INDEX(升级建筑所需大殿等级!AB$6:AB$85,MATCH($BL61,升级建筑所需大殿等级!$Z$6:$Z$85,0))))</f>
        <v>581445077.62445199</v>
      </c>
      <c r="BO61" s="2">
        <f>IF($BL61&gt;BO$1,0,SMALL(AT$6:AT$85,$BL61)*求节点($BL$6:$BL$85,$BK$6:$BK$85,INDEX(升级建筑所需大殿等级!AC$6:AC$85,MATCH($BL61,升级建筑所需大殿等级!$Z$6:$Z$85,0))))</f>
        <v>0</v>
      </c>
      <c r="BP61" s="2">
        <f>IF($BL61&gt;BP$1,0,SMALL(AU$6:AU$85,$BL61)*求节点($BL$6:$BL$85,$BK$6:$BK$85,INDEX(升级建筑所需大殿等级!AD$6:AD$85,MATCH($BL61,升级建筑所需大殿等级!$Z$6:$Z$85,0))))</f>
        <v>0</v>
      </c>
      <c r="BQ61" s="2">
        <f>IF($BL61&gt;BQ$1,0,SMALL(AV$6:AV$85,$BL61)*求节点($BL$6:$BL$85,$BK$6:$BK$85,INDEX(升级建筑所需大殿等级!AE$6:AE$85,MATCH($BL61,升级建筑所需大殿等级!$Z$6:$Z$85,0))))</f>
        <v>167081918.8576012</v>
      </c>
      <c r="BR61" s="2">
        <f>IF($BL61&gt;BR$1,0,SMALL(AW$6:AW$85,$BL61)*求节点($BL$6:$BL$85,$BK$6:$BK$85,INDEX(升级建筑所需大殿等级!AF$6:AF$85,MATCH($BL61,升级建筑所需大殿等级!$Z$6:$Z$85,0))))</f>
        <v>167081918.8576012</v>
      </c>
      <c r="BS61" s="2">
        <f>IF($BL61&gt;BS$1,0,SMALL(AX$6:AX$85,$BL61)*求节点($BL$6:$BL$85,$BK$6:$BK$85,INDEX(升级建筑所需大殿等级!AG$6:AG$85,MATCH($BL61,升级建筑所需大殿等级!$Z$6:$Z$85,0))))</f>
        <v>167081918.8576012</v>
      </c>
      <c r="BT61" s="2">
        <f>IF($BL61&gt;BT$1,0,SMALL(AY$6:AY$85,$BL61)*求节点($BL$6:$BL$85,$BK$6:$BK$85,INDEX(升级建筑所需大殿等级!AH$6:AH$85,MATCH($BL61,升级建筑所需大殿等级!$Z$6:$Z$85,0))))</f>
        <v>167081918.8576012</v>
      </c>
      <c r="BU61" s="2">
        <f>IF($BL61&gt;BU$1,0,SMALL(AZ$6:AZ$85,$BL61)*求节点($BL$6:$BL$85,$BK$6:$BK$85,INDEX(升级建筑所需大殿等级!AI$6:AI$85,MATCH($BL61,升级建筑所需大殿等级!$Z$6:$Z$85,0))))</f>
        <v>280723391.2202695</v>
      </c>
      <c r="BV61" s="2">
        <f>IF($BL61&gt;BV$1,0,SMALL(BA$6:BA$85,$BL61)*求节点($BL$6:$BL$85,$BK$6:$BK$85,INDEX(升级建筑所需大殿等级!AJ$6:AJ$85,MATCH($BL61,升级建筑所需大殿等级!$Z$6:$Z$85,0))))</f>
        <v>801993210.51648521</v>
      </c>
      <c r="BW61" s="2">
        <f>IF($BL61&gt;BW$1,0,SMALL(BB$6:BB$85,$BL61)*求节点($BL$6:$BL$85,$BK$6:$BK$85,INDEX(升级建筑所需大殿等级!AK$6:AK$85,MATCH($BL61,升级建筑所需大殿等级!$Z$6:$Z$85,0))))</f>
        <v>581445077.62445199</v>
      </c>
      <c r="BX61" s="2">
        <f>IF($BL61&gt;BX$1,0,SMALL(BC$6:BC$85,$BL61)*求节点($BL$6:$BL$85,$BK$6:$BK$85,INDEX(升级建筑所需大殿等级!AL$6:AL$85,MATCH($BL61,升级建筑所需大殿等级!$Z$6:$Z$85,0))))</f>
        <v>0</v>
      </c>
      <c r="BY61" s="2">
        <f>IF($BL61&gt;BY$1,0,SMALL(BD$6:BD$85,$BL61)*求节点($BL$6:$BL$85,$BK$6:$BK$85,INDEX(升级建筑所需大殿等级!AM$6:AM$85,MATCH($BL61,升级建筑所需大殿等级!$Z$6:$Z$85,0))))</f>
        <v>0</v>
      </c>
      <c r="BZ61" s="2">
        <f>IF($BL61&gt;BZ$1,0,SMALL(BE$6:BE$85,$BL61)*求节点($BL$6:$BL$85,$BK$6:$BK$85,INDEX(升级建筑所需大殿等级!AN$6:AN$85,MATCH($BL61,升级建筑所需大殿等级!$Z$6:$Z$85,0))))</f>
        <v>0</v>
      </c>
      <c r="CA61" s="2">
        <f>IF($BL61&gt;CA$1,0,SMALL(BF$6:BF$85,$BL61)*求节点($BL$6:$BL$85,$BK$6:$BK$85,INDEX(升级建筑所需大殿等级!AO$6:AO$85,MATCH($BL61,升级建筑所需大殿等级!$Z$6:$Z$85,0))))</f>
        <v>0</v>
      </c>
      <c r="CB61" s="2">
        <f>IF($BL61&gt;CB$1,0,SMALL(BG$6:BG$85,$BL61)*求节点($BL$6:$BL$85,$BK$6:$BK$85,INDEX(升级建筑所需大殿等级!AP$6:AP$85,MATCH($BL61,升级建筑所需大殿等级!$Z$6:$Z$85,0))))</f>
        <v>0</v>
      </c>
      <c r="CC61" s="2">
        <f>IF($BL61&gt;CC$1,0,SMALL(BH$6:BH$85,$BL61)*求节点($BL$6:$BL$85,$BK$6:$BK$85,INDEX(升级建筑所需大殿等级!AQ$6:AQ$85,MATCH($BL61,升级建筑所需大殿等级!$Z$6:$Z$85,0))))</f>
        <v>497904118.19565147</v>
      </c>
      <c r="CD61" s="2">
        <f>IF($BL61&gt;CD$1,0,SMALL(BI$6:BI$85,$BL61)*求节点($BL$6:$BL$85,$BK$6:$BK$85,INDEX(升级建筑所需大殿等级!AR$6:AR$85,MATCH($BL61,升级建筑所需大殿等级!$Z$6:$Z$85,0))))</f>
        <v>0</v>
      </c>
      <c r="CE61" s="2"/>
      <c r="CF61" s="2"/>
      <c r="CH61" s="1">
        <v>56</v>
      </c>
      <c r="CI61" s="1">
        <f>IFERROR(ROUND($BM61*INDEX(消耗汇总!BE$8:BE$87,相关资料!$C61,1),-2),0)</f>
        <v>920988100</v>
      </c>
      <c r="CJ61" s="1">
        <f>IFERROR(ROUND($BM61*INDEX(消耗汇总!BF$8:BF$87,相关资料!$C61,1),-2),0)</f>
        <v>1934075100</v>
      </c>
      <c r="CK61" s="1">
        <f>IFERROR(ROUND($BM61*INDEX(消耗汇总!BG$8:BG$87,相关资料!$C61,1),-2),0)</f>
        <v>920988100</v>
      </c>
      <c r="CL61" s="1">
        <f>IFERROR(ROUND($BM61*INDEX(消耗汇总!BH$8:BH$87,相关资料!$C61,1),-2),0)</f>
        <v>0</v>
      </c>
      <c r="CN61" s="1">
        <f>IFERROR(ROUND($BN61*INDEX(消耗汇总!BE$8:BE$87,相关资料!$D61,1),-2),0)</f>
        <v>141815900</v>
      </c>
      <c r="CO61" s="1">
        <f>IFERROR(ROUND($BN61*INDEX(消耗汇总!BF$8:BF$87,相关资料!$D61,1),-2),0)</f>
        <v>297813300</v>
      </c>
      <c r="CP61" s="1">
        <f>IFERROR(ROUND($BN61*INDEX(消耗汇总!BG$8:BG$87,相关资料!$D61,1),-2),0)</f>
        <v>141815900</v>
      </c>
      <c r="CQ61" s="1">
        <f>IFERROR(ROUND($BN61*INDEX(消耗汇总!BH$8:BH$87,相关资料!$D61,1),-2),0)</f>
        <v>0</v>
      </c>
      <c r="CS61" s="1">
        <f>IFERROR(ROUND($BO61*INDEX(消耗汇总!BE$8:BE$87,相关资料!$E61,1),-2),0)</f>
        <v>0</v>
      </c>
      <c r="CT61" s="1">
        <f>IFERROR(ROUND($BO61*INDEX(消耗汇总!BF$8:BF$87,相关资料!$E61,1),-2),0)</f>
        <v>0</v>
      </c>
      <c r="CU61" s="1">
        <f>IFERROR(ROUND($BO61*INDEX(消耗汇总!BG$8:BG$87,相关资料!$E61,1),-2),0)</f>
        <v>0</v>
      </c>
      <c r="CV61" s="1">
        <f>IFERROR(ROUND($BO61*INDEX(消耗汇总!BH$8:BH$87,相关资料!$E61,1),-2),0)</f>
        <v>0</v>
      </c>
      <c r="CX61" s="1">
        <f>IFERROR(ROUND($BP61*INDEX(消耗汇总!BE$8:BE$87,相关资料!$F61,1),-2),0)</f>
        <v>0</v>
      </c>
      <c r="CY61" s="1">
        <f>IFERROR(ROUND($BP61*INDEX(消耗汇总!BF$8:BF$87,相关资料!$F61,1),-2),0)</f>
        <v>0</v>
      </c>
      <c r="CZ61" s="1">
        <f>IFERROR(ROUND($BP61*INDEX(消耗汇总!BG$8:BG$87,相关资料!$F61,1),-2),0)</f>
        <v>0</v>
      </c>
      <c r="DA61" s="1">
        <f>IFERROR(ROUND($BP61*INDEX(消耗汇总!BH$8:BH$87,相关资料!$F61,1),-2),0)</f>
        <v>0</v>
      </c>
      <c r="DD61" s="1">
        <f>IFERROR(ROUND($BQ61*INDEX(消耗汇总!BF$8:BF$87,相关资料!$G61,1)+$BS61*INDEX(消耗汇总!BF$8:BF$87,相关资料!$G61,1)/2,-2),0)</f>
        <v>128367800</v>
      </c>
      <c r="DE61" s="1">
        <f>IFERROR(ROUND($BQ61*INDEX(消耗汇总!BG$8:BG$87,相关资料!$G61,1)+$BS61*INDEX(消耗汇总!BG$8:BG$87,相关资料!$G61,1)/2,-2),0)</f>
        <v>61127500</v>
      </c>
      <c r="DF61" s="1">
        <f>IFERROR(ROUND($BQ61*INDEX(消耗汇总!BH$8:BH$87,相关资料!$G61,1)+$BS61*INDEX(消耗汇总!BH$8:BH$87,相关资料!$G61,1)/2,-2),0)</f>
        <v>0</v>
      </c>
      <c r="DH61" s="1">
        <f t="shared" si="20"/>
        <v>61127500</v>
      </c>
      <c r="DI61" s="1">
        <f t="shared" si="21"/>
        <v>128367800</v>
      </c>
      <c r="DM61" s="2">
        <f t="shared" si="22"/>
        <v>94747650</v>
      </c>
      <c r="DN61" s="2"/>
      <c r="DO61" s="2">
        <f t="shared" si="23"/>
        <v>94747650</v>
      </c>
      <c r="DR61" s="1">
        <f>IFERROR(ROUND($BT61*INDEX(消耗汇总!BE$8:BE$87,相关资料!$J61,1),-2),0)</f>
        <v>40751700</v>
      </c>
      <c r="DS61" s="1">
        <f>IFERROR(ROUND($BT61*INDEX(消耗汇总!BF$8:BF$87,相关资料!$J61,1),-2),0)</f>
        <v>85578500</v>
      </c>
      <c r="DT61" s="1">
        <f>IFERROR(ROUND($BT61*INDEX(消耗汇总!BG$8:BG$87,相关资料!$J61,1),-2),0)</f>
        <v>40751700</v>
      </c>
      <c r="DU61" s="1">
        <f>IFERROR(ROUND($BT61*INDEX(消耗汇总!BH$8:BH$87,'[1]功能-城建'!$AZ61,1),-2),0)</f>
        <v>0</v>
      </c>
      <c r="DW61" s="1">
        <f>ROUND($BU61*INDEX(消耗汇总!BE$8:BE$87,相关资料!$K61,1),-2)</f>
        <v>68469100</v>
      </c>
      <c r="DX61" s="1">
        <f>ROUND($BU61*INDEX(消耗汇总!BF$8:BF$87,相关资料!$K61,1),-2)</f>
        <v>143785200</v>
      </c>
      <c r="DY61" s="1">
        <f>ROUND($BU61*INDEX(消耗汇总!BG$8:BG$87,相关资料!$K61,1),-2)</f>
        <v>68469100</v>
      </c>
      <c r="DZ61" s="1">
        <f>ROUND($BU61*INDEX(消耗汇总!BH$8:BH$87,相关资料!$K61,1),-2)</f>
        <v>0</v>
      </c>
      <c r="EB61" s="1">
        <f>IFERROR(ROUND($BV61*INDEX(消耗汇总!BE$8:BE$87,相关资料!$L61,1),-2),0)</f>
        <v>195608100</v>
      </c>
      <c r="EC61" s="1">
        <f>IFERROR(ROUND($BV61*INDEX(消耗汇总!BF$8:BF$87,相关资料!$L61,1),-2),0)</f>
        <v>410777000</v>
      </c>
      <c r="ED61" s="1">
        <f>IFERROR(ROUND($BV61*INDEX(消耗汇总!BG$8:BG$87,相关资料!$L61,1),-2),0)</f>
        <v>195608100</v>
      </c>
      <c r="EE61" s="1">
        <f>IFERROR(ROUND($BV61*INDEX(消耗汇总!BH$8:BH$87,相关资料!$L61,1),-2),0)</f>
        <v>0</v>
      </c>
      <c r="EG61" s="1">
        <f>IFERROR(ROUND($BW61*INDEX(消耗汇总!BE$8:BE$87,相关资料!$M61,1),-2),0)</f>
        <v>141815900</v>
      </c>
      <c r="EH61" s="1">
        <f>IFERROR(ROUND($BW61*INDEX(消耗汇总!BF$8:BF$87,相关资料!$M61,1),-2),0)</f>
        <v>297813300</v>
      </c>
      <c r="EI61" s="1">
        <f>IFERROR(ROUND($BW61*INDEX(消耗汇总!BG$8:BG$87,相关资料!$M61,1),-2),0)</f>
        <v>141815900</v>
      </c>
      <c r="EJ61" s="1">
        <f>IFERROR(ROUND($BW61*INDEX(消耗汇总!BH$8:BH$87,相关资料!$M61,1),-2),0)</f>
        <v>0</v>
      </c>
      <c r="EL61" s="1">
        <f>IFERROR(ROUND($BX61*INDEX(消耗汇总!BE$8:BE$87,相关资料!$N61,1),-2),0)</f>
        <v>0</v>
      </c>
      <c r="EM61" s="1">
        <f>IFERROR(ROUND($BX61*INDEX(消耗汇总!BF$8:BF$87,相关资料!$N61,1),-2),0)</f>
        <v>0</v>
      </c>
      <c r="EN61" s="1">
        <f>IFERROR(ROUND($BX61*INDEX(消耗汇总!BG$8:BG$87,相关资料!$N61,1),-2),0)</f>
        <v>0</v>
      </c>
      <c r="EO61" s="1">
        <f>IFERROR(ROUND($BX61*INDEX(消耗汇总!BH$8:BH$87,相关资料!$N61,1),-2),0)</f>
        <v>0</v>
      </c>
      <c r="EQ61" s="1">
        <f>IFERROR(ROUND($BY61*INDEX(消耗汇总!BE$8:BE$87,相关资料!$O61,1),-2),0)</f>
        <v>0</v>
      </c>
      <c r="ER61" s="1">
        <f>IFERROR(ROUND($BY61*INDEX(消耗汇总!BF$8:BF$87,相关资料!$O61,1),-2),0)</f>
        <v>0</v>
      </c>
      <c r="ES61" s="1">
        <f>IFERROR(ROUND($BY61*INDEX(消耗汇总!BG$8:BG$87,相关资料!$O61,1),-2),0)</f>
        <v>0</v>
      </c>
      <c r="ET61" s="1">
        <f>IFERROR(ROUND($BY61*INDEX(消耗汇总!BH$8:BH$87,相关资料!$O61,1),-2),0)</f>
        <v>0</v>
      </c>
      <c r="EV61" s="1">
        <f>IFERROR(ROUND($BZ61*INDEX(消耗汇总!BE$8:BE$87,相关资料!$P61,1),-2),0)</f>
        <v>0</v>
      </c>
      <c r="EW61" s="1">
        <f>IFERROR(ROUND($BZ61*INDEX(消耗汇总!BF$8:BF$87,相关资料!$P61,1),-2),0)</f>
        <v>0</v>
      </c>
      <c r="EX61" s="1">
        <f>IFERROR(ROUND($BZ61*INDEX(消耗汇总!BG$8:BG$87,相关资料!$P61,1),-2),0)</f>
        <v>0</v>
      </c>
      <c r="EY61" s="1">
        <f>IFERROR(ROUND($BZ61*INDEX(消耗汇总!BH$8:BH$87,相关资料!$P61,1),-2),0)</f>
        <v>0</v>
      </c>
      <c r="FA61" s="1">
        <f>IFERROR(ROUND($CA61*INDEX(消耗汇总!BE$8:BE$87,相关资料!$Q61,1),-2),0)</f>
        <v>0</v>
      </c>
      <c r="FB61" s="1">
        <f>IFERROR(ROUND($CA61*INDEX(消耗汇总!BF$8:BF$87,相关资料!$Q61,1),-2),0)</f>
        <v>0</v>
      </c>
      <c r="FC61" s="1">
        <f>IFERROR(ROUND($CA61*INDEX(消耗汇总!BG$8:BG$87,相关资料!$Q61,1),-2),0)</f>
        <v>0</v>
      </c>
      <c r="FD61" s="1">
        <f>IFERROR(ROUND($CA61*INDEX(消耗汇总!BH$8:BH$87,相关资料!$Q61,1),-2),0)</f>
        <v>0</v>
      </c>
      <c r="FF61" s="1">
        <f>IFERROR(ROUND($CB61*INDEX(消耗汇总!BE$8:BE$87,相关资料!$R61,1),-2),0)</f>
        <v>0</v>
      </c>
      <c r="FG61" s="1">
        <f>IFERROR(ROUND($CB61*INDEX(消耗汇总!BF$8:BF$87,相关资料!$R61,1),-2),0)</f>
        <v>0</v>
      </c>
      <c r="FH61" s="1">
        <f>IFERROR(ROUND($CB61*INDEX(消耗汇总!BG$8:BG$87,相关资料!$R61,1),-2),0)</f>
        <v>0</v>
      </c>
      <c r="FI61" s="1">
        <f>IFERROR(ROUND($CB61*INDEX(消耗汇总!BH$8:BH$87,相关资料!$R61,1),-2),0)</f>
        <v>0</v>
      </c>
      <c r="FK61" s="1">
        <f>IFERROR(ROUND($CC61*INDEX(消耗汇总!BE$8:BE$87,相关资料!$S61,1),-2),0)</f>
        <v>121440000</v>
      </c>
      <c r="FL61" s="1">
        <f>IFERROR(ROUND($CC61*INDEX(消耗汇总!BF$8:BF$87,相关资料!$S61,1),-2),0)</f>
        <v>255024100</v>
      </c>
      <c r="FM61" s="1">
        <f>IFERROR(ROUND($CC61*INDEX(消耗汇总!BG$8:BG$87,相关资料!$S61,1),-2),0)</f>
        <v>121440000</v>
      </c>
      <c r="FN61" s="1">
        <f>IFERROR(ROUND($CC61*INDEX(消耗汇总!BH$8:BH$87,相关资料!$S61,1),-2),0)</f>
        <v>0</v>
      </c>
      <c r="FP61" s="1">
        <f>IFERROR(ROUND($CD61*INDEX(消耗汇总!BE$8:BE$87,相关资料!$T61,1),-2),0)</f>
        <v>0</v>
      </c>
      <c r="FQ61" s="1">
        <f>IFERROR(ROUND($CD61*INDEX(消耗汇总!BF$8:BF$87,相关资料!$T61,1),-2),0)</f>
        <v>0</v>
      </c>
      <c r="FR61" s="1">
        <f>IFERROR(ROUND($CD61*INDEX(消耗汇总!BG$8:BG$87,相关资料!$T61,1),-2),0)</f>
        <v>0</v>
      </c>
      <c r="FS61" s="1">
        <f>IFERROR(ROUND($CD61*INDEX(消耗汇总!BH$8:BH$87,相关资料!$T61,1),-2),0)</f>
        <v>0</v>
      </c>
      <c r="FW61" s="8">
        <v>56</v>
      </c>
      <c r="FX61" s="5">
        <f t="shared" si="13"/>
        <v>3776051300</v>
      </c>
      <c r="FY61" s="5">
        <f t="shared" si="14"/>
        <v>581445100</v>
      </c>
      <c r="FZ61" s="5">
        <f t="shared" si="15"/>
        <v>0</v>
      </c>
      <c r="GA61" s="5">
        <f t="shared" si="1"/>
        <v>0</v>
      </c>
      <c r="GB61" s="5">
        <f t="shared" si="2"/>
        <v>189495300</v>
      </c>
      <c r="GC61" s="5">
        <f t="shared" si="3"/>
        <v>189495300</v>
      </c>
      <c r="GD61" s="5">
        <f t="shared" si="16"/>
        <v>189495300</v>
      </c>
      <c r="GE61" s="5">
        <f t="shared" si="17"/>
        <v>167081900</v>
      </c>
      <c r="GF61" s="5">
        <f t="shared" si="4"/>
        <v>280723400</v>
      </c>
      <c r="GG61" s="5">
        <f t="shared" si="5"/>
        <v>801993200</v>
      </c>
      <c r="GH61" s="5">
        <f t="shared" si="6"/>
        <v>581445100</v>
      </c>
      <c r="GI61" s="8"/>
      <c r="GJ61" s="5">
        <f t="shared" si="7"/>
        <v>0</v>
      </c>
      <c r="GK61" s="5">
        <f t="shared" si="8"/>
        <v>0</v>
      </c>
      <c r="GL61" s="5">
        <f t="shared" si="9"/>
        <v>0</v>
      </c>
      <c r="GM61" s="5">
        <f t="shared" si="10"/>
        <v>0</v>
      </c>
      <c r="GN61" s="5">
        <f t="shared" si="11"/>
        <v>497904100</v>
      </c>
      <c r="GO61" s="5">
        <f t="shared" si="12"/>
        <v>0</v>
      </c>
      <c r="GR61" s="8">
        <v>56</v>
      </c>
      <c r="GS61" s="5">
        <f>SUM(FX$6:FX61)</f>
        <v>22782327700</v>
      </c>
      <c r="GT61" s="5">
        <f>SUM(FY$6:FY61)</f>
        <v>3628046200</v>
      </c>
      <c r="GU61" s="5">
        <f>SUM(FZ$6:FZ61)</f>
        <v>574088126600</v>
      </c>
      <c r="GV61" s="5">
        <f>SUM(GA$6:GA61)</f>
        <v>0</v>
      </c>
      <c r="GW61" s="5">
        <f>SUM(GB$6:GB61)</f>
        <v>1238039700</v>
      </c>
      <c r="GX61" s="5">
        <f>SUM(GC$6:GC61)</f>
        <v>1238039700</v>
      </c>
      <c r="GY61" s="5">
        <f>SUM(GD$6:GD61)</f>
        <v>1238039720</v>
      </c>
      <c r="GZ61" s="5">
        <f>SUM(GE$6:GE61)</f>
        <v>1100644750</v>
      </c>
      <c r="HA61" s="5">
        <f>SUM(GF$6:GF61)</f>
        <v>2818025100</v>
      </c>
      <c r="HB61" s="5">
        <f>SUM(GG$6:GG61)</f>
        <v>4864252450</v>
      </c>
      <c r="HC61" s="5">
        <f>SUM(GH$6:GH61)</f>
        <v>3628046500</v>
      </c>
      <c r="HD61" s="5">
        <f>SUM(GI$6:GI61)</f>
        <v>0</v>
      </c>
      <c r="HE61" s="5">
        <f>SUM(GJ$6:GJ61)</f>
        <v>57765804600</v>
      </c>
      <c r="HF61" s="5">
        <f>SUM(GK$6:GK61)</f>
        <v>57765805200</v>
      </c>
      <c r="HG61" s="5">
        <f>SUM(GL$6:GL61)</f>
        <v>57765804900</v>
      </c>
      <c r="HH61" s="5">
        <f>SUM(GM$6:GM61)</f>
        <v>43324352700</v>
      </c>
      <c r="HI61" s="5">
        <f>SUM(GN$6:GN61)</f>
        <v>3073674900</v>
      </c>
      <c r="HJ61" s="5">
        <f>SUM(GO$6:GO61)</f>
        <v>4436503800</v>
      </c>
      <c r="HM61" s="8">
        <v>56</v>
      </c>
      <c r="HN61" s="5">
        <f>IFERROR(求节点(相关资料!C$6:C$85,GS$6:GS$85,$HM61),0)</f>
        <v>22782327700</v>
      </c>
      <c r="HO61" s="5">
        <f>IFERROR(求节点(相关资料!D$6:D$85,GT$6:GT$85,$HM61),0)</f>
        <v>3628046200</v>
      </c>
      <c r="HP61" s="5">
        <f>IFERROR(求节点(相关资料!E$6:E$85,GU$6:GU$85,$HM61),0)</f>
        <v>9633166866.666666</v>
      </c>
      <c r="HQ61" s="5">
        <f>IFERROR(求节点(相关资料!F$6:F$85,GV$6:GV$85,$HM61),0)</f>
        <v>0</v>
      </c>
      <c r="HR61" s="5">
        <f>IFERROR(求节点(相关资料!G$6:G$85,GW$6:GW$85,$HM61),0)</f>
        <v>1238039700</v>
      </c>
      <c r="HS61" s="5">
        <f>IFERROR(求节点(相关资料!H$6:H$85,GX$6:GX$85,$HM61),0)</f>
        <v>1238039700</v>
      </c>
      <c r="HT61" s="5">
        <f>IFERROR(求节点(相关资料!I$6:I$85,GY$6:GY$85,$HM61),0)</f>
        <v>1238039720</v>
      </c>
      <c r="HU61" s="5">
        <f>IFERROR(求节点(相关资料!J$6:J$85,GZ$6:GZ$85,$HM61),0)</f>
        <v>1100644750</v>
      </c>
      <c r="HV61" s="5">
        <f>IFERROR(求节点(相关资料!K$6:K$85,HA$6:HA$85,$HM61),0)</f>
        <v>2818025100</v>
      </c>
      <c r="HW61" s="5">
        <f>IFERROR(求节点(相关资料!L$6:L$85,HB$6:HB$85,$HM61),0)</f>
        <v>4864252450</v>
      </c>
      <c r="HX61" s="5">
        <f>IFERROR(求节点(相关资料!M$6:M$85,HC$6:HC$85,$HM61),0)</f>
        <v>3628046500</v>
      </c>
      <c r="HY61" s="5">
        <f>IFERROR(求节点(相关资料!N$6:N$85,HD$6:HD$85,$HM61),0)</f>
        <v>0</v>
      </c>
      <c r="HZ61" s="5">
        <f>IFERROR(求节点(相关资料!O$6:O$85,HE$6:HE$85,$HM61),0)</f>
        <v>1399650766.6666667</v>
      </c>
      <c r="IA61" s="5">
        <f>IFERROR(求节点(相关资料!P$6:P$85,HF$6:HF$85,$HM61),0)</f>
        <v>1399651366.6666667</v>
      </c>
      <c r="IB61" s="5">
        <f>IFERROR(求节点(相关资料!Q$6:Q$85,HG$6:HG$85,$HM61),0)</f>
        <v>1399651066.6666667</v>
      </c>
      <c r="IC61" s="5">
        <f>IFERROR(求节点(相关资料!R$6:R$85,HH$6:HH$85,$HM61),0)</f>
        <v>1049736800</v>
      </c>
      <c r="ID61" s="5">
        <f>IFERROR(求节点(相关资料!S$6:S$85,HI$6:HI$85,$HM61),0)</f>
        <v>3073674900</v>
      </c>
      <c r="IE61" s="5">
        <f>IFERROR(求节点(相关资料!T$6:T$85,HJ$6:HJ$85,$HM61),0)</f>
        <v>97118700</v>
      </c>
      <c r="IH61" s="6">
        <v>56</v>
      </c>
      <c r="II61" s="6">
        <f>SUMPRODUCT(HN61:IE61,'[1]功能-城建'!$X61:$AO61)</f>
        <v>60588112286.666656</v>
      </c>
      <c r="IJ61" s="6">
        <f>'[1]资源-木石铜粮'!$BW61</f>
        <v>65144066755.629868</v>
      </c>
      <c r="IK61" s="6">
        <f t="shared" si="19"/>
        <v>0.93006340107605456</v>
      </c>
    </row>
    <row r="62" spans="1:245" x14ac:dyDescent="0.15">
      <c r="A62" s="2">
        <v>57</v>
      </c>
      <c r="B62" s="4">
        <f>'[1]资源-木石铜粮'!DG62</f>
        <v>24760835190.273338</v>
      </c>
      <c r="C62" s="4">
        <f>'[1]资源-木石铜粮'!DH62</f>
        <v>3925856768.2202063</v>
      </c>
      <c r="D62" s="4">
        <f>'[1]资源-木石铜粮'!DI62</f>
        <v>11187830392.027584</v>
      </c>
      <c r="E62" s="4">
        <f>'[1]资源-木石铜粮'!DJ62</f>
        <v>0</v>
      </c>
      <c r="F62" s="4">
        <f>'[1]资源-木石铜粮'!DK62</f>
        <v>1182554618.1330798</v>
      </c>
      <c r="G62" s="4">
        <f>'[1]资源-木石铜粮'!DL62</f>
        <v>1182554618.1330798</v>
      </c>
      <c r="H62" s="4">
        <f>'[1]资源-木石铜粮'!DM62</f>
        <v>1182554618.1330798</v>
      </c>
      <c r="I62" s="4">
        <f>'[1]资源-木石铜粮'!DN62</f>
        <v>1182554618.1330798</v>
      </c>
      <c r="J62" s="29" t="e">
        <f>SMALL('[1]资源-木石铜粮'!$DO$6:$DO$55,$A62)</f>
        <v>#NUM!</v>
      </c>
      <c r="K62" s="4">
        <f>'[1]资源-木石铜粮'!DP62</f>
        <v>5282920000.8426609</v>
      </c>
      <c r="L62" s="4">
        <f>'[1]资源-木石铜粮'!DQ62</f>
        <v>3925856308.2771282</v>
      </c>
      <c r="M62" s="4">
        <f>'[1]资源-木石铜粮'!DR62</f>
        <v>9016745879.8551559</v>
      </c>
      <c r="N62" s="4">
        <f>'[1]资源-木石铜粮'!DS62</f>
        <v>1436363714.8558764</v>
      </c>
      <c r="O62" s="4">
        <f>'[1]资源-木石铜粮'!DT62</f>
        <v>1436364843.9139493</v>
      </c>
      <c r="P62" s="4">
        <f>'[1]资源-木石铜粮'!DU62</f>
        <v>1436364435.0756574</v>
      </c>
      <c r="Q62" s="4">
        <f>'[1]资源-木石铜粮'!DV62</f>
        <v>1077271985.6243496</v>
      </c>
      <c r="R62" s="4">
        <f>'[1]资源-木石铜粮'!DW62</f>
        <v>3330371213.826076</v>
      </c>
      <c r="S62" s="4">
        <f>'[1]资源-木石铜粮'!DX62</f>
        <v>119095235.31236102</v>
      </c>
      <c r="T62" s="4">
        <f>'[1]资源-木石铜粮'!DY62</f>
        <v>0</v>
      </c>
      <c r="V62" s="2">
        <v>57</v>
      </c>
      <c r="W62" s="2">
        <f>IFERROR(求节点($A$6:$A$85,B$6:B$85,相关资料!C62),0)</f>
        <v>24760835190.273338</v>
      </c>
      <c r="X62" s="2">
        <f>IFERROR(求节点($A$6:$A$85,C$6:C$85,相关资料!D62),0)</f>
        <v>3925856768.2202063</v>
      </c>
      <c r="Y62" s="2">
        <f>IFERROR(求节点($A$6:$A$85,D$6:D$85,相关资料!E62),0)</f>
        <v>464988771639.45007</v>
      </c>
      <c r="Z62" s="2">
        <f>IFERROR(求节点($A$6:$A$85,E$6:E$85,相关资料!F62),0)</f>
        <v>0</v>
      </c>
      <c r="AA62" s="2">
        <f>IFERROR(求节点($A$6:$A$85,F$6:F$85,相关资料!G62),0)</f>
        <v>1182554618.1330798</v>
      </c>
      <c r="AB62" s="2">
        <f>IFERROR(求节点($A$6:$A$85,G$6:G$85,相关资料!H62),0)</f>
        <v>1182554618.1330798</v>
      </c>
      <c r="AC62" s="2">
        <f>IFERROR(求节点($A$6:$A$85,H$6:H$85,相关资料!I62),0)</f>
        <v>1182554618.1330798</v>
      </c>
      <c r="AD62" s="2">
        <f>IFERROR(求节点($A$6:$A$85,I$6:I$85,相关资料!J62),0)</f>
        <v>1182554618.1330798</v>
      </c>
      <c r="AE62" s="29">
        <f>MAX(求节点('[1]功能-城建'!$K$33:$K$55,$J$33:$J$85,$V62),AE61)</f>
        <v>1224082814.2575464</v>
      </c>
      <c r="AF62" s="2">
        <f>IFERROR(求节点($A$6:$A$85,K$6:K$85,相关资料!L62),0)</f>
        <v>5282920000.8426609</v>
      </c>
      <c r="AG62" s="2">
        <f>IFERROR(求节点($A$6:$A$85,L$6:L$85,相关资料!M62),0)</f>
        <v>3925856308.2771282</v>
      </c>
      <c r="AH62" s="2">
        <f>IFERROR(求节点($A$6:$A$85,M$6:M$85,相关资料!N62),0)</f>
        <v>365635414126.22552</v>
      </c>
      <c r="AI62" s="2">
        <f>IFERROR(求节点($A$6:$A$85,N$6:N$85,相关资料!O62),0)</f>
        <v>46721568786.87645</v>
      </c>
      <c r="AJ62" s="2">
        <f>IFERROR(求节点($A$6:$A$85,O$6:O$85,相关资料!P62),0)</f>
        <v>46721569915.934525</v>
      </c>
      <c r="AK62" s="2">
        <f>IFERROR(求节点($A$6:$A$85,P$6:P$85,相关资料!Q62),0)</f>
        <v>46721569507.096237</v>
      </c>
      <c r="AL62" s="2">
        <f>IFERROR(求节点($A$6:$A$85,Q$6:Q$85,相关资料!R62),0)</f>
        <v>35041175789.639816</v>
      </c>
      <c r="AM62" s="2">
        <f>IFERROR(求节点($A$6:$A$85,R$6:R$85,相关资料!S62),0)</f>
        <v>3330371213.826076</v>
      </c>
      <c r="AN62" s="2">
        <f>IFERROR(求节点($A$6:$A$85,S$6:S$85,相关资料!T62),0)</f>
        <v>3606382190.1373234</v>
      </c>
      <c r="AO62" s="2">
        <f>IFERROR(求节点($A$6:$A$85,T$6:T$85,相关资料!U62),0)</f>
        <v>0</v>
      </c>
      <c r="AQ62" s="2">
        <v>57</v>
      </c>
      <c r="AR62" s="2">
        <f>IF(W62-W61=0,MAX(AR$6:AR61),W62-W61)</f>
        <v>3798743341.1545525</v>
      </c>
      <c r="AS62" s="2">
        <f>IF(X62-X61=0,MAX(AS$6:AS61),X62-X61)</f>
        <v>581372893.95060921</v>
      </c>
      <c r="AT62" s="2">
        <f>IF(Y62-Y61=0,MAX(AT$6:AT61),Y62-Y61)</f>
        <v>130219026434.29602</v>
      </c>
      <c r="AU62" s="2">
        <f>IF(Z62-Z61=0,MAX(AU$6:AU61),Z62-Z61)</f>
        <v>0</v>
      </c>
      <c r="AV62" s="2">
        <f>IF(AA62-AA61=0,MAX(AV$6:AV61),AA62-AA61)</f>
        <v>165162753.96324122</v>
      </c>
      <c r="AW62" s="2">
        <f>IF(AB62-AB61=0,MAX(AW$6:AW61),AB62-AB61)</f>
        <v>165162753.96324122</v>
      </c>
      <c r="AX62" s="2">
        <f>IF(AC62-AC61=0,MAX(AX$6:AX61),AC62-AC61)</f>
        <v>165162753.96324122</v>
      </c>
      <c r="AY62" s="2">
        <f>IF(AD62-AD61=0,MAX(AY$6:AY61),AD62-AD61)</f>
        <v>165162753.96324122</v>
      </c>
      <c r="AZ62" s="2">
        <f>IF(AE62-AE61=0,MAX(AZ$6:AZ61),AE62-AE61)</f>
        <v>237901179.0002284</v>
      </c>
      <c r="BA62" s="2">
        <f>IF(AF62-AF61=0,MAX(BA$6:BA61),AF62-AF61)</f>
        <v>805994239.34061718</v>
      </c>
      <c r="BB62" s="2">
        <f>IF(AG62-AG61=0,MAX(BB$6:BB61),AG62-AG61)</f>
        <v>581372893.95060968</v>
      </c>
      <c r="BC62" s="2">
        <f>IF(AH62-AH61=0,MAX(BC$6:BC61),AH62-AH61)</f>
        <v>80184338195.206726</v>
      </c>
      <c r="BD62" s="2">
        <f>IF(AI62-AI61=0,MAX(BD$6:BD61),AI62-AI61)</f>
        <v>17673864382.141937</v>
      </c>
      <c r="BE62" s="2">
        <f>IF(AJ62-AJ61=0,MAX(BE$6:BE61),AJ62-AJ61)</f>
        <v>17673864382.141937</v>
      </c>
      <c r="BF62" s="2">
        <f>IF(AK62-AK61=0,MAX(BF$6:BF61),AK62-AK61)</f>
        <v>17673864382.141941</v>
      </c>
      <c r="BG62" s="2">
        <f>IF(AL62-AL61=0,MAX(BG$6:BG61),AL62-AL61)</f>
        <v>13255398286.606468</v>
      </c>
      <c r="BH62" s="2">
        <f>IF(AM62-AM61=0,MAX(BH$6:BH61),AM62-AM61)</f>
        <v>498791516.9689889</v>
      </c>
      <c r="BI62" s="2">
        <f>IF(AN62-AN61=0,MAX(BI$6:BI61),AN62-AN61)</f>
        <v>1285032343.8735757</v>
      </c>
      <c r="BK62" s="21">
        <v>1.2</v>
      </c>
      <c r="BL62" s="2">
        <v>57</v>
      </c>
      <c r="BM62" s="2">
        <f>IF($BL62&gt;BM$1,0,SMALL(AR$6:AR$85,$BL62)*求节点($BL$6:$BL$85,$BK$6:$BK$85,INDEX(升级建筑所需大殿等级!AA$6:AA$85,MATCH($BL62,升级建筑所需大殿等级!$Z$6:$Z$85,0))))</f>
        <v>4558492009.3854628</v>
      </c>
      <c r="BN62" s="2">
        <f>IF($BL62&gt;BN$1,0,SMALL(AS$6:AS$85,$BL62)*求节点($BL$6:$BL$85,$BK$6:$BK$85,INDEX(升级建筑所需大殿等级!AB$6:AB$85,MATCH($BL62,升级建筑所需大殿等级!$Z$6:$Z$85,0))))</f>
        <v>697647472.740731</v>
      </c>
      <c r="BO62" s="2">
        <f>IF($BL62&gt;BO$1,0,SMALL(AT$6:AT$85,$BL62)*求节点($BL$6:$BL$85,$BK$6:$BK$85,INDEX(升级建筑所需大殿等级!AC$6:AC$85,MATCH($BL62,升级建筑所需大殿等级!$Z$6:$Z$85,0))))</f>
        <v>0</v>
      </c>
      <c r="BP62" s="2">
        <f>IF($BL62&gt;BP$1,0,SMALL(AU$6:AU$85,$BL62)*求节点($BL$6:$BL$85,$BK$6:$BK$85,INDEX(升级建筑所需大殿等级!AD$6:AD$85,MATCH($BL62,升级建筑所需大殿等级!$Z$6:$Z$85,0))))</f>
        <v>0</v>
      </c>
      <c r="BQ62" s="2">
        <f>IF($BL62&gt;BQ$1,0,SMALL(AV$6:AV$85,$BL62)*求节点($BL$6:$BL$85,$BK$6:$BK$85,INDEX(升级建筑所需大殿等级!AE$6:AE$85,MATCH($BL62,升级建筑所需大殿等级!$Z$6:$Z$85,0))))</f>
        <v>198195304.75588945</v>
      </c>
      <c r="BR62" s="2">
        <f>IF($BL62&gt;BR$1,0,SMALL(AW$6:AW$85,$BL62)*求节点($BL$6:$BL$85,$BK$6:$BK$85,INDEX(升级建筑所需大殿等级!AF$6:AF$85,MATCH($BL62,升级建筑所需大殿等级!$Z$6:$Z$85,0))))</f>
        <v>198195304.75588945</v>
      </c>
      <c r="BS62" s="2">
        <f>IF($BL62&gt;BS$1,0,SMALL(AX$6:AX$85,$BL62)*求节点($BL$6:$BL$85,$BK$6:$BK$85,INDEX(升级建筑所需大殿等级!AG$6:AG$85,MATCH($BL62,升级建筑所需大殿等级!$Z$6:$Z$85,0))))</f>
        <v>198195304.75588945</v>
      </c>
      <c r="BT62" s="2">
        <f>IF($BL62&gt;BT$1,0,SMALL(AY$6:AY$85,$BL62)*求节点($BL$6:$BL$85,$BK$6:$BK$85,INDEX(升级建筑所需大殿等级!AH$6:AH$85,MATCH($BL62,升级建筑所需大殿等级!$Z$6:$Z$85,0))))</f>
        <v>198195304.75588945</v>
      </c>
      <c r="BU62" s="2">
        <f>IF($BL62&gt;BU$1,0,SMALL(AZ$6:AZ$85,$BL62)*求节点($BL$6:$BL$85,$BK$6:$BK$85,INDEX(升级建筑所需大殿等级!AI$6:AI$85,MATCH($BL62,升级建筑所需大殿等级!$Z$6:$Z$85,0))))</f>
        <v>285481414.80027407</v>
      </c>
      <c r="BV62" s="2">
        <f>IF($BL62&gt;BV$1,0,SMALL(BA$6:BA$85,$BL62)*求节点($BL$6:$BL$85,$BK$6:$BK$85,INDEX(升级建筑所需大殿等级!AJ$6:AJ$85,MATCH($BL62,升级建筑所需大殿等级!$Z$6:$Z$85,0))))</f>
        <v>967193087.20874059</v>
      </c>
      <c r="BW62" s="2">
        <f>IF($BL62&gt;BW$1,0,SMALL(BB$6:BB$85,$BL62)*求节点($BL$6:$BL$85,$BK$6:$BK$85,INDEX(升级建筑所需大殿等级!AK$6:AK$85,MATCH($BL62,升级建筑所需大殿等级!$Z$6:$Z$85,0))))</f>
        <v>697647472.7407316</v>
      </c>
      <c r="BX62" s="2">
        <f>IF($BL62&gt;BX$1,0,SMALL(BC$6:BC$85,$BL62)*求节点($BL$6:$BL$85,$BK$6:$BK$85,INDEX(升级建筑所需大殿等级!AL$6:AL$85,MATCH($BL62,升级建筑所需大殿等级!$Z$6:$Z$85,0))))</f>
        <v>0</v>
      </c>
      <c r="BY62" s="2">
        <f>IF($BL62&gt;BY$1,0,SMALL(BD$6:BD$85,$BL62)*求节点($BL$6:$BL$85,$BK$6:$BK$85,INDEX(升级建筑所需大殿等级!AM$6:AM$85,MATCH($BL62,升级建筑所需大殿等级!$Z$6:$Z$85,0))))</f>
        <v>0</v>
      </c>
      <c r="BZ62" s="2">
        <f>IF($BL62&gt;BZ$1,0,SMALL(BE$6:BE$85,$BL62)*求节点($BL$6:$BL$85,$BK$6:$BK$85,INDEX(升级建筑所需大殿等级!AN$6:AN$85,MATCH($BL62,升级建筑所需大殿等级!$Z$6:$Z$85,0))))</f>
        <v>0</v>
      </c>
      <c r="CA62" s="2">
        <f>IF($BL62&gt;CA$1,0,SMALL(BF$6:BF$85,$BL62)*求节点($BL$6:$BL$85,$BK$6:$BK$85,INDEX(升级建筑所需大殿等级!AO$6:AO$85,MATCH($BL62,升级建筑所需大殿等级!$Z$6:$Z$85,0))))</f>
        <v>0</v>
      </c>
      <c r="CB62" s="2">
        <f>IF($BL62&gt;CB$1,0,SMALL(BG$6:BG$85,$BL62)*求节点($BL$6:$BL$85,$BK$6:$BK$85,INDEX(升级建筑所需大殿等级!AP$6:AP$85,MATCH($BL62,升级建筑所需大殿等级!$Z$6:$Z$85,0))))</f>
        <v>0</v>
      </c>
      <c r="CC62" s="2">
        <f>IF($BL62&gt;CC$1,0,SMALL(BH$6:BH$85,$BL62)*求节点($BL$6:$BL$85,$BK$6:$BK$85,INDEX(升级建筑所需大殿等级!AQ$6:AQ$85,MATCH($BL62,升级建筑所需大殿等级!$Z$6:$Z$85,0))))</f>
        <v>598549820.36278665</v>
      </c>
      <c r="CD62" s="2">
        <f>IF($BL62&gt;CD$1,0,SMALL(BI$6:BI$85,$BL62)*求节点($BL$6:$BL$85,$BK$6:$BK$85,INDEX(升级建筑所需大殿等级!AR$6:AR$85,MATCH($BL62,升级建筑所需大殿等级!$Z$6:$Z$85,0))))</f>
        <v>0</v>
      </c>
      <c r="CE62" s="2"/>
      <c r="CF62" s="2"/>
      <c r="CH62" s="1">
        <v>57</v>
      </c>
      <c r="CI62" s="1">
        <f>IFERROR(ROUND($BM62*INDEX(消耗汇总!BE$8:BE$87,相关资料!$C62,1),-2),0)</f>
        <v>1106430100</v>
      </c>
      <c r="CJ62" s="1">
        <f>IFERROR(ROUND($BM62*INDEX(消耗汇总!BF$8:BF$87,相关资料!$C62,1),-2),0)</f>
        <v>2345631800</v>
      </c>
      <c r="CK62" s="1">
        <f>IFERROR(ROUND($BM62*INDEX(消耗汇总!BG$8:BG$87,相关资料!$C62,1),-2),0)</f>
        <v>1106430100</v>
      </c>
      <c r="CL62" s="1">
        <f>IFERROR(ROUND($BM62*INDEX(消耗汇总!BH$8:BH$87,相关资料!$C62,1),-2),0)</f>
        <v>0</v>
      </c>
      <c r="CN62" s="1">
        <f>IFERROR(ROUND($BN62*INDEX(消耗汇总!BE$8:BE$87,相关资料!$D62,1),-2),0)</f>
        <v>169331900</v>
      </c>
      <c r="CO62" s="1">
        <f>IFERROR(ROUND($BN62*INDEX(消耗汇总!BF$8:BF$87,相关资料!$D62,1),-2),0)</f>
        <v>358983700</v>
      </c>
      <c r="CP62" s="1">
        <f>IFERROR(ROUND($BN62*INDEX(消耗汇总!BG$8:BG$87,相关资料!$D62,1),-2),0)</f>
        <v>169331900</v>
      </c>
      <c r="CQ62" s="1">
        <f>IFERROR(ROUND($BN62*INDEX(消耗汇总!BH$8:BH$87,相关资料!$D62,1),-2),0)</f>
        <v>0</v>
      </c>
      <c r="CS62" s="1">
        <f>IFERROR(ROUND($BO62*INDEX(消耗汇总!BE$8:BE$87,相关资料!$E62,1),-2),0)</f>
        <v>0</v>
      </c>
      <c r="CT62" s="1">
        <f>IFERROR(ROUND($BO62*INDEX(消耗汇总!BF$8:BF$87,相关资料!$E62,1),-2),0)</f>
        <v>0</v>
      </c>
      <c r="CU62" s="1">
        <f>IFERROR(ROUND($BO62*INDEX(消耗汇总!BG$8:BG$87,相关资料!$E62,1),-2),0)</f>
        <v>0</v>
      </c>
      <c r="CV62" s="1">
        <f>IFERROR(ROUND($BO62*INDEX(消耗汇总!BH$8:BH$87,相关资料!$E62,1),-2),0)</f>
        <v>0</v>
      </c>
      <c r="CX62" s="1">
        <f>IFERROR(ROUND($BP62*INDEX(消耗汇总!BE$8:BE$87,相关资料!$F62,1),-2),0)</f>
        <v>0</v>
      </c>
      <c r="CY62" s="1">
        <f>IFERROR(ROUND($BP62*INDEX(消耗汇总!BF$8:BF$87,相关资料!$F62,1),-2),0)</f>
        <v>0</v>
      </c>
      <c r="CZ62" s="1">
        <f>IFERROR(ROUND($BP62*INDEX(消耗汇总!BG$8:BG$87,相关资料!$F62,1),-2),0)</f>
        <v>0</v>
      </c>
      <c r="DA62" s="1">
        <f>IFERROR(ROUND($BP62*INDEX(消耗汇总!BH$8:BH$87,相关资料!$F62,1),-2),0)</f>
        <v>0</v>
      </c>
      <c r="DD62" s="1">
        <f>IFERROR(ROUND($BQ62*INDEX(消耗汇总!BF$8:BF$87,相关资料!$G62,1)+$BS62*INDEX(消耗汇总!BF$8:BF$87,相关资料!$G62,1)/2,-2),0)</f>
        <v>152976000</v>
      </c>
      <c r="DE62" s="1">
        <f>IFERROR(ROUND($BQ62*INDEX(消耗汇总!BG$8:BG$87,相关资料!$G62,1)+$BS62*INDEX(消耗汇总!BG$8:BG$87,相关资料!$G62,1)/2,-2),0)</f>
        <v>72158500</v>
      </c>
      <c r="DF62" s="1">
        <f>IFERROR(ROUND($BQ62*INDEX(消耗汇总!BH$8:BH$87,相关资料!$G62,1)+$BS62*INDEX(消耗汇总!BH$8:BH$87,相关资料!$G62,1)/2,-2),0)</f>
        <v>0</v>
      </c>
      <c r="DH62" s="1">
        <f t="shared" si="20"/>
        <v>72158500</v>
      </c>
      <c r="DI62" s="1">
        <f t="shared" si="21"/>
        <v>152976000</v>
      </c>
      <c r="DM62" s="2">
        <f t="shared" si="22"/>
        <v>112567250</v>
      </c>
      <c r="DN62" s="2"/>
      <c r="DO62" s="2">
        <f t="shared" si="23"/>
        <v>112567250</v>
      </c>
      <c r="DR62" s="1">
        <f>IFERROR(ROUND($BT62*INDEX(消耗汇总!BE$8:BE$87,相关资料!$J62,1),-2),0)</f>
        <v>48105700</v>
      </c>
      <c r="DS62" s="1">
        <f>IFERROR(ROUND($BT62*INDEX(消耗汇总!BF$8:BF$87,相关资料!$J62,1),-2),0)</f>
        <v>101984000</v>
      </c>
      <c r="DT62" s="1">
        <f>IFERROR(ROUND($BT62*INDEX(消耗汇总!BG$8:BG$87,相关资料!$J62,1),-2),0)</f>
        <v>48105700</v>
      </c>
      <c r="DU62" s="1">
        <f>IFERROR(ROUND($BT62*INDEX(消耗汇总!BH$8:BH$87,'[1]功能-城建'!$AZ62,1),-2),0)</f>
        <v>0</v>
      </c>
      <c r="DW62" s="1">
        <f>ROUND($BU62*INDEX(消耗汇总!BE$8:BE$87,相关资料!$K62,1),-2)</f>
        <v>69291600</v>
      </c>
      <c r="DX62" s="1">
        <f>ROUND($BU62*INDEX(消耗汇总!BF$8:BF$87,相关资料!$K62,1),-2)</f>
        <v>146898200</v>
      </c>
      <c r="DY62" s="1">
        <f>ROUND($BU62*INDEX(消耗汇总!BG$8:BG$87,相关资料!$K62,1),-2)</f>
        <v>69291600</v>
      </c>
      <c r="DZ62" s="1">
        <f>ROUND($BU62*INDEX(消耗汇总!BH$8:BH$87,相关资料!$K62,1),-2)</f>
        <v>0</v>
      </c>
      <c r="EB62" s="1">
        <f>IFERROR(ROUND($BV62*INDEX(消耗汇总!BE$8:BE$87,相关资料!$L62,1),-2),0)</f>
        <v>234755600</v>
      </c>
      <c r="EC62" s="1">
        <f>IFERROR(ROUND($BV62*INDEX(消耗汇总!BF$8:BF$87,相关资料!$L62,1),-2),0)</f>
        <v>497681900</v>
      </c>
      <c r="ED62" s="1">
        <f>IFERROR(ROUND($BV62*INDEX(消耗汇总!BG$8:BG$87,相关资料!$L62,1),-2),0)</f>
        <v>234755600</v>
      </c>
      <c r="EE62" s="1">
        <f>IFERROR(ROUND($BV62*INDEX(消耗汇总!BH$8:BH$87,相关资料!$L62,1),-2),0)</f>
        <v>0</v>
      </c>
      <c r="EG62" s="1">
        <f>IFERROR(ROUND($BW62*INDEX(消耗汇总!BE$8:BE$87,相关资料!$M62,1),-2),0)</f>
        <v>169331900</v>
      </c>
      <c r="EH62" s="1">
        <f>IFERROR(ROUND($BW62*INDEX(消耗汇总!BF$8:BF$87,相关资料!$M62,1),-2),0)</f>
        <v>358983700</v>
      </c>
      <c r="EI62" s="1">
        <f>IFERROR(ROUND($BW62*INDEX(消耗汇总!BG$8:BG$87,相关资料!$M62,1),-2),0)</f>
        <v>169331900</v>
      </c>
      <c r="EJ62" s="1">
        <f>IFERROR(ROUND($BW62*INDEX(消耗汇总!BH$8:BH$87,相关资料!$M62,1),-2),0)</f>
        <v>0</v>
      </c>
      <c r="EL62" s="1">
        <f>IFERROR(ROUND($BX62*INDEX(消耗汇总!BE$8:BE$87,相关资料!$N62,1),-2),0)</f>
        <v>0</v>
      </c>
      <c r="EM62" s="1">
        <f>IFERROR(ROUND($BX62*INDEX(消耗汇总!BF$8:BF$87,相关资料!$N62,1),-2),0)</f>
        <v>0</v>
      </c>
      <c r="EN62" s="1">
        <f>IFERROR(ROUND($BX62*INDEX(消耗汇总!BG$8:BG$87,相关资料!$N62,1),-2),0)</f>
        <v>0</v>
      </c>
      <c r="EO62" s="1">
        <f>IFERROR(ROUND($BX62*INDEX(消耗汇总!BH$8:BH$87,相关资料!$N62,1),-2),0)</f>
        <v>0</v>
      </c>
      <c r="EQ62" s="1">
        <f>IFERROR(ROUND($BY62*INDEX(消耗汇总!BE$8:BE$87,相关资料!$O62,1),-2),0)</f>
        <v>0</v>
      </c>
      <c r="ER62" s="1">
        <f>IFERROR(ROUND($BY62*INDEX(消耗汇总!BF$8:BF$87,相关资料!$O62,1),-2),0)</f>
        <v>0</v>
      </c>
      <c r="ES62" s="1">
        <f>IFERROR(ROUND($BY62*INDEX(消耗汇总!BG$8:BG$87,相关资料!$O62,1),-2),0)</f>
        <v>0</v>
      </c>
      <c r="ET62" s="1">
        <f>IFERROR(ROUND($BY62*INDEX(消耗汇总!BH$8:BH$87,相关资料!$O62,1),-2),0)</f>
        <v>0</v>
      </c>
      <c r="EV62" s="1">
        <f>IFERROR(ROUND($BZ62*INDEX(消耗汇总!BE$8:BE$87,相关资料!$P62,1),-2),0)</f>
        <v>0</v>
      </c>
      <c r="EW62" s="1">
        <f>IFERROR(ROUND($BZ62*INDEX(消耗汇总!BF$8:BF$87,相关资料!$P62,1),-2),0)</f>
        <v>0</v>
      </c>
      <c r="EX62" s="1">
        <f>IFERROR(ROUND($BZ62*INDEX(消耗汇总!BG$8:BG$87,相关资料!$P62,1),-2),0)</f>
        <v>0</v>
      </c>
      <c r="EY62" s="1">
        <f>IFERROR(ROUND($BZ62*INDEX(消耗汇总!BH$8:BH$87,相关资料!$P62,1),-2),0)</f>
        <v>0</v>
      </c>
      <c r="FA62" s="1">
        <f>IFERROR(ROUND($CA62*INDEX(消耗汇总!BE$8:BE$87,相关资料!$Q62,1),-2),0)</f>
        <v>0</v>
      </c>
      <c r="FB62" s="1">
        <f>IFERROR(ROUND($CA62*INDEX(消耗汇总!BF$8:BF$87,相关资料!$Q62,1),-2),0)</f>
        <v>0</v>
      </c>
      <c r="FC62" s="1">
        <f>IFERROR(ROUND($CA62*INDEX(消耗汇总!BG$8:BG$87,相关资料!$Q62,1),-2),0)</f>
        <v>0</v>
      </c>
      <c r="FD62" s="1">
        <f>IFERROR(ROUND($CA62*INDEX(消耗汇总!BH$8:BH$87,相关资料!$Q62,1),-2),0)</f>
        <v>0</v>
      </c>
      <c r="FF62" s="1">
        <f>IFERROR(ROUND($CB62*INDEX(消耗汇总!BE$8:BE$87,相关资料!$R62,1),-2),0)</f>
        <v>0</v>
      </c>
      <c r="FG62" s="1">
        <f>IFERROR(ROUND($CB62*INDEX(消耗汇总!BF$8:BF$87,相关资料!$R62,1),-2),0)</f>
        <v>0</v>
      </c>
      <c r="FH62" s="1">
        <f>IFERROR(ROUND($CB62*INDEX(消耗汇总!BG$8:BG$87,相关资料!$R62,1),-2),0)</f>
        <v>0</v>
      </c>
      <c r="FI62" s="1">
        <f>IFERROR(ROUND($CB62*INDEX(消耗汇总!BH$8:BH$87,相关资料!$R62,1),-2),0)</f>
        <v>0</v>
      </c>
      <c r="FK62" s="1">
        <f>IFERROR(ROUND($CC62*INDEX(消耗汇总!BE$8:BE$87,相关资料!$S62,1),-2),0)</f>
        <v>145279100</v>
      </c>
      <c r="FL62" s="1">
        <f>IFERROR(ROUND($CC62*INDEX(消耗汇总!BF$8:BF$87,相关资料!$S62,1),-2),0)</f>
        <v>307991700</v>
      </c>
      <c r="FM62" s="1">
        <f>IFERROR(ROUND($CC62*INDEX(消耗汇总!BG$8:BG$87,相关资料!$S62,1),-2),0)</f>
        <v>145279100</v>
      </c>
      <c r="FN62" s="1">
        <f>IFERROR(ROUND($CC62*INDEX(消耗汇总!BH$8:BH$87,相关资料!$S62,1),-2),0)</f>
        <v>0</v>
      </c>
      <c r="FP62" s="1">
        <f>IFERROR(ROUND($CD62*INDEX(消耗汇总!BE$8:BE$87,相关资料!$T62,1),-2),0)</f>
        <v>0</v>
      </c>
      <c r="FQ62" s="1">
        <f>IFERROR(ROUND($CD62*INDEX(消耗汇总!BF$8:BF$87,相关资料!$T62,1),-2),0)</f>
        <v>0</v>
      </c>
      <c r="FR62" s="1">
        <f>IFERROR(ROUND($CD62*INDEX(消耗汇总!BG$8:BG$87,相关资料!$T62,1),-2),0)</f>
        <v>0</v>
      </c>
      <c r="FS62" s="1">
        <f>IFERROR(ROUND($CD62*INDEX(消耗汇总!BH$8:BH$87,相关资料!$T62,1),-2),0)</f>
        <v>0</v>
      </c>
      <c r="FW62" s="8">
        <v>57</v>
      </c>
      <c r="FX62" s="5">
        <f t="shared" si="13"/>
        <v>4558492000</v>
      </c>
      <c r="FY62" s="5">
        <f t="shared" si="14"/>
        <v>697647500</v>
      </c>
      <c r="FZ62" s="5">
        <f t="shared" si="15"/>
        <v>0</v>
      </c>
      <c r="GA62" s="5">
        <f t="shared" si="1"/>
        <v>0</v>
      </c>
      <c r="GB62" s="5">
        <f t="shared" si="2"/>
        <v>225134500</v>
      </c>
      <c r="GC62" s="5">
        <f t="shared" si="3"/>
        <v>225134500</v>
      </c>
      <c r="GD62" s="5">
        <f t="shared" si="16"/>
        <v>225134500</v>
      </c>
      <c r="GE62" s="5">
        <f t="shared" si="17"/>
        <v>198195400</v>
      </c>
      <c r="GF62" s="5">
        <f t="shared" si="4"/>
        <v>285481400</v>
      </c>
      <c r="GG62" s="5">
        <f t="shared" si="5"/>
        <v>967193100</v>
      </c>
      <c r="GH62" s="5">
        <f t="shared" si="6"/>
        <v>697647500</v>
      </c>
      <c r="GI62" s="8"/>
      <c r="GJ62" s="5">
        <f t="shared" si="7"/>
        <v>0</v>
      </c>
      <c r="GK62" s="5">
        <f t="shared" si="8"/>
        <v>0</v>
      </c>
      <c r="GL62" s="5">
        <f t="shared" si="9"/>
        <v>0</v>
      </c>
      <c r="GM62" s="5">
        <f t="shared" si="10"/>
        <v>0</v>
      </c>
      <c r="GN62" s="5">
        <f t="shared" si="11"/>
        <v>598549900</v>
      </c>
      <c r="GO62" s="5">
        <f t="shared" si="12"/>
        <v>0</v>
      </c>
      <c r="GR62" s="8">
        <v>57</v>
      </c>
      <c r="GS62" s="5">
        <f>SUM(FX$6:FX62)</f>
        <v>27340819700</v>
      </c>
      <c r="GT62" s="5">
        <f>SUM(FY$6:FY62)</f>
        <v>4325693700</v>
      </c>
      <c r="GU62" s="5">
        <f>SUM(FZ$6:FZ62)</f>
        <v>574088126600</v>
      </c>
      <c r="GV62" s="5">
        <f>SUM(GA$6:GA62)</f>
        <v>0</v>
      </c>
      <c r="GW62" s="5">
        <f>SUM(GB$6:GB62)</f>
        <v>1463174200</v>
      </c>
      <c r="GX62" s="5">
        <f>SUM(GC$6:GC62)</f>
        <v>1463174200</v>
      </c>
      <c r="GY62" s="5">
        <f>SUM(GD$6:GD62)</f>
        <v>1463174220</v>
      </c>
      <c r="GZ62" s="5">
        <f>SUM(GE$6:GE62)</f>
        <v>1298840150</v>
      </c>
      <c r="HA62" s="5">
        <f>SUM(GF$6:GF62)</f>
        <v>3103506500</v>
      </c>
      <c r="HB62" s="5">
        <f>SUM(GG$6:GG62)</f>
        <v>5831445550</v>
      </c>
      <c r="HC62" s="5">
        <f>SUM(GH$6:GH62)</f>
        <v>4325694000</v>
      </c>
      <c r="HD62" s="5">
        <f>SUM(GI$6:GI62)</f>
        <v>0</v>
      </c>
      <c r="HE62" s="5">
        <f>SUM(GJ$6:GJ62)</f>
        <v>57765804600</v>
      </c>
      <c r="HF62" s="5">
        <f>SUM(GK$6:GK62)</f>
        <v>57765805200</v>
      </c>
      <c r="HG62" s="5">
        <f>SUM(GL$6:GL62)</f>
        <v>57765804900</v>
      </c>
      <c r="HH62" s="5">
        <f>SUM(GM$6:GM62)</f>
        <v>43324352700</v>
      </c>
      <c r="HI62" s="5">
        <f>SUM(GN$6:GN62)</f>
        <v>3672224800</v>
      </c>
      <c r="HJ62" s="5">
        <f>SUM(GO$6:GO62)</f>
        <v>4436503800</v>
      </c>
      <c r="HM62" s="8">
        <v>57</v>
      </c>
      <c r="HN62" s="5">
        <f>IFERROR(求节点(相关资料!C$6:C$85,GS$6:GS$85,$HM62),0)</f>
        <v>27340819700</v>
      </c>
      <c r="HO62" s="5">
        <f>IFERROR(求节点(相关资料!D$6:D$85,GT$6:GT$85,$HM62),0)</f>
        <v>4325693700</v>
      </c>
      <c r="HP62" s="5">
        <f>IFERROR(求节点(相关资料!E$6:E$85,GU$6:GU$85,$HM62),0)</f>
        <v>11374959500</v>
      </c>
      <c r="HQ62" s="5">
        <f>IFERROR(求节点(相关资料!F$6:F$85,GV$6:GV$85,$HM62),0)</f>
        <v>0</v>
      </c>
      <c r="HR62" s="5">
        <f>IFERROR(求节点(相关资料!G$6:G$85,GW$6:GW$85,$HM62),0)</f>
        <v>1463174200</v>
      </c>
      <c r="HS62" s="5">
        <f>IFERROR(求节点(相关资料!H$6:H$85,GX$6:GX$85,$HM62),0)</f>
        <v>1463174200</v>
      </c>
      <c r="HT62" s="5">
        <f>IFERROR(求节点(相关资料!I$6:I$85,GY$6:GY$85,$HM62),0)</f>
        <v>1463174220</v>
      </c>
      <c r="HU62" s="5">
        <f>IFERROR(求节点(相关资料!J$6:J$85,GZ$6:GZ$85,$HM62),0)</f>
        <v>1298840150</v>
      </c>
      <c r="HV62" s="5">
        <f>IFERROR(求节点(相关资料!K$6:K$85,HA$6:HA$85,$HM62),0)</f>
        <v>3103506500</v>
      </c>
      <c r="HW62" s="5">
        <f>IFERROR(求节点(相关资料!L$6:L$85,HB$6:HB$85,$HM62),0)</f>
        <v>5831445550</v>
      </c>
      <c r="HX62" s="5">
        <f>IFERROR(求节点(相关资料!M$6:M$85,HC$6:HC$85,$HM62),0)</f>
        <v>4325694000</v>
      </c>
      <c r="HY62" s="5">
        <f>IFERROR(求节点(相关资料!N$6:N$85,HD$6:HD$85,$HM62),0)</f>
        <v>0</v>
      </c>
      <c r="HZ62" s="5">
        <f>IFERROR(求节点(相关资料!O$6:O$85,HE$6:HE$85,$HM62),0)</f>
        <v>1658943533.3333333</v>
      </c>
      <c r="IA62" s="5">
        <f>IFERROR(求节点(相关资料!P$6:P$85,HF$6:HF$85,$HM62),0)</f>
        <v>1658944133.3333333</v>
      </c>
      <c r="IB62" s="5">
        <f>IFERROR(求节点(相关资料!Q$6:Q$85,HG$6:HG$85,$HM62),0)</f>
        <v>1658943833.3333333</v>
      </c>
      <c r="IC62" s="5">
        <f>IFERROR(求节点(相关资料!R$6:R$85,HH$6:HH$85,$HM62),0)</f>
        <v>1244206400</v>
      </c>
      <c r="ID62" s="5">
        <f>IFERROR(求节点(相关资料!S$6:S$85,HI$6:HI$85,$HM62),0)</f>
        <v>3672224800</v>
      </c>
      <c r="IE62" s="5">
        <f>IFERROR(求节点(相关资料!T$6:T$85,HJ$6:HJ$85,$HM62),0)</f>
        <v>112268100</v>
      </c>
      <c r="IH62" s="6">
        <v>57</v>
      </c>
      <c r="II62" s="6">
        <f>SUMPRODUCT(HN62:IE62,'[1]功能-城建'!$X62:$AO62)</f>
        <v>71996012520</v>
      </c>
      <c r="IJ62" s="6">
        <f>'[1]资源-木石铜粮'!$BW62</f>
        <v>76758311614.324997</v>
      </c>
      <c r="IK62" s="6">
        <f t="shared" si="19"/>
        <v>0.93795721930084464</v>
      </c>
    </row>
    <row r="63" spans="1:245" x14ac:dyDescent="0.15">
      <c r="A63" s="2">
        <v>58</v>
      </c>
      <c r="B63" s="4">
        <f>'[1]资源-木石铜粮'!DG63</f>
        <v>29226918813.697109</v>
      </c>
      <c r="C63" s="4">
        <f>'[1]资源-木石铜粮'!DH63</f>
        <v>4605312225.4590368</v>
      </c>
      <c r="D63" s="4">
        <f>'[1]资源-木石铜粮'!DI63</f>
        <v>13192605707.431141</v>
      </c>
      <c r="E63" s="4">
        <f>'[1]资源-木石铜粮'!DJ63</f>
        <v>0</v>
      </c>
      <c r="F63" s="4">
        <f>'[1]资源-木石铜粮'!DK63</f>
        <v>1373412892.6383691</v>
      </c>
      <c r="G63" s="4">
        <f>'[1]资源-木石铜粮'!DL63</f>
        <v>1373412892.6383691</v>
      </c>
      <c r="H63" s="4">
        <f>'[1]资源-木石铜粮'!DM63</f>
        <v>1373412892.6383691</v>
      </c>
      <c r="I63" s="4">
        <f>'[1]资源-木石铜粮'!DN63</f>
        <v>1373412892.6383691</v>
      </c>
      <c r="J63" s="29" t="e">
        <f>SMALL('[1]资源-木石铜粮'!$DO$6:$DO$55,$A63)</f>
        <v>#NUM!</v>
      </c>
      <c r="K63" s="4">
        <f>'[1]资源-木石铜粮'!DP63</f>
        <v>6229577042.388896</v>
      </c>
      <c r="L63" s="4">
        <f>'[1]资源-木石铜粮'!DQ63</f>
        <v>4605311765.5159588</v>
      </c>
      <c r="M63" s="4">
        <f>'[1]资源-木石铜粮'!DR63</f>
        <v>10612511912.993885</v>
      </c>
      <c r="N63" s="4">
        <f>'[1]资源-木石铜粮'!DS63</f>
        <v>1683207083.2160504</v>
      </c>
      <c r="O63" s="4">
        <f>'[1]资源-木石铜粮'!DT63</f>
        <v>1683208212.2741232</v>
      </c>
      <c r="P63" s="4">
        <f>'[1]资源-木石铜粮'!DU63</f>
        <v>1683207803.4358313</v>
      </c>
      <c r="Q63" s="4">
        <f>'[1]资源-木石铜粮'!DV63</f>
        <v>1262404511.8944802</v>
      </c>
      <c r="R63" s="4">
        <f>'[1]资源-木石铜粮'!DW63</f>
        <v>3914397533.8122616</v>
      </c>
      <c r="S63" s="4">
        <f>'[1]资源-木石铜粮'!DX63</f>
        <v>138181062.76288995</v>
      </c>
      <c r="T63" s="4">
        <f>'[1]资源-木石铜粮'!DY63</f>
        <v>0</v>
      </c>
      <c r="V63" s="2">
        <v>58</v>
      </c>
      <c r="W63" s="2">
        <f>IFERROR(求节点($A$6:$A$85,B$6:B$85,相关资料!C63),0)</f>
        <v>29226918813.697109</v>
      </c>
      <c r="X63" s="2">
        <f>IFERROR(求节点($A$6:$A$85,C$6:C$85,相关资料!D63),0)</f>
        <v>4605312225.4590368</v>
      </c>
      <c r="Y63" s="2">
        <f>IFERROR(求节点($A$6:$A$85,D$6:D$85,相关资料!E63),0)</f>
        <v>464988771639.45007</v>
      </c>
      <c r="Z63" s="2">
        <f>IFERROR(求节点($A$6:$A$85,E$6:E$85,相关资料!F63),0)</f>
        <v>0</v>
      </c>
      <c r="AA63" s="2">
        <f>IFERROR(求节点($A$6:$A$85,F$6:F$85,相关资料!G63),0)</f>
        <v>1373412892.6383691</v>
      </c>
      <c r="AB63" s="2">
        <f>IFERROR(求节点($A$6:$A$85,G$6:G$85,相关资料!H63),0)</f>
        <v>1373412892.6383691</v>
      </c>
      <c r="AC63" s="2">
        <f>IFERROR(求节点($A$6:$A$85,H$6:H$85,相关资料!I63),0)</f>
        <v>1373412892.6383691</v>
      </c>
      <c r="AD63" s="2">
        <f>IFERROR(求节点($A$6:$A$85,I$6:I$85,相关资料!J63),0)</f>
        <v>1373412892.6383691</v>
      </c>
      <c r="AE63" s="29">
        <f>MAX(求节点('[1]功能-城建'!$K$33:$K$55,$J$33:$J$85,$V63),AE62)</f>
        <v>1224082814.2575464</v>
      </c>
      <c r="AF63" s="2">
        <f>IFERROR(求节点($A$6:$A$85,K$6:K$85,相关资料!L63),0)</f>
        <v>6229577042.388896</v>
      </c>
      <c r="AG63" s="2">
        <f>IFERROR(求节点($A$6:$A$85,L$6:L$85,相关资料!M63),0)</f>
        <v>4605311765.5159588</v>
      </c>
      <c r="AH63" s="2">
        <f>IFERROR(求节点($A$6:$A$85,M$6:M$85,相关资料!N63),0)</f>
        <v>365635414126.22552</v>
      </c>
      <c r="AI63" s="2">
        <f>IFERROR(求节点($A$6:$A$85,N$6:N$85,相关资料!O63),0)</f>
        <v>46721568786.87645</v>
      </c>
      <c r="AJ63" s="2">
        <f>IFERROR(求节点($A$6:$A$85,O$6:O$85,相关资料!P63),0)</f>
        <v>46721569915.934525</v>
      </c>
      <c r="AK63" s="2">
        <f>IFERROR(求节点($A$6:$A$85,P$6:P$85,相关资料!Q63),0)</f>
        <v>46721569507.096237</v>
      </c>
      <c r="AL63" s="2">
        <f>IFERROR(求节点($A$6:$A$85,Q$6:Q$85,相关资料!R63),0)</f>
        <v>35041175789.639816</v>
      </c>
      <c r="AM63" s="2">
        <f>IFERROR(求节点($A$6:$A$85,R$6:R$85,相关资料!S63),0)</f>
        <v>3914397533.8122616</v>
      </c>
      <c r="AN63" s="2">
        <f>IFERROR(求节点($A$6:$A$85,S$6:S$85,相关资料!T63),0)</f>
        <v>3606382190.1373234</v>
      </c>
      <c r="AO63" s="2">
        <f>IFERROR(求节点($A$6:$A$85,T$6:T$85,相关资料!U63),0)</f>
        <v>0</v>
      </c>
      <c r="AQ63" s="2">
        <v>58</v>
      </c>
      <c r="AR63" s="2">
        <f>IF(W63-W62=0,MAX(AR$6:AR62),W63-W62)</f>
        <v>4466083623.4237709</v>
      </c>
      <c r="AS63" s="2">
        <f>IF(X63-X62=0,MAX(AS$6:AS62),X63-X62)</f>
        <v>679455457.23883057</v>
      </c>
      <c r="AT63" s="2">
        <f>IF(Y63-Y62=0,MAX(AT$6:AT62),Y63-Y62)</f>
        <v>130219026434.29602</v>
      </c>
      <c r="AU63" s="2">
        <f>IF(Z63-Z62=0,MAX(AU$6:AU62),Z63-Z62)</f>
        <v>0</v>
      </c>
      <c r="AV63" s="2">
        <f>IF(AA63-AA62=0,MAX(AV$6:AV62),AA63-AA62)</f>
        <v>190858274.50528932</v>
      </c>
      <c r="AW63" s="2">
        <f>IF(AB63-AB62=0,MAX(AW$6:AW62),AB63-AB62)</f>
        <v>190858274.50528932</v>
      </c>
      <c r="AX63" s="2">
        <f>IF(AC63-AC62=0,MAX(AX$6:AX62),AC63-AC62)</f>
        <v>190858274.50528932</v>
      </c>
      <c r="AY63" s="2">
        <f>IF(AD63-AD62=0,MAX(AY$6:AY62),AD63-AD62)</f>
        <v>190858274.50528932</v>
      </c>
      <c r="AZ63" s="2">
        <f>IF(AE63-AE62=0,MAX(AZ$6:AZ62),AE63-AE62)</f>
        <v>237901179.0002284</v>
      </c>
      <c r="BA63" s="2">
        <f>IF(AF63-AF62=0,MAX(BA$6:BA62),AF63-AF62)</f>
        <v>946657041.54623508</v>
      </c>
      <c r="BB63" s="2">
        <f>IF(AG63-AG62=0,MAX(BB$6:BB62),AG63-AG62)</f>
        <v>679455457.23883057</v>
      </c>
      <c r="BC63" s="2">
        <f>IF(AH63-AH62=0,MAX(BC$6:BC62),AH63-AH62)</f>
        <v>80184338195.206726</v>
      </c>
      <c r="BD63" s="2">
        <f>IF(AI63-AI62=0,MAX(BD$6:BD62),AI63-AI62)</f>
        <v>17673864382.141937</v>
      </c>
      <c r="BE63" s="2">
        <f>IF(AJ63-AJ62=0,MAX(BE$6:BE62),AJ63-AJ62)</f>
        <v>17673864382.141937</v>
      </c>
      <c r="BF63" s="2">
        <f>IF(AK63-AK62=0,MAX(BF$6:BF62),AK63-AK62)</f>
        <v>17673864382.141941</v>
      </c>
      <c r="BG63" s="2">
        <f>IF(AL63-AL62=0,MAX(BG$6:BG62),AL63-AL62)</f>
        <v>13255398286.606468</v>
      </c>
      <c r="BH63" s="2">
        <f>IF(AM63-AM62=0,MAX(BH$6:BH62),AM63-AM62)</f>
        <v>584026319.98618555</v>
      </c>
      <c r="BI63" s="2">
        <f>IF(AN63-AN62=0,MAX(BI$6:BI62),AN63-AN62)</f>
        <v>1285032343.8735757</v>
      </c>
      <c r="BK63" s="21">
        <v>1.22</v>
      </c>
      <c r="BL63" s="2">
        <v>58</v>
      </c>
      <c r="BM63" s="2">
        <f>IF($BL63&gt;BM$1,0,SMALL(AR$6:AR$85,$BL63)*求节点($BL$6:$BL$85,$BK$6:$BK$85,INDEX(升级建筑所需大殿等级!AA$6:AA$85,MATCH($BL63,升级建筑所需大殿等级!$Z$6:$Z$85,0))))</f>
        <v>5448622020.5770006</v>
      </c>
      <c r="BN63" s="2">
        <f>IF($BL63&gt;BN$1,0,SMALL(AS$6:AS$85,$BL63)*求节点($BL$6:$BL$85,$BK$6:$BK$85,INDEX(升级建筑所需大殿等级!AB$6:AB$85,MATCH($BL63,升级建筑所需大殿等级!$Z$6:$Z$85,0))))</f>
        <v>828935657.83137321</v>
      </c>
      <c r="BO63" s="2">
        <f>IF($BL63&gt;BO$1,0,SMALL(AT$6:AT$85,$BL63)*求节点($BL$6:$BL$85,$BK$6:$BK$85,INDEX(升级建筑所需大殿等级!AC$6:AC$85,MATCH($BL63,升级建筑所需大殿等级!$Z$6:$Z$85,0))))</f>
        <v>0</v>
      </c>
      <c r="BP63" s="2">
        <f>IF($BL63&gt;BP$1,0,SMALL(AU$6:AU$85,$BL63)*求节点($BL$6:$BL$85,$BK$6:$BK$85,INDEX(升级建筑所需大殿等级!AD$6:AD$85,MATCH($BL63,升级建筑所需大殿等级!$Z$6:$Z$85,0))))</f>
        <v>0</v>
      </c>
      <c r="BQ63" s="2">
        <f>IF($BL63&gt;BQ$1,0,SMALL(AV$6:AV$85,$BL63)*求节点($BL$6:$BL$85,$BK$6:$BK$85,INDEX(升级建筑所需大殿等级!AE$6:AE$85,MATCH($BL63,升级建筑所需大殿等级!$Z$6:$Z$85,0))))</f>
        <v>232847094.89645296</v>
      </c>
      <c r="BR63" s="2">
        <f>IF($BL63&gt;BR$1,0,SMALL(AW$6:AW$85,$BL63)*求节点($BL$6:$BL$85,$BK$6:$BK$85,INDEX(升级建筑所需大殿等级!AF$6:AF$85,MATCH($BL63,升级建筑所需大殿等级!$Z$6:$Z$85,0))))</f>
        <v>232847094.89645296</v>
      </c>
      <c r="BS63" s="2">
        <f>IF($BL63&gt;BS$1,0,SMALL(AX$6:AX$85,$BL63)*求节点($BL$6:$BL$85,$BK$6:$BK$85,INDEX(升级建筑所需大殿等级!AG$6:AG$85,MATCH($BL63,升级建筑所需大殿等级!$Z$6:$Z$85,0))))</f>
        <v>232847094.89645296</v>
      </c>
      <c r="BT63" s="2">
        <f>IF($BL63&gt;BT$1,0,SMALL(AY$6:AY$85,$BL63)*求节点($BL$6:$BL$85,$BK$6:$BK$85,INDEX(升级建筑所需大殿等级!AH$6:AH$85,MATCH($BL63,升级建筑所需大殿等级!$Z$6:$Z$85,0))))</f>
        <v>232847094.89645296</v>
      </c>
      <c r="BU63" s="2">
        <f>IF($BL63&gt;BU$1,0,SMALL(AZ$6:AZ$85,$BL63)*求节点($BL$6:$BL$85,$BK$6:$BK$85,INDEX(升级建筑所需大殿等级!AI$6:AI$85,MATCH($BL63,升级建筑所需大殿等级!$Z$6:$Z$85,0))))</f>
        <v>290239438.38027865</v>
      </c>
      <c r="BV63" s="2">
        <f>IF($BL63&gt;BV$1,0,SMALL(BA$6:BA$85,$BL63)*求节点($BL$6:$BL$85,$BK$6:$BK$85,INDEX(升级建筑所需大殿等级!AJ$6:AJ$85,MATCH($BL63,升级建筑所需大殿等级!$Z$6:$Z$85,0))))</f>
        <v>1154921590.6864069</v>
      </c>
      <c r="BW63" s="2">
        <f>IF($BL63&gt;BW$1,0,SMALL(BB$6:BB$85,$BL63)*求节点($BL$6:$BL$85,$BK$6:$BK$85,INDEX(升级建筑所需大殿等级!AK$6:AK$85,MATCH($BL63,升级建筑所需大殿等级!$Z$6:$Z$85,0))))</f>
        <v>828935657.83137321</v>
      </c>
      <c r="BX63" s="2">
        <f>IF($BL63&gt;BX$1,0,SMALL(BC$6:BC$85,$BL63)*求节点($BL$6:$BL$85,$BK$6:$BK$85,INDEX(升级建筑所需大殿等级!AL$6:AL$85,MATCH($BL63,升级建筑所需大殿等级!$Z$6:$Z$85,0))))</f>
        <v>0</v>
      </c>
      <c r="BY63" s="2">
        <f>IF($BL63&gt;BY$1,0,SMALL(BD$6:BD$85,$BL63)*求节点($BL$6:$BL$85,$BK$6:$BK$85,INDEX(升级建筑所需大殿等级!AM$6:AM$85,MATCH($BL63,升级建筑所需大殿等级!$Z$6:$Z$85,0))))</f>
        <v>0</v>
      </c>
      <c r="BZ63" s="2">
        <f>IF($BL63&gt;BZ$1,0,SMALL(BE$6:BE$85,$BL63)*求节点($BL$6:$BL$85,$BK$6:$BK$85,INDEX(升级建筑所需大殿等级!AN$6:AN$85,MATCH($BL63,升级建筑所需大殿等级!$Z$6:$Z$85,0))))</f>
        <v>0</v>
      </c>
      <c r="CA63" s="2">
        <f>IF($BL63&gt;CA$1,0,SMALL(BF$6:BF$85,$BL63)*求节点($BL$6:$BL$85,$BK$6:$BK$85,INDEX(升级建筑所需大殿等级!AO$6:AO$85,MATCH($BL63,升级建筑所需大殿等级!$Z$6:$Z$85,0))))</f>
        <v>0</v>
      </c>
      <c r="CB63" s="2">
        <f>IF($BL63&gt;CB$1,0,SMALL(BG$6:BG$85,$BL63)*求节点($BL$6:$BL$85,$BK$6:$BK$85,INDEX(升级建筑所需大殿等级!AP$6:AP$85,MATCH($BL63,升级建筑所需大殿等级!$Z$6:$Z$85,0))))</f>
        <v>0</v>
      </c>
      <c r="CC63" s="2">
        <f>IF($BL63&gt;CC$1,0,SMALL(BH$6:BH$85,$BL63)*求节点($BL$6:$BL$85,$BK$6:$BK$85,INDEX(升级建筑所需大殿等级!AQ$6:AQ$85,MATCH($BL63,升级建筑所需大殿等级!$Z$6:$Z$85,0))))</f>
        <v>712512110.38314641</v>
      </c>
      <c r="CD63" s="2">
        <f>IF($BL63&gt;CD$1,0,SMALL(BI$6:BI$85,$BL63)*求节点($BL$6:$BL$85,$BK$6:$BK$85,INDEX(升级建筑所需大殿等级!AR$6:AR$85,MATCH($BL63,升级建筑所需大殿等级!$Z$6:$Z$85,0))))</f>
        <v>0</v>
      </c>
      <c r="CE63" s="2"/>
      <c r="CF63" s="2"/>
      <c r="CH63" s="1">
        <v>58</v>
      </c>
      <c r="CI63" s="1">
        <f>IFERROR(ROUND($BM63*INDEX(消耗汇总!BE$8:BE$87,相关资料!$C63,1),-2),0)</f>
        <v>1316092300</v>
      </c>
      <c r="CJ63" s="1">
        <f>IFERROR(ROUND($BM63*INDEX(消耗汇总!BF$8:BF$87,相关资料!$C63,1),-2),0)</f>
        <v>2816437500</v>
      </c>
      <c r="CK63" s="1">
        <f>IFERROR(ROUND($BM63*INDEX(消耗汇总!BG$8:BG$87,相关资料!$C63,1),-2),0)</f>
        <v>1316092300</v>
      </c>
      <c r="CL63" s="1">
        <f>IFERROR(ROUND($BM63*INDEX(消耗汇总!BH$8:BH$87,相关资料!$C63,1),-2),0)</f>
        <v>0</v>
      </c>
      <c r="CN63" s="1">
        <f>IFERROR(ROUND($BN63*INDEX(消耗汇总!BE$8:BE$87,相关资料!$D63,1),-2),0)</f>
        <v>200226000</v>
      </c>
      <c r="CO63" s="1">
        <f>IFERROR(ROUND($BN63*INDEX(消耗汇总!BF$8:BF$87,相关资料!$D63,1),-2),0)</f>
        <v>428483600</v>
      </c>
      <c r="CP63" s="1">
        <f>IFERROR(ROUND($BN63*INDEX(消耗汇总!BG$8:BG$87,相关资料!$D63,1),-2),0)</f>
        <v>200226000</v>
      </c>
      <c r="CQ63" s="1">
        <f>IFERROR(ROUND($BN63*INDEX(消耗汇总!BH$8:BH$87,相关资料!$D63,1),-2),0)</f>
        <v>0</v>
      </c>
      <c r="CS63" s="1">
        <f>IFERROR(ROUND($BO63*INDEX(消耗汇总!BE$8:BE$87,相关资料!$E63,1),-2),0)</f>
        <v>0</v>
      </c>
      <c r="CT63" s="1">
        <f>IFERROR(ROUND($BO63*INDEX(消耗汇总!BF$8:BF$87,相关资料!$E63,1),-2),0)</f>
        <v>0</v>
      </c>
      <c r="CU63" s="1">
        <f>IFERROR(ROUND($BO63*INDEX(消耗汇总!BG$8:BG$87,相关资料!$E63,1),-2),0)</f>
        <v>0</v>
      </c>
      <c r="CV63" s="1">
        <f>IFERROR(ROUND($BO63*INDEX(消耗汇总!BH$8:BH$87,相关资料!$E63,1),-2),0)</f>
        <v>0</v>
      </c>
      <c r="CX63" s="1">
        <f>IFERROR(ROUND($BP63*INDEX(消耗汇总!BE$8:BE$87,相关资料!$F63,1),-2),0)</f>
        <v>0</v>
      </c>
      <c r="CY63" s="1">
        <f>IFERROR(ROUND($BP63*INDEX(消耗汇总!BF$8:BF$87,相关资料!$F63,1),-2),0)</f>
        <v>0</v>
      </c>
      <c r="CZ63" s="1">
        <f>IFERROR(ROUND($BP63*INDEX(消耗汇总!BG$8:BG$87,相关资料!$F63,1),-2),0)</f>
        <v>0</v>
      </c>
      <c r="DA63" s="1">
        <f>IFERROR(ROUND($BP63*INDEX(消耗汇总!BH$8:BH$87,相关资料!$F63,1),-2),0)</f>
        <v>0</v>
      </c>
      <c r="DD63" s="1">
        <f>IFERROR(ROUND($BQ63*INDEX(消耗汇总!BF$8:BF$87,相关资料!$G63,1)+$BS63*INDEX(消耗汇总!BF$8:BF$87,相关资料!$G63,1)/2,-2),0)</f>
        <v>180540900</v>
      </c>
      <c r="DE63" s="1">
        <f>IFERROR(ROUND($BQ63*INDEX(消耗汇总!BG$8:BG$87,相关资料!$G63,1)+$BS63*INDEX(消耗汇总!BG$8:BG$87,相关资料!$G63,1)/2,-2),0)</f>
        <v>84364900</v>
      </c>
      <c r="DF63" s="1">
        <f>IFERROR(ROUND($BQ63*INDEX(消耗汇总!BH$8:BH$87,相关资料!$G63,1)+$BS63*INDEX(消耗汇总!BH$8:BH$87,相关资料!$G63,1)/2,-2),0)</f>
        <v>0</v>
      </c>
      <c r="DH63" s="1">
        <f t="shared" si="20"/>
        <v>84364900</v>
      </c>
      <c r="DI63" s="1">
        <f t="shared" si="21"/>
        <v>180540900</v>
      </c>
      <c r="DM63" s="2">
        <f t="shared" si="22"/>
        <v>132452900</v>
      </c>
      <c r="DN63" s="2"/>
      <c r="DO63" s="2">
        <f t="shared" si="23"/>
        <v>132452900</v>
      </c>
      <c r="DR63" s="1">
        <f>IFERROR(ROUND($BT63*INDEX(消耗汇总!BE$8:BE$87,相关资料!$J63,1),-2),0)</f>
        <v>56243300</v>
      </c>
      <c r="DS63" s="1">
        <f>IFERROR(ROUND($BT63*INDEX(消耗汇总!BF$8:BF$87,相关资料!$J63,1),-2),0)</f>
        <v>120360600</v>
      </c>
      <c r="DT63" s="1">
        <f>IFERROR(ROUND($BT63*INDEX(消耗汇总!BG$8:BG$87,相关资料!$J63,1),-2),0)</f>
        <v>56243300</v>
      </c>
      <c r="DU63" s="1">
        <f>IFERROR(ROUND($BT63*INDEX(消耗汇总!BH$8:BH$87,'[1]功能-城建'!$AZ63,1),-2),0)</f>
        <v>0</v>
      </c>
      <c r="DW63" s="1">
        <f>ROUND($BU63*INDEX(消耗汇总!BE$8:BE$87,相关资料!$K63,1),-2)</f>
        <v>70106100</v>
      </c>
      <c r="DX63" s="1">
        <f>ROUND($BU63*INDEX(消耗汇总!BF$8:BF$87,相关资料!$K63,1),-2)</f>
        <v>150027100</v>
      </c>
      <c r="DY63" s="1">
        <f>ROUND($BU63*INDEX(消耗汇总!BG$8:BG$87,相关资料!$K63,1),-2)</f>
        <v>70106100</v>
      </c>
      <c r="DZ63" s="1">
        <f>ROUND($BU63*INDEX(消耗汇总!BH$8:BH$87,相关资料!$K63,1),-2)</f>
        <v>0</v>
      </c>
      <c r="EB63" s="1">
        <f>IFERROR(ROUND($BV63*INDEX(消耗汇总!BE$8:BE$87,相关资料!$L63,1),-2),0)</f>
        <v>278966600</v>
      </c>
      <c r="EC63" s="1">
        <f>IFERROR(ROUND($BV63*INDEX(消耗汇总!BF$8:BF$87,相关资料!$L63,1),-2),0)</f>
        <v>596988500</v>
      </c>
      <c r="ED63" s="1">
        <f>IFERROR(ROUND($BV63*INDEX(消耗汇总!BG$8:BG$87,相关资料!$L63,1),-2),0)</f>
        <v>278966600</v>
      </c>
      <c r="EE63" s="1">
        <f>IFERROR(ROUND($BV63*INDEX(消耗汇总!BH$8:BH$87,相关资料!$L63,1),-2),0)</f>
        <v>0</v>
      </c>
      <c r="EG63" s="1">
        <f>IFERROR(ROUND($BW63*INDEX(消耗汇总!BE$8:BE$87,相关资料!$M63,1),-2),0)</f>
        <v>200226000</v>
      </c>
      <c r="EH63" s="1">
        <f>IFERROR(ROUND($BW63*INDEX(消耗汇总!BF$8:BF$87,相关资料!$M63,1),-2),0)</f>
        <v>428483600</v>
      </c>
      <c r="EI63" s="1">
        <f>IFERROR(ROUND($BW63*INDEX(消耗汇总!BG$8:BG$87,相关资料!$M63,1),-2),0)</f>
        <v>200226000</v>
      </c>
      <c r="EJ63" s="1">
        <f>IFERROR(ROUND($BW63*INDEX(消耗汇总!BH$8:BH$87,相关资料!$M63,1),-2),0)</f>
        <v>0</v>
      </c>
      <c r="EL63" s="1">
        <f>IFERROR(ROUND($BX63*INDEX(消耗汇总!BE$8:BE$87,相关资料!$N63,1),-2),0)</f>
        <v>0</v>
      </c>
      <c r="EM63" s="1">
        <f>IFERROR(ROUND($BX63*INDEX(消耗汇总!BF$8:BF$87,相关资料!$N63,1),-2),0)</f>
        <v>0</v>
      </c>
      <c r="EN63" s="1">
        <f>IFERROR(ROUND($BX63*INDEX(消耗汇总!BG$8:BG$87,相关资料!$N63,1),-2),0)</f>
        <v>0</v>
      </c>
      <c r="EO63" s="1">
        <f>IFERROR(ROUND($BX63*INDEX(消耗汇总!BH$8:BH$87,相关资料!$N63,1),-2),0)</f>
        <v>0</v>
      </c>
      <c r="EQ63" s="1">
        <f>IFERROR(ROUND($BY63*INDEX(消耗汇总!BE$8:BE$87,相关资料!$O63,1),-2),0)</f>
        <v>0</v>
      </c>
      <c r="ER63" s="1">
        <f>IFERROR(ROUND($BY63*INDEX(消耗汇总!BF$8:BF$87,相关资料!$O63,1),-2),0)</f>
        <v>0</v>
      </c>
      <c r="ES63" s="1">
        <f>IFERROR(ROUND($BY63*INDEX(消耗汇总!BG$8:BG$87,相关资料!$O63,1),-2),0)</f>
        <v>0</v>
      </c>
      <c r="ET63" s="1">
        <f>IFERROR(ROUND($BY63*INDEX(消耗汇总!BH$8:BH$87,相关资料!$O63,1),-2),0)</f>
        <v>0</v>
      </c>
      <c r="EV63" s="1">
        <f>IFERROR(ROUND($BZ63*INDEX(消耗汇总!BE$8:BE$87,相关资料!$P63,1),-2),0)</f>
        <v>0</v>
      </c>
      <c r="EW63" s="1">
        <f>IFERROR(ROUND($BZ63*INDEX(消耗汇总!BF$8:BF$87,相关资料!$P63,1),-2),0)</f>
        <v>0</v>
      </c>
      <c r="EX63" s="1">
        <f>IFERROR(ROUND($BZ63*INDEX(消耗汇总!BG$8:BG$87,相关资料!$P63,1),-2),0)</f>
        <v>0</v>
      </c>
      <c r="EY63" s="1">
        <f>IFERROR(ROUND($BZ63*INDEX(消耗汇总!BH$8:BH$87,相关资料!$P63,1),-2),0)</f>
        <v>0</v>
      </c>
      <c r="FA63" s="1">
        <f>IFERROR(ROUND($CA63*INDEX(消耗汇总!BE$8:BE$87,相关资料!$Q63,1),-2),0)</f>
        <v>0</v>
      </c>
      <c r="FB63" s="1">
        <f>IFERROR(ROUND($CA63*INDEX(消耗汇总!BF$8:BF$87,相关资料!$Q63,1),-2),0)</f>
        <v>0</v>
      </c>
      <c r="FC63" s="1">
        <f>IFERROR(ROUND($CA63*INDEX(消耗汇总!BG$8:BG$87,相关资料!$Q63,1),-2),0)</f>
        <v>0</v>
      </c>
      <c r="FD63" s="1">
        <f>IFERROR(ROUND($CA63*INDEX(消耗汇总!BH$8:BH$87,相关资料!$Q63,1),-2),0)</f>
        <v>0</v>
      </c>
      <c r="FF63" s="1">
        <f>IFERROR(ROUND($CB63*INDEX(消耗汇总!BE$8:BE$87,相关资料!$R63,1),-2),0)</f>
        <v>0</v>
      </c>
      <c r="FG63" s="1">
        <f>IFERROR(ROUND($CB63*INDEX(消耗汇总!BF$8:BF$87,相关资料!$R63,1),-2),0)</f>
        <v>0</v>
      </c>
      <c r="FH63" s="1">
        <f>IFERROR(ROUND($CB63*INDEX(消耗汇总!BG$8:BG$87,相关资料!$R63,1),-2),0)</f>
        <v>0</v>
      </c>
      <c r="FI63" s="1">
        <f>IFERROR(ROUND($CB63*INDEX(消耗汇总!BH$8:BH$87,相关资料!$R63,1),-2),0)</f>
        <v>0</v>
      </c>
      <c r="FK63" s="1">
        <f>IFERROR(ROUND($CC63*INDEX(消耗汇总!BE$8:BE$87,相关资料!$S63,1),-2),0)</f>
        <v>172104400</v>
      </c>
      <c r="FL63" s="1">
        <f>IFERROR(ROUND($CC63*INDEX(消耗汇总!BF$8:BF$87,相关资料!$S63,1),-2),0)</f>
        <v>368303400</v>
      </c>
      <c r="FM63" s="1">
        <f>IFERROR(ROUND($CC63*INDEX(消耗汇总!BG$8:BG$87,相关资料!$S63,1),-2),0)</f>
        <v>172104400</v>
      </c>
      <c r="FN63" s="1">
        <f>IFERROR(ROUND($CC63*INDEX(消耗汇总!BH$8:BH$87,相关资料!$S63,1),-2),0)</f>
        <v>0</v>
      </c>
      <c r="FP63" s="1">
        <f>IFERROR(ROUND($CD63*INDEX(消耗汇总!BE$8:BE$87,相关资料!$T63,1),-2),0)</f>
        <v>0</v>
      </c>
      <c r="FQ63" s="1">
        <f>IFERROR(ROUND($CD63*INDEX(消耗汇总!BF$8:BF$87,相关资料!$T63,1),-2),0)</f>
        <v>0</v>
      </c>
      <c r="FR63" s="1">
        <f>IFERROR(ROUND($CD63*INDEX(消耗汇总!BG$8:BG$87,相关资料!$T63,1),-2),0)</f>
        <v>0</v>
      </c>
      <c r="FS63" s="1">
        <f>IFERROR(ROUND($CD63*INDEX(消耗汇总!BH$8:BH$87,相关资料!$T63,1),-2),0)</f>
        <v>0</v>
      </c>
      <c r="FW63" s="8">
        <v>58</v>
      </c>
      <c r="FX63" s="5">
        <f t="shared" si="13"/>
        <v>5448622100</v>
      </c>
      <c r="FY63" s="5">
        <f t="shared" si="14"/>
        <v>828935600</v>
      </c>
      <c r="FZ63" s="5">
        <f t="shared" si="15"/>
        <v>0</v>
      </c>
      <c r="GA63" s="5">
        <f t="shared" si="1"/>
        <v>0</v>
      </c>
      <c r="GB63" s="5">
        <f t="shared" si="2"/>
        <v>264905800</v>
      </c>
      <c r="GC63" s="5">
        <f t="shared" si="3"/>
        <v>264905800</v>
      </c>
      <c r="GD63" s="5">
        <f t="shared" si="16"/>
        <v>264905800</v>
      </c>
      <c r="GE63" s="5">
        <f t="shared" si="17"/>
        <v>232847200</v>
      </c>
      <c r="GF63" s="5">
        <f t="shared" si="4"/>
        <v>290239300</v>
      </c>
      <c r="GG63" s="5">
        <f t="shared" si="5"/>
        <v>1154921700</v>
      </c>
      <c r="GH63" s="5">
        <f t="shared" si="6"/>
        <v>828935600</v>
      </c>
      <c r="GI63" s="8"/>
      <c r="GJ63" s="5">
        <f t="shared" si="7"/>
        <v>0</v>
      </c>
      <c r="GK63" s="5">
        <f t="shared" si="8"/>
        <v>0</v>
      </c>
      <c r="GL63" s="5">
        <f t="shared" si="9"/>
        <v>0</v>
      </c>
      <c r="GM63" s="5">
        <f t="shared" si="10"/>
        <v>0</v>
      </c>
      <c r="GN63" s="5">
        <f t="shared" si="11"/>
        <v>712512200</v>
      </c>
      <c r="GO63" s="5">
        <f t="shared" si="12"/>
        <v>0</v>
      </c>
      <c r="GR63" s="8">
        <v>58</v>
      </c>
      <c r="GS63" s="5">
        <f>SUM(FX$6:FX63)</f>
        <v>32789441800</v>
      </c>
      <c r="GT63" s="5">
        <f>SUM(FY$6:FY63)</f>
        <v>5154629300</v>
      </c>
      <c r="GU63" s="5">
        <f>SUM(FZ$6:FZ63)</f>
        <v>574088126600</v>
      </c>
      <c r="GV63" s="5">
        <f>SUM(GA$6:GA63)</f>
        <v>0</v>
      </c>
      <c r="GW63" s="5">
        <f>SUM(GB$6:GB63)</f>
        <v>1728080000</v>
      </c>
      <c r="GX63" s="5">
        <f>SUM(GC$6:GC63)</f>
        <v>1728080000</v>
      </c>
      <c r="GY63" s="5">
        <f>SUM(GD$6:GD63)</f>
        <v>1728080020</v>
      </c>
      <c r="GZ63" s="5">
        <f>SUM(GE$6:GE63)</f>
        <v>1531687350</v>
      </c>
      <c r="HA63" s="5">
        <f>SUM(GF$6:GF63)</f>
        <v>3393745800</v>
      </c>
      <c r="HB63" s="5">
        <f>SUM(GG$6:GG63)</f>
        <v>6986367250</v>
      </c>
      <c r="HC63" s="5">
        <f>SUM(GH$6:GH63)</f>
        <v>5154629600</v>
      </c>
      <c r="HD63" s="5">
        <f>SUM(GI$6:GI63)</f>
        <v>0</v>
      </c>
      <c r="HE63" s="5">
        <f>SUM(GJ$6:GJ63)</f>
        <v>57765804600</v>
      </c>
      <c r="HF63" s="5">
        <f>SUM(GK$6:GK63)</f>
        <v>57765805200</v>
      </c>
      <c r="HG63" s="5">
        <f>SUM(GL$6:GL63)</f>
        <v>57765804900</v>
      </c>
      <c r="HH63" s="5">
        <f>SUM(GM$6:GM63)</f>
        <v>43324352700</v>
      </c>
      <c r="HI63" s="5">
        <f>SUM(GN$6:GN63)</f>
        <v>4384737000</v>
      </c>
      <c r="HJ63" s="5">
        <f>SUM(GO$6:GO63)</f>
        <v>4436503800</v>
      </c>
      <c r="HM63" s="8">
        <v>58</v>
      </c>
      <c r="HN63" s="5">
        <f>IFERROR(求节点(相关资料!C$6:C$85,GS$6:GS$85,$HM63),0)</f>
        <v>32789441800</v>
      </c>
      <c r="HO63" s="5">
        <f>IFERROR(求节点(相关资料!D$6:D$85,GT$6:GT$85,$HM63),0)</f>
        <v>5154629300</v>
      </c>
      <c r="HP63" s="5">
        <f>IFERROR(求节点(相关资料!E$6:E$85,GU$6:GU$85,$HM63),0)</f>
        <v>14309557066.666666</v>
      </c>
      <c r="HQ63" s="5">
        <f>IFERROR(求节点(相关资料!F$6:F$85,GV$6:GV$85,$HM63),0)</f>
        <v>0</v>
      </c>
      <c r="HR63" s="5">
        <f>IFERROR(求节点(相关资料!G$6:G$85,GW$6:GW$85,$HM63),0)</f>
        <v>1728080000</v>
      </c>
      <c r="HS63" s="5">
        <f>IFERROR(求节点(相关资料!H$6:H$85,GX$6:GX$85,$HM63),0)</f>
        <v>1728080000</v>
      </c>
      <c r="HT63" s="5">
        <f>IFERROR(求节点(相关资料!I$6:I$85,GY$6:GY$85,$HM63),0)</f>
        <v>1728080020</v>
      </c>
      <c r="HU63" s="5">
        <f>IFERROR(求节点(相关资料!J$6:J$85,GZ$6:GZ$85,$HM63),0)</f>
        <v>1531687350</v>
      </c>
      <c r="HV63" s="5">
        <f>IFERROR(求节点(相关资料!K$6:K$85,HA$6:HA$85,$HM63),0)</f>
        <v>3393745800</v>
      </c>
      <c r="HW63" s="5">
        <f>IFERROR(求节点(相关资料!L$6:L$85,HB$6:HB$85,$HM63),0)</f>
        <v>6986367250</v>
      </c>
      <c r="HX63" s="5">
        <f>IFERROR(求节点(相关资料!M$6:M$85,HC$6:HC$85,$HM63),0)</f>
        <v>5154629600</v>
      </c>
      <c r="HY63" s="5">
        <f>IFERROR(求节点(相关资料!N$6:N$85,HD$6:HD$85,$HM63),0)</f>
        <v>0</v>
      </c>
      <c r="HZ63" s="5">
        <f>IFERROR(求节点(相关资料!O$6:O$85,HE$6:HE$85,$HM63),0)</f>
        <v>1918236300</v>
      </c>
      <c r="IA63" s="5">
        <f>IFERROR(求节点(相关资料!P$6:P$85,HF$6:HF$85,$HM63),0)</f>
        <v>1918236900</v>
      </c>
      <c r="IB63" s="5">
        <f>IFERROR(求节点(相关资料!Q$6:Q$85,HG$6:HG$85,$HM63),0)</f>
        <v>1918236600</v>
      </c>
      <c r="IC63" s="5">
        <f>IFERROR(求节点(相关资料!R$6:R$85,HH$6:HH$85,$HM63),0)</f>
        <v>1438676000</v>
      </c>
      <c r="ID63" s="5">
        <f>IFERROR(求节点(相关资料!S$6:S$85,HI$6:HI$85,$HM63),0)</f>
        <v>4384737000</v>
      </c>
      <c r="IE63" s="5">
        <f>IFERROR(求节点(相关资料!T$6:T$85,HJ$6:HJ$85,$HM63),0)</f>
        <v>144486280</v>
      </c>
      <c r="IH63" s="6">
        <v>58</v>
      </c>
      <c r="II63" s="6">
        <f>SUMPRODUCT(HN63:IE63,'[1]功能-城建'!$X63:$AO63)</f>
        <v>86226907266.666656</v>
      </c>
      <c r="IJ63" s="6">
        <f>'[1]资源-木石铜粮'!$BW63</f>
        <v>90369369460.669708</v>
      </c>
      <c r="IK63" s="6">
        <f t="shared" si="19"/>
        <v>0.95416077130198496</v>
      </c>
    </row>
    <row r="64" spans="1:245" x14ac:dyDescent="0.15">
      <c r="A64" s="2">
        <v>59</v>
      </c>
      <c r="B64" s="4">
        <f>'[1]资源-木石铜粮'!DG64</f>
        <v>34470760552.025848</v>
      </c>
      <c r="C64" s="4">
        <f>'[1]资源-木石铜粮'!DH64</f>
        <v>5398498370.7524595</v>
      </c>
      <c r="D64" s="4">
        <f>'[1]资源-木石铜粮'!DI64</f>
        <v>15540436697.499668</v>
      </c>
      <c r="E64" s="4">
        <f>'[1]资源-木石铜粮'!DJ64</f>
        <v>0</v>
      </c>
      <c r="F64" s="4">
        <f>'[1]资源-木石铜粮'!DK64</f>
        <v>1593742377.4420977</v>
      </c>
      <c r="G64" s="4">
        <f>'[1]资源-木石铜粮'!DL64</f>
        <v>1593742377.4420977</v>
      </c>
      <c r="H64" s="4">
        <f>'[1]资源-木石铜粮'!DM64</f>
        <v>1593742377.4420977</v>
      </c>
      <c r="I64" s="4">
        <f>'[1]资源-木石铜粮'!DN64</f>
        <v>1593742377.4420977</v>
      </c>
      <c r="J64" s="29" t="e">
        <f>SMALL('[1]资源-木石铜粮'!$DO$6:$DO$55,$A64)</f>
        <v>#NUM!</v>
      </c>
      <c r="K64" s="4">
        <f>'[1]资源-木石铜粮'!DP64</f>
        <v>7340037645.7996874</v>
      </c>
      <c r="L64" s="4">
        <f>'[1]资源-木石铜粮'!DQ64</f>
        <v>5398497910.8093815</v>
      </c>
      <c r="M64" s="4">
        <f>'[1]资源-木石铜粮'!DR64</f>
        <v>12479583967.220684</v>
      </c>
      <c r="N64" s="4">
        <f>'[1]资源-木石铜粮'!DS64</f>
        <v>1971104276.6929221</v>
      </c>
      <c r="O64" s="4">
        <f>'[1]资源-木石铜粮'!DT64</f>
        <v>1971105405.7509949</v>
      </c>
      <c r="P64" s="4">
        <f>'[1]资源-木石铜粮'!DU64</f>
        <v>1971104996.912703</v>
      </c>
      <c r="Q64" s="4">
        <f>'[1]资源-木石铜粮'!DV64</f>
        <v>1478327407.0021341</v>
      </c>
      <c r="R64" s="4">
        <f>'[1]资源-木石铜粮'!DW64</f>
        <v>4597418936.7038193</v>
      </c>
      <c r="S64" s="4">
        <f>'[1]资源-木石铜粮'!DX64</f>
        <v>160214011.2432628</v>
      </c>
      <c r="T64" s="4">
        <f>'[1]资源-木石铜粮'!DY64</f>
        <v>0</v>
      </c>
      <c r="V64" s="2">
        <v>59</v>
      </c>
      <c r="W64" s="2">
        <f>IFERROR(求节点($A$6:$A$85,B$6:B$85,相关资料!C64),0)</f>
        <v>34470760552.025848</v>
      </c>
      <c r="X64" s="2">
        <f>IFERROR(求节点($A$6:$A$85,C$6:C$85,相关资料!D64),0)</f>
        <v>5398498370.7524595</v>
      </c>
      <c r="Y64" s="2">
        <f>IFERROR(求节点($A$6:$A$85,D$6:D$85,相关资料!E64),0)</f>
        <v>464988771639.45007</v>
      </c>
      <c r="Z64" s="2">
        <f>IFERROR(求节点($A$6:$A$85,E$6:E$85,相关资料!F64),0)</f>
        <v>0</v>
      </c>
      <c r="AA64" s="2">
        <f>IFERROR(求节点($A$6:$A$85,F$6:F$85,相关资料!G64),0)</f>
        <v>1593742377.4420977</v>
      </c>
      <c r="AB64" s="2">
        <f>IFERROR(求节点($A$6:$A$85,G$6:G$85,相关资料!H64),0)</f>
        <v>1593742377.4420977</v>
      </c>
      <c r="AC64" s="2">
        <f>IFERROR(求节点($A$6:$A$85,H$6:H$85,相关资料!I64),0)</f>
        <v>1593742377.4420977</v>
      </c>
      <c r="AD64" s="2">
        <f>IFERROR(求节点($A$6:$A$85,I$6:I$85,相关资料!J64),0)</f>
        <v>1593742377.4420977</v>
      </c>
      <c r="AE64" s="29">
        <f>MAX(求节点('[1]功能-城建'!$K$33:$K$55,$J$33:$J$85,$V64),AE63)</f>
        <v>1224082814.2575464</v>
      </c>
      <c r="AF64" s="2">
        <f>IFERROR(求节点($A$6:$A$85,K$6:K$85,相关资料!L64),0)</f>
        <v>7340037645.7996874</v>
      </c>
      <c r="AG64" s="2">
        <f>IFERROR(求节点($A$6:$A$85,L$6:L$85,相关资料!M64),0)</f>
        <v>5398497910.8093815</v>
      </c>
      <c r="AH64" s="2">
        <f>IFERROR(求节点($A$6:$A$85,M$6:M$85,相关资料!N64),0)</f>
        <v>365635414126.22552</v>
      </c>
      <c r="AI64" s="2">
        <f>IFERROR(求节点($A$6:$A$85,N$6:N$85,相关资料!O64),0)</f>
        <v>46721568786.87645</v>
      </c>
      <c r="AJ64" s="2">
        <f>IFERROR(求节点($A$6:$A$85,O$6:O$85,相关资料!P64),0)</f>
        <v>46721569915.934525</v>
      </c>
      <c r="AK64" s="2">
        <f>IFERROR(求节点($A$6:$A$85,P$6:P$85,相关资料!Q64),0)</f>
        <v>46721569507.096237</v>
      </c>
      <c r="AL64" s="2">
        <f>IFERROR(求节点($A$6:$A$85,Q$6:Q$85,相关资料!R64),0)</f>
        <v>35041175789.639816</v>
      </c>
      <c r="AM64" s="2">
        <f>IFERROR(求节点($A$6:$A$85,R$6:R$85,相关资料!S64),0)</f>
        <v>4597418936.7038193</v>
      </c>
      <c r="AN64" s="2">
        <f>IFERROR(求节点($A$6:$A$85,S$6:S$85,相关资料!T64),0)</f>
        <v>3606382190.1373234</v>
      </c>
      <c r="AO64" s="2">
        <f>IFERROR(求节点($A$6:$A$85,T$6:T$85,相关资料!U64),0)</f>
        <v>0</v>
      </c>
      <c r="AQ64" s="2">
        <v>59</v>
      </c>
      <c r="AR64" s="2">
        <f>IF(W64-W63=0,MAX(AR$6:AR63),W64-W63)</f>
        <v>5243841738.3287392</v>
      </c>
      <c r="AS64" s="2">
        <f>IF(X64-X63=0,MAX(AS$6:AS63),X64-X63)</f>
        <v>793186145.2934227</v>
      </c>
      <c r="AT64" s="2">
        <f>IF(Y64-Y63=0,MAX(AT$6:AT63),Y64-Y63)</f>
        <v>130219026434.29602</v>
      </c>
      <c r="AU64" s="2">
        <f>IF(Z64-Z63=0,MAX(AU$6:AU63),Z64-Z63)</f>
        <v>0</v>
      </c>
      <c r="AV64" s="2">
        <f>IF(AA64-AA63=0,MAX(AV$6:AV63),AA64-AA63)</f>
        <v>220329484.80372858</v>
      </c>
      <c r="AW64" s="2">
        <f>IF(AB64-AB63=0,MAX(AW$6:AW63),AB64-AB63)</f>
        <v>220329484.80372858</v>
      </c>
      <c r="AX64" s="2">
        <f>IF(AC64-AC63=0,MAX(AX$6:AX63),AC64-AC63)</f>
        <v>220329484.80372858</v>
      </c>
      <c r="AY64" s="2">
        <f>IF(AD64-AD63=0,MAX(AY$6:AY63),AD64-AD63)</f>
        <v>220329484.80372858</v>
      </c>
      <c r="AZ64" s="2">
        <f>IF(AE64-AE63=0,MAX(AZ$6:AZ63),AE64-AE63)</f>
        <v>237901179.0002284</v>
      </c>
      <c r="BA64" s="2">
        <f>IF(AF64-AF63=0,MAX(BA$6:BA63),AF64-AF63)</f>
        <v>1110460603.4107914</v>
      </c>
      <c r="BB64" s="2">
        <f>IF(AG64-AG63=0,MAX(BB$6:BB63),AG64-AG63)</f>
        <v>793186145.2934227</v>
      </c>
      <c r="BC64" s="2">
        <f>IF(AH64-AH63=0,MAX(BC$6:BC63),AH64-AH63)</f>
        <v>80184338195.206726</v>
      </c>
      <c r="BD64" s="2">
        <f>IF(AI64-AI63=0,MAX(BD$6:BD63),AI64-AI63)</f>
        <v>17673864382.141937</v>
      </c>
      <c r="BE64" s="2">
        <f>IF(AJ64-AJ63=0,MAX(BE$6:BE63),AJ64-AJ63)</f>
        <v>17673864382.141937</v>
      </c>
      <c r="BF64" s="2">
        <f>IF(AK64-AK63=0,MAX(BF$6:BF63),AK64-AK63)</f>
        <v>17673864382.141941</v>
      </c>
      <c r="BG64" s="2">
        <f>IF(AL64-AL63=0,MAX(BG$6:BG63),AL64-AL63)</f>
        <v>13255398286.606468</v>
      </c>
      <c r="BH64" s="2">
        <f>IF(AM64-AM63=0,MAX(BH$6:BH63),AM64-AM63)</f>
        <v>683021402.89155769</v>
      </c>
      <c r="BI64" s="2">
        <f>IF(AN64-AN63=0,MAX(BI$6:BI63),AN64-AN63)</f>
        <v>1285032343.8735757</v>
      </c>
      <c r="BK64" s="21">
        <v>1.24</v>
      </c>
      <c r="BL64" s="2">
        <v>59</v>
      </c>
      <c r="BM64" s="2">
        <f>IF($BL64&gt;BM$1,0,SMALL(AR$6:AR$85,$BL64)*求节点($BL$6:$BL$85,$BK$6:$BK$85,INDEX(升级建筑所需大殿等级!AA$6:AA$85,MATCH($BL64,升级建筑所需大殿等级!$Z$6:$Z$85,0))))</f>
        <v>6502363755.5276365</v>
      </c>
      <c r="BN64" s="2">
        <f>IF($BL64&gt;BN$1,0,SMALL(AS$6:AS$85,$BL64)*求节点($BL$6:$BL$85,$BK$6:$BK$85,INDEX(升级建筑所需大殿等级!AB$6:AB$85,MATCH($BL64,升级建筑所需大殿等级!$Z$6:$Z$85,0))))</f>
        <v>983550820.16384411</v>
      </c>
      <c r="BO64" s="2">
        <f>IF($BL64&gt;BO$1,0,SMALL(AT$6:AT$85,$BL64)*求节点($BL$6:$BL$85,$BK$6:$BK$85,INDEX(升级建筑所需大殿等级!AC$6:AC$85,MATCH($BL64,升级建筑所需大殿等级!$Z$6:$Z$85,0))))</f>
        <v>0</v>
      </c>
      <c r="BP64" s="2">
        <f>IF($BL64&gt;BP$1,0,SMALL(AU$6:AU$85,$BL64)*求节点($BL$6:$BL$85,$BK$6:$BK$85,INDEX(升级建筑所需大殿等级!AD$6:AD$85,MATCH($BL64,升级建筑所需大殿等级!$Z$6:$Z$85,0))))</f>
        <v>0</v>
      </c>
      <c r="BQ64" s="2">
        <f>IF($BL64&gt;BQ$1,0,SMALL(AV$6:AV$85,$BL64)*求节点($BL$6:$BL$85,$BK$6:$BK$85,INDEX(升级建筑所需大殿等级!AE$6:AE$85,MATCH($BL64,升级建筑所需大殿等级!$Z$6:$Z$85,0))))</f>
        <v>273208561.15662342</v>
      </c>
      <c r="BR64" s="2">
        <f>IF($BL64&gt;BR$1,0,SMALL(AW$6:AW$85,$BL64)*求节点($BL$6:$BL$85,$BK$6:$BK$85,INDEX(升级建筑所需大殿等级!AF$6:AF$85,MATCH($BL64,升级建筑所需大殿等级!$Z$6:$Z$85,0))))</f>
        <v>273208561.15662342</v>
      </c>
      <c r="BS64" s="2">
        <f>IF($BL64&gt;BS$1,0,SMALL(AX$6:AX$85,$BL64)*求节点($BL$6:$BL$85,$BK$6:$BK$85,INDEX(升级建筑所需大殿等级!AG$6:AG$85,MATCH($BL64,升级建筑所需大殿等级!$Z$6:$Z$85,0))))</f>
        <v>273208561.15662342</v>
      </c>
      <c r="BT64" s="2">
        <f>IF($BL64&gt;BT$1,0,SMALL(AY$6:AY$85,$BL64)*求节点($BL$6:$BL$85,$BK$6:$BK$85,INDEX(升级建筑所需大殿等级!AH$6:AH$85,MATCH($BL64,升级建筑所需大殿等级!$Z$6:$Z$85,0))))</f>
        <v>273208561.15662342</v>
      </c>
      <c r="BU64" s="2">
        <f>IF($BL64&gt;BU$1,0,SMALL(AZ$6:AZ$85,$BL64)*求节点($BL$6:$BL$85,$BK$6:$BK$85,INDEX(升级建筑所需大殿等级!AI$6:AI$85,MATCH($BL64,升级建筑所需大殿等级!$Z$6:$Z$85,0))))</f>
        <v>294997461.96028322</v>
      </c>
      <c r="BV64" s="2">
        <f>IF($BL64&gt;BV$1,0,SMALL(BA$6:BA$85,$BL64)*求节点($BL$6:$BL$85,$BK$6:$BK$85,INDEX(升级建筑所需大殿等级!AJ$6:AJ$85,MATCH($BL64,升级建筑所需大殿等级!$Z$6:$Z$85,0))))</f>
        <v>1376971148.2293813</v>
      </c>
      <c r="BW64" s="2">
        <f>IF($BL64&gt;BW$1,0,SMALL(BB$6:BB$85,$BL64)*求节点($BL$6:$BL$85,$BK$6:$BK$85,INDEX(升级建筑所需大殿等级!AK$6:AK$85,MATCH($BL64,升级建筑所需大殿等级!$Z$6:$Z$85,0))))</f>
        <v>983550820.16384411</v>
      </c>
      <c r="BX64" s="2">
        <f>IF($BL64&gt;BX$1,0,SMALL(BC$6:BC$85,$BL64)*求节点($BL$6:$BL$85,$BK$6:$BK$85,INDEX(升级建筑所需大殿等级!AL$6:AL$85,MATCH($BL64,升级建筑所需大殿等级!$Z$6:$Z$85,0))))</f>
        <v>0</v>
      </c>
      <c r="BY64" s="2">
        <f>IF($BL64&gt;BY$1,0,SMALL(BD$6:BD$85,$BL64)*求节点($BL$6:$BL$85,$BK$6:$BK$85,INDEX(升级建筑所需大殿等级!AM$6:AM$85,MATCH($BL64,升级建筑所需大殿等级!$Z$6:$Z$85,0))))</f>
        <v>0</v>
      </c>
      <c r="BZ64" s="2">
        <f>IF($BL64&gt;BZ$1,0,SMALL(BE$6:BE$85,$BL64)*求节点($BL$6:$BL$85,$BK$6:$BK$85,INDEX(升级建筑所需大殿等级!AN$6:AN$85,MATCH($BL64,升级建筑所需大殿等级!$Z$6:$Z$85,0))))</f>
        <v>0</v>
      </c>
      <c r="CA64" s="2">
        <f>IF($BL64&gt;CA$1,0,SMALL(BF$6:BF$85,$BL64)*求节点($BL$6:$BL$85,$BK$6:$BK$85,INDEX(升级建筑所需大殿等级!AO$6:AO$85,MATCH($BL64,升级建筑所需大殿等级!$Z$6:$Z$85,0))))</f>
        <v>0</v>
      </c>
      <c r="CB64" s="2">
        <f>IF($BL64&gt;CB$1,0,SMALL(BG$6:BG$85,$BL64)*求节点($BL$6:$BL$85,$BK$6:$BK$85,INDEX(升级建筑所需大殿等级!AP$6:AP$85,MATCH($BL64,升级建筑所需大殿等级!$Z$6:$Z$85,0))))</f>
        <v>0</v>
      </c>
      <c r="CC64" s="2">
        <f>IF($BL64&gt;CC$1,0,SMALL(BH$6:BH$85,$BL64)*求节点($BL$6:$BL$85,$BK$6:$BK$85,INDEX(升级建筑所需大殿等级!AQ$6:AQ$85,MATCH($BL64,升级建筑所需大殿等级!$Z$6:$Z$85,0))))</f>
        <v>846946539.58553159</v>
      </c>
      <c r="CD64" s="2">
        <f>IF($BL64&gt;CD$1,0,SMALL(BI$6:BI$85,$BL64)*求节点($BL$6:$BL$85,$BK$6:$BK$85,INDEX(升级建筑所需大殿等级!AR$6:AR$85,MATCH($BL64,升级建筑所需大殿等级!$Z$6:$Z$85,0))))</f>
        <v>0</v>
      </c>
      <c r="CE64" s="2"/>
      <c r="CF64" s="2"/>
      <c r="CH64" s="1">
        <v>59</v>
      </c>
      <c r="CI64" s="1">
        <f>IFERROR(ROUND($BM64*INDEX(消耗汇总!BE$8:BE$87,相关资料!$C64,1),-2),0)</f>
        <v>1563068200</v>
      </c>
      <c r="CJ64" s="1">
        <f>IFERROR(ROUND($BM64*INDEX(消耗汇总!BF$8:BF$87,相关资料!$C64,1),-2),0)</f>
        <v>3376227300</v>
      </c>
      <c r="CK64" s="1">
        <f>IFERROR(ROUND($BM64*INDEX(消耗汇总!BG$8:BG$87,相关资料!$C64,1),-2),0)</f>
        <v>1563068200</v>
      </c>
      <c r="CL64" s="1">
        <f>IFERROR(ROUND($BM64*INDEX(消耗汇总!BH$8:BH$87,相关资料!$C64,1),-2),0)</f>
        <v>0</v>
      </c>
      <c r="CN64" s="1">
        <f>IFERROR(ROUND($BN64*INDEX(消耗汇总!BE$8:BE$87,相关资料!$D64,1),-2),0)</f>
        <v>236430500</v>
      </c>
      <c r="CO64" s="1">
        <f>IFERROR(ROUND($BN64*INDEX(消耗汇总!BF$8:BF$87,相关资料!$D64,1),-2),0)</f>
        <v>510689800</v>
      </c>
      <c r="CP64" s="1">
        <f>IFERROR(ROUND($BN64*INDEX(消耗汇总!BG$8:BG$87,相关资料!$D64,1),-2),0)</f>
        <v>236430500</v>
      </c>
      <c r="CQ64" s="1">
        <f>IFERROR(ROUND($BN64*INDEX(消耗汇总!BH$8:BH$87,相关资料!$D64,1),-2),0)</f>
        <v>0</v>
      </c>
      <c r="CS64" s="1">
        <f>IFERROR(ROUND($BO64*INDEX(消耗汇总!BE$8:BE$87,相关资料!$E64,1),-2),0)</f>
        <v>0</v>
      </c>
      <c r="CT64" s="1">
        <f>IFERROR(ROUND($BO64*INDEX(消耗汇总!BF$8:BF$87,相关资料!$E64,1),-2),0)</f>
        <v>0</v>
      </c>
      <c r="CU64" s="1">
        <f>IFERROR(ROUND($BO64*INDEX(消耗汇总!BG$8:BG$87,相关资料!$E64,1),-2),0)</f>
        <v>0</v>
      </c>
      <c r="CV64" s="1">
        <f>IFERROR(ROUND($BO64*INDEX(消耗汇总!BH$8:BH$87,相关资料!$E64,1),-2),0)</f>
        <v>0</v>
      </c>
      <c r="CX64" s="1">
        <f>IFERROR(ROUND($BP64*INDEX(消耗汇总!BE$8:BE$87,相关资料!$F64,1),-2),0)</f>
        <v>0</v>
      </c>
      <c r="CY64" s="1">
        <f>IFERROR(ROUND($BP64*INDEX(消耗汇总!BF$8:BF$87,相关资料!$F64,1),-2),0)</f>
        <v>0</v>
      </c>
      <c r="CZ64" s="1">
        <f>IFERROR(ROUND($BP64*INDEX(消耗汇总!BG$8:BG$87,相关资料!$F64,1),-2),0)</f>
        <v>0</v>
      </c>
      <c r="DA64" s="1">
        <f>IFERROR(ROUND($BP64*INDEX(消耗汇总!BH$8:BH$87,相关资料!$F64,1),-2),0)</f>
        <v>0</v>
      </c>
      <c r="DD64" s="1">
        <f>IFERROR(ROUND($BQ64*INDEX(消耗汇总!BF$8:BF$87,相关资料!$G64,1)+$BS64*INDEX(消耗汇总!BF$8:BF$87,相关资料!$G64,1)/2,-2),0)</f>
        <v>212787400</v>
      </c>
      <c r="DE64" s="1">
        <f>IFERROR(ROUND($BQ64*INDEX(消耗汇总!BG$8:BG$87,相关资料!$G64,1)+$BS64*INDEX(消耗汇总!BG$8:BG$87,相关资料!$G64,1)/2,-2),0)</f>
        <v>98512700</v>
      </c>
      <c r="DF64" s="1">
        <f>IFERROR(ROUND($BQ64*INDEX(消耗汇总!BH$8:BH$87,相关资料!$G64,1)+$BS64*INDEX(消耗汇总!BH$8:BH$87,相关资料!$G64,1)/2,-2),0)</f>
        <v>0</v>
      </c>
      <c r="DH64" s="1">
        <f t="shared" si="20"/>
        <v>98512700</v>
      </c>
      <c r="DI64" s="1">
        <f t="shared" si="21"/>
        <v>212787400</v>
      </c>
      <c r="DM64" s="2">
        <f t="shared" si="22"/>
        <v>155650050</v>
      </c>
      <c r="DN64" s="2"/>
      <c r="DO64" s="2">
        <f t="shared" si="23"/>
        <v>155650050</v>
      </c>
      <c r="DR64" s="1">
        <f>IFERROR(ROUND($BT64*INDEX(消耗汇总!BE$8:BE$87,相关资料!$J64,1),-2),0)</f>
        <v>65675100</v>
      </c>
      <c r="DS64" s="1">
        <f>IFERROR(ROUND($BT64*INDEX(消耗汇总!BF$8:BF$87,相关资料!$J64,1),-2),0)</f>
        <v>141858300</v>
      </c>
      <c r="DT64" s="1">
        <f>IFERROR(ROUND($BT64*INDEX(消耗汇总!BG$8:BG$87,相关资料!$J64,1),-2),0)</f>
        <v>65675100</v>
      </c>
      <c r="DU64" s="1">
        <f>IFERROR(ROUND($BT64*INDEX(消耗汇总!BH$8:BH$87,'[1]功能-城建'!$AZ64,1),-2),0)</f>
        <v>0</v>
      </c>
      <c r="DW64" s="1">
        <f>ROUND($BU64*INDEX(消耗汇总!BE$8:BE$87,相关资料!$K64,1),-2)</f>
        <v>70912900</v>
      </c>
      <c r="DX64" s="1">
        <f>ROUND($BU64*INDEX(消耗汇总!BF$8:BF$87,相关资料!$K64,1),-2)</f>
        <v>153171800</v>
      </c>
      <c r="DY64" s="1">
        <f>ROUND($BU64*INDEX(消耗汇总!BG$8:BG$87,相关资料!$K64,1),-2)</f>
        <v>70912900</v>
      </c>
      <c r="DZ64" s="1">
        <f>ROUND($BU64*INDEX(消耗汇总!BH$8:BH$87,相关资料!$K64,1),-2)</f>
        <v>0</v>
      </c>
      <c r="EB64" s="1">
        <f>IFERROR(ROUND($BV64*INDEX(消耗汇总!BE$8:BE$87,相关资料!$L64,1),-2),0)</f>
        <v>331002700</v>
      </c>
      <c r="EC64" s="1">
        <f>IFERROR(ROUND($BV64*INDEX(消耗汇总!BF$8:BF$87,相关资料!$L64,1),-2),0)</f>
        <v>714965800</v>
      </c>
      <c r="ED64" s="1">
        <f>IFERROR(ROUND($BV64*INDEX(消耗汇总!BG$8:BG$87,相关资料!$L64,1),-2),0)</f>
        <v>331002700</v>
      </c>
      <c r="EE64" s="1">
        <f>IFERROR(ROUND($BV64*INDEX(消耗汇总!BH$8:BH$87,相关资料!$L64,1),-2),0)</f>
        <v>0</v>
      </c>
      <c r="EG64" s="1">
        <f>IFERROR(ROUND($BW64*INDEX(消耗汇总!BE$8:BE$87,相关资料!$M64,1),-2),0)</f>
        <v>236430500</v>
      </c>
      <c r="EH64" s="1">
        <f>IFERROR(ROUND($BW64*INDEX(消耗汇总!BF$8:BF$87,相关资料!$M64,1),-2),0)</f>
        <v>510689800</v>
      </c>
      <c r="EI64" s="1">
        <f>IFERROR(ROUND($BW64*INDEX(消耗汇总!BG$8:BG$87,相关资料!$M64,1),-2),0)</f>
        <v>236430500</v>
      </c>
      <c r="EJ64" s="1">
        <f>IFERROR(ROUND($BW64*INDEX(消耗汇总!BH$8:BH$87,相关资料!$M64,1),-2),0)</f>
        <v>0</v>
      </c>
      <c r="EL64" s="1">
        <f>IFERROR(ROUND($BX64*INDEX(消耗汇总!BE$8:BE$87,相关资料!$N64,1),-2),0)</f>
        <v>0</v>
      </c>
      <c r="EM64" s="1">
        <f>IFERROR(ROUND($BX64*INDEX(消耗汇总!BF$8:BF$87,相关资料!$N64,1),-2),0)</f>
        <v>0</v>
      </c>
      <c r="EN64" s="1">
        <f>IFERROR(ROUND($BX64*INDEX(消耗汇总!BG$8:BG$87,相关资料!$N64,1),-2),0)</f>
        <v>0</v>
      </c>
      <c r="EO64" s="1">
        <f>IFERROR(ROUND($BX64*INDEX(消耗汇总!BH$8:BH$87,相关资料!$N64,1),-2),0)</f>
        <v>0</v>
      </c>
      <c r="EQ64" s="1">
        <f>IFERROR(ROUND($BY64*INDEX(消耗汇总!BE$8:BE$87,相关资料!$O64,1),-2),0)</f>
        <v>0</v>
      </c>
      <c r="ER64" s="1">
        <f>IFERROR(ROUND($BY64*INDEX(消耗汇总!BF$8:BF$87,相关资料!$O64,1),-2),0)</f>
        <v>0</v>
      </c>
      <c r="ES64" s="1">
        <f>IFERROR(ROUND($BY64*INDEX(消耗汇总!BG$8:BG$87,相关资料!$O64,1),-2),0)</f>
        <v>0</v>
      </c>
      <c r="ET64" s="1">
        <f>IFERROR(ROUND($BY64*INDEX(消耗汇总!BH$8:BH$87,相关资料!$O64,1),-2),0)</f>
        <v>0</v>
      </c>
      <c r="EV64" s="1">
        <f>IFERROR(ROUND($BZ64*INDEX(消耗汇总!BE$8:BE$87,相关资料!$P64,1),-2),0)</f>
        <v>0</v>
      </c>
      <c r="EW64" s="1">
        <f>IFERROR(ROUND($BZ64*INDEX(消耗汇总!BF$8:BF$87,相关资料!$P64,1),-2),0)</f>
        <v>0</v>
      </c>
      <c r="EX64" s="1">
        <f>IFERROR(ROUND($BZ64*INDEX(消耗汇总!BG$8:BG$87,相关资料!$P64,1),-2),0)</f>
        <v>0</v>
      </c>
      <c r="EY64" s="1">
        <f>IFERROR(ROUND($BZ64*INDEX(消耗汇总!BH$8:BH$87,相关资料!$P64,1),-2),0)</f>
        <v>0</v>
      </c>
      <c r="FA64" s="1">
        <f>IFERROR(ROUND($CA64*INDEX(消耗汇总!BE$8:BE$87,相关资料!$Q64,1),-2),0)</f>
        <v>0</v>
      </c>
      <c r="FB64" s="1">
        <f>IFERROR(ROUND($CA64*INDEX(消耗汇总!BF$8:BF$87,相关资料!$Q64,1),-2),0)</f>
        <v>0</v>
      </c>
      <c r="FC64" s="1">
        <f>IFERROR(ROUND($CA64*INDEX(消耗汇总!BG$8:BG$87,相关资料!$Q64,1),-2),0)</f>
        <v>0</v>
      </c>
      <c r="FD64" s="1">
        <f>IFERROR(ROUND($CA64*INDEX(消耗汇总!BH$8:BH$87,相关资料!$Q64,1),-2),0)</f>
        <v>0</v>
      </c>
      <c r="FF64" s="1">
        <f>IFERROR(ROUND($CB64*INDEX(消耗汇总!BE$8:BE$87,相关资料!$R64,1),-2),0)</f>
        <v>0</v>
      </c>
      <c r="FG64" s="1">
        <f>IFERROR(ROUND($CB64*INDEX(消耗汇总!BF$8:BF$87,相关资料!$R64,1),-2),0)</f>
        <v>0</v>
      </c>
      <c r="FH64" s="1">
        <f>IFERROR(ROUND($CB64*INDEX(消耗汇总!BG$8:BG$87,相关资料!$R64,1),-2),0)</f>
        <v>0</v>
      </c>
      <c r="FI64" s="1">
        <f>IFERROR(ROUND($CB64*INDEX(消耗汇总!BH$8:BH$87,相关资料!$R64,1),-2),0)</f>
        <v>0</v>
      </c>
      <c r="FK64" s="1">
        <f>IFERROR(ROUND($CC64*INDEX(消耗汇总!BE$8:BE$87,相关资料!$S64,1),-2),0)</f>
        <v>203592900</v>
      </c>
      <c r="FL64" s="1">
        <f>IFERROR(ROUND($CC64*INDEX(消耗汇总!BF$8:BF$87,相关资料!$S64,1),-2),0)</f>
        <v>439760700</v>
      </c>
      <c r="FM64" s="1">
        <f>IFERROR(ROUND($CC64*INDEX(消耗汇总!BG$8:BG$87,相关资料!$S64,1),-2),0)</f>
        <v>203592900</v>
      </c>
      <c r="FN64" s="1">
        <f>IFERROR(ROUND($CC64*INDEX(消耗汇总!BH$8:BH$87,相关资料!$S64,1),-2),0)</f>
        <v>0</v>
      </c>
      <c r="FP64" s="1">
        <f>IFERROR(ROUND($CD64*INDEX(消耗汇总!BE$8:BE$87,相关资料!$T64,1),-2),0)</f>
        <v>0</v>
      </c>
      <c r="FQ64" s="1">
        <f>IFERROR(ROUND($CD64*INDEX(消耗汇总!BF$8:BF$87,相关资料!$T64,1),-2),0)</f>
        <v>0</v>
      </c>
      <c r="FR64" s="1">
        <f>IFERROR(ROUND($CD64*INDEX(消耗汇总!BG$8:BG$87,相关资料!$T64,1),-2),0)</f>
        <v>0</v>
      </c>
      <c r="FS64" s="1">
        <f>IFERROR(ROUND($CD64*INDEX(消耗汇总!BH$8:BH$87,相关资料!$T64,1),-2),0)</f>
        <v>0</v>
      </c>
      <c r="FW64" s="8">
        <v>59</v>
      </c>
      <c r="FX64" s="5">
        <f t="shared" si="13"/>
        <v>6502363700</v>
      </c>
      <c r="FY64" s="5">
        <f t="shared" si="14"/>
        <v>983550800</v>
      </c>
      <c r="FZ64" s="5">
        <f t="shared" si="15"/>
        <v>0</v>
      </c>
      <c r="GA64" s="5">
        <f t="shared" si="1"/>
        <v>0</v>
      </c>
      <c r="GB64" s="5">
        <f t="shared" si="2"/>
        <v>311300100</v>
      </c>
      <c r="GC64" s="5">
        <f t="shared" si="3"/>
        <v>311300100</v>
      </c>
      <c r="GD64" s="5">
        <f t="shared" si="16"/>
        <v>311300100</v>
      </c>
      <c r="GE64" s="5">
        <f t="shared" si="17"/>
        <v>273208500</v>
      </c>
      <c r="GF64" s="5">
        <f t="shared" si="4"/>
        <v>294997600</v>
      </c>
      <c r="GG64" s="5">
        <f t="shared" si="5"/>
        <v>1376971200</v>
      </c>
      <c r="GH64" s="5">
        <f t="shared" si="6"/>
        <v>983550800</v>
      </c>
      <c r="GI64" s="8"/>
      <c r="GJ64" s="5">
        <f t="shared" si="7"/>
        <v>0</v>
      </c>
      <c r="GK64" s="5">
        <f t="shared" si="8"/>
        <v>0</v>
      </c>
      <c r="GL64" s="5">
        <f t="shared" si="9"/>
        <v>0</v>
      </c>
      <c r="GM64" s="5">
        <f t="shared" si="10"/>
        <v>0</v>
      </c>
      <c r="GN64" s="5">
        <f t="shared" si="11"/>
        <v>846946500</v>
      </c>
      <c r="GO64" s="5">
        <f t="shared" si="12"/>
        <v>0</v>
      </c>
      <c r="GR64" s="8">
        <v>59</v>
      </c>
      <c r="GS64" s="5">
        <f>SUM(FX$6:FX64)</f>
        <v>39291805500</v>
      </c>
      <c r="GT64" s="5">
        <f>SUM(FY$6:FY64)</f>
        <v>6138180100</v>
      </c>
      <c r="GU64" s="5">
        <f>SUM(FZ$6:FZ64)</f>
        <v>574088126600</v>
      </c>
      <c r="GV64" s="5">
        <f>SUM(GA$6:GA64)</f>
        <v>0</v>
      </c>
      <c r="GW64" s="5">
        <f>SUM(GB$6:GB64)</f>
        <v>2039380100</v>
      </c>
      <c r="GX64" s="5">
        <f>SUM(GC$6:GC64)</f>
        <v>2039380100</v>
      </c>
      <c r="GY64" s="5">
        <f>SUM(GD$6:GD64)</f>
        <v>2039380120</v>
      </c>
      <c r="GZ64" s="5">
        <f>SUM(GE$6:GE64)</f>
        <v>1804895850</v>
      </c>
      <c r="HA64" s="5">
        <f>SUM(GF$6:GF64)</f>
        <v>3688743400</v>
      </c>
      <c r="HB64" s="5">
        <f>SUM(GG$6:GG64)</f>
        <v>8363338450</v>
      </c>
      <c r="HC64" s="5">
        <f>SUM(GH$6:GH64)</f>
        <v>6138180400</v>
      </c>
      <c r="HD64" s="5">
        <f>SUM(GI$6:GI64)</f>
        <v>0</v>
      </c>
      <c r="HE64" s="5">
        <f>SUM(GJ$6:GJ64)</f>
        <v>57765804600</v>
      </c>
      <c r="HF64" s="5">
        <f>SUM(GK$6:GK64)</f>
        <v>57765805200</v>
      </c>
      <c r="HG64" s="5">
        <f>SUM(GL$6:GL64)</f>
        <v>57765804900</v>
      </c>
      <c r="HH64" s="5">
        <f>SUM(GM$6:GM64)</f>
        <v>43324352700</v>
      </c>
      <c r="HI64" s="5">
        <f>SUM(GN$6:GN64)</f>
        <v>5231683500</v>
      </c>
      <c r="HJ64" s="5">
        <f>SUM(GO$6:GO64)</f>
        <v>4436503800</v>
      </c>
      <c r="HM64" s="8">
        <v>59</v>
      </c>
      <c r="HN64" s="5">
        <f>IFERROR(求节点(相关资料!C$6:C$85,GS$6:GS$85,$HM64),0)</f>
        <v>39291805500</v>
      </c>
      <c r="HO64" s="5">
        <f>IFERROR(求节点(相关资料!D$6:D$85,GT$6:GT$85,$HM64),0)</f>
        <v>6138180100</v>
      </c>
      <c r="HP64" s="5">
        <f>IFERROR(求节点(相关资料!E$6:E$85,GU$6:GU$85,$HM64),0)</f>
        <v>17244154633.333332</v>
      </c>
      <c r="HQ64" s="5">
        <f>IFERROR(求节点(相关资料!F$6:F$85,GV$6:GV$85,$HM64),0)</f>
        <v>0</v>
      </c>
      <c r="HR64" s="5">
        <f>IFERROR(求节点(相关资料!G$6:G$85,GW$6:GW$85,$HM64),0)</f>
        <v>2039380100</v>
      </c>
      <c r="HS64" s="5">
        <f>IFERROR(求节点(相关资料!H$6:H$85,GX$6:GX$85,$HM64),0)</f>
        <v>2039380100</v>
      </c>
      <c r="HT64" s="5">
        <f>IFERROR(求节点(相关资料!I$6:I$85,GY$6:GY$85,$HM64),0)</f>
        <v>2039380120</v>
      </c>
      <c r="HU64" s="5">
        <f>IFERROR(求节点(相关资料!J$6:J$85,GZ$6:GZ$85,$HM64),0)</f>
        <v>1804895850</v>
      </c>
      <c r="HV64" s="5">
        <f>IFERROR(求节点(相关资料!K$6:K$85,HA$6:HA$85,$HM64),0)</f>
        <v>3688743400</v>
      </c>
      <c r="HW64" s="5">
        <f>IFERROR(求节点(相关资料!L$6:L$85,HB$6:HB$85,$HM64),0)</f>
        <v>8363338450</v>
      </c>
      <c r="HX64" s="5">
        <f>IFERROR(求节点(相关资料!M$6:M$85,HC$6:HC$85,$HM64),0)</f>
        <v>6138180400</v>
      </c>
      <c r="HY64" s="5">
        <f>IFERROR(求节点(相关资料!N$6:N$85,HD$6:HD$85,$HM64),0)</f>
        <v>0</v>
      </c>
      <c r="HZ64" s="5">
        <f>IFERROR(求节点(相关资料!O$6:O$85,HE$6:HE$85,$HM64),0)</f>
        <v>2337876233.3333335</v>
      </c>
      <c r="IA64" s="5">
        <f>IFERROR(求节点(相关资料!P$6:P$85,HF$6:HF$85,$HM64),0)</f>
        <v>2337876833.3333335</v>
      </c>
      <c r="IB64" s="5">
        <f>IFERROR(求节点(相关资料!Q$6:Q$85,HG$6:HG$85,$HM64),0)</f>
        <v>2337876533.3333335</v>
      </c>
      <c r="IC64" s="5">
        <f>IFERROR(求节点(相关资料!R$6:R$85,HH$6:HH$85,$HM64),0)</f>
        <v>1753405966.6666667</v>
      </c>
      <c r="ID64" s="5">
        <f>IFERROR(求节点(相关资料!S$6:S$85,HI$6:HI$85,$HM64),0)</f>
        <v>5231683500</v>
      </c>
      <c r="IE64" s="5">
        <f>IFERROR(求节点(相关资料!T$6:T$85,HJ$6:HJ$85,$HM64),0)</f>
        <v>176704460</v>
      </c>
      <c r="IH64" s="6">
        <v>59</v>
      </c>
      <c r="II64" s="6">
        <f>SUMPRODUCT(HN64:IE64,'[1]功能-城建'!$X64:$AO64)</f>
        <v>102962862179.99998</v>
      </c>
      <c r="IJ64" s="6">
        <f>'[1]资源-木石铜粮'!$BW64</f>
        <v>106301394506.82732</v>
      </c>
      <c r="IK64" s="6">
        <f t="shared" si="19"/>
        <v>0.96859371090740576</v>
      </c>
    </row>
    <row r="65" spans="1:245" x14ac:dyDescent="0.15">
      <c r="A65" s="2">
        <v>60</v>
      </c>
      <c r="B65" s="4">
        <f>'[1]资源-木石铜粮'!DG65</f>
        <v>40622026610.628181</v>
      </c>
      <c r="C65" s="4">
        <f>'[1]资源-木石铜粮'!DH65</f>
        <v>6323730125.0215712</v>
      </c>
      <c r="D65" s="4">
        <f>'[1]资源-木石铜粮'!DI65</f>
        <v>18287663290.94487</v>
      </c>
      <c r="E65" s="4">
        <f>'[1]资源-木石铜粮'!DJ65</f>
        <v>0</v>
      </c>
      <c r="F65" s="4">
        <f>'[1]资源-木石铜粮'!DK65</f>
        <v>1847926925.3182273</v>
      </c>
      <c r="G65" s="4">
        <f>'[1]资源-木石铜粮'!DL65</f>
        <v>1847926925.3182273</v>
      </c>
      <c r="H65" s="4">
        <f>'[1]资源-木石铜粮'!DM65</f>
        <v>1847926925.3182273</v>
      </c>
      <c r="I65" s="4">
        <f>'[1]资源-木石铜粮'!DN65</f>
        <v>1847926925.3182273</v>
      </c>
      <c r="J65" s="29" t="e">
        <f>SMALL('[1]资源-木石铜粮'!$DO$6:$DO$55,$A65)</f>
        <v>#NUM!</v>
      </c>
      <c r="K65" s="4">
        <f>'[1]资源-木石铜粮'!DP65</f>
        <v>8641462530.9254704</v>
      </c>
      <c r="L65" s="4">
        <f>'[1]资源-木石铜粮'!DQ65</f>
        <v>6323729665.0784931</v>
      </c>
      <c r="M65" s="4">
        <f>'[1]资源-木石铜粮'!DR65</f>
        <v>14662266679.833014</v>
      </c>
      <c r="N65" s="4">
        <f>'[1]资源-木石铜粮'!DS65</f>
        <v>2306627879.8894134</v>
      </c>
      <c r="O65" s="4">
        <f>'[1]资源-木石铜粮'!DT65</f>
        <v>2306629008.9474859</v>
      </c>
      <c r="P65" s="4">
        <f>'[1]资源-木石铜粮'!DU65</f>
        <v>2306628600.1091943</v>
      </c>
      <c r="Q65" s="4">
        <f>'[1]资源-木石铜粮'!DV65</f>
        <v>1729970109.3995023</v>
      </c>
      <c r="R65" s="4">
        <f>'[1]资源-木石铜粮'!DW65</f>
        <v>5395558417.0348663</v>
      </c>
      <c r="S65" s="4">
        <f>'[1]资源-木石铜粮'!DX65</f>
        <v>185632466.03087574</v>
      </c>
      <c r="T65" s="4">
        <f>'[1]资源-木石铜粮'!DY65</f>
        <v>0</v>
      </c>
      <c r="V65" s="2">
        <v>60</v>
      </c>
      <c r="W65" s="2">
        <f>IFERROR(求节点($A$6:$A$85,B$6:B$85,相关资料!C65),0)</f>
        <v>40622026610.628181</v>
      </c>
      <c r="X65" s="2">
        <f>IFERROR(求节点($A$6:$A$85,C$6:C$85,相关资料!D65),0)</f>
        <v>6323730125.0215712</v>
      </c>
      <c r="Y65" s="2">
        <f>IFERROR(求节点($A$6:$A$85,D$6:D$85,相关资料!E65),0)</f>
        <v>464988771639.45007</v>
      </c>
      <c r="Z65" s="2">
        <f>IFERROR(求节点($A$6:$A$85,E$6:E$85,相关资料!F65),0)</f>
        <v>0</v>
      </c>
      <c r="AA65" s="2">
        <f>IFERROR(求节点($A$6:$A$85,F$6:F$85,相关资料!G65),0)</f>
        <v>1847926925.3182273</v>
      </c>
      <c r="AB65" s="2">
        <f>IFERROR(求节点($A$6:$A$85,G$6:G$85,相关资料!H65),0)</f>
        <v>1847926925.3182273</v>
      </c>
      <c r="AC65" s="2">
        <f>IFERROR(求节点($A$6:$A$85,H$6:H$85,相关资料!I65),0)</f>
        <v>1847926925.3182273</v>
      </c>
      <c r="AD65" s="2">
        <f>IFERROR(求节点($A$6:$A$85,I$6:I$85,相关资料!J65),0)</f>
        <v>1847926925.3182273</v>
      </c>
      <c r="AE65" s="29">
        <f>MAX(求节点('[1]功能-城建'!$K$33:$K$55,$J$33:$J$85,$V65),AE64)</f>
        <v>1224082814.2575464</v>
      </c>
      <c r="AF65" s="2">
        <f>IFERROR(求节点($A$6:$A$85,K$6:K$85,相关资料!L65),0)</f>
        <v>8641462530.9254704</v>
      </c>
      <c r="AG65" s="2">
        <f>IFERROR(求节点($A$6:$A$85,L$6:L$85,相关资料!M65),0)</f>
        <v>6323729665.0784931</v>
      </c>
      <c r="AH65" s="2">
        <f>IFERROR(求节点($A$6:$A$85,M$6:M$85,相关资料!N65),0)</f>
        <v>365635414126.22552</v>
      </c>
      <c r="AI65" s="2">
        <f>IFERROR(求节点($A$6:$A$85,N$6:N$85,相关资料!O65),0)</f>
        <v>46721568786.87645</v>
      </c>
      <c r="AJ65" s="2">
        <f>IFERROR(求节点($A$6:$A$85,O$6:O$85,相关资料!P65),0)</f>
        <v>46721569915.934525</v>
      </c>
      <c r="AK65" s="2">
        <f>IFERROR(求节点($A$6:$A$85,P$6:P$85,相关资料!Q65),0)</f>
        <v>46721569507.096237</v>
      </c>
      <c r="AL65" s="2">
        <f>IFERROR(求节点($A$6:$A$85,Q$6:Q$85,相关资料!R65),0)</f>
        <v>35041175789.639816</v>
      </c>
      <c r="AM65" s="2">
        <f>IFERROR(求节点($A$6:$A$85,R$6:R$85,相关资料!S65),0)</f>
        <v>5395558417.0348663</v>
      </c>
      <c r="AN65" s="2">
        <f>IFERROR(求节点($A$6:$A$85,S$6:S$85,相关资料!T65),0)</f>
        <v>3606382190.1373234</v>
      </c>
      <c r="AO65" s="2">
        <f>IFERROR(求节点($A$6:$A$85,T$6:T$85,相关资料!U65),0)</f>
        <v>0</v>
      </c>
      <c r="AQ65" s="2">
        <v>60</v>
      </c>
      <c r="AR65" s="2">
        <f>IF(W65-W64=0,MAX(AR$6:AR64),W65-W64)</f>
        <v>6151266058.6023331</v>
      </c>
      <c r="AS65" s="2">
        <f>IF(X65-X64=0,MAX(AS$6:AS64),X65-X64)</f>
        <v>925231754.26911163</v>
      </c>
      <c r="AT65" s="2">
        <f>IF(Y65-Y64=0,MAX(AT$6:AT64),Y65-Y64)</f>
        <v>130219026434.29602</v>
      </c>
      <c r="AU65" s="2">
        <f>IF(Z65-Z64=0,MAX(AU$6:AU64),Z65-Z64)</f>
        <v>0</v>
      </c>
      <c r="AV65" s="2">
        <f>IF(AA65-AA64=0,MAX(AV$6:AV64),AA65-AA64)</f>
        <v>254184547.87612963</v>
      </c>
      <c r="AW65" s="2">
        <f>IF(AB65-AB64=0,MAX(AW$6:AW64),AB65-AB64)</f>
        <v>254184547.87612963</v>
      </c>
      <c r="AX65" s="2">
        <f>IF(AC65-AC64=0,MAX(AX$6:AX64),AC65-AC64)</f>
        <v>254184547.87612963</v>
      </c>
      <c r="AY65" s="2">
        <f>IF(AD65-AD64=0,MAX(AY$6:AY64),AD65-AD64)</f>
        <v>254184547.87612963</v>
      </c>
      <c r="AZ65" s="2">
        <f>IF(AE65-AE64=0,MAX(AZ$6:AZ64),AE65-AE64)</f>
        <v>237901179.0002284</v>
      </c>
      <c r="BA65" s="2">
        <f>IF(AF65-AF64=0,MAX(BA$6:BA64),AF65-AF64)</f>
        <v>1301424885.125783</v>
      </c>
      <c r="BB65" s="2">
        <f>IF(AG65-AG64=0,MAX(BB$6:BB64),AG65-AG64)</f>
        <v>925231754.26911163</v>
      </c>
      <c r="BC65" s="2">
        <f>IF(AH65-AH64=0,MAX(BC$6:BC64),AH65-AH64)</f>
        <v>80184338195.206726</v>
      </c>
      <c r="BD65" s="2">
        <f>IF(AI65-AI64=0,MAX(BD$6:BD64),AI65-AI64)</f>
        <v>17673864382.141937</v>
      </c>
      <c r="BE65" s="2">
        <f>IF(AJ65-AJ64=0,MAX(BE$6:BE64),AJ65-AJ64)</f>
        <v>17673864382.141937</v>
      </c>
      <c r="BF65" s="2">
        <f>IF(AK65-AK64=0,MAX(BF$6:BF64),AK65-AK64)</f>
        <v>17673864382.141941</v>
      </c>
      <c r="BG65" s="2">
        <f>IF(AL65-AL64=0,MAX(BG$6:BG64),AL65-AL64)</f>
        <v>13255398286.606468</v>
      </c>
      <c r="BH65" s="2">
        <f>IF(AM65-AM64=0,MAX(BH$6:BH64),AM65-AM64)</f>
        <v>798139480.33104706</v>
      </c>
      <c r="BI65" s="2">
        <f>IF(AN65-AN64=0,MAX(BI$6:BI64),AN65-AN64)</f>
        <v>1285032343.8735757</v>
      </c>
      <c r="BK65" s="21">
        <v>1.24</v>
      </c>
      <c r="BL65" s="2">
        <v>60</v>
      </c>
      <c r="BM65" s="2">
        <f>IF($BL65&gt;BM$1,0,SMALL(AR$6:AR$85,$BL65)*求节点($BL$6:$BL$85,$BK$6:$BK$85,INDEX(升级建筑所需大殿等级!AA$6:AA$85,MATCH($BL65,升级建筑所需大殿等级!$Z$6:$Z$85,0))))</f>
        <v>7627569912.666893</v>
      </c>
      <c r="BN65" s="2">
        <f>IF($BL65&gt;BN$1,0,SMALL(AS$6:AS$85,$BL65)*求节点($BL$6:$BL$85,$BK$6:$BK$85,INDEX(升级建筑所需大殿等级!AB$6:AB$85,MATCH($BL65,升级建筑所需大殿等级!$Z$6:$Z$85,0))))</f>
        <v>1147287375.2936983</v>
      </c>
      <c r="BO65" s="2">
        <f>IF($BL65&gt;BO$1,0,SMALL(AT$6:AT$85,$BL65)*求节点($BL$6:$BL$85,$BK$6:$BK$85,INDEX(升级建筑所需大殿等级!AC$6:AC$85,MATCH($BL65,升级建筑所需大殿等级!$Z$6:$Z$85,0))))</f>
        <v>0</v>
      </c>
      <c r="BP65" s="2">
        <f>IF($BL65&gt;BP$1,0,SMALL(AU$6:AU$85,$BL65)*求节点($BL$6:$BL$85,$BK$6:$BK$85,INDEX(升级建筑所需大殿等级!AD$6:AD$85,MATCH($BL65,升级建筑所需大殿等级!$Z$6:$Z$85,0))))</f>
        <v>0</v>
      </c>
      <c r="BQ65" s="2">
        <f>IF($BL65&gt;BQ$1,0,SMALL(AV$6:AV$85,$BL65)*求节点($BL$6:$BL$85,$BK$6:$BK$85,INDEX(升级建筑所需大殿等级!AE$6:AE$85,MATCH($BL65,升级建筑所需大殿等级!$Z$6:$Z$85,0))))</f>
        <v>315188839.36640072</v>
      </c>
      <c r="BR65" s="2">
        <f>IF($BL65&gt;BR$1,0,SMALL(AW$6:AW$85,$BL65)*求节点($BL$6:$BL$85,$BK$6:$BK$85,INDEX(升级建筑所需大殿等级!AF$6:AF$85,MATCH($BL65,升级建筑所需大殿等级!$Z$6:$Z$85,0))))</f>
        <v>315188839.36640072</v>
      </c>
      <c r="BS65" s="2">
        <f>IF($BL65&gt;BS$1,0,SMALL(AX$6:AX$85,$BL65)*求节点($BL$6:$BL$85,$BK$6:$BK$85,INDEX(升级建筑所需大殿等级!AG$6:AG$85,MATCH($BL65,升级建筑所需大殿等级!$Z$6:$Z$85,0))))</f>
        <v>315188839.36640072</v>
      </c>
      <c r="BT65" s="2">
        <f>IF($BL65&gt;BT$1,0,SMALL(AY$6:AY$85,$BL65)*求节点($BL$6:$BL$85,$BK$6:$BK$85,INDEX(升级建筑所需大殿等级!AH$6:AH$85,MATCH($BL65,升级建筑所需大殿等级!$Z$6:$Z$85,0))))</f>
        <v>315188839.36640072</v>
      </c>
      <c r="BU65" s="2">
        <f>IF($BL65&gt;BU$1,0,SMALL(AZ$6:AZ$85,$BL65)*求节点($BL$6:$BL$85,$BK$6:$BK$85,INDEX(升级建筑所需大殿等级!AI$6:AI$85,MATCH($BL65,升级建筑所需大殿等级!$Z$6:$Z$85,0))))</f>
        <v>294997461.96028322</v>
      </c>
      <c r="BV65" s="2">
        <f>IF($BL65&gt;BV$1,0,SMALL(BA$6:BA$85,$BL65)*求节点($BL$6:$BL$85,$BK$6:$BK$85,INDEX(升级建筑所需大殿等级!AJ$6:AJ$85,MATCH($BL65,升级建筑所需大殿等级!$Z$6:$Z$85,0))))</f>
        <v>1613766857.5559709</v>
      </c>
      <c r="BW65" s="2">
        <f>IF($BL65&gt;BW$1,0,SMALL(BB$6:BB$85,$BL65)*求节点($BL$6:$BL$85,$BK$6:$BK$85,INDEX(升级建筑所需大殿等级!AK$6:AK$85,MATCH($BL65,升级建筑所需大殿等级!$Z$6:$Z$85,0))))</f>
        <v>1147287375.2936983</v>
      </c>
      <c r="BX65" s="2">
        <f>IF($BL65&gt;BX$1,0,SMALL(BC$6:BC$85,$BL65)*求节点($BL$6:$BL$85,$BK$6:$BK$85,INDEX(升级建筑所需大殿等级!AL$6:AL$85,MATCH($BL65,升级建筑所需大殿等级!$Z$6:$Z$85,0))))</f>
        <v>0</v>
      </c>
      <c r="BY65" s="2">
        <f>IF($BL65&gt;BY$1,0,SMALL(BD$6:BD$85,$BL65)*求节点($BL$6:$BL$85,$BK$6:$BK$85,INDEX(升级建筑所需大殿等级!AM$6:AM$85,MATCH($BL65,升级建筑所需大殿等级!$Z$6:$Z$85,0))))</f>
        <v>0</v>
      </c>
      <c r="BZ65" s="2">
        <f>IF($BL65&gt;BZ$1,0,SMALL(BE$6:BE$85,$BL65)*求节点($BL$6:$BL$85,$BK$6:$BK$85,INDEX(升级建筑所需大殿等级!AN$6:AN$85,MATCH($BL65,升级建筑所需大殿等级!$Z$6:$Z$85,0))))</f>
        <v>0</v>
      </c>
      <c r="CA65" s="2">
        <f>IF($BL65&gt;CA$1,0,SMALL(BF$6:BF$85,$BL65)*求节点($BL$6:$BL$85,$BK$6:$BK$85,INDEX(升级建筑所需大殿等级!AO$6:AO$85,MATCH($BL65,升级建筑所需大殿等级!$Z$6:$Z$85,0))))</f>
        <v>0</v>
      </c>
      <c r="CB65" s="2">
        <f>IF($BL65&gt;CB$1,0,SMALL(BG$6:BG$85,$BL65)*求节点($BL$6:$BL$85,$BK$6:$BK$85,INDEX(升级建筑所需大殿等级!AP$6:AP$85,MATCH($BL65,升级建筑所需大殿等级!$Z$6:$Z$85,0))))</f>
        <v>0</v>
      </c>
      <c r="CC65" s="2">
        <f>IF($BL65&gt;CC$1,0,SMALL(BH$6:BH$85,$BL65)*求节点($BL$6:$BL$85,$BK$6:$BK$85,INDEX(升级建筑所需大殿等级!AQ$6:AQ$85,MATCH($BL65,升级建筑所需大殿等级!$Z$6:$Z$85,0))))</f>
        <v>989692955.61049831</v>
      </c>
      <c r="CD65" s="2">
        <f>IF($BL65&gt;CD$1,0,SMALL(BI$6:BI$85,$BL65)*求节点($BL$6:$BL$85,$BK$6:$BK$85,INDEX(升级建筑所需大殿等级!AR$6:AR$85,MATCH($BL65,升级建筑所需大殿等级!$Z$6:$Z$85,0))))</f>
        <v>0</v>
      </c>
      <c r="CE65" s="2"/>
      <c r="CF65" s="2"/>
      <c r="CH65" s="1">
        <v>60</v>
      </c>
      <c r="CI65" s="1">
        <f>IFERROR(ROUND($BM65*INDEX(消耗汇总!BE$8:BE$87,相关资料!$C65,1),-2),0)</f>
        <v>1824777500</v>
      </c>
      <c r="CJ65" s="1">
        <f>IFERROR(ROUND($BM65*INDEX(消耗汇总!BF$8:BF$87,相关资料!$C65,1),-2),0)</f>
        <v>3978014900</v>
      </c>
      <c r="CK65" s="1">
        <f>IFERROR(ROUND($BM65*INDEX(消耗汇总!BG$8:BG$87,相关资料!$C65,1),-2),0)</f>
        <v>1824777500</v>
      </c>
      <c r="CL65" s="1">
        <f>IFERROR(ROUND($BM65*INDEX(消耗汇总!BH$8:BH$87,相关资料!$C65,1),-2),0)</f>
        <v>0</v>
      </c>
      <c r="CN65" s="1">
        <f>IFERROR(ROUND($BN65*INDEX(消耗汇总!BE$8:BE$87,相关资料!$D65,1),-2),0)</f>
        <v>274470700</v>
      </c>
      <c r="CO65" s="1">
        <f>IFERROR(ROUND($BN65*INDEX(消耗汇总!BF$8:BF$87,相关资料!$D65,1),-2),0)</f>
        <v>598346000</v>
      </c>
      <c r="CP65" s="1">
        <f>IFERROR(ROUND($BN65*INDEX(消耗汇总!BG$8:BG$87,相关资料!$D65,1),-2),0)</f>
        <v>274470700</v>
      </c>
      <c r="CQ65" s="1">
        <f>IFERROR(ROUND($BN65*INDEX(消耗汇总!BH$8:BH$87,相关资料!$D65,1),-2),0)</f>
        <v>0</v>
      </c>
      <c r="CS65" s="1">
        <f>IFERROR(ROUND($BO65*INDEX(消耗汇总!BE$8:BE$87,相关资料!$E65,1),-2),0)</f>
        <v>0</v>
      </c>
      <c r="CT65" s="1">
        <f>IFERROR(ROUND($BO65*INDEX(消耗汇总!BF$8:BF$87,相关资料!$E65,1),-2),0)</f>
        <v>0</v>
      </c>
      <c r="CU65" s="1">
        <f>IFERROR(ROUND($BO65*INDEX(消耗汇总!BG$8:BG$87,相关资料!$E65,1),-2),0)</f>
        <v>0</v>
      </c>
      <c r="CV65" s="1">
        <f>IFERROR(ROUND($BO65*INDEX(消耗汇总!BH$8:BH$87,相关资料!$E65,1),-2),0)</f>
        <v>0</v>
      </c>
      <c r="CX65" s="1">
        <f>IFERROR(ROUND($BP65*INDEX(消耗汇总!BE$8:BE$87,相关资料!$F65,1),-2),0)</f>
        <v>0</v>
      </c>
      <c r="CY65" s="1">
        <f>IFERROR(ROUND($BP65*INDEX(消耗汇总!BF$8:BF$87,相关资料!$F65,1),-2),0)</f>
        <v>0</v>
      </c>
      <c r="CZ65" s="1">
        <f>IFERROR(ROUND($BP65*INDEX(消耗汇总!BG$8:BG$87,相关资料!$F65,1),-2),0)</f>
        <v>0</v>
      </c>
      <c r="DA65" s="1">
        <f>IFERROR(ROUND($BP65*INDEX(消耗汇总!BH$8:BH$87,相关资料!$F65,1),-2),0)</f>
        <v>0</v>
      </c>
      <c r="DD65" s="1">
        <f>IFERROR(ROUND($BQ65*INDEX(消耗汇总!BF$8:BF$87,相关资料!$G65,1)+$BS65*INDEX(消耗汇总!BF$8:BF$87,相关资料!$G65,1)/2,-2),0)</f>
        <v>246571200</v>
      </c>
      <c r="DE65" s="1">
        <f>IFERROR(ROUND($BQ65*INDEX(消耗汇总!BG$8:BG$87,相关资料!$G65,1)+$BS65*INDEX(消耗汇总!BG$8:BG$87,相关资料!$G65,1)/2,-2),0)</f>
        <v>113106000</v>
      </c>
      <c r="DF65" s="1">
        <f>IFERROR(ROUND($BQ65*INDEX(消耗汇总!BH$8:BH$87,相关资料!$G65,1)+$BS65*INDEX(消耗汇总!BH$8:BH$87,相关资料!$G65,1)/2,-2),0)</f>
        <v>0</v>
      </c>
      <c r="DH65" s="1">
        <f t="shared" si="20"/>
        <v>113106000</v>
      </c>
      <c r="DI65" s="1">
        <f t="shared" si="21"/>
        <v>246571200</v>
      </c>
      <c r="DM65" s="2">
        <f t="shared" si="22"/>
        <v>179838600</v>
      </c>
      <c r="DN65" s="2"/>
      <c r="DO65" s="2">
        <f t="shared" si="23"/>
        <v>179838600</v>
      </c>
      <c r="DR65" s="1">
        <f>IFERROR(ROUND($BT65*INDEX(消耗汇总!BE$8:BE$87,相关资料!$J65,1),-2),0)</f>
        <v>75404000</v>
      </c>
      <c r="DS65" s="1">
        <f>IFERROR(ROUND($BT65*INDEX(消耗汇总!BF$8:BF$87,相关资料!$J65,1),-2),0)</f>
        <v>164380800</v>
      </c>
      <c r="DT65" s="1">
        <f>IFERROR(ROUND($BT65*INDEX(消耗汇总!BG$8:BG$87,相关资料!$J65,1),-2),0)</f>
        <v>75404000</v>
      </c>
      <c r="DU65" s="1">
        <f>IFERROR(ROUND($BT65*INDEX(消耗汇总!BH$8:BH$87,'[1]功能-城建'!$AZ65,1),-2),0)</f>
        <v>0</v>
      </c>
      <c r="DW65" s="1">
        <f>ROUND($BU65*INDEX(消耗汇总!BE$8:BE$87,相关资料!$K65,1),-2)</f>
        <v>70573600</v>
      </c>
      <c r="DX65" s="1">
        <f>ROUND($BU65*INDEX(消耗汇总!BF$8:BF$87,相关资料!$K65,1),-2)</f>
        <v>153850400</v>
      </c>
      <c r="DY65" s="1">
        <f>ROUND($BU65*INDEX(消耗汇总!BG$8:BG$87,相关资料!$K65,1),-2)</f>
        <v>70573600</v>
      </c>
      <c r="DZ65" s="1">
        <f>ROUND($BU65*INDEX(消耗汇总!BH$8:BH$87,相关资料!$K65,1),-2)</f>
        <v>0</v>
      </c>
      <c r="EB65" s="1">
        <f>IFERROR(ROUND($BV65*INDEX(消耗汇总!BE$8:BE$87,相关资料!$L65,1),-2),0)</f>
        <v>386068600</v>
      </c>
      <c r="EC65" s="1">
        <f>IFERROR(ROUND($BV65*INDEX(消耗汇总!BF$8:BF$87,相关资料!$L65,1),-2),0)</f>
        <v>841629600</v>
      </c>
      <c r="ED65" s="1">
        <f>IFERROR(ROUND($BV65*INDEX(消耗汇总!BG$8:BG$87,相关资料!$L65,1),-2),0)</f>
        <v>386068600</v>
      </c>
      <c r="EE65" s="1">
        <f>IFERROR(ROUND($BV65*INDEX(消耗汇总!BH$8:BH$87,相关资料!$L65,1),-2),0)</f>
        <v>0</v>
      </c>
      <c r="EG65" s="1">
        <f>IFERROR(ROUND($BW65*INDEX(消耗汇总!BE$8:BE$87,相关资料!$M65,1),-2),0)</f>
        <v>274470700</v>
      </c>
      <c r="EH65" s="1">
        <f>IFERROR(ROUND($BW65*INDEX(消耗汇总!BF$8:BF$87,相关资料!$M65,1),-2),0)</f>
        <v>598346000</v>
      </c>
      <c r="EI65" s="1">
        <f>IFERROR(ROUND($BW65*INDEX(消耗汇总!BG$8:BG$87,相关资料!$M65,1),-2),0)</f>
        <v>274470700</v>
      </c>
      <c r="EJ65" s="1">
        <f>IFERROR(ROUND($BW65*INDEX(消耗汇总!BH$8:BH$87,相关资料!$M65,1),-2),0)</f>
        <v>0</v>
      </c>
      <c r="EL65" s="1">
        <f>IFERROR(ROUND($BX65*INDEX(消耗汇总!BE$8:BE$87,相关资料!$N65,1),-2),0)</f>
        <v>0</v>
      </c>
      <c r="EM65" s="1">
        <f>IFERROR(ROUND($BX65*INDEX(消耗汇总!BF$8:BF$87,相关资料!$N65,1),-2),0)</f>
        <v>0</v>
      </c>
      <c r="EN65" s="1">
        <f>IFERROR(ROUND($BX65*INDEX(消耗汇总!BG$8:BG$87,相关资料!$N65,1),-2),0)</f>
        <v>0</v>
      </c>
      <c r="EO65" s="1">
        <f>IFERROR(ROUND($BX65*INDEX(消耗汇总!BH$8:BH$87,相关资料!$N65,1),-2),0)</f>
        <v>0</v>
      </c>
      <c r="EQ65" s="1">
        <f>IFERROR(ROUND($BY65*INDEX(消耗汇总!BE$8:BE$87,相关资料!$O65,1),-2),0)</f>
        <v>0</v>
      </c>
      <c r="ER65" s="1">
        <f>IFERROR(ROUND($BY65*INDEX(消耗汇总!BF$8:BF$87,相关资料!$O65,1),-2),0)</f>
        <v>0</v>
      </c>
      <c r="ES65" s="1">
        <f>IFERROR(ROUND($BY65*INDEX(消耗汇总!BG$8:BG$87,相关资料!$O65,1),-2),0)</f>
        <v>0</v>
      </c>
      <c r="ET65" s="1">
        <f>IFERROR(ROUND($BY65*INDEX(消耗汇总!BH$8:BH$87,相关资料!$O65,1),-2),0)</f>
        <v>0</v>
      </c>
      <c r="EV65" s="1">
        <f>IFERROR(ROUND($BZ65*INDEX(消耗汇总!BE$8:BE$87,相关资料!$P65,1),-2),0)</f>
        <v>0</v>
      </c>
      <c r="EW65" s="1">
        <f>IFERROR(ROUND($BZ65*INDEX(消耗汇总!BF$8:BF$87,相关资料!$P65,1),-2),0)</f>
        <v>0</v>
      </c>
      <c r="EX65" s="1">
        <f>IFERROR(ROUND($BZ65*INDEX(消耗汇总!BG$8:BG$87,相关资料!$P65,1),-2),0)</f>
        <v>0</v>
      </c>
      <c r="EY65" s="1">
        <f>IFERROR(ROUND($BZ65*INDEX(消耗汇总!BH$8:BH$87,相关资料!$P65,1),-2),0)</f>
        <v>0</v>
      </c>
      <c r="FA65" s="1">
        <f>IFERROR(ROUND($CA65*INDEX(消耗汇总!BE$8:BE$87,相关资料!$Q65,1),-2),0)</f>
        <v>0</v>
      </c>
      <c r="FB65" s="1">
        <f>IFERROR(ROUND($CA65*INDEX(消耗汇总!BF$8:BF$87,相关资料!$Q65,1),-2),0)</f>
        <v>0</v>
      </c>
      <c r="FC65" s="1">
        <f>IFERROR(ROUND($CA65*INDEX(消耗汇总!BG$8:BG$87,相关资料!$Q65,1),-2),0)</f>
        <v>0</v>
      </c>
      <c r="FD65" s="1">
        <f>IFERROR(ROUND($CA65*INDEX(消耗汇总!BH$8:BH$87,相关资料!$Q65,1),-2),0)</f>
        <v>0</v>
      </c>
      <c r="FF65" s="1">
        <f>IFERROR(ROUND($CB65*INDEX(消耗汇总!BE$8:BE$87,相关资料!$R65,1),-2),0)</f>
        <v>0</v>
      </c>
      <c r="FG65" s="1">
        <f>IFERROR(ROUND($CB65*INDEX(消耗汇总!BF$8:BF$87,相关资料!$R65,1),-2),0)</f>
        <v>0</v>
      </c>
      <c r="FH65" s="1">
        <f>IFERROR(ROUND($CB65*INDEX(消耗汇总!BG$8:BG$87,相关资料!$R65,1),-2),0)</f>
        <v>0</v>
      </c>
      <c r="FI65" s="1">
        <f>IFERROR(ROUND($CB65*INDEX(消耗汇总!BH$8:BH$87,相关资料!$R65,1),-2),0)</f>
        <v>0</v>
      </c>
      <c r="FK65" s="1">
        <f>IFERROR(ROUND($CC65*INDEX(消耗汇总!BE$8:BE$87,相关资料!$S65,1),-2),0)</f>
        <v>236768600</v>
      </c>
      <c r="FL65" s="1">
        <f>IFERROR(ROUND($CC65*INDEX(消耗汇总!BF$8:BF$87,相关资料!$S65,1),-2),0)</f>
        <v>516155700</v>
      </c>
      <c r="FM65" s="1">
        <f>IFERROR(ROUND($CC65*INDEX(消耗汇总!BG$8:BG$87,相关资料!$S65,1),-2),0)</f>
        <v>236768600</v>
      </c>
      <c r="FN65" s="1">
        <f>IFERROR(ROUND($CC65*INDEX(消耗汇总!BH$8:BH$87,相关资料!$S65,1),-2),0)</f>
        <v>0</v>
      </c>
      <c r="FP65" s="1">
        <f>IFERROR(ROUND($CD65*INDEX(消耗汇总!BE$8:BE$87,相关资料!$T65,1),-2),0)</f>
        <v>0</v>
      </c>
      <c r="FQ65" s="1">
        <f>IFERROR(ROUND($CD65*INDEX(消耗汇总!BF$8:BF$87,相关资料!$T65,1),-2),0)</f>
        <v>0</v>
      </c>
      <c r="FR65" s="1">
        <f>IFERROR(ROUND($CD65*INDEX(消耗汇总!BG$8:BG$87,相关资料!$T65,1),-2),0)</f>
        <v>0</v>
      </c>
      <c r="FS65" s="1">
        <f>IFERROR(ROUND($CD65*INDEX(消耗汇总!BH$8:BH$87,相关资料!$T65,1),-2),0)</f>
        <v>0</v>
      </c>
      <c r="FW65" s="8">
        <v>60</v>
      </c>
      <c r="FX65" s="5">
        <f t="shared" si="13"/>
        <v>7627569900</v>
      </c>
      <c r="FY65" s="5">
        <f t="shared" si="14"/>
        <v>1147287400</v>
      </c>
      <c r="FZ65" s="5">
        <f t="shared" si="15"/>
        <v>0</v>
      </c>
      <c r="GA65" s="5">
        <f t="shared" si="1"/>
        <v>0</v>
      </c>
      <c r="GB65" s="5">
        <f t="shared" si="2"/>
        <v>359677200</v>
      </c>
      <c r="GC65" s="5">
        <f t="shared" si="3"/>
        <v>359677200</v>
      </c>
      <c r="GD65" s="5">
        <f t="shared" si="16"/>
        <v>359677200</v>
      </c>
      <c r="GE65" s="5">
        <f t="shared" si="17"/>
        <v>315188800</v>
      </c>
      <c r="GF65" s="5">
        <f t="shared" si="4"/>
        <v>294997600</v>
      </c>
      <c r="GG65" s="5">
        <f t="shared" si="5"/>
        <v>1613766800</v>
      </c>
      <c r="GH65" s="5">
        <f t="shared" si="6"/>
        <v>1147287400</v>
      </c>
      <c r="GI65" s="8"/>
      <c r="GJ65" s="5">
        <f t="shared" si="7"/>
        <v>0</v>
      </c>
      <c r="GK65" s="5">
        <f t="shared" si="8"/>
        <v>0</v>
      </c>
      <c r="GL65" s="5">
        <f t="shared" si="9"/>
        <v>0</v>
      </c>
      <c r="GM65" s="5">
        <f t="shared" si="10"/>
        <v>0</v>
      </c>
      <c r="GN65" s="5">
        <f t="shared" si="11"/>
        <v>989692900</v>
      </c>
      <c r="GO65" s="5">
        <f t="shared" si="12"/>
        <v>0</v>
      </c>
      <c r="GR65" s="8">
        <v>60</v>
      </c>
      <c r="GS65" s="5">
        <f>SUM(FX$6:FX65)</f>
        <v>46919375400</v>
      </c>
      <c r="GT65" s="5">
        <f>SUM(FY$6:FY65)</f>
        <v>7285467500</v>
      </c>
      <c r="GU65" s="5">
        <f>SUM(FZ$6:FZ65)</f>
        <v>574088126600</v>
      </c>
      <c r="GV65" s="5">
        <f>SUM(GA$6:GA65)</f>
        <v>0</v>
      </c>
      <c r="GW65" s="5">
        <f>SUM(GB$6:GB65)</f>
        <v>2399057300</v>
      </c>
      <c r="GX65" s="5">
        <f>SUM(GC$6:GC65)</f>
        <v>2399057300</v>
      </c>
      <c r="GY65" s="5">
        <f>SUM(GD$6:GD65)</f>
        <v>2399057320</v>
      </c>
      <c r="GZ65" s="5">
        <f>SUM(GE$6:GE65)</f>
        <v>2120084650</v>
      </c>
      <c r="HA65" s="5">
        <f>SUM(GF$6:GF65)</f>
        <v>3983741000</v>
      </c>
      <c r="HB65" s="5">
        <f>SUM(GG$6:GG65)</f>
        <v>9977105250</v>
      </c>
      <c r="HC65" s="5">
        <f>SUM(GH$6:GH65)</f>
        <v>7285467800</v>
      </c>
      <c r="HD65" s="5">
        <f>SUM(GI$6:GI65)</f>
        <v>0</v>
      </c>
      <c r="HE65" s="5">
        <f>SUM(GJ$6:GJ65)</f>
        <v>57765804600</v>
      </c>
      <c r="HF65" s="5">
        <f>SUM(GK$6:GK65)</f>
        <v>57765805200</v>
      </c>
      <c r="HG65" s="5">
        <f>SUM(GL$6:GL65)</f>
        <v>57765804900</v>
      </c>
      <c r="HH65" s="5">
        <f>SUM(GM$6:GM65)</f>
        <v>43324352700</v>
      </c>
      <c r="HI65" s="5">
        <f>SUM(GN$6:GN65)</f>
        <v>6221376400</v>
      </c>
      <c r="HJ65" s="5">
        <f>SUM(GO$6:GO65)</f>
        <v>4436503800</v>
      </c>
      <c r="HM65" s="8">
        <v>60</v>
      </c>
      <c r="HN65" s="5">
        <f>IFERROR(求节点(相关资料!C$6:C$85,GS$6:GS$85,$HM65),0)</f>
        <v>46919375400</v>
      </c>
      <c r="HO65" s="5">
        <f>IFERROR(求节点(相关资料!D$6:D$85,GT$6:GT$85,$HM65),0)</f>
        <v>7285467500</v>
      </c>
      <c r="HP65" s="5">
        <f>IFERROR(求节点(相关资料!E$6:E$85,GU$6:GU$85,$HM65),0)</f>
        <v>20178752200</v>
      </c>
      <c r="HQ65" s="5">
        <f>IFERROR(求节点(相关资料!F$6:F$85,GV$6:GV$85,$HM65),0)</f>
        <v>0</v>
      </c>
      <c r="HR65" s="5">
        <f>IFERROR(求节点(相关资料!G$6:G$85,GW$6:GW$85,$HM65),0)</f>
        <v>2399057300</v>
      </c>
      <c r="HS65" s="5">
        <f>IFERROR(求节点(相关资料!H$6:H$85,GX$6:GX$85,$HM65),0)</f>
        <v>2399057300</v>
      </c>
      <c r="HT65" s="5">
        <f>IFERROR(求节点(相关资料!I$6:I$85,GY$6:GY$85,$HM65),0)</f>
        <v>2399057320</v>
      </c>
      <c r="HU65" s="5">
        <f>IFERROR(求节点(相关资料!J$6:J$85,GZ$6:GZ$85,$HM65),0)</f>
        <v>2120084650</v>
      </c>
      <c r="HV65" s="5">
        <f>IFERROR(求节点(相关资料!K$6:K$85,HA$6:HA$85,$HM65),0)</f>
        <v>3983741000</v>
      </c>
      <c r="HW65" s="5">
        <f>IFERROR(求节点(相关资料!L$6:L$85,HB$6:HB$85,$HM65),0)</f>
        <v>9977105250</v>
      </c>
      <c r="HX65" s="5">
        <f>IFERROR(求节点(相关资料!M$6:M$85,HC$6:HC$85,$HM65),0)</f>
        <v>7285467800</v>
      </c>
      <c r="HY65" s="5">
        <f>IFERROR(求节点(相关资料!N$6:N$85,HD$6:HD$85,$HM65),0)</f>
        <v>0</v>
      </c>
      <c r="HZ65" s="5">
        <f>IFERROR(求节点(相关资料!O$6:O$85,HE$6:HE$85,$HM65),0)</f>
        <v>2757516166.6666665</v>
      </c>
      <c r="IA65" s="5">
        <f>IFERROR(求节点(相关资料!P$6:P$85,HF$6:HF$85,$HM65),0)</f>
        <v>2757516766.6666665</v>
      </c>
      <c r="IB65" s="5">
        <f>IFERROR(求节点(相关资料!Q$6:Q$85,HG$6:HG$85,$HM65),0)</f>
        <v>2757516466.6666665</v>
      </c>
      <c r="IC65" s="5">
        <f>IFERROR(求节点(相关资料!R$6:R$85,HH$6:HH$85,$HM65),0)</f>
        <v>2068135933.3333335</v>
      </c>
      <c r="ID65" s="5">
        <f>IFERROR(求节点(相关资料!S$6:S$85,HI$6:HI$85,$HM65),0)</f>
        <v>6221376400</v>
      </c>
      <c r="IE65" s="5">
        <f>IFERROR(求节点(相关资料!T$6:T$85,HJ$6:HJ$85,$HM65),0)</f>
        <v>208922640</v>
      </c>
      <c r="IH65" s="6">
        <v>60</v>
      </c>
      <c r="II65" s="6">
        <f>SUMPRODUCT(HN65:IE65,'[1]功能-城建'!$X65:$AO65)</f>
        <v>121718150093.33334</v>
      </c>
      <c r="IJ65" s="6">
        <f>'[1]资源-木石铜粮'!$BW65</f>
        <v>124934392788.88699</v>
      </c>
      <c r="IK65" s="6">
        <f t="shared" si="19"/>
        <v>0.97425654678621265</v>
      </c>
    </row>
    <row r="66" spans="1:245" x14ac:dyDescent="0.15">
      <c r="A66" s="2">
        <v>61</v>
      </c>
      <c r="B66" s="4">
        <f>'[1]资源-木石铜粮'!DG66</f>
        <v>47851422220.285439</v>
      </c>
      <c r="C66" s="4">
        <f>'[1]资源-木石铜粮'!DH66</f>
        <v>7405200687.7670479</v>
      </c>
      <c r="D66" s="4">
        <f>'[1]资源-木石铜粮'!DI66</f>
        <v>21508564749.556389</v>
      </c>
      <c r="E66" s="4">
        <f>'[1]资源-木石铜粮'!DJ66</f>
        <v>0</v>
      </c>
      <c r="F66" s="4">
        <f>'[1]资源-木石铜粮'!DK66</f>
        <v>2141804795.629498</v>
      </c>
      <c r="G66" s="4">
        <f>'[1]资源-木石铜粮'!DL66</f>
        <v>2141804795.629498</v>
      </c>
      <c r="H66" s="4">
        <f>'[1]资源-木石铜粮'!DM66</f>
        <v>2141804795.629498</v>
      </c>
      <c r="I66" s="4">
        <f>'[1]资源-木石铜粮'!DN66</f>
        <v>2141804795.629498</v>
      </c>
      <c r="J66" s="29" t="e">
        <f>SMALL('[1]资源-木石铜粮'!$DO$6:$DO$55,$A66)</f>
        <v>#NUM!</v>
      </c>
      <c r="K66" s="4">
        <f>'[1]资源-木石铜粮'!DP66</f>
        <v>10169627456.544079</v>
      </c>
      <c r="L66" s="4">
        <f>'[1]资源-木石铜粮'!DQ66</f>
        <v>7405200227.8239689</v>
      </c>
      <c r="M66" s="4">
        <f>'[1]资源-木石铜粮'!DR66</f>
        <v>17219004151.541077</v>
      </c>
      <c r="N66" s="4">
        <f>'[1]资源-木石铜粮'!DS66</f>
        <v>2698465040.3044405</v>
      </c>
      <c r="O66" s="4">
        <f>'[1]资源-木石铜粮'!DT66</f>
        <v>2698466169.3625131</v>
      </c>
      <c r="P66" s="4">
        <f>'[1]资源-木石铜粮'!DU66</f>
        <v>2698465760.5242214</v>
      </c>
      <c r="Q66" s="4">
        <f>'[1]资源-木石铜粮'!DV66</f>
        <v>2023847979.710773</v>
      </c>
      <c r="R66" s="4">
        <f>'[1]资源-木石铜粮'!DW66</f>
        <v>6330090044.6247072</v>
      </c>
      <c r="S66" s="4">
        <f>'[1]资源-木石铜粮'!DX66</f>
        <v>215020253.06200281</v>
      </c>
      <c r="T66" s="4">
        <f>'[1]资源-木石铜粮'!DY66</f>
        <v>0</v>
      </c>
      <c r="V66" s="2">
        <v>61</v>
      </c>
      <c r="W66" s="2">
        <f>IFERROR(求节点($A$6:$A$85,B$6:B$85,相关资料!C66),0)</f>
        <v>47851422220.285439</v>
      </c>
      <c r="X66" s="2">
        <f>IFERROR(求节点($A$6:$A$85,C$6:C$85,相关资料!D66),0)</f>
        <v>7405200687.7670479</v>
      </c>
      <c r="Y66" s="2">
        <f>IFERROR(求节点($A$6:$A$85,D$6:D$85,相关资料!E66),0)</f>
        <v>464988771639.45007</v>
      </c>
      <c r="Z66" s="2">
        <f>IFERROR(求节点($A$6:$A$85,E$6:E$85,相关资料!F66),0)</f>
        <v>0</v>
      </c>
      <c r="AA66" s="2">
        <f>IFERROR(求节点($A$6:$A$85,F$6:F$85,相关资料!G66),0)</f>
        <v>2141804795.629498</v>
      </c>
      <c r="AB66" s="2">
        <f>IFERROR(求节点($A$6:$A$85,G$6:G$85,相关资料!H66),0)</f>
        <v>2141804795.629498</v>
      </c>
      <c r="AC66" s="2">
        <f>IFERROR(求节点($A$6:$A$85,H$6:H$85,相关资料!I66),0)</f>
        <v>2141804795.629498</v>
      </c>
      <c r="AD66" s="2">
        <f>IFERROR(求节点($A$6:$A$85,I$6:I$85,相关资料!J66),0)</f>
        <v>2141804795.629498</v>
      </c>
      <c r="AE66" s="29">
        <f>MAX(求节点('[1]功能-城建'!$K$33:$K$55,$J$33:$J$85,$V66),AE65)</f>
        <v>1224082814.2575464</v>
      </c>
      <c r="AF66" s="2">
        <f>IFERROR(求节点($A$6:$A$85,K$6:K$85,相关资料!L66),0)</f>
        <v>10169627456.544079</v>
      </c>
      <c r="AG66" s="2">
        <f>IFERROR(求节点($A$6:$A$85,L$6:L$85,相关资料!M66),0)</f>
        <v>7405200227.8239689</v>
      </c>
      <c r="AH66" s="2">
        <f>IFERROR(求节点($A$6:$A$85,M$6:M$85,相关资料!N66),0)</f>
        <v>365635414126.22552</v>
      </c>
      <c r="AI66" s="2">
        <f>IFERROR(求节点($A$6:$A$85,N$6:N$85,相关资料!O66),0)</f>
        <v>46721568786.87645</v>
      </c>
      <c r="AJ66" s="2">
        <f>IFERROR(求节点($A$6:$A$85,O$6:O$85,相关资料!P66),0)</f>
        <v>46721569915.934525</v>
      </c>
      <c r="AK66" s="2">
        <f>IFERROR(求节点($A$6:$A$85,P$6:P$85,相关资料!Q66),0)</f>
        <v>46721569507.096237</v>
      </c>
      <c r="AL66" s="2">
        <f>IFERROR(求节点($A$6:$A$85,Q$6:Q$85,相关资料!R66),0)</f>
        <v>35041175789.639816</v>
      </c>
      <c r="AM66" s="2">
        <f>IFERROR(求节点($A$6:$A$85,R$6:R$85,相关资料!S66),0)</f>
        <v>6330090044.6247072</v>
      </c>
      <c r="AN66" s="2">
        <f>IFERROR(求节点($A$6:$A$85,S$6:S$85,相关资料!T66),0)</f>
        <v>3606382190.1373234</v>
      </c>
      <c r="AO66" s="2">
        <f>IFERROR(求节点($A$6:$A$85,T$6:T$85,相关资料!U66),0)</f>
        <v>0</v>
      </c>
      <c r="AQ66" s="2">
        <v>61</v>
      </c>
      <c r="AR66" s="2">
        <f>IF(W66-W65=0,MAX(AR$6:AR65),W66-W65)</f>
        <v>7229395609.6572571</v>
      </c>
      <c r="AS66" s="2">
        <f>IF(X66-X65=0,MAX(AS$6:AS65),X66-X65)</f>
        <v>1081470562.7454767</v>
      </c>
      <c r="AT66" s="2">
        <f>IF(Y66-Y65=0,MAX(AT$6:AT65),Y66-Y65)</f>
        <v>130219026434.29602</v>
      </c>
      <c r="AU66" s="2">
        <f>IF(Z66-Z65=0,MAX(AU$6:AU65),Z66-Z65)</f>
        <v>0</v>
      </c>
      <c r="AV66" s="2">
        <f>IF(AA66-AA65=0,MAX(AV$6:AV65),AA66-AA65)</f>
        <v>293877870.31127071</v>
      </c>
      <c r="AW66" s="2">
        <f>IF(AB66-AB65=0,MAX(AW$6:AW65),AB66-AB65)</f>
        <v>293877870.31127071</v>
      </c>
      <c r="AX66" s="2">
        <f>IF(AC66-AC65=0,MAX(AX$6:AX65),AC66-AC65)</f>
        <v>293877870.31127071</v>
      </c>
      <c r="AY66" s="2">
        <f>IF(AD66-AD65=0,MAX(AY$6:AY65),AD66-AD65)</f>
        <v>293877870.31127071</v>
      </c>
      <c r="AZ66" s="2">
        <f>IF(AE66-AE65=0,MAX(AZ$6:AZ65),AE66-AE65)</f>
        <v>237901179.0002284</v>
      </c>
      <c r="BA66" s="2">
        <f>IF(AF66-AF65=0,MAX(BA$6:BA65),AF66-AF65)</f>
        <v>1528164925.6186085</v>
      </c>
      <c r="BB66" s="2">
        <f>IF(AG66-AG65=0,MAX(BB$6:BB65),AG66-AG65)</f>
        <v>1081470562.7454758</v>
      </c>
      <c r="BC66" s="2">
        <f>IF(AH66-AH65=0,MAX(BC$6:BC65),AH66-AH65)</f>
        <v>80184338195.206726</v>
      </c>
      <c r="BD66" s="2">
        <f>IF(AI66-AI65=0,MAX(BD$6:BD65),AI66-AI65)</f>
        <v>17673864382.141937</v>
      </c>
      <c r="BE66" s="2">
        <f>IF(AJ66-AJ65=0,MAX(BE$6:BE65),AJ66-AJ65)</f>
        <v>17673864382.141937</v>
      </c>
      <c r="BF66" s="2">
        <f>IF(AK66-AK65=0,MAX(BF$6:BF65),AK66-AK65)</f>
        <v>17673864382.141941</v>
      </c>
      <c r="BG66" s="2">
        <f>IF(AL66-AL65=0,MAX(BG$6:BG65),AL66-AL65)</f>
        <v>13255398286.606468</v>
      </c>
      <c r="BH66" s="2">
        <f>IF(AM66-AM65=0,MAX(BH$6:BH65),AM66-AM65)</f>
        <v>934531627.58984089</v>
      </c>
      <c r="BI66" s="2">
        <f>IF(AN66-AN65=0,MAX(BI$6:BI65),AN66-AN65)</f>
        <v>1285032343.8735757</v>
      </c>
      <c r="BK66" s="21">
        <v>1.24</v>
      </c>
      <c r="BL66" s="2">
        <v>61</v>
      </c>
      <c r="BM66" s="2">
        <f>IF($BL66&gt;BM$1,0,SMALL(AR$6:AR$85,$BL66)*求节点($BL$6:$BL$85,$BK$6:$BK$85,INDEX(升级建筑所需大殿等级!AA$6:AA$85,MATCH($BL66,升级建筑所需大殿等级!$Z$6:$Z$85,0))))</f>
        <v>8964450555.9749985</v>
      </c>
      <c r="BN66" s="2">
        <f>IF($BL66&gt;BN$1,0,SMALL(AS$6:AS$85,$BL66)*求节点($BL$6:$BL$85,$BK$6:$BK$85,INDEX(升级建筑所需大殿等级!AB$6:AB$85,MATCH($BL66,升级建筑所需大殿等级!$Z$6:$Z$85,0))))</f>
        <v>1341023497.8043911</v>
      </c>
      <c r="BO66" s="2">
        <f>IF($BL66&gt;BO$1,0,SMALL(AT$6:AT$85,$BL66)*求节点($BL$6:$BL$85,$BK$6:$BK$85,INDEX(升级建筑所需大殿等级!AC$6:AC$85,MATCH($BL66,升级建筑所需大殿等级!$Z$6:$Z$85,0))))</f>
        <v>0</v>
      </c>
      <c r="BP66" s="2">
        <f>IF($BL66&gt;BP$1,0,SMALL(AU$6:AU$85,$BL66)*求节点($BL$6:$BL$85,$BK$6:$BK$85,INDEX(升级建筑所需大殿等级!AD$6:AD$85,MATCH($BL66,升级建筑所需大殿等级!$Z$6:$Z$85,0))))</f>
        <v>0</v>
      </c>
      <c r="BQ66" s="2">
        <f>IF($BL66&gt;BQ$1,0,SMALL(AV$6:AV$85,$BL66)*求节点($BL$6:$BL$85,$BK$6:$BK$85,INDEX(升级建筑所需大殿等级!AE$6:AE$85,MATCH($BL66,升级建筑所需大殿等级!$Z$6:$Z$85,0))))</f>
        <v>364408559.18597567</v>
      </c>
      <c r="BR66" s="2">
        <f>IF($BL66&gt;BR$1,0,SMALL(AW$6:AW$85,$BL66)*求节点($BL$6:$BL$85,$BK$6:$BK$85,INDEX(升级建筑所需大殿等级!AF$6:AF$85,MATCH($BL66,升级建筑所需大殿等级!$Z$6:$Z$85,0))))</f>
        <v>364408559.18597567</v>
      </c>
      <c r="BS66" s="2">
        <f>IF($BL66&gt;BS$1,0,SMALL(AX$6:AX$85,$BL66)*求节点($BL$6:$BL$85,$BK$6:$BK$85,INDEX(升级建筑所需大殿等级!AG$6:AG$85,MATCH($BL66,升级建筑所需大殿等级!$Z$6:$Z$85,0))))</f>
        <v>364408559.18597567</v>
      </c>
      <c r="BT66" s="2">
        <f>IF($BL66&gt;BT$1,0,SMALL(AY$6:AY$85,$BL66)*求节点($BL$6:$BL$85,$BK$6:$BK$85,INDEX(升级建筑所需大殿等级!AH$6:AH$85,MATCH($BL66,升级建筑所需大殿等级!$Z$6:$Z$85,0))))</f>
        <v>364408559.18597567</v>
      </c>
      <c r="BU66" s="2">
        <f>IF($BL66&gt;BU$1,0,SMALL(AZ$6:AZ$85,$BL66)*求节点($BL$6:$BL$85,$BK$6:$BK$85,INDEX(升级建筑所需大殿等级!AI$6:AI$85,MATCH($BL66,升级建筑所需大殿等级!$Z$6:$Z$85,0))))</f>
        <v>294997461.96028322</v>
      </c>
      <c r="BV66" s="2">
        <f>IF($BL66&gt;BV$1,0,SMALL(BA$6:BA$85,$BL66)*求节点($BL$6:$BL$85,$BK$6:$BK$85,INDEX(升级建筑所需大殿等级!AJ$6:AJ$85,MATCH($BL66,升级建筑所需大殿等级!$Z$6:$Z$85,0))))</f>
        <v>1894924507.7670746</v>
      </c>
      <c r="BW66" s="2">
        <f>IF($BL66&gt;BW$1,0,SMALL(BB$6:BB$85,$BL66)*求节点($BL$6:$BL$85,$BK$6:$BK$85,INDEX(升级建筑所需大殿等级!AK$6:AK$85,MATCH($BL66,升级建筑所需大殿等级!$Z$6:$Z$85,0))))</f>
        <v>1341023497.80439</v>
      </c>
      <c r="BX66" s="2">
        <f>IF($BL66&gt;BX$1,0,SMALL(BC$6:BC$85,$BL66)*求节点($BL$6:$BL$85,$BK$6:$BK$85,INDEX(升级建筑所需大殿等级!AL$6:AL$85,MATCH($BL66,升级建筑所需大殿等级!$Z$6:$Z$85,0))))</f>
        <v>0</v>
      </c>
      <c r="BY66" s="2">
        <f>IF($BL66&gt;BY$1,0,SMALL(BD$6:BD$85,$BL66)*求节点($BL$6:$BL$85,$BK$6:$BK$85,INDEX(升级建筑所需大殿等级!AM$6:AM$85,MATCH($BL66,升级建筑所需大殿等级!$Z$6:$Z$85,0))))</f>
        <v>0</v>
      </c>
      <c r="BZ66" s="2">
        <f>IF($BL66&gt;BZ$1,0,SMALL(BE$6:BE$85,$BL66)*求节点($BL$6:$BL$85,$BK$6:$BK$85,INDEX(升级建筑所需大殿等级!AN$6:AN$85,MATCH($BL66,升级建筑所需大殿等级!$Z$6:$Z$85,0))))</f>
        <v>0</v>
      </c>
      <c r="CA66" s="2">
        <f>IF($BL66&gt;CA$1,0,SMALL(BF$6:BF$85,$BL66)*求节点($BL$6:$BL$85,$BK$6:$BK$85,INDEX(升级建筑所需大殿等级!AO$6:AO$85,MATCH($BL66,升级建筑所需大殿等级!$Z$6:$Z$85,0))))</f>
        <v>0</v>
      </c>
      <c r="CB66" s="2">
        <f>IF($BL66&gt;CB$1,0,SMALL(BG$6:BG$85,$BL66)*求节点($BL$6:$BL$85,$BK$6:$BK$85,INDEX(升级建筑所需大殿等级!AP$6:AP$85,MATCH($BL66,升级建筑所需大殿等级!$Z$6:$Z$85,0))))</f>
        <v>0</v>
      </c>
      <c r="CC66" s="2">
        <f>IF($BL66&gt;CC$1,0,SMALL(BH$6:BH$85,$BL66)*求节点($BL$6:$BL$85,$BK$6:$BK$85,INDEX(升级建筑所需大殿等级!AQ$6:AQ$85,MATCH($BL66,升级建筑所需大殿等级!$Z$6:$Z$85,0))))</f>
        <v>1158819218.2114027</v>
      </c>
      <c r="CD66" s="2">
        <f>IF($BL66&gt;CD$1,0,SMALL(BI$6:BI$85,$BL66)*求节点($BL$6:$BL$85,$BK$6:$BK$85,INDEX(升级建筑所需大殿等级!AR$6:AR$85,MATCH($BL66,升级建筑所需大殿等级!$Z$6:$Z$85,0))))</f>
        <v>0</v>
      </c>
      <c r="CE66" s="2"/>
      <c r="CF66" s="2"/>
      <c r="CH66" s="1">
        <v>61</v>
      </c>
      <c r="CI66" s="1">
        <f>IFERROR(ROUND($BM66*INDEX(消耗汇总!BE$8:BE$87,相关资料!$C66,1),-2),0)</f>
        <v>2134393000</v>
      </c>
      <c r="CJ66" s="1">
        <f>IFERROR(ROUND($BM66*INDEX(消耗汇总!BF$8:BF$87,相关资料!$C66,1),-2),0)</f>
        <v>4695664600</v>
      </c>
      <c r="CK66" s="1">
        <f>IFERROR(ROUND($BM66*INDEX(消耗汇总!BG$8:BG$87,相关资料!$C66,1),-2),0)</f>
        <v>2134393000</v>
      </c>
      <c r="CL66" s="1">
        <f>IFERROR(ROUND($BM66*INDEX(消耗汇总!BH$8:BH$87,相关资料!$C66,1),-2),0)</f>
        <v>0</v>
      </c>
      <c r="CN66" s="1">
        <f>IFERROR(ROUND($BN66*INDEX(消耗汇总!BE$8:BE$87,相关资料!$D66,1),-2),0)</f>
        <v>319291300</v>
      </c>
      <c r="CO66" s="1">
        <f>IFERROR(ROUND($BN66*INDEX(消耗汇总!BF$8:BF$87,相关资料!$D66,1),-2),0)</f>
        <v>702440900</v>
      </c>
      <c r="CP66" s="1">
        <f>IFERROR(ROUND($BN66*INDEX(消耗汇总!BG$8:BG$87,相关资料!$D66,1),-2),0)</f>
        <v>319291300</v>
      </c>
      <c r="CQ66" s="1">
        <f>IFERROR(ROUND($BN66*INDEX(消耗汇总!BH$8:BH$87,相关资料!$D66,1),-2),0)</f>
        <v>0</v>
      </c>
      <c r="CS66" s="1">
        <f>IFERROR(ROUND($BO66*INDEX(消耗汇总!BE$8:BE$87,相关资料!$E66,1),-2),0)</f>
        <v>0</v>
      </c>
      <c r="CT66" s="1">
        <f>IFERROR(ROUND($BO66*INDEX(消耗汇总!BF$8:BF$87,相关资料!$E66,1),-2),0)</f>
        <v>0</v>
      </c>
      <c r="CU66" s="1">
        <f>IFERROR(ROUND($BO66*INDEX(消耗汇总!BG$8:BG$87,相关资料!$E66,1),-2),0)</f>
        <v>0</v>
      </c>
      <c r="CV66" s="1">
        <f>IFERROR(ROUND($BO66*INDEX(消耗汇总!BH$8:BH$87,相关资料!$E66,1),-2),0)</f>
        <v>0</v>
      </c>
      <c r="CX66" s="1">
        <f>IFERROR(ROUND($BP66*INDEX(消耗汇总!BE$8:BE$87,相关资料!$F66,1),-2),0)</f>
        <v>0</v>
      </c>
      <c r="CY66" s="1">
        <f>IFERROR(ROUND($BP66*INDEX(消耗汇总!BF$8:BF$87,相关资料!$F66,1),-2),0)</f>
        <v>0</v>
      </c>
      <c r="CZ66" s="1">
        <f>IFERROR(ROUND($BP66*INDEX(消耗汇总!BG$8:BG$87,相关资料!$F66,1),-2),0)</f>
        <v>0</v>
      </c>
      <c r="DA66" s="1">
        <f>IFERROR(ROUND($BP66*INDEX(消耗汇总!BH$8:BH$87,相关资料!$F66,1),-2),0)</f>
        <v>0</v>
      </c>
      <c r="DD66" s="1">
        <f>IFERROR(ROUND($BQ66*INDEX(消耗汇总!BF$8:BF$87,相关资料!$G66,1)+$BS66*INDEX(消耗汇总!BF$8:BF$87,相关资料!$G66,1)/2,-2),0)</f>
        <v>286321000</v>
      </c>
      <c r="DE66" s="1">
        <f>IFERROR(ROUND($BQ66*INDEX(消耗汇总!BG$8:BG$87,相关资料!$G66,1)+$BS66*INDEX(消耗汇总!BG$8:BG$87,相关资料!$G66,1)/2,-2),0)</f>
        <v>130145900</v>
      </c>
      <c r="DF66" s="1">
        <f>IFERROR(ROUND($BQ66*INDEX(消耗汇总!BH$8:BH$87,相关资料!$G66,1)+$BS66*INDEX(消耗汇总!BH$8:BH$87,相关资料!$G66,1)/2,-2),0)</f>
        <v>0</v>
      </c>
      <c r="DH66" s="1">
        <f t="shared" si="20"/>
        <v>130145900</v>
      </c>
      <c r="DI66" s="1">
        <f t="shared" si="21"/>
        <v>286321000</v>
      </c>
      <c r="DM66" s="2">
        <f t="shared" si="22"/>
        <v>208233450</v>
      </c>
      <c r="DN66" s="2"/>
      <c r="DO66" s="2">
        <f t="shared" si="23"/>
        <v>208233450</v>
      </c>
      <c r="DR66" s="1">
        <f>IFERROR(ROUND($BT66*INDEX(消耗汇总!BE$8:BE$87,相关资料!$J66,1),-2),0)</f>
        <v>86763900</v>
      </c>
      <c r="DS66" s="1">
        <f>IFERROR(ROUND($BT66*INDEX(消耗汇总!BF$8:BF$87,相关资料!$J66,1),-2),0)</f>
        <v>190880700</v>
      </c>
      <c r="DT66" s="1">
        <f>IFERROR(ROUND($BT66*INDEX(消耗汇总!BG$8:BG$87,相关资料!$J66,1),-2),0)</f>
        <v>86763900</v>
      </c>
      <c r="DU66" s="1">
        <f>IFERROR(ROUND($BT66*INDEX(消耗汇总!BH$8:BH$87,'[1]功能-城建'!$AZ66,1),-2),0)</f>
        <v>0</v>
      </c>
      <c r="DW66" s="1">
        <f>ROUND($BU66*INDEX(消耗汇总!BE$8:BE$87,相关资料!$K66,1),-2)</f>
        <v>70237500</v>
      </c>
      <c r="DX66" s="1">
        <f>ROUND($BU66*INDEX(消耗汇总!BF$8:BF$87,相关资料!$K66,1),-2)</f>
        <v>154522500</v>
      </c>
      <c r="DY66" s="1">
        <f>ROUND($BU66*INDEX(消耗汇总!BG$8:BG$87,相关资料!$K66,1),-2)</f>
        <v>70237500</v>
      </c>
      <c r="DZ66" s="1">
        <f>ROUND($BU66*INDEX(消耗汇总!BH$8:BH$87,相关资料!$K66,1),-2)</f>
        <v>0</v>
      </c>
      <c r="EB66" s="1">
        <f>IFERROR(ROUND($BV66*INDEX(消耗汇总!BE$8:BE$87,相关资料!$L66,1),-2),0)</f>
        <v>451172500</v>
      </c>
      <c r="EC66" s="1">
        <f>IFERROR(ROUND($BV66*INDEX(消耗汇总!BF$8:BF$87,相关资料!$L66,1),-2),0)</f>
        <v>992579500</v>
      </c>
      <c r="ED66" s="1">
        <f>IFERROR(ROUND($BV66*INDEX(消耗汇总!BG$8:BG$87,相关资料!$L66,1),-2),0)</f>
        <v>451172500</v>
      </c>
      <c r="EE66" s="1">
        <f>IFERROR(ROUND($BV66*INDEX(消耗汇总!BH$8:BH$87,相关资料!$L66,1),-2),0)</f>
        <v>0</v>
      </c>
      <c r="EG66" s="1">
        <f>IFERROR(ROUND($BW66*INDEX(消耗汇总!BE$8:BE$87,相关资料!$M66,1),-2),0)</f>
        <v>319291300</v>
      </c>
      <c r="EH66" s="1">
        <f>IFERROR(ROUND($BW66*INDEX(消耗汇总!BF$8:BF$87,相关资料!$M66,1),-2),0)</f>
        <v>702440900</v>
      </c>
      <c r="EI66" s="1">
        <f>IFERROR(ROUND($BW66*INDEX(消耗汇总!BG$8:BG$87,相关资料!$M66,1),-2),0)</f>
        <v>319291300</v>
      </c>
      <c r="EJ66" s="1">
        <f>IFERROR(ROUND($BW66*INDEX(消耗汇总!BH$8:BH$87,相关资料!$M66,1),-2),0)</f>
        <v>0</v>
      </c>
      <c r="EL66" s="1">
        <f>IFERROR(ROUND($BX66*INDEX(消耗汇总!BE$8:BE$87,相关资料!$N66,1),-2),0)</f>
        <v>0</v>
      </c>
      <c r="EM66" s="1">
        <f>IFERROR(ROUND($BX66*INDEX(消耗汇总!BF$8:BF$87,相关资料!$N66,1),-2),0)</f>
        <v>0</v>
      </c>
      <c r="EN66" s="1">
        <f>IFERROR(ROUND($BX66*INDEX(消耗汇总!BG$8:BG$87,相关资料!$N66,1),-2),0)</f>
        <v>0</v>
      </c>
      <c r="EO66" s="1">
        <f>IFERROR(ROUND($BX66*INDEX(消耗汇总!BH$8:BH$87,相关资料!$N66,1),-2),0)</f>
        <v>0</v>
      </c>
      <c r="EQ66" s="1">
        <f>IFERROR(ROUND($BY66*INDEX(消耗汇总!BE$8:BE$87,相关资料!$O66,1),-2),0)</f>
        <v>0</v>
      </c>
      <c r="ER66" s="1">
        <f>IFERROR(ROUND($BY66*INDEX(消耗汇总!BF$8:BF$87,相关资料!$O66,1),-2),0)</f>
        <v>0</v>
      </c>
      <c r="ES66" s="1">
        <f>IFERROR(ROUND($BY66*INDEX(消耗汇总!BG$8:BG$87,相关资料!$O66,1),-2),0)</f>
        <v>0</v>
      </c>
      <c r="ET66" s="1">
        <f>IFERROR(ROUND($BY66*INDEX(消耗汇总!BH$8:BH$87,相关资料!$O66,1),-2),0)</f>
        <v>0</v>
      </c>
      <c r="EV66" s="1">
        <f>IFERROR(ROUND($BZ66*INDEX(消耗汇总!BE$8:BE$87,相关资料!$P66,1),-2),0)</f>
        <v>0</v>
      </c>
      <c r="EW66" s="1">
        <f>IFERROR(ROUND($BZ66*INDEX(消耗汇总!BF$8:BF$87,相关资料!$P66,1),-2),0)</f>
        <v>0</v>
      </c>
      <c r="EX66" s="1">
        <f>IFERROR(ROUND($BZ66*INDEX(消耗汇总!BG$8:BG$87,相关资料!$P66,1),-2),0)</f>
        <v>0</v>
      </c>
      <c r="EY66" s="1">
        <f>IFERROR(ROUND($BZ66*INDEX(消耗汇总!BH$8:BH$87,相关资料!$P66,1),-2),0)</f>
        <v>0</v>
      </c>
      <c r="FA66" s="1">
        <f>IFERROR(ROUND($CA66*INDEX(消耗汇总!BE$8:BE$87,相关资料!$Q66,1),-2),0)</f>
        <v>0</v>
      </c>
      <c r="FB66" s="1">
        <f>IFERROR(ROUND($CA66*INDEX(消耗汇总!BF$8:BF$87,相关资料!$Q66,1),-2),0)</f>
        <v>0</v>
      </c>
      <c r="FC66" s="1">
        <f>IFERROR(ROUND($CA66*INDEX(消耗汇总!BG$8:BG$87,相关资料!$Q66,1),-2),0)</f>
        <v>0</v>
      </c>
      <c r="FD66" s="1">
        <f>IFERROR(ROUND($CA66*INDEX(消耗汇总!BH$8:BH$87,相关资料!$Q66,1),-2),0)</f>
        <v>0</v>
      </c>
      <c r="FF66" s="1">
        <f>IFERROR(ROUND($CB66*INDEX(消耗汇总!BE$8:BE$87,相关资料!$R66,1),-2),0)</f>
        <v>0</v>
      </c>
      <c r="FG66" s="1">
        <f>IFERROR(ROUND($CB66*INDEX(消耗汇总!BF$8:BF$87,相关资料!$R66,1),-2),0)</f>
        <v>0</v>
      </c>
      <c r="FH66" s="1">
        <f>IFERROR(ROUND($CB66*INDEX(消耗汇总!BG$8:BG$87,相关资料!$R66,1),-2),0)</f>
        <v>0</v>
      </c>
      <c r="FI66" s="1">
        <f>IFERROR(ROUND($CB66*INDEX(消耗汇总!BH$8:BH$87,相关资料!$R66,1),-2),0)</f>
        <v>0</v>
      </c>
      <c r="FK66" s="1">
        <f>IFERROR(ROUND($CC66*INDEX(消耗汇总!BE$8:BE$87,相关资料!$S66,1),-2),0)</f>
        <v>275909300</v>
      </c>
      <c r="FL66" s="1">
        <f>IFERROR(ROUND($CC66*INDEX(消耗汇总!BF$8:BF$87,相关资料!$S66,1),-2),0)</f>
        <v>607000500</v>
      </c>
      <c r="FM66" s="1">
        <f>IFERROR(ROUND($CC66*INDEX(消耗汇总!BG$8:BG$87,相关资料!$S66,1),-2),0)</f>
        <v>275909300</v>
      </c>
      <c r="FN66" s="1">
        <f>IFERROR(ROUND($CC66*INDEX(消耗汇总!BH$8:BH$87,相关资料!$S66,1),-2),0)</f>
        <v>0</v>
      </c>
      <c r="FP66" s="1">
        <f>IFERROR(ROUND($CD66*INDEX(消耗汇总!BE$8:BE$87,相关资料!$T66,1),-2),0)</f>
        <v>0</v>
      </c>
      <c r="FQ66" s="1">
        <f>IFERROR(ROUND($CD66*INDEX(消耗汇总!BF$8:BF$87,相关资料!$T66,1),-2),0)</f>
        <v>0</v>
      </c>
      <c r="FR66" s="1">
        <f>IFERROR(ROUND($CD66*INDEX(消耗汇总!BG$8:BG$87,相关资料!$T66,1),-2),0)</f>
        <v>0</v>
      </c>
      <c r="FS66" s="1">
        <f>IFERROR(ROUND($CD66*INDEX(消耗汇总!BH$8:BH$87,相关资料!$T66,1),-2),0)</f>
        <v>0</v>
      </c>
      <c r="FW66" s="8">
        <v>61</v>
      </c>
      <c r="FX66" s="5">
        <f t="shared" si="13"/>
        <v>8964450600</v>
      </c>
      <c r="FY66" s="5">
        <f t="shared" si="14"/>
        <v>1341023500</v>
      </c>
      <c r="FZ66" s="5">
        <f t="shared" si="15"/>
        <v>0</v>
      </c>
      <c r="GA66" s="5">
        <f t="shared" si="1"/>
        <v>0</v>
      </c>
      <c r="GB66" s="5">
        <f t="shared" si="2"/>
        <v>416466900</v>
      </c>
      <c r="GC66" s="5">
        <f t="shared" si="3"/>
        <v>416466900</v>
      </c>
      <c r="GD66" s="5">
        <f t="shared" si="16"/>
        <v>416466900</v>
      </c>
      <c r="GE66" s="5">
        <f t="shared" si="17"/>
        <v>364408500</v>
      </c>
      <c r="GF66" s="5">
        <f t="shared" si="4"/>
        <v>294997500</v>
      </c>
      <c r="GG66" s="5">
        <f t="shared" si="5"/>
        <v>1894924500</v>
      </c>
      <c r="GH66" s="5">
        <f t="shared" si="6"/>
        <v>1341023500</v>
      </c>
      <c r="GI66" s="8"/>
      <c r="GJ66" s="5">
        <f t="shared" si="7"/>
        <v>0</v>
      </c>
      <c r="GK66" s="5">
        <f t="shared" si="8"/>
        <v>0</v>
      </c>
      <c r="GL66" s="5">
        <f t="shared" si="9"/>
        <v>0</v>
      </c>
      <c r="GM66" s="5">
        <f t="shared" si="10"/>
        <v>0</v>
      </c>
      <c r="GN66" s="5">
        <f t="shared" si="11"/>
        <v>1158819100</v>
      </c>
      <c r="GO66" s="5">
        <f t="shared" si="12"/>
        <v>0</v>
      </c>
      <c r="GR66" s="8">
        <v>61</v>
      </c>
      <c r="GS66" s="5">
        <f>SUM(FX$6:FX66)</f>
        <v>55883826000</v>
      </c>
      <c r="GT66" s="5">
        <f>SUM(FY$6:FY66)</f>
        <v>8626491000</v>
      </c>
      <c r="GU66" s="5">
        <f>SUM(FZ$6:FZ66)</f>
        <v>574088126600</v>
      </c>
      <c r="GV66" s="5">
        <f>SUM(GA$6:GA66)</f>
        <v>0</v>
      </c>
      <c r="GW66" s="5">
        <f>SUM(GB$6:GB66)</f>
        <v>2815524200</v>
      </c>
      <c r="GX66" s="5">
        <f>SUM(GC$6:GC66)</f>
        <v>2815524200</v>
      </c>
      <c r="GY66" s="5">
        <f>SUM(GD$6:GD66)</f>
        <v>2815524220</v>
      </c>
      <c r="GZ66" s="5">
        <f>SUM(GE$6:GE66)</f>
        <v>2484493150</v>
      </c>
      <c r="HA66" s="5">
        <f>SUM(GF$6:GF66)</f>
        <v>4278738500</v>
      </c>
      <c r="HB66" s="5">
        <f>SUM(GG$6:GG66)</f>
        <v>11872029750</v>
      </c>
      <c r="HC66" s="5">
        <f>SUM(GH$6:GH66)</f>
        <v>8626491300</v>
      </c>
      <c r="HD66" s="5">
        <f>SUM(GI$6:GI66)</f>
        <v>0</v>
      </c>
      <c r="HE66" s="5">
        <f>SUM(GJ$6:GJ66)</f>
        <v>57765804600</v>
      </c>
      <c r="HF66" s="5">
        <f>SUM(GK$6:GK66)</f>
        <v>57765805200</v>
      </c>
      <c r="HG66" s="5">
        <f>SUM(GL$6:GL66)</f>
        <v>57765804900</v>
      </c>
      <c r="HH66" s="5">
        <f>SUM(GM$6:GM66)</f>
        <v>43324352700</v>
      </c>
      <c r="HI66" s="5">
        <f>SUM(GN$6:GN66)</f>
        <v>7380195500</v>
      </c>
      <c r="HJ66" s="5">
        <f>SUM(GO$6:GO66)</f>
        <v>4436503800</v>
      </c>
      <c r="HM66" s="8">
        <v>61</v>
      </c>
      <c r="HN66" s="5">
        <f>IFERROR(求节点(相关资料!C$6:C$85,GS$6:GS$85,$HM66),0)</f>
        <v>55883826000</v>
      </c>
      <c r="HO66" s="5">
        <f>IFERROR(求节点(相关资料!D$6:D$85,GT$6:GT$85,$HM66),0)</f>
        <v>8626491000</v>
      </c>
      <c r="HP66" s="5">
        <f>IFERROR(求节点(相关资料!E$6:E$85,GU$6:GU$85,$HM66),0)</f>
        <v>24901904733.333332</v>
      </c>
      <c r="HQ66" s="5">
        <f>IFERROR(求节点(相关资料!F$6:F$85,GV$6:GV$85,$HM66),0)</f>
        <v>0</v>
      </c>
      <c r="HR66" s="5">
        <f>IFERROR(求节点(相关资料!G$6:G$85,GW$6:GW$85,$HM66),0)</f>
        <v>2815524200</v>
      </c>
      <c r="HS66" s="5">
        <f>IFERROR(求节点(相关资料!H$6:H$85,GX$6:GX$85,$HM66),0)</f>
        <v>2815524200</v>
      </c>
      <c r="HT66" s="5">
        <f>IFERROR(求节点(相关资料!I$6:I$85,GY$6:GY$85,$HM66),0)</f>
        <v>2815524220</v>
      </c>
      <c r="HU66" s="5">
        <f>IFERROR(求节点(相关资料!J$6:J$85,GZ$6:GZ$85,$HM66),0)</f>
        <v>2484493150</v>
      </c>
      <c r="HV66" s="5">
        <f>IFERROR(求节点(相关资料!K$6:K$85,HA$6:HA$85,$HM66),0)</f>
        <v>4278738500</v>
      </c>
      <c r="HW66" s="5">
        <f>IFERROR(求节点(相关资料!L$6:L$85,HB$6:HB$85,$HM66),0)</f>
        <v>11872029750</v>
      </c>
      <c r="HX66" s="5">
        <f>IFERROR(求节点(相关资料!M$6:M$85,HC$6:HC$85,$HM66),0)</f>
        <v>8626491300</v>
      </c>
      <c r="HY66" s="5">
        <f>IFERROR(求节点(相关资料!N$6:N$85,HD$6:HD$85,$HM66),0)</f>
        <v>0</v>
      </c>
      <c r="HZ66" s="5">
        <f>IFERROR(求节点(相关资料!O$6:O$85,HE$6:HE$85,$HM66),0)</f>
        <v>3177156100</v>
      </c>
      <c r="IA66" s="5">
        <f>IFERROR(求节点(相关资料!P$6:P$85,HF$6:HF$85,$HM66),0)</f>
        <v>3177156700</v>
      </c>
      <c r="IB66" s="5">
        <f>IFERROR(求节点(相关资料!Q$6:Q$85,HG$6:HG$85,$HM66),0)</f>
        <v>3177156400</v>
      </c>
      <c r="IC66" s="5">
        <f>IFERROR(求节点(相关资料!R$6:R$85,HH$6:HH$85,$HM66),0)</f>
        <v>2382865900</v>
      </c>
      <c r="ID66" s="5">
        <f>IFERROR(求节点(相关资料!S$6:S$85,HI$6:HI$85,$HM66),0)</f>
        <v>7380195500</v>
      </c>
      <c r="IE66" s="5">
        <f>IFERROR(求节点(相关资料!T$6:T$85,HJ$6:HJ$85,$HM66),0)</f>
        <v>241140820</v>
      </c>
      <c r="IH66" s="6">
        <v>61</v>
      </c>
      <c r="II66" s="6">
        <f>SUMPRODUCT(HN66:IE66,'[1]功能-城建'!$X66:$AO66)</f>
        <v>144656218473.33331</v>
      </c>
      <c r="IJ66" s="6">
        <f>'[1]资源-木石铜粮'!$BW66</f>
        <v>146769518553.0144</v>
      </c>
      <c r="IK66" s="6">
        <f t="shared" si="19"/>
        <v>0.98560123314080539</v>
      </c>
    </row>
    <row r="67" spans="1:245" x14ac:dyDescent="0.15">
      <c r="A67" s="2">
        <v>62</v>
      </c>
      <c r="B67" s="4">
        <f>'[1]资源-木石铜粮'!DG67</f>
        <v>56348188478.248901</v>
      </c>
      <c r="C67" s="4">
        <f>'[1]资源-木石铜粮'!DH67</f>
        <v>8669519506.9520111</v>
      </c>
      <c r="D67" s="4">
        <f>'[1]资源-木石铜粮'!DI67</f>
        <v>25285207415.895985</v>
      </c>
      <c r="E67" s="4">
        <f>'[1]资源-木石铜粮'!DJ67</f>
        <v>0</v>
      </c>
      <c r="F67" s="4">
        <f>'[1]资源-木石铜粮'!DK67</f>
        <v>2481675445.9480367</v>
      </c>
      <c r="G67" s="4">
        <f>'[1]资源-木石铜粮'!DL67</f>
        <v>2481675445.9480367</v>
      </c>
      <c r="H67" s="4">
        <f>'[1]资源-木石铜粮'!DM67</f>
        <v>2481675445.9480367</v>
      </c>
      <c r="I67" s="4">
        <f>'[1]资源-木石铜粮'!DN67</f>
        <v>2481675445.9480367</v>
      </c>
      <c r="J67" s="29" t="e">
        <f>SMALL('[1]资源-木石铜粮'!$DO$6:$DO$55,$A67)</f>
        <v>#NUM!</v>
      </c>
      <c r="K67" s="4">
        <f>'[1]资源-木石铜粮'!DP67</f>
        <v>11964144490.225964</v>
      </c>
      <c r="L67" s="4">
        <f>'[1]资源-木石铜粮'!DQ67</f>
        <v>8669519047.0089321</v>
      </c>
      <c r="M67" s="4">
        <f>'[1]资源-木石铜粮'!DR67</f>
        <v>20214284192.798367</v>
      </c>
      <c r="N67" s="4">
        <f>'[1]资源-木石铜粮'!DS67</f>
        <v>3156157516.0667391</v>
      </c>
      <c r="O67" s="4">
        <f>'[1]资源-木石铜粮'!DT67</f>
        <v>3156158645.1248116</v>
      </c>
      <c r="P67" s="4">
        <f>'[1]资源-木石铜粮'!DU67</f>
        <v>3156158236.28652</v>
      </c>
      <c r="Q67" s="4">
        <f>'[1]资源-木石铜粮'!DV67</f>
        <v>2367117336.5324969</v>
      </c>
      <c r="R67" s="4">
        <f>'[1]资源-木石铜粮'!DW67</f>
        <v>7424473538.6504021</v>
      </c>
      <c r="S67" s="4">
        <f>'[1]资源-木石铜粮'!DX67</f>
        <v>249007318.09385669</v>
      </c>
      <c r="T67" s="4">
        <f>'[1]资源-木石铜粮'!DY67</f>
        <v>0</v>
      </c>
      <c r="V67" s="2">
        <v>62</v>
      </c>
      <c r="W67" s="2">
        <f>IFERROR(求节点($A$6:$A$85,B$6:B$85,相关资料!C67),0)</f>
        <v>56348188478.248901</v>
      </c>
      <c r="X67" s="2">
        <f>IFERROR(求节点($A$6:$A$85,C$6:C$85,相关资料!D67),0)</f>
        <v>8669519506.9520111</v>
      </c>
      <c r="Y67" s="2">
        <f>IFERROR(求节点($A$6:$A$85,D$6:D$85,相关资料!E67),0)</f>
        <v>464988771639.45007</v>
      </c>
      <c r="Z67" s="2">
        <f>IFERROR(求节点($A$6:$A$85,E$6:E$85,相关资料!F67),0)</f>
        <v>0</v>
      </c>
      <c r="AA67" s="2">
        <f>IFERROR(求节点($A$6:$A$85,F$6:F$85,相关资料!G67),0)</f>
        <v>2481675445.9480367</v>
      </c>
      <c r="AB67" s="2">
        <f>IFERROR(求节点($A$6:$A$85,G$6:G$85,相关资料!H67),0)</f>
        <v>2481675445.9480367</v>
      </c>
      <c r="AC67" s="2">
        <f>IFERROR(求节点($A$6:$A$85,H$6:H$85,相关资料!I67),0)</f>
        <v>2481675445.9480367</v>
      </c>
      <c r="AD67" s="2">
        <f>IFERROR(求节点($A$6:$A$85,I$6:I$85,相关资料!J67),0)</f>
        <v>2481675445.9480367</v>
      </c>
      <c r="AE67" s="29">
        <f>MAX(求节点('[1]功能-城建'!$K$33:$K$55,$J$33:$J$85,$V67),AE66)</f>
        <v>1224082814.2575464</v>
      </c>
      <c r="AF67" s="2">
        <f>IFERROR(求节点($A$6:$A$85,K$6:K$85,相关资料!L67),0)</f>
        <v>11964144490.225964</v>
      </c>
      <c r="AG67" s="2">
        <f>IFERROR(求节点($A$6:$A$85,L$6:L$85,相关资料!M67),0)</f>
        <v>8669519047.0089321</v>
      </c>
      <c r="AH67" s="2">
        <f>IFERROR(求节点($A$6:$A$85,M$6:M$85,相关资料!N67),0)</f>
        <v>365635414126.22552</v>
      </c>
      <c r="AI67" s="2">
        <f>IFERROR(求节点($A$6:$A$85,N$6:N$85,相关资料!O67),0)</f>
        <v>46721568786.87645</v>
      </c>
      <c r="AJ67" s="2">
        <f>IFERROR(求节点($A$6:$A$85,O$6:O$85,相关资料!P67),0)</f>
        <v>46721569915.934525</v>
      </c>
      <c r="AK67" s="2">
        <f>IFERROR(求节点($A$6:$A$85,P$6:P$85,相关资料!Q67),0)</f>
        <v>46721569507.096237</v>
      </c>
      <c r="AL67" s="2">
        <f>IFERROR(求节点($A$6:$A$85,Q$6:Q$85,相关资料!R67),0)</f>
        <v>35041175789.639816</v>
      </c>
      <c r="AM67" s="2">
        <f>IFERROR(求节点($A$6:$A$85,R$6:R$85,相关资料!S67),0)</f>
        <v>7424473538.6504021</v>
      </c>
      <c r="AN67" s="2">
        <f>IFERROR(求节点($A$6:$A$85,S$6:S$85,相关资料!T67),0)</f>
        <v>3606382190.1373234</v>
      </c>
      <c r="AO67" s="2">
        <f>IFERROR(求节点($A$6:$A$85,T$6:T$85,相关资料!U67),0)</f>
        <v>0</v>
      </c>
      <c r="AQ67" s="2">
        <v>62</v>
      </c>
      <c r="AR67" s="2">
        <f>IF(W67-W66=0,MAX(AR$6:AR66),W67-W66)</f>
        <v>8496766257.9634628</v>
      </c>
      <c r="AS67" s="2">
        <f>IF(X67-X66=0,MAX(AS$6:AS66),X67-X66)</f>
        <v>1264318819.1849632</v>
      </c>
      <c r="AT67" s="2">
        <f>IF(Y67-Y66=0,MAX(AT$6:AT66),Y67-Y66)</f>
        <v>130219026434.29602</v>
      </c>
      <c r="AU67" s="2">
        <f>IF(Z67-Z66=0,MAX(AU$6:AU66),Z67-Z66)</f>
        <v>0</v>
      </c>
      <c r="AV67" s="2">
        <f>IF(AA67-AA66=0,MAX(AV$6:AV66),AA67-AA66)</f>
        <v>339870650.31853867</v>
      </c>
      <c r="AW67" s="2">
        <f>IF(AB67-AB66=0,MAX(AW$6:AW66),AB67-AB66)</f>
        <v>339870650.31853867</v>
      </c>
      <c r="AX67" s="2">
        <f>IF(AC67-AC66=0,MAX(AX$6:AX66),AC67-AC66)</f>
        <v>339870650.31853867</v>
      </c>
      <c r="AY67" s="2">
        <f>IF(AD67-AD66=0,MAX(AY$6:AY66),AD67-AD66)</f>
        <v>339870650.31853867</v>
      </c>
      <c r="AZ67" s="2">
        <f>IF(AE67-AE66=0,MAX(AZ$6:AZ66),AE67-AE66)</f>
        <v>237901179.0002284</v>
      </c>
      <c r="BA67" s="2">
        <f>IF(AF67-AF66=0,MAX(BA$6:BA66),AF67-AF66)</f>
        <v>1794517033.6818848</v>
      </c>
      <c r="BB67" s="2">
        <f>IF(AG67-AG66=0,MAX(BB$6:BB66),AG67-AG66)</f>
        <v>1264318819.1849632</v>
      </c>
      <c r="BC67" s="2">
        <f>IF(AH67-AH66=0,MAX(BC$6:BC66),AH67-AH66)</f>
        <v>80184338195.206726</v>
      </c>
      <c r="BD67" s="2">
        <f>IF(AI67-AI66=0,MAX(BD$6:BD66),AI67-AI66)</f>
        <v>17673864382.141937</v>
      </c>
      <c r="BE67" s="2">
        <f>IF(AJ67-AJ66=0,MAX(BE$6:BE66),AJ67-AJ66)</f>
        <v>17673864382.141937</v>
      </c>
      <c r="BF67" s="2">
        <f>IF(AK67-AK66=0,MAX(BF$6:BF66),AK67-AK66)</f>
        <v>17673864382.141941</v>
      </c>
      <c r="BG67" s="2">
        <f>IF(AL67-AL66=0,MAX(BG$6:BG66),AL67-AL66)</f>
        <v>13255398286.606468</v>
      </c>
      <c r="BH67" s="2">
        <f>IF(AM67-AM66=0,MAX(BH$6:BH66),AM67-AM66)</f>
        <v>1094383494.0256948</v>
      </c>
      <c r="BI67" s="2">
        <f>IF(AN67-AN66=0,MAX(BI$6:BI66),AN67-AN66)</f>
        <v>1285032343.8735757</v>
      </c>
      <c r="BK67" s="21">
        <v>1.24</v>
      </c>
      <c r="BL67" s="2">
        <v>62</v>
      </c>
      <c r="BM67" s="2">
        <f>IF($BL67&gt;BM$1,0,SMALL(AR$6:AR$85,$BL67)*求节点($BL$6:$BL$85,$BK$6:$BK$85,INDEX(升级建筑所需大殿等级!AA$6:AA$85,MATCH($BL67,升级建筑所需大殿等级!$Z$6:$Z$85,0))))</f>
        <v>10535990159.874693</v>
      </c>
      <c r="BN67" s="2">
        <f>IF($BL67&gt;BN$1,0,SMALL(AS$6:AS$85,$BL67)*求节点($BL$6:$BL$85,$BK$6:$BK$85,INDEX(升级建筑所需大殿等级!AB$6:AB$85,MATCH($BL67,升级建筑所需大殿等级!$Z$6:$Z$85,0))))</f>
        <v>1567755335.7893543</v>
      </c>
      <c r="BO67" s="2">
        <f>IF($BL67&gt;BO$1,0,SMALL(AT$6:AT$85,$BL67)*求节点($BL$6:$BL$85,$BK$6:$BK$85,INDEX(升级建筑所需大殿等级!AC$6:AC$85,MATCH($BL67,升级建筑所需大殿等级!$Z$6:$Z$85,0))))</f>
        <v>0</v>
      </c>
      <c r="BP67" s="2">
        <f>IF($BL67&gt;BP$1,0,SMALL(AU$6:AU$85,$BL67)*求节点($BL$6:$BL$85,$BK$6:$BK$85,INDEX(升级建筑所需大殿等级!AD$6:AD$85,MATCH($BL67,升级建筑所需大殿等级!$Z$6:$Z$85,0))))</f>
        <v>0</v>
      </c>
      <c r="BQ67" s="2">
        <f>IF($BL67&gt;BQ$1,0,SMALL(AV$6:AV$85,$BL67)*求节点($BL$6:$BL$85,$BK$6:$BK$85,INDEX(升级建筑所需大殿等级!AE$6:AE$85,MATCH($BL67,升级建筑所需大殿等级!$Z$6:$Z$85,0))))</f>
        <v>421439606.39498794</v>
      </c>
      <c r="BR67" s="2">
        <f>IF($BL67&gt;BR$1,0,SMALL(AW$6:AW$85,$BL67)*求节点($BL$6:$BL$85,$BK$6:$BK$85,INDEX(升级建筑所需大殿等级!AF$6:AF$85,MATCH($BL67,升级建筑所需大殿等级!$Z$6:$Z$85,0))))</f>
        <v>421439606.39498794</v>
      </c>
      <c r="BS67" s="2">
        <f>IF($BL67&gt;BS$1,0,SMALL(AX$6:AX$85,$BL67)*求节点($BL$6:$BL$85,$BK$6:$BK$85,INDEX(升级建筑所需大殿等级!AG$6:AG$85,MATCH($BL67,升级建筑所需大殿等级!$Z$6:$Z$85,0))))</f>
        <v>421439606.39498794</v>
      </c>
      <c r="BT67" s="2">
        <f>IF($BL67&gt;BT$1,0,SMALL(AY$6:AY$85,$BL67)*求节点($BL$6:$BL$85,$BK$6:$BK$85,INDEX(升级建筑所需大殿等级!AH$6:AH$85,MATCH($BL67,升级建筑所需大殿等级!$Z$6:$Z$85,0))))</f>
        <v>421439606.39498794</v>
      </c>
      <c r="BU67" s="2">
        <f>IF($BL67&gt;BU$1,0,SMALL(AZ$6:AZ$85,$BL67)*求节点($BL$6:$BL$85,$BK$6:$BK$85,INDEX(升级建筑所需大殿等级!AI$6:AI$85,MATCH($BL67,升级建筑所需大殿等级!$Z$6:$Z$85,0))))</f>
        <v>294997461.96028322</v>
      </c>
      <c r="BV67" s="2">
        <f>IF($BL67&gt;BV$1,0,SMALL(BA$6:BA$85,$BL67)*求节点($BL$6:$BL$85,$BK$6:$BK$85,INDEX(升级建筑所需大殿等级!AJ$6:AJ$85,MATCH($BL67,升级建筑所需大殿等级!$Z$6:$Z$85,0))))</f>
        <v>2225201121.7655373</v>
      </c>
      <c r="BW67" s="2">
        <f>IF($BL67&gt;BW$1,0,SMALL(BB$6:BB$85,$BL67)*求节点($BL$6:$BL$85,$BK$6:$BK$85,INDEX(升级建筑所需大殿等级!AK$6:AK$85,MATCH($BL67,升级建筑所需大殿等级!$Z$6:$Z$85,0))))</f>
        <v>1567755335.7893543</v>
      </c>
      <c r="BX67" s="2">
        <f>IF($BL67&gt;BX$1,0,SMALL(BC$6:BC$85,$BL67)*求节点($BL$6:$BL$85,$BK$6:$BK$85,INDEX(升级建筑所需大殿等级!AL$6:AL$85,MATCH($BL67,升级建筑所需大殿等级!$Z$6:$Z$85,0))))</f>
        <v>0</v>
      </c>
      <c r="BY67" s="2">
        <f>IF($BL67&gt;BY$1,0,SMALL(BD$6:BD$85,$BL67)*求节点($BL$6:$BL$85,$BK$6:$BK$85,INDEX(升级建筑所需大殿等级!AM$6:AM$85,MATCH($BL67,升级建筑所需大殿等级!$Z$6:$Z$85,0))))</f>
        <v>0</v>
      </c>
      <c r="BZ67" s="2">
        <f>IF($BL67&gt;BZ$1,0,SMALL(BE$6:BE$85,$BL67)*求节点($BL$6:$BL$85,$BK$6:$BK$85,INDEX(升级建筑所需大殿等级!AN$6:AN$85,MATCH($BL67,升级建筑所需大殿等级!$Z$6:$Z$85,0))))</f>
        <v>0</v>
      </c>
      <c r="CA67" s="2">
        <f>IF($BL67&gt;CA$1,0,SMALL(BF$6:BF$85,$BL67)*求节点($BL$6:$BL$85,$BK$6:$BK$85,INDEX(升级建筑所需大殿等级!AO$6:AO$85,MATCH($BL67,升级建筑所需大殿等级!$Z$6:$Z$85,0))))</f>
        <v>0</v>
      </c>
      <c r="CB67" s="2">
        <f>IF($BL67&gt;CB$1,0,SMALL(BG$6:BG$85,$BL67)*求节点($BL$6:$BL$85,$BK$6:$BK$85,INDEX(升级建筑所需大殿等级!AP$6:AP$85,MATCH($BL67,升级建筑所需大殿等级!$Z$6:$Z$85,0))))</f>
        <v>0</v>
      </c>
      <c r="CC67" s="2">
        <f>IF($BL67&gt;CC$1,0,SMALL(BH$6:BH$85,$BL67)*求节点($BL$6:$BL$85,$BK$6:$BK$85,INDEX(升级建筑所需大殿等级!AQ$6:AQ$85,MATCH($BL67,升级建筑所需大殿等级!$Z$6:$Z$85,0))))</f>
        <v>1357035532.5918615</v>
      </c>
      <c r="CD67" s="2">
        <f>IF($BL67&gt;CD$1,0,SMALL(BI$6:BI$85,$BL67)*求节点($BL$6:$BL$85,$BK$6:$BK$85,INDEX(升级建筑所需大殿等级!AR$6:AR$85,MATCH($BL67,升级建筑所需大殿等级!$Z$6:$Z$85,0))))</f>
        <v>0</v>
      </c>
      <c r="CE67" s="2"/>
      <c r="CF67" s="2"/>
      <c r="CH67" s="1">
        <v>62</v>
      </c>
      <c r="CI67" s="1">
        <f>IFERROR(ROUND($BM67*INDEX(消耗汇总!BE$8:BE$87,相关资料!$C67,1),-2),0)</f>
        <v>2496680100</v>
      </c>
      <c r="CJ67" s="1">
        <f>IFERROR(ROUND($BM67*INDEX(消耗汇总!BF$8:BF$87,相关资料!$C67,1),-2),0)</f>
        <v>5542629900</v>
      </c>
      <c r="CK67" s="1">
        <f>IFERROR(ROUND($BM67*INDEX(消耗汇总!BG$8:BG$87,相关资料!$C67,1),-2),0)</f>
        <v>2496680100</v>
      </c>
      <c r="CL67" s="1">
        <f>IFERROR(ROUND($BM67*INDEX(消耗汇总!BH$8:BH$87,相关资料!$C67,1),-2),0)</f>
        <v>0</v>
      </c>
      <c r="CN67" s="1">
        <f>IFERROR(ROUND($BN67*INDEX(消耗汇总!BE$8:BE$87,相关资料!$D67,1),-2),0)</f>
        <v>371506000</v>
      </c>
      <c r="CO67" s="1">
        <f>IFERROR(ROUND($BN67*INDEX(消耗汇总!BF$8:BF$87,相关资料!$D67,1),-2),0)</f>
        <v>824743300</v>
      </c>
      <c r="CP67" s="1">
        <f>IFERROR(ROUND($BN67*INDEX(消耗汇总!BG$8:BG$87,相关资料!$D67,1),-2),0)</f>
        <v>371506000</v>
      </c>
      <c r="CQ67" s="1">
        <f>IFERROR(ROUND($BN67*INDEX(消耗汇总!BH$8:BH$87,相关资料!$D67,1),-2),0)</f>
        <v>0</v>
      </c>
      <c r="CS67" s="1">
        <f>IFERROR(ROUND($BO67*INDEX(消耗汇总!BE$8:BE$87,相关资料!$E67,1),-2),0)</f>
        <v>0</v>
      </c>
      <c r="CT67" s="1">
        <f>IFERROR(ROUND($BO67*INDEX(消耗汇总!BF$8:BF$87,相关资料!$E67,1),-2),0)</f>
        <v>0</v>
      </c>
      <c r="CU67" s="1">
        <f>IFERROR(ROUND($BO67*INDEX(消耗汇总!BG$8:BG$87,相关资料!$E67,1),-2),0)</f>
        <v>0</v>
      </c>
      <c r="CV67" s="1">
        <f>IFERROR(ROUND($BO67*INDEX(消耗汇总!BH$8:BH$87,相关资料!$E67,1),-2),0)</f>
        <v>0</v>
      </c>
      <c r="CX67" s="1">
        <f>IFERROR(ROUND($BP67*INDEX(消耗汇总!BE$8:BE$87,相关资料!$F67,1),-2),0)</f>
        <v>0</v>
      </c>
      <c r="CY67" s="1">
        <f>IFERROR(ROUND($BP67*INDEX(消耗汇总!BF$8:BF$87,相关资料!$F67,1),-2),0)</f>
        <v>0</v>
      </c>
      <c r="CZ67" s="1">
        <f>IFERROR(ROUND($BP67*INDEX(消耗汇总!BG$8:BG$87,相关资料!$F67,1),-2),0)</f>
        <v>0</v>
      </c>
      <c r="DA67" s="1">
        <f>IFERROR(ROUND($BP67*INDEX(消耗汇总!BH$8:BH$87,相关资料!$F67,1),-2),0)</f>
        <v>0</v>
      </c>
      <c r="DD67" s="1">
        <f>IFERROR(ROUND($BQ67*INDEX(消耗汇总!BF$8:BF$87,相关资料!$G67,1)+$BS67*INDEX(消耗汇总!BF$8:BF$87,相关资料!$G67,1)/2,-2),0)</f>
        <v>332557800</v>
      </c>
      <c r="DE67" s="1">
        <f>IFERROR(ROUND($BQ67*INDEX(消耗汇总!BG$8:BG$87,相关资料!$G67,1)+$BS67*INDEX(消耗汇总!BG$8:BG$87,相关资料!$G67,1)/2,-2),0)</f>
        <v>149800800</v>
      </c>
      <c r="DF67" s="1">
        <f>IFERROR(ROUND($BQ67*INDEX(消耗汇总!BH$8:BH$87,相关资料!$G67,1)+$BS67*INDEX(消耗汇总!BH$8:BH$87,相关资料!$G67,1)/2,-2),0)</f>
        <v>0</v>
      </c>
      <c r="DH67" s="1">
        <f t="shared" si="20"/>
        <v>149800800</v>
      </c>
      <c r="DI67" s="1">
        <f t="shared" si="21"/>
        <v>332557800</v>
      </c>
      <c r="DM67" s="2">
        <f t="shared" si="22"/>
        <v>241179300</v>
      </c>
      <c r="DN67" s="2"/>
      <c r="DO67" s="2">
        <f t="shared" si="23"/>
        <v>241179300</v>
      </c>
      <c r="DR67" s="1">
        <f>IFERROR(ROUND($BT67*INDEX(消耗汇总!BE$8:BE$87,相关资料!$J67,1),-2),0)</f>
        <v>99867200</v>
      </c>
      <c r="DS67" s="1">
        <f>IFERROR(ROUND($BT67*INDEX(消耗汇总!BF$8:BF$87,相关资料!$J67,1),-2),0)</f>
        <v>221705200</v>
      </c>
      <c r="DT67" s="1">
        <f>IFERROR(ROUND($BT67*INDEX(消耗汇总!BG$8:BG$87,相关资料!$J67,1),-2),0)</f>
        <v>99867200</v>
      </c>
      <c r="DU67" s="1">
        <f>IFERROR(ROUND($BT67*INDEX(消耗汇总!BH$8:BH$87,'[1]功能-城建'!$AZ67,1),-2),0)</f>
        <v>0</v>
      </c>
      <c r="DW67" s="1">
        <f>ROUND($BU67*INDEX(消耗汇总!BE$8:BE$87,相关资料!$K67,1),-2)</f>
        <v>69904600</v>
      </c>
      <c r="DX67" s="1">
        <f>ROUND($BU67*INDEX(消耗汇总!BF$8:BF$87,相关资料!$K67,1),-2)</f>
        <v>155188200</v>
      </c>
      <c r="DY67" s="1">
        <f>ROUND($BU67*INDEX(消耗汇总!BG$8:BG$87,相关资料!$K67,1),-2)</f>
        <v>69904600</v>
      </c>
      <c r="DZ67" s="1">
        <f>ROUND($BU67*INDEX(消耗汇总!BH$8:BH$87,相关资料!$K67,1),-2)</f>
        <v>0</v>
      </c>
      <c r="EB67" s="1">
        <f>IFERROR(ROUND($BV67*INDEX(消耗汇总!BE$8:BE$87,相关资料!$L67,1),-2),0)</f>
        <v>527298800</v>
      </c>
      <c r="EC67" s="1">
        <f>IFERROR(ROUND($BV67*INDEX(消耗汇总!BF$8:BF$87,相关资料!$L67,1),-2),0)</f>
        <v>1170603400</v>
      </c>
      <c r="ED67" s="1">
        <f>IFERROR(ROUND($BV67*INDEX(消耗汇总!BG$8:BG$87,相关资料!$L67,1),-2),0)</f>
        <v>527298800</v>
      </c>
      <c r="EE67" s="1">
        <f>IFERROR(ROUND($BV67*INDEX(消耗汇总!BH$8:BH$87,相关资料!$L67,1),-2),0)</f>
        <v>0</v>
      </c>
      <c r="EG67" s="1">
        <f>IFERROR(ROUND($BW67*INDEX(消耗汇总!BE$8:BE$87,相关资料!$M67,1),-2),0)</f>
        <v>371506000</v>
      </c>
      <c r="EH67" s="1">
        <f>IFERROR(ROUND($BW67*INDEX(消耗汇总!BF$8:BF$87,相关资料!$M67,1),-2),0)</f>
        <v>824743300</v>
      </c>
      <c r="EI67" s="1">
        <f>IFERROR(ROUND($BW67*INDEX(消耗汇总!BG$8:BG$87,相关资料!$M67,1),-2),0)</f>
        <v>371506000</v>
      </c>
      <c r="EJ67" s="1">
        <f>IFERROR(ROUND($BW67*INDEX(消耗汇总!BH$8:BH$87,相关资料!$M67,1),-2),0)</f>
        <v>0</v>
      </c>
      <c r="EL67" s="1">
        <f>IFERROR(ROUND($BX67*INDEX(消耗汇总!BE$8:BE$87,相关资料!$N67,1),-2),0)</f>
        <v>0</v>
      </c>
      <c r="EM67" s="1">
        <f>IFERROR(ROUND($BX67*INDEX(消耗汇总!BF$8:BF$87,相关资料!$N67,1),-2),0)</f>
        <v>0</v>
      </c>
      <c r="EN67" s="1">
        <f>IFERROR(ROUND($BX67*INDEX(消耗汇总!BG$8:BG$87,相关资料!$N67,1),-2),0)</f>
        <v>0</v>
      </c>
      <c r="EO67" s="1">
        <f>IFERROR(ROUND($BX67*INDEX(消耗汇总!BH$8:BH$87,相关资料!$N67,1),-2),0)</f>
        <v>0</v>
      </c>
      <c r="EQ67" s="1">
        <f>IFERROR(ROUND($BY67*INDEX(消耗汇总!BE$8:BE$87,相关资料!$O67,1),-2),0)</f>
        <v>0</v>
      </c>
      <c r="ER67" s="1">
        <f>IFERROR(ROUND($BY67*INDEX(消耗汇总!BF$8:BF$87,相关资料!$O67,1),-2),0)</f>
        <v>0</v>
      </c>
      <c r="ES67" s="1">
        <f>IFERROR(ROUND($BY67*INDEX(消耗汇总!BG$8:BG$87,相关资料!$O67,1),-2),0)</f>
        <v>0</v>
      </c>
      <c r="ET67" s="1">
        <f>IFERROR(ROUND($BY67*INDEX(消耗汇总!BH$8:BH$87,相关资料!$O67,1),-2),0)</f>
        <v>0</v>
      </c>
      <c r="EV67" s="1">
        <f>IFERROR(ROUND($BZ67*INDEX(消耗汇总!BE$8:BE$87,相关资料!$P67,1),-2),0)</f>
        <v>0</v>
      </c>
      <c r="EW67" s="1">
        <f>IFERROR(ROUND($BZ67*INDEX(消耗汇总!BF$8:BF$87,相关资料!$P67,1),-2),0)</f>
        <v>0</v>
      </c>
      <c r="EX67" s="1">
        <f>IFERROR(ROUND($BZ67*INDEX(消耗汇总!BG$8:BG$87,相关资料!$P67,1),-2),0)</f>
        <v>0</v>
      </c>
      <c r="EY67" s="1">
        <f>IFERROR(ROUND($BZ67*INDEX(消耗汇总!BH$8:BH$87,相关资料!$P67,1),-2),0)</f>
        <v>0</v>
      </c>
      <c r="FA67" s="1">
        <f>IFERROR(ROUND($CA67*INDEX(消耗汇总!BE$8:BE$87,相关资料!$Q67,1),-2),0)</f>
        <v>0</v>
      </c>
      <c r="FB67" s="1">
        <f>IFERROR(ROUND($CA67*INDEX(消耗汇总!BF$8:BF$87,相关资料!$Q67,1),-2),0)</f>
        <v>0</v>
      </c>
      <c r="FC67" s="1">
        <f>IFERROR(ROUND($CA67*INDEX(消耗汇总!BG$8:BG$87,相关资料!$Q67,1),-2),0)</f>
        <v>0</v>
      </c>
      <c r="FD67" s="1">
        <f>IFERROR(ROUND($CA67*INDEX(消耗汇总!BH$8:BH$87,相关资料!$Q67,1),-2),0)</f>
        <v>0</v>
      </c>
      <c r="FF67" s="1">
        <f>IFERROR(ROUND($CB67*INDEX(消耗汇总!BE$8:BE$87,相关资料!$R67,1),-2),0)</f>
        <v>0</v>
      </c>
      <c r="FG67" s="1">
        <f>IFERROR(ROUND($CB67*INDEX(消耗汇总!BF$8:BF$87,相关资料!$R67,1),-2),0)</f>
        <v>0</v>
      </c>
      <c r="FH67" s="1">
        <f>IFERROR(ROUND($CB67*INDEX(消耗汇总!BG$8:BG$87,相关资料!$R67,1),-2),0)</f>
        <v>0</v>
      </c>
      <c r="FI67" s="1">
        <f>IFERROR(ROUND($CB67*INDEX(消耗汇总!BH$8:BH$87,相关资料!$R67,1),-2),0)</f>
        <v>0</v>
      </c>
      <c r="FK67" s="1">
        <f>IFERROR(ROUND($CC67*INDEX(消耗汇总!BE$8:BE$87,相关资料!$S67,1),-2),0)</f>
        <v>321572400</v>
      </c>
      <c r="FL67" s="1">
        <f>IFERROR(ROUND($CC67*INDEX(消耗汇总!BF$8:BF$87,相关资料!$S67,1),-2),0)</f>
        <v>713890700</v>
      </c>
      <c r="FM67" s="1">
        <f>IFERROR(ROUND($CC67*INDEX(消耗汇总!BG$8:BG$87,相关资料!$S67,1),-2),0)</f>
        <v>321572400</v>
      </c>
      <c r="FN67" s="1">
        <f>IFERROR(ROUND($CC67*INDEX(消耗汇总!BH$8:BH$87,相关资料!$S67,1),-2),0)</f>
        <v>0</v>
      </c>
      <c r="FP67" s="1">
        <f>IFERROR(ROUND($CD67*INDEX(消耗汇总!BE$8:BE$87,相关资料!$T67,1),-2),0)</f>
        <v>0</v>
      </c>
      <c r="FQ67" s="1">
        <f>IFERROR(ROUND($CD67*INDEX(消耗汇总!BF$8:BF$87,相关资料!$T67,1),-2),0)</f>
        <v>0</v>
      </c>
      <c r="FR67" s="1">
        <f>IFERROR(ROUND($CD67*INDEX(消耗汇总!BG$8:BG$87,相关资料!$T67,1),-2),0)</f>
        <v>0</v>
      </c>
      <c r="FS67" s="1">
        <f>IFERROR(ROUND($CD67*INDEX(消耗汇总!BH$8:BH$87,相关资料!$T67,1),-2),0)</f>
        <v>0</v>
      </c>
      <c r="FW67" s="8">
        <v>62</v>
      </c>
      <c r="FX67" s="5">
        <f t="shared" si="13"/>
        <v>10535990100</v>
      </c>
      <c r="FY67" s="5">
        <f t="shared" si="14"/>
        <v>1567755300</v>
      </c>
      <c r="FZ67" s="5">
        <f t="shared" si="15"/>
        <v>0</v>
      </c>
      <c r="GA67" s="5">
        <f t="shared" si="1"/>
        <v>0</v>
      </c>
      <c r="GB67" s="5">
        <f t="shared" si="2"/>
        <v>482358600</v>
      </c>
      <c r="GC67" s="5">
        <f t="shared" si="3"/>
        <v>482358600</v>
      </c>
      <c r="GD67" s="5">
        <f t="shared" si="16"/>
        <v>482358600</v>
      </c>
      <c r="GE67" s="5">
        <f t="shared" si="17"/>
        <v>421439600</v>
      </c>
      <c r="GF67" s="5">
        <f t="shared" si="4"/>
        <v>294997400</v>
      </c>
      <c r="GG67" s="5">
        <f t="shared" si="5"/>
        <v>2225201000</v>
      </c>
      <c r="GH67" s="5">
        <f t="shared" si="6"/>
        <v>1567755300</v>
      </c>
      <c r="GI67" s="8"/>
      <c r="GJ67" s="5">
        <f t="shared" si="7"/>
        <v>0</v>
      </c>
      <c r="GK67" s="5">
        <f t="shared" si="8"/>
        <v>0</v>
      </c>
      <c r="GL67" s="5">
        <f t="shared" si="9"/>
        <v>0</v>
      </c>
      <c r="GM67" s="5">
        <f t="shared" si="10"/>
        <v>0</v>
      </c>
      <c r="GN67" s="5">
        <f t="shared" si="11"/>
        <v>1357035500</v>
      </c>
      <c r="GO67" s="5">
        <f t="shared" si="12"/>
        <v>0</v>
      </c>
      <c r="GR67" s="8">
        <v>62</v>
      </c>
      <c r="GS67" s="5">
        <f>SUM(FX$6:FX67)</f>
        <v>66419816100</v>
      </c>
      <c r="GT67" s="5">
        <f>SUM(FY$6:FY67)</f>
        <v>10194246300</v>
      </c>
      <c r="GU67" s="5">
        <f>SUM(FZ$6:FZ67)</f>
        <v>574088126600</v>
      </c>
      <c r="GV67" s="5">
        <f>SUM(GA$6:GA67)</f>
        <v>0</v>
      </c>
      <c r="GW67" s="5">
        <f>SUM(GB$6:GB67)</f>
        <v>3297882800</v>
      </c>
      <c r="GX67" s="5">
        <f>SUM(GC$6:GC67)</f>
        <v>3297882800</v>
      </c>
      <c r="GY67" s="5">
        <f>SUM(GD$6:GD67)</f>
        <v>3297882820</v>
      </c>
      <c r="GZ67" s="5">
        <f>SUM(GE$6:GE67)</f>
        <v>2905932750</v>
      </c>
      <c r="HA67" s="5">
        <f>SUM(GF$6:GF67)</f>
        <v>4573735900</v>
      </c>
      <c r="HB67" s="5">
        <f>SUM(GG$6:GG67)</f>
        <v>14097230750</v>
      </c>
      <c r="HC67" s="5">
        <f>SUM(GH$6:GH67)</f>
        <v>10194246600</v>
      </c>
      <c r="HD67" s="5">
        <f>SUM(GI$6:GI67)</f>
        <v>0</v>
      </c>
      <c r="HE67" s="5">
        <f>SUM(GJ$6:GJ67)</f>
        <v>57765804600</v>
      </c>
      <c r="HF67" s="5">
        <f>SUM(GK$6:GK67)</f>
        <v>57765805200</v>
      </c>
      <c r="HG67" s="5">
        <f>SUM(GL$6:GL67)</f>
        <v>57765804900</v>
      </c>
      <c r="HH67" s="5">
        <f>SUM(GM$6:GM67)</f>
        <v>43324352700</v>
      </c>
      <c r="HI67" s="5">
        <f>SUM(GN$6:GN67)</f>
        <v>8737231000</v>
      </c>
      <c r="HJ67" s="5">
        <f>SUM(GO$6:GO67)</f>
        <v>4436503800</v>
      </c>
      <c r="HM67" s="8">
        <v>62</v>
      </c>
      <c r="HN67" s="5">
        <f>IFERROR(求节点(相关资料!C$6:C$85,GS$6:GS$85,$HM67),0)</f>
        <v>66419816100</v>
      </c>
      <c r="HO67" s="5">
        <f>IFERROR(求节点(相关资料!D$6:D$85,GT$6:GT$85,$HM67),0)</f>
        <v>10194246300</v>
      </c>
      <c r="HP67" s="5">
        <f>IFERROR(求节点(相关资料!E$6:E$85,GU$6:GU$85,$HM67),0)</f>
        <v>29625057266.666664</v>
      </c>
      <c r="HQ67" s="5">
        <f>IFERROR(求节点(相关资料!F$6:F$85,GV$6:GV$85,$HM67),0)</f>
        <v>0</v>
      </c>
      <c r="HR67" s="5">
        <f>IFERROR(求节点(相关资料!G$6:G$85,GW$6:GW$85,$HM67),0)</f>
        <v>3297882800</v>
      </c>
      <c r="HS67" s="5">
        <f>IFERROR(求节点(相关资料!H$6:H$85,GX$6:GX$85,$HM67),0)</f>
        <v>3297882800</v>
      </c>
      <c r="HT67" s="5">
        <f>IFERROR(求节点(相关资料!I$6:I$85,GY$6:GY$85,$HM67),0)</f>
        <v>3297882820</v>
      </c>
      <c r="HU67" s="5">
        <f>IFERROR(求节点(相关资料!J$6:J$85,GZ$6:GZ$85,$HM67),0)</f>
        <v>2905932750</v>
      </c>
      <c r="HV67" s="5">
        <f>IFERROR(求节点(相关资料!K$6:K$85,HA$6:HA$85,$HM67),0)</f>
        <v>4573735900</v>
      </c>
      <c r="HW67" s="5">
        <f>IFERROR(求节点(相关资料!L$6:L$85,HB$6:HB$85,$HM67),0)</f>
        <v>14097230750</v>
      </c>
      <c r="HX67" s="5">
        <f>IFERROR(求节点(相关资料!M$6:M$85,HC$6:HC$85,$HM67),0)</f>
        <v>10194246600</v>
      </c>
      <c r="HY67" s="5">
        <f>IFERROR(求节点(相关资料!N$6:N$85,HD$6:HD$85,$HM67),0)</f>
        <v>0</v>
      </c>
      <c r="HZ67" s="5">
        <f>IFERROR(求节点(相关资料!O$6:O$85,HE$6:HE$85,$HM67),0)</f>
        <v>3846283133.3333335</v>
      </c>
      <c r="IA67" s="5">
        <f>IFERROR(求节点(相关资料!P$6:P$85,HF$6:HF$85,$HM67),0)</f>
        <v>3846283733.3333335</v>
      </c>
      <c r="IB67" s="5">
        <f>IFERROR(求节点(相关资料!Q$6:Q$85,HG$6:HG$85,$HM67),0)</f>
        <v>3846283433.3333335</v>
      </c>
      <c r="IC67" s="5">
        <f>IFERROR(求节点(相关资料!R$6:R$85,HH$6:HH$85,$HM67),0)</f>
        <v>2884711200</v>
      </c>
      <c r="ID67" s="5">
        <f>IFERROR(求节点(相关资料!S$6:S$85,HI$6:HI$85,$HM67),0)</f>
        <v>8737231000</v>
      </c>
      <c r="IE67" s="5">
        <f>IFERROR(求节点(相关资料!T$6:T$85,HJ$6:HJ$85,$HM67),0)</f>
        <v>273359000</v>
      </c>
      <c r="IH67" s="6">
        <v>62</v>
      </c>
      <c r="II67" s="6">
        <f>SUMPRODUCT(HN67:IE67,'[1]功能-城建'!$X67:$AO67)</f>
        <v>171338065586.66669</v>
      </c>
      <c r="IJ67" s="6">
        <f>'[1]资源-木石铜粮'!$BW67</f>
        <v>172360079168.74878</v>
      </c>
      <c r="IK67" s="6">
        <f t="shared" si="19"/>
        <v>0.99407047393450376</v>
      </c>
    </row>
    <row r="68" spans="1:245" x14ac:dyDescent="0.15">
      <c r="A68" s="2">
        <v>63</v>
      </c>
      <c r="B68" s="4">
        <f>'[1]资源-木石铜粮'!DG68</f>
        <v>66336445034.899864</v>
      </c>
      <c r="C68" s="4">
        <f>'[1]资源-木石铜粮'!DH68</f>
        <v>10148096068.094044</v>
      </c>
      <c r="D68" s="4">
        <f>'[1]资源-木石铜粮'!DI68</f>
        <v>29714645284.168278</v>
      </c>
      <c r="E68" s="4">
        <f>'[1]资源-木石铜粮'!DJ68</f>
        <v>0</v>
      </c>
      <c r="F68" s="4">
        <f>'[1]资源-木石铜粮'!DK68</f>
        <v>2874913893.0602794</v>
      </c>
      <c r="G68" s="4">
        <f>'[1]资源-木石铜粮'!DL68</f>
        <v>2874913893.0602794</v>
      </c>
      <c r="H68" s="4">
        <f>'[1]资源-木石铜粮'!DM68</f>
        <v>2874913893.0602794</v>
      </c>
      <c r="I68" s="4">
        <f>'[1]资源-木石铜粮'!DN68</f>
        <v>2874913893.0602794</v>
      </c>
      <c r="J68" s="29" t="e">
        <f>SMALL('[1]资源-木石铜粮'!$DO$6:$DO$55,$A68)</f>
        <v>#NUM!</v>
      </c>
      <c r="K68" s="4">
        <f>'[1]资源-木石铜粮'!DP68</f>
        <v>14071902566.747585</v>
      </c>
      <c r="L68" s="4">
        <f>'[1]资源-木石铜粮'!DQ68</f>
        <v>10148095608.150965</v>
      </c>
      <c r="M68" s="4">
        <f>'[1]资源-木石铜粮'!DR68</f>
        <v>23724330571.722252</v>
      </c>
      <c r="N68" s="4">
        <f>'[1]资源-木石铜粮'!DS68</f>
        <v>3690961804.139389</v>
      </c>
      <c r="O68" s="4">
        <f>'[1]资源-木石铜粮'!DT68</f>
        <v>3690962933.1974616</v>
      </c>
      <c r="P68" s="4">
        <f>'[1]资源-木石铜粮'!DU68</f>
        <v>3690962524.35917</v>
      </c>
      <c r="Q68" s="4">
        <f>'[1]资源-木石铜粮'!DV68</f>
        <v>2768220552.5869846</v>
      </c>
      <c r="R68" s="4">
        <f>'[1]资源-木石铜粮'!DW68</f>
        <v>8706430876.2363129</v>
      </c>
      <c r="S68" s="4">
        <f>'[1]资源-木石铜粮'!DX68</f>
        <v>288331162.80508095</v>
      </c>
      <c r="T68" s="4">
        <f>'[1]资源-木石铜粮'!DY68</f>
        <v>0</v>
      </c>
      <c r="V68" s="2">
        <v>63</v>
      </c>
      <c r="W68" s="2">
        <f>IFERROR(求节点($A$6:$A$85,B$6:B$85,相关资料!C68),0)</f>
        <v>66336445034.899864</v>
      </c>
      <c r="X68" s="2">
        <f>IFERROR(求节点($A$6:$A$85,C$6:C$85,相关资料!D68),0)</f>
        <v>10148096068.094044</v>
      </c>
      <c r="Y68" s="2">
        <f>IFERROR(求节点($A$6:$A$85,D$6:D$85,相关资料!E68),0)</f>
        <v>464988771639.45007</v>
      </c>
      <c r="Z68" s="2">
        <f>IFERROR(求节点($A$6:$A$85,E$6:E$85,相关资料!F68),0)</f>
        <v>0</v>
      </c>
      <c r="AA68" s="2">
        <f>IFERROR(求节点($A$6:$A$85,F$6:F$85,相关资料!G68),0)</f>
        <v>2874913893.0602794</v>
      </c>
      <c r="AB68" s="2">
        <f>IFERROR(求节点($A$6:$A$85,G$6:G$85,相关资料!H68),0)</f>
        <v>2874913893.0602794</v>
      </c>
      <c r="AC68" s="2">
        <f>IFERROR(求节点($A$6:$A$85,H$6:H$85,相关资料!I68),0)</f>
        <v>2874913893.0602794</v>
      </c>
      <c r="AD68" s="2">
        <f>IFERROR(求节点($A$6:$A$85,I$6:I$85,相关资料!J68),0)</f>
        <v>2874913893.0602794</v>
      </c>
      <c r="AE68" s="29">
        <f>MAX(求节点('[1]功能-城建'!$K$33:$K$55,$J$33:$J$85,$V68),AE67)</f>
        <v>1224082814.2575464</v>
      </c>
      <c r="AF68" s="2">
        <f>IFERROR(求节点($A$6:$A$85,K$6:K$85,相关资料!L68),0)</f>
        <v>14071902566.747585</v>
      </c>
      <c r="AG68" s="2">
        <f>IFERROR(求节点($A$6:$A$85,L$6:L$85,相关资料!M68),0)</f>
        <v>10148095608.150965</v>
      </c>
      <c r="AH68" s="2">
        <f>IFERROR(求节点($A$6:$A$85,M$6:M$85,相关资料!N68),0)</f>
        <v>365635414126.22552</v>
      </c>
      <c r="AI68" s="2">
        <f>IFERROR(求节点($A$6:$A$85,N$6:N$85,相关资料!O68),0)</f>
        <v>46721568786.87645</v>
      </c>
      <c r="AJ68" s="2">
        <f>IFERROR(求节点($A$6:$A$85,O$6:O$85,相关资料!P68),0)</f>
        <v>46721569915.934525</v>
      </c>
      <c r="AK68" s="2">
        <f>IFERROR(求节点($A$6:$A$85,P$6:P$85,相关资料!Q68),0)</f>
        <v>46721569507.096237</v>
      </c>
      <c r="AL68" s="2">
        <f>IFERROR(求节点($A$6:$A$85,Q$6:Q$85,相关资料!R68),0)</f>
        <v>35041175789.639816</v>
      </c>
      <c r="AM68" s="2">
        <f>IFERROR(求节点($A$6:$A$85,R$6:R$85,相关资料!S68),0)</f>
        <v>8706430876.2363129</v>
      </c>
      <c r="AN68" s="2">
        <f>IFERROR(求节点($A$6:$A$85,S$6:S$85,相关资料!T68),0)</f>
        <v>3606382190.1373234</v>
      </c>
      <c r="AO68" s="2">
        <f>IFERROR(求节点($A$6:$A$85,T$6:T$85,相关资料!U68),0)</f>
        <v>0</v>
      </c>
      <c r="AQ68" s="2">
        <v>63</v>
      </c>
      <c r="AR68" s="2">
        <f>IF(W68-W67=0,MAX(AR$6:AR67),W68-W67)</f>
        <v>9988256556.6509628</v>
      </c>
      <c r="AS68" s="2">
        <f>IF(X68-X67=0,MAX(AS$6:AS67),X68-X67)</f>
        <v>1478576561.1420326</v>
      </c>
      <c r="AT68" s="2">
        <f>IF(Y68-Y67=0,MAX(AT$6:AT67),Y68-Y67)</f>
        <v>130219026434.29602</v>
      </c>
      <c r="AU68" s="2">
        <f>IF(Z68-Z67=0,MAX(AU$6:AU67),Z68-Z67)</f>
        <v>0</v>
      </c>
      <c r="AV68" s="2">
        <f>IF(AA68-AA67=0,MAX(AV$6:AV67),AA68-AA67)</f>
        <v>393238447.1122427</v>
      </c>
      <c r="AW68" s="2">
        <f>IF(AB68-AB67=0,MAX(AW$6:AW67),AB68-AB67)</f>
        <v>393238447.1122427</v>
      </c>
      <c r="AX68" s="2">
        <f>IF(AC68-AC67=0,MAX(AX$6:AX67),AC68-AC67)</f>
        <v>393238447.1122427</v>
      </c>
      <c r="AY68" s="2">
        <f>IF(AD68-AD67=0,MAX(AY$6:AY67),AD68-AD67)</f>
        <v>393238447.1122427</v>
      </c>
      <c r="AZ68" s="2">
        <f>IF(AE68-AE67=0,MAX(AZ$6:AZ67),AE68-AE67)</f>
        <v>237901179.0002284</v>
      </c>
      <c r="BA68" s="2">
        <f>IF(AF68-AF67=0,MAX(BA$6:BA67),AF68-AF67)</f>
        <v>2107758076.5216217</v>
      </c>
      <c r="BB68" s="2">
        <f>IF(AG68-AG67=0,MAX(BB$6:BB67),AG68-AG67)</f>
        <v>1478576561.1420326</v>
      </c>
      <c r="BC68" s="2">
        <f>IF(AH68-AH67=0,MAX(BC$6:BC67),AH68-AH67)</f>
        <v>80184338195.206726</v>
      </c>
      <c r="BD68" s="2">
        <f>IF(AI68-AI67=0,MAX(BD$6:BD67),AI68-AI67)</f>
        <v>17673864382.141937</v>
      </c>
      <c r="BE68" s="2">
        <f>IF(AJ68-AJ67=0,MAX(BE$6:BE67),AJ68-AJ67)</f>
        <v>17673864382.141937</v>
      </c>
      <c r="BF68" s="2">
        <f>IF(AK68-AK67=0,MAX(BF$6:BF67),AK68-AK67)</f>
        <v>17673864382.141941</v>
      </c>
      <c r="BG68" s="2">
        <f>IF(AL68-AL67=0,MAX(BG$6:BG67),AL68-AL67)</f>
        <v>13255398286.606468</v>
      </c>
      <c r="BH68" s="2">
        <f>IF(AM68-AM67=0,MAX(BH$6:BH67),AM68-AM67)</f>
        <v>1281957337.5859108</v>
      </c>
      <c r="BI68" s="2">
        <f>IF(AN68-AN67=0,MAX(BI$6:BI67),AN68-AN67)</f>
        <v>1285032343.8735757</v>
      </c>
      <c r="BK68" s="21">
        <v>1.24</v>
      </c>
      <c r="BL68" s="2">
        <v>63</v>
      </c>
      <c r="BM68" s="2">
        <f>IF($BL68&gt;BM$1,0,SMALL(AR$6:AR$85,$BL68)*求节点($BL$6:$BL$85,$BK$6:$BK$85,INDEX(升级建筑所需大殿等级!AA$6:AA$85,MATCH($BL68,升级建筑所需大殿等级!$Z$6:$Z$85,0))))</f>
        <v>12385438130.247194</v>
      </c>
      <c r="BN68" s="2">
        <f>IF($BL68&gt;BN$1,0,SMALL(AS$6:AS$85,$BL68)*求节点($BL$6:$BL$85,$BK$6:$BK$85,INDEX(升级建筑所需大殿等级!AB$6:AB$85,MATCH($BL68,升级建筑所需大殿等级!$Z$6:$Z$85,0))))</f>
        <v>1833434935.8161204</v>
      </c>
      <c r="BO68" s="2">
        <f>IF($BL68&gt;BO$1,0,SMALL(AT$6:AT$85,$BL68)*求节点($BL$6:$BL$85,$BK$6:$BK$85,INDEX(升级建筑所需大殿等级!AC$6:AC$85,MATCH($BL68,升级建筑所需大殿等级!$Z$6:$Z$85,0))))</f>
        <v>0</v>
      </c>
      <c r="BP68" s="2">
        <f>IF($BL68&gt;BP$1,0,SMALL(AU$6:AU$85,$BL68)*求节点($BL$6:$BL$85,$BK$6:$BK$85,INDEX(升级建筑所需大殿等级!AD$6:AD$85,MATCH($BL68,升级建筑所需大殿等级!$Z$6:$Z$85,0))))</f>
        <v>0</v>
      </c>
      <c r="BQ68" s="2">
        <f>IF($BL68&gt;BQ$1,0,SMALL(AV$6:AV$85,$BL68)*求节点($BL$6:$BL$85,$BK$6:$BK$85,INDEX(升级建筑所需大殿等级!AE$6:AE$85,MATCH($BL68,升级建筑所需大殿等级!$Z$6:$Z$85,0))))</f>
        <v>487615674.41918093</v>
      </c>
      <c r="BR68" s="2">
        <f>IF($BL68&gt;BR$1,0,SMALL(AW$6:AW$85,$BL68)*求节点($BL$6:$BL$85,$BK$6:$BK$85,INDEX(升级建筑所需大殿等级!AF$6:AF$85,MATCH($BL68,升级建筑所需大殿等级!$Z$6:$Z$85,0))))</f>
        <v>487615674.41918093</v>
      </c>
      <c r="BS68" s="2">
        <f>IF($BL68&gt;BS$1,0,SMALL(AX$6:AX$85,$BL68)*求节点($BL$6:$BL$85,$BK$6:$BK$85,INDEX(升级建筑所需大殿等级!AG$6:AG$85,MATCH($BL68,升级建筑所需大殿等级!$Z$6:$Z$85,0))))</f>
        <v>487615674.41918093</v>
      </c>
      <c r="BT68" s="2">
        <f>IF($BL68&gt;BT$1,0,SMALL(AY$6:AY$85,$BL68)*求节点($BL$6:$BL$85,$BK$6:$BK$85,INDEX(升级建筑所需大殿等级!AH$6:AH$85,MATCH($BL68,升级建筑所需大殿等级!$Z$6:$Z$85,0))))</f>
        <v>487615674.41918093</v>
      </c>
      <c r="BU68" s="2">
        <f>IF($BL68&gt;BU$1,0,SMALL(AZ$6:AZ$85,$BL68)*求节点($BL$6:$BL$85,$BK$6:$BK$85,INDEX(升级建筑所需大殿等级!AI$6:AI$85,MATCH($BL68,升级建筑所需大殿等级!$Z$6:$Z$85,0))))</f>
        <v>294997461.96028322</v>
      </c>
      <c r="BV68" s="2">
        <f>IF($BL68&gt;BV$1,0,SMALL(BA$6:BA$85,$BL68)*求节点($BL$6:$BL$85,$BK$6:$BK$85,INDEX(升级建筑所需大殿等级!AJ$6:AJ$85,MATCH($BL68,升级建筑所需大殿等级!$Z$6:$Z$85,0))))</f>
        <v>2613620014.8868108</v>
      </c>
      <c r="BW68" s="2">
        <f>IF($BL68&gt;BW$1,0,SMALL(BB$6:BB$85,$BL68)*求节点($BL$6:$BL$85,$BK$6:$BK$85,INDEX(升级建筑所需大殿等级!AK$6:AK$85,MATCH($BL68,升级建筑所需大殿等级!$Z$6:$Z$85,0))))</f>
        <v>1833434935.8161204</v>
      </c>
      <c r="BX68" s="2">
        <f>IF($BL68&gt;BX$1,0,SMALL(BC$6:BC$85,$BL68)*求节点($BL$6:$BL$85,$BK$6:$BK$85,INDEX(升级建筑所需大殿等级!AL$6:AL$85,MATCH($BL68,升级建筑所需大殿等级!$Z$6:$Z$85,0))))</f>
        <v>0</v>
      </c>
      <c r="BY68" s="2">
        <f>IF($BL68&gt;BY$1,0,SMALL(BD$6:BD$85,$BL68)*求节点($BL$6:$BL$85,$BK$6:$BK$85,INDEX(升级建筑所需大殿等级!AM$6:AM$85,MATCH($BL68,升级建筑所需大殿等级!$Z$6:$Z$85,0))))</f>
        <v>0</v>
      </c>
      <c r="BZ68" s="2">
        <f>IF($BL68&gt;BZ$1,0,SMALL(BE$6:BE$85,$BL68)*求节点($BL$6:$BL$85,$BK$6:$BK$85,INDEX(升级建筑所需大殿等级!AN$6:AN$85,MATCH($BL68,升级建筑所需大殿等级!$Z$6:$Z$85,0))))</f>
        <v>0</v>
      </c>
      <c r="CA68" s="2">
        <f>IF($BL68&gt;CA$1,0,SMALL(BF$6:BF$85,$BL68)*求节点($BL$6:$BL$85,$BK$6:$BK$85,INDEX(升级建筑所需大殿等级!AO$6:AO$85,MATCH($BL68,升级建筑所需大殿等级!$Z$6:$Z$85,0))))</f>
        <v>0</v>
      </c>
      <c r="CB68" s="2">
        <f>IF($BL68&gt;CB$1,0,SMALL(BG$6:BG$85,$BL68)*求节点($BL$6:$BL$85,$BK$6:$BK$85,INDEX(升级建筑所需大殿等级!AP$6:AP$85,MATCH($BL68,升级建筑所需大殿等级!$Z$6:$Z$85,0))))</f>
        <v>0</v>
      </c>
      <c r="CC68" s="2">
        <f>IF($BL68&gt;CC$1,0,SMALL(BH$6:BH$85,$BL68)*求节点($BL$6:$BL$85,$BK$6:$BK$85,INDEX(升级建筑所需大殿等级!AQ$6:AQ$85,MATCH($BL68,升级建筑所需大殿等级!$Z$6:$Z$85,0))))</f>
        <v>1589627098.6065295</v>
      </c>
      <c r="CD68" s="2">
        <f>IF($BL68&gt;CD$1,0,SMALL(BI$6:BI$85,$BL68)*求节点($BL$6:$BL$85,$BK$6:$BK$85,INDEX(升级建筑所需大殿等级!AR$6:AR$85,MATCH($BL68,升级建筑所需大殿等级!$Z$6:$Z$85,0))))</f>
        <v>0</v>
      </c>
      <c r="CE68" s="2"/>
      <c r="CF68" s="2"/>
      <c r="CH68" s="1">
        <v>63</v>
      </c>
      <c r="CI68" s="1">
        <f>IFERROR(ROUND($BM68*INDEX(消耗汇总!BE$8:BE$87,相关资料!$C68,1),-2),0)</f>
        <v>2921093900</v>
      </c>
      <c r="CJ68" s="1">
        <f>IFERROR(ROUND($BM68*INDEX(消耗汇总!BF$8:BF$87,相关资料!$C68,1),-2),0)</f>
        <v>6543250300</v>
      </c>
      <c r="CK68" s="1">
        <f>IFERROR(ROUND($BM68*INDEX(消耗汇总!BG$8:BG$87,相关资料!$C68,1),-2),0)</f>
        <v>2921093900</v>
      </c>
      <c r="CL68" s="1">
        <f>IFERROR(ROUND($BM68*INDEX(消耗汇总!BH$8:BH$87,相关资料!$C68,1),-2),0)</f>
        <v>0</v>
      </c>
      <c r="CN68" s="1">
        <f>IFERROR(ROUND($BN68*INDEX(消耗汇总!BE$8:BE$87,相关资料!$D68,1),-2),0)</f>
        <v>432413900</v>
      </c>
      <c r="CO68" s="1">
        <f>IFERROR(ROUND($BN68*INDEX(消耗汇总!BF$8:BF$87,相关资料!$D68,1),-2),0)</f>
        <v>968607100</v>
      </c>
      <c r="CP68" s="1">
        <f>IFERROR(ROUND($BN68*INDEX(消耗汇总!BG$8:BG$87,相关资料!$D68,1),-2),0)</f>
        <v>432413900</v>
      </c>
      <c r="CQ68" s="1">
        <f>IFERROR(ROUND($BN68*INDEX(消耗汇总!BH$8:BH$87,相关资料!$D68,1),-2),0)</f>
        <v>0</v>
      </c>
      <c r="CS68" s="1">
        <f>IFERROR(ROUND($BO68*INDEX(消耗汇总!BE$8:BE$87,相关资料!$E68,1),-2),0)</f>
        <v>0</v>
      </c>
      <c r="CT68" s="1">
        <f>IFERROR(ROUND($BO68*INDEX(消耗汇总!BF$8:BF$87,相关资料!$E68,1),-2),0)</f>
        <v>0</v>
      </c>
      <c r="CU68" s="1">
        <f>IFERROR(ROUND($BO68*INDEX(消耗汇总!BG$8:BG$87,相关资料!$E68,1),-2),0)</f>
        <v>0</v>
      </c>
      <c r="CV68" s="1">
        <f>IFERROR(ROUND($BO68*INDEX(消耗汇总!BH$8:BH$87,相关资料!$E68,1),-2),0)</f>
        <v>0</v>
      </c>
      <c r="CX68" s="1">
        <f>IFERROR(ROUND($BP68*INDEX(消耗汇总!BE$8:BE$87,相关资料!$F68,1),-2),0)</f>
        <v>0</v>
      </c>
      <c r="CY68" s="1">
        <f>IFERROR(ROUND($BP68*INDEX(消耗汇总!BF$8:BF$87,相关资料!$F68,1),-2),0)</f>
        <v>0</v>
      </c>
      <c r="CZ68" s="1">
        <f>IFERROR(ROUND($BP68*INDEX(消耗汇总!BG$8:BG$87,相关资料!$F68,1),-2),0)</f>
        <v>0</v>
      </c>
      <c r="DA68" s="1">
        <f>IFERROR(ROUND($BP68*INDEX(消耗汇总!BH$8:BH$87,相关资料!$F68,1),-2),0)</f>
        <v>0</v>
      </c>
      <c r="DD68" s="1">
        <f>IFERROR(ROUND($BQ68*INDEX(消耗汇总!BF$8:BF$87,相关资料!$G68,1)+$BS68*INDEX(消耗汇总!BF$8:BF$87,相关资料!$G68,1)/2,-2),0)</f>
        <v>386412400</v>
      </c>
      <c r="DE68" s="1">
        <f>IFERROR(ROUND($BQ68*INDEX(消耗汇总!BG$8:BG$87,相关资料!$G68,1)+$BS68*INDEX(消耗汇总!BG$8:BG$87,相关资料!$G68,1)/2,-2),0)</f>
        <v>172505500</v>
      </c>
      <c r="DF68" s="1">
        <f>IFERROR(ROUND($BQ68*INDEX(消耗汇总!BH$8:BH$87,相关资料!$G68,1)+$BS68*INDEX(消耗汇总!BH$8:BH$87,相关资料!$G68,1)/2,-2),0)</f>
        <v>0</v>
      </c>
      <c r="DH68" s="1">
        <f t="shared" si="20"/>
        <v>172505500</v>
      </c>
      <c r="DI68" s="1">
        <f t="shared" si="21"/>
        <v>386412400</v>
      </c>
      <c r="DM68" s="2">
        <f t="shared" si="22"/>
        <v>279458950</v>
      </c>
      <c r="DN68" s="2"/>
      <c r="DO68" s="2">
        <f t="shared" si="23"/>
        <v>279458950</v>
      </c>
      <c r="DR68" s="1">
        <f>IFERROR(ROUND($BT68*INDEX(消耗汇总!BE$8:BE$87,相关资料!$J68,1),-2),0)</f>
        <v>115003700</v>
      </c>
      <c r="DS68" s="1">
        <f>IFERROR(ROUND($BT68*INDEX(消耗汇总!BF$8:BF$87,相关资料!$J68,1),-2),0)</f>
        <v>257608300</v>
      </c>
      <c r="DT68" s="1">
        <f>IFERROR(ROUND($BT68*INDEX(消耗汇总!BG$8:BG$87,相关资料!$J68,1),-2),0)</f>
        <v>115003700</v>
      </c>
      <c r="DU68" s="1">
        <f>IFERROR(ROUND($BT68*INDEX(消耗汇总!BH$8:BH$87,'[1]功能-城建'!$AZ68,1),-2),0)</f>
        <v>0</v>
      </c>
      <c r="DW68" s="1">
        <f>ROUND($BU68*INDEX(消耗汇总!BE$8:BE$87,相关资料!$K68,1),-2)</f>
        <v>69574900</v>
      </c>
      <c r="DX68" s="1">
        <f>ROUND($BU68*INDEX(消耗汇总!BF$8:BF$87,相关资料!$K68,1),-2)</f>
        <v>155847700</v>
      </c>
      <c r="DY68" s="1">
        <f>ROUND($BU68*INDEX(消耗汇总!BG$8:BG$87,相关资料!$K68,1),-2)</f>
        <v>69574900</v>
      </c>
      <c r="DZ68" s="1">
        <f>ROUND($BU68*INDEX(消耗汇总!BH$8:BH$87,相关资料!$K68,1),-2)</f>
        <v>0</v>
      </c>
      <c r="EB68" s="1">
        <f>IFERROR(ROUND($BV68*INDEX(消耗汇总!BE$8:BE$87,相关资料!$L68,1),-2),0)</f>
        <v>616419800</v>
      </c>
      <c r="EC68" s="1">
        <f>IFERROR(ROUND($BV68*INDEX(消耗汇总!BF$8:BF$87,相关资料!$L68,1),-2),0)</f>
        <v>1380780400</v>
      </c>
      <c r="ED68" s="1">
        <f>IFERROR(ROUND($BV68*INDEX(消耗汇总!BG$8:BG$87,相关资料!$L68,1),-2),0)</f>
        <v>616419800</v>
      </c>
      <c r="EE68" s="1">
        <f>IFERROR(ROUND($BV68*INDEX(消耗汇总!BH$8:BH$87,相关资料!$L68,1),-2),0)</f>
        <v>0</v>
      </c>
      <c r="EG68" s="1">
        <f>IFERROR(ROUND($BW68*INDEX(消耗汇总!BE$8:BE$87,相关资料!$M68,1),-2),0)</f>
        <v>432413900</v>
      </c>
      <c r="EH68" s="1">
        <f>IFERROR(ROUND($BW68*INDEX(消耗汇总!BF$8:BF$87,相关资料!$M68,1),-2),0)</f>
        <v>968607100</v>
      </c>
      <c r="EI68" s="1">
        <f>IFERROR(ROUND($BW68*INDEX(消耗汇总!BG$8:BG$87,相关资料!$M68,1),-2),0)</f>
        <v>432413900</v>
      </c>
      <c r="EJ68" s="1">
        <f>IFERROR(ROUND($BW68*INDEX(消耗汇总!BH$8:BH$87,相关资料!$M68,1),-2),0)</f>
        <v>0</v>
      </c>
      <c r="EL68" s="1">
        <f>IFERROR(ROUND($BX68*INDEX(消耗汇总!BE$8:BE$87,相关资料!$N68,1),-2),0)</f>
        <v>0</v>
      </c>
      <c r="EM68" s="1">
        <f>IFERROR(ROUND($BX68*INDEX(消耗汇总!BF$8:BF$87,相关资料!$N68,1),-2),0)</f>
        <v>0</v>
      </c>
      <c r="EN68" s="1">
        <f>IFERROR(ROUND($BX68*INDEX(消耗汇总!BG$8:BG$87,相关资料!$N68,1),-2),0)</f>
        <v>0</v>
      </c>
      <c r="EO68" s="1">
        <f>IFERROR(ROUND($BX68*INDEX(消耗汇总!BH$8:BH$87,相关资料!$N68,1),-2),0)</f>
        <v>0</v>
      </c>
      <c r="EQ68" s="1">
        <f>IFERROR(ROUND($BY68*INDEX(消耗汇总!BE$8:BE$87,相关资料!$O68,1),-2),0)</f>
        <v>0</v>
      </c>
      <c r="ER68" s="1">
        <f>IFERROR(ROUND($BY68*INDEX(消耗汇总!BF$8:BF$87,相关资料!$O68,1),-2),0)</f>
        <v>0</v>
      </c>
      <c r="ES68" s="1">
        <f>IFERROR(ROUND($BY68*INDEX(消耗汇总!BG$8:BG$87,相关资料!$O68,1),-2),0)</f>
        <v>0</v>
      </c>
      <c r="ET68" s="1">
        <f>IFERROR(ROUND($BY68*INDEX(消耗汇总!BH$8:BH$87,相关资料!$O68,1),-2),0)</f>
        <v>0</v>
      </c>
      <c r="EV68" s="1">
        <f>IFERROR(ROUND($BZ68*INDEX(消耗汇总!BE$8:BE$87,相关资料!$P68,1),-2),0)</f>
        <v>0</v>
      </c>
      <c r="EW68" s="1">
        <f>IFERROR(ROUND($BZ68*INDEX(消耗汇总!BF$8:BF$87,相关资料!$P68,1),-2),0)</f>
        <v>0</v>
      </c>
      <c r="EX68" s="1">
        <f>IFERROR(ROUND($BZ68*INDEX(消耗汇总!BG$8:BG$87,相关资料!$P68,1),-2),0)</f>
        <v>0</v>
      </c>
      <c r="EY68" s="1">
        <f>IFERROR(ROUND($BZ68*INDEX(消耗汇总!BH$8:BH$87,相关资料!$P68,1),-2),0)</f>
        <v>0</v>
      </c>
      <c r="FA68" s="1">
        <f>IFERROR(ROUND($CA68*INDEX(消耗汇总!BE$8:BE$87,相关资料!$Q68,1),-2),0)</f>
        <v>0</v>
      </c>
      <c r="FB68" s="1">
        <f>IFERROR(ROUND($CA68*INDEX(消耗汇总!BF$8:BF$87,相关资料!$Q68,1),-2),0)</f>
        <v>0</v>
      </c>
      <c r="FC68" s="1">
        <f>IFERROR(ROUND($CA68*INDEX(消耗汇总!BG$8:BG$87,相关资料!$Q68,1),-2),0)</f>
        <v>0</v>
      </c>
      <c r="FD68" s="1">
        <f>IFERROR(ROUND($CA68*INDEX(消耗汇总!BH$8:BH$87,相关资料!$Q68,1),-2),0)</f>
        <v>0</v>
      </c>
      <c r="FF68" s="1">
        <f>IFERROR(ROUND($CB68*INDEX(消耗汇总!BE$8:BE$87,相关资料!$R68,1),-2),0)</f>
        <v>0</v>
      </c>
      <c r="FG68" s="1">
        <f>IFERROR(ROUND($CB68*INDEX(消耗汇总!BF$8:BF$87,相关资料!$R68,1),-2),0)</f>
        <v>0</v>
      </c>
      <c r="FH68" s="1">
        <f>IFERROR(ROUND($CB68*INDEX(消耗汇总!BG$8:BG$87,相关资料!$R68,1),-2),0)</f>
        <v>0</v>
      </c>
      <c r="FI68" s="1">
        <f>IFERROR(ROUND($CB68*INDEX(消耗汇总!BH$8:BH$87,相关资料!$R68,1),-2),0)</f>
        <v>0</v>
      </c>
      <c r="FK68" s="1">
        <f>IFERROR(ROUND($CC68*INDEX(消耗汇总!BE$8:BE$87,相关资料!$S68,1),-2),0)</f>
        <v>374912100</v>
      </c>
      <c r="FL68" s="1">
        <f>IFERROR(ROUND($CC68*INDEX(消耗汇总!BF$8:BF$87,相关资料!$S68,1),-2),0)</f>
        <v>839803000</v>
      </c>
      <c r="FM68" s="1">
        <f>IFERROR(ROUND($CC68*INDEX(消耗汇总!BG$8:BG$87,相关资料!$S68,1),-2),0)</f>
        <v>374912100</v>
      </c>
      <c r="FN68" s="1">
        <f>IFERROR(ROUND($CC68*INDEX(消耗汇总!BH$8:BH$87,相关资料!$S68,1),-2),0)</f>
        <v>0</v>
      </c>
      <c r="FP68" s="1">
        <f>IFERROR(ROUND($CD68*INDEX(消耗汇总!BE$8:BE$87,相关资料!$T68,1),-2),0)</f>
        <v>0</v>
      </c>
      <c r="FQ68" s="1">
        <f>IFERROR(ROUND($CD68*INDEX(消耗汇总!BF$8:BF$87,相关资料!$T68,1),-2),0)</f>
        <v>0</v>
      </c>
      <c r="FR68" s="1">
        <f>IFERROR(ROUND($CD68*INDEX(消耗汇总!BG$8:BG$87,相关资料!$T68,1),-2),0)</f>
        <v>0</v>
      </c>
      <c r="FS68" s="1">
        <f>IFERROR(ROUND($CD68*INDEX(消耗汇总!BH$8:BH$87,相关资料!$T68,1),-2),0)</f>
        <v>0</v>
      </c>
      <c r="FW68" s="8">
        <v>63</v>
      </c>
      <c r="FX68" s="5">
        <f t="shared" si="13"/>
        <v>12385438100</v>
      </c>
      <c r="FY68" s="5">
        <f t="shared" si="14"/>
        <v>1833434900</v>
      </c>
      <c r="FZ68" s="5">
        <f t="shared" si="15"/>
        <v>0</v>
      </c>
      <c r="GA68" s="5">
        <f t="shared" si="1"/>
        <v>0</v>
      </c>
      <c r="GB68" s="5">
        <f t="shared" si="2"/>
        <v>558917900</v>
      </c>
      <c r="GC68" s="5">
        <f t="shared" si="3"/>
        <v>558917900</v>
      </c>
      <c r="GD68" s="5">
        <f t="shared" si="16"/>
        <v>558917900</v>
      </c>
      <c r="GE68" s="5">
        <f t="shared" si="17"/>
        <v>487615700</v>
      </c>
      <c r="GF68" s="5">
        <f t="shared" si="4"/>
        <v>294997500</v>
      </c>
      <c r="GG68" s="5">
        <f t="shared" si="5"/>
        <v>2613620000</v>
      </c>
      <c r="GH68" s="5">
        <f t="shared" si="6"/>
        <v>1833434900</v>
      </c>
      <c r="GI68" s="8"/>
      <c r="GJ68" s="5">
        <f t="shared" si="7"/>
        <v>0</v>
      </c>
      <c r="GK68" s="5">
        <f t="shared" si="8"/>
        <v>0</v>
      </c>
      <c r="GL68" s="5">
        <f t="shared" si="9"/>
        <v>0</v>
      </c>
      <c r="GM68" s="5">
        <f t="shared" si="10"/>
        <v>0</v>
      </c>
      <c r="GN68" s="5">
        <f t="shared" si="11"/>
        <v>1589627200</v>
      </c>
      <c r="GO68" s="5">
        <f t="shared" si="12"/>
        <v>0</v>
      </c>
      <c r="GR68" s="8">
        <v>63</v>
      </c>
      <c r="GS68" s="5">
        <f>SUM(FX$6:FX68)</f>
        <v>78805254200</v>
      </c>
      <c r="GT68" s="5">
        <f>SUM(FY$6:FY68)</f>
        <v>12027681200</v>
      </c>
      <c r="GU68" s="5">
        <f>SUM(FZ$6:FZ68)</f>
        <v>574088126600</v>
      </c>
      <c r="GV68" s="5">
        <f>SUM(GA$6:GA68)</f>
        <v>0</v>
      </c>
      <c r="GW68" s="5">
        <f>SUM(GB$6:GB68)</f>
        <v>3856800700</v>
      </c>
      <c r="GX68" s="5">
        <f>SUM(GC$6:GC68)</f>
        <v>3856800700</v>
      </c>
      <c r="GY68" s="5">
        <f>SUM(GD$6:GD68)</f>
        <v>3856800720</v>
      </c>
      <c r="GZ68" s="5">
        <f>SUM(GE$6:GE68)</f>
        <v>3393548450</v>
      </c>
      <c r="HA68" s="5">
        <f>SUM(GF$6:GF68)</f>
        <v>4868733400</v>
      </c>
      <c r="HB68" s="5">
        <f>SUM(GG$6:GG68)</f>
        <v>16710850750</v>
      </c>
      <c r="HC68" s="5">
        <f>SUM(GH$6:GH68)</f>
        <v>12027681500</v>
      </c>
      <c r="HD68" s="5">
        <f>SUM(GI$6:GI68)</f>
        <v>0</v>
      </c>
      <c r="HE68" s="5">
        <f>SUM(GJ$6:GJ68)</f>
        <v>57765804600</v>
      </c>
      <c r="HF68" s="5">
        <f>SUM(GK$6:GK68)</f>
        <v>57765805200</v>
      </c>
      <c r="HG68" s="5">
        <f>SUM(GL$6:GL68)</f>
        <v>57765804900</v>
      </c>
      <c r="HH68" s="5">
        <f>SUM(GM$6:GM68)</f>
        <v>43324352700</v>
      </c>
      <c r="HI68" s="5">
        <f>SUM(GN$6:GN68)</f>
        <v>10326858200</v>
      </c>
      <c r="HJ68" s="5">
        <f>SUM(GO$6:GO68)</f>
        <v>4436503800</v>
      </c>
      <c r="HM68" s="8">
        <v>63</v>
      </c>
      <c r="HN68" s="5">
        <f>IFERROR(求节点(相关资料!C$6:C$85,GS$6:GS$85,$HM68),0)</f>
        <v>78805254200</v>
      </c>
      <c r="HO68" s="5">
        <f>IFERROR(求节点(相关资料!D$6:D$85,GT$6:GT$85,$HM68),0)</f>
        <v>12027681200</v>
      </c>
      <c r="HP68" s="5">
        <f>IFERROR(求节点(相关资料!E$6:E$85,GU$6:GU$85,$HM68),0)</f>
        <v>34348209800</v>
      </c>
      <c r="HQ68" s="5">
        <f>IFERROR(求节点(相关资料!F$6:F$85,GV$6:GV$85,$HM68),0)</f>
        <v>0</v>
      </c>
      <c r="HR68" s="5">
        <f>IFERROR(求节点(相关资料!G$6:G$85,GW$6:GW$85,$HM68),0)</f>
        <v>3856800700</v>
      </c>
      <c r="HS68" s="5">
        <f>IFERROR(求节点(相关资料!H$6:H$85,GX$6:GX$85,$HM68),0)</f>
        <v>3856800700</v>
      </c>
      <c r="HT68" s="5">
        <f>IFERROR(求节点(相关资料!I$6:I$85,GY$6:GY$85,$HM68),0)</f>
        <v>3856800720</v>
      </c>
      <c r="HU68" s="5">
        <f>IFERROR(求节点(相关资料!J$6:J$85,GZ$6:GZ$85,$HM68),0)</f>
        <v>3393548450</v>
      </c>
      <c r="HV68" s="5">
        <f>IFERROR(求节点(相关资料!K$6:K$85,HA$6:HA$85,$HM68),0)</f>
        <v>4868733400</v>
      </c>
      <c r="HW68" s="5">
        <f>IFERROR(求节点(相关资料!L$6:L$85,HB$6:HB$85,$HM68),0)</f>
        <v>16710850750</v>
      </c>
      <c r="HX68" s="5">
        <f>IFERROR(求节点(相关资料!M$6:M$85,HC$6:HC$85,$HM68),0)</f>
        <v>12027681500</v>
      </c>
      <c r="HY68" s="5">
        <f>IFERROR(求节点(相关资料!N$6:N$85,HD$6:HD$85,$HM68),0)</f>
        <v>0</v>
      </c>
      <c r="HZ68" s="5">
        <f>IFERROR(求节点(相关资料!O$6:O$85,HE$6:HE$85,$HM68),0)</f>
        <v>4515410166.666667</v>
      </c>
      <c r="IA68" s="5">
        <f>IFERROR(求节点(相关资料!P$6:P$85,HF$6:HF$85,$HM68),0)</f>
        <v>4515410766.666667</v>
      </c>
      <c r="IB68" s="5">
        <f>IFERROR(求节点(相关资料!Q$6:Q$85,HG$6:HG$85,$HM68),0)</f>
        <v>4515410466.666667</v>
      </c>
      <c r="IC68" s="5">
        <f>IFERROR(求节点(相关资料!R$6:R$85,HH$6:HH$85,$HM68),0)</f>
        <v>3386556500</v>
      </c>
      <c r="ID68" s="5">
        <f>IFERROR(求节点(相关资料!S$6:S$85,HI$6:HI$85,$HM68),0)</f>
        <v>10326858200</v>
      </c>
      <c r="IE68" s="5">
        <f>IFERROR(求节点(相关资料!T$6:T$85,HJ$6:HJ$85,$HM68),0)</f>
        <v>341236220</v>
      </c>
      <c r="IH68" s="6">
        <v>63</v>
      </c>
      <c r="II68" s="6">
        <f>SUMPRODUCT(HN68:IE68,'[1]功能-城建'!$X68:$AO68)</f>
        <v>201353243739.99997</v>
      </c>
      <c r="IJ68" s="6">
        <f>'[1]资源-木石铜粮'!$BW68</f>
        <v>202360240298.94177</v>
      </c>
      <c r="IK68" s="6">
        <f t="shared" si="19"/>
        <v>0.99502374301664109</v>
      </c>
    </row>
    <row r="69" spans="1:245" x14ac:dyDescent="0.15">
      <c r="A69" s="2">
        <v>64</v>
      </c>
      <c r="B69" s="4">
        <f>'[1]资源-木石铜粮'!DG69</f>
        <v>78103480672.548294</v>
      </c>
      <c r="C69" s="4">
        <f>'[1]资源-木石铜粮'!DH69</f>
        <v>11881225348.057766</v>
      </c>
      <c r="D69" s="4">
        <f>'[1]资源-木石铜粮'!DI69</f>
        <v>34921330510.501389</v>
      </c>
      <c r="E69" s="4">
        <f>'[1]资源-木石铜粮'!DJ69</f>
        <v>0</v>
      </c>
      <c r="F69" s="4">
        <f>'[1]资源-木石铜粮'!DK69</f>
        <v>3331000545.6823111</v>
      </c>
      <c r="G69" s="4">
        <f>'[1]资源-木石铜粮'!DL69</f>
        <v>3331000545.6823111</v>
      </c>
      <c r="H69" s="4">
        <f>'[1]资源-木石铜粮'!DM69</f>
        <v>3331000545.6823111</v>
      </c>
      <c r="I69" s="4">
        <f>'[1]资源-木石铜粮'!DN69</f>
        <v>3331000545.6823111</v>
      </c>
      <c r="J69" s="29" t="e">
        <f>SMALL('[1]资源-木石铜粮'!$DO$6:$DO$55,$A69)</f>
        <v>#NUM!</v>
      </c>
      <c r="K69" s="4">
        <f>'[1]资源-木石铜粮'!DP69</f>
        <v>16553013957.011438</v>
      </c>
      <c r="L69" s="4">
        <f>'[1]资源-木石铜粮'!DQ69</f>
        <v>11881224888.114685</v>
      </c>
      <c r="M69" s="4">
        <f>'[1]资源-木石铜粮'!DR69</f>
        <v>27846897824.772808</v>
      </c>
      <c r="N69" s="4">
        <f>'[1]资源-木石铜粮'!DS69</f>
        <v>4317320807.0736456</v>
      </c>
      <c r="O69" s="4">
        <f>'[1]资源-木石铜粮'!DT69</f>
        <v>4317321936.1317177</v>
      </c>
      <c r="P69" s="4">
        <f>'[1]资源-木石铜粮'!DU69</f>
        <v>4317321527.2934265</v>
      </c>
      <c r="Q69" s="4">
        <f>'[1]资源-木石铜粮'!DV69</f>
        <v>3237989804.7876778</v>
      </c>
      <c r="R69" s="4">
        <f>'[1]资源-木石铜粮'!DW69</f>
        <v>10211516829.889019</v>
      </c>
      <c r="S69" s="4">
        <f>'[1]资源-木石铜粮'!DX69</f>
        <v>333939828.06728417</v>
      </c>
      <c r="T69" s="4">
        <f>'[1]资源-木石铜粮'!DY69</f>
        <v>0</v>
      </c>
      <c r="V69" s="2">
        <v>64</v>
      </c>
      <c r="W69" s="2">
        <f>IFERROR(求节点($A$6:$A$85,B$6:B$85,相关资料!C69),0)</f>
        <v>78103480672.548294</v>
      </c>
      <c r="X69" s="2">
        <f>IFERROR(求节点($A$6:$A$85,C$6:C$85,相关资料!D69),0)</f>
        <v>11881225348.057766</v>
      </c>
      <c r="Y69" s="2">
        <f>IFERROR(求节点($A$6:$A$85,D$6:D$85,相关资料!E69),0)</f>
        <v>464988771639.45007</v>
      </c>
      <c r="Z69" s="2">
        <f>IFERROR(求节点($A$6:$A$85,E$6:E$85,相关资料!F69),0)</f>
        <v>0</v>
      </c>
      <c r="AA69" s="2">
        <f>IFERROR(求节点($A$6:$A$85,F$6:F$85,相关资料!G69),0)</f>
        <v>3331000545.6823111</v>
      </c>
      <c r="AB69" s="2">
        <f>IFERROR(求节点($A$6:$A$85,G$6:G$85,相关资料!H69),0)</f>
        <v>3331000545.6823111</v>
      </c>
      <c r="AC69" s="2">
        <f>IFERROR(求节点($A$6:$A$85,H$6:H$85,相关资料!I69),0)</f>
        <v>3331000545.6823111</v>
      </c>
      <c r="AD69" s="2">
        <f>IFERROR(求节点($A$6:$A$85,I$6:I$85,相关资料!J69),0)</f>
        <v>3331000545.6823111</v>
      </c>
      <c r="AE69" s="29">
        <f>MAX(求节点('[1]功能-城建'!$K$33:$K$55,$J$33:$J$85,$V69),AE68)</f>
        <v>1224082814.2575464</v>
      </c>
      <c r="AF69" s="2">
        <f>IFERROR(求节点($A$6:$A$85,K$6:K$85,相关资料!L69),0)</f>
        <v>16553013957.011438</v>
      </c>
      <c r="AG69" s="2">
        <f>IFERROR(求节点($A$6:$A$85,L$6:L$85,相关资料!M69),0)</f>
        <v>11881224888.114685</v>
      </c>
      <c r="AH69" s="2">
        <f>IFERROR(求节点($A$6:$A$85,M$6:M$85,相关资料!N69),0)</f>
        <v>365635414126.22552</v>
      </c>
      <c r="AI69" s="2">
        <f>IFERROR(求节点($A$6:$A$85,N$6:N$85,相关资料!O69),0)</f>
        <v>46721568786.87645</v>
      </c>
      <c r="AJ69" s="2">
        <f>IFERROR(求节点($A$6:$A$85,O$6:O$85,相关资料!P69),0)</f>
        <v>46721569915.934525</v>
      </c>
      <c r="AK69" s="2">
        <f>IFERROR(求节点($A$6:$A$85,P$6:P$85,相关资料!Q69),0)</f>
        <v>46721569507.096237</v>
      </c>
      <c r="AL69" s="2">
        <f>IFERROR(求节点($A$6:$A$85,Q$6:Q$85,相关资料!R69),0)</f>
        <v>35041175789.639816</v>
      </c>
      <c r="AM69" s="2">
        <f>IFERROR(求节点($A$6:$A$85,R$6:R$85,相关资料!S69),0)</f>
        <v>10211516829.889019</v>
      </c>
      <c r="AN69" s="2">
        <f>IFERROR(求节点($A$6:$A$85,S$6:S$85,相关资料!T69),0)</f>
        <v>3606382190.1373234</v>
      </c>
      <c r="AO69" s="2">
        <f>IFERROR(求节点($A$6:$A$85,T$6:T$85,相关资料!U69),0)</f>
        <v>0</v>
      </c>
      <c r="AQ69" s="2">
        <v>64</v>
      </c>
      <c r="AR69" s="2">
        <f>IF(W69-W68=0,MAX(AR$6:AR68),W69-W68)</f>
        <v>11767035637.64843</v>
      </c>
      <c r="AS69" s="2">
        <f>IF(X69-X68=0,MAX(AS$6:AS68),X69-X68)</f>
        <v>1733129279.9637222</v>
      </c>
      <c r="AT69" s="2">
        <f>IF(Y69-Y68=0,MAX(AT$6:AT68),Y69-Y68)</f>
        <v>130219026434.29602</v>
      </c>
      <c r="AU69" s="2">
        <f>IF(Z69-Z68=0,MAX(AU$6:AU68),Z69-Z68)</f>
        <v>0</v>
      </c>
      <c r="AV69" s="2">
        <f>IF(AA69-AA68=0,MAX(AV$6:AV68),AA69-AA68)</f>
        <v>456086652.62203169</v>
      </c>
      <c r="AW69" s="2">
        <f>IF(AB69-AB68=0,MAX(AW$6:AW68),AB69-AB68)</f>
        <v>456086652.62203169</v>
      </c>
      <c r="AX69" s="2">
        <f>IF(AC69-AC68=0,MAX(AX$6:AX68),AC69-AC68)</f>
        <v>456086652.62203169</v>
      </c>
      <c r="AY69" s="2">
        <f>IF(AD69-AD68=0,MAX(AY$6:AY68),AD69-AD68)</f>
        <v>456086652.62203169</v>
      </c>
      <c r="AZ69" s="2">
        <f>IF(AE69-AE68=0,MAX(AZ$6:AZ68),AE69-AE68)</f>
        <v>237901179.0002284</v>
      </c>
      <c r="BA69" s="2">
        <f>IF(AF69-AF68=0,MAX(BA$6:BA68),AF69-AF68)</f>
        <v>2481111390.2638531</v>
      </c>
      <c r="BB69" s="2">
        <f>IF(AG69-AG68=0,MAX(BB$6:BB68),AG69-AG68)</f>
        <v>1733129279.9637203</v>
      </c>
      <c r="BC69" s="2">
        <f>IF(AH69-AH68=0,MAX(BC$6:BC68),AH69-AH68)</f>
        <v>80184338195.206726</v>
      </c>
      <c r="BD69" s="2">
        <f>IF(AI69-AI68=0,MAX(BD$6:BD68),AI69-AI68)</f>
        <v>17673864382.141937</v>
      </c>
      <c r="BE69" s="2">
        <f>IF(AJ69-AJ68=0,MAX(BE$6:BE68),AJ69-AJ68)</f>
        <v>17673864382.141937</v>
      </c>
      <c r="BF69" s="2">
        <f>IF(AK69-AK68=0,MAX(BF$6:BF68),AK69-AK68)</f>
        <v>17673864382.141941</v>
      </c>
      <c r="BG69" s="2">
        <f>IF(AL69-AL68=0,MAX(BG$6:BG68),AL69-AL68)</f>
        <v>13255398286.606468</v>
      </c>
      <c r="BH69" s="2">
        <f>IF(AM69-AM68=0,MAX(BH$6:BH68),AM69-AM68)</f>
        <v>1505085953.6527061</v>
      </c>
      <c r="BI69" s="2">
        <f>IF(AN69-AN68=0,MAX(BI$6:BI68),AN69-AN68)</f>
        <v>1285032343.8735757</v>
      </c>
      <c r="BK69" s="21">
        <v>1.24</v>
      </c>
      <c r="BL69" s="2">
        <v>64</v>
      </c>
      <c r="BM69" s="2">
        <f>IF($BL69&gt;BM$1,0,SMALL(AR$6:AR$85,$BL69)*求节点($BL$6:$BL$85,$BK$6:$BK$85,INDEX(升级建筑所需大殿等级!AA$6:AA$85,MATCH($BL69,升级建筑所需大殿等级!$Z$6:$Z$85,0))))</f>
        <v>14591124190.684053</v>
      </c>
      <c r="BN69" s="2">
        <f>IF($BL69&gt;BN$1,0,SMALL(AS$6:AS$85,$BL69)*求节点($BL$6:$BL$85,$BK$6:$BK$85,INDEX(升级建筑所需大殿等级!AB$6:AB$85,MATCH($BL69,升级建筑所需大殿等级!$Z$6:$Z$85,0))))</f>
        <v>2149080307.1550155</v>
      </c>
      <c r="BO69" s="2">
        <f>IF($BL69&gt;BO$1,0,SMALL(AT$6:AT$85,$BL69)*求节点($BL$6:$BL$85,$BK$6:$BK$85,INDEX(升级建筑所需大殿等级!AC$6:AC$85,MATCH($BL69,升级建筑所需大殿等级!$Z$6:$Z$85,0))))</f>
        <v>0</v>
      </c>
      <c r="BP69" s="2">
        <f>IF($BL69&gt;BP$1,0,SMALL(AU$6:AU$85,$BL69)*求节点($BL$6:$BL$85,$BK$6:$BK$85,INDEX(升级建筑所需大殿等级!AD$6:AD$85,MATCH($BL69,升级建筑所需大殿等级!$Z$6:$Z$85,0))))</f>
        <v>0</v>
      </c>
      <c r="BQ69" s="2">
        <f>IF($BL69&gt;BQ$1,0,SMALL(AV$6:AV$85,$BL69)*求节点($BL$6:$BL$85,$BK$6:$BK$85,INDEX(升级建筑所需大殿等级!AE$6:AE$85,MATCH($BL69,升级建筑所需大殿等级!$Z$6:$Z$85,0))))</f>
        <v>565547449.25131929</v>
      </c>
      <c r="BR69" s="2">
        <f>IF($BL69&gt;BR$1,0,SMALL(AW$6:AW$85,$BL69)*求节点($BL$6:$BL$85,$BK$6:$BK$85,INDEX(升级建筑所需大殿等级!AF$6:AF$85,MATCH($BL69,升级建筑所需大殿等级!$Z$6:$Z$85,0))))</f>
        <v>565547449.25131929</v>
      </c>
      <c r="BS69" s="2">
        <f>IF($BL69&gt;BS$1,0,SMALL(AX$6:AX$85,$BL69)*求节点($BL$6:$BL$85,$BK$6:$BK$85,INDEX(升级建筑所需大殿等级!AG$6:AG$85,MATCH($BL69,升级建筑所需大殿等级!$Z$6:$Z$85,0))))</f>
        <v>565547449.25131929</v>
      </c>
      <c r="BT69" s="2">
        <f>IF($BL69&gt;BT$1,0,SMALL(AY$6:AY$85,$BL69)*求节点($BL$6:$BL$85,$BK$6:$BK$85,INDEX(升级建筑所需大殿等级!AH$6:AH$85,MATCH($BL69,升级建筑所需大殿等级!$Z$6:$Z$85,0))))</f>
        <v>565547449.25131929</v>
      </c>
      <c r="BU69" s="2">
        <f>IF($BL69&gt;BU$1,0,SMALL(AZ$6:AZ$85,$BL69)*求节点($BL$6:$BL$85,$BK$6:$BK$85,INDEX(升级建筑所需大殿等级!AI$6:AI$85,MATCH($BL69,升级建筑所需大殿等级!$Z$6:$Z$85,0))))</f>
        <v>294997461.96028322</v>
      </c>
      <c r="BV69" s="2">
        <f>IF($BL69&gt;BV$1,0,SMALL(BA$6:BA$85,$BL69)*求节点($BL$6:$BL$85,$BK$6:$BK$85,INDEX(升级建筑所需大殿等级!AJ$6:AJ$85,MATCH($BL69,升级建筑所需大殿等级!$Z$6:$Z$85,0))))</f>
        <v>3076578123.9271779</v>
      </c>
      <c r="BW69" s="2">
        <f>IF($BL69&gt;BW$1,0,SMALL(BB$6:BB$85,$BL69)*求节点($BL$6:$BL$85,$BK$6:$BK$85,INDEX(升级建筑所需大殿等级!AK$6:AK$85,MATCH($BL69,升级建筑所需大殿等级!$Z$6:$Z$85,0))))</f>
        <v>2149080307.1550131</v>
      </c>
      <c r="BX69" s="2">
        <f>IF($BL69&gt;BX$1,0,SMALL(BC$6:BC$85,$BL69)*求节点($BL$6:$BL$85,$BK$6:$BK$85,INDEX(升级建筑所需大殿等级!AL$6:AL$85,MATCH($BL69,升级建筑所需大殿等级!$Z$6:$Z$85,0))))</f>
        <v>0</v>
      </c>
      <c r="BY69" s="2">
        <f>IF($BL69&gt;BY$1,0,SMALL(BD$6:BD$85,$BL69)*求节点($BL$6:$BL$85,$BK$6:$BK$85,INDEX(升级建筑所需大殿等级!AM$6:AM$85,MATCH($BL69,升级建筑所需大殿等级!$Z$6:$Z$85,0))))</f>
        <v>0</v>
      </c>
      <c r="BZ69" s="2">
        <f>IF($BL69&gt;BZ$1,0,SMALL(BE$6:BE$85,$BL69)*求节点($BL$6:$BL$85,$BK$6:$BK$85,INDEX(升级建筑所需大殿等级!AN$6:AN$85,MATCH($BL69,升级建筑所需大殿等级!$Z$6:$Z$85,0))))</f>
        <v>0</v>
      </c>
      <c r="CA69" s="2">
        <f>IF($BL69&gt;CA$1,0,SMALL(BF$6:BF$85,$BL69)*求节点($BL$6:$BL$85,$BK$6:$BK$85,INDEX(升级建筑所需大殿等级!AO$6:AO$85,MATCH($BL69,升级建筑所需大殿等级!$Z$6:$Z$85,0))))</f>
        <v>0</v>
      </c>
      <c r="CB69" s="2">
        <f>IF($BL69&gt;CB$1,0,SMALL(BG$6:BG$85,$BL69)*求节点($BL$6:$BL$85,$BK$6:$BK$85,INDEX(升级建筑所需大殿等级!AP$6:AP$85,MATCH($BL69,升级建筑所需大殿等级!$Z$6:$Z$85,0))))</f>
        <v>0</v>
      </c>
      <c r="CC69" s="2">
        <f>IF($BL69&gt;CC$1,0,SMALL(BH$6:BH$85,$BL69)*求节点($BL$6:$BL$85,$BK$6:$BK$85,INDEX(升级建筑所需大殿等级!AQ$6:AQ$85,MATCH($BL69,升级建筑所需大殿等级!$Z$6:$Z$85,0))))</f>
        <v>1866306582.5293555</v>
      </c>
      <c r="CD69" s="2">
        <f>IF($BL69&gt;CD$1,0,SMALL(BI$6:BI$85,$BL69)*求节点($BL$6:$BL$85,$BK$6:$BK$85,INDEX(升级建筑所需大殿等级!AR$6:AR$85,MATCH($BL69,升级建筑所需大殿等级!$Z$6:$Z$85,0))))</f>
        <v>0</v>
      </c>
      <c r="CE69" s="2"/>
      <c r="CF69" s="2"/>
      <c r="CH69" s="1">
        <v>64</v>
      </c>
      <c r="CI69" s="1">
        <f>IFERROR(ROUND($BM69*INDEX(消耗汇总!BE$8:BE$87,相关资料!$C69,1),-2),0)</f>
        <v>3425146500</v>
      </c>
      <c r="CJ69" s="1">
        <f>IFERROR(ROUND($BM69*INDEX(消耗汇总!BF$8:BF$87,相关资料!$C69,1),-2),0)</f>
        <v>7740831100</v>
      </c>
      <c r="CK69" s="1">
        <f>IFERROR(ROUND($BM69*INDEX(消耗汇总!BG$8:BG$87,相关资料!$C69,1),-2),0)</f>
        <v>3425146500</v>
      </c>
      <c r="CL69" s="1">
        <f>IFERROR(ROUND($BM69*INDEX(消耗汇总!BH$8:BH$87,相关资料!$C69,1),-2),0)</f>
        <v>0</v>
      </c>
      <c r="CN69" s="1">
        <f>IFERROR(ROUND($BN69*INDEX(消耗汇总!BE$8:BE$87,相关资料!$D69,1),-2),0)</f>
        <v>504478900</v>
      </c>
      <c r="CO69" s="1">
        <f>IFERROR(ROUND($BN69*INDEX(消耗汇总!BF$8:BF$87,相关资料!$D69,1),-2),0)</f>
        <v>1140122400</v>
      </c>
      <c r="CP69" s="1">
        <f>IFERROR(ROUND($BN69*INDEX(消耗汇总!BG$8:BG$87,相关资料!$D69,1),-2),0)</f>
        <v>504478900</v>
      </c>
      <c r="CQ69" s="1">
        <f>IFERROR(ROUND($BN69*INDEX(消耗汇总!BH$8:BH$87,相关资料!$D69,1),-2),0)</f>
        <v>0</v>
      </c>
      <c r="CS69" s="1">
        <f>IFERROR(ROUND($BO69*INDEX(消耗汇总!BE$8:BE$87,相关资料!$E69,1),-2),0)</f>
        <v>0</v>
      </c>
      <c r="CT69" s="1">
        <f>IFERROR(ROUND($BO69*INDEX(消耗汇总!BF$8:BF$87,相关资料!$E69,1),-2),0)</f>
        <v>0</v>
      </c>
      <c r="CU69" s="1">
        <f>IFERROR(ROUND($BO69*INDEX(消耗汇总!BG$8:BG$87,相关资料!$E69,1),-2),0)</f>
        <v>0</v>
      </c>
      <c r="CV69" s="1">
        <f>IFERROR(ROUND($BO69*INDEX(消耗汇总!BH$8:BH$87,相关资料!$E69,1),-2),0)</f>
        <v>0</v>
      </c>
      <c r="CX69" s="1">
        <f>IFERROR(ROUND($BP69*INDEX(消耗汇总!BE$8:BE$87,相关资料!$F69,1),-2),0)</f>
        <v>0</v>
      </c>
      <c r="CY69" s="1">
        <f>IFERROR(ROUND($BP69*INDEX(消耗汇总!BF$8:BF$87,相关资料!$F69,1),-2),0)</f>
        <v>0</v>
      </c>
      <c r="CZ69" s="1">
        <f>IFERROR(ROUND($BP69*INDEX(消耗汇总!BG$8:BG$87,相关资料!$F69,1),-2),0)</f>
        <v>0</v>
      </c>
      <c r="DA69" s="1">
        <f>IFERROR(ROUND($BP69*INDEX(消耗汇总!BH$8:BH$87,相关资料!$F69,1),-2),0)</f>
        <v>0</v>
      </c>
      <c r="DD69" s="1">
        <f>IFERROR(ROUND($BQ69*INDEX(消耗汇总!BF$8:BF$87,相关资料!$G69,1)+$BS69*INDEX(消耗汇总!BF$8:BF$87,相关资料!$G69,1)/2,-2),0)</f>
        <v>450048300</v>
      </c>
      <c r="DE69" s="1">
        <f>IFERROR(ROUND($BQ69*INDEX(消耗汇总!BG$8:BG$87,相关资料!$G69,1)+$BS69*INDEX(消耗汇总!BG$8:BG$87,相关资料!$G69,1)/2,-2),0)</f>
        <v>199136400</v>
      </c>
      <c r="DF69" s="1">
        <f>IFERROR(ROUND($BQ69*INDEX(消耗汇总!BH$8:BH$87,相关资料!$G69,1)+$BS69*INDEX(消耗汇总!BH$8:BH$87,相关资料!$G69,1)/2,-2),0)</f>
        <v>0</v>
      </c>
      <c r="DH69" s="1">
        <f t="shared" si="20"/>
        <v>199136400</v>
      </c>
      <c r="DI69" s="1">
        <f t="shared" si="21"/>
        <v>450048300</v>
      </c>
      <c r="DM69" s="2">
        <f t="shared" si="22"/>
        <v>324592350</v>
      </c>
      <c r="DN69" s="2"/>
      <c r="DO69" s="2">
        <f t="shared" si="23"/>
        <v>324592350</v>
      </c>
      <c r="DR69" s="1">
        <f>IFERROR(ROUND($BT69*INDEX(消耗汇总!BE$8:BE$87,相关资料!$J69,1),-2),0)</f>
        <v>132757600</v>
      </c>
      <c r="DS69" s="1">
        <f>IFERROR(ROUND($BT69*INDEX(消耗汇总!BF$8:BF$87,相关资料!$J69,1),-2),0)</f>
        <v>300032200</v>
      </c>
      <c r="DT69" s="1">
        <f>IFERROR(ROUND($BT69*INDEX(消耗汇总!BG$8:BG$87,相关资料!$J69,1),-2),0)</f>
        <v>132757600</v>
      </c>
      <c r="DU69" s="1">
        <f>IFERROR(ROUND($BT69*INDEX(消耗汇总!BH$8:BH$87,'[1]功能-城建'!$AZ69,1),-2),0)</f>
        <v>0</v>
      </c>
      <c r="DW69" s="1">
        <f>ROUND($BU69*INDEX(消耗汇总!BE$8:BE$87,相关资料!$K69,1),-2)</f>
        <v>69248200</v>
      </c>
      <c r="DX69" s="1">
        <f>ROUND($BU69*INDEX(消耗汇总!BF$8:BF$87,相关资料!$K69,1),-2)</f>
        <v>156501000</v>
      </c>
      <c r="DY69" s="1">
        <f>ROUND($BU69*INDEX(消耗汇总!BG$8:BG$87,相关资料!$K69,1),-2)</f>
        <v>69248200</v>
      </c>
      <c r="DZ69" s="1">
        <f>ROUND($BU69*INDEX(消耗汇总!BH$8:BH$87,相关资料!$K69,1),-2)</f>
        <v>0</v>
      </c>
      <c r="EB69" s="1">
        <f>IFERROR(ROUND($BV69*INDEX(消耗汇总!BE$8:BE$87,相关资料!$L69,1),-2),0)</f>
        <v>722201400</v>
      </c>
      <c r="EC69" s="1">
        <f>IFERROR(ROUND($BV69*INDEX(消耗汇总!BF$8:BF$87,相关资料!$L69,1),-2),0)</f>
        <v>1632175200</v>
      </c>
      <c r="ED69" s="1">
        <f>IFERROR(ROUND($BV69*INDEX(消耗汇总!BG$8:BG$87,相关资料!$L69,1),-2),0)</f>
        <v>722201400</v>
      </c>
      <c r="EE69" s="1">
        <f>IFERROR(ROUND($BV69*INDEX(消耗汇总!BH$8:BH$87,相关资料!$L69,1),-2),0)</f>
        <v>0</v>
      </c>
      <c r="EG69" s="1">
        <f>IFERROR(ROUND($BW69*INDEX(消耗汇总!BE$8:BE$87,相关资料!$M69,1),-2),0)</f>
        <v>504478900</v>
      </c>
      <c r="EH69" s="1">
        <f>IFERROR(ROUND($BW69*INDEX(消耗汇总!BF$8:BF$87,相关资料!$M69,1),-2),0)</f>
        <v>1140122400</v>
      </c>
      <c r="EI69" s="1">
        <f>IFERROR(ROUND($BW69*INDEX(消耗汇总!BG$8:BG$87,相关资料!$M69,1),-2),0)</f>
        <v>504478900</v>
      </c>
      <c r="EJ69" s="1">
        <f>IFERROR(ROUND($BW69*INDEX(消耗汇总!BH$8:BH$87,相关资料!$M69,1),-2),0)</f>
        <v>0</v>
      </c>
      <c r="EL69" s="1">
        <f>IFERROR(ROUND($BX69*INDEX(消耗汇总!BE$8:BE$87,相关资料!$N69,1),-2),0)</f>
        <v>0</v>
      </c>
      <c r="EM69" s="1">
        <f>IFERROR(ROUND($BX69*INDEX(消耗汇总!BF$8:BF$87,相关资料!$N69,1),-2),0)</f>
        <v>0</v>
      </c>
      <c r="EN69" s="1">
        <f>IFERROR(ROUND($BX69*INDEX(消耗汇总!BG$8:BG$87,相关资料!$N69,1),-2),0)</f>
        <v>0</v>
      </c>
      <c r="EO69" s="1">
        <f>IFERROR(ROUND($BX69*INDEX(消耗汇总!BH$8:BH$87,相关资料!$N69,1),-2),0)</f>
        <v>0</v>
      </c>
      <c r="EQ69" s="1">
        <f>IFERROR(ROUND($BY69*INDEX(消耗汇总!BE$8:BE$87,相关资料!$O69,1),-2),0)</f>
        <v>0</v>
      </c>
      <c r="ER69" s="1">
        <f>IFERROR(ROUND($BY69*INDEX(消耗汇总!BF$8:BF$87,相关资料!$O69,1),-2),0)</f>
        <v>0</v>
      </c>
      <c r="ES69" s="1">
        <f>IFERROR(ROUND($BY69*INDEX(消耗汇总!BG$8:BG$87,相关资料!$O69,1),-2),0)</f>
        <v>0</v>
      </c>
      <c r="ET69" s="1">
        <f>IFERROR(ROUND($BY69*INDEX(消耗汇总!BH$8:BH$87,相关资料!$O69,1),-2),0)</f>
        <v>0</v>
      </c>
      <c r="EV69" s="1">
        <f>IFERROR(ROUND($BZ69*INDEX(消耗汇总!BE$8:BE$87,相关资料!$P69,1),-2),0)</f>
        <v>0</v>
      </c>
      <c r="EW69" s="1">
        <f>IFERROR(ROUND($BZ69*INDEX(消耗汇总!BF$8:BF$87,相关资料!$P69,1),-2),0)</f>
        <v>0</v>
      </c>
      <c r="EX69" s="1">
        <f>IFERROR(ROUND($BZ69*INDEX(消耗汇总!BG$8:BG$87,相关资料!$P69,1),-2),0)</f>
        <v>0</v>
      </c>
      <c r="EY69" s="1">
        <f>IFERROR(ROUND($BZ69*INDEX(消耗汇总!BH$8:BH$87,相关资料!$P69,1),-2),0)</f>
        <v>0</v>
      </c>
      <c r="FA69" s="1">
        <f>IFERROR(ROUND($CA69*INDEX(消耗汇总!BE$8:BE$87,相关资料!$Q69,1),-2),0)</f>
        <v>0</v>
      </c>
      <c r="FB69" s="1">
        <f>IFERROR(ROUND($CA69*INDEX(消耗汇总!BF$8:BF$87,相关资料!$Q69,1),-2),0)</f>
        <v>0</v>
      </c>
      <c r="FC69" s="1">
        <f>IFERROR(ROUND($CA69*INDEX(消耗汇总!BG$8:BG$87,相关资料!$Q69,1),-2),0)</f>
        <v>0</v>
      </c>
      <c r="FD69" s="1">
        <f>IFERROR(ROUND($CA69*INDEX(消耗汇总!BH$8:BH$87,相关资料!$Q69,1),-2),0)</f>
        <v>0</v>
      </c>
      <c r="FF69" s="1">
        <f>IFERROR(ROUND($CB69*INDEX(消耗汇总!BE$8:BE$87,相关资料!$R69,1),-2),0)</f>
        <v>0</v>
      </c>
      <c r="FG69" s="1">
        <f>IFERROR(ROUND($CB69*INDEX(消耗汇总!BF$8:BF$87,相关资料!$R69,1),-2),0)</f>
        <v>0</v>
      </c>
      <c r="FH69" s="1">
        <f>IFERROR(ROUND($CB69*INDEX(消耗汇总!BG$8:BG$87,相关资料!$R69,1),-2),0)</f>
        <v>0</v>
      </c>
      <c r="FI69" s="1">
        <f>IFERROR(ROUND($CB69*INDEX(消耗汇总!BH$8:BH$87,相关资料!$R69,1),-2),0)</f>
        <v>0</v>
      </c>
      <c r="FK69" s="1">
        <f>IFERROR(ROUND($CC69*INDEX(消耗汇总!BE$8:BE$87,相关资料!$S69,1),-2),0)</f>
        <v>438100100</v>
      </c>
      <c r="FL69" s="1">
        <f>IFERROR(ROUND($CC69*INDEX(消耗汇总!BF$8:BF$87,相关资料!$S69,1),-2),0)</f>
        <v>990106300</v>
      </c>
      <c r="FM69" s="1">
        <f>IFERROR(ROUND($CC69*INDEX(消耗汇总!BG$8:BG$87,相关资料!$S69,1),-2),0)</f>
        <v>438100100</v>
      </c>
      <c r="FN69" s="1">
        <f>IFERROR(ROUND($CC69*INDEX(消耗汇总!BH$8:BH$87,相关资料!$S69,1),-2),0)</f>
        <v>0</v>
      </c>
      <c r="FP69" s="1">
        <f>IFERROR(ROUND($CD69*INDEX(消耗汇总!BE$8:BE$87,相关资料!$T69,1),-2),0)</f>
        <v>0</v>
      </c>
      <c r="FQ69" s="1">
        <f>IFERROR(ROUND($CD69*INDEX(消耗汇总!BF$8:BF$87,相关资料!$T69,1),-2),0)</f>
        <v>0</v>
      </c>
      <c r="FR69" s="1">
        <f>IFERROR(ROUND($CD69*INDEX(消耗汇总!BG$8:BG$87,相关资料!$T69,1),-2),0)</f>
        <v>0</v>
      </c>
      <c r="FS69" s="1">
        <f>IFERROR(ROUND($CD69*INDEX(消耗汇总!BH$8:BH$87,相关资料!$T69,1),-2),0)</f>
        <v>0</v>
      </c>
      <c r="FW69" s="8">
        <v>64</v>
      </c>
      <c r="FX69" s="5">
        <f t="shared" si="13"/>
        <v>14591124100</v>
      </c>
      <c r="FY69" s="5">
        <f t="shared" si="14"/>
        <v>2149080200</v>
      </c>
      <c r="FZ69" s="5">
        <f t="shared" si="15"/>
        <v>0</v>
      </c>
      <c r="GA69" s="5">
        <f t="shared" si="1"/>
        <v>0</v>
      </c>
      <c r="GB69" s="5">
        <f t="shared" si="2"/>
        <v>649184700</v>
      </c>
      <c r="GC69" s="5">
        <f t="shared" si="3"/>
        <v>649184700</v>
      </c>
      <c r="GD69" s="5">
        <f t="shared" si="16"/>
        <v>649184700</v>
      </c>
      <c r="GE69" s="5">
        <f t="shared" si="17"/>
        <v>565547400</v>
      </c>
      <c r="GF69" s="5">
        <f t="shared" si="4"/>
        <v>294997400</v>
      </c>
      <c r="GG69" s="5">
        <f t="shared" si="5"/>
        <v>3076578000</v>
      </c>
      <c r="GH69" s="5">
        <f t="shared" si="6"/>
        <v>2149080200</v>
      </c>
      <c r="GI69" s="8"/>
      <c r="GJ69" s="5">
        <f t="shared" si="7"/>
        <v>0</v>
      </c>
      <c r="GK69" s="5">
        <f t="shared" si="8"/>
        <v>0</v>
      </c>
      <c r="GL69" s="5">
        <f t="shared" si="9"/>
        <v>0</v>
      </c>
      <c r="GM69" s="5">
        <f t="shared" si="10"/>
        <v>0</v>
      </c>
      <c r="GN69" s="5">
        <f t="shared" si="11"/>
        <v>1866306500</v>
      </c>
      <c r="GO69" s="5">
        <f t="shared" si="12"/>
        <v>0</v>
      </c>
      <c r="GR69" s="8">
        <v>64</v>
      </c>
      <c r="GS69" s="5">
        <f>SUM(FX$6:FX69)</f>
        <v>93396378300</v>
      </c>
      <c r="GT69" s="5">
        <f>SUM(FY$6:FY69)</f>
        <v>14176761400</v>
      </c>
      <c r="GU69" s="5">
        <f>SUM(FZ$6:FZ69)</f>
        <v>574088126600</v>
      </c>
      <c r="GV69" s="5">
        <f>SUM(GA$6:GA69)</f>
        <v>0</v>
      </c>
      <c r="GW69" s="5">
        <f>SUM(GB$6:GB69)</f>
        <v>4505985400</v>
      </c>
      <c r="GX69" s="5">
        <f>SUM(GC$6:GC69)</f>
        <v>4505985400</v>
      </c>
      <c r="GY69" s="5">
        <f>SUM(GD$6:GD69)</f>
        <v>4505985420</v>
      </c>
      <c r="GZ69" s="5">
        <f>SUM(GE$6:GE69)</f>
        <v>3959095850</v>
      </c>
      <c r="HA69" s="5">
        <f>SUM(GF$6:GF69)</f>
        <v>5163730800</v>
      </c>
      <c r="HB69" s="5">
        <f>SUM(GG$6:GG69)</f>
        <v>19787428750</v>
      </c>
      <c r="HC69" s="5">
        <f>SUM(GH$6:GH69)</f>
        <v>14176761700</v>
      </c>
      <c r="HD69" s="5">
        <f>SUM(GI$6:GI69)</f>
        <v>0</v>
      </c>
      <c r="HE69" s="5">
        <f>SUM(GJ$6:GJ69)</f>
        <v>57765804600</v>
      </c>
      <c r="HF69" s="5">
        <f>SUM(GK$6:GK69)</f>
        <v>57765805200</v>
      </c>
      <c r="HG69" s="5">
        <f>SUM(GL$6:GL69)</f>
        <v>57765804900</v>
      </c>
      <c r="HH69" s="5">
        <f>SUM(GM$6:GM69)</f>
        <v>43324352700</v>
      </c>
      <c r="HI69" s="5">
        <f>SUM(GN$6:GN69)</f>
        <v>12193164700</v>
      </c>
      <c r="HJ69" s="5">
        <f>SUM(GO$6:GO69)</f>
        <v>4436503800</v>
      </c>
      <c r="HM69" s="8">
        <v>64</v>
      </c>
      <c r="HN69" s="5">
        <f>IFERROR(求节点(相关资料!C$6:C$85,GS$6:GS$85,$HM69),0)</f>
        <v>93396378300</v>
      </c>
      <c r="HO69" s="5">
        <f>IFERROR(求节点(相关资料!D$6:D$85,GT$6:GT$85,$HM69),0)</f>
        <v>14176761400</v>
      </c>
      <c r="HP69" s="5">
        <f>IFERROR(求节点(相关资料!E$6:E$85,GU$6:GU$85,$HM69),0)</f>
        <v>42091816033.333336</v>
      </c>
      <c r="HQ69" s="5">
        <f>IFERROR(求节点(相关资料!F$6:F$85,GV$6:GV$85,$HM69),0)</f>
        <v>0</v>
      </c>
      <c r="HR69" s="5">
        <f>IFERROR(求节点(相关资料!G$6:G$85,GW$6:GW$85,$HM69),0)</f>
        <v>4505985400</v>
      </c>
      <c r="HS69" s="5">
        <f>IFERROR(求节点(相关资料!H$6:H$85,GX$6:GX$85,$HM69),0)</f>
        <v>4505985400</v>
      </c>
      <c r="HT69" s="5">
        <f>IFERROR(求节点(相关资料!I$6:I$85,GY$6:GY$85,$HM69),0)</f>
        <v>4505985420</v>
      </c>
      <c r="HU69" s="5">
        <f>IFERROR(求节点(相关资料!J$6:J$85,GZ$6:GZ$85,$HM69),0)</f>
        <v>3959095850</v>
      </c>
      <c r="HV69" s="5">
        <f>IFERROR(求节点(相关资料!K$6:K$85,HA$6:HA$85,$HM69),0)</f>
        <v>5163730800</v>
      </c>
      <c r="HW69" s="5">
        <f>IFERROR(求节点(相关资料!L$6:L$85,HB$6:HB$85,$HM69),0)</f>
        <v>19787428750</v>
      </c>
      <c r="HX69" s="5">
        <f>IFERROR(求节点(相关资料!M$6:M$85,HC$6:HC$85,$HM69),0)</f>
        <v>14176761700</v>
      </c>
      <c r="HY69" s="5">
        <f>IFERROR(求节点(相关资料!N$6:N$85,HD$6:HD$85,$HM69),0)</f>
        <v>0</v>
      </c>
      <c r="HZ69" s="5">
        <f>IFERROR(求节点(相关资料!O$6:O$85,HE$6:HE$85,$HM69),0)</f>
        <v>5184537200</v>
      </c>
      <c r="IA69" s="5">
        <f>IFERROR(求节点(相关资料!P$6:P$85,HF$6:HF$85,$HM69),0)</f>
        <v>5184537800</v>
      </c>
      <c r="IB69" s="5">
        <f>IFERROR(求节点(相关资料!Q$6:Q$85,HG$6:HG$85,$HM69),0)</f>
        <v>5184537500</v>
      </c>
      <c r="IC69" s="5">
        <f>IFERROR(求节点(相关资料!R$6:R$85,HH$6:HH$85,$HM69),0)</f>
        <v>3888401800</v>
      </c>
      <c r="ID69" s="5">
        <f>IFERROR(求节点(相关资料!S$6:S$85,HI$6:HI$85,$HM69),0)</f>
        <v>12193164700</v>
      </c>
      <c r="IE69" s="5">
        <f>IFERROR(求节点(相关资料!T$6:T$85,HJ$6:HJ$85,$HM69),0)</f>
        <v>409113440</v>
      </c>
      <c r="IH69" s="6">
        <v>64</v>
      </c>
      <c r="II69" s="6">
        <f>SUMPRODUCT(HN69:IE69,'[1]功能-城建'!$X69:$AO69)</f>
        <v>238314221493.33334</v>
      </c>
      <c r="IJ69" s="6">
        <f>'[1]资源-木石铜粮'!$BW69</f>
        <v>237608897246.83551</v>
      </c>
      <c r="IK69" s="6">
        <f t="shared" si="19"/>
        <v>1.0029684252343678</v>
      </c>
    </row>
    <row r="70" spans="1:245" x14ac:dyDescent="0.15">
      <c r="A70" s="2">
        <v>65</v>
      </c>
      <c r="B70" s="4">
        <f>'[1]资源-木石铜粮'!DG70</f>
        <v>92081672816.412537</v>
      </c>
      <c r="C70" s="4">
        <f>'[1]资源-木石铜粮'!DH70</f>
        <v>13929937479.066875</v>
      </c>
      <c r="D70" s="4">
        <f>'[1]资源-木石铜粮'!DI70</f>
        <v>41093075805.166313</v>
      </c>
      <c r="E70" s="4">
        <f>'[1]资源-木石铜粮'!DJ70</f>
        <v>0</v>
      </c>
      <c r="F70" s="4">
        <f>'[1]资源-木石铜粮'!DK70</f>
        <v>3864519329.7992668</v>
      </c>
      <c r="G70" s="4">
        <f>'[1]资源-木石铜粮'!DL70</f>
        <v>3864519329.7992668</v>
      </c>
      <c r="H70" s="4">
        <f>'[1]资源-木石铜粮'!DM70</f>
        <v>3864519329.7992668</v>
      </c>
      <c r="I70" s="4">
        <f>'[1]资源-木石铜粮'!DN70</f>
        <v>3864519329.7992668</v>
      </c>
      <c r="J70" s="29" t="e">
        <f>SMALL('[1]资源-木石铜粮'!$DO$6:$DO$55,$A70)</f>
        <v>#NUM!</v>
      </c>
      <c r="K70" s="4">
        <f>'[1]资源-木石铜粮'!DP70</f>
        <v>19498037645.337036</v>
      </c>
      <c r="L70" s="4">
        <f>'[1]资源-木石铜粮'!DQ70</f>
        <v>13929937019.123795</v>
      </c>
      <c r="M70" s="4">
        <f>'[1]资源-木石铜粮'!DR70</f>
        <v>32729661737.0112</v>
      </c>
      <c r="N70" s="4">
        <f>'[1]资源-木石铜粮'!DS70</f>
        <v>5057133521.0491571</v>
      </c>
      <c r="O70" s="4">
        <f>'[1]资源-木石铜粮'!DT70</f>
        <v>5057134650.1072292</v>
      </c>
      <c r="P70" s="4">
        <f>'[1]资源-木石铜粮'!DU70</f>
        <v>5057134241.2689381</v>
      </c>
      <c r="Q70" s="4">
        <f>'[1]资源-木石铜粮'!DV70</f>
        <v>3792849340.2693119</v>
      </c>
      <c r="R70" s="4">
        <f>'[1]资源-木石铜粮'!DW70</f>
        <v>11993469568.839651</v>
      </c>
      <c r="S70" s="4">
        <f>'[1]资源-木石铜粮'!DX70</f>
        <v>387291706.47897977</v>
      </c>
      <c r="T70" s="4">
        <f>'[1]资源-木石铜粮'!DY70</f>
        <v>0</v>
      </c>
      <c r="V70" s="2">
        <v>65</v>
      </c>
      <c r="W70" s="2">
        <f>IFERROR(求节点($A$6:$A$85,B$6:B$85,相关资料!C70),0)</f>
        <v>92081672816.412537</v>
      </c>
      <c r="X70" s="2">
        <f>IFERROR(求节点($A$6:$A$85,C$6:C$85,相关资料!D70),0)</f>
        <v>13929937479.066875</v>
      </c>
      <c r="Y70" s="2">
        <f>IFERROR(求节点($A$6:$A$85,D$6:D$85,相关资料!E70),0)</f>
        <v>464988771639.45007</v>
      </c>
      <c r="Z70" s="2">
        <f>IFERROR(求节点($A$6:$A$85,E$6:E$85,相关资料!F70),0)</f>
        <v>0</v>
      </c>
      <c r="AA70" s="2">
        <f>IFERROR(求节点($A$6:$A$85,F$6:F$85,相关资料!G70),0)</f>
        <v>3864519329.7992668</v>
      </c>
      <c r="AB70" s="2">
        <f>IFERROR(求节点($A$6:$A$85,G$6:G$85,相关资料!H70),0)</f>
        <v>3864519329.7992668</v>
      </c>
      <c r="AC70" s="2">
        <f>IFERROR(求节点($A$6:$A$85,H$6:H$85,相关资料!I70),0)</f>
        <v>3864519329.7992668</v>
      </c>
      <c r="AD70" s="2">
        <f>IFERROR(求节点($A$6:$A$85,I$6:I$85,相关资料!J70),0)</f>
        <v>3864519329.7992668</v>
      </c>
      <c r="AE70" s="29">
        <f>MAX(求节点('[1]功能-城建'!$K$33:$K$55,$J$33:$J$85,$V70),AE69)</f>
        <v>1224082814.2575464</v>
      </c>
      <c r="AF70" s="2">
        <f>IFERROR(求节点($A$6:$A$85,K$6:K$85,相关资料!L70),0)</f>
        <v>19498037645.337036</v>
      </c>
      <c r="AG70" s="2">
        <f>IFERROR(求节点($A$6:$A$85,L$6:L$85,相关资料!M70),0)</f>
        <v>13929937019.123795</v>
      </c>
      <c r="AH70" s="2">
        <f>IFERROR(求节点($A$6:$A$85,M$6:M$85,相关资料!N70),0)</f>
        <v>365635414126.22552</v>
      </c>
      <c r="AI70" s="2">
        <f>IFERROR(求节点($A$6:$A$85,N$6:N$85,相关资料!O70),0)</f>
        <v>46721568786.87645</v>
      </c>
      <c r="AJ70" s="2">
        <f>IFERROR(求节点($A$6:$A$85,O$6:O$85,相关资料!P70),0)</f>
        <v>46721569915.934525</v>
      </c>
      <c r="AK70" s="2">
        <f>IFERROR(求节点($A$6:$A$85,P$6:P$85,相关资料!Q70),0)</f>
        <v>46721569507.096237</v>
      </c>
      <c r="AL70" s="2">
        <f>IFERROR(求节点($A$6:$A$85,Q$6:Q$85,相关资料!R70),0)</f>
        <v>35041175789.639816</v>
      </c>
      <c r="AM70" s="2">
        <f>IFERROR(求节点($A$6:$A$85,R$6:R$85,相关资料!S70),0)</f>
        <v>11993469568.839651</v>
      </c>
      <c r="AN70" s="2">
        <f>IFERROR(求节点($A$6:$A$85,S$6:S$85,相关资料!T70),0)</f>
        <v>3606382190.1373234</v>
      </c>
      <c r="AO70" s="2">
        <f>IFERROR(求节点($A$6:$A$85,T$6:T$85,相关资料!U70),0)</f>
        <v>0</v>
      </c>
      <c r="AQ70" s="2">
        <v>65</v>
      </c>
      <c r="AR70" s="2">
        <f>IF(W70-W69=0,MAX(AR$6:AR69),W70-W69)</f>
        <v>13978192143.864243</v>
      </c>
      <c r="AS70" s="2">
        <f>IF(X70-X69=0,MAX(AS$6:AS69),X70-X69)</f>
        <v>2048712131.0091095</v>
      </c>
      <c r="AT70" s="2">
        <f>IF(Y70-Y69=0,MAX(AT$6:AT69),Y70-Y69)</f>
        <v>130219026434.29602</v>
      </c>
      <c r="AU70" s="2">
        <f>IF(Z70-Z69=0,MAX(AU$6:AU69),Z70-Z69)</f>
        <v>0</v>
      </c>
      <c r="AV70" s="2">
        <f>IF(AA70-AA69=0,MAX(AV$6:AV69),AA70-AA69)</f>
        <v>533518784.11695576</v>
      </c>
      <c r="AW70" s="2">
        <f>IF(AB70-AB69=0,MAX(AW$6:AW69),AB70-AB69)</f>
        <v>533518784.11695576</v>
      </c>
      <c r="AX70" s="2">
        <f>IF(AC70-AC69=0,MAX(AX$6:AX69),AC70-AC69)</f>
        <v>533518784.11695576</v>
      </c>
      <c r="AY70" s="2">
        <f>IF(AD70-AD69=0,MAX(AY$6:AY69),AD70-AD69)</f>
        <v>533518784.11695576</v>
      </c>
      <c r="AZ70" s="2">
        <f>IF(AE70-AE69=0,MAX(AZ$6:AZ69),AE70-AE69)</f>
        <v>237901179.0002284</v>
      </c>
      <c r="BA70" s="2">
        <f>IF(AF70-AF69=0,MAX(BA$6:BA69),AF70-AF69)</f>
        <v>2945023688.3255978</v>
      </c>
      <c r="BB70" s="2">
        <f>IF(AG70-AG69=0,MAX(BB$6:BB69),AG70-AG69)</f>
        <v>2048712131.0091095</v>
      </c>
      <c r="BC70" s="2">
        <f>IF(AH70-AH69=0,MAX(BC$6:BC69),AH70-AH69)</f>
        <v>80184338195.206726</v>
      </c>
      <c r="BD70" s="2">
        <f>IF(AI70-AI69=0,MAX(BD$6:BD69),AI70-AI69)</f>
        <v>17673864382.141937</v>
      </c>
      <c r="BE70" s="2">
        <f>IF(AJ70-AJ69=0,MAX(BE$6:BE69),AJ70-AJ69)</f>
        <v>17673864382.141937</v>
      </c>
      <c r="BF70" s="2">
        <f>IF(AK70-AK69=0,MAX(BF$6:BF69),AK70-AK69)</f>
        <v>17673864382.141941</v>
      </c>
      <c r="BG70" s="2">
        <f>IF(AL70-AL69=0,MAX(BG$6:BG69),AL70-AL69)</f>
        <v>13255398286.606468</v>
      </c>
      <c r="BH70" s="2">
        <f>IF(AM70-AM69=0,MAX(BH$6:BH69),AM70-AM69)</f>
        <v>1781952738.9506321</v>
      </c>
      <c r="BI70" s="2">
        <f>IF(AN70-AN69=0,MAX(BI$6:BI69),AN70-AN69)</f>
        <v>1285032343.8735757</v>
      </c>
      <c r="BK70" s="21">
        <v>1.24</v>
      </c>
      <c r="BL70" s="2">
        <v>65</v>
      </c>
      <c r="BM70" s="2">
        <f>IF($BL70&gt;BM$1,0,SMALL(AR$6:AR$85,$BL70)*求节点($BL$6:$BL$85,$BK$6:$BK$85,INDEX(升级建筑所需大殿等级!AA$6:AA$85,MATCH($BL70,升级建筑所需大殿等级!$Z$6:$Z$85,0))))</f>
        <v>17332958258.391659</v>
      </c>
      <c r="BN70" s="2">
        <f>IF($BL70&gt;BN$1,0,SMALL(AS$6:AS$85,$BL70)*求节点($BL$6:$BL$85,$BK$6:$BK$85,INDEX(升级建筑所需大殿等级!AB$6:AB$85,MATCH($BL70,升级建筑所需大殿等级!$Z$6:$Z$85,0))))</f>
        <v>2540403042.4512959</v>
      </c>
      <c r="BO70" s="2">
        <f>IF($BL70&gt;BO$1,0,SMALL(AT$6:AT$85,$BL70)*求节点($BL$6:$BL$85,$BK$6:$BK$85,INDEX(升级建筑所需大殿等级!AC$6:AC$85,MATCH($BL70,升级建筑所需大殿等级!$Z$6:$Z$85,0))))</f>
        <v>0</v>
      </c>
      <c r="BP70" s="2">
        <f>IF($BL70&gt;BP$1,0,SMALL(AU$6:AU$85,$BL70)*求节点($BL$6:$BL$85,$BK$6:$BK$85,INDEX(升级建筑所需大殿等级!AD$6:AD$85,MATCH($BL70,升级建筑所需大殿等级!$Z$6:$Z$85,0))))</f>
        <v>0</v>
      </c>
      <c r="BQ70" s="2">
        <f>IF($BL70&gt;BQ$1,0,SMALL(AV$6:AV$85,$BL70)*求节点($BL$6:$BL$85,$BK$6:$BK$85,INDEX(升级建筑所需大殿等级!AE$6:AE$85,MATCH($BL70,升级建筑所需大殿等级!$Z$6:$Z$85,0))))</f>
        <v>661563292.3050251</v>
      </c>
      <c r="BR70" s="2">
        <f>IF($BL70&gt;BR$1,0,SMALL(AW$6:AW$85,$BL70)*求节点($BL$6:$BL$85,$BK$6:$BK$85,INDEX(升级建筑所需大殿等级!AF$6:AF$85,MATCH($BL70,升级建筑所需大殿等级!$Z$6:$Z$85,0))))</f>
        <v>661563292.3050251</v>
      </c>
      <c r="BS70" s="2">
        <f>IF($BL70&gt;BS$1,0,SMALL(AX$6:AX$85,$BL70)*求节点($BL$6:$BL$85,$BK$6:$BK$85,INDEX(升级建筑所需大殿等级!AG$6:AG$85,MATCH($BL70,升级建筑所需大殿等级!$Z$6:$Z$85,0))))</f>
        <v>661563292.3050251</v>
      </c>
      <c r="BT70" s="2">
        <f>IF($BL70&gt;BT$1,0,SMALL(AY$6:AY$85,$BL70)*求节点($BL$6:$BL$85,$BK$6:$BK$85,INDEX(升级建筑所需大殿等级!AH$6:AH$85,MATCH($BL70,升级建筑所需大殿等级!$Z$6:$Z$85,0))))</f>
        <v>661563292.3050251</v>
      </c>
      <c r="BU70" s="2">
        <f>IF($BL70&gt;BU$1,0,SMALL(AZ$6:AZ$85,$BL70)*求节点($BL$6:$BL$85,$BK$6:$BK$85,INDEX(升级建筑所需大殿等级!AI$6:AI$85,MATCH($BL70,升级建筑所需大殿等级!$Z$6:$Z$85,0))))</f>
        <v>294997461.96028322</v>
      </c>
      <c r="BV70" s="2">
        <f>IF($BL70&gt;BV$1,0,SMALL(BA$6:BA$85,$BL70)*求节点($BL$6:$BL$85,$BK$6:$BK$85,INDEX(升级建筑所需大殿等级!AJ$6:AJ$85,MATCH($BL70,升级建筑所需大殿等级!$Z$6:$Z$85,0))))</f>
        <v>3651829373.5237412</v>
      </c>
      <c r="BW70" s="2">
        <f>IF($BL70&gt;BW$1,0,SMALL(BB$6:BB$85,$BL70)*求节点($BL$6:$BL$85,$BK$6:$BK$85,INDEX(升级建筑所需大殿等级!AK$6:AK$85,MATCH($BL70,升级建筑所需大殿等级!$Z$6:$Z$85,0))))</f>
        <v>2540403042.4512959</v>
      </c>
      <c r="BX70" s="2">
        <f>IF($BL70&gt;BX$1,0,SMALL(BC$6:BC$85,$BL70)*求节点($BL$6:$BL$85,$BK$6:$BK$85,INDEX(升级建筑所需大殿等级!AL$6:AL$85,MATCH($BL70,升级建筑所需大殿等级!$Z$6:$Z$85,0))))</f>
        <v>0</v>
      </c>
      <c r="BY70" s="2">
        <f>IF($BL70&gt;BY$1,0,SMALL(BD$6:BD$85,$BL70)*求节点($BL$6:$BL$85,$BK$6:$BK$85,INDEX(升级建筑所需大殿等级!AM$6:AM$85,MATCH($BL70,升级建筑所需大殿等级!$Z$6:$Z$85,0))))</f>
        <v>0</v>
      </c>
      <c r="BZ70" s="2">
        <f>IF($BL70&gt;BZ$1,0,SMALL(BE$6:BE$85,$BL70)*求节点($BL$6:$BL$85,$BK$6:$BK$85,INDEX(升级建筑所需大殿等级!AN$6:AN$85,MATCH($BL70,升级建筑所需大殿等级!$Z$6:$Z$85,0))))</f>
        <v>0</v>
      </c>
      <c r="CA70" s="2">
        <f>IF($BL70&gt;CA$1,0,SMALL(BF$6:BF$85,$BL70)*求节点($BL$6:$BL$85,$BK$6:$BK$85,INDEX(升级建筑所需大殿等级!AO$6:AO$85,MATCH($BL70,升级建筑所需大殿等级!$Z$6:$Z$85,0))))</f>
        <v>0</v>
      </c>
      <c r="CB70" s="2">
        <f>IF($BL70&gt;CB$1,0,SMALL(BG$6:BG$85,$BL70)*求节点($BL$6:$BL$85,$BK$6:$BK$85,INDEX(升级建筑所需大殿等级!AP$6:AP$85,MATCH($BL70,升级建筑所需大殿等级!$Z$6:$Z$85,0))))</f>
        <v>0</v>
      </c>
      <c r="CC70" s="2">
        <f>IF($BL70&gt;CC$1,0,SMALL(BH$6:BH$85,$BL70)*求节点($BL$6:$BL$85,$BK$6:$BK$85,INDEX(升级建筑所需大殿等级!AQ$6:AQ$85,MATCH($BL70,升级建筑所需大殿等级!$Z$6:$Z$85,0))))</f>
        <v>2209621396.2987838</v>
      </c>
      <c r="CD70" s="2">
        <f>IF($BL70&gt;CD$1,0,SMALL(BI$6:BI$85,$BL70)*求节点($BL$6:$BL$85,$BK$6:$BK$85,INDEX(升级建筑所需大殿等级!AR$6:AR$85,MATCH($BL70,升级建筑所需大殿等级!$Z$6:$Z$85,0))))</f>
        <v>0</v>
      </c>
      <c r="CE70" s="2"/>
      <c r="CF70" s="2"/>
      <c r="CH70" s="1">
        <v>65</v>
      </c>
      <c r="CI70" s="1">
        <f>IFERROR(ROUND($BM70*INDEX(消耗汇总!BE$8:BE$87,相关资料!$C70,1),-2),0)</f>
        <v>4049756600</v>
      </c>
      <c r="CJ70" s="1">
        <f>IFERROR(ROUND($BM70*INDEX(消耗汇总!BF$8:BF$87,相关资料!$C70,1),-2),0)</f>
        <v>9233445100</v>
      </c>
      <c r="CK70" s="1">
        <f>IFERROR(ROUND($BM70*INDEX(消耗汇总!BG$8:BG$87,相关资料!$C70,1),-2),0)</f>
        <v>4049756600</v>
      </c>
      <c r="CL70" s="1">
        <f>IFERROR(ROUND($BM70*INDEX(消耗汇总!BH$8:BH$87,相关资料!$C70,1),-2),0)</f>
        <v>0</v>
      </c>
      <c r="CN70" s="1">
        <f>IFERROR(ROUND($BN70*INDEX(消耗汇总!BE$8:BE$87,相关资料!$D70,1),-2),0)</f>
        <v>593552100</v>
      </c>
      <c r="CO70" s="1">
        <f>IFERROR(ROUND($BN70*INDEX(消耗汇总!BF$8:BF$87,相关资料!$D70,1),-2),0)</f>
        <v>1353298800</v>
      </c>
      <c r="CP70" s="1">
        <f>IFERROR(ROUND($BN70*INDEX(消耗汇总!BG$8:BG$87,相关资料!$D70,1),-2),0)</f>
        <v>593552100</v>
      </c>
      <c r="CQ70" s="1">
        <f>IFERROR(ROUND($BN70*INDEX(消耗汇总!BH$8:BH$87,相关资料!$D70,1),-2),0)</f>
        <v>0</v>
      </c>
      <c r="CS70" s="1">
        <f>IFERROR(ROUND($BO70*INDEX(消耗汇总!BE$8:BE$87,相关资料!$E70,1),-2),0)</f>
        <v>0</v>
      </c>
      <c r="CT70" s="1">
        <f>IFERROR(ROUND($BO70*INDEX(消耗汇总!BF$8:BF$87,相关资料!$E70,1),-2),0)</f>
        <v>0</v>
      </c>
      <c r="CU70" s="1">
        <f>IFERROR(ROUND($BO70*INDEX(消耗汇总!BG$8:BG$87,相关资料!$E70,1),-2),0)</f>
        <v>0</v>
      </c>
      <c r="CV70" s="1">
        <f>IFERROR(ROUND($BO70*INDEX(消耗汇总!BH$8:BH$87,相关资料!$E70,1),-2),0)</f>
        <v>0</v>
      </c>
      <c r="CX70" s="1">
        <f>IFERROR(ROUND($BP70*INDEX(消耗汇总!BE$8:BE$87,相关资料!$F70,1),-2),0)</f>
        <v>0</v>
      </c>
      <c r="CY70" s="1">
        <f>IFERROR(ROUND($BP70*INDEX(消耗汇总!BF$8:BF$87,相关资料!$F70,1),-2),0)</f>
        <v>0</v>
      </c>
      <c r="CZ70" s="1">
        <f>IFERROR(ROUND($BP70*INDEX(消耗汇总!BG$8:BG$87,相关资料!$F70,1),-2),0)</f>
        <v>0</v>
      </c>
      <c r="DA70" s="1">
        <f>IFERROR(ROUND($BP70*INDEX(消耗汇总!BH$8:BH$87,相关资料!$F70,1),-2),0)</f>
        <v>0</v>
      </c>
      <c r="DD70" s="1">
        <f>IFERROR(ROUND($BQ70*INDEX(消耗汇总!BF$8:BF$87,相关资料!$G70,1)+$BS70*INDEX(消耗汇总!BF$8:BF$87,相关资料!$G70,1)/2,-2),0)</f>
        <v>528632400</v>
      </c>
      <c r="DE70" s="1">
        <f>IFERROR(ROUND($BQ70*INDEX(消耗汇总!BG$8:BG$87,相关资料!$G70,1)+$BS70*INDEX(消耗汇总!BG$8:BG$87,相关资料!$G70,1)/2,-2),0)</f>
        <v>231856300</v>
      </c>
      <c r="DF70" s="1">
        <f>IFERROR(ROUND($BQ70*INDEX(消耗汇总!BH$8:BH$87,相关资料!$G70,1)+$BS70*INDEX(消耗汇总!BH$8:BH$87,相关资料!$G70,1)/2,-2),0)</f>
        <v>0</v>
      </c>
      <c r="DH70" s="1">
        <f t="shared" si="20"/>
        <v>231856300</v>
      </c>
      <c r="DI70" s="1">
        <f t="shared" si="21"/>
        <v>528632400</v>
      </c>
      <c r="DM70" s="2">
        <f t="shared" si="22"/>
        <v>380244350</v>
      </c>
      <c r="DN70" s="2"/>
      <c r="DO70" s="2">
        <f t="shared" si="23"/>
        <v>380244350</v>
      </c>
      <c r="DR70" s="1">
        <f>IFERROR(ROUND($BT70*INDEX(消耗汇总!BE$8:BE$87,相关资料!$J70,1),-2),0)</f>
        <v>154570900</v>
      </c>
      <c r="DS70" s="1">
        <f>IFERROR(ROUND($BT70*INDEX(消耗汇总!BF$8:BF$87,相关资料!$J70,1),-2),0)</f>
        <v>352421600</v>
      </c>
      <c r="DT70" s="1">
        <f>IFERROR(ROUND($BT70*INDEX(消耗汇总!BG$8:BG$87,相关资料!$J70,1),-2),0)</f>
        <v>154570900</v>
      </c>
      <c r="DU70" s="1">
        <f>IFERROR(ROUND($BT70*INDEX(消耗汇总!BH$8:BH$87,'[1]功能-城建'!$AZ70,1),-2),0)</f>
        <v>0</v>
      </c>
      <c r="DW70" s="1">
        <f>ROUND($BU70*INDEX(消耗汇总!BE$8:BE$87,相关资料!$K70,1),-2)</f>
        <v>68924600</v>
      </c>
      <c r="DX70" s="1">
        <f>ROUND($BU70*INDEX(消耗汇总!BF$8:BF$87,相关资料!$K70,1),-2)</f>
        <v>157148200</v>
      </c>
      <c r="DY70" s="1">
        <f>ROUND($BU70*INDEX(消耗汇总!BG$8:BG$87,相关资料!$K70,1),-2)</f>
        <v>68924600</v>
      </c>
      <c r="DZ70" s="1">
        <f>ROUND($BU70*INDEX(消耗汇总!BH$8:BH$87,相关资料!$K70,1),-2)</f>
        <v>0</v>
      </c>
      <c r="EB70" s="1">
        <f>IFERROR(ROUND($BV70*INDEX(消耗汇总!BE$8:BE$87,相关资料!$L70,1),-2),0)</f>
        <v>853231200</v>
      </c>
      <c r="EC70" s="1">
        <f>IFERROR(ROUND($BV70*INDEX(消耗汇总!BF$8:BF$87,相关资料!$L70,1),-2),0)</f>
        <v>1945367000</v>
      </c>
      <c r="ED70" s="1">
        <f>IFERROR(ROUND($BV70*INDEX(消耗汇总!BG$8:BG$87,相关资料!$L70,1),-2),0)</f>
        <v>853231200</v>
      </c>
      <c r="EE70" s="1">
        <f>IFERROR(ROUND($BV70*INDEX(消耗汇总!BH$8:BH$87,相关资料!$L70,1),-2),0)</f>
        <v>0</v>
      </c>
      <c r="EG70" s="1">
        <f>IFERROR(ROUND($BW70*INDEX(消耗汇总!BE$8:BE$87,相关资料!$M70,1),-2),0)</f>
        <v>593552100</v>
      </c>
      <c r="EH70" s="1">
        <f>IFERROR(ROUND($BW70*INDEX(消耗汇总!BF$8:BF$87,相关资料!$M70,1),-2),0)</f>
        <v>1353298800</v>
      </c>
      <c r="EI70" s="1">
        <f>IFERROR(ROUND($BW70*INDEX(消耗汇总!BG$8:BG$87,相关资料!$M70,1),-2),0)</f>
        <v>593552100</v>
      </c>
      <c r="EJ70" s="1">
        <f>IFERROR(ROUND($BW70*INDEX(消耗汇总!BH$8:BH$87,相关资料!$M70,1),-2),0)</f>
        <v>0</v>
      </c>
      <c r="EL70" s="1">
        <f>IFERROR(ROUND($BX70*INDEX(消耗汇总!BE$8:BE$87,相关资料!$N70,1),-2),0)</f>
        <v>0</v>
      </c>
      <c r="EM70" s="1">
        <f>IFERROR(ROUND($BX70*INDEX(消耗汇总!BF$8:BF$87,相关资料!$N70,1),-2),0)</f>
        <v>0</v>
      </c>
      <c r="EN70" s="1">
        <f>IFERROR(ROUND($BX70*INDEX(消耗汇总!BG$8:BG$87,相关资料!$N70,1),-2),0)</f>
        <v>0</v>
      </c>
      <c r="EO70" s="1">
        <f>IFERROR(ROUND($BX70*INDEX(消耗汇总!BH$8:BH$87,相关资料!$N70,1),-2),0)</f>
        <v>0</v>
      </c>
      <c r="EQ70" s="1">
        <f>IFERROR(ROUND($BY70*INDEX(消耗汇总!BE$8:BE$87,相关资料!$O70,1),-2),0)</f>
        <v>0</v>
      </c>
      <c r="ER70" s="1">
        <f>IFERROR(ROUND($BY70*INDEX(消耗汇总!BF$8:BF$87,相关资料!$O70,1),-2),0)</f>
        <v>0</v>
      </c>
      <c r="ES70" s="1">
        <f>IFERROR(ROUND($BY70*INDEX(消耗汇总!BG$8:BG$87,相关资料!$O70,1),-2),0)</f>
        <v>0</v>
      </c>
      <c r="ET70" s="1">
        <f>IFERROR(ROUND($BY70*INDEX(消耗汇总!BH$8:BH$87,相关资料!$O70,1),-2),0)</f>
        <v>0</v>
      </c>
      <c r="EV70" s="1">
        <f>IFERROR(ROUND($BZ70*INDEX(消耗汇总!BE$8:BE$87,相关资料!$P70,1),-2),0)</f>
        <v>0</v>
      </c>
      <c r="EW70" s="1">
        <f>IFERROR(ROUND($BZ70*INDEX(消耗汇总!BF$8:BF$87,相关资料!$P70,1),-2),0)</f>
        <v>0</v>
      </c>
      <c r="EX70" s="1">
        <f>IFERROR(ROUND($BZ70*INDEX(消耗汇总!BG$8:BG$87,相关资料!$P70,1),-2),0)</f>
        <v>0</v>
      </c>
      <c r="EY70" s="1">
        <f>IFERROR(ROUND($BZ70*INDEX(消耗汇总!BH$8:BH$87,相关资料!$P70,1),-2),0)</f>
        <v>0</v>
      </c>
      <c r="FA70" s="1">
        <f>IFERROR(ROUND($CA70*INDEX(消耗汇总!BE$8:BE$87,相关资料!$Q70,1),-2),0)</f>
        <v>0</v>
      </c>
      <c r="FB70" s="1">
        <f>IFERROR(ROUND($CA70*INDEX(消耗汇总!BF$8:BF$87,相关资料!$Q70,1),-2),0)</f>
        <v>0</v>
      </c>
      <c r="FC70" s="1">
        <f>IFERROR(ROUND($CA70*INDEX(消耗汇总!BG$8:BG$87,相关资料!$Q70,1),-2),0)</f>
        <v>0</v>
      </c>
      <c r="FD70" s="1">
        <f>IFERROR(ROUND($CA70*INDEX(消耗汇总!BH$8:BH$87,相关资料!$Q70,1),-2),0)</f>
        <v>0</v>
      </c>
      <c r="FF70" s="1">
        <f>IFERROR(ROUND($CB70*INDEX(消耗汇总!BE$8:BE$87,相关资料!$R70,1),-2),0)</f>
        <v>0</v>
      </c>
      <c r="FG70" s="1">
        <f>IFERROR(ROUND($CB70*INDEX(消耗汇总!BF$8:BF$87,相关资料!$R70,1),-2),0)</f>
        <v>0</v>
      </c>
      <c r="FH70" s="1">
        <f>IFERROR(ROUND($CB70*INDEX(消耗汇总!BG$8:BG$87,相关资料!$R70,1),-2),0)</f>
        <v>0</v>
      </c>
      <c r="FI70" s="1">
        <f>IFERROR(ROUND($CB70*INDEX(消耗汇总!BH$8:BH$87,相关资料!$R70,1),-2),0)</f>
        <v>0</v>
      </c>
      <c r="FK70" s="1">
        <f>IFERROR(ROUND($CC70*INDEX(消耗汇总!BE$8:BE$87,相关资料!$S70,1),-2),0)</f>
        <v>516266700</v>
      </c>
      <c r="FL70" s="1">
        <f>IFERROR(ROUND($CC70*INDEX(消耗汇总!BF$8:BF$87,相关资料!$S70,1),-2),0)</f>
        <v>1177088000</v>
      </c>
      <c r="FM70" s="1">
        <f>IFERROR(ROUND($CC70*INDEX(消耗汇总!BG$8:BG$87,相关资料!$S70,1),-2),0)</f>
        <v>516266700</v>
      </c>
      <c r="FN70" s="1">
        <f>IFERROR(ROUND($CC70*INDEX(消耗汇总!BH$8:BH$87,相关资料!$S70,1),-2),0)</f>
        <v>0</v>
      </c>
      <c r="FP70" s="1">
        <f>IFERROR(ROUND($CD70*INDEX(消耗汇总!BE$8:BE$87,相关资料!$T70,1),-2),0)</f>
        <v>0</v>
      </c>
      <c r="FQ70" s="1">
        <f>IFERROR(ROUND($CD70*INDEX(消耗汇总!BF$8:BF$87,相关资料!$T70,1),-2),0)</f>
        <v>0</v>
      </c>
      <c r="FR70" s="1">
        <f>IFERROR(ROUND($CD70*INDEX(消耗汇总!BG$8:BG$87,相关资料!$T70,1),-2),0)</f>
        <v>0</v>
      </c>
      <c r="FS70" s="1">
        <f>IFERROR(ROUND($CD70*INDEX(消耗汇总!BH$8:BH$87,相关资料!$T70,1),-2),0)</f>
        <v>0</v>
      </c>
      <c r="FW70" s="8">
        <v>65</v>
      </c>
      <c r="FX70" s="5">
        <f t="shared" si="13"/>
        <v>17332958300</v>
      </c>
      <c r="FY70" s="5">
        <f t="shared" si="14"/>
        <v>2540403000</v>
      </c>
      <c r="FZ70" s="5">
        <f t="shared" si="15"/>
        <v>0</v>
      </c>
      <c r="GA70" s="5">
        <f t="shared" ref="GA70:GA85" si="24">SUM($CX70:$DA70)</f>
        <v>0</v>
      </c>
      <c r="GB70" s="5">
        <f t="shared" ref="GB70:GB85" si="25">SUM($DC70:$DF70)</f>
        <v>760488700</v>
      </c>
      <c r="GC70" s="5">
        <f t="shared" ref="GC70:GC85" si="26">SUM($DH70:$DK70)</f>
        <v>760488700</v>
      </c>
      <c r="GD70" s="5">
        <f t="shared" si="16"/>
        <v>760488700</v>
      </c>
      <c r="GE70" s="5">
        <f t="shared" si="17"/>
        <v>661563400</v>
      </c>
      <c r="GF70" s="5">
        <f t="shared" ref="GF70:GF85" si="27">SUM($DW70:$DZ70)</f>
        <v>294997400</v>
      </c>
      <c r="GG70" s="5">
        <f t="shared" ref="GG70:GG85" si="28">SUM($EB70:$EE70)</f>
        <v>3651829400</v>
      </c>
      <c r="GH70" s="5">
        <f t="shared" ref="GH70:GH85" si="29">SUM($EG70:$EJ70)</f>
        <v>2540403000</v>
      </c>
      <c r="GI70" s="8"/>
      <c r="GJ70" s="5">
        <f t="shared" ref="GJ70:GJ85" si="30">SUM($EQ70:$ET70)</f>
        <v>0</v>
      </c>
      <c r="GK70" s="5">
        <f t="shared" ref="GK70:GK85" si="31">SUM($EV70:$EY70)</f>
        <v>0</v>
      </c>
      <c r="GL70" s="5">
        <f t="shared" ref="GL70:GL85" si="32">SUM($FA70:$FD70)</f>
        <v>0</v>
      </c>
      <c r="GM70" s="5">
        <f t="shared" ref="GM70:GM85" si="33">SUM($FF70:$FI70)</f>
        <v>0</v>
      </c>
      <c r="GN70" s="5">
        <f t="shared" ref="GN70:GN85" si="34">SUM($FK70:$FN70)</f>
        <v>2209621400</v>
      </c>
      <c r="GO70" s="5">
        <f t="shared" ref="GO70:GO85" si="35">SUM($FP70:$FS70)</f>
        <v>0</v>
      </c>
      <c r="GR70" s="8">
        <v>65</v>
      </c>
      <c r="GS70" s="5">
        <f>SUM(FX$6:FX70)</f>
        <v>110729336600</v>
      </c>
      <c r="GT70" s="5">
        <f>SUM(FY$6:FY70)</f>
        <v>16717164400</v>
      </c>
      <c r="GU70" s="5">
        <f>SUM(FZ$6:FZ70)</f>
        <v>574088126600</v>
      </c>
      <c r="GV70" s="5">
        <f>SUM(GA$6:GA70)</f>
        <v>0</v>
      </c>
      <c r="GW70" s="5">
        <f>SUM(GB$6:GB70)</f>
        <v>5266474100</v>
      </c>
      <c r="GX70" s="5">
        <f>SUM(GC$6:GC70)</f>
        <v>5266474100</v>
      </c>
      <c r="GY70" s="5">
        <f>SUM(GD$6:GD70)</f>
        <v>5266474120</v>
      </c>
      <c r="GZ70" s="5">
        <f>SUM(GE$6:GE70)</f>
        <v>4620659250</v>
      </c>
      <c r="HA70" s="5">
        <f>SUM(GF$6:GF70)</f>
        <v>5458728200</v>
      </c>
      <c r="HB70" s="5">
        <f>SUM(GG$6:GG70)</f>
        <v>23439258150</v>
      </c>
      <c r="HC70" s="5">
        <f>SUM(GH$6:GH70)</f>
        <v>16717164700</v>
      </c>
      <c r="HD70" s="5">
        <f>SUM(GI$6:GI70)</f>
        <v>0</v>
      </c>
      <c r="HE70" s="5">
        <f>SUM(GJ$6:GJ70)</f>
        <v>57765804600</v>
      </c>
      <c r="HF70" s="5">
        <f>SUM(GK$6:GK70)</f>
        <v>57765805200</v>
      </c>
      <c r="HG70" s="5">
        <f>SUM(GL$6:GL70)</f>
        <v>57765804900</v>
      </c>
      <c r="HH70" s="5">
        <f>SUM(GM$6:GM70)</f>
        <v>43324352700</v>
      </c>
      <c r="HI70" s="5">
        <f>SUM(GN$6:GN70)</f>
        <v>14402786100</v>
      </c>
      <c r="HJ70" s="5">
        <f>SUM(GO$6:GO70)</f>
        <v>4436503800</v>
      </c>
      <c r="HM70" s="8">
        <v>65</v>
      </c>
      <c r="HN70" s="5">
        <f>IFERROR(求节点(相关资料!C$6:C$85,GS$6:GS$85,$HM70),0)</f>
        <v>110729336600</v>
      </c>
      <c r="HO70" s="5">
        <f>IFERROR(求节点(相关资料!D$6:D$85,GT$6:GT$85,$HM70),0)</f>
        <v>16717164400</v>
      </c>
      <c r="HP70" s="5">
        <f>IFERROR(求节点(相关资料!E$6:E$85,GU$6:GU$85,$HM70),0)</f>
        <v>49835422266.666664</v>
      </c>
      <c r="HQ70" s="5">
        <f>IFERROR(求节点(相关资料!F$6:F$85,GV$6:GV$85,$HM70),0)</f>
        <v>0</v>
      </c>
      <c r="HR70" s="5">
        <f>IFERROR(求节点(相关资料!G$6:G$85,GW$6:GW$85,$HM70),0)</f>
        <v>5266474100</v>
      </c>
      <c r="HS70" s="5">
        <f>IFERROR(求节点(相关资料!H$6:H$85,GX$6:GX$85,$HM70),0)</f>
        <v>5266474100</v>
      </c>
      <c r="HT70" s="5">
        <f>IFERROR(求节点(相关资料!I$6:I$85,GY$6:GY$85,$HM70),0)</f>
        <v>5266474120</v>
      </c>
      <c r="HU70" s="5">
        <f>IFERROR(求节点(相关资料!J$6:J$85,GZ$6:GZ$85,$HM70),0)</f>
        <v>4620659250</v>
      </c>
      <c r="HV70" s="5">
        <f>IFERROR(求节点(相关资料!K$6:K$85,HA$6:HA$85,$HM70),0)</f>
        <v>5458728200</v>
      </c>
      <c r="HW70" s="5">
        <f>IFERROR(求节点(相关资料!L$6:L$85,HB$6:HB$85,$HM70),0)</f>
        <v>23439258150</v>
      </c>
      <c r="HX70" s="5">
        <f>IFERROR(求节点(相关资料!M$6:M$85,HC$6:HC$85,$HM70),0)</f>
        <v>16717164700</v>
      </c>
      <c r="HY70" s="5">
        <f>IFERROR(求节点(相关资料!N$6:N$85,HD$6:HD$85,$HM70),0)</f>
        <v>0</v>
      </c>
      <c r="HZ70" s="5">
        <f>IFERROR(求节点(相关资料!O$6:O$85,HE$6:HE$85,$HM70),0)</f>
        <v>6277926600</v>
      </c>
      <c r="IA70" s="5">
        <f>IFERROR(求节点(相关资料!P$6:P$85,HF$6:HF$85,$HM70),0)</f>
        <v>6277927200</v>
      </c>
      <c r="IB70" s="5">
        <f>IFERROR(求节点(相关资料!Q$6:Q$85,HG$6:HG$85,$HM70),0)</f>
        <v>6277926900</v>
      </c>
      <c r="IC70" s="5">
        <f>IFERROR(求节点(相关资料!R$6:R$85,HH$6:HH$85,$HM70),0)</f>
        <v>4708443900</v>
      </c>
      <c r="ID70" s="5">
        <f>IFERROR(求节点(相关资料!S$6:S$85,HI$6:HI$85,$HM70),0)</f>
        <v>14402786100</v>
      </c>
      <c r="IE70" s="5">
        <f>IFERROR(求节点(相关资料!T$6:T$85,HJ$6:HJ$85,$HM70),0)</f>
        <v>476990660</v>
      </c>
      <c r="IH70" s="6">
        <v>65</v>
      </c>
      <c r="II70" s="6">
        <f>SUMPRODUCT(HN70:IE70,'[1]功能-城建'!$X70:$AO70)</f>
        <v>281739157246.66663</v>
      </c>
      <c r="IJ70" s="6">
        <f>'[1]资源-木石铜粮'!$BW70</f>
        <v>279372747667.5108</v>
      </c>
      <c r="IK70" s="6">
        <f t="shared" si="19"/>
        <v>1.0084704381472889</v>
      </c>
    </row>
    <row r="71" spans="1:245" x14ac:dyDescent="0.15">
      <c r="A71" s="2">
        <v>66</v>
      </c>
      <c r="B71" s="4">
        <f>'[1]资源-木石铜粮'!DG71</f>
        <v>108777259515.42862</v>
      </c>
      <c r="C71" s="4">
        <f>'[1]资源-木石铜粮'!DH71</f>
        <v>16365233584.036137</v>
      </c>
      <c r="D71" s="4">
        <f>'[1]资源-木石铜粮'!DI71</f>
        <v>48449176410.898186</v>
      </c>
      <c r="E71" s="4">
        <f>'[1]资源-木石铜粮'!DJ71</f>
        <v>0</v>
      </c>
      <c r="F71" s="4">
        <f>'[1]资源-木石铜粮'!DK71</f>
        <v>4492172965.1006231</v>
      </c>
      <c r="G71" s="4">
        <f>'[1]资源-木石铜粮'!DL71</f>
        <v>4492172965.1006231</v>
      </c>
      <c r="H71" s="4">
        <f>'[1]资源-木石铜粮'!DM71</f>
        <v>4492172965.1006231</v>
      </c>
      <c r="I71" s="4">
        <f>'[1]资源-木石铜粮'!DN71</f>
        <v>4492172965.1006231</v>
      </c>
      <c r="J71" s="29" t="e">
        <f>SMALL('[1]资源-木石铜粮'!$DO$6:$DO$55,$A71)</f>
        <v>#NUM!</v>
      </c>
      <c r="K71" s="4">
        <f>'[1]资源-木石铜粮'!DP71</f>
        <v>23012898003.024632</v>
      </c>
      <c r="L71" s="4">
        <f>'[1]资源-木石铜粮'!DQ71</f>
        <v>16365233124.093056</v>
      </c>
      <c r="M71" s="4">
        <f>'[1]资源-木石铜粮'!DR71</f>
        <v>38544872668.078293</v>
      </c>
      <c r="N71" s="4">
        <f>'[1]资源-木石铜粮'!DS71</f>
        <v>5935848610.471056</v>
      </c>
      <c r="O71" s="4">
        <f>'[1]资源-木石铜粮'!DT71</f>
        <v>5935849739.5291281</v>
      </c>
      <c r="P71" s="4">
        <f>'[1]资源-木石铜粮'!DU71</f>
        <v>5935849330.6908369</v>
      </c>
      <c r="Q71" s="4">
        <f>'[1]资源-木石铜粮'!DV71</f>
        <v>4451885657.3357363</v>
      </c>
      <c r="R71" s="4">
        <f>'[1]资源-木石铜粮'!DW71</f>
        <v>14114938856.158236</v>
      </c>
      <c r="S71" s="4">
        <f>'[1]资源-木石铜粮'!DX71</f>
        <v>450057070.0091154</v>
      </c>
      <c r="T71" s="4">
        <f>'[1]资源-木石铜粮'!DY71</f>
        <v>0</v>
      </c>
      <c r="V71" s="2">
        <v>66</v>
      </c>
      <c r="W71" s="2">
        <f>IFERROR(求节点($A$6:$A$85,B$6:B$85,相关资料!C71),0)</f>
        <v>108777259515.42862</v>
      </c>
      <c r="X71" s="2">
        <f>IFERROR(求节点($A$6:$A$85,C$6:C$85,相关资料!D71),0)</f>
        <v>16365233584.036137</v>
      </c>
      <c r="Y71" s="2">
        <f>IFERROR(求节点($A$6:$A$85,D$6:D$85,相关资料!E71),0)</f>
        <v>464988771639.45007</v>
      </c>
      <c r="Z71" s="2">
        <f>IFERROR(求节点($A$6:$A$85,E$6:E$85,相关资料!F71),0)</f>
        <v>0</v>
      </c>
      <c r="AA71" s="2">
        <f>IFERROR(求节点($A$6:$A$85,F$6:F$85,相关资料!G71),0)</f>
        <v>4492172965.1006231</v>
      </c>
      <c r="AB71" s="2">
        <f>IFERROR(求节点($A$6:$A$85,G$6:G$85,相关资料!H71),0)</f>
        <v>4492172965.1006231</v>
      </c>
      <c r="AC71" s="2">
        <f>IFERROR(求节点($A$6:$A$85,H$6:H$85,相关资料!I71),0)</f>
        <v>4492172965.1006231</v>
      </c>
      <c r="AD71" s="2">
        <f>IFERROR(求节点($A$6:$A$85,I$6:I$85,相关资料!J71),0)</f>
        <v>4492172965.1006231</v>
      </c>
      <c r="AE71" s="29">
        <f>MAX(求节点('[1]功能-城建'!$K$33:$K$55,$J$33:$J$85,$V71),AE70)</f>
        <v>1224082814.2575464</v>
      </c>
      <c r="AF71" s="2">
        <f>IFERROR(求节点($A$6:$A$85,K$6:K$85,相关资料!L71),0)</f>
        <v>23012898003.024632</v>
      </c>
      <c r="AG71" s="2">
        <f>IFERROR(求节点($A$6:$A$85,L$6:L$85,相关资料!M71),0)</f>
        <v>16365233124.093056</v>
      </c>
      <c r="AH71" s="2">
        <f>IFERROR(求节点($A$6:$A$85,M$6:M$85,相关资料!N71),0)</f>
        <v>365635414126.22552</v>
      </c>
      <c r="AI71" s="2">
        <f>IFERROR(求节点($A$6:$A$85,N$6:N$85,相关资料!O71),0)</f>
        <v>46721568786.87645</v>
      </c>
      <c r="AJ71" s="2">
        <f>IFERROR(求节点($A$6:$A$85,O$6:O$85,相关资料!P71),0)</f>
        <v>46721569915.934525</v>
      </c>
      <c r="AK71" s="2">
        <f>IFERROR(求节点($A$6:$A$85,P$6:P$85,相关资料!Q71),0)</f>
        <v>46721569507.096237</v>
      </c>
      <c r="AL71" s="2">
        <f>IFERROR(求节点($A$6:$A$85,Q$6:Q$85,相关资料!R71),0)</f>
        <v>35041175789.639816</v>
      </c>
      <c r="AM71" s="2">
        <f>IFERROR(求节点($A$6:$A$85,R$6:R$85,相关资料!S71),0)</f>
        <v>14114938856.158236</v>
      </c>
      <c r="AN71" s="2">
        <f>IFERROR(求节点($A$6:$A$85,S$6:S$85,相关资料!T71),0)</f>
        <v>3606382190.1373234</v>
      </c>
      <c r="AO71" s="2">
        <f>IFERROR(求节点($A$6:$A$85,T$6:T$85,相关资料!U71),0)</f>
        <v>0</v>
      </c>
      <c r="AQ71" s="2">
        <v>66</v>
      </c>
      <c r="AR71" s="2">
        <f>IF(W71-W70=0,MAX(AR$6:AR70),W71-W70)</f>
        <v>16695586699.016083</v>
      </c>
      <c r="AS71" s="2">
        <f>IF(X71-X70=0,MAX(AS$6:AS70),X71-X70)</f>
        <v>2435296104.9692612</v>
      </c>
      <c r="AT71" s="2">
        <f>IF(Y71-Y70=0,MAX(AT$6:AT70),Y71-Y70)</f>
        <v>130219026434.29602</v>
      </c>
      <c r="AU71" s="2">
        <f>IF(Z71-Z70=0,MAX(AU$6:AU70),Z71-Z70)</f>
        <v>0</v>
      </c>
      <c r="AV71" s="2">
        <f>IF(AA71-AA70=0,MAX(AV$6:AV70),AA71-AA70)</f>
        <v>627653635.30135632</v>
      </c>
      <c r="AW71" s="2">
        <f>IF(AB71-AB70=0,MAX(AW$6:AW70),AB71-AB70)</f>
        <v>627653635.30135632</v>
      </c>
      <c r="AX71" s="2">
        <f>IF(AC71-AC70=0,MAX(AX$6:AX70),AC71-AC70)</f>
        <v>627653635.30135632</v>
      </c>
      <c r="AY71" s="2">
        <f>IF(AD71-AD70=0,MAX(AY$6:AY70),AD71-AD70)</f>
        <v>627653635.30135632</v>
      </c>
      <c r="AZ71" s="2">
        <f>IF(AE71-AE70=0,MAX(AZ$6:AZ70),AE71-AE70)</f>
        <v>237901179.0002284</v>
      </c>
      <c r="BA71" s="2">
        <f>IF(AF71-AF70=0,MAX(BA$6:BA70),AF71-AF70)</f>
        <v>3514860357.6875954</v>
      </c>
      <c r="BB71" s="2">
        <f>IF(AG71-AG70=0,MAX(BB$6:BB70),AG71-AG70)</f>
        <v>2435296104.9692612</v>
      </c>
      <c r="BC71" s="2">
        <f>IF(AH71-AH70=0,MAX(BC$6:BC70),AH71-AH70)</f>
        <v>80184338195.206726</v>
      </c>
      <c r="BD71" s="2">
        <f>IF(AI71-AI70=0,MAX(BD$6:BD70),AI71-AI70)</f>
        <v>17673864382.141937</v>
      </c>
      <c r="BE71" s="2">
        <f>IF(AJ71-AJ70=0,MAX(BE$6:BE70),AJ71-AJ70)</f>
        <v>17673864382.141937</v>
      </c>
      <c r="BF71" s="2">
        <f>IF(AK71-AK70=0,MAX(BF$6:BF70),AK71-AK70)</f>
        <v>17673864382.141941</v>
      </c>
      <c r="BG71" s="2">
        <f>IF(AL71-AL70=0,MAX(BG$6:BG70),AL71-AL70)</f>
        <v>13255398286.606468</v>
      </c>
      <c r="BH71" s="2">
        <f>IF(AM71-AM70=0,MAX(BH$6:BH70),AM71-AM70)</f>
        <v>2121469287.3185844</v>
      </c>
      <c r="BI71" s="2">
        <f>IF(AN71-AN70=0,MAX(BI$6:BI70),AN71-AN70)</f>
        <v>1285032343.8735757</v>
      </c>
      <c r="BK71" s="21">
        <v>1.24</v>
      </c>
      <c r="BL71" s="2">
        <v>66</v>
      </c>
      <c r="BM71" s="2">
        <f>IF($BL71&gt;BM$1,0,SMALL(AR$6:AR$85,$BL71)*求节点($BL$6:$BL$85,$BK$6:$BK$85,INDEX(升级建筑所需大殿等级!AA$6:AA$85,MATCH($BL71,升级建筑所需大殿等级!$Z$6:$Z$85,0))))</f>
        <v>20702527506.779942</v>
      </c>
      <c r="BN71" s="2">
        <f>IF($BL71&gt;BN$1,0,SMALL(AS$6:AS$85,$BL71)*求节点($BL$6:$BL$85,$BK$6:$BK$85,INDEX(升级建筑所需大殿等级!AB$6:AB$85,MATCH($BL71,升级建筑所需大殿等级!$Z$6:$Z$85,0))))</f>
        <v>3019767170.1618838</v>
      </c>
      <c r="BO71" s="2">
        <f>IF($BL71&gt;BO$1,0,SMALL(AT$6:AT$85,$BL71)*求节点($BL$6:$BL$85,$BK$6:$BK$85,INDEX(升级建筑所需大殿等级!AC$6:AC$85,MATCH($BL71,升级建筑所需大殿等级!$Z$6:$Z$85,0))))</f>
        <v>0</v>
      </c>
      <c r="BP71" s="2">
        <f>IF($BL71&gt;BP$1,0,SMALL(AU$6:AU$85,$BL71)*求节点($BL$6:$BL$85,$BK$6:$BK$85,INDEX(升级建筑所需大殿等级!AD$6:AD$85,MATCH($BL71,升级建筑所需大殿等级!$Z$6:$Z$85,0))))</f>
        <v>0</v>
      </c>
      <c r="BQ71" s="2">
        <f>IF($BL71&gt;BQ$1,0,SMALL(AV$6:AV$85,$BL71)*求节点($BL$6:$BL$85,$BK$6:$BK$85,INDEX(升级建筑所需大殿等级!AE$6:AE$85,MATCH($BL71,升级建筑所需大殿等级!$Z$6:$Z$85,0))))</f>
        <v>778290507.77368188</v>
      </c>
      <c r="BR71" s="2">
        <f>IF($BL71&gt;BR$1,0,SMALL(AW$6:AW$85,$BL71)*求节点($BL$6:$BL$85,$BK$6:$BK$85,INDEX(升级建筑所需大殿等级!AF$6:AF$85,MATCH($BL71,升级建筑所需大殿等级!$Z$6:$Z$85,0))))</f>
        <v>778290507.77368188</v>
      </c>
      <c r="BS71" s="2">
        <f>IF($BL71&gt;BS$1,0,SMALL(AX$6:AX$85,$BL71)*求节点($BL$6:$BL$85,$BK$6:$BK$85,INDEX(升级建筑所需大殿等级!AG$6:AG$85,MATCH($BL71,升级建筑所需大殿等级!$Z$6:$Z$85,0))))</f>
        <v>778290507.77368188</v>
      </c>
      <c r="BT71" s="2">
        <f>IF($BL71&gt;BT$1,0,SMALL(AY$6:AY$85,$BL71)*求节点($BL$6:$BL$85,$BK$6:$BK$85,INDEX(升级建筑所需大殿等级!AH$6:AH$85,MATCH($BL71,升级建筑所需大殿等级!$Z$6:$Z$85,0))))</f>
        <v>778290507.77368188</v>
      </c>
      <c r="BU71" s="2">
        <f>IF($BL71&gt;BU$1,0,SMALL(AZ$6:AZ$85,$BL71)*求节点($BL$6:$BL$85,$BK$6:$BK$85,INDEX(升级建筑所需大殿等级!AI$6:AI$85,MATCH($BL71,升级建筑所需大殿等级!$Z$6:$Z$85,0))))</f>
        <v>294997461.96028322</v>
      </c>
      <c r="BV71" s="2">
        <f>IF($BL71&gt;BV$1,0,SMALL(BA$6:BA$85,$BL71)*求节点($BL$6:$BL$85,$BK$6:$BK$85,INDEX(升级建筑所需大殿等级!AJ$6:AJ$85,MATCH($BL71,升级建筑所需大殿等级!$Z$6:$Z$85,0))))</f>
        <v>4358426843.5326185</v>
      </c>
      <c r="BW71" s="2">
        <f>IF($BL71&gt;BW$1,0,SMALL(BB$6:BB$85,$BL71)*求节点($BL$6:$BL$85,$BK$6:$BK$85,INDEX(升级建筑所需大殿等级!AK$6:AK$85,MATCH($BL71,升级建筑所需大殿等级!$Z$6:$Z$85,0))))</f>
        <v>3019767170.1618838</v>
      </c>
      <c r="BX71" s="2">
        <f>IF($BL71&gt;BX$1,0,SMALL(BC$6:BC$85,$BL71)*求节点($BL$6:$BL$85,$BK$6:$BK$85,INDEX(升级建筑所需大殿等级!AL$6:AL$85,MATCH($BL71,升级建筑所需大殿等级!$Z$6:$Z$85,0))))</f>
        <v>0</v>
      </c>
      <c r="BY71" s="2">
        <f>IF($BL71&gt;BY$1,0,SMALL(BD$6:BD$85,$BL71)*求节点($BL$6:$BL$85,$BK$6:$BK$85,INDEX(升级建筑所需大殿等级!AM$6:AM$85,MATCH($BL71,升级建筑所需大殿等级!$Z$6:$Z$85,0))))</f>
        <v>0</v>
      </c>
      <c r="BZ71" s="2">
        <f>IF($BL71&gt;BZ$1,0,SMALL(BE$6:BE$85,$BL71)*求节点($BL$6:$BL$85,$BK$6:$BK$85,INDEX(升级建筑所需大殿等级!AN$6:AN$85,MATCH($BL71,升级建筑所需大殿等级!$Z$6:$Z$85,0))))</f>
        <v>0</v>
      </c>
      <c r="CA71" s="2">
        <f>IF($BL71&gt;CA$1,0,SMALL(BF$6:BF$85,$BL71)*求节点($BL$6:$BL$85,$BK$6:$BK$85,INDEX(升级建筑所需大殿等级!AO$6:AO$85,MATCH($BL71,升级建筑所需大殿等级!$Z$6:$Z$85,0))))</f>
        <v>0</v>
      </c>
      <c r="CB71" s="2">
        <f>IF($BL71&gt;CB$1,0,SMALL(BG$6:BG$85,$BL71)*求节点($BL$6:$BL$85,$BK$6:$BK$85,INDEX(升级建筑所需大殿等级!AP$6:AP$85,MATCH($BL71,升级建筑所需大殿等级!$Z$6:$Z$85,0))))</f>
        <v>0</v>
      </c>
      <c r="CC71" s="2">
        <f>IF($BL71&gt;CC$1,0,SMALL(BH$6:BH$85,$BL71)*求节点($BL$6:$BL$85,$BK$6:$BK$85,INDEX(升级建筑所需大殿等级!AQ$6:AQ$85,MATCH($BL71,升级建筑所需大殿等级!$Z$6:$Z$85,0))))</f>
        <v>2630621916.2750449</v>
      </c>
      <c r="CD71" s="2">
        <f>IF($BL71&gt;CD$1,0,SMALL(BI$6:BI$85,$BL71)*求节点($BL$6:$BL$85,$BK$6:$BK$85,INDEX(升级建筑所需大殿等级!AR$6:AR$85,MATCH($BL71,升级建筑所需大殿等级!$Z$6:$Z$85,0))))</f>
        <v>0</v>
      </c>
      <c r="CE71" s="2"/>
      <c r="CF71" s="2"/>
      <c r="CH71" s="1">
        <v>66</v>
      </c>
      <c r="CI71" s="1">
        <f>IFERROR(ROUND($BM71*INDEX(消耗汇总!BE$8:BE$87,相关资料!$C71,1),-2),0)</f>
        <v>4814541300</v>
      </c>
      <c r="CJ71" s="1">
        <f>IFERROR(ROUND($BM71*INDEX(消耗汇总!BF$8:BF$87,相关资料!$C71,1),-2),0)</f>
        <v>11073444900</v>
      </c>
      <c r="CK71" s="1">
        <f>IFERROR(ROUND($BM71*INDEX(消耗汇总!BG$8:BG$87,相关资料!$C71,1),-2),0)</f>
        <v>4814541300</v>
      </c>
      <c r="CL71" s="1">
        <f>IFERROR(ROUND($BM71*INDEX(消耗汇总!BH$8:BH$87,相关资料!$C71,1),-2),0)</f>
        <v>0</v>
      </c>
      <c r="CN71" s="1">
        <f>IFERROR(ROUND($BN71*INDEX(消耗汇总!BE$8:BE$87,相关资料!$D71,1),-2),0)</f>
        <v>702271400</v>
      </c>
      <c r="CO71" s="1">
        <f>IFERROR(ROUND($BN71*INDEX(消耗汇总!BF$8:BF$87,相关资料!$D71,1),-2),0)</f>
        <v>1615224300</v>
      </c>
      <c r="CP71" s="1">
        <f>IFERROR(ROUND($BN71*INDEX(消耗汇总!BG$8:BG$87,相关资料!$D71,1),-2),0)</f>
        <v>702271400</v>
      </c>
      <c r="CQ71" s="1">
        <f>IFERROR(ROUND($BN71*INDEX(消耗汇总!BH$8:BH$87,相关资料!$D71,1),-2),0)</f>
        <v>0</v>
      </c>
      <c r="CS71" s="1">
        <f>IFERROR(ROUND($BO71*INDEX(消耗汇总!BE$8:BE$87,相关资料!$E71,1),-2),0)</f>
        <v>0</v>
      </c>
      <c r="CT71" s="1">
        <f>IFERROR(ROUND($BO71*INDEX(消耗汇总!BF$8:BF$87,相关资料!$E71,1),-2),0)</f>
        <v>0</v>
      </c>
      <c r="CU71" s="1">
        <f>IFERROR(ROUND($BO71*INDEX(消耗汇总!BG$8:BG$87,相关资料!$E71,1),-2),0)</f>
        <v>0</v>
      </c>
      <c r="CV71" s="1">
        <f>IFERROR(ROUND($BO71*INDEX(消耗汇总!BH$8:BH$87,相关资料!$E71,1),-2),0)</f>
        <v>0</v>
      </c>
      <c r="CX71" s="1">
        <f>IFERROR(ROUND($BP71*INDEX(消耗汇总!BE$8:BE$87,相关资料!$F71,1),-2),0)</f>
        <v>0</v>
      </c>
      <c r="CY71" s="1">
        <f>IFERROR(ROUND($BP71*INDEX(消耗汇总!BF$8:BF$87,相关资料!$F71,1),-2),0)</f>
        <v>0</v>
      </c>
      <c r="CZ71" s="1">
        <f>IFERROR(ROUND($BP71*INDEX(消耗汇总!BG$8:BG$87,相关资料!$F71,1),-2),0)</f>
        <v>0</v>
      </c>
      <c r="DA71" s="1">
        <f>IFERROR(ROUND($BP71*INDEX(消耗汇总!BH$8:BH$87,相关资料!$F71,1),-2),0)</f>
        <v>0</v>
      </c>
      <c r="DD71" s="1">
        <f>IFERROR(ROUND($BQ71*INDEX(消耗汇总!BF$8:BF$87,相关资料!$G71,1)+$BS71*INDEX(消耗汇总!BF$8:BF$87,相关资料!$G71,1)/2,-2),0)</f>
        <v>624442400</v>
      </c>
      <c r="DE71" s="1">
        <f>IFERROR(ROUND($BQ71*INDEX(消耗汇总!BG$8:BG$87,相关资料!$G71,1)+$BS71*INDEX(消耗汇总!BG$8:BG$87,相关资料!$G71,1)/2,-2),0)</f>
        <v>271496700</v>
      </c>
      <c r="DF71" s="1">
        <f>IFERROR(ROUND($BQ71*INDEX(消耗汇总!BH$8:BH$87,相关资料!$G71,1)+$BS71*INDEX(消耗汇总!BH$8:BH$87,相关资料!$G71,1)/2,-2),0)</f>
        <v>0</v>
      </c>
      <c r="DH71" s="1">
        <f t="shared" si="20"/>
        <v>271496700</v>
      </c>
      <c r="DI71" s="1">
        <f t="shared" si="21"/>
        <v>624442400</v>
      </c>
      <c r="DM71" s="2">
        <f t="shared" si="22"/>
        <v>447969550</v>
      </c>
      <c r="DN71" s="2"/>
      <c r="DO71" s="2">
        <f t="shared" si="23"/>
        <v>447969550</v>
      </c>
      <c r="DR71" s="1">
        <f>IFERROR(ROUND($BT71*INDEX(消耗汇总!BE$8:BE$87,相关资料!$J71,1),-2),0)</f>
        <v>180997800</v>
      </c>
      <c r="DS71" s="1">
        <f>IFERROR(ROUND($BT71*INDEX(消耗汇总!BF$8:BF$87,相关资料!$J71,1),-2),0)</f>
        <v>416294900</v>
      </c>
      <c r="DT71" s="1">
        <f>IFERROR(ROUND($BT71*INDEX(消耗汇总!BG$8:BG$87,相关资料!$J71,1),-2),0)</f>
        <v>180997800</v>
      </c>
      <c r="DU71" s="1">
        <f>IFERROR(ROUND($BT71*INDEX(消耗汇总!BH$8:BH$87,'[1]功能-城建'!$AZ71,1),-2),0)</f>
        <v>0</v>
      </c>
      <c r="DW71" s="1">
        <f>ROUND($BU71*INDEX(消耗汇总!BE$8:BE$87,相关资料!$K71,1),-2)</f>
        <v>68604100</v>
      </c>
      <c r="DX71" s="1">
        <f>ROUND($BU71*INDEX(消耗汇总!BF$8:BF$87,相关资料!$K71,1),-2)</f>
        <v>157789300</v>
      </c>
      <c r="DY71" s="1">
        <f>ROUND($BU71*INDEX(消耗汇总!BG$8:BG$87,相关资料!$K71,1),-2)</f>
        <v>68604100</v>
      </c>
      <c r="DZ71" s="1">
        <f>ROUND($BU71*INDEX(消耗汇总!BH$8:BH$87,相关资料!$K71,1),-2)</f>
        <v>0</v>
      </c>
      <c r="EB71" s="1">
        <f>IFERROR(ROUND($BV71*INDEX(消耗汇总!BE$8:BE$87,相关资料!$L71,1),-2),0)</f>
        <v>1013587600</v>
      </c>
      <c r="EC71" s="1">
        <f>IFERROR(ROUND($BV71*INDEX(消耗汇总!BF$8:BF$87,相关资料!$L71,1),-2),0)</f>
        <v>2331251600</v>
      </c>
      <c r="ED71" s="1">
        <f>IFERROR(ROUND($BV71*INDEX(消耗汇总!BG$8:BG$87,相关资料!$L71,1),-2),0)</f>
        <v>1013587600</v>
      </c>
      <c r="EE71" s="1">
        <f>IFERROR(ROUND($BV71*INDEX(消耗汇总!BH$8:BH$87,相关资料!$L71,1),-2),0)</f>
        <v>0</v>
      </c>
      <c r="EG71" s="1">
        <f>IFERROR(ROUND($BW71*INDEX(消耗汇总!BE$8:BE$87,相关资料!$M71,1),-2),0)</f>
        <v>702271400</v>
      </c>
      <c r="EH71" s="1">
        <f>IFERROR(ROUND($BW71*INDEX(消耗汇总!BF$8:BF$87,相关资料!$M71,1),-2),0)</f>
        <v>1615224300</v>
      </c>
      <c r="EI71" s="1">
        <f>IFERROR(ROUND($BW71*INDEX(消耗汇总!BG$8:BG$87,相关资料!$M71,1),-2),0)</f>
        <v>702271400</v>
      </c>
      <c r="EJ71" s="1">
        <f>IFERROR(ROUND($BW71*INDEX(消耗汇总!BH$8:BH$87,相关资料!$M71,1),-2),0)</f>
        <v>0</v>
      </c>
      <c r="EL71" s="1">
        <f>IFERROR(ROUND($BX71*INDEX(消耗汇总!BE$8:BE$87,相关资料!$N71,1),-2),0)</f>
        <v>0</v>
      </c>
      <c r="EM71" s="1">
        <f>IFERROR(ROUND($BX71*INDEX(消耗汇总!BF$8:BF$87,相关资料!$N71,1),-2),0)</f>
        <v>0</v>
      </c>
      <c r="EN71" s="1">
        <f>IFERROR(ROUND($BX71*INDEX(消耗汇总!BG$8:BG$87,相关资料!$N71,1),-2),0)</f>
        <v>0</v>
      </c>
      <c r="EO71" s="1">
        <f>IFERROR(ROUND($BX71*INDEX(消耗汇总!BH$8:BH$87,相关资料!$N71,1),-2),0)</f>
        <v>0</v>
      </c>
      <c r="EQ71" s="1">
        <f>IFERROR(ROUND($BY71*INDEX(消耗汇总!BE$8:BE$87,相关资料!$O71,1),-2),0)</f>
        <v>0</v>
      </c>
      <c r="ER71" s="1">
        <f>IFERROR(ROUND($BY71*INDEX(消耗汇总!BF$8:BF$87,相关资料!$O71,1),-2),0)</f>
        <v>0</v>
      </c>
      <c r="ES71" s="1">
        <f>IFERROR(ROUND($BY71*INDEX(消耗汇总!BG$8:BG$87,相关资料!$O71,1),-2),0)</f>
        <v>0</v>
      </c>
      <c r="ET71" s="1">
        <f>IFERROR(ROUND($BY71*INDEX(消耗汇总!BH$8:BH$87,相关资料!$O71,1),-2),0)</f>
        <v>0</v>
      </c>
      <c r="EV71" s="1">
        <f>IFERROR(ROUND($BZ71*INDEX(消耗汇总!BE$8:BE$87,相关资料!$P71,1),-2),0)</f>
        <v>0</v>
      </c>
      <c r="EW71" s="1">
        <f>IFERROR(ROUND($BZ71*INDEX(消耗汇总!BF$8:BF$87,相关资料!$P71,1),-2),0)</f>
        <v>0</v>
      </c>
      <c r="EX71" s="1">
        <f>IFERROR(ROUND($BZ71*INDEX(消耗汇总!BG$8:BG$87,相关资料!$P71,1),-2),0)</f>
        <v>0</v>
      </c>
      <c r="EY71" s="1">
        <f>IFERROR(ROUND($BZ71*INDEX(消耗汇总!BH$8:BH$87,相关资料!$P71,1),-2),0)</f>
        <v>0</v>
      </c>
      <c r="FA71" s="1">
        <f>IFERROR(ROUND($CA71*INDEX(消耗汇总!BE$8:BE$87,相关资料!$Q71,1),-2),0)</f>
        <v>0</v>
      </c>
      <c r="FB71" s="1">
        <f>IFERROR(ROUND($CA71*INDEX(消耗汇总!BF$8:BF$87,相关资料!$Q71,1),-2),0)</f>
        <v>0</v>
      </c>
      <c r="FC71" s="1">
        <f>IFERROR(ROUND($CA71*INDEX(消耗汇总!BG$8:BG$87,相关资料!$Q71,1),-2),0)</f>
        <v>0</v>
      </c>
      <c r="FD71" s="1">
        <f>IFERROR(ROUND($CA71*INDEX(消耗汇总!BH$8:BH$87,相关资料!$Q71,1),-2),0)</f>
        <v>0</v>
      </c>
      <c r="FF71" s="1">
        <f>IFERROR(ROUND($CB71*INDEX(消耗汇总!BE$8:BE$87,相关资料!$R71,1),-2),0)</f>
        <v>0</v>
      </c>
      <c r="FG71" s="1">
        <f>IFERROR(ROUND($CB71*INDEX(消耗汇总!BF$8:BF$87,相关资料!$R71,1),-2),0)</f>
        <v>0</v>
      </c>
      <c r="FH71" s="1">
        <f>IFERROR(ROUND($CB71*INDEX(消耗汇总!BG$8:BG$87,相关资料!$R71,1),-2),0)</f>
        <v>0</v>
      </c>
      <c r="FI71" s="1">
        <f>IFERROR(ROUND($CB71*INDEX(消耗汇总!BH$8:BH$87,相关资料!$R71,1),-2),0)</f>
        <v>0</v>
      </c>
      <c r="FK71" s="1">
        <f>IFERROR(ROUND($CC71*INDEX(消耗汇总!BE$8:BE$87,相关资料!$S71,1),-2),0)</f>
        <v>611772500</v>
      </c>
      <c r="FL71" s="1">
        <f>IFERROR(ROUND($CC71*INDEX(消耗汇总!BF$8:BF$87,相关资料!$S71,1),-2),0)</f>
        <v>1407076800</v>
      </c>
      <c r="FM71" s="1">
        <f>IFERROR(ROUND($CC71*INDEX(消耗汇总!BG$8:BG$87,相关资料!$S71,1),-2),0)</f>
        <v>611772500</v>
      </c>
      <c r="FN71" s="1">
        <f>IFERROR(ROUND($CC71*INDEX(消耗汇总!BH$8:BH$87,相关资料!$S71,1),-2),0)</f>
        <v>0</v>
      </c>
      <c r="FP71" s="1">
        <f>IFERROR(ROUND($CD71*INDEX(消耗汇总!BE$8:BE$87,相关资料!$T71,1),-2),0)</f>
        <v>0</v>
      </c>
      <c r="FQ71" s="1">
        <f>IFERROR(ROUND($CD71*INDEX(消耗汇总!BF$8:BF$87,相关资料!$T71,1),-2),0)</f>
        <v>0</v>
      </c>
      <c r="FR71" s="1">
        <f>IFERROR(ROUND($CD71*INDEX(消耗汇总!BG$8:BG$87,相关资料!$T71,1),-2),0)</f>
        <v>0</v>
      </c>
      <c r="FS71" s="1">
        <f>IFERROR(ROUND($CD71*INDEX(消耗汇总!BH$8:BH$87,相关资料!$T71,1),-2),0)</f>
        <v>0</v>
      </c>
      <c r="FW71" s="8">
        <v>66</v>
      </c>
      <c r="FX71" s="5">
        <f t="shared" ref="FX71:FX85" si="36">SUM($CI71:$CL71)</f>
        <v>20702527500</v>
      </c>
      <c r="FY71" s="5">
        <f t="shared" ref="FY71:FY85" si="37">SUM($CN71:$CQ71)</f>
        <v>3019767100</v>
      </c>
      <c r="FZ71" s="5">
        <f t="shared" ref="FZ71:FZ85" si="38">SUM($CS71:$CV71)</f>
        <v>0</v>
      </c>
      <c r="GA71" s="5">
        <f t="shared" si="24"/>
        <v>0</v>
      </c>
      <c r="GB71" s="5">
        <f t="shared" si="25"/>
        <v>895939100</v>
      </c>
      <c r="GC71" s="5">
        <f t="shared" si="26"/>
        <v>895939100</v>
      </c>
      <c r="GD71" s="5">
        <f t="shared" ref="GD71:GD85" si="39">SUM($DM71:$DP71)</f>
        <v>895939100</v>
      </c>
      <c r="GE71" s="5">
        <f t="shared" ref="GE71:GE85" si="40">SUM($DR71:$DU71)</f>
        <v>778290500</v>
      </c>
      <c r="GF71" s="5">
        <f t="shared" si="27"/>
        <v>294997500</v>
      </c>
      <c r="GG71" s="5">
        <f t="shared" si="28"/>
        <v>4358426800</v>
      </c>
      <c r="GH71" s="5">
        <f t="shared" si="29"/>
        <v>3019767100</v>
      </c>
      <c r="GI71" s="8"/>
      <c r="GJ71" s="5">
        <f t="shared" si="30"/>
        <v>0</v>
      </c>
      <c r="GK71" s="5">
        <f t="shared" si="31"/>
        <v>0</v>
      </c>
      <c r="GL71" s="5">
        <f t="shared" si="32"/>
        <v>0</v>
      </c>
      <c r="GM71" s="5">
        <f t="shared" si="33"/>
        <v>0</v>
      </c>
      <c r="GN71" s="5">
        <f t="shared" si="34"/>
        <v>2630621800</v>
      </c>
      <c r="GO71" s="5">
        <f t="shared" si="35"/>
        <v>0</v>
      </c>
      <c r="GR71" s="8">
        <v>66</v>
      </c>
      <c r="GS71" s="5">
        <f>SUM(FX$6:FX71)</f>
        <v>131431864100</v>
      </c>
      <c r="GT71" s="5">
        <f>SUM(FY$6:FY71)</f>
        <v>19736931500</v>
      </c>
      <c r="GU71" s="5">
        <f>SUM(FZ$6:FZ71)</f>
        <v>574088126600</v>
      </c>
      <c r="GV71" s="5">
        <f>SUM(GA$6:GA71)</f>
        <v>0</v>
      </c>
      <c r="GW71" s="5">
        <f>SUM(GB$6:GB71)</f>
        <v>6162413200</v>
      </c>
      <c r="GX71" s="5">
        <f>SUM(GC$6:GC71)</f>
        <v>6162413200</v>
      </c>
      <c r="GY71" s="5">
        <f>SUM(GD$6:GD71)</f>
        <v>6162413220</v>
      </c>
      <c r="GZ71" s="5">
        <f>SUM(GE$6:GE71)</f>
        <v>5398949750</v>
      </c>
      <c r="HA71" s="5">
        <f>SUM(GF$6:GF71)</f>
        <v>5753725700</v>
      </c>
      <c r="HB71" s="5">
        <f>SUM(GG$6:GG71)</f>
        <v>27797684950</v>
      </c>
      <c r="HC71" s="5">
        <f>SUM(GH$6:GH71)</f>
        <v>19736931800</v>
      </c>
      <c r="HD71" s="5">
        <f>SUM(GI$6:GI71)</f>
        <v>0</v>
      </c>
      <c r="HE71" s="5">
        <f>SUM(GJ$6:GJ71)</f>
        <v>57765804600</v>
      </c>
      <c r="HF71" s="5">
        <f>SUM(GK$6:GK71)</f>
        <v>57765805200</v>
      </c>
      <c r="HG71" s="5">
        <f>SUM(GL$6:GL71)</f>
        <v>57765804900</v>
      </c>
      <c r="HH71" s="5">
        <f>SUM(GM$6:GM71)</f>
        <v>43324352700</v>
      </c>
      <c r="HI71" s="5">
        <f>SUM(GN$6:GN71)</f>
        <v>17033407900</v>
      </c>
      <c r="HJ71" s="5">
        <f>SUM(GO$6:GO71)</f>
        <v>4436503800</v>
      </c>
      <c r="HM71" s="8">
        <v>66</v>
      </c>
      <c r="HN71" s="5">
        <f>IFERROR(求节点(相关资料!C$6:C$85,GS$6:GS$85,$HM71),0)</f>
        <v>131431864100</v>
      </c>
      <c r="HO71" s="5">
        <f>IFERROR(求节点(相关资料!D$6:D$85,GT$6:GT$85,$HM71),0)</f>
        <v>19736931500</v>
      </c>
      <c r="HP71" s="5">
        <f>IFERROR(求节点(相关资料!E$6:E$85,GU$6:GU$85,$HM71),0)</f>
        <v>57579028500</v>
      </c>
      <c r="HQ71" s="5">
        <f>IFERROR(求节点(相关资料!F$6:F$85,GV$6:GV$85,$HM71),0)</f>
        <v>0</v>
      </c>
      <c r="HR71" s="5">
        <f>IFERROR(求节点(相关资料!G$6:G$85,GW$6:GW$85,$HM71),0)</f>
        <v>6162413200</v>
      </c>
      <c r="HS71" s="5">
        <f>IFERROR(求节点(相关资料!H$6:H$85,GX$6:GX$85,$HM71),0)</f>
        <v>6162413200</v>
      </c>
      <c r="HT71" s="5">
        <f>IFERROR(求节点(相关资料!I$6:I$85,GY$6:GY$85,$HM71),0)</f>
        <v>6162413220</v>
      </c>
      <c r="HU71" s="5">
        <f>IFERROR(求节点(相关资料!J$6:J$85,GZ$6:GZ$85,$HM71),0)</f>
        <v>5398949750</v>
      </c>
      <c r="HV71" s="5">
        <f>IFERROR(求节点(相关资料!K$6:K$85,HA$6:HA$85,$HM71),0)</f>
        <v>5753725700</v>
      </c>
      <c r="HW71" s="5">
        <f>IFERROR(求节点(相关资料!L$6:L$85,HB$6:HB$85,$HM71),0)</f>
        <v>27797684950</v>
      </c>
      <c r="HX71" s="5">
        <f>IFERROR(求节点(相关资料!M$6:M$85,HC$6:HC$85,$HM71),0)</f>
        <v>19736931800</v>
      </c>
      <c r="HY71" s="5">
        <f>IFERROR(求节点(相关资料!N$6:N$85,HD$6:HD$85,$HM71),0)</f>
        <v>0</v>
      </c>
      <c r="HZ71" s="5">
        <f>IFERROR(求节点(相关资料!O$6:O$85,HE$6:HE$85,$HM71),0)</f>
        <v>7371316000</v>
      </c>
      <c r="IA71" s="5">
        <f>IFERROR(求节点(相关资料!P$6:P$85,HF$6:HF$85,$HM71),0)</f>
        <v>7371316600</v>
      </c>
      <c r="IB71" s="5">
        <f>IFERROR(求节点(相关资料!Q$6:Q$85,HG$6:HG$85,$HM71),0)</f>
        <v>7371316300</v>
      </c>
      <c r="IC71" s="5">
        <f>IFERROR(求节点(相关资料!R$6:R$85,HH$6:HH$85,$HM71),0)</f>
        <v>5528486000</v>
      </c>
      <c r="ID71" s="5">
        <f>IFERROR(求节点(相关资料!S$6:S$85,HI$6:HI$85,$HM71),0)</f>
        <v>17033407900</v>
      </c>
      <c r="IE71" s="5">
        <f>IFERROR(求节点(相关资料!T$6:T$85,HJ$6:HJ$85,$HM71),0)</f>
        <v>544867880</v>
      </c>
      <c r="IH71" s="6">
        <v>66</v>
      </c>
      <c r="II71" s="6">
        <f>SUMPRODUCT(HN71:IE71,'[1]功能-城建'!$X71:$AO71)</f>
        <v>331143066600</v>
      </c>
      <c r="IJ71" s="6">
        <f>'[1]资源-木石铜粮'!$BW71</f>
        <v>329129989606.02582</v>
      </c>
      <c r="IK71" s="6">
        <f t="shared" si="19"/>
        <v>1.0061163584527313</v>
      </c>
    </row>
    <row r="72" spans="1:245" x14ac:dyDescent="0.15">
      <c r="A72" s="2">
        <v>67</v>
      </c>
      <c r="B72" s="4">
        <f>'[1]资源-木石铜粮'!DG72</f>
        <v>128392425184.6476</v>
      </c>
      <c r="C72" s="4">
        <f>'[1]资源-木石铜粮'!DH72</f>
        <v>19213065044.159782</v>
      </c>
      <c r="D72" s="4">
        <f>'[1]资源-木石铜粮'!DI72</f>
        <v>57074037404.415482</v>
      </c>
      <c r="E72" s="4">
        <f>'[1]资源-木石铜粮'!DJ72</f>
        <v>0</v>
      </c>
      <c r="F72" s="4">
        <f>'[1]资源-木石铜粮'!DK72</f>
        <v>5218660582.479104</v>
      </c>
      <c r="G72" s="4">
        <f>'[1]资源-木石铜粮'!DL72</f>
        <v>5218660582.479104</v>
      </c>
      <c r="H72" s="4">
        <f>'[1]资源-木石铜粮'!DM72</f>
        <v>5218660582.479104</v>
      </c>
      <c r="I72" s="4">
        <f>'[1]资源-木石铜粮'!DN72</f>
        <v>5218660582.479104</v>
      </c>
      <c r="J72" s="29" t="e">
        <f>SMALL('[1]资源-木石铜粮'!$DO$6:$DO$55,$A72)</f>
        <v>#NUM!</v>
      </c>
      <c r="K72" s="4">
        <f>'[1]资源-木石铜粮'!DP72</f>
        <v>27139347669.734402</v>
      </c>
      <c r="L72" s="4">
        <f>'[1]资源-木石铜粮'!DQ72</f>
        <v>19213064584.216702</v>
      </c>
      <c r="M72" s="4">
        <f>'[1]资源-木石铜粮'!DR72</f>
        <v>45357873543.853714</v>
      </c>
      <c r="N72" s="4">
        <f>'[1]资源-木石铜粮'!DS72</f>
        <v>6962617776.3659744</v>
      </c>
      <c r="O72" s="4">
        <f>'[1]资源-木石铜粮'!DT72</f>
        <v>6962618905.4240465</v>
      </c>
      <c r="P72" s="4">
        <f>'[1]资源-木石铜粮'!DU72</f>
        <v>6962618496.5857553</v>
      </c>
      <c r="Q72" s="4">
        <f>'[1]资源-木石铜粮'!DV72</f>
        <v>5221962531.7569256</v>
      </c>
      <c r="R72" s="4">
        <f>'[1]资源-木石铜粮'!DW72</f>
        <v>16599526507.59264</v>
      </c>
      <c r="S72" s="4">
        <f>'[1]资源-木石铜粮'!DX72</f>
        <v>522705831.7469635</v>
      </c>
      <c r="T72" s="4">
        <f>'[1]资源-木石铜粮'!DY72</f>
        <v>0</v>
      </c>
      <c r="V72" s="2">
        <v>67</v>
      </c>
      <c r="W72" s="2">
        <f>IFERROR(求节点($A$6:$A$85,B$6:B$85,相关资料!C72),0)</f>
        <v>128392425184.6476</v>
      </c>
      <c r="X72" s="2">
        <f>IFERROR(求节点($A$6:$A$85,C$6:C$85,相关资料!D72),0)</f>
        <v>19213065044.159782</v>
      </c>
      <c r="Y72" s="2">
        <f>IFERROR(求节点($A$6:$A$85,D$6:D$85,相关资料!E72),0)</f>
        <v>464988771639.45007</v>
      </c>
      <c r="Z72" s="2">
        <f>IFERROR(求节点($A$6:$A$85,E$6:E$85,相关资料!F72),0)</f>
        <v>0</v>
      </c>
      <c r="AA72" s="2">
        <f>IFERROR(求节点($A$6:$A$85,F$6:F$85,相关资料!G72),0)</f>
        <v>5218660582.479104</v>
      </c>
      <c r="AB72" s="2">
        <f>IFERROR(求节点($A$6:$A$85,G$6:G$85,相关资料!H72),0)</f>
        <v>5218660582.479104</v>
      </c>
      <c r="AC72" s="2">
        <f>IFERROR(求节点($A$6:$A$85,H$6:H$85,相关资料!I72),0)</f>
        <v>5218660582.479104</v>
      </c>
      <c r="AD72" s="2">
        <f>IFERROR(求节点($A$6:$A$85,I$6:I$85,相关资料!J72),0)</f>
        <v>5218660582.479104</v>
      </c>
      <c r="AE72" s="29">
        <f>MAX(求节点('[1]功能-城建'!$K$33:$K$55,$J$33:$J$85,$V72),AE71)</f>
        <v>1224082814.2575464</v>
      </c>
      <c r="AF72" s="2">
        <f>IFERROR(求节点($A$6:$A$85,K$6:K$85,相关资料!L72),0)</f>
        <v>27139347669.734402</v>
      </c>
      <c r="AG72" s="2">
        <f>IFERROR(求节点($A$6:$A$85,L$6:L$85,相关资料!M72),0)</f>
        <v>19213064584.216702</v>
      </c>
      <c r="AH72" s="2">
        <f>IFERROR(求节点($A$6:$A$85,M$6:M$85,相关资料!N72),0)</f>
        <v>365635414126.22552</v>
      </c>
      <c r="AI72" s="2">
        <f>IFERROR(求节点($A$6:$A$85,N$6:N$85,相关资料!O72),0)</f>
        <v>46721568786.87645</v>
      </c>
      <c r="AJ72" s="2">
        <f>IFERROR(求节点($A$6:$A$85,O$6:O$85,相关资料!P72),0)</f>
        <v>46721569915.934525</v>
      </c>
      <c r="AK72" s="2">
        <f>IFERROR(求节点($A$6:$A$85,P$6:P$85,相关资料!Q72),0)</f>
        <v>46721569507.096237</v>
      </c>
      <c r="AL72" s="2">
        <f>IFERROR(求节点($A$6:$A$85,Q$6:Q$85,相关资料!R72),0)</f>
        <v>35041175789.639816</v>
      </c>
      <c r="AM72" s="2">
        <f>IFERROR(求节点($A$6:$A$85,R$6:R$85,相关资料!S72),0)</f>
        <v>16599526507.59264</v>
      </c>
      <c r="AN72" s="2">
        <f>IFERROR(求节点($A$6:$A$85,S$6:S$85,相关资料!T72),0)</f>
        <v>3606382190.1373234</v>
      </c>
      <c r="AO72" s="2">
        <f>IFERROR(求节点($A$6:$A$85,T$6:T$85,相关资料!U72),0)</f>
        <v>0</v>
      </c>
      <c r="AQ72" s="2">
        <v>67</v>
      </c>
      <c r="AR72" s="2">
        <f>IF(W72-W71=0,MAX(AR$6:AR71),W72-W71)</f>
        <v>19615165669.218979</v>
      </c>
      <c r="AS72" s="2">
        <f>IF(X72-X71=0,MAX(AS$6:AS71),X72-X71)</f>
        <v>2847831460.1236458</v>
      </c>
      <c r="AT72" s="2">
        <f>IF(Y72-Y71=0,MAX(AT$6:AT71),Y72-Y71)</f>
        <v>130219026434.29602</v>
      </c>
      <c r="AU72" s="2">
        <f>IF(Z72-Z71=0,MAX(AU$6:AU71),Z72-Z71)</f>
        <v>0</v>
      </c>
      <c r="AV72" s="2">
        <f>IF(AA72-AA71=0,MAX(AV$6:AV71),AA72-AA71)</f>
        <v>726487617.37848091</v>
      </c>
      <c r="AW72" s="2">
        <f>IF(AB72-AB71=0,MAX(AW$6:AW71),AB72-AB71)</f>
        <v>726487617.37848091</v>
      </c>
      <c r="AX72" s="2">
        <f>IF(AC72-AC71=0,MAX(AX$6:AX71),AC72-AC71)</f>
        <v>726487617.37848091</v>
      </c>
      <c r="AY72" s="2">
        <f>IF(AD72-AD71=0,MAX(AY$6:AY71),AD72-AD71)</f>
        <v>726487617.37848091</v>
      </c>
      <c r="AZ72" s="2">
        <f>IF(AE72-AE71=0,MAX(AZ$6:AZ71),AE72-AE71)</f>
        <v>237901179.0002284</v>
      </c>
      <c r="BA72" s="2">
        <f>IF(AF72-AF71=0,MAX(BA$6:BA71),AF72-AF71)</f>
        <v>4126449666.7097702</v>
      </c>
      <c r="BB72" s="2">
        <f>IF(AG72-AG71=0,MAX(BB$6:BB71),AG72-AG71)</f>
        <v>2847831460.1236458</v>
      </c>
      <c r="BC72" s="2">
        <f>IF(AH72-AH71=0,MAX(BC$6:BC71),AH72-AH71)</f>
        <v>80184338195.206726</v>
      </c>
      <c r="BD72" s="2">
        <f>IF(AI72-AI71=0,MAX(BD$6:BD71),AI72-AI71)</f>
        <v>17673864382.141937</v>
      </c>
      <c r="BE72" s="2">
        <f>IF(AJ72-AJ71=0,MAX(BE$6:BE71),AJ72-AJ71)</f>
        <v>17673864382.141937</v>
      </c>
      <c r="BF72" s="2">
        <f>IF(AK72-AK71=0,MAX(BF$6:BF71),AK72-AK71)</f>
        <v>17673864382.141941</v>
      </c>
      <c r="BG72" s="2">
        <f>IF(AL72-AL71=0,MAX(BG$6:BG71),AL72-AL71)</f>
        <v>13255398286.606468</v>
      </c>
      <c r="BH72" s="2">
        <f>IF(AM72-AM71=0,MAX(BH$6:BH71),AM72-AM71)</f>
        <v>2484587651.4344044</v>
      </c>
      <c r="BI72" s="2">
        <f>IF(AN72-AN71=0,MAX(BI$6:BI71),AN72-AN71)</f>
        <v>1285032343.8735757</v>
      </c>
      <c r="BK72" s="21">
        <v>1.24</v>
      </c>
      <c r="BL72" s="2">
        <v>67</v>
      </c>
      <c r="BM72" s="2">
        <f>IF($BL72&gt;BM$1,0,SMALL(AR$6:AR$85,$BL72)*求节点($BL$6:$BL$85,$BK$6:$BK$85,INDEX(升级建筑所需大殿等级!AA$6:AA$85,MATCH($BL72,升级建筑所需大殿等级!$Z$6:$Z$85,0))))</f>
        <v>24322805429.831535</v>
      </c>
      <c r="BN72" s="2">
        <f>IF($BL72&gt;BN$1,0,SMALL(AS$6:AS$85,$BL72)*求节点($BL$6:$BL$85,$BK$6:$BK$85,INDEX(升级建筑所需大殿等级!AB$6:AB$85,MATCH($BL72,升级建筑所需大殿等级!$Z$6:$Z$85,0))))</f>
        <v>3531311010.5533209</v>
      </c>
      <c r="BO72" s="2">
        <f>IF($BL72&gt;BO$1,0,SMALL(AT$6:AT$85,$BL72)*求节点($BL$6:$BL$85,$BK$6:$BK$85,INDEX(升级建筑所需大殿等级!AC$6:AC$85,MATCH($BL72,升级建筑所需大殿等级!$Z$6:$Z$85,0))))</f>
        <v>0</v>
      </c>
      <c r="BP72" s="2">
        <f>IF($BL72&gt;BP$1,0,SMALL(AU$6:AU$85,$BL72)*求节点($BL$6:$BL$85,$BK$6:$BK$85,INDEX(升级建筑所需大殿等级!AD$6:AD$85,MATCH($BL72,升级建筑所需大殿等级!$Z$6:$Z$85,0))))</f>
        <v>0</v>
      </c>
      <c r="BQ72" s="2">
        <f>IF($BL72&gt;BQ$1,0,SMALL(AV$6:AV$85,$BL72)*求节点($BL$6:$BL$85,$BK$6:$BK$85,INDEX(升级建筑所需大殿等级!AE$6:AE$85,MATCH($BL72,升级建筑所需大殿等级!$Z$6:$Z$85,0))))</f>
        <v>900844645.54931629</v>
      </c>
      <c r="BR72" s="2">
        <f>IF($BL72&gt;BR$1,0,SMALL(AW$6:AW$85,$BL72)*求节点($BL$6:$BL$85,$BK$6:$BK$85,INDEX(升级建筑所需大殿等级!AF$6:AF$85,MATCH($BL72,升级建筑所需大殿等级!$Z$6:$Z$85,0))))</f>
        <v>900844645.54931629</v>
      </c>
      <c r="BS72" s="2">
        <f>IF($BL72&gt;BS$1,0,SMALL(AX$6:AX$85,$BL72)*求节点($BL$6:$BL$85,$BK$6:$BK$85,INDEX(升级建筑所需大殿等级!AG$6:AG$85,MATCH($BL72,升级建筑所需大殿等级!$Z$6:$Z$85,0))))</f>
        <v>900844645.54931629</v>
      </c>
      <c r="BT72" s="2">
        <f>IF($BL72&gt;BT$1,0,SMALL(AY$6:AY$85,$BL72)*求节点($BL$6:$BL$85,$BK$6:$BK$85,INDEX(升级建筑所需大殿等级!AH$6:AH$85,MATCH($BL72,升级建筑所需大殿等级!$Z$6:$Z$85,0))))</f>
        <v>900844645.54931629</v>
      </c>
      <c r="BU72" s="2">
        <f>IF($BL72&gt;BU$1,0,SMALL(AZ$6:AZ$85,$BL72)*求节点($BL$6:$BL$85,$BK$6:$BK$85,INDEX(升级建筑所需大殿等级!AI$6:AI$85,MATCH($BL72,升级建筑所需大殿等级!$Z$6:$Z$85,0))))</f>
        <v>294997461.96028322</v>
      </c>
      <c r="BV72" s="2">
        <f>IF($BL72&gt;BV$1,0,SMALL(BA$6:BA$85,$BL72)*求节点($BL$6:$BL$85,$BK$6:$BK$85,INDEX(升级建筑所需大殿等级!AJ$6:AJ$85,MATCH($BL72,升级建筑所需大殿等级!$Z$6:$Z$85,0))))</f>
        <v>5116797586.7201147</v>
      </c>
      <c r="BW72" s="2">
        <f>IF($BL72&gt;BW$1,0,SMALL(BB$6:BB$85,$BL72)*求节点($BL$6:$BL$85,$BK$6:$BK$85,INDEX(升级建筑所需大殿等级!AK$6:AK$85,MATCH($BL72,升级建筑所需大殿等级!$Z$6:$Z$85,0))))</f>
        <v>3531311010.5533209</v>
      </c>
      <c r="BX72" s="2">
        <f>IF($BL72&gt;BX$1,0,SMALL(BC$6:BC$85,$BL72)*求节点($BL$6:$BL$85,$BK$6:$BK$85,INDEX(升级建筑所需大殿等级!AL$6:AL$85,MATCH($BL72,升级建筑所需大殿等级!$Z$6:$Z$85,0))))</f>
        <v>0</v>
      </c>
      <c r="BY72" s="2">
        <f>IF($BL72&gt;BY$1,0,SMALL(BD$6:BD$85,$BL72)*求节点($BL$6:$BL$85,$BK$6:$BK$85,INDEX(升级建筑所需大殿等级!AM$6:AM$85,MATCH($BL72,升级建筑所需大殿等级!$Z$6:$Z$85,0))))</f>
        <v>0</v>
      </c>
      <c r="BZ72" s="2">
        <f>IF($BL72&gt;BZ$1,0,SMALL(BE$6:BE$85,$BL72)*求节点($BL$6:$BL$85,$BK$6:$BK$85,INDEX(升级建筑所需大殿等级!AN$6:AN$85,MATCH($BL72,升级建筑所需大殿等级!$Z$6:$Z$85,0))))</f>
        <v>0</v>
      </c>
      <c r="CA72" s="2">
        <f>IF($BL72&gt;CA$1,0,SMALL(BF$6:BF$85,$BL72)*求节点($BL$6:$BL$85,$BK$6:$BK$85,INDEX(升级建筑所需大殿等级!AO$6:AO$85,MATCH($BL72,升级建筑所需大殿等级!$Z$6:$Z$85,0))))</f>
        <v>0</v>
      </c>
      <c r="CB72" s="2">
        <f>IF($BL72&gt;CB$1,0,SMALL(BG$6:BG$85,$BL72)*求节点($BL$6:$BL$85,$BK$6:$BK$85,INDEX(升级建筑所需大殿等级!AP$6:AP$85,MATCH($BL72,升级建筑所需大殿等级!$Z$6:$Z$85,0))))</f>
        <v>0</v>
      </c>
      <c r="CC72" s="2">
        <f>IF($BL72&gt;CC$1,0,SMALL(BH$6:BH$85,$BL72)*求节点($BL$6:$BL$85,$BK$6:$BK$85,INDEX(升级建筑所需大殿等级!AQ$6:AQ$85,MATCH($BL72,升级建筑所需大殿等级!$Z$6:$Z$85,0))))</f>
        <v>3080888687.7786613</v>
      </c>
      <c r="CD72" s="2">
        <f>IF($BL72&gt;CD$1,0,SMALL(BI$6:BI$85,$BL72)*求节点($BL$6:$BL$85,$BK$6:$BK$85,INDEX(升级建筑所需大殿等级!AR$6:AR$85,MATCH($BL72,升级建筑所需大殿等级!$Z$6:$Z$85,0))))</f>
        <v>0</v>
      </c>
      <c r="CE72" s="2"/>
      <c r="CF72" s="2"/>
      <c r="CH72" s="1">
        <v>67</v>
      </c>
      <c r="CI72" s="1">
        <f>IFERROR(ROUND($BM72*INDEX(消耗汇总!BE$8:BE$87,相关资料!$C72,1),-2),0)</f>
        <v>5630279000</v>
      </c>
      <c r="CJ72" s="1">
        <f>IFERROR(ROUND($BM72*INDEX(消耗汇总!BF$8:BF$87,相关资料!$C72,1),-2),0)</f>
        <v>13062247400</v>
      </c>
      <c r="CK72" s="1">
        <f>IFERROR(ROUND($BM72*INDEX(消耗汇总!BG$8:BG$87,相关资料!$C72,1),-2),0)</f>
        <v>5630279000</v>
      </c>
      <c r="CL72" s="1">
        <f>IFERROR(ROUND($BM72*INDEX(消耗汇总!BH$8:BH$87,相关资料!$C72,1),-2),0)</f>
        <v>0</v>
      </c>
      <c r="CN72" s="1">
        <f>IFERROR(ROUND($BN72*INDEX(消耗汇总!BE$8:BE$87,相关资料!$D72,1),-2),0)</f>
        <v>817433100</v>
      </c>
      <c r="CO72" s="1">
        <f>IFERROR(ROUND($BN72*INDEX(消耗汇总!BF$8:BF$87,相关资料!$D72,1),-2),0)</f>
        <v>1896444800</v>
      </c>
      <c r="CP72" s="1">
        <f>IFERROR(ROUND($BN72*INDEX(消耗汇总!BG$8:BG$87,相关资料!$D72,1),-2),0)</f>
        <v>817433100</v>
      </c>
      <c r="CQ72" s="1">
        <f>IFERROR(ROUND($BN72*INDEX(消耗汇总!BH$8:BH$87,相关资料!$D72,1),-2),0)</f>
        <v>0</v>
      </c>
      <c r="CS72" s="1">
        <f>IFERROR(ROUND($BO72*INDEX(消耗汇总!BE$8:BE$87,相关资料!$E72,1),-2),0)</f>
        <v>0</v>
      </c>
      <c r="CT72" s="1">
        <f>IFERROR(ROUND($BO72*INDEX(消耗汇总!BF$8:BF$87,相关资料!$E72,1),-2),0)</f>
        <v>0</v>
      </c>
      <c r="CU72" s="1">
        <f>IFERROR(ROUND($BO72*INDEX(消耗汇总!BG$8:BG$87,相关资料!$E72,1),-2),0)</f>
        <v>0</v>
      </c>
      <c r="CV72" s="1">
        <f>IFERROR(ROUND($BO72*INDEX(消耗汇总!BH$8:BH$87,相关资料!$E72,1),-2),0)</f>
        <v>0</v>
      </c>
      <c r="CX72" s="1">
        <f>IFERROR(ROUND($BP72*INDEX(消耗汇总!BE$8:BE$87,相关资料!$F72,1),-2),0)</f>
        <v>0</v>
      </c>
      <c r="CY72" s="1">
        <f>IFERROR(ROUND($BP72*INDEX(消耗汇总!BF$8:BF$87,相关资料!$F72,1),-2),0)</f>
        <v>0</v>
      </c>
      <c r="CZ72" s="1">
        <f>IFERROR(ROUND($BP72*INDEX(消耗汇总!BG$8:BG$87,相关资料!$F72,1),-2),0)</f>
        <v>0</v>
      </c>
      <c r="DA72" s="1">
        <f>IFERROR(ROUND($BP72*INDEX(消耗汇总!BH$8:BH$87,相关资料!$F72,1),-2),0)</f>
        <v>0</v>
      </c>
      <c r="DD72" s="1">
        <f>IFERROR(ROUND($BQ72*INDEX(消耗汇总!BF$8:BF$87,相关资料!$G72,1)+$BS72*INDEX(消耗汇总!BF$8:BF$87,相关资料!$G72,1)/2,-2),0)</f>
        <v>725680400</v>
      </c>
      <c r="DE72" s="1">
        <f>IFERROR(ROUND($BQ72*INDEX(消耗汇总!BG$8:BG$87,相关资料!$G72,1)+$BS72*INDEX(消耗汇总!BG$8:BG$87,相关资料!$G72,1)/2,-2),0)</f>
        <v>312793300</v>
      </c>
      <c r="DF72" s="1">
        <f>IFERROR(ROUND($BQ72*INDEX(消耗汇总!BH$8:BH$87,相关资料!$G72,1)+$BS72*INDEX(消耗汇总!BH$8:BH$87,相关资料!$G72,1)/2,-2),0)</f>
        <v>0</v>
      </c>
      <c r="DH72" s="1">
        <f t="shared" si="20"/>
        <v>312793300</v>
      </c>
      <c r="DI72" s="1">
        <f t="shared" si="21"/>
        <v>725680400</v>
      </c>
      <c r="DM72" s="2">
        <f t="shared" si="22"/>
        <v>519236850</v>
      </c>
      <c r="DN72" s="2"/>
      <c r="DO72" s="2">
        <f t="shared" si="23"/>
        <v>519236850</v>
      </c>
      <c r="DR72" s="1">
        <f>IFERROR(ROUND($BT72*INDEX(消耗汇总!BE$8:BE$87,相关资料!$J72,1),-2),0)</f>
        <v>208528900</v>
      </c>
      <c r="DS72" s="1">
        <f>IFERROR(ROUND($BT72*INDEX(消耗汇总!BF$8:BF$87,相关资料!$J72,1),-2),0)</f>
        <v>483786900</v>
      </c>
      <c r="DT72" s="1">
        <f>IFERROR(ROUND($BT72*INDEX(消耗汇总!BG$8:BG$87,相关资料!$J72,1),-2),0)</f>
        <v>208528900</v>
      </c>
      <c r="DU72" s="1">
        <f>IFERROR(ROUND($BT72*INDEX(消耗汇总!BH$8:BH$87,'[1]功能-城建'!$AZ72,1),-2),0)</f>
        <v>0</v>
      </c>
      <c r="DW72" s="1">
        <f>ROUND($BU72*INDEX(消耗汇总!BE$8:BE$87,相关资料!$K72,1),-2)</f>
        <v>68286400</v>
      </c>
      <c r="DX72" s="1">
        <f>ROUND($BU72*INDEX(消耗汇总!BF$8:BF$87,相关资料!$K72,1),-2)</f>
        <v>158424600</v>
      </c>
      <c r="DY72" s="1">
        <f>ROUND($BU72*INDEX(消耗汇总!BG$8:BG$87,相关资料!$K72,1),-2)</f>
        <v>68286400</v>
      </c>
      <c r="DZ72" s="1">
        <f>ROUND($BU72*INDEX(消耗汇总!BH$8:BH$87,相关资料!$K72,1),-2)</f>
        <v>0</v>
      </c>
      <c r="EB72" s="1">
        <f>IFERROR(ROUND($BV72*INDEX(消耗汇总!BE$8:BE$87,相关资料!$L72,1),-2),0)</f>
        <v>1184443900</v>
      </c>
      <c r="EC72" s="1">
        <f>IFERROR(ROUND($BV72*INDEX(消耗汇总!BF$8:BF$87,相关资料!$L72,1),-2),0)</f>
        <v>2747909800</v>
      </c>
      <c r="ED72" s="1">
        <f>IFERROR(ROUND($BV72*INDEX(消耗汇总!BG$8:BG$87,相关资料!$L72,1),-2),0)</f>
        <v>1184443900</v>
      </c>
      <c r="EE72" s="1">
        <f>IFERROR(ROUND($BV72*INDEX(消耗汇总!BH$8:BH$87,相关资料!$L72,1),-2),0)</f>
        <v>0</v>
      </c>
      <c r="EG72" s="1">
        <f>IFERROR(ROUND($BW72*INDEX(消耗汇总!BE$8:BE$87,相关资料!$M72,1),-2),0)</f>
        <v>817433100</v>
      </c>
      <c r="EH72" s="1">
        <f>IFERROR(ROUND($BW72*INDEX(消耗汇总!BF$8:BF$87,相关资料!$M72,1),-2),0)</f>
        <v>1896444800</v>
      </c>
      <c r="EI72" s="1">
        <f>IFERROR(ROUND($BW72*INDEX(消耗汇总!BG$8:BG$87,相关资料!$M72,1),-2),0)</f>
        <v>817433100</v>
      </c>
      <c r="EJ72" s="1">
        <f>IFERROR(ROUND($BW72*INDEX(消耗汇总!BH$8:BH$87,相关资料!$M72,1),-2),0)</f>
        <v>0</v>
      </c>
      <c r="EL72" s="1">
        <f>IFERROR(ROUND($BX72*INDEX(消耗汇总!BE$8:BE$87,相关资料!$N72,1),-2),0)</f>
        <v>0</v>
      </c>
      <c r="EM72" s="1">
        <f>IFERROR(ROUND($BX72*INDEX(消耗汇总!BF$8:BF$87,相关资料!$N72,1),-2),0)</f>
        <v>0</v>
      </c>
      <c r="EN72" s="1">
        <f>IFERROR(ROUND($BX72*INDEX(消耗汇总!BG$8:BG$87,相关资料!$N72,1),-2),0)</f>
        <v>0</v>
      </c>
      <c r="EO72" s="1">
        <f>IFERROR(ROUND($BX72*INDEX(消耗汇总!BH$8:BH$87,相关资料!$N72,1),-2),0)</f>
        <v>0</v>
      </c>
      <c r="EQ72" s="1">
        <f>IFERROR(ROUND($BY72*INDEX(消耗汇总!BE$8:BE$87,相关资料!$O72,1),-2),0)</f>
        <v>0</v>
      </c>
      <c r="ER72" s="1">
        <f>IFERROR(ROUND($BY72*INDEX(消耗汇总!BF$8:BF$87,相关资料!$O72,1),-2),0)</f>
        <v>0</v>
      </c>
      <c r="ES72" s="1">
        <f>IFERROR(ROUND($BY72*INDEX(消耗汇总!BG$8:BG$87,相关资料!$O72,1),-2),0)</f>
        <v>0</v>
      </c>
      <c r="ET72" s="1">
        <f>IFERROR(ROUND($BY72*INDEX(消耗汇总!BH$8:BH$87,相关资料!$O72,1),-2),0)</f>
        <v>0</v>
      </c>
      <c r="EV72" s="1">
        <f>IFERROR(ROUND($BZ72*INDEX(消耗汇总!BE$8:BE$87,相关资料!$P72,1),-2),0)</f>
        <v>0</v>
      </c>
      <c r="EW72" s="1">
        <f>IFERROR(ROUND($BZ72*INDEX(消耗汇总!BF$8:BF$87,相关资料!$P72,1),-2),0)</f>
        <v>0</v>
      </c>
      <c r="EX72" s="1">
        <f>IFERROR(ROUND($BZ72*INDEX(消耗汇总!BG$8:BG$87,相关资料!$P72,1),-2),0)</f>
        <v>0</v>
      </c>
      <c r="EY72" s="1">
        <f>IFERROR(ROUND($BZ72*INDEX(消耗汇总!BH$8:BH$87,相关资料!$P72,1),-2),0)</f>
        <v>0</v>
      </c>
      <c r="FA72" s="1">
        <f>IFERROR(ROUND($CA72*INDEX(消耗汇总!BE$8:BE$87,相关资料!$Q72,1),-2),0)</f>
        <v>0</v>
      </c>
      <c r="FB72" s="1">
        <f>IFERROR(ROUND($CA72*INDEX(消耗汇总!BF$8:BF$87,相关资料!$Q72,1),-2),0)</f>
        <v>0</v>
      </c>
      <c r="FC72" s="1">
        <f>IFERROR(ROUND($CA72*INDEX(消耗汇总!BG$8:BG$87,相关资料!$Q72,1),-2),0)</f>
        <v>0</v>
      </c>
      <c r="FD72" s="1">
        <f>IFERROR(ROUND($CA72*INDEX(消耗汇总!BH$8:BH$87,相关资料!$Q72,1),-2),0)</f>
        <v>0</v>
      </c>
      <c r="FF72" s="1">
        <f>IFERROR(ROUND($CB72*INDEX(消耗汇总!BE$8:BE$87,相关资料!$R72,1),-2),0)</f>
        <v>0</v>
      </c>
      <c r="FG72" s="1">
        <f>IFERROR(ROUND($CB72*INDEX(消耗汇总!BF$8:BF$87,相关资料!$R72,1),-2),0)</f>
        <v>0</v>
      </c>
      <c r="FH72" s="1">
        <f>IFERROR(ROUND($CB72*INDEX(消耗汇总!BG$8:BG$87,相关资料!$R72,1),-2),0)</f>
        <v>0</v>
      </c>
      <c r="FI72" s="1">
        <f>IFERROR(ROUND($CB72*INDEX(消耗汇总!BH$8:BH$87,相关资料!$R72,1),-2),0)</f>
        <v>0</v>
      </c>
      <c r="FK72" s="1">
        <f>IFERROR(ROUND($CC72*INDEX(消耗汇总!BE$8:BE$87,相关资料!$S72,1),-2),0)</f>
        <v>713168700</v>
      </c>
      <c r="FL72" s="1">
        <f>IFERROR(ROUND($CC72*INDEX(消耗汇总!BF$8:BF$87,相关资料!$S72,1),-2),0)</f>
        <v>1654551300</v>
      </c>
      <c r="FM72" s="1">
        <f>IFERROR(ROUND($CC72*INDEX(消耗汇总!BG$8:BG$87,相关资料!$S72,1),-2),0)</f>
        <v>713168700</v>
      </c>
      <c r="FN72" s="1">
        <f>IFERROR(ROUND($CC72*INDEX(消耗汇总!BH$8:BH$87,相关资料!$S72,1),-2),0)</f>
        <v>0</v>
      </c>
      <c r="FP72" s="1">
        <f>IFERROR(ROUND($CD72*INDEX(消耗汇总!BE$8:BE$87,相关资料!$T72,1),-2),0)</f>
        <v>0</v>
      </c>
      <c r="FQ72" s="1">
        <f>IFERROR(ROUND($CD72*INDEX(消耗汇总!BF$8:BF$87,相关资料!$T72,1),-2),0)</f>
        <v>0</v>
      </c>
      <c r="FR72" s="1">
        <f>IFERROR(ROUND($CD72*INDEX(消耗汇总!BG$8:BG$87,相关资料!$T72,1),-2),0)</f>
        <v>0</v>
      </c>
      <c r="FS72" s="1">
        <f>IFERROR(ROUND($CD72*INDEX(消耗汇总!BH$8:BH$87,相关资料!$T72,1),-2),0)</f>
        <v>0</v>
      </c>
      <c r="FW72" s="8">
        <v>67</v>
      </c>
      <c r="FX72" s="5">
        <f t="shared" si="36"/>
        <v>24322805400</v>
      </c>
      <c r="FY72" s="5">
        <f t="shared" si="37"/>
        <v>3531311000</v>
      </c>
      <c r="FZ72" s="5">
        <f t="shared" si="38"/>
        <v>0</v>
      </c>
      <c r="GA72" s="5">
        <f t="shared" si="24"/>
        <v>0</v>
      </c>
      <c r="GB72" s="5">
        <f t="shared" si="25"/>
        <v>1038473700</v>
      </c>
      <c r="GC72" s="5">
        <f t="shared" si="26"/>
        <v>1038473700</v>
      </c>
      <c r="GD72" s="5">
        <f t="shared" si="39"/>
        <v>1038473700</v>
      </c>
      <c r="GE72" s="5">
        <f t="shared" si="40"/>
        <v>900844700</v>
      </c>
      <c r="GF72" s="5">
        <f t="shared" si="27"/>
        <v>294997400</v>
      </c>
      <c r="GG72" s="5">
        <f t="shared" si="28"/>
        <v>5116797600</v>
      </c>
      <c r="GH72" s="5">
        <f t="shared" si="29"/>
        <v>3531311000</v>
      </c>
      <c r="GI72" s="8"/>
      <c r="GJ72" s="5">
        <f t="shared" si="30"/>
        <v>0</v>
      </c>
      <c r="GK72" s="5">
        <f t="shared" si="31"/>
        <v>0</v>
      </c>
      <c r="GL72" s="5">
        <f t="shared" si="32"/>
        <v>0</v>
      </c>
      <c r="GM72" s="5">
        <f t="shared" si="33"/>
        <v>0</v>
      </c>
      <c r="GN72" s="5">
        <f t="shared" si="34"/>
        <v>3080888700</v>
      </c>
      <c r="GO72" s="5">
        <f t="shared" si="35"/>
        <v>0</v>
      </c>
      <c r="GR72" s="8">
        <v>67</v>
      </c>
      <c r="GS72" s="5">
        <f>SUM(FX$6:FX72)</f>
        <v>155754669500</v>
      </c>
      <c r="GT72" s="5">
        <f>SUM(FY$6:FY72)</f>
        <v>23268242500</v>
      </c>
      <c r="GU72" s="5">
        <f>SUM(FZ$6:FZ72)</f>
        <v>574088126600</v>
      </c>
      <c r="GV72" s="5">
        <f>SUM(GA$6:GA72)</f>
        <v>0</v>
      </c>
      <c r="GW72" s="5">
        <f>SUM(GB$6:GB72)</f>
        <v>7200886900</v>
      </c>
      <c r="GX72" s="5">
        <f>SUM(GC$6:GC72)</f>
        <v>7200886900</v>
      </c>
      <c r="GY72" s="5">
        <f>SUM(GD$6:GD72)</f>
        <v>7200886920</v>
      </c>
      <c r="GZ72" s="5">
        <f>SUM(GE$6:GE72)</f>
        <v>6299794450</v>
      </c>
      <c r="HA72" s="5">
        <f>SUM(GF$6:GF72)</f>
        <v>6048723100</v>
      </c>
      <c r="HB72" s="5">
        <f>SUM(GG$6:GG72)</f>
        <v>32914482550</v>
      </c>
      <c r="HC72" s="5">
        <f>SUM(GH$6:GH72)</f>
        <v>23268242800</v>
      </c>
      <c r="HD72" s="5">
        <f>SUM(GI$6:GI72)</f>
        <v>0</v>
      </c>
      <c r="HE72" s="5">
        <f>SUM(GJ$6:GJ72)</f>
        <v>57765804600</v>
      </c>
      <c r="HF72" s="5">
        <f>SUM(GK$6:GK72)</f>
        <v>57765805200</v>
      </c>
      <c r="HG72" s="5">
        <f>SUM(GL$6:GL72)</f>
        <v>57765804900</v>
      </c>
      <c r="HH72" s="5">
        <f>SUM(GM$6:GM72)</f>
        <v>43324352700</v>
      </c>
      <c r="HI72" s="5">
        <f>SUM(GN$6:GN72)</f>
        <v>20114296600</v>
      </c>
      <c r="HJ72" s="5">
        <f>SUM(GO$6:GO72)</f>
        <v>4436503800</v>
      </c>
      <c r="HM72" s="8">
        <v>67</v>
      </c>
      <c r="HN72" s="5">
        <f>IFERROR(求节点(相关资料!C$6:C$85,GS$6:GS$85,$HM72),0)</f>
        <v>155754669500</v>
      </c>
      <c r="HO72" s="5">
        <f>IFERROR(求节点(相关资料!D$6:D$85,GT$6:GT$85,$HM72),0)</f>
        <v>23268242500</v>
      </c>
      <c r="HP72" s="5">
        <f>IFERROR(求节点(相关资料!E$6:E$85,GU$6:GU$85,$HM72),0)</f>
        <v>70306173566.666672</v>
      </c>
      <c r="HQ72" s="5">
        <f>IFERROR(求节点(相关资料!F$6:F$85,GV$6:GV$85,$HM72),0)</f>
        <v>0</v>
      </c>
      <c r="HR72" s="5">
        <f>IFERROR(求节点(相关资料!G$6:G$85,GW$6:GW$85,$HM72),0)</f>
        <v>7200886900</v>
      </c>
      <c r="HS72" s="5">
        <f>IFERROR(求节点(相关资料!H$6:H$85,GX$6:GX$85,$HM72),0)</f>
        <v>7200886900</v>
      </c>
      <c r="HT72" s="5">
        <f>IFERROR(求节点(相关资料!I$6:I$85,GY$6:GY$85,$HM72),0)</f>
        <v>7200886920</v>
      </c>
      <c r="HU72" s="5">
        <f>IFERROR(求节点(相关资料!J$6:J$85,GZ$6:GZ$85,$HM72),0)</f>
        <v>6299794450</v>
      </c>
      <c r="HV72" s="5">
        <f>IFERROR(求节点(相关资料!K$6:K$85,HA$6:HA$85,$HM72),0)</f>
        <v>6048723100</v>
      </c>
      <c r="HW72" s="5">
        <f>IFERROR(求节点(相关资料!L$6:L$85,HB$6:HB$85,$HM72),0)</f>
        <v>32914482550</v>
      </c>
      <c r="HX72" s="5">
        <f>IFERROR(求节点(相关资料!M$6:M$85,HC$6:HC$85,$HM72),0)</f>
        <v>23268242800</v>
      </c>
      <c r="HY72" s="5">
        <f>IFERROR(求节点(相关资料!N$6:N$85,HD$6:HD$85,$HM72),0)</f>
        <v>0</v>
      </c>
      <c r="HZ72" s="5">
        <f>IFERROR(求节点(相关资料!O$6:O$85,HE$6:HE$85,$HM72),0)</f>
        <v>8464705400</v>
      </c>
      <c r="IA72" s="5">
        <f>IFERROR(求节点(相关资料!P$6:P$85,HF$6:HF$85,$HM72),0)</f>
        <v>8464706000</v>
      </c>
      <c r="IB72" s="5">
        <f>IFERROR(求节点(相关资料!Q$6:Q$85,HG$6:HG$85,$HM72),0)</f>
        <v>8464705700</v>
      </c>
      <c r="IC72" s="5">
        <f>IFERROR(求节点(相关资料!R$6:R$85,HH$6:HH$85,$HM72),0)</f>
        <v>6348528100</v>
      </c>
      <c r="ID72" s="5">
        <f>IFERROR(求节点(相关资料!S$6:S$85,HI$6:HI$85,$HM72),0)</f>
        <v>20114296600</v>
      </c>
      <c r="IE72" s="5">
        <f>IFERROR(求节点(相关资料!T$6:T$85,HJ$6:HJ$85,$HM72),0)</f>
        <v>612745100</v>
      </c>
      <c r="IH72" s="6">
        <v>67</v>
      </c>
      <c r="II72" s="6">
        <f>SUMPRODUCT(HN72:IE72,'[1]功能-城建'!$X72:$AO72)</f>
        <v>391932676086.66669</v>
      </c>
      <c r="IJ72" s="6">
        <f>'[1]资源-木石铜粮'!$BW72</f>
        <v>387445150652.99646</v>
      </c>
      <c r="IK72" s="6">
        <f t="shared" si="19"/>
        <v>1.0115823502400456</v>
      </c>
    </row>
    <row r="73" spans="1:245" x14ac:dyDescent="0.15">
      <c r="A73" s="2">
        <v>68</v>
      </c>
      <c r="B73" s="4">
        <f>'[1]资源-木石铜粮'!DG73</f>
        <v>151479811495.59396</v>
      </c>
      <c r="C73" s="4">
        <f>'[1]资源-木石铜粮'!DH73</f>
        <v>22549782189.829403</v>
      </c>
      <c r="D73" s="4">
        <f>'[1]资源-木石铜粮'!DI73</f>
        <v>67205524010.357758</v>
      </c>
      <c r="E73" s="4">
        <f>'[1]资源-木石铜粮'!DJ73</f>
        <v>0</v>
      </c>
      <c r="F73" s="4">
        <f>'[1]资源-木石铜粮'!DK73</f>
        <v>6061265922.2946653</v>
      </c>
      <c r="G73" s="4">
        <f>'[1]资源-木石铜粮'!DL73</f>
        <v>6061265922.2946653</v>
      </c>
      <c r="H73" s="4">
        <f>'[1]资源-木石铜粮'!DM73</f>
        <v>6061265922.2946653</v>
      </c>
      <c r="I73" s="4">
        <f>'[1]资源-木石铜粮'!DN73</f>
        <v>6061265922.2946653</v>
      </c>
      <c r="J73" s="29" t="e">
        <f>SMALL('[1]资源-木石铜粮'!$DO$6:$DO$55,$A73)</f>
        <v>#NUM!</v>
      </c>
      <c r="K73" s="4">
        <f>'[1]资源-木石铜粮'!DP73</f>
        <v>31992754427.072033</v>
      </c>
      <c r="L73" s="4">
        <f>'[1]资源-木石铜粮'!DQ73</f>
        <v>22549781729.886322</v>
      </c>
      <c r="M73" s="4">
        <f>'[1]资源-木石铜粮'!DR73</f>
        <v>53355040824.043236</v>
      </c>
      <c r="N73" s="4">
        <f>'[1]资源-木石铜粮'!DS73</f>
        <v>8164734727.836174</v>
      </c>
      <c r="O73" s="4">
        <f>'[1]资源-木石铜粮'!DT73</f>
        <v>8164735856.8942461</v>
      </c>
      <c r="P73" s="4">
        <f>'[1]资源-木石铜粮'!DU73</f>
        <v>8164735448.0559549</v>
      </c>
      <c r="Q73" s="4">
        <f>'[1]资源-木石铜粮'!DV73</f>
        <v>6123550245.3595762</v>
      </c>
      <c r="R73" s="4">
        <f>'[1]资源-木石铜粮'!DW73</f>
        <v>19514940983.354481</v>
      </c>
      <c r="S73" s="4">
        <f>'[1]资源-木石铜粮'!DX73</f>
        <v>606966365.72851956</v>
      </c>
      <c r="T73" s="4">
        <f>'[1]资源-木石铜粮'!DY73</f>
        <v>0</v>
      </c>
      <c r="V73" s="2">
        <v>68</v>
      </c>
      <c r="W73" s="2">
        <f>IFERROR(求节点($A$6:$A$85,B$6:B$85,相关资料!C73),0)</f>
        <v>151479811495.59396</v>
      </c>
      <c r="X73" s="2">
        <f>IFERROR(求节点($A$6:$A$85,C$6:C$85,相关资料!D73),0)</f>
        <v>22549782189.829403</v>
      </c>
      <c r="Y73" s="2">
        <f>IFERROR(求节点($A$6:$A$85,D$6:D$85,相关资料!E73),0)</f>
        <v>464988771639.45007</v>
      </c>
      <c r="Z73" s="2">
        <f>IFERROR(求节点($A$6:$A$85,E$6:E$85,相关资料!F73),0)</f>
        <v>0</v>
      </c>
      <c r="AA73" s="2">
        <f>IFERROR(求节点($A$6:$A$85,F$6:F$85,相关资料!G73),0)</f>
        <v>6061265922.2946653</v>
      </c>
      <c r="AB73" s="2">
        <f>IFERROR(求节点($A$6:$A$85,G$6:G$85,相关资料!H73),0)</f>
        <v>6061265922.2946653</v>
      </c>
      <c r="AC73" s="2">
        <f>IFERROR(求节点($A$6:$A$85,H$6:H$85,相关资料!I73),0)</f>
        <v>6061265922.2946653</v>
      </c>
      <c r="AD73" s="2">
        <f>IFERROR(求节点($A$6:$A$85,I$6:I$85,相关资料!J73),0)</f>
        <v>6061265922.2946653</v>
      </c>
      <c r="AE73" s="29">
        <f>MAX(求节点('[1]功能-城建'!$K$33:$K$55,$J$33:$J$85,$V73),AE72)</f>
        <v>1224082814.2575464</v>
      </c>
      <c r="AF73" s="2">
        <f>IFERROR(求节点($A$6:$A$85,K$6:K$85,相关资料!L73),0)</f>
        <v>31992754427.072033</v>
      </c>
      <c r="AG73" s="2">
        <f>IFERROR(求节点($A$6:$A$85,L$6:L$85,相关资料!M73),0)</f>
        <v>22549781729.886322</v>
      </c>
      <c r="AH73" s="2">
        <f>IFERROR(求节点($A$6:$A$85,M$6:M$85,相关资料!N73),0)</f>
        <v>365635414126.22552</v>
      </c>
      <c r="AI73" s="2">
        <f>IFERROR(求节点($A$6:$A$85,N$6:N$85,相关资料!O73),0)</f>
        <v>46721568786.87645</v>
      </c>
      <c r="AJ73" s="2">
        <f>IFERROR(求节点($A$6:$A$85,O$6:O$85,相关资料!P73),0)</f>
        <v>46721569915.934525</v>
      </c>
      <c r="AK73" s="2">
        <f>IFERROR(求节点($A$6:$A$85,P$6:P$85,相关资料!Q73),0)</f>
        <v>46721569507.096237</v>
      </c>
      <c r="AL73" s="2">
        <f>IFERROR(求节点($A$6:$A$85,Q$6:Q$85,相关资料!R73),0)</f>
        <v>35041175789.639816</v>
      </c>
      <c r="AM73" s="2">
        <f>IFERROR(求节点($A$6:$A$85,R$6:R$85,相关资料!S73),0)</f>
        <v>19514940983.354481</v>
      </c>
      <c r="AN73" s="2">
        <f>IFERROR(求节点($A$6:$A$85,S$6:S$85,相关资料!T73),0)</f>
        <v>3606382190.1373234</v>
      </c>
      <c r="AO73" s="2">
        <f>IFERROR(求节点($A$6:$A$85,T$6:T$85,相关资料!U73),0)</f>
        <v>0</v>
      </c>
      <c r="AQ73" s="2">
        <v>68</v>
      </c>
      <c r="AR73" s="2">
        <f>IF(W73-W72=0,MAX(AR$6:AR72),W73-W72)</f>
        <v>23087386310.946365</v>
      </c>
      <c r="AS73" s="2">
        <f>IF(X73-X72=0,MAX(AS$6:AS72),X73-X72)</f>
        <v>3336717145.6696205</v>
      </c>
      <c r="AT73" s="2">
        <f>IF(Y73-Y72=0,MAX(AT$6:AT72),Y73-Y72)</f>
        <v>130219026434.29602</v>
      </c>
      <c r="AU73" s="2">
        <f>IF(Z73-Z72=0,MAX(AU$6:AU72),Z73-Z72)</f>
        <v>0</v>
      </c>
      <c r="AV73" s="2">
        <f>IF(AA73-AA72=0,MAX(AV$6:AV72),AA73-AA72)</f>
        <v>842605339.81556129</v>
      </c>
      <c r="AW73" s="2">
        <f>IF(AB73-AB72=0,MAX(AW$6:AW72),AB73-AB72)</f>
        <v>842605339.81556129</v>
      </c>
      <c r="AX73" s="2">
        <f>IF(AC73-AC72=0,MAX(AX$6:AX72),AC73-AC72)</f>
        <v>842605339.81556129</v>
      </c>
      <c r="AY73" s="2">
        <f>IF(AD73-AD72=0,MAX(AY$6:AY72),AD73-AD72)</f>
        <v>842605339.81556129</v>
      </c>
      <c r="AZ73" s="2">
        <f>IF(AE73-AE72=0,MAX(AZ$6:AZ72),AE73-AE72)</f>
        <v>237901179.0002284</v>
      </c>
      <c r="BA73" s="2">
        <f>IF(AF73-AF72=0,MAX(BA$6:BA72),AF73-AF72)</f>
        <v>4853406757.3376312</v>
      </c>
      <c r="BB73" s="2">
        <f>IF(AG73-AG72=0,MAX(BB$6:BB72),AG73-AG72)</f>
        <v>3336717145.6696205</v>
      </c>
      <c r="BC73" s="2">
        <f>IF(AH73-AH72=0,MAX(BC$6:BC72),AH73-AH72)</f>
        <v>80184338195.206726</v>
      </c>
      <c r="BD73" s="2">
        <f>IF(AI73-AI72=0,MAX(BD$6:BD72),AI73-AI72)</f>
        <v>17673864382.141937</v>
      </c>
      <c r="BE73" s="2">
        <f>IF(AJ73-AJ72=0,MAX(BE$6:BE72),AJ73-AJ72)</f>
        <v>17673864382.141937</v>
      </c>
      <c r="BF73" s="2">
        <f>IF(AK73-AK72=0,MAX(BF$6:BF72),AK73-AK72)</f>
        <v>17673864382.141941</v>
      </c>
      <c r="BG73" s="2">
        <f>IF(AL73-AL72=0,MAX(BG$6:BG72),AL73-AL72)</f>
        <v>13255398286.606468</v>
      </c>
      <c r="BH73" s="2">
        <f>IF(AM73-AM72=0,MAX(BH$6:BH72),AM73-AM72)</f>
        <v>2915414475.7618408</v>
      </c>
      <c r="BI73" s="2">
        <f>IF(AN73-AN72=0,MAX(BI$6:BI72),AN73-AN72)</f>
        <v>1285032343.8735757</v>
      </c>
      <c r="BK73" s="21">
        <v>1.24</v>
      </c>
      <c r="BL73" s="2">
        <v>68</v>
      </c>
      <c r="BM73" s="2">
        <f>IF($BL73&gt;BM$1,0,SMALL(AR$6:AR$85,$BL73)*求节点($BL$6:$BL$85,$BK$6:$BK$85,INDEX(升级建筑所需大殿等级!AA$6:AA$85,MATCH($BL73,升级建筑所需大殿等级!$Z$6:$Z$85,0))))</f>
        <v>28628359025.573494</v>
      </c>
      <c r="BN73" s="2">
        <f>IF($BL73&gt;BN$1,0,SMALL(AS$6:AS$85,$BL73)*求节点($BL$6:$BL$85,$BK$6:$BK$85,INDEX(升级建筑所需大殿等级!AB$6:AB$85,MATCH($BL73,升级建筑所需大殿等级!$Z$6:$Z$85,0))))</f>
        <v>4137529260.6303296</v>
      </c>
      <c r="BO73" s="2">
        <f>IF($BL73&gt;BO$1,0,SMALL(AT$6:AT$85,$BL73)*求节点($BL$6:$BL$85,$BK$6:$BK$85,INDEX(升级建筑所需大殿等级!AC$6:AC$85,MATCH($BL73,升级建筑所需大殿等级!$Z$6:$Z$85,0))))</f>
        <v>0</v>
      </c>
      <c r="BP73" s="2">
        <f>IF($BL73&gt;BP$1,0,SMALL(AU$6:AU$85,$BL73)*求节点($BL$6:$BL$85,$BK$6:$BK$85,INDEX(升级建筑所需大殿等级!AD$6:AD$85,MATCH($BL73,升级建筑所需大殿等级!$Z$6:$Z$85,0))))</f>
        <v>0</v>
      </c>
      <c r="BQ73" s="2">
        <f>IF($BL73&gt;BQ$1,0,SMALL(AV$6:AV$85,$BL73)*求节点($BL$6:$BL$85,$BK$6:$BK$85,INDEX(升级建筑所需大殿等级!AE$6:AE$85,MATCH($BL73,升级建筑所需大殿等级!$Z$6:$Z$85,0))))</f>
        <v>1044830621.371296</v>
      </c>
      <c r="BR73" s="2">
        <f>IF($BL73&gt;BR$1,0,SMALL(AW$6:AW$85,$BL73)*求节点($BL$6:$BL$85,$BK$6:$BK$85,INDEX(升级建筑所需大殿等级!AF$6:AF$85,MATCH($BL73,升级建筑所需大殿等级!$Z$6:$Z$85,0))))</f>
        <v>1044830621.371296</v>
      </c>
      <c r="BS73" s="2">
        <f>IF($BL73&gt;BS$1,0,SMALL(AX$6:AX$85,$BL73)*求节点($BL$6:$BL$85,$BK$6:$BK$85,INDEX(升级建筑所需大殿等级!AG$6:AG$85,MATCH($BL73,升级建筑所需大殿等级!$Z$6:$Z$85,0))))</f>
        <v>1044830621.371296</v>
      </c>
      <c r="BT73" s="2">
        <f>IF($BL73&gt;BT$1,0,SMALL(AY$6:AY$85,$BL73)*求节点($BL$6:$BL$85,$BK$6:$BK$85,INDEX(升级建筑所需大殿等级!AH$6:AH$85,MATCH($BL73,升级建筑所需大殿等级!$Z$6:$Z$85,0))))</f>
        <v>1044830621.371296</v>
      </c>
      <c r="BU73" s="2">
        <f>IF($BL73&gt;BU$1,0,SMALL(AZ$6:AZ$85,$BL73)*求节点($BL$6:$BL$85,$BK$6:$BK$85,INDEX(升级建筑所需大殿等级!AI$6:AI$85,MATCH($BL73,升级建筑所需大殿等级!$Z$6:$Z$85,0))))</f>
        <v>294997461.96028322</v>
      </c>
      <c r="BV73" s="2">
        <f>IF($BL73&gt;BV$1,0,SMALL(BA$6:BA$85,$BL73)*求节点($BL$6:$BL$85,$BK$6:$BK$85,INDEX(升级建筑所需大殿等级!AJ$6:AJ$85,MATCH($BL73,升级建筑所需大殿等级!$Z$6:$Z$85,0))))</f>
        <v>6018224379.0986624</v>
      </c>
      <c r="BW73" s="2">
        <f>IF($BL73&gt;BW$1,0,SMALL(BB$6:BB$85,$BL73)*求节点($BL$6:$BL$85,$BK$6:$BK$85,INDEX(升级建筑所需大殿等级!AK$6:AK$85,MATCH($BL73,升级建筑所需大殿等级!$Z$6:$Z$85,0))))</f>
        <v>4137529260.6303296</v>
      </c>
      <c r="BX73" s="2">
        <f>IF($BL73&gt;BX$1,0,SMALL(BC$6:BC$85,$BL73)*求节点($BL$6:$BL$85,$BK$6:$BK$85,INDEX(升级建筑所需大殿等级!AL$6:AL$85,MATCH($BL73,升级建筑所需大殿等级!$Z$6:$Z$85,0))))</f>
        <v>0</v>
      </c>
      <c r="BY73" s="2">
        <f>IF($BL73&gt;BY$1,0,SMALL(BD$6:BD$85,$BL73)*求节点($BL$6:$BL$85,$BK$6:$BK$85,INDEX(升级建筑所需大殿等级!AM$6:AM$85,MATCH($BL73,升级建筑所需大殿等级!$Z$6:$Z$85,0))))</f>
        <v>0</v>
      </c>
      <c r="BZ73" s="2">
        <f>IF($BL73&gt;BZ$1,0,SMALL(BE$6:BE$85,$BL73)*求节点($BL$6:$BL$85,$BK$6:$BK$85,INDEX(升级建筑所需大殿等级!AN$6:AN$85,MATCH($BL73,升级建筑所需大殿等级!$Z$6:$Z$85,0))))</f>
        <v>0</v>
      </c>
      <c r="CA73" s="2">
        <f>IF($BL73&gt;CA$1,0,SMALL(BF$6:BF$85,$BL73)*求节点($BL$6:$BL$85,$BK$6:$BK$85,INDEX(升级建筑所需大殿等级!AO$6:AO$85,MATCH($BL73,升级建筑所需大殿等级!$Z$6:$Z$85,0))))</f>
        <v>0</v>
      </c>
      <c r="CB73" s="2">
        <f>IF($BL73&gt;CB$1,0,SMALL(BG$6:BG$85,$BL73)*求节点($BL$6:$BL$85,$BK$6:$BK$85,INDEX(升级建筑所需大殿等级!AP$6:AP$85,MATCH($BL73,升级建筑所需大殿等级!$Z$6:$Z$85,0))))</f>
        <v>0</v>
      </c>
      <c r="CC73" s="2">
        <f>IF($BL73&gt;CC$1,0,SMALL(BH$6:BH$85,$BL73)*求节点($BL$6:$BL$85,$BK$6:$BK$85,INDEX(升级建筑所需大殿等级!AQ$6:AQ$85,MATCH($BL73,升级建筑所需大殿等级!$Z$6:$Z$85,0))))</f>
        <v>3615113949.9446826</v>
      </c>
      <c r="CD73" s="2">
        <f>IF($BL73&gt;CD$1,0,SMALL(BI$6:BI$85,$BL73)*求节点($BL$6:$BL$85,$BK$6:$BK$85,INDEX(升级建筑所需大殿等级!AR$6:AR$85,MATCH($BL73,升级建筑所需大殿等级!$Z$6:$Z$85,0))))</f>
        <v>0</v>
      </c>
      <c r="CE73" s="2"/>
      <c r="CF73" s="2"/>
      <c r="CH73" s="1">
        <v>68</v>
      </c>
      <c r="CI73" s="1">
        <f>IFERROR(ROUND($BM73*INDEX(消耗汇总!BE$8:BE$87,相关资料!$C73,1),-2),0)</f>
        <v>6596396100</v>
      </c>
      <c r="CJ73" s="1">
        <f>IFERROR(ROUND($BM73*INDEX(消耗汇总!BF$8:BF$87,相关资料!$C73,1),-2),0)</f>
        <v>15435566800</v>
      </c>
      <c r="CK73" s="1">
        <f>IFERROR(ROUND($BM73*INDEX(消耗汇总!BG$8:BG$87,相关资料!$C73,1),-2),0)</f>
        <v>6596396100</v>
      </c>
      <c r="CL73" s="1">
        <f>IFERROR(ROUND($BM73*INDEX(消耗汇总!BH$8:BH$87,相关资料!$C73,1),-2),0)</f>
        <v>0</v>
      </c>
      <c r="CN73" s="1">
        <f>IFERROR(ROUND($BN73*INDEX(消耗汇总!BE$8:BE$87,相关资料!$D73,1),-2),0)</f>
        <v>953347800</v>
      </c>
      <c r="CO73" s="1">
        <f>IFERROR(ROUND($BN73*INDEX(消耗汇总!BF$8:BF$87,相关资料!$D73,1),-2),0)</f>
        <v>2230833700</v>
      </c>
      <c r="CP73" s="1">
        <f>IFERROR(ROUND($BN73*INDEX(消耗汇总!BG$8:BG$87,相关资料!$D73,1),-2),0)</f>
        <v>953347800</v>
      </c>
      <c r="CQ73" s="1">
        <f>IFERROR(ROUND($BN73*INDEX(消耗汇总!BH$8:BH$87,相关资料!$D73,1),-2),0)</f>
        <v>0</v>
      </c>
      <c r="CS73" s="1">
        <f>IFERROR(ROUND($BO73*INDEX(消耗汇总!BE$8:BE$87,相关资料!$E73,1),-2),0)</f>
        <v>0</v>
      </c>
      <c r="CT73" s="1">
        <f>IFERROR(ROUND($BO73*INDEX(消耗汇总!BF$8:BF$87,相关资料!$E73,1),-2),0)</f>
        <v>0</v>
      </c>
      <c r="CU73" s="1">
        <f>IFERROR(ROUND($BO73*INDEX(消耗汇总!BG$8:BG$87,相关资料!$E73,1),-2),0)</f>
        <v>0</v>
      </c>
      <c r="CV73" s="1">
        <f>IFERROR(ROUND($BO73*INDEX(消耗汇总!BH$8:BH$87,相关资料!$E73,1),-2),0)</f>
        <v>0</v>
      </c>
      <c r="CX73" s="1">
        <f>IFERROR(ROUND($BP73*INDEX(消耗汇总!BE$8:BE$87,相关资料!$F73,1),-2),0)</f>
        <v>0</v>
      </c>
      <c r="CY73" s="1">
        <f>IFERROR(ROUND($BP73*INDEX(消耗汇总!BF$8:BF$87,相关资料!$F73,1),-2),0)</f>
        <v>0</v>
      </c>
      <c r="CZ73" s="1">
        <f>IFERROR(ROUND($BP73*INDEX(消耗汇总!BG$8:BG$87,相关资料!$F73,1),-2),0)</f>
        <v>0</v>
      </c>
      <c r="DA73" s="1">
        <f>IFERROR(ROUND($BP73*INDEX(消耗汇总!BH$8:BH$87,相关资料!$F73,1),-2),0)</f>
        <v>0</v>
      </c>
      <c r="DD73" s="1">
        <f>IFERROR(ROUND($BQ73*INDEX(消耗汇总!BF$8:BF$87,相关资料!$G73,1)+$BS73*INDEX(消耗汇总!BF$8:BF$87,相关资料!$G73,1)/2,-2),0)</f>
        <v>845012800</v>
      </c>
      <c r="DE73" s="1">
        <f>IFERROR(ROUND($BQ73*INDEX(消耗汇总!BG$8:BG$87,相关资料!$G73,1)+$BS73*INDEX(消耗汇总!BG$8:BG$87,相关资料!$G73,1)/2,-2),0)</f>
        <v>361116600</v>
      </c>
      <c r="DF73" s="1">
        <f>IFERROR(ROUND($BQ73*INDEX(消耗汇总!BH$8:BH$87,相关资料!$G73,1)+$BS73*INDEX(消耗汇总!BH$8:BH$87,相关资料!$G73,1)/2,-2),0)</f>
        <v>0</v>
      </c>
      <c r="DH73" s="1">
        <f t="shared" si="20"/>
        <v>361116600</v>
      </c>
      <c r="DI73" s="1">
        <f t="shared" si="21"/>
        <v>845012800</v>
      </c>
      <c r="DM73" s="2">
        <f t="shared" si="22"/>
        <v>603064700</v>
      </c>
      <c r="DN73" s="2"/>
      <c r="DO73" s="2">
        <f t="shared" si="23"/>
        <v>603064700</v>
      </c>
      <c r="DR73" s="1">
        <f>IFERROR(ROUND($BT73*INDEX(消耗汇总!BE$8:BE$87,相关资料!$J73,1),-2),0)</f>
        <v>240744400</v>
      </c>
      <c r="DS73" s="1">
        <f>IFERROR(ROUND($BT73*INDEX(消耗汇总!BF$8:BF$87,相关资料!$J73,1),-2),0)</f>
        <v>563341900</v>
      </c>
      <c r="DT73" s="1">
        <f>IFERROR(ROUND($BT73*INDEX(消耗汇总!BG$8:BG$87,相关资料!$J73,1),-2),0)</f>
        <v>240744400</v>
      </c>
      <c r="DU73" s="1">
        <f>IFERROR(ROUND($BT73*INDEX(消耗汇总!BH$8:BH$87,'[1]功能-城建'!$AZ73,1),-2),0)</f>
        <v>0</v>
      </c>
      <c r="DW73" s="1">
        <f>ROUND($BU73*INDEX(消耗汇总!BE$8:BE$87,相关资料!$K73,1),-2)</f>
        <v>67971800</v>
      </c>
      <c r="DX73" s="1">
        <f>ROUND($BU73*INDEX(消耗汇总!BF$8:BF$87,相关资料!$K73,1),-2)</f>
        <v>159053900</v>
      </c>
      <c r="DY73" s="1">
        <f>ROUND($BU73*INDEX(消耗汇总!BG$8:BG$87,相关资料!$K73,1),-2)</f>
        <v>67971800</v>
      </c>
      <c r="DZ73" s="1">
        <f>ROUND($BU73*INDEX(消耗汇总!BH$8:BH$87,相关资料!$K73,1),-2)</f>
        <v>0</v>
      </c>
      <c r="EB73" s="1">
        <f>IFERROR(ROUND($BV73*INDEX(消耗汇总!BE$8:BE$87,相关资料!$L73,1),-2),0)</f>
        <v>1386687600</v>
      </c>
      <c r="EC73" s="1">
        <f>IFERROR(ROUND($BV73*INDEX(消耗汇总!BF$8:BF$87,相关资料!$L73,1),-2),0)</f>
        <v>3244849100</v>
      </c>
      <c r="ED73" s="1">
        <f>IFERROR(ROUND($BV73*INDEX(消耗汇总!BG$8:BG$87,相关资料!$L73,1),-2),0)</f>
        <v>1386687600</v>
      </c>
      <c r="EE73" s="1">
        <f>IFERROR(ROUND($BV73*INDEX(消耗汇总!BH$8:BH$87,相关资料!$L73,1),-2),0)</f>
        <v>0</v>
      </c>
      <c r="EG73" s="1">
        <f>IFERROR(ROUND($BW73*INDEX(消耗汇总!BE$8:BE$87,相关资料!$M73,1),-2),0)</f>
        <v>953347800</v>
      </c>
      <c r="EH73" s="1">
        <f>IFERROR(ROUND($BW73*INDEX(消耗汇总!BF$8:BF$87,相关资料!$M73,1),-2),0)</f>
        <v>2230833700</v>
      </c>
      <c r="EI73" s="1">
        <f>IFERROR(ROUND($BW73*INDEX(消耗汇总!BG$8:BG$87,相关资料!$M73,1),-2),0)</f>
        <v>953347800</v>
      </c>
      <c r="EJ73" s="1">
        <f>IFERROR(ROUND($BW73*INDEX(消耗汇总!BH$8:BH$87,相关资料!$M73,1),-2),0)</f>
        <v>0</v>
      </c>
      <c r="EL73" s="1">
        <f>IFERROR(ROUND($BX73*INDEX(消耗汇总!BE$8:BE$87,相关资料!$N73,1),-2),0)</f>
        <v>0</v>
      </c>
      <c r="EM73" s="1">
        <f>IFERROR(ROUND($BX73*INDEX(消耗汇总!BF$8:BF$87,相关资料!$N73,1),-2),0)</f>
        <v>0</v>
      </c>
      <c r="EN73" s="1">
        <f>IFERROR(ROUND($BX73*INDEX(消耗汇总!BG$8:BG$87,相关资料!$N73,1),-2),0)</f>
        <v>0</v>
      </c>
      <c r="EO73" s="1">
        <f>IFERROR(ROUND($BX73*INDEX(消耗汇总!BH$8:BH$87,相关资料!$N73,1),-2),0)</f>
        <v>0</v>
      </c>
      <c r="EQ73" s="1">
        <f>IFERROR(ROUND($BY73*INDEX(消耗汇总!BE$8:BE$87,相关资料!$O73,1),-2),0)</f>
        <v>0</v>
      </c>
      <c r="ER73" s="1">
        <f>IFERROR(ROUND($BY73*INDEX(消耗汇总!BF$8:BF$87,相关资料!$O73,1),-2),0)</f>
        <v>0</v>
      </c>
      <c r="ES73" s="1">
        <f>IFERROR(ROUND($BY73*INDEX(消耗汇总!BG$8:BG$87,相关资料!$O73,1),-2),0)</f>
        <v>0</v>
      </c>
      <c r="ET73" s="1">
        <f>IFERROR(ROUND($BY73*INDEX(消耗汇总!BH$8:BH$87,相关资料!$O73,1),-2),0)</f>
        <v>0</v>
      </c>
      <c r="EV73" s="1">
        <f>IFERROR(ROUND($BZ73*INDEX(消耗汇总!BE$8:BE$87,相关资料!$P73,1),-2),0)</f>
        <v>0</v>
      </c>
      <c r="EW73" s="1">
        <f>IFERROR(ROUND($BZ73*INDEX(消耗汇总!BF$8:BF$87,相关资料!$P73,1),-2),0)</f>
        <v>0</v>
      </c>
      <c r="EX73" s="1">
        <f>IFERROR(ROUND($BZ73*INDEX(消耗汇总!BG$8:BG$87,相关资料!$P73,1),-2),0)</f>
        <v>0</v>
      </c>
      <c r="EY73" s="1">
        <f>IFERROR(ROUND($BZ73*INDEX(消耗汇总!BH$8:BH$87,相关资料!$P73,1),-2),0)</f>
        <v>0</v>
      </c>
      <c r="FA73" s="1">
        <f>IFERROR(ROUND($CA73*INDEX(消耗汇总!BE$8:BE$87,相关资料!$Q73,1),-2),0)</f>
        <v>0</v>
      </c>
      <c r="FB73" s="1">
        <f>IFERROR(ROUND($CA73*INDEX(消耗汇总!BF$8:BF$87,相关资料!$Q73,1),-2),0)</f>
        <v>0</v>
      </c>
      <c r="FC73" s="1">
        <f>IFERROR(ROUND($CA73*INDEX(消耗汇总!BG$8:BG$87,相关资料!$Q73,1),-2),0)</f>
        <v>0</v>
      </c>
      <c r="FD73" s="1">
        <f>IFERROR(ROUND($CA73*INDEX(消耗汇总!BH$8:BH$87,相关资料!$Q73,1),-2),0)</f>
        <v>0</v>
      </c>
      <c r="FF73" s="1">
        <f>IFERROR(ROUND($CB73*INDEX(消耗汇总!BE$8:BE$87,相关资料!$R73,1),-2),0)</f>
        <v>0</v>
      </c>
      <c r="FG73" s="1">
        <f>IFERROR(ROUND($CB73*INDEX(消耗汇总!BF$8:BF$87,相关资料!$R73,1),-2),0)</f>
        <v>0</v>
      </c>
      <c r="FH73" s="1">
        <f>IFERROR(ROUND($CB73*INDEX(消耗汇总!BG$8:BG$87,相关资料!$R73,1),-2),0)</f>
        <v>0</v>
      </c>
      <c r="FI73" s="1">
        <f>IFERROR(ROUND($CB73*INDEX(消耗汇总!BH$8:BH$87,相关资料!$R73,1),-2),0)</f>
        <v>0</v>
      </c>
      <c r="FK73" s="1">
        <f>IFERROR(ROUND($CC73*INDEX(消耗汇总!BE$8:BE$87,相关资料!$S73,1),-2),0)</f>
        <v>832975600</v>
      </c>
      <c r="FL73" s="1">
        <f>IFERROR(ROUND($CC73*INDEX(消耗汇总!BF$8:BF$87,相关资料!$S73,1),-2),0)</f>
        <v>1949162800</v>
      </c>
      <c r="FM73" s="1">
        <f>IFERROR(ROUND($CC73*INDEX(消耗汇总!BG$8:BG$87,相关资料!$S73,1),-2),0)</f>
        <v>832975600</v>
      </c>
      <c r="FN73" s="1">
        <f>IFERROR(ROUND($CC73*INDEX(消耗汇总!BH$8:BH$87,相关资料!$S73,1),-2),0)</f>
        <v>0</v>
      </c>
      <c r="FP73" s="1">
        <f>IFERROR(ROUND($CD73*INDEX(消耗汇总!BE$8:BE$87,相关资料!$T73,1),-2),0)</f>
        <v>0</v>
      </c>
      <c r="FQ73" s="1">
        <f>IFERROR(ROUND($CD73*INDEX(消耗汇总!BF$8:BF$87,相关资料!$T73,1),-2),0)</f>
        <v>0</v>
      </c>
      <c r="FR73" s="1">
        <f>IFERROR(ROUND($CD73*INDEX(消耗汇总!BG$8:BG$87,相关资料!$T73,1),-2),0)</f>
        <v>0</v>
      </c>
      <c r="FS73" s="1">
        <f>IFERROR(ROUND($CD73*INDEX(消耗汇总!BH$8:BH$87,相关资料!$T73,1),-2),0)</f>
        <v>0</v>
      </c>
      <c r="FW73" s="8">
        <v>68</v>
      </c>
      <c r="FX73" s="5">
        <f t="shared" si="36"/>
        <v>28628359000</v>
      </c>
      <c r="FY73" s="5">
        <f t="shared" si="37"/>
        <v>4137529300</v>
      </c>
      <c r="FZ73" s="5">
        <f t="shared" si="38"/>
        <v>0</v>
      </c>
      <c r="GA73" s="5">
        <f t="shared" si="24"/>
        <v>0</v>
      </c>
      <c r="GB73" s="5">
        <f t="shared" si="25"/>
        <v>1206129400</v>
      </c>
      <c r="GC73" s="5">
        <f t="shared" si="26"/>
        <v>1206129400</v>
      </c>
      <c r="GD73" s="5">
        <f t="shared" si="39"/>
        <v>1206129400</v>
      </c>
      <c r="GE73" s="5">
        <f t="shared" si="40"/>
        <v>1044830700</v>
      </c>
      <c r="GF73" s="5">
        <f t="shared" si="27"/>
        <v>294997500</v>
      </c>
      <c r="GG73" s="5">
        <f t="shared" si="28"/>
        <v>6018224300</v>
      </c>
      <c r="GH73" s="5">
        <f t="shared" si="29"/>
        <v>4137529300</v>
      </c>
      <c r="GI73" s="8"/>
      <c r="GJ73" s="5">
        <f t="shared" si="30"/>
        <v>0</v>
      </c>
      <c r="GK73" s="5">
        <f t="shared" si="31"/>
        <v>0</v>
      </c>
      <c r="GL73" s="5">
        <f t="shared" si="32"/>
        <v>0</v>
      </c>
      <c r="GM73" s="5">
        <f t="shared" si="33"/>
        <v>0</v>
      </c>
      <c r="GN73" s="5">
        <f t="shared" si="34"/>
        <v>3615114000</v>
      </c>
      <c r="GO73" s="5">
        <f t="shared" si="35"/>
        <v>0</v>
      </c>
      <c r="GR73" s="8">
        <v>68</v>
      </c>
      <c r="GS73" s="5">
        <f>SUM(FX$6:FX73)</f>
        <v>184383028500</v>
      </c>
      <c r="GT73" s="5">
        <f>SUM(FY$6:FY73)</f>
        <v>27405771800</v>
      </c>
      <c r="GU73" s="5">
        <f>SUM(FZ$6:FZ73)</f>
        <v>574088126600</v>
      </c>
      <c r="GV73" s="5">
        <f>SUM(GA$6:GA73)</f>
        <v>0</v>
      </c>
      <c r="GW73" s="5">
        <f>SUM(GB$6:GB73)</f>
        <v>8407016300</v>
      </c>
      <c r="GX73" s="5">
        <f>SUM(GC$6:GC73)</f>
        <v>8407016300</v>
      </c>
      <c r="GY73" s="5">
        <f>SUM(GD$6:GD73)</f>
        <v>8407016320</v>
      </c>
      <c r="GZ73" s="5">
        <f>SUM(GE$6:GE73)</f>
        <v>7344625150</v>
      </c>
      <c r="HA73" s="5">
        <f>SUM(GF$6:GF73)</f>
        <v>6343720600</v>
      </c>
      <c r="HB73" s="5">
        <f>SUM(GG$6:GG73)</f>
        <v>38932706850</v>
      </c>
      <c r="HC73" s="5">
        <f>SUM(GH$6:GH73)</f>
        <v>27405772100</v>
      </c>
      <c r="HD73" s="5">
        <f>SUM(GI$6:GI73)</f>
        <v>0</v>
      </c>
      <c r="HE73" s="5">
        <f>SUM(GJ$6:GJ73)</f>
        <v>57765804600</v>
      </c>
      <c r="HF73" s="5">
        <f>SUM(GK$6:GK73)</f>
        <v>57765805200</v>
      </c>
      <c r="HG73" s="5">
        <f>SUM(GL$6:GL73)</f>
        <v>57765804900</v>
      </c>
      <c r="HH73" s="5">
        <f>SUM(GM$6:GM73)</f>
        <v>43324352700</v>
      </c>
      <c r="HI73" s="5">
        <f>SUM(GN$6:GN73)</f>
        <v>23729410600</v>
      </c>
      <c r="HJ73" s="5">
        <f>SUM(GO$6:GO73)</f>
        <v>4436503800</v>
      </c>
      <c r="HM73" s="8">
        <v>68</v>
      </c>
      <c r="HN73" s="5">
        <f>IFERROR(求节点(相关资料!C$6:C$85,GS$6:GS$85,$HM73),0)</f>
        <v>184383028500</v>
      </c>
      <c r="HO73" s="5">
        <f>IFERROR(求节点(相关资料!D$6:D$85,GT$6:GT$85,$HM73),0)</f>
        <v>27405771800</v>
      </c>
      <c r="HP73" s="5">
        <f>IFERROR(求节点(相关资料!E$6:E$85,GU$6:GU$85,$HM73),0)</f>
        <v>83033318633.333328</v>
      </c>
      <c r="HQ73" s="5">
        <f>IFERROR(求节点(相关资料!F$6:F$85,GV$6:GV$85,$HM73),0)</f>
        <v>0</v>
      </c>
      <c r="HR73" s="5">
        <f>IFERROR(求节点(相关资料!G$6:G$85,GW$6:GW$85,$HM73),0)</f>
        <v>8407016300</v>
      </c>
      <c r="HS73" s="5">
        <f>IFERROR(求节点(相关资料!H$6:H$85,GX$6:GX$85,$HM73),0)</f>
        <v>8407016300</v>
      </c>
      <c r="HT73" s="5">
        <f>IFERROR(求节点(相关资料!I$6:I$85,GY$6:GY$85,$HM73),0)</f>
        <v>8407016320</v>
      </c>
      <c r="HU73" s="5">
        <f>IFERROR(求节点(相关资料!J$6:J$85,GZ$6:GZ$85,$HM73),0)</f>
        <v>7344625150</v>
      </c>
      <c r="HV73" s="5">
        <f>IFERROR(求节点(相关资料!K$6:K$85,HA$6:HA$85,$HM73),0)</f>
        <v>6343720600</v>
      </c>
      <c r="HW73" s="5">
        <f>IFERROR(求节点(相关资料!L$6:L$85,HB$6:HB$85,$HM73),0)</f>
        <v>38932706850</v>
      </c>
      <c r="HX73" s="5">
        <f>IFERROR(求节点(相关资料!M$6:M$85,HC$6:HC$85,$HM73),0)</f>
        <v>27405772100</v>
      </c>
      <c r="HY73" s="5">
        <f>IFERROR(求节点(相关资料!N$6:N$85,HD$6:HD$85,$HM73),0)</f>
        <v>0</v>
      </c>
      <c r="HZ73" s="5">
        <f>IFERROR(求节点(相关资料!O$6:O$85,HE$6:HE$85,$HM73),0)</f>
        <v>10237130033.333334</v>
      </c>
      <c r="IA73" s="5">
        <f>IFERROR(求节点(相关资料!P$6:P$85,HF$6:HF$85,$HM73),0)</f>
        <v>10237130633.333334</v>
      </c>
      <c r="IB73" s="5">
        <f>IFERROR(求节点(相关资料!Q$6:Q$85,HG$6:HG$85,$HM73),0)</f>
        <v>10237130333.333334</v>
      </c>
      <c r="IC73" s="5">
        <f>IFERROR(求节点(相关资料!R$6:R$85,HH$6:HH$85,$HM73),0)</f>
        <v>7677846566.666667</v>
      </c>
      <c r="ID73" s="5">
        <f>IFERROR(求节点(相关资料!S$6:S$85,HI$6:HI$85,$HM73),0)</f>
        <v>23729410600</v>
      </c>
      <c r="IE73" s="5">
        <f>IFERROR(求节点(相关资料!T$6:T$85,HJ$6:HJ$85,$HM73),0)</f>
        <v>757384560</v>
      </c>
      <c r="IH73" s="6">
        <v>68</v>
      </c>
      <c r="II73" s="6">
        <f>SUMPRODUCT(HN73:IE73,'[1]功能-城建'!$X73:$AO73)</f>
        <v>462946025279.99994</v>
      </c>
      <c r="IJ73" s="6">
        <f>'[1]资源-木石铜粮'!$BW73</f>
        <v>455919473593.10803</v>
      </c>
      <c r="IK73" s="6">
        <f t="shared" si="19"/>
        <v>1.0154118261971035</v>
      </c>
    </row>
    <row r="74" spans="1:245" x14ac:dyDescent="0.15">
      <c r="A74" s="2">
        <v>69</v>
      </c>
      <c r="B74" s="4">
        <f>'[1]资源-木石铜粮'!DG74</f>
        <v>178958185356.55374</v>
      </c>
      <c r="C74" s="4">
        <f>'[1]资源-木石铜粮'!DH74</f>
        <v>26503505047.521458</v>
      </c>
      <c r="D74" s="4">
        <f>'[1]资源-木石铜粮'!DI74</f>
        <v>79240656389.172333</v>
      </c>
      <c r="E74" s="4">
        <f>'[1]资源-木石铜粮'!DJ74</f>
        <v>0</v>
      </c>
      <c r="F74" s="4">
        <f>'[1]资源-木石铜粮'!DK74</f>
        <v>7049696636.717679</v>
      </c>
      <c r="G74" s="4">
        <f>'[1]资源-木石铜粮'!DL74</f>
        <v>7049696636.717679</v>
      </c>
      <c r="H74" s="4">
        <f>'[1]资源-木石铜粮'!DM74</f>
        <v>7049696636.717679</v>
      </c>
      <c r="I74" s="4">
        <f>'[1]资源-木石铜粮'!DN74</f>
        <v>7049696636.717679</v>
      </c>
      <c r="J74" s="29" t="e">
        <f>SMALL('[1]资源-木石铜粮'!$DO$6:$DO$55,$A74)</f>
        <v>#NUM!</v>
      </c>
      <c r="K74" s="4">
        <f>'[1]资源-木石铜粮'!DP74</f>
        <v>37765189799.302437</v>
      </c>
      <c r="L74" s="4">
        <f>'[1]资源-木石铜粮'!DQ74</f>
        <v>26503504587.578377</v>
      </c>
      <c r="M74" s="4">
        <f>'[1]资源-木石铜粮'!DR74</f>
        <v>62847929405.3619</v>
      </c>
      <c r="N74" s="4">
        <f>'[1]资源-木石铜粮'!DS74</f>
        <v>9588074956.6053143</v>
      </c>
      <c r="O74" s="4">
        <f>'[1]资源-木石铜粮'!DT74</f>
        <v>9588076085.6633873</v>
      </c>
      <c r="P74" s="4">
        <f>'[1]资源-木石铜粮'!DU74</f>
        <v>9588075676.8250961</v>
      </c>
      <c r="Q74" s="4">
        <f>'[1]资源-木石铜粮'!DV74</f>
        <v>7191055416.9364309</v>
      </c>
      <c r="R74" s="4">
        <f>'[1]资源-木石铜粮'!DW74</f>
        <v>22974448483.83503</v>
      </c>
      <c r="S74" s="4">
        <f>'[1]资源-木石铜粮'!DX74</f>
        <v>705809437.17082095</v>
      </c>
      <c r="T74" s="4">
        <f>'[1]资源-木石铜粮'!DY74</f>
        <v>0</v>
      </c>
      <c r="V74" s="2">
        <v>69</v>
      </c>
      <c r="W74" s="2">
        <f>IFERROR(求节点($A$6:$A$85,B$6:B$85,相关资料!C74),0)</f>
        <v>178958185356.55374</v>
      </c>
      <c r="X74" s="2">
        <f>IFERROR(求节点($A$6:$A$85,C$6:C$85,相关资料!D74),0)</f>
        <v>26503505047.521458</v>
      </c>
      <c r="Y74" s="2">
        <f>IFERROR(求节点($A$6:$A$85,D$6:D$85,相关资料!E74),0)</f>
        <v>464988771639.45007</v>
      </c>
      <c r="Z74" s="2">
        <f>IFERROR(求节点($A$6:$A$85,E$6:E$85,相关资料!F74),0)</f>
        <v>0</v>
      </c>
      <c r="AA74" s="2">
        <f>IFERROR(求节点($A$6:$A$85,F$6:F$85,相关资料!G74),0)</f>
        <v>7049696636.717679</v>
      </c>
      <c r="AB74" s="2">
        <f>IFERROR(求节点($A$6:$A$85,G$6:G$85,相关资料!H74),0)</f>
        <v>7049696636.717679</v>
      </c>
      <c r="AC74" s="2">
        <f>IFERROR(求节点($A$6:$A$85,H$6:H$85,相关资料!I74),0)</f>
        <v>7049696636.717679</v>
      </c>
      <c r="AD74" s="2">
        <f>IFERROR(求节点($A$6:$A$85,I$6:I$85,相关资料!J74),0)</f>
        <v>7049696636.717679</v>
      </c>
      <c r="AE74" s="29">
        <f>MAX(求节点('[1]功能-城建'!$K$33:$K$55,$J$33:$J$85,$V74),AE73)</f>
        <v>1224082814.2575464</v>
      </c>
      <c r="AF74" s="2">
        <f>IFERROR(求节点($A$6:$A$85,K$6:K$85,相关资料!L74),0)</f>
        <v>37765189799.302437</v>
      </c>
      <c r="AG74" s="2">
        <f>IFERROR(求节点($A$6:$A$85,L$6:L$85,相关资料!M74),0)</f>
        <v>26503504587.578377</v>
      </c>
      <c r="AH74" s="2">
        <f>IFERROR(求节点($A$6:$A$85,M$6:M$85,相关资料!N74),0)</f>
        <v>365635414126.22552</v>
      </c>
      <c r="AI74" s="2">
        <f>IFERROR(求节点($A$6:$A$85,N$6:N$85,相关资料!O74),0)</f>
        <v>46721568786.87645</v>
      </c>
      <c r="AJ74" s="2">
        <f>IFERROR(求节点($A$6:$A$85,O$6:O$85,相关资料!P74),0)</f>
        <v>46721569915.934525</v>
      </c>
      <c r="AK74" s="2">
        <f>IFERROR(求节点($A$6:$A$85,P$6:P$85,相关资料!Q74),0)</f>
        <v>46721569507.096237</v>
      </c>
      <c r="AL74" s="2">
        <f>IFERROR(求节点($A$6:$A$85,Q$6:Q$85,相关资料!R74),0)</f>
        <v>35041175789.639816</v>
      </c>
      <c r="AM74" s="2">
        <f>IFERROR(求节点($A$6:$A$85,R$6:R$85,相关资料!S74),0)</f>
        <v>22974448483.83503</v>
      </c>
      <c r="AN74" s="2">
        <f>IFERROR(求节点($A$6:$A$85,S$6:S$85,相关资料!T74),0)</f>
        <v>3606382190.1373234</v>
      </c>
      <c r="AO74" s="2">
        <f>IFERROR(求节点($A$6:$A$85,T$6:T$85,相关资料!U74),0)</f>
        <v>0</v>
      </c>
      <c r="AQ74" s="2">
        <v>69</v>
      </c>
      <c r="AR74" s="2">
        <f>IF(W74-W73=0,MAX(AR$6:AR73),W74-W73)</f>
        <v>27478373860.959778</v>
      </c>
      <c r="AS74" s="2">
        <f>IF(X74-X73=0,MAX(AS$6:AS73),X74-X73)</f>
        <v>3953722857.6920547</v>
      </c>
      <c r="AT74" s="2">
        <f>IF(Y74-Y73=0,MAX(AT$6:AT73),Y74-Y73)</f>
        <v>130219026434.29602</v>
      </c>
      <c r="AU74" s="2">
        <f>IF(Z74-Z73=0,MAX(AU$6:AU73),Z74-Z73)</f>
        <v>0</v>
      </c>
      <c r="AV74" s="2">
        <f>IF(AA74-AA73=0,MAX(AV$6:AV73),AA74-AA73)</f>
        <v>988430714.42301369</v>
      </c>
      <c r="AW74" s="2">
        <f>IF(AB74-AB73=0,MAX(AW$6:AW73),AB74-AB73)</f>
        <v>988430714.42301369</v>
      </c>
      <c r="AX74" s="2">
        <f>IF(AC74-AC73=0,MAX(AX$6:AX73),AC74-AC73)</f>
        <v>988430714.42301369</v>
      </c>
      <c r="AY74" s="2">
        <f>IF(AD74-AD73=0,MAX(AY$6:AY73),AD74-AD73)</f>
        <v>988430714.42301369</v>
      </c>
      <c r="AZ74" s="2">
        <f>IF(AE74-AE73=0,MAX(AZ$6:AZ73),AE74-AE73)</f>
        <v>237901179.0002284</v>
      </c>
      <c r="BA74" s="2">
        <f>IF(AF74-AF73=0,MAX(BA$6:BA73),AF74-AF73)</f>
        <v>5772435372.2304039</v>
      </c>
      <c r="BB74" s="2">
        <f>IF(AG74-AG73=0,MAX(BB$6:BB73),AG74-AG73)</f>
        <v>3953722857.6920547</v>
      </c>
      <c r="BC74" s="2">
        <f>IF(AH74-AH73=0,MAX(BC$6:BC73),AH74-AH73)</f>
        <v>80184338195.206726</v>
      </c>
      <c r="BD74" s="2">
        <f>IF(AI74-AI73=0,MAX(BD$6:BD73),AI74-AI73)</f>
        <v>17673864382.141937</v>
      </c>
      <c r="BE74" s="2">
        <f>IF(AJ74-AJ73=0,MAX(BE$6:BE73),AJ74-AJ73)</f>
        <v>17673864382.141937</v>
      </c>
      <c r="BF74" s="2">
        <f>IF(AK74-AK73=0,MAX(BF$6:BF73),AK74-AK73)</f>
        <v>17673864382.141941</v>
      </c>
      <c r="BG74" s="2">
        <f>IF(AL74-AL73=0,MAX(BG$6:BG73),AL74-AL73)</f>
        <v>13255398286.606468</v>
      </c>
      <c r="BH74" s="2">
        <f>IF(AM74-AM73=0,MAX(BH$6:BH73),AM74-AM73)</f>
        <v>3459507500.4805489</v>
      </c>
      <c r="BI74" s="2">
        <f>IF(AN74-AN73=0,MAX(BI$6:BI73),AN74-AN73)</f>
        <v>1285032343.8735757</v>
      </c>
      <c r="BK74" s="21">
        <v>1.24</v>
      </c>
      <c r="BL74" s="2">
        <v>69</v>
      </c>
      <c r="BM74" s="2">
        <f>IF($BL74&gt;BM$1,0,SMALL(AR$6:AR$85,$BL74)*求节点($BL$6:$BL$85,$BK$6:$BK$85,INDEX(升级建筑所需大殿等级!AA$6:AA$85,MATCH($BL74,升级建筑所需大殿等级!$Z$6:$Z$85,0))))</f>
        <v>34073183587.590126</v>
      </c>
      <c r="BN74" s="2">
        <f>IF($BL74&gt;BN$1,0,SMALL(AS$6:AS$85,$BL74)*求节点($BL$6:$BL$85,$BK$6:$BK$85,INDEX(升级建筑所需大殿等级!AB$6:AB$85,MATCH($BL74,升级建筑所需大殿等级!$Z$6:$Z$85,0))))</f>
        <v>4902616343.5381479</v>
      </c>
      <c r="BO74" s="2">
        <f>IF($BL74&gt;BO$1,0,SMALL(AT$6:AT$85,$BL74)*求节点($BL$6:$BL$85,$BK$6:$BK$85,INDEX(升级建筑所需大殿等级!AC$6:AC$85,MATCH($BL74,升级建筑所需大殿等级!$Z$6:$Z$85,0))))</f>
        <v>0</v>
      </c>
      <c r="BP74" s="2">
        <f>IF($BL74&gt;BP$1,0,SMALL(AU$6:AU$85,$BL74)*求节点($BL$6:$BL$85,$BK$6:$BK$85,INDEX(升级建筑所需大殿等级!AD$6:AD$85,MATCH($BL74,升级建筑所需大殿等级!$Z$6:$Z$85,0))))</f>
        <v>0</v>
      </c>
      <c r="BQ74" s="2">
        <f>IF($BL74&gt;BQ$1,0,SMALL(AV$6:AV$85,$BL74)*求节点($BL$6:$BL$85,$BK$6:$BK$85,INDEX(升级建筑所需大殿等级!AE$6:AE$85,MATCH($BL74,升级建筑所需大殿等级!$Z$6:$Z$85,0))))</f>
        <v>1225654085.884537</v>
      </c>
      <c r="BR74" s="2">
        <f>IF($BL74&gt;BR$1,0,SMALL(AW$6:AW$85,$BL74)*求节点($BL$6:$BL$85,$BK$6:$BK$85,INDEX(升级建筑所需大殿等级!AF$6:AF$85,MATCH($BL74,升级建筑所需大殿等级!$Z$6:$Z$85,0))))</f>
        <v>1225654085.884537</v>
      </c>
      <c r="BS74" s="2">
        <f>IF($BL74&gt;BS$1,0,SMALL(AX$6:AX$85,$BL74)*求节点($BL$6:$BL$85,$BK$6:$BK$85,INDEX(升级建筑所需大殿等级!AG$6:AG$85,MATCH($BL74,升级建筑所需大殿等级!$Z$6:$Z$85,0))))</f>
        <v>1225654085.884537</v>
      </c>
      <c r="BT74" s="2">
        <f>IF($BL74&gt;BT$1,0,SMALL(AY$6:AY$85,$BL74)*求节点($BL$6:$BL$85,$BK$6:$BK$85,INDEX(升级建筑所需大殿等级!AH$6:AH$85,MATCH($BL74,升级建筑所需大殿等级!$Z$6:$Z$85,0))))</f>
        <v>1225654085.884537</v>
      </c>
      <c r="BU74" s="2">
        <f>IF($BL74&gt;BU$1,0,SMALL(AZ$6:AZ$85,$BL74)*求节点($BL$6:$BL$85,$BK$6:$BK$85,INDEX(升级建筑所需大殿等级!AI$6:AI$85,MATCH($BL74,升级建筑所需大殿等级!$Z$6:$Z$85,0))))</f>
        <v>294997461.96028322</v>
      </c>
      <c r="BV74" s="2">
        <f>IF($BL74&gt;BV$1,0,SMALL(BA$6:BA$85,$BL74)*求节点($BL$6:$BL$85,$BK$6:$BK$85,INDEX(升级建筑所需大殿等级!AJ$6:AJ$85,MATCH($BL74,升级建筑所需大殿等级!$Z$6:$Z$85,0))))</f>
        <v>7157819861.5657005</v>
      </c>
      <c r="BW74" s="2">
        <f>IF($BL74&gt;BW$1,0,SMALL(BB$6:BB$85,$BL74)*求节点($BL$6:$BL$85,$BK$6:$BK$85,INDEX(升级建筑所需大殿等级!AK$6:AK$85,MATCH($BL74,升级建筑所需大殿等级!$Z$6:$Z$85,0))))</f>
        <v>4902616343.5381479</v>
      </c>
      <c r="BX74" s="2">
        <f>IF($BL74&gt;BX$1,0,SMALL(BC$6:BC$85,$BL74)*求节点($BL$6:$BL$85,$BK$6:$BK$85,INDEX(升级建筑所需大殿等级!AL$6:AL$85,MATCH($BL74,升级建筑所需大殿等级!$Z$6:$Z$85,0))))</f>
        <v>0</v>
      </c>
      <c r="BY74" s="2">
        <f>IF($BL74&gt;BY$1,0,SMALL(BD$6:BD$85,$BL74)*求节点($BL$6:$BL$85,$BK$6:$BK$85,INDEX(升级建筑所需大殿等级!AM$6:AM$85,MATCH($BL74,升级建筑所需大殿等级!$Z$6:$Z$85,0))))</f>
        <v>0</v>
      </c>
      <c r="BZ74" s="2">
        <f>IF($BL74&gt;BZ$1,0,SMALL(BE$6:BE$85,$BL74)*求节点($BL$6:$BL$85,$BK$6:$BK$85,INDEX(升级建筑所需大殿等级!AN$6:AN$85,MATCH($BL74,升级建筑所需大殿等级!$Z$6:$Z$85,0))))</f>
        <v>0</v>
      </c>
      <c r="CA74" s="2">
        <f>IF($BL74&gt;CA$1,0,SMALL(BF$6:BF$85,$BL74)*求节点($BL$6:$BL$85,$BK$6:$BK$85,INDEX(升级建筑所需大殿等级!AO$6:AO$85,MATCH($BL74,升级建筑所需大殿等级!$Z$6:$Z$85,0))))</f>
        <v>0</v>
      </c>
      <c r="CB74" s="2">
        <f>IF($BL74&gt;CB$1,0,SMALL(BG$6:BG$85,$BL74)*求节点($BL$6:$BL$85,$BK$6:$BK$85,INDEX(升级建筑所需大殿等级!AP$6:AP$85,MATCH($BL74,升级建筑所需大殿等级!$Z$6:$Z$85,0))))</f>
        <v>0</v>
      </c>
      <c r="CC74" s="2">
        <f>IF($BL74&gt;CC$1,0,SMALL(BH$6:BH$85,$BL74)*求节点($BL$6:$BL$85,$BK$6:$BK$85,INDEX(升级建筑所需大殿等级!AQ$6:AQ$85,MATCH($BL74,升级建筑所需大殿等级!$Z$6:$Z$85,0))))</f>
        <v>4289789300.5958805</v>
      </c>
      <c r="CD74" s="2">
        <f>IF($BL74&gt;CD$1,0,SMALL(BI$6:BI$85,$BL74)*求节点($BL$6:$BL$85,$BK$6:$BK$85,INDEX(升级建筑所需大殿等级!AR$6:AR$85,MATCH($BL74,升级建筑所需大殿等级!$Z$6:$Z$85,0))))</f>
        <v>0</v>
      </c>
      <c r="CE74" s="2"/>
      <c r="CF74" s="2"/>
      <c r="CH74" s="1">
        <v>69</v>
      </c>
      <c r="CI74" s="1">
        <f>IFERROR(ROUND($BM74*INDEX(消耗汇总!BE$8:BE$87,相关资料!$C74,1),-2),0)</f>
        <v>7814950400</v>
      </c>
      <c r="CJ74" s="1">
        <f>IFERROR(ROUND($BM74*INDEX(消耗汇总!BF$8:BF$87,相关资料!$C74,1),-2),0)</f>
        <v>18443282900</v>
      </c>
      <c r="CK74" s="1">
        <f>IFERROR(ROUND($BM74*INDEX(消耗汇总!BG$8:BG$87,相关资料!$C74,1),-2),0)</f>
        <v>7814950400</v>
      </c>
      <c r="CL74" s="1">
        <f>IFERROR(ROUND($BM74*INDEX(消耗汇总!BH$8:BH$87,相关资料!$C74,1),-2),0)</f>
        <v>0</v>
      </c>
      <c r="CN74" s="1">
        <f>IFERROR(ROUND($BN74*INDEX(消耗汇总!BE$8:BE$87,相关资料!$D74,1),-2),0)</f>
        <v>1124453300</v>
      </c>
      <c r="CO74" s="1">
        <f>IFERROR(ROUND($BN74*INDEX(消耗汇总!BF$8:BF$87,相关资料!$D74,1),-2),0)</f>
        <v>2653709800</v>
      </c>
      <c r="CP74" s="1">
        <f>IFERROR(ROUND($BN74*INDEX(消耗汇总!BG$8:BG$87,相关资料!$D74,1),-2),0)</f>
        <v>1124453300</v>
      </c>
      <c r="CQ74" s="1">
        <f>IFERROR(ROUND($BN74*INDEX(消耗汇总!BH$8:BH$87,相关资料!$D74,1),-2),0)</f>
        <v>0</v>
      </c>
      <c r="CS74" s="1">
        <f>IFERROR(ROUND($BO74*INDEX(消耗汇总!BE$8:BE$87,相关资料!$E74,1),-2),0)</f>
        <v>0</v>
      </c>
      <c r="CT74" s="1">
        <f>IFERROR(ROUND($BO74*INDEX(消耗汇总!BF$8:BF$87,相关资料!$E74,1),-2),0)</f>
        <v>0</v>
      </c>
      <c r="CU74" s="1">
        <f>IFERROR(ROUND($BO74*INDEX(消耗汇总!BG$8:BG$87,相关资料!$E74,1),-2),0)</f>
        <v>0</v>
      </c>
      <c r="CV74" s="1">
        <f>IFERROR(ROUND($BO74*INDEX(消耗汇总!BH$8:BH$87,相关资料!$E74,1),-2),0)</f>
        <v>0</v>
      </c>
      <c r="CX74" s="1">
        <f>IFERROR(ROUND($BP74*INDEX(消耗汇总!BE$8:BE$87,相关资料!$F74,1),-2),0)</f>
        <v>0</v>
      </c>
      <c r="CY74" s="1">
        <f>IFERROR(ROUND($BP74*INDEX(消耗汇总!BF$8:BF$87,相关资料!$F74,1),-2),0)</f>
        <v>0</v>
      </c>
      <c r="CZ74" s="1">
        <f>IFERROR(ROUND($BP74*INDEX(消耗汇总!BG$8:BG$87,相关资料!$F74,1),-2),0)</f>
        <v>0</v>
      </c>
      <c r="DA74" s="1">
        <f>IFERROR(ROUND($BP74*INDEX(消耗汇总!BH$8:BH$87,相关资料!$F74,1),-2),0)</f>
        <v>0</v>
      </c>
      <c r="DD74" s="1">
        <f>IFERROR(ROUND($BQ74*INDEX(消耗汇总!BF$8:BF$87,相关资料!$G74,1)+$BS74*INDEX(消耗汇总!BF$8:BF$87,相关资料!$G74,1)/2,-2),0)</f>
        <v>995141200</v>
      </c>
      <c r="DE74" s="1">
        <f>IFERROR(ROUND($BQ74*INDEX(消耗汇总!BG$8:BG$87,相关资料!$G74,1)+$BS74*INDEX(消耗汇总!BG$8:BG$87,相关资料!$G74,1)/2,-2),0)</f>
        <v>421670000</v>
      </c>
      <c r="DF74" s="1">
        <f>IFERROR(ROUND($BQ74*INDEX(消耗汇总!BH$8:BH$87,相关资料!$G74,1)+$BS74*INDEX(消耗汇总!BH$8:BH$87,相关资料!$G74,1)/2,-2),0)</f>
        <v>0</v>
      </c>
      <c r="DH74" s="1">
        <f t="shared" si="20"/>
        <v>421670000</v>
      </c>
      <c r="DI74" s="1">
        <f t="shared" si="21"/>
        <v>995141200</v>
      </c>
      <c r="DM74" s="2">
        <f t="shared" si="22"/>
        <v>708405600</v>
      </c>
      <c r="DN74" s="2"/>
      <c r="DO74" s="2">
        <f t="shared" si="23"/>
        <v>708405600</v>
      </c>
      <c r="DR74" s="1">
        <f>IFERROR(ROUND($BT74*INDEX(消耗汇总!BE$8:BE$87,相关资料!$J74,1),-2),0)</f>
        <v>281113300</v>
      </c>
      <c r="DS74" s="1">
        <f>IFERROR(ROUND($BT74*INDEX(消耗汇总!BF$8:BF$87,相关资料!$J74,1),-2),0)</f>
        <v>663427400</v>
      </c>
      <c r="DT74" s="1">
        <f>IFERROR(ROUND($BT74*INDEX(消耗汇总!BG$8:BG$87,相关资料!$J74,1),-2),0)</f>
        <v>281113300</v>
      </c>
      <c r="DU74" s="1">
        <f>IFERROR(ROUND($BT74*INDEX(消耗汇总!BH$8:BH$87,'[1]功能-城建'!$AZ74,1),-2),0)</f>
        <v>0</v>
      </c>
      <c r="DW74" s="1">
        <f>ROUND($BU74*INDEX(消耗汇总!BE$8:BE$87,相关资料!$K74,1),-2)</f>
        <v>67660000</v>
      </c>
      <c r="DX74" s="1">
        <f>ROUND($BU74*INDEX(消耗汇总!BF$8:BF$87,相关资料!$K74,1),-2)</f>
        <v>159677500</v>
      </c>
      <c r="DY74" s="1">
        <f>ROUND($BU74*INDEX(消耗汇总!BG$8:BG$87,相关资料!$K74,1),-2)</f>
        <v>67660000</v>
      </c>
      <c r="DZ74" s="1">
        <f>ROUND($BU74*INDEX(消耗汇总!BH$8:BH$87,相关资料!$K74,1),-2)</f>
        <v>0</v>
      </c>
      <c r="EB74" s="1">
        <f>IFERROR(ROUND($BV74*INDEX(消耗汇总!BE$8:BE$87,相关资料!$L74,1),-2),0)</f>
        <v>1641701800</v>
      </c>
      <c r="EC74" s="1">
        <f>IFERROR(ROUND($BV74*INDEX(消耗汇总!BF$8:BF$87,相关资料!$L74,1),-2),0)</f>
        <v>3874416300</v>
      </c>
      <c r="ED74" s="1">
        <f>IFERROR(ROUND($BV74*INDEX(消耗汇总!BG$8:BG$87,相关资料!$L74,1),-2),0)</f>
        <v>1641701800</v>
      </c>
      <c r="EE74" s="1">
        <f>IFERROR(ROUND($BV74*INDEX(消耗汇总!BH$8:BH$87,相关资料!$L74,1),-2),0)</f>
        <v>0</v>
      </c>
      <c r="EG74" s="1">
        <f>IFERROR(ROUND($BW74*INDEX(消耗汇总!BE$8:BE$87,相关资料!$M74,1),-2),0)</f>
        <v>1124453300</v>
      </c>
      <c r="EH74" s="1">
        <f>IFERROR(ROUND($BW74*INDEX(消耗汇总!BF$8:BF$87,相关资料!$M74,1),-2),0)</f>
        <v>2653709800</v>
      </c>
      <c r="EI74" s="1">
        <f>IFERROR(ROUND($BW74*INDEX(消耗汇总!BG$8:BG$87,相关资料!$M74,1),-2),0)</f>
        <v>1124453300</v>
      </c>
      <c r="EJ74" s="1">
        <f>IFERROR(ROUND($BW74*INDEX(消耗汇总!BH$8:BH$87,相关资料!$M74,1),-2),0)</f>
        <v>0</v>
      </c>
      <c r="EL74" s="1">
        <f>IFERROR(ROUND($BX74*INDEX(消耗汇总!BE$8:BE$87,相关资料!$N74,1),-2),0)</f>
        <v>0</v>
      </c>
      <c r="EM74" s="1">
        <f>IFERROR(ROUND($BX74*INDEX(消耗汇总!BF$8:BF$87,相关资料!$N74,1),-2),0)</f>
        <v>0</v>
      </c>
      <c r="EN74" s="1">
        <f>IFERROR(ROUND($BX74*INDEX(消耗汇总!BG$8:BG$87,相关资料!$N74,1),-2),0)</f>
        <v>0</v>
      </c>
      <c r="EO74" s="1">
        <f>IFERROR(ROUND($BX74*INDEX(消耗汇总!BH$8:BH$87,相关资料!$N74,1),-2),0)</f>
        <v>0</v>
      </c>
      <c r="EQ74" s="1">
        <f>IFERROR(ROUND($BY74*INDEX(消耗汇总!BE$8:BE$87,相关资料!$O74,1),-2),0)</f>
        <v>0</v>
      </c>
      <c r="ER74" s="1">
        <f>IFERROR(ROUND($BY74*INDEX(消耗汇总!BF$8:BF$87,相关资料!$O74,1),-2),0)</f>
        <v>0</v>
      </c>
      <c r="ES74" s="1">
        <f>IFERROR(ROUND($BY74*INDEX(消耗汇总!BG$8:BG$87,相关资料!$O74,1),-2),0)</f>
        <v>0</v>
      </c>
      <c r="ET74" s="1">
        <f>IFERROR(ROUND($BY74*INDEX(消耗汇总!BH$8:BH$87,相关资料!$O74,1),-2),0)</f>
        <v>0</v>
      </c>
      <c r="EV74" s="1">
        <f>IFERROR(ROUND($BZ74*INDEX(消耗汇总!BE$8:BE$87,相关资料!$P74,1),-2),0)</f>
        <v>0</v>
      </c>
      <c r="EW74" s="1">
        <f>IFERROR(ROUND($BZ74*INDEX(消耗汇总!BF$8:BF$87,相关资料!$P74,1),-2),0)</f>
        <v>0</v>
      </c>
      <c r="EX74" s="1">
        <f>IFERROR(ROUND($BZ74*INDEX(消耗汇总!BG$8:BG$87,相关资料!$P74,1),-2),0)</f>
        <v>0</v>
      </c>
      <c r="EY74" s="1">
        <f>IFERROR(ROUND($BZ74*INDEX(消耗汇总!BH$8:BH$87,相关资料!$P74,1),-2),0)</f>
        <v>0</v>
      </c>
      <c r="FA74" s="1">
        <f>IFERROR(ROUND($CA74*INDEX(消耗汇总!BE$8:BE$87,相关资料!$Q74,1),-2),0)</f>
        <v>0</v>
      </c>
      <c r="FB74" s="1">
        <f>IFERROR(ROUND($CA74*INDEX(消耗汇总!BF$8:BF$87,相关资料!$Q74,1),-2),0)</f>
        <v>0</v>
      </c>
      <c r="FC74" s="1">
        <f>IFERROR(ROUND($CA74*INDEX(消耗汇总!BG$8:BG$87,相关资料!$Q74,1),-2),0)</f>
        <v>0</v>
      </c>
      <c r="FD74" s="1">
        <f>IFERROR(ROUND($CA74*INDEX(消耗汇总!BH$8:BH$87,相关资料!$Q74,1),-2),0)</f>
        <v>0</v>
      </c>
      <c r="FF74" s="1">
        <f>IFERROR(ROUND($CB74*INDEX(消耗汇总!BE$8:BE$87,相关资料!$R74,1),-2),0)</f>
        <v>0</v>
      </c>
      <c r="FG74" s="1">
        <f>IFERROR(ROUND($CB74*INDEX(消耗汇总!BF$8:BF$87,相关资料!$R74,1),-2),0)</f>
        <v>0</v>
      </c>
      <c r="FH74" s="1">
        <f>IFERROR(ROUND($CB74*INDEX(消耗汇总!BG$8:BG$87,相关资料!$R74,1),-2),0)</f>
        <v>0</v>
      </c>
      <c r="FI74" s="1">
        <f>IFERROR(ROUND($CB74*INDEX(消耗汇总!BH$8:BH$87,相关资料!$R74,1),-2),0)</f>
        <v>0</v>
      </c>
      <c r="FK74" s="1">
        <f>IFERROR(ROUND($CC74*INDEX(消耗汇总!BE$8:BE$87,相关资料!$S74,1),-2),0)</f>
        <v>983896600</v>
      </c>
      <c r="FL74" s="1">
        <f>IFERROR(ROUND($CC74*INDEX(消耗汇总!BF$8:BF$87,相关资料!$S74,1),-2),0)</f>
        <v>2321996000</v>
      </c>
      <c r="FM74" s="1">
        <f>IFERROR(ROUND($CC74*INDEX(消耗汇总!BG$8:BG$87,相关资料!$S74,1),-2),0)</f>
        <v>983896600</v>
      </c>
      <c r="FN74" s="1">
        <f>IFERROR(ROUND($CC74*INDEX(消耗汇总!BH$8:BH$87,相关资料!$S74,1),-2),0)</f>
        <v>0</v>
      </c>
      <c r="FP74" s="1">
        <f>IFERROR(ROUND($CD74*INDEX(消耗汇总!BE$8:BE$87,相关资料!$T74,1),-2),0)</f>
        <v>0</v>
      </c>
      <c r="FQ74" s="1">
        <f>IFERROR(ROUND($CD74*INDEX(消耗汇总!BF$8:BF$87,相关资料!$T74,1),-2),0)</f>
        <v>0</v>
      </c>
      <c r="FR74" s="1">
        <f>IFERROR(ROUND($CD74*INDEX(消耗汇总!BG$8:BG$87,相关资料!$T74,1),-2),0)</f>
        <v>0</v>
      </c>
      <c r="FS74" s="1">
        <f>IFERROR(ROUND($CD74*INDEX(消耗汇总!BH$8:BH$87,相关资料!$T74,1),-2),0)</f>
        <v>0</v>
      </c>
      <c r="FW74" s="8">
        <v>69</v>
      </c>
      <c r="FX74" s="5">
        <f t="shared" si="36"/>
        <v>34073183700</v>
      </c>
      <c r="FY74" s="5">
        <f t="shared" si="37"/>
        <v>4902616400</v>
      </c>
      <c r="FZ74" s="5">
        <f t="shared" si="38"/>
        <v>0</v>
      </c>
      <c r="GA74" s="5">
        <f t="shared" si="24"/>
        <v>0</v>
      </c>
      <c r="GB74" s="5">
        <f t="shared" si="25"/>
        <v>1416811200</v>
      </c>
      <c r="GC74" s="5">
        <f t="shared" si="26"/>
        <v>1416811200</v>
      </c>
      <c r="GD74" s="5">
        <f t="shared" si="39"/>
        <v>1416811200</v>
      </c>
      <c r="GE74" s="5">
        <f t="shared" si="40"/>
        <v>1225654000</v>
      </c>
      <c r="GF74" s="5">
        <f t="shared" si="27"/>
        <v>294997500</v>
      </c>
      <c r="GG74" s="5">
        <f t="shared" si="28"/>
        <v>7157819900</v>
      </c>
      <c r="GH74" s="5">
        <f t="shared" si="29"/>
        <v>4902616400</v>
      </c>
      <c r="GI74" s="8"/>
      <c r="GJ74" s="5">
        <f t="shared" si="30"/>
        <v>0</v>
      </c>
      <c r="GK74" s="5">
        <f t="shared" si="31"/>
        <v>0</v>
      </c>
      <c r="GL74" s="5">
        <f t="shared" si="32"/>
        <v>0</v>
      </c>
      <c r="GM74" s="5">
        <f t="shared" si="33"/>
        <v>0</v>
      </c>
      <c r="GN74" s="5">
        <f t="shared" si="34"/>
        <v>4289789200</v>
      </c>
      <c r="GO74" s="5">
        <f t="shared" si="35"/>
        <v>0</v>
      </c>
      <c r="GR74" s="8">
        <v>69</v>
      </c>
      <c r="GS74" s="5">
        <f>SUM(FX$6:FX74)</f>
        <v>218456212200</v>
      </c>
      <c r="GT74" s="5">
        <f>SUM(FY$6:FY74)</f>
        <v>32308388200</v>
      </c>
      <c r="GU74" s="5">
        <f>SUM(FZ$6:FZ74)</f>
        <v>574088126600</v>
      </c>
      <c r="GV74" s="5">
        <f>SUM(GA$6:GA74)</f>
        <v>0</v>
      </c>
      <c r="GW74" s="5">
        <f>SUM(GB$6:GB74)</f>
        <v>9823827500</v>
      </c>
      <c r="GX74" s="5">
        <f>SUM(GC$6:GC74)</f>
        <v>9823827500</v>
      </c>
      <c r="GY74" s="5">
        <f>SUM(GD$6:GD74)</f>
        <v>9823827520</v>
      </c>
      <c r="GZ74" s="5">
        <f>SUM(GE$6:GE74)</f>
        <v>8570279150</v>
      </c>
      <c r="HA74" s="5">
        <f>SUM(GF$6:GF74)</f>
        <v>6638718100</v>
      </c>
      <c r="HB74" s="5">
        <f>SUM(GG$6:GG74)</f>
        <v>46090526750</v>
      </c>
      <c r="HC74" s="5">
        <f>SUM(GH$6:GH74)</f>
        <v>32308388500</v>
      </c>
      <c r="HD74" s="5">
        <f>SUM(GI$6:GI74)</f>
        <v>0</v>
      </c>
      <c r="HE74" s="5">
        <f>SUM(GJ$6:GJ74)</f>
        <v>57765804600</v>
      </c>
      <c r="HF74" s="5">
        <f>SUM(GK$6:GK74)</f>
        <v>57765805200</v>
      </c>
      <c r="HG74" s="5">
        <f>SUM(GL$6:GL74)</f>
        <v>57765804900</v>
      </c>
      <c r="HH74" s="5">
        <f>SUM(GM$6:GM74)</f>
        <v>43324352700</v>
      </c>
      <c r="HI74" s="5">
        <f>SUM(GN$6:GN74)</f>
        <v>28019199800</v>
      </c>
      <c r="HJ74" s="5">
        <f>SUM(GO$6:GO74)</f>
        <v>4436503800</v>
      </c>
      <c r="HM74" s="8">
        <v>69</v>
      </c>
      <c r="HN74" s="5">
        <f>IFERROR(求节点(相关资料!C$6:C$85,GS$6:GS$85,$HM74),0)</f>
        <v>218456212200</v>
      </c>
      <c r="HO74" s="5">
        <f>IFERROR(求节点(相关资料!D$6:D$85,GT$6:GT$85,$HM74),0)</f>
        <v>32308388200</v>
      </c>
      <c r="HP74" s="5">
        <f>IFERROR(求节点(相关资料!E$6:E$85,GU$6:GU$85,$HM74),0)</f>
        <v>95760463700</v>
      </c>
      <c r="HQ74" s="5">
        <f>IFERROR(求节点(相关资料!F$6:F$85,GV$6:GV$85,$HM74),0)</f>
        <v>0</v>
      </c>
      <c r="HR74" s="5">
        <f>IFERROR(求节点(相关资料!G$6:G$85,GW$6:GW$85,$HM74),0)</f>
        <v>9823827500</v>
      </c>
      <c r="HS74" s="5">
        <f>IFERROR(求节点(相关资料!H$6:H$85,GX$6:GX$85,$HM74),0)</f>
        <v>9823827500</v>
      </c>
      <c r="HT74" s="5">
        <f>IFERROR(求节点(相关资料!I$6:I$85,GY$6:GY$85,$HM74),0)</f>
        <v>9823827520</v>
      </c>
      <c r="HU74" s="5">
        <f>IFERROR(求节点(相关资料!J$6:J$85,GZ$6:GZ$85,$HM74),0)</f>
        <v>8570279150</v>
      </c>
      <c r="HV74" s="5">
        <f>IFERROR(求节点(相关资料!K$6:K$85,HA$6:HA$85,$HM74),0)</f>
        <v>6638718100</v>
      </c>
      <c r="HW74" s="5">
        <f>IFERROR(求节点(相关资料!L$6:L$85,HB$6:HB$85,$HM74),0)</f>
        <v>46090526750</v>
      </c>
      <c r="HX74" s="5">
        <f>IFERROR(求节点(相关资料!M$6:M$85,HC$6:HC$85,$HM74),0)</f>
        <v>32308388500</v>
      </c>
      <c r="HY74" s="5">
        <f>IFERROR(求节点(相关资料!N$6:N$85,HD$6:HD$85,$HM74),0)</f>
        <v>0</v>
      </c>
      <c r="HZ74" s="5">
        <f>IFERROR(求节点(相关资料!O$6:O$85,HE$6:HE$85,$HM74),0)</f>
        <v>12009554666.666666</v>
      </c>
      <c r="IA74" s="5">
        <f>IFERROR(求节点(相关资料!P$6:P$85,HF$6:HF$85,$HM74),0)</f>
        <v>12009555266.666666</v>
      </c>
      <c r="IB74" s="5">
        <f>IFERROR(求节点(相关资料!Q$6:Q$85,HG$6:HG$85,$HM74),0)</f>
        <v>12009554966.666666</v>
      </c>
      <c r="IC74" s="5">
        <f>IFERROR(求节点(相关资料!R$6:R$85,HH$6:HH$85,$HM74),0)</f>
        <v>9007165033.333334</v>
      </c>
      <c r="ID74" s="5">
        <f>IFERROR(求节点(相关资料!S$6:S$85,HI$6:HI$85,$HM74),0)</f>
        <v>28019199800</v>
      </c>
      <c r="IE74" s="5">
        <f>IFERROR(求节点(相关资料!T$6:T$85,HJ$6:HJ$85,$HM74),0)</f>
        <v>902024020</v>
      </c>
      <c r="IH74" s="6">
        <v>69</v>
      </c>
      <c r="II74" s="6">
        <f>SUMPRODUCT(HN74:IE74,'[1]功能-城建'!$X74:$AO74)</f>
        <v>543561512873.33337</v>
      </c>
      <c r="IJ74" s="6">
        <f>'[1]资源-木石铜粮'!$BW74</f>
        <v>537227784161.54517</v>
      </c>
      <c r="IK74" s="6">
        <f t="shared" si="19"/>
        <v>1.0117896521708631</v>
      </c>
    </row>
    <row r="75" spans="1:245" x14ac:dyDescent="0.15">
      <c r="A75" s="2">
        <v>70</v>
      </c>
      <c r="B75" s="4">
        <f>'[1]资源-木石铜粮'!DG75</f>
        <v>211220024159.18362</v>
      </c>
      <c r="C75" s="4">
        <f>'[1]资源-木石铜粮'!DH75</f>
        <v>31125413868.891129</v>
      </c>
      <c r="D75" s="4">
        <f>'[1]资源-木石铜粮'!DI75</f>
        <v>93344342515.371628</v>
      </c>
      <c r="E75" s="4">
        <f>'[1]资源-木石铜粮'!DJ75</f>
        <v>0</v>
      </c>
      <c r="F75" s="4">
        <f>'[1]资源-木石铜粮'!DK75</f>
        <v>8193733473.6903696</v>
      </c>
      <c r="G75" s="4">
        <f>'[1]资源-木石铜粮'!DL75</f>
        <v>8193733473.6903696</v>
      </c>
      <c r="H75" s="4">
        <f>'[1]资源-木石铜粮'!DM75</f>
        <v>8193733473.6903696</v>
      </c>
      <c r="I75" s="4">
        <f>'[1]资源-木石铜粮'!DN75</f>
        <v>8193733473.6903696</v>
      </c>
      <c r="J75" s="29" t="e">
        <f>SMALL('[1]资源-木石铜粮'!$DO$6:$DO$55,$A75)</f>
        <v>#NUM!</v>
      </c>
      <c r="K75" s="4">
        <f>'[1]资源-木石铜粮'!DP75</f>
        <v>44537887874.180771</v>
      </c>
      <c r="L75" s="4">
        <f>'[1]资源-木石铜粮'!DQ75</f>
        <v>31125413408.948048</v>
      </c>
      <c r="M75" s="4">
        <f>'[1]资源-木石铜粮'!DR75</f>
        <v>73964535350.225586</v>
      </c>
      <c r="N75" s="4">
        <f>'[1]资源-木石铜粮'!DS75</f>
        <v>11250741826.338957</v>
      </c>
      <c r="O75" s="4">
        <f>'[1]资源-木石铜粮'!DT75</f>
        <v>11250742955.39703</v>
      </c>
      <c r="P75" s="4">
        <f>'[1]资源-木石铜粮'!DU75</f>
        <v>11250742546.558739</v>
      </c>
      <c r="Q75" s="4">
        <f>'[1]资源-木石铜粮'!DV75</f>
        <v>8438055569.2366638</v>
      </c>
      <c r="R75" s="4">
        <f>'[1]资源-木石铜粮'!DW75</f>
        <v>27024338886.718353</v>
      </c>
      <c r="S75" s="4">
        <f>'[1]资源-木石铜粮'!DX75</f>
        <v>820213120.86809003</v>
      </c>
      <c r="T75" s="4">
        <f>'[1]资源-木石铜粮'!DY75</f>
        <v>0</v>
      </c>
      <c r="V75" s="2">
        <v>70</v>
      </c>
      <c r="W75" s="2">
        <f>IFERROR(求节点($A$6:$A$85,B$6:B$85,相关资料!C75),0)</f>
        <v>211220024159.18362</v>
      </c>
      <c r="X75" s="2">
        <f>IFERROR(求节点($A$6:$A$85,C$6:C$85,相关资料!D75),0)</f>
        <v>31125413868.891129</v>
      </c>
      <c r="Y75" s="2">
        <f>IFERROR(求节点($A$6:$A$85,D$6:D$85,相关资料!E75),0)</f>
        <v>464988771639.45007</v>
      </c>
      <c r="Z75" s="2">
        <f>IFERROR(求节点($A$6:$A$85,E$6:E$85,相关资料!F75),0)</f>
        <v>0</v>
      </c>
      <c r="AA75" s="2">
        <f>IFERROR(求节点($A$6:$A$85,F$6:F$85,相关资料!G75),0)</f>
        <v>8193733473.6903696</v>
      </c>
      <c r="AB75" s="2">
        <f>IFERROR(求节点($A$6:$A$85,G$6:G$85,相关资料!H75),0)</f>
        <v>8193733473.6903696</v>
      </c>
      <c r="AC75" s="2">
        <f>IFERROR(求节点($A$6:$A$85,H$6:H$85,相关资料!I75),0)</f>
        <v>8193733473.6903696</v>
      </c>
      <c r="AD75" s="2">
        <f>IFERROR(求节点($A$6:$A$85,I$6:I$85,相关资料!J75),0)</f>
        <v>8193733473.6903696</v>
      </c>
      <c r="AE75" s="29">
        <f>MAX(求节点('[1]功能-城建'!$K$33:$K$55,$J$33:$J$85,$V75),AE74)</f>
        <v>1224082814.2575464</v>
      </c>
      <c r="AF75" s="2">
        <f>IFERROR(求节点($A$6:$A$85,K$6:K$85,相关资料!L75),0)</f>
        <v>44537887874.180771</v>
      </c>
      <c r="AG75" s="2">
        <f>IFERROR(求节点($A$6:$A$85,L$6:L$85,相关资料!M75),0)</f>
        <v>31125413408.948048</v>
      </c>
      <c r="AH75" s="2">
        <f>IFERROR(求节点($A$6:$A$85,M$6:M$85,相关资料!N75),0)</f>
        <v>365635414126.22552</v>
      </c>
      <c r="AI75" s="2">
        <f>IFERROR(求节点($A$6:$A$85,N$6:N$85,相关资料!O75),0)</f>
        <v>46721568786.87645</v>
      </c>
      <c r="AJ75" s="2">
        <f>IFERROR(求节点($A$6:$A$85,O$6:O$85,相关资料!P75),0)</f>
        <v>46721569915.934525</v>
      </c>
      <c r="AK75" s="2">
        <f>IFERROR(求节点($A$6:$A$85,P$6:P$85,相关资料!Q75),0)</f>
        <v>46721569507.096237</v>
      </c>
      <c r="AL75" s="2">
        <f>IFERROR(求节点($A$6:$A$85,Q$6:Q$85,相关资料!R75),0)</f>
        <v>35041175789.639816</v>
      </c>
      <c r="AM75" s="2">
        <f>IFERROR(求节点($A$6:$A$85,R$6:R$85,相关资料!S75),0)</f>
        <v>27024338886.718353</v>
      </c>
      <c r="AN75" s="2">
        <f>IFERROR(求节点($A$6:$A$85,S$6:S$85,相关资料!T75),0)</f>
        <v>3606382190.1373234</v>
      </c>
      <c r="AO75" s="2">
        <f>IFERROR(求节点($A$6:$A$85,T$6:T$85,相关资料!U75),0)</f>
        <v>0</v>
      </c>
      <c r="AQ75" s="2">
        <v>70</v>
      </c>
      <c r="AR75" s="2">
        <f>IF(W75-W74=0,MAX(AR$6:AR74),W75-W74)</f>
        <v>32261838802.629883</v>
      </c>
      <c r="AS75" s="2">
        <f>IF(X75-X74=0,MAX(AS$6:AS74),X75-X74)</f>
        <v>4621908821.3696709</v>
      </c>
      <c r="AT75" s="2">
        <f>IF(Y75-Y74=0,MAX(AT$6:AT74),Y75-Y74)</f>
        <v>130219026434.29602</v>
      </c>
      <c r="AU75" s="2">
        <f>IF(Z75-Z74=0,MAX(AU$6:AU74),Z75-Z74)</f>
        <v>0</v>
      </c>
      <c r="AV75" s="2">
        <f>IF(AA75-AA74=0,MAX(AV$6:AV74),AA75-AA74)</f>
        <v>1144036836.9726906</v>
      </c>
      <c r="AW75" s="2">
        <f>IF(AB75-AB74=0,MAX(AW$6:AW74),AB75-AB74)</f>
        <v>1144036836.9726906</v>
      </c>
      <c r="AX75" s="2">
        <f>IF(AC75-AC74=0,MAX(AX$6:AX74),AC75-AC74)</f>
        <v>1144036836.9726906</v>
      </c>
      <c r="AY75" s="2">
        <f>IF(AD75-AD74=0,MAX(AY$6:AY74),AD75-AD74)</f>
        <v>1144036836.9726906</v>
      </c>
      <c r="AZ75" s="2">
        <f>IF(AE75-AE74=0,MAX(AZ$6:AZ74),AE75-AE74)</f>
        <v>237901179.0002284</v>
      </c>
      <c r="BA75" s="2">
        <f>IF(AF75-AF74=0,MAX(BA$6:BA74),AF75-AF74)</f>
        <v>6772698074.878334</v>
      </c>
      <c r="BB75" s="2">
        <f>IF(AG75-AG74=0,MAX(BB$6:BB74),AG75-AG74)</f>
        <v>4621908821.3696709</v>
      </c>
      <c r="BC75" s="2">
        <f>IF(AH75-AH74=0,MAX(BC$6:BC74),AH75-AH74)</f>
        <v>80184338195.206726</v>
      </c>
      <c r="BD75" s="2">
        <f>IF(AI75-AI74=0,MAX(BD$6:BD74),AI75-AI74)</f>
        <v>17673864382.141937</v>
      </c>
      <c r="BE75" s="2">
        <f>IF(AJ75-AJ74=0,MAX(BE$6:BE74),AJ75-AJ74)</f>
        <v>17673864382.141937</v>
      </c>
      <c r="BF75" s="2">
        <f>IF(AK75-AK74=0,MAX(BF$6:BF74),AK75-AK74)</f>
        <v>17673864382.141941</v>
      </c>
      <c r="BG75" s="2">
        <f>IF(AL75-AL74=0,MAX(BG$6:BG74),AL75-AL74)</f>
        <v>13255398286.606468</v>
      </c>
      <c r="BH75" s="2">
        <f>IF(AM75-AM74=0,MAX(BH$6:BH74),AM75-AM74)</f>
        <v>4049890402.8833237</v>
      </c>
      <c r="BI75" s="2">
        <f>IF(AN75-AN74=0,MAX(BI$6:BI74),AN75-AN74)</f>
        <v>1285032343.8735757</v>
      </c>
      <c r="BK75" s="21">
        <v>1.24</v>
      </c>
      <c r="BL75" s="2">
        <v>70</v>
      </c>
      <c r="BM75" s="2">
        <f>IF($BL75&gt;BM$1,0,SMALL(AR$6:AR$85,$BL75)*求节点($BL$6:$BL$85,$BK$6:$BK$85,INDEX(升级建筑所需大殿等级!AA$6:AA$85,MATCH($BL75,升级建筑所需大殿等级!$Z$6:$Z$85,0))))</f>
        <v>40004680115.261055</v>
      </c>
      <c r="BN75" s="2">
        <f>IF($BL75&gt;BN$1,0,SMALL(AS$6:AS$85,$BL75)*求节点($BL$6:$BL$85,$BK$6:$BK$85,INDEX(升级建筑所需大殿等级!AB$6:AB$85,MATCH($BL75,升级建筑所需大殿等级!$Z$6:$Z$85,0))))</f>
        <v>5731166938.4983921</v>
      </c>
      <c r="BO75" s="2">
        <f>IF($BL75&gt;BO$1,0,SMALL(AT$6:AT$85,$BL75)*求节点($BL$6:$BL$85,$BK$6:$BK$85,INDEX(升级建筑所需大殿等级!AC$6:AC$85,MATCH($BL75,升级建筑所需大殿等级!$Z$6:$Z$85,0))))</f>
        <v>0</v>
      </c>
      <c r="BP75" s="2">
        <f>IF($BL75&gt;BP$1,0,SMALL(AU$6:AU$85,$BL75)*求节点($BL$6:$BL$85,$BK$6:$BK$85,INDEX(升级建筑所需大殿等级!AD$6:AD$85,MATCH($BL75,升级建筑所需大殿等级!$Z$6:$Z$85,0))))</f>
        <v>0</v>
      </c>
      <c r="BQ75" s="2">
        <f>IF($BL75&gt;BQ$1,0,SMALL(AV$6:AV$85,$BL75)*求节点($BL$6:$BL$85,$BK$6:$BK$85,INDEX(升级建筑所需大殿等级!AE$6:AE$85,MATCH($BL75,升级建筑所需大殿等级!$Z$6:$Z$85,0))))</f>
        <v>1418605677.8461363</v>
      </c>
      <c r="BR75" s="2">
        <f>IF($BL75&gt;BR$1,0,SMALL(AW$6:AW$85,$BL75)*求节点($BL$6:$BL$85,$BK$6:$BK$85,INDEX(升级建筑所需大殿等级!AF$6:AF$85,MATCH($BL75,升级建筑所需大殿等级!$Z$6:$Z$85,0))))</f>
        <v>1418605677.8461363</v>
      </c>
      <c r="BS75" s="2">
        <f>IF($BL75&gt;BS$1,0,SMALL(AX$6:AX$85,$BL75)*求节点($BL$6:$BL$85,$BK$6:$BK$85,INDEX(升级建筑所需大殿等级!AG$6:AG$85,MATCH($BL75,升级建筑所需大殿等级!$Z$6:$Z$85,0))))</f>
        <v>1418605677.8461363</v>
      </c>
      <c r="BT75" s="2">
        <f>IF($BL75&gt;BT$1,0,SMALL(AY$6:AY$85,$BL75)*求节点($BL$6:$BL$85,$BK$6:$BK$85,INDEX(升级建筑所需大殿等级!AH$6:AH$85,MATCH($BL75,升级建筑所需大殿等级!$Z$6:$Z$85,0))))</f>
        <v>1418605677.8461363</v>
      </c>
      <c r="BU75" s="2">
        <f>IF($BL75&gt;BU$1,0,SMALL(AZ$6:AZ$85,$BL75)*求节点($BL$6:$BL$85,$BK$6:$BK$85,INDEX(升级建筑所需大殿等级!AI$6:AI$85,MATCH($BL75,升级建筑所需大殿等级!$Z$6:$Z$85,0))))</f>
        <v>294997461.96028322</v>
      </c>
      <c r="BV75" s="2">
        <f>IF($BL75&gt;BV$1,0,SMALL(BA$6:BA$85,$BL75)*求节点($BL$6:$BL$85,$BK$6:$BK$85,INDEX(升级建筑所需大殿等级!AJ$6:AJ$85,MATCH($BL75,升级建筑所需大殿等级!$Z$6:$Z$85,0))))</f>
        <v>8398145612.8491344</v>
      </c>
      <c r="BW75" s="2">
        <f>IF($BL75&gt;BW$1,0,SMALL(BB$6:BB$85,$BL75)*求节点($BL$6:$BL$85,$BK$6:$BK$85,INDEX(升级建筑所需大殿等级!AK$6:AK$85,MATCH($BL75,升级建筑所需大殿等级!$Z$6:$Z$85,0))))</f>
        <v>5731166938.4983921</v>
      </c>
      <c r="BX75" s="2">
        <f>IF($BL75&gt;BX$1,0,SMALL(BC$6:BC$85,$BL75)*求节点($BL$6:$BL$85,$BK$6:$BK$85,INDEX(升级建筑所需大殿等级!AL$6:AL$85,MATCH($BL75,升级建筑所需大殿等级!$Z$6:$Z$85,0))))</f>
        <v>0</v>
      </c>
      <c r="BY75" s="2">
        <f>IF($BL75&gt;BY$1,0,SMALL(BD$6:BD$85,$BL75)*求节点($BL$6:$BL$85,$BK$6:$BK$85,INDEX(升级建筑所需大殿等级!AM$6:AM$85,MATCH($BL75,升级建筑所需大殿等级!$Z$6:$Z$85,0))))</f>
        <v>0</v>
      </c>
      <c r="BZ75" s="2">
        <f>IF($BL75&gt;BZ$1,0,SMALL(BE$6:BE$85,$BL75)*求节点($BL$6:$BL$85,$BK$6:$BK$85,INDEX(升级建筑所需大殿等级!AN$6:AN$85,MATCH($BL75,升级建筑所需大殿等级!$Z$6:$Z$85,0))))</f>
        <v>0</v>
      </c>
      <c r="CA75" s="2">
        <f>IF($BL75&gt;CA$1,0,SMALL(BF$6:BF$85,$BL75)*求节点($BL$6:$BL$85,$BK$6:$BK$85,INDEX(升级建筑所需大殿等级!AO$6:AO$85,MATCH($BL75,升级建筑所需大殿等级!$Z$6:$Z$85,0))))</f>
        <v>0</v>
      </c>
      <c r="CB75" s="2">
        <f>IF($BL75&gt;CB$1,0,SMALL(BG$6:BG$85,$BL75)*求节点($BL$6:$BL$85,$BK$6:$BK$85,INDEX(升级建筑所需大殿等级!AP$6:AP$85,MATCH($BL75,升级建筑所需大殿等级!$Z$6:$Z$85,0))))</f>
        <v>0</v>
      </c>
      <c r="CC75" s="2">
        <f>IF($BL75&gt;CC$1,0,SMALL(BH$6:BH$85,$BL75)*求节点($BL$6:$BL$85,$BK$6:$BK$85,INDEX(升级建筑所需大殿等级!AQ$6:AQ$85,MATCH($BL75,升级建筑所需大殿等级!$Z$6:$Z$85,0))))</f>
        <v>5021864099.5753212</v>
      </c>
      <c r="CD75" s="2">
        <f>IF($BL75&gt;CD$1,0,SMALL(BI$6:BI$85,$BL75)*求节点($BL$6:$BL$85,$BK$6:$BK$85,INDEX(升级建筑所需大殿等级!AR$6:AR$85,MATCH($BL75,升级建筑所需大殿等级!$Z$6:$Z$85,0))))</f>
        <v>0</v>
      </c>
      <c r="CE75" s="2"/>
      <c r="CF75" s="2"/>
      <c r="CH75" s="1">
        <v>70</v>
      </c>
      <c r="CI75" s="1">
        <f>IFERROR(ROUND($BM75*INDEX(消耗汇总!BE$8:BE$87,相关资料!$C75,1),-2),0)</f>
        <v>9133488600</v>
      </c>
      <c r="CJ75" s="1">
        <f>IFERROR(ROUND($BM75*INDEX(消耗汇总!BF$8:BF$87,相关资料!$C75,1),-2),0)</f>
        <v>21737702900</v>
      </c>
      <c r="CK75" s="1">
        <f>IFERROR(ROUND($BM75*INDEX(消耗汇总!BG$8:BG$87,相关资料!$C75,1),-2),0)</f>
        <v>9133488600</v>
      </c>
      <c r="CL75" s="1">
        <f>IFERROR(ROUND($BM75*INDEX(消耗汇总!BH$8:BH$87,相关资料!$C75,1),-2),0)</f>
        <v>0</v>
      </c>
      <c r="CN75" s="1">
        <f>IFERROR(ROUND($BN75*INDEX(消耗汇总!BE$8:BE$87,相关资料!$D75,1),-2),0)</f>
        <v>1308485600</v>
      </c>
      <c r="CO75" s="1">
        <f>IFERROR(ROUND($BN75*INDEX(消耗汇总!BF$8:BF$87,相关资料!$D75,1),-2),0)</f>
        <v>3114195700</v>
      </c>
      <c r="CP75" s="1">
        <f>IFERROR(ROUND($BN75*INDEX(消耗汇总!BG$8:BG$87,相关资料!$D75,1),-2),0)</f>
        <v>1308485600</v>
      </c>
      <c r="CQ75" s="1">
        <f>IFERROR(ROUND($BN75*INDEX(消耗汇总!BH$8:BH$87,相关资料!$D75,1),-2),0)</f>
        <v>0</v>
      </c>
      <c r="CS75" s="1">
        <f>IFERROR(ROUND($BO75*INDEX(消耗汇总!BE$8:BE$87,相关资料!$E75,1),-2),0)</f>
        <v>0</v>
      </c>
      <c r="CT75" s="1">
        <f>IFERROR(ROUND($BO75*INDEX(消耗汇总!BF$8:BF$87,相关资料!$E75,1),-2),0)</f>
        <v>0</v>
      </c>
      <c r="CU75" s="1">
        <f>IFERROR(ROUND($BO75*INDEX(消耗汇总!BG$8:BG$87,相关资料!$E75,1),-2),0)</f>
        <v>0</v>
      </c>
      <c r="CV75" s="1">
        <f>IFERROR(ROUND($BO75*INDEX(消耗汇总!BH$8:BH$87,相关资料!$E75,1),-2),0)</f>
        <v>0</v>
      </c>
      <c r="CX75" s="1">
        <f>IFERROR(ROUND($BP75*INDEX(消耗汇总!BE$8:BE$87,相关资料!$F75,1),-2),0)</f>
        <v>0</v>
      </c>
      <c r="CY75" s="1">
        <f>IFERROR(ROUND($BP75*INDEX(消耗汇总!BF$8:BF$87,相关资料!$F75,1),-2),0)</f>
        <v>0</v>
      </c>
      <c r="CZ75" s="1">
        <f>IFERROR(ROUND($BP75*INDEX(消耗汇总!BG$8:BG$87,相关资料!$F75,1),-2),0)</f>
        <v>0</v>
      </c>
      <c r="DA75" s="1">
        <f>IFERROR(ROUND($BP75*INDEX(消耗汇总!BH$8:BH$87,相关资料!$F75,1),-2),0)</f>
        <v>0</v>
      </c>
      <c r="DD75" s="1">
        <f>IFERROR(ROUND($BQ75*INDEX(消耗汇总!BF$8:BF$87,相关资料!$G75,1)+$BS75*INDEX(消耗汇总!BF$8:BF$87,相关资料!$G75,1)/2,-2),0)</f>
        <v>1156260800</v>
      </c>
      <c r="DE75" s="1">
        <f>IFERROR(ROUND($BQ75*INDEX(消耗汇总!BG$8:BG$87,相关资料!$G75,1)+$BS75*INDEX(消耗汇总!BG$8:BG$87,相关资料!$G75,1)/2,-2),0)</f>
        <v>485823900</v>
      </c>
      <c r="DF75" s="1">
        <f>IFERROR(ROUND($BQ75*INDEX(消耗汇总!BH$8:BH$87,相关资料!$G75,1)+$BS75*INDEX(消耗汇总!BH$8:BH$87,相关资料!$G75,1)/2,-2),0)</f>
        <v>0</v>
      </c>
      <c r="DH75" s="1">
        <f t="shared" si="20"/>
        <v>485823900</v>
      </c>
      <c r="DI75" s="1">
        <f t="shared" si="21"/>
        <v>1156260800</v>
      </c>
      <c r="DM75" s="2">
        <f t="shared" si="22"/>
        <v>821042350</v>
      </c>
      <c r="DN75" s="2"/>
      <c r="DO75" s="2">
        <f t="shared" si="23"/>
        <v>821042350</v>
      </c>
      <c r="DR75" s="1">
        <f>IFERROR(ROUND($BT75*INDEX(消耗汇总!BE$8:BE$87,相关资料!$J75,1),-2),0)</f>
        <v>323882600</v>
      </c>
      <c r="DS75" s="1">
        <f>IFERROR(ROUND($BT75*INDEX(消耗汇总!BF$8:BF$87,相关资料!$J75,1),-2),0)</f>
        <v>770840500</v>
      </c>
      <c r="DT75" s="1">
        <f>IFERROR(ROUND($BT75*INDEX(消耗汇总!BG$8:BG$87,相关资料!$J75,1),-2),0)</f>
        <v>323882600</v>
      </c>
      <c r="DU75" s="1">
        <f>IFERROR(ROUND($BT75*INDEX(消耗汇总!BH$8:BH$87,'[1]功能-城建'!$AZ75,1),-2),0)</f>
        <v>0</v>
      </c>
      <c r="DW75" s="1">
        <f>ROUND($BU75*INDEX(消耗汇总!BE$8:BE$87,相关资料!$K75,1),-2)</f>
        <v>67351000</v>
      </c>
      <c r="DX75" s="1">
        <f>ROUND($BU75*INDEX(消耗汇总!BF$8:BF$87,相关资料!$K75,1),-2)</f>
        <v>160295400</v>
      </c>
      <c r="DY75" s="1">
        <f>ROUND($BU75*INDEX(消耗汇总!BG$8:BG$87,相关资料!$K75,1),-2)</f>
        <v>67351000</v>
      </c>
      <c r="DZ75" s="1">
        <f>ROUND($BU75*INDEX(消耗汇总!BH$8:BH$87,相关资料!$K75,1),-2)</f>
        <v>0</v>
      </c>
      <c r="EB75" s="1">
        <f>IFERROR(ROUND($BV75*INDEX(消耗汇总!BE$8:BE$87,相关资料!$L75,1),-2),0)</f>
        <v>1917384800</v>
      </c>
      <c r="EC75" s="1">
        <f>IFERROR(ROUND($BV75*INDEX(消耗汇总!BF$8:BF$87,相关资料!$L75,1),-2),0)</f>
        <v>4563375900</v>
      </c>
      <c r="ED75" s="1">
        <f>IFERROR(ROUND($BV75*INDEX(消耗汇总!BG$8:BG$87,相关资料!$L75,1),-2),0)</f>
        <v>1917384800</v>
      </c>
      <c r="EE75" s="1">
        <f>IFERROR(ROUND($BV75*INDEX(消耗汇总!BH$8:BH$87,相关资料!$L75,1),-2),0)</f>
        <v>0</v>
      </c>
      <c r="EG75" s="1">
        <f>IFERROR(ROUND($BW75*INDEX(消耗汇总!BE$8:BE$87,相关资料!$M75,1),-2),0)</f>
        <v>1308485600</v>
      </c>
      <c r="EH75" s="1">
        <f>IFERROR(ROUND($BW75*INDEX(消耗汇总!BF$8:BF$87,相关资料!$M75,1),-2),0)</f>
        <v>3114195700</v>
      </c>
      <c r="EI75" s="1">
        <f>IFERROR(ROUND($BW75*INDEX(消耗汇总!BG$8:BG$87,相关资料!$M75,1),-2),0)</f>
        <v>1308485600</v>
      </c>
      <c r="EJ75" s="1">
        <f>IFERROR(ROUND($BW75*INDEX(消耗汇总!BH$8:BH$87,相关资料!$M75,1),-2),0)</f>
        <v>0</v>
      </c>
      <c r="EL75" s="1">
        <f>IFERROR(ROUND($BX75*INDEX(消耗汇总!BE$8:BE$87,相关资料!$N75,1),-2),0)</f>
        <v>0</v>
      </c>
      <c r="EM75" s="1">
        <f>IFERROR(ROUND($BX75*INDEX(消耗汇总!BF$8:BF$87,相关资料!$N75,1),-2),0)</f>
        <v>0</v>
      </c>
      <c r="EN75" s="1">
        <f>IFERROR(ROUND($BX75*INDEX(消耗汇总!BG$8:BG$87,相关资料!$N75,1),-2),0)</f>
        <v>0</v>
      </c>
      <c r="EO75" s="1">
        <f>IFERROR(ROUND($BX75*INDEX(消耗汇总!BH$8:BH$87,相关资料!$N75,1),-2),0)</f>
        <v>0</v>
      </c>
      <c r="EQ75" s="1">
        <f>IFERROR(ROUND($BY75*INDEX(消耗汇总!BE$8:BE$87,相关资料!$O75,1),-2),0)</f>
        <v>0</v>
      </c>
      <c r="ER75" s="1">
        <f>IFERROR(ROUND($BY75*INDEX(消耗汇总!BF$8:BF$87,相关资料!$O75,1),-2),0)</f>
        <v>0</v>
      </c>
      <c r="ES75" s="1">
        <f>IFERROR(ROUND($BY75*INDEX(消耗汇总!BG$8:BG$87,相关资料!$O75,1),-2),0)</f>
        <v>0</v>
      </c>
      <c r="ET75" s="1">
        <f>IFERROR(ROUND($BY75*INDEX(消耗汇总!BH$8:BH$87,相关资料!$O75,1),-2),0)</f>
        <v>0</v>
      </c>
      <c r="EV75" s="1">
        <f>IFERROR(ROUND($BZ75*INDEX(消耗汇总!BE$8:BE$87,相关资料!$P75,1),-2),0)</f>
        <v>0</v>
      </c>
      <c r="EW75" s="1">
        <f>IFERROR(ROUND($BZ75*INDEX(消耗汇总!BF$8:BF$87,相关资料!$P75,1),-2),0)</f>
        <v>0</v>
      </c>
      <c r="EX75" s="1">
        <f>IFERROR(ROUND($BZ75*INDEX(消耗汇总!BG$8:BG$87,相关资料!$P75,1),-2),0)</f>
        <v>0</v>
      </c>
      <c r="EY75" s="1">
        <f>IFERROR(ROUND($BZ75*INDEX(消耗汇总!BH$8:BH$87,相关资料!$P75,1),-2),0)</f>
        <v>0</v>
      </c>
      <c r="FA75" s="1">
        <f>IFERROR(ROUND($CA75*INDEX(消耗汇总!BE$8:BE$87,相关资料!$Q75,1),-2),0)</f>
        <v>0</v>
      </c>
      <c r="FB75" s="1">
        <f>IFERROR(ROUND($CA75*INDEX(消耗汇总!BF$8:BF$87,相关资料!$Q75,1),-2),0)</f>
        <v>0</v>
      </c>
      <c r="FC75" s="1">
        <f>IFERROR(ROUND($CA75*INDEX(消耗汇总!BG$8:BG$87,相关资料!$Q75,1),-2),0)</f>
        <v>0</v>
      </c>
      <c r="FD75" s="1">
        <f>IFERROR(ROUND($CA75*INDEX(消耗汇总!BH$8:BH$87,相关资料!$Q75,1),-2),0)</f>
        <v>0</v>
      </c>
      <c r="FF75" s="1">
        <f>IFERROR(ROUND($CB75*INDEX(消耗汇总!BE$8:BE$87,相关资料!$R75,1),-2),0)</f>
        <v>0</v>
      </c>
      <c r="FG75" s="1">
        <f>IFERROR(ROUND($CB75*INDEX(消耗汇总!BF$8:BF$87,相关资料!$R75,1),-2),0)</f>
        <v>0</v>
      </c>
      <c r="FH75" s="1">
        <f>IFERROR(ROUND($CB75*INDEX(消耗汇总!BG$8:BG$87,相关资料!$R75,1),-2),0)</f>
        <v>0</v>
      </c>
      <c r="FI75" s="1">
        <f>IFERROR(ROUND($CB75*INDEX(消耗汇总!BH$8:BH$87,相关资料!$R75,1),-2),0)</f>
        <v>0</v>
      </c>
      <c r="FK75" s="1">
        <f>IFERROR(ROUND($CC75*INDEX(消耗汇总!BE$8:BE$87,相关资料!$S75,1),-2),0)</f>
        <v>1146544300</v>
      </c>
      <c r="FL75" s="1">
        <f>IFERROR(ROUND($CC75*INDEX(消耗汇总!BF$8:BF$87,相关资料!$S75,1),-2),0)</f>
        <v>2728775500</v>
      </c>
      <c r="FM75" s="1">
        <f>IFERROR(ROUND($CC75*INDEX(消耗汇总!BG$8:BG$87,相关资料!$S75,1),-2),0)</f>
        <v>1146544300</v>
      </c>
      <c r="FN75" s="1">
        <f>IFERROR(ROUND($CC75*INDEX(消耗汇总!BH$8:BH$87,相关资料!$S75,1),-2),0)</f>
        <v>0</v>
      </c>
      <c r="FP75" s="1">
        <f>IFERROR(ROUND($CD75*INDEX(消耗汇总!BE$8:BE$87,相关资料!$T75,1),-2),0)</f>
        <v>0</v>
      </c>
      <c r="FQ75" s="1">
        <f>IFERROR(ROUND($CD75*INDEX(消耗汇总!BF$8:BF$87,相关资料!$T75,1),-2),0)</f>
        <v>0</v>
      </c>
      <c r="FR75" s="1">
        <f>IFERROR(ROUND($CD75*INDEX(消耗汇总!BG$8:BG$87,相关资料!$T75,1),-2),0)</f>
        <v>0</v>
      </c>
      <c r="FS75" s="1">
        <f>IFERROR(ROUND($CD75*INDEX(消耗汇总!BH$8:BH$87,相关资料!$T75,1),-2),0)</f>
        <v>0</v>
      </c>
      <c r="FW75" s="8">
        <v>70</v>
      </c>
      <c r="FX75" s="5">
        <f t="shared" si="36"/>
        <v>40004680100</v>
      </c>
      <c r="FY75" s="5">
        <f t="shared" si="37"/>
        <v>5731166900</v>
      </c>
      <c r="FZ75" s="5">
        <f t="shared" si="38"/>
        <v>0</v>
      </c>
      <c r="GA75" s="5">
        <f t="shared" si="24"/>
        <v>0</v>
      </c>
      <c r="GB75" s="5">
        <f t="shared" si="25"/>
        <v>1642084700</v>
      </c>
      <c r="GC75" s="5">
        <f t="shared" si="26"/>
        <v>1642084700</v>
      </c>
      <c r="GD75" s="5">
        <f t="shared" si="39"/>
        <v>1642084700</v>
      </c>
      <c r="GE75" s="5">
        <f t="shared" si="40"/>
        <v>1418605700</v>
      </c>
      <c r="GF75" s="5">
        <f t="shared" si="27"/>
        <v>294997400</v>
      </c>
      <c r="GG75" s="5">
        <f t="shared" si="28"/>
        <v>8398145500</v>
      </c>
      <c r="GH75" s="5">
        <f t="shared" si="29"/>
        <v>5731166900</v>
      </c>
      <c r="GI75" s="8"/>
      <c r="GJ75" s="5">
        <f t="shared" si="30"/>
        <v>0</v>
      </c>
      <c r="GK75" s="5">
        <f t="shared" si="31"/>
        <v>0</v>
      </c>
      <c r="GL75" s="5">
        <f t="shared" si="32"/>
        <v>0</v>
      </c>
      <c r="GM75" s="5">
        <f t="shared" si="33"/>
        <v>0</v>
      </c>
      <c r="GN75" s="5">
        <f t="shared" si="34"/>
        <v>5021864100</v>
      </c>
      <c r="GO75" s="5">
        <f t="shared" si="35"/>
        <v>0</v>
      </c>
      <c r="GR75" s="8">
        <v>70</v>
      </c>
      <c r="GS75" s="5">
        <f>SUM(FX$6:FX75)</f>
        <v>258460892300</v>
      </c>
      <c r="GT75" s="5">
        <f>SUM(FY$6:FY75)</f>
        <v>38039555100</v>
      </c>
      <c r="GU75" s="5">
        <f>SUM(FZ$6:FZ75)</f>
        <v>574088126600</v>
      </c>
      <c r="GV75" s="5">
        <f>SUM(GA$6:GA75)</f>
        <v>0</v>
      </c>
      <c r="GW75" s="5">
        <f>SUM(GB$6:GB75)</f>
        <v>11465912200</v>
      </c>
      <c r="GX75" s="5">
        <f>SUM(GC$6:GC75)</f>
        <v>11465912200</v>
      </c>
      <c r="GY75" s="5">
        <f>SUM(GD$6:GD75)</f>
        <v>11465912220</v>
      </c>
      <c r="GZ75" s="5">
        <f>SUM(GE$6:GE75)</f>
        <v>9988884850</v>
      </c>
      <c r="HA75" s="5">
        <f>SUM(GF$6:GF75)</f>
        <v>6933715500</v>
      </c>
      <c r="HB75" s="5">
        <f>SUM(GG$6:GG75)</f>
        <v>54488672250</v>
      </c>
      <c r="HC75" s="5">
        <f>SUM(GH$6:GH75)</f>
        <v>38039555400</v>
      </c>
      <c r="HD75" s="5">
        <f>SUM(GI$6:GI75)</f>
        <v>0</v>
      </c>
      <c r="HE75" s="5">
        <f>SUM(GJ$6:GJ75)</f>
        <v>57765804600</v>
      </c>
      <c r="HF75" s="5">
        <f>SUM(GK$6:GK75)</f>
        <v>57765805200</v>
      </c>
      <c r="HG75" s="5">
        <f>SUM(GL$6:GL75)</f>
        <v>57765804900</v>
      </c>
      <c r="HH75" s="5">
        <f>SUM(GM$6:GM75)</f>
        <v>43324352700</v>
      </c>
      <c r="HI75" s="5">
        <f>SUM(GN$6:GN75)</f>
        <v>33041063900</v>
      </c>
      <c r="HJ75" s="5">
        <f>SUM(GO$6:GO75)</f>
        <v>4436503800</v>
      </c>
      <c r="HM75" s="8">
        <v>70</v>
      </c>
      <c r="HN75" s="5">
        <f>IFERROR(求节点(相关资料!C$6:C$85,GS$6:GS$85,$HM75),0)</f>
        <v>258460892300</v>
      </c>
      <c r="HO75" s="5">
        <f>IFERROR(求节点(相关资料!D$6:D$85,GT$6:GT$85,$HM75),0)</f>
        <v>38039555100</v>
      </c>
      <c r="HP75" s="5">
        <f>IFERROR(求节点(相关资料!E$6:E$85,GU$6:GU$85,$HM75),0)</f>
        <v>116424687266.66667</v>
      </c>
      <c r="HQ75" s="5">
        <f>IFERROR(求节点(相关资料!F$6:F$85,GV$6:GV$85,$HM75),0)</f>
        <v>0</v>
      </c>
      <c r="HR75" s="5">
        <f>IFERROR(求节点(相关资料!G$6:G$85,GW$6:GW$85,$HM75),0)</f>
        <v>11465912200</v>
      </c>
      <c r="HS75" s="5">
        <f>IFERROR(求节点(相关资料!H$6:H$85,GX$6:GX$85,$HM75),0)</f>
        <v>11465912200</v>
      </c>
      <c r="HT75" s="5">
        <f>IFERROR(求节点(相关资料!I$6:I$85,GY$6:GY$85,$HM75),0)</f>
        <v>11465912220</v>
      </c>
      <c r="HU75" s="5">
        <f>IFERROR(求节点(相关资料!J$6:J$85,GZ$6:GZ$85,$HM75),0)</f>
        <v>9988884850</v>
      </c>
      <c r="HV75" s="5">
        <f>IFERROR(求节点(相关资料!K$6:K$85,HA$6:HA$85,$HM75),0)</f>
        <v>6933715500</v>
      </c>
      <c r="HW75" s="5">
        <f>IFERROR(求节点(相关资料!L$6:L$85,HB$6:HB$85,$HM75),0)</f>
        <v>54488672250</v>
      </c>
      <c r="HX75" s="5">
        <f>IFERROR(求节点(相关资料!M$6:M$85,HC$6:HC$85,$HM75),0)</f>
        <v>38039555400</v>
      </c>
      <c r="HY75" s="5">
        <f>IFERROR(求节点(相关资料!N$6:N$85,HD$6:HD$85,$HM75),0)</f>
        <v>0</v>
      </c>
      <c r="HZ75" s="5">
        <f>IFERROR(求节点(相关资料!O$6:O$85,HE$6:HE$85,$HM75),0)</f>
        <v>13781979300</v>
      </c>
      <c r="IA75" s="5">
        <f>IFERROR(求节点(相关资料!P$6:P$85,HF$6:HF$85,$HM75),0)</f>
        <v>13781979900</v>
      </c>
      <c r="IB75" s="5">
        <f>IFERROR(求节点(相关资料!Q$6:Q$85,HG$6:HG$85,$HM75),0)</f>
        <v>13781979600</v>
      </c>
      <c r="IC75" s="5">
        <f>IFERROR(求节点(相关资料!R$6:R$85,HH$6:HH$85,$HM75),0)</f>
        <v>10336483500</v>
      </c>
      <c r="ID75" s="5">
        <f>IFERROR(求节点(相关资料!S$6:S$85,HI$6:HI$85,$HM75),0)</f>
        <v>33041063900</v>
      </c>
      <c r="IE75" s="5">
        <f>IFERROR(求节点(相关资料!T$6:T$85,HJ$6:HJ$85,$HM75),0)</f>
        <v>1046663480</v>
      </c>
      <c r="IH75" s="6">
        <v>70</v>
      </c>
      <c r="II75" s="6">
        <f>SUMPRODUCT(HN75:IE75,'[1]功能-城建'!$X75:$AO75)</f>
        <v>642543848966.66675</v>
      </c>
      <c r="IJ75" s="6">
        <f>'[1]资源-木石铜粮'!$BW75</f>
        <v>632474571023.70654</v>
      </c>
      <c r="IK75" s="6">
        <f t="shared" si="19"/>
        <v>1.015920447088746</v>
      </c>
    </row>
    <row r="76" spans="1:245" x14ac:dyDescent="0.15">
      <c r="A76" s="2">
        <v>71</v>
      </c>
      <c r="B76" s="4">
        <f>'[1]资源-木石铜粮'!DG76</f>
        <v>249091574971.4014</v>
      </c>
      <c r="C76" s="4">
        <f>'[1]资源-木石铜粮'!DH76</f>
        <v>36528068670.074646</v>
      </c>
      <c r="D76" s="4">
        <f>'[1]资源-木石铜粮'!DI76</f>
        <v>109870110142.52115</v>
      </c>
      <c r="E76" s="4">
        <f>'[1]资源-木石铜粮'!DJ76</f>
        <v>0</v>
      </c>
      <c r="F76" s="4">
        <f>'[1]资源-木石铜粮'!DK76</f>
        <v>9517913572.0196629</v>
      </c>
      <c r="G76" s="4">
        <f>'[1]资源-木石铜粮'!DL76</f>
        <v>9517913572.0196629</v>
      </c>
      <c r="H76" s="4">
        <f>'[1]资源-木石铜粮'!DM76</f>
        <v>9517913572.0196629</v>
      </c>
      <c r="I76" s="4">
        <f>'[1]资源-木石铜粮'!DN76</f>
        <v>9517913572.0196629</v>
      </c>
      <c r="J76" s="29" t="e">
        <f>SMALL('[1]资源-木石铜粮'!$DO$6:$DO$55,$A76)</f>
        <v>#NUM!</v>
      </c>
      <c r="K76" s="4">
        <f>'[1]资源-木石铜粮'!DP76</f>
        <v>52482968464.156525</v>
      </c>
      <c r="L76" s="4">
        <f>'[1]资源-木石铜粮'!DQ76</f>
        <v>36528068210.131561</v>
      </c>
      <c r="M76" s="4">
        <f>'[1]资源-木石铜粮'!DR76</f>
        <v>86981225716.802582</v>
      </c>
      <c r="N76" s="4">
        <f>'[1]资源-木石铜粮'!DS76</f>
        <v>13192872637.221918</v>
      </c>
      <c r="O76" s="4">
        <f>'[1]资源-木石铜粮'!DT76</f>
        <v>13192873766.279991</v>
      </c>
      <c r="P76" s="4">
        <f>'[1]资源-木石铜粮'!DU76</f>
        <v>13192873357.4417</v>
      </c>
      <c r="Q76" s="4">
        <f>'[1]资源-木石铜粮'!DV76</f>
        <v>9894653677.3988857</v>
      </c>
      <c r="R76" s="4">
        <f>'[1]资源-木石铜粮'!DW76</f>
        <v>31764903638.737221</v>
      </c>
      <c r="S76" s="4">
        <f>'[1]资源-木石铜粮'!DX76</f>
        <v>952631130.70101929</v>
      </c>
      <c r="T76" s="4">
        <f>'[1]资源-木石铜粮'!DY76</f>
        <v>0</v>
      </c>
      <c r="V76" s="2">
        <v>71</v>
      </c>
      <c r="W76" s="2">
        <f>IFERROR(求节点($A$6:$A$85,B$6:B$85,相关资料!C76),0)</f>
        <v>249091574971.4014</v>
      </c>
      <c r="X76" s="2">
        <f>IFERROR(求节点($A$6:$A$85,C$6:C$85,相关资料!D76),0)</f>
        <v>36528068670.074646</v>
      </c>
      <c r="Y76" s="2">
        <f>IFERROR(求节点($A$6:$A$85,D$6:D$85,相关资料!E76),0)</f>
        <v>464988771639.45007</v>
      </c>
      <c r="Z76" s="2">
        <f>IFERROR(求节点($A$6:$A$85,E$6:E$85,相关资料!F76),0)</f>
        <v>0</v>
      </c>
      <c r="AA76" s="2">
        <f>IFERROR(求节点($A$6:$A$85,F$6:F$85,相关资料!G76),0)</f>
        <v>9517913572.0196629</v>
      </c>
      <c r="AB76" s="2">
        <f>IFERROR(求节点($A$6:$A$85,G$6:G$85,相关资料!H76),0)</f>
        <v>9517913572.0196629</v>
      </c>
      <c r="AC76" s="2">
        <f>IFERROR(求节点($A$6:$A$85,H$6:H$85,相关资料!I76),0)</f>
        <v>9517913572.0196629</v>
      </c>
      <c r="AD76" s="2">
        <f>IFERROR(求节点($A$6:$A$85,I$6:I$85,相关资料!J76),0)</f>
        <v>9517913572.0196629</v>
      </c>
      <c r="AE76" s="29">
        <f>MAX(求节点('[1]功能-城建'!$K$33:$K$55,$J$33:$J$85,$V76),AE75)</f>
        <v>1224082814.2575464</v>
      </c>
      <c r="AF76" s="2">
        <f>IFERROR(求节点($A$6:$A$85,K$6:K$85,相关资料!L76),0)</f>
        <v>52482968464.156525</v>
      </c>
      <c r="AG76" s="2">
        <f>IFERROR(求节点($A$6:$A$85,L$6:L$85,相关资料!M76),0)</f>
        <v>36528068210.131561</v>
      </c>
      <c r="AH76" s="2">
        <f>IFERROR(求节点($A$6:$A$85,M$6:M$85,相关资料!N76),0)</f>
        <v>365635414126.22552</v>
      </c>
      <c r="AI76" s="2">
        <f>IFERROR(求节点($A$6:$A$85,N$6:N$85,相关资料!O76),0)</f>
        <v>46721568786.87645</v>
      </c>
      <c r="AJ76" s="2">
        <f>IFERROR(求节点($A$6:$A$85,O$6:O$85,相关资料!P76),0)</f>
        <v>46721569915.934525</v>
      </c>
      <c r="AK76" s="2">
        <f>IFERROR(求节点($A$6:$A$85,P$6:P$85,相关资料!Q76),0)</f>
        <v>46721569507.096237</v>
      </c>
      <c r="AL76" s="2">
        <f>IFERROR(求节点($A$6:$A$85,Q$6:Q$85,相关资料!R76),0)</f>
        <v>35041175789.639816</v>
      </c>
      <c r="AM76" s="2">
        <f>IFERROR(求节点($A$6:$A$85,R$6:R$85,相关资料!S76),0)</f>
        <v>31764903638.737221</v>
      </c>
      <c r="AN76" s="2">
        <f>IFERROR(求节点($A$6:$A$85,S$6:S$85,相关资料!T76),0)</f>
        <v>3606382190.1373234</v>
      </c>
      <c r="AO76" s="2">
        <f>IFERROR(求节点($A$6:$A$85,T$6:T$85,相关资料!U76),0)</f>
        <v>0</v>
      </c>
      <c r="AQ76" s="2">
        <v>71</v>
      </c>
      <c r="AR76" s="2">
        <f>IF(W76-W75=0,MAX(AR$6:AR75),W76-W75)</f>
        <v>37871550812.217773</v>
      </c>
      <c r="AS76" s="2">
        <f>IF(X76-X75=0,MAX(AS$6:AS75),X76-X75)</f>
        <v>5402654801.1835175</v>
      </c>
      <c r="AT76" s="2">
        <f>IF(Y76-Y75=0,MAX(AT$6:AT75),Y76-Y75)</f>
        <v>130219026434.29602</v>
      </c>
      <c r="AU76" s="2">
        <f>IF(Z76-Z75=0,MAX(AU$6:AU75),Z76-Z75)</f>
        <v>0</v>
      </c>
      <c r="AV76" s="2">
        <f>IF(AA76-AA75=0,MAX(AV$6:AV75),AA76-AA75)</f>
        <v>1324180098.3292933</v>
      </c>
      <c r="AW76" s="2">
        <f>IF(AB76-AB75=0,MAX(AW$6:AW75),AB76-AB75)</f>
        <v>1324180098.3292933</v>
      </c>
      <c r="AX76" s="2">
        <f>IF(AC76-AC75=0,MAX(AX$6:AX75),AC76-AC75)</f>
        <v>1324180098.3292933</v>
      </c>
      <c r="AY76" s="2">
        <f>IF(AD76-AD75=0,MAX(AY$6:AY75),AD76-AD75)</f>
        <v>1324180098.3292933</v>
      </c>
      <c r="AZ76" s="2">
        <f>IF(AE76-AE75=0,MAX(AZ$6:AZ75),AE76-AE75)</f>
        <v>237901179.0002284</v>
      </c>
      <c r="BA76" s="2">
        <f>IF(AF76-AF75=0,MAX(BA$6:BA75),AF76-AF75)</f>
        <v>7945080589.9757538</v>
      </c>
      <c r="BB76" s="2">
        <f>IF(AG76-AG75=0,MAX(BB$6:BB75),AG76-AG75)</f>
        <v>5402654801.1835136</v>
      </c>
      <c r="BC76" s="2">
        <f>IF(AH76-AH75=0,MAX(BC$6:BC75),AH76-AH75)</f>
        <v>80184338195.206726</v>
      </c>
      <c r="BD76" s="2">
        <f>IF(AI76-AI75=0,MAX(BD$6:BD75),AI76-AI75)</f>
        <v>17673864382.141937</v>
      </c>
      <c r="BE76" s="2">
        <f>IF(AJ76-AJ75=0,MAX(BE$6:BE75),AJ76-AJ75)</f>
        <v>17673864382.141937</v>
      </c>
      <c r="BF76" s="2">
        <f>IF(AK76-AK75=0,MAX(BF$6:BF75),AK76-AK75)</f>
        <v>17673864382.141941</v>
      </c>
      <c r="BG76" s="2">
        <f>IF(AL76-AL75=0,MAX(BG$6:BG75),AL76-AL75)</f>
        <v>13255398286.606468</v>
      </c>
      <c r="BH76" s="2">
        <f>IF(AM76-AM75=0,MAX(BH$6:BH75),AM76-AM75)</f>
        <v>4740564752.0188675</v>
      </c>
      <c r="BI76" s="2">
        <f>IF(AN76-AN75=0,MAX(BI$6:BI75),AN76-AN75)</f>
        <v>1285032343.8735757</v>
      </c>
      <c r="BK76" s="21">
        <v>1.24</v>
      </c>
      <c r="BL76" s="2">
        <v>71</v>
      </c>
      <c r="BM76" s="2">
        <f>IF($BL76&gt;BM$1,0,SMALL(AR$6:AR$85,$BL76)*求节点($BL$6:$BL$85,$BK$6:$BK$85,INDEX(升级建筑所需大殿等级!AA$6:AA$85,MATCH($BL76,升级建筑所需大殿等级!$Z$6:$Z$85,0))))</f>
        <v>46960723007.15004</v>
      </c>
      <c r="BN76" s="2">
        <f>IF($BL76&gt;BN$1,0,SMALL(AS$6:AS$85,$BL76)*求节点($BL$6:$BL$85,$BK$6:$BK$85,INDEX(升级建筑所需大殿等级!AB$6:AB$85,MATCH($BL76,升级建筑所需大殿等级!$Z$6:$Z$85,0))))</f>
        <v>6699291953.4675617</v>
      </c>
      <c r="BO76" s="2">
        <f>IF($BL76&gt;BO$1,0,SMALL(AT$6:AT$85,$BL76)*求节点($BL$6:$BL$85,$BK$6:$BK$85,INDEX(升级建筑所需大殿等级!AC$6:AC$85,MATCH($BL76,升级建筑所需大殿等级!$Z$6:$Z$85,0))))</f>
        <v>0</v>
      </c>
      <c r="BP76" s="2">
        <f>IF($BL76&gt;BP$1,0,SMALL(AU$6:AU$85,$BL76)*求节点($BL$6:$BL$85,$BK$6:$BK$85,INDEX(升级建筑所需大殿等级!AD$6:AD$85,MATCH($BL76,升级建筑所需大殿等级!$Z$6:$Z$85,0))))</f>
        <v>0</v>
      </c>
      <c r="BQ76" s="2">
        <f>IF($BL76&gt;BQ$1,0,SMALL(AV$6:AV$85,$BL76)*求节点($BL$6:$BL$85,$BK$6:$BK$85,INDEX(升级建筑所需大殿等级!AE$6:AE$85,MATCH($BL76,升级建筑所需大殿等级!$Z$6:$Z$85,0))))</f>
        <v>1641983321.9283235</v>
      </c>
      <c r="BR76" s="2">
        <f>IF($BL76&gt;BR$1,0,SMALL(AW$6:AW$85,$BL76)*求节点($BL$6:$BL$85,$BK$6:$BK$85,INDEX(升级建筑所需大殿等级!AF$6:AF$85,MATCH($BL76,升级建筑所需大殿等级!$Z$6:$Z$85,0))))</f>
        <v>1641983321.9283235</v>
      </c>
      <c r="BS76" s="2">
        <f>IF($BL76&gt;BS$1,0,SMALL(AX$6:AX$85,$BL76)*求节点($BL$6:$BL$85,$BK$6:$BK$85,INDEX(升级建筑所需大殿等级!AG$6:AG$85,MATCH($BL76,升级建筑所需大殿等级!$Z$6:$Z$85,0))))</f>
        <v>1641983321.9283235</v>
      </c>
      <c r="BT76" s="2">
        <f>IF($BL76&gt;BT$1,0,SMALL(AY$6:AY$85,$BL76)*求节点($BL$6:$BL$85,$BK$6:$BK$85,INDEX(升级建筑所需大殿等级!AH$6:AH$85,MATCH($BL76,升级建筑所需大殿等级!$Z$6:$Z$85,0))))</f>
        <v>1641983321.9283235</v>
      </c>
      <c r="BU76" s="2">
        <f>IF($BL76&gt;BU$1,0,SMALL(AZ$6:AZ$85,$BL76)*求节点($BL$6:$BL$85,$BK$6:$BK$85,INDEX(升级建筑所需大殿等级!AI$6:AI$85,MATCH($BL76,升级建筑所需大殿等级!$Z$6:$Z$85,0))))</f>
        <v>294997461.96028322</v>
      </c>
      <c r="BV76" s="2">
        <f>IF($BL76&gt;BV$1,0,SMALL(BA$6:BA$85,$BL76)*求节点($BL$6:$BL$85,$BK$6:$BK$85,INDEX(升级建筑所需大殿等级!AJ$6:AJ$85,MATCH($BL76,升级建筑所需大殿等级!$Z$6:$Z$85,0))))</f>
        <v>9851899931.5699348</v>
      </c>
      <c r="BW76" s="2">
        <f>IF($BL76&gt;BW$1,0,SMALL(BB$6:BB$85,$BL76)*求节点($BL$6:$BL$85,$BK$6:$BK$85,INDEX(升级建筑所需大殿等级!AK$6:AK$85,MATCH($BL76,升级建筑所需大殿等级!$Z$6:$Z$85,0))))</f>
        <v>6699291953.467557</v>
      </c>
      <c r="BX76" s="2">
        <f>IF($BL76&gt;BX$1,0,SMALL(BC$6:BC$85,$BL76)*求节点($BL$6:$BL$85,$BK$6:$BK$85,INDEX(升级建筑所需大殿等级!AL$6:AL$85,MATCH($BL76,升级建筑所需大殿等级!$Z$6:$Z$85,0))))</f>
        <v>0</v>
      </c>
      <c r="BY76" s="2">
        <f>IF($BL76&gt;BY$1,0,SMALL(BD$6:BD$85,$BL76)*求节点($BL$6:$BL$85,$BK$6:$BK$85,INDEX(升级建筑所需大殿等级!AM$6:AM$85,MATCH($BL76,升级建筑所需大殿等级!$Z$6:$Z$85,0))))</f>
        <v>0</v>
      </c>
      <c r="BZ76" s="2">
        <f>IF($BL76&gt;BZ$1,0,SMALL(BE$6:BE$85,$BL76)*求节点($BL$6:$BL$85,$BK$6:$BK$85,INDEX(升级建筑所需大殿等级!AN$6:AN$85,MATCH($BL76,升级建筑所需大殿等级!$Z$6:$Z$85,0))))</f>
        <v>0</v>
      </c>
      <c r="CA76" s="2">
        <f>IF($BL76&gt;CA$1,0,SMALL(BF$6:BF$85,$BL76)*求节点($BL$6:$BL$85,$BK$6:$BK$85,INDEX(升级建筑所需大殿等级!AO$6:AO$85,MATCH($BL76,升级建筑所需大殿等级!$Z$6:$Z$85,0))))</f>
        <v>0</v>
      </c>
      <c r="CB76" s="2">
        <f>IF($BL76&gt;CB$1,0,SMALL(BG$6:BG$85,$BL76)*求节点($BL$6:$BL$85,$BK$6:$BK$85,INDEX(升级建筑所需大殿等级!AP$6:AP$85,MATCH($BL76,升级建筑所需大殿等级!$Z$6:$Z$85,0))))</f>
        <v>0</v>
      </c>
      <c r="CC76" s="2">
        <f>IF($BL76&gt;CC$1,0,SMALL(BH$6:BH$85,$BL76)*求节点($BL$6:$BL$85,$BK$6:$BK$85,INDEX(升级建筑所需大殿等级!AQ$6:AQ$85,MATCH($BL76,升级建筑所需大殿等级!$Z$6:$Z$85,0))))</f>
        <v>5878300292.503396</v>
      </c>
      <c r="CD76" s="2">
        <f>IF($BL76&gt;CD$1,0,SMALL(BI$6:BI$85,$BL76)*求节点($BL$6:$BL$85,$BK$6:$BK$85,INDEX(升级建筑所需大殿等级!AR$6:AR$85,MATCH($BL76,升级建筑所需大殿等级!$Z$6:$Z$85,0))))</f>
        <v>0</v>
      </c>
      <c r="CE76" s="2"/>
      <c r="CF76" s="2"/>
      <c r="CH76" s="1">
        <v>71</v>
      </c>
      <c r="CI76" s="1">
        <f>IFERROR(ROUND($BM76*INDEX(消耗汇总!BE$8:BE$87,相关资料!$C76,1),-2),0)</f>
        <v>10672891600</v>
      </c>
      <c r="CJ76" s="1">
        <f>IFERROR(ROUND($BM76*INDEX(消耗汇总!BF$8:BF$87,相关资料!$C76,1),-2),0)</f>
        <v>25614939800</v>
      </c>
      <c r="CK76" s="1">
        <f>IFERROR(ROUND($BM76*INDEX(消耗汇总!BG$8:BG$87,相关资料!$C76,1),-2),0)</f>
        <v>10672891600</v>
      </c>
      <c r="CL76" s="1">
        <f>IFERROR(ROUND($BM76*INDEX(消耗汇总!BH$8:BH$87,相关资料!$C76,1),-2),0)</f>
        <v>0</v>
      </c>
      <c r="CN76" s="1">
        <f>IFERROR(ROUND($BN76*INDEX(消耗汇总!BE$8:BE$87,相关资料!$D76,1),-2),0)</f>
        <v>1522566400</v>
      </c>
      <c r="CO76" s="1">
        <f>IFERROR(ROUND($BN76*INDEX(消耗汇总!BF$8:BF$87,相关资料!$D76,1),-2),0)</f>
        <v>3654159200</v>
      </c>
      <c r="CP76" s="1">
        <f>IFERROR(ROUND($BN76*INDEX(消耗汇总!BG$8:BG$87,相关资料!$D76,1),-2),0)</f>
        <v>1522566400</v>
      </c>
      <c r="CQ76" s="1">
        <f>IFERROR(ROUND($BN76*INDEX(消耗汇总!BH$8:BH$87,相关资料!$D76,1),-2),0)</f>
        <v>0</v>
      </c>
      <c r="CS76" s="1">
        <f>IFERROR(ROUND($BO76*INDEX(消耗汇总!BE$8:BE$87,相关资料!$E76,1),-2),0)</f>
        <v>0</v>
      </c>
      <c r="CT76" s="1">
        <f>IFERROR(ROUND($BO76*INDEX(消耗汇总!BF$8:BF$87,相关资料!$E76,1),-2),0)</f>
        <v>0</v>
      </c>
      <c r="CU76" s="1">
        <f>IFERROR(ROUND($BO76*INDEX(消耗汇总!BG$8:BG$87,相关资料!$E76,1),-2),0)</f>
        <v>0</v>
      </c>
      <c r="CV76" s="1">
        <f>IFERROR(ROUND($BO76*INDEX(消耗汇总!BH$8:BH$87,相关资料!$E76,1),-2),0)</f>
        <v>0</v>
      </c>
      <c r="CX76" s="1">
        <f>IFERROR(ROUND($BP76*INDEX(消耗汇总!BE$8:BE$87,相关资料!$F76,1),-2),0)</f>
        <v>0</v>
      </c>
      <c r="CY76" s="1">
        <f>IFERROR(ROUND($BP76*INDEX(消耗汇总!BF$8:BF$87,相关资料!$F76,1),-2),0)</f>
        <v>0</v>
      </c>
      <c r="CZ76" s="1">
        <f>IFERROR(ROUND($BP76*INDEX(消耗汇总!BG$8:BG$87,相关资料!$F76,1),-2),0)</f>
        <v>0</v>
      </c>
      <c r="DA76" s="1">
        <f>IFERROR(ROUND($BP76*INDEX(消耗汇总!BH$8:BH$87,相关资料!$F76,1),-2),0)</f>
        <v>0</v>
      </c>
      <c r="DD76" s="1">
        <f>IFERROR(ROUND($BQ76*INDEX(消耗汇总!BF$8:BF$87,相关资料!$G76,1)+$BS76*INDEX(消耗汇总!BF$8:BF$87,相关资料!$G76,1)/2,-2),0)</f>
        <v>1343440900</v>
      </c>
      <c r="DE76" s="1">
        <f>IFERROR(ROUND($BQ76*INDEX(消耗汇总!BG$8:BG$87,相关资料!$G76,1)+$BS76*INDEX(消耗汇总!BG$8:BG$87,相关资料!$G76,1)/2,-2),0)</f>
        <v>559767000</v>
      </c>
      <c r="DF76" s="1">
        <f>IFERROR(ROUND($BQ76*INDEX(消耗汇总!BH$8:BH$87,相关资料!$G76,1)+$BS76*INDEX(消耗汇总!BH$8:BH$87,相关资料!$G76,1)/2,-2),0)</f>
        <v>0</v>
      </c>
      <c r="DH76" s="1">
        <f t="shared" si="20"/>
        <v>559767000</v>
      </c>
      <c r="DI76" s="1">
        <f t="shared" si="21"/>
        <v>1343440900</v>
      </c>
      <c r="DM76" s="2">
        <f t="shared" si="22"/>
        <v>951603950</v>
      </c>
      <c r="DN76" s="2"/>
      <c r="DO76" s="2">
        <f t="shared" si="23"/>
        <v>951603950</v>
      </c>
      <c r="DR76" s="1">
        <f>IFERROR(ROUND($BT76*INDEX(消耗汇总!BE$8:BE$87,相关资料!$J76,1),-2),0)</f>
        <v>373178000</v>
      </c>
      <c r="DS76" s="1">
        <f>IFERROR(ROUND($BT76*INDEX(消耗汇总!BF$8:BF$87,相关资料!$J76,1),-2),0)</f>
        <v>895627300</v>
      </c>
      <c r="DT76" s="1">
        <f>IFERROR(ROUND($BT76*INDEX(消耗汇总!BG$8:BG$87,相关资料!$J76,1),-2),0)</f>
        <v>373178000</v>
      </c>
      <c r="DU76" s="1">
        <f>IFERROR(ROUND($BT76*INDEX(消耗汇总!BH$8:BH$87,'[1]功能-城建'!$AZ76,1),-2),0)</f>
        <v>0</v>
      </c>
      <c r="DW76" s="1">
        <f>ROUND($BU76*INDEX(消耗汇总!BE$8:BE$87,相关资料!$K76,1),-2)</f>
        <v>67044900</v>
      </c>
      <c r="DX76" s="1">
        <f>ROUND($BU76*INDEX(消耗汇总!BF$8:BF$87,相关资料!$K76,1),-2)</f>
        <v>160907700</v>
      </c>
      <c r="DY76" s="1">
        <f>ROUND($BU76*INDEX(消耗汇总!BG$8:BG$87,相关资料!$K76,1),-2)</f>
        <v>67044900</v>
      </c>
      <c r="DZ76" s="1">
        <f>ROUND($BU76*INDEX(消耗汇总!BH$8:BH$87,相关资料!$K76,1),-2)</f>
        <v>0</v>
      </c>
      <c r="EB76" s="1">
        <f>IFERROR(ROUND($BV76*INDEX(消耗汇总!BE$8:BE$87,相关资料!$L76,1),-2),0)</f>
        <v>2239068200</v>
      </c>
      <c r="EC76" s="1">
        <f>IFERROR(ROUND($BV76*INDEX(消耗汇总!BF$8:BF$87,相关资料!$L76,1),-2),0)</f>
        <v>5373763600</v>
      </c>
      <c r="ED76" s="1">
        <f>IFERROR(ROUND($BV76*INDEX(消耗汇总!BG$8:BG$87,相关资料!$L76,1),-2),0)</f>
        <v>2239068200</v>
      </c>
      <c r="EE76" s="1">
        <f>IFERROR(ROUND($BV76*INDEX(消耗汇总!BH$8:BH$87,相关资料!$L76,1),-2),0)</f>
        <v>0</v>
      </c>
      <c r="EG76" s="1">
        <f>IFERROR(ROUND($BW76*INDEX(消耗汇总!BE$8:BE$87,相关资料!$M76,1),-2),0)</f>
        <v>1522566400</v>
      </c>
      <c r="EH76" s="1">
        <f>IFERROR(ROUND($BW76*INDEX(消耗汇总!BF$8:BF$87,相关资料!$M76,1),-2),0)</f>
        <v>3654159200</v>
      </c>
      <c r="EI76" s="1">
        <f>IFERROR(ROUND($BW76*INDEX(消耗汇总!BG$8:BG$87,相关资料!$M76,1),-2),0)</f>
        <v>1522566400</v>
      </c>
      <c r="EJ76" s="1">
        <f>IFERROR(ROUND($BW76*INDEX(消耗汇总!BH$8:BH$87,相关资料!$M76,1),-2),0)</f>
        <v>0</v>
      </c>
      <c r="EL76" s="1">
        <f>IFERROR(ROUND($BX76*INDEX(消耗汇总!BE$8:BE$87,相关资料!$N76,1),-2),0)</f>
        <v>0</v>
      </c>
      <c r="EM76" s="1">
        <f>IFERROR(ROUND($BX76*INDEX(消耗汇总!BF$8:BF$87,相关资料!$N76,1),-2),0)</f>
        <v>0</v>
      </c>
      <c r="EN76" s="1">
        <f>IFERROR(ROUND($BX76*INDEX(消耗汇总!BG$8:BG$87,相关资料!$N76,1),-2),0)</f>
        <v>0</v>
      </c>
      <c r="EO76" s="1">
        <f>IFERROR(ROUND($BX76*INDEX(消耗汇总!BH$8:BH$87,相关资料!$N76,1),-2),0)</f>
        <v>0</v>
      </c>
      <c r="EQ76" s="1">
        <f>IFERROR(ROUND($BY76*INDEX(消耗汇总!BE$8:BE$87,相关资料!$O76,1),-2),0)</f>
        <v>0</v>
      </c>
      <c r="ER76" s="1">
        <f>IFERROR(ROUND($BY76*INDEX(消耗汇总!BF$8:BF$87,相关资料!$O76,1),-2),0)</f>
        <v>0</v>
      </c>
      <c r="ES76" s="1">
        <f>IFERROR(ROUND($BY76*INDEX(消耗汇总!BG$8:BG$87,相关资料!$O76,1),-2),0)</f>
        <v>0</v>
      </c>
      <c r="ET76" s="1">
        <f>IFERROR(ROUND($BY76*INDEX(消耗汇总!BH$8:BH$87,相关资料!$O76,1),-2),0)</f>
        <v>0</v>
      </c>
      <c r="EV76" s="1">
        <f>IFERROR(ROUND($BZ76*INDEX(消耗汇总!BE$8:BE$87,相关资料!$P76,1),-2),0)</f>
        <v>0</v>
      </c>
      <c r="EW76" s="1">
        <f>IFERROR(ROUND($BZ76*INDEX(消耗汇总!BF$8:BF$87,相关资料!$P76,1),-2),0)</f>
        <v>0</v>
      </c>
      <c r="EX76" s="1">
        <f>IFERROR(ROUND($BZ76*INDEX(消耗汇总!BG$8:BG$87,相关资料!$P76,1),-2),0)</f>
        <v>0</v>
      </c>
      <c r="EY76" s="1">
        <f>IFERROR(ROUND($BZ76*INDEX(消耗汇总!BH$8:BH$87,相关资料!$P76,1),-2),0)</f>
        <v>0</v>
      </c>
      <c r="FA76" s="1">
        <f>IFERROR(ROUND($CA76*INDEX(消耗汇总!BE$8:BE$87,相关资料!$Q76,1),-2),0)</f>
        <v>0</v>
      </c>
      <c r="FB76" s="1">
        <f>IFERROR(ROUND($CA76*INDEX(消耗汇总!BF$8:BF$87,相关资料!$Q76,1),-2),0)</f>
        <v>0</v>
      </c>
      <c r="FC76" s="1">
        <f>IFERROR(ROUND($CA76*INDEX(消耗汇总!BG$8:BG$87,相关资料!$Q76,1),-2),0)</f>
        <v>0</v>
      </c>
      <c r="FD76" s="1">
        <f>IFERROR(ROUND($CA76*INDEX(消耗汇总!BH$8:BH$87,相关资料!$Q76,1),-2),0)</f>
        <v>0</v>
      </c>
      <c r="FF76" s="1">
        <f>IFERROR(ROUND($CB76*INDEX(消耗汇总!BE$8:BE$87,相关资料!$R76,1),-2),0)</f>
        <v>0</v>
      </c>
      <c r="FG76" s="1">
        <f>IFERROR(ROUND($CB76*INDEX(消耗汇总!BF$8:BF$87,相关资料!$R76,1),-2),0)</f>
        <v>0</v>
      </c>
      <c r="FH76" s="1">
        <f>IFERROR(ROUND($CB76*INDEX(消耗汇总!BG$8:BG$87,相关资料!$R76,1),-2),0)</f>
        <v>0</v>
      </c>
      <c r="FI76" s="1">
        <f>IFERROR(ROUND($CB76*INDEX(消耗汇总!BH$8:BH$87,相关资料!$R76,1),-2),0)</f>
        <v>0</v>
      </c>
      <c r="FK76" s="1">
        <f>IFERROR(ROUND($CC76*INDEX(消耗汇总!BE$8:BE$87,相关资料!$S76,1),-2),0)</f>
        <v>1335977300</v>
      </c>
      <c r="FL76" s="1">
        <f>IFERROR(ROUND($CC76*INDEX(消耗汇总!BF$8:BF$87,相关资料!$S76,1),-2),0)</f>
        <v>3206345600</v>
      </c>
      <c r="FM76" s="1">
        <f>IFERROR(ROUND($CC76*INDEX(消耗汇总!BG$8:BG$87,相关资料!$S76,1),-2),0)</f>
        <v>1335977300</v>
      </c>
      <c r="FN76" s="1">
        <f>IFERROR(ROUND($CC76*INDEX(消耗汇总!BH$8:BH$87,相关资料!$S76,1),-2),0)</f>
        <v>0</v>
      </c>
      <c r="FP76" s="1">
        <f>IFERROR(ROUND($CD76*INDEX(消耗汇总!BE$8:BE$87,相关资料!$T76,1),-2),0)</f>
        <v>0</v>
      </c>
      <c r="FQ76" s="1">
        <f>IFERROR(ROUND($CD76*INDEX(消耗汇总!BF$8:BF$87,相关资料!$T76,1),-2),0)</f>
        <v>0</v>
      </c>
      <c r="FR76" s="1">
        <f>IFERROR(ROUND($CD76*INDEX(消耗汇总!BG$8:BG$87,相关资料!$T76,1),-2),0)</f>
        <v>0</v>
      </c>
      <c r="FS76" s="1">
        <f>IFERROR(ROUND($CD76*INDEX(消耗汇总!BH$8:BH$87,相关资料!$T76,1),-2),0)</f>
        <v>0</v>
      </c>
      <c r="FW76" s="8">
        <v>71</v>
      </c>
      <c r="FX76" s="5">
        <f t="shared" si="36"/>
        <v>46960723000</v>
      </c>
      <c r="FY76" s="5">
        <f t="shared" si="37"/>
        <v>6699292000</v>
      </c>
      <c r="FZ76" s="5">
        <f t="shared" si="38"/>
        <v>0</v>
      </c>
      <c r="GA76" s="5">
        <f t="shared" si="24"/>
        <v>0</v>
      </c>
      <c r="GB76" s="5">
        <f t="shared" si="25"/>
        <v>1903207900</v>
      </c>
      <c r="GC76" s="5">
        <f t="shared" si="26"/>
        <v>1903207900</v>
      </c>
      <c r="GD76" s="5">
        <f t="shared" si="39"/>
        <v>1903207900</v>
      </c>
      <c r="GE76" s="5">
        <f t="shared" si="40"/>
        <v>1641983300</v>
      </c>
      <c r="GF76" s="5">
        <f t="shared" si="27"/>
        <v>294997500</v>
      </c>
      <c r="GG76" s="5">
        <f t="shared" si="28"/>
        <v>9851900000</v>
      </c>
      <c r="GH76" s="5">
        <f t="shared" si="29"/>
        <v>6699292000</v>
      </c>
      <c r="GI76" s="8"/>
      <c r="GJ76" s="5">
        <f t="shared" si="30"/>
        <v>0</v>
      </c>
      <c r="GK76" s="5">
        <f t="shared" si="31"/>
        <v>0</v>
      </c>
      <c r="GL76" s="5">
        <f t="shared" si="32"/>
        <v>0</v>
      </c>
      <c r="GM76" s="5">
        <f t="shared" si="33"/>
        <v>0</v>
      </c>
      <c r="GN76" s="5">
        <f t="shared" si="34"/>
        <v>5878300200</v>
      </c>
      <c r="GO76" s="5">
        <f t="shared" si="35"/>
        <v>0</v>
      </c>
      <c r="GR76" s="8">
        <v>71</v>
      </c>
      <c r="GS76" s="5">
        <f>SUM(FX$6:FX76)</f>
        <v>305421615300</v>
      </c>
      <c r="GT76" s="5">
        <f>SUM(FY$6:FY76)</f>
        <v>44738847100</v>
      </c>
      <c r="GU76" s="5">
        <f>SUM(FZ$6:FZ76)</f>
        <v>574088126600</v>
      </c>
      <c r="GV76" s="5">
        <f>SUM(GA$6:GA76)</f>
        <v>0</v>
      </c>
      <c r="GW76" s="5">
        <f>SUM(GB$6:GB76)</f>
        <v>13369120100</v>
      </c>
      <c r="GX76" s="5">
        <f>SUM(GC$6:GC76)</f>
        <v>13369120100</v>
      </c>
      <c r="GY76" s="5">
        <f>SUM(GD$6:GD76)</f>
        <v>13369120120</v>
      </c>
      <c r="GZ76" s="5">
        <f>SUM(GE$6:GE76)</f>
        <v>11630868150</v>
      </c>
      <c r="HA76" s="5">
        <f>SUM(GF$6:GF76)</f>
        <v>7228713000</v>
      </c>
      <c r="HB76" s="5">
        <f>SUM(GG$6:GG76)</f>
        <v>64340572250</v>
      </c>
      <c r="HC76" s="5">
        <f>SUM(GH$6:GH76)</f>
        <v>44738847400</v>
      </c>
      <c r="HD76" s="5">
        <f>SUM(GI$6:GI76)</f>
        <v>0</v>
      </c>
      <c r="HE76" s="5">
        <f>SUM(GJ$6:GJ76)</f>
        <v>57765804600</v>
      </c>
      <c r="HF76" s="5">
        <f>SUM(GK$6:GK76)</f>
        <v>57765805200</v>
      </c>
      <c r="HG76" s="5">
        <f>SUM(GL$6:GL76)</f>
        <v>57765804900</v>
      </c>
      <c r="HH76" s="5">
        <f>SUM(GM$6:GM76)</f>
        <v>43324352700</v>
      </c>
      <c r="HI76" s="5">
        <f>SUM(GN$6:GN76)</f>
        <v>38919364100</v>
      </c>
      <c r="HJ76" s="5">
        <f>SUM(GO$6:GO76)</f>
        <v>4436503800</v>
      </c>
      <c r="HM76" s="8">
        <v>71</v>
      </c>
      <c r="HN76" s="5">
        <f>IFERROR(求节点(相关资料!C$6:C$85,GS$6:GS$85,$HM76),0)</f>
        <v>305421615300</v>
      </c>
      <c r="HO76" s="5">
        <f>IFERROR(求节点(相关资料!D$6:D$85,GT$6:GT$85,$HM76),0)</f>
        <v>44738847100</v>
      </c>
      <c r="HP76" s="5">
        <f>IFERROR(求节点(相关资料!E$6:E$85,GU$6:GU$85,$HM76),0)</f>
        <v>137088910833.33334</v>
      </c>
      <c r="HQ76" s="5">
        <f>IFERROR(求节点(相关资料!F$6:F$85,GV$6:GV$85,$HM76),0)</f>
        <v>0</v>
      </c>
      <c r="HR76" s="5">
        <f>IFERROR(求节点(相关资料!G$6:G$85,GW$6:GW$85,$HM76),0)</f>
        <v>13369120100</v>
      </c>
      <c r="HS76" s="5">
        <f>IFERROR(求节点(相关资料!H$6:H$85,GX$6:GX$85,$HM76),0)</f>
        <v>13369120100</v>
      </c>
      <c r="HT76" s="5">
        <f>IFERROR(求节点(相关资料!I$6:I$85,GY$6:GY$85,$HM76),0)</f>
        <v>13369120120</v>
      </c>
      <c r="HU76" s="5">
        <f>IFERROR(求节点(相关资料!J$6:J$85,GZ$6:GZ$85,$HM76),0)</f>
        <v>11630868150</v>
      </c>
      <c r="HV76" s="5">
        <f>IFERROR(求节点(相关资料!K$6:K$85,HA$6:HA$85,$HM76),0)</f>
        <v>7228713000</v>
      </c>
      <c r="HW76" s="5">
        <f>IFERROR(求节点(相关资料!L$6:L$85,HB$6:HB$85,$HM76),0)</f>
        <v>64340572250</v>
      </c>
      <c r="HX76" s="5">
        <f>IFERROR(求节点(相关资料!M$6:M$85,HC$6:HC$85,$HM76),0)</f>
        <v>44738847400</v>
      </c>
      <c r="HY76" s="5">
        <f>IFERROR(求节点(相关资料!N$6:N$85,HD$6:HD$85,$HM76),0)</f>
        <v>0</v>
      </c>
      <c r="HZ76" s="5">
        <f>IFERROR(求节点(相关资料!O$6:O$85,HE$6:HE$85,$HM76),0)</f>
        <v>16618057000</v>
      </c>
      <c r="IA76" s="5">
        <f>IFERROR(求节点(相关资料!P$6:P$85,HF$6:HF$85,$HM76),0)</f>
        <v>16618057600</v>
      </c>
      <c r="IB76" s="5">
        <f>IFERROR(求节点(相关资料!Q$6:Q$85,HG$6:HG$85,$HM76),0)</f>
        <v>16618057300</v>
      </c>
      <c r="IC76" s="5">
        <f>IFERROR(求节点(相关资料!R$6:R$85,HH$6:HH$85,$HM76),0)</f>
        <v>12463541833.333334</v>
      </c>
      <c r="ID76" s="5">
        <f>IFERROR(求节点(相关资料!S$6:S$85,HI$6:HI$85,$HM76),0)</f>
        <v>38919364100</v>
      </c>
      <c r="IE76" s="5">
        <f>IFERROR(求节点(相关资料!T$6:T$85,HJ$6:HJ$85,$HM76),0)</f>
        <v>1191302940</v>
      </c>
      <c r="IH76" s="6">
        <v>71</v>
      </c>
      <c r="II76" s="6">
        <f>SUMPRODUCT(HN76:IE76,'[1]功能-城建'!$X76:$AO76)</f>
        <v>757724115126.66675</v>
      </c>
      <c r="IJ76" s="6">
        <f>'[1]资源-木石铜粮'!$BW76</f>
        <v>744036744307.94946</v>
      </c>
      <c r="IK76" s="6">
        <f t="shared" si="19"/>
        <v>1.0183960952512476</v>
      </c>
    </row>
    <row r="77" spans="1:245" x14ac:dyDescent="0.15">
      <c r="A77" s="2">
        <v>72</v>
      </c>
      <c r="B77" s="4">
        <f>'[1]资源-木石铜粮'!DG77</f>
        <v>293548068730.86188</v>
      </c>
      <c r="C77" s="4">
        <f>'[1]资源-木石铜粮'!DH77</f>
        <v>42843956749.00489</v>
      </c>
      <c r="D77" s="4">
        <f>'[1]资源-木石铜粮'!DI77</f>
        <v>129234745631.12469</v>
      </c>
      <c r="E77" s="4">
        <f>'[1]资源-木石铜粮'!DJ77</f>
        <v>0</v>
      </c>
      <c r="F77" s="4">
        <f>'[1]资源-木石铜粮'!DK77</f>
        <v>11050896115.449335</v>
      </c>
      <c r="G77" s="4">
        <f>'[1]资源-木石铜粮'!DL77</f>
        <v>11050896115.449335</v>
      </c>
      <c r="H77" s="4">
        <f>'[1]资源-木石铜粮'!DM77</f>
        <v>11050896115.449335</v>
      </c>
      <c r="I77" s="4">
        <f>'[1]资源-木石铜粮'!DN77</f>
        <v>11050896115.449335</v>
      </c>
      <c r="J77" s="29" t="e">
        <f>SMALL('[1]资源-木石铜粮'!$DO$6:$DO$55,$A77)</f>
        <v>#NUM!</v>
      </c>
      <c r="K77" s="4">
        <f>'[1]资源-木石铜粮'!DP77</f>
        <v>61803502328.208931</v>
      </c>
      <c r="L77" s="4">
        <f>'[1]资源-木石铜粮'!DQ77</f>
        <v>42843956289.061806</v>
      </c>
      <c r="M77" s="4">
        <f>'[1]资源-木石铜粮'!DR77</f>
        <v>102223671146.12387</v>
      </c>
      <c r="N77" s="4">
        <f>'[1]资源-木石铜粮'!DS77</f>
        <v>15461686801.497829</v>
      </c>
      <c r="O77" s="4">
        <f>'[1]资源-木石铜粮'!DT77</f>
        <v>15461687930.555902</v>
      </c>
      <c r="P77" s="4">
        <f>'[1]资源-木石铜粮'!DU77</f>
        <v>15461687521.717611</v>
      </c>
      <c r="Q77" s="4">
        <f>'[1]资源-木石铜粮'!DV77</f>
        <v>11596264300.605822</v>
      </c>
      <c r="R77" s="4">
        <f>'[1]资源-木石铜粮'!DW77</f>
        <v>37314300445.952629</v>
      </c>
      <c r="S77" s="4">
        <f>'[1]资源-木石铜粮'!DX77</f>
        <v>1105929385.0439866</v>
      </c>
      <c r="T77" s="4">
        <f>'[1]资源-木石铜粮'!DY77</f>
        <v>0</v>
      </c>
      <c r="V77" s="2">
        <v>72</v>
      </c>
      <c r="W77" s="2">
        <f>IFERROR(求节点($A$6:$A$85,B$6:B$85,相关资料!C77),0)</f>
        <v>293548068730.86188</v>
      </c>
      <c r="X77" s="2">
        <f>IFERROR(求节点($A$6:$A$85,C$6:C$85,相关资料!D77),0)</f>
        <v>42843956749.00489</v>
      </c>
      <c r="Y77" s="2">
        <f>IFERROR(求节点($A$6:$A$85,D$6:D$85,相关资料!E77),0)</f>
        <v>464988771639.45007</v>
      </c>
      <c r="Z77" s="2">
        <f>IFERROR(求节点($A$6:$A$85,E$6:E$85,相关资料!F77),0)</f>
        <v>0</v>
      </c>
      <c r="AA77" s="2">
        <f>IFERROR(求节点($A$6:$A$85,F$6:F$85,相关资料!G77),0)</f>
        <v>11050896115.449335</v>
      </c>
      <c r="AB77" s="2">
        <f>IFERROR(求节点($A$6:$A$85,G$6:G$85,相关资料!H77),0)</f>
        <v>11050896115.449335</v>
      </c>
      <c r="AC77" s="2">
        <f>IFERROR(求节点($A$6:$A$85,H$6:H$85,相关资料!I77),0)</f>
        <v>11050896115.449335</v>
      </c>
      <c r="AD77" s="2">
        <f>IFERROR(求节点($A$6:$A$85,I$6:I$85,相关资料!J77),0)</f>
        <v>11050896115.449335</v>
      </c>
      <c r="AE77" s="29">
        <f>MAX(求节点('[1]功能-城建'!$K$33:$K$55,$J$33:$J$85,$V77),AE76)</f>
        <v>1224082814.2575464</v>
      </c>
      <c r="AF77" s="2">
        <f>IFERROR(求节点($A$6:$A$85,K$6:K$85,相关资料!L77),0)</f>
        <v>61803502328.208931</v>
      </c>
      <c r="AG77" s="2">
        <f>IFERROR(求节点($A$6:$A$85,L$6:L$85,相关资料!M77),0)</f>
        <v>42843956289.061806</v>
      </c>
      <c r="AH77" s="2">
        <f>IFERROR(求节点($A$6:$A$85,M$6:M$85,相关资料!N77),0)</f>
        <v>365635414126.22552</v>
      </c>
      <c r="AI77" s="2">
        <f>IFERROR(求节点($A$6:$A$85,N$6:N$85,相关资料!O77),0)</f>
        <v>46721568786.87645</v>
      </c>
      <c r="AJ77" s="2">
        <f>IFERROR(求节点($A$6:$A$85,O$6:O$85,相关资料!P77),0)</f>
        <v>46721569915.934525</v>
      </c>
      <c r="AK77" s="2">
        <f>IFERROR(求节点($A$6:$A$85,P$6:P$85,相关资料!Q77),0)</f>
        <v>46721569507.096237</v>
      </c>
      <c r="AL77" s="2">
        <f>IFERROR(求节点($A$6:$A$85,Q$6:Q$85,相关资料!R77),0)</f>
        <v>35041175789.639816</v>
      </c>
      <c r="AM77" s="2">
        <f>IFERROR(求节点($A$6:$A$85,R$6:R$85,相关资料!S77),0)</f>
        <v>37314300445.952629</v>
      </c>
      <c r="AN77" s="2">
        <f>IFERROR(求节点($A$6:$A$85,S$6:S$85,相关资料!T77),0)</f>
        <v>3606382190.1373234</v>
      </c>
      <c r="AO77" s="2">
        <f>IFERROR(求节点($A$6:$A$85,T$6:T$85,相关资料!U77),0)</f>
        <v>0</v>
      </c>
      <c r="AQ77" s="2">
        <v>72</v>
      </c>
      <c r="AR77" s="2">
        <f>IF(W77-W76=0,MAX(AR$6:AR76),W77-W76)</f>
        <v>44456493759.46048</v>
      </c>
      <c r="AS77" s="2">
        <f>IF(X77-X76=0,MAX(AS$6:AS76),X77-X76)</f>
        <v>6315888078.9302444</v>
      </c>
      <c r="AT77" s="2">
        <f>IF(Y77-Y76=0,MAX(AT$6:AT76),Y77-Y76)</f>
        <v>130219026434.29602</v>
      </c>
      <c r="AU77" s="2">
        <f>IF(Z77-Z76=0,MAX(AU$6:AU76),Z77-Z76)</f>
        <v>0</v>
      </c>
      <c r="AV77" s="2">
        <f>IF(AA77-AA76=0,MAX(AV$6:AV76),AA77-AA76)</f>
        <v>1532982543.4296722</v>
      </c>
      <c r="AW77" s="2">
        <f>IF(AB77-AB76=0,MAX(AW$6:AW76),AB77-AB76)</f>
        <v>1532982543.4296722</v>
      </c>
      <c r="AX77" s="2">
        <f>IF(AC77-AC76=0,MAX(AX$6:AX76),AC77-AC76)</f>
        <v>1532982543.4296722</v>
      </c>
      <c r="AY77" s="2">
        <f>IF(AD77-AD76=0,MAX(AY$6:AY76),AD77-AD76)</f>
        <v>1532982543.4296722</v>
      </c>
      <c r="AZ77" s="2">
        <f>IF(AE77-AE76=0,MAX(AZ$6:AZ76),AE77-AE76)</f>
        <v>237901179.0002284</v>
      </c>
      <c r="BA77" s="2">
        <f>IF(AF77-AF76=0,MAX(BA$6:BA76),AF77-AF76)</f>
        <v>9320533864.0524063</v>
      </c>
      <c r="BB77" s="2">
        <f>IF(AG77-AG76=0,MAX(BB$6:BB76),AG77-AG76)</f>
        <v>6315888078.9302444</v>
      </c>
      <c r="BC77" s="2">
        <f>IF(AH77-AH76=0,MAX(BC$6:BC76),AH77-AH76)</f>
        <v>80184338195.206726</v>
      </c>
      <c r="BD77" s="2">
        <f>IF(AI77-AI76=0,MAX(BD$6:BD76),AI77-AI76)</f>
        <v>17673864382.141937</v>
      </c>
      <c r="BE77" s="2">
        <f>IF(AJ77-AJ76=0,MAX(BE$6:BE76),AJ77-AJ76)</f>
        <v>17673864382.141937</v>
      </c>
      <c r="BF77" s="2">
        <f>IF(AK77-AK76=0,MAX(BF$6:BF76),AK77-AK76)</f>
        <v>17673864382.141941</v>
      </c>
      <c r="BG77" s="2">
        <f>IF(AL77-AL76=0,MAX(BG$6:BG76),AL77-AL76)</f>
        <v>13255398286.606468</v>
      </c>
      <c r="BH77" s="2">
        <f>IF(AM77-AM76=0,MAX(BH$6:BH76),AM77-AM76)</f>
        <v>5549396807.2154083</v>
      </c>
      <c r="BI77" s="2">
        <f>IF(AN77-AN76=0,MAX(BI$6:BI76),AN77-AN76)</f>
        <v>1285032343.8735757</v>
      </c>
      <c r="BK77" s="21">
        <v>1.24</v>
      </c>
      <c r="BL77" s="2">
        <v>72</v>
      </c>
      <c r="BM77" s="2">
        <f>IF($BL77&gt;BM$1,0,SMALL(AR$6:AR$85,$BL77)*求节点($BL$6:$BL$85,$BK$6:$BK$85,INDEX(升级建筑所需大殿等级!AA$6:AA$85,MATCH($BL77,升级建筑所需大殿等级!$Z$6:$Z$85,0))))</f>
        <v>55126052261.730995</v>
      </c>
      <c r="BN77" s="2">
        <f>IF($BL77&gt;BN$1,0,SMALL(AS$6:AS$85,$BL77)*求节点($BL$6:$BL$85,$BK$6:$BK$85,INDEX(升级建筑所需大殿等级!AB$6:AB$85,MATCH($BL77,升级建筑所需大殿等级!$Z$6:$Z$85,0))))</f>
        <v>7831701217.8735027</v>
      </c>
      <c r="BO77" s="2">
        <f>IF($BL77&gt;BO$1,0,SMALL(AT$6:AT$85,$BL77)*求节点($BL$6:$BL$85,$BK$6:$BK$85,INDEX(升级建筑所需大殿等级!AC$6:AC$85,MATCH($BL77,升级建筑所需大殿等级!$Z$6:$Z$85,0))))</f>
        <v>0</v>
      </c>
      <c r="BP77" s="2">
        <f>IF($BL77&gt;BP$1,0,SMALL(AU$6:AU$85,$BL77)*求节点($BL$6:$BL$85,$BK$6:$BK$85,INDEX(升级建筑所需大殿等级!AD$6:AD$85,MATCH($BL77,升级建筑所需大殿等级!$Z$6:$Z$85,0))))</f>
        <v>0</v>
      </c>
      <c r="BQ77" s="2">
        <f>IF($BL77&gt;BQ$1,0,SMALL(AV$6:AV$85,$BL77)*求节点($BL$6:$BL$85,$BK$6:$BK$85,INDEX(升级建筑所需大殿等级!AE$6:AE$85,MATCH($BL77,升级建筑所需大殿等级!$Z$6:$Z$85,0))))</f>
        <v>1900898353.8527935</v>
      </c>
      <c r="BR77" s="2">
        <f>IF($BL77&gt;BR$1,0,SMALL(AW$6:AW$85,$BL77)*求节点($BL$6:$BL$85,$BK$6:$BK$85,INDEX(升级建筑所需大殿等级!AF$6:AF$85,MATCH($BL77,升级建筑所需大殿等级!$Z$6:$Z$85,0))))</f>
        <v>1900898353.8527935</v>
      </c>
      <c r="BS77" s="2">
        <f>IF($BL77&gt;BS$1,0,SMALL(AX$6:AX$85,$BL77)*求节点($BL$6:$BL$85,$BK$6:$BK$85,INDEX(升级建筑所需大殿等级!AG$6:AG$85,MATCH($BL77,升级建筑所需大殿等级!$Z$6:$Z$85,0))))</f>
        <v>1900898353.8527935</v>
      </c>
      <c r="BT77" s="2">
        <f>IF($BL77&gt;BT$1,0,SMALL(AY$6:AY$85,$BL77)*求节点($BL$6:$BL$85,$BK$6:$BK$85,INDEX(升级建筑所需大殿等级!AH$6:AH$85,MATCH($BL77,升级建筑所需大殿等级!$Z$6:$Z$85,0))))</f>
        <v>1900898353.8527935</v>
      </c>
      <c r="BU77" s="2">
        <f>IF($BL77&gt;BU$1,0,SMALL(AZ$6:AZ$85,$BL77)*求节点($BL$6:$BL$85,$BK$6:$BK$85,INDEX(升级建筑所需大殿等级!AI$6:AI$85,MATCH($BL77,升级建筑所需大殿等级!$Z$6:$Z$85,0))))</f>
        <v>294997461.96028322</v>
      </c>
      <c r="BV77" s="2">
        <f>IF($BL77&gt;BV$1,0,SMALL(BA$6:BA$85,$BL77)*求节点($BL$6:$BL$85,$BK$6:$BK$85,INDEX(升级建筑所需大殿等级!AJ$6:AJ$85,MATCH($BL77,升级建筑所需大殿等级!$Z$6:$Z$85,0))))</f>
        <v>11557461991.424984</v>
      </c>
      <c r="BW77" s="2">
        <f>IF($BL77&gt;BW$1,0,SMALL(BB$6:BB$85,$BL77)*求节点($BL$6:$BL$85,$BK$6:$BK$85,INDEX(升级建筑所需大殿等级!AK$6:AK$85,MATCH($BL77,升级建筑所需大殿等级!$Z$6:$Z$85,0))))</f>
        <v>7831701217.8735027</v>
      </c>
      <c r="BX77" s="2">
        <f>IF($BL77&gt;BX$1,0,SMALL(BC$6:BC$85,$BL77)*求节点($BL$6:$BL$85,$BK$6:$BK$85,INDEX(升级建筑所需大殿等级!AL$6:AL$85,MATCH($BL77,升级建筑所需大殿等级!$Z$6:$Z$85,0))))</f>
        <v>0</v>
      </c>
      <c r="BY77" s="2">
        <f>IF($BL77&gt;BY$1,0,SMALL(BD$6:BD$85,$BL77)*求节点($BL$6:$BL$85,$BK$6:$BK$85,INDEX(升级建筑所需大殿等级!AM$6:AM$85,MATCH($BL77,升级建筑所需大殿等级!$Z$6:$Z$85,0))))</f>
        <v>0</v>
      </c>
      <c r="BZ77" s="2">
        <f>IF($BL77&gt;BZ$1,0,SMALL(BE$6:BE$85,$BL77)*求节点($BL$6:$BL$85,$BK$6:$BK$85,INDEX(升级建筑所需大殿等级!AN$6:AN$85,MATCH($BL77,升级建筑所需大殿等级!$Z$6:$Z$85,0))))</f>
        <v>0</v>
      </c>
      <c r="CA77" s="2">
        <f>IF($BL77&gt;CA$1,0,SMALL(BF$6:BF$85,$BL77)*求节点($BL$6:$BL$85,$BK$6:$BK$85,INDEX(升级建筑所需大殿等级!AO$6:AO$85,MATCH($BL77,升级建筑所需大殿等级!$Z$6:$Z$85,0))))</f>
        <v>0</v>
      </c>
      <c r="CB77" s="2">
        <f>IF($BL77&gt;CB$1,0,SMALL(BG$6:BG$85,$BL77)*求节点($BL$6:$BL$85,$BK$6:$BK$85,INDEX(升级建筑所需大殿等级!AP$6:AP$85,MATCH($BL77,升级建筑所需大殿等级!$Z$6:$Z$85,0))))</f>
        <v>0</v>
      </c>
      <c r="CC77" s="2">
        <f>IF($BL77&gt;CC$1,0,SMALL(BH$6:BH$85,$BL77)*求节点($BL$6:$BL$85,$BK$6:$BK$85,INDEX(升级建筑所需大殿等级!AQ$6:AQ$85,MATCH($BL77,升级建筑所需大殿等级!$Z$6:$Z$85,0))))</f>
        <v>6881252040.9471064</v>
      </c>
      <c r="CD77" s="2">
        <f>IF($BL77&gt;CD$1,0,SMALL(BI$6:BI$85,$BL77)*求节点($BL$6:$BL$85,$BK$6:$BK$85,INDEX(升级建筑所需大殿等级!AR$6:AR$85,MATCH($BL77,升级建筑所需大殿等级!$Z$6:$Z$85,0))))</f>
        <v>0</v>
      </c>
      <c r="CE77" s="2"/>
      <c r="CF77" s="2"/>
      <c r="CH77" s="1">
        <v>72</v>
      </c>
      <c r="CI77" s="1">
        <f>IFERROR(ROUND($BM77*INDEX(消耗汇总!BE$8:BE$87,相关资料!$C77,1),-2),0)</f>
        <v>12471957500</v>
      </c>
      <c r="CJ77" s="1">
        <f>IFERROR(ROUND($BM77*INDEX(消耗汇总!BF$8:BF$87,相关资料!$C77,1),-2),0)</f>
        <v>30182137200</v>
      </c>
      <c r="CK77" s="1">
        <f>IFERROR(ROUND($BM77*INDEX(消耗汇总!BG$8:BG$87,相关资料!$C77,1),-2),0)</f>
        <v>12471957500</v>
      </c>
      <c r="CL77" s="1">
        <f>IFERROR(ROUND($BM77*INDEX(消耗汇总!BH$8:BH$87,相关资料!$C77,1),-2),0)</f>
        <v>0</v>
      </c>
      <c r="CN77" s="1">
        <f>IFERROR(ROUND($BN77*INDEX(消耗汇总!BE$8:BE$87,相关资料!$D77,1),-2),0)</f>
        <v>1771878100</v>
      </c>
      <c r="CO77" s="1">
        <f>IFERROR(ROUND($BN77*INDEX(消耗汇总!BF$8:BF$87,相关资料!$D77,1),-2),0)</f>
        <v>4287945000</v>
      </c>
      <c r="CP77" s="1">
        <f>IFERROR(ROUND($BN77*INDEX(消耗汇总!BG$8:BG$87,相关资料!$D77,1),-2),0)</f>
        <v>1771878100</v>
      </c>
      <c r="CQ77" s="1">
        <f>IFERROR(ROUND($BN77*INDEX(消耗汇总!BH$8:BH$87,相关资料!$D77,1),-2),0)</f>
        <v>0</v>
      </c>
      <c r="CS77" s="1">
        <f>IFERROR(ROUND($BO77*INDEX(消耗汇总!BE$8:BE$87,相关资料!$E77,1),-2),0)</f>
        <v>0</v>
      </c>
      <c r="CT77" s="1">
        <f>IFERROR(ROUND($BO77*INDEX(消耗汇总!BF$8:BF$87,相关资料!$E77,1),-2),0)</f>
        <v>0</v>
      </c>
      <c r="CU77" s="1">
        <f>IFERROR(ROUND($BO77*INDEX(消耗汇总!BG$8:BG$87,相关资料!$E77,1),-2),0)</f>
        <v>0</v>
      </c>
      <c r="CV77" s="1">
        <f>IFERROR(ROUND($BO77*INDEX(消耗汇总!BH$8:BH$87,相关资料!$E77,1),-2),0)</f>
        <v>0</v>
      </c>
      <c r="CX77" s="1">
        <f>IFERROR(ROUND($BP77*INDEX(消耗汇总!BE$8:BE$87,相关资料!$F77,1),-2),0)</f>
        <v>0</v>
      </c>
      <c r="CY77" s="1">
        <f>IFERROR(ROUND($BP77*INDEX(消耗汇总!BF$8:BF$87,相关资料!$F77,1),-2),0)</f>
        <v>0</v>
      </c>
      <c r="CZ77" s="1">
        <f>IFERROR(ROUND($BP77*INDEX(消耗汇总!BG$8:BG$87,相关资料!$F77,1),-2),0)</f>
        <v>0</v>
      </c>
      <c r="DA77" s="1">
        <f>IFERROR(ROUND($BP77*INDEX(消耗汇总!BH$8:BH$87,相关资料!$F77,1),-2),0)</f>
        <v>0</v>
      </c>
      <c r="DD77" s="1">
        <f>IFERROR(ROUND($BQ77*INDEX(消耗汇总!BF$8:BF$87,相关资料!$G77,1)+$BS77*INDEX(消耗汇总!BF$8:BF$87,相关资料!$G77,1)/2,-2),0)</f>
        <v>1561145000</v>
      </c>
      <c r="DE77" s="1">
        <f>IFERROR(ROUND($BQ77*INDEX(消耗汇总!BG$8:BG$87,相关资料!$G77,1)+$BS77*INDEX(消耗汇总!BG$8:BG$87,相关资料!$G77,1)/2,-2),0)</f>
        <v>645101300</v>
      </c>
      <c r="DF77" s="1">
        <f>IFERROR(ROUND($BQ77*INDEX(消耗汇总!BH$8:BH$87,相关资料!$G77,1)+$BS77*INDEX(消耗汇总!BH$8:BH$87,相关资料!$G77,1)/2,-2),0)</f>
        <v>0</v>
      </c>
      <c r="DH77" s="1">
        <f t="shared" si="20"/>
        <v>645101300</v>
      </c>
      <c r="DI77" s="1">
        <f t="shared" si="21"/>
        <v>1561145000</v>
      </c>
      <c r="DM77" s="2">
        <f t="shared" si="22"/>
        <v>1103123150</v>
      </c>
      <c r="DN77" s="2"/>
      <c r="DO77" s="2">
        <f t="shared" si="23"/>
        <v>1103123150</v>
      </c>
      <c r="DR77" s="1">
        <f>IFERROR(ROUND($BT77*INDEX(消耗汇总!BE$8:BE$87,相关资料!$J77,1),-2),0)</f>
        <v>430067500</v>
      </c>
      <c r="DS77" s="1">
        <f>IFERROR(ROUND($BT77*INDEX(消耗汇总!BF$8:BF$87,相关资料!$J77,1),-2),0)</f>
        <v>1040763400</v>
      </c>
      <c r="DT77" s="1">
        <f>IFERROR(ROUND($BT77*INDEX(消耗汇总!BG$8:BG$87,相关资料!$J77,1),-2),0)</f>
        <v>430067500</v>
      </c>
      <c r="DU77" s="1">
        <f>IFERROR(ROUND($BT77*INDEX(消耗汇总!BH$8:BH$87,'[1]功能-城建'!$AZ77,1),-2),0)</f>
        <v>0</v>
      </c>
      <c r="DW77" s="1">
        <f>ROUND($BU77*INDEX(消耗汇总!BE$8:BE$87,相关资料!$K77,1),-2)</f>
        <v>66741500</v>
      </c>
      <c r="DX77" s="1">
        <f>ROUND($BU77*INDEX(消耗汇总!BF$8:BF$87,相关资料!$K77,1),-2)</f>
        <v>161514400</v>
      </c>
      <c r="DY77" s="1">
        <f>ROUND($BU77*INDEX(消耗汇总!BG$8:BG$87,相关资料!$K77,1),-2)</f>
        <v>66741500</v>
      </c>
      <c r="DZ77" s="1">
        <f>ROUND($BU77*INDEX(消耗汇总!BH$8:BH$87,相关资料!$K77,1),-2)</f>
        <v>0</v>
      </c>
      <c r="EB77" s="1">
        <f>IFERROR(ROUND($BV77*INDEX(消耗汇总!BE$8:BE$87,相关资料!$L77,1),-2),0)</f>
        <v>2614810400</v>
      </c>
      <c r="EC77" s="1">
        <f>IFERROR(ROUND($BV77*INDEX(消耗汇总!BF$8:BF$87,相关资料!$L77,1),-2),0)</f>
        <v>6327841200</v>
      </c>
      <c r="ED77" s="1">
        <f>IFERROR(ROUND($BV77*INDEX(消耗汇总!BG$8:BG$87,相关资料!$L77,1),-2),0)</f>
        <v>2614810400</v>
      </c>
      <c r="EE77" s="1">
        <f>IFERROR(ROUND($BV77*INDEX(消耗汇总!BH$8:BH$87,相关资料!$L77,1),-2),0)</f>
        <v>0</v>
      </c>
      <c r="EG77" s="1">
        <f>IFERROR(ROUND($BW77*INDEX(消耗汇总!BE$8:BE$87,相关资料!$M77,1),-2),0)</f>
        <v>1771878100</v>
      </c>
      <c r="EH77" s="1">
        <f>IFERROR(ROUND($BW77*INDEX(消耗汇总!BF$8:BF$87,相关资料!$M77,1),-2),0)</f>
        <v>4287945000</v>
      </c>
      <c r="EI77" s="1">
        <f>IFERROR(ROUND($BW77*INDEX(消耗汇总!BG$8:BG$87,相关资料!$M77,1),-2),0)</f>
        <v>1771878100</v>
      </c>
      <c r="EJ77" s="1">
        <f>IFERROR(ROUND($BW77*INDEX(消耗汇总!BH$8:BH$87,相关资料!$M77,1),-2),0)</f>
        <v>0</v>
      </c>
      <c r="EL77" s="1">
        <f>IFERROR(ROUND($BX77*INDEX(消耗汇总!BE$8:BE$87,相关资料!$N77,1),-2),0)</f>
        <v>0</v>
      </c>
      <c r="EM77" s="1">
        <f>IFERROR(ROUND($BX77*INDEX(消耗汇总!BF$8:BF$87,相关资料!$N77,1),-2),0)</f>
        <v>0</v>
      </c>
      <c r="EN77" s="1">
        <f>IFERROR(ROUND($BX77*INDEX(消耗汇总!BG$8:BG$87,相关资料!$N77,1),-2),0)</f>
        <v>0</v>
      </c>
      <c r="EO77" s="1">
        <f>IFERROR(ROUND($BX77*INDEX(消耗汇总!BH$8:BH$87,相关资料!$N77,1),-2),0)</f>
        <v>0</v>
      </c>
      <c r="EQ77" s="1">
        <f>IFERROR(ROUND($BY77*INDEX(消耗汇总!BE$8:BE$87,相关资料!$O77,1),-2),0)</f>
        <v>0</v>
      </c>
      <c r="ER77" s="1">
        <f>IFERROR(ROUND($BY77*INDEX(消耗汇总!BF$8:BF$87,相关资料!$O77,1),-2),0)</f>
        <v>0</v>
      </c>
      <c r="ES77" s="1">
        <f>IFERROR(ROUND($BY77*INDEX(消耗汇总!BG$8:BG$87,相关资料!$O77,1),-2),0)</f>
        <v>0</v>
      </c>
      <c r="ET77" s="1">
        <f>IFERROR(ROUND($BY77*INDEX(消耗汇总!BH$8:BH$87,相关资料!$O77,1),-2),0)</f>
        <v>0</v>
      </c>
      <c r="EV77" s="1">
        <f>IFERROR(ROUND($BZ77*INDEX(消耗汇总!BE$8:BE$87,相关资料!$P77,1),-2),0)</f>
        <v>0</v>
      </c>
      <c r="EW77" s="1">
        <f>IFERROR(ROUND($BZ77*INDEX(消耗汇总!BF$8:BF$87,相关资料!$P77,1),-2),0)</f>
        <v>0</v>
      </c>
      <c r="EX77" s="1">
        <f>IFERROR(ROUND($BZ77*INDEX(消耗汇总!BG$8:BG$87,相关资料!$P77,1),-2),0)</f>
        <v>0</v>
      </c>
      <c r="EY77" s="1">
        <f>IFERROR(ROUND($BZ77*INDEX(消耗汇总!BH$8:BH$87,相关资料!$P77,1),-2),0)</f>
        <v>0</v>
      </c>
      <c r="FA77" s="1">
        <f>IFERROR(ROUND($CA77*INDEX(消耗汇总!BE$8:BE$87,相关资料!$Q77,1),-2),0)</f>
        <v>0</v>
      </c>
      <c r="FB77" s="1">
        <f>IFERROR(ROUND($CA77*INDEX(消耗汇总!BF$8:BF$87,相关资料!$Q77,1),-2),0)</f>
        <v>0</v>
      </c>
      <c r="FC77" s="1">
        <f>IFERROR(ROUND($CA77*INDEX(消耗汇总!BG$8:BG$87,相关资料!$Q77,1),-2),0)</f>
        <v>0</v>
      </c>
      <c r="FD77" s="1">
        <f>IFERROR(ROUND($CA77*INDEX(消耗汇总!BH$8:BH$87,相关资料!$Q77,1),-2),0)</f>
        <v>0</v>
      </c>
      <c r="FF77" s="1">
        <f>IFERROR(ROUND($CB77*INDEX(消耗汇总!BE$8:BE$87,相关资料!$R77,1),-2),0)</f>
        <v>0</v>
      </c>
      <c r="FG77" s="1">
        <f>IFERROR(ROUND($CB77*INDEX(消耗汇总!BF$8:BF$87,相关资料!$R77,1),-2),0)</f>
        <v>0</v>
      </c>
      <c r="FH77" s="1">
        <f>IFERROR(ROUND($CB77*INDEX(消耗汇总!BG$8:BG$87,相关资料!$R77,1),-2),0)</f>
        <v>0</v>
      </c>
      <c r="FI77" s="1">
        <f>IFERROR(ROUND($CB77*INDEX(消耗汇总!BH$8:BH$87,相关资料!$R77,1),-2),0)</f>
        <v>0</v>
      </c>
      <c r="FK77" s="1">
        <f>IFERROR(ROUND($CC77*INDEX(消耗汇总!BE$8:BE$87,相关资料!$S77,1),-2),0)</f>
        <v>1556844400</v>
      </c>
      <c r="FL77" s="1">
        <f>IFERROR(ROUND($CC77*INDEX(消耗汇总!BF$8:BF$87,相关资料!$S77,1),-2),0)</f>
        <v>3767563300</v>
      </c>
      <c r="FM77" s="1">
        <f>IFERROR(ROUND($CC77*INDEX(消耗汇总!BG$8:BG$87,相关资料!$S77,1),-2),0)</f>
        <v>1556844400</v>
      </c>
      <c r="FN77" s="1">
        <f>IFERROR(ROUND($CC77*INDEX(消耗汇总!BH$8:BH$87,相关资料!$S77,1),-2),0)</f>
        <v>0</v>
      </c>
      <c r="FP77" s="1">
        <f>IFERROR(ROUND($CD77*INDEX(消耗汇总!BE$8:BE$87,相关资料!$T77,1),-2),0)</f>
        <v>0</v>
      </c>
      <c r="FQ77" s="1">
        <f>IFERROR(ROUND($CD77*INDEX(消耗汇总!BF$8:BF$87,相关资料!$T77,1),-2),0)</f>
        <v>0</v>
      </c>
      <c r="FR77" s="1">
        <f>IFERROR(ROUND($CD77*INDEX(消耗汇总!BG$8:BG$87,相关资料!$T77,1),-2),0)</f>
        <v>0</v>
      </c>
      <c r="FS77" s="1">
        <f>IFERROR(ROUND($CD77*INDEX(消耗汇总!BH$8:BH$87,相关资料!$T77,1),-2),0)</f>
        <v>0</v>
      </c>
      <c r="FW77" s="8">
        <v>72</v>
      </c>
      <c r="FX77" s="5">
        <f t="shared" si="36"/>
        <v>55126052200</v>
      </c>
      <c r="FY77" s="5">
        <f t="shared" si="37"/>
        <v>7831701200</v>
      </c>
      <c r="FZ77" s="5">
        <f t="shared" si="38"/>
        <v>0</v>
      </c>
      <c r="GA77" s="5">
        <f t="shared" si="24"/>
        <v>0</v>
      </c>
      <c r="GB77" s="5">
        <f t="shared" si="25"/>
        <v>2206246300</v>
      </c>
      <c r="GC77" s="5">
        <f t="shared" si="26"/>
        <v>2206246300</v>
      </c>
      <c r="GD77" s="5">
        <f t="shared" si="39"/>
        <v>2206246300</v>
      </c>
      <c r="GE77" s="5">
        <f t="shared" si="40"/>
        <v>1900898400</v>
      </c>
      <c r="GF77" s="5">
        <f t="shared" si="27"/>
        <v>294997400</v>
      </c>
      <c r="GG77" s="5">
        <f t="shared" si="28"/>
        <v>11557462000</v>
      </c>
      <c r="GH77" s="5">
        <f t="shared" si="29"/>
        <v>7831701200</v>
      </c>
      <c r="GI77" s="8"/>
      <c r="GJ77" s="5">
        <f t="shared" si="30"/>
        <v>0</v>
      </c>
      <c r="GK77" s="5">
        <f t="shared" si="31"/>
        <v>0</v>
      </c>
      <c r="GL77" s="5">
        <f t="shared" si="32"/>
        <v>0</v>
      </c>
      <c r="GM77" s="5">
        <f t="shared" si="33"/>
        <v>0</v>
      </c>
      <c r="GN77" s="5">
        <f t="shared" si="34"/>
        <v>6881252100</v>
      </c>
      <c r="GO77" s="5">
        <f t="shared" si="35"/>
        <v>0</v>
      </c>
      <c r="GR77" s="8">
        <v>72</v>
      </c>
      <c r="GS77" s="5">
        <f>SUM(FX$6:FX77)</f>
        <v>360547667500</v>
      </c>
      <c r="GT77" s="5">
        <f>SUM(FY$6:FY77)</f>
        <v>52570548300</v>
      </c>
      <c r="GU77" s="5">
        <f>SUM(FZ$6:FZ77)</f>
        <v>574088126600</v>
      </c>
      <c r="GV77" s="5">
        <f>SUM(GA$6:GA77)</f>
        <v>0</v>
      </c>
      <c r="GW77" s="5">
        <f>SUM(GB$6:GB77)</f>
        <v>15575366400</v>
      </c>
      <c r="GX77" s="5">
        <f>SUM(GC$6:GC77)</f>
        <v>15575366400</v>
      </c>
      <c r="GY77" s="5">
        <f>SUM(GD$6:GD77)</f>
        <v>15575366420</v>
      </c>
      <c r="GZ77" s="5">
        <f>SUM(GE$6:GE77)</f>
        <v>13531766550</v>
      </c>
      <c r="HA77" s="5">
        <f>SUM(GF$6:GF77)</f>
        <v>7523710400</v>
      </c>
      <c r="HB77" s="5">
        <f>SUM(GG$6:GG77)</f>
        <v>75898034250</v>
      </c>
      <c r="HC77" s="5">
        <f>SUM(GH$6:GH77)</f>
        <v>52570548600</v>
      </c>
      <c r="HD77" s="5">
        <f>SUM(GI$6:GI77)</f>
        <v>0</v>
      </c>
      <c r="HE77" s="5">
        <f>SUM(GJ$6:GJ77)</f>
        <v>57765804600</v>
      </c>
      <c r="HF77" s="5">
        <f>SUM(GK$6:GK77)</f>
        <v>57765805200</v>
      </c>
      <c r="HG77" s="5">
        <f>SUM(GL$6:GL77)</f>
        <v>57765804900</v>
      </c>
      <c r="HH77" s="5">
        <f>SUM(GM$6:GM77)</f>
        <v>43324352700</v>
      </c>
      <c r="HI77" s="5">
        <f>SUM(GN$6:GN77)</f>
        <v>45800616200</v>
      </c>
      <c r="HJ77" s="5">
        <f>SUM(GO$6:GO77)</f>
        <v>4436503800</v>
      </c>
      <c r="HM77" s="8">
        <v>72</v>
      </c>
      <c r="HN77" s="5">
        <f>IFERROR(求节点(相关资料!C$6:C$85,GS$6:GS$85,$HM77),0)</f>
        <v>360547667500</v>
      </c>
      <c r="HO77" s="5">
        <f>IFERROR(求节点(相关资料!D$6:D$85,GT$6:GT$85,$HM77),0)</f>
        <v>52570548300</v>
      </c>
      <c r="HP77" s="5">
        <f>IFERROR(求节点(相关资料!E$6:E$85,GU$6:GU$85,$HM77),0)</f>
        <v>157753134400</v>
      </c>
      <c r="HQ77" s="5">
        <f>IFERROR(求节点(相关资料!F$6:F$85,GV$6:GV$85,$HM77),0)</f>
        <v>0</v>
      </c>
      <c r="HR77" s="5">
        <f>IFERROR(求节点(相关资料!G$6:G$85,GW$6:GW$85,$HM77),0)</f>
        <v>15575366400</v>
      </c>
      <c r="HS77" s="5">
        <f>IFERROR(求节点(相关资料!H$6:H$85,GX$6:GX$85,$HM77),0)</f>
        <v>15575366400</v>
      </c>
      <c r="HT77" s="5">
        <f>IFERROR(求节点(相关资料!I$6:I$85,GY$6:GY$85,$HM77),0)</f>
        <v>15575366420</v>
      </c>
      <c r="HU77" s="5">
        <f>IFERROR(求节点(相关资料!J$6:J$85,GZ$6:GZ$85,$HM77),0)</f>
        <v>13531766550</v>
      </c>
      <c r="HV77" s="5">
        <f>IFERROR(求节点(相关资料!K$6:K$85,HA$6:HA$85,$HM77),0)</f>
        <v>7523710400</v>
      </c>
      <c r="HW77" s="5">
        <f>IFERROR(求节点(相关资料!L$6:L$85,HB$6:HB$85,$HM77),0)</f>
        <v>75898034250</v>
      </c>
      <c r="HX77" s="5">
        <f>IFERROR(求节点(相关资料!M$6:M$85,HC$6:HC$85,$HM77),0)</f>
        <v>52570548600</v>
      </c>
      <c r="HY77" s="5">
        <f>IFERROR(求节点(相关资料!N$6:N$85,HD$6:HD$85,$HM77),0)</f>
        <v>0</v>
      </c>
      <c r="HZ77" s="5">
        <f>IFERROR(求节点(相关资料!O$6:O$85,HE$6:HE$85,$HM77),0)</f>
        <v>19454134700</v>
      </c>
      <c r="IA77" s="5">
        <f>IFERROR(求节点(相关资料!P$6:P$85,HF$6:HF$85,$HM77),0)</f>
        <v>19454135300</v>
      </c>
      <c r="IB77" s="5">
        <f>IFERROR(求节点(相关资料!Q$6:Q$85,HG$6:HG$85,$HM77),0)</f>
        <v>19454135000</v>
      </c>
      <c r="IC77" s="5">
        <f>IFERROR(求节点(相关资料!R$6:R$85,HH$6:HH$85,$HM77),0)</f>
        <v>14590600166.666666</v>
      </c>
      <c r="ID77" s="5">
        <f>IFERROR(求节点(相关资料!S$6:S$85,HI$6:HI$85,$HM77),0)</f>
        <v>45800616200</v>
      </c>
      <c r="IE77" s="5">
        <f>IFERROR(求节点(相关资料!T$6:T$85,HJ$6:HJ$85,$HM77),0)</f>
        <v>1335942400</v>
      </c>
      <c r="IH77" s="6">
        <v>72</v>
      </c>
      <c r="II77" s="6">
        <f>SUMPRODUCT(HN77:IE77,'[1]功能-城建'!$X77:$AO77)</f>
        <v>887211072986.66663</v>
      </c>
      <c r="IJ77" s="6">
        <f>'[1]资源-木石铜粮'!$BW77</f>
        <v>874715841222.61182</v>
      </c>
      <c r="IK77" s="6">
        <f t="shared" si="19"/>
        <v>1.0142849039370201</v>
      </c>
    </row>
    <row r="78" spans="1:245" x14ac:dyDescent="0.15">
      <c r="A78" s="2">
        <v>73</v>
      </c>
      <c r="B78" s="4">
        <f>'[1]资源-木石铜粮'!DG78</f>
        <v>345730445083.4032</v>
      </c>
      <c r="C78" s="4">
        <f>'[1]资源-木石铜粮'!DH78</f>
        <v>50227585511.813454</v>
      </c>
      <c r="D78" s="4">
        <f>'[1]资源-木石铜粮'!DI78</f>
        <v>151925204790.67865</v>
      </c>
      <c r="E78" s="4">
        <f>'[1]资源-木石铜粮'!DJ78</f>
        <v>0</v>
      </c>
      <c r="F78" s="4">
        <f>'[1]资源-木石铜粮'!DK78</f>
        <v>12825806875.739855</v>
      </c>
      <c r="G78" s="4">
        <f>'[1]资源-木石铜粮'!DL78</f>
        <v>12825806875.739855</v>
      </c>
      <c r="H78" s="4">
        <f>'[1]资源-木石铜粮'!DM78</f>
        <v>12825806875.739855</v>
      </c>
      <c r="I78" s="4">
        <f>'[1]资源-木石铜粮'!DN78</f>
        <v>12825806875.739855</v>
      </c>
      <c r="J78" s="29" t="e">
        <f>SMALL('[1]资源-木石铜粮'!$DO$6:$DO$55,$A78)</f>
        <v>#NUM!</v>
      </c>
      <c r="K78" s="4">
        <f>'[1]资源-木石铜粮'!DP78</f>
        <v>72736952611.598541</v>
      </c>
      <c r="L78" s="4">
        <f>'[1]资源-木石铜粮'!DQ78</f>
        <v>50227585051.870369</v>
      </c>
      <c r="M78" s="4">
        <f>'[1]资源-木石铜粮'!DR78</f>
        <v>120072173751.60541</v>
      </c>
      <c r="N78" s="4">
        <f>'[1]资源-木石铜粮'!DS78</f>
        <v>18112220203.53167</v>
      </c>
      <c r="O78" s="4">
        <f>'[1]资源-木石铜粮'!DT78</f>
        <v>18112221332.589745</v>
      </c>
      <c r="P78" s="4">
        <f>'[1]资源-木石铜粮'!DU78</f>
        <v>18112220923.751453</v>
      </c>
      <c r="Q78" s="4">
        <f>'[1]资源-木石铜粮'!DV78</f>
        <v>13584164352.131205</v>
      </c>
      <c r="R78" s="4">
        <f>'[1]资源-木石铜粮'!DW78</f>
        <v>43810473828.615936</v>
      </c>
      <c r="S78" s="4">
        <f>'[1]资源-木石铜粮'!DX78</f>
        <v>1283420461.0730386</v>
      </c>
      <c r="T78" s="4">
        <f>'[1]资源-木石铜粮'!DY78</f>
        <v>0</v>
      </c>
      <c r="V78" s="2">
        <v>73</v>
      </c>
      <c r="W78" s="2">
        <f>IFERROR(求节点($A$6:$A$85,B$6:B$85,相关资料!C78),0)</f>
        <v>345730445083.4032</v>
      </c>
      <c r="X78" s="2">
        <f>IFERROR(求节点($A$6:$A$85,C$6:C$85,相关资料!D78),0)</f>
        <v>50227585511.813454</v>
      </c>
      <c r="Y78" s="2">
        <f>IFERROR(求节点($A$6:$A$85,D$6:D$85,相关资料!E78),0)</f>
        <v>464988771639.45007</v>
      </c>
      <c r="Z78" s="2">
        <f>IFERROR(求节点($A$6:$A$85,E$6:E$85,相关资料!F78),0)</f>
        <v>0</v>
      </c>
      <c r="AA78" s="2">
        <f>IFERROR(求节点($A$6:$A$85,F$6:F$85,相关资料!G78),0)</f>
        <v>12825806875.739855</v>
      </c>
      <c r="AB78" s="2">
        <f>IFERROR(求节点($A$6:$A$85,G$6:G$85,相关资料!H78),0)</f>
        <v>12825806875.739855</v>
      </c>
      <c r="AC78" s="2">
        <f>IFERROR(求节点($A$6:$A$85,H$6:H$85,相关资料!I78),0)</f>
        <v>12825806875.739855</v>
      </c>
      <c r="AD78" s="2">
        <f>IFERROR(求节点($A$6:$A$85,I$6:I$85,相关资料!J78),0)</f>
        <v>12825806875.739855</v>
      </c>
      <c r="AE78" s="29">
        <f>MAX(求节点('[1]功能-城建'!$K$33:$K$55,$J$33:$J$85,$V78),AE77)</f>
        <v>1224082814.2575464</v>
      </c>
      <c r="AF78" s="2">
        <f>IFERROR(求节点($A$6:$A$85,K$6:K$85,相关资料!L78),0)</f>
        <v>72736952611.598541</v>
      </c>
      <c r="AG78" s="2">
        <f>IFERROR(求节点($A$6:$A$85,L$6:L$85,相关资料!M78),0)</f>
        <v>50227585051.870369</v>
      </c>
      <c r="AH78" s="2">
        <f>IFERROR(求节点($A$6:$A$85,M$6:M$85,相关资料!N78),0)</f>
        <v>365635414126.22552</v>
      </c>
      <c r="AI78" s="2">
        <f>IFERROR(求节点($A$6:$A$85,N$6:N$85,相关资料!O78),0)</f>
        <v>46721568786.87645</v>
      </c>
      <c r="AJ78" s="2">
        <f>IFERROR(求节点($A$6:$A$85,O$6:O$85,相关资料!P78),0)</f>
        <v>46721569915.934525</v>
      </c>
      <c r="AK78" s="2">
        <f>IFERROR(求节点($A$6:$A$85,P$6:P$85,相关资料!Q78),0)</f>
        <v>46721569507.096237</v>
      </c>
      <c r="AL78" s="2">
        <f>IFERROR(求节点($A$6:$A$85,Q$6:Q$85,相关资料!R78),0)</f>
        <v>35041175789.639816</v>
      </c>
      <c r="AM78" s="2">
        <f>IFERROR(求节点($A$6:$A$85,R$6:R$85,相关资料!S78),0)</f>
        <v>43810473828.615936</v>
      </c>
      <c r="AN78" s="2">
        <f>IFERROR(求节点($A$6:$A$85,S$6:S$85,相关资料!T78),0)</f>
        <v>3606382190.1373234</v>
      </c>
      <c r="AO78" s="2">
        <f>IFERROR(求节点($A$6:$A$85,T$6:T$85,相关资料!U78),0)</f>
        <v>0</v>
      </c>
      <c r="AQ78" s="2">
        <v>73</v>
      </c>
      <c r="AR78" s="2">
        <f>IF(W78-W77=0,MAX(AR$6:AR77),W78-W77)</f>
        <v>52182376352.541321</v>
      </c>
      <c r="AS78" s="2">
        <f>IF(X78-X77=0,MAX(AS$6:AS77),X78-X77)</f>
        <v>7383628762.8085632</v>
      </c>
      <c r="AT78" s="2">
        <f>IF(Y78-Y77=0,MAX(AT$6:AT77),Y78-Y77)</f>
        <v>130219026434.29602</v>
      </c>
      <c r="AU78" s="2">
        <f>IF(Z78-Z77=0,MAX(AU$6:AU77),Z78-Z77)</f>
        <v>0</v>
      </c>
      <c r="AV78" s="2">
        <f>IF(AA78-AA77=0,MAX(AV$6:AV77),AA78-AA77)</f>
        <v>1774910760.2905197</v>
      </c>
      <c r="AW78" s="2">
        <f>IF(AB78-AB77=0,MAX(AW$6:AW77),AB78-AB77)</f>
        <v>1774910760.2905197</v>
      </c>
      <c r="AX78" s="2">
        <f>IF(AC78-AC77=0,MAX(AX$6:AX77),AC78-AC77)</f>
        <v>1774910760.2905197</v>
      </c>
      <c r="AY78" s="2">
        <f>IF(AD78-AD77=0,MAX(AY$6:AY77),AD78-AD77)</f>
        <v>1774910760.2905197</v>
      </c>
      <c r="AZ78" s="2">
        <f>IF(AE78-AE77=0,MAX(AZ$6:AZ77),AE78-AE77)</f>
        <v>237901179.0002284</v>
      </c>
      <c r="BA78" s="2">
        <f>IF(AF78-AF77=0,MAX(BA$6:BA77),AF78-AF77)</f>
        <v>10933450283.38961</v>
      </c>
      <c r="BB78" s="2">
        <f>IF(AG78-AG77=0,MAX(BB$6:BB77),AG78-AG77)</f>
        <v>7383628762.8085632</v>
      </c>
      <c r="BC78" s="2">
        <f>IF(AH78-AH77=0,MAX(BC$6:BC77),AH78-AH77)</f>
        <v>80184338195.206726</v>
      </c>
      <c r="BD78" s="2">
        <f>IF(AI78-AI77=0,MAX(BD$6:BD77),AI78-AI77)</f>
        <v>17673864382.141937</v>
      </c>
      <c r="BE78" s="2">
        <f>IF(AJ78-AJ77=0,MAX(BE$6:BE77),AJ78-AJ77)</f>
        <v>17673864382.141937</v>
      </c>
      <c r="BF78" s="2">
        <f>IF(AK78-AK77=0,MAX(BF$6:BF77),AK78-AK77)</f>
        <v>17673864382.141941</v>
      </c>
      <c r="BG78" s="2">
        <f>IF(AL78-AL77=0,MAX(BG$6:BG77),AL78-AL77)</f>
        <v>13255398286.606468</v>
      </c>
      <c r="BH78" s="2">
        <f>IF(AM78-AM77=0,MAX(BH$6:BH77),AM78-AM77)</f>
        <v>6496173382.6633072</v>
      </c>
      <c r="BI78" s="2">
        <f>IF(AN78-AN77=0,MAX(BI$6:BI77),AN78-AN77)</f>
        <v>1285032343.8735757</v>
      </c>
      <c r="BK78" s="21">
        <v>1.24</v>
      </c>
      <c r="BL78" s="2">
        <v>73</v>
      </c>
      <c r="BM78" s="2">
        <f>IF($BL78&gt;BM$1,0,SMALL(AR$6:AR$85,$BL78)*求节点($BL$6:$BL$85,$BK$6:$BK$85,INDEX(升级建筑所需大殿等级!AA$6:AA$85,MATCH($BL78,升级建筑所需大殿等级!$Z$6:$Z$85,0))))</f>
        <v>64706146677.151237</v>
      </c>
      <c r="BN78" s="2">
        <f>IF($BL78&gt;BN$1,0,SMALL(AS$6:AS$85,$BL78)*求节点($BL$6:$BL$85,$BK$6:$BK$85,INDEX(升级建筑所需大殿等级!AB$6:AB$85,MATCH($BL78,升级建筑所需大殿等级!$Z$6:$Z$85,0))))</f>
        <v>9155699665.882618</v>
      </c>
      <c r="BO78" s="2">
        <f>IF($BL78&gt;BO$1,0,SMALL(AT$6:AT$85,$BL78)*求节点($BL$6:$BL$85,$BK$6:$BK$85,INDEX(升级建筑所需大殿等级!AC$6:AC$85,MATCH($BL78,升级建筑所需大殿等级!$Z$6:$Z$85,0))))</f>
        <v>0</v>
      </c>
      <c r="BP78" s="2">
        <f>IF($BL78&gt;BP$1,0,SMALL(AU$6:AU$85,$BL78)*求节点($BL$6:$BL$85,$BK$6:$BK$85,INDEX(升级建筑所需大殿等级!AD$6:AD$85,MATCH($BL78,升级建筑所需大殿等级!$Z$6:$Z$85,0))))</f>
        <v>0</v>
      </c>
      <c r="BQ78" s="2">
        <f>IF($BL78&gt;BQ$1,0,SMALL(AV$6:AV$85,$BL78)*求节点($BL$6:$BL$85,$BK$6:$BK$85,INDEX(升级建筑所需大殿等级!AE$6:AE$85,MATCH($BL78,升级建筑所需大殿等级!$Z$6:$Z$85,0))))</f>
        <v>2200889342.7602444</v>
      </c>
      <c r="BR78" s="2">
        <f>IF($BL78&gt;BR$1,0,SMALL(AW$6:AW$85,$BL78)*求节点($BL$6:$BL$85,$BK$6:$BK$85,INDEX(升级建筑所需大殿等级!AF$6:AF$85,MATCH($BL78,升级建筑所需大殿等级!$Z$6:$Z$85,0))))</f>
        <v>2200889342.7602444</v>
      </c>
      <c r="BS78" s="2">
        <f>IF($BL78&gt;BS$1,0,SMALL(AX$6:AX$85,$BL78)*求节点($BL$6:$BL$85,$BK$6:$BK$85,INDEX(升级建筑所需大殿等级!AG$6:AG$85,MATCH($BL78,升级建筑所需大殿等级!$Z$6:$Z$85,0))))</f>
        <v>2200889342.7602444</v>
      </c>
      <c r="BT78" s="2">
        <f>IF($BL78&gt;BT$1,0,SMALL(AY$6:AY$85,$BL78)*求节点($BL$6:$BL$85,$BK$6:$BK$85,INDEX(升级建筑所需大殿等级!AH$6:AH$85,MATCH($BL78,升级建筑所需大殿等级!$Z$6:$Z$85,0))))</f>
        <v>2200889342.7602444</v>
      </c>
      <c r="BU78" s="2">
        <f>IF($BL78&gt;BU$1,0,SMALL(AZ$6:AZ$85,$BL78)*求节点($BL$6:$BL$85,$BK$6:$BK$85,INDEX(升级建筑所需大殿等级!AI$6:AI$85,MATCH($BL78,升级建筑所需大殿等级!$Z$6:$Z$85,0))))</f>
        <v>294997461.96028322</v>
      </c>
      <c r="BV78" s="2">
        <f>IF($BL78&gt;BV$1,0,SMALL(BA$6:BA$85,$BL78)*求节点($BL$6:$BL$85,$BK$6:$BK$85,INDEX(升级建筑所需大殿等级!AJ$6:AJ$85,MATCH($BL78,升级建筑所需大殿等级!$Z$6:$Z$85,0))))</f>
        <v>13557478351.403116</v>
      </c>
      <c r="BW78" s="2">
        <f>IF($BL78&gt;BW$1,0,SMALL(BB$6:BB$85,$BL78)*求节点($BL$6:$BL$85,$BK$6:$BK$85,INDEX(升级建筑所需大殿等级!AK$6:AK$85,MATCH($BL78,升级建筑所需大殿等级!$Z$6:$Z$85,0))))</f>
        <v>9155699665.882618</v>
      </c>
      <c r="BX78" s="2">
        <f>IF($BL78&gt;BX$1,0,SMALL(BC$6:BC$85,$BL78)*求节点($BL$6:$BL$85,$BK$6:$BK$85,INDEX(升级建筑所需大殿等级!AL$6:AL$85,MATCH($BL78,升级建筑所需大殿等级!$Z$6:$Z$85,0))))</f>
        <v>0</v>
      </c>
      <c r="BY78" s="2">
        <f>IF($BL78&gt;BY$1,0,SMALL(BD$6:BD$85,$BL78)*求节点($BL$6:$BL$85,$BK$6:$BK$85,INDEX(升级建筑所需大殿等级!AM$6:AM$85,MATCH($BL78,升级建筑所需大殿等级!$Z$6:$Z$85,0))))</f>
        <v>0</v>
      </c>
      <c r="BZ78" s="2">
        <f>IF($BL78&gt;BZ$1,0,SMALL(BE$6:BE$85,$BL78)*求节点($BL$6:$BL$85,$BK$6:$BK$85,INDEX(升级建筑所需大殿等级!AN$6:AN$85,MATCH($BL78,升级建筑所需大殿等级!$Z$6:$Z$85,0))))</f>
        <v>0</v>
      </c>
      <c r="CA78" s="2">
        <f>IF($BL78&gt;CA$1,0,SMALL(BF$6:BF$85,$BL78)*求节点($BL$6:$BL$85,$BK$6:$BK$85,INDEX(升级建筑所需大殿等级!AO$6:AO$85,MATCH($BL78,升级建筑所需大殿等级!$Z$6:$Z$85,0))))</f>
        <v>0</v>
      </c>
      <c r="CB78" s="2">
        <f>IF($BL78&gt;CB$1,0,SMALL(BG$6:BG$85,$BL78)*求节点($BL$6:$BL$85,$BK$6:$BK$85,INDEX(升级建筑所需大殿等级!AP$6:AP$85,MATCH($BL78,升级建筑所需大殿等级!$Z$6:$Z$85,0))))</f>
        <v>0</v>
      </c>
      <c r="CC78" s="2">
        <f>IF($BL78&gt;CC$1,0,SMALL(BH$6:BH$85,$BL78)*求节点($BL$6:$BL$85,$BK$6:$BK$85,INDEX(升级建筑所需大殿等级!AQ$6:AQ$85,MATCH($BL78,升级建筑所需大殿等级!$Z$6:$Z$85,0))))</f>
        <v>8055254994.5025005</v>
      </c>
      <c r="CD78" s="2">
        <f>IF($BL78&gt;CD$1,0,SMALL(BI$6:BI$85,$BL78)*求节点($BL$6:$BL$85,$BK$6:$BK$85,INDEX(升级建筑所需大殿等级!AR$6:AR$85,MATCH($BL78,升级建筑所需大殿等级!$Z$6:$Z$85,0))))</f>
        <v>0</v>
      </c>
      <c r="CE78" s="2"/>
      <c r="CF78" s="2"/>
      <c r="CH78" s="1">
        <v>73</v>
      </c>
      <c r="CI78" s="1">
        <f>IFERROR(ROUND($BM78*INDEX(消耗汇总!BE$8:BE$87,相关资料!$C78,1),-2),0)</f>
        <v>14573456500</v>
      </c>
      <c r="CJ78" s="1">
        <f>IFERROR(ROUND($BM78*INDEX(消耗汇总!BF$8:BF$87,相关资料!$C78,1),-2),0)</f>
        <v>35559233800</v>
      </c>
      <c r="CK78" s="1">
        <f>IFERROR(ROUND($BM78*INDEX(消耗汇总!BG$8:BG$87,相关资料!$C78,1),-2),0)</f>
        <v>14573456500</v>
      </c>
      <c r="CL78" s="1">
        <f>IFERROR(ROUND($BM78*INDEX(消耗汇总!BH$8:BH$87,相关资料!$C78,1),-2),0)</f>
        <v>0</v>
      </c>
      <c r="CN78" s="1">
        <f>IFERROR(ROUND($BN78*INDEX(消耗汇总!BE$8:BE$87,相关资料!$D78,1),-2),0)</f>
        <v>2062094500</v>
      </c>
      <c r="CO78" s="1">
        <f>IFERROR(ROUND($BN78*INDEX(消耗汇总!BF$8:BF$87,相关资料!$D78,1),-2),0)</f>
        <v>5031510600</v>
      </c>
      <c r="CP78" s="1">
        <f>IFERROR(ROUND($BN78*INDEX(消耗汇总!BG$8:BG$87,相关资料!$D78,1),-2),0)</f>
        <v>2062094500</v>
      </c>
      <c r="CQ78" s="1">
        <f>IFERROR(ROUND($BN78*INDEX(消耗汇总!BH$8:BH$87,相关资料!$D78,1),-2),0)</f>
        <v>0</v>
      </c>
      <c r="CS78" s="1">
        <f>IFERROR(ROUND($BO78*INDEX(消耗汇总!BE$8:BE$87,相关资料!$E78,1),-2),0)</f>
        <v>0</v>
      </c>
      <c r="CT78" s="1">
        <f>IFERROR(ROUND($BO78*INDEX(消耗汇总!BF$8:BF$87,相关资料!$E78,1),-2),0)</f>
        <v>0</v>
      </c>
      <c r="CU78" s="1">
        <f>IFERROR(ROUND($BO78*INDEX(消耗汇总!BG$8:BG$87,相关资料!$E78,1),-2),0)</f>
        <v>0</v>
      </c>
      <c r="CV78" s="1">
        <f>IFERROR(ROUND($BO78*INDEX(消耗汇总!BH$8:BH$87,相关资料!$E78,1),-2),0)</f>
        <v>0</v>
      </c>
      <c r="CX78" s="1">
        <f>IFERROR(ROUND($BP78*INDEX(消耗汇总!BE$8:BE$87,相关资料!$F78,1),-2),0)</f>
        <v>0</v>
      </c>
      <c r="CY78" s="1">
        <f>IFERROR(ROUND($BP78*INDEX(消耗汇总!BF$8:BF$87,相关资料!$F78,1),-2),0)</f>
        <v>0</v>
      </c>
      <c r="CZ78" s="1">
        <f>IFERROR(ROUND($BP78*INDEX(消耗汇总!BG$8:BG$87,相关资料!$F78,1),-2),0)</f>
        <v>0</v>
      </c>
      <c r="DA78" s="1">
        <f>IFERROR(ROUND($BP78*INDEX(消耗汇总!BH$8:BH$87,相关资料!$F78,1),-2),0)</f>
        <v>0</v>
      </c>
      <c r="DD78" s="1">
        <f>IFERROR(ROUND($BQ78*INDEX(消耗汇总!BF$8:BF$87,相关资料!$G78,1)+$BS78*INDEX(消耗汇总!BF$8:BF$87,相关资料!$G78,1)/2,-2),0)</f>
        <v>1814246600</v>
      </c>
      <c r="DE78" s="1">
        <f>IFERROR(ROUND($BQ78*INDEX(消耗汇总!BG$8:BG$87,相关资料!$G78,1)+$BS78*INDEX(消耗汇总!BG$8:BG$87,相关资料!$G78,1)/2,-2),0)</f>
        <v>743543700</v>
      </c>
      <c r="DF78" s="1">
        <f>IFERROR(ROUND($BQ78*INDEX(消耗汇总!BH$8:BH$87,相关资料!$G78,1)+$BS78*INDEX(消耗汇总!BH$8:BH$87,相关资料!$G78,1)/2,-2),0)</f>
        <v>0</v>
      </c>
      <c r="DH78" s="1">
        <f t="shared" si="20"/>
        <v>743543700</v>
      </c>
      <c r="DI78" s="1">
        <f t="shared" si="21"/>
        <v>1814246600</v>
      </c>
      <c r="DM78" s="2">
        <f t="shared" si="22"/>
        <v>1278895150</v>
      </c>
      <c r="DN78" s="2"/>
      <c r="DO78" s="2">
        <f t="shared" si="23"/>
        <v>1278895150</v>
      </c>
      <c r="DR78" s="1">
        <f>IFERROR(ROUND($BT78*INDEX(消耗汇总!BE$8:BE$87,相关资料!$J78,1),-2),0)</f>
        <v>495695800</v>
      </c>
      <c r="DS78" s="1">
        <f>IFERROR(ROUND($BT78*INDEX(消耗汇总!BF$8:BF$87,相关资料!$J78,1),-2),0)</f>
        <v>1209497700</v>
      </c>
      <c r="DT78" s="1">
        <f>IFERROR(ROUND($BT78*INDEX(消耗汇总!BG$8:BG$87,相关资料!$J78,1),-2),0)</f>
        <v>495695800</v>
      </c>
      <c r="DU78" s="1">
        <f>IFERROR(ROUND($BT78*INDEX(消耗汇总!BH$8:BH$87,'[1]功能-城建'!$AZ78,1),-2),0)</f>
        <v>0</v>
      </c>
      <c r="DW78" s="1">
        <f>ROUND($BU78*INDEX(消耗汇总!BE$8:BE$87,相关资料!$K78,1),-2)</f>
        <v>66440900</v>
      </c>
      <c r="DX78" s="1">
        <f>ROUND($BU78*INDEX(消耗汇总!BF$8:BF$87,相关资料!$K78,1),-2)</f>
        <v>162115700</v>
      </c>
      <c r="DY78" s="1">
        <f>ROUND($BU78*INDEX(消耗汇总!BG$8:BG$87,相关资料!$K78,1),-2)</f>
        <v>66440900</v>
      </c>
      <c r="DZ78" s="1">
        <f>ROUND($BU78*INDEX(消耗汇总!BH$8:BH$87,相关资料!$K78,1),-2)</f>
        <v>0</v>
      </c>
      <c r="EB78" s="1">
        <f>IFERROR(ROUND($BV78*INDEX(消耗汇总!BE$8:BE$87,相关资料!$L78,1),-2),0)</f>
        <v>3053486100</v>
      </c>
      <c r="EC78" s="1">
        <f>IFERROR(ROUND($BV78*INDEX(消耗汇总!BF$8:BF$87,相关资料!$L78,1),-2),0)</f>
        <v>7450506100</v>
      </c>
      <c r="ED78" s="1">
        <f>IFERROR(ROUND($BV78*INDEX(消耗汇总!BG$8:BG$87,相关资料!$L78,1),-2),0)</f>
        <v>3053486100</v>
      </c>
      <c r="EE78" s="1">
        <f>IFERROR(ROUND($BV78*INDEX(消耗汇总!BH$8:BH$87,相关资料!$L78,1),-2),0)</f>
        <v>0</v>
      </c>
      <c r="EG78" s="1">
        <f>IFERROR(ROUND($BW78*INDEX(消耗汇总!BE$8:BE$87,相关资料!$M78,1),-2),0)</f>
        <v>2062094500</v>
      </c>
      <c r="EH78" s="1">
        <f>IFERROR(ROUND($BW78*INDEX(消耗汇总!BF$8:BF$87,相关资料!$M78,1),-2),0)</f>
        <v>5031510600</v>
      </c>
      <c r="EI78" s="1">
        <f>IFERROR(ROUND($BW78*INDEX(消耗汇总!BG$8:BG$87,相关资料!$M78,1),-2),0)</f>
        <v>2062094500</v>
      </c>
      <c r="EJ78" s="1">
        <f>IFERROR(ROUND($BW78*INDEX(消耗汇总!BH$8:BH$87,相关资料!$M78,1),-2),0)</f>
        <v>0</v>
      </c>
      <c r="EL78" s="1">
        <f>IFERROR(ROUND($BX78*INDEX(消耗汇总!BE$8:BE$87,相关资料!$N78,1),-2),0)</f>
        <v>0</v>
      </c>
      <c r="EM78" s="1">
        <f>IFERROR(ROUND($BX78*INDEX(消耗汇总!BF$8:BF$87,相关资料!$N78,1),-2),0)</f>
        <v>0</v>
      </c>
      <c r="EN78" s="1">
        <f>IFERROR(ROUND($BX78*INDEX(消耗汇总!BG$8:BG$87,相关资料!$N78,1),-2),0)</f>
        <v>0</v>
      </c>
      <c r="EO78" s="1">
        <f>IFERROR(ROUND($BX78*INDEX(消耗汇总!BH$8:BH$87,相关资料!$N78,1),-2),0)</f>
        <v>0</v>
      </c>
      <c r="EQ78" s="1">
        <f>IFERROR(ROUND($BY78*INDEX(消耗汇总!BE$8:BE$87,相关资料!$O78,1),-2),0)</f>
        <v>0</v>
      </c>
      <c r="ER78" s="1">
        <f>IFERROR(ROUND($BY78*INDEX(消耗汇总!BF$8:BF$87,相关资料!$O78,1),-2),0)</f>
        <v>0</v>
      </c>
      <c r="ES78" s="1">
        <f>IFERROR(ROUND($BY78*INDEX(消耗汇总!BG$8:BG$87,相关资料!$O78,1),-2),0)</f>
        <v>0</v>
      </c>
      <c r="ET78" s="1">
        <f>IFERROR(ROUND($BY78*INDEX(消耗汇总!BH$8:BH$87,相关资料!$O78,1),-2),0)</f>
        <v>0</v>
      </c>
      <c r="EV78" s="1">
        <f>IFERROR(ROUND($BZ78*INDEX(消耗汇总!BE$8:BE$87,相关资料!$P78,1),-2),0)</f>
        <v>0</v>
      </c>
      <c r="EW78" s="1">
        <f>IFERROR(ROUND($BZ78*INDEX(消耗汇总!BF$8:BF$87,相关资料!$P78,1),-2),0)</f>
        <v>0</v>
      </c>
      <c r="EX78" s="1">
        <f>IFERROR(ROUND($BZ78*INDEX(消耗汇总!BG$8:BG$87,相关资料!$P78,1),-2),0)</f>
        <v>0</v>
      </c>
      <c r="EY78" s="1">
        <f>IFERROR(ROUND($BZ78*INDEX(消耗汇总!BH$8:BH$87,相关资料!$P78,1),-2),0)</f>
        <v>0</v>
      </c>
      <c r="FA78" s="1">
        <f>IFERROR(ROUND($CA78*INDEX(消耗汇总!BE$8:BE$87,相关资料!$Q78,1),-2),0)</f>
        <v>0</v>
      </c>
      <c r="FB78" s="1">
        <f>IFERROR(ROUND($CA78*INDEX(消耗汇总!BF$8:BF$87,相关资料!$Q78,1),-2),0)</f>
        <v>0</v>
      </c>
      <c r="FC78" s="1">
        <f>IFERROR(ROUND($CA78*INDEX(消耗汇总!BG$8:BG$87,相关资料!$Q78,1),-2),0)</f>
        <v>0</v>
      </c>
      <c r="FD78" s="1">
        <f>IFERROR(ROUND($CA78*INDEX(消耗汇总!BH$8:BH$87,相关资料!$Q78,1),-2),0)</f>
        <v>0</v>
      </c>
      <c r="FF78" s="1">
        <f>IFERROR(ROUND($CB78*INDEX(消耗汇总!BE$8:BE$87,相关资料!$R78,1),-2),0)</f>
        <v>0</v>
      </c>
      <c r="FG78" s="1">
        <f>IFERROR(ROUND($CB78*INDEX(消耗汇总!BF$8:BF$87,相关资料!$R78,1),-2),0)</f>
        <v>0</v>
      </c>
      <c r="FH78" s="1">
        <f>IFERROR(ROUND($CB78*INDEX(消耗汇总!BG$8:BG$87,相关资料!$R78,1),-2),0)</f>
        <v>0</v>
      </c>
      <c r="FI78" s="1">
        <f>IFERROR(ROUND($CB78*INDEX(消耗汇总!BH$8:BH$87,相关资料!$R78,1),-2),0)</f>
        <v>0</v>
      </c>
      <c r="FK78" s="1">
        <f>IFERROR(ROUND($CC78*INDEX(消耗汇总!BE$8:BE$87,相关资料!$S78,1),-2),0)</f>
        <v>1814246600</v>
      </c>
      <c r="FL78" s="1">
        <f>IFERROR(ROUND($CC78*INDEX(消耗汇总!BF$8:BF$87,相关资料!$S78,1),-2),0)</f>
        <v>4426761800</v>
      </c>
      <c r="FM78" s="1">
        <f>IFERROR(ROUND($CC78*INDEX(消耗汇总!BG$8:BG$87,相关资料!$S78,1),-2),0)</f>
        <v>1814246600</v>
      </c>
      <c r="FN78" s="1">
        <f>IFERROR(ROUND($CC78*INDEX(消耗汇总!BH$8:BH$87,相关资料!$S78,1),-2),0)</f>
        <v>0</v>
      </c>
      <c r="FP78" s="1">
        <f>IFERROR(ROUND($CD78*INDEX(消耗汇总!BE$8:BE$87,相关资料!$T78,1),-2),0)</f>
        <v>0</v>
      </c>
      <c r="FQ78" s="1">
        <f>IFERROR(ROUND($CD78*INDEX(消耗汇总!BF$8:BF$87,相关资料!$T78,1),-2),0)</f>
        <v>0</v>
      </c>
      <c r="FR78" s="1">
        <f>IFERROR(ROUND($CD78*INDEX(消耗汇总!BG$8:BG$87,相关资料!$T78,1),-2),0)</f>
        <v>0</v>
      </c>
      <c r="FS78" s="1">
        <f>IFERROR(ROUND($CD78*INDEX(消耗汇总!BH$8:BH$87,相关资料!$T78,1),-2),0)</f>
        <v>0</v>
      </c>
      <c r="FW78" s="8">
        <v>73</v>
      </c>
      <c r="FX78" s="5">
        <f t="shared" si="36"/>
        <v>64706146800</v>
      </c>
      <c r="FY78" s="5">
        <f t="shared" si="37"/>
        <v>9155699600</v>
      </c>
      <c r="FZ78" s="5">
        <f t="shared" si="38"/>
        <v>0</v>
      </c>
      <c r="GA78" s="5">
        <f t="shared" si="24"/>
        <v>0</v>
      </c>
      <c r="GB78" s="5">
        <f t="shared" si="25"/>
        <v>2557790300</v>
      </c>
      <c r="GC78" s="5">
        <f t="shared" si="26"/>
        <v>2557790300</v>
      </c>
      <c r="GD78" s="5">
        <f t="shared" si="39"/>
        <v>2557790300</v>
      </c>
      <c r="GE78" s="5">
        <f t="shared" si="40"/>
        <v>2200889300</v>
      </c>
      <c r="GF78" s="5">
        <f t="shared" si="27"/>
        <v>294997500</v>
      </c>
      <c r="GG78" s="5">
        <f t="shared" si="28"/>
        <v>13557478300</v>
      </c>
      <c r="GH78" s="5">
        <f t="shared" si="29"/>
        <v>9155699600</v>
      </c>
      <c r="GI78" s="8"/>
      <c r="GJ78" s="5">
        <f t="shared" si="30"/>
        <v>0</v>
      </c>
      <c r="GK78" s="5">
        <f t="shared" si="31"/>
        <v>0</v>
      </c>
      <c r="GL78" s="5">
        <f t="shared" si="32"/>
        <v>0</v>
      </c>
      <c r="GM78" s="5">
        <f t="shared" si="33"/>
        <v>0</v>
      </c>
      <c r="GN78" s="5">
        <f t="shared" si="34"/>
        <v>8055255000</v>
      </c>
      <c r="GO78" s="5">
        <f t="shared" si="35"/>
        <v>0</v>
      </c>
      <c r="GR78" s="8">
        <v>73</v>
      </c>
      <c r="GS78" s="5">
        <f>SUM(FX$6:FX78)</f>
        <v>425253814300</v>
      </c>
      <c r="GT78" s="5">
        <f>SUM(FY$6:FY78)</f>
        <v>61726247900</v>
      </c>
      <c r="GU78" s="5">
        <f>SUM(FZ$6:FZ78)</f>
        <v>574088126600</v>
      </c>
      <c r="GV78" s="5">
        <f>SUM(GA$6:GA78)</f>
        <v>0</v>
      </c>
      <c r="GW78" s="5">
        <f>SUM(GB$6:GB78)</f>
        <v>18133156700</v>
      </c>
      <c r="GX78" s="5">
        <f>SUM(GC$6:GC78)</f>
        <v>18133156700</v>
      </c>
      <c r="GY78" s="5">
        <f>SUM(GD$6:GD78)</f>
        <v>18133156720</v>
      </c>
      <c r="GZ78" s="5">
        <f>SUM(GE$6:GE78)</f>
        <v>15732655850</v>
      </c>
      <c r="HA78" s="5">
        <f>SUM(GF$6:GF78)</f>
        <v>7818707900</v>
      </c>
      <c r="HB78" s="5">
        <f>SUM(GG$6:GG78)</f>
        <v>89455512550</v>
      </c>
      <c r="HC78" s="5">
        <f>SUM(GH$6:GH78)</f>
        <v>61726248200</v>
      </c>
      <c r="HD78" s="5">
        <f>SUM(GI$6:GI78)</f>
        <v>0</v>
      </c>
      <c r="HE78" s="5">
        <f>SUM(GJ$6:GJ78)</f>
        <v>57765804600</v>
      </c>
      <c r="HF78" s="5">
        <f>SUM(GK$6:GK78)</f>
        <v>57765805200</v>
      </c>
      <c r="HG78" s="5">
        <f>SUM(GL$6:GL78)</f>
        <v>57765804900</v>
      </c>
      <c r="HH78" s="5">
        <f>SUM(GM$6:GM78)</f>
        <v>43324352700</v>
      </c>
      <c r="HI78" s="5">
        <f>SUM(GN$6:GN78)</f>
        <v>53855871200</v>
      </c>
      <c r="HJ78" s="5">
        <f>SUM(GO$6:GO78)</f>
        <v>4436503800</v>
      </c>
      <c r="HM78" s="8">
        <v>73</v>
      </c>
      <c r="HN78" s="5">
        <f>IFERROR(求节点(相关资料!C$6:C$85,GS$6:GS$85,$HM78),0)</f>
        <v>425253814300</v>
      </c>
      <c r="HO78" s="5">
        <f>IFERROR(求节点(相关资料!D$6:D$85,GT$6:GT$85,$HM78),0)</f>
        <v>61726247900</v>
      </c>
      <c r="HP78" s="5">
        <f>IFERROR(求节点(相关资料!E$6:E$85,GU$6:GU$85,$HM78),0)</f>
        <v>190992152100</v>
      </c>
      <c r="HQ78" s="5">
        <f>IFERROR(求节点(相关资料!F$6:F$85,GV$6:GV$85,$HM78),0)</f>
        <v>0</v>
      </c>
      <c r="HR78" s="5">
        <f>IFERROR(求节点(相关资料!G$6:G$85,GW$6:GW$85,$HM78),0)</f>
        <v>18133156700</v>
      </c>
      <c r="HS78" s="5">
        <f>IFERROR(求节点(相关资料!H$6:H$85,GX$6:GX$85,$HM78),0)</f>
        <v>18133156700</v>
      </c>
      <c r="HT78" s="5">
        <f>IFERROR(求节点(相关资料!I$6:I$85,GY$6:GY$85,$HM78),0)</f>
        <v>18133156720</v>
      </c>
      <c r="HU78" s="5">
        <f>IFERROR(求节点(相关资料!J$6:J$85,GZ$6:GZ$85,$HM78),0)</f>
        <v>15732655850</v>
      </c>
      <c r="HV78" s="5">
        <f>IFERROR(求节点(相关资料!K$6:K$85,HA$6:HA$85,$HM78),0)</f>
        <v>7818707900</v>
      </c>
      <c r="HW78" s="5">
        <f>IFERROR(求节点(相关资料!L$6:L$85,HB$6:HB$85,$HM78),0)</f>
        <v>89455512550</v>
      </c>
      <c r="HX78" s="5">
        <f>IFERROR(求节点(相关资料!M$6:M$85,HC$6:HC$85,$HM78),0)</f>
        <v>61726248200</v>
      </c>
      <c r="HY78" s="5">
        <f>IFERROR(求节点(相关资料!N$6:N$85,HD$6:HD$85,$HM78),0)</f>
        <v>0</v>
      </c>
      <c r="HZ78" s="5">
        <f>IFERROR(求节点(相关资料!O$6:O$85,HE$6:HE$85,$HM78),0)</f>
        <v>22290212400</v>
      </c>
      <c r="IA78" s="5">
        <f>IFERROR(求节点(相关资料!P$6:P$85,HF$6:HF$85,$HM78),0)</f>
        <v>22290213000</v>
      </c>
      <c r="IB78" s="5">
        <f>IFERROR(求节点(相关资料!Q$6:Q$85,HG$6:HG$85,$HM78),0)</f>
        <v>22290212700</v>
      </c>
      <c r="IC78" s="5">
        <f>IFERROR(求节点(相关资料!R$6:R$85,HH$6:HH$85,$HM78),0)</f>
        <v>16717658500</v>
      </c>
      <c r="ID78" s="5">
        <f>IFERROR(求节点(相关资料!S$6:S$85,HI$6:HI$85,$HM78),0)</f>
        <v>53855871200</v>
      </c>
      <c r="IE78" s="5">
        <f>IFERROR(求节点(相关资料!T$6:T$85,HJ$6:HJ$85,$HM78),0)</f>
        <v>1637366660</v>
      </c>
      <c r="IH78" s="6">
        <v>73</v>
      </c>
      <c r="II78" s="6">
        <f>SUMPRODUCT(HN78:IE78,'[1]功能-城建'!$X78:$AO78)</f>
        <v>1046186343380</v>
      </c>
      <c r="IJ78" s="6">
        <f>'[1]资源-木石铜粮'!$BW78</f>
        <v>1027784145190.0663</v>
      </c>
      <c r="IK78" s="6">
        <f t="shared" si="19"/>
        <v>1.0179047305565612</v>
      </c>
    </row>
    <row r="79" spans="1:245" x14ac:dyDescent="0.15">
      <c r="A79" s="2">
        <v>74</v>
      </c>
      <c r="B79" s="4">
        <f>'[1]资源-木石铜粮'!DG79</f>
        <v>406977359447.43982</v>
      </c>
      <c r="C79" s="4">
        <f>'[1]资源-木石铜粮'!DH79</f>
        <v>58859700959.093781</v>
      </c>
      <c r="D79" s="4">
        <f>'[1]资源-木石铜粮'!DI79</f>
        <v>178512120368.30197</v>
      </c>
      <c r="E79" s="4">
        <f>'[1]资源-木石铜粮'!DJ79</f>
        <v>0</v>
      </c>
      <c r="F79" s="4">
        <f>'[1]资源-木石铜粮'!DK79</f>
        <v>14881072458.425648</v>
      </c>
      <c r="G79" s="4">
        <f>'[1]资源-木石铜粮'!DL79</f>
        <v>14881072458.425648</v>
      </c>
      <c r="H79" s="4">
        <f>'[1]资源-木石铜粮'!DM79</f>
        <v>14881072458.425648</v>
      </c>
      <c r="I79" s="4">
        <f>'[1]资源-木石铜粮'!DN79</f>
        <v>14881072458.425648</v>
      </c>
      <c r="J79" s="29" t="e">
        <f>SMALL('[1]资源-木石铜粮'!$DO$6:$DO$55,$A79)</f>
        <v>#NUM!</v>
      </c>
      <c r="K79" s="4">
        <f>'[1]资源-木石铜粮'!DP79</f>
        <v>85561809847.557892</v>
      </c>
      <c r="L79" s="4">
        <f>'[1]资源-木石铜粮'!DQ79</f>
        <v>58859700499.150696</v>
      </c>
      <c r="M79" s="4">
        <f>'[1]资源-木石铜粮'!DR79</f>
        <v>140972169461.93732</v>
      </c>
      <c r="N79" s="4">
        <f>'[1]资源-木石铜粮'!DS79</f>
        <v>21208820348.111595</v>
      </c>
      <c r="O79" s="4">
        <f>'[1]资源-木石铜粮'!DT79</f>
        <v>21208821477.16967</v>
      </c>
      <c r="P79" s="4">
        <f>'[1]资源-木石铜粮'!DU79</f>
        <v>21208821068.331379</v>
      </c>
      <c r="Q79" s="4">
        <f>'[1]资源-木石铜粮'!DV79</f>
        <v>15906614460.566151</v>
      </c>
      <c r="R79" s="4">
        <f>'[1]资源-木石铜粮'!DW79</f>
        <v>51414956484.553368</v>
      </c>
      <c r="S79" s="4">
        <f>'[1]资源-木石铜粮'!DX79</f>
        <v>1488947019.3416178</v>
      </c>
      <c r="T79" s="4">
        <f>'[1]资源-木石铜粮'!DY79</f>
        <v>0</v>
      </c>
      <c r="V79" s="2">
        <v>74</v>
      </c>
      <c r="W79" s="2">
        <f>IFERROR(求节点($A$6:$A$85,B$6:B$85,相关资料!C79),0)</f>
        <v>406977359447.43982</v>
      </c>
      <c r="X79" s="2">
        <f>IFERROR(求节点($A$6:$A$85,C$6:C$85,相关资料!D79),0)</f>
        <v>58859700959.093781</v>
      </c>
      <c r="Y79" s="2">
        <f>IFERROR(求节点($A$6:$A$85,D$6:D$85,相关资料!E79),0)</f>
        <v>464988771639.45007</v>
      </c>
      <c r="Z79" s="2">
        <f>IFERROR(求节点($A$6:$A$85,E$6:E$85,相关资料!F79),0)</f>
        <v>0</v>
      </c>
      <c r="AA79" s="2">
        <f>IFERROR(求节点($A$6:$A$85,F$6:F$85,相关资料!G79),0)</f>
        <v>14881072458.425648</v>
      </c>
      <c r="AB79" s="2">
        <f>IFERROR(求节点($A$6:$A$85,G$6:G$85,相关资料!H79),0)</f>
        <v>14881072458.425648</v>
      </c>
      <c r="AC79" s="2">
        <f>IFERROR(求节点($A$6:$A$85,H$6:H$85,相关资料!I79),0)</f>
        <v>14881072458.425648</v>
      </c>
      <c r="AD79" s="2">
        <f>IFERROR(求节点($A$6:$A$85,I$6:I$85,相关资料!J79),0)</f>
        <v>14881072458.425648</v>
      </c>
      <c r="AE79" s="29">
        <f>MAX(求节点('[1]功能-城建'!$K$33:$K$55,$J$33:$J$85,$V79),AE78)</f>
        <v>1224082814.2575464</v>
      </c>
      <c r="AF79" s="2">
        <f>IFERROR(求节点($A$6:$A$85,K$6:K$85,相关资料!L79),0)</f>
        <v>85561809847.557892</v>
      </c>
      <c r="AG79" s="2">
        <f>IFERROR(求节点($A$6:$A$85,L$6:L$85,相关资料!M79),0)</f>
        <v>58859700499.150696</v>
      </c>
      <c r="AH79" s="2">
        <f>IFERROR(求节点($A$6:$A$85,M$6:M$85,相关资料!N79),0)</f>
        <v>365635414126.22552</v>
      </c>
      <c r="AI79" s="2">
        <f>IFERROR(求节点($A$6:$A$85,N$6:N$85,相关资料!O79),0)</f>
        <v>46721568786.87645</v>
      </c>
      <c r="AJ79" s="2">
        <f>IFERROR(求节点($A$6:$A$85,O$6:O$85,相关资料!P79),0)</f>
        <v>46721569915.934525</v>
      </c>
      <c r="AK79" s="2">
        <f>IFERROR(求节点($A$6:$A$85,P$6:P$85,相关资料!Q79),0)</f>
        <v>46721569507.096237</v>
      </c>
      <c r="AL79" s="2">
        <f>IFERROR(求节点($A$6:$A$85,Q$6:Q$85,相关资料!R79),0)</f>
        <v>35041175789.639816</v>
      </c>
      <c r="AM79" s="2">
        <f>IFERROR(求节点($A$6:$A$85,R$6:R$85,相关资料!S79),0)</f>
        <v>51414956484.553368</v>
      </c>
      <c r="AN79" s="2">
        <f>IFERROR(求节点($A$6:$A$85,S$6:S$85,相关资料!T79),0)</f>
        <v>3606382190.1373234</v>
      </c>
      <c r="AO79" s="2">
        <f>IFERROR(求节点($A$6:$A$85,T$6:T$85,相关资料!U79),0)</f>
        <v>0</v>
      </c>
      <c r="AQ79" s="2">
        <v>74</v>
      </c>
      <c r="AR79" s="2">
        <f>IF(W79-W78=0,MAX(AR$6:AR78),W79-W78)</f>
        <v>61246914364.036621</v>
      </c>
      <c r="AS79" s="2">
        <f>IF(X79-X78=0,MAX(AS$6:AS78),X79-X78)</f>
        <v>8632115447.2803268</v>
      </c>
      <c r="AT79" s="2">
        <f>IF(Y79-Y78=0,MAX(AT$6:AT78),Y79-Y78)</f>
        <v>130219026434.29602</v>
      </c>
      <c r="AU79" s="2">
        <f>IF(Z79-Z78=0,MAX(AU$6:AU78),Z79-Z78)</f>
        <v>0</v>
      </c>
      <c r="AV79" s="2">
        <f>IF(AA79-AA78=0,MAX(AV$6:AV78),AA79-AA78)</f>
        <v>2055265582.6857929</v>
      </c>
      <c r="AW79" s="2">
        <f>IF(AB79-AB78=0,MAX(AW$6:AW78),AB79-AB78)</f>
        <v>2055265582.6857929</v>
      </c>
      <c r="AX79" s="2">
        <f>IF(AC79-AC78=0,MAX(AX$6:AX78),AC79-AC78)</f>
        <v>2055265582.6857929</v>
      </c>
      <c r="AY79" s="2">
        <f>IF(AD79-AD78=0,MAX(AY$6:AY78),AD79-AD78)</f>
        <v>2055265582.6857929</v>
      </c>
      <c r="AZ79" s="2">
        <f>IF(AE79-AE78=0,MAX(AZ$6:AZ78),AE79-AE78)</f>
        <v>237901179.0002284</v>
      </c>
      <c r="BA79" s="2">
        <f>IF(AF79-AF78=0,MAX(BA$6:BA78),AF79-AF78)</f>
        <v>12824857235.959351</v>
      </c>
      <c r="BB79" s="2">
        <f>IF(AG79-AG78=0,MAX(BB$6:BB78),AG79-AG78)</f>
        <v>8632115447.2803268</v>
      </c>
      <c r="BC79" s="2">
        <f>IF(AH79-AH78=0,MAX(BC$6:BC78),AH79-AH78)</f>
        <v>80184338195.206726</v>
      </c>
      <c r="BD79" s="2">
        <f>IF(AI79-AI78=0,MAX(BD$6:BD78),AI79-AI78)</f>
        <v>17673864382.141937</v>
      </c>
      <c r="BE79" s="2">
        <f>IF(AJ79-AJ78=0,MAX(BE$6:BE78),AJ79-AJ78)</f>
        <v>17673864382.141937</v>
      </c>
      <c r="BF79" s="2">
        <f>IF(AK79-AK78=0,MAX(BF$6:BF78),AK79-AK78)</f>
        <v>17673864382.141941</v>
      </c>
      <c r="BG79" s="2">
        <f>IF(AL79-AL78=0,MAX(BG$6:BG78),AL79-AL78)</f>
        <v>13255398286.606468</v>
      </c>
      <c r="BH79" s="2">
        <f>IF(AM79-AM78=0,MAX(BH$6:BH78),AM79-AM78)</f>
        <v>7604482655.9374313</v>
      </c>
      <c r="BI79" s="2">
        <f>IF(AN79-AN78=0,MAX(BI$6:BI78),AN79-AN78)</f>
        <v>1285032343.8735757</v>
      </c>
      <c r="BK79" s="21">
        <v>1.24</v>
      </c>
      <c r="BL79" s="2">
        <v>74</v>
      </c>
      <c r="BM79" s="2">
        <f>IF($BL79&gt;BM$1,0,SMALL(AR$6:AR$85,$BL79)*求节点($BL$6:$BL$85,$BK$6:$BK$85,INDEX(升级建筑所需大殿等级!AA$6:AA$85,MATCH($BL79,升级建筑所需大殿等级!$Z$6:$Z$85,0))))</f>
        <v>75946173811.405411</v>
      </c>
      <c r="BN79" s="2">
        <f>IF($BL79&gt;BN$1,0,SMALL(AS$6:AS$85,$BL79)*求节点($BL$6:$BL$85,$BK$6:$BK$85,INDEX(升级建筑所需大殿等级!AB$6:AB$85,MATCH($BL79,升级建筑所需大殿等级!$Z$6:$Z$85,0))))</f>
        <v>10703823154.627605</v>
      </c>
      <c r="BO79" s="2">
        <f>IF($BL79&gt;BO$1,0,SMALL(AT$6:AT$85,$BL79)*求节点($BL$6:$BL$85,$BK$6:$BK$85,INDEX(升级建筑所需大殿等级!AC$6:AC$85,MATCH($BL79,升级建筑所需大殿等级!$Z$6:$Z$85,0))))</f>
        <v>0</v>
      </c>
      <c r="BP79" s="2">
        <f>IF($BL79&gt;BP$1,0,SMALL(AU$6:AU$85,$BL79)*求节点($BL$6:$BL$85,$BK$6:$BK$85,INDEX(升级建筑所需大殿等级!AD$6:AD$85,MATCH($BL79,升级建筑所需大殿等级!$Z$6:$Z$85,0))))</f>
        <v>0</v>
      </c>
      <c r="BQ79" s="2">
        <f>IF($BL79&gt;BQ$1,0,SMALL(AV$6:AV$85,$BL79)*求节点($BL$6:$BL$85,$BK$6:$BK$85,INDEX(升级建筑所需大殿等级!AE$6:AE$85,MATCH($BL79,升级建筑所需大殿等级!$Z$6:$Z$85,0))))</f>
        <v>2548529322.5303831</v>
      </c>
      <c r="BR79" s="2">
        <f>IF($BL79&gt;BR$1,0,SMALL(AW$6:AW$85,$BL79)*求节点($BL$6:$BL$85,$BK$6:$BK$85,INDEX(升级建筑所需大殿等级!AF$6:AF$85,MATCH($BL79,升级建筑所需大殿等级!$Z$6:$Z$85,0))))</f>
        <v>2548529322.5303831</v>
      </c>
      <c r="BS79" s="2">
        <f>IF($BL79&gt;BS$1,0,SMALL(AX$6:AX$85,$BL79)*求节点($BL$6:$BL$85,$BK$6:$BK$85,INDEX(升级建筑所需大殿等级!AG$6:AG$85,MATCH($BL79,升级建筑所需大殿等级!$Z$6:$Z$85,0))))</f>
        <v>2548529322.5303831</v>
      </c>
      <c r="BT79" s="2">
        <f>IF($BL79&gt;BT$1,0,SMALL(AY$6:AY$85,$BL79)*求节点($BL$6:$BL$85,$BK$6:$BK$85,INDEX(升级建筑所需大殿等级!AH$6:AH$85,MATCH($BL79,升级建筑所需大殿等级!$Z$6:$Z$85,0))))</f>
        <v>2548529322.5303831</v>
      </c>
      <c r="BU79" s="2">
        <f>IF($BL79&gt;BU$1,0,SMALL(AZ$6:AZ$85,$BL79)*求节点($BL$6:$BL$85,$BK$6:$BK$85,INDEX(升级建筑所需大殿等级!AI$6:AI$85,MATCH($BL79,升级建筑所需大殿等级!$Z$6:$Z$85,0))))</f>
        <v>294997461.96028322</v>
      </c>
      <c r="BV79" s="2">
        <f>IF($BL79&gt;BV$1,0,SMALL(BA$6:BA$85,$BL79)*求节点($BL$6:$BL$85,$BK$6:$BK$85,INDEX(升级建筑所需大殿等级!AJ$6:AJ$85,MATCH($BL79,升级建筑所需大殿等级!$Z$6:$Z$85,0))))</f>
        <v>15902822972.589594</v>
      </c>
      <c r="BW79" s="2">
        <f>IF($BL79&gt;BW$1,0,SMALL(BB$6:BB$85,$BL79)*求节点($BL$6:$BL$85,$BK$6:$BK$85,INDEX(升级建筑所需大殿等级!AK$6:AK$85,MATCH($BL79,升级建筑所需大殿等级!$Z$6:$Z$85,0))))</f>
        <v>10703823154.627605</v>
      </c>
      <c r="BX79" s="2">
        <f>IF($BL79&gt;BX$1,0,SMALL(BC$6:BC$85,$BL79)*求节点($BL$6:$BL$85,$BK$6:$BK$85,INDEX(升级建筑所需大殿等级!AL$6:AL$85,MATCH($BL79,升级建筑所需大殿等级!$Z$6:$Z$85,0))))</f>
        <v>0</v>
      </c>
      <c r="BY79" s="2">
        <f>IF($BL79&gt;BY$1,0,SMALL(BD$6:BD$85,$BL79)*求节点($BL$6:$BL$85,$BK$6:$BK$85,INDEX(升级建筑所需大殿等级!AM$6:AM$85,MATCH($BL79,升级建筑所需大殿等级!$Z$6:$Z$85,0))))</f>
        <v>0</v>
      </c>
      <c r="BZ79" s="2">
        <f>IF($BL79&gt;BZ$1,0,SMALL(BE$6:BE$85,$BL79)*求节点($BL$6:$BL$85,$BK$6:$BK$85,INDEX(升级建筑所需大殿等级!AN$6:AN$85,MATCH($BL79,升级建筑所需大殿等级!$Z$6:$Z$85,0))))</f>
        <v>0</v>
      </c>
      <c r="CA79" s="2">
        <f>IF($BL79&gt;CA$1,0,SMALL(BF$6:BF$85,$BL79)*求节点($BL$6:$BL$85,$BK$6:$BK$85,INDEX(升级建筑所需大殿等级!AO$6:AO$85,MATCH($BL79,升级建筑所需大殿等级!$Z$6:$Z$85,0))))</f>
        <v>0</v>
      </c>
      <c r="CB79" s="2">
        <f>IF($BL79&gt;CB$1,0,SMALL(BG$6:BG$85,$BL79)*求节点($BL$6:$BL$85,$BK$6:$BK$85,INDEX(升级建筑所需大殿等级!AP$6:AP$85,MATCH($BL79,升级建筑所需大殿等级!$Z$6:$Z$85,0))))</f>
        <v>0</v>
      </c>
      <c r="CC79" s="2">
        <f>IF($BL79&gt;CC$1,0,SMALL(BH$6:BH$85,$BL79)*求节点($BL$6:$BL$85,$BK$6:$BK$85,INDEX(升级建筑所需大殿等级!AQ$6:AQ$85,MATCH($BL79,升级建筑所需大殿等级!$Z$6:$Z$85,0))))</f>
        <v>9429558493.3624153</v>
      </c>
      <c r="CD79" s="2">
        <f>IF($BL79&gt;CD$1,0,SMALL(BI$6:BI$85,$BL79)*求节点($BL$6:$BL$85,$BK$6:$BK$85,INDEX(升级建筑所需大殿等级!AR$6:AR$85,MATCH($BL79,升级建筑所需大殿等级!$Z$6:$Z$85,0))))</f>
        <v>0</v>
      </c>
      <c r="CE79" s="2"/>
      <c r="CF79" s="2"/>
      <c r="CH79" s="1">
        <v>74</v>
      </c>
      <c r="CI79" s="1">
        <f>IFERROR(ROUND($BM79*INDEX(消耗汇总!BE$8:BE$87,相关资料!$C79,1),-2),0)</f>
        <v>17028290100</v>
      </c>
      <c r="CJ79" s="1">
        <f>IFERROR(ROUND($BM79*INDEX(消耗汇总!BF$8:BF$87,相关资料!$C79,1),-2),0)</f>
        <v>41889593600</v>
      </c>
      <c r="CK79" s="1">
        <f>IFERROR(ROUND($BM79*INDEX(消耗汇总!BG$8:BG$87,相关资料!$C79,1),-2),0)</f>
        <v>17028290100</v>
      </c>
      <c r="CL79" s="1">
        <f>IFERROR(ROUND($BM79*INDEX(消耗汇总!BH$8:BH$87,相关资料!$C79,1),-2),0)</f>
        <v>0</v>
      </c>
      <c r="CN79" s="1">
        <f>IFERROR(ROUND($BN79*INDEX(消耗汇总!BE$8:BE$87,相关资料!$D79,1),-2),0)</f>
        <v>2399960300</v>
      </c>
      <c r="CO79" s="1">
        <f>IFERROR(ROUND($BN79*INDEX(消耗汇总!BF$8:BF$87,相关资料!$D79,1),-2),0)</f>
        <v>5903902500</v>
      </c>
      <c r="CP79" s="1">
        <f>IFERROR(ROUND($BN79*INDEX(消耗汇总!BG$8:BG$87,相关资料!$D79,1),-2),0)</f>
        <v>2399960300</v>
      </c>
      <c r="CQ79" s="1">
        <f>IFERROR(ROUND($BN79*INDEX(消耗汇总!BH$8:BH$87,相关资料!$D79,1),-2),0)</f>
        <v>0</v>
      </c>
      <c r="CS79" s="1">
        <f>IFERROR(ROUND($BO79*INDEX(消耗汇总!BE$8:BE$87,相关资料!$E79,1),-2),0)</f>
        <v>0</v>
      </c>
      <c r="CT79" s="1">
        <f>IFERROR(ROUND($BO79*INDEX(消耗汇总!BF$8:BF$87,相关资料!$E79,1),-2),0)</f>
        <v>0</v>
      </c>
      <c r="CU79" s="1">
        <f>IFERROR(ROUND($BO79*INDEX(消耗汇总!BG$8:BG$87,相关资料!$E79,1),-2),0)</f>
        <v>0</v>
      </c>
      <c r="CV79" s="1">
        <f>IFERROR(ROUND($BO79*INDEX(消耗汇总!BH$8:BH$87,相关资料!$E79,1),-2),0)</f>
        <v>0</v>
      </c>
      <c r="CX79" s="1">
        <f>IFERROR(ROUND($BP79*INDEX(消耗汇总!BE$8:BE$87,相关资料!$F79,1),-2),0)</f>
        <v>0</v>
      </c>
      <c r="CY79" s="1">
        <f>IFERROR(ROUND($BP79*INDEX(消耗汇总!BF$8:BF$87,相关资料!$F79,1),-2),0)</f>
        <v>0</v>
      </c>
      <c r="CZ79" s="1">
        <f>IFERROR(ROUND($BP79*INDEX(消耗汇总!BG$8:BG$87,相关资料!$F79,1),-2),0)</f>
        <v>0</v>
      </c>
      <c r="DA79" s="1">
        <f>IFERROR(ROUND($BP79*INDEX(消耗汇总!BH$8:BH$87,相关资料!$F79,1),-2),0)</f>
        <v>0</v>
      </c>
      <c r="DD79" s="1">
        <f>IFERROR(ROUND($BQ79*INDEX(消耗汇总!BF$8:BF$87,相关资料!$G79,1)+$BS79*INDEX(消耗汇总!BF$8:BF$87,相关资料!$G79,1)/2,-2),0)</f>
        <v>2108536600</v>
      </c>
      <c r="DE79" s="1">
        <f>IFERROR(ROUND($BQ79*INDEX(消耗汇总!BG$8:BG$87,相关资料!$G79,1)+$BS79*INDEX(消耗汇总!BG$8:BG$87,相关资料!$G79,1)/2,-2),0)</f>
        <v>857128700</v>
      </c>
      <c r="DF79" s="1">
        <f>IFERROR(ROUND($BQ79*INDEX(消耗汇总!BH$8:BH$87,相关资料!$G79,1)+$BS79*INDEX(消耗汇总!BH$8:BH$87,相关资料!$G79,1)/2,-2),0)</f>
        <v>0</v>
      </c>
      <c r="DH79" s="1">
        <f t="shared" si="20"/>
        <v>857128700</v>
      </c>
      <c r="DI79" s="1">
        <f t="shared" si="21"/>
        <v>2108536600</v>
      </c>
      <c r="DM79" s="2">
        <f t="shared" si="22"/>
        <v>1482832650</v>
      </c>
      <c r="DN79" s="2"/>
      <c r="DO79" s="2">
        <f t="shared" si="23"/>
        <v>1482832650</v>
      </c>
      <c r="DR79" s="1">
        <f>IFERROR(ROUND($BT79*INDEX(消耗汇总!BE$8:BE$87,相关资料!$J79,1),-2),0)</f>
        <v>571419100</v>
      </c>
      <c r="DS79" s="1">
        <f>IFERROR(ROUND($BT79*INDEX(消耗汇总!BF$8:BF$87,相关资料!$J79,1),-2),0)</f>
        <v>1405691100</v>
      </c>
      <c r="DT79" s="1">
        <f>IFERROR(ROUND($BT79*INDEX(消耗汇总!BG$8:BG$87,相关资料!$J79,1),-2),0)</f>
        <v>571419100</v>
      </c>
      <c r="DU79" s="1">
        <f>IFERROR(ROUND($BT79*INDEX(消耗汇总!BH$8:BH$87,'[1]功能-城建'!$AZ79,1),-2),0)</f>
        <v>0</v>
      </c>
      <c r="DW79" s="1">
        <f>ROUND($BU79*INDEX(消耗汇总!BE$8:BE$87,相关资料!$K79,1),-2)</f>
        <v>66142900</v>
      </c>
      <c r="DX79" s="1">
        <f>ROUND($BU79*INDEX(消耗汇总!BF$8:BF$87,相关资料!$K79,1),-2)</f>
        <v>162711600</v>
      </c>
      <c r="DY79" s="1">
        <f>ROUND($BU79*INDEX(消耗汇总!BG$8:BG$87,相关资料!$K79,1),-2)</f>
        <v>66142900</v>
      </c>
      <c r="DZ79" s="1">
        <f>ROUND($BU79*INDEX(消耗汇总!BH$8:BH$87,相关资料!$K79,1),-2)</f>
        <v>0</v>
      </c>
      <c r="EB79" s="1">
        <f>IFERROR(ROUND($BV79*INDEX(消耗汇总!BE$8:BE$87,相关资料!$L79,1),-2),0)</f>
        <v>3565655400</v>
      </c>
      <c r="EC79" s="1">
        <f>IFERROR(ROUND($BV79*INDEX(消耗汇总!BF$8:BF$87,相关资料!$L79,1),-2),0)</f>
        <v>8771512200</v>
      </c>
      <c r="ED79" s="1">
        <f>IFERROR(ROUND($BV79*INDEX(消耗汇总!BG$8:BG$87,相关资料!$L79,1),-2),0)</f>
        <v>3565655400</v>
      </c>
      <c r="EE79" s="1">
        <f>IFERROR(ROUND($BV79*INDEX(消耗汇总!BH$8:BH$87,相关资料!$L79,1),-2),0)</f>
        <v>0</v>
      </c>
      <c r="EG79" s="1">
        <f>IFERROR(ROUND($BW79*INDEX(消耗汇总!BE$8:BE$87,相关资料!$M79,1),-2),0)</f>
        <v>2399960300</v>
      </c>
      <c r="EH79" s="1">
        <f>IFERROR(ROUND($BW79*INDEX(消耗汇总!BF$8:BF$87,相关资料!$M79,1),-2),0)</f>
        <v>5903902500</v>
      </c>
      <c r="EI79" s="1">
        <f>IFERROR(ROUND($BW79*INDEX(消耗汇总!BG$8:BG$87,相关资料!$M79,1),-2),0)</f>
        <v>2399960300</v>
      </c>
      <c r="EJ79" s="1">
        <f>IFERROR(ROUND($BW79*INDEX(消耗汇总!BH$8:BH$87,相关资料!$M79,1),-2),0)</f>
        <v>0</v>
      </c>
      <c r="EL79" s="1">
        <f>IFERROR(ROUND($BX79*INDEX(消耗汇总!BE$8:BE$87,相关资料!$N79,1),-2),0)</f>
        <v>0</v>
      </c>
      <c r="EM79" s="1">
        <f>IFERROR(ROUND($BX79*INDEX(消耗汇总!BF$8:BF$87,相关资料!$N79,1),-2),0)</f>
        <v>0</v>
      </c>
      <c r="EN79" s="1">
        <f>IFERROR(ROUND($BX79*INDEX(消耗汇总!BG$8:BG$87,相关资料!$N79,1),-2),0)</f>
        <v>0</v>
      </c>
      <c r="EO79" s="1">
        <f>IFERROR(ROUND($BX79*INDEX(消耗汇总!BH$8:BH$87,相关资料!$N79,1),-2),0)</f>
        <v>0</v>
      </c>
      <c r="EQ79" s="1">
        <f>IFERROR(ROUND($BY79*INDEX(消耗汇总!BE$8:BE$87,相关资料!$O79,1),-2),0)</f>
        <v>0</v>
      </c>
      <c r="ER79" s="1">
        <f>IFERROR(ROUND($BY79*INDEX(消耗汇总!BF$8:BF$87,相关资料!$O79,1),-2),0)</f>
        <v>0</v>
      </c>
      <c r="ES79" s="1">
        <f>IFERROR(ROUND($BY79*INDEX(消耗汇总!BG$8:BG$87,相关资料!$O79,1),-2),0)</f>
        <v>0</v>
      </c>
      <c r="ET79" s="1">
        <f>IFERROR(ROUND($BY79*INDEX(消耗汇总!BH$8:BH$87,相关资料!$O79,1),-2),0)</f>
        <v>0</v>
      </c>
      <c r="EV79" s="1">
        <f>IFERROR(ROUND($BZ79*INDEX(消耗汇总!BE$8:BE$87,相关资料!$P79,1),-2),0)</f>
        <v>0</v>
      </c>
      <c r="EW79" s="1">
        <f>IFERROR(ROUND($BZ79*INDEX(消耗汇总!BF$8:BF$87,相关资料!$P79,1),-2),0)</f>
        <v>0</v>
      </c>
      <c r="EX79" s="1">
        <f>IFERROR(ROUND($BZ79*INDEX(消耗汇总!BG$8:BG$87,相关资料!$P79,1),-2),0)</f>
        <v>0</v>
      </c>
      <c r="EY79" s="1">
        <f>IFERROR(ROUND($BZ79*INDEX(消耗汇总!BH$8:BH$87,相关资料!$P79,1),-2),0)</f>
        <v>0</v>
      </c>
      <c r="FA79" s="1">
        <f>IFERROR(ROUND($CA79*INDEX(消耗汇总!BE$8:BE$87,相关资料!$Q79,1),-2),0)</f>
        <v>0</v>
      </c>
      <c r="FB79" s="1">
        <f>IFERROR(ROUND($CA79*INDEX(消耗汇总!BF$8:BF$87,相关资料!$Q79,1),-2),0)</f>
        <v>0</v>
      </c>
      <c r="FC79" s="1">
        <f>IFERROR(ROUND($CA79*INDEX(消耗汇总!BG$8:BG$87,相关资料!$Q79,1),-2),0)</f>
        <v>0</v>
      </c>
      <c r="FD79" s="1">
        <f>IFERROR(ROUND($CA79*INDEX(消耗汇总!BH$8:BH$87,相关资料!$Q79,1),-2),0)</f>
        <v>0</v>
      </c>
      <c r="FF79" s="1">
        <f>IFERROR(ROUND($CB79*INDEX(消耗汇总!BE$8:BE$87,相关资料!$R79,1),-2),0)</f>
        <v>0</v>
      </c>
      <c r="FG79" s="1">
        <f>IFERROR(ROUND($CB79*INDEX(消耗汇总!BF$8:BF$87,相关资料!$R79,1),-2),0)</f>
        <v>0</v>
      </c>
      <c r="FH79" s="1">
        <f>IFERROR(ROUND($CB79*INDEX(消耗汇总!BG$8:BG$87,相关资料!$R79,1),-2),0)</f>
        <v>0</v>
      </c>
      <c r="FI79" s="1">
        <f>IFERROR(ROUND($CB79*INDEX(消耗汇总!BH$8:BH$87,相关资料!$R79,1),-2),0)</f>
        <v>0</v>
      </c>
      <c r="FK79" s="1">
        <f>IFERROR(ROUND($CC79*INDEX(消耗汇总!BE$8:BE$87,相关资料!$S79,1),-2),0)</f>
        <v>2114250800</v>
      </c>
      <c r="FL79" s="1">
        <f>IFERROR(ROUND($CC79*INDEX(消耗汇总!BF$8:BF$87,相关资料!$S79,1),-2),0)</f>
        <v>5201056900</v>
      </c>
      <c r="FM79" s="1">
        <f>IFERROR(ROUND($CC79*INDEX(消耗汇总!BG$8:BG$87,相关资料!$S79,1),-2),0)</f>
        <v>2114250800</v>
      </c>
      <c r="FN79" s="1">
        <f>IFERROR(ROUND($CC79*INDEX(消耗汇总!BH$8:BH$87,相关资料!$S79,1),-2),0)</f>
        <v>0</v>
      </c>
      <c r="FP79" s="1">
        <f>IFERROR(ROUND($CD79*INDEX(消耗汇总!BE$8:BE$87,相关资料!$T79,1),-2),0)</f>
        <v>0</v>
      </c>
      <c r="FQ79" s="1">
        <f>IFERROR(ROUND($CD79*INDEX(消耗汇总!BF$8:BF$87,相关资料!$T79,1),-2),0)</f>
        <v>0</v>
      </c>
      <c r="FR79" s="1">
        <f>IFERROR(ROUND($CD79*INDEX(消耗汇总!BG$8:BG$87,相关资料!$T79,1),-2),0)</f>
        <v>0</v>
      </c>
      <c r="FS79" s="1">
        <f>IFERROR(ROUND($CD79*INDEX(消耗汇总!BH$8:BH$87,相关资料!$T79,1),-2),0)</f>
        <v>0</v>
      </c>
      <c r="FW79" s="8">
        <v>74</v>
      </c>
      <c r="FX79" s="5">
        <f t="shared" si="36"/>
        <v>75946173800</v>
      </c>
      <c r="FY79" s="5">
        <f t="shared" si="37"/>
        <v>10703823100</v>
      </c>
      <c r="FZ79" s="5">
        <f t="shared" si="38"/>
        <v>0</v>
      </c>
      <c r="GA79" s="5">
        <f t="shared" si="24"/>
        <v>0</v>
      </c>
      <c r="GB79" s="5">
        <f t="shared" si="25"/>
        <v>2965665300</v>
      </c>
      <c r="GC79" s="5">
        <f t="shared" si="26"/>
        <v>2965665300</v>
      </c>
      <c r="GD79" s="5">
        <f t="shared" si="39"/>
        <v>2965665300</v>
      </c>
      <c r="GE79" s="5">
        <f t="shared" si="40"/>
        <v>2548529300</v>
      </c>
      <c r="GF79" s="5">
        <f t="shared" si="27"/>
        <v>294997400</v>
      </c>
      <c r="GG79" s="5">
        <f t="shared" si="28"/>
        <v>15902823000</v>
      </c>
      <c r="GH79" s="5">
        <f t="shared" si="29"/>
        <v>10703823100</v>
      </c>
      <c r="GI79" s="8"/>
      <c r="GJ79" s="5">
        <f t="shared" si="30"/>
        <v>0</v>
      </c>
      <c r="GK79" s="5">
        <f t="shared" si="31"/>
        <v>0</v>
      </c>
      <c r="GL79" s="5">
        <f t="shared" si="32"/>
        <v>0</v>
      </c>
      <c r="GM79" s="5">
        <f t="shared" si="33"/>
        <v>0</v>
      </c>
      <c r="GN79" s="5">
        <f t="shared" si="34"/>
        <v>9429558500</v>
      </c>
      <c r="GO79" s="5">
        <f t="shared" si="35"/>
        <v>0</v>
      </c>
      <c r="GR79" s="8">
        <v>74</v>
      </c>
      <c r="GS79" s="5">
        <f>SUM(FX$6:FX79)</f>
        <v>501199988100</v>
      </c>
      <c r="GT79" s="5">
        <f>SUM(FY$6:FY79)</f>
        <v>72430071000</v>
      </c>
      <c r="GU79" s="5">
        <f>SUM(FZ$6:FZ79)</f>
        <v>574088126600</v>
      </c>
      <c r="GV79" s="5">
        <f>SUM(GA$6:GA79)</f>
        <v>0</v>
      </c>
      <c r="GW79" s="5">
        <f>SUM(GB$6:GB79)</f>
        <v>21098822000</v>
      </c>
      <c r="GX79" s="5">
        <f>SUM(GC$6:GC79)</f>
        <v>21098822000</v>
      </c>
      <c r="GY79" s="5">
        <f>SUM(GD$6:GD79)</f>
        <v>21098822020</v>
      </c>
      <c r="GZ79" s="5">
        <f>SUM(GE$6:GE79)</f>
        <v>18281185150</v>
      </c>
      <c r="HA79" s="5">
        <f>SUM(GF$6:GF79)</f>
        <v>8113705300</v>
      </c>
      <c r="HB79" s="5">
        <f>SUM(GG$6:GG79)</f>
        <v>105358335550</v>
      </c>
      <c r="HC79" s="5">
        <f>SUM(GH$6:GH79)</f>
        <v>72430071300</v>
      </c>
      <c r="HD79" s="5">
        <f>SUM(GI$6:GI79)</f>
        <v>0</v>
      </c>
      <c r="HE79" s="5">
        <f>SUM(GJ$6:GJ79)</f>
        <v>57765804600</v>
      </c>
      <c r="HF79" s="5">
        <f>SUM(GK$6:GK79)</f>
        <v>57765805200</v>
      </c>
      <c r="HG79" s="5">
        <f>SUM(GL$6:GL79)</f>
        <v>57765804900</v>
      </c>
      <c r="HH79" s="5">
        <f>SUM(GM$6:GM79)</f>
        <v>43324352700</v>
      </c>
      <c r="HI79" s="5">
        <f>SUM(GN$6:GN79)</f>
        <v>63285429700</v>
      </c>
      <c r="HJ79" s="5">
        <f>SUM(GO$6:GO79)</f>
        <v>4436503800</v>
      </c>
      <c r="HM79" s="8">
        <v>74</v>
      </c>
      <c r="HN79" s="5">
        <f>IFERROR(求节点(相关资料!C$6:C$85,GS$6:GS$85,$HM79),0)</f>
        <v>501199988100</v>
      </c>
      <c r="HO79" s="5">
        <f>IFERROR(求节点(相关资料!D$6:D$85,GT$6:GT$85,$HM79),0)</f>
        <v>72430071000</v>
      </c>
      <c r="HP79" s="5">
        <f>IFERROR(求节点(相关资料!E$6:E$85,GU$6:GU$85,$HM79),0)</f>
        <v>224231169800</v>
      </c>
      <c r="HQ79" s="5">
        <f>IFERROR(求节点(相关资料!F$6:F$85,GV$6:GV$85,$HM79),0)</f>
        <v>0</v>
      </c>
      <c r="HR79" s="5">
        <f>IFERROR(求节点(相关资料!G$6:G$85,GW$6:GW$85,$HM79),0)</f>
        <v>21098822000</v>
      </c>
      <c r="HS79" s="5">
        <f>IFERROR(求节点(相关资料!H$6:H$85,GX$6:GX$85,$HM79),0)</f>
        <v>21098822000</v>
      </c>
      <c r="HT79" s="5">
        <f>IFERROR(求节点(相关资料!I$6:I$85,GY$6:GY$85,$HM79),0)</f>
        <v>21098822020</v>
      </c>
      <c r="HU79" s="5">
        <f>IFERROR(求节点(相关资料!J$6:J$85,GZ$6:GZ$85,$HM79),0)</f>
        <v>18281185150</v>
      </c>
      <c r="HV79" s="5">
        <f>IFERROR(求节点(相关资料!K$6:K$85,HA$6:HA$85,$HM79),0)</f>
        <v>8113705300</v>
      </c>
      <c r="HW79" s="5">
        <f>IFERROR(求节点(相关资料!L$6:L$85,HB$6:HB$85,$HM79),0)</f>
        <v>105358335550</v>
      </c>
      <c r="HX79" s="5">
        <f>IFERROR(求节点(相关资料!M$6:M$85,HC$6:HC$85,$HM79),0)</f>
        <v>72430071300</v>
      </c>
      <c r="HY79" s="5">
        <f>IFERROR(求节点(相关资料!N$6:N$85,HD$6:HD$85,$HM79),0)</f>
        <v>0</v>
      </c>
      <c r="HZ79" s="5">
        <f>IFERROR(求节点(相关资料!O$6:O$85,HE$6:HE$85,$HM79),0)</f>
        <v>26810212533.333332</v>
      </c>
      <c r="IA79" s="5">
        <f>IFERROR(求节点(相关资料!P$6:P$85,HF$6:HF$85,$HM79),0)</f>
        <v>26810213133.333332</v>
      </c>
      <c r="IB79" s="5">
        <f>IFERROR(求节点(相关资料!Q$6:Q$85,HG$6:HG$85,$HM79),0)</f>
        <v>26810212833.333332</v>
      </c>
      <c r="IC79" s="5">
        <f>IFERROR(求节点(相关资料!R$6:R$85,HH$6:HH$85,$HM79),0)</f>
        <v>20107658633.333332</v>
      </c>
      <c r="ID79" s="5">
        <f>IFERROR(求节点(相关资料!S$6:S$85,HI$6:HI$85,$HM79),0)</f>
        <v>63285429700</v>
      </c>
      <c r="IE79" s="5">
        <f>IFERROR(求节点(相关资料!T$6:T$85,HJ$6:HJ$85,$HM79),0)</f>
        <v>1938790920</v>
      </c>
      <c r="IH79" s="6">
        <v>74</v>
      </c>
      <c r="II79" s="6">
        <f>SUMPRODUCT(HN79:IE79,'[1]功能-城建'!$X79:$AO79)</f>
        <v>1231103509973.3333</v>
      </c>
      <c r="IJ79" s="6">
        <f>'[1]资源-木石铜粮'!$BW79</f>
        <v>1207075238295.6614</v>
      </c>
      <c r="IK79" s="6">
        <f t="shared" si="19"/>
        <v>1.0199061921869914</v>
      </c>
    </row>
    <row r="80" spans="1:245" x14ac:dyDescent="0.15">
      <c r="A80" s="2">
        <v>75</v>
      </c>
      <c r="B80" s="4">
        <f>'[1]资源-木石铜粮'!DG80</f>
        <v>478830662312.95782</v>
      </c>
      <c r="C80" s="4">
        <f>'[1]资源-木石铜粮'!DH80</f>
        <v>68947714341.537369</v>
      </c>
      <c r="D80" s="4">
        <f>'[1]资源-木石铜粮'!DI80</f>
        <v>209651723941.27869</v>
      </c>
      <c r="E80" s="4">
        <f>'[1]资源-木石铜粮'!DJ80</f>
        <v>0</v>
      </c>
      <c r="F80" s="4">
        <f>'[1]资源-木石铜粮'!DK80</f>
        <v>17260320897.68121</v>
      </c>
      <c r="G80" s="4">
        <f>'[1]资源-木石铜粮'!DL80</f>
        <v>17260320897.68121</v>
      </c>
      <c r="H80" s="4">
        <f>'[1]资源-木石铜粮'!DM80</f>
        <v>17260320897.68121</v>
      </c>
      <c r="I80" s="4">
        <f>'[1]资源-木石铜粮'!DN80</f>
        <v>17260320897.68121</v>
      </c>
      <c r="J80" s="29" t="e">
        <f>SMALL('[1]资源-木石铜粮'!$DO$6:$DO$55,$A80)</f>
        <v>#NUM!</v>
      </c>
      <c r="K80" s="4">
        <f>'[1]资源-木石铜粮'!DP80</f>
        <v>100598659983.65305</v>
      </c>
      <c r="L80" s="4">
        <f>'[1]资源-木石铜粮'!DQ80</f>
        <v>68947713881.594284</v>
      </c>
      <c r="M80" s="4">
        <f>'[1]资源-木石铜粮'!DR80</f>
        <v>165435601914.3631</v>
      </c>
      <c r="N80" s="4">
        <f>'[1]资源-木石铜粮'!DS80</f>
        <v>24825277975.780045</v>
      </c>
      <c r="O80" s="4">
        <f>'[1]资源-木石铜粮'!DT80</f>
        <v>24825279104.83812</v>
      </c>
      <c r="P80" s="4">
        <f>'[1]资源-木石铜粮'!DU80</f>
        <v>24825278695.999828</v>
      </c>
      <c r="Q80" s="4">
        <f>'[1]资源-木石铜粮'!DV80</f>
        <v>18618957681.317493</v>
      </c>
      <c r="R80" s="4">
        <f>'[1]资源-木石铜粮'!DW80</f>
        <v>60313345647.369171</v>
      </c>
      <c r="S80" s="4">
        <f>'[1]资源-木石铜粮'!DX80</f>
        <v>1726871863.2671742</v>
      </c>
      <c r="T80" s="4">
        <f>'[1]资源-木石铜粮'!DY80</f>
        <v>0</v>
      </c>
      <c r="V80" s="2">
        <v>75</v>
      </c>
      <c r="W80" s="2">
        <f>IFERROR(求节点($A$6:$A$85,B$6:B$85,相关资料!C80),0)</f>
        <v>478830662312.95782</v>
      </c>
      <c r="X80" s="2">
        <f>IFERROR(求节点($A$6:$A$85,C$6:C$85,相关资料!D80),0)</f>
        <v>68947714341.537369</v>
      </c>
      <c r="Y80" s="2">
        <f>IFERROR(求节点($A$6:$A$85,D$6:D$85,相关资料!E80),0)</f>
        <v>464988771639.45007</v>
      </c>
      <c r="Z80" s="2">
        <f>IFERROR(求节点($A$6:$A$85,E$6:E$85,相关资料!F80),0)</f>
        <v>0</v>
      </c>
      <c r="AA80" s="2">
        <f>IFERROR(求节点($A$6:$A$85,F$6:F$85,相关资料!G80),0)</f>
        <v>17260320897.68121</v>
      </c>
      <c r="AB80" s="2">
        <f>IFERROR(求节点($A$6:$A$85,G$6:G$85,相关资料!H80),0)</f>
        <v>17260320897.68121</v>
      </c>
      <c r="AC80" s="2">
        <f>IFERROR(求节点($A$6:$A$85,H$6:H$85,相关资料!I80),0)</f>
        <v>17260320897.68121</v>
      </c>
      <c r="AD80" s="2">
        <f>IFERROR(求节点($A$6:$A$85,I$6:I$85,相关资料!J80),0)</f>
        <v>17260320897.68121</v>
      </c>
      <c r="AE80" s="29">
        <f>MAX(求节点('[1]功能-城建'!$K$33:$K$55,$J$33:$J$85,$V80),AE79)</f>
        <v>1224082814.2575464</v>
      </c>
      <c r="AF80" s="2">
        <f>IFERROR(求节点($A$6:$A$85,K$6:K$85,相关资料!L80),0)</f>
        <v>100598659983.65305</v>
      </c>
      <c r="AG80" s="2">
        <f>IFERROR(求节点($A$6:$A$85,L$6:L$85,相关资料!M80),0)</f>
        <v>68947713881.594284</v>
      </c>
      <c r="AH80" s="2">
        <f>IFERROR(求节点($A$6:$A$85,M$6:M$85,相关资料!N80),0)</f>
        <v>365635414126.22552</v>
      </c>
      <c r="AI80" s="2">
        <f>IFERROR(求节点($A$6:$A$85,N$6:N$85,相关资料!O80),0)</f>
        <v>46721568786.87645</v>
      </c>
      <c r="AJ80" s="2">
        <f>IFERROR(求节点($A$6:$A$85,O$6:O$85,相关资料!P80),0)</f>
        <v>46721569915.934525</v>
      </c>
      <c r="AK80" s="2">
        <f>IFERROR(求节点($A$6:$A$85,P$6:P$85,相关资料!Q80),0)</f>
        <v>46721569507.096237</v>
      </c>
      <c r="AL80" s="2">
        <f>IFERROR(求节点($A$6:$A$85,Q$6:Q$85,相关资料!R80),0)</f>
        <v>35041175789.639816</v>
      </c>
      <c r="AM80" s="2">
        <f>IFERROR(求节点($A$6:$A$85,R$6:R$85,相关资料!S80),0)</f>
        <v>60313345647.369171</v>
      </c>
      <c r="AN80" s="2">
        <f>IFERROR(求节点($A$6:$A$85,S$6:S$85,相关资料!T80),0)</f>
        <v>3606382190.1373234</v>
      </c>
      <c r="AO80" s="2">
        <f>IFERROR(求节点($A$6:$A$85,T$6:T$85,相关资料!U80),0)</f>
        <v>0</v>
      </c>
      <c r="AQ80" s="2">
        <v>75</v>
      </c>
      <c r="AR80" s="2">
        <f>IF(W80-W79=0,MAX(AR$6:AR79),W80-W79)</f>
        <v>71853302865.518005</v>
      </c>
      <c r="AS80" s="2">
        <f>IF(X80-X79=0,MAX(AS$6:AS79),X80-X79)</f>
        <v>10088013382.443588</v>
      </c>
      <c r="AT80" s="2">
        <f>IF(Y80-Y79=0,MAX(AT$6:AT79),Y80-Y79)</f>
        <v>130219026434.29602</v>
      </c>
      <c r="AU80" s="2">
        <f>IF(Z80-Z79=0,MAX(AU$6:AU79),Z80-Z79)</f>
        <v>0</v>
      </c>
      <c r="AV80" s="2">
        <f>IF(AA80-AA79=0,MAX(AV$6:AV79),AA80-AA79)</f>
        <v>2379248439.2555618</v>
      </c>
      <c r="AW80" s="2">
        <f>IF(AB80-AB79=0,MAX(AW$6:AW79),AB80-AB79)</f>
        <v>2379248439.2555618</v>
      </c>
      <c r="AX80" s="2">
        <f>IF(AC80-AC79=0,MAX(AX$6:AX79),AC80-AC79)</f>
        <v>2379248439.2555618</v>
      </c>
      <c r="AY80" s="2">
        <f>IF(AD80-AD79=0,MAX(AY$6:AY79),AD80-AD79)</f>
        <v>2379248439.2555618</v>
      </c>
      <c r="AZ80" s="2">
        <f>IF(AE80-AE79=0,MAX(AZ$6:AZ79),AE80-AE79)</f>
        <v>237901179.0002284</v>
      </c>
      <c r="BA80" s="2">
        <f>IF(AF80-AF79=0,MAX(BA$6:BA79),AF80-AF79)</f>
        <v>15036850136.095154</v>
      </c>
      <c r="BB80" s="2">
        <f>IF(AG80-AG79=0,MAX(BB$6:BB79),AG80-AG79)</f>
        <v>10088013382.443588</v>
      </c>
      <c r="BC80" s="2">
        <f>IF(AH80-AH79=0,MAX(BC$6:BC79),AH80-AH79)</f>
        <v>80184338195.206726</v>
      </c>
      <c r="BD80" s="2">
        <f>IF(AI80-AI79=0,MAX(BD$6:BD79),AI80-AI79)</f>
        <v>17673864382.141937</v>
      </c>
      <c r="BE80" s="2">
        <f>IF(AJ80-AJ79=0,MAX(BE$6:BE79),AJ80-AJ79)</f>
        <v>17673864382.141937</v>
      </c>
      <c r="BF80" s="2">
        <f>IF(AK80-AK79=0,MAX(BF$6:BF79),AK80-AK79)</f>
        <v>17673864382.141941</v>
      </c>
      <c r="BG80" s="2">
        <f>IF(AL80-AL79=0,MAX(BG$6:BG79),AL80-AL79)</f>
        <v>13255398286.606468</v>
      </c>
      <c r="BH80" s="2">
        <f>IF(AM80-AM79=0,MAX(BH$6:BH79),AM80-AM79)</f>
        <v>8898389162.8158035</v>
      </c>
      <c r="BI80" s="2">
        <f>IF(AN80-AN79=0,MAX(BI$6:BI79),AN80-AN79)</f>
        <v>1285032343.8735757</v>
      </c>
      <c r="BK80" s="21">
        <v>1.24</v>
      </c>
      <c r="BL80" s="2">
        <v>75</v>
      </c>
      <c r="BM80" s="2">
        <f>IF($BL80&gt;BM$1,0,SMALL(AR$6:AR$85,$BL80)*求节点($BL$6:$BL$85,$BK$6:$BK$85,INDEX(升级建筑所需大殿等级!AA$6:AA$85,MATCH($BL80,升级建筑所需大殿等级!$Z$6:$Z$85,0))))</f>
        <v>89098095553.242325</v>
      </c>
      <c r="BN80" s="2">
        <f>IF($BL80&gt;BN$1,0,SMALL(AS$6:AS$85,$BL80)*求节点($BL$6:$BL$85,$BK$6:$BK$85,INDEX(升级建筑所需大殿等级!AB$6:AB$85,MATCH($BL80,升级建筑所需大殿等级!$Z$6:$Z$85,0))))</f>
        <v>12509136594.230049</v>
      </c>
      <c r="BO80" s="2">
        <f>IF($BL80&gt;BO$1,0,SMALL(AT$6:AT$85,$BL80)*求节点($BL$6:$BL$85,$BK$6:$BK$85,INDEX(升级建筑所需大殿等级!AC$6:AC$85,MATCH($BL80,升级建筑所需大殿等级!$Z$6:$Z$85,0))))</f>
        <v>0</v>
      </c>
      <c r="BP80" s="2">
        <f>IF($BL80&gt;BP$1,0,SMALL(AU$6:AU$85,$BL80)*求节点($BL$6:$BL$85,$BK$6:$BK$85,INDEX(升级建筑所需大殿等级!AD$6:AD$85,MATCH($BL80,升级建筑所需大殿等级!$Z$6:$Z$85,0))))</f>
        <v>0</v>
      </c>
      <c r="BQ80" s="2">
        <f>IF($BL80&gt;BQ$1,0,SMALL(AV$6:AV$85,$BL80)*求节点($BL$6:$BL$85,$BK$6:$BK$85,INDEX(升级建筑所需大殿等级!AE$6:AE$85,MATCH($BL80,升级建筑所需大殿等级!$Z$6:$Z$85,0))))</f>
        <v>2950268064.6768966</v>
      </c>
      <c r="BR80" s="2">
        <f>IF($BL80&gt;BR$1,0,SMALL(AW$6:AW$85,$BL80)*求节点($BL$6:$BL$85,$BK$6:$BK$85,INDEX(升级建筑所需大殿等级!AF$6:AF$85,MATCH($BL80,升级建筑所需大殿等级!$Z$6:$Z$85,0))))</f>
        <v>2950268064.6768966</v>
      </c>
      <c r="BS80" s="2">
        <f>IF($BL80&gt;BS$1,0,SMALL(AX$6:AX$85,$BL80)*求节点($BL$6:$BL$85,$BK$6:$BK$85,INDEX(升级建筑所需大殿等级!AG$6:AG$85,MATCH($BL80,升级建筑所需大殿等级!$Z$6:$Z$85,0))))</f>
        <v>2950268064.6768966</v>
      </c>
      <c r="BT80" s="2">
        <f>IF($BL80&gt;BT$1,0,SMALL(AY$6:AY$85,$BL80)*求节点($BL$6:$BL$85,$BK$6:$BK$85,INDEX(升级建筑所需大殿等级!AH$6:AH$85,MATCH($BL80,升级建筑所需大殿等级!$Z$6:$Z$85,0))))</f>
        <v>2950268064.6768966</v>
      </c>
      <c r="BU80" s="2">
        <f>IF($BL80&gt;BU$1,0,SMALL(AZ$6:AZ$85,$BL80)*求节点($BL$6:$BL$85,$BK$6:$BK$85,INDEX(升级建筑所需大殿等级!AI$6:AI$85,MATCH($BL80,升级建筑所需大殿等级!$Z$6:$Z$85,0))))</f>
        <v>294997461.96028322</v>
      </c>
      <c r="BV80" s="2">
        <f>IF($BL80&gt;BV$1,0,SMALL(BA$6:BA$85,$BL80)*求节点($BL$6:$BL$85,$BK$6:$BK$85,INDEX(升级建筑所需大殿等级!AJ$6:AJ$85,MATCH($BL80,升级建筑所需大殿等级!$Z$6:$Z$85,0))))</f>
        <v>18645694168.757992</v>
      </c>
      <c r="BW80" s="2">
        <f>IF($BL80&gt;BW$1,0,SMALL(BB$6:BB$85,$BL80)*求节点($BL$6:$BL$85,$BK$6:$BK$85,INDEX(升级建筑所需大殿等级!AK$6:AK$85,MATCH($BL80,升级建筑所需大殿等级!$Z$6:$Z$85,0))))</f>
        <v>12509136594.230049</v>
      </c>
      <c r="BX80" s="2">
        <f>IF($BL80&gt;BX$1,0,SMALL(BC$6:BC$85,$BL80)*求节点($BL$6:$BL$85,$BK$6:$BK$85,INDEX(升级建筑所需大殿等级!AL$6:AL$85,MATCH($BL80,升级建筑所需大殿等级!$Z$6:$Z$85,0))))</f>
        <v>0</v>
      </c>
      <c r="BY80" s="2">
        <f>IF($BL80&gt;BY$1,0,SMALL(BD$6:BD$85,$BL80)*求节点($BL$6:$BL$85,$BK$6:$BK$85,INDEX(升级建筑所需大殿等级!AM$6:AM$85,MATCH($BL80,升级建筑所需大殿等级!$Z$6:$Z$85,0))))</f>
        <v>0</v>
      </c>
      <c r="BZ80" s="2">
        <f>IF($BL80&gt;BZ$1,0,SMALL(BE$6:BE$85,$BL80)*求节点($BL$6:$BL$85,$BK$6:$BK$85,INDEX(升级建筑所需大殿等级!AN$6:AN$85,MATCH($BL80,升级建筑所需大殿等级!$Z$6:$Z$85,0))))</f>
        <v>0</v>
      </c>
      <c r="CA80" s="2">
        <f>IF($BL80&gt;CA$1,0,SMALL(BF$6:BF$85,$BL80)*求节点($BL$6:$BL$85,$BK$6:$BK$85,INDEX(升级建筑所需大殿等级!AO$6:AO$85,MATCH($BL80,升级建筑所需大殿等级!$Z$6:$Z$85,0))))</f>
        <v>0</v>
      </c>
      <c r="CB80" s="2">
        <f>IF($BL80&gt;CB$1,0,SMALL(BG$6:BG$85,$BL80)*求节点($BL$6:$BL$85,$BK$6:$BK$85,INDEX(升级建筑所需大殿等级!AP$6:AP$85,MATCH($BL80,升级建筑所需大殿等级!$Z$6:$Z$85,0))))</f>
        <v>0</v>
      </c>
      <c r="CC80" s="2">
        <f>IF($BL80&gt;CC$1,0,SMALL(BH$6:BH$85,$BL80)*求节点($BL$6:$BL$85,$BK$6:$BK$85,INDEX(升级建筑所需大殿等级!AQ$6:AQ$85,MATCH($BL80,升级建筑所需大殿等级!$Z$6:$Z$85,0))))</f>
        <v>11034002561.891596</v>
      </c>
      <c r="CD80" s="2">
        <f>IF($BL80&gt;CD$1,0,SMALL(BI$6:BI$85,$BL80)*求节点($BL$6:$BL$85,$BK$6:$BK$85,INDEX(升级建筑所需大殿等级!AR$6:AR$85,MATCH($BL80,升级建筑所需大殿等级!$Z$6:$Z$85,0))))</f>
        <v>0</v>
      </c>
      <c r="CE80" s="2"/>
      <c r="CF80" s="2"/>
      <c r="CH80" s="1">
        <v>75</v>
      </c>
      <c r="CI80" s="1">
        <f>IFERROR(ROUND($BM80*INDEX(消耗汇总!BE$8:BE$87,相关资料!$C80,1),-2),0)</f>
        <v>19887967800</v>
      </c>
      <c r="CJ80" s="1">
        <f>IFERROR(ROUND($BM80*INDEX(消耗汇总!BF$8:BF$87,相关资料!$C80,1),-2),0)</f>
        <v>49322160000</v>
      </c>
      <c r="CK80" s="1">
        <f>IFERROR(ROUND($BM80*INDEX(消耗汇总!BG$8:BG$87,相关资料!$C80,1),-2),0)</f>
        <v>19887967800</v>
      </c>
      <c r="CL80" s="1">
        <f>IFERROR(ROUND($BM80*INDEX(消耗汇总!BH$8:BH$87,相关资料!$C80,1),-2),0)</f>
        <v>0</v>
      </c>
      <c r="CN80" s="1">
        <f>IFERROR(ROUND($BN80*INDEX(消耗汇总!BE$8:BE$87,相关资料!$D80,1),-2),0)</f>
        <v>2792218000</v>
      </c>
      <c r="CO80" s="1">
        <f>IFERROR(ROUND($BN80*INDEX(消耗汇总!BF$8:BF$87,相关资料!$D80,1),-2),0)</f>
        <v>6924700600</v>
      </c>
      <c r="CP80" s="1">
        <f>IFERROR(ROUND($BN80*INDEX(消耗汇总!BG$8:BG$87,相关资料!$D80,1),-2),0)</f>
        <v>2792218000</v>
      </c>
      <c r="CQ80" s="1">
        <f>IFERROR(ROUND($BN80*INDEX(消耗汇总!BH$8:BH$87,相关资料!$D80,1),-2),0)</f>
        <v>0</v>
      </c>
      <c r="CS80" s="1">
        <f>IFERROR(ROUND($BO80*INDEX(消耗汇总!BE$8:BE$87,相关资料!$E80,1),-2),0)</f>
        <v>0</v>
      </c>
      <c r="CT80" s="1">
        <f>IFERROR(ROUND($BO80*INDEX(消耗汇总!BF$8:BF$87,相关资料!$E80,1),-2),0)</f>
        <v>0</v>
      </c>
      <c r="CU80" s="1">
        <f>IFERROR(ROUND($BO80*INDEX(消耗汇总!BG$8:BG$87,相关资料!$E80,1),-2),0)</f>
        <v>0</v>
      </c>
      <c r="CV80" s="1">
        <f>IFERROR(ROUND($BO80*INDEX(消耗汇总!BH$8:BH$87,相关资料!$E80,1),-2),0)</f>
        <v>0</v>
      </c>
      <c r="CX80" s="1">
        <f>IFERROR(ROUND($BP80*INDEX(消耗汇总!BE$8:BE$87,相关资料!$F80,1),-2),0)</f>
        <v>0</v>
      </c>
      <c r="CY80" s="1">
        <f>IFERROR(ROUND($BP80*INDEX(消耗汇总!BF$8:BF$87,相关资料!$F80,1),-2),0)</f>
        <v>0</v>
      </c>
      <c r="CZ80" s="1">
        <f>IFERROR(ROUND($BP80*INDEX(消耗汇总!BG$8:BG$87,相关资料!$F80,1),-2),0)</f>
        <v>0</v>
      </c>
      <c r="DA80" s="1">
        <f>IFERROR(ROUND($BP80*INDEX(消耗汇总!BH$8:BH$87,相关资料!$F80,1),-2),0)</f>
        <v>0</v>
      </c>
      <c r="DD80" s="1">
        <f>IFERROR(ROUND($BQ80*INDEX(消耗汇总!BF$8:BF$87,相关资料!$G80,1)+$BS80*INDEX(消耗汇总!BF$8:BF$87,相关资料!$G80,1)/2,-2),0)</f>
        <v>2449776200</v>
      </c>
      <c r="DE80" s="1">
        <f>IFERROR(ROUND($BQ80*INDEX(消耗汇总!BG$8:BG$87,相关资料!$G80,1)+$BS80*INDEX(消耗汇总!BG$8:BG$87,相关资料!$G80,1)/2,-2),0)</f>
        <v>987813000</v>
      </c>
      <c r="DF80" s="1">
        <f>IFERROR(ROUND($BQ80*INDEX(消耗汇总!BH$8:BH$87,相关资料!$G80,1)+$BS80*INDEX(消耗汇总!BH$8:BH$87,相关资料!$G80,1)/2,-2),0)</f>
        <v>0</v>
      </c>
      <c r="DH80" s="1">
        <f t="shared" si="20"/>
        <v>987813000</v>
      </c>
      <c r="DI80" s="1">
        <f t="shared" si="21"/>
        <v>2449776200</v>
      </c>
      <c r="DM80" s="2">
        <f t="shared" si="22"/>
        <v>1718794600</v>
      </c>
      <c r="DN80" s="2"/>
      <c r="DO80" s="2">
        <f t="shared" si="23"/>
        <v>1718794600</v>
      </c>
      <c r="DR80" s="1">
        <f>IFERROR(ROUND($BT80*INDEX(消耗汇总!BE$8:BE$87,相关资料!$J80,1),-2),0)</f>
        <v>658542000</v>
      </c>
      <c r="DS80" s="1">
        <f>IFERROR(ROUND($BT80*INDEX(消耗汇总!BF$8:BF$87,相关资料!$J80,1),-2),0)</f>
        <v>1633184100</v>
      </c>
      <c r="DT80" s="1">
        <f>IFERROR(ROUND($BT80*INDEX(消耗汇总!BG$8:BG$87,相关资料!$J80,1),-2),0)</f>
        <v>658542000</v>
      </c>
      <c r="DU80" s="1">
        <f>IFERROR(ROUND($BT80*INDEX(消耗汇总!BH$8:BH$87,'[1]功能-城建'!$AZ80,1),-2),0)</f>
        <v>0</v>
      </c>
      <c r="DW80" s="1">
        <f>ROUND($BU80*INDEX(消耗汇总!BE$8:BE$87,相关资料!$K80,1),-2)</f>
        <v>65847600</v>
      </c>
      <c r="DX80" s="1">
        <f>ROUND($BU80*INDEX(消耗汇总!BF$8:BF$87,相关资料!$K80,1),-2)</f>
        <v>163302200</v>
      </c>
      <c r="DY80" s="1">
        <f>ROUND($BU80*INDEX(消耗汇总!BG$8:BG$87,相关资料!$K80,1),-2)</f>
        <v>65847600</v>
      </c>
      <c r="DZ80" s="1">
        <f>ROUND($BU80*INDEX(消耗汇总!BH$8:BH$87,相关资料!$K80,1),-2)</f>
        <v>0</v>
      </c>
      <c r="EB80" s="1">
        <f>IFERROR(ROUND($BV80*INDEX(消耗汇总!BE$8:BE$87,相关资料!$L80,1),-2),0)</f>
        <v>4161985300</v>
      </c>
      <c r="EC80" s="1">
        <f>IFERROR(ROUND($BV80*INDEX(消耗汇总!BF$8:BF$87,相关资料!$L80,1),-2),0)</f>
        <v>10321723600</v>
      </c>
      <c r="ED80" s="1">
        <f>IFERROR(ROUND($BV80*INDEX(消耗汇总!BG$8:BG$87,相关资料!$L80,1),-2),0)</f>
        <v>4161985300</v>
      </c>
      <c r="EE80" s="1">
        <f>IFERROR(ROUND($BV80*INDEX(消耗汇总!BH$8:BH$87,相关资料!$L80,1),-2),0)</f>
        <v>0</v>
      </c>
      <c r="EG80" s="1">
        <f>IFERROR(ROUND($BW80*INDEX(消耗汇总!BE$8:BE$87,相关资料!$M80,1),-2),0)</f>
        <v>2792218000</v>
      </c>
      <c r="EH80" s="1">
        <f>IFERROR(ROUND($BW80*INDEX(消耗汇总!BF$8:BF$87,相关资料!$M80,1),-2),0)</f>
        <v>6924700600</v>
      </c>
      <c r="EI80" s="1">
        <f>IFERROR(ROUND($BW80*INDEX(消耗汇总!BG$8:BG$87,相关资料!$M80,1),-2),0)</f>
        <v>2792218000</v>
      </c>
      <c r="EJ80" s="1">
        <f>IFERROR(ROUND($BW80*INDEX(消耗汇总!BH$8:BH$87,相关资料!$M80,1),-2),0)</f>
        <v>0</v>
      </c>
      <c r="EL80" s="1">
        <f>IFERROR(ROUND($BX80*INDEX(消耗汇总!BE$8:BE$87,相关资料!$N80,1),-2),0)</f>
        <v>0</v>
      </c>
      <c r="EM80" s="1">
        <f>IFERROR(ROUND($BX80*INDEX(消耗汇总!BF$8:BF$87,相关资料!$N80,1),-2),0)</f>
        <v>0</v>
      </c>
      <c r="EN80" s="1">
        <f>IFERROR(ROUND($BX80*INDEX(消耗汇总!BG$8:BG$87,相关资料!$N80,1),-2),0)</f>
        <v>0</v>
      </c>
      <c r="EO80" s="1">
        <f>IFERROR(ROUND($BX80*INDEX(消耗汇总!BH$8:BH$87,相关资料!$N80,1),-2),0)</f>
        <v>0</v>
      </c>
      <c r="EQ80" s="1">
        <f>IFERROR(ROUND($BY80*INDEX(消耗汇总!BE$8:BE$87,相关资料!$O80,1),-2),0)</f>
        <v>0</v>
      </c>
      <c r="ER80" s="1">
        <f>IFERROR(ROUND($BY80*INDEX(消耗汇总!BF$8:BF$87,相关资料!$O80,1),-2),0)</f>
        <v>0</v>
      </c>
      <c r="ES80" s="1">
        <f>IFERROR(ROUND($BY80*INDEX(消耗汇总!BG$8:BG$87,相关资料!$O80,1),-2),0)</f>
        <v>0</v>
      </c>
      <c r="ET80" s="1">
        <f>IFERROR(ROUND($BY80*INDEX(消耗汇总!BH$8:BH$87,相关资料!$O80,1),-2),0)</f>
        <v>0</v>
      </c>
      <c r="EV80" s="1">
        <f>IFERROR(ROUND($BZ80*INDEX(消耗汇总!BE$8:BE$87,相关资料!$P80,1),-2),0)</f>
        <v>0</v>
      </c>
      <c r="EW80" s="1">
        <f>IFERROR(ROUND($BZ80*INDEX(消耗汇总!BF$8:BF$87,相关资料!$P80,1),-2),0)</f>
        <v>0</v>
      </c>
      <c r="EX80" s="1">
        <f>IFERROR(ROUND($BZ80*INDEX(消耗汇总!BG$8:BG$87,相关资料!$P80,1),-2),0)</f>
        <v>0</v>
      </c>
      <c r="EY80" s="1">
        <f>IFERROR(ROUND($BZ80*INDEX(消耗汇总!BH$8:BH$87,相关资料!$P80,1),-2),0)</f>
        <v>0</v>
      </c>
      <c r="FA80" s="1">
        <f>IFERROR(ROUND($CA80*INDEX(消耗汇总!BE$8:BE$87,相关资料!$Q80,1),-2),0)</f>
        <v>0</v>
      </c>
      <c r="FB80" s="1">
        <f>IFERROR(ROUND($CA80*INDEX(消耗汇总!BF$8:BF$87,相关资料!$Q80,1),-2),0)</f>
        <v>0</v>
      </c>
      <c r="FC80" s="1">
        <f>IFERROR(ROUND($CA80*INDEX(消耗汇总!BG$8:BG$87,相关资料!$Q80,1),-2),0)</f>
        <v>0</v>
      </c>
      <c r="FD80" s="1">
        <f>IFERROR(ROUND($CA80*INDEX(消耗汇总!BH$8:BH$87,相关资料!$Q80,1),-2),0)</f>
        <v>0</v>
      </c>
      <c r="FF80" s="1">
        <f>IFERROR(ROUND($CB80*INDEX(消耗汇总!BE$8:BE$87,相关资料!$R80,1),-2),0)</f>
        <v>0</v>
      </c>
      <c r="FG80" s="1">
        <f>IFERROR(ROUND($CB80*INDEX(消耗汇总!BF$8:BF$87,相关资料!$R80,1),-2),0)</f>
        <v>0</v>
      </c>
      <c r="FH80" s="1">
        <f>IFERROR(ROUND($CB80*INDEX(消耗汇总!BG$8:BG$87,相关资料!$R80,1),-2),0)</f>
        <v>0</v>
      </c>
      <c r="FI80" s="1">
        <f>IFERROR(ROUND($CB80*INDEX(消耗汇总!BH$8:BH$87,相关资料!$R80,1),-2),0)</f>
        <v>0</v>
      </c>
      <c r="FK80" s="1">
        <f>IFERROR(ROUND($CC80*INDEX(消耗汇总!BE$8:BE$87,相关资料!$S80,1),-2),0)</f>
        <v>2462947000</v>
      </c>
      <c r="FL80" s="1">
        <f>IFERROR(ROUND($CC80*INDEX(消耗汇总!BF$8:BF$87,相关资料!$S80,1),-2),0)</f>
        <v>6108108600</v>
      </c>
      <c r="FM80" s="1">
        <f>IFERROR(ROUND($CC80*INDEX(消耗汇总!BG$8:BG$87,相关资料!$S80,1),-2),0)</f>
        <v>2462947000</v>
      </c>
      <c r="FN80" s="1">
        <f>IFERROR(ROUND($CC80*INDEX(消耗汇总!BH$8:BH$87,相关资料!$S80,1),-2),0)</f>
        <v>0</v>
      </c>
      <c r="FP80" s="1">
        <f>IFERROR(ROUND($CD80*INDEX(消耗汇总!BE$8:BE$87,相关资料!$T80,1),-2),0)</f>
        <v>0</v>
      </c>
      <c r="FQ80" s="1">
        <f>IFERROR(ROUND($CD80*INDEX(消耗汇总!BF$8:BF$87,相关资料!$T80,1),-2),0)</f>
        <v>0</v>
      </c>
      <c r="FR80" s="1">
        <f>IFERROR(ROUND($CD80*INDEX(消耗汇总!BG$8:BG$87,相关资料!$T80,1),-2),0)</f>
        <v>0</v>
      </c>
      <c r="FS80" s="1">
        <f>IFERROR(ROUND($CD80*INDEX(消耗汇总!BH$8:BH$87,相关资料!$T80,1),-2),0)</f>
        <v>0</v>
      </c>
      <c r="FW80" s="8">
        <v>75</v>
      </c>
      <c r="FX80" s="5">
        <f t="shared" si="36"/>
        <v>89098095600</v>
      </c>
      <c r="FY80" s="5">
        <f t="shared" si="37"/>
        <v>12509136600</v>
      </c>
      <c r="FZ80" s="5">
        <f t="shared" si="38"/>
        <v>0</v>
      </c>
      <c r="GA80" s="5">
        <f t="shared" si="24"/>
        <v>0</v>
      </c>
      <c r="GB80" s="5">
        <f t="shared" si="25"/>
        <v>3437589200</v>
      </c>
      <c r="GC80" s="5">
        <f t="shared" si="26"/>
        <v>3437589200</v>
      </c>
      <c r="GD80" s="5">
        <f t="shared" si="39"/>
        <v>3437589200</v>
      </c>
      <c r="GE80" s="5">
        <f t="shared" si="40"/>
        <v>2950268100</v>
      </c>
      <c r="GF80" s="5">
        <f t="shared" si="27"/>
        <v>294997400</v>
      </c>
      <c r="GG80" s="5">
        <f t="shared" si="28"/>
        <v>18645694200</v>
      </c>
      <c r="GH80" s="5">
        <f t="shared" si="29"/>
        <v>12509136600</v>
      </c>
      <c r="GI80" s="8"/>
      <c r="GJ80" s="5">
        <f t="shared" si="30"/>
        <v>0</v>
      </c>
      <c r="GK80" s="5">
        <f t="shared" si="31"/>
        <v>0</v>
      </c>
      <c r="GL80" s="5">
        <f t="shared" si="32"/>
        <v>0</v>
      </c>
      <c r="GM80" s="5">
        <f t="shared" si="33"/>
        <v>0</v>
      </c>
      <c r="GN80" s="5">
        <f t="shared" si="34"/>
        <v>11034002600</v>
      </c>
      <c r="GO80" s="5">
        <f t="shared" si="35"/>
        <v>0</v>
      </c>
      <c r="GR80" s="8">
        <v>75</v>
      </c>
      <c r="GS80" s="5">
        <f>SUM(FX$6:FX80)</f>
        <v>590298083700</v>
      </c>
      <c r="GT80" s="5">
        <f>SUM(FY$6:FY80)</f>
        <v>84939207600</v>
      </c>
      <c r="GU80" s="5">
        <f>SUM(FZ$6:FZ80)</f>
        <v>574088126600</v>
      </c>
      <c r="GV80" s="5">
        <f>SUM(GA$6:GA80)</f>
        <v>0</v>
      </c>
      <c r="GW80" s="5">
        <f>SUM(GB$6:GB80)</f>
        <v>24536411200</v>
      </c>
      <c r="GX80" s="5">
        <f>SUM(GC$6:GC80)</f>
        <v>24536411200</v>
      </c>
      <c r="GY80" s="5">
        <f>SUM(GD$6:GD80)</f>
        <v>24536411220</v>
      </c>
      <c r="GZ80" s="5">
        <f>SUM(GE$6:GE80)</f>
        <v>21231453250</v>
      </c>
      <c r="HA80" s="5">
        <f>SUM(GF$6:GF80)</f>
        <v>8408702700</v>
      </c>
      <c r="HB80" s="5">
        <f>SUM(GG$6:GG80)</f>
        <v>124004029750</v>
      </c>
      <c r="HC80" s="5">
        <f>SUM(GH$6:GH80)</f>
        <v>84939207900</v>
      </c>
      <c r="HD80" s="5">
        <f>SUM(GI$6:GI80)</f>
        <v>0</v>
      </c>
      <c r="HE80" s="5">
        <f>SUM(GJ$6:GJ80)</f>
        <v>57765804600</v>
      </c>
      <c r="HF80" s="5">
        <f>SUM(GK$6:GK80)</f>
        <v>57765805200</v>
      </c>
      <c r="HG80" s="5">
        <f>SUM(GL$6:GL80)</f>
        <v>57765804900</v>
      </c>
      <c r="HH80" s="5">
        <f>SUM(GM$6:GM80)</f>
        <v>43324352700</v>
      </c>
      <c r="HI80" s="5">
        <f>SUM(GN$6:GN80)</f>
        <v>74319432300</v>
      </c>
      <c r="HJ80" s="5">
        <f>SUM(GO$6:GO80)</f>
        <v>4436503800</v>
      </c>
      <c r="HM80" s="8">
        <v>75</v>
      </c>
      <c r="HN80" s="5">
        <f>IFERROR(求节点(相关资料!C$6:C$85,GS$6:GS$85,$HM80),0)</f>
        <v>590298083700</v>
      </c>
      <c r="HO80" s="5">
        <f>IFERROR(求节点(相关资料!D$6:D$85,GT$6:GT$85,$HM80),0)</f>
        <v>84939207600</v>
      </c>
      <c r="HP80" s="5">
        <f>IFERROR(求节点(相关资料!E$6:E$85,GU$6:GU$85,$HM80),0)</f>
        <v>257470187500</v>
      </c>
      <c r="HQ80" s="5">
        <f>IFERROR(求节点(相关资料!F$6:F$85,GV$6:GV$85,$HM80),0)</f>
        <v>0</v>
      </c>
      <c r="HR80" s="5">
        <f>IFERROR(求节点(相关资料!G$6:G$85,GW$6:GW$85,$HM80),0)</f>
        <v>24536411200</v>
      </c>
      <c r="HS80" s="5">
        <f>IFERROR(求节点(相关资料!H$6:H$85,GX$6:GX$85,$HM80),0)</f>
        <v>24536411200</v>
      </c>
      <c r="HT80" s="5">
        <f>IFERROR(求节点(相关资料!I$6:I$85,GY$6:GY$85,$HM80),0)</f>
        <v>24536411220</v>
      </c>
      <c r="HU80" s="5">
        <f>IFERROR(求节点(相关资料!J$6:J$85,GZ$6:GZ$85,$HM80),0)</f>
        <v>21231453250</v>
      </c>
      <c r="HV80" s="5">
        <f>IFERROR(求节点(相关资料!K$6:K$85,HA$6:HA$85,$HM80),0)</f>
        <v>8408702700</v>
      </c>
      <c r="HW80" s="5">
        <f>IFERROR(求节点(相关资料!L$6:L$85,HB$6:HB$85,$HM80),0)</f>
        <v>124004029750</v>
      </c>
      <c r="HX80" s="5">
        <f>IFERROR(求节点(相关资料!M$6:M$85,HC$6:HC$85,$HM80),0)</f>
        <v>84939207900</v>
      </c>
      <c r="HY80" s="5">
        <f>IFERROR(求节点(相关资料!N$6:N$85,HD$6:HD$85,$HM80),0)</f>
        <v>0</v>
      </c>
      <c r="HZ80" s="5">
        <f>IFERROR(求节点(相关资料!O$6:O$85,HE$6:HE$85,$HM80),0)</f>
        <v>31330212666.666664</v>
      </c>
      <c r="IA80" s="5">
        <f>IFERROR(求节点(相关资料!P$6:P$85,HF$6:HF$85,$HM80),0)</f>
        <v>31330213266.666664</v>
      </c>
      <c r="IB80" s="5">
        <f>IFERROR(求节点(相关资料!Q$6:Q$85,HG$6:HG$85,$HM80),0)</f>
        <v>31330212966.666664</v>
      </c>
      <c r="IC80" s="5">
        <f>IFERROR(求节点(相关资料!R$6:R$85,HH$6:HH$85,$HM80),0)</f>
        <v>23497658766.666668</v>
      </c>
      <c r="ID80" s="5">
        <f>IFERROR(求节点(相关资料!S$6:S$85,HI$6:HI$85,$HM80),0)</f>
        <v>74319432300</v>
      </c>
      <c r="IE80" s="5">
        <f>IFERROR(求节点(相关资料!T$6:T$85,HJ$6:HJ$85,$HM80),0)</f>
        <v>2240215180</v>
      </c>
      <c r="IH80" s="6">
        <v>75</v>
      </c>
      <c r="II80" s="6">
        <f>SUMPRODUCT(HN80:IE80,'[1]功能-城建'!$X80:$AO80)</f>
        <v>1438948051166.667</v>
      </c>
      <c r="IJ80" s="6">
        <f>'[1]资源-木石铜粮'!$BW80</f>
        <v>1416996328091.1797</v>
      </c>
      <c r="IK80" s="6">
        <f t="shared" si="19"/>
        <v>1.0154917289765022</v>
      </c>
    </row>
    <row r="81" spans="1:245" x14ac:dyDescent="0.15">
      <c r="A81" s="2">
        <v>76</v>
      </c>
      <c r="B81" s="4">
        <f>'[1]资源-木石铜粮'!DG81</f>
        <v>563095607134.2666</v>
      </c>
      <c r="C81" s="4">
        <f>'[1]资源-木石铜粮'!DH81</f>
        <v>80733791591.053772</v>
      </c>
      <c r="D81" s="4">
        <f>'[1]资源-木石铜粮'!DI81</f>
        <v>246111458236.51147</v>
      </c>
      <c r="E81" s="4">
        <f>'[1]资源-木石铜粮'!DJ81</f>
        <v>0</v>
      </c>
      <c r="F81" s="4">
        <f>'[1]资源-木石铜粮'!DK81</f>
        <v>20014077264.390648</v>
      </c>
      <c r="G81" s="4">
        <f>'[1]资源-木石铜粮'!DL81</f>
        <v>20014077264.390648</v>
      </c>
      <c r="H81" s="4">
        <f>'[1]资源-木石铜粮'!DM81</f>
        <v>20014077264.390648</v>
      </c>
      <c r="I81" s="4">
        <f>'[1]资源-木石铜粮'!DN81</f>
        <v>20014077264.390648</v>
      </c>
      <c r="J81" s="29" t="e">
        <f>SMALL('[1]资源-木石铜粮'!$DO$6:$DO$55,$A81)</f>
        <v>#NUM!</v>
      </c>
      <c r="K81" s="4">
        <f>'[1]资源-木石铜粮'!DP81</f>
        <v>118222700730.59344</v>
      </c>
      <c r="L81" s="4">
        <f>'[1]资源-木石铜粮'!DQ81</f>
        <v>80733791131.110687</v>
      </c>
      <c r="M81" s="4">
        <f>'[1]资源-木石铜粮'!DR81</f>
        <v>194060899346.30786</v>
      </c>
      <c r="N81" s="4">
        <f>'[1]资源-木石铜粮'!DS81</f>
        <v>29047704404.734512</v>
      </c>
      <c r="O81" s="4">
        <f>'[1]资源-木石铜粮'!DT81</f>
        <v>29047705533.792587</v>
      </c>
      <c r="P81" s="4">
        <f>'[1]资源-木石铜粮'!DU81</f>
        <v>29047705124.954296</v>
      </c>
      <c r="Q81" s="4">
        <f>'[1]资源-木石铜粮'!DV81</f>
        <v>21785777503.033348</v>
      </c>
      <c r="R81" s="4">
        <f>'[1]资源-木石铜粮'!DW81</f>
        <v>70722544713.530853</v>
      </c>
      <c r="S81" s="4">
        <f>'[1]资源-木石铜粮'!DX81</f>
        <v>2002247499.938118</v>
      </c>
      <c r="T81" s="4">
        <f>'[1]资源-木石铜粮'!DY81</f>
        <v>0</v>
      </c>
      <c r="V81" s="2">
        <v>76</v>
      </c>
      <c r="W81" s="2">
        <f>IFERROR(求节点($A$6:$A$85,B$6:B$85,相关资料!C81),0)</f>
        <v>563095607134.2666</v>
      </c>
      <c r="X81" s="2">
        <f>IFERROR(求节点($A$6:$A$85,C$6:C$85,相关资料!D81),0)</f>
        <v>80733791591.053772</v>
      </c>
      <c r="Y81" s="2">
        <f>IFERROR(求节点($A$6:$A$85,D$6:D$85,相关资料!E81),0)</f>
        <v>464988771639.45007</v>
      </c>
      <c r="Z81" s="2">
        <f>IFERROR(求节点($A$6:$A$85,E$6:E$85,相关资料!F81),0)</f>
        <v>0</v>
      </c>
      <c r="AA81" s="2">
        <f>IFERROR(求节点($A$6:$A$85,F$6:F$85,相关资料!G81),0)</f>
        <v>20014077264.390648</v>
      </c>
      <c r="AB81" s="2">
        <f>IFERROR(求节点($A$6:$A$85,G$6:G$85,相关资料!H81),0)</f>
        <v>20014077264.390648</v>
      </c>
      <c r="AC81" s="2">
        <f>IFERROR(求节点($A$6:$A$85,H$6:H$85,相关资料!I81),0)</f>
        <v>20014077264.390648</v>
      </c>
      <c r="AD81" s="2">
        <f>IFERROR(求节点($A$6:$A$85,I$6:I$85,相关资料!J81),0)</f>
        <v>20014077264.390648</v>
      </c>
      <c r="AE81" s="29">
        <f>MAX(求节点('[1]功能-城建'!$K$33:$K$55,$J$33:$J$85,$V81),AE80)</f>
        <v>1224082814.2575464</v>
      </c>
      <c r="AF81" s="2">
        <f>IFERROR(求节点($A$6:$A$85,K$6:K$85,相关资料!L81),0)</f>
        <v>118222700730.59344</v>
      </c>
      <c r="AG81" s="2">
        <f>IFERROR(求节点($A$6:$A$85,L$6:L$85,相关资料!M81),0)</f>
        <v>80733791131.110687</v>
      </c>
      <c r="AH81" s="2">
        <f>IFERROR(求节点($A$6:$A$85,M$6:M$85,相关资料!N81),0)</f>
        <v>365635414126.22552</v>
      </c>
      <c r="AI81" s="2">
        <f>IFERROR(求节点($A$6:$A$85,N$6:N$85,相关资料!O81),0)</f>
        <v>46721568786.87645</v>
      </c>
      <c r="AJ81" s="2">
        <f>IFERROR(求节点($A$6:$A$85,O$6:O$85,相关资料!P81),0)</f>
        <v>46721569915.934525</v>
      </c>
      <c r="AK81" s="2">
        <f>IFERROR(求节点($A$6:$A$85,P$6:P$85,相关资料!Q81),0)</f>
        <v>46721569507.096237</v>
      </c>
      <c r="AL81" s="2">
        <f>IFERROR(求节点($A$6:$A$85,Q$6:Q$85,相关资料!R81),0)</f>
        <v>35041175789.639816</v>
      </c>
      <c r="AM81" s="2">
        <f>IFERROR(求节点($A$6:$A$85,R$6:R$85,相关资料!S81),0)</f>
        <v>70722544713.530853</v>
      </c>
      <c r="AN81" s="2">
        <f>IFERROR(求节点($A$6:$A$85,S$6:S$85,相关资料!T81),0)</f>
        <v>3606382190.1373234</v>
      </c>
      <c r="AO81" s="2">
        <f>IFERROR(求节点($A$6:$A$85,T$6:T$85,相关资料!U81),0)</f>
        <v>0</v>
      </c>
      <c r="AQ81" s="2">
        <v>76</v>
      </c>
      <c r="AR81" s="2">
        <f>IF(W81-W80=0,MAX(AR$6:AR80),W81-W80)</f>
        <v>84264944821.308777</v>
      </c>
      <c r="AS81" s="2">
        <f>IF(X81-X80=0,MAX(AS$6:AS80),X81-X80)</f>
        <v>11786077249.516403</v>
      </c>
      <c r="AT81" s="2">
        <f>IF(Y81-Y80=0,MAX(AT$6:AT80),Y81-Y80)</f>
        <v>130219026434.29602</v>
      </c>
      <c r="AU81" s="2">
        <f>IF(Z81-Z80=0,MAX(AU$6:AU80),Z81-Z80)</f>
        <v>0</v>
      </c>
      <c r="AV81" s="2">
        <f>IF(AA81-AA80=0,MAX(AV$6:AV80),AA81-AA80)</f>
        <v>2753756366.7094383</v>
      </c>
      <c r="AW81" s="2">
        <f>IF(AB81-AB80=0,MAX(AW$6:AW80),AB81-AB80)</f>
        <v>2753756366.7094383</v>
      </c>
      <c r="AX81" s="2">
        <f>IF(AC81-AC80=0,MAX(AX$6:AX80),AC81-AC80)</f>
        <v>2753756366.7094383</v>
      </c>
      <c r="AY81" s="2">
        <f>IF(AD81-AD80=0,MAX(AY$6:AY80),AD81-AD80)</f>
        <v>2753756366.7094383</v>
      </c>
      <c r="AZ81" s="2">
        <f>IF(AE81-AE80=0,MAX(AZ$6:AZ80),AE81-AE80)</f>
        <v>237901179.0002284</v>
      </c>
      <c r="BA81" s="2">
        <f>IF(AF81-AF80=0,MAX(BA$6:BA80),AF81-AF80)</f>
        <v>17624040746.940399</v>
      </c>
      <c r="BB81" s="2">
        <f>IF(AG81-AG80=0,MAX(BB$6:BB80),AG81-AG80)</f>
        <v>11786077249.516403</v>
      </c>
      <c r="BC81" s="2">
        <f>IF(AH81-AH80=0,MAX(BC$6:BC80),AH81-AH80)</f>
        <v>80184338195.206726</v>
      </c>
      <c r="BD81" s="2">
        <f>IF(AI81-AI80=0,MAX(BD$6:BD80),AI81-AI80)</f>
        <v>17673864382.141937</v>
      </c>
      <c r="BE81" s="2">
        <f>IF(AJ81-AJ80=0,MAX(BE$6:BE80),AJ81-AJ80)</f>
        <v>17673864382.141937</v>
      </c>
      <c r="BF81" s="2">
        <f>IF(AK81-AK80=0,MAX(BF$6:BF80),AK81-AK80)</f>
        <v>17673864382.141941</v>
      </c>
      <c r="BG81" s="2">
        <f>IF(AL81-AL80=0,MAX(BG$6:BG80),AL81-AL80)</f>
        <v>13255398286.606468</v>
      </c>
      <c r="BH81" s="2">
        <f>IF(AM81-AM80=0,MAX(BH$6:BH80),AM81-AM80)</f>
        <v>10409199066.161682</v>
      </c>
      <c r="BI81" s="2">
        <f>IF(AN81-AN80=0,MAX(BI$6:BI80),AN81-AN80)</f>
        <v>1285032343.8735757</v>
      </c>
      <c r="BK81" s="21">
        <v>1.24</v>
      </c>
      <c r="BL81" s="2">
        <v>76</v>
      </c>
      <c r="BM81" s="2">
        <f>IF($BL81&gt;BM$1,0,SMALL(AR$6:AR$85,$BL81)*求节点($BL$6:$BL$85,$BK$6:$BK$85,INDEX(升级建筑所需大殿等级!AA$6:AA$85,MATCH($BL81,升级建筑所需大殿等级!$Z$6:$Z$85,0))))</f>
        <v>104488531578.42288</v>
      </c>
      <c r="BN81" s="2">
        <f>IF($BL81&gt;BN$1,0,SMALL(AS$6:AS$85,$BL81)*求节点($BL$6:$BL$85,$BK$6:$BK$85,INDEX(升级建筑所需大殿等级!AB$6:AB$85,MATCH($BL81,升级建筑所需大殿等级!$Z$6:$Z$85,0))))</f>
        <v>14614735789.400339</v>
      </c>
      <c r="BO81" s="2">
        <f>IF($BL81&gt;BO$1,0,SMALL(AT$6:AT$85,$BL81)*求节点($BL$6:$BL$85,$BK$6:$BK$85,INDEX(升级建筑所需大殿等级!AC$6:AC$85,MATCH($BL81,升级建筑所需大殿等级!$Z$6:$Z$85,0))))</f>
        <v>0</v>
      </c>
      <c r="BP81" s="2">
        <f>IF($BL81&gt;BP$1,0,SMALL(AU$6:AU$85,$BL81)*求节点($BL$6:$BL$85,$BK$6:$BK$85,INDEX(升级建筑所需大殿等级!AD$6:AD$85,MATCH($BL81,升级建筑所需大殿等级!$Z$6:$Z$85,0))))</f>
        <v>0</v>
      </c>
      <c r="BQ81" s="2">
        <f>IF($BL81&gt;BQ$1,0,SMALL(AV$6:AV$85,$BL81)*求节点($BL$6:$BL$85,$BK$6:$BK$85,INDEX(升级建筑所需大殿等级!AE$6:AE$85,MATCH($BL81,升级建筑所需大殿等级!$Z$6:$Z$85,0))))</f>
        <v>3414657894.7197037</v>
      </c>
      <c r="BR81" s="2">
        <f>IF($BL81&gt;BR$1,0,SMALL(AW$6:AW$85,$BL81)*求节点($BL$6:$BL$85,$BK$6:$BK$85,INDEX(升级建筑所需大殿等级!AF$6:AF$85,MATCH($BL81,升级建筑所需大殿等级!$Z$6:$Z$85,0))))</f>
        <v>3414657894.7197037</v>
      </c>
      <c r="BS81" s="2">
        <f>IF($BL81&gt;BS$1,0,SMALL(AX$6:AX$85,$BL81)*求节点($BL$6:$BL$85,$BK$6:$BK$85,INDEX(升级建筑所需大殿等级!AG$6:AG$85,MATCH($BL81,升级建筑所需大殿等级!$Z$6:$Z$85,0))))</f>
        <v>3414657894.7197037</v>
      </c>
      <c r="BT81" s="2">
        <f>IF($BL81&gt;BT$1,0,SMALL(AY$6:AY$85,$BL81)*求节点($BL$6:$BL$85,$BK$6:$BK$85,INDEX(升级建筑所需大殿等级!AH$6:AH$85,MATCH($BL81,升级建筑所需大殿等级!$Z$6:$Z$85,0))))</f>
        <v>3414657894.7197037</v>
      </c>
      <c r="BU81" s="2">
        <f>IF($BL81&gt;BU$1,0,SMALL(AZ$6:AZ$85,$BL81)*求节点($BL$6:$BL$85,$BK$6:$BK$85,INDEX(升级建筑所需大殿等级!AI$6:AI$85,MATCH($BL81,升级建筑所需大殿等级!$Z$6:$Z$85,0))))</f>
        <v>294997461.96028322</v>
      </c>
      <c r="BV81" s="2">
        <f>IF($BL81&gt;BV$1,0,SMALL(BA$6:BA$85,$BL81)*求节点($BL$6:$BL$85,$BK$6:$BK$85,INDEX(升级建筑所需大殿等级!AJ$6:AJ$85,MATCH($BL81,升级建筑所需大殿等级!$Z$6:$Z$85,0))))</f>
        <v>21853810526.206097</v>
      </c>
      <c r="BW81" s="2">
        <f>IF($BL81&gt;BW$1,0,SMALL(BB$6:BB$85,$BL81)*求节点($BL$6:$BL$85,$BK$6:$BK$85,INDEX(升级建筑所需大殿等级!AK$6:AK$85,MATCH($BL81,升级建筑所需大殿等级!$Z$6:$Z$85,0))))</f>
        <v>14614735789.400339</v>
      </c>
      <c r="BX81" s="2">
        <f>IF($BL81&gt;BX$1,0,SMALL(BC$6:BC$85,$BL81)*求节点($BL$6:$BL$85,$BK$6:$BK$85,INDEX(升级建筑所需大殿等级!AL$6:AL$85,MATCH($BL81,升级建筑所需大殿等级!$Z$6:$Z$85,0))))</f>
        <v>0</v>
      </c>
      <c r="BY81" s="2">
        <f>IF($BL81&gt;BY$1,0,SMALL(BD$6:BD$85,$BL81)*求节点($BL$6:$BL$85,$BK$6:$BK$85,INDEX(升级建筑所需大殿等级!AM$6:AM$85,MATCH($BL81,升级建筑所需大殿等级!$Z$6:$Z$85,0))))</f>
        <v>0</v>
      </c>
      <c r="BZ81" s="2">
        <f>IF($BL81&gt;BZ$1,0,SMALL(BE$6:BE$85,$BL81)*求节点($BL$6:$BL$85,$BK$6:$BK$85,INDEX(升级建筑所需大殿等级!AN$6:AN$85,MATCH($BL81,升级建筑所需大殿等级!$Z$6:$Z$85,0))))</f>
        <v>0</v>
      </c>
      <c r="CA81" s="2">
        <f>IF($BL81&gt;CA$1,0,SMALL(BF$6:BF$85,$BL81)*求节点($BL$6:$BL$85,$BK$6:$BK$85,INDEX(升级建筑所需大殿等级!AO$6:AO$85,MATCH($BL81,升级建筑所需大殿等级!$Z$6:$Z$85,0))))</f>
        <v>0</v>
      </c>
      <c r="CB81" s="2">
        <f>IF($BL81&gt;CB$1,0,SMALL(BG$6:BG$85,$BL81)*求节点($BL$6:$BL$85,$BK$6:$BK$85,INDEX(升级建筑所需大殿等级!AP$6:AP$85,MATCH($BL81,升级建筑所需大殿等级!$Z$6:$Z$85,0))))</f>
        <v>0</v>
      </c>
      <c r="CC81" s="2">
        <f>IF($BL81&gt;CC$1,0,SMALL(BH$6:BH$85,$BL81)*求节点($BL$6:$BL$85,$BK$6:$BK$85,INDEX(升级建筑所需大殿等级!AQ$6:AQ$85,MATCH($BL81,升级建筑所需大殿等级!$Z$6:$Z$85,0))))</f>
        <v>12907406842.040485</v>
      </c>
      <c r="CD81" s="2">
        <f>IF($BL81&gt;CD$1,0,SMALL(BI$6:BI$85,$BL81)*求节点($BL$6:$BL$85,$BK$6:$BK$85,INDEX(升级建筑所需大殿等级!AR$6:AR$85,MATCH($BL81,升级建筑所需大殿等级!$Z$6:$Z$85,0))))</f>
        <v>0</v>
      </c>
      <c r="CE81" s="2"/>
      <c r="CF81" s="2"/>
      <c r="CH81" s="1">
        <v>76</v>
      </c>
      <c r="CI81" s="1">
        <f>IFERROR(ROUND($BM81*INDEX(消耗汇总!BE$8:BE$87,相关资料!$C81,1),-2),0)</f>
        <v>23219673700</v>
      </c>
      <c r="CJ81" s="1">
        <f>IFERROR(ROUND($BM81*INDEX(消耗汇总!BF$8:BF$87,相关资料!$C81,1),-2),0)</f>
        <v>58049184200</v>
      </c>
      <c r="CK81" s="1">
        <f>IFERROR(ROUND($BM81*INDEX(消耗汇总!BG$8:BG$87,相关资料!$C81,1),-2),0)</f>
        <v>23219673700</v>
      </c>
      <c r="CL81" s="1">
        <f>IFERROR(ROUND($BM81*INDEX(消耗汇总!BH$8:BH$87,相关资料!$C81,1),-2),0)</f>
        <v>0</v>
      </c>
      <c r="CN81" s="1">
        <f>IFERROR(ROUND($BN81*INDEX(消耗汇总!BE$8:BE$87,相关资料!$D81,1),-2),0)</f>
        <v>3247719100</v>
      </c>
      <c r="CO81" s="1">
        <f>IFERROR(ROUND($BN81*INDEX(消耗汇总!BF$8:BF$87,相关资料!$D81,1),-2),0)</f>
        <v>8119297700</v>
      </c>
      <c r="CP81" s="1">
        <f>IFERROR(ROUND($BN81*INDEX(消耗汇总!BG$8:BG$87,相关资料!$D81,1),-2),0)</f>
        <v>3247719100</v>
      </c>
      <c r="CQ81" s="1">
        <f>IFERROR(ROUND($BN81*INDEX(消耗汇总!BH$8:BH$87,相关资料!$D81,1),-2),0)</f>
        <v>0</v>
      </c>
      <c r="CS81" s="1">
        <f>IFERROR(ROUND($BO81*INDEX(消耗汇总!BE$8:BE$87,相关资料!$E81,1),-2),0)</f>
        <v>0</v>
      </c>
      <c r="CT81" s="1">
        <f>IFERROR(ROUND($BO81*INDEX(消耗汇总!BF$8:BF$87,相关资料!$E81,1),-2),0)</f>
        <v>0</v>
      </c>
      <c r="CU81" s="1">
        <f>IFERROR(ROUND($BO81*INDEX(消耗汇总!BG$8:BG$87,相关资料!$E81,1),-2),0)</f>
        <v>0</v>
      </c>
      <c r="CV81" s="1">
        <f>IFERROR(ROUND($BO81*INDEX(消耗汇总!BH$8:BH$87,相关资料!$E81,1),-2),0)</f>
        <v>0</v>
      </c>
      <c r="CX81" s="1">
        <f>IFERROR(ROUND($BP81*INDEX(消耗汇总!BE$8:BE$87,相关资料!$F81,1),-2),0)</f>
        <v>0</v>
      </c>
      <c r="CY81" s="1">
        <f>IFERROR(ROUND($BP81*INDEX(消耗汇总!BF$8:BF$87,相关资料!$F81,1),-2),0)</f>
        <v>0</v>
      </c>
      <c r="CZ81" s="1">
        <f>IFERROR(ROUND($BP81*INDEX(消耗汇总!BG$8:BG$87,相关资料!$F81,1),-2),0)</f>
        <v>0</v>
      </c>
      <c r="DA81" s="1">
        <f>IFERROR(ROUND($BP81*INDEX(消耗汇总!BH$8:BH$87,相关资料!$F81,1),-2),0)</f>
        <v>0</v>
      </c>
      <c r="DD81" s="1">
        <f>IFERROR(ROUND($BQ81*INDEX(消耗汇总!BF$8:BF$87,相关资料!$G81,1)+$BS81*INDEX(消耗汇总!BF$8:BF$87,相关资料!$G81,1)/2,-2),0)</f>
        <v>2845548200</v>
      </c>
      <c r="DE81" s="1">
        <f>IFERROR(ROUND($BQ81*INDEX(消耗汇总!BG$8:BG$87,相关资料!$G81,1)+$BS81*INDEX(消耗汇总!BG$8:BG$87,相关资料!$G81,1)/2,-2),0)</f>
        <v>1138219300</v>
      </c>
      <c r="DF81" s="1">
        <f>IFERROR(ROUND($BQ81*INDEX(消耗汇总!BH$8:BH$87,相关资料!$G81,1)+$BS81*INDEX(消耗汇总!BH$8:BH$87,相关资料!$G81,1)/2,-2),0)</f>
        <v>0</v>
      </c>
      <c r="DH81" s="1">
        <f t="shared" si="20"/>
        <v>1138219300</v>
      </c>
      <c r="DI81" s="1">
        <f t="shared" si="21"/>
        <v>2845548200</v>
      </c>
      <c r="DM81" s="2">
        <f t="shared" si="22"/>
        <v>1991883750</v>
      </c>
      <c r="DN81" s="2"/>
      <c r="DO81" s="2">
        <f t="shared" si="23"/>
        <v>1991883750</v>
      </c>
      <c r="DR81" s="1">
        <f>IFERROR(ROUND($BT81*INDEX(消耗汇总!BE$8:BE$87,相关资料!$J81,1),-2),0)</f>
        <v>758812900</v>
      </c>
      <c r="DS81" s="1">
        <f>IFERROR(ROUND($BT81*INDEX(消耗汇总!BF$8:BF$87,相关资料!$J81,1),-2),0)</f>
        <v>1897032200</v>
      </c>
      <c r="DT81" s="1">
        <f>IFERROR(ROUND($BT81*INDEX(消耗汇总!BG$8:BG$87,相关资料!$J81,1),-2),0)</f>
        <v>758812900</v>
      </c>
      <c r="DU81" s="1">
        <f>IFERROR(ROUND($BT81*INDEX(消耗汇总!BH$8:BH$87,'[1]功能-城建'!$AZ81,1),-2),0)</f>
        <v>0</v>
      </c>
      <c r="DW81" s="1">
        <f>ROUND($BU81*INDEX(消耗汇总!BE$8:BE$87,相关资料!$K81,1),-2)</f>
        <v>65555000</v>
      </c>
      <c r="DX81" s="1">
        <f>ROUND($BU81*INDEX(消耗汇总!BF$8:BF$87,相关资料!$K81,1),-2)</f>
        <v>163887500</v>
      </c>
      <c r="DY81" s="1">
        <f>ROUND($BU81*INDEX(消耗汇总!BG$8:BG$87,相关资料!$K81,1),-2)</f>
        <v>65555000</v>
      </c>
      <c r="DZ81" s="1">
        <f>ROUND($BU81*INDEX(消耗汇总!BH$8:BH$87,相关资料!$K81,1),-2)</f>
        <v>0</v>
      </c>
      <c r="EB81" s="1">
        <f>IFERROR(ROUND($BV81*INDEX(消耗汇总!BE$8:BE$87,相关资料!$L81,1),-2),0)</f>
        <v>4856402300</v>
      </c>
      <c r="EC81" s="1">
        <f>IFERROR(ROUND($BV81*INDEX(消耗汇总!BF$8:BF$87,相关资料!$L81,1),-2),0)</f>
        <v>12141005800</v>
      </c>
      <c r="ED81" s="1">
        <f>IFERROR(ROUND($BV81*INDEX(消耗汇总!BG$8:BG$87,相关资料!$L81,1),-2),0)</f>
        <v>4856402300</v>
      </c>
      <c r="EE81" s="1">
        <f>IFERROR(ROUND($BV81*INDEX(消耗汇总!BH$8:BH$87,相关资料!$L81,1),-2),0)</f>
        <v>0</v>
      </c>
      <c r="EG81" s="1">
        <f>IFERROR(ROUND($BW81*INDEX(消耗汇总!BE$8:BE$87,相关资料!$M81,1),-2),0)</f>
        <v>3247719100</v>
      </c>
      <c r="EH81" s="1">
        <f>IFERROR(ROUND($BW81*INDEX(消耗汇总!BF$8:BF$87,相关资料!$M81,1),-2),0)</f>
        <v>8119297700</v>
      </c>
      <c r="EI81" s="1">
        <f>IFERROR(ROUND($BW81*INDEX(消耗汇总!BG$8:BG$87,相关资料!$M81,1),-2),0)</f>
        <v>3247719100</v>
      </c>
      <c r="EJ81" s="1">
        <f>IFERROR(ROUND($BW81*INDEX(消耗汇总!BH$8:BH$87,相关资料!$M81,1),-2),0)</f>
        <v>0</v>
      </c>
      <c r="EL81" s="1">
        <f>IFERROR(ROUND($BX81*INDEX(消耗汇总!BE$8:BE$87,相关资料!$N81,1),-2),0)</f>
        <v>0</v>
      </c>
      <c r="EM81" s="1">
        <f>IFERROR(ROUND($BX81*INDEX(消耗汇总!BF$8:BF$87,相关资料!$N81,1),-2),0)</f>
        <v>0</v>
      </c>
      <c r="EN81" s="1">
        <f>IFERROR(ROUND($BX81*INDEX(消耗汇总!BG$8:BG$87,相关资料!$N81,1),-2),0)</f>
        <v>0</v>
      </c>
      <c r="EO81" s="1">
        <f>IFERROR(ROUND($BX81*INDEX(消耗汇总!BH$8:BH$87,相关资料!$N81,1),-2),0)</f>
        <v>0</v>
      </c>
      <c r="EQ81" s="1">
        <f>IFERROR(ROUND($BY81*INDEX(消耗汇总!BE$8:BE$87,相关资料!$O81,1),-2),0)</f>
        <v>0</v>
      </c>
      <c r="ER81" s="1">
        <f>IFERROR(ROUND($BY81*INDEX(消耗汇总!BF$8:BF$87,相关资料!$O81,1),-2),0)</f>
        <v>0</v>
      </c>
      <c r="ES81" s="1">
        <f>IFERROR(ROUND($BY81*INDEX(消耗汇总!BG$8:BG$87,相关资料!$O81,1),-2),0)</f>
        <v>0</v>
      </c>
      <c r="ET81" s="1">
        <f>IFERROR(ROUND($BY81*INDEX(消耗汇总!BH$8:BH$87,相关资料!$O81,1),-2),0)</f>
        <v>0</v>
      </c>
      <c r="EV81" s="1">
        <f>IFERROR(ROUND($BZ81*INDEX(消耗汇总!BE$8:BE$87,相关资料!$P81,1),-2),0)</f>
        <v>0</v>
      </c>
      <c r="EW81" s="1">
        <f>IFERROR(ROUND($BZ81*INDEX(消耗汇总!BF$8:BF$87,相关资料!$P81,1),-2),0)</f>
        <v>0</v>
      </c>
      <c r="EX81" s="1">
        <f>IFERROR(ROUND($BZ81*INDEX(消耗汇总!BG$8:BG$87,相关资料!$P81,1),-2),0)</f>
        <v>0</v>
      </c>
      <c r="EY81" s="1">
        <f>IFERROR(ROUND($BZ81*INDEX(消耗汇总!BH$8:BH$87,相关资料!$P81,1),-2),0)</f>
        <v>0</v>
      </c>
      <c r="FA81" s="1">
        <f>IFERROR(ROUND($CA81*INDEX(消耗汇总!BE$8:BE$87,相关资料!$Q81,1),-2),0)</f>
        <v>0</v>
      </c>
      <c r="FB81" s="1">
        <f>IFERROR(ROUND($CA81*INDEX(消耗汇总!BF$8:BF$87,相关资料!$Q81,1),-2),0)</f>
        <v>0</v>
      </c>
      <c r="FC81" s="1">
        <f>IFERROR(ROUND($CA81*INDEX(消耗汇总!BG$8:BG$87,相关资料!$Q81,1),-2),0)</f>
        <v>0</v>
      </c>
      <c r="FD81" s="1">
        <f>IFERROR(ROUND($CA81*INDEX(消耗汇总!BH$8:BH$87,相关资料!$Q81,1),-2),0)</f>
        <v>0</v>
      </c>
      <c r="FF81" s="1">
        <f>IFERROR(ROUND($CB81*INDEX(消耗汇总!BE$8:BE$87,相关资料!$R81,1),-2),0)</f>
        <v>0</v>
      </c>
      <c r="FG81" s="1">
        <f>IFERROR(ROUND($CB81*INDEX(消耗汇总!BF$8:BF$87,相关资料!$R81,1),-2),0)</f>
        <v>0</v>
      </c>
      <c r="FH81" s="1">
        <f>IFERROR(ROUND($CB81*INDEX(消耗汇总!BG$8:BG$87,相关资料!$R81,1),-2),0)</f>
        <v>0</v>
      </c>
      <c r="FI81" s="1">
        <f>IFERROR(ROUND($CB81*INDEX(消耗汇总!BH$8:BH$87,相关资料!$R81,1),-2),0)</f>
        <v>0</v>
      </c>
      <c r="FK81" s="1">
        <f>IFERROR(ROUND($CC81*INDEX(消耗汇总!BE$8:BE$87,相关资料!$S81,1),-2),0)</f>
        <v>2868312600</v>
      </c>
      <c r="FL81" s="1">
        <f>IFERROR(ROUND($CC81*INDEX(消耗汇总!BF$8:BF$87,相关资料!$S81,1),-2),0)</f>
        <v>7170781600</v>
      </c>
      <c r="FM81" s="1">
        <f>IFERROR(ROUND($CC81*INDEX(消耗汇总!BG$8:BG$87,相关资料!$S81,1),-2),0)</f>
        <v>2868312600</v>
      </c>
      <c r="FN81" s="1">
        <f>IFERROR(ROUND($CC81*INDEX(消耗汇总!BH$8:BH$87,相关资料!$S81,1),-2),0)</f>
        <v>0</v>
      </c>
      <c r="FP81" s="1">
        <f>IFERROR(ROUND($CD81*INDEX(消耗汇总!BE$8:BE$87,相关资料!$T81,1),-2),0)</f>
        <v>0</v>
      </c>
      <c r="FQ81" s="1">
        <f>IFERROR(ROUND($CD81*INDEX(消耗汇总!BF$8:BF$87,相关资料!$T81,1),-2),0)</f>
        <v>0</v>
      </c>
      <c r="FR81" s="1">
        <f>IFERROR(ROUND($CD81*INDEX(消耗汇总!BG$8:BG$87,相关资料!$T81,1),-2),0)</f>
        <v>0</v>
      </c>
      <c r="FS81" s="1">
        <f>IFERROR(ROUND($CD81*INDEX(消耗汇总!BH$8:BH$87,相关资料!$T81,1),-2),0)</f>
        <v>0</v>
      </c>
      <c r="FW81" s="8">
        <v>76</v>
      </c>
      <c r="FX81" s="5">
        <f t="shared" si="36"/>
        <v>104488531600</v>
      </c>
      <c r="FY81" s="5">
        <f t="shared" si="37"/>
        <v>14614735900</v>
      </c>
      <c r="FZ81" s="5">
        <f t="shared" si="38"/>
        <v>0</v>
      </c>
      <c r="GA81" s="5">
        <f t="shared" si="24"/>
        <v>0</v>
      </c>
      <c r="GB81" s="5">
        <f t="shared" si="25"/>
        <v>3983767500</v>
      </c>
      <c r="GC81" s="5">
        <f t="shared" si="26"/>
        <v>3983767500</v>
      </c>
      <c r="GD81" s="5">
        <f t="shared" si="39"/>
        <v>3983767500</v>
      </c>
      <c r="GE81" s="5">
        <f t="shared" si="40"/>
        <v>3414658000</v>
      </c>
      <c r="GF81" s="5">
        <f t="shared" si="27"/>
        <v>294997500</v>
      </c>
      <c r="GG81" s="5">
        <f t="shared" si="28"/>
        <v>21853810400</v>
      </c>
      <c r="GH81" s="5">
        <f t="shared" si="29"/>
        <v>14614735900</v>
      </c>
      <c r="GI81" s="8"/>
      <c r="GJ81" s="5">
        <f t="shared" si="30"/>
        <v>0</v>
      </c>
      <c r="GK81" s="5">
        <f t="shared" si="31"/>
        <v>0</v>
      </c>
      <c r="GL81" s="5">
        <f t="shared" si="32"/>
        <v>0</v>
      </c>
      <c r="GM81" s="5">
        <f t="shared" si="33"/>
        <v>0</v>
      </c>
      <c r="GN81" s="5">
        <f t="shared" si="34"/>
        <v>12907406800</v>
      </c>
      <c r="GO81" s="5">
        <f t="shared" si="35"/>
        <v>0</v>
      </c>
      <c r="GR81" s="8">
        <v>76</v>
      </c>
      <c r="GS81" s="5">
        <f>SUM(FX$6:FX81)</f>
        <v>694786615300</v>
      </c>
      <c r="GT81" s="5">
        <f>SUM(FY$6:FY81)</f>
        <v>99553943500</v>
      </c>
      <c r="GU81" s="5">
        <f>SUM(FZ$6:FZ81)</f>
        <v>574088126600</v>
      </c>
      <c r="GV81" s="5">
        <f>SUM(GA$6:GA81)</f>
        <v>0</v>
      </c>
      <c r="GW81" s="5">
        <f>SUM(GB$6:GB81)</f>
        <v>28520178700</v>
      </c>
      <c r="GX81" s="5">
        <f>SUM(GC$6:GC81)</f>
        <v>28520178700</v>
      </c>
      <c r="GY81" s="5">
        <f>SUM(GD$6:GD81)</f>
        <v>28520178720</v>
      </c>
      <c r="GZ81" s="5">
        <f>SUM(GE$6:GE81)</f>
        <v>24646111250</v>
      </c>
      <c r="HA81" s="5">
        <f>SUM(GF$6:GF81)</f>
        <v>8703700200</v>
      </c>
      <c r="HB81" s="5">
        <f>SUM(GG$6:GG81)</f>
        <v>145857840150</v>
      </c>
      <c r="HC81" s="5">
        <f>SUM(GH$6:GH81)</f>
        <v>99553943800</v>
      </c>
      <c r="HD81" s="5">
        <f>SUM(GI$6:GI81)</f>
        <v>0</v>
      </c>
      <c r="HE81" s="5">
        <f>SUM(GJ$6:GJ81)</f>
        <v>57765804600</v>
      </c>
      <c r="HF81" s="5">
        <f>SUM(GK$6:GK81)</f>
        <v>57765805200</v>
      </c>
      <c r="HG81" s="5">
        <f>SUM(GL$6:GL81)</f>
        <v>57765804900</v>
      </c>
      <c r="HH81" s="5">
        <f>SUM(GM$6:GM81)</f>
        <v>43324352700</v>
      </c>
      <c r="HI81" s="5">
        <f>SUM(GN$6:GN81)</f>
        <v>87226839100</v>
      </c>
      <c r="HJ81" s="5">
        <f>SUM(GO$6:GO81)</f>
        <v>4436503800</v>
      </c>
      <c r="HM81" s="8">
        <v>76</v>
      </c>
      <c r="HN81" s="5">
        <f>IFERROR(求节点(相关资料!C$6:C$85,GS$6:GS$85,$HM81),0)</f>
        <v>694786615300</v>
      </c>
      <c r="HO81" s="5">
        <f>IFERROR(求节点(相关资料!D$6:D$85,GT$6:GT$85,$HM81),0)</f>
        <v>99553943500</v>
      </c>
      <c r="HP81" s="5">
        <f>IFERROR(求节点(相关资料!E$6:E$85,GU$6:GU$85,$HM81),0)</f>
        <v>309185636266.66669</v>
      </c>
      <c r="HQ81" s="5">
        <f>IFERROR(求节点(相关资料!F$6:F$85,GV$6:GV$85,$HM81),0)</f>
        <v>0</v>
      </c>
      <c r="HR81" s="5">
        <f>IFERROR(求节点(相关资料!G$6:G$85,GW$6:GW$85,$HM81),0)</f>
        <v>28520178700</v>
      </c>
      <c r="HS81" s="5">
        <f>IFERROR(求节点(相关资料!H$6:H$85,GX$6:GX$85,$HM81),0)</f>
        <v>28520178700</v>
      </c>
      <c r="HT81" s="5">
        <f>IFERROR(求节点(相关资料!I$6:I$85,GY$6:GY$85,$HM81),0)</f>
        <v>28520178720</v>
      </c>
      <c r="HU81" s="5">
        <f>IFERROR(求节点(相关资料!J$6:J$85,GZ$6:GZ$85,$HM81),0)</f>
        <v>24646111250</v>
      </c>
      <c r="HV81" s="5">
        <f>IFERROR(求节点(相关资料!K$6:K$85,HA$6:HA$85,$HM81),0)</f>
        <v>8703700200</v>
      </c>
      <c r="HW81" s="5">
        <f>IFERROR(求节点(相关资料!L$6:L$85,HB$6:HB$85,$HM81),0)</f>
        <v>145857840150</v>
      </c>
      <c r="HX81" s="5">
        <f>IFERROR(求节点(相关资料!M$6:M$85,HC$6:HC$85,$HM81),0)</f>
        <v>99553943800</v>
      </c>
      <c r="HY81" s="5">
        <f>IFERROR(求节点(相关资料!N$6:N$85,HD$6:HD$85,$HM81),0)</f>
        <v>0</v>
      </c>
      <c r="HZ81" s="5">
        <f>IFERROR(求节点(相关资料!O$6:O$85,HE$6:HE$85,$HM81),0)</f>
        <v>35850212800</v>
      </c>
      <c r="IA81" s="5">
        <f>IFERROR(求节点(相关资料!P$6:P$85,HF$6:HF$85,$HM81),0)</f>
        <v>35850213400</v>
      </c>
      <c r="IB81" s="5">
        <f>IFERROR(求节点(相关资料!Q$6:Q$85,HG$6:HG$85,$HM81),0)</f>
        <v>35850213100</v>
      </c>
      <c r="IC81" s="5">
        <f>IFERROR(求节点(相关资料!R$6:R$85,HH$6:HH$85,$HM81),0)</f>
        <v>26887658900</v>
      </c>
      <c r="ID81" s="5">
        <f>IFERROR(求节点(相关资料!S$6:S$85,HI$6:HI$85,$HM81),0)</f>
        <v>87226839100</v>
      </c>
      <c r="IE81" s="5">
        <f>IFERROR(求节点(相关资料!T$6:T$85,HJ$6:HJ$85,$HM81),0)</f>
        <v>2541639440</v>
      </c>
      <c r="IH81" s="6">
        <v>76</v>
      </c>
      <c r="II81" s="6">
        <f>SUMPRODUCT(HN81:IE81,'[1]功能-城建'!$X81:$AO81)</f>
        <v>1692055103326.6667</v>
      </c>
      <c r="IJ81" s="6">
        <f>'[1]资源-木石铜粮'!$BW81</f>
        <v>1662700239910.8293</v>
      </c>
      <c r="IK81" s="6">
        <f t="shared" si="19"/>
        <v>1.0176549342516554</v>
      </c>
    </row>
    <row r="82" spans="1:245" x14ac:dyDescent="0.15">
      <c r="A82" s="2">
        <v>77</v>
      </c>
      <c r="B82" s="4">
        <f>'[1]资源-木石铜粮'!DG82</f>
        <v>662017334495.21191</v>
      </c>
      <c r="C82" s="4">
        <f>'[1]资源-木石铜粮'!DH82</f>
        <v>94519012952.320984</v>
      </c>
      <c r="D82" s="4">
        <f>'[1]资源-木石铜粮'!DI82</f>
        <v>288845644456.43964</v>
      </c>
      <c r="E82" s="4">
        <f>'[1]资源-木石铜粮'!DJ82</f>
        <v>0</v>
      </c>
      <c r="F82" s="4">
        <f>'[1]资源-木石铜粮'!DK82</f>
        <v>23205100727.646946</v>
      </c>
      <c r="G82" s="4">
        <f>'[1]资源-木石铜粮'!DL82</f>
        <v>23205100727.646946</v>
      </c>
      <c r="H82" s="4">
        <f>'[1]资源-木石铜粮'!DM82</f>
        <v>23205100727.646946</v>
      </c>
      <c r="I82" s="4">
        <f>'[1]资源-木石铜粮'!DN82</f>
        <v>23205100727.646946</v>
      </c>
      <c r="J82" s="29" t="e">
        <f>SMALL('[1]资源-木石铜粮'!$DO$6:$DO$55,$A82)</f>
        <v>#NUM!</v>
      </c>
      <c r="K82" s="4">
        <f>'[1]资源-木石铜粮'!DP82</f>
        <v>138900532772.49426</v>
      </c>
      <c r="L82" s="4">
        <f>'[1]资源-木石铜粮'!DQ82</f>
        <v>94519012492.377899</v>
      </c>
      <c r="M82" s="4">
        <f>'[1]资源-木石铜粮'!DR82</f>
        <v>227592173898.20523</v>
      </c>
      <c r="N82" s="4">
        <f>'[1]资源-木石铜粮'!DS82</f>
        <v>33983154027.904251</v>
      </c>
      <c r="O82" s="4">
        <f>'[1]资源-木石铜粮'!DT82</f>
        <v>33983155156.962326</v>
      </c>
      <c r="P82" s="4">
        <f>'[1]资源-木石铜粮'!DU82</f>
        <v>33983154748.124035</v>
      </c>
      <c r="Q82" s="4">
        <f>'[1]资源-木石铜粮'!DV82</f>
        <v>25487364720.410652</v>
      </c>
      <c r="R82" s="4">
        <f>'[1]资源-木石铜粮'!DW82</f>
        <v>82912254343.169907</v>
      </c>
      <c r="S82" s="4">
        <f>'[1]资源-木石铜粮'!DX82</f>
        <v>2321349846.2637477</v>
      </c>
      <c r="T82" s="4">
        <f>'[1]资源-木石铜粮'!DY82</f>
        <v>0</v>
      </c>
      <c r="V82" s="2">
        <v>77</v>
      </c>
      <c r="W82" s="2">
        <f>IFERROR(求节点($A$6:$A$85,B$6:B$85,相关资料!C82),0)</f>
        <v>662017334495.21191</v>
      </c>
      <c r="X82" s="2">
        <f>IFERROR(求节点($A$6:$A$85,C$6:C$85,相关资料!D82),0)</f>
        <v>94519012952.320984</v>
      </c>
      <c r="Y82" s="2">
        <f>IFERROR(求节点($A$6:$A$85,D$6:D$85,相关资料!E82),0)</f>
        <v>464988771639.45007</v>
      </c>
      <c r="Z82" s="2">
        <f>IFERROR(求节点($A$6:$A$85,E$6:E$85,相关资料!F82),0)</f>
        <v>0</v>
      </c>
      <c r="AA82" s="2">
        <f>IFERROR(求节点($A$6:$A$85,F$6:F$85,相关资料!G82),0)</f>
        <v>23205100727.646946</v>
      </c>
      <c r="AB82" s="2">
        <f>IFERROR(求节点($A$6:$A$85,G$6:G$85,相关资料!H82),0)</f>
        <v>23205100727.646946</v>
      </c>
      <c r="AC82" s="2">
        <f>IFERROR(求节点($A$6:$A$85,H$6:H$85,相关资料!I82),0)</f>
        <v>23205100727.646946</v>
      </c>
      <c r="AD82" s="2">
        <f>IFERROR(求节点($A$6:$A$85,I$6:I$85,相关资料!J82),0)</f>
        <v>23205100727.646946</v>
      </c>
      <c r="AE82" s="29">
        <f>MAX(求节点('[1]功能-城建'!$K$33:$K$55,$J$33:$J$85,$V82),AE81)</f>
        <v>1224082814.2575464</v>
      </c>
      <c r="AF82" s="2">
        <f>IFERROR(求节点($A$6:$A$85,K$6:K$85,相关资料!L82),0)</f>
        <v>138900532772.49426</v>
      </c>
      <c r="AG82" s="2">
        <f>IFERROR(求节点($A$6:$A$85,L$6:L$85,相关资料!M82),0)</f>
        <v>94519012492.377899</v>
      </c>
      <c r="AH82" s="2">
        <f>IFERROR(求节点($A$6:$A$85,M$6:M$85,相关资料!N82),0)</f>
        <v>365635414126.22552</v>
      </c>
      <c r="AI82" s="2">
        <f>IFERROR(求节点($A$6:$A$85,N$6:N$85,相关资料!O82),0)</f>
        <v>46721568786.87645</v>
      </c>
      <c r="AJ82" s="2">
        <f>IFERROR(求节点($A$6:$A$85,O$6:O$85,相关资料!P82),0)</f>
        <v>46721569915.934525</v>
      </c>
      <c r="AK82" s="2">
        <f>IFERROR(求节点($A$6:$A$85,P$6:P$85,相关资料!Q82),0)</f>
        <v>46721569507.096237</v>
      </c>
      <c r="AL82" s="2">
        <f>IFERROR(求节点($A$6:$A$85,Q$6:Q$85,相关资料!R82),0)</f>
        <v>35041175789.639816</v>
      </c>
      <c r="AM82" s="2">
        <f>IFERROR(求节点($A$6:$A$85,R$6:R$85,相关资料!S82),0)</f>
        <v>82912254343.169907</v>
      </c>
      <c r="AN82" s="2">
        <f>IFERROR(求节点($A$6:$A$85,S$6:S$85,相关资料!T82),0)</f>
        <v>3606382190.1373234</v>
      </c>
      <c r="AO82" s="2">
        <f>IFERROR(求节点($A$6:$A$85,T$6:T$85,相关资料!U82),0)</f>
        <v>0</v>
      </c>
      <c r="AQ82" s="2">
        <v>77</v>
      </c>
      <c r="AR82" s="2">
        <f>IF(W82-W81=0,MAX(AR$6:AR81),W82-W81)</f>
        <v>98921727360.945313</v>
      </c>
      <c r="AS82" s="2">
        <f>IF(X82-X81=0,MAX(AS$6:AS81),X82-X81)</f>
        <v>13785221361.267212</v>
      </c>
      <c r="AT82" s="2">
        <f>IF(Y82-Y81=0,MAX(AT$6:AT81),Y82-Y81)</f>
        <v>130219026434.29602</v>
      </c>
      <c r="AU82" s="2">
        <f>IF(Z82-Z81=0,MAX(AU$6:AU81),Z82-Z81)</f>
        <v>0</v>
      </c>
      <c r="AV82" s="2">
        <f>IF(AA82-AA81=0,MAX(AV$6:AV81),AA82-AA81)</f>
        <v>3191023463.2562981</v>
      </c>
      <c r="AW82" s="2">
        <f>IF(AB82-AB81=0,MAX(AW$6:AW81),AB82-AB81)</f>
        <v>3191023463.2562981</v>
      </c>
      <c r="AX82" s="2">
        <f>IF(AC82-AC81=0,MAX(AX$6:AX81),AC82-AC81)</f>
        <v>3191023463.2562981</v>
      </c>
      <c r="AY82" s="2">
        <f>IF(AD82-AD81=0,MAX(AY$6:AY81),AD82-AD81)</f>
        <v>3191023463.2562981</v>
      </c>
      <c r="AZ82" s="2">
        <f>IF(AE82-AE81=0,MAX(AZ$6:AZ81),AE82-AE81)</f>
        <v>237901179.0002284</v>
      </c>
      <c r="BA82" s="2">
        <f>IF(AF82-AF81=0,MAX(BA$6:BA81),AF82-AF81)</f>
        <v>20677832041.900818</v>
      </c>
      <c r="BB82" s="2">
        <f>IF(AG82-AG81=0,MAX(BB$6:BB81),AG82-AG81)</f>
        <v>13785221361.267212</v>
      </c>
      <c r="BC82" s="2">
        <f>IF(AH82-AH81=0,MAX(BC$6:BC81),AH82-AH81)</f>
        <v>80184338195.206726</v>
      </c>
      <c r="BD82" s="2">
        <f>IF(AI82-AI81=0,MAX(BD$6:BD81),AI82-AI81)</f>
        <v>17673864382.141937</v>
      </c>
      <c r="BE82" s="2">
        <f>IF(AJ82-AJ81=0,MAX(BE$6:BE81),AJ82-AJ81)</f>
        <v>17673864382.141937</v>
      </c>
      <c r="BF82" s="2">
        <f>IF(AK82-AK81=0,MAX(BF$6:BF81),AK82-AK81)</f>
        <v>17673864382.141941</v>
      </c>
      <c r="BG82" s="2">
        <f>IF(AL82-AL81=0,MAX(BG$6:BG81),AL82-AL81)</f>
        <v>13255398286.606468</v>
      </c>
      <c r="BH82" s="2">
        <f>IF(AM82-AM81=0,MAX(BH$6:BH81),AM82-AM81)</f>
        <v>12189709629.639053</v>
      </c>
      <c r="BI82" s="2">
        <f>IF(AN82-AN81=0,MAX(BI$6:BI81),AN82-AN81)</f>
        <v>1285032343.8735757</v>
      </c>
      <c r="BK82" s="21">
        <v>1.24</v>
      </c>
      <c r="BL82" s="2">
        <v>77</v>
      </c>
      <c r="BM82" s="2">
        <f>IF($BL82&gt;BM$1,0,SMALL(AR$6:AR$85,$BL82)*求节点($BL$6:$BL$85,$BK$6:$BK$85,INDEX(升级建筑所需大殿等级!AA$6:AA$85,MATCH($BL82,升级建筑所需大殿等级!$Z$6:$Z$85,0))))</f>
        <v>122662941927.57219</v>
      </c>
      <c r="BN82" s="2">
        <f>IF($BL82&gt;BN$1,0,SMALL(AS$6:AS$85,$BL82)*求节点($BL$6:$BL$85,$BK$6:$BK$85,INDEX(升级建筑所需大殿等级!AB$6:AB$85,MATCH($BL82,升级建筑所需大殿等级!$Z$6:$Z$85,0))))</f>
        <v>17093674487.971342</v>
      </c>
      <c r="BO82" s="2">
        <f>IF($BL82&gt;BO$1,0,SMALL(AT$6:AT$85,$BL82)*求节点($BL$6:$BL$85,$BK$6:$BK$85,INDEX(升级建筑所需大殿等级!AC$6:AC$85,MATCH($BL82,升级建筑所需大殿等级!$Z$6:$Z$85,0))))</f>
        <v>0</v>
      </c>
      <c r="BP82" s="2">
        <f>IF($BL82&gt;BP$1,0,SMALL(AU$6:AU$85,$BL82)*求节点($BL$6:$BL$85,$BK$6:$BK$85,INDEX(升级建筑所需大殿等级!AD$6:AD$85,MATCH($BL82,升级建筑所需大殿等级!$Z$6:$Z$85,0))))</f>
        <v>0</v>
      </c>
      <c r="BQ82" s="2">
        <f>IF($BL82&gt;BQ$1,0,SMALL(AV$6:AV$85,$BL82)*求节点($BL$6:$BL$85,$BK$6:$BK$85,INDEX(升级建筑所需大殿等级!AE$6:AE$85,MATCH($BL82,升级建筑所需大殿等级!$Z$6:$Z$85,0))))</f>
        <v>3956869094.4378095</v>
      </c>
      <c r="BR82" s="2">
        <f>IF($BL82&gt;BR$1,0,SMALL(AW$6:AW$85,$BL82)*求节点($BL$6:$BL$85,$BK$6:$BK$85,INDEX(升级建筑所需大殿等级!AF$6:AF$85,MATCH($BL82,升级建筑所需大殿等级!$Z$6:$Z$85,0))))</f>
        <v>3956869094.4378095</v>
      </c>
      <c r="BS82" s="2">
        <f>IF($BL82&gt;BS$1,0,SMALL(AX$6:AX$85,$BL82)*求节点($BL$6:$BL$85,$BK$6:$BK$85,INDEX(升级建筑所需大殿等级!AG$6:AG$85,MATCH($BL82,升级建筑所需大殿等级!$Z$6:$Z$85,0))))</f>
        <v>3956869094.4378095</v>
      </c>
      <c r="BT82" s="2">
        <f>IF($BL82&gt;BT$1,0,SMALL(AY$6:AY$85,$BL82)*求节点($BL$6:$BL$85,$BK$6:$BK$85,INDEX(升级建筑所需大殿等级!AH$6:AH$85,MATCH($BL82,升级建筑所需大殿等级!$Z$6:$Z$85,0))))</f>
        <v>3956869094.4378095</v>
      </c>
      <c r="BU82" s="2">
        <f>IF($BL82&gt;BU$1,0,SMALL(AZ$6:AZ$85,$BL82)*求节点($BL$6:$BL$85,$BK$6:$BK$85,INDEX(升级建筑所需大殿等级!AI$6:AI$85,MATCH($BL82,升级建筑所需大殿等级!$Z$6:$Z$85,0))))</f>
        <v>294997461.96028322</v>
      </c>
      <c r="BV82" s="2">
        <f>IF($BL82&gt;BV$1,0,SMALL(BA$6:BA$85,$BL82)*求节点($BL$6:$BL$85,$BK$6:$BK$85,INDEX(升级建筑所需大殿等级!AJ$6:AJ$85,MATCH($BL82,升级建筑所需大殿等级!$Z$6:$Z$85,0))))</f>
        <v>25640511731.957012</v>
      </c>
      <c r="BW82" s="2">
        <f>IF($BL82&gt;BW$1,0,SMALL(BB$6:BB$85,$BL82)*求节点($BL$6:$BL$85,$BK$6:$BK$85,INDEX(升级建筑所需大殿等级!AK$6:AK$85,MATCH($BL82,升级建筑所需大殿等级!$Z$6:$Z$85,0))))</f>
        <v>17093674487.971342</v>
      </c>
      <c r="BX82" s="2">
        <f>IF($BL82&gt;BX$1,0,SMALL(BC$6:BC$85,$BL82)*求节点($BL$6:$BL$85,$BK$6:$BK$85,INDEX(升级建筑所需大殿等级!AL$6:AL$85,MATCH($BL82,升级建筑所需大殿等级!$Z$6:$Z$85,0))))</f>
        <v>0</v>
      </c>
      <c r="BY82" s="2">
        <f>IF($BL82&gt;BY$1,0,SMALL(BD$6:BD$85,$BL82)*求节点($BL$6:$BL$85,$BK$6:$BK$85,INDEX(升级建筑所需大殿等级!AM$6:AM$85,MATCH($BL82,升级建筑所需大殿等级!$Z$6:$Z$85,0))))</f>
        <v>0</v>
      </c>
      <c r="BZ82" s="2">
        <f>IF($BL82&gt;BZ$1,0,SMALL(BE$6:BE$85,$BL82)*求节点($BL$6:$BL$85,$BK$6:$BK$85,INDEX(升级建筑所需大殿等级!AN$6:AN$85,MATCH($BL82,升级建筑所需大殿等级!$Z$6:$Z$85,0))))</f>
        <v>0</v>
      </c>
      <c r="CA82" s="2">
        <f>IF($BL82&gt;CA$1,0,SMALL(BF$6:BF$85,$BL82)*求节点($BL$6:$BL$85,$BK$6:$BK$85,INDEX(升级建筑所需大殿等级!AO$6:AO$85,MATCH($BL82,升级建筑所需大殿等级!$Z$6:$Z$85,0))))</f>
        <v>0</v>
      </c>
      <c r="CB82" s="2">
        <f>IF($BL82&gt;CB$1,0,SMALL(BG$6:BG$85,$BL82)*求节点($BL$6:$BL$85,$BK$6:$BK$85,INDEX(升级建筑所需大殿等级!AP$6:AP$85,MATCH($BL82,升级建筑所需大殿等级!$Z$6:$Z$85,0))))</f>
        <v>0</v>
      </c>
      <c r="CC82" s="2">
        <f>IF($BL82&gt;CC$1,0,SMALL(BH$6:BH$85,$BL82)*求节点($BL$6:$BL$85,$BK$6:$BK$85,INDEX(升级建筑所需大殿等级!AQ$6:AQ$85,MATCH($BL82,升级建筑所需大殿等级!$Z$6:$Z$85,0))))</f>
        <v>15115239940.752426</v>
      </c>
      <c r="CD82" s="2">
        <f>IF($BL82&gt;CD$1,0,SMALL(BI$6:BI$85,$BL82)*求节点($BL$6:$BL$85,$BK$6:$BK$85,INDEX(升级建筑所需大殿等级!AR$6:AR$85,MATCH($BL82,升级建筑所需大殿等级!$Z$6:$Z$85,0))))</f>
        <v>0</v>
      </c>
      <c r="CE82" s="2"/>
      <c r="CF82" s="2"/>
      <c r="CH82" s="1">
        <v>77</v>
      </c>
      <c r="CI82" s="1">
        <f>IFERROR(ROUND($BM82*INDEX(消耗汇总!BE$8:BE$87,相关资料!$C82,1),-2),0)</f>
        <v>27137819000</v>
      </c>
      <c r="CJ82" s="1">
        <f>IFERROR(ROUND($BM82*INDEX(消耗汇总!BF$8:BF$87,相关资料!$C82,1),-2),0)</f>
        <v>68387303900</v>
      </c>
      <c r="CK82" s="1">
        <f>IFERROR(ROUND($BM82*INDEX(消耗汇总!BG$8:BG$87,相关资料!$C82,1),-2),0)</f>
        <v>27137819000</v>
      </c>
      <c r="CL82" s="1">
        <f>IFERROR(ROUND($BM82*INDEX(消耗汇总!BH$8:BH$87,相关资料!$C82,1),-2),0)</f>
        <v>0</v>
      </c>
      <c r="CN82" s="1">
        <f>IFERROR(ROUND($BN82*INDEX(消耗汇总!BE$8:BE$87,相关资料!$D82,1),-2),0)</f>
        <v>3781786400</v>
      </c>
      <c r="CO82" s="1">
        <f>IFERROR(ROUND($BN82*INDEX(消耗汇总!BF$8:BF$87,相关资料!$D82,1),-2),0)</f>
        <v>9530101700</v>
      </c>
      <c r="CP82" s="1">
        <f>IFERROR(ROUND($BN82*INDEX(消耗汇总!BG$8:BG$87,相关资料!$D82,1),-2),0)</f>
        <v>3781786400</v>
      </c>
      <c r="CQ82" s="1">
        <f>IFERROR(ROUND($BN82*INDEX(消耗汇总!BH$8:BH$87,相关资料!$D82,1),-2),0)</f>
        <v>0</v>
      </c>
      <c r="CS82" s="1">
        <f>IFERROR(ROUND($BO82*INDEX(消耗汇总!BE$8:BE$87,相关资料!$E82,1),-2),0)</f>
        <v>0</v>
      </c>
      <c r="CT82" s="1">
        <f>IFERROR(ROUND($BO82*INDEX(消耗汇总!BF$8:BF$87,相关资料!$E82,1),-2),0)</f>
        <v>0</v>
      </c>
      <c r="CU82" s="1">
        <f>IFERROR(ROUND($BO82*INDEX(消耗汇总!BG$8:BG$87,相关资料!$E82,1),-2),0)</f>
        <v>0</v>
      </c>
      <c r="CV82" s="1">
        <f>IFERROR(ROUND($BO82*INDEX(消耗汇总!BH$8:BH$87,相关资料!$E82,1),-2),0)</f>
        <v>0</v>
      </c>
      <c r="CX82" s="1">
        <f>IFERROR(ROUND($BP82*INDEX(消耗汇总!BE$8:BE$87,相关资料!$F82,1),-2),0)</f>
        <v>0</v>
      </c>
      <c r="CY82" s="1">
        <f>IFERROR(ROUND($BP82*INDEX(消耗汇总!BF$8:BF$87,相关资料!$F82,1),-2),0)</f>
        <v>0</v>
      </c>
      <c r="CZ82" s="1">
        <f>IFERROR(ROUND($BP82*INDEX(消耗汇总!BG$8:BG$87,相关资料!$F82,1),-2),0)</f>
        <v>0</v>
      </c>
      <c r="DA82" s="1">
        <f>IFERROR(ROUND($BP82*INDEX(消耗汇总!BH$8:BH$87,相关资料!$F82,1),-2),0)</f>
        <v>0</v>
      </c>
      <c r="DD82" s="1">
        <f>IFERROR(ROUND($BQ82*INDEX(消耗汇总!BF$8:BF$87,相关资料!$G82,1)+$BS82*INDEX(消耗汇总!BF$8:BF$87,相关资料!$G82,1)/2,-2),0)</f>
        <v>3309063100</v>
      </c>
      <c r="DE82" s="1">
        <f>IFERROR(ROUND($BQ82*INDEX(消耗汇总!BG$8:BG$87,相关资料!$G82,1)+$BS82*INDEX(消耗汇总!BG$8:BG$87,相关资料!$G82,1)/2,-2),0)</f>
        <v>1313120300</v>
      </c>
      <c r="DF82" s="1">
        <f>IFERROR(ROUND($BQ82*INDEX(消耗汇总!BH$8:BH$87,相关资料!$G82,1)+$BS82*INDEX(消耗汇总!BH$8:BH$87,相关资料!$G82,1)/2,-2),0)</f>
        <v>0</v>
      </c>
      <c r="DH82" s="1">
        <f t="shared" si="20"/>
        <v>1313120300</v>
      </c>
      <c r="DI82" s="1">
        <f t="shared" si="21"/>
        <v>3309063100</v>
      </c>
      <c r="DM82" s="2">
        <f t="shared" si="22"/>
        <v>2311091700</v>
      </c>
      <c r="DN82" s="2"/>
      <c r="DO82" s="2">
        <f t="shared" si="23"/>
        <v>2311091700</v>
      </c>
      <c r="DR82" s="1">
        <f>IFERROR(ROUND($BT82*INDEX(消耗汇总!BE$8:BE$87,相关资料!$J82,1),-2),0)</f>
        <v>875413500</v>
      </c>
      <c r="DS82" s="1">
        <f>IFERROR(ROUND($BT82*INDEX(消耗汇总!BF$8:BF$87,相关资料!$J82,1),-2),0)</f>
        <v>2206042100</v>
      </c>
      <c r="DT82" s="1">
        <f>IFERROR(ROUND($BT82*INDEX(消耗汇总!BG$8:BG$87,相关资料!$J82,1),-2),0)</f>
        <v>875413500</v>
      </c>
      <c r="DU82" s="1">
        <f>IFERROR(ROUND($BT82*INDEX(消耗汇总!BH$8:BH$87,'[1]功能-城建'!$AZ82,1),-2),0)</f>
        <v>0</v>
      </c>
      <c r="DW82" s="1">
        <f>ROUND($BU82*INDEX(消耗汇总!BE$8:BE$87,相关资料!$K82,1),-2)</f>
        <v>65264900</v>
      </c>
      <c r="DX82" s="1">
        <f>ROUND($BU82*INDEX(消耗汇总!BF$8:BF$87,相关资料!$K82,1),-2)</f>
        <v>164467600</v>
      </c>
      <c r="DY82" s="1">
        <f>ROUND($BU82*INDEX(消耗汇总!BG$8:BG$87,相关资料!$K82,1),-2)</f>
        <v>65264900</v>
      </c>
      <c r="DZ82" s="1">
        <f>ROUND($BU82*INDEX(消耗汇总!BH$8:BH$87,相关资料!$K82,1),-2)</f>
        <v>0</v>
      </c>
      <c r="EB82" s="1">
        <f>IFERROR(ROUND($BV82*INDEX(消耗汇总!BE$8:BE$87,相关资料!$L82,1),-2),0)</f>
        <v>5672679600</v>
      </c>
      <c r="EC82" s="1">
        <f>IFERROR(ROUND($BV82*INDEX(消耗汇总!BF$8:BF$87,相关资料!$L82,1),-2),0)</f>
        <v>14295152600</v>
      </c>
      <c r="ED82" s="1">
        <f>IFERROR(ROUND($BV82*INDEX(消耗汇总!BG$8:BG$87,相关资料!$L82,1),-2),0)</f>
        <v>5672679600</v>
      </c>
      <c r="EE82" s="1">
        <f>IFERROR(ROUND($BV82*INDEX(消耗汇总!BH$8:BH$87,相关资料!$L82,1),-2),0)</f>
        <v>0</v>
      </c>
      <c r="EG82" s="1">
        <f>IFERROR(ROUND($BW82*INDEX(消耗汇总!BE$8:BE$87,相关资料!$M82,1),-2),0)</f>
        <v>3781786400</v>
      </c>
      <c r="EH82" s="1">
        <f>IFERROR(ROUND($BW82*INDEX(消耗汇总!BF$8:BF$87,相关资料!$M82,1),-2),0)</f>
        <v>9530101700</v>
      </c>
      <c r="EI82" s="1">
        <f>IFERROR(ROUND($BW82*INDEX(消耗汇总!BG$8:BG$87,相关资料!$M82,1),-2),0)</f>
        <v>3781786400</v>
      </c>
      <c r="EJ82" s="1">
        <f>IFERROR(ROUND($BW82*INDEX(消耗汇总!BH$8:BH$87,相关资料!$M82,1),-2),0)</f>
        <v>0</v>
      </c>
      <c r="EL82" s="1">
        <f>IFERROR(ROUND($BX82*INDEX(消耗汇总!BE$8:BE$87,相关资料!$N82,1),-2),0)</f>
        <v>0</v>
      </c>
      <c r="EM82" s="1">
        <f>IFERROR(ROUND($BX82*INDEX(消耗汇总!BF$8:BF$87,相关资料!$N82,1),-2),0)</f>
        <v>0</v>
      </c>
      <c r="EN82" s="1">
        <f>IFERROR(ROUND($BX82*INDEX(消耗汇总!BG$8:BG$87,相关资料!$N82,1),-2),0)</f>
        <v>0</v>
      </c>
      <c r="EO82" s="1">
        <f>IFERROR(ROUND($BX82*INDEX(消耗汇总!BH$8:BH$87,相关资料!$N82,1),-2),0)</f>
        <v>0</v>
      </c>
      <c r="EQ82" s="1">
        <f>IFERROR(ROUND($BY82*INDEX(消耗汇总!BE$8:BE$87,相关资料!$O82,1),-2),0)</f>
        <v>0</v>
      </c>
      <c r="ER82" s="1">
        <f>IFERROR(ROUND($BY82*INDEX(消耗汇总!BF$8:BF$87,相关资料!$O82,1),-2),0)</f>
        <v>0</v>
      </c>
      <c r="ES82" s="1">
        <f>IFERROR(ROUND($BY82*INDEX(消耗汇总!BG$8:BG$87,相关资料!$O82,1),-2),0)</f>
        <v>0</v>
      </c>
      <c r="ET82" s="1">
        <f>IFERROR(ROUND($BY82*INDEX(消耗汇总!BH$8:BH$87,相关资料!$O82,1),-2),0)</f>
        <v>0</v>
      </c>
      <c r="EV82" s="1">
        <f>IFERROR(ROUND($BZ82*INDEX(消耗汇总!BE$8:BE$87,相关资料!$P82,1),-2),0)</f>
        <v>0</v>
      </c>
      <c r="EW82" s="1">
        <f>IFERROR(ROUND($BZ82*INDEX(消耗汇总!BF$8:BF$87,相关资料!$P82,1),-2),0)</f>
        <v>0</v>
      </c>
      <c r="EX82" s="1">
        <f>IFERROR(ROUND($BZ82*INDEX(消耗汇总!BG$8:BG$87,相关资料!$P82,1),-2),0)</f>
        <v>0</v>
      </c>
      <c r="EY82" s="1">
        <f>IFERROR(ROUND($BZ82*INDEX(消耗汇总!BH$8:BH$87,相关资料!$P82,1),-2),0)</f>
        <v>0</v>
      </c>
      <c r="FA82" s="1">
        <f>IFERROR(ROUND($CA82*INDEX(消耗汇总!BE$8:BE$87,相关资料!$Q82,1),-2),0)</f>
        <v>0</v>
      </c>
      <c r="FB82" s="1">
        <f>IFERROR(ROUND($CA82*INDEX(消耗汇总!BF$8:BF$87,相关资料!$Q82,1),-2),0)</f>
        <v>0</v>
      </c>
      <c r="FC82" s="1">
        <f>IFERROR(ROUND($CA82*INDEX(消耗汇总!BG$8:BG$87,相关资料!$Q82,1),-2),0)</f>
        <v>0</v>
      </c>
      <c r="FD82" s="1">
        <f>IFERROR(ROUND($CA82*INDEX(消耗汇总!BH$8:BH$87,相关资料!$Q82,1),-2),0)</f>
        <v>0</v>
      </c>
      <c r="FF82" s="1">
        <f>IFERROR(ROUND($CB82*INDEX(消耗汇总!BE$8:BE$87,相关资料!$R82,1),-2),0)</f>
        <v>0</v>
      </c>
      <c r="FG82" s="1">
        <f>IFERROR(ROUND($CB82*INDEX(消耗汇总!BF$8:BF$87,相关资料!$R82,1),-2),0)</f>
        <v>0</v>
      </c>
      <c r="FH82" s="1">
        <f>IFERROR(ROUND($CB82*INDEX(消耗汇总!BG$8:BG$87,相关资料!$R82,1),-2),0)</f>
        <v>0</v>
      </c>
      <c r="FI82" s="1">
        <f>IFERROR(ROUND($CB82*INDEX(消耗汇总!BH$8:BH$87,相关资料!$R82,1),-2),0)</f>
        <v>0</v>
      </c>
      <c r="FK82" s="1">
        <f>IFERROR(ROUND($CC82*INDEX(消耗汇总!BE$8:BE$87,相关资料!$S82,1),-2),0)</f>
        <v>3344079600</v>
      </c>
      <c r="FL82" s="1">
        <f>IFERROR(ROUND($CC82*INDEX(消耗汇总!BF$8:BF$87,相关资料!$S82,1),-2),0)</f>
        <v>8427080700</v>
      </c>
      <c r="FM82" s="1">
        <f>IFERROR(ROUND($CC82*INDEX(消耗汇总!BG$8:BG$87,相关资料!$S82,1),-2),0)</f>
        <v>3344079600</v>
      </c>
      <c r="FN82" s="1">
        <f>IFERROR(ROUND($CC82*INDEX(消耗汇总!BH$8:BH$87,相关资料!$S82,1),-2),0)</f>
        <v>0</v>
      </c>
      <c r="FP82" s="1">
        <f>IFERROR(ROUND($CD82*INDEX(消耗汇总!BE$8:BE$87,相关资料!$T82,1),-2),0)</f>
        <v>0</v>
      </c>
      <c r="FQ82" s="1">
        <f>IFERROR(ROUND($CD82*INDEX(消耗汇总!BF$8:BF$87,相关资料!$T82,1),-2),0)</f>
        <v>0</v>
      </c>
      <c r="FR82" s="1">
        <f>IFERROR(ROUND($CD82*INDEX(消耗汇总!BG$8:BG$87,相关资料!$T82,1),-2),0)</f>
        <v>0</v>
      </c>
      <c r="FS82" s="1">
        <f>IFERROR(ROUND($CD82*INDEX(消耗汇总!BH$8:BH$87,相关资料!$T82,1),-2),0)</f>
        <v>0</v>
      </c>
      <c r="FW82" s="8">
        <v>77</v>
      </c>
      <c r="FX82" s="5">
        <f t="shared" si="36"/>
        <v>122662941900</v>
      </c>
      <c r="FY82" s="5">
        <f t="shared" si="37"/>
        <v>17093674500</v>
      </c>
      <c r="FZ82" s="5">
        <f t="shared" si="38"/>
        <v>0</v>
      </c>
      <c r="GA82" s="5">
        <f t="shared" si="24"/>
        <v>0</v>
      </c>
      <c r="GB82" s="5">
        <f t="shared" si="25"/>
        <v>4622183400</v>
      </c>
      <c r="GC82" s="5">
        <f t="shared" si="26"/>
        <v>4622183400</v>
      </c>
      <c r="GD82" s="5">
        <f t="shared" si="39"/>
        <v>4622183400</v>
      </c>
      <c r="GE82" s="5">
        <f t="shared" si="40"/>
        <v>3956869100</v>
      </c>
      <c r="GF82" s="5">
        <f t="shared" si="27"/>
        <v>294997400</v>
      </c>
      <c r="GG82" s="5">
        <f t="shared" si="28"/>
        <v>25640511800</v>
      </c>
      <c r="GH82" s="5">
        <f t="shared" si="29"/>
        <v>17093674500</v>
      </c>
      <c r="GI82" s="8"/>
      <c r="GJ82" s="5">
        <f t="shared" si="30"/>
        <v>0</v>
      </c>
      <c r="GK82" s="5">
        <f t="shared" si="31"/>
        <v>0</v>
      </c>
      <c r="GL82" s="5">
        <f t="shared" si="32"/>
        <v>0</v>
      </c>
      <c r="GM82" s="5">
        <f t="shared" si="33"/>
        <v>0</v>
      </c>
      <c r="GN82" s="5">
        <f t="shared" si="34"/>
        <v>15115239900</v>
      </c>
      <c r="GO82" s="5">
        <f t="shared" si="35"/>
        <v>0</v>
      </c>
      <c r="GR82" s="8">
        <v>77</v>
      </c>
      <c r="GS82" s="5">
        <f>SUM(FX$6:FX82)</f>
        <v>817449557200</v>
      </c>
      <c r="GT82" s="5">
        <f>SUM(FY$6:FY82)</f>
        <v>116647618000</v>
      </c>
      <c r="GU82" s="5">
        <f>SUM(FZ$6:FZ82)</f>
        <v>574088126600</v>
      </c>
      <c r="GV82" s="5">
        <f>SUM(GA$6:GA82)</f>
        <v>0</v>
      </c>
      <c r="GW82" s="5">
        <f>SUM(GB$6:GB82)</f>
        <v>33142362100</v>
      </c>
      <c r="GX82" s="5">
        <f>SUM(GC$6:GC82)</f>
        <v>33142362100</v>
      </c>
      <c r="GY82" s="5">
        <f>SUM(GD$6:GD82)</f>
        <v>33142362120</v>
      </c>
      <c r="GZ82" s="5">
        <f>SUM(GE$6:GE82)</f>
        <v>28602980350</v>
      </c>
      <c r="HA82" s="5">
        <f>SUM(GF$6:GF82)</f>
        <v>8998697600</v>
      </c>
      <c r="HB82" s="5">
        <f>SUM(GG$6:GG82)</f>
        <v>171498351950</v>
      </c>
      <c r="HC82" s="5">
        <f>SUM(GH$6:GH82)</f>
        <v>116647618300</v>
      </c>
      <c r="HD82" s="5">
        <f>SUM(GI$6:GI82)</f>
        <v>0</v>
      </c>
      <c r="HE82" s="5">
        <f>SUM(GJ$6:GJ82)</f>
        <v>57765804600</v>
      </c>
      <c r="HF82" s="5">
        <f>SUM(GK$6:GK82)</f>
        <v>57765805200</v>
      </c>
      <c r="HG82" s="5">
        <f>SUM(GL$6:GL82)</f>
        <v>57765804900</v>
      </c>
      <c r="HH82" s="5">
        <f>SUM(GM$6:GM82)</f>
        <v>43324352700</v>
      </c>
      <c r="HI82" s="5">
        <f>SUM(GN$6:GN82)</f>
        <v>102342079000</v>
      </c>
      <c r="HJ82" s="5">
        <f>SUM(GO$6:GO82)</f>
        <v>4436503800</v>
      </c>
      <c r="HM82" s="8">
        <v>77</v>
      </c>
      <c r="HN82" s="5">
        <f>IFERROR(求节点(相关资料!C$6:C$85,GS$6:GS$85,$HM82),0)</f>
        <v>817449557200</v>
      </c>
      <c r="HO82" s="5">
        <f>IFERROR(求节点(相关资料!D$6:D$85,GT$6:GT$85,$HM82),0)</f>
        <v>116647618000</v>
      </c>
      <c r="HP82" s="5">
        <f>IFERROR(求节点(相关资料!E$6:E$85,GU$6:GU$85,$HM82),0)</f>
        <v>360901085033.33331</v>
      </c>
      <c r="HQ82" s="5">
        <f>IFERROR(求节点(相关资料!F$6:F$85,GV$6:GV$85,$HM82),0)</f>
        <v>0</v>
      </c>
      <c r="HR82" s="5">
        <f>IFERROR(求节点(相关资料!G$6:G$85,GW$6:GW$85,$HM82),0)</f>
        <v>33142362100</v>
      </c>
      <c r="HS82" s="5">
        <f>IFERROR(求节点(相关资料!H$6:H$85,GX$6:GX$85,$HM82),0)</f>
        <v>33142362100</v>
      </c>
      <c r="HT82" s="5">
        <f>IFERROR(求节点(相关资料!I$6:I$85,GY$6:GY$85,$HM82),0)</f>
        <v>33142362120</v>
      </c>
      <c r="HU82" s="5">
        <f>IFERROR(求节点(相关资料!J$6:J$85,GZ$6:GZ$85,$HM82),0)</f>
        <v>28602980350</v>
      </c>
      <c r="HV82" s="5">
        <f>IFERROR(求节点(相关资料!K$6:K$85,HA$6:HA$85,$HM82),0)</f>
        <v>8998697600</v>
      </c>
      <c r="HW82" s="5">
        <f>IFERROR(求节点(相关资料!L$6:L$85,HB$6:HB$85,$HM82),0)</f>
        <v>171498351950</v>
      </c>
      <c r="HX82" s="5">
        <f>IFERROR(求节点(相关资料!M$6:M$85,HC$6:HC$85,$HM82),0)</f>
        <v>116647618300</v>
      </c>
      <c r="HY82" s="5">
        <f>IFERROR(求节点(相关资料!N$6:N$85,HD$6:HD$85,$HM82),0)</f>
        <v>0</v>
      </c>
      <c r="HZ82" s="5">
        <f>IFERROR(求节点(相关资料!O$6:O$85,HE$6:HE$85,$HM82),0)</f>
        <v>43155410066.666664</v>
      </c>
      <c r="IA82" s="5">
        <f>IFERROR(求节点(相关资料!P$6:P$85,HF$6:HF$85,$HM82),0)</f>
        <v>43155410666.666664</v>
      </c>
      <c r="IB82" s="5">
        <f>IFERROR(求节点(相关资料!Q$6:Q$85,HG$6:HG$85,$HM82),0)</f>
        <v>43155410366.666664</v>
      </c>
      <c r="IC82" s="5">
        <f>IFERROR(求节点(相关资料!R$6:R$85,HH$6:HH$85,$HM82),0)</f>
        <v>32366556833.333332</v>
      </c>
      <c r="ID82" s="5">
        <f>IFERROR(求节点(相关资料!S$6:S$85,HI$6:HI$85,$HM82),0)</f>
        <v>102342079000</v>
      </c>
      <c r="IE82" s="5">
        <f>IFERROR(求节点(相关资料!T$6:T$85,HJ$6:HJ$85,$HM82),0)</f>
        <v>2843063700</v>
      </c>
      <c r="IH82" s="6">
        <v>77</v>
      </c>
      <c r="II82" s="6">
        <f>SUMPRODUCT(HN82:IE82,'[1]功能-城建'!$X82:$AO82)</f>
        <v>1987190925386.6667</v>
      </c>
      <c r="IJ82" s="6">
        <f>'[1]资源-木石铜粮'!$BW82</f>
        <v>1950594376765.8125</v>
      </c>
      <c r="IK82" s="6">
        <f t="shared" si="19"/>
        <v>1.0187617420909072</v>
      </c>
    </row>
    <row r="83" spans="1:245" x14ac:dyDescent="0.15">
      <c r="A83" s="2">
        <v>78</v>
      </c>
      <c r="B83" s="4">
        <f>'[1]资源-木石铜粮'!DG83</f>
        <v>780312396948.02112</v>
      </c>
      <c r="C83" s="4">
        <f>'[1]资源-木石铜粮'!DH83</f>
        <v>110944696783.34799</v>
      </c>
      <c r="D83" s="4">
        <f>'[1]资源-木石铜粮'!DI83</f>
        <v>339870750375.57471</v>
      </c>
      <c r="E83" s="4">
        <f>'[1]资源-木石铜粮'!DJ83</f>
        <v>0</v>
      </c>
      <c r="F83" s="4">
        <f>'[1]资源-木石铜粮'!DK83</f>
        <v>26972459404.488003</v>
      </c>
      <c r="G83" s="4">
        <f>'[1]资源-木石铜粮'!DL83</f>
        <v>26972459404.488003</v>
      </c>
      <c r="H83" s="4">
        <f>'[1]资源-木石铜粮'!DM83</f>
        <v>26972459404.488003</v>
      </c>
      <c r="I83" s="4">
        <f>'[1]资源-木石铜粮'!DN83</f>
        <v>26972459404.488003</v>
      </c>
      <c r="J83" s="29" t="e">
        <f>SMALL('[1]资源-木石铜粮'!$DO$6:$DO$55,$A83)</f>
        <v>#NUM!</v>
      </c>
      <c r="K83" s="4">
        <f>'[1]资源-木石铜粮'!DP83</f>
        <v>163614405692.57159</v>
      </c>
      <c r="L83" s="4">
        <f>'[1]资源-木石铜粮'!DQ83</f>
        <v>110944696323.40491</v>
      </c>
      <c r="M83" s="4">
        <f>'[1]资源-木石铜粮'!DR83</f>
        <v>267605290404.93433</v>
      </c>
      <c r="N83" s="4">
        <f>'[1]资源-木石铜粮'!DS83</f>
        <v>39860233563.776291</v>
      </c>
      <c r="O83" s="4">
        <f>'[1]资源-木石铜粮'!DT83</f>
        <v>39860234692.834366</v>
      </c>
      <c r="P83" s="4">
        <f>'[1]资源-木石铜粮'!DU83</f>
        <v>39860234283.996078</v>
      </c>
      <c r="Q83" s="4">
        <f>'[1]资源-木石铜粮'!DV83</f>
        <v>29895174372.31469</v>
      </c>
      <c r="R83" s="4">
        <f>'[1]资源-木石铜粮'!DW83</f>
        <v>97454258835.776398</v>
      </c>
      <c r="S83" s="4">
        <f>'[1]资源-木石铜粮'!DX83</f>
        <v>2698085713.9478536</v>
      </c>
      <c r="T83" s="4">
        <f>'[1]资源-木石铜粮'!DY83</f>
        <v>0</v>
      </c>
      <c r="V83" s="2">
        <v>78</v>
      </c>
      <c r="W83" s="2">
        <f>IFERROR(求节点($A$6:$A$85,B$6:B$85,相关资料!C83),0)</f>
        <v>780312396948.02112</v>
      </c>
      <c r="X83" s="2">
        <f>IFERROR(求节点($A$6:$A$85,C$6:C$85,相关资料!D83),0)</f>
        <v>110944696783.34799</v>
      </c>
      <c r="Y83" s="2">
        <f>IFERROR(求节点($A$6:$A$85,D$6:D$85,相关资料!E83),0)</f>
        <v>464988771639.45007</v>
      </c>
      <c r="Z83" s="2">
        <f>IFERROR(求节点($A$6:$A$85,E$6:E$85,相关资料!F83),0)</f>
        <v>0</v>
      </c>
      <c r="AA83" s="2">
        <f>IFERROR(求节点($A$6:$A$85,F$6:F$85,相关资料!G83),0)</f>
        <v>26972459404.488003</v>
      </c>
      <c r="AB83" s="2">
        <f>IFERROR(求节点($A$6:$A$85,G$6:G$85,相关资料!H83),0)</f>
        <v>26972459404.488003</v>
      </c>
      <c r="AC83" s="2">
        <f>IFERROR(求节点($A$6:$A$85,H$6:H$85,相关资料!I83),0)</f>
        <v>26972459404.488003</v>
      </c>
      <c r="AD83" s="2">
        <f>IFERROR(求节点($A$6:$A$85,I$6:I$85,相关资料!J83),0)</f>
        <v>26972459404.488003</v>
      </c>
      <c r="AE83" s="29">
        <f>MAX(求节点('[1]功能-城建'!$K$33:$K$55,$J$33:$J$85,$V83),AE82)</f>
        <v>1224082814.2575464</v>
      </c>
      <c r="AF83" s="2">
        <f>IFERROR(求节点($A$6:$A$85,K$6:K$85,相关资料!L83),0)</f>
        <v>163614405692.57159</v>
      </c>
      <c r="AG83" s="2">
        <f>IFERROR(求节点($A$6:$A$85,L$6:L$85,相关资料!M83),0)</f>
        <v>110944696323.40491</v>
      </c>
      <c r="AH83" s="2">
        <f>IFERROR(求节点($A$6:$A$85,M$6:M$85,相关资料!N83),0)</f>
        <v>365635414126.22552</v>
      </c>
      <c r="AI83" s="2">
        <f>IFERROR(求节点($A$6:$A$85,N$6:N$85,相关资料!O83),0)</f>
        <v>46721568786.87645</v>
      </c>
      <c r="AJ83" s="2">
        <f>IFERROR(求节点($A$6:$A$85,O$6:O$85,相关资料!P83),0)</f>
        <v>46721569915.934525</v>
      </c>
      <c r="AK83" s="2">
        <f>IFERROR(求节点($A$6:$A$85,P$6:P$85,相关资料!Q83),0)</f>
        <v>46721569507.096237</v>
      </c>
      <c r="AL83" s="2">
        <f>IFERROR(求节点($A$6:$A$85,Q$6:Q$85,相关资料!R83),0)</f>
        <v>35041175789.639816</v>
      </c>
      <c r="AM83" s="2">
        <f>IFERROR(求节点($A$6:$A$85,R$6:R$85,相关资料!S83),0)</f>
        <v>97454258835.776398</v>
      </c>
      <c r="AN83" s="2">
        <f>IFERROR(求节点($A$6:$A$85,S$6:S$85,相关资料!T83),0)</f>
        <v>3606382190.1373234</v>
      </c>
      <c r="AO83" s="2">
        <f>IFERROR(求节点($A$6:$A$85,T$6:T$85,相关资料!U83),0)</f>
        <v>0</v>
      </c>
      <c r="AQ83" s="2">
        <v>78</v>
      </c>
      <c r="AR83" s="2">
        <f>IF(W83-W82=0,MAX(AR$6:AR82),W83-W82)</f>
        <v>118295062452.8092</v>
      </c>
      <c r="AS83" s="2">
        <f>IF(X83-X82=0,MAX(AS$6:AS82),X83-X82)</f>
        <v>16425683831.027008</v>
      </c>
      <c r="AT83" s="2">
        <f>IF(Y83-Y82=0,MAX(AT$6:AT82),Y83-Y82)</f>
        <v>130219026434.29602</v>
      </c>
      <c r="AU83" s="2">
        <f>IF(Z83-Z82=0,MAX(AU$6:AU82),Z83-Z82)</f>
        <v>0</v>
      </c>
      <c r="AV83" s="2">
        <f>IF(AA83-AA82=0,MAX(AV$6:AV82),AA83-AA82)</f>
        <v>3767358676.8410568</v>
      </c>
      <c r="AW83" s="2">
        <f>IF(AB83-AB82=0,MAX(AW$6:AW82),AB83-AB82)</f>
        <v>3767358676.8410568</v>
      </c>
      <c r="AX83" s="2">
        <f>IF(AC83-AC82=0,MAX(AX$6:AX82),AC83-AC82)</f>
        <v>3767358676.8410568</v>
      </c>
      <c r="AY83" s="2">
        <f>IF(AD83-AD82=0,MAX(AY$6:AY82),AD83-AD82)</f>
        <v>3767358676.8410568</v>
      </c>
      <c r="AZ83" s="2">
        <f>IF(AE83-AE82=0,MAX(AZ$6:AZ82),AE83-AE82)</f>
        <v>237901179.0002284</v>
      </c>
      <c r="BA83" s="2">
        <f>IF(AF83-AF82=0,MAX(BA$6:BA82),AF83-AF82)</f>
        <v>24713872920.077332</v>
      </c>
      <c r="BB83" s="2">
        <f>IF(AG83-AG82=0,MAX(BB$6:BB82),AG83-AG82)</f>
        <v>16425683831.027008</v>
      </c>
      <c r="BC83" s="2">
        <f>IF(AH83-AH82=0,MAX(BC$6:BC82),AH83-AH82)</f>
        <v>80184338195.206726</v>
      </c>
      <c r="BD83" s="2">
        <f>IF(AI83-AI82=0,MAX(BD$6:BD82),AI83-AI82)</f>
        <v>17673864382.141937</v>
      </c>
      <c r="BE83" s="2">
        <f>IF(AJ83-AJ82=0,MAX(BE$6:BE82),AJ83-AJ82)</f>
        <v>17673864382.141937</v>
      </c>
      <c r="BF83" s="2">
        <f>IF(AK83-AK82=0,MAX(BF$6:BF82),AK83-AK82)</f>
        <v>17673864382.141941</v>
      </c>
      <c r="BG83" s="2">
        <f>IF(AL83-AL82=0,MAX(BG$6:BG82),AL83-AL82)</f>
        <v>13255398286.606468</v>
      </c>
      <c r="BH83" s="2">
        <f>IF(AM83-AM82=0,MAX(BH$6:BH82),AM83-AM82)</f>
        <v>14542004492.606491</v>
      </c>
      <c r="BI83" s="2">
        <f>IF(AN83-AN82=0,MAX(BI$6:BI82),AN83-AN82)</f>
        <v>1285032343.8735757</v>
      </c>
      <c r="BK83" s="21">
        <v>1.24</v>
      </c>
      <c r="BL83" s="2">
        <v>78</v>
      </c>
      <c r="BM83" s="2">
        <f>IF($BL83&gt;BM$1,0,SMALL(AR$6:AR$85,$BL83)*求节点($BL$6:$BL$85,$BK$6:$BK$85,INDEX(升级建筑所需大殿等级!AA$6:AA$85,MATCH($BL83,升级建筑所需大殿等级!$Z$6:$Z$85,0))))</f>
        <v>146685877441.4834</v>
      </c>
      <c r="BN83" s="2">
        <f>IF($BL83&gt;BN$1,0,SMALL(AS$6:AS$85,$BL83)*求节点($BL$6:$BL$85,$BK$6:$BK$85,INDEX(升级建筑所需大殿等级!AB$6:AB$85,MATCH($BL83,升级建筑所需大殿等级!$Z$6:$Z$85,0))))</f>
        <v>20367847950.473492</v>
      </c>
      <c r="BO83" s="2">
        <f>IF($BL83&gt;BO$1,0,SMALL(AT$6:AT$85,$BL83)*求节点($BL$6:$BL$85,$BK$6:$BK$85,INDEX(升级建筑所需大殿等级!AC$6:AC$85,MATCH($BL83,升级建筑所需大殿等级!$Z$6:$Z$85,0))))</f>
        <v>0</v>
      </c>
      <c r="BP83" s="2">
        <f>IF($BL83&gt;BP$1,0,SMALL(AU$6:AU$85,$BL83)*求节点($BL$6:$BL$85,$BK$6:$BK$85,INDEX(升级建筑所需大殿等级!AD$6:AD$85,MATCH($BL83,升级建筑所需大殿等级!$Z$6:$Z$85,0))))</f>
        <v>0</v>
      </c>
      <c r="BQ83" s="2">
        <f>IF($BL83&gt;BQ$1,0,SMALL(AV$6:AV$85,$BL83)*求节点($BL$6:$BL$85,$BK$6:$BK$85,INDEX(升级建筑所需大殿等级!AE$6:AE$85,MATCH($BL83,升级建筑所需大殿等级!$Z$6:$Z$85,0))))</f>
        <v>4671524759.2829103</v>
      </c>
      <c r="BR83" s="2">
        <f>IF($BL83&gt;BR$1,0,SMALL(AW$6:AW$85,$BL83)*求节点($BL$6:$BL$85,$BK$6:$BK$85,INDEX(升级建筑所需大殿等级!AF$6:AF$85,MATCH($BL83,升级建筑所需大殿等级!$Z$6:$Z$85,0))))</f>
        <v>4671524759.2829103</v>
      </c>
      <c r="BS83" s="2">
        <f>IF($BL83&gt;BS$1,0,SMALL(AX$6:AX$85,$BL83)*求节点($BL$6:$BL$85,$BK$6:$BK$85,INDEX(升级建筑所需大殿等级!AG$6:AG$85,MATCH($BL83,升级建筑所需大殿等级!$Z$6:$Z$85,0))))</f>
        <v>4671524759.2829103</v>
      </c>
      <c r="BT83" s="2">
        <f>IF($BL83&gt;BT$1,0,SMALL(AY$6:AY$85,$BL83)*求节点($BL$6:$BL$85,$BK$6:$BK$85,INDEX(升级建筑所需大殿等级!AH$6:AH$85,MATCH($BL83,升级建筑所需大殿等级!$Z$6:$Z$85,0))))</f>
        <v>4671524759.2829103</v>
      </c>
      <c r="BU83" s="2">
        <f>IF($BL83&gt;BU$1,0,SMALL(AZ$6:AZ$85,$BL83)*求节点($BL$6:$BL$85,$BK$6:$BK$85,INDEX(升级建筑所需大殿等级!AI$6:AI$85,MATCH($BL83,升级建筑所需大殿等级!$Z$6:$Z$85,0))))</f>
        <v>294997461.96028322</v>
      </c>
      <c r="BV83" s="2">
        <f>IF($BL83&gt;BV$1,0,SMALL(BA$6:BA$85,$BL83)*求节点($BL$6:$BL$85,$BK$6:$BK$85,INDEX(升级建筑所需大殿等级!AJ$6:AJ$85,MATCH($BL83,升级建筑所需大殿等级!$Z$6:$Z$85,0))))</f>
        <v>30645202420.895889</v>
      </c>
      <c r="BW83" s="2">
        <f>IF($BL83&gt;BW$1,0,SMALL(BB$6:BB$85,$BL83)*求节点($BL$6:$BL$85,$BK$6:$BK$85,INDEX(升级建筑所需大殿等级!AK$6:AK$85,MATCH($BL83,升级建筑所需大殿等级!$Z$6:$Z$85,0))))</f>
        <v>20367847950.473492</v>
      </c>
      <c r="BX83" s="2">
        <f>IF($BL83&gt;BX$1,0,SMALL(BC$6:BC$85,$BL83)*求节点($BL$6:$BL$85,$BK$6:$BK$85,INDEX(升级建筑所需大殿等级!AL$6:AL$85,MATCH($BL83,升级建筑所需大殿等级!$Z$6:$Z$85,0))))</f>
        <v>0</v>
      </c>
      <c r="BY83" s="2">
        <f>IF($BL83&gt;BY$1,0,SMALL(BD$6:BD$85,$BL83)*求节点($BL$6:$BL$85,$BK$6:$BK$85,INDEX(升级建筑所需大殿等级!AM$6:AM$85,MATCH($BL83,升级建筑所需大殿等级!$Z$6:$Z$85,0))))</f>
        <v>0</v>
      </c>
      <c r="BZ83" s="2">
        <f>IF($BL83&gt;BZ$1,0,SMALL(BE$6:BE$85,$BL83)*求节点($BL$6:$BL$85,$BK$6:$BK$85,INDEX(升级建筑所需大殿等级!AN$6:AN$85,MATCH($BL83,升级建筑所需大殿等级!$Z$6:$Z$85,0))))</f>
        <v>0</v>
      </c>
      <c r="CA83" s="2">
        <f>IF($BL83&gt;CA$1,0,SMALL(BF$6:BF$85,$BL83)*求节点($BL$6:$BL$85,$BK$6:$BK$85,INDEX(升级建筑所需大殿等级!AO$6:AO$85,MATCH($BL83,升级建筑所需大殿等级!$Z$6:$Z$85,0))))</f>
        <v>0</v>
      </c>
      <c r="CB83" s="2">
        <f>IF($BL83&gt;CB$1,0,SMALL(BG$6:BG$85,$BL83)*求节点($BL$6:$BL$85,$BK$6:$BK$85,INDEX(升级建筑所需大殿等级!AP$6:AP$85,MATCH($BL83,升级建筑所需大殿等级!$Z$6:$Z$85,0))))</f>
        <v>0</v>
      </c>
      <c r="CC83" s="2">
        <f>IF($BL83&gt;CC$1,0,SMALL(BH$6:BH$85,$BL83)*求节点($BL$6:$BL$85,$BK$6:$BK$85,INDEX(升级建筑所需大殿等级!AQ$6:AQ$85,MATCH($BL83,升级建筑所需大殿等级!$Z$6:$Z$85,0))))</f>
        <v>18032085570.83205</v>
      </c>
      <c r="CD83" s="2">
        <f>IF($BL83&gt;CD$1,0,SMALL(BI$6:BI$85,$BL83)*求节点($BL$6:$BL$85,$BK$6:$BK$85,INDEX(升级建筑所需大殿等级!AR$6:AR$85,MATCH($BL83,升级建筑所需大殿等级!$Z$6:$Z$85,0))))</f>
        <v>0</v>
      </c>
      <c r="CE83" s="2"/>
      <c r="CF83" s="2"/>
      <c r="CH83" s="1">
        <v>78</v>
      </c>
      <c r="CI83" s="1">
        <f>IFERROR(ROUND($BM83*INDEX(消耗汇总!BE$8:BE$87,相关资料!$C83,1),-2),0)</f>
        <v>32309664600</v>
      </c>
      <c r="CJ83" s="1">
        <f>IFERROR(ROUND($BM83*INDEX(消耗汇总!BF$8:BF$87,相关资料!$C83,1),-2),0)</f>
        <v>82066548200</v>
      </c>
      <c r="CK83" s="1">
        <f>IFERROR(ROUND($BM83*INDEX(消耗汇总!BG$8:BG$87,相关资料!$C83,1),-2),0)</f>
        <v>32309664600</v>
      </c>
      <c r="CL83" s="1">
        <f>IFERROR(ROUND($BM83*INDEX(消耗汇总!BH$8:BH$87,相关资料!$C83,1),-2),0)</f>
        <v>0</v>
      </c>
      <c r="CN83" s="1">
        <f>IFERROR(ROUND($BN83*INDEX(消耗汇总!BE$8:BE$87,相关资料!$D83,1),-2),0)</f>
        <v>4486310100</v>
      </c>
      <c r="CO83" s="1">
        <f>IFERROR(ROUND($BN83*INDEX(消耗汇总!BF$8:BF$87,相关资料!$D83,1),-2),0)</f>
        <v>11395227700</v>
      </c>
      <c r="CP83" s="1">
        <f>IFERROR(ROUND($BN83*INDEX(消耗汇总!BG$8:BG$87,相关资料!$D83,1),-2),0)</f>
        <v>4486310100</v>
      </c>
      <c r="CQ83" s="1">
        <f>IFERROR(ROUND($BN83*INDEX(消耗汇总!BH$8:BH$87,相关资料!$D83,1),-2),0)</f>
        <v>0</v>
      </c>
      <c r="CS83" s="1">
        <f>IFERROR(ROUND($BO83*INDEX(消耗汇总!BE$8:BE$87,相关资料!$E83,1),-2),0)</f>
        <v>0</v>
      </c>
      <c r="CT83" s="1">
        <f>IFERROR(ROUND($BO83*INDEX(消耗汇总!BF$8:BF$87,相关资料!$E83,1),-2),0)</f>
        <v>0</v>
      </c>
      <c r="CU83" s="1">
        <f>IFERROR(ROUND($BO83*INDEX(消耗汇总!BG$8:BG$87,相关资料!$E83,1),-2),0)</f>
        <v>0</v>
      </c>
      <c r="CV83" s="1">
        <f>IFERROR(ROUND($BO83*INDEX(消耗汇总!BH$8:BH$87,相关资料!$E83,1),-2),0)</f>
        <v>0</v>
      </c>
      <c r="CX83" s="1">
        <f>IFERROR(ROUND($BP83*INDEX(消耗汇总!BE$8:BE$87,相关资料!$F83,1),-2),0)</f>
        <v>0</v>
      </c>
      <c r="CY83" s="1">
        <f>IFERROR(ROUND($BP83*INDEX(消耗汇总!BF$8:BF$87,相关资料!$F83,1),-2),0)</f>
        <v>0</v>
      </c>
      <c r="CZ83" s="1">
        <f>IFERROR(ROUND($BP83*INDEX(消耗汇总!BG$8:BG$87,相关资料!$F83,1),-2),0)</f>
        <v>0</v>
      </c>
      <c r="DA83" s="1">
        <f>IFERROR(ROUND($BP83*INDEX(消耗汇总!BH$8:BH$87,相关资料!$F83,1),-2),0)</f>
        <v>0</v>
      </c>
      <c r="DD83" s="1">
        <f>IFERROR(ROUND($BQ83*INDEX(消耗汇总!BF$8:BF$87,相关资料!$G83,1)+$BS83*INDEX(消耗汇总!BF$8:BF$87,相关资料!$G83,1)/2,-2),0)</f>
        <v>3920376500</v>
      </c>
      <c r="DE83" s="1">
        <f>IFERROR(ROUND($BQ83*INDEX(消耗汇总!BG$8:BG$87,相关资料!$G83,1)+$BS83*INDEX(消耗汇总!BG$8:BG$87,相关资料!$G83,1)/2,-2),0)</f>
        <v>1543455300</v>
      </c>
      <c r="DF83" s="1">
        <f>IFERROR(ROUND($BQ83*INDEX(消耗汇总!BH$8:BH$87,相关资料!$G83,1)+$BS83*INDEX(消耗汇总!BH$8:BH$87,相关资料!$G83,1)/2,-2),0)</f>
        <v>0</v>
      </c>
      <c r="DH83" s="1">
        <f t="shared" si="20"/>
        <v>1543455300</v>
      </c>
      <c r="DI83" s="1">
        <f t="shared" si="21"/>
        <v>3920376500</v>
      </c>
      <c r="DM83" s="2">
        <f t="shared" si="22"/>
        <v>2731915900</v>
      </c>
      <c r="DN83" s="2"/>
      <c r="DO83" s="2">
        <f t="shared" si="23"/>
        <v>2731915900</v>
      </c>
      <c r="DR83" s="1">
        <f>IFERROR(ROUND($BT83*INDEX(消耗汇总!BE$8:BE$87,相关资料!$J83,1),-2),0)</f>
        <v>1028970200</v>
      </c>
      <c r="DS83" s="1">
        <f>IFERROR(ROUND($BT83*INDEX(消耗汇总!BF$8:BF$87,相关资料!$J83,1),-2),0)</f>
        <v>2613584300</v>
      </c>
      <c r="DT83" s="1">
        <f>IFERROR(ROUND($BT83*INDEX(消耗汇总!BG$8:BG$87,相关资料!$J83,1),-2),0)</f>
        <v>1028970200</v>
      </c>
      <c r="DU83" s="1">
        <f>IFERROR(ROUND($BT83*INDEX(消耗汇总!BH$8:BH$87,'[1]功能-城建'!$AZ83,1),-2),0)</f>
        <v>0</v>
      </c>
      <c r="DW83" s="1">
        <f>ROUND($BU83*INDEX(消耗汇总!BE$8:BE$87,相关资料!$K83,1),-2)</f>
        <v>64977400</v>
      </c>
      <c r="DX83" s="1">
        <f>ROUND($BU83*INDEX(消耗汇总!BF$8:BF$87,相关资料!$K83,1),-2)</f>
        <v>165042600</v>
      </c>
      <c r="DY83" s="1">
        <f>ROUND($BU83*INDEX(消耗汇总!BG$8:BG$87,相关资料!$K83,1),-2)</f>
        <v>64977400</v>
      </c>
      <c r="DZ83" s="1">
        <f>ROUND($BU83*INDEX(消耗汇总!BH$8:BH$87,相关资料!$K83,1),-2)</f>
        <v>0</v>
      </c>
      <c r="EB83" s="1">
        <f>IFERROR(ROUND($BV83*INDEX(消耗汇总!BE$8:BE$87,相关资料!$L83,1),-2),0)</f>
        <v>6750044600</v>
      </c>
      <c r="EC83" s="1">
        <f>IFERROR(ROUND($BV83*INDEX(消耗汇总!BF$8:BF$87,相关资料!$L83,1),-2),0)</f>
        <v>17145113200</v>
      </c>
      <c r="ED83" s="1">
        <f>IFERROR(ROUND($BV83*INDEX(消耗汇总!BG$8:BG$87,相关资料!$L83,1),-2),0)</f>
        <v>6750044600</v>
      </c>
      <c r="EE83" s="1">
        <f>IFERROR(ROUND($BV83*INDEX(消耗汇总!BH$8:BH$87,相关资料!$L83,1),-2),0)</f>
        <v>0</v>
      </c>
      <c r="EG83" s="1">
        <f>IFERROR(ROUND($BW83*INDEX(消耗汇总!BE$8:BE$87,相关资料!$M83,1),-2),0)</f>
        <v>4486310100</v>
      </c>
      <c r="EH83" s="1">
        <f>IFERROR(ROUND($BW83*INDEX(消耗汇总!BF$8:BF$87,相关资料!$M83,1),-2),0)</f>
        <v>11395227700</v>
      </c>
      <c r="EI83" s="1">
        <f>IFERROR(ROUND($BW83*INDEX(消耗汇总!BG$8:BG$87,相关资料!$M83,1),-2),0)</f>
        <v>4486310100</v>
      </c>
      <c r="EJ83" s="1">
        <f>IFERROR(ROUND($BW83*INDEX(消耗汇总!BH$8:BH$87,相关资料!$M83,1),-2),0)</f>
        <v>0</v>
      </c>
      <c r="EL83" s="1">
        <f>IFERROR(ROUND($BX83*INDEX(消耗汇总!BE$8:BE$87,相关资料!$N83,1),-2),0)</f>
        <v>0</v>
      </c>
      <c r="EM83" s="1">
        <f>IFERROR(ROUND($BX83*INDEX(消耗汇总!BF$8:BF$87,相关资料!$N83,1),-2),0)</f>
        <v>0</v>
      </c>
      <c r="EN83" s="1">
        <f>IFERROR(ROUND($BX83*INDEX(消耗汇总!BG$8:BG$87,相关资料!$N83,1),-2),0)</f>
        <v>0</v>
      </c>
      <c r="EO83" s="1">
        <f>IFERROR(ROUND($BX83*INDEX(消耗汇总!BH$8:BH$87,相关资料!$N83,1),-2),0)</f>
        <v>0</v>
      </c>
      <c r="EQ83" s="1">
        <f>IFERROR(ROUND($BY83*INDEX(消耗汇总!BE$8:BE$87,相关资料!$O83,1),-2),0)</f>
        <v>0</v>
      </c>
      <c r="ER83" s="1">
        <f>IFERROR(ROUND($BY83*INDEX(消耗汇总!BF$8:BF$87,相关资料!$O83,1),-2),0)</f>
        <v>0</v>
      </c>
      <c r="ES83" s="1">
        <f>IFERROR(ROUND($BY83*INDEX(消耗汇总!BG$8:BG$87,相关资料!$O83,1),-2),0)</f>
        <v>0</v>
      </c>
      <c r="ET83" s="1">
        <f>IFERROR(ROUND($BY83*INDEX(消耗汇总!BH$8:BH$87,相关资料!$O83,1),-2),0)</f>
        <v>0</v>
      </c>
      <c r="EV83" s="1">
        <f>IFERROR(ROUND($BZ83*INDEX(消耗汇总!BE$8:BE$87,相关资料!$P83,1),-2),0)</f>
        <v>0</v>
      </c>
      <c r="EW83" s="1">
        <f>IFERROR(ROUND($BZ83*INDEX(消耗汇总!BF$8:BF$87,相关资料!$P83,1),-2),0)</f>
        <v>0</v>
      </c>
      <c r="EX83" s="1">
        <f>IFERROR(ROUND($BZ83*INDEX(消耗汇总!BG$8:BG$87,相关资料!$P83,1),-2),0)</f>
        <v>0</v>
      </c>
      <c r="EY83" s="1">
        <f>IFERROR(ROUND($BZ83*INDEX(消耗汇总!BH$8:BH$87,相关资料!$P83,1),-2),0)</f>
        <v>0</v>
      </c>
      <c r="FA83" s="1">
        <f>IFERROR(ROUND($CA83*INDEX(消耗汇总!BE$8:BE$87,相关资料!$Q83,1),-2),0)</f>
        <v>0</v>
      </c>
      <c r="FB83" s="1">
        <f>IFERROR(ROUND($CA83*INDEX(消耗汇总!BF$8:BF$87,相关资料!$Q83,1),-2),0)</f>
        <v>0</v>
      </c>
      <c r="FC83" s="1">
        <f>IFERROR(ROUND($CA83*INDEX(消耗汇总!BG$8:BG$87,相关资料!$Q83,1),-2),0)</f>
        <v>0</v>
      </c>
      <c r="FD83" s="1">
        <f>IFERROR(ROUND($CA83*INDEX(消耗汇总!BH$8:BH$87,相关资料!$Q83,1),-2),0)</f>
        <v>0</v>
      </c>
      <c r="FF83" s="1">
        <f>IFERROR(ROUND($CB83*INDEX(消耗汇总!BE$8:BE$87,相关资料!$R83,1),-2),0)</f>
        <v>0</v>
      </c>
      <c r="FG83" s="1">
        <f>IFERROR(ROUND($CB83*INDEX(消耗汇总!BF$8:BF$87,相关资料!$R83,1),-2),0)</f>
        <v>0</v>
      </c>
      <c r="FH83" s="1">
        <f>IFERROR(ROUND($CB83*INDEX(消耗汇总!BG$8:BG$87,相关资料!$R83,1),-2),0)</f>
        <v>0</v>
      </c>
      <c r="FI83" s="1">
        <f>IFERROR(ROUND($CB83*INDEX(消耗汇总!BH$8:BH$87,相关资料!$R83,1),-2),0)</f>
        <v>0</v>
      </c>
      <c r="FK83" s="1">
        <f>IFERROR(ROUND($CC83*INDEX(消耗汇总!BE$8:BE$87,相关资料!$S83,1),-2),0)</f>
        <v>3971825000</v>
      </c>
      <c r="FL83" s="1">
        <f>IFERROR(ROUND($CC83*INDEX(消耗汇总!BF$8:BF$87,相关资料!$S83,1),-2),0)</f>
        <v>10088435500</v>
      </c>
      <c r="FM83" s="1">
        <f>IFERROR(ROUND($CC83*INDEX(消耗汇总!BG$8:BG$87,相关资料!$S83,1),-2),0)</f>
        <v>3971825000</v>
      </c>
      <c r="FN83" s="1">
        <f>IFERROR(ROUND($CC83*INDEX(消耗汇总!BH$8:BH$87,相关资料!$S83,1),-2),0)</f>
        <v>0</v>
      </c>
      <c r="FP83" s="1">
        <f>IFERROR(ROUND($CD83*INDEX(消耗汇总!BE$8:BE$87,相关资料!$T83,1),-2),0)</f>
        <v>0</v>
      </c>
      <c r="FQ83" s="1">
        <f>IFERROR(ROUND($CD83*INDEX(消耗汇总!BF$8:BF$87,相关资料!$T83,1),-2),0)</f>
        <v>0</v>
      </c>
      <c r="FR83" s="1">
        <f>IFERROR(ROUND($CD83*INDEX(消耗汇总!BG$8:BG$87,相关资料!$T83,1),-2),0)</f>
        <v>0</v>
      </c>
      <c r="FS83" s="1">
        <f>IFERROR(ROUND($CD83*INDEX(消耗汇总!BH$8:BH$87,相关资料!$T83,1),-2),0)</f>
        <v>0</v>
      </c>
      <c r="FW83" s="8">
        <v>78</v>
      </c>
      <c r="FX83" s="5">
        <f t="shared" si="36"/>
        <v>146685877400</v>
      </c>
      <c r="FY83" s="5">
        <f t="shared" si="37"/>
        <v>20367847900</v>
      </c>
      <c r="FZ83" s="5">
        <f t="shared" si="38"/>
        <v>0</v>
      </c>
      <c r="GA83" s="5">
        <f t="shared" si="24"/>
        <v>0</v>
      </c>
      <c r="GB83" s="5">
        <f t="shared" si="25"/>
        <v>5463831800</v>
      </c>
      <c r="GC83" s="5">
        <f t="shared" si="26"/>
        <v>5463831800</v>
      </c>
      <c r="GD83" s="5">
        <f t="shared" si="39"/>
        <v>5463831800</v>
      </c>
      <c r="GE83" s="5">
        <f t="shared" si="40"/>
        <v>4671524700</v>
      </c>
      <c r="GF83" s="5">
        <f t="shared" si="27"/>
        <v>294997400</v>
      </c>
      <c r="GG83" s="5">
        <f t="shared" si="28"/>
        <v>30645202400</v>
      </c>
      <c r="GH83" s="5">
        <f t="shared" si="29"/>
        <v>20367847900</v>
      </c>
      <c r="GI83" s="8"/>
      <c r="GJ83" s="5">
        <f t="shared" si="30"/>
        <v>0</v>
      </c>
      <c r="GK83" s="5">
        <f t="shared" si="31"/>
        <v>0</v>
      </c>
      <c r="GL83" s="5">
        <f t="shared" si="32"/>
        <v>0</v>
      </c>
      <c r="GM83" s="5">
        <f t="shared" si="33"/>
        <v>0</v>
      </c>
      <c r="GN83" s="5">
        <f t="shared" si="34"/>
        <v>18032085500</v>
      </c>
      <c r="GO83" s="5">
        <f t="shared" si="35"/>
        <v>0</v>
      </c>
      <c r="GR83" s="8">
        <v>78</v>
      </c>
      <c r="GS83" s="5">
        <f>SUM(FX$6:FX83)</f>
        <v>964135434600</v>
      </c>
      <c r="GT83" s="5">
        <f>SUM(FY$6:FY83)</f>
        <v>137015465900</v>
      </c>
      <c r="GU83" s="5">
        <f>SUM(FZ$6:FZ83)</f>
        <v>574088126600</v>
      </c>
      <c r="GV83" s="5">
        <f>SUM(GA$6:GA83)</f>
        <v>0</v>
      </c>
      <c r="GW83" s="5">
        <f>SUM(GB$6:GB83)</f>
        <v>38606193900</v>
      </c>
      <c r="GX83" s="5">
        <f>SUM(GC$6:GC83)</f>
        <v>38606193900</v>
      </c>
      <c r="GY83" s="5">
        <f>SUM(GD$6:GD83)</f>
        <v>38606193920</v>
      </c>
      <c r="GZ83" s="5">
        <f>SUM(GE$6:GE83)</f>
        <v>33274505050</v>
      </c>
      <c r="HA83" s="5">
        <f>SUM(GF$6:GF83)</f>
        <v>9293695000</v>
      </c>
      <c r="HB83" s="5">
        <f>SUM(GG$6:GG83)</f>
        <v>202143554350</v>
      </c>
      <c r="HC83" s="5">
        <f>SUM(GH$6:GH83)</f>
        <v>137015466200</v>
      </c>
      <c r="HD83" s="5">
        <f>SUM(GI$6:GI83)</f>
        <v>0</v>
      </c>
      <c r="HE83" s="5">
        <f>SUM(GJ$6:GJ83)</f>
        <v>57765804600</v>
      </c>
      <c r="HF83" s="5">
        <f>SUM(GK$6:GK83)</f>
        <v>57765805200</v>
      </c>
      <c r="HG83" s="5">
        <f>SUM(GL$6:GL83)</f>
        <v>57765804900</v>
      </c>
      <c r="HH83" s="5">
        <f>SUM(GM$6:GM83)</f>
        <v>43324352700</v>
      </c>
      <c r="HI83" s="5">
        <f>SUM(GN$6:GN83)</f>
        <v>120374164500</v>
      </c>
      <c r="HJ83" s="5">
        <f>SUM(GO$6:GO83)</f>
        <v>4436503800</v>
      </c>
      <c r="HM83" s="8">
        <v>78</v>
      </c>
      <c r="HN83" s="5">
        <f>IFERROR(求节点(相关资料!C$6:C$85,GS$6:GS$85,$HM83),0)</f>
        <v>964135434600</v>
      </c>
      <c r="HO83" s="5">
        <f>IFERROR(求节点(相关资料!D$6:D$85,GT$6:GT$85,$HM83),0)</f>
        <v>137015465900</v>
      </c>
      <c r="HP83" s="5">
        <f>IFERROR(求节点(相关资料!E$6:E$85,GU$6:GU$85,$HM83),0)</f>
        <v>412616533800</v>
      </c>
      <c r="HQ83" s="5">
        <f>IFERROR(求节点(相关资料!F$6:F$85,GV$6:GV$85,$HM83),0)</f>
        <v>0</v>
      </c>
      <c r="HR83" s="5">
        <f>IFERROR(求节点(相关资料!G$6:G$85,GW$6:GW$85,$HM83),0)</f>
        <v>38606193900</v>
      </c>
      <c r="HS83" s="5">
        <f>IFERROR(求节点(相关资料!H$6:H$85,GX$6:GX$85,$HM83),0)</f>
        <v>38606193900</v>
      </c>
      <c r="HT83" s="5">
        <f>IFERROR(求节点(相关资料!I$6:I$85,GY$6:GY$85,$HM83),0)</f>
        <v>38606193920</v>
      </c>
      <c r="HU83" s="5">
        <f>IFERROR(求节点(相关资料!J$6:J$85,GZ$6:GZ$85,$HM83),0)</f>
        <v>33274505050</v>
      </c>
      <c r="HV83" s="5">
        <f>IFERROR(求节点(相关资料!K$6:K$85,HA$6:HA$85,$HM83),0)</f>
        <v>9293695000</v>
      </c>
      <c r="HW83" s="5">
        <f>IFERROR(求节点(相关资料!L$6:L$85,HB$6:HB$85,$HM83),0)</f>
        <v>202143554350</v>
      </c>
      <c r="HX83" s="5">
        <f>IFERROR(求节点(相关资料!M$6:M$85,HC$6:HC$85,$HM83),0)</f>
        <v>137015466200</v>
      </c>
      <c r="HY83" s="5">
        <f>IFERROR(求节点(相关资料!N$6:N$85,HD$6:HD$85,$HM83),0)</f>
        <v>0</v>
      </c>
      <c r="HZ83" s="5">
        <f>IFERROR(求节点(相关资料!O$6:O$85,HE$6:HE$85,$HM83),0)</f>
        <v>50460607333.333336</v>
      </c>
      <c r="IA83" s="5">
        <f>IFERROR(求节点(相关资料!P$6:P$85,HF$6:HF$85,$HM83),0)</f>
        <v>50460607933.333336</v>
      </c>
      <c r="IB83" s="5">
        <f>IFERROR(求节点(相关资料!Q$6:Q$85,HG$6:HG$85,$HM83),0)</f>
        <v>50460607633.333336</v>
      </c>
      <c r="IC83" s="5">
        <f>IFERROR(求节点(相关资料!R$6:R$85,HH$6:HH$85,$HM83),0)</f>
        <v>37845454766.666664</v>
      </c>
      <c r="ID83" s="5">
        <f>IFERROR(求节点(相关资料!S$6:S$85,HI$6:HI$85,$HM83),0)</f>
        <v>120374164500</v>
      </c>
      <c r="IE83" s="5">
        <f>IFERROR(求节点(相关资料!T$6:T$85,HJ$6:HJ$85,$HM83),0)</f>
        <v>3374210400</v>
      </c>
      <c r="IH83" s="6">
        <v>78</v>
      </c>
      <c r="II83" s="6">
        <f>SUMPRODUCT(HN83:IE83,'[1]功能-城建'!$X83:$AO83)</f>
        <v>2324288889186.6665</v>
      </c>
      <c r="IJ83" s="6">
        <f>'[1]资源-木石铜粮'!$BW83</f>
        <v>2294233998473.8696</v>
      </c>
      <c r="IK83" s="6">
        <f t="shared" si="19"/>
        <v>1.0131001853920696</v>
      </c>
    </row>
    <row r="84" spans="1:245" x14ac:dyDescent="0.15">
      <c r="A84" s="2">
        <v>79</v>
      </c>
      <c r="B84" s="4">
        <f>'[1]资源-木石铜粮'!DG84</f>
        <v>918992774126.78296</v>
      </c>
      <c r="C84" s="4">
        <f>'[1]资源-木石铜粮'!DH84</f>
        <v>130133176644.56033</v>
      </c>
      <c r="D84" s="4">
        <f>'[1]资源-木石铜粮'!DI84</f>
        <v>399599254961.74811</v>
      </c>
      <c r="E84" s="4">
        <f>'[1]资源-木石铜粮'!DJ84</f>
        <v>0</v>
      </c>
      <c r="F84" s="4">
        <f>'[1]资源-木石铜粮'!DK84</f>
        <v>31333477554.763535</v>
      </c>
      <c r="G84" s="4">
        <f>'[1]资源-木石铜粮'!DL84</f>
        <v>31333477554.763535</v>
      </c>
      <c r="H84" s="4">
        <f>'[1]资源-木石铜粮'!DM84</f>
        <v>31333477554.763535</v>
      </c>
      <c r="I84" s="4">
        <f>'[1]资源-木石铜粮'!DN84</f>
        <v>31333477554.763535</v>
      </c>
      <c r="J84" s="29" t="e">
        <f>SMALL('[1]资源-木石铜粮'!$DO$6:$DO$55,$A84)</f>
        <v>#NUM!</v>
      </c>
      <c r="K84" s="4">
        <f>'[1]资源-木石铜粮'!DP84</f>
        <v>192571566210.40112</v>
      </c>
      <c r="L84" s="4">
        <f>'[1]资源-木石铜粮'!DQ84</f>
        <v>130133176184.61725</v>
      </c>
      <c r="M84" s="4">
        <f>'[1]资源-木石铜粮'!DR84</f>
        <v>314416459229.99213</v>
      </c>
      <c r="N84" s="4">
        <f>'[1]资源-木石铜粮'!DS84</f>
        <v>46721568786.87645</v>
      </c>
      <c r="O84" s="4">
        <f>'[1]资源-木石铜粮'!DT84</f>
        <v>46721569915.934525</v>
      </c>
      <c r="P84" s="4">
        <f>'[1]资源-木石铜粮'!DU84</f>
        <v>46721569507.096237</v>
      </c>
      <c r="Q84" s="4">
        <f>'[1]资源-木石铜粮'!DV84</f>
        <v>35041175789.639816</v>
      </c>
      <c r="R84" s="4">
        <f>'[1]资源-木石铜粮'!DW84</f>
        <v>114462229621.85097</v>
      </c>
      <c r="S84" s="4">
        <f>'[1]资源-木石铜粮'!DX84</f>
        <v>3134187528.9754066</v>
      </c>
      <c r="T84" s="4">
        <f>'[1]资源-木石铜粮'!DY84</f>
        <v>0</v>
      </c>
      <c r="V84" s="2">
        <v>79</v>
      </c>
      <c r="W84" s="2">
        <f>IFERROR(求节点($A$6:$A$85,B$6:B$85,相关资料!C84),0)</f>
        <v>918992774126.78296</v>
      </c>
      <c r="X84" s="2">
        <f>IFERROR(求节点($A$6:$A$85,C$6:C$85,相关资料!D84),0)</f>
        <v>130133176644.56033</v>
      </c>
      <c r="Y84" s="2">
        <f>IFERROR(求节点($A$6:$A$85,D$6:D$85,相关资料!E84),0)</f>
        <v>464988771639.45007</v>
      </c>
      <c r="Z84" s="2">
        <f>IFERROR(求节点($A$6:$A$85,E$6:E$85,相关资料!F84),0)</f>
        <v>0</v>
      </c>
      <c r="AA84" s="2">
        <f>IFERROR(求节点($A$6:$A$85,F$6:F$85,相关资料!G84),0)</f>
        <v>31333477554.763535</v>
      </c>
      <c r="AB84" s="2">
        <f>IFERROR(求节点($A$6:$A$85,G$6:G$85,相关资料!H84),0)</f>
        <v>31333477554.763535</v>
      </c>
      <c r="AC84" s="2">
        <f>IFERROR(求节点($A$6:$A$85,H$6:H$85,相关资料!I84),0)</f>
        <v>31333477554.763535</v>
      </c>
      <c r="AD84" s="2">
        <f>IFERROR(求节点($A$6:$A$85,I$6:I$85,相关资料!J84),0)</f>
        <v>31333477554.763535</v>
      </c>
      <c r="AE84" s="29">
        <f>MAX(求节点('[1]功能-城建'!$K$33:$K$55,$J$33:$J$85,$V84),AE83)</f>
        <v>1224082814.2575464</v>
      </c>
      <c r="AF84" s="2">
        <f>IFERROR(求节点($A$6:$A$85,K$6:K$85,相关资料!L84),0)</f>
        <v>192571566210.40112</v>
      </c>
      <c r="AG84" s="2">
        <f>IFERROR(求节点($A$6:$A$85,L$6:L$85,相关资料!M84),0)</f>
        <v>130133176184.61725</v>
      </c>
      <c r="AH84" s="2">
        <f>IFERROR(求节点($A$6:$A$85,M$6:M$85,相关资料!N84),0)</f>
        <v>365635414126.22552</v>
      </c>
      <c r="AI84" s="2">
        <f>IFERROR(求节点($A$6:$A$85,N$6:N$85,相关资料!O84),0)</f>
        <v>46721568786.87645</v>
      </c>
      <c r="AJ84" s="2">
        <f>IFERROR(求节点($A$6:$A$85,O$6:O$85,相关资料!P84),0)</f>
        <v>46721569915.934525</v>
      </c>
      <c r="AK84" s="2">
        <f>IFERROR(求节点($A$6:$A$85,P$6:P$85,相关资料!Q84),0)</f>
        <v>46721569507.096237</v>
      </c>
      <c r="AL84" s="2">
        <f>IFERROR(求节点($A$6:$A$85,Q$6:Q$85,相关资料!R84),0)</f>
        <v>35041175789.639816</v>
      </c>
      <c r="AM84" s="2">
        <f>IFERROR(求节点($A$6:$A$85,R$6:R$85,相关资料!S84),0)</f>
        <v>114462229621.85097</v>
      </c>
      <c r="AN84" s="2">
        <f>IFERROR(求节点($A$6:$A$85,S$6:S$85,相关资料!T84),0)</f>
        <v>3606382190.1373234</v>
      </c>
      <c r="AO84" s="2">
        <f>IFERROR(求节点($A$6:$A$85,T$6:T$85,相关资料!U84),0)</f>
        <v>0</v>
      </c>
      <c r="AQ84" s="2">
        <v>79</v>
      </c>
      <c r="AR84" s="2">
        <f>IF(W84-W83=0,MAX(AR$6:AR83),W84-W83)</f>
        <v>138680377178.76184</v>
      </c>
      <c r="AS84" s="2">
        <f>IF(X84-X83=0,MAX(AS$6:AS83),X84-X83)</f>
        <v>19188479861.212341</v>
      </c>
      <c r="AT84" s="2">
        <f>IF(Y84-Y83=0,MAX(AT$6:AT83),Y84-Y83)</f>
        <v>130219026434.29602</v>
      </c>
      <c r="AU84" s="2">
        <f>IF(Z84-Z83=0,MAX(AU$6:AU83),Z84-Z83)</f>
        <v>0</v>
      </c>
      <c r="AV84" s="2">
        <f>IF(AA84-AA83=0,MAX(AV$6:AV83),AA84-AA83)</f>
        <v>4361018150.2755318</v>
      </c>
      <c r="AW84" s="2">
        <f>IF(AB84-AB83=0,MAX(AW$6:AW83),AB84-AB83)</f>
        <v>4361018150.2755318</v>
      </c>
      <c r="AX84" s="2">
        <f>IF(AC84-AC83=0,MAX(AX$6:AX83),AC84-AC83)</f>
        <v>4361018150.2755318</v>
      </c>
      <c r="AY84" s="2">
        <f>IF(AD84-AD83=0,MAX(AY$6:AY83),AD84-AD83)</f>
        <v>4361018150.2755318</v>
      </c>
      <c r="AZ84" s="2">
        <f>IF(AE84-AE83=0,MAX(AZ$6:AZ83),AE84-AE83)</f>
        <v>237901179.0002284</v>
      </c>
      <c r="BA84" s="2">
        <f>IF(AF84-AF83=0,MAX(BA$6:BA83),AF84-AF83)</f>
        <v>28957160517.829529</v>
      </c>
      <c r="BB84" s="2">
        <f>IF(AG84-AG83=0,MAX(BB$6:BB83),AG84-AG83)</f>
        <v>19188479861.212341</v>
      </c>
      <c r="BC84" s="2">
        <f>IF(AH84-AH83=0,MAX(BC$6:BC83),AH84-AH83)</f>
        <v>80184338195.206726</v>
      </c>
      <c r="BD84" s="2">
        <f>IF(AI84-AI83=0,MAX(BD$6:BD83),AI84-AI83)</f>
        <v>17673864382.141937</v>
      </c>
      <c r="BE84" s="2">
        <f>IF(AJ84-AJ83=0,MAX(BE$6:BE83),AJ84-AJ83)</f>
        <v>17673864382.141937</v>
      </c>
      <c r="BF84" s="2">
        <f>IF(AK84-AK83=0,MAX(BF$6:BF83),AK84-AK83)</f>
        <v>17673864382.141941</v>
      </c>
      <c r="BG84" s="2">
        <f>IF(AL84-AL83=0,MAX(BG$6:BG83),AL84-AL83)</f>
        <v>13255398286.606468</v>
      </c>
      <c r="BH84" s="2">
        <f>IF(AM84-AM83=0,MAX(BH$6:BH83),AM84-AM83)</f>
        <v>17007970786.07457</v>
      </c>
      <c r="BI84" s="2">
        <f>IF(AN84-AN83=0,MAX(BI$6:BI83),AN84-AN83)</f>
        <v>1285032343.8735757</v>
      </c>
      <c r="BK84" s="21">
        <v>1.24</v>
      </c>
      <c r="BL84" s="2">
        <v>79</v>
      </c>
      <c r="BM84" s="2">
        <f>IF($BL84&gt;BM$1,0,SMALL(AR$6:AR$85,$BL84)*求节点($BL$6:$BL$85,$BK$6:$BK$85,INDEX(升级建筑所需大殿等级!AA$6:AA$85,MATCH($BL84,升级建筑所需大殿等级!$Z$6:$Z$85,0))))</f>
        <v>171963667701.66467</v>
      </c>
      <c r="BN84" s="2">
        <f>IF($BL84&gt;BN$1,0,SMALL(AS$6:AS$85,$BL84)*求节点($BL$6:$BL$85,$BK$6:$BK$85,INDEX(升级建筑所需大殿等级!AB$6:AB$85,MATCH($BL84,升级建筑所需大殿等级!$Z$6:$Z$85,0))))</f>
        <v>23793715027.903301</v>
      </c>
      <c r="BO84" s="2">
        <f>IF($BL84&gt;BO$1,0,SMALL(AT$6:AT$85,$BL84)*求节点($BL$6:$BL$85,$BK$6:$BK$85,INDEX(升级建筑所需大殿等级!AC$6:AC$85,MATCH($BL84,升级建筑所需大殿等级!$Z$6:$Z$85,0))))</f>
        <v>0</v>
      </c>
      <c r="BP84" s="2">
        <f>IF($BL84&gt;BP$1,0,SMALL(AU$6:AU$85,$BL84)*求节点($BL$6:$BL$85,$BK$6:$BK$85,INDEX(升级建筑所需大殿等级!AD$6:AD$85,MATCH($BL84,升级建筑所需大殿等级!$Z$6:$Z$85,0))))</f>
        <v>0</v>
      </c>
      <c r="BQ84" s="2">
        <f>IF($BL84&gt;BQ$1,0,SMALL(AV$6:AV$85,$BL84)*求节点($BL$6:$BL$85,$BK$6:$BK$85,INDEX(升级建筑所需大殿等级!AE$6:AE$85,MATCH($BL84,升级建筑所需大殿等级!$Z$6:$Z$85,0))))</f>
        <v>5407662506.3416595</v>
      </c>
      <c r="BR84" s="2">
        <f>IF($BL84&gt;BR$1,0,SMALL(AW$6:AW$85,$BL84)*求节点($BL$6:$BL$85,$BK$6:$BK$85,INDEX(升级建筑所需大殿等级!AF$6:AF$85,MATCH($BL84,升级建筑所需大殿等级!$Z$6:$Z$85,0))))</f>
        <v>5407662506.3416595</v>
      </c>
      <c r="BS84" s="2">
        <f>IF($BL84&gt;BS$1,0,SMALL(AX$6:AX$85,$BL84)*求节点($BL$6:$BL$85,$BK$6:$BK$85,INDEX(升级建筑所需大殿等级!AG$6:AG$85,MATCH($BL84,升级建筑所需大殿等级!$Z$6:$Z$85,0))))</f>
        <v>5407662506.3416595</v>
      </c>
      <c r="BT84" s="2">
        <f>IF($BL84&gt;BT$1,0,SMALL(AY$6:AY$85,$BL84)*求节点($BL$6:$BL$85,$BK$6:$BK$85,INDEX(升级建筑所需大殿等级!AH$6:AH$85,MATCH($BL84,升级建筑所需大殿等级!$Z$6:$Z$85,0))))</f>
        <v>5407662506.3416595</v>
      </c>
      <c r="BU84" s="2">
        <f>IF($BL84&gt;BU$1,0,SMALL(AZ$6:AZ$85,$BL84)*求节点($BL$6:$BL$85,$BK$6:$BK$85,INDEX(升级建筑所需大殿等级!AI$6:AI$85,MATCH($BL84,升级建筑所需大殿等级!$Z$6:$Z$85,0))))</f>
        <v>294997461.96028322</v>
      </c>
      <c r="BV84" s="2">
        <f>IF($BL84&gt;BV$1,0,SMALL(BA$6:BA$85,$BL84)*求节点($BL$6:$BL$85,$BK$6:$BK$85,INDEX(升级建筑所需大殿等级!AJ$6:AJ$85,MATCH($BL84,升级建筑所需大殿等级!$Z$6:$Z$85,0))))</f>
        <v>35906879042.108612</v>
      </c>
      <c r="BW84" s="2">
        <f>IF($BL84&gt;BW$1,0,SMALL(BB$6:BB$85,$BL84)*求节点($BL$6:$BL$85,$BK$6:$BK$85,INDEX(升级建筑所需大殿等级!AK$6:AK$85,MATCH($BL84,升级建筑所需大殿等级!$Z$6:$Z$85,0))))</f>
        <v>23793715027.903301</v>
      </c>
      <c r="BX84" s="2">
        <f>IF($BL84&gt;BX$1,0,SMALL(BC$6:BC$85,$BL84)*求节点($BL$6:$BL$85,$BK$6:$BK$85,INDEX(升级建筑所需大殿等级!AL$6:AL$85,MATCH($BL84,升级建筑所需大殿等级!$Z$6:$Z$85,0))))</f>
        <v>0</v>
      </c>
      <c r="BY84" s="2">
        <f>IF($BL84&gt;BY$1,0,SMALL(BD$6:BD$85,$BL84)*求节点($BL$6:$BL$85,$BK$6:$BK$85,INDEX(升级建筑所需大殿等级!AM$6:AM$85,MATCH($BL84,升级建筑所需大殿等级!$Z$6:$Z$85,0))))</f>
        <v>0</v>
      </c>
      <c r="BZ84" s="2">
        <f>IF($BL84&gt;BZ$1,0,SMALL(BE$6:BE$85,$BL84)*求节点($BL$6:$BL$85,$BK$6:$BK$85,INDEX(升级建筑所需大殿等级!AN$6:AN$85,MATCH($BL84,升级建筑所需大殿等级!$Z$6:$Z$85,0))))</f>
        <v>0</v>
      </c>
      <c r="CA84" s="2">
        <f>IF($BL84&gt;CA$1,0,SMALL(BF$6:BF$85,$BL84)*求节点($BL$6:$BL$85,$BK$6:$BK$85,INDEX(升级建筑所需大殿等级!AO$6:AO$85,MATCH($BL84,升级建筑所需大殿等级!$Z$6:$Z$85,0))))</f>
        <v>0</v>
      </c>
      <c r="CB84" s="2">
        <f>IF($BL84&gt;CB$1,0,SMALL(BG$6:BG$85,$BL84)*求节点($BL$6:$BL$85,$BK$6:$BK$85,INDEX(升级建筑所需大殿等级!AP$6:AP$85,MATCH($BL84,升级建筑所需大殿等级!$Z$6:$Z$85,0))))</f>
        <v>0</v>
      </c>
      <c r="CC84" s="2">
        <f>IF($BL84&gt;CC$1,0,SMALL(BH$6:BH$85,$BL84)*求节点($BL$6:$BL$85,$BK$6:$BK$85,INDEX(升级建筑所需大殿等级!AQ$6:AQ$85,MATCH($BL84,升级建筑所需大殿等级!$Z$6:$Z$85,0))))</f>
        <v>21089883774.732468</v>
      </c>
      <c r="CD84" s="2">
        <f>IF($BL84&gt;CD$1,0,SMALL(BI$6:BI$85,$BL84)*求节点($BL$6:$BL$85,$BK$6:$BK$85,INDEX(升级建筑所需大殿等级!AR$6:AR$85,MATCH($BL84,升级建筑所需大殿等级!$Z$6:$Z$85,0))))</f>
        <v>0</v>
      </c>
      <c r="CE84" s="2"/>
      <c r="CF84" s="2"/>
      <c r="CH84" s="1">
        <v>79</v>
      </c>
      <c r="CI84" s="1">
        <f>IFERROR(ROUND($BM84*INDEX(消耗汇总!BE$8:BE$87,相关资料!$C84,1),-2),0)</f>
        <v>37711330600</v>
      </c>
      <c r="CJ84" s="1">
        <f>IFERROR(ROUND($BM84*INDEX(消耗汇总!BF$8:BF$87,相关资料!$C84,1),-2),0)</f>
        <v>96541006400</v>
      </c>
      <c r="CK84" s="1">
        <f>IFERROR(ROUND($BM84*INDEX(消耗汇总!BG$8:BG$87,相关资料!$C84,1),-2),0)</f>
        <v>37711330600</v>
      </c>
      <c r="CL84" s="1">
        <f>IFERROR(ROUND($BM84*INDEX(消耗汇总!BH$8:BH$87,相关资料!$C84,1),-2),0)</f>
        <v>0</v>
      </c>
      <c r="CN84" s="1">
        <f>IFERROR(ROUND($BN84*INDEX(消耗汇总!BE$8:BE$87,相关资料!$D84,1),-2),0)</f>
        <v>5217920000</v>
      </c>
      <c r="CO84" s="1">
        <f>IFERROR(ROUND($BN84*INDEX(消耗汇总!BF$8:BF$87,相关资料!$D84,1),-2),0)</f>
        <v>13357875100</v>
      </c>
      <c r="CP84" s="1">
        <f>IFERROR(ROUND($BN84*INDEX(消耗汇总!BG$8:BG$87,相关资料!$D84,1),-2),0)</f>
        <v>5217920000</v>
      </c>
      <c r="CQ84" s="1">
        <f>IFERROR(ROUND($BN84*INDEX(消耗汇总!BH$8:BH$87,相关资料!$D84,1),-2),0)</f>
        <v>0</v>
      </c>
      <c r="CS84" s="1">
        <f>IFERROR(ROUND($BO84*INDEX(消耗汇总!BE$8:BE$87,相关资料!$E84,1),-2),0)</f>
        <v>0</v>
      </c>
      <c r="CT84" s="1">
        <f>IFERROR(ROUND($BO84*INDEX(消耗汇总!BF$8:BF$87,相关资料!$E84,1),-2),0)</f>
        <v>0</v>
      </c>
      <c r="CU84" s="1">
        <f>IFERROR(ROUND($BO84*INDEX(消耗汇总!BG$8:BG$87,相关资料!$E84,1),-2),0)</f>
        <v>0</v>
      </c>
      <c r="CV84" s="1">
        <f>IFERROR(ROUND($BO84*INDEX(消耗汇总!BH$8:BH$87,相关资料!$E84,1),-2),0)</f>
        <v>0</v>
      </c>
      <c r="CX84" s="1">
        <f>IFERROR(ROUND($BP84*INDEX(消耗汇总!BE$8:BE$87,相关资料!$F84,1),-2),0)</f>
        <v>0</v>
      </c>
      <c r="CY84" s="1">
        <f>IFERROR(ROUND($BP84*INDEX(消耗汇总!BF$8:BF$87,相关资料!$F84,1),-2),0)</f>
        <v>0</v>
      </c>
      <c r="CZ84" s="1">
        <f>IFERROR(ROUND($BP84*INDEX(消耗汇总!BG$8:BG$87,相关资料!$F84,1),-2),0)</f>
        <v>0</v>
      </c>
      <c r="DA84" s="1">
        <f>IFERROR(ROUND($BP84*INDEX(消耗汇总!BH$8:BH$87,相关资料!$F84,1),-2),0)</f>
        <v>0</v>
      </c>
      <c r="DD84" s="1">
        <f>IFERROR(ROUND($BQ84*INDEX(消耗汇总!BF$8:BF$87,相关资料!$G84,1)+$BS84*INDEX(消耗汇总!BF$8:BF$87,相关资料!$G84,1)/2,-2),0)</f>
        <v>4553821100</v>
      </c>
      <c r="DE84" s="1">
        <f>IFERROR(ROUND($BQ84*INDEX(消耗汇总!BG$8:BG$87,相关资料!$G84,1)+$BS84*INDEX(消耗汇总!BG$8:BG$87,相关资料!$G84,1)/2,-2),0)</f>
        <v>1778836400</v>
      </c>
      <c r="DF84" s="1">
        <f>IFERROR(ROUND($BQ84*INDEX(消耗汇总!BH$8:BH$87,相关资料!$G84,1)+$BS84*INDEX(消耗汇总!BH$8:BH$87,相关资料!$G84,1)/2,-2),0)</f>
        <v>0</v>
      </c>
      <c r="DH84" s="1">
        <f t="shared" si="20"/>
        <v>1778836400</v>
      </c>
      <c r="DI84" s="1">
        <f t="shared" si="21"/>
        <v>4553821100</v>
      </c>
      <c r="DM84" s="2">
        <f t="shared" si="22"/>
        <v>3166328750</v>
      </c>
      <c r="DN84" s="2"/>
      <c r="DO84" s="2">
        <f t="shared" si="23"/>
        <v>3166328750</v>
      </c>
      <c r="DR84" s="1">
        <f>IFERROR(ROUND($BT84*INDEX(消耗汇总!BE$8:BE$87,相关资料!$J84,1),-2),0)</f>
        <v>1185890900</v>
      </c>
      <c r="DS84" s="1">
        <f>IFERROR(ROUND($BT84*INDEX(消耗汇总!BF$8:BF$87,相关资料!$J84,1),-2),0)</f>
        <v>3035880700</v>
      </c>
      <c r="DT84" s="1">
        <f>IFERROR(ROUND($BT84*INDEX(消耗汇总!BG$8:BG$87,相关资料!$J84,1),-2),0)</f>
        <v>1185890900</v>
      </c>
      <c r="DU84" s="1">
        <f>IFERROR(ROUND($BT84*INDEX(消耗汇总!BH$8:BH$87,'[1]功能-城建'!$AZ84,1),-2),0)</f>
        <v>0</v>
      </c>
      <c r="DW84" s="1">
        <f>ROUND($BU84*INDEX(消耗汇总!BE$8:BE$87,相关资料!$K84,1),-2)</f>
        <v>64692400</v>
      </c>
      <c r="DX84" s="1">
        <f>ROUND($BU84*INDEX(消耗汇总!BF$8:BF$87,相关资料!$K84,1),-2)</f>
        <v>165612600</v>
      </c>
      <c r="DY84" s="1">
        <f>ROUND($BU84*INDEX(消耗汇总!BG$8:BG$87,相关资料!$K84,1),-2)</f>
        <v>64692400</v>
      </c>
      <c r="DZ84" s="1">
        <f>ROUND($BU84*INDEX(消耗汇总!BH$8:BH$87,相关资料!$K84,1),-2)</f>
        <v>0</v>
      </c>
      <c r="EB84" s="1">
        <f>IFERROR(ROUND($BV84*INDEX(消耗汇总!BE$8:BE$87,相关资料!$L84,1),-2),0)</f>
        <v>7874315600</v>
      </c>
      <c r="EC84" s="1">
        <f>IFERROR(ROUND($BV84*INDEX(消耗汇总!BF$8:BF$87,相关资料!$L84,1),-2),0)</f>
        <v>20158247900</v>
      </c>
      <c r="ED84" s="1">
        <f>IFERROR(ROUND($BV84*INDEX(消耗汇总!BG$8:BG$87,相关资料!$L84,1),-2),0)</f>
        <v>7874315600</v>
      </c>
      <c r="EE84" s="1">
        <f>IFERROR(ROUND($BV84*INDEX(消耗汇总!BH$8:BH$87,相关资料!$L84,1),-2),0)</f>
        <v>0</v>
      </c>
      <c r="EG84" s="1">
        <f>IFERROR(ROUND($BW84*INDEX(消耗汇总!BE$8:BE$87,相关资料!$M84,1),-2),0)</f>
        <v>5217920000</v>
      </c>
      <c r="EH84" s="1">
        <f>IFERROR(ROUND($BW84*INDEX(消耗汇总!BF$8:BF$87,相关资料!$M84,1),-2),0)</f>
        <v>13357875100</v>
      </c>
      <c r="EI84" s="1">
        <f>IFERROR(ROUND($BW84*INDEX(消耗汇总!BG$8:BG$87,相关资料!$M84,1),-2),0)</f>
        <v>5217920000</v>
      </c>
      <c r="EJ84" s="1">
        <f>IFERROR(ROUND($BW84*INDEX(消耗汇总!BH$8:BH$87,相关资料!$M84,1),-2),0)</f>
        <v>0</v>
      </c>
      <c r="EL84" s="1">
        <f>IFERROR(ROUND($BX84*INDEX(消耗汇总!BE$8:BE$87,相关资料!$N84,1),-2),0)</f>
        <v>0</v>
      </c>
      <c r="EM84" s="1">
        <f>IFERROR(ROUND($BX84*INDEX(消耗汇总!BF$8:BF$87,相关资料!$N84,1),-2),0)</f>
        <v>0</v>
      </c>
      <c r="EN84" s="1">
        <f>IFERROR(ROUND($BX84*INDEX(消耗汇总!BG$8:BG$87,相关资料!$N84,1),-2),0)</f>
        <v>0</v>
      </c>
      <c r="EO84" s="1">
        <f>IFERROR(ROUND($BX84*INDEX(消耗汇总!BH$8:BH$87,相关资料!$N84,1),-2),0)</f>
        <v>0</v>
      </c>
      <c r="EQ84" s="1">
        <f>IFERROR(ROUND($BY84*INDEX(消耗汇总!BE$8:BE$87,相关资料!$O84,1),-2),0)</f>
        <v>0</v>
      </c>
      <c r="ER84" s="1">
        <f>IFERROR(ROUND($BY84*INDEX(消耗汇总!BF$8:BF$87,相关资料!$O84,1),-2),0)</f>
        <v>0</v>
      </c>
      <c r="ES84" s="1">
        <f>IFERROR(ROUND($BY84*INDEX(消耗汇总!BG$8:BG$87,相关资料!$O84,1),-2),0)</f>
        <v>0</v>
      </c>
      <c r="ET84" s="1">
        <f>IFERROR(ROUND($BY84*INDEX(消耗汇总!BH$8:BH$87,相关资料!$O84,1),-2),0)</f>
        <v>0</v>
      </c>
      <c r="EV84" s="1">
        <f>IFERROR(ROUND($BZ84*INDEX(消耗汇总!BE$8:BE$87,相关资料!$P84,1),-2),0)</f>
        <v>0</v>
      </c>
      <c r="EW84" s="1">
        <f>IFERROR(ROUND($BZ84*INDEX(消耗汇总!BF$8:BF$87,相关资料!$P84,1),-2),0)</f>
        <v>0</v>
      </c>
      <c r="EX84" s="1">
        <f>IFERROR(ROUND($BZ84*INDEX(消耗汇总!BG$8:BG$87,相关资料!$P84,1),-2),0)</f>
        <v>0</v>
      </c>
      <c r="EY84" s="1">
        <f>IFERROR(ROUND($BZ84*INDEX(消耗汇总!BH$8:BH$87,相关资料!$P84,1),-2),0)</f>
        <v>0</v>
      </c>
      <c r="FA84" s="1">
        <f>IFERROR(ROUND($CA84*INDEX(消耗汇总!BE$8:BE$87,相关资料!$Q84,1),-2),0)</f>
        <v>0</v>
      </c>
      <c r="FB84" s="1">
        <f>IFERROR(ROUND($CA84*INDEX(消耗汇总!BF$8:BF$87,相关资料!$Q84,1),-2),0)</f>
        <v>0</v>
      </c>
      <c r="FC84" s="1">
        <f>IFERROR(ROUND($CA84*INDEX(消耗汇总!BG$8:BG$87,相关资料!$Q84,1),-2),0)</f>
        <v>0</v>
      </c>
      <c r="FD84" s="1">
        <f>IFERROR(ROUND($CA84*INDEX(消耗汇总!BH$8:BH$87,相关资料!$Q84,1),-2),0)</f>
        <v>0</v>
      </c>
      <c r="FF84" s="1">
        <f>IFERROR(ROUND($CB84*INDEX(消耗汇总!BE$8:BE$87,相关资料!$R84,1),-2),0)</f>
        <v>0</v>
      </c>
      <c r="FG84" s="1">
        <f>IFERROR(ROUND($CB84*INDEX(消耗汇总!BF$8:BF$87,相关资料!$R84,1),-2),0)</f>
        <v>0</v>
      </c>
      <c r="FH84" s="1">
        <f>IFERROR(ROUND($CB84*INDEX(消耗汇总!BG$8:BG$87,相关资料!$R84,1),-2),0)</f>
        <v>0</v>
      </c>
      <c r="FI84" s="1">
        <f>IFERROR(ROUND($CB84*INDEX(消耗汇总!BH$8:BH$87,相关资料!$R84,1),-2),0)</f>
        <v>0</v>
      </c>
      <c r="FK84" s="1">
        <f>IFERROR(ROUND($CC84*INDEX(消耗汇总!BE$8:BE$87,相关资料!$S84,1),-2),0)</f>
        <v>4624974500</v>
      </c>
      <c r="FL84" s="1">
        <f>IFERROR(ROUND($CC84*INDEX(消耗汇总!BF$8:BF$87,相关资料!$S84,1),-2),0)</f>
        <v>11839934800</v>
      </c>
      <c r="FM84" s="1">
        <f>IFERROR(ROUND($CC84*INDEX(消耗汇总!BG$8:BG$87,相关资料!$S84,1),-2),0)</f>
        <v>4624974500</v>
      </c>
      <c r="FN84" s="1">
        <f>IFERROR(ROUND($CC84*INDEX(消耗汇总!BH$8:BH$87,相关资料!$S84,1),-2),0)</f>
        <v>0</v>
      </c>
      <c r="FP84" s="1">
        <f>IFERROR(ROUND($CD84*INDEX(消耗汇总!BE$8:BE$87,相关资料!$T84,1),-2),0)</f>
        <v>0</v>
      </c>
      <c r="FQ84" s="1">
        <f>IFERROR(ROUND($CD84*INDEX(消耗汇总!BF$8:BF$87,相关资料!$T84,1),-2),0)</f>
        <v>0</v>
      </c>
      <c r="FR84" s="1">
        <f>IFERROR(ROUND($CD84*INDEX(消耗汇总!BG$8:BG$87,相关资料!$T84,1),-2),0)</f>
        <v>0</v>
      </c>
      <c r="FS84" s="1">
        <f>IFERROR(ROUND($CD84*INDEX(消耗汇总!BH$8:BH$87,相关资料!$T84,1),-2),0)</f>
        <v>0</v>
      </c>
      <c r="FW84" s="8">
        <v>79</v>
      </c>
      <c r="FX84" s="5">
        <f t="shared" si="36"/>
        <v>171963667600</v>
      </c>
      <c r="FY84" s="5">
        <f t="shared" si="37"/>
        <v>23793715100</v>
      </c>
      <c r="FZ84" s="5">
        <f t="shared" si="38"/>
        <v>0</v>
      </c>
      <c r="GA84" s="5">
        <f t="shared" si="24"/>
        <v>0</v>
      </c>
      <c r="GB84" s="5">
        <f t="shared" si="25"/>
        <v>6332657500</v>
      </c>
      <c r="GC84" s="5">
        <f t="shared" si="26"/>
        <v>6332657500</v>
      </c>
      <c r="GD84" s="5">
        <f t="shared" si="39"/>
        <v>6332657500</v>
      </c>
      <c r="GE84" s="5">
        <f t="shared" si="40"/>
        <v>5407662500</v>
      </c>
      <c r="GF84" s="5">
        <f t="shared" si="27"/>
        <v>294997400</v>
      </c>
      <c r="GG84" s="5">
        <f t="shared" si="28"/>
        <v>35906879100</v>
      </c>
      <c r="GH84" s="5">
        <f t="shared" si="29"/>
        <v>23793715100</v>
      </c>
      <c r="GI84" s="8"/>
      <c r="GJ84" s="5">
        <f t="shared" si="30"/>
        <v>0</v>
      </c>
      <c r="GK84" s="5">
        <f t="shared" si="31"/>
        <v>0</v>
      </c>
      <c r="GL84" s="5">
        <f t="shared" si="32"/>
        <v>0</v>
      </c>
      <c r="GM84" s="5">
        <f t="shared" si="33"/>
        <v>0</v>
      </c>
      <c r="GN84" s="5">
        <f t="shared" si="34"/>
        <v>21089883800</v>
      </c>
      <c r="GO84" s="5">
        <f t="shared" si="35"/>
        <v>0</v>
      </c>
      <c r="GR84" s="8">
        <v>79</v>
      </c>
      <c r="GS84" s="5">
        <f>SUM(FX$6:FX84)</f>
        <v>1136099102200</v>
      </c>
      <c r="GT84" s="5">
        <f>SUM(FY$6:FY84)</f>
        <v>160809181000</v>
      </c>
      <c r="GU84" s="5">
        <f>SUM(FZ$6:FZ84)</f>
        <v>574088126600</v>
      </c>
      <c r="GV84" s="5">
        <f>SUM(GA$6:GA84)</f>
        <v>0</v>
      </c>
      <c r="GW84" s="5">
        <f>SUM(GB$6:GB84)</f>
        <v>44938851400</v>
      </c>
      <c r="GX84" s="5">
        <f>SUM(GC$6:GC84)</f>
        <v>44938851400</v>
      </c>
      <c r="GY84" s="5">
        <f>SUM(GD$6:GD84)</f>
        <v>44938851420</v>
      </c>
      <c r="GZ84" s="5">
        <f>SUM(GE$6:GE84)</f>
        <v>38682167550</v>
      </c>
      <c r="HA84" s="5">
        <f>SUM(GF$6:GF84)</f>
        <v>9588692400</v>
      </c>
      <c r="HB84" s="5">
        <f>SUM(GG$6:GG84)</f>
        <v>238050433450</v>
      </c>
      <c r="HC84" s="5">
        <f>SUM(GH$6:GH84)</f>
        <v>160809181300</v>
      </c>
      <c r="HD84" s="5">
        <f>SUM(GI$6:GI84)</f>
        <v>0</v>
      </c>
      <c r="HE84" s="5">
        <f>SUM(GJ$6:GJ84)</f>
        <v>57765804600</v>
      </c>
      <c r="HF84" s="5">
        <f>SUM(GK$6:GK84)</f>
        <v>57765805200</v>
      </c>
      <c r="HG84" s="5">
        <f>SUM(GL$6:GL84)</f>
        <v>57765804900</v>
      </c>
      <c r="HH84" s="5">
        <f>SUM(GM$6:GM84)</f>
        <v>43324352700</v>
      </c>
      <c r="HI84" s="5">
        <f>SUM(GN$6:GN84)</f>
        <v>141464048300</v>
      </c>
      <c r="HJ84" s="5">
        <f>SUM(GO$6:GO84)</f>
        <v>4436503800</v>
      </c>
      <c r="HM84" s="8">
        <v>79</v>
      </c>
      <c r="HN84" s="5">
        <f>IFERROR(求节点(相关资料!C$6:C$85,GS$6:GS$85,$HM84),0)</f>
        <v>1136099102200</v>
      </c>
      <c r="HO84" s="5">
        <f>IFERROR(求节点(相关资料!D$6:D$85,GT$6:GT$85,$HM84),0)</f>
        <v>160809181000</v>
      </c>
      <c r="HP84" s="5">
        <f>IFERROR(求节点(相关资料!E$6:E$85,GU$6:GU$85,$HM84),0)</f>
        <v>493352330200</v>
      </c>
      <c r="HQ84" s="5">
        <f>IFERROR(求节点(相关资料!F$6:F$85,GV$6:GV$85,$HM84),0)</f>
        <v>0</v>
      </c>
      <c r="HR84" s="5">
        <f>IFERROR(求节点(相关资料!G$6:G$85,GW$6:GW$85,$HM84),0)</f>
        <v>44938851400</v>
      </c>
      <c r="HS84" s="5">
        <f>IFERROR(求节点(相关资料!H$6:H$85,GX$6:GX$85,$HM84),0)</f>
        <v>44938851400</v>
      </c>
      <c r="HT84" s="5">
        <f>IFERROR(求节点(相关资料!I$6:I$85,GY$6:GY$85,$HM84),0)</f>
        <v>44938851420</v>
      </c>
      <c r="HU84" s="5">
        <f>IFERROR(求节点(相关资料!J$6:J$85,GZ$6:GZ$85,$HM84),0)</f>
        <v>38682167550</v>
      </c>
      <c r="HV84" s="5">
        <f>IFERROR(求节点(相关资料!K$6:K$85,HA$6:HA$85,$HM84),0)</f>
        <v>9588692400</v>
      </c>
      <c r="HW84" s="5">
        <f>IFERROR(求节点(相关资料!L$6:L$85,HB$6:HB$85,$HM84),0)</f>
        <v>238050433450</v>
      </c>
      <c r="HX84" s="5">
        <f>IFERROR(求节点(相关资料!M$6:M$85,HC$6:HC$85,$HM84),0)</f>
        <v>160809181300</v>
      </c>
      <c r="HY84" s="5">
        <f>IFERROR(求节点(相关资料!N$6:N$85,HD$6:HD$85,$HM84),0)</f>
        <v>0</v>
      </c>
      <c r="HZ84" s="5">
        <f>IFERROR(求节点(相关资料!O$6:O$85,HE$6:HE$85,$HM84),0)</f>
        <v>57765804600</v>
      </c>
      <c r="IA84" s="5">
        <f>IFERROR(求节点(相关资料!P$6:P$85,HF$6:HF$85,$HM84),0)</f>
        <v>57765805200</v>
      </c>
      <c r="IB84" s="5">
        <f>IFERROR(求节点(相关资料!Q$6:Q$85,HG$6:HG$85,$HM84),0)</f>
        <v>57765804900</v>
      </c>
      <c r="IC84" s="5">
        <f>IFERROR(求节点(相关资料!R$6:R$85,HH$6:HH$85,$HM84),0)</f>
        <v>43324352700</v>
      </c>
      <c r="ID84" s="5">
        <f>IFERROR(求节点(相关资料!S$6:S$85,HI$6:HI$85,$HM84),0)</f>
        <v>141464048300</v>
      </c>
      <c r="IE84" s="5">
        <f>IFERROR(求节点(相关资料!T$6:T$85,HJ$6:HJ$85,$HM84),0)</f>
        <v>3905357100</v>
      </c>
      <c r="IH84" s="6">
        <v>79</v>
      </c>
      <c r="II84" s="6">
        <f>SUMPRODUCT(HN84:IE84,'[1]功能-城建'!$X84:$AO84)</f>
        <v>2734198815120</v>
      </c>
      <c r="IJ84" s="6">
        <f>'[1]资源-木石铜粮'!$BW84</f>
        <v>2696363482110.7764</v>
      </c>
      <c r="IK84" s="6">
        <f t="shared" si="19"/>
        <v>1.0140319853982021</v>
      </c>
    </row>
    <row r="85" spans="1:245" x14ac:dyDescent="0.15">
      <c r="A85" s="2">
        <v>80</v>
      </c>
      <c r="B85" s="4">
        <f>'[1]资源-木石铜粮'!DG85</f>
        <v>1071039455020.9202</v>
      </c>
      <c r="C85" s="4">
        <f>'[1]资源-木石铜粮'!DH85</f>
        <v>151098619600.14944</v>
      </c>
      <c r="D85" s="4">
        <f>'[1]资源-木石铜粮'!DI85</f>
        <v>464988771639.45007</v>
      </c>
      <c r="E85" s="4">
        <f>'[1]资源-木石铜粮'!DJ85</f>
        <v>0</v>
      </c>
      <c r="F85" s="4">
        <f>'[1]资源-木石铜粮'!DK85</f>
        <v>36055424166.382698</v>
      </c>
      <c r="G85" s="4">
        <f>'[1]资源-木石铜粮'!DL85</f>
        <v>36055424166.382698</v>
      </c>
      <c r="H85" s="4">
        <f>'[1]资源-木石铜粮'!DM85</f>
        <v>36055424166.382698</v>
      </c>
      <c r="I85" s="4">
        <f>'[1]资源-木石铜粮'!DN85</f>
        <v>36055424166.382698</v>
      </c>
      <c r="J85" s="29" t="e">
        <f>SMALL('[1]资源-木石铜粮'!$DO$6:$DO$55,$A85)</f>
        <v>#NUM!</v>
      </c>
      <c r="K85" s="4">
        <f>'[1]资源-木石铜粮'!DP85</f>
        <v>224303047440.48193</v>
      </c>
      <c r="L85" s="4">
        <f>'[1]资源-木石铜粮'!DQ85</f>
        <v>151098619140.20636</v>
      </c>
      <c r="M85" s="4">
        <f>'[1]资源-木石铜粮'!DR85</f>
        <v>365635414126.22552</v>
      </c>
      <c r="N85" s="4">
        <f>'[1]资源-木石铜粮'!DS85</f>
        <v>54213724077.312195</v>
      </c>
      <c r="O85" s="4">
        <f>'[1]资源-木石铜粮'!DT85</f>
        <v>54213725206.37027</v>
      </c>
      <c r="P85" s="4">
        <f>'[1]资源-木石铜粮'!DU85</f>
        <v>54213724797.531982</v>
      </c>
      <c r="Q85" s="4">
        <f>'[1]资源-木石铜粮'!DV85</f>
        <v>40660292257.466621</v>
      </c>
      <c r="R85" s="4">
        <f>'[1]资源-木石铜粮'!DW85</f>
        <v>133066699271.63049</v>
      </c>
      <c r="S85" s="4">
        <f>'[1]资源-木石铜粮'!DX85</f>
        <v>3606382190.1373234</v>
      </c>
      <c r="T85" s="4">
        <f>'[1]资源-木石铜粮'!DY85</f>
        <v>0</v>
      </c>
      <c r="V85" s="2">
        <v>80</v>
      </c>
      <c r="W85" s="2">
        <f>IFERROR(求节点($A$6:$A$85,B$6:B$85,相关资料!C85),0)</f>
        <v>1071039455020.9202</v>
      </c>
      <c r="X85" s="2">
        <f>IFERROR(求节点($A$6:$A$85,C$6:C$85,相关资料!D85),0)</f>
        <v>151098619600.14944</v>
      </c>
      <c r="Y85" s="2">
        <f>IFERROR(求节点($A$6:$A$85,D$6:D$85,相关资料!E85),0)</f>
        <v>464988771639.45007</v>
      </c>
      <c r="Z85" s="2">
        <f>IFERROR(求节点($A$6:$A$85,E$6:E$85,相关资料!F85),0)</f>
        <v>0</v>
      </c>
      <c r="AA85" s="2">
        <f>IFERROR(求节点($A$6:$A$85,F$6:F$85,相关资料!G85),0)</f>
        <v>36055424166.382698</v>
      </c>
      <c r="AB85" s="2">
        <f>IFERROR(求节点($A$6:$A$85,G$6:G$85,相关资料!H85),0)</f>
        <v>36055424166.382698</v>
      </c>
      <c r="AC85" s="2">
        <f>IFERROR(求节点($A$6:$A$85,H$6:H$85,相关资料!I85),0)</f>
        <v>36055424166.382698</v>
      </c>
      <c r="AD85" s="2">
        <f>IFERROR(求节点($A$6:$A$85,I$6:I$85,相关资料!J85),0)</f>
        <v>36055424166.382698</v>
      </c>
      <c r="AE85" s="29">
        <f>MAX(求节点('[1]功能-城建'!$K$33:$K$55,$J$33:$J$85,$V85),AE84)</f>
        <v>1224082814.2575464</v>
      </c>
      <c r="AF85" s="2">
        <f>IFERROR(求节点($A$6:$A$85,K$6:K$85,相关资料!L85),0)</f>
        <v>224303047440.48193</v>
      </c>
      <c r="AG85" s="2">
        <f>IFERROR(求节点($A$6:$A$85,L$6:L$85,相关资料!M85),0)</f>
        <v>151098619140.20636</v>
      </c>
      <c r="AH85" s="2">
        <f>IFERROR(求节点($A$6:$A$85,M$6:M$85,相关资料!N85),0)</f>
        <v>365635414126.22552</v>
      </c>
      <c r="AI85" s="2">
        <f>IFERROR(求节点($A$6:$A$85,N$6:N$85,相关资料!O85),0)</f>
        <v>46721568786.87645</v>
      </c>
      <c r="AJ85" s="2">
        <f>IFERROR(求节点($A$6:$A$85,O$6:O$85,相关资料!P85),0)</f>
        <v>46721569915.934525</v>
      </c>
      <c r="AK85" s="2">
        <f>IFERROR(求节点($A$6:$A$85,P$6:P$85,相关资料!Q85),0)</f>
        <v>46721569507.096237</v>
      </c>
      <c r="AL85" s="2">
        <f>IFERROR(求节点($A$6:$A$85,Q$6:Q$85,相关资料!R85),0)</f>
        <v>35041175789.639816</v>
      </c>
      <c r="AM85" s="2">
        <f>IFERROR(求节点($A$6:$A$85,R$6:R$85,相关资料!S85),0)</f>
        <v>133066699271.63049</v>
      </c>
      <c r="AN85" s="2">
        <f>IFERROR(求节点($A$6:$A$85,S$6:S$85,相关资料!T85),0)</f>
        <v>3606382190.1373234</v>
      </c>
      <c r="AO85" s="2">
        <f>IFERROR(求节点($A$6:$A$85,T$6:T$85,相关资料!U85),0)</f>
        <v>0</v>
      </c>
      <c r="AQ85" s="2">
        <v>80</v>
      </c>
      <c r="AR85" s="2">
        <f>IF(W85-W84=0,MAX(AR$6:AR84),W85-W84)</f>
        <v>152046680894.13721</v>
      </c>
      <c r="AS85" s="2">
        <f>IF(X85-X84=0,MAX(AS$6:AS84),X85-X84)</f>
        <v>20965442955.589111</v>
      </c>
      <c r="AT85" s="2">
        <f>IF(Y85-Y84=0,MAX(AT$6:AT84),Y85-Y84)</f>
        <v>130219026434.29602</v>
      </c>
      <c r="AU85" s="2">
        <f>IF(Z85-Z84=0,MAX(AU$6:AU84),Z85-Z84)</f>
        <v>0</v>
      </c>
      <c r="AV85" s="2">
        <f>IF(AA85-AA84=0,MAX(AV$6:AV84),AA85-AA84)</f>
        <v>4721946611.6191635</v>
      </c>
      <c r="AW85" s="2">
        <f>IF(AB85-AB84=0,MAX(AW$6:AW84),AB85-AB84)</f>
        <v>4721946611.6191635</v>
      </c>
      <c r="AX85" s="2">
        <f>IF(AC85-AC84=0,MAX(AX$6:AX84),AC85-AC84)</f>
        <v>4721946611.6191635</v>
      </c>
      <c r="AY85" s="2">
        <f>IF(AD85-AD84=0,MAX(AY$6:AY84),AD85-AD84)</f>
        <v>4721946611.6191635</v>
      </c>
      <c r="AZ85" s="2">
        <f>IF(AE85-AE84=0,MAX(AZ$6:AZ84),AE85-AE84)</f>
        <v>237901179.0002284</v>
      </c>
      <c r="BA85" s="2">
        <f>IF(AF85-AF84=0,MAX(BA$6:BA84),AF85-AF84)</f>
        <v>31731481230.080811</v>
      </c>
      <c r="BB85" s="2">
        <f>IF(AG85-AG84=0,MAX(BB$6:BB84),AG85-AG84)</f>
        <v>20965442955.589111</v>
      </c>
      <c r="BC85" s="2">
        <f>IF(AH85-AH84=0,MAX(BC$6:BC84),AH85-AH84)</f>
        <v>80184338195.206726</v>
      </c>
      <c r="BD85" s="2">
        <f>IF(AI85-AI84=0,MAX(BD$6:BD84),AI85-AI84)</f>
        <v>17673864382.141937</v>
      </c>
      <c r="BE85" s="2">
        <f>IF(AJ85-AJ84=0,MAX(BE$6:BE84),AJ85-AJ84)</f>
        <v>17673864382.141937</v>
      </c>
      <c r="BF85" s="2">
        <f>IF(AK85-AK84=0,MAX(BF$6:BF84),AK85-AK84)</f>
        <v>17673864382.141941</v>
      </c>
      <c r="BG85" s="2">
        <f>IF(AL85-AL84=0,MAX(BG$6:BG84),AL85-AL84)</f>
        <v>13255398286.606468</v>
      </c>
      <c r="BH85" s="2">
        <f>IF(AM85-AM84=0,MAX(BH$6:BH84),AM85-AM84)</f>
        <v>18604469649.779526</v>
      </c>
      <c r="BI85" s="2">
        <f>IF(AN85-AN84=0,MAX(BI$6:BI84),AN85-AN84)</f>
        <v>1285032343.8735757</v>
      </c>
      <c r="BK85" s="21">
        <v>1.24</v>
      </c>
      <c r="BL85" s="2">
        <v>80</v>
      </c>
      <c r="BM85" s="2">
        <f>IF($BL85&gt;BM$1,0,SMALL(AR$6:AR$85,$BL85)*求节点($BL$6:$BL$85,$BK$6:$BK$85,INDEX(升级建筑所需大殿等级!AA$6:AA$85,MATCH($BL85,升级建筑所需大殿等级!$Z$6:$Z$85,0))))</f>
        <v>188537884308.73013</v>
      </c>
      <c r="BN85" s="2">
        <f>IF($BL85&gt;BN$1,0,SMALL(AS$6:AS$85,$BL85)*求节点($BL$6:$BL$85,$BK$6:$BK$85,INDEX(升级建筑所需大殿等级!AB$6:AB$85,MATCH($BL85,升级建筑所需大殿等级!$Z$6:$Z$85,0))))</f>
        <v>25997149264.930496</v>
      </c>
      <c r="BO85" s="2">
        <f>IF($BL85&gt;BO$1,0,SMALL(AT$6:AT$85,$BL85)*求节点($BL$6:$BL$85,$BK$6:$BK$85,INDEX(升级建筑所需大殿等级!AC$6:AC$85,MATCH($BL85,升级建筑所需大殿等级!$Z$6:$Z$85,0))))</f>
        <v>0</v>
      </c>
      <c r="BP85" s="2">
        <f>IF($BL85&gt;BP$1,0,SMALL(AU$6:AU$85,$BL85)*求节点($BL$6:$BL$85,$BK$6:$BK$85,INDEX(升级建筑所需大殿等级!AD$6:AD$85,MATCH($BL85,升级建筑所需大殿等级!$Z$6:$Z$85,0))))</f>
        <v>0</v>
      </c>
      <c r="BQ85" s="2">
        <f>IF($BL85&gt;BQ$1,0,SMALL(AV$6:AV$85,$BL85)*求节点($BL$6:$BL$85,$BK$6:$BK$85,INDEX(升级建筑所需大殿等级!AE$6:AE$85,MATCH($BL85,升级建筑所需大殿等级!$Z$6:$Z$85,0))))</f>
        <v>5855213798.4077625</v>
      </c>
      <c r="BR85" s="2">
        <f>IF($BL85&gt;BR$1,0,SMALL(AW$6:AW$85,$BL85)*求节点($BL$6:$BL$85,$BK$6:$BK$85,INDEX(升级建筑所需大殿等级!AF$6:AF$85,MATCH($BL85,升级建筑所需大殿等级!$Z$6:$Z$85,0))))</f>
        <v>5855213798.4077625</v>
      </c>
      <c r="BS85" s="2">
        <f>IF($BL85&gt;BS$1,0,SMALL(AX$6:AX$85,$BL85)*求节点($BL$6:$BL$85,$BK$6:$BK$85,INDEX(升级建筑所需大殿等级!AG$6:AG$85,MATCH($BL85,升级建筑所需大殿等级!$Z$6:$Z$85,0))))</f>
        <v>5855213798.4077625</v>
      </c>
      <c r="BT85" s="2">
        <f>IF($BL85&gt;BT$1,0,SMALL(AY$6:AY$85,$BL85)*求节点($BL$6:$BL$85,$BK$6:$BK$85,INDEX(升级建筑所需大殿等级!AH$6:AH$85,MATCH($BL85,升级建筑所需大殿等级!$Z$6:$Z$85,0))))</f>
        <v>5855213798.4077625</v>
      </c>
      <c r="BU85" s="2">
        <f>IF($BL85&gt;BU$1,0,SMALL(AZ$6:AZ$85,$BL85)*求节点($BL$6:$BL$85,$BK$6:$BK$85,INDEX(升级建筑所需大殿等级!AI$6:AI$85,MATCH($BL85,升级建筑所需大殿等级!$Z$6:$Z$85,0))))</f>
        <v>294997461.96028322</v>
      </c>
      <c r="BV85" s="2">
        <f>IF($BL85&gt;BV$1,0,SMALL(BA$6:BA$85,$BL85)*求节点($BL$6:$BL$85,$BK$6:$BK$85,INDEX(升级建筑所需大殿等级!AJ$6:AJ$85,MATCH($BL85,升级建筑所需大殿等级!$Z$6:$Z$85,0))))</f>
        <v>39347036725.300201</v>
      </c>
      <c r="BW85" s="2">
        <f>IF($BL85&gt;BW$1,0,SMALL(BB$6:BB$85,$BL85)*求节点($BL$6:$BL$85,$BK$6:$BK$85,INDEX(升级建筑所需大殿等级!AK$6:AK$85,MATCH($BL85,升级建筑所需大殿等级!$Z$6:$Z$85,0))))</f>
        <v>25997149264.930496</v>
      </c>
      <c r="BX85" s="2">
        <f>IF($BL85&gt;BX$1,0,SMALL(BC$6:BC$85,$BL85)*求节点($BL$6:$BL$85,$BK$6:$BK$85,INDEX(升级建筑所需大殿等级!AL$6:AL$85,MATCH($BL85,升级建筑所需大殿等级!$Z$6:$Z$85,0))))</f>
        <v>0</v>
      </c>
      <c r="BY85" s="2">
        <f>IF($BL85&gt;BY$1,0,SMALL(BD$6:BD$85,$BL85)*求节点($BL$6:$BL$85,$BK$6:$BK$85,INDEX(升级建筑所需大殿等级!AM$6:AM$85,MATCH($BL85,升级建筑所需大殿等级!$Z$6:$Z$85,0))))</f>
        <v>0</v>
      </c>
      <c r="BZ85" s="2">
        <f>IF($BL85&gt;BZ$1,0,SMALL(BE$6:BE$85,$BL85)*求节点($BL$6:$BL$85,$BK$6:$BK$85,INDEX(升级建筑所需大殿等级!AN$6:AN$85,MATCH($BL85,升级建筑所需大殿等级!$Z$6:$Z$85,0))))</f>
        <v>0</v>
      </c>
      <c r="CA85" s="2">
        <f>IF($BL85&gt;CA$1,0,SMALL(BF$6:BF$85,$BL85)*求节点($BL$6:$BL$85,$BK$6:$BK$85,INDEX(升级建筑所需大殿等级!AO$6:AO$85,MATCH($BL85,升级建筑所需大殿等级!$Z$6:$Z$85,0))))</f>
        <v>0</v>
      </c>
      <c r="CB85" s="2">
        <f>IF($BL85&gt;CB$1,0,SMALL(BG$6:BG$85,$BL85)*求节点($BL$6:$BL$85,$BK$6:$BK$85,INDEX(升级建筑所需大殿等级!AP$6:AP$85,MATCH($BL85,升级建筑所需大殿等级!$Z$6:$Z$85,0))))</f>
        <v>0</v>
      </c>
      <c r="CC85" s="2">
        <f>IF($BL85&gt;CC$1,0,SMALL(BH$6:BH$85,$BL85)*求节点($BL$6:$BL$85,$BK$6:$BK$85,INDEX(升级建筑所需大殿等级!AQ$6:AQ$85,MATCH($BL85,升级建筑所需大殿等级!$Z$6:$Z$85,0))))</f>
        <v>23069542365.726612</v>
      </c>
      <c r="CD85" s="2">
        <f>IF($BL85&gt;CD$1,0,SMALL(BI$6:BI$85,$BL85)*求节点($BL$6:$BL$85,$BK$6:$BK$85,INDEX(升级建筑所需大殿等级!AR$6:AR$85,MATCH($BL85,升级建筑所需大殿等级!$Z$6:$Z$85,0))))</f>
        <v>0</v>
      </c>
      <c r="CE85" s="2"/>
      <c r="CF85" s="2"/>
      <c r="CH85" s="1">
        <v>80</v>
      </c>
      <c r="CI85" s="1">
        <f>IFERROR(ROUND($BM85*INDEX(消耗汇总!BE$8:BE$87,相关资料!$C85,1),-2),0)</f>
        <v>41165476900</v>
      </c>
      <c r="CJ85" s="1">
        <f>IFERROR(ROUND($BM85*INDEX(消耗汇总!BF$8:BF$87,相关资料!$C85,1),-2),0)</f>
        <v>106206930500</v>
      </c>
      <c r="CK85" s="1">
        <f>IFERROR(ROUND($BM85*INDEX(消耗汇总!BG$8:BG$87,相关资料!$C85,1),-2),0)</f>
        <v>41165476900</v>
      </c>
      <c r="CL85" s="1">
        <f>IFERROR(ROUND($BM85*INDEX(消耗汇总!BH$8:BH$87,相关资料!$C85,1),-2),0)</f>
        <v>0</v>
      </c>
      <c r="CN85" s="1">
        <f>IFERROR(ROUND($BN85*INDEX(消耗汇总!BE$8:BE$87,相关资料!$D85,1),-2),0)</f>
        <v>5676233500</v>
      </c>
      <c r="CO85" s="1">
        <f>IFERROR(ROUND($BN85*INDEX(消耗汇总!BF$8:BF$87,相关资料!$D85,1),-2),0)</f>
        <v>14644682300</v>
      </c>
      <c r="CP85" s="1">
        <f>IFERROR(ROUND($BN85*INDEX(消耗汇总!BG$8:BG$87,相关资料!$D85,1),-2),0)</f>
        <v>5676233500</v>
      </c>
      <c r="CQ85" s="1">
        <f>IFERROR(ROUND($BN85*INDEX(消耗汇总!BH$8:BH$87,相关资料!$D85,1),-2),0)</f>
        <v>0</v>
      </c>
      <c r="CS85" s="1">
        <f>IFERROR(ROUND($BO85*INDEX(消耗汇总!BE$8:BE$87,相关资料!$E85,1),-2),0)</f>
        <v>0</v>
      </c>
      <c r="CT85" s="1">
        <f>IFERROR(ROUND($BO85*INDEX(消耗汇总!BF$8:BF$87,相关资料!$E85,1),-2),0)</f>
        <v>0</v>
      </c>
      <c r="CU85" s="1">
        <f>IFERROR(ROUND($BO85*INDEX(消耗汇总!BG$8:BG$87,相关资料!$E85,1),-2),0)</f>
        <v>0</v>
      </c>
      <c r="CV85" s="1">
        <f>IFERROR(ROUND($BO85*INDEX(消耗汇总!BH$8:BH$87,相关资料!$E85,1),-2),0)</f>
        <v>0</v>
      </c>
      <c r="CX85" s="1">
        <f>IFERROR(ROUND($BP85*INDEX(消耗汇总!BE$8:BE$87,相关资料!$F85,1),-2),0)</f>
        <v>0</v>
      </c>
      <c r="CY85" s="1">
        <f>IFERROR(ROUND($BP85*INDEX(消耗汇总!BF$8:BF$87,相关资料!$F85,1),-2),0)</f>
        <v>0</v>
      </c>
      <c r="CZ85" s="1">
        <f>IFERROR(ROUND($BP85*INDEX(消耗汇总!BG$8:BG$87,相关资料!$F85,1),-2),0)</f>
        <v>0</v>
      </c>
      <c r="DA85" s="1">
        <f>IFERROR(ROUND($BP85*INDEX(消耗汇总!BH$8:BH$87,相关资料!$F85,1),-2),0)</f>
        <v>0</v>
      </c>
      <c r="DD85" s="1">
        <f>IFERROR(ROUND($BQ85*INDEX(消耗汇总!BF$8:BF$87,相关资料!$G85,1)+$BS85*INDEX(消耗汇总!BF$8:BF$87,相关资料!$G85,1)/2,-2),0)</f>
        <v>4947527800</v>
      </c>
      <c r="DE85" s="1">
        <f>IFERROR(ROUND($BQ85*INDEX(消耗汇总!BG$8:BG$87,相关资料!$G85,1)+$BS85*INDEX(消耗汇总!BG$8:BG$87,相关资料!$G85,1)/2,-2),0)</f>
        <v>1917646400</v>
      </c>
      <c r="DF85" s="1">
        <f>IFERROR(ROUND($BQ85*INDEX(消耗汇总!BH$8:BH$87,相关资料!$G85,1)+$BS85*INDEX(消耗汇总!BH$8:BH$87,相关资料!$G85,1)/2,-2),0)</f>
        <v>0</v>
      </c>
      <c r="DH85" s="1">
        <f t="shared" si="20"/>
        <v>1917646400</v>
      </c>
      <c r="DI85" s="1">
        <f t="shared" si="21"/>
        <v>4947527800</v>
      </c>
      <c r="DM85" s="2">
        <f t="shared" si="22"/>
        <v>3432587100</v>
      </c>
      <c r="DN85" s="2"/>
      <c r="DO85" s="2">
        <f t="shared" si="23"/>
        <v>3432587100</v>
      </c>
      <c r="DR85" s="1">
        <f>IFERROR(ROUND($BT85*INDEX(消耗汇总!BE$8:BE$87,相关资料!$J85,1),-2),0)</f>
        <v>1278431000</v>
      </c>
      <c r="DS85" s="1">
        <f>IFERROR(ROUND($BT85*INDEX(消耗汇总!BF$8:BF$87,相关资料!$J85,1),-2),0)</f>
        <v>3298351900</v>
      </c>
      <c r="DT85" s="1">
        <f>IFERROR(ROUND($BT85*INDEX(消耗汇总!BG$8:BG$87,相关资料!$J85,1),-2),0)</f>
        <v>1278431000</v>
      </c>
      <c r="DU85" s="1">
        <f>IFERROR(ROUND($BT85*INDEX(消耗汇总!BH$8:BH$87,'[1]功能-城建'!$AZ85,1),-2),0)</f>
        <v>0</v>
      </c>
      <c r="DW85" s="1">
        <f>ROUND($BU85*INDEX(消耗汇总!BE$8:BE$87,相关资料!$K85,1),-2)</f>
        <v>64409900</v>
      </c>
      <c r="DX85" s="1">
        <f>ROUND($BU85*INDEX(消耗汇总!BF$8:BF$87,相关资料!$K85,1),-2)</f>
        <v>166177600</v>
      </c>
      <c r="DY85" s="1">
        <f>ROUND($BU85*INDEX(消耗汇总!BG$8:BG$87,相关资料!$K85,1),-2)</f>
        <v>64409900</v>
      </c>
      <c r="DZ85" s="1">
        <f>ROUND($BU85*INDEX(消耗汇总!BH$8:BH$87,相关资料!$K85,1),-2)</f>
        <v>0</v>
      </c>
      <c r="EB85" s="1">
        <f>IFERROR(ROUND($BV85*INDEX(消耗汇总!BE$8:BE$87,相关资料!$L85,1),-2),0)</f>
        <v>8591056100</v>
      </c>
      <c r="EC85" s="1">
        <f>IFERROR(ROUND($BV85*INDEX(消耗汇总!BF$8:BF$87,相关资料!$L85,1),-2),0)</f>
        <v>22164924600</v>
      </c>
      <c r="ED85" s="1">
        <f>IFERROR(ROUND($BV85*INDEX(消耗汇总!BG$8:BG$87,相关资料!$L85,1),-2),0)</f>
        <v>8591056100</v>
      </c>
      <c r="EE85" s="1">
        <f>IFERROR(ROUND($BV85*INDEX(消耗汇总!BH$8:BH$87,相关资料!$L85,1),-2),0)</f>
        <v>0</v>
      </c>
      <c r="EG85" s="1">
        <f>IFERROR(ROUND($BW85*INDEX(消耗汇总!BE$8:BE$87,相关资料!$M85,1),-2),0)</f>
        <v>5676233500</v>
      </c>
      <c r="EH85" s="1">
        <f>IFERROR(ROUND($BW85*INDEX(消耗汇总!BF$8:BF$87,相关资料!$M85,1),-2),0)</f>
        <v>14644682300</v>
      </c>
      <c r="EI85" s="1">
        <f>IFERROR(ROUND($BW85*INDEX(消耗汇总!BG$8:BG$87,相关资料!$M85,1),-2),0)</f>
        <v>5676233500</v>
      </c>
      <c r="EJ85" s="1">
        <f>IFERROR(ROUND($BW85*INDEX(消耗汇总!BH$8:BH$87,相关资料!$M85,1),-2),0)</f>
        <v>0</v>
      </c>
      <c r="EL85" s="1">
        <f>IFERROR(ROUND($BX85*INDEX(消耗汇总!BE$8:BE$87,相关资料!$N85,1),-2),0)</f>
        <v>0</v>
      </c>
      <c r="EM85" s="1">
        <f>IFERROR(ROUND($BX85*INDEX(消耗汇总!BF$8:BF$87,相关资料!$N85,1),-2),0)</f>
        <v>0</v>
      </c>
      <c r="EN85" s="1">
        <f>IFERROR(ROUND($BX85*INDEX(消耗汇总!BG$8:BG$87,相关资料!$N85,1),-2),0)</f>
        <v>0</v>
      </c>
      <c r="EO85" s="1">
        <f>IFERROR(ROUND($BX85*INDEX(消耗汇总!BH$8:BH$87,相关资料!$N85,1),-2),0)</f>
        <v>0</v>
      </c>
      <c r="EQ85" s="1">
        <f>IFERROR(ROUND($BY85*INDEX(消耗汇总!BE$8:BE$87,相关资料!$O85,1),-2),0)</f>
        <v>0</v>
      </c>
      <c r="ER85" s="1">
        <f>IFERROR(ROUND($BY85*INDEX(消耗汇总!BF$8:BF$87,相关资料!$O85,1),-2),0)</f>
        <v>0</v>
      </c>
      <c r="ES85" s="1">
        <f>IFERROR(ROUND($BY85*INDEX(消耗汇总!BG$8:BG$87,相关资料!$O85,1),-2),0)</f>
        <v>0</v>
      </c>
      <c r="ET85" s="1">
        <f>IFERROR(ROUND($BY85*INDEX(消耗汇总!BH$8:BH$87,相关资料!$O85,1),-2),0)</f>
        <v>0</v>
      </c>
      <c r="EV85" s="1">
        <f>IFERROR(ROUND($BZ85*INDEX(消耗汇总!BE$8:BE$87,相关资料!$P85,1),-2),0)</f>
        <v>0</v>
      </c>
      <c r="EW85" s="1">
        <f>IFERROR(ROUND($BZ85*INDEX(消耗汇总!BF$8:BF$87,相关资料!$P85,1),-2),0)</f>
        <v>0</v>
      </c>
      <c r="EX85" s="1">
        <f>IFERROR(ROUND($BZ85*INDEX(消耗汇总!BG$8:BG$87,相关资料!$P85,1),-2),0)</f>
        <v>0</v>
      </c>
      <c r="EY85" s="1">
        <f>IFERROR(ROUND($BZ85*INDEX(消耗汇总!BH$8:BH$87,相关资料!$P85,1),-2),0)</f>
        <v>0</v>
      </c>
      <c r="FA85" s="1">
        <f>IFERROR(ROUND($CA85*INDEX(消耗汇总!BE$8:BE$87,相关资料!$Q85,1),-2),0)</f>
        <v>0</v>
      </c>
      <c r="FB85" s="1">
        <f>IFERROR(ROUND($CA85*INDEX(消耗汇总!BF$8:BF$87,相关资料!$Q85,1),-2),0)</f>
        <v>0</v>
      </c>
      <c r="FC85" s="1">
        <f>IFERROR(ROUND($CA85*INDEX(消耗汇总!BG$8:BG$87,相关资料!$Q85,1),-2),0)</f>
        <v>0</v>
      </c>
      <c r="FD85" s="1">
        <f>IFERROR(ROUND($CA85*INDEX(消耗汇总!BH$8:BH$87,相关资料!$Q85,1),-2),0)</f>
        <v>0</v>
      </c>
      <c r="FF85" s="1">
        <f>IFERROR(ROUND($CB85*INDEX(消耗汇总!BE$8:BE$87,相关资料!$R85,1),-2),0)</f>
        <v>0</v>
      </c>
      <c r="FG85" s="1">
        <f>IFERROR(ROUND($CB85*INDEX(消耗汇总!BF$8:BF$87,相关资料!$R85,1),-2),0)</f>
        <v>0</v>
      </c>
      <c r="FH85" s="1">
        <f>IFERROR(ROUND($CB85*INDEX(消耗汇总!BG$8:BG$87,相关资料!$R85,1),-2),0)</f>
        <v>0</v>
      </c>
      <c r="FI85" s="1">
        <f>IFERROR(ROUND($CB85*INDEX(消耗汇总!BH$8:BH$87,相关资料!$R85,1),-2),0)</f>
        <v>0</v>
      </c>
      <c r="FK85" s="1">
        <f>IFERROR(ROUND($CC85*INDEX(消耗汇总!BE$8:BE$87,相关资料!$S85,1),-2),0)</f>
        <v>5037018000</v>
      </c>
      <c r="FL85" s="1">
        <f>IFERROR(ROUND($CC85*INDEX(消耗汇总!BF$8:BF$87,相关资料!$S85,1),-2),0)</f>
        <v>12995506400</v>
      </c>
      <c r="FM85" s="1">
        <f>IFERROR(ROUND($CC85*INDEX(消耗汇总!BG$8:BG$87,相关资料!$S85,1),-2),0)</f>
        <v>5037018000</v>
      </c>
      <c r="FN85" s="1">
        <f>IFERROR(ROUND($CC85*INDEX(消耗汇总!BH$8:BH$87,相关资料!$S85,1),-2),0)</f>
        <v>0</v>
      </c>
      <c r="FP85" s="1">
        <f>IFERROR(ROUND($CD85*INDEX(消耗汇总!BE$8:BE$87,相关资料!$T85,1),-2),0)</f>
        <v>0</v>
      </c>
      <c r="FQ85" s="1">
        <f>IFERROR(ROUND($CD85*INDEX(消耗汇总!BF$8:BF$87,相关资料!$T85,1),-2),0)</f>
        <v>0</v>
      </c>
      <c r="FR85" s="1">
        <f>IFERROR(ROUND($CD85*INDEX(消耗汇总!BG$8:BG$87,相关资料!$T85,1),-2),0)</f>
        <v>0</v>
      </c>
      <c r="FS85" s="1">
        <f>IFERROR(ROUND($CD85*INDEX(消耗汇总!BH$8:BH$87,相关资料!$T85,1),-2),0)</f>
        <v>0</v>
      </c>
      <c r="FW85" s="8">
        <v>80</v>
      </c>
      <c r="FX85" s="5">
        <f t="shared" si="36"/>
        <v>188537884300</v>
      </c>
      <c r="FY85" s="5">
        <f t="shared" si="37"/>
        <v>25997149300</v>
      </c>
      <c r="FZ85" s="5">
        <f t="shared" si="38"/>
        <v>0</v>
      </c>
      <c r="GA85" s="5">
        <f t="shared" si="24"/>
        <v>0</v>
      </c>
      <c r="GB85" s="5">
        <f t="shared" si="25"/>
        <v>6865174200</v>
      </c>
      <c r="GC85" s="5">
        <f t="shared" si="26"/>
        <v>6865174200</v>
      </c>
      <c r="GD85" s="5">
        <f t="shared" si="39"/>
        <v>6865174200</v>
      </c>
      <c r="GE85" s="5">
        <f t="shared" si="40"/>
        <v>5855213900</v>
      </c>
      <c r="GF85" s="5">
        <f t="shared" si="27"/>
        <v>294997400</v>
      </c>
      <c r="GG85" s="5">
        <f t="shared" si="28"/>
        <v>39347036800</v>
      </c>
      <c r="GH85" s="5">
        <f t="shared" si="29"/>
        <v>25997149300</v>
      </c>
      <c r="GI85" s="8"/>
      <c r="GJ85" s="5">
        <f t="shared" si="30"/>
        <v>0</v>
      </c>
      <c r="GK85" s="5">
        <f t="shared" si="31"/>
        <v>0</v>
      </c>
      <c r="GL85" s="5">
        <f t="shared" si="32"/>
        <v>0</v>
      </c>
      <c r="GM85" s="5">
        <f t="shared" si="33"/>
        <v>0</v>
      </c>
      <c r="GN85" s="5">
        <f t="shared" si="34"/>
        <v>23069542400</v>
      </c>
      <c r="GO85" s="5">
        <f t="shared" si="35"/>
        <v>0</v>
      </c>
      <c r="GR85" s="8">
        <v>80</v>
      </c>
      <c r="GS85" s="5">
        <f>SUM(FX$6:FX85)</f>
        <v>1324636986500</v>
      </c>
      <c r="GT85" s="5">
        <f>SUM(FY$6:FY85)</f>
        <v>186806330300</v>
      </c>
      <c r="GU85" s="5">
        <f>SUM(FZ$6:FZ85)</f>
        <v>574088126600</v>
      </c>
      <c r="GV85" s="5">
        <f>SUM(GA$6:GA85)</f>
        <v>0</v>
      </c>
      <c r="GW85" s="5">
        <f>SUM(GB$6:GB85)</f>
        <v>51804025600</v>
      </c>
      <c r="GX85" s="5">
        <f>SUM(GC$6:GC85)</f>
        <v>51804025600</v>
      </c>
      <c r="GY85" s="5">
        <f>SUM(GD$6:GD85)</f>
        <v>51804025620</v>
      </c>
      <c r="GZ85" s="5">
        <f>SUM(GE$6:GE85)</f>
        <v>44537381450</v>
      </c>
      <c r="HA85" s="5">
        <f>SUM(GF$6:GF85)</f>
        <v>9883689800</v>
      </c>
      <c r="HB85" s="5">
        <f>SUM(GG$6:GG85)</f>
        <v>277397470250</v>
      </c>
      <c r="HC85" s="5">
        <f>SUM(GH$6:GH85)</f>
        <v>186806330600</v>
      </c>
      <c r="HD85" s="5">
        <f>SUM(GI$6:GI85)</f>
        <v>0</v>
      </c>
      <c r="HE85" s="5">
        <f>SUM(GJ$6:GJ85)</f>
        <v>57765804600</v>
      </c>
      <c r="HF85" s="5">
        <f>SUM(GK$6:GK85)</f>
        <v>57765805200</v>
      </c>
      <c r="HG85" s="5">
        <f>SUM(GL$6:GL85)</f>
        <v>57765804900</v>
      </c>
      <c r="HH85" s="5">
        <f>SUM(GM$6:GM85)</f>
        <v>43324352700</v>
      </c>
      <c r="HI85" s="5">
        <f>SUM(GN$6:GN85)</f>
        <v>164533590700</v>
      </c>
      <c r="HJ85" s="5">
        <f>SUM(GO$6:GO85)</f>
        <v>4436503800</v>
      </c>
      <c r="HM85" s="8">
        <v>80</v>
      </c>
      <c r="HN85" s="5">
        <f>IFERROR(求节点(相关资料!C$6:C$85,GS$6:GS$85,$HM85),0)</f>
        <v>1324636986500</v>
      </c>
      <c r="HO85" s="5">
        <f>IFERROR(求节点(相关资料!D$6:D$85,GT$6:GT$85,$HM85),0)</f>
        <v>186806330300</v>
      </c>
      <c r="HP85" s="5">
        <f>IFERROR(求节点(相关资料!E$6:E$85,GU$6:GU$85,$HM85),0)</f>
        <v>574088126600</v>
      </c>
      <c r="HQ85" s="5">
        <f>IFERROR(求节点(相关资料!F$6:F$85,GV$6:GV$85,$HM85),0)</f>
        <v>0</v>
      </c>
      <c r="HR85" s="5">
        <f>IFERROR(求节点(相关资料!G$6:G$85,GW$6:GW$85,$HM85),0)</f>
        <v>51804025600</v>
      </c>
      <c r="HS85" s="5">
        <f>IFERROR(求节点(相关资料!H$6:H$85,GX$6:GX$85,$HM85),0)</f>
        <v>51804025600</v>
      </c>
      <c r="HT85" s="5">
        <f>IFERROR(求节点(相关资料!I$6:I$85,GY$6:GY$85,$HM85),0)</f>
        <v>51804025620</v>
      </c>
      <c r="HU85" s="5">
        <f>IFERROR(求节点(相关资料!J$6:J$85,GZ$6:GZ$85,$HM85),0)</f>
        <v>44537381450</v>
      </c>
      <c r="HV85" s="5">
        <f>IFERROR(求节点(相关资料!K$6:K$85,HA$6:HA$85,$HM85),0)</f>
        <v>9883689800</v>
      </c>
      <c r="HW85" s="5">
        <f>IFERROR(求节点(相关资料!L$6:L$85,HB$6:HB$85,$HM85),0)</f>
        <v>277397470250</v>
      </c>
      <c r="HX85" s="5">
        <f>IFERROR(求节点(相关资料!M$6:M$85,HC$6:HC$85,$HM85),0)</f>
        <v>186806330600</v>
      </c>
      <c r="HY85" s="5">
        <f>IFERROR(求节点(相关资料!N$6:N$85,HD$6:HD$85,$HM85),0)</f>
        <v>0</v>
      </c>
      <c r="HZ85" s="5">
        <f>IFERROR(求节点(相关资料!O$6:O$85,HE$6:HE$85,$HM85),0)</f>
        <v>57765804600</v>
      </c>
      <c r="IA85" s="5">
        <f>IFERROR(求节点(相关资料!P$6:P$85,HF$6:HF$85,$HM85),0)</f>
        <v>57765805200</v>
      </c>
      <c r="IB85" s="5">
        <f>IFERROR(求节点(相关资料!Q$6:Q$85,HG$6:HG$85,$HM85),0)</f>
        <v>57765804900</v>
      </c>
      <c r="IC85" s="5">
        <f>IFERROR(求节点(相关资料!R$6:R$85,HH$6:HH$85,$HM85),0)</f>
        <v>43324352700</v>
      </c>
      <c r="ID85" s="5">
        <f>IFERROR(求节点(相关资料!S$6:S$85,HI$6:HI$85,$HM85),0)</f>
        <v>164533590700</v>
      </c>
      <c r="IE85" s="5">
        <f>IFERROR(求节点(相关资料!T$6:T$85,HJ$6:HJ$85,$HM85),0)</f>
        <v>4436503800</v>
      </c>
      <c r="IH85" s="6">
        <v>80</v>
      </c>
      <c r="II85" s="6">
        <f>SUMPRODUCT(HN85:IE85,'[1]功能-城建'!$X85:$AO85)</f>
        <v>3145160254220</v>
      </c>
      <c r="IJ85" s="6">
        <f>'[1]资源-木石铜粮'!$BW85</f>
        <v>3136472516046.7407</v>
      </c>
      <c r="IK85" s="6">
        <f t="shared" si="19"/>
        <v>1.0027699073174756</v>
      </c>
    </row>
    <row r="86" spans="1:245" x14ac:dyDescent="0.15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</row>
    <row r="87" spans="1:245" x14ac:dyDescent="0.15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Q87" s="2" t="s">
        <v>38</v>
      </c>
      <c r="AR87" s="2">
        <f>MAX('[1]资源-木石铜粮'!DG$6:DG$85)</f>
        <v>1071039455020.9202</v>
      </c>
      <c r="AS87" s="2">
        <f>MAX('[1]资源-木石铜粮'!DH$6:DH$85)</f>
        <v>151098619600.14944</v>
      </c>
      <c r="AT87" s="2">
        <f>MAX('[1]资源-木石铜粮'!DI$6:DI$85)</f>
        <v>464988771639.45007</v>
      </c>
      <c r="AU87" s="2">
        <f>MAX('[1]资源-木石铜粮'!DJ$6:DJ$85)</f>
        <v>0</v>
      </c>
      <c r="AV87" s="2">
        <f>MAX('[1]资源-木石铜粮'!DK$6:DK$85)</f>
        <v>36055424166.382698</v>
      </c>
      <c r="AW87" s="2">
        <f>MAX('[1]资源-木石铜粮'!DL$6:DL$85)</f>
        <v>36055424166.382698</v>
      </c>
      <c r="AX87" s="2">
        <f>MAX('[1]资源-木石铜粮'!DM$6:DM$85)</f>
        <v>36055424166.382698</v>
      </c>
      <c r="AY87" s="2">
        <f>MAX('[1]资源-木石铜粮'!DN$6:DN$85)</f>
        <v>36055424166.382698</v>
      </c>
      <c r="AZ87" s="2">
        <f>MAX('[1]资源-木石铜粮'!DO$6:DO$85)</f>
        <v>224112369149.58591</v>
      </c>
      <c r="BA87" s="2">
        <f>MAX('[1]资源-木石铜粮'!DP$6:DP$85)</f>
        <v>224303047440.48193</v>
      </c>
      <c r="BB87" s="2">
        <f>MAX('[1]资源-木石铜粮'!DQ$6:DQ$85)</f>
        <v>151098619140.20636</v>
      </c>
      <c r="BC87" s="2">
        <f>MAX('[1]资源-木石铜粮'!DR$6:DR$85)</f>
        <v>365635414126.22552</v>
      </c>
      <c r="BD87" s="2">
        <f>MAX('[1]资源-木石铜粮'!DS$6:DS$85)</f>
        <v>54213724077.312195</v>
      </c>
      <c r="BE87" s="2">
        <f>MAX('[1]资源-木石铜粮'!DT$6:DT$85)</f>
        <v>54213725206.37027</v>
      </c>
      <c r="BF87" s="2">
        <f>MAX('[1]资源-木石铜粮'!DU$6:DU$85)</f>
        <v>54213724797.531982</v>
      </c>
      <c r="BG87" s="2">
        <f>MAX('[1]资源-木石铜粮'!DV$6:DV$85)</f>
        <v>40660292257.466621</v>
      </c>
      <c r="BH87" s="2">
        <f>MAX('[1]资源-木石铜粮'!DW$6:DW$85)</f>
        <v>133066699271.63049</v>
      </c>
      <c r="BI87" s="2">
        <f>MAX('[1]资源-木石铜粮'!DX$6:DX$85)</f>
        <v>3606382190.1373234</v>
      </c>
      <c r="BJ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</row>
    <row r="88" spans="1:245" x14ac:dyDescent="0.15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Q88" s="2" t="s">
        <v>39</v>
      </c>
      <c r="AR88" s="2">
        <f t="shared" ref="AR88:BI88" si="41">SUM(AR6:AR85)</f>
        <v>1071039455020.9202</v>
      </c>
      <c r="AS88" s="2">
        <f t="shared" si="41"/>
        <v>151098619600.14944</v>
      </c>
      <c r="AT88" s="2">
        <f t="shared" si="41"/>
        <v>6975940093354.2461</v>
      </c>
      <c r="AU88" s="2">
        <f t="shared" si="41"/>
        <v>0</v>
      </c>
      <c r="AV88" s="2">
        <f t="shared" si="41"/>
        <v>36055424166.382698</v>
      </c>
      <c r="AW88" s="2">
        <f t="shared" si="41"/>
        <v>36055424166.382698</v>
      </c>
      <c r="AX88" s="2">
        <f t="shared" si="41"/>
        <v>36055424166.382698</v>
      </c>
      <c r="AY88" s="2">
        <f t="shared" si="41"/>
        <v>36055424166.382698</v>
      </c>
      <c r="AZ88" s="2">
        <f t="shared" si="41"/>
        <v>8320411191.1531601</v>
      </c>
      <c r="BA88" s="2">
        <f t="shared" si="41"/>
        <v>224303047440.48193</v>
      </c>
      <c r="BB88" s="2">
        <f t="shared" si="41"/>
        <v>151098619930.69147</v>
      </c>
      <c r="BC88" s="2">
        <f t="shared" si="41"/>
        <v>3893746294715.3188</v>
      </c>
      <c r="BD88" s="2">
        <f t="shared" si="41"/>
        <v>930414788302.81274</v>
      </c>
      <c r="BE88" s="2">
        <f t="shared" si="41"/>
        <v>930414789023.03247</v>
      </c>
      <c r="BF88" s="2">
        <f t="shared" si="41"/>
        <v>930414788614.19421</v>
      </c>
      <c r="BG88" s="2">
        <f t="shared" si="41"/>
        <v>697811090119.96265</v>
      </c>
      <c r="BH88" s="2">
        <f t="shared" si="41"/>
        <v>133066860246.01279</v>
      </c>
      <c r="BI88" s="2">
        <f t="shared" si="41"/>
        <v>85848452198.046188</v>
      </c>
      <c r="BJ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</row>
    <row r="89" spans="1:245" x14ac:dyDescent="0.15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Q89" s="2" t="s">
        <v>19</v>
      </c>
      <c r="AR89" s="2">
        <f>IF(AR87-AR88&gt;0,"补充消耗",0)</f>
        <v>0</v>
      </c>
      <c r="AS89" s="2">
        <f t="shared" ref="AS89:BI89" si="42">IF(AS87-AS88&gt;0,"补充消耗",0)</f>
        <v>0</v>
      </c>
      <c r="AT89" s="2">
        <f t="shared" si="42"/>
        <v>0</v>
      </c>
      <c r="AU89" s="2">
        <f t="shared" si="42"/>
        <v>0</v>
      </c>
      <c r="AV89" s="2">
        <f t="shared" si="42"/>
        <v>0</v>
      </c>
      <c r="AW89" s="2">
        <f t="shared" si="42"/>
        <v>0</v>
      </c>
      <c r="AX89" s="2">
        <f t="shared" si="42"/>
        <v>0</v>
      </c>
      <c r="AY89" s="2">
        <f t="shared" si="42"/>
        <v>0</v>
      </c>
      <c r="AZ89" s="2" t="str">
        <f t="shared" si="42"/>
        <v>补充消耗</v>
      </c>
      <c r="BA89" s="2">
        <f t="shared" si="42"/>
        <v>0</v>
      </c>
      <c r="BB89" s="2">
        <f t="shared" si="42"/>
        <v>0</v>
      </c>
      <c r="BC89" s="2">
        <f t="shared" si="42"/>
        <v>0</v>
      </c>
      <c r="BD89" s="2">
        <f t="shared" si="42"/>
        <v>0</v>
      </c>
      <c r="BE89" s="2">
        <f t="shared" si="42"/>
        <v>0</v>
      </c>
      <c r="BF89" s="2">
        <f t="shared" si="42"/>
        <v>0</v>
      </c>
      <c r="BG89" s="2">
        <f t="shared" si="42"/>
        <v>0</v>
      </c>
      <c r="BH89" s="2">
        <f t="shared" si="42"/>
        <v>0</v>
      </c>
      <c r="BI89" s="2">
        <f t="shared" si="42"/>
        <v>0</v>
      </c>
      <c r="BJ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</row>
    <row r="90" spans="1:245" x14ac:dyDescent="0.15">
      <c r="C90" s="7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X90" s="7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Q90" s="2" t="s">
        <v>20</v>
      </c>
      <c r="AR90" s="2">
        <f t="shared" ref="AR90:BI90" si="43">AR87-AR88</f>
        <v>0</v>
      </c>
      <c r="AS90" s="2">
        <f t="shared" si="43"/>
        <v>0</v>
      </c>
      <c r="AT90" s="2">
        <f t="shared" si="43"/>
        <v>-6510951321714.7959</v>
      </c>
      <c r="AU90" s="2">
        <f t="shared" si="43"/>
        <v>0</v>
      </c>
      <c r="AV90" s="2">
        <f t="shared" si="43"/>
        <v>0</v>
      </c>
      <c r="AW90" s="2">
        <f t="shared" si="43"/>
        <v>0</v>
      </c>
      <c r="AX90" s="2">
        <f t="shared" si="43"/>
        <v>0</v>
      </c>
      <c r="AY90" s="2">
        <f t="shared" si="43"/>
        <v>0</v>
      </c>
      <c r="AZ90" s="2">
        <f t="shared" si="43"/>
        <v>215791957958.43274</v>
      </c>
      <c r="BA90" s="2">
        <f t="shared" si="43"/>
        <v>0</v>
      </c>
      <c r="BB90" s="2">
        <f t="shared" si="43"/>
        <v>-790.485107421875</v>
      </c>
      <c r="BC90" s="2">
        <f t="shared" si="43"/>
        <v>-3528110880589.0933</v>
      </c>
      <c r="BD90" s="2">
        <f t="shared" si="43"/>
        <v>-876201064225.50049</v>
      </c>
      <c r="BE90" s="2">
        <f t="shared" si="43"/>
        <v>-876201063816.66223</v>
      </c>
      <c r="BF90" s="2">
        <f t="shared" si="43"/>
        <v>-876201063816.66223</v>
      </c>
      <c r="BG90" s="2">
        <f t="shared" si="43"/>
        <v>-657150797862.49597</v>
      </c>
      <c r="BH90" s="2">
        <f t="shared" si="43"/>
        <v>-160974.38229370117</v>
      </c>
      <c r="BI90" s="2">
        <f t="shared" si="43"/>
        <v>-82242070007.908859</v>
      </c>
      <c r="BJ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</row>
    <row r="91" spans="1:245" x14ac:dyDescent="0.15">
      <c r="C91" s="7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X91" s="7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</row>
    <row r="92" spans="1:245" x14ac:dyDescent="0.15">
      <c r="C92" s="7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X92" s="7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</row>
    <row r="93" spans="1:245" x14ac:dyDescent="0.15">
      <c r="C93" s="7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X93" s="7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</row>
    <row r="94" spans="1:245" x14ac:dyDescent="0.15">
      <c r="C94" s="7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X94" s="7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</row>
    <row r="95" spans="1:245" x14ac:dyDescent="0.15">
      <c r="C95" s="7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X95" s="7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</row>
    <row r="96" spans="1:245" x14ac:dyDescent="0.15">
      <c r="C96" s="7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X96" s="7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</row>
    <row r="97" spans="3:82" x14ac:dyDescent="0.15">
      <c r="C97" s="7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X97" s="7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</row>
    <row r="98" spans="3:82" x14ac:dyDescent="0.15">
      <c r="C98" s="7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X98" s="7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</row>
    <row r="99" spans="3:82" x14ac:dyDescent="0.15">
      <c r="C99" s="7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X99" s="7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</row>
    <row r="100" spans="3:82" x14ac:dyDescent="0.15">
      <c r="C100" s="7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X100" s="7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</row>
    <row r="101" spans="3:82" x14ac:dyDescent="0.15">
      <c r="C101" s="7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X101" s="7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</row>
    <row r="102" spans="3:82" x14ac:dyDescent="0.15">
      <c r="C102" s="7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X102" s="7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</row>
    <row r="103" spans="3:82" x14ac:dyDescent="0.15">
      <c r="C103" s="7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X103" s="7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</row>
    <row r="104" spans="3:82" x14ac:dyDescent="0.15">
      <c r="C104" s="7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X104" s="7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</row>
    <row r="105" spans="3:82" x14ac:dyDescent="0.15">
      <c r="C105" s="7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X105" s="7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</row>
    <row r="106" spans="3:82" x14ac:dyDescent="0.15">
      <c r="C106" s="7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X106" s="7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</row>
    <row r="107" spans="3:82" x14ac:dyDescent="0.15">
      <c r="C107" s="7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X107" s="7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</row>
    <row r="108" spans="3:82" x14ac:dyDescent="0.15">
      <c r="C108" s="7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X108" s="7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</row>
    <row r="109" spans="3:82" x14ac:dyDescent="0.15">
      <c r="C109" s="7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X109" s="7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</row>
    <row r="110" spans="3:82" x14ac:dyDescent="0.15">
      <c r="C110" s="7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X110" s="7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</row>
    <row r="111" spans="3:82" x14ac:dyDescent="0.15">
      <c r="C111" s="7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X111" s="7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</row>
    <row r="112" spans="3:82" x14ac:dyDescent="0.15">
      <c r="C112" s="7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X112" s="7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</row>
    <row r="113" spans="3:80" x14ac:dyDescent="0.15">
      <c r="C113" s="7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X113" s="7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</row>
    <row r="114" spans="3:80" x14ac:dyDescent="0.15">
      <c r="C114" s="7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X114" s="7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</row>
    <row r="115" spans="3:80" x14ac:dyDescent="0.15">
      <c r="C115" s="7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X115" s="7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</row>
    <row r="116" spans="3:80" x14ac:dyDescent="0.15">
      <c r="C116" s="7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X116" s="7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</row>
    <row r="117" spans="3:80" x14ac:dyDescent="0.15">
      <c r="C117" s="7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X117" s="7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</row>
    <row r="118" spans="3:80" x14ac:dyDescent="0.15">
      <c r="C118" s="7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X118" s="7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</row>
    <row r="119" spans="3:80" x14ac:dyDescent="0.15">
      <c r="C119" s="7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X119" s="7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</row>
    <row r="120" spans="3:80" x14ac:dyDescent="0.15">
      <c r="C120" s="7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X120" s="7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</row>
    <row r="121" spans="3:80" x14ac:dyDescent="0.15">
      <c r="C121" s="7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X121" s="7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</row>
    <row r="122" spans="3:80" x14ac:dyDescent="0.15">
      <c r="C122" s="7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X122" s="7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</row>
    <row r="123" spans="3:80" x14ac:dyDescent="0.15">
      <c r="C123" s="7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X123" s="7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</row>
    <row r="124" spans="3:80" x14ac:dyDescent="0.15">
      <c r="C124" s="7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X124" s="7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</row>
    <row r="125" spans="3:80" x14ac:dyDescent="0.15">
      <c r="C125" s="7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X125" s="7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</row>
    <row r="126" spans="3:80" x14ac:dyDescent="0.15">
      <c r="C126" s="7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X126" s="7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</row>
    <row r="127" spans="3:80" x14ac:dyDescent="0.15">
      <c r="C127" s="7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X127" s="7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</row>
    <row r="128" spans="3:80" x14ac:dyDescent="0.15">
      <c r="C128" s="7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X128" s="7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</row>
    <row r="129" spans="3:80" x14ac:dyDescent="0.15">
      <c r="C129" s="7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X129" s="7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</row>
    <row r="130" spans="3:80" x14ac:dyDescent="0.15">
      <c r="C130" s="7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X130" s="7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</row>
    <row r="131" spans="3:80" x14ac:dyDescent="0.15">
      <c r="C131" s="7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X131" s="7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</row>
    <row r="132" spans="3:80" x14ac:dyDescent="0.15">
      <c r="C132" s="7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X132" s="7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</row>
    <row r="133" spans="3:80" x14ac:dyDescent="0.15">
      <c r="C133" s="7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X133" s="7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</row>
    <row r="134" spans="3:80" x14ac:dyDescent="0.15">
      <c r="C134" s="7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X134" s="7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</row>
    <row r="135" spans="3:80" x14ac:dyDescent="0.15">
      <c r="C135" s="7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X135" s="7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</row>
    <row r="136" spans="3:80" x14ac:dyDescent="0.15">
      <c r="C136" s="7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X136" s="7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</row>
    <row r="137" spans="3:80" x14ac:dyDescent="0.15">
      <c r="C137" s="7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X137" s="7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</row>
    <row r="138" spans="3:80" x14ac:dyDescent="0.15">
      <c r="C138" s="7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X138" s="7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</row>
    <row r="139" spans="3:80" x14ac:dyDescent="0.15">
      <c r="C139" s="7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X139" s="7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</row>
    <row r="140" spans="3:80" x14ac:dyDescent="0.15"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</row>
    <row r="141" spans="3:80" x14ac:dyDescent="0.15"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</row>
    <row r="142" spans="3:80" x14ac:dyDescent="0.15"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</row>
    <row r="143" spans="3:80" x14ac:dyDescent="0.15"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</row>
    <row r="144" spans="3:80" x14ac:dyDescent="0.15"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</row>
    <row r="145" spans="1:80" x14ac:dyDescent="0.15"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</row>
    <row r="159" spans="1:80" x14ac:dyDescent="0.15">
      <c r="A159" s="1"/>
      <c r="B159" s="1"/>
      <c r="V159" s="1"/>
      <c r="W159" s="1"/>
      <c r="AQ159" s="1"/>
      <c r="AR159" s="1"/>
      <c r="BL159" s="1"/>
      <c r="BM159" s="1"/>
    </row>
    <row r="160" spans="1:80" x14ac:dyDescent="0.15">
      <c r="A160" s="1"/>
      <c r="B160" s="1"/>
      <c r="V160" s="1"/>
      <c r="W160" s="1"/>
      <c r="AQ160" s="1"/>
      <c r="AR160" s="1"/>
      <c r="BL160" s="1"/>
      <c r="BM160" s="1"/>
    </row>
    <row r="161" spans="1:65" x14ac:dyDescent="0.15">
      <c r="A161" s="1"/>
      <c r="B161" s="1"/>
      <c r="V161" s="1"/>
      <c r="W161" s="1"/>
      <c r="AQ161" s="1"/>
      <c r="AR161" s="1"/>
      <c r="BL161" s="1"/>
      <c r="BM161" s="1"/>
    </row>
    <row r="162" spans="1:65" x14ac:dyDescent="0.15">
      <c r="A162" s="1"/>
      <c r="B162" s="1"/>
      <c r="V162" s="1"/>
      <c r="W162" s="1"/>
      <c r="AQ162" s="1"/>
      <c r="AR162" s="1"/>
      <c r="BL162" s="1"/>
      <c r="BM162" s="1"/>
    </row>
    <row r="163" spans="1:65" x14ac:dyDescent="0.15">
      <c r="A163" s="1"/>
      <c r="B163" s="1"/>
      <c r="V163" s="1"/>
      <c r="W163" s="1"/>
      <c r="AQ163" s="1"/>
      <c r="AR163" s="1"/>
      <c r="BL163" s="1"/>
      <c r="BM163" s="1"/>
    </row>
    <row r="164" spans="1:65" x14ac:dyDescent="0.15">
      <c r="A164" s="1"/>
      <c r="B164" s="1"/>
      <c r="V164" s="1"/>
      <c r="W164" s="1"/>
      <c r="AQ164" s="1"/>
      <c r="AR164" s="1"/>
      <c r="BL164" s="1"/>
      <c r="BM164" s="1"/>
    </row>
    <row r="165" spans="1:65" x14ac:dyDescent="0.15">
      <c r="A165" s="1"/>
      <c r="B165" s="1"/>
      <c r="V165" s="1"/>
      <c r="W165" s="1"/>
      <c r="AQ165" s="1"/>
      <c r="AR165" s="1"/>
      <c r="BL165" s="1"/>
      <c r="BM165" s="1"/>
    </row>
    <row r="166" spans="1:65" x14ac:dyDescent="0.15">
      <c r="A166" s="1"/>
      <c r="B166" s="1"/>
      <c r="V166" s="1"/>
      <c r="W166" s="1"/>
      <c r="AQ166" s="1"/>
      <c r="AR166" s="1"/>
      <c r="BL166" s="1"/>
      <c r="BM166" s="1"/>
    </row>
    <row r="167" spans="1:65" x14ac:dyDescent="0.15">
      <c r="A167" s="1"/>
      <c r="B167" s="1"/>
      <c r="V167" s="1"/>
      <c r="W167" s="1"/>
      <c r="AQ167" s="1"/>
      <c r="AR167" s="1"/>
      <c r="BL167" s="1"/>
      <c r="BM167" s="1"/>
    </row>
    <row r="168" spans="1:65" x14ac:dyDescent="0.15">
      <c r="A168" s="1"/>
      <c r="B168" s="1"/>
      <c r="V168" s="1"/>
      <c r="W168" s="1"/>
      <c r="AQ168" s="1"/>
      <c r="AR168" s="1"/>
      <c r="BL168" s="1"/>
      <c r="BM168" s="1"/>
    </row>
    <row r="169" spans="1:65" x14ac:dyDescent="0.15">
      <c r="A169" s="1"/>
      <c r="B169" s="1"/>
      <c r="V169" s="1"/>
      <c r="W169" s="1"/>
      <c r="AQ169" s="1"/>
      <c r="AR169" s="1"/>
      <c r="BL169" s="1"/>
      <c r="BM169" s="1"/>
    </row>
    <row r="170" spans="1:65" x14ac:dyDescent="0.15">
      <c r="A170" s="1"/>
      <c r="B170" s="1"/>
      <c r="V170" s="1"/>
      <c r="W170" s="1"/>
      <c r="AQ170" s="1"/>
      <c r="AR170" s="1"/>
      <c r="BL170" s="1"/>
      <c r="BM170" s="1"/>
    </row>
    <row r="171" spans="1:65" x14ac:dyDescent="0.15">
      <c r="A171" s="1"/>
      <c r="B171" s="1"/>
      <c r="V171" s="1"/>
      <c r="W171" s="1"/>
      <c r="AQ171" s="1"/>
      <c r="AR171" s="1"/>
      <c r="BL171" s="1"/>
      <c r="BM171" s="1"/>
    </row>
    <row r="172" spans="1:65" x14ac:dyDescent="0.15">
      <c r="A172" s="1"/>
      <c r="B172" s="1"/>
      <c r="V172" s="1"/>
      <c r="W172" s="1"/>
      <c r="AQ172" s="1"/>
      <c r="AR172" s="1"/>
      <c r="BL172" s="1"/>
      <c r="BM172" s="1"/>
    </row>
    <row r="173" spans="1:65" x14ac:dyDescent="0.15">
      <c r="A173" s="1"/>
      <c r="B173" s="1"/>
      <c r="V173" s="1"/>
      <c r="W173" s="1"/>
      <c r="AQ173" s="1"/>
      <c r="AR173" s="1"/>
      <c r="BL173" s="1"/>
      <c r="BM173" s="1"/>
    </row>
    <row r="174" spans="1:65" x14ac:dyDescent="0.15">
      <c r="A174" s="1"/>
      <c r="B174" s="1"/>
      <c r="V174" s="1"/>
      <c r="W174" s="1"/>
      <c r="AQ174" s="1"/>
      <c r="AR174" s="1"/>
      <c r="BL174" s="1"/>
      <c r="BM174" s="1"/>
    </row>
    <row r="175" spans="1:65" x14ac:dyDescent="0.15">
      <c r="A175" s="1"/>
      <c r="B175" s="1"/>
      <c r="V175" s="1"/>
      <c r="W175" s="1"/>
      <c r="AQ175" s="1"/>
      <c r="AR175" s="1"/>
      <c r="BL175" s="1"/>
      <c r="BM175" s="1"/>
    </row>
    <row r="176" spans="1:65" x14ac:dyDescent="0.15">
      <c r="A176" s="1"/>
      <c r="B176" s="1"/>
      <c r="V176" s="1"/>
      <c r="W176" s="1"/>
      <c r="AQ176" s="1"/>
      <c r="AR176" s="1"/>
      <c r="BL176" s="1"/>
      <c r="BM176" s="1"/>
    </row>
    <row r="177" spans="1:65" x14ac:dyDescent="0.15">
      <c r="A177" s="1"/>
      <c r="B177" s="1"/>
      <c r="V177" s="1"/>
      <c r="W177" s="1"/>
      <c r="AQ177" s="1"/>
      <c r="AR177" s="1"/>
      <c r="BL177" s="1"/>
      <c r="BM177" s="1"/>
    </row>
    <row r="178" spans="1:65" x14ac:dyDescent="0.15">
      <c r="A178" s="1"/>
      <c r="B178" s="1"/>
      <c r="V178" s="1"/>
      <c r="W178" s="1"/>
      <c r="AQ178" s="1"/>
      <c r="AR178" s="1"/>
      <c r="BL178" s="1"/>
      <c r="BM178" s="1"/>
    </row>
    <row r="179" spans="1:65" x14ac:dyDescent="0.15">
      <c r="A179" s="1"/>
      <c r="B179" s="1"/>
      <c r="V179" s="1"/>
      <c r="W179" s="1"/>
      <c r="AQ179" s="1"/>
      <c r="AR179" s="1"/>
      <c r="BL179" s="1"/>
      <c r="BM179" s="1"/>
    </row>
    <row r="180" spans="1:65" x14ac:dyDescent="0.15">
      <c r="A180" s="1"/>
      <c r="B180" s="1"/>
      <c r="V180" s="1"/>
      <c r="W180" s="1"/>
      <c r="AQ180" s="1"/>
      <c r="AR180" s="1"/>
      <c r="BL180" s="1"/>
      <c r="BM180" s="1"/>
    </row>
    <row r="181" spans="1:65" x14ac:dyDescent="0.15">
      <c r="A181" s="1"/>
      <c r="B181" s="1"/>
      <c r="V181" s="1"/>
      <c r="W181" s="1"/>
      <c r="AQ181" s="1"/>
      <c r="AR181" s="1"/>
      <c r="BL181" s="1"/>
      <c r="BM181" s="1"/>
    </row>
    <row r="182" spans="1:65" x14ac:dyDescent="0.15">
      <c r="A182" s="1"/>
      <c r="B182" s="1"/>
      <c r="V182" s="1"/>
      <c r="W182" s="1"/>
      <c r="AQ182" s="1"/>
      <c r="AR182" s="1"/>
      <c r="BL182" s="1"/>
      <c r="BM182" s="1"/>
    </row>
    <row r="183" spans="1:65" x14ac:dyDescent="0.15">
      <c r="A183" s="1"/>
      <c r="B183" s="1"/>
      <c r="V183" s="1"/>
      <c r="W183" s="1"/>
      <c r="AQ183" s="1"/>
      <c r="AR183" s="1"/>
      <c r="BL183" s="1"/>
      <c r="BM183" s="1"/>
    </row>
    <row r="184" spans="1:65" x14ac:dyDescent="0.15">
      <c r="A184" s="1"/>
      <c r="B184" s="1"/>
      <c r="V184" s="1"/>
      <c r="W184" s="1"/>
      <c r="AQ184" s="1"/>
      <c r="AR184" s="1"/>
      <c r="BL184" s="1"/>
      <c r="BM184" s="1"/>
    </row>
    <row r="185" spans="1:65" x14ac:dyDescent="0.15">
      <c r="A185" s="1"/>
      <c r="B185" s="1"/>
      <c r="V185" s="1"/>
      <c r="W185" s="1"/>
      <c r="AQ185" s="1"/>
      <c r="AR185" s="1"/>
      <c r="BL185" s="1"/>
      <c r="BM185" s="1"/>
    </row>
  </sheetData>
  <mergeCells count="96">
    <mergeCell ref="II4:IK4"/>
    <mergeCell ref="HR4:HW4"/>
    <mergeCell ref="HY4:HY5"/>
    <mergeCell ref="HZ4:IC4"/>
    <mergeCell ref="ID4:ID5"/>
    <mergeCell ref="IE4:IE5"/>
    <mergeCell ref="BD4:BG4"/>
    <mergeCell ref="BH4:BH5"/>
    <mergeCell ref="FW3:GO3"/>
    <mergeCell ref="GR3:HJ3"/>
    <mergeCell ref="HM3:IE3"/>
    <mergeCell ref="HM4:HM5"/>
    <mergeCell ref="HN4:HN5"/>
    <mergeCell ref="HO4:HO5"/>
    <mergeCell ref="HP4:HP5"/>
    <mergeCell ref="HQ4:HQ5"/>
    <mergeCell ref="GW4:HB4"/>
    <mergeCell ref="HD4:HD5"/>
    <mergeCell ref="BQ4:BV4"/>
    <mergeCell ref="BX4:BX5"/>
    <mergeCell ref="BY4:CB4"/>
    <mergeCell ref="CC4:CC5"/>
    <mergeCell ref="AS4:AS5"/>
    <mergeCell ref="AT4:AT5"/>
    <mergeCell ref="AU4:AU5"/>
    <mergeCell ref="AV4:BA4"/>
    <mergeCell ref="BC4:BC5"/>
    <mergeCell ref="AR4:AR5"/>
    <mergeCell ref="V3:AO3"/>
    <mergeCell ref="AQ3:BJ3"/>
    <mergeCell ref="BL3:CE3"/>
    <mergeCell ref="V4:V5"/>
    <mergeCell ref="W4:W5"/>
    <mergeCell ref="X4:X5"/>
    <mergeCell ref="Y4:Y5"/>
    <mergeCell ref="Z4:Z5"/>
    <mergeCell ref="AA4:AF4"/>
    <mergeCell ref="AH4:AH5"/>
    <mergeCell ref="AI4:AL4"/>
    <mergeCell ref="AM4:AM5"/>
    <mergeCell ref="AN4:AN5"/>
    <mergeCell ref="AQ4:AQ5"/>
    <mergeCell ref="BO4:BO5"/>
    <mergeCell ref="CD4:CD5"/>
    <mergeCell ref="BI4:BI5"/>
    <mergeCell ref="BL4:BL5"/>
    <mergeCell ref="BM4:BM5"/>
    <mergeCell ref="BN4:BN5"/>
    <mergeCell ref="BP4:BP5"/>
    <mergeCell ref="DR4:DU4"/>
    <mergeCell ref="CI4:CL4"/>
    <mergeCell ref="CN4:CQ4"/>
    <mergeCell ref="CS4:CV4"/>
    <mergeCell ref="CX4:DA4"/>
    <mergeCell ref="DC4:DF4"/>
    <mergeCell ref="DH4:DK4"/>
    <mergeCell ref="DM4:DP4"/>
    <mergeCell ref="FA4:FD4"/>
    <mergeCell ref="FW4:FW5"/>
    <mergeCell ref="FX4:FX5"/>
    <mergeCell ref="FF4:FI4"/>
    <mergeCell ref="FK4:FN4"/>
    <mergeCell ref="FP4:FS4"/>
    <mergeCell ref="DW4:DZ4"/>
    <mergeCell ref="EB4:EE4"/>
    <mergeCell ref="EG4:EJ4"/>
    <mergeCell ref="EQ4:ET4"/>
    <mergeCell ref="EV4:EY4"/>
    <mergeCell ref="EL4:EO4"/>
    <mergeCell ref="FY4:FY5"/>
    <mergeCell ref="HE4:HH4"/>
    <mergeCell ref="HI4:HI5"/>
    <mergeCell ref="HJ4:HJ5"/>
    <mergeCell ref="GR4:GR5"/>
    <mergeCell ref="GS4:GS5"/>
    <mergeCell ref="GT4:GT5"/>
    <mergeCell ref="GU4:GU5"/>
    <mergeCell ref="GV4:GV5"/>
    <mergeCell ref="GO4:GO5"/>
    <mergeCell ref="FZ4:FZ5"/>
    <mergeCell ref="GA4:GA5"/>
    <mergeCell ref="GB4:GG4"/>
    <mergeCell ref="GI4:GI5"/>
    <mergeCell ref="GJ4:GM4"/>
    <mergeCell ref="GN4:GN5"/>
    <mergeCell ref="A3:T3"/>
    <mergeCell ref="A4:A5"/>
    <mergeCell ref="B4:B5"/>
    <mergeCell ref="C4:C5"/>
    <mergeCell ref="D4:D5"/>
    <mergeCell ref="E4:E5"/>
    <mergeCell ref="F4:K4"/>
    <mergeCell ref="M4:M5"/>
    <mergeCell ref="N4:Q4"/>
    <mergeCell ref="R4:R5"/>
    <mergeCell ref="S4:S5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FQ167"/>
  <sheetViews>
    <sheetView topLeftCell="BL1" workbookViewId="0">
      <selection activeCell="BY73" sqref="BY73"/>
    </sheetView>
  </sheetViews>
  <sheetFormatPr defaultColWidth="6.625" defaultRowHeight="11.25" x14ac:dyDescent="0.2"/>
  <cols>
    <col min="1" max="4" width="6.625" style="6"/>
    <col min="5" max="5" width="7.875" style="6" customWidth="1"/>
    <col min="6" max="6" width="6.625" style="6" customWidth="1"/>
    <col min="7" max="7" width="6.75" style="6" bestFit="1" customWidth="1"/>
    <col min="8" max="12" width="9.75" style="6" bestFit="1" customWidth="1"/>
    <col min="13" max="22" width="9.75" style="6" customWidth="1"/>
    <col min="23" max="23" width="6.625" style="6" customWidth="1"/>
    <col min="24" max="24" width="6.75" style="6" customWidth="1"/>
    <col min="25" max="29" width="9.75" style="6" customWidth="1"/>
    <col min="30" max="30" width="6.625" style="6" customWidth="1"/>
    <col min="31" max="31" width="6.75" style="6" bestFit="1" customWidth="1"/>
    <col min="32" max="34" width="9" style="6" bestFit="1" customWidth="1"/>
    <col min="35" max="35" width="9.75" style="6" bestFit="1" customWidth="1"/>
    <col min="36" max="36" width="8.25" style="6" bestFit="1" customWidth="1"/>
    <col min="37" max="46" width="9" style="6" bestFit="1" customWidth="1"/>
    <col min="47" max="47" width="6.625" style="6"/>
    <col min="48" max="48" width="6.75" style="6" bestFit="1" customWidth="1"/>
    <col min="49" max="49" width="6.75" style="6" customWidth="1"/>
    <col min="50" max="52" width="9" style="6" bestFit="1" customWidth="1"/>
    <col min="53" max="54" width="6.75" style="6" bestFit="1" customWidth="1"/>
    <col min="55" max="55" width="7.5" style="6" bestFit="1" customWidth="1"/>
    <col min="56" max="69" width="6.75" style="6" bestFit="1" customWidth="1"/>
    <col min="70" max="85" width="6.625" style="6" customWidth="1"/>
    <col min="86" max="89" width="6.75" style="6" customWidth="1"/>
    <col min="90" max="90" width="6.625" style="6" customWidth="1"/>
    <col min="91" max="91" width="9.75" style="6" customWidth="1"/>
    <col min="92" max="92" width="9" style="6" customWidth="1"/>
    <col min="93" max="93" width="9.75" style="6" customWidth="1"/>
    <col min="94" max="94" width="6.75" style="6" customWidth="1"/>
    <col min="95" max="95" width="9.75" style="6" customWidth="1"/>
    <col min="96" max="96" width="6.75" style="6" customWidth="1"/>
    <col min="97" max="97" width="9.75" style="6" customWidth="1"/>
    <col min="98" max="98" width="9" style="6" customWidth="1"/>
    <col min="99" max="102" width="6.625" style="6" customWidth="1"/>
    <col min="103" max="106" width="9" style="6" customWidth="1"/>
    <col min="107" max="110" width="6.75" style="6" customWidth="1"/>
    <col min="111" max="111" width="6.625" style="6" customWidth="1"/>
    <col min="112" max="114" width="9.75" style="6" customWidth="1"/>
    <col min="115" max="115" width="6.75" style="6" customWidth="1"/>
    <col min="116" max="116" width="9.75" style="6" customWidth="1"/>
    <col min="117" max="117" width="6.75" style="6" customWidth="1"/>
    <col min="118" max="118" width="9.75" style="6" customWidth="1"/>
    <col min="119" max="119" width="9" style="6" customWidth="1"/>
    <col min="120" max="120" width="9.75" style="6" customWidth="1"/>
    <col min="121" max="121" width="6.75" style="6" customWidth="1"/>
    <col min="122" max="122" width="9.75" style="6" customWidth="1"/>
    <col min="123" max="127" width="9" style="6" customWidth="1"/>
    <col min="128" max="131" width="6.75" style="6" customWidth="1"/>
    <col min="132" max="132" width="6.625" style="6" customWidth="1"/>
    <col min="133" max="133" width="8.25" style="6" customWidth="1"/>
    <col min="134" max="134" width="9.75" style="6" customWidth="1"/>
    <col min="135" max="135" width="8.25" style="6" customWidth="1"/>
    <col min="136" max="136" width="6.75" style="6" customWidth="1"/>
    <col min="137" max="137" width="9.75" style="6" customWidth="1"/>
    <col min="138" max="138" width="6.75" style="6" customWidth="1"/>
    <col min="139" max="141" width="9.75" style="6" customWidth="1"/>
    <col min="142" max="142" width="6.75" style="6" customWidth="1"/>
    <col min="143" max="144" width="9.75" style="6" customWidth="1"/>
    <col min="145" max="148" width="9" style="6" customWidth="1"/>
    <col min="149" max="152" width="6.75" style="6" customWidth="1"/>
    <col min="153" max="153" width="6.625" style="6" customWidth="1"/>
    <col min="154" max="156" width="9.75" style="6" customWidth="1"/>
    <col min="157" max="157" width="6.75" style="6" customWidth="1"/>
    <col min="158" max="158" width="9.75" style="6" customWidth="1"/>
    <col min="159" max="159" width="6.75" style="6" customWidth="1"/>
    <col min="160" max="162" width="9.75" style="6" customWidth="1"/>
    <col min="163" max="163" width="6.75" style="6" customWidth="1"/>
    <col min="164" max="165" width="9.75" style="6" customWidth="1"/>
    <col min="166" max="166" width="9" style="6" customWidth="1"/>
    <col min="167" max="167" width="9.75" style="6" customWidth="1"/>
    <col min="168" max="169" width="9" style="6" customWidth="1"/>
    <col min="170" max="173" width="6.75" style="6" customWidth="1"/>
    <col min="174" max="175" width="6.625" style="6" customWidth="1"/>
    <col min="176" max="179" width="6.625" style="6"/>
    <col min="180" max="183" width="6.625" style="6" customWidth="1"/>
    <col min="184" max="16384" width="6.625" style="6"/>
  </cols>
  <sheetData>
    <row r="1" spans="2:173" x14ac:dyDescent="0.2">
      <c r="Y1" s="6" t="s">
        <v>275</v>
      </c>
      <c r="Z1" s="6">
        <f>[4]兵营招募!$C$6</f>
        <v>20</v>
      </c>
    </row>
    <row r="4" spans="2:173" x14ac:dyDescent="0.2">
      <c r="BM4" s="6">
        <v>0.5</v>
      </c>
      <c r="BN4" s="6">
        <v>0</v>
      </c>
      <c r="BO4" s="6">
        <v>0.5</v>
      </c>
      <c r="BP4" s="6">
        <v>1</v>
      </c>
      <c r="CH4" s="36"/>
      <c r="CI4" s="36"/>
      <c r="CJ4" s="36"/>
    </row>
    <row r="5" spans="2:173" ht="11.25" customHeight="1" x14ac:dyDescent="0.2">
      <c r="B5" s="75" t="s">
        <v>85</v>
      </c>
      <c r="C5" s="76"/>
      <c r="D5" s="76"/>
      <c r="E5" s="77"/>
      <c r="Z5" s="41"/>
      <c r="AA5" s="41"/>
      <c r="AB5" s="41"/>
      <c r="AC5" s="41"/>
      <c r="AW5" s="65" t="s">
        <v>278</v>
      </c>
      <c r="AX5" s="65"/>
      <c r="AY5" s="65"/>
      <c r="AZ5" s="65"/>
      <c r="BA5" s="65"/>
    </row>
    <row r="6" spans="2:173" x14ac:dyDescent="0.2">
      <c r="B6" s="78"/>
      <c r="C6" s="64"/>
      <c r="D6" s="64"/>
      <c r="E6" s="79"/>
      <c r="H6" s="64" t="s">
        <v>78</v>
      </c>
      <c r="I6" s="64"/>
      <c r="J6" s="64"/>
      <c r="K6" s="64"/>
      <c r="L6" s="64"/>
      <c r="M6" s="64" t="s">
        <v>79</v>
      </c>
      <c r="N6" s="64"/>
      <c r="O6" s="64"/>
      <c r="P6" s="64"/>
      <c r="Q6" s="64"/>
      <c r="R6" s="64" t="s">
        <v>286</v>
      </c>
      <c r="S6" s="64"/>
      <c r="T6" s="64"/>
      <c r="U6" s="64"/>
      <c r="V6" s="64"/>
      <c r="Y6" s="65" t="s">
        <v>277</v>
      </c>
      <c r="Z6" s="65"/>
      <c r="AA6" s="65"/>
      <c r="AB6" s="65"/>
      <c r="AC6" s="65"/>
      <c r="AF6" s="64" t="s">
        <v>139</v>
      </c>
      <c r="AG6" s="64"/>
      <c r="AH6" s="64"/>
      <c r="AI6" s="64"/>
      <c r="AJ6" s="64"/>
      <c r="AK6" s="64" t="s">
        <v>140</v>
      </c>
      <c r="AL6" s="64"/>
      <c r="AM6" s="64"/>
      <c r="AN6" s="64"/>
      <c r="AO6" s="64"/>
      <c r="AP6" s="64" t="s">
        <v>287</v>
      </c>
      <c r="AQ6" s="64"/>
      <c r="AR6" s="64"/>
      <c r="AS6" s="64"/>
      <c r="AT6" s="64"/>
      <c r="AW6" s="65"/>
      <c r="AX6" s="65"/>
      <c r="AY6" s="65"/>
      <c r="AZ6" s="65"/>
      <c r="BA6" s="65"/>
      <c r="BD6" s="37"/>
      <c r="BE6" s="67" t="s">
        <v>128</v>
      </c>
      <c r="BF6" s="67"/>
      <c r="BG6" s="67"/>
      <c r="BH6" s="67"/>
      <c r="BI6" s="67" t="s">
        <v>129</v>
      </c>
      <c r="BJ6" s="67"/>
      <c r="BK6" s="67"/>
      <c r="BL6" s="67"/>
      <c r="BM6" s="67" t="s">
        <v>285</v>
      </c>
      <c r="BN6" s="67"/>
      <c r="BO6" s="67"/>
      <c r="BP6" s="67"/>
      <c r="BR6" s="67" t="s">
        <v>105</v>
      </c>
      <c r="BS6" s="67"/>
      <c r="BT6" s="67"/>
      <c r="BU6" s="67"/>
      <c r="BV6" s="67" t="s">
        <v>106</v>
      </c>
      <c r="BW6" s="67"/>
      <c r="BX6" s="67"/>
      <c r="BY6" s="67"/>
      <c r="BZ6" s="67" t="s">
        <v>288</v>
      </c>
      <c r="CA6" s="67"/>
      <c r="CB6" s="67"/>
      <c r="CC6" s="67"/>
      <c r="CD6" s="67" t="s">
        <v>115</v>
      </c>
      <c r="CE6" s="67"/>
      <c r="CF6" s="67"/>
      <c r="CG6" s="67"/>
      <c r="CH6" s="83" t="s">
        <v>116</v>
      </c>
      <c r="CI6" s="84"/>
      <c r="CJ6" s="84"/>
      <c r="CK6" s="85"/>
      <c r="CM6" s="67" t="s">
        <v>107</v>
      </c>
      <c r="CN6" s="67"/>
      <c r="CO6" s="67"/>
      <c r="CP6" s="67"/>
      <c r="CQ6" s="67" t="s">
        <v>108</v>
      </c>
      <c r="CR6" s="67"/>
      <c r="CS6" s="67"/>
      <c r="CT6" s="67"/>
      <c r="CU6" s="67" t="s">
        <v>292</v>
      </c>
      <c r="CV6" s="67"/>
      <c r="CW6" s="67"/>
      <c r="CX6" s="67"/>
      <c r="CY6" s="67" t="s">
        <v>115</v>
      </c>
      <c r="CZ6" s="67"/>
      <c r="DA6" s="67"/>
      <c r="DB6" s="67"/>
      <c r="DC6" s="83" t="s">
        <v>41</v>
      </c>
      <c r="DD6" s="84"/>
      <c r="DE6" s="84"/>
      <c r="DF6" s="85"/>
      <c r="DH6" s="67" t="s">
        <v>109</v>
      </c>
      <c r="DI6" s="67"/>
      <c r="DJ6" s="67"/>
      <c r="DK6" s="67"/>
      <c r="DL6" s="67" t="s">
        <v>110</v>
      </c>
      <c r="DM6" s="67"/>
      <c r="DN6" s="67"/>
      <c r="DO6" s="67"/>
      <c r="DP6" s="67" t="s">
        <v>289</v>
      </c>
      <c r="DQ6" s="67"/>
      <c r="DR6" s="67"/>
      <c r="DS6" s="67"/>
      <c r="DT6" s="67" t="s">
        <v>115</v>
      </c>
      <c r="DU6" s="67"/>
      <c r="DV6" s="67"/>
      <c r="DW6" s="67"/>
      <c r="DX6" s="83" t="s">
        <v>41</v>
      </c>
      <c r="DY6" s="84"/>
      <c r="DZ6" s="84"/>
      <c r="EA6" s="85"/>
      <c r="EC6" s="67" t="s">
        <v>111</v>
      </c>
      <c r="ED6" s="67"/>
      <c r="EE6" s="67"/>
      <c r="EF6" s="67"/>
      <c r="EG6" s="67" t="s">
        <v>112</v>
      </c>
      <c r="EH6" s="67"/>
      <c r="EI6" s="67"/>
      <c r="EJ6" s="67"/>
      <c r="EK6" s="67" t="s">
        <v>290</v>
      </c>
      <c r="EL6" s="67"/>
      <c r="EM6" s="67"/>
      <c r="EN6" s="67"/>
      <c r="EO6" s="67" t="s">
        <v>115</v>
      </c>
      <c r="EP6" s="67"/>
      <c r="EQ6" s="67"/>
      <c r="ER6" s="67"/>
      <c r="ES6" s="83" t="s">
        <v>41</v>
      </c>
      <c r="ET6" s="84"/>
      <c r="EU6" s="84"/>
      <c r="EV6" s="85"/>
      <c r="EX6" s="67" t="s">
        <v>113</v>
      </c>
      <c r="EY6" s="67"/>
      <c r="EZ6" s="67"/>
      <c r="FA6" s="67"/>
      <c r="FB6" s="67" t="s">
        <v>114</v>
      </c>
      <c r="FC6" s="67"/>
      <c r="FD6" s="67"/>
      <c r="FE6" s="67"/>
      <c r="FF6" s="67" t="s">
        <v>291</v>
      </c>
      <c r="FG6" s="67"/>
      <c r="FH6" s="67"/>
      <c r="FI6" s="67"/>
      <c r="FJ6" s="67" t="s">
        <v>115</v>
      </c>
      <c r="FK6" s="67"/>
      <c r="FL6" s="67"/>
      <c r="FM6" s="67"/>
      <c r="FN6" s="83" t="s">
        <v>41</v>
      </c>
      <c r="FO6" s="84"/>
      <c r="FP6" s="84"/>
      <c r="FQ6" s="85"/>
    </row>
    <row r="7" spans="2:173" x14ac:dyDescent="0.2">
      <c r="B7" s="78"/>
      <c r="C7" s="64"/>
      <c r="D7" s="64"/>
      <c r="E7" s="79"/>
      <c r="G7" s="6" t="s">
        <v>283</v>
      </c>
      <c r="H7" s="6" t="s">
        <v>57</v>
      </c>
      <c r="I7" s="6" t="s">
        <v>58</v>
      </c>
      <c r="J7" s="6" t="s">
        <v>59</v>
      </c>
      <c r="K7" s="6" t="s">
        <v>60</v>
      </c>
      <c r="L7" s="6" t="s">
        <v>61</v>
      </c>
      <c r="M7" s="6" t="s">
        <v>57</v>
      </c>
      <c r="N7" s="6" t="s">
        <v>81</v>
      </c>
      <c r="O7" s="6" t="s">
        <v>59</v>
      </c>
      <c r="P7" s="6" t="s">
        <v>83</v>
      </c>
      <c r="Q7" s="6" t="s">
        <v>61</v>
      </c>
      <c r="R7" s="6" t="s">
        <v>57</v>
      </c>
      <c r="S7" s="6" t="s">
        <v>58</v>
      </c>
      <c r="T7" s="6" t="s">
        <v>59</v>
      </c>
      <c r="U7" s="6" t="s">
        <v>60</v>
      </c>
      <c r="V7" s="6" t="s">
        <v>61</v>
      </c>
      <c r="X7" s="6" t="s">
        <v>283</v>
      </c>
      <c r="Y7" s="6" t="s">
        <v>57</v>
      </c>
      <c r="Z7" s="6" t="s">
        <v>58</v>
      </c>
      <c r="AA7" s="6" t="s">
        <v>59</v>
      </c>
      <c r="AB7" s="6" t="s">
        <v>60</v>
      </c>
      <c r="AC7" s="6" t="s">
        <v>61</v>
      </c>
      <c r="AE7" s="6" t="s">
        <v>117</v>
      </c>
      <c r="AF7" s="6" t="s">
        <v>57</v>
      </c>
      <c r="AG7" s="6" t="s">
        <v>58</v>
      </c>
      <c r="AH7" s="6" t="s">
        <v>59</v>
      </c>
      <c r="AI7" s="6" t="s">
        <v>60</v>
      </c>
      <c r="AJ7" s="6" t="s">
        <v>61</v>
      </c>
      <c r="AK7" s="6" t="s">
        <v>80</v>
      </c>
      <c r="AL7" s="6" t="s">
        <v>81</v>
      </c>
      <c r="AM7" s="6" t="s">
        <v>82</v>
      </c>
      <c r="AN7" s="6" t="s">
        <v>83</v>
      </c>
      <c r="AO7" s="6" t="s">
        <v>84</v>
      </c>
      <c r="AP7" s="6" t="s">
        <v>57</v>
      </c>
      <c r="AQ7" s="6" t="s">
        <v>58</v>
      </c>
      <c r="AR7" s="6" t="s">
        <v>59</v>
      </c>
      <c r="AS7" s="6" t="s">
        <v>60</v>
      </c>
      <c r="AT7" s="6" t="s">
        <v>61</v>
      </c>
      <c r="AV7" s="6" t="s">
        <v>117</v>
      </c>
      <c r="AW7" s="6" t="s">
        <v>80</v>
      </c>
      <c r="AX7" s="6" t="s">
        <v>58</v>
      </c>
      <c r="AY7" s="6" t="s">
        <v>82</v>
      </c>
      <c r="AZ7" s="6" t="s">
        <v>60</v>
      </c>
      <c r="BA7" s="6" t="s">
        <v>84</v>
      </c>
      <c r="BD7" s="8" t="s">
        <v>127</v>
      </c>
      <c r="BE7" s="8" t="s">
        <v>34</v>
      </c>
      <c r="BF7" s="8" t="s">
        <v>35</v>
      </c>
      <c r="BG7" s="8" t="s">
        <v>36</v>
      </c>
      <c r="BH7" s="8" t="s">
        <v>37</v>
      </c>
      <c r="BI7" s="8" t="s">
        <v>34</v>
      </c>
      <c r="BJ7" s="8" t="s">
        <v>35</v>
      </c>
      <c r="BK7" s="8" t="s">
        <v>36</v>
      </c>
      <c r="BL7" s="8" t="s">
        <v>102</v>
      </c>
      <c r="BM7" s="43" t="s">
        <v>34</v>
      </c>
      <c r="BN7" s="43" t="s">
        <v>35</v>
      </c>
      <c r="BO7" s="43" t="s">
        <v>36</v>
      </c>
      <c r="BP7" s="43" t="s">
        <v>37</v>
      </c>
      <c r="BR7" s="8" t="s">
        <v>34</v>
      </c>
      <c r="BS7" s="8" t="s">
        <v>35</v>
      </c>
      <c r="BT7" s="8" t="s">
        <v>36</v>
      </c>
      <c r="BU7" s="8" t="s">
        <v>37</v>
      </c>
      <c r="BV7" s="8" t="s">
        <v>34</v>
      </c>
      <c r="BW7" s="8" t="s">
        <v>35</v>
      </c>
      <c r="BX7" s="8" t="s">
        <v>36</v>
      </c>
      <c r="BY7" s="8" t="s">
        <v>37</v>
      </c>
      <c r="BZ7" s="8" t="s">
        <v>34</v>
      </c>
      <c r="CA7" s="8" t="s">
        <v>35</v>
      </c>
      <c r="CB7" s="8" t="s">
        <v>36</v>
      </c>
      <c r="CC7" s="8" t="s">
        <v>37</v>
      </c>
      <c r="CD7" s="8" t="s">
        <v>34</v>
      </c>
      <c r="CE7" s="8" t="s">
        <v>35</v>
      </c>
      <c r="CF7" s="8" t="s">
        <v>36</v>
      </c>
      <c r="CG7" s="8" t="s">
        <v>37</v>
      </c>
      <c r="CH7" s="8" t="s">
        <v>34</v>
      </c>
      <c r="CI7" s="8" t="s">
        <v>35</v>
      </c>
      <c r="CJ7" s="8" t="s">
        <v>36</v>
      </c>
      <c r="CK7" s="8" t="s">
        <v>37</v>
      </c>
      <c r="CM7" s="8" t="s">
        <v>34</v>
      </c>
      <c r="CN7" s="8" t="s">
        <v>35</v>
      </c>
      <c r="CO7" s="8" t="s">
        <v>36</v>
      </c>
      <c r="CP7" s="8" t="s">
        <v>37</v>
      </c>
      <c r="CQ7" s="8" t="s">
        <v>34</v>
      </c>
      <c r="CR7" s="8" t="s">
        <v>35</v>
      </c>
      <c r="CS7" s="8" t="s">
        <v>36</v>
      </c>
      <c r="CT7" s="8" t="s">
        <v>37</v>
      </c>
      <c r="CU7" s="8" t="s">
        <v>34</v>
      </c>
      <c r="CV7" s="8" t="s">
        <v>35</v>
      </c>
      <c r="CW7" s="8" t="s">
        <v>36</v>
      </c>
      <c r="CX7" s="8" t="s">
        <v>37</v>
      </c>
      <c r="CY7" s="8" t="s">
        <v>34</v>
      </c>
      <c r="CZ7" s="8" t="s">
        <v>35</v>
      </c>
      <c r="DA7" s="8" t="s">
        <v>36</v>
      </c>
      <c r="DB7" s="8" t="s">
        <v>37</v>
      </c>
      <c r="DC7" s="8" t="s">
        <v>34</v>
      </c>
      <c r="DD7" s="8" t="s">
        <v>35</v>
      </c>
      <c r="DE7" s="8" t="s">
        <v>36</v>
      </c>
      <c r="DF7" s="8" t="s">
        <v>37</v>
      </c>
      <c r="DH7" s="8" t="s">
        <v>34</v>
      </c>
      <c r="DI7" s="8" t="s">
        <v>35</v>
      </c>
      <c r="DJ7" s="8" t="s">
        <v>36</v>
      </c>
      <c r="DK7" s="8" t="s">
        <v>37</v>
      </c>
      <c r="DL7" s="8" t="s">
        <v>34</v>
      </c>
      <c r="DM7" s="8" t="s">
        <v>35</v>
      </c>
      <c r="DN7" s="8" t="s">
        <v>36</v>
      </c>
      <c r="DO7" s="8" t="s">
        <v>37</v>
      </c>
      <c r="DP7" s="8" t="s">
        <v>34</v>
      </c>
      <c r="DQ7" s="8" t="s">
        <v>35</v>
      </c>
      <c r="DR7" s="8" t="s">
        <v>36</v>
      </c>
      <c r="DS7" s="8" t="s">
        <v>37</v>
      </c>
      <c r="DT7" s="8" t="s">
        <v>34</v>
      </c>
      <c r="DU7" s="8" t="s">
        <v>35</v>
      </c>
      <c r="DV7" s="8" t="s">
        <v>36</v>
      </c>
      <c r="DW7" s="8" t="s">
        <v>37</v>
      </c>
      <c r="DX7" s="8" t="s">
        <v>34</v>
      </c>
      <c r="DY7" s="8" t="s">
        <v>35</v>
      </c>
      <c r="DZ7" s="8" t="s">
        <v>36</v>
      </c>
      <c r="EA7" s="8" t="s">
        <v>37</v>
      </c>
      <c r="EC7" s="8" t="s">
        <v>34</v>
      </c>
      <c r="ED7" s="8" t="s">
        <v>35</v>
      </c>
      <c r="EE7" s="8" t="s">
        <v>36</v>
      </c>
      <c r="EF7" s="8" t="s">
        <v>37</v>
      </c>
      <c r="EG7" s="8" t="s">
        <v>34</v>
      </c>
      <c r="EH7" s="8" t="s">
        <v>35</v>
      </c>
      <c r="EI7" s="8" t="s">
        <v>36</v>
      </c>
      <c r="EJ7" s="8" t="s">
        <v>37</v>
      </c>
      <c r="EK7" s="8" t="s">
        <v>34</v>
      </c>
      <c r="EL7" s="8" t="s">
        <v>35</v>
      </c>
      <c r="EM7" s="8" t="s">
        <v>36</v>
      </c>
      <c r="EN7" s="8" t="s">
        <v>37</v>
      </c>
      <c r="EO7" s="8" t="s">
        <v>34</v>
      </c>
      <c r="EP7" s="8" t="s">
        <v>35</v>
      </c>
      <c r="EQ7" s="8" t="s">
        <v>36</v>
      </c>
      <c r="ER7" s="8" t="s">
        <v>37</v>
      </c>
      <c r="ES7" s="8" t="s">
        <v>34</v>
      </c>
      <c r="ET7" s="8" t="s">
        <v>35</v>
      </c>
      <c r="EU7" s="8" t="s">
        <v>36</v>
      </c>
      <c r="EV7" s="8" t="s">
        <v>37</v>
      </c>
      <c r="EX7" s="8" t="s">
        <v>34</v>
      </c>
      <c r="EY7" s="8" t="s">
        <v>35</v>
      </c>
      <c r="EZ7" s="8" t="s">
        <v>36</v>
      </c>
      <c r="FA7" s="8" t="s">
        <v>37</v>
      </c>
      <c r="FB7" s="8" t="s">
        <v>34</v>
      </c>
      <c r="FC7" s="8" t="s">
        <v>35</v>
      </c>
      <c r="FD7" s="8" t="s">
        <v>36</v>
      </c>
      <c r="FE7" s="8" t="s">
        <v>37</v>
      </c>
      <c r="FF7" s="8" t="s">
        <v>34</v>
      </c>
      <c r="FG7" s="8" t="s">
        <v>35</v>
      </c>
      <c r="FH7" s="8" t="s">
        <v>36</v>
      </c>
      <c r="FI7" s="8" t="s">
        <v>37</v>
      </c>
      <c r="FJ7" s="8" t="s">
        <v>34</v>
      </c>
      <c r="FK7" s="8" t="s">
        <v>35</v>
      </c>
      <c r="FL7" s="8" t="s">
        <v>36</v>
      </c>
      <c r="FM7" s="8" t="s">
        <v>37</v>
      </c>
      <c r="FN7" s="8" t="s">
        <v>34</v>
      </c>
      <c r="FO7" s="8" t="s">
        <v>35</v>
      </c>
      <c r="FP7" s="8" t="s">
        <v>36</v>
      </c>
      <c r="FQ7" s="8" t="s">
        <v>37</v>
      </c>
    </row>
    <row r="8" spans="2:173" x14ac:dyDescent="0.2">
      <c r="B8" s="78"/>
      <c r="C8" s="64"/>
      <c r="D8" s="64"/>
      <c r="E8" s="79"/>
      <c r="G8" s="6">
        <v>1</v>
      </c>
      <c r="H8" s="6">
        <f>'[1]资源-木石铜粮'!BI6</f>
        <v>45387.591267742922</v>
      </c>
      <c r="I8" s="6">
        <f>'[1]资源-木石铜粮'!BJ6</f>
        <v>45387.591267742922</v>
      </c>
      <c r="J8" s="6">
        <f>'[1]资源-木石铜粮'!BK6</f>
        <v>45387.591267742922</v>
      </c>
      <c r="K8" s="6">
        <f>'[1]资源-木石铜粮'!BL6</f>
        <v>45387.591267742922</v>
      </c>
      <c r="L8" s="6">
        <f>'[1]资源-木石铜粮'!BM6</f>
        <v>45387.591267742922</v>
      </c>
      <c r="M8" s="6">
        <f>'[1]功能-战损相关'!EM11</f>
        <v>79109.120050705722</v>
      </c>
      <c r="N8" s="6">
        <f>'[1]功能-战损相关'!EN11</f>
        <v>84646.547061537945</v>
      </c>
      <c r="O8" s="6">
        <f>'[1]功能-战损相关'!EO11</f>
        <v>88975.78889981471</v>
      </c>
      <c r="P8" s="6">
        <f>'[1]功能-战损相关'!EP11</f>
        <v>89840.993946667993</v>
      </c>
      <c r="Q8" s="6">
        <f>'[1]功能-战损相关'!EQ11</f>
        <v>99220.813216812792</v>
      </c>
      <c r="R8" s="6">
        <f>'[3]功能-圣人研究'!CA8</f>
        <v>0</v>
      </c>
      <c r="S8" s="6">
        <f>'[3]功能-圣人研究'!CB8</f>
        <v>0</v>
      </c>
      <c r="T8" s="6">
        <f>'[3]功能-圣人研究'!CC8</f>
        <v>0</v>
      </c>
      <c r="U8" s="6">
        <f>'[3]功能-圣人研究'!CD8</f>
        <v>0</v>
      </c>
      <c r="V8" s="6">
        <f>'[3]功能-圣人研究'!CE8</f>
        <v>0</v>
      </c>
      <c r="X8" s="6">
        <v>1</v>
      </c>
      <c r="Y8" s="6">
        <f>[4]士兵相关信息!AI7</f>
        <v>153229.8058141332</v>
      </c>
      <c r="Z8" s="6">
        <f>[4]士兵相关信息!AJ7</f>
        <v>177690.42824317294</v>
      </c>
      <c r="AA8" s="6">
        <f>[4]士兵相关信息!AK7</f>
        <v>202104.86444907059</v>
      </c>
      <c r="AB8" s="6">
        <f>[4]士兵相关信息!AL7</f>
        <v>251466.33183961647</v>
      </c>
      <c r="AC8" s="6">
        <f>[4]士兵相关信息!AM7</f>
        <v>300766.7559002752</v>
      </c>
      <c r="AE8" s="6">
        <v>1</v>
      </c>
      <c r="AF8" s="6">
        <f>求节点(节奏总纲!D$4:D$163,H$8:H$167,节奏总纲!AA4)-IF($AE8=1,0,求节点(节奏总纲!D$4:D$163,H$8:H$167,节奏总纲!AA3))</f>
        <v>4701.6403558476886</v>
      </c>
      <c r="AG8" s="6">
        <f>求节点(节奏总纲!E$4:E$163,I$8:I$167,节奏总纲!AB4)-IF($AE8=1,0,求节点(节奏总纲!E$4:E$163,I$8:I$167,节奏总纲!AB3))</f>
        <v>4515.3808939713781</v>
      </c>
      <c r="AH8" s="6">
        <f>求节点(节奏总纲!F$4:F$163,J$8:J$167,节奏总纲!AC4)-IF($AE8=1,0,求节点(节奏总纲!F$4:F$163,J$8:J$167,节奏总纲!AC3))</f>
        <v>4328.6546164011306</v>
      </c>
      <c r="AI8" s="6">
        <f>求节点(节奏总纲!G$4:G$163,K$8:K$167,节奏总纲!AD4)-IF($AE8=1,0,求节点(节奏总纲!G$4:G$163,K$8:K$167,节奏总纲!AD3))</f>
        <v>4142.4144104384977</v>
      </c>
      <c r="AJ8" s="6">
        <f>求节点(节奏总纲!H$4:H$163,L$8:L$167,节奏总纲!AE4)-IF($AE8=1,0,求节点(节奏总纲!H$4:H$163,L$8:L$167,节奏总纲!AE3))</f>
        <v>3960.9438549685729</v>
      </c>
      <c r="AK8" s="6">
        <f>求节点(节奏总纲!D$4:D$163,M$8:M$167,节奏总纲!AA4)-IF($AE8=1,0,求节点(节奏总纲!D$4:D$163,M$8:M$167,节奏总纲!AA3))</f>
        <v>8194.8087782825023</v>
      </c>
      <c r="AL8" s="6">
        <f>求节点(节奏总纲!E$4:E$163,N$8:N$167,节奏总纲!AB4)-IF($AE8=1,0,求节点(节奏总纲!E$4:E$163,N$8:N$167,节奏总纲!AB3))</f>
        <v>8421.0549770671787</v>
      </c>
      <c r="AM8" s="6">
        <f>求节点(节奏总纲!F$4:F$163,O$8:O$167,节奏总纲!AC4)-IF($AE8=1,0,求节点(节奏总纲!F$4:F$163,O$8:O$167,节奏总纲!AC3))</f>
        <v>8485.6994744913682</v>
      </c>
      <c r="AN8" s="6">
        <f>求节点(节奏总纲!G$4:G$163,P$8:P$167,节奏总纲!AD4)-IF($AE8=1,0,求节点(节奏总纲!G$4:G$163,P$8:P$167,节奏总纲!AD3))</f>
        <v>8199.5677139467298</v>
      </c>
      <c r="AO8" s="6">
        <f>求节点(节奏总纲!H$4:H$163,Q$8:Q$167,节奏总纲!AE4)-IF($AE8=1,0,求节点(节奏总纲!H$4:H$163,Q$8:Q$167,节奏总纲!AE3))</f>
        <v>8658.9320873573452</v>
      </c>
      <c r="AP8" s="6">
        <f>求节点(节奏总纲!D$4:D$163,R$8:R$167,节奏总纲!AA4)-IF($AE8=1,0,求节点(节奏总纲!D$4:D$163,R$8:R$167,节奏总纲!AA3))</f>
        <v>0</v>
      </c>
      <c r="AQ8" s="6">
        <f>求节点(节奏总纲!E$4:E$163,S$8:S$167,节奏总纲!AB4)-IF($AE8=1,0,求节点(节奏总纲!E$4:E$163,S$8:S$167,节奏总纲!AB3))</f>
        <v>0</v>
      </c>
      <c r="AR8" s="6">
        <f>求节点(节奏总纲!F$4:F$163,T$8:T$167,节奏总纲!AC4)-IF($AE8=1,0,求节点(节奏总纲!F$4:F$163,T$8:T$167,节奏总纲!AC3))</f>
        <v>0</v>
      </c>
      <c r="AS8" s="6">
        <f>求节点(节奏总纲!G$4:G$163,U$8:U$167,节奏总纲!AD4)-IF($AE8=1,0,求节点(节奏总纲!G$4:G$163,U$8:U$167,节奏总纲!AD3))</f>
        <v>0</v>
      </c>
      <c r="AT8" s="6">
        <f>求节点(节奏总纲!H$4:H$163,V$8:V$167,节奏总纲!AE4)-IF($AE8=1,0,求节点(节奏总纲!H$4:H$163,V$8:V$167,节奏总纲!AE3))</f>
        <v>0</v>
      </c>
      <c r="AV8" s="6">
        <v>1</v>
      </c>
      <c r="AW8" s="6">
        <f>求节点(节奏总纲!D$4:D$163,Y$8:Y$167,节奏总纲!AA4)-IF($AV8=1,0,求节点(节奏总纲!D$4:D$163,Y$8:Y$167,节奏总纲!AA3))+求节点(节奏总纲!D$4:D$103,信息索引!AK$4:AK$163,节奏总纲!AA4)</f>
        <v>15872.872267765517</v>
      </c>
      <c r="AX8" s="6">
        <f>求节点(节奏总纲!E$4:E$163,Z$8:Z$167,节奏总纲!AB4)-IF($AV8=1,0,求节点(节奏总纲!E$4:E$163,Z$8:Z$167,节奏总纲!AB3))+求节点(节奏总纲!E$4:E$103,信息索引!AL$4:AL$163,节奏总纲!AB4)</f>
        <v>17677.518068711448</v>
      </c>
      <c r="AY8" s="6">
        <f>求节点(节奏总纲!F$4:F$163,AA$8:AA$167,节奏总纲!AC4)-IF($AV8=1,0,求节点(节奏总纲!F$4:F$163,AA$8:AA$167,节奏总纲!AC3))+求节点(节奏总纲!F$4:F$103,信息索引!AM$4:AM$163,节奏总纲!AC4)</f>
        <v>19274.91920278102</v>
      </c>
      <c r="AZ8" s="6">
        <f>求节点(节奏总纲!G$4:G$163,AB$8:AB$167,节奏总纲!AD4)-IF($AV8=1,0,求节点(节奏总纲!G$4:G$163,AB$8:AB$167,节奏总纲!AD3))+求节点(节奏总纲!G$4:G$103,信息索引!AN$4:AN$163,节奏总纲!AD4)</f>
        <v>22950.716873421305</v>
      </c>
      <c r="BA8" s="6">
        <f>求节点(节奏总纲!H$4:H$163,AC$8:AC$167,节奏总纲!AE4)-IF($AV8=1,0,求节点(节奏总纲!H$4:H$163,AC$8:AC$167,节奏总纲!AE3))+求节点(节奏总纲!H$4:H$103,信息索引!AO$4:AO$163,节奏总纲!AE4)</f>
        <v>26247.707804857695</v>
      </c>
      <c r="BC8" s="6">
        <v>1.2</v>
      </c>
      <c r="BD8" s="8">
        <v>1</v>
      </c>
      <c r="BE8" s="34">
        <f>(1-BF8)/2</f>
        <v>0.3125</v>
      </c>
      <c r="BF8" s="28">
        <f>BC8/(BC8+2)</f>
        <v>0.37499999999999994</v>
      </c>
      <c r="BG8" s="6">
        <f>1-BE8-BF8</f>
        <v>0.31250000000000006</v>
      </c>
      <c r="BH8" s="35">
        <v>0</v>
      </c>
      <c r="BI8" s="34" t="e">
        <f>(1-BL8)/2</f>
        <v>#VALUE!</v>
      </c>
      <c r="BJ8" s="6">
        <v>0</v>
      </c>
      <c r="BK8" s="6" t="e">
        <f>BI8</f>
        <v>#VALUE!</v>
      </c>
      <c r="BL8" s="42" t="e">
        <f>BL9</f>
        <v>#VALUE!</v>
      </c>
      <c r="BM8" s="37">
        <f>(1-$BP8)/2</f>
        <v>0.33333333333333337</v>
      </c>
      <c r="BN8" s="48">
        <f t="shared" ref="BN8:BN23" si="0">BN$4/SUM($BM$4:$BP$4)</f>
        <v>0</v>
      </c>
      <c r="BO8" s="48">
        <f>(1-$BP8)/2</f>
        <v>0.33333333333333337</v>
      </c>
      <c r="BP8" s="49">
        <f>1/3</f>
        <v>0.33333333333333331</v>
      </c>
      <c r="BQ8" s="6" t="e">
        <f>BL8/BK8</f>
        <v>#VALUE!</v>
      </c>
      <c r="BR8" s="8">
        <f>BE8*$AF8</f>
        <v>1469.2626112024027</v>
      </c>
      <c r="BS8" s="8">
        <f>BF8*$AF8</f>
        <v>1763.115133442883</v>
      </c>
      <c r="BT8" s="8">
        <f>BG8*$AF8</f>
        <v>1469.2626112024029</v>
      </c>
      <c r="BU8" s="8">
        <f>BH8*$AF8</f>
        <v>0</v>
      </c>
      <c r="BV8" s="8" t="e">
        <f>BI8*$AK8</f>
        <v>#VALUE!</v>
      </c>
      <c r="BW8" s="8">
        <f t="shared" ref="BW8" si="1">BJ8*$AK8</f>
        <v>0</v>
      </c>
      <c r="BX8" s="8" t="e">
        <f>BK8*$AK8</f>
        <v>#VALUE!</v>
      </c>
      <c r="BY8" s="8" t="e">
        <f>$BL8*$AK8-AW8</f>
        <v>#VALUE!</v>
      </c>
      <c r="BZ8" s="8">
        <f>BM8*$AP8</f>
        <v>0</v>
      </c>
      <c r="CA8" s="8">
        <f t="shared" ref="CA8:CC8" si="2">BN8*$AP8</f>
        <v>0</v>
      </c>
      <c r="CB8" s="8">
        <f t="shared" si="2"/>
        <v>0</v>
      </c>
      <c r="CC8" s="8">
        <f t="shared" si="2"/>
        <v>0</v>
      </c>
      <c r="CD8" s="38" t="e">
        <f>SUM(BR$8:BR8)+SUM(BV$8:BV8)+SUM(BZ$8:BZ8)</f>
        <v>#VALUE!</v>
      </c>
      <c r="CE8" s="38">
        <f>SUM(BS$8:BS8)+SUM(BW$8:BW8)+SUM(CA$8:CA8)</f>
        <v>1763.115133442883</v>
      </c>
      <c r="CF8" s="38" t="e">
        <f>SUM(BT$8:BT8)+SUM(BX$8:BX8)+SUM(CB$8:CB8)</f>
        <v>#VALUE!</v>
      </c>
      <c r="CG8" s="38" t="e">
        <f>SUM(BU$8:BU8)+SUM(BY$8:BY8)+SUM(CC$8:CC8)</f>
        <v>#VALUE!</v>
      </c>
      <c r="CH8" s="39" t="e">
        <f>CD8/($CD8+$CF8)*2</f>
        <v>#VALUE!</v>
      </c>
      <c r="CI8" s="39" t="e">
        <f t="shared" ref="CI8:CK8" si="3">CE8/($CD8+$CF8)*2</f>
        <v>#VALUE!</v>
      </c>
      <c r="CJ8" s="39" t="e">
        <f t="shared" si="3"/>
        <v>#VALUE!</v>
      </c>
      <c r="CK8" s="39" t="e">
        <f t="shared" si="3"/>
        <v>#VALUE!</v>
      </c>
      <c r="CM8" s="8">
        <f>BE8*$AG8</f>
        <v>1411.0565293660557</v>
      </c>
      <c r="CN8" s="8">
        <f>BF8*$AG8</f>
        <v>1693.2678352392666</v>
      </c>
      <c r="CO8" s="8">
        <f>BG8*$AG8</f>
        <v>1411.0565293660559</v>
      </c>
      <c r="CP8" s="8">
        <f>BH8*$AG8</f>
        <v>0</v>
      </c>
      <c r="CQ8" s="8" t="e">
        <f>BI8*$AL8</f>
        <v>#VALUE!</v>
      </c>
      <c r="CR8" s="8">
        <f t="shared" ref="CR8" si="4">BJ8*$AL8</f>
        <v>0</v>
      </c>
      <c r="CS8" s="8" t="e">
        <f>BK8*$AL8</f>
        <v>#VALUE!</v>
      </c>
      <c r="CT8" s="8" t="e">
        <f>$BL8*$AL8-AX8</f>
        <v>#VALUE!</v>
      </c>
      <c r="CU8" s="8">
        <f>BM8*$AQ8</f>
        <v>0</v>
      </c>
      <c r="CV8" s="8">
        <f t="shared" ref="CV8:CX8" si="5">BN8*$AQ8</f>
        <v>0</v>
      </c>
      <c r="CW8" s="8">
        <f t="shared" si="5"/>
        <v>0</v>
      </c>
      <c r="CX8" s="8">
        <f t="shared" si="5"/>
        <v>0</v>
      </c>
      <c r="CY8" s="38" t="e">
        <f>SUM(CM$8:CM8)+SUM(CQ$8:CQ8)+SUM(CU$8:CU8)</f>
        <v>#VALUE!</v>
      </c>
      <c r="CZ8" s="38">
        <f>SUM(CN$8:CN8)+SUM(CR$8:CR8)+SUM(CV$8:CV8)</f>
        <v>1693.2678352392666</v>
      </c>
      <c r="DA8" s="38" t="e">
        <f>SUM(CO$8:CO8)+SUM(CS$8:CS8)+SUM(CW$8:CW8)</f>
        <v>#VALUE!</v>
      </c>
      <c r="DB8" s="38" t="e">
        <f>SUM(CP$8:CP8)+SUM(CT$8:CT8)+SUM(CX$8:CX8)</f>
        <v>#VALUE!</v>
      </c>
      <c r="DC8" s="39" t="e">
        <f>CY8/($CY8+$DA8)*2</f>
        <v>#VALUE!</v>
      </c>
      <c r="DD8" s="39" t="e">
        <f t="shared" ref="DD8:DF8" si="6">CZ8/($CY8+$DA8)*2</f>
        <v>#VALUE!</v>
      </c>
      <c r="DE8" s="39" t="e">
        <f t="shared" si="6"/>
        <v>#VALUE!</v>
      </c>
      <c r="DF8" s="39" t="e">
        <f t="shared" si="6"/>
        <v>#VALUE!</v>
      </c>
      <c r="DH8" s="8">
        <f>BE8*$AH8</f>
        <v>1352.7045676253533</v>
      </c>
      <c r="DI8" s="8">
        <f>BF8*$AH8</f>
        <v>1623.2454811504238</v>
      </c>
      <c r="DJ8" s="8">
        <f>BG8*$AH8</f>
        <v>1352.7045676253535</v>
      </c>
      <c r="DK8" s="8">
        <f>BH8*$AH8</f>
        <v>0</v>
      </c>
      <c r="DL8" s="8" t="e">
        <f>BI8*$AM8</f>
        <v>#VALUE!</v>
      </c>
      <c r="DM8" s="8">
        <f t="shared" ref="DM8" si="7">BJ8*$AM8</f>
        <v>0</v>
      </c>
      <c r="DN8" s="8" t="e">
        <f>BK8*$AM8</f>
        <v>#VALUE!</v>
      </c>
      <c r="DO8" s="8" t="e">
        <f>BL8*$AM8-AY8</f>
        <v>#VALUE!</v>
      </c>
      <c r="DP8" s="8">
        <f>BM8*$AR8</f>
        <v>0</v>
      </c>
      <c r="DQ8" s="8">
        <f t="shared" ref="DQ8:DS8" si="8">BN8*$AR8</f>
        <v>0</v>
      </c>
      <c r="DR8" s="8">
        <f t="shared" si="8"/>
        <v>0</v>
      </c>
      <c r="DS8" s="8">
        <f t="shared" si="8"/>
        <v>0</v>
      </c>
      <c r="DT8" s="38" t="e">
        <f>SUM(DH$8:DH8)+SUM(DL$8:DL8)+SUM(DP$8:DP8)</f>
        <v>#VALUE!</v>
      </c>
      <c r="DU8" s="38">
        <f>SUM(DI$8:DI8)+SUM(DM$8:DM8)+SUM(DQ$8:DQ8)</f>
        <v>1623.2454811504238</v>
      </c>
      <c r="DV8" s="38" t="e">
        <f>SUM(DJ$8:DJ8)+SUM(DN$8:DN8)+SUM(DR$8:DR8)</f>
        <v>#VALUE!</v>
      </c>
      <c r="DW8" s="38" t="e">
        <f>SUM(DK$8:DK8)+SUM(DO$8:DO8)+SUM(DS$8:DS8)</f>
        <v>#VALUE!</v>
      </c>
      <c r="DX8" s="39" t="e">
        <f>DT8/($DT8+$DV8)*2</f>
        <v>#VALUE!</v>
      </c>
      <c r="DY8" s="39" t="e">
        <f t="shared" ref="DY8:EA8" si="9">DU8/($DT8+$DV8)*2</f>
        <v>#VALUE!</v>
      </c>
      <c r="DZ8" s="39" t="e">
        <f t="shared" si="9"/>
        <v>#VALUE!</v>
      </c>
      <c r="EA8" s="39" t="e">
        <f t="shared" si="9"/>
        <v>#VALUE!</v>
      </c>
      <c r="EC8" s="8">
        <f>BE8*$AI8</f>
        <v>1294.5045032620305</v>
      </c>
      <c r="ED8" s="8">
        <f>BF8*$AI8</f>
        <v>1553.4054039144364</v>
      </c>
      <c r="EE8" s="8">
        <f>BG8*$AI8</f>
        <v>1294.5045032620308</v>
      </c>
      <c r="EF8" s="8">
        <f>BH8*$AI8</f>
        <v>0</v>
      </c>
      <c r="EG8" s="8" t="e">
        <f>BI8*$AN8</f>
        <v>#VALUE!</v>
      </c>
      <c r="EH8" s="8">
        <f t="shared" ref="EH8" si="10">BJ8*$AN8</f>
        <v>0</v>
      </c>
      <c r="EI8" s="8" t="e">
        <f>BK8*$AN8</f>
        <v>#VALUE!</v>
      </c>
      <c r="EJ8" s="8" t="e">
        <f>BL8*$AN8-AZ8</f>
        <v>#VALUE!</v>
      </c>
      <c r="EK8" s="8">
        <f>BM8*$AS8</f>
        <v>0</v>
      </c>
      <c r="EL8" s="8">
        <f t="shared" ref="EL8:EN8" si="11">BN8*$AS8</f>
        <v>0</v>
      </c>
      <c r="EM8" s="8">
        <f t="shared" si="11"/>
        <v>0</v>
      </c>
      <c r="EN8" s="8">
        <f t="shared" si="11"/>
        <v>0</v>
      </c>
      <c r="EO8" s="38" t="e">
        <f>SUM(EC$8:EC8)+SUM(EG$8:EG8)+SUM(EK$8:EK8)</f>
        <v>#VALUE!</v>
      </c>
      <c r="EP8" s="38">
        <f>SUM(ED$8:ED8)+SUM(EH$8:EH8)+SUM(EL$8:EL8)</f>
        <v>1553.4054039144364</v>
      </c>
      <c r="EQ8" s="38" t="e">
        <f>SUM(EE$8:EE8)+SUM(EI$8:EI8)+SUM(EM$8:EM8)</f>
        <v>#VALUE!</v>
      </c>
      <c r="ER8" s="38" t="e">
        <f>SUM(EF$8:EF8)+SUM(EJ$8:EJ8)+SUM(EN$8:EN8)</f>
        <v>#VALUE!</v>
      </c>
      <c r="ES8" s="39" t="e">
        <f>EO8/($EO8+$EQ8)*2</f>
        <v>#VALUE!</v>
      </c>
      <c r="ET8" s="39" t="e">
        <f t="shared" ref="ET8:EV8" si="12">EP8/($EO8+$EQ8)*2</f>
        <v>#VALUE!</v>
      </c>
      <c r="EU8" s="39" t="e">
        <f t="shared" si="12"/>
        <v>#VALUE!</v>
      </c>
      <c r="EV8" s="39" t="e">
        <f t="shared" si="12"/>
        <v>#VALUE!</v>
      </c>
      <c r="EX8" s="8">
        <f>BE8*$AJ8</f>
        <v>1237.794954677679</v>
      </c>
      <c r="EY8" s="8">
        <f>BF8*$AJ8</f>
        <v>1485.3539456132146</v>
      </c>
      <c r="EZ8" s="8">
        <f>BG8*$AJ8</f>
        <v>1237.7949546776792</v>
      </c>
      <c r="FA8" s="8">
        <f>BH8*$AJ8</f>
        <v>0</v>
      </c>
      <c r="FB8" s="8" t="e">
        <f>BI8*$AO8</f>
        <v>#VALUE!</v>
      </c>
      <c r="FC8" s="8">
        <f t="shared" ref="FC8" si="13">BJ8*$AO8</f>
        <v>0</v>
      </c>
      <c r="FD8" s="8" t="e">
        <f>BK8*$AO8</f>
        <v>#VALUE!</v>
      </c>
      <c r="FE8" s="8" t="e">
        <f>BL8*$AO8-BA8</f>
        <v>#VALUE!</v>
      </c>
      <c r="FF8" s="8">
        <f>BM8*$AT8</f>
        <v>0</v>
      </c>
      <c r="FG8" s="8">
        <f t="shared" ref="FG8:FI8" si="14">BN8*$AT8</f>
        <v>0</v>
      </c>
      <c r="FH8" s="8">
        <f t="shared" si="14"/>
        <v>0</v>
      </c>
      <c r="FI8" s="8">
        <f t="shared" si="14"/>
        <v>0</v>
      </c>
      <c r="FJ8" s="38" t="e">
        <f>SUM(EX$8:EX8)+SUM(FB$8:FB8)+SUM(FF$8:FF8)</f>
        <v>#VALUE!</v>
      </c>
      <c r="FK8" s="38">
        <f>SUM(EY$8:EY8)+SUM(FC$8:FC8)+SUM(FG$8:FG8)</f>
        <v>1485.3539456132146</v>
      </c>
      <c r="FL8" s="38" t="e">
        <f>SUM(EZ$8:EZ8)+SUM(FD$8:FD8)+SUM(FH$8:FH8)</f>
        <v>#VALUE!</v>
      </c>
      <c r="FM8" s="38" t="e">
        <f>SUM(FA$8:FA8)+SUM(FE$8:FE8)+SUM(FI$8:FI8)</f>
        <v>#VALUE!</v>
      </c>
      <c r="FN8" s="39" t="e">
        <f>FJ8/($FJ8+$FL8)*2</f>
        <v>#VALUE!</v>
      </c>
      <c r="FO8" s="39" t="e">
        <f t="shared" ref="FO8:FQ8" si="15">FK8/($FJ8+$FL8)*2</f>
        <v>#VALUE!</v>
      </c>
      <c r="FP8" s="39" t="e">
        <f t="shared" si="15"/>
        <v>#VALUE!</v>
      </c>
      <c r="FQ8" s="39" t="e">
        <f t="shared" si="15"/>
        <v>#VALUE!</v>
      </c>
    </row>
    <row r="9" spans="2:173" x14ac:dyDescent="0.2">
      <c r="B9" s="78"/>
      <c r="C9" s="64"/>
      <c r="D9" s="64"/>
      <c r="E9" s="79"/>
      <c r="G9" s="6">
        <v>2</v>
      </c>
      <c r="H9" s="6">
        <f>'[1]资源-木石铜粮'!BI7</f>
        <v>86020.989699992468</v>
      </c>
      <c r="I9" s="6">
        <f>'[1]资源-木石铜粮'!BJ7</f>
        <v>86020.989699992468</v>
      </c>
      <c r="J9" s="6">
        <f>'[1]资源-木石铜粮'!BK7</f>
        <v>86020.989699992468</v>
      </c>
      <c r="K9" s="6">
        <f>'[1]资源-木石铜粮'!BL7</f>
        <v>86020.989699992468</v>
      </c>
      <c r="L9" s="6">
        <f>'[1]资源-木石铜粮'!BM7</f>
        <v>86020.989699992468</v>
      </c>
      <c r="M9" s="6">
        <f>'[1]功能-战损相关'!EM12</f>
        <v>167975.19715309102</v>
      </c>
      <c r="N9" s="6">
        <f>'[1]功能-战损相关'!EN12</f>
        <v>183113.57299354282</v>
      </c>
      <c r="O9" s="6">
        <f>'[1]功能-战损相关'!EO12</f>
        <v>193605.43058682763</v>
      </c>
      <c r="P9" s="6">
        <f>'[1]功能-战损相关'!EP12</f>
        <v>191325.40803361632</v>
      </c>
      <c r="Q9" s="6">
        <f>'[1]功能-战损相关'!EQ12</f>
        <v>200410.16885359184</v>
      </c>
      <c r="R9" s="6">
        <f>'[3]功能-圣人研究'!CA9</f>
        <v>0</v>
      </c>
      <c r="S9" s="6">
        <f>'[3]功能-圣人研究'!CB9</f>
        <v>0</v>
      </c>
      <c r="T9" s="6">
        <f>'[3]功能-圣人研究'!CC9</f>
        <v>0</v>
      </c>
      <c r="U9" s="6">
        <f>'[3]功能-圣人研究'!CD9</f>
        <v>0</v>
      </c>
      <c r="V9" s="6">
        <f>'[3]功能-圣人研究'!CE9</f>
        <v>0</v>
      </c>
      <c r="X9" s="6">
        <v>2</v>
      </c>
      <c r="Y9" s="6">
        <f>[4]士兵相关信息!AI8</f>
        <v>156691.42597486658</v>
      </c>
      <c r="Z9" s="6">
        <f>[4]士兵相关信息!AJ8</f>
        <v>180627.48924486278</v>
      </c>
      <c r="AA9" s="6">
        <f>[4]士兵相关信息!AK8</f>
        <v>204447.79084549379</v>
      </c>
      <c r="AB9" s="6">
        <f>[4]士兵相关信息!AL8</f>
        <v>253142.29363779735</v>
      </c>
      <c r="AC9" s="6">
        <f>[4]士兵相关信息!AM8</f>
        <v>301668.84163813171</v>
      </c>
      <c r="AE9" s="6">
        <v>2</v>
      </c>
      <c r="AF9" s="6">
        <f>求节点(节奏总纲!D$4:D$163,H$8:H$167,节奏总纲!AA5)-IF($AE9=1,0,求节点(节奏总纲!D$4:D$163,H$8:H$167,节奏总纲!AA4))</f>
        <v>10451.969991748716</v>
      </c>
      <c r="AG9" s="6">
        <f>求节点(节奏总纲!E$4:E$163,I$8:I$167,节奏总纲!AB5)-IF($AE9=1,0,求节点(节奏总纲!E$4:E$163,I$8:I$167,节奏总纲!AB4))</f>
        <v>10037.906354620616</v>
      </c>
      <c r="AH9" s="6">
        <f>求节点(节奏总纲!F$4:F$163,J$8:J$167,节奏总纲!AC5)-IF($AE9=1,0,求节点(节奏总纲!F$4:F$163,J$8:J$167,节奏总纲!AC4))</f>
        <v>9622.8049640160025</v>
      </c>
      <c r="AI9" s="6">
        <f>求节点(节奏总纲!G$4:G$163,K$8:K$167,节奏总纲!AD5)-IF($AE9=1,0,求节点(节奏总纲!G$4:G$163,K$8:K$167,节奏总纲!AD4))</f>
        <v>9208.7841336993079</v>
      </c>
      <c r="AJ9" s="6">
        <f>求节点(节奏总纲!H$4:H$163,L$8:L$167,节奏总纲!AE5)-IF($AE9=1,0,求节点(节奏总纲!H$4:H$163,L$8:L$167,节奏总纲!AE4))</f>
        <v>8805.3664631412976</v>
      </c>
      <c r="AK9" s="6">
        <f>求节点(节奏总纲!D$4:D$163,M$8:M$167,节奏总纲!AA5)-IF($AE9=1,0,求节点(节奏总纲!D$4:D$163,M$8:M$167,节奏总纲!AA4))</f>
        <v>18217.44943383379</v>
      </c>
      <c r="AL9" s="6">
        <f>求节点(节奏总纲!E$4:E$163,N$8:N$167,节奏总纲!AB5)-IF($AE9=1,0,求节点(节奏总纲!E$4:E$163,N$8:N$167,节奏总纲!AB4))</f>
        <v>18720.40548777856</v>
      </c>
      <c r="AM9" s="6">
        <f>求节点(节奏总纲!F$4:F$163,O$8:O$167,节奏总纲!AC5)-IF($AE9=1,0,求节点(节奏总纲!F$4:F$163,O$8:O$167,节奏总纲!AC4))</f>
        <v>18864.113278266836</v>
      </c>
      <c r="AN9" s="6">
        <f>求节点(节奏总纲!G$4:G$163,P$8:P$167,节奏总纲!AD5)-IF($AE9=1,0,求节点(节奏总纲!G$4:G$163,P$8:P$167,节奏总纲!AD4))</f>
        <v>18228.028774019447</v>
      </c>
      <c r="AO9" s="6">
        <f>求节点(节奏总纲!H$4:H$163,Q$8:Q$167,节奏总纲!AE5)-IF($AE9=1,0,求节点(节奏总纲!H$4:H$163,Q$8:Q$167,节奏总纲!AE4))</f>
        <v>19249.217610846288</v>
      </c>
      <c r="AP9" s="6">
        <f>求节点(节奏总纲!D$4:D$163,R$8:R$167,节奏总纲!AA5)-IF($AE9=1,0,求节点(节奏总纲!D$4:D$163,R$8:R$167,节奏总纲!AA4))</f>
        <v>0</v>
      </c>
      <c r="AQ9" s="6">
        <f>求节点(节奏总纲!E$4:E$163,S$8:S$167,节奏总纲!AB5)-IF($AE9=1,0,求节点(节奏总纲!E$4:E$163,S$8:S$167,节奏总纲!AB4))</f>
        <v>0</v>
      </c>
      <c r="AR9" s="6">
        <f>求节点(节奏总纲!F$4:F$163,T$8:T$167,节奏总纲!AC5)-IF($AE9=1,0,求节点(节奏总纲!F$4:F$163,T$8:T$167,节奏总纲!AC4))</f>
        <v>0</v>
      </c>
      <c r="AS9" s="6">
        <f>求节点(节奏总纲!G$4:G$163,U$8:U$167,节奏总纲!AD5)-IF($AE9=1,0,求节点(节奏总纲!G$4:G$163,U$8:U$167,节奏总纲!AD4))</f>
        <v>0</v>
      </c>
      <c r="AT9" s="6">
        <f>求节点(节奏总纲!H$4:H$163,V$8:V$167,节奏总纲!AE5)-IF($AE9=1,0,求节点(节奏总纲!H$4:H$163,V$8:V$167,节奏总纲!AE4))</f>
        <v>0</v>
      </c>
      <c r="AV9" s="6">
        <v>2</v>
      </c>
      <c r="AW9" s="6">
        <f>求节点(节奏总纲!D$4:D$163,Y$8:Y$167,节奏总纲!AA5)-IF($AV9=1,0,求节点(节奏总纲!D$4:D$163,Y$8:Y$167,节奏总纲!AA4))+求节点(节奏总纲!D$4:D$103,信息索引!AK$4:AK$163,节奏总纲!AA5)</f>
        <v>35286.149528473252</v>
      </c>
      <c r="AX9" s="6">
        <f>求节点(节奏总纲!E$4:E$163,Z$8:Z$167,节奏总纲!AB5)-IF($AV9=1,0,求节点(节奏总纲!E$4:E$163,Z$8:Z$167,节奏总纲!AB4))+求节点(节奏总纲!E$4:E$103,信息索引!AL$4:AL$163,节奏总纲!AB5)</f>
        <v>39297.962923294443</v>
      </c>
      <c r="AY9" s="6">
        <f>求节点(节奏总纲!F$4:F$163,AA$8:AA$167,节奏总纲!AC5)-IF($AV9=1,0,求节点(节奏总纲!F$4:F$163,AA$8:AA$167,节奏总纲!AC4))+求节点(节奏总纲!F$4:F$103,信息索引!AM$4:AM$163,节奏总纲!AC5)</f>
        <v>42849.061572793435</v>
      </c>
      <c r="AZ9" s="6">
        <f>求节点(节奏总纲!G$4:G$163,AB$8:AB$167,节奏总纲!AD5)-IF($AV9=1,0,求节点(节奏总纲!G$4:G$163,AB$8:AB$167,节奏总纲!AD4))+求节点(节奏总纲!G$4:G$103,信息索引!AN$4:AN$163,节奏总纲!AD5)</f>
        <v>51020.534514463186</v>
      </c>
      <c r="BA9" s="6">
        <f>求节点(节奏总纲!H$4:H$163,AC$8:AC$167,节奏总纲!AE5)-IF($AV9=1,0,求节点(节奏总纲!H$4:H$163,AC$8:AC$167,节奏总纲!AE4))+求节点(节奏总纲!H$4:H$103,信息索引!AO$4:AO$163,节奏总纲!AE5)</f>
        <v>58349.902069253119</v>
      </c>
      <c r="BC9" s="6">
        <v>1.21</v>
      </c>
      <c r="BD9" s="8">
        <v>2</v>
      </c>
      <c r="BE9" s="34">
        <f t="shared" ref="BE9:BE56" si="16">(1-BF9)/2</f>
        <v>0.31152647975077885</v>
      </c>
      <c r="BF9" s="28">
        <f t="shared" ref="BF9:BF56" si="17">BC9/(BC9+2)</f>
        <v>0.37694704049844235</v>
      </c>
      <c r="BG9" s="6">
        <f t="shared" ref="BG9:BG56" si="18">1-BE9-BF9</f>
        <v>0.3115264797507788</v>
      </c>
      <c r="BH9" s="35">
        <v>0</v>
      </c>
      <c r="BI9" s="34" t="e">
        <f t="shared" ref="BI9:BI56" si="19">(1-BL9)/2</f>
        <v>#VALUE!</v>
      </c>
      <c r="BJ9" s="6">
        <v>0</v>
      </c>
      <c r="BK9" s="6" t="e">
        <f t="shared" ref="BK9:BK56" si="20">BI9</f>
        <v>#VALUE!</v>
      </c>
      <c r="BL9" s="42" t="e">
        <f t="shared" ref="BL9" si="21">BL10</f>
        <v>#VALUE!</v>
      </c>
      <c r="BM9" s="34">
        <f t="shared" ref="BM9:BM87" si="22">(1-$BP9)/2</f>
        <v>0.33333333333333337</v>
      </c>
      <c r="BN9" s="6">
        <f t="shared" si="0"/>
        <v>0</v>
      </c>
      <c r="BO9" s="6">
        <f t="shared" ref="BO9:BO87" si="23">(1-$BP9)/2</f>
        <v>0.33333333333333337</v>
      </c>
      <c r="BP9" s="35">
        <f>1/3</f>
        <v>0.33333333333333331</v>
      </c>
      <c r="BQ9" s="6" t="e">
        <f t="shared" ref="BQ9:BQ56" si="24">BL9/BK9</f>
        <v>#VALUE!</v>
      </c>
      <c r="BR9" s="8">
        <f t="shared" ref="BR9:BR56" si="25">BE9*$AF9</f>
        <v>3256.0654179902544</v>
      </c>
      <c r="BS9" s="8">
        <f t="shared" ref="BS9:BS56" si="26">BF9*$AF9</f>
        <v>3939.8391557682075</v>
      </c>
      <c r="BT9" s="8">
        <f t="shared" ref="BT9:BT56" si="27">BG9*$AF9</f>
        <v>3256.065417990254</v>
      </c>
      <c r="BU9" s="8">
        <f t="shared" ref="BU9:BU56" si="28">BH9*$AF9</f>
        <v>0</v>
      </c>
      <c r="BV9" s="8" t="e">
        <f t="shared" ref="BV9:BV56" si="29">BI9*$AK9</f>
        <v>#VALUE!</v>
      </c>
      <c r="BW9" s="8">
        <f t="shared" ref="BW9:BW56" si="30">BJ9*$AK9</f>
        <v>0</v>
      </c>
      <c r="BX9" s="8" t="e">
        <f t="shared" ref="BX9:BX56" si="31">BK9*$AK9</f>
        <v>#VALUE!</v>
      </c>
      <c r="BY9" s="8" t="e">
        <f>$BL9*$AK9-AW9</f>
        <v>#VALUE!</v>
      </c>
      <c r="BZ9" s="8">
        <f t="shared" ref="BZ9:BZ56" si="32">BM9*$AP9</f>
        <v>0</v>
      </c>
      <c r="CA9" s="8">
        <f t="shared" ref="CA9:CA56" si="33">BN9*$AP9</f>
        <v>0</v>
      </c>
      <c r="CB9" s="8">
        <f t="shared" ref="CB9:CB56" si="34">BO9*$AP9</f>
        <v>0</v>
      </c>
      <c r="CC9" s="8">
        <f t="shared" ref="CC9:CC56" si="35">BP9*$AP9</f>
        <v>0</v>
      </c>
      <c r="CD9" s="38" t="e">
        <f>SUM(BR$8:BR9)+SUM(BV$8:BV9)+SUM(BZ$8:BZ9)</f>
        <v>#VALUE!</v>
      </c>
      <c r="CE9" s="38">
        <f>SUM(BS$8:BS9)+SUM(BW$8:BW9)+SUM(CA$8:CA9)</f>
        <v>5702.9542892110903</v>
      </c>
      <c r="CF9" s="38" t="e">
        <f>SUM(BT$8:BT9)+SUM(BX$8:BX9)+SUM(CB$8:CB9)</f>
        <v>#VALUE!</v>
      </c>
      <c r="CG9" s="38" t="e">
        <f>SUM(BU$8:BU9)+SUM(BY$8:BY9)+SUM(CC$8:CC9)</f>
        <v>#VALUE!</v>
      </c>
      <c r="CH9" s="39" t="e">
        <f t="shared" ref="CH9:CH56" si="36">CD9/($CD9+$CF9)*2</f>
        <v>#VALUE!</v>
      </c>
      <c r="CI9" s="39" t="e">
        <f t="shared" ref="CI9:CI56" si="37">CE9/($CD9+$CF9)*2</f>
        <v>#VALUE!</v>
      </c>
      <c r="CJ9" s="39" t="e">
        <f t="shared" ref="CJ9:CJ56" si="38">CF9/($CD9+$CF9)*2</f>
        <v>#VALUE!</v>
      </c>
      <c r="CK9" s="39" t="e">
        <f t="shared" ref="CK9:CK56" si="39">CG9/($CD9+$CF9)*2</f>
        <v>#VALUE!</v>
      </c>
      <c r="CM9" s="8">
        <f t="shared" ref="CM9:CM56" si="40">BE9*$AG9</f>
        <v>3127.0736307229336</v>
      </c>
      <c r="CN9" s="8">
        <f t="shared" ref="CN9:CN56" si="41">BF9*$AG9</f>
        <v>3783.7590931747491</v>
      </c>
      <c r="CO9" s="8">
        <f t="shared" ref="CO9:CO56" si="42">BG9*$AG9</f>
        <v>3127.0736307229331</v>
      </c>
      <c r="CP9" s="8">
        <f t="shared" ref="CP9:CP56" si="43">BH9*$AG9</f>
        <v>0</v>
      </c>
      <c r="CQ9" s="8" t="e">
        <f t="shared" ref="CQ9:CQ56" si="44">BI9*$AL9</f>
        <v>#VALUE!</v>
      </c>
      <c r="CR9" s="8">
        <f t="shared" ref="CR9:CR56" si="45">BJ9*$AL9</f>
        <v>0</v>
      </c>
      <c r="CS9" s="8" t="e">
        <f t="shared" ref="CS9:CS56" si="46">BK9*$AL9</f>
        <v>#VALUE!</v>
      </c>
      <c r="CT9" s="8" t="e">
        <f t="shared" ref="CT9:CT56" si="47">$BL9*$AL9-AX9</f>
        <v>#VALUE!</v>
      </c>
      <c r="CU9" s="8">
        <f t="shared" ref="CU9:CU56" si="48">BM9*$AQ9</f>
        <v>0</v>
      </c>
      <c r="CV9" s="8">
        <f t="shared" ref="CV9:CV56" si="49">BN9*$AQ9</f>
        <v>0</v>
      </c>
      <c r="CW9" s="8">
        <f t="shared" ref="CW9:CW56" si="50">BO9*$AQ9</f>
        <v>0</v>
      </c>
      <c r="CX9" s="8">
        <f t="shared" ref="CX9:CX56" si="51">BP9*$AQ9</f>
        <v>0</v>
      </c>
      <c r="CY9" s="38" t="e">
        <f>SUM(CM$8:CM9)+SUM(CQ$8:CQ9)+SUM(CU$8:CU9)</f>
        <v>#VALUE!</v>
      </c>
      <c r="CZ9" s="38">
        <f>SUM(CN$8:CN9)+SUM(CR$8:CR9)+SUM(CV$8:CV9)</f>
        <v>5477.0269284140159</v>
      </c>
      <c r="DA9" s="38" t="e">
        <f>SUM(CO$8:CO9)+SUM(CS$8:CS9)+SUM(CW$8:CW9)</f>
        <v>#VALUE!</v>
      </c>
      <c r="DB9" s="38" t="e">
        <f>SUM(CP$8:CP9)+SUM(CT$8:CT9)+SUM(CX$8:CX9)</f>
        <v>#VALUE!</v>
      </c>
      <c r="DC9" s="39" t="e">
        <f t="shared" ref="DC9:DC56" si="52">CY9/($CY9+$DA9)*2</f>
        <v>#VALUE!</v>
      </c>
      <c r="DD9" s="39" t="e">
        <f t="shared" ref="DD9:DD56" si="53">CZ9/($CY9+$DA9)*2</f>
        <v>#VALUE!</v>
      </c>
      <c r="DE9" s="39" t="e">
        <f t="shared" ref="DE9:DE56" si="54">DA9/($CY9+$DA9)*2</f>
        <v>#VALUE!</v>
      </c>
      <c r="DF9" s="39" t="e">
        <f t="shared" ref="DF9:DF56" si="55">DB9/($CY9+$DA9)*2</f>
        <v>#VALUE!</v>
      </c>
      <c r="DH9" s="8">
        <f t="shared" ref="DH9:DH56" si="56">BE9*$AH9</f>
        <v>2997.7585557682255</v>
      </c>
      <c r="DI9" s="8">
        <f t="shared" ref="DI9:DI56" si="57">BF9*$AH9</f>
        <v>3627.2878524795524</v>
      </c>
      <c r="DJ9" s="8">
        <f t="shared" ref="DJ9:DJ56" si="58">BG9*$AH9</f>
        <v>2997.7585557682251</v>
      </c>
      <c r="DK9" s="8">
        <f t="shared" ref="DK9:DK56" si="59">BH9*$AH9</f>
        <v>0</v>
      </c>
      <c r="DL9" s="8" t="e">
        <f t="shared" ref="DL9:DL56" si="60">BI9*$AM9</f>
        <v>#VALUE!</v>
      </c>
      <c r="DM9" s="8">
        <f t="shared" ref="DM9:DM56" si="61">BJ9*$AM9</f>
        <v>0</v>
      </c>
      <c r="DN9" s="8" t="e">
        <f t="shared" ref="DN9:DN56" si="62">BK9*$AM9</f>
        <v>#VALUE!</v>
      </c>
      <c r="DO9" s="8" t="e">
        <f t="shared" ref="DO9:DO56" si="63">BL9*$AM9-AY9</f>
        <v>#VALUE!</v>
      </c>
      <c r="DP9" s="8">
        <f t="shared" ref="DP9:DP56" si="64">BM9*$AR9</f>
        <v>0</v>
      </c>
      <c r="DQ9" s="8">
        <f t="shared" ref="DQ9:DQ56" si="65">BN9*$AR9</f>
        <v>0</v>
      </c>
      <c r="DR9" s="8">
        <f t="shared" ref="DR9:DR56" si="66">BO9*$AR9</f>
        <v>0</v>
      </c>
      <c r="DS9" s="8">
        <f t="shared" ref="DS9:DS56" si="67">BP9*$AR9</f>
        <v>0</v>
      </c>
      <c r="DT9" s="38" t="e">
        <f>SUM(DH$8:DH9)+SUM(DL$8:DL9)+SUM(DP$8:DP9)</f>
        <v>#VALUE!</v>
      </c>
      <c r="DU9" s="38">
        <f>SUM(DI$8:DI9)+SUM(DM$8:DM9)+SUM(DQ$8:DQ9)</f>
        <v>5250.5333336299764</v>
      </c>
      <c r="DV9" s="38" t="e">
        <f>SUM(DJ$8:DJ9)+SUM(DN$8:DN9)+SUM(DR$8:DR9)</f>
        <v>#VALUE!</v>
      </c>
      <c r="DW9" s="38" t="e">
        <f>SUM(DK$8:DK9)+SUM(DO$8:DO9)+SUM(DS$8:DS9)</f>
        <v>#VALUE!</v>
      </c>
      <c r="DX9" s="39" t="e">
        <f t="shared" ref="DX9:DX56" si="68">DT9/($DT9+$DV9)*2</f>
        <v>#VALUE!</v>
      </c>
      <c r="DY9" s="39" t="e">
        <f t="shared" ref="DY9:DY56" si="69">DU9/($DT9+$DV9)*2</f>
        <v>#VALUE!</v>
      </c>
      <c r="DZ9" s="39" t="e">
        <f t="shared" ref="DZ9:DZ56" si="70">DV9/($DT9+$DV9)*2</f>
        <v>#VALUE!</v>
      </c>
      <c r="EA9" s="39" t="e">
        <f t="shared" ref="EA9:EA56" si="71">DW9/($DT9+$DV9)*2</f>
        <v>#VALUE!</v>
      </c>
      <c r="EC9" s="8">
        <f t="shared" ref="EC9:EC56" si="72">BE9*$AI9</f>
        <v>2868.7801039561709</v>
      </c>
      <c r="ED9" s="8">
        <f t="shared" ref="ED9:ED56" si="73">BF9*$AI9</f>
        <v>3471.2239257869664</v>
      </c>
      <c r="EE9" s="8">
        <f t="shared" ref="EE9:EE56" si="74">BG9*$AI9</f>
        <v>2868.7801039561705</v>
      </c>
      <c r="EF9" s="8">
        <f t="shared" ref="EF9:EF56" si="75">BH9*$AI9</f>
        <v>0</v>
      </c>
      <c r="EG9" s="8" t="e">
        <f t="shared" ref="EG9:EG56" si="76">BI9*$AN9</f>
        <v>#VALUE!</v>
      </c>
      <c r="EH9" s="8">
        <f t="shared" ref="EH9:EH56" si="77">BJ9*$AN9</f>
        <v>0</v>
      </c>
      <c r="EI9" s="8" t="e">
        <f t="shared" ref="EI9:EI56" si="78">BK9*$AN9</f>
        <v>#VALUE!</v>
      </c>
      <c r="EJ9" s="8" t="e">
        <f t="shared" ref="EJ9:EJ56" si="79">BL9*$AN9-AZ9</f>
        <v>#VALUE!</v>
      </c>
      <c r="EK9" s="8">
        <f t="shared" ref="EK9:EK56" si="80">BM9*$AS9</f>
        <v>0</v>
      </c>
      <c r="EL9" s="8">
        <f t="shared" ref="EL9:EL56" si="81">BN9*$AS9</f>
        <v>0</v>
      </c>
      <c r="EM9" s="8">
        <f t="shared" ref="EM9:EM56" si="82">BO9*$AS9</f>
        <v>0</v>
      </c>
      <c r="EN9" s="8">
        <f t="shared" ref="EN9:EN56" si="83">BP9*$AS9</f>
        <v>0</v>
      </c>
      <c r="EO9" s="38" t="e">
        <f>SUM(EC$8:EC9)+SUM(EG$8:EG9)+SUM(EK$8:EK9)</f>
        <v>#VALUE!</v>
      </c>
      <c r="EP9" s="38">
        <f>SUM(ED$8:ED9)+SUM(EH$8:EH9)+SUM(EL$8:EL9)</f>
        <v>5024.6293297014026</v>
      </c>
      <c r="EQ9" s="38" t="e">
        <f>SUM(EE$8:EE9)+SUM(EI$8:EI9)+SUM(EM$8:EM9)</f>
        <v>#VALUE!</v>
      </c>
      <c r="ER9" s="38" t="e">
        <f>SUM(EF$8:EF9)+SUM(EJ$8:EJ9)+SUM(EN$8:EN9)</f>
        <v>#VALUE!</v>
      </c>
      <c r="ES9" s="39" t="e">
        <f t="shared" ref="ES9:ES56" si="84">EO9/($EO9+$EQ9)*2</f>
        <v>#VALUE!</v>
      </c>
      <c r="ET9" s="39" t="e">
        <f t="shared" ref="ET9:ET56" si="85">EP9/($EO9+$EQ9)*2</f>
        <v>#VALUE!</v>
      </c>
      <c r="EU9" s="39" t="e">
        <f t="shared" ref="EU9:EU56" si="86">EQ9/($EO9+$EQ9)*2</f>
        <v>#VALUE!</v>
      </c>
      <c r="EV9" s="39" t="e">
        <f t="shared" ref="EV9:EV56" si="87">ER9/($EO9+$EQ9)*2</f>
        <v>#VALUE!</v>
      </c>
      <c r="EX9" s="8">
        <f t="shared" ref="EX9:EX56" si="88">BE9*$AJ9</f>
        <v>2743.1048171779748</v>
      </c>
      <c r="EY9" s="8">
        <f t="shared" ref="EY9:EY56" si="89">BF9*$AJ9</f>
        <v>3319.1568287853488</v>
      </c>
      <c r="EZ9" s="8">
        <f t="shared" ref="EZ9:EZ56" si="90">BG9*$AJ9</f>
        <v>2743.1048171779739</v>
      </c>
      <c r="FA9" s="8">
        <f t="shared" ref="FA9:FA56" si="91">BH9*$AJ9</f>
        <v>0</v>
      </c>
      <c r="FB9" s="8" t="e">
        <f t="shared" ref="FB9:FB56" si="92">BI9*$AO9</f>
        <v>#VALUE!</v>
      </c>
      <c r="FC9" s="8">
        <f t="shared" ref="FC9:FC56" si="93">BJ9*$AO9</f>
        <v>0</v>
      </c>
      <c r="FD9" s="8" t="e">
        <f t="shared" ref="FD9:FD56" si="94">BK9*$AO9</f>
        <v>#VALUE!</v>
      </c>
      <c r="FE9" s="8" t="e">
        <f t="shared" ref="FE9:FE56" si="95">BL9*$AO9-BA9</f>
        <v>#VALUE!</v>
      </c>
      <c r="FF9" s="8">
        <f>BM9*$AT9</f>
        <v>0</v>
      </c>
      <c r="FG9" s="8">
        <f t="shared" ref="FG9:FG56" si="96">BN9*$AT9</f>
        <v>0</v>
      </c>
      <c r="FH9" s="8">
        <f t="shared" ref="FH9:FH56" si="97">BO9*$AT9</f>
        <v>0</v>
      </c>
      <c r="FI9" s="8">
        <f t="shared" ref="FI9:FI56" si="98">BP9*$AT9</f>
        <v>0</v>
      </c>
      <c r="FJ9" s="38" t="e">
        <f>SUM(EX$8:EX9)+SUM(FB$8:FB9)+SUM(FF$8:FF9)</f>
        <v>#VALUE!</v>
      </c>
      <c r="FK9" s="38">
        <f>SUM(EY$8:EY9)+SUM(FC$8:FC9)+SUM(FG$8:FG9)</f>
        <v>4804.5107743985636</v>
      </c>
      <c r="FL9" s="38" t="e">
        <f>SUM(EZ$8:EZ9)+SUM(FD$8:FD9)+SUM(FH$8:FH9)</f>
        <v>#VALUE!</v>
      </c>
      <c r="FM9" s="38" t="e">
        <f>SUM(FA$8:FA9)+SUM(FE$8:FE9)+SUM(FI$8:FI9)</f>
        <v>#VALUE!</v>
      </c>
      <c r="FN9" s="39" t="e">
        <f t="shared" ref="FN9:FN56" si="99">FJ9/($FJ9+$FL9)*2</f>
        <v>#VALUE!</v>
      </c>
      <c r="FO9" s="39" t="e">
        <f t="shared" ref="FO9:FO56" si="100">FK9/($FJ9+$FL9)*2</f>
        <v>#VALUE!</v>
      </c>
      <c r="FP9" s="39" t="e">
        <f t="shared" ref="FP9:FP56" si="101">FL9/($FJ9+$FL9)*2</f>
        <v>#VALUE!</v>
      </c>
      <c r="FQ9" s="39" t="e">
        <f t="shared" ref="FQ9:FQ56" si="102">FM9/($FJ9+$FL9)*2</f>
        <v>#VALUE!</v>
      </c>
    </row>
    <row r="10" spans="2:173" x14ac:dyDescent="0.2">
      <c r="B10" s="78"/>
      <c r="C10" s="64"/>
      <c r="D10" s="64"/>
      <c r="E10" s="79"/>
      <c r="G10" s="6">
        <v>3</v>
      </c>
      <c r="H10" s="6">
        <f>'[1]资源-木石铜粮'!BI8</f>
        <v>242707.24037345513</v>
      </c>
      <c r="I10" s="6">
        <f>'[1]资源-木石铜粮'!BJ8</f>
        <v>242707.24037345513</v>
      </c>
      <c r="J10" s="6">
        <f>'[1]资源-木石铜粮'!BK8</f>
        <v>242707.24037345513</v>
      </c>
      <c r="K10" s="6">
        <f>'[1]资源-木石铜粮'!BL8</f>
        <v>242707.24037345513</v>
      </c>
      <c r="L10" s="6">
        <f>'[1]资源-木石铜粮'!BM8</f>
        <v>242707.24037345513</v>
      </c>
      <c r="M10" s="6">
        <f>'[1]功能-战损相关'!EM13</f>
        <v>285412.13580565073</v>
      </c>
      <c r="N10" s="6">
        <f>'[1]功能-战损相关'!EN13</f>
        <v>317985.55447916337</v>
      </c>
      <c r="O10" s="6">
        <f>'[1]功能-战损相关'!EO13</f>
        <v>340396.13766779099</v>
      </c>
      <c r="P10" s="6">
        <f>'[1]功能-战损相关'!EP13</f>
        <v>332496.78201496403</v>
      </c>
      <c r="Q10" s="6">
        <f>'[1]功能-战损相关'!EQ13</f>
        <v>334283.18471830827</v>
      </c>
      <c r="R10" s="6">
        <f>'[3]功能-圣人研究'!CA10</f>
        <v>0</v>
      </c>
      <c r="S10" s="6">
        <f>'[3]功能-圣人研究'!CB10</f>
        <v>0</v>
      </c>
      <c r="T10" s="6">
        <f>'[3]功能-圣人研究'!CC10</f>
        <v>0</v>
      </c>
      <c r="U10" s="6">
        <f>'[3]功能-圣人研究'!CD10</f>
        <v>0</v>
      </c>
      <c r="V10" s="6">
        <f>'[3]功能-圣人研究'!CE10</f>
        <v>0</v>
      </c>
      <c r="X10" s="6">
        <v>3</v>
      </c>
      <c r="Y10" s="6">
        <f>[4]士兵相关信息!AI9</f>
        <v>160574.42554112882</v>
      </c>
      <c r="Z10" s="6">
        <f>[4]士兵相关信息!AJ9</f>
        <v>183812.14961436155</v>
      </c>
      <c r="AA10" s="6">
        <f>[4]士兵相关信息!AK9</f>
        <v>207027.25245451211</v>
      </c>
      <c r="AB10" s="6">
        <f>[4]士兵相关信息!AL9</f>
        <v>255004.16097671079</v>
      </c>
      <c r="AC10" s="6">
        <f>[4]士兵相关信息!AM9</f>
        <v>302672.14499047387</v>
      </c>
      <c r="AE10" s="6">
        <v>3</v>
      </c>
      <c r="AF10" s="6">
        <f>求节点(节奏总纲!D$4:D$163,H$8:H$167,节奏总纲!AA6)-IF($AE10=1,0,求节点(节奏总纲!D$4:D$163,H$8:H$167,节奏总纲!AA5))</f>
        <v>17458.906735499033</v>
      </c>
      <c r="AG10" s="6">
        <f>求节点(节奏总纲!E$4:E$163,I$8:I$167,节奏总纲!AB6)-IF($AE10=1,0,求节点(节奏总纲!E$4:E$163,I$8:I$167,节奏总纲!AB5))</f>
        <v>16767.25736902668</v>
      </c>
      <c r="AH10" s="6">
        <f>求节点(节奏总纲!F$4:F$163,J$8:J$167,节奏总纲!AC6)-IF($AE10=1,0,求节点(节奏总纲!F$4:F$163,J$8:J$167,节奏总纲!AC5))</f>
        <v>16073.874545495499</v>
      </c>
      <c r="AI10" s="6">
        <f>求节点(节奏总纲!G$4:G$163,K$8:K$167,节奏总纲!AD6)-IF($AE10=1,0,求节点(节奏总纲!G$4:G$163,K$8:K$167,节奏总纲!AD5))</f>
        <v>15382.296683259061</v>
      </c>
      <c r="AJ10" s="6">
        <f>求节点(节奏总纲!H$4:H$163,L$8:L$167,节奏总纲!AE6)-IF($AE10=1,0,求节点(节奏总纲!H$4:H$163,L$8:L$167,节奏总纲!AE5))</f>
        <v>14708.430274219907</v>
      </c>
      <c r="AK10" s="6">
        <f>求节点(节奏总纲!D$4:D$163,M$8:M$167,节奏总纲!AA6)-IF($AE10=1,0,求节点(节奏总纲!D$4:D$163,M$8:M$167,节奏总纲!AA5))</f>
        <v>30430.316091135253</v>
      </c>
      <c r="AL10" s="6">
        <f>求节点(节奏总纲!E$4:E$163,N$8:N$167,节奏总纲!AB6)-IF($AE10=1,0,求节点(节奏总纲!E$4:E$163,N$8:N$167,节奏总纲!AB5))</f>
        <v>31270.450806869085</v>
      </c>
      <c r="AM10" s="6">
        <f>求节点(节奏总纲!F$4:F$163,O$8:O$167,节奏总纲!AC6)-IF($AE10=1,0,求节点(节奏总纲!F$4:F$163,O$8:O$167,节奏总纲!AC5))</f>
        <v>31510.499420984903</v>
      </c>
      <c r="AN10" s="6">
        <f>求节点(节奏总纲!G$4:G$163,P$8:P$167,节奏总纲!AD6)-IF($AE10=1,0,求节点(节奏总纲!G$4:G$163,P$8:P$167,节奏总纲!AD5))</f>
        <v>30447.987756263494</v>
      </c>
      <c r="AO10" s="6">
        <f>求节点(节奏总纲!H$4:H$163,Q$8:Q$167,节奏总纲!AE6)-IF($AE10=1,0,求节点(节奏总纲!H$4:H$163,Q$8:Q$167,节奏总纲!AE5))</f>
        <v>32153.775342294372</v>
      </c>
      <c r="AP10" s="6">
        <f>求节点(节奏总纲!D$4:D$163,R$8:R$167,节奏总纲!AA6)-IF($AE10=1,0,求节点(节奏总纲!D$4:D$163,R$8:R$167,节奏总纲!AA5))</f>
        <v>0</v>
      </c>
      <c r="AQ10" s="6">
        <f>求节点(节奏总纲!E$4:E$163,S$8:S$167,节奏总纲!AB6)-IF($AE10=1,0,求节点(节奏总纲!E$4:E$163,S$8:S$167,节奏总纲!AB5))</f>
        <v>0</v>
      </c>
      <c r="AR10" s="6">
        <f>求节点(节奏总纲!F$4:F$163,T$8:T$167,节奏总纲!AC6)-IF($AE10=1,0,求节点(节奏总纲!F$4:F$163,T$8:T$167,节奏总纲!AC5))</f>
        <v>0</v>
      </c>
      <c r="AS10" s="6">
        <f>求节点(节奏总纲!G$4:G$163,U$8:U$167,节奏总纲!AD6)-IF($AE10=1,0,求节点(节奏总纲!G$4:G$163,U$8:U$167,节奏总纲!AD5))</f>
        <v>0</v>
      </c>
      <c r="AT10" s="6">
        <f>求节点(节奏总纲!H$4:H$163,V$8:V$167,节奏总纲!AE6)-IF($AE10=1,0,求节点(节奏总纲!H$4:H$163,V$8:V$167,节奏总纲!AE5))</f>
        <v>0</v>
      </c>
      <c r="AV10" s="6">
        <v>3</v>
      </c>
      <c r="AW10" s="6">
        <f>求节点(节奏总纲!D$4:D$163,Y$8:Y$167,节奏总纲!AA6)-IF($AV10=1,0,求节点(节奏总纲!D$4:D$163,Y$8:Y$167,节奏总纲!AA5))+求节点(节奏总纲!D$4:D$103,信息索引!AK$4:AK$163,节奏总纲!AA6)</f>
        <v>58941.768313421562</v>
      </c>
      <c r="AX10" s="6">
        <f>求节点(节奏总纲!E$4:E$163,Z$8:Z$167,节奏总纲!AB6)-IF($AV10=1,0,求节点(节奏总纲!E$4:E$163,Z$8:Z$167,节奏总纲!AB5))+求节点(节奏总纲!E$4:E$103,信息索引!AL$4:AL$163,节奏总纲!AB6)</f>
        <v>65643.076866326286</v>
      </c>
      <c r="AY10" s="6">
        <f>求节点(节奏总纲!F$4:F$163,AA$8:AA$167,节奏总纲!AC6)-IF($AV10=1,0,求节点(节奏总纲!F$4:F$163,AA$8:AA$167,节奏总纲!AC5))+求节点(节奏总纲!F$4:F$103,信息索引!AM$4:AM$163,节奏总纲!AC6)</f>
        <v>71574.810327013955</v>
      </c>
      <c r="AZ10" s="6">
        <f>求节点(节奏总纲!G$4:G$163,AB$8:AB$167,节奏总纲!AD6)-IF($AV10=1,0,求节点(节奏总纲!G$4:G$163,AB$8:AB$167,节奏总纲!AD5))+求节点(节奏总纲!G$4:G$103,信息索引!AN$4:AN$163,节奏总纲!AD6)</f>
        <v>85224.388740738126</v>
      </c>
      <c r="BA10" s="6">
        <f>求节点(节奏总纲!H$4:H$163,AC$8:AC$167,节奏总纲!AE6)-IF($AV10=1,0,求节点(节奏总纲!H$4:H$163,AC$8:AC$167,节奏总纲!AE5))+求节点(节奏总纲!H$4:H$103,信息索引!AO$4:AO$163,节奏总纲!AE6)</f>
        <v>97467.31946770061</v>
      </c>
      <c r="BC10" s="6">
        <v>1.22</v>
      </c>
      <c r="BD10" s="8">
        <v>3</v>
      </c>
      <c r="BE10" s="34">
        <f t="shared" si="16"/>
        <v>0.31055900621118016</v>
      </c>
      <c r="BF10" s="28">
        <f t="shared" si="17"/>
        <v>0.37888198757763975</v>
      </c>
      <c r="BG10" s="6">
        <f t="shared" si="18"/>
        <v>0.3105590062111801</v>
      </c>
      <c r="BH10" s="35">
        <v>0</v>
      </c>
      <c r="BI10" s="34" t="e">
        <f t="shared" si="19"/>
        <v>#VALUE!</v>
      </c>
      <c r="BJ10" s="6">
        <v>0</v>
      </c>
      <c r="BK10" s="6" t="e">
        <f t="shared" si="20"/>
        <v>#VALUE!</v>
      </c>
      <c r="BL10" s="42" t="e">
        <f>BL11</f>
        <v>#VALUE!</v>
      </c>
      <c r="BM10" s="34">
        <f t="shared" si="22"/>
        <v>0.33333333333333337</v>
      </c>
      <c r="BN10" s="6">
        <f t="shared" si="0"/>
        <v>0</v>
      </c>
      <c r="BO10" s="6">
        <f t="shared" si="23"/>
        <v>0.33333333333333337</v>
      </c>
      <c r="BP10" s="35">
        <f t="shared" ref="BP10:BP24" si="103">1/3</f>
        <v>0.33333333333333331</v>
      </c>
      <c r="BQ10" s="6" t="e">
        <f t="shared" si="24"/>
        <v>#VALUE!</v>
      </c>
      <c r="BR10" s="8">
        <f t="shared" si="25"/>
        <v>5422.020725310259</v>
      </c>
      <c r="BS10" s="8">
        <f t="shared" si="26"/>
        <v>6614.8652848785159</v>
      </c>
      <c r="BT10" s="8">
        <f t="shared" si="27"/>
        <v>5422.0207253102581</v>
      </c>
      <c r="BU10" s="8">
        <f t="shared" si="28"/>
        <v>0</v>
      </c>
      <c r="BV10" s="8" t="e">
        <f t="shared" si="29"/>
        <v>#VALUE!</v>
      </c>
      <c r="BW10" s="8">
        <f t="shared" si="30"/>
        <v>0</v>
      </c>
      <c r="BX10" s="8" t="e">
        <f t="shared" si="31"/>
        <v>#VALUE!</v>
      </c>
      <c r="BY10" s="8" t="e">
        <f t="shared" ref="BY10:BY56" si="104">$BL10*$AK10-AW10</f>
        <v>#VALUE!</v>
      </c>
      <c r="BZ10" s="8">
        <f t="shared" si="32"/>
        <v>0</v>
      </c>
      <c r="CA10" s="8">
        <f t="shared" si="33"/>
        <v>0</v>
      </c>
      <c r="CB10" s="8">
        <f t="shared" si="34"/>
        <v>0</v>
      </c>
      <c r="CC10" s="8">
        <f t="shared" si="35"/>
        <v>0</v>
      </c>
      <c r="CD10" s="38" t="e">
        <f>SUM(BR$8:BR10)+SUM(BV$8:BV10)+SUM(BZ$8:BZ10)</f>
        <v>#VALUE!</v>
      </c>
      <c r="CE10" s="38">
        <f>SUM(BS$8:BS10)+SUM(BW$8:BW10)+SUM(CA$8:CA10)</f>
        <v>12317.819574089606</v>
      </c>
      <c r="CF10" s="38" t="e">
        <f>SUM(BT$8:BT10)+SUM(BX$8:BX10)+SUM(CB$8:CB10)</f>
        <v>#VALUE!</v>
      </c>
      <c r="CG10" s="38" t="e">
        <f>SUM(BU$8:BU10)+SUM(BY$8:BY10)+SUM(CC$8:CC10)</f>
        <v>#VALUE!</v>
      </c>
      <c r="CH10" s="39" t="e">
        <f t="shared" si="36"/>
        <v>#VALUE!</v>
      </c>
      <c r="CI10" s="39" t="e">
        <f t="shared" si="37"/>
        <v>#VALUE!</v>
      </c>
      <c r="CJ10" s="39" t="e">
        <f t="shared" si="38"/>
        <v>#VALUE!</v>
      </c>
      <c r="CK10" s="39" t="e">
        <f t="shared" si="39"/>
        <v>#VALUE!</v>
      </c>
      <c r="CM10" s="8">
        <f t="shared" si="40"/>
        <v>5207.2227854120129</v>
      </c>
      <c r="CN10" s="8">
        <f t="shared" si="41"/>
        <v>6352.8117982026552</v>
      </c>
      <c r="CO10" s="8">
        <f t="shared" si="42"/>
        <v>5207.2227854120119</v>
      </c>
      <c r="CP10" s="8">
        <f t="shared" si="43"/>
        <v>0</v>
      </c>
      <c r="CQ10" s="8" t="e">
        <f t="shared" si="44"/>
        <v>#VALUE!</v>
      </c>
      <c r="CR10" s="8">
        <f t="shared" si="45"/>
        <v>0</v>
      </c>
      <c r="CS10" s="8" t="e">
        <f t="shared" si="46"/>
        <v>#VALUE!</v>
      </c>
      <c r="CT10" s="8" t="e">
        <f t="shared" si="47"/>
        <v>#VALUE!</v>
      </c>
      <c r="CU10" s="8">
        <f t="shared" si="48"/>
        <v>0</v>
      </c>
      <c r="CV10" s="8">
        <f t="shared" si="49"/>
        <v>0</v>
      </c>
      <c r="CW10" s="8">
        <f t="shared" si="50"/>
        <v>0</v>
      </c>
      <c r="CX10" s="8">
        <f t="shared" si="51"/>
        <v>0</v>
      </c>
      <c r="CY10" s="38" t="e">
        <f>SUM(CM$8:CM10)+SUM(CQ$8:CQ10)+SUM(CU$8:CU10)</f>
        <v>#VALUE!</v>
      </c>
      <c r="CZ10" s="38">
        <f>SUM(CN$8:CN10)+SUM(CR$8:CR10)+SUM(CV$8:CV10)</f>
        <v>11829.838726616672</v>
      </c>
      <c r="DA10" s="38" t="e">
        <f>SUM(CO$8:CO10)+SUM(CS$8:CS10)+SUM(CW$8:CW10)</f>
        <v>#VALUE!</v>
      </c>
      <c r="DB10" s="38" t="e">
        <f>SUM(CP$8:CP10)+SUM(CT$8:CT10)+SUM(CX$8:CX10)</f>
        <v>#VALUE!</v>
      </c>
      <c r="DC10" s="39" t="e">
        <f t="shared" si="52"/>
        <v>#VALUE!</v>
      </c>
      <c r="DD10" s="39" t="e">
        <f t="shared" si="53"/>
        <v>#VALUE!</v>
      </c>
      <c r="DE10" s="39" t="e">
        <f t="shared" si="54"/>
        <v>#VALUE!</v>
      </c>
      <c r="DF10" s="39" t="e">
        <f t="shared" si="55"/>
        <v>#VALUE!</v>
      </c>
      <c r="DH10" s="8">
        <f t="shared" si="56"/>
        <v>4991.886504812267</v>
      </c>
      <c r="DI10" s="8">
        <f t="shared" si="57"/>
        <v>6090.1015358709656</v>
      </c>
      <c r="DJ10" s="8">
        <f t="shared" si="58"/>
        <v>4991.8865048122661</v>
      </c>
      <c r="DK10" s="8">
        <f t="shared" si="59"/>
        <v>0</v>
      </c>
      <c r="DL10" s="8" t="e">
        <f t="shared" si="60"/>
        <v>#VALUE!</v>
      </c>
      <c r="DM10" s="8">
        <f t="shared" si="61"/>
        <v>0</v>
      </c>
      <c r="DN10" s="8" t="e">
        <f t="shared" si="62"/>
        <v>#VALUE!</v>
      </c>
      <c r="DO10" s="8" t="e">
        <f t="shared" si="63"/>
        <v>#VALUE!</v>
      </c>
      <c r="DP10" s="8">
        <f t="shared" si="64"/>
        <v>0</v>
      </c>
      <c r="DQ10" s="8">
        <f t="shared" si="65"/>
        <v>0</v>
      </c>
      <c r="DR10" s="8">
        <f t="shared" si="66"/>
        <v>0</v>
      </c>
      <c r="DS10" s="8">
        <f t="shared" si="67"/>
        <v>0</v>
      </c>
      <c r="DT10" s="38" t="e">
        <f>SUM(DH$8:DH10)+SUM(DL$8:DL10)+SUM(DP$8:DP10)</f>
        <v>#VALUE!</v>
      </c>
      <c r="DU10" s="38">
        <f>SUM(DI$8:DI10)+SUM(DM$8:DM10)+SUM(DQ$8:DQ10)</f>
        <v>11340.634869500942</v>
      </c>
      <c r="DV10" s="38" t="e">
        <f>SUM(DJ$8:DJ10)+SUM(DN$8:DN10)+SUM(DR$8:DR10)</f>
        <v>#VALUE!</v>
      </c>
      <c r="DW10" s="38" t="e">
        <f>SUM(DK$8:DK10)+SUM(DO$8:DO10)+SUM(DS$8:DS10)</f>
        <v>#VALUE!</v>
      </c>
      <c r="DX10" s="39" t="e">
        <f t="shared" si="68"/>
        <v>#VALUE!</v>
      </c>
      <c r="DY10" s="39" t="e">
        <f t="shared" si="69"/>
        <v>#VALUE!</v>
      </c>
      <c r="DZ10" s="39" t="e">
        <f t="shared" si="70"/>
        <v>#VALUE!</v>
      </c>
      <c r="EA10" s="39" t="e">
        <f t="shared" si="71"/>
        <v>#VALUE!</v>
      </c>
      <c r="EC10" s="8">
        <f t="shared" si="72"/>
        <v>4777.1107711984669</v>
      </c>
      <c r="ED10" s="8">
        <f t="shared" si="73"/>
        <v>5828.0751408621281</v>
      </c>
      <c r="EE10" s="8">
        <f t="shared" si="74"/>
        <v>4777.110771198466</v>
      </c>
      <c r="EF10" s="8">
        <f t="shared" si="75"/>
        <v>0</v>
      </c>
      <c r="EG10" s="8" t="e">
        <f t="shared" si="76"/>
        <v>#VALUE!</v>
      </c>
      <c r="EH10" s="8">
        <f t="shared" si="77"/>
        <v>0</v>
      </c>
      <c r="EI10" s="8" t="e">
        <f t="shared" si="78"/>
        <v>#VALUE!</v>
      </c>
      <c r="EJ10" s="8" t="e">
        <f t="shared" si="79"/>
        <v>#VALUE!</v>
      </c>
      <c r="EK10" s="8">
        <f t="shared" si="80"/>
        <v>0</v>
      </c>
      <c r="EL10" s="8">
        <f t="shared" si="81"/>
        <v>0</v>
      </c>
      <c r="EM10" s="8">
        <f t="shared" si="82"/>
        <v>0</v>
      </c>
      <c r="EN10" s="8">
        <f t="shared" si="83"/>
        <v>0</v>
      </c>
      <c r="EO10" s="38" t="e">
        <f>SUM(EC$8:EC10)+SUM(EG$8:EG10)+SUM(EK$8:EK10)</f>
        <v>#VALUE!</v>
      </c>
      <c r="EP10" s="38">
        <f>SUM(ED$8:ED10)+SUM(EH$8:EH10)+SUM(EL$8:EL10)</f>
        <v>10852.704470563531</v>
      </c>
      <c r="EQ10" s="38" t="e">
        <f>SUM(EE$8:EE10)+SUM(EI$8:EI10)+SUM(EM$8:EM10)</f>
        <v>#VALUE!</v>
      </c>
      <c r="ER10" s="38" t="e">
        <f>SUM(EF$8:EF10)+SUM(EJ$8:EJ10)+SUM(EN$8:EN10)</f>
        <v>#VALUE!</v>
      </c>
      <c r="ES10" s="39" t="e">
        <f t="shared" si="84"/>
        <v>#VALUE!</v>
      </c>
      <c r="ET10" s="39" t="e">
        <f t="shared" si="85"/>
        <v>#VALUE!</v>
      </c>
      <c r="EU10" s="39" t="e">
        <f t="shared" si="86"/>
        <v>#VALUE!</v>
      </c>
      <c r="EV10" s="39" t="e">
        <f t="shared" si="87"/>
        <v>#VALUE!</v>
      </c>
      <c r="EX10" s="8">
        <f t="shared" si="88"/>
        <v>4567.8354888881704</v>
      </c>
      <c r="EY10" s="8">
        <f t="shared" si="89"/>
        <v>5572.7592964435671</v>
      </c>
      <c r="EZ10" s="8">
        <f t="shared" si="90"/>
        <v>4567.8354888881695</v>
      </c>
      <c r="FA10" s="8">
        <f t="shared" si="91"/>
        <v>0</v>
      </c>
      <c r="FB10" s="8" t="e">
        <f t="shared" si="92"/>
        <v>#VALUE!</v>
      </c>
      <c r="FC10" s="8">
        <f t="shared" si="93"/>
        <v>0</v>
      </c>
      <c r="FD10" s="8" t="e">
        <f t="shared" si="94"/>
        <v>#VALUE!</v>
      </c>
      <c r="FE10" s="8" t="e">
        <f t="shared" si="95"/>
        <v>#VALUE!</v>
      </c>
      <c r="FF10" s="8">
        <f t="shared" ref="FF10:FF56" si="105">BM10*$AT10</f>
        <v>0</v>
      </c>
      <c r="FG10" s="8">
        <f t="shared" si="96"/>
        <v>0</v>
      </c>
      <c r="FH10" s="8">
        <f t="shared" si="97"/>
        <v>0</v>
      </c>
      <c r="FI10" s="8">
        <f t="shared" si="98"/>
        <v>0</v>
      </c>
      <c r="FJ10" s="38" t="e">
        <f>SUM(EX$8:EX10)+SUM(FB$8:FB10)+SUM(FF$8:FF10)</f>
        <v>#VALUE!</v>
      </c>
      <c r="FK10" s="38">
        <f>SUM(EY$8:EY10)+SUM(FC$8:FC10)+SUM(FG$8:FG10)</f>
        <v>10377.270070842131</v>
      </c>
      <c r="FL10" s="38" t="e">
        <f>SUM(EZ$8:EZ10)+SUM(FD$8:FD10)+SUM(FH$8:FH10)</f>
        <v>#VALUE!</v>
      </c>
      <c r="FM10" s="38" t="e">
        <f>SUM(FA$8:FA10)+SUM(FE$8:FE10)+SUM(FI$8:FI10)</f>
        <v>#VALUE!</v>
      </c>
      <c r="FN10" s="39" t="e">
        <f t="shared" si="99"/>
        <v>#VALUE!</v>
      </c>
      <c r="FO10" s="39" t="e">
        <f t="shared" si="100"/>
        <v>#VALUE!</v>
      </c>
      <c r="FP10" s="39" t="e">
        <f t="shared" si="101"/>
        <v>#VALUE!</v>
      </c>
      <c r="FQ10" s="39" t="e">
        <f t="shared" si="102"/>
        <v>#VALUE!</v>
      </c>
    </row>
    <row r="11" spans="2:173" x14ac:dyDescent="0.2">
      <c r="B11" s="78"/>
      <c r="C11" s="64"/>
      <c r="D11" s="64"/>
      <c r="E11" s="79"/>
      <c r="G11" s="6">
        <v>4</v>
      </c>
      <c r="H11" s="6">
        <f>'[1]资源-木石铜粮'!BI9</f>
        <v>325023.82127791655</v>
      </c>
      <c r="I11" s="6">
        <f>'[1]资源-木石铜粮'!BJ9</f>
        <v>325023.82127791655</v>
      </c>
      <c r="J11" s="6">
        <f>'[1]资源-木石铜粮'!BK9</f>
        <v>325023.82127791655</v>
      </c>
      <c r="K11" s="6">
        <f>'[1]资源-木石铜粮'!BL9</f>
        <v>325023.82127791655</v>
      </c>
      <c r="L11" s="6">
        <f>'[1]资源-木石铜粮'!BM9</f>
        <v>325023.82127791655</v>
      </c>
      <c r="M11" s="6">
        <f>'[1]功能-战损相关'!EM14</f>
        <v>482570.24253961269</v>
      </c>
      <c r="N11" s="6">
        <f>'[1]功能-战损相关'!EN14</f>
        <v>534882.26787597546</v>
      </c>
      <c r="O11" s="6">
        <f>'[1]功能-战损相关'!EO14</f>
        <v>566406.01306482067</v>
      </c>
      <c r="P11" s="6">
        <f>'[1]功能-战损相关'!EP14</f>
        <v>538932.90377098205</v>
      </c>
      <c r="Q11" s="6">
        <f>'[1]功能-战损相关'!EQ14</f>
        <v>507005.94424100732</v>
      </c>
      <c r="R11" s="6">
        <f>'[3]功能-圣人研究'!CA11</f>
        <v>0</v>
      </c>
      <c r="S11" s="6">
        <f>'[3]功能-圣人研究'!CB11</f>
        <v>0</v>
      </c>
      <c r="T11" s="6">
        <f>'[3]功能-圣人研究'!CC11</f>
        <v>0</v>
      </c>
      <c r="U11" s="6">
        <f>'[3]功能-圣人研究'!CD11</f>
        <v>0</v>
      </c>
      <c r="V11" s="6">
        <f>'[3]功能-圣人研究'!CE11</f>
        <v>0</v>
      </c>
      <c r="X11" s="6">
        <v>4</v>
      </c>
      <c r="Y11" s="6">
        <f>[4]士兵相关信息!AI10</f>
        <v>165346.05440223965</v>
      </c>
      <c r="Z11" s="6">
        <f>[4]士兵相关信息!AJ10</f>
        <v>187923.68729422157</v>
      </c>
      <c r="AA11" s="6">
        <f>[4]士兵相关信息!AK10</f>
        <v>209817.20006640794</v>
      </c>
      <c r="AB11" s="6">
        <f>[4]士兵相关信息!AL10</f>
        <v>257023.58264856518</v>
      </c>
      <c r="AC11" s="6">
        <f>[4]士兵相关信息!AM10</f>
        <v>303782.81390959566</v>
      </c>
      <c r="AE11" s="6">
        <v>4</v>
      </c>
      <c r="AF11" s="6">
        <f>求节点(节奏总纲!D$4:D$163,H$8:H$167,节奏总纲!AA7)-IF($AE11=1,0,求节点(节奏总纲!D$4:D$163,H$8:H$167,节奏总纲!AA6))</f>
        <v>23795.986170449782</v>
      </c>
      <c r="AG11" s="6">
        <f>求节点(节奏总纲!E$4:E$163,I$8:I$167,节奏总纲!AB7)-IF($AE11=1,0,求节点(节奏总纲!E$4:E$163,I$8:I$167,节奏总纲!AB6))</f>
        <v>22983.890844392467</v>
      </c>
      <c r="AH11" s="6">
        <f>求节点(节奏总纲!F$4:F$163,J$8:J$167,节奏总纲!AC7)-IF($AE11=1,0,求节点(节奏总纲!F$4:F$163,J$8:J$167,节奏总纲!AC6))</f>
        <v>22236.19171960379</v>
      </c>
      <c r="AI11" s="6">
        <f>求节点(节奏总纲!G$4:G$163,K$8:K$167,节奏总纲!AD7)-IF($AE11=1,0,求节点(节奏总纲!G$4:G$163,K$8:K$167,节奏总纲!AD6))</f>
        <v>21530.837971766341</v>
      </c>
      <c r="AJ11" s="6">
        <f>求节点(节奏总纲!H$4:H$163,L$8:L$167,节奏总纲!AE7)-IF($AE11=1,0,求节点(节奏总纲!H$4:H$163,L$8:L$167,节奏总纲!AE6))</f>
        <v>20930.015690286789</v>
      </c>
      <c r="AK11" s="6">
        <f>求节点(节奏总纲!D$4:D$163,M$8:M$167,节奏总纲!AA7)-IF($AE11=1,0,求节点(节奏总纲!D$4:D$163,M$8:M$167,节奏总纲!AA6))</f>
        <v>46369.506662768603</v>
      </c>
      <c r="AL11" s="6">
        <f>求节点(节奏总纲!E$4:E$163,N$8:N$167,节奏总纲!AB7)-IF($AE11=1,0,求节点(节奏总纲!E$4:E$163,N$8:N$167,节奏总纲!AB6))</f>
        <v>47842.848796486156</v>
      </c>
      <c r="AM11" s="6">
        <f>求节点(节奏总纲!F$4:F$163,O$8:O$167,节奏总纲!AC7)-IF($AE11=1,0,求节点(节奏总纲!F$4:F$163,O$8:O$167,节奏总纲!AC6))</f>
        <v>47815.628315695663</v>
      </c>
      <c r="AN11" s="6">
        <f>求节点(节奏总纲!G$4:G$163,P$8:P$167,节奏总纲!AD7)-IF($AE11=1,0,求节点(节奏总纲!G$4:G$163,P$8:P$167,节奏总纲!AD6))</f>
        <v>45145.372901643481</v>
      </c>
      <c r="AO11" s="6">
        <f>求节点(节奏总纲!H$4:H$163,Q$8:Q$167,节奏总纲!AE7)-IF($AE11=1,0,求节点(节奏总纲!H$4:H$163,Q$8:Q$167,节奏总纲!AE6))</f>
        <v>46672.534474296721</v>
      </c>
      <c r="AP11" s="6">
        <f>求节点(节奏总纲!D$4:D$163,R$8:R$167,节奏总纲!AA7)-IF($AE11=1,0,求节点(节奏总纲!D$4:D$163,R$8:R$167,节奏总纲!AA6))</f>
        <v>0</v>
      </c>
      <c r="AQ11" s="6">
        <f>求节点(节奏总纲!E$4:E$163,S$8:S$167,节奏总纲!AB7)-IF($AE11=1,0,求节点(节奏总纲!E$4:E$163,S$8:S$167,节奏总纲!AB6))</f>
        <v>0</v>
      </c>
      <c r="AR11" s="6">
        <f>求节点(节奏总纲!F$4:F$163,T$8:T$167,节奏总纲!AC7)-IF($AE11=1,0,求节点(节奏总纲!F$4:F$163,T$8:T$167,节奏总纲!AC6))</f>
        <v>0</v>
      </c>
      <c r="AS11" s="6">
        <f>求节点(节奏总纲!G$4:G$163,U$8:U$167,节奏总纲!AD7)-IF($AE11=1,0,求节点(节奏总纲!G$4:G$163,U$8:U$167,节奏总纲!AD6))</f>
        <v>0</v>
      </c>
      <c r="AT11" s="6">
        <f>求节点(节奏总纲!H$4:H$163,V$8:V$167,节奏总纲!AE7)-IF($AE11=1,0,求节点(节奏总纲!H$4:H$163,V$8:V$167,节奏总纲!AE6))</f>
        <v>0</v>
      </c>
      <c r="AV11" s="6">
        <v>4</v>
      </c>
      <c r="AW11" s="6">
        <f>求节点(节奏总纲!D$4:D$163,Y$8:Y$167,节奏总纲!AA7)-IF($AV11=1,0,求节点(节奏总纲!D$4:D$163,Y$8:Y$167,节奏总纲!AA6))+求节点(节奏总纲!D$4:D$103,信息索引!AK$4:AK$163,节奏总纲!AA7)</f>
        <v>44067.903727421071</v>
      </c>
      <c r="AX11" s="6">
        <f>求节点(节奏总纲!E$4:E$163,Z$8:Z$167,节奏总纲!AB7)-IF($AV11=1,0,求节点(节奏总纲!E$4:E$163,Z$8:Z$167,节奏总纲!AB6))+求节点(节奏总纲!E$4:E$103,信息索引!AL$4:AL$163,节奏总纲!AB7)</f>
        <v>55716.397211332922</v>
      </c>
      <c r="AY11" s="6">
        <f>求节点(节奏总纲!F$4:F$163,AA$8:AA$167,节奏总纲!AC7)-IF($AV11=1,0,求节点(节奏总纲!F$4:F$163,AA$8:AA$167,节奏总纲!AC6))+求节点(节奏总纲!F$4:F$103,信息索引!AM$4:AM$163,节奏总纲!AC7)</f>
        <v>68802.425199660414</v>
      </c>
      <c r="AZ11" s="6">
        <f>求节点(节奏总纲!G$4:G$163,AB$8:AB$167,节奏总纲!AD7)-IF($AV11=1,0,求节点(节奏总纲!G$4:G$163,AB$8:AB$167,节奏总纲!AD6))+求节点(节奏总纲!G$4:G$103,信息索引!AN$4:AN$163,节奏总纲!AD7)</f>
        <v>92471.837406209932</v>
      </c>
      <c r="BA11" s="6">
        <f>求节点(节奏总纲!H$4:H$163,AC$8:AC$167,节奏总纲!AE7)-IF($AV11=1,0,求节点(节奏总纲!H$4:H$163,AC$8:AC$167,节奏总纲!AE6))+求节点(节奏总纲!H$4:H$103,信息索引!AO$4:AO$163,节奏总纲!AE7)</f>
        <v>118768.80942560485</v>
      </c>
      <c r="BC11" s="6">
        <v>1.23</v>
      </c>
      <c r="BD11" s="8">
        <v>4</v>
      </c>
      <c r="BE11" s="34">
        <f t="shared" si="16"/>
        <v>0.30959752321981426</v>
      </c>
      <c r="BF11" s="28">
        <f t="shared" si="17"/>
        <v>0.38080495356037153</v>
      </c>
      <c r="BG11" s="6">
        <f t="shared" si="18"/>
        <v>0.30959752321981421</v>
      </c>
      <c r="BH11" s="35">
        <v>0</v>
      </c>
      <c r="BI11" s="34" t="e">
        <f t="shared" si="19"/>
        <v>#VALUE!</v>
      </c>
      <c r="BJ11" s="6">
        <v>0</v>
      </c>
      <c r="BK11" s="6" t="e">
        <f t="shared" si="20"/>
        <v>#VALUE!</v>
      </c>
      <c r="BL11" s="28" t="e">
        <f>求节点(节奏总纲!D$4:D$163,[4]士兵阶位属性!CY$4:CY$163,节奏总纲!AA7)</f>
        <v>#VALUE!</v>
      </c>
      <c r="BM11" s="34">
        <f t="shared" si="22"/>
        <v>0.33333333333333337</v>
      </c>
      <c r="BN11" s="6">
        <f t="shared" si="0"/>
        <v>0</v>
      </c>
      <c r="BO11" s="6">
        <f t="shared" si="23"/>
        <v>0.33333333333333337</v>
      </c>
      <c r="BP11" s="35">
        <f t="shared" si="103"/>
        <v>0.33333333333333331</v>
      </c>
      <c r="BQ11" s="6" t="e">
        <f t="shared" si="24"/>
        <v>#VALUE!</v>
      </c>
      <c r="BR11" s="8">
        <f t="shared" si="25"/>
        <v>7367.1783809442049</v>
      </c>
      <c r="BS11" s="8">
        <f t="shared" si="26"/>
        <v>9061.6294085613717</v>
      </c>
      <c r="BT11" s="8">
        <f t="shared" si="27"/>
        <v>7367.178380944204</v>
      </c>
      <c r="BU11" s="8">
        <f t="shared" si="28"/>
        <v>0</v>
      </c>
      <c r="BV11" s="8" t="e">
        <f t="shared" si="29"/>
        <v>#VALUE!</v>
      </c>
      <c r="BW11" s="8">
        <f t="shared" si="30"/>
        <v>0</v>
      </c>
      <c r="BX11" s="8" t="e">
        <f t="shared" si="31"/>
        <v>#VALUE!</v>
      </c>
      <c r="BY11" s="8" t="e">
        <f t="shared" si="104"/>
        <v>#VALUE!</v>
      </c>
      <c r="BZ11" s="8">
        <f t="shared" si="32"/>
        <v>0</v>
      </c>
      <c r="CA11" s="8">
        <f t="shared" si="33"/>
        <v>0</v>
      </c>
      <c r="CB11" s="8">
        <f t="shared" si="34"/>
        <v>0</v>
      </c>
      <c r="CC11" s="8">
        <f t="shared" si="35"/>
        <v>0</v>
      </c>
      <c r="CD11" s="38" t="e">
        <f>SUM(BR$8:BR11)+SUM(BV$8:BV11)+SUM(BZ$8:BZ11)</f>
        <v>#VALUE!</v>
      </c>
      <c r="CE11" s="38">
        <f>SUM(BS$8:BS11)+SUM(BW$8:BW11)+SUM(CA$8:CA11)</f>
        <v>21379.448982650978</v>
      </c>
      <c r="CF11" s="38" t="e">
        <f>SUM(BT$8:BT11)+SUM(BX$8:BX11)+SUM(CB$8:CB11)</f>
        <v>#VALUE!</v>
      </c>
      <c r="CG11" s="38" t="e">
        <f>SUM(BU$8:BU11)+SUM(BY$8:BY11)+SUM(CC$8:CC11)</f>
        <v>#VALUE!</v>
      </c>
      <c r="CH11" s="39" t="e">
        <f t="shared" si="36"/>
        <v>#VALUE!</v>
      </c>
      <c r="CI11" s="39" t="e">
        <f t="shared" si="37"/>
        <v>#VALUE!</v>
      </c>
      <c r="CJ11" s="39" t="e">
        <f t="shared" si="38"/>
        <v>#VALUE!</v>
      </c>
      <c r="CK11" s="39" t="e">
        <f t="shared" si="39"/>
        <v>#VALUE!</v>
      </c>
      <c r="CM11" s="8">
        <f t="shared" si="40"/>
        <v>7115.7556793784734</v>
      </c>
      <c r="CN11" s="8">
        <f t="shared" si="41"/>
        <v>8752.3794856355216</v>
      </c>
      <c r="CO11" s="8">
        <f t="shared" si="42"/>
        <v>7115.7556793784715</v>
      </c>
      <c r="CP11" s="8">
        <f t="shared" si="43"/>
        <v>0</v>
      </c>
      <c r="CQ11" s="8" t="e">
        <f t="shared" si="44"/>
        <v>#VALUE!</v>
      </c>
      <c r="CR11" s="8">
        <f t="shared" si="45"/>
        <v>0</v>
      </c>
      <c r="CS11" s="8" t="e">
        <f t="shared" si="46"/>
        <v>#VALUE!</v>
      </c>
      <c r="CT11" s="8" t="e">
        <f t="shared" si="47"/>
        <v>#VALUE!</v>
      </c>
      <c r="CU11" s="8">
        <f t="shared" si="48"/>
        <v>0</v>
      </c>
      <c r="CV11" s="8">
        <f t="shared" si="49"/>
        <v>0</v>
      </c>
      <c r="CW11" s="8">
        <f t="shared" si="50"/>
        <v>0</v>
      </c>
      <c r="CX11" s="8">
        <f t="shared" si="51"/>
        <v>0</v>
      </c>
      <c r="CY11" s="38" t="e">
        <f>SUM(CM$8:CM11)+SUM(CQ$8:CQ11)+SUM(CU$8:CU11)</f>
        <v>#VALUE!</v>
      </c>
      <c r="CZ11" s="38">
        <f>SUM(CN$8:CN11)+SUM(CR$8:CR11)+SUM(CV$8:CV11)</f>
        <v>20582.218212252192</v>
      </c>
      <c r="DA11" s="38" t="e">
        <f>SUM(CO$8:CO11)+SUM(CS$8:CS11)+SUM(CW$8:CW11)</f>
        <v>#VALUE!</v>
      </c>
      <c r="DB11" s="38" t="e">
        <f>SUM(CP$8:CP11)+SUM(CT$8:CT11)+SUM(CX$8:CX11)</f>
        <v>#VALUE!</v>
      </c>
      <c r="DC11" s="39" t="e">
        <f t="shared" si="52"/>
        <v>#VALUE!</v>
      </c>
      <c r="DD11" s="39" t="e">
        <f t="shared" si="53"/>
        <v>#VALUE!</v>
      </c>
      <c r="DE11" s="39" t="e">
        <f t="shared" si="54"/>
        <v>#VALUE!</v>
      </c>
      <c r="DF11" s="39" t="e">
        <f t="shared" si="55"/>
        <v>#VALUE!</v>
      </c>
      <c r="DH11" s="8">
        <f t="shared" si="56"/>
        <v>6884.2698822302764</v>
      </c>
      <c r="DI11" s="8">
        <f t="shared" si="57"/>
        <v>8467.6519551432393</v>
      </c>
      <c r="DJ11" s="8">
        <f t="shared" si="58"/>
        <v>6884.2698822302746</v>
      </c>
      <c r="DK11" s="8">
        <f t="shared" si="59"/>
        <v>0</v>
      </c>
      <c r="DL11" s="8" t="e">
        <f t="shared" si="60"/>
        <v>#VALUE!</v>
      </c>
      <c r="DM11" s="8">
        <f t="shared" si="61"/>
        <v>0</v>
      </c>
      <c r="DN11" s="8" t="e">
        <f t="shared" si="62"/>
        <v>#VALUE!</v>
      </c>
      <c r="DO11" s="8" t="e">
        <f t="shared" si="63"/>
        <v>#VALUE!</v>
      </c>
      <c r="DP11" s="8">
        <f t="shared" si="64"/>
        <v>0</v>
      </c>
      <c r="DQ11" s="8">
        <f t="shared" si="65"/>
        <v>0</v>
      </c>
      <c r="DR11" s="8">
        <f t="shared" si="66"/>
        <v>0</v>
      </c>
      <c r="DS11" s="8">
        <f t="shared" si="67"/>
        <v>0</v>
      </c>
      <c r="DT11" s="38" t="e">
        <f>SUM(DH$8:DH11)+SUM(DL$8:DL11)+SUM(DP$8:DP11)</f>
        <v>#VALUE!</v>
      </c>
      <c r="DU11" s="38">
        <f>SUM(DI$8:DI11)+SUM(DM$8:DM11)+SUM(DQ$8:DQ11)</f>
        <v>19808.286824644179</v>
      </c>
      <c r="DV11" s="38" t="e">
        <f>SUM(DJ$8:DJ11)+SUM(DN$8:DN11)+SUM(DR$8:DR11)</f>
        <v>#VALUE!</v>
      </c>
      <c r="DW11" s="38" t="e">
        <f>SUM(DK$8:DK11)+SUM(DO$8:DO11)+SUM(DS$8:DS11)</f>
        <v>#VALUE!</v>
      </c>
      <c r="DX11" s="39" t="e">
        <f t="shared" si="68"/>
        <v>#VALUE!</v>
      </c>
      <c r="DY11" s="39" t="e">
        <f t="shared" si="69"/>
        <v>#VALUE!</v>
      </c>
      <c r="DZ11" s="39" t="e">
        <f t="shared" si="70"/>
        <v>#VALUE!</v>
      </c>
      <c r="EA11" s="39" t="e">
        <f t="shared" si="71"/>
        <v>#VALUE!</v>
      </c>
      <c r="EC11" s="8">
        <f t="shared" si="72"/>
        <v>6665.8941089059881</v>
      </c>
      <c r="ED11" s="8">
        <f t="shared" si="73"/>
        <v>8199.0497539543649</v>
      </c>
      <c r="EE11" s="8">
        <f t="shared" si="74"/>
        <v>6665.8941089059872</v>
      </c>
      <c r="EF11" s="8">
        <f t="shared" si="75"/>
        <v>0</v>
      </c>
      <c r="EG11" s="8" t="e">
        <f t="shared" si="76"/>
        <v>#VALUE!</v>
      </c>
      <c r="EH11" s="8">
        <f t="shared" si="77"/>
        <v>0</v>
      </c>
      <c r="EI11" s="8" t="e">
        <f t="shared" si="78"/>
        <v>#VALUE!</v>
      </c>
      <c r="EJ11" s="8" t="e">
        <f t="shared" si="79"/>
        <v>#VALUE!</v>
      </c>
      <c r="EK11" s="8">
        <f t="shared" si="80"/>
        <v>0</v>
      </c>
      <c r="EL11" s="8">
        <f t="shared" si="81"/>
        <v>0</v>
      </c>
      <c r="EM11" s="8">
        <f t="shared" si="82"/>
        <v>0</v>
      </c>
      <c r="EN11" s="8">
        <f t="shared" si="83"/>
        <v>0</v>
      </c>
      <c r="EO11" s="38" t="e">
        <f>SUM(EC$8:EC11)+SUM(EG$8:EG11)+SUM(EK$8:EK11)</f>
        <v>#VALUE!</v>
      </c>
      <c r="EP11" s="38">
        <f>SUM(ED$8:ED11)+SUM(EH$8:EH11)+SUM(EL$8:EL11)</f>
        <v>19051.754224517896</v>
      </c>
      <c r="EQ11" s="38" t="e">
        <f>SUM(EE$8:EE11)+SUM(EI$8:EI11)+SUM(EM$8:EM11)</f>
        <v>#VALUE!</v>
      </c>
      <c r="ER11" s="38" t="e">
        <f>SUM(EF$8:EF11)+SUM(EJ$8:EJ11)+SUM(EN$8:EN11)</f>
        <v>#VALUE!</v>
      </c>
      <c r="ES11" s="39" t="e">
        <f t="shared" si="84"/>
        <v>#VALUE!</v>
      </c>
      <c r="ET11" s="39" t="e">
        <f t="shared" si="85"/>
        <v>#VALUE!</v>
      </c>
      <c r="EU11" s="39" t="e">
        <f t="shared" si="86"/>
        <v>#VALUE!</v>
      </c>
      <c r="EV11" s="39" t="e">
        <f t="shared" si="87"/>
        <v>#VALUE!</v>
      </c>
      <c r="EX11" s="8">
        <f t="shared" si="88"/>
        <v>6479.8810186646415</v>
      </c>
      <c r="EY11" s="8">
        <f t="shared" si="89"/>
        <v>7970.2536529575082</v>
      </c>
      <c r="EZ11" s="8">
        <f t="shared" si="90"/>
        <v>6479.8810186646397</v>
      </c>
      <c r="FA11" s="8">
        <f t="shared" si="91"/>
        <v>0</v>
      </c>
      <c r="FB11" s="8" t="e">
        <f t="shared" si="92"/>
        <v>#VALUE!</v>
      </c>
      <c r="FC11" s="8">
        <f t="shared" si="93"/>
        <v>0</v>
      </c>
      <c r="FD11" s="8" t="e">
        <f t="shared" si="94"/>
        <v>#VALUE!</v>
      </c>
      <c r="FE11" s="8" t="e">
        <f t="shared" si="95"/>
        <v>#VALUE!</v>
      </c>
      <c r="FF11" s="8">
        <f t="shared" si="105"/>
        <v>0</v>
      </c>
      <c r="FG11" s="8">
        <f t="shared" si="96"/>
        <v>0</v>
      </c>
      <c r="FH11" s="8">
        <f t="shared" si="97"/>
        <v>0</v>
      </c>
      <c r="FI11" s="8">
        <f t="shared" si="98"/>
        <v>0</v>
      </c>
      <c r="FJ11" s="38" t="e">
        <f>SUM(EX$8:EX11)+SUM(FB$8:FB11)+SUM(FF$8:FF11)</f>
        <v>#VALUE!</v>
      </c>
      <c r="FK11" s="38">
        <f>SUM(EY$8:EY11)+SUM(FC$8:FC11)+SUM(FG$8:FG11)</f>
        <v>18347.523723799641</v>
      </c>
      <c r="FL11" s="38" t="e">
        <f>SUM(EZ$8:EZ11)+SUM(FD$8:FD11)+SUM(FH$8:FH11)</f>
        <v>#VALUE!</v>
      </c>
      <c r="FM11" s="38" t="e">
        <f>SUM(FA$8:FA11)+SUM(FE$8:FE11)+SUM(FI$8:FI11)</f>
        <v>#VALUE!</v>
      </c>
      <c r="FN11" s="39" t="e">
        <f t="shared" si="99"/>
        <v>#VALUE!</v>
      </c>
      <c r="FO11" s="39" t="e">
        <f t="shared" si="100"/>
        <v>#VALUE!</v>
      </c>
      <c r="FP11" s="39" t="e">
        <f t="shared" si="101"/>
        <v>#VALUE!</v>
      </c>
      <c r="FQ11" s="39" t="e">
        <f t="shared" si="102"/>
        <v>#VALUE!</v>
      </c>
    </row>
    <row r="12" spans="2:173" x14ac:dyDescent="0.2">
      <c r="B12" s="78"/>
      <c r="C12" s="64"/>
      <c r="D12" s="64"/>
      <c r="E12" s="79"/>
      <c r="G12" s="6">
        <v>5</v>
      </c>
      <c r="H12" s="6">
        <f>'[1]资源-木石铜粮'!BI10</f>
        <v>618501.60131037491</v>
      </c>
      <c r="I12" s="6">
        <f>'[1]资源-木石铜粮'!BJ10</f>
        <v>618501.60131037491</v>
      </c>
      <c r="J12" s="6">
        <f>'[1]资源-木石铜粮'!BK10</f>
        <v>618501.60131037491</v>
      </c>
      <c r="K12" s="6">
        <f>'[1]资源-木石铜粮'!BL10</f>
        <v>618501.60131037491</v>
      </c>
      <c r="L12" s="6">
        <f>'[1]资源-木石铜粮'!BM10</f>
        <v>618501.60131037491</v>
      </c>
      <c r="M12" s="6">
        <f>'[1]功能-战损相关'!EM15</f>
        <v>720222.36276669428</v>
      </c>
      <c r="N12" s="6">
        <f>'[1]功能-战损相关'!EN15</f>
        <v>795039.7517701363</v>
      </c>
      <c r="O12" s="6">
        <f>'[1]功能-战损相关'!EO15</f>
        <v>832267.85438917775</v>
      </c>
      <c r="P12" s="6">
        <f>'[1]功能-战损相关'!EP15</f>
        <v>771036.26808288298</v>
      </c>
      <c r="Q12" s="6">
        <f>'[1]功能-战损相关'!EQ15</f>
        <v>692011.70195228641</v>
      </c>
      <c r="R12" s="6">
        <f>'[3]功能-圣人研究'!CA12</f>
        <v>0</v>
      </c>
      <c r="S12" s="6">
        <f>'[3]功能-圣人研究'!CB12</f>
        <v>0</v>
      </c>
      <c r="T12" s="6">
        <f>'[3]功能-圣人研究'!CC12</f>
        <v>0</v>
      </c>
      <c r="U12" s="6">
        <f>'[3]功能-圣人研究'!CD12</f>
        <v>0</v>
      </c>
      <c r="V12" s="6">
        <f>'[3]功能-圣人研究'!CE12</f>
        <v>0</v>
      </c>
      <c r="X12" s="6">
        <v>5</v>
      </c>
      <c r="Y12" s="6">
        <f>[4]士兵相关信息!AI11</f>
        <v>170460.15958865051</v>
      </c>
      <c r="Z12" s="6">
        <f>[4]士兵相关信息!AJ11</f>
        <v>192267.86661594725</v>
      </c>
      <c r="AA12" s="6">
        <f>[4]士兵相关信息!AK11</f>
        <v>213327.00511358376</v>
      </c>
      <c r="AB12" s="6">
        <f>[4]士兵相关信息!AL11</f>
        <v>259133.40905032677</v>
      </c>
      <c r="AC12" s="6">
        <f>[4]士兵相关信息!AM11</f>
        <v>304928.31296511507</v>
      </c>
      <c r="AE12" s="6">
        <v>5</v>
      </c>
      <c r="AF12" s="6">
        <f>求节点(节奏总纲!D$4:D$163,H$8:H$167,节奏总纲!AA8)-IF($AE12=1,0,求节点(节奏总纲!D$4:D$163,H$8:H$167,节奏总纲!AA7))</f>
        <v>32086.223569959577</v>
      </c>
      <c r="AG12" s="6">
        <f>求节点(节奏总纲!E$4:E$163,I$8:I$167,节奏总纲!AB8)-IF($AE12=1,0,求节点(节奏总纲!E$4:E$163,I$8:I$167,节奏总纲!AB7))</f>
        <v>28569.305638022692</v>
      </c>
      <c r="AH12" s="6">
        <f>求节点(节奏总纲!F$4:F$163,J$8:J$167,节奏总纲!AC8)-IF($AE12=1,0,求节点(节奏总纲!F$4:F$163,J$8:J$167,节奏总纲!AC7))</f>
        <v>26860.57281704207</v>
      </c>
      <c r="AI12" s="6">
        <f>求节点(节奏总纲!G$4:G$163,K$8:K$167,节奏总纲!AD8)-IF($AE12=1,0,求节点(节奏总纲!G$4:G$163,K$8:K$167,节奏总纲!AD7))</f>
        <v>25033.325200452564</v>
      </c>
      <c r="AJ12" s="6">
        <f>求节点(节奏总纲!H$4:H$163,L$8:L$167,节奏总纲!AE8)-IF($AE12=1,0,求节点(节奏总纲!H$4:H$163,L$8:L$167,节奏总纲!AE7))</f>
        <v>23254.384232416996</v>
      </c>
      <c r="AK12" s="6">
        <f>求节点(节奏总纲!D$4:D$163,M$8:M$167,节奏总纲!AA8)-IF($AE12=1,0,求节点(节奏总纲!D$4:D$163,M$8:M$167,节奏总纲!AA7))</f>
        <v>66617.191535532067</v>
      </c>
      <c r="AL12" s="6">
        <f>求节点(节奏总纲!E$4:E$163,N$8:N$167,节奏总纲!AB8)-IF($AE12=1,0,求节点(节奏总纲!E$4:E$163,N$8:N$167,节奏总纲!AB7))</f>
        <v>69232.076755998118</v>
      </c>
      <c r="AM12" s="6">
        <f>求节点(节奏总纲!F$4:F$163,O$8:O$167,节奏总纲!AC8)-IF($AE12=1,0,求节点(节奏总纲!F$4:F$163,O$8:O$167,节奏总纲!AC7))</f>
        <v>69165.076458987198</v>
      </c>
      <c r="AN12" s="6">
        <f>求节点(节奏总纲!G$4:G$163,P$8:P$167,节奏总纲!AD8)-IF($AE12=1,0,求节点(节奏总纲!G$4:G$163,P$8:P$167,节奏总纲!AD7))</f>
        <v>62522.270807643086</v>
      </c>
      <c r="AO12" s="6">
        <f>求节点(节奏总纲!H$4:H$163,Q$8:Q$167,节奏总纲!AE8)-IF($AE12=1,0,求节点(节奏总纲!H$4:H$163,Q$8:Q$167,节奏总纲!AE7))</f>
        <v>57910.395069017075</v>
      </c>
      <c r="AP12" s="6">
        <f>求节点(节奏总纲!D$4:D$163,R$8:R$167,节奏总纲!AA8)-IF($AE12=1,0,求节点(节奏总纲!D$4:D$163,R$8:R$167,节奏总纲!AA7))</f>
        <v>0</v>
      </c>
      <c r="AQ12" s="6">
        <f>求节点(节奏总纲!E$4:E$163,S$8:S$167,节奏总纲!AB8)-IF($AE12=1,0,求节点(节奏总纲!E$4:E$163,S$8:S$167,节奏总纲!AB7))</f>
        <v>0</v>
      </c>
      <c r="AR12" s="6">
        <f>求节点(节奏总纲!F$4:F$163,T$8:T$167,节奏总纲!AC8)-IF($AE12=1,0,求节点(节奏总纲!F$4:F$163,T$8:T$167,节奏总纲!AC7))</f>
        <v>0</v>
      </c>
      <c r="AS12" s="6">
        <f>求节点(节奏总纲!G$4:G$163,U$8:U$167,节奏总纲!AD8)-IF($AE12=1,0,求节点(节奏总纲!G$4:G$163,U$8:U$167,节奏总纲!AD7))</f>
        <v>0</v>
      </c>
      <c r="AT12" s="6">
        <f>求节点(节奏总纲!H$4:H$163,V$8:V$167,节奏总纲!AE8)-IF($AE12=1,0,求节点(节奏总纲!H$4:H$163,V$8:V$167,节奏总纲!AE7))</f>
        <v>0</v>
      </c>
      <c r="AV12" s="6">
        <v>5</v>
      </c>
      <c r="AW12" s="6">
        <f>求节点(节奏总纲!D$4:D$163,Y$8:Y$167,节奏总纲!AA8)-IF($AV12=1,0,求节点(节奏总纲!D$4:D$163,Y$8:Y$167,节奏总纲!AA7))+求节点(节奏总纲!D$4:D$103,信息索引!AK$4:AK$163,节奏总纲!AA8)</f>
        <v>2584.0363054218469</v>
      </c>
      <c r="AX12" s="6">
        <f>求节点(节奏总纲!E$4:E$163,Z$8:Z$167,节奏总纲!AB8)-IF($AV12=1,0,求节点(节奏总纲!E$4:E$163,Z$8:Z$167,节奏总纲!AB7))+求节点(节奏总纲!E$4:E$103,信息索引!AL$4:AL$163,节奏总纲!AB8)</f>
        <v>2065.0449303349014</v>
      </c>
      <c r="AY12" s="6">
        <f>求节点(节奏总纲!F$4:F$163,AA$8:AA$167,节奏总纲!AC8)-IF($AV12=1,0,求节点(节奏总纲!F$4:F$163,AA$8:AA$167,节奏总纲!AC7))+求节点(节奏总纲!F$4:F$103,信息索引!AM$4:AM$163,节奏总纲!AC8)</f>
        <v>1548.783697751147</v>
      </c>
      <c r="AZ12" s="6">
        <f>求节点(节奏总纲!G$4:G$163,AB$8:AB$167,节奏总纲!AD8)-IF($AV12=1,0,求节点(节奏总纲!G$4:G$163,AB$8:AB$167,节奏总纲!AD7))+求节点(节奏总纲!G$4:G$103,信息索引!AN$4:AN$163,节奏总纲!AD8)</f>
        <v>1032.5224651674507</v>
      </c>
      <c r="BA12" s="6">
        <f>求节点(节奏总纲!H$4:H$163,AC$8:AC$167,节奏总纲!AE8)-IF($AV12=1,0,求节点(节奏总纲!H$4:H$163,AC$8:AC$167,节奏总纲!AE7))+求节点(节奏总纲!H$4:H$103,信息索引!AO$4:AO$163,节奏总纲!AE8)</f>
        <v>516.26123258372536</v>
      </c>
      <c r="BC12" s="6">
        <v>1.24</v>
      </c>
      <c r="BD12" s="8">
        <v>5</v>
      </c>
      <c r="BE12" s="34">
        <f t="shared" si="16"/>
        <v>0.30864197530864201</v>
      </c>
      <c r="BF12" s="28">
        <f t="shared" si="17"/>
        <v>0.38271604938271603</v>
      </c>
      <c r="BG12" s="6">
        <f t="shared" si="18"/>
        <v>0.30864197530864196</v>
      </c>
      <c r="BH12" s="35">
        <v>0</v>
      </c>
      <c r="BI12" s="34" t="e">
        <f t="shared" si="19"/>
        <v>#VALUE!</v>
      </c>
      <c r="BJ12" s="6">
        <v>0</v>
      </c>
      <c r="BK12" s="6" t="e">
        <f t="shared" si="20"/>
        <v>#VALUE!</v>
      </c>
      <c r="BL12" s="28" t="e">
        <f>求节点(节奏总纲!D$4:D$163,[4]士兵阶位属性!CY$4:CY$163,节奏总纲!AA8)</f>
        <v>#VALUE!</v>
      </c>
      <c r="BM12" s="34">
        <f t="shared" si="22"/>
        <v>0.33333333333333337</v>
      </c>
      <c r="BN12" s="6">
        <f t="shared" si="0"/>
        <v>0</v>
      </c>
      <c r="BO12" s="6">
        <f t="shared" si="23"/>
        <v>0.33333333333333337</v>
      </c>
      <c r="BP12" s="35">
        <f t="shared" si="103"/>
        <v>0.33333333333333331</v>
      </c>
      <c r="BQ12" s="6" t="e">
        <f t="shared" si="24"/>
        <v>#VALUE!</v>
      </c>
      <c r="BR12" s="8">
        <f t="shared" si="25"/>
        <v>9903.1554228270306</v>
      </c>
      <c r="BS12" s="8">
        <f t="shared" si="26"/>
        <v>12279.912724305515</v>
      </c>
      <c r="BT12" s="8">
        <f t="shared" si="27"/>
        <v>9903.1554228270288</v>
      </c>
      <c r="BU12" s="8">
        <f t="shared" si="28"/>
        <v>0</v>
      </c>
      <c r="BV12" s="8" t="e">
        <f t="shared" si="29"/>
        <v>#VALUE!</v>
      </c>
      <c r="BW12" s="8">
        <f t="shared" si="30"/>
        <v>0</v>
      </c>
      <c r="BX12" s="8" t="e">
        <f t="shared" si="31"/>
        <v>#VALUE!</v>
      </c>
      <c r="BY12" s="8" t="e">
        <f t="shared" si="104"/>
        <v>#VALUE!</v>
      </c>
      <c r="BZ12" s="8">
        <f t="shared" si="32"/>
        <v>0</v>
      </c>
      <c r="CA12" s="8">
        <f t="shared" si="33"/>
        <v>0</v>
      </c>
      <c r="CB12" s="8">
        <f t="shared" si="34"/>
        <v>0</v>
      </c>
      <c r="CC12" s="8">
        <f t="shared" si="35"/>
        <v>0</v>
      </c>
      <c r="CD12" s="38" t="e">
        <f>SUM(BR$8:BR12)+SUM(BV$8:BV12)+SUM(BZ$8:BZ12)</f>
        <v>#VALUE!</v>
      </c>
      <c r="CE12" s="38">
        <f>SUM(BS$8:BS12)+SUM(BW$8:BW12)+SUM(CA$8:CA12)</f>
        <v>33659.361706956493</v>
      </c>
      <c r="CF12" s="38" t="e">
        <f>SUM(BT$8:BT12)+SUM(BX$8:BX12)+SUM(CB$8:CB12)</f>
        <v>#VALUE!</v>
      </c>
      <c r="CG12" s="38" t="e">
        <f>SUM(BU$8:BU12)+SUM(BY$8:BY12)+SUM(CC$8:CC12)</f>
        <v>#VALUE!</v>
      </c>
      <c r="CH12" s="39" t="e">
        <f t="shared" si="36"/>
        <v>#VALUE!</v>
      </c>
      <c r="CI12" s="39" t="e">
        <f t="shared" si="37"/>
        <v>#VALUE!</v>
      </c>
      <c r="CJ12" s="39" t="e">
        <f t="shared" si="38"/>
        <v>#VALUE!</v>
      </c>
      <c r="CK12" s="39" t="e">
        <f t="shared" si="39"/>
        <v>#VALUE!</v>
      </c>
      <c r="CM12" s="8">
        <f t="shared" si="40"/>
        <v>8817.6869253156474</v>
      </c>
      <c r="CN12" s="8">
        <f t="shared" si="41"/>
        <v>10933.931787391401</v>
      </c>
      <c r="CO12" s="8">
        <f t="shared" si="42"/>
        <v>8817.6869253156456</v>
      </c>
      <c r="CP12" s="8">
        <f t="shared" si="43"/>
        <v>0</v>
      </c>
      <c r="CQ12" s="8" t="e">
        <f t="shared" si="44"/>
        <v>#VALUE!</v>
      </c>
      <c r="CR12" s="8">
        <f t="shared" si="45"/>
        <v>0</v>
      </c>
      <c r="CS12" s="8" t="e">
        <f t="shared" si="46"/>
        <v>#VALUE!</v>
      </c>
      <c r="CT12" s="8" t="e">
        <f t="shared" si="47"/>
        <v>#VALUE!</v>
      </c>
      <c r="CU12" s="8">
        <f t="shared" si="48"/>
        <v>0</v>
      </c>
      <c r="CV12" s="8">
        <f t="shared" si="49"/>
        <v>0</v>
      </c>
      <c r="CW12" s="8">
        <f t="shared" si="50"/>
        <v>0</v>
      </c>
      <c r="CX12" s="8">
        <f t="shared" si="51"/>
        <v>0</v>
      </c>
      <c r="CY12" s="38" t="e">
        <f>SUM(CM$8:CM12)+SUM(CQ$8:CQ12)+SUM(CU$8:CU12)</f>
        <v>#VALUE!</v>
      </c>
      <c r="CZ12" s="38">
        <f>SUM(CN$8:CN12)+SUM(CR$8:CR12)+SUM(CV$8:CV12)</f>
        <v>31516.149999643592</v>
      </c>
      <c r="DA12" s="38" t="e">
        <f>SUM(CO$8:CO12)+SUM(CS$8:CS12)+SUM(CW$8:CW12)</f>
        <v>#VALUE!</v>
      </c>
      <c r="DB12" s="38" t="e">
        <f>SUM(CP$8:CP12)+SUM(CT$8:CT12)+SUM(CX$8:CX12)</f>
        <v>#VALUE!</v>
      </c>
      <c r="DC12" s="39" t="e">
        <f t="shared" si="52"/>
        <v>#VALUE!</v>
      </c>
      <c r="DD12" s="39" t="e">
        <f t="shared" si="53"/>
        <v>#VALUE!</v>
      </c>
      <c r="DE12" s="39" t="e">
        <f t="shared" si="54"/>
        <v>#VALUE!</v>
      </c>
      <c r="DF12" s="39" t="e">
        <f t="shared" si="55"/>
        <v>#VALUE!</v>
      </c>
      <c r="DH12" s="8">
        <f t="shared" si="56"/>
        <v>8290.3002521734797</v>
      </c>
      <c r="DI12" s="8">
        <f t="shared" si="57"/>
        <v>10279.972312695112</v>
      </c>
      <c r="DJ12" s="8">
        <f t="shared" si="58"/>
        <v>8290.3002521734779</v>
      </c>
      <c r="DK12" s="8">
        <f t="shared" si="59"/>
        <v>0</v>
      </c>
      <c r="DL12" s="8" t="e">
        <f t="shared" si="60"/>
        <v>#VALUE!</v>
      </c>
      <c r="DM12" s="8">
        <f t="shared" si="61"/>
        <v>0</v>
      </c>
      <c r="DN12" s="8" t="e">
        <f t="shared" si="62"/>
        <v>#VALUE!</v>
      </c>
      <c r="DO12" s="8" t="e">
        <f t="shared" si="63"/>
        <v>#VALUE!</v>
      </c>
      <c r="DP12" s="8">
        <f t="shared" si="64"/>
        <v>0</v>
      </c>
      <c r="DQ12" s="8">
        <f t="shared" si="65"/>
        <v>0</v>
      </c>
      <c r="DR12" s="8">
        <f t="shared" si="66"/>
        <v>0</v>
      </c>
      <c r="DS12" s="8">
        <f t="shared" si="67"/>
        <v>0</v>
      </c>
      <c r="DT12" s="38" t="e">
        <f>SUM(DH$8:DH12)+SUM(DL$8:DL12)+SUM(DP$8:DP12)</f>
        <v>#VALUE!</v>
      </c>
      <c r="DU12" s="38">
        <f>SUM(DI$8:DI12)+SUM(DM$8:DM12)+SUM(DQ$8:DQ12)</f>
        <v>30088.259137339293</v>
      </c>
      <c r="DV12" s="38" t="e">
        <f>SUM(DJ$8:DJ12)+SUM(DN$8:DN12)+SUM(DR$8:DR12)</f>
        <v>#VALUE!</v>
      </c>
      <c r="DW12" s="38" t="e">
        <f>SUM(DK$8:DK12)+SUM(DO$8:DO12)+SUM(DS$8:DS12)</f>
        <v>#VALUE!</v>
      </c>
      <c r="DX12" s="39" t="e">
        <f t="shared" si="68"/>
        <v>#VALUE!</v>
      </c>
      <c r="DY12" s="39" t="e">
        <f t="shared" si="69"/>
        <v>#VALUE!</v>
      </c>
      <c r="DZ12" s="39" t="e">
        <f t="shared" si="70"/>
        <v>#VALUE!</v>
      </c>
      <c r="EA12" s="39" t="e">
        <f t="shared" si="71"/>
        <v>#VALUE!</v>
      </c>
      <c r="EC12" s="8">
        <f t="shared" si="72"/>
        <v>7726.3349384112862</v>
      </c>
      <c r="ED12" s="8">
        <f t="shared" si="73"/>
        <v>9580.6553236299933</v>
      </c>
      <c r="EE12" s="8">
        <f t="shared" si="74"/>
        <v>7726.3349384112844</v>
      </c>
      <c r="EF12" s="8">
        <f t="shared" si="75"/>
        <v>0</v>
      </c>
      <c r="EG12" s="8" t="e">
        <f t="shared" si="76"/>
        <v>#VALUE!</v>
      </c>
      <c r="EH12" s="8">
        <f t="shared" si="77"/>
        <v>0</v>
      </c>
      <c r="EI12" s="8" t="e">
        <f t="shared" si="78"/>
        <v>#VALUE!</v>
      </c>
      <c r="EJ12" s="8" t="e">
        <f t="shared" si="79"/>
        <v>#VALUE!</v>
      </c>
      <c r="EK12" s="8">
        <f t="shared" si="80"/>
        <v>0</v>
      </c>
      <c r="EL12" s="8">
        <f t="shared" si="81"/>
        <v>0</v>
      </c>
      <c r="EM12" s="8">
        <f t="shared" si="82"/>
        <v>0</v>
      </c>
      <c r="EN12" s="8">
        <f t="shared" si="83"/>
        <v>0</v>
      </c>
      <c r="EO12" s="38" t="e">
        <f>SUM(EC$8:EC12)+SUM(EG$8:EG12)+SUM(EK$8:EK12)</f>
        <v>#VALUE!</v>
      </c>
      <c r="EP12" s="38">
        <f>SUM(ED$8:ED12)+SUM(EH$8:EH12)+SUM(EL$8:EL12)</f>
        <v>28632.409548147887</v>
      </c>
      <c r="EQ12" s="38" t="e">
        <f>SUM(EE$8:EE12)+SUM(EI$8:EI12)+SUM(EM$8:EM12)</f>
        <v>#VALUE!</v>
      </c>
      <c r="ER12" s="38" t="e">
        <f>SUM(EF$8:EF12)+SUM(EJ$8:EJ12)+SUM(EN$8:EN12)</f>
        <v>#VALUE!</v>
      </c>
      <c r="ES12" s="39" t="e">
        <f t="shared" si="84"/>
        <v>#VALUE!</v>
      </c>
      <c r="ET12" s="39" t="e">
        <f t="shared" si="85"/>
        <v>#VALUE!</v>
      </c>
      <c r="EU12" s="39" t="e">
        <f t="shared" si="86"/>
        <v>#VALUE!</v>
      </c>
      <c r="EV12" s="39" t="e">
        <f t="shared" si="87"/>
        <v>#VALUE!</v>
      </c>
      <c r="EX12" s="8">
        <f t="shared" si="88"/>
        <v>7177.2790840793205</v>
      </c>
      <c r="EY12" s="8">
        <f t="shared" si="89"/>
        <v>8899.8260642583555</v>
      </c>
      <c r="EZ12" s="8">
        <f t="shared" si="90"/>
        <v>7177.2790840793195</v>
      </c>
      <c r="FA12" s="8">
        <f t="shared" si="91"/>
        <v>0</v>
      </c>
      <c r="FB12" s="8" t="e">
        <f t="shared" si="92"/>
        <v>#VALUE!</v>
      </c>
      <c r="FC12" s="8">
        <f t="shared" si="93"/>
        <v>0</v>
      </c>
      <c r="FD12" s="8" t="e">
        <f t="shared" si="94"/>
        <v>#VALUE!</v>
      </c>
      <c r="FE12" s="8" t="e">
        <f t="shared" si="95"/>
        <v>#VALUE!</v>
      </c>
      <c r="FF12" s="8">
        <f t="shared" si="105"/>
        <v>0</v>
      </c>
      <c r="FG12" s="8">
        <f t="shared" si="96"/>
        <v>0</v>
      </c>
      <c r="FH12" s="8">
        <f t="shared" si="97"/>
        <v>0</v>
      </c>
      <c r="FI12" s="8">
        <f t="shared" si="98"/>
        <v>0</v>
      </c>
      <c r="FJ12" s="38" t="e">
        <f>SUM(EX$8:EX12)+SUM(FB$8:FB12)+SUM(FF$8:FF12)</f>
        <v>#VALUE!</v>
      </c>
      <c r="FK12" s="38">
        <f>SUM(EY$8:EY12)+SUM(FC$8:FC12)+SUM(FG$8:FG12)</f>
        <v>27247.349788057996</v>
      </c>
      <c r="FL12" s="38" t="e">
        <f>SUM(EZ$8:EZ12)+SUM(FD$8:FD12)+SUM(FH$8:FH12)</f>
        <v>#VALUE!</v>
      </c>
      <c r="FM12" s="38" t="e">
        <f>SUM(FA$8:FA12)+SUM(FE$8:FE12)+SUM(FI$8:FI12)</f>
        <v>#VALUE!</v>
      </c>
      <c r="FN12" s="39" t="e">
        <f t="shared" si="99"/>
        <v>#VALUE!</v>
      </c>
      <c r="FO12" s="39" t="e">
        <f t="shared" si="100"/>
        <v>#VALUE!</v>
      </c>
      <c r="FP12" s="39" t="e">
        <f t="shared" si="101"/>
        <v>#VALUE!</v>
      </c>
      <c r="FQ12" s="39" t="e">
        <f t="shared" si="102"/>
        <v>#VALUE!</v>
      </c>
    </row>
    <row r="13" spans="2:173" x14ac:dyDescent="0.2">
      <c r="B13" s="78"/>
      <c r="C13" s="64"/>
      <c r="D13" s="64"/>
      <c r="E13" s="79"/>
      <c r="G13" s="6">
        <v>6</v>
      </c>
      <c r="H13" s="6">
        <f>'[1]资源-木石铜粮'!BI11</f>
        <v>768064.53315147816</v>
      </c>
      <c r="I13" s="6">
        <f>'[1]资源-木石铜粮'!BJ11</f>
        <v>768064.53315147816</v>
      </c>
      <c r="J13" s="6">
        <f>'[1]资源-木石铜粮'!BK11</f>
        <v>768064.53315147816</v>
      </c>
      <c r="K13" s="6">
        <f>'[1]资源-木石铜粮'!BL11</f>
        <v>768064.53315147816</v>
      </c>
      <c r="L13" s="6">
        <f>'[1]资源-木石铜粮'!BM11</f>
        <v>768064.53315147816</v>
      </c>
      <c r="M13" s="6">
        <f>'[1]功能-战损相关'!EM16</f>
        <v>903484.07099488634</v>
      </c>
      <c r="N13" s="6">
        <f>'[1]功能-战损相关'!EN16</f>
        <v>1009347.8467864713</v>
      </c>
      <c r="O13" s="6">
        <f>'[1]功能-战损相关'!EO16</f>
        <v>1058341.7544732755</v>
      </c>
      <c r="P13" s="6">
        <f>'[1]功能-战损相关'!EP16</f>
        <v>963725.00159820309</v>
      </c>
      <c r="Q13" s="6">
        <f>'[1]功能-战损相关'!EQ16</f>
        <v>824013.21718439087</v>
      </c>
      <c r="R13" s="6">
        <f>'[3]功能-圣人研究'!CA13</f>
        <v>0</v>
      </c>
      <c r="S13" s="6">
        <f>'[3]功能-圣人研究'!CB13</f>
        <v>0</v>
      </c>
      <c r="T13" s="6">
        <f>'[3]功能-圣人研究'!CC13</f>
        <v>0</v>
      </c>
      <c r="U13" s="6">
        <f>'[3]功能-圣人研究'!CD13</f>
        <v>0</v>
      </c>
      <c r="V13" s="6">
        <f>'[3]功能-圣人研究'!CE13</f>
        <v>0</v>
      </c>
      <c r="X13" s="6">
        <v>6</v>
      </c>
      <c r="Y13" s="6">
        <f>[4]士兵相关信息!AI12</f>
        <v>175941.32181206485</v>
      </c>
      <c r="Z13" s="6">
        <f>[4]士兵相关信息!AJ12</f>
        <v>196964.65786913803</v>
      </c>
      <c r="AA13" s="6">
        <f>[4]士兵相关信息!AK12</f>
        <v>217118.48552085631</v>
      </c>
      <c r="AB13" s="6">
        <f>[4]士兵相关信息!AL12</f>
        <v>261793.04703545698</v>
      </c>
      <c r="AC13" s="6">
        <f>[4]士兵相关信息!AM12</f>
        <v>306226.50396576332</v>
      </c>
      <c r="AE13" s="6">
        <v>6</v>
      </c>
      <c r="AF13" s="6">
        <f>求节点(节奏总纲!D$4:D$163,H$8:H$167,节奏总纲!AA9)-IF($AE13=1,0,求节点(节奏总纲!D$4:D$163,H$8:H$167,节奏总纲!AA8))</f>
        <v>134092.29090846336</v>
      </c>
      <c r="AG13" s="6">
        <f>求节点(节奏总纲!E$4:E$163,I$8:I$167,节奏总纲!AB9)-IF($AE13=1,0,求节点(节奏总纲!E$4:E$163,I$8:I$167,节奏总纲!AB8))</f>
        <v>116926.81419287829</v>
      </c>
      <c r="AH13" s="6">
        <f>求节点(节奏总纲!F$4:F$163,J$8:J$167,节奏总纲!AC9)-IF($AE13=1,0,求节点(节奏总纲!F$4:F$163,J$8:J$167,节奏总纲!AC8))</f>
        <v>98455.565394650723</v>
      </c>
      <c r="AI13" s="6">
        <f>求节点(节奏总纲!G$4:G$163,K$8:K$167,节奏总纲!AD9)-IF($AE13=1,0,求节点(节奏总纲!G$4:G$163,K$8:K$167,节奏总纲!AD8))</f>
        <v>80382.17358761582</v>
      </c>
      <c r="AJ13" s="6">
        <f>求节点(节奏总纲!H$4:H$163,L$8:L$167,节奏总纲!AE9)-IF($AE13=1,0,求节点(节奏总纲!H$4:H$163,L$8:L$167,节奏总纲!AE8))</f>
        <v>63739.06556629244</v>
      </c>
      <c r="AK13" s="6">
        <f>求节点(节奏总纲!D$4:D$163,M$8:M$167,节奏总纲!AA9)-IF($AE13=1,0,求节点(节奏总纲!D$4:D$163,M$8:M$167,节奏总纲!AA8))</f>
        <v>100502.68018740378</v>
      </c>
      <c r="AL13" s="6">
        <f>求节点(节奏总纲!E$4:E$163,N$8:N$167,节奏总纲!AB9)-IF($AE13=1,0,求节点(节奏总纲!E$4:E$163,N$8:N$167,节奏总纲!AB8))</f>
        <v>105565.61337223827</v>
      </c>
      <c r="AM13" s="6">
        <f>求节点(节奏总纲!F$4:F$163,O$8:O$167,节奏总纲!AC9)-IF($AE13=1,0,求节点(节奏总纲!F$4:F$163,O$8:O$167,节奏总纲!AC8))</f>
        <v>103538.8125349959</v>
      </c>
      <c r="AN13" s="6">
        <f>求节点(节奏总纲!G$4:G$163,P$8:P$167,节奏总纲!AD9)-IF($AE13=1,0,求节点(节奏总纲!G$4:G$163,P$8:P$167,节奏总纲!AD8))</f>
        <v>89543.49087394544</v>
      </c>
      <c r="AO13" s="6">
        <f>求节点(节奏总纲!H$4:H$163,Q$8:Q$167,节奏总纲!AE9)-IF($AE13=1,0,求节点(节奏总纲!H$4:H$163,Q$8:Q$167,节奏总纲!AE8))</f>
        <v>77953.297220177861</v>
      </c>
      <c r="AP13" s="6">
        <f>求节点(节奏总纲!D$4:D$163,R$8:R$167,节奏总纲!AA9)-IF($AE13=1,0,求节点(节奏总纲!D$4:D$163,R$8:R$167,节奏总纲!AA8))</f>
        <v>0</v>
      </c>
      <c r="AQ13" s="6">
        <f>求节点(节奏总纲!E$4:E$163,S$8:S$167,节奏总纲!AB9)-IF($AE13=1,0,求节点(节奏总纲!E$4:E$163,S$8:S$167,节奏总纲!AB8))</f>
        <v>0</v>
      </c>
      <c r="AR13" s="6">
        <f>求节点(节奏总纲!F$4:F$163,T$8:T$167,节奏总纲!AC9)-IF($AE13=1,0,求节点(节奏总纲!F$4:F$163,T$8:T$167,节奏总纲!AC8))</f>
        <v>0</v>
      </c>
      <c r="AS13" s="6">
        <f>求节点(节奏总纲!G$4:G$163,U$8:U$167,节奏总纲!AD9)-IF($AE13=1,0,求节点(节奏总纲!G$4:G$163,U$8:U$167,节奏总纲!AD8))</f>
        <v>0</v>
      </c>
      <c r="AT13" s="6">
        <f>求节点(节奏总纲!H$4:H$163,V$8:V$167,节奏总纲!AE9)-IF($AE13=1,0,求节点(节奏总纲!H$4:H$163,V$8:V$167,节奏总纲!AE8))</f>
        <v>0</v>
      </c>
      <c r="AV13" s="6">
        <v>6</v>
      </c>
      <c r="AW13" s="6">
        <f>求节点(节奏总纲!D$4:D$163,Y$8:Y$167,节奏总纲!AA9)-IF($AV13=1,0,求节点(节奏总纲!D$4:D$163,Y$8:Y$167,节奏总纲!AA8))+求节点(节奏总纲!D$4:D$103,信息索引!AK$4:AK$163,节奏总纲!AA9)</f>
        <v>3323.0759252882854</v>
      </c>
      <c r="AX13" s="6">
        <f>求节点(节奏总纲!E$4:E$163,Z$8:Z$167,节奏总纲!AB9)-IF($AV13=1,0,求节点(节奏总纲!E$4:E$163,Z$8:Z$167,节奏总纲!AB8))+求节点(节奏总纲!E$4:E$103,信息索引!AL$4:AL$163,节奏总纲!AB9)</f>
        <v>2540.0678651636699</v>
      </c>
      <c r="AY13" s="6">
        <f>求节点(节奏总纲!F$4:F$163,AA$8:AA$167,节奏总纲!AC9)-IF($AV13=1,0,求节点(节奏总纲!F$4:F$163,AA$8:AA$167,节奏总纲!AC8))+求节点(节奏总纲!F$4:F$103,信息索引!AM$4:AM$163,节奏总纲!AC9)</f>
        <v>1905.0508988727815</v>
      </c>
      <c r="AZ13" s="6">
        <f>求节点(节奏总纲!G$4:G$163,AB$8:AB$167,节奏总纲!AD9)-IF($AV13=1,0,求节点(节奏总纲!G$4:G$163,AB$8:AB$167,节奏总纲!AD8))+求节点(节奏总纲!G$4:G$103,信息索引!AN$4:AN$163,节奏总纲!AD9)</f>
        <v>1270.0339325818641</v>
      </c>
      <c r="BA13" s="6">
        <f>求节点(节奏总纲!H$4:H$163,AC$8:AC$167,节奏总纲!AE9)-IF($AV13=1,0,求节点(节奏总纲!H$4:H$163,AC$8:AC$167,节奏总纲!AE8))+求节点(节奏总纲!H$4:H$103,信息索引!AO$4:AO$163,节奏总纲!AE9)</f>
        <v>635.01696629088838</v>
      </c>
      <c r="BC13" s="6">
        <v>1.25</v>
      </c>
      <c r="BD13" s="8">
        <v>6</v>
      </c>
      <c r="BE13" s="34">
        <f t="shared" si="16"/>
        <v>0.30769230769230771</v>
      </c>
      <c r="BF13" s="28">
        <f t="shared" si="17"/>
        <v>0.38461538461538464</v>
      </c>
      <c r="BG13" s="6">
        <f t="shared" si="18"/>
        <v>0.30769230769230765</v>
      </c>
      <c r="BH13" s="35">
        <v>0</v>
      </c>
      <c r="BI13" s="34" t="e">
        <f t="shared" si="19"/>
        <v>#VALUE!</v>
      </c>
      <c r="BJ13" s="6">
        <v>0</v>
      </c>
      <c r="BK13" s="6" t="e">
        <f t="shared" si="20"/>
        <v>#VALUE!</v>
      </c>
      <c r="BL13" s="28" t="e">
        <f>求节点(节奏总纲!D$4:D$163,[4]士兵阶位属性!CY$4:CY$163,节奏总纲!AA9)</f>
        <v>#VALUE!</v>
      </c>
      <c r="BM13" s="34">
        <f t="shared" si="22"/>
        <v>0.33333333333333337</v>
      </c>
      <c r="BN13" s="6">
        <f t="shared" si="0"/>
        <v>0</v>
      </c>
      <c r="BO13" s="6">
        <f t="shared" si="23"/>
        <v>0.33333333333333337</v>
      </c>
      <c r="BP13" s="35">
        <f t="shared" si="103"/>
        <v>0.33333333333333331</v>
      </c>
      <c r="BQ13" s="6" t="e">
        <f t="shared" si="24"/>
        <v>#VALUE!</v>
      </c>
      <c r="BR13" s="8">
        <f t="shared" si="25"/>
        <v>41259.166433373342</v>
      </c>
      <c r="BS13" s="8">
        <f t="shared" si="26"/>
        <v>51573.95804171668</v>
      </c>
      <c r="BT13" s="8">
        <f t="shared" si="27"/>
        <v>41259.166433373335</v>
      </c>
      <c r="BU13" s="8">
        <f t="shared" si="28"/>
        <v>0</v>
      </c>
      <c r="BV13" s="8" t="e">
        <f t="shared" si="29"/>
        <v>#VALUE!</v>
      </c>
      <c r="BW13" s="8">
        <f t="shared" si="30"/>
        <v>0</v>
      </c>
      <c r="BX13" s="8" t="e">
        <f t="shared" si="31"/>
        <v>#VALUE!</v>
      </c>
      <c r="BY13" s="8" t="e">
        <f t="shared" si="104"/>
        <v>#VALUE!</v>
      </c>
      <c r="BZ13" s="8">
        <f t="shared" si="32"/>
        <v>0</v>
      </c>
      <c r="CA13" s="8">
        <f t="shared" si="33"/>
        <v>0</v>
      </c>
      <c r="CB13" s="8">
        <f t="shared" si="34"/>
        <v>0</v>
      </c>
      <c r="CC13" s="8">
        <f t="shared" si="35"/>
        <v>0</v>
      </c>
      <c r="CD13" s="38" t="e">
        <f>SUM(BR$8:BR13)+SUM(BV$8:BV13)+SUM(BZ$8:BZ13)</f>
        <v>#VALUE!</v>
      </c>
      <c r="CE13" s="38">
        <f>SUM(BS$8:BS13)+SUM(BW$8:BW13)+SUM(CA$8:CA13)</f>
        <v>85233.319748673181</v>
      </c>
      <c r="CF13" s="38" t="e">
        <f>SUM(BT$8:BT13)+SUM(BX$8:BX13)+SUM(CB$8:CB13)</f>
        <v>#VALUE!</v>
      </c>
      <c r="CG13" s="38" t="e">
        <f>SUM(BU$8:BU13)+SUM(BY$8:BY13)+SUM(CC$8:CC13)</f>
        <v>#VALUE!</v>
      </c>
      <c r="CH13" s="39" t="e">
        <f t="shared" si="36"/>
        <v>#VALUE!</v>
      </c>
      <c r="CI13" s="39" t="e">
        <f t="shared" si="37"/>
        <v>#VALUE!</v>
      </c>
      <c r="CJ13" s="39" t="e">
        <f t="shared" si="38"/>
        <v>#VALUE!</v>
      </c>
      <c r="CK13" s="39" t="e">
        <f t="shared" si="39"/>
        <v>#VALUE!</v>
      </c>
      <c r="CM13" s="8">
        <f t="shared" si="40"/>
        <v>35977.481290116397</v>
      </c>
      <c r="CN13" s="8">
        <f t="shared" si="41"/>
        <v>44971.8516126455</v>
      </c>
      <c r="CO13" s="8">
        <f t="shared" si="42"/>
        <v>35977.48129011639</v>
      </c>
      <c r="CP13" s="8">
        <f t="shared" si="43"/>
        <v>0</v>
      </c>
      <c r="CQ13" s="8" t="e">
        <f t="shared" si="44"/>
        <v>#VALUE!</v>
      </c>
      <c r="CR13" s="8">
        <f t="shared" si="45"/>
        <v>0</v>
      </c>
      <c r="CS13" s="8" t="e">
        <f t="shared" si="46"/>
        <v>#VALUE!</v>
      </c>
      <c r="CT13" s="8" t="e">
        <f t="shared" si="47"/>
        <v>#VALUE!</v>
      </c>
      <c r="CU13" s="8">
        <f t="shared" si="48"/>
        <v>0</v>
      </c>
      <c r="CV13" s="8">
        <f t="shared" si="49"/>
        <v>0</v>
      </c>
      <c r="CW13" s="8">
        <f t="shared" si="50"/>
        <v>0</v>
      </c>
      <c r="CX13" s="8">
        <f t="shared" si="51"/>
        <v>0</v>
      </c>
      <c r="CY13" s="38" t="e">
        <f>SUM(CM$8:CM13)+SUM(CQ$8:CQ13)+SUM(CU$8:CU13)</f>
        <v>#VALUE!</v>
      </c>
      <c r="CZ13" s="38">
        <f>SUM(CN$8:CN13)+SUM(CR$8:CR13)+SUM(CV$8:CV13)</f>
        <v>76488.001612289096</v>
      </c>
      <c r="DA13" s="38" t="e">
        <f>SUM(CO$8:CO13)+SUM(CS$8:CS13)+SUM(CW$8:CW13)</f>
        <v>#VALUE!</v>
      </c>
      <c r="DB13" s="38" t="e">
        <f>SUM(CP$8:CP13)+SUM(CT$8:CT13)+SUM(CX$8:CX13)</f>
        <v>#VALUE!</v>
      </c>
      <c r="DC13" s="39" t="e">
        <f t="shared" si="52"/>
        <v>#VALUE!</v>
      </c>
      <c r="DD13" s="39" t="e">
        <f t="shared" si="53"/>
        <v>#VALUE!</v>
      </c>
      <c r="DE13" s="39" t="e">
        <f t="shared" si="54"/>
        <v>#VALUE!</v>
      </c>
      <c r="DF13" s="39" t="e">
        <f t="shared" si="55"/>
        <v>#VALUE!</v>
      </c>
      <c r="DH13" s="8">
        <f t="shared" si="56"/>
        <v>30294.020121430993</v>
      </c>
      <c r="DI13" s="8">
        <f t="shared" si="57"/>
        <v>37867.525151788745</v>
      </c>
      <c r="DJ13" s="8">
        <f t="shared" si="58"/>
        <v>30294.020121430989</v>
      </c>
      <c r="DK13" s="8">
        <f t="shared" si="59"/>
        <v>0</v>
      </c>
      <c r="DL13" s="8" t="e">
        <f t="shared" si="60"/>
        <v>#VALUE!</v>
      </c>
      <c r="DM13" s="8">
        <f t="shared" si="61"/>
        <v>0</v>
      </c>
      <c r="DN13" s="8" t="e">
        <f t="shared" si="62"/>
        <v>#VALUE!</v>
      </c>
      <c r="DO13" s="8" t="e">
        <f t="shared" si="63"/>
        <v>#VALUE!</v>
      </c>
      <c r="DP13" s="8">
        <f t="shared" si="64"/>
        <v>0</v>
      </c>
      <c r="DQ13" s="8">
        <f t="shared" si="65"/>
        <v>0</v>
      </c>
      <c r="DR13" s="8">
        <f t="shared" si="66"/>
        <v>0</v>
      </c>
      <c r="DS13" s="8">
        <f t="shared" si="67"/>
        <v>0</v>
      </c>
      <c r="DT13" s="38" t="e">
        <f>SUM(DH$8:DH13)+SUM(DL$8:DL13)+SUM(DP$8:DP13)</f>
        <v>#VALUE!</v>
      </c>
      <c r="DU13" s="38">
        <f>SUM(DI$8:DI13)+SUM(DM$8:DM13)+SUM(DQ$8:DQ13)</f>
        <v>67955.784289128031</v>
      </c>
      <c r="DV13" s="38" t="e">
        <f>SUM(DJ$8:DJ13)+SUM(DN$8:DN13)+SUM(DR$8:DR13)</f>
        <v>#VALUE!</v>
      </c>
      <c r="DW13" s="38" t="e">
        <f>SUM(DK$8:DK13)+SUM(DO$8:DO13)+SUM(DS$8:DS13)</f>
        <v>#VALUE!</v>
      </c>
      <c r="DX13" s="39" t="e">
        <f t="shared" si="68"/>
        <v>#VALUE!</v>
      </c>
      <c r="DY13" s="39" t="e">
        <f t="shared" si="69"/>
        <v>#VALUE!</v>
      </c>
      <c r="DZ13" s="39" t="e">
        <f t="shared" si="70"/>
        <v>#VALUE!</v>
      </c>
      <c r="EA13" s="39" t="e">
        <f t="shared" si="71"/>
        <v>#VALUE!</v>
      </c>
      <c r="EC13" s="8">
        <f t="shared" si="72"/>
        <v>24732.976488497177</v>
      </c>
      <c r="ED13" s="8">
        <f t="shared" si="73"/>
        <v>30916.220610621473</v>
      </c>
      <c r="EE13" s="8">
        <f t="shared" si="74"/>
        <v>24732.976488497174</v>
      </c>
      <c r="EF13" s="8">
        <f t="shared" si="75"/>
        <v>0</v>
      </c>
      <c r="EG13" s="8" t="e">
        <f t="shared" si="76"/>
        <v>#VALUE!</v>
      </c>
      <c r="EH13" s="8">
        <f t="shared" si="77"/>
        <v>0</v>
      </c>
      <c r="EI13" s="8" t="e">
        <f t="shared" si="78"/>
        <v>#VALUE!</v>
      </c>
      <c r="EJ13" s="8" t="e">
        <f t="shared" si="79"/>
        <v>#VALUE!</v>
      </c>
      <c r="EK13" s="8">
        <f t="shared" si="80"/>
        <v>0</v>
      </c>
      <c r="EL13" s="8">
        <f t="shared" si="81"/>
        <v>0</v>
      </c>
      <c r="EM13" s="8">
        <f t="shared" si="82"/>
        <v>0</v>
      </c>
      <c r="EN13" s="8">
        <f t="shared" si="83"/>
        <v>0</v>
      </c>
      <c r="EO13" s="38" t="e">
        <f>SUM(EC$8:EC13)+SUM(EG$8:EG13)+SUM(EK$8:EK13)</f>
        <v>#VALUE!</v>
      </c>
      <c r="EP13" s="38">
        <f>SUM(ED$8:ED13)+SUM(EH$8:EH13)+SUM(EL$8:EL13)</f>
        <v>59548.63015876936</v>
      </c>
      <c r="EQ13" s="38" t="e">
        <f>SUM(EE$8:EE13)+SUM(EI$8:EI13)+SUM(EM$8:EM13)</f>
        <v>#VALUE!</v>
      </c>
      <c r="ER13" s="38" t="e">
        <f>SUM(EF$8:EF13)+SUM(EJ$8:EJ13)+SUM(EN$8:EN13)</f>
        <v>#VALUE!</v>
      </c>
      <c r="ES13" s="39" t="e">
        <f t="shared" si="84"/>
        <v>#VALUE!</v>
      </c>
      <c r="ET13" s="39" t="e">
        <f t="shared" si="85"/>
        <v>#VALUE!</v>
      </c>
      <c r="EU13" s="39" t="e">
        <f t="shared" si="86"/>
        <v>#VALUE!</v>
      </c>
      <c r="EV13" s="39" t="e">
        <f t="shared" si="87"/>
        <v>#VALUE!</v>
      </c>
      <c r="EX13" s="8">
        <f t="shared" si="88"/>
        <v>19612.020174243829</v>
      </c>
      <c r="EY13" s="8">
        <f t="shared" si="89"/>
        <v>24515.025217804785</v>
      </c>
      <c r="EZ13" s="8">
        <f t="shared" si="90"/>
        <v>19612.020174243826</v>
      </c>
      <c r="FA13" s="8">
        <f t="shared" si="91"/>
        <v>0</v>
      </c>
      <c r="FB13" s="8" t="e">
        <f t="shared" si="92"/>
        <v>#VALUE!</v>
      </c>
      <c r="FC13" s="8">
        <f t="shared" si="93"/>
        <v>0</v>
      </c>
      <c r="FD13" s="8" t="e">
        <f t="shared" si="94"/>
        <v>#VALUE!</v>
      </c>
      <c r="FE13" s="8" t="e">
        <f t="shared" si="95"/>
        <v>#VALUE!</v>
      </c>
      <c r="FF13" s="8">
        <f t="shared" si="105"/>
        <v>0</v>
      </c>
      <c r="FG13" s="8">
        <f t="shared" si="96"/>
        <v>0</v>
      </c>
      <c r="FH13" s="8">
        <f t="shared" si="97"/>
        <v>0</v>
      </c>
      <c r="FI13" s="8">
        <f t="shared" si="98"/>
        <v>0</v>
      </c>
      <c r="FJ13" s="38" t="e">
        <f>SUM(EX$8:EX13)+SUM(FB$8:FB13)+SUM(FF$8:FF13)</f>
        <v>#VALUE!</v>
      </c>
      <c r="FK13" s="38">
        <f>SUM(EY$8:EY13)+SUM(FC$8:FC13)+SUM(FG$8:FG13)</f>
        <v>51762.375005862777</v>
      </c>
      <c r="FL13" s="38" t="e">
        <f>SUM(EZ$8:EZ13)+SUM(FD$8:FD13)+SUM(FH$8:FH13)</f>
        <v>#VALUE!</v>
      </c>
      <c r="FM13" s="38" t="e">
        <f>SUM(FA$8:FA13)+SUM(FE$8:FE13)+SUM(FI$8:FI13)</f>
        <v>#VALUE!</v>
      </c>
      <c r="FN13" s="39" t="e">
        <f t="shared" si="99"/>
        <v>#VALUE!</v>
      </c>
      <c r="FO13" s="39" t="e">
        <f t="shared" si="100"/>
        <v>#VALUE!</v>
      </c>
      <c r="FP13" s="39" t="e">
        <f t="shared" si="101"/>
        <v>#VALUE!</v>
      </c>
      <c r="FQ13" s="39" t="e">
        <f t="shared" si="102"/>
        <v>#VALUE!</v>
      </c>
    </row>
    <row r="14" spans="2:173" x14ac:dyDescent="0.2">
      <c r="B14" s="78"/>
      <c r="C14" s="64"/>
      <c r="D14" s="64"/>
      <c r="E14" s="79"/>
      <c r="G14" s="6">
        <v>7</v>
      </c>
      <c r="H14" s="6">
        <f>'[1]资源-木石铜粮'!BI12</f>
        <v>924912.98810661526</v>
      </c>
      <c r="I14" s="6">
        <f>'[1]资源-木石铜粮'!BJ12</f>
        <v>924912.98810661526</v>
      </c>
      <c r="J14" s="6">
        <f>'[1]资源-木石铜粮'!BK12</f>
        <v>924912.98810661526</v>
      </c>
      <c r="K14" s="6">
        <f>'[1]资源-木石铜粮'!BL12</f>
        <v>924912.98810661526</v>
      </c>
      <c r="L14" s="6">
        <f>'[1]资源-木石铜粮'!BM12</f>
        <v>924912.98810661526</v>
      </c>
      <c r="M14" s="6">
        <f>'[1]功能-战损相关'!EM17</f>
        <v>1107294.1283288135</v>
      </c>
      <c r="N14" s="6">
        <f>'[1]功能-战损相关'!EN17</f>
        <v>1251629.5138505988</v>
      </c>
      <c r="O14" s="6">
        <f>'[1]功能-战损相关'!EO17</f>
        <v>1317111.4231500195</v>
      </c>
      <c r="P14" s="6">
        <f>'[1]功能-战损相关'!EP17</f>
        <v>1179731.8030949235</v>
      </c>
      <c r="Q14" s="6">
        <f>'[1]功能-战损相关'!EQ17</f>
        <v>962724.19685999921</v>
      </c>
      <c r="R14" s="6">
        <f>'[3]功能-圣人研究'!CA14</f>
        <v>0</v>
      </c>
      <c r="S14" s="6">
        <f>'[3]功能-圣人研究'!CB14</f>
        <v>0</v>
      </c>
      <c r="T14" s="6">
        <f>'[3]功能-圣人研究'!CC14</f>
        <v>0</v>
      </c>
      <c r="U14" s="6">
        <f>'[3]功能-圣人研究'!CD14</f>
        <v>0</v>
      </c>
      <c r="V14" s="6">
        <f>'[3]功能-圣人研究'!CE14</f>
        <v>0</v>
      </c>
      <c r="X14" s="6">
        <v>7</v>
      </c>
      <c r="Y14" s="6">
        <f>[4]士兵相关信息!AI13</f>
        <v>181815.8860269768</v>
      </c>
      <c r="Z14" s="6">
        <f>[4]士兵相关信息!AJ13</f>
        <v>202081.07333430435</v>
      </c>
      <c r="AA14" s="6">
        <f>[4]士兵相关信息!AK13</f>
        <v>221295.49158554309</v>
      </c>
      <c r="AB14" s="6">
        <f>[4]士兵相关信息!AL13</f>
        <v>264768.53305792791</v>
      </c>
      <c r="AC14" s="6">
        <f>[4]士兵相关信息!AM13</f>
        <v>307514.66617070918</v>
      </c>
      <c r="AE14" s="6">
        <v>7</v>
      </c>
      <c r="AF14" s="6">
        <f>求节点(节奏总纲!D$4:D$163,H$8:H$167,节奏总纲!AA10)-IF($AE14=1,0,求节点(节奏总纲!D$4:D$163,H$8:H$167,节奏总纲!AA9))</f>
        <v>94895.851735140721</v>
      </c>
      <c r="AG14" s="6">
        <f>求节点(节奏总纲!E$4:E$163,I$8:I$167,节奏总纲!AB10)-IF($AE14=1,0,求节点(节奏总纲!E$4:E$163,I$8:I$167,节奏总纲!AB9))</f>
        <v>100536.01877251506</v>
      </c>
      <c r="AH14" s="6">
        <f>求节点(节奏总纲!F$4:F$163,J$8:J$167,节奏总纲!AC10)-IF($AE14=1,0,求节点(节奏总纲!F$4:F$163,J$8:J$167,节奏总纲!AC9))</f>
        <v>105872.58521697641</v>
      </c>
      <c r="AI14" s="6">
        <f>求节点(节奏总纲!G$4:G$163,K$8:K$167,节奏总纲!AD10)-IF($AE14=1,0,求节点(节奏总纲!G$4:G$163,K$8:K$167,节奏总纲!AD9))</f>
        <v>111536.77618499249</v>
      </c>
      <c r="AJ14" s="6">
        <f>求节点(节奏总纲!H$4:H$163,L$8:L$167,节奏总纲!AE10)-IF($AE14=1,0,求节点(节奏总纲!H$4:H$163,L$8:L$167,节奏总纲!AE9))</f>
        <v>116986.30689378301</v>
      </c>
      <c r="AK14" s="6">
        <f>求节点(节奏总纲!D$4:D$163,M$8:M$167,节奏总纲!AA10)-IF($AE14=1,0,求节点(节奏总纲!D$4:D$163,M$8:M$167,节奏总纲!AA9))</f>
        <v>194176.80374840408</v>
      </c>
      <c r="AL14" s="6">
        <f>求节点(节奏总纲!E$4:E$163,N$8:N$167,节奏总纲!AB10)-IF($AE14=1,0,求节点(节奏总纲!E$4:E$163,N$8:N$167,节奏总纲!AB9))</f>
        <v>188781.1637586687</v>
      </c>
      <c r="AM14" s="6">
        <f>求节点(节奏总纲!F$4:F$163,O$8:O$167,节奏总纲!AC10)-IF($AE14=1,0,求节点(节奏总纲!F$4:F$163,O$8:O$167,节奏总纲!AC9))</f>
        <v>172881.04143466742</v>
      </c>
      <c r="AN14" s="6">
        <f>求节点(节奏总纲!G$4:G$163,P$8:P$167,节奏总纲!AD10)-IF($AE14=1,0,求节点(节奏总纲!G$4:G$163,P$8:P$167,节奏总纲!AD9))</f>
        <v>139875.42993957884</v>
      </c>
      <c r="AO14" s="6">
        <f>求节点(节奏总纲!H$4:H$163,Q$8:Q$167,节奏总纲!AE10)-IF($AE14=1,0,求节点(节奏总纲!H$4:H$163,Q$8:Q$167,节奏总纲!AE9))</f>
        <v>111990.60452632513</v>
      </c>
      <c r="AP14" s="6">
        <f>求节点(节奏总纲!D$4:D$163,R$8:R$167,节奏总纲!AA10)-IF($AE14=1,0,求节点(节奏总纲!D$4:D$163,R$8:R$167,节奏总纲!AA9))</f>
        <v>0</v>
      </c>
      <c r="AQ14" s="6">
        <f>求节点(节奏总纲!E$4:E$163,S$8:S$167,节奏总纲!AB10)-IF($AE14=1,0,求节点(节奏总纲!E$4:E$163,S$8:S$167,节奏总纲!AB9))</f>
        <v>0</v>
      </c>
      <c r="AR14" s="6">
        <f>求节点(节奏总纲!F$4:F$163,T$8:T$167,节奏总纲!AC10)-IF($AE14=1,0,求节点(节奏总纲!F$4:F$163,T$8:T$167,节奏总纲!AC9))</f>
        <v>0</v>
      </c>
      <c r="AS14" s="6">
        <f>求节点(节奏总纲!G$4:G$163,U$8:U$167,节奏总纲!AD10)-IF($AE14=1,0,求节点(节奏总纲!G$4:G$163,U$8:U$167,节奏总纲!AD9))</f>
        <v>0</v>
      </c>
      <c r="AT14" s="6">
        <f>求节点(节奏总纲!H$4:H$163,V$8:V$167,节奏总纲!AE10)-IF($AE14=1,0,求节点(节奏总纲!H$4:H$163,V$8:V$167,节奏总纲!AE9))</f>
        <v>0</v>
      </c>
      <c r="AV14" s="6">
        <v>7</v>
      </c>
      <c r="AW14" s="6">
        <f>求节点(节奏总纲!D$4:D$163,Y$8:Y$167,节奏总纲!AA10)-IF($AV14=1,0,求节点(节奏总纲!D$4:D$163,Y$8:Y$167,节奏总纲!AA9))+求节点(节奏总纲!D$4:D$103,信息索引!AK$4:AK$163,节奏总纲!AA10)</f>
        <v>4833.1234817716177</v>
      </c>
      <c r="AX14" s="6">
        <f>求节点(节奏总纲!E$4:E$163,Z$8:Z$167,节奏总纲!AB10)-IF($AV14=1,0,求节点(节奏总纲!E$4:E$163,Z$8:Z$167,节奏总纲!AB9))+求节点(节奏总纲!E$4:E$103,信息索引!AL$4:AL$163,节奏总纲!AB10)</f>
        <v>3750.5440752118011</v>
      </c>
      <c r="AY14" s="6">
        <f>求节点(节奏总纲!F$4:F$163,AA$8:AA$167,节奏总纲!AC10)-IF($AV14=1,0,求节点(节奏总纲!F$4:F$163,AA$8:AA$167,节奏总纲!AC9))+求节点(节奏总纲!F$4:F$103,信息索引!AM$4:AM$163,节奏总纲!AC10)</f>
        <v>2453.1002656571218</v>
      </c>
      <c r="AZ14" s="6">
        <f>求节点(节奏总纲!G$4:G$163,AB$8:AB$167,节奏总纲!AD10)-IF($AV14=1,0,求节点(节奏总纲!G$4:G$163,AB$8:AB$167,节奏总纲!AD9))+求节点(节奏总纲!G$4:G$103,信息索引!AN$4:AN$163,节奏总纲!AD10)</f>
        <v>1635.4001771047479</v>
      </c>
      <c r="BA14" s="6">
        <f>求节点(节奏总纲!H$4:H$163,AC$8:AC$167,节奏总纲!AE10)-IF($AV14=1,0,求节点(节奏总纲!H$4:H$163,AC$8:AC$167,节奏总纲!AE9))+求节点(节奏总纲!H$4:H$103,信息索引!AO$4:AO$163,节奏总纲!AE10)</f>
        <v>817.70008855237393</v>
      </c>
      <c r="BC14" s="6">
        <v>1.26</v>
      </c>
      <c r="BD14" s="8">
        <v>7</v>
      </c>
      <c r="BE14" s="34">
        <f t="shared" si="16"/>
        <v>0.30674846625766872</v>
      </c>
      <c r="BF14" s="28">
        <f t="shared" si="17"/>
        <v>0.38650306748466262</v>
      </c>
      <c r="BG14" s="6">
        <f t="shared" si="18"/>
        <v>0.30674846625766866</v>
      </c>
      <c r="BH14" s="35">
        <v>0</v>
      </c>
      <c r="BI14" s="34" t="e">
        <f t="shared" si="19"/>
        <v>#VALUE!</v>
      </c>
      <c r="BJ14" s="6">
        <v>0</v>
      </c>
      <c r="BK14" s="6" t="e">
        <f t="shared" si="20"/>
        <v>#VALUE!</v>
      </c>
      <c r="BL14" s="28" t="e">
        <f>求节点(节奏总纲!D$4:D$163,[4]士兵阶位属性!CY$4:CY$163,节奏总纲!AA10)</f>
        <v>#VALUE!</v>
      </c>
      <c r="BM14" s="34">
        <f t="shared" si="22"/>
        <v>0.33333333333333337</v>
      </c>
      <c r="BN14" s="6">
        <f t="shared" si="0"/>
        <v>0</v>
      </c>
      <c r="BO14" s="6">
        <f t="shared" si="23"/>
        <v>0.33333333333333337</v>
      </c>
      <c r="BP14" s="35">
        <f t="shared" si="103"/>
        <v>0.33333333333333331</v>
      </c>
      <c r="BQ14" s="6" t="e">
        <f t="shared" si="24"/>
        <v>#VALUE!</v>
      </c>
      <c r="BR14" s="8">
        <f t="shared" si="25"/>
        <v>29109.156973969548</v>
      </c>
      <c r="BS14" s="8">
        <f t="shared" si="26"/>
        <v>36677.537787201632</v>
      </c>
      <c r="BT14" s="8">
        <f t="shared" si="27"/>
        <v>29109.156973969541</v>
      </c>
      <c r="BU14" s="8">
        <f t="shared" si="28"/>
        <v>0</v>
      </c>
      <c r="BV14" s="8" t="e">
        <f t="shared" si="29"/>
        <v>#VALUE!</v>
      </c>
      <c r="BW14" s="8">
        <f t="shared" si="30"/>
        <v>0</v>
      </c>
      <c r="BX14" s="8" t="e">
        <f t="shared" si="31"/>
        <v>#VALUE!</v>
      </c>
      <c r="BY14" s="8" t="e">
        <f t="shared" si="104"/>
        <v>#VALUE!</v>
      </c>
      <c r="BZ14" s="8">
        <f t="shared" si="32"/>
        <v>0</v>
      </c>
      <c r="CA14" s="8">
        <f t="shared" si="33"/>
        <v>0</v>
      </c>
      <c r="CB14" s="8">
        <f t="shared" si="34"/>
        <v>0</v>
      </c>
      <c r="CC14" s="8">
        <f t="shared" si="35"/>
        <v>0</v>
      </c>
      <c r="CD14" s="38" t="e">
        <f>SUM(BR$8:BR14)+SUM(BV$8:BV14)+SUM(BZ$8:BZ14)</f>
        <v>#VALUE!</v>
      </c>
      <c r="CE14" s="38">
        <f>SUM(BS$8:BS14)+SUM(BW$8:BW14)+SUM(CA$8:CA14)</f>
        <v>121910.85753587482</v>
      </c>
      <c r="CF14" s="38" t="e">
        <f>SUM(BT$8:BT14)+SUM(BX$8:BX14)+SUM(CB$8:CB14)</f>
        <v>#VALUE!</v>
      </c>
      <c r="CG14" s="38" t="e">
        <f>SUM(BU$8:BU14)+SUM(BY$8:BY14)+SUM(CC$8:CC14)</f>
        <v>#VALUE!</v>
      </c>
      <c r="CH14" s="39" t="e">
        <f t="shared" si="36"/>
        <v>#VALUE!</v>
      </c>
      <c r="CI14" s="39" t="e">
        <f t="shared" si="37"/>
        <v>#VALUE!</v>
      </c>
      <c r="CJ14" s="39" t="e">
        <f t="shared" si="38"/>
        <v>#VALUE!</v>
      </c>
      <c r="CK14" s="39" t="e">
        <f t="shared" si="39"/>
        <v>#VALUE!</v>
      </c>
      <c r="CM14" s="8">
        <f t="shared" si="40"/>
        <v>30839.269562121186</v>
      </c>
      <c r="CN14" s="8">
        <f t="shared" si="41"/>
        <v>38857.479648272696</v>
      </c>
      <c r="CO14" s="8">
        <f t="shared" si="42"/>
        <v>30839.269562121179</v>
      </c>
      <c r="CP14" s="8">
        <f t="shared" si="43"/>
        <v>0</v>
      </c>
      <c r="CQ14" s="8" t="e">
        <f t="shared" si="44"/>
        <v>#VALUE!</v>
      </c>
      <c r="CR14" s="8">
        <f t="shared" si="45"/>
        <v>0</v>
      </c>
      <c r="CS14" s="8" t="e">
        <f t="shared" si="46"/>
        <v>#VALUE!</v>
      </c>
      <c r="CT14" s="8" t="e">
        <f t="shared" si="47"/>
        <v>#VALUE!</v>
      </c>
      <c r="CU14" s="8">
        <f t="shared" si="48"/>
        <v>0</v>
      </c>
      <c r="CV14" s="8">
        <f t="shared" si="49"/>
        <v>0</v>
      </c>
      <c r="CW14" s="8">
        <f t="shared" si="50"/>
        <v>0</v>
      </c>
      <c r="CX14" s="8">
        <f t="shared" si="51"/>
        <v>0</v>
      </c>
      <c r="CY14" s="38" t="e">
        <f>SUM(CM$8:CM14)+SUM(CQ$8:CQ14)+SUM(CU$8:CU14)</f>
        <v>#VALUE!</v>
      </c>
      <c r="CZ14" s="38">
        <f>SUM(CN$8:CN14)+SUM(CR$8:CR14)+SUM(CV$8:CV14)</f>
        <v>115345.48126056179</v>
      </c>
      <c r="DA14" s="38" t="e">
        <f>SUM(CO$8:CO14)+SUM(CS$8:CS14)+SUM(CW$8:CW14)</f>
        <v>#VALUE!</v>
      </c>
      <c r="DB14" s="38" t="e">
        <f>SUM(CP$8:CP14)+SUM(CT$8:CT14)+SUM(CX$8:CX14)</f>
        <v>#VALUE!</v>
      </c>
      <c r="DC14" s="39" t="e">
        <f t="shared" si="52"/>
        <v>#VALUE!</v>
      </c>
      <c r="DD14" s="39" t="e">
        <f t="shared" si="53"/>
        <v>#VALUE!</v>
      </c>
      <c r="DE14" s="39" t="e">
        <f t="shared" si="54"/>
        <v>#VALUE!</v>
      </c>
      <c r="DF14" s="39" t="e">
        <f t="shared" si="55"/>
        <v>#VALUE!</v>
      </c>
      <c r="DH14" s="8">
        <f t="shared" si="56"/>
        <v>32476.253134041843</v>
      </c>
      <c r="DI14" s="8">
        <f t="shared" si="57"/>
        <v>40920.078948892726</v>
      </c>
      <c r="DJ14" s="8">
        <f t="shared" si="58"/>
        <v>32476.253134041839</v>
      </c>
      <c r="DK14" s="8">
        <f t="shared" si="59"/>
        <v>0</v>
      </c>
      <c r="DL14" s="8" t="e">
        <f t="shared" si="60"/>
        <v>#VALUE!</v>
      </c>
      <c r="DM14" s="8">
        <f t="shared" si="61"/>
        <v>0</v>
      </c>
      <c r="DN14" s="8" t="e">
        <f t="shared" si="62"/>
        <v>#VALUE!</v>
      </c>
      <c r="DO14" s="8" t="e">
        <f t="shared" si="63"/>
        <v>#VALUE!</v>
      </c>
      <c r="DP14" s="8">
        <f t="shared" si="64"/>
        <v>0</v>
      </c>
      <c r="DQ14" s="8">
        <f t="shared" si="65"/>
        <v>0</v>
      </c>
      <c r="DR14" s="8">
        <f t="shared" si="66"/>
        <v>0</v>
      </c>
      <c r="DS14" s="8">
        <f t="shared" si="67"/>
        <v>0</v>
      </c>
      <c r="DT14" s="38" t="e">
        <f>SUM(DH$8:DH14)+SUM(DL$8:DL14)+SUM(DP$8:DP14)</f>
        <v>#VALUE!</v>
      </c>
      <c r="DU14" s="38">
        <f>SUM(DI$8:DI14)+SUM(DM$8:DM14)+SUM(DQ$8:DQ14)</f>
        <v>108875.86323802076</v>
      </c>
      <c r="DV14" s="38" t="e">
        <f>SUM(DJ$8:DJ14)+SUM(DN$8:DN14)+SUM(DR$8:DR14)</f>
        <v>#VALUE!</v>
      </c>
      <c r="DW14" s="38" t="e">
        <f>SUM(DK$8:DK14)+SUM(DO$8:DO14)+SUM(DS$8:DS14)</f>
        <v>#VALUE!</v>
      </c>
      <c r="DX14" s="39" t="e">
        <f t="shared" si="68"/>
        <v>#VALUE!</v>
      </c>
      <c r="DY14" s="39" t="e">
        <f t="shared" si="69"/>
        <v>#VALUE!</v>
      </c>
      <c r="DZ14" s="39" t="e">
        <f t="shared" si="70"/>
        <v>#VALUE!</v>
      </c>
      <c r="EA14" s="39" t="e">
        <f t="shared" si="71"/>
        <v>#VALUE!</v>
      </c>
      <c r="EC14" s="8">
        <f t="shared" si="72"/>
        <v>34213.735026071314</v>
      </c>
      <c r="ED14" s="8">
        <f t="shared" si="73"/>
        <v>43109.306132849859</v>
      </c>
      <c r="EE14" s="8">
        <f t="shared" si="74"/>
        <v>34213.735026071306</v>
      </c>
      <c r="EF14" s="8">
        <f t="shared" si="75"/>
        <v>0</v>
      </c>
      <c r="EG14" s="8" t="e">
        <f t="shared" si="76"/>
        <v>#VALUE!</v>
      </c>
      <c r="EH14" s="8">
        <f t="shared" si="77"/>
        <v>0</v>
      </c>
      <c r="EI14" s="8" t="e">
        <f t="shared" si="78"/>
        <v>#VALUE!</v>
      </c>
      <c r="EJ14" s="8" t="e">
        <f t="shared" si="79"/>
        <v>#VALUE!</v>
      </c>
      <c r="EK14" s="8">
        <f t="shared" si="80"/>
        <v>0</v>
      </c>
      <c r="EL14" s="8">
        <f t="shared" si="81"/>
        <v>0</v>
      </c>
      <c r="EM14" s="8">
        <f t="shared" si="82"/>
        <v>0</v>
      </c>
      <c r="EN14" s="8">
        <f t="shared" si="83"/>
        <v>0</v>
      </c>
      <c r="EO14" s="38" t="e">
        <f>SUM(EC$8:EC14)+SUM(EG$8:EG14)+SUM(EK$8:EK14)</f>
        <v>#VALUE!</v>
      </c>
      <c r="EP14" s="38">
        <f>SUM(ED$8:ED14)+SUM(EH$8:EH14)+SUM(EL$8:EL14)</f>
        <v>102657.93629161922</v>
      </c>
      <c r="EQ14" s="38" t="e">
        <f>SUM(EE$8:EE14)+SUM(EI$8:EI14)+SUM(EM$8:EM14)</f>
        <v>#VALUE!</v>
      </c>
      <c r="ER14" s="38" t="e">
        <f>SUM(EF$8:EF14)+SUM(EJ$8:EJ14)+SUM(EN$8:EN14)</f>
        <v>#VALUE!</v>
      </c>
      <c r="ES14" s="39" t="e">
        <f t="shared" si="84"/>
        <v>#VALUE!</v>
      </c>
      <c r="ET14" s="39" t="e">
        <f t="shared" si="85"/>
        <v>#VALUE!</v>
      </c>
      <c r="EU14" s="39" t="e">
        <f t="shared" si="86"/>
        <v>#VALUE!</v>
      </c>
      <c r="EV14" s="39" t="e">
        <f t="shared" si="87"/>
        <v>#VALUE!</v>
      </c>
      <c r="EX14" s="8">
        <f t="shared" si="88"/>
        <v>35885.370212816873</v>
      </c>
      <c r="EY14" s="8">
        <f t="shared" si="89"/>
        <v>45215.566468149264</v>
      </c>
      <c r="EZ14" s="8">
        <f t="shared" si="90"/>
        <v>35885.370212816866</v>
      </c>
      <c r="FA14" s="8">
        <f t="shared" si="91"/>
        <v>0</v>
      </c>
      <c r="FB14" s="8" t="e">
        <f t="shared" si="92"/>
        <v>#VALUE!</v>
      </c>
      <c r="FC14" s="8">
        <f t="shared" si="93"/>
        <v>0</v>
      </c>
      <c r="FD14" s="8" t="e">
        <f t="shared" si="94"/>
        <v>#VALUE!</v>
      </c>
      <c r="FE14" s="8" t="e">
        <f t="shared" si="95"/>
        <v>#VALUE!</v>
      </c>
      <c r="FF14" s="8">
        <f t="shared" si="105"/>
        <v>0</v>
      </c>
      <c r="FG14" s="8">
        <f t="shared" si="96"/>
        <v>0</v>
      </c>
      <c r="FH14" s="8">
        <f t="shared" si="97"/>
        <v>0</v>
      </c>
      <c r="FI14" s="8">
        <f t="shared" si="98"/>
        <v>0</v>
      </c>
      <c r="FJ14" s="38" t="e">
        <f>SUM(EX$8:EX14)+SUM(FB$8:FB14)+SUM(FF$8:FF14)</f>
        <v>#VALUE!</v>
      </c>
      <c r="FK14" s="38">
        <f>SUM(EY$8:EY14)+SUM(FC$8:FC14)+SUM(FG$8:FG14)</f>
        <v>96977.941474012041</v>
      </c>
      <c r="FL14" s="38" t="e">
        <f>SUM(EZ$8:EZ14)+SUM(FD$8:FD14)+SUM(FH$8:FH14)</f>
        <v>#VALUE!</v>
      </c>
      <c r="FM14" s="38" t="e">
        <f>SUM(FA$8:FA14)+SUM(FE$8:FE14)+SUM(FI$8:FI14)</f>
        <v>#VALUE!</v>
      </c>
      <c r="FN14" s="39" t="e">
        <f t="shared" si="99"/>
        <v>#VALUE!</v>
      </c>
      <c r="FO14" s="39" t="e">
        <f t="shared" si="100"/>
        <v>#VALUE!</v>
      </c>
      <c r="FP14" s="39" t="e">
        <f t="shared" si="101"/>
        <v>#VALUE!</v>
      </c>
      <c r="FQ14" s="39" t="e">
        <f t="shared" si="102"/>
        <v>#VALUE!</v>
      </c>
    </row>
    <row r="15" spans="2:173" x14ac:dyDescent="0.2">
      <c r="B15" s="80"/>
      <c r="C15" s="81"/>
      <c r="D15" s="81"/>
      <c r="E15" s="82"/>
      <c r="G15" s="6">
        <v>8</v>
      </c>
      <c r="H15" s="6">
        <f>'[1]资源-木石铜粮'!BI13</f>
        <v>1272417.6405713453</v>
      </c>
      <c r="I15" s="6">
        <f>'[1]资源-木石铜粮'!BJ13</f>
        <v>1272417.6405713453</v>
      </c>
      <c r="J15" s="6">
        <f>'[1]资源-木石铜粮'!BK13</f>
        <v>1272417.6405713453</v>
      </c>
      <c r="K15" s="6">
        <f>'[1]资源-木石铜粮'!BL13</f>
        <v>1272417.6405713453</v>
      </c>
      <c r="L15" s="6">
        <f>'[1]资源-木石铜粮'!BM13</f>
        <v>1272417.6405713453</v>
      </c>
      <c r="M15" s="6">
        <f>'[1]功能-战损相关'!EM18</f>
        <v>1333909.4400887054</v>
      </c>
      <c r="N15" s="6">
        <f>'[1]功能-战损相关'!EN18</f>
        <v>1514925.2279708516</v>
      </c>
      <c r="O15" s="6">
        <f>'[1]功能-战损相关'!EO18</f>
        <v>1587854.848806825</v>
      </c>
      <c r="P15" s="6">
        <f>'[1]功能-战损相关'!EP18</f>
        <v>1404388.4314138992</v>
      </c>
      <c r="Q15" s="6">
        <f>'[1]功能-战损相关'!EQ18</f>
        <v>1115327.347310449</v>
      </c>
      <c r="R15" s="6">
        <f>'[3]功能-圣人研究'!CA15</f>
        <v>0</v>
      </c>
      <c r="S15" s="6">
        <f>'[3]功能-圣人研究'!CB15</f>
        <v>0</v>
      </c>
      <c r="T15" s="6">
        <f>'[3]功能-圣人研究'!CC15</f>
        <v>0</v>
      </c>
      <c r="U15" s="6">
        <f>'[3]功能-圣人研究'!CD15</f>
        <v>0</v>
      </c>
      <c r="V15" s="6">
        <f>'[3]功能-圣人研究'!CE15</f>
        <v>0</v>
      </c>
      <c r="X15" s="6">
        <v>8</v>
      </c>
      <c r="Y15" s="6">
        <f>[4]士兵相关信息!AI14</f>
        <v>188112.08805648479</v>
      </c>
      <c r="Z15" s="6">
        <f>[4]士兵相关信息!AJ14</f>
        <v>207306.13708679858</v>
      </c>
      <c r="AA15" s="6">
        <f>[4]士兵相关信息!AK14</f>
        <v>225333.83422294131</v>
      </c>
      <c r="AB15" s="6">
        <f>[4]士兵相关信息!AL14</f>
        <v>267600.79066573299</v>
      </c>
      <c r="AC15" s="6">
        <f>[4]士兵相关信息!AM14</f>
        <v>308810.95129405521</v>
      </c>
      <c r="AE15" s="6">
        <v>8</v>
      </c>
      <c r="AF15" s="6">
        <f>求节点(节奏总纲!D$4:D$163,H$8:H$167,节奏总纲!AA11)-IF($AE15=1,0,求节点(节奏总纲!D$4:D$163,H$8:H$167,节奏总纲!AA10))</f>
        <v>319271.34627340815</v>
      </c>
      <c r="AG15" s="6">
        <f>求节点(节奏总纲!E$4:E$163,I$8:I$167,节奏总纲!AB11)-IF($AE15=1,0,求节点(节奏总纲!E$4:E$163,I$8:I$167,节奏总纲!AB10))</f>
        <v>277554.40829186433</v>
      </c>
      <c r="AH15" s="6">
        <f>求节点(节奏总纲!F$4:F$163,J$8:J$167,节奏总纲!AC11)-IF($AE15=1,0,求节点(节奏总纲!F$4:F$163,J$8:J$167,节奏总纲!AC10))</f>
        <v>212254.25707158179</v>
      </c>
      <c r="AI15" s="6">
        <f>求节点(节奏总纲!G$4:G$163,K$8:K$167,节奏总纲!AD11)-IF($AE15=1,0,求节点(节奏总纲!G$4:G$163,K$8:K$167,节奏总纲!AD10))</f>
        <v>148950.63322851207</v>
      </c>
      <c r="AJ15" s="6">
        <f>求节点(节奏总纲!H$4:H$163,L$8:L$167,节奏总纲!AE11)-IF($AE15=1,0,求节点(节奏总纲!H$4:H$163,L$8:L$167,节奏总纲!AE10))</f>
        <v>87138.919022353512</v>
      </c>
      <c r="AK15" s="6">
        <f>求节点(节奏总纲!D$4:D$163,M$8:M$167,节奏总纲!AA11)-IF($AE15=1,0,求节点(节奏总纲!D$4:D$163,M$8:M$167,节奏总纲!AA10))</f>
        <v>278078.80911669426</v>
      </c>
      <c r="AL15" s="6">
        <f>求节点(节奏总纲!E$4:E$163,N$8:N$167,节奏总纲!AB11)-IF($AE15=1,0,求节点(节奏总纲!E$4:E$163,N$8:N$167,节奏总纲!AB10))</f>
        <v>289206.286497325</v>
      </c>
      <c r="AM15" s="6">
        <f>求节点(节奏总纲!F$4:F$163,O$8:O$167,节奏总纲!AC11)-IF($AE15=1,0,求节点(节奏总纲!F$4:F$163,O$8:O$167,节奏总纲!AC10))</f>
        <v>268764.96108369762</v>
      </c>
      <c r="AN15" s="6">
        <f>求节点(节奏总纲!G$4:G$163,P$8:P$167,节奏总纲!AD11)-IF($AE15=1,0,求节点(节奏总纲!G$4:G$163,P$8:P$167,节奏总纲!AD10))</f>
        <v>217053.53565963468</v>
      </c>
      <c r="AO15" s="6">
        <f>求节点(节奏总纲!H$4:H$163,Q$8:Q$167,节奏总纲!AE11)-IF($AE15=1,0,求节点(节奏总纲!H$4:H$163,Q$8:Q$167,节奏总纲!AE10))</f>
        <v>161557.61233189236</v>
      </c>
      <c r="AP15" s="6">
        <f>求节点(节奏总纲!D$4:D$163,R$8:R$167,节奏总纲!AA11)-IF($AE15=1,0,求节点(节奏总纲!D$4:D$163,R$8:R$167,节奏总纲!AA10))</f>
        <v>0</v>
      </c>
      <c r="AQ15" s="6">
        <f>求节点(节奏总纲!E$4:E$163,S$8:S$167,节奏总纲!AB11)-IF($AE15=1,0,求节点(节奏总纲!E$4:E$163,S$8:S$167,节奏总纲!AB10))</f>
        <v>0</v>
      </c>
      <c r="AR15" s="6">
        <f>求节点(节奏总纲!F$4:F$163,T$8:T$167,节奏总纲!AC11)-IF($AE15=1,0,求节点(节奏总纲!F$4:F$163,T$8:T$167,节奏总纲!AC10))</f>
        <v>0</v>
      </c>
      <c r="AS15" s="6">
        <f>求节点(节奏总纲!G$4:G$163,U$8:U$167,节奏总纲!AD11)-IF($AE15=1,0,求节点(节奏总纲!G$4:G$163,U$8:U$167,节奏总纲!AD10))</f>
        <v>0</v>
      </c>
      <c r="AT15" s="6">
        <f>求节点(节奏总纲!H$4:H$163,V$8:V$167,节奏总纲!AE11)-IF($AE15=1,0,求节点(节奏总纲!H$4:H$163,V$8:V$167,节奏总纲!AE10))</f>
        <v>0</v>
      </c>
      <c r="AV15" s="6">
        <v>8</v>
      </c>
      <c r="AW15" s="6">
        <f>求节点(节奏总纲!D$4:D$163,Y$8:Y$167,节奏总纲!AA11)-IF($AV15=1,0,求节点(节奏总纲!D$4:D$163,Y$8:Y$167,节奏总纲!AA10))+求节点(节奏总纲!D$4:D$103,信息索引!AK$4:AK$163,节奏总纲!AA11)</f>
        <v>6220.1493993960321</v>
      </c>
      <c r="AX15" s="6">
        <f>求节点(节奏总纲!E$4:E$163,Z$8:Z$167,节奏总纲!AB11)-IF($AV15=1,0,求节点(节奏总纲!E$4:E$163,Z$8:Z$167,节奏总纲!AB10))+求节点(节奏总纲!E$4:E$103,信息索引!AL$4:AL$163,节奏总纲!AB11)</f>
        <v>4976.1195195168548</v>
      </c>
      <c r="AY15" s="6">
        <f>求节点(节奏总纲!F$4:F$163,AA$8:AA$167,节奏总纲!AC11)-IF($AV15=1,0,求节点(节奏总纲!F$4:F$163,AA$8:AA$167,节奏总纲!AC10))+求节点(节奏总纲!F$4:F$103,信息索引!AM$4:AM$163,节奏总纲!AC11)</f>
        <v>3450.2798592619947</v>
      </c>
      <c r="AZ15" s="6">
        <f>求节点(节奏总纲!G$4:G$163,AB$8:AB$167,节奏总纲!AD11)-IF($AV15=1,0,求节点(节奏总纲!G$4:G$163,AB$8:AB$167,节奏总纲!AD10))+求节点(节奏总纲!G$4:G$103,信息索引!AN$4:AN$163,节奏总纲!AD11)</f>
        <v>2073.3831331320107</v>
      </c>
      <c r="BA15" s="6">
        <f>求节点(节奏总纲!H$4:H$163,AC$8:AC$167,节奏总纲!AE11)-IF($AV15=1,0,求节点(节奏总纲!H$4:H$163,AC$8:AC$167,节奏总纲!AE10))+求节点(节奏总纲!H$4:H$103,信息索引!AO$4:AO$163,节奏总纲!AE11)</f>
        <v>1036.6915665660053</v>
      </c>
      <c r="BC15" s="6">
        <v>1.27</v>
      </c>
      <c r="BD15" s="8">
        <v>8</v>
      </c>
      <c r="BE15" s="34">
        <f t="shared" si="16"/>
        <v>0.3058103975535168</v>
      </c>
      <c r="BF15" s="28">
        <f t="shared" si="17"/>
        <v>0.38837920489296635</v>
      </c>
      <c r="BG15" s="6">
        <f t="shared" si="18"/>
        <v>0.30581039755351686</v>
      </c>
      <c r="BH15" s="35">
        <v>0</v>
      </c>
      <c r="BI15" s="34" t="e">
        <f t="shared" si="19"/>
        <v>#VALUE!</v>
      </c>
      <c r="BJ15" s="6">
        <v>0</v>
      </c>
      <c r="BK15" s="6" t="e">
        <f t="shared" si="20"/>
        <v>#VALUE!</v>
      </c>
      <c r="BL15" s="28" t="e">
        <f>求节点(节奏总纲!D$4:D$163,[4]士兵阶位属性!CY$4:CY$163,节奏总纲!AA11)</f>
        <v>#VALUE!</v>
      </c>
      <c r="BM15" s="34">
        <f t="shared" si="22"/>
        <v>0.33333333333333337</v>
      </c>
      <c r="BN15" s="6">
        <f t="shared" si="0"/>
        <v>0</v>
      </c>
      <c r="BO15" s="6">
        <f t="shared" si="23"/>
        <v>0.33333333333333337</v>
      </c>
      <c r="BP15" s="35">
        <f t="shared" si="103"/>
        <v>0.33333333333333331</v>
      </c>
      <c r="BQ15" s="6" t="e">
        <f t="shared" si="24"/>
        <v>#VALUE!</v>
      </c>
      <c r="BR15" s="8">
        <f t="shared" si="25"/>
        <v>97636.497331317471</v>
      </c>
      <c r="BS15" s="8">
        <f t="shared" si="26"/>
        <v>123998.3516107732</v>
      </c>
      <c r="BT15" s="8">
        <f t="shared" si="27"/>
        <v>97636.497331317485</v>
      </c>
      <c r="BU15" s="8">
        <f t="shared" si="28"/>
        <v>0</v>
      </c>
      <c r="BV15" s="8" t="e">
        <f t="shared" si="29"/>
        <v>#VALUE!</v>
      </c>
      <c r="BW15" s="8">
        <f t="shared" si="30"/>
        <v>0</v>
      </c>
      <c r="BX15" s="8" t="e">
        <f t="shared" si="31"/>
        <v>#VALUE!</v>
      </c>
      <c r="BY15" s="8" t="e">
        <f t="shared" si="104"/>
        <v>#VALUE!</v>
      </c>
      <c r="BZ15" s="8">
        <f t="shared" si="32"/>
        <v>0</v>
      </c>
      <c r="CA15" s="8">
        <f t="shared" si="33"/>
        <v>0</v>
      </c>
      <c r="CB15" s="8">
        <f t="shared" si="34"/>
        <v>0</v>
      </c>
      <c r="CC15" s="8">
        <f t="shared" si="35"/>
        <v>0</v>
      </c>
      <c r="CD15" s="38" t="e">
        <f>SUM(BR$8:BR15)+SUM(BV$8:BV15)+SUM(BZ$8:BZ15)</f>
        <v>#VALUE!</v>
      </c>
      <c r="CE15" s="38">
        <f>SUM(BS$8:BS15)+SUM(BW$8:BW15)+SUM(CA$8:CA15)</f>
        <v>245909.20914664801</v>
      </c>
      <c r="CF15" s="38" t="e">
        <f>SUM(BT$8:BT15)+SUM(BX$8:BX15)+SUM(CB$8:CB15)</f>
        <v>#VALUE!</v>
      </c>
      <c r="CG15" s="38" t="e">
        <f>SUM(BU$8:BU15)+SUM(BY$8:BY15)+SUM(CC$8:CC15)</f>
        <v>#VALUE!</v>
      </c>
      <c r="CH15" s="39" t="e">
        <f t="shared" si="36"/>
        <v>#VALUE!</v>
      </c>
      <c r="CI15" s="39" t="e">
        <f t="shared" si="37"/>
        <v>#VALUE!</v>
      </c>
      <c r="CJ15" s="39" t="e">
        <f t="shared" si="38"/>
        <v>#VALUE!</v>
      </c>
      <c r="CK15" s="39" t="e">
        <f t="shared" si="39"/>
        <v>#VALUE!</v>
      </c>
      <c r="CM15" s="8">
        <f t="shared" si="40"/>
        <v>84879.023942466156</v>
      </c>
      <c r="CN15" s="8">
        <f t="shared" si="41"/>
        <v>107796.36040693201</v>
      </c>
      <c r="CO15" s="8">
        <f t="shared" si="42"/>
        <v>84879.02394246617</v>
      </c>
      <c r="CP15" s="8">
        <f t="shared" si="43"/>
        <v>0</v>
      </c>
      <c r="CQ15" s="8" t="e">
        <f t="shared" si="44"/>
        <v>#VALUE!</v>
      </c>
      <c r="CR15" s="8">
        <f t="shared" si="45"/>
        <v>0</v>
      </c>
      <c r="CS15" s="8" t="e">
        <f t="shared" si="46"/>
        <v>#VALUE!</v>
      </c>
      <c r="CT15" s="8" t="e">
        <f t="shared" si="47"/>
        <v>#VALUE!</v>
      </c>
      <c r="CU15" s="8">
        <f t="shared" si="48"/>
        <v>0</v>
      </c>
      <c r="CV15" s="8">
        <f t="shared" si="49"/>
        <v>0</v>
      </c>
      <c r="CW15" s="8">
        <f t="shared" si="50"/>
        <v>0</v>
      </c>
      <c r="CX15" s="8">
        <f t="shared" si="51"/>
        <v>0</v>
      </c>
      <c r="CY15" s="38" t="e">
        <f>SUM(CM$8:CM15)+SUM(CQ$8:CQ15)+SUM(CU$8:CU15)</f>
        <v>#VALUE!</v>
      </c>
      <c r="CZ15" s="38">
        <f>SUM(CN$8:CN15)+SUM(CR$8:CR15)+SUM(CV$8:CV15)</f>
        <v>223141.84166749381</v>
      </c>
      <c r="DA15" s="38" t="e">
        <f>SUM(CO$8:CO15)+SUM(CS$8:CS15)+SUM(CW$8:CW15)</f>
        <v>#VALUE!</v>
      </c>
      <c r="DB15" s="38" t="e">
        <f>SUM(CP$8:CP15)+SUM(CT$8:CT15)+SUM(CX$8:CX15)</f>
        <v>#VALUE!</v>
      </c>
      <c r="DC15" s="39" t="e">
        <f t="shared" si="52"/>
        <v>#VALUE!</v>
      </c>
      <c r="DD15" s="39" t="e">
        <f t="shared" si="53"/>
        <v>#VALUE!</v>
      </c>
      <c r="DE15" s="39" t="e">
        <f t="shared" si="54"/>
        <v>#VALUE!</v>
      </c>
      <c r="DF15" s="39" t="e">
        <f t="shared" si="55"/>
        <v>#VALUE!</v>
      </c>
      <c r="DH15" s="8">
        <f t="shared" si="56"/>
        <v>64909.558737486783</v>
      </c>
      <c r="DI15" s="8">
        <f t="shared" si="57"/>
        <v>82435.13959660822</v>
      </c>
      <c r="DJ15" s="8">
        <f t="shared" si="58"/>
        <v>64909.55873748679</v>
      </c>
      <c r="DK15" s="8">
        <f t="shared" si="59"/>
        <v>0</v>
      </c>
      <c r="DL15" s="8" t="e">
        <f t="shared" si="60"/>
        <v>#VALUE!</v>
      </c>
      <c r="DM15" s="8">
        <f t="shared" si="61"/>
        <v>0</v>
      </c>
      <c r="DN15" s="8" t="e">
        <f t="shared" si="62"/>
        <v>#VALUE!</v>
      </c>
      <c r="DO15" s="8" t="e">
        <f t="shared" si="63"/>
        <v>#VALUE!</v>
      </c>
      <c r="DP15" s="8">
        <f t="shared" si="64"/>
        <v>0</v>
      </c>
      <c r="DQ15" s="8">
        <f t="shared" si="65"/>
        <v>0</v>
      </c>
      <c r="DR15" s="8">
        <f t="shared" si="66"/>
        <v>0</v>
      </c>
      <c r="DS15" s="8">
        <f t="shared" si="67"/>
        <v>0</v>
      </c>
      <c r="DT15" s="38" t="e">
        <f>SUM(DH$8:DH15)+SUM(DL$8:DL15)+SUM(DP$8:DP15)</f>
        <v>#VALUE!</v>
      </c>
      <c r="DU15" s="38">
        <f>SUM(DI$8:DI15)+SUM(DM$8:DM15)+SUM(DQ$8:DQ15)</f>
        <v>191311.00283462898</v>
      </c>
      <c r="DV15" s="38" t="e">
        <f>SUM(DJ$8:DJ15)+SUM(DN$8:DN15)+SUM(DR$8:DR15)</f>
        <v>#VALUE!</v>
      </c>
      <c r="DW15" s="38" t="e">
        <f>SUM(DK$8:DK15)+SUM(DO$8:DO15)+SUM(DS$8:DS15)</f>
        <v>#VALUE!</v>
      </c>
      <c r="DX15" s="39" t="e">
        <f t="shared" si="68"/>
        <v>#VALUE!</v>
      </c>
      <c r="DY15" s="39" t="e">
        <f t="shared" si="69"/>
        <v>#VALUE!</v>
      </c>
      <c r="DZ15" s="39" t="e">
        <f t="shared" si="70"/>
        <v>#VALUE!</v>
      </c>
      <c r="EA15" s="39" t="e">
        <f t="shared" si="71"/>
        <v>#VALUE!</v>
      </c>
      <c r="EC15" s="8">
        <f t="shared" si="72"/>
        <v>45550.652363459347</v>
      </c>
      <c r="ED15" s="8">
        <f t="shared" si="73"/>
        <v>57849.328501593372</v>
      </c>
      <c r="EE15" s="8">
        <f t="shared" si="74"/>
        <v>45550.652363459354</v>
      </c>
      <c r="EF15" s="8">
        <f t="shared" si="75"/>
        <v>0</v>
      </c>
      <c r="EG15" s="8" t="e">
        <f t="shared" si="76"/>
        <v>#VALUE!</v>
      </c>
      <c r="EH15" s="8">
        <f t="shared" si="77"/>
        <v>0</v>
      </c>
      <c r="EI15" s="8" t="e">
        <f t="shared" si="78"/>
        <v>#VALUE!</v>
      </c>
      <c r="EJ15" s="8" t="e">
        <f t="shared" si="79"/>
        <v>#VALUE!</v>
      </c>
      <c r="EK15" s="8">
        <f t="shared" si="80"/>
        <v>0</v>
      </c>
      <c r="EL15" s="8">
        <f t="shared" si="81"/>
        <v>0</v>
      </c>
      <c r="EM15" s="8">
        <f t="shared" si="82"/>
        <v>0</v>
      </c>
      <c r="EN15" s="8">
        <f t="shared" si="83"/>
        <v>0</v>
      </c>
      <c r="EO15" s="38" t="e">
        <f>SUM(EC$8:EC15)+SUM(EG$8:EG15)+SUM(EK$8:EK15)</f>
        <v>#VALUE!</v>
      </c>
      <c r="EP15" s="38">
        <f>SUM(ED$8:ED15)+SUM(EH$8:EH15)+SUM(EL$8:EL15)</f>
        <v>160507.26479321258</v>
      </c>
      <c r="EQ15" s="38" t="e">
        <f>SUM(EE$8:EE15)+SUM(EI$8:EI15)+SUM(EM$8:EM15)</f>
        <v>#VALUE!</v>
      </c>
      <c r="ER15" s="38" t="e">
        <f>SUM(EF$8:EF15)+SUM(EJ$8:EJ15)+SUM(EN$8:EN15)</f>
        <v>#VALUE!</v>
      </c>
      <c r="ES15" s="39" t="e">
        <f t="shared" si="84"/>
        <v>#VALUE!</v>
      </c>
      <c r="ET15" s="39" t="e">
        <f t="shared" si="85"/>
        <v>#VALUE!</v>
      </c>
      <c r="EU15" s="39" t="e">
        <f t="shared" si="86"/>
        <v>#VALUE!</v>
      </c>
      <c r="EV15" s="39" t="e">
        <f t="shared" si="87"/>
        <v>#VALUE!</v>
      </c>
      <c r="EX15" s="8">
        <f t="shared" si="88"/>
        <v>26647.987468609634</v>
      </c>
      <c r="EY15" s="8">
        <f t="shared" si="89"/>
        <v>33842.944085134237</v>
      </c>
      <c r="EZ15" s="8">
        <f t="shared" si="90"/>
        <v>26647.987468609641</v>
      </c>
      <c r="FA15" s="8">
        <f t="shared" si="91"/>
        <v>0</v>
      </c>
      <c r="FB15" s="8" t="e">
        <f t="shared" si="92"/>
        <v>#VALUE!</v>
      </c>
      <c r="FC15" s="8">
        <f t="shared" si="93"/>
        <v>0</v>
      </c>
      <c r="FD15" s="8" t="e">
        <f t="shared" si="94"/>
        <v>#VALUE!</v>
      </c>
      <c r="FE15" s="8" t="e">
        <f t="shared" si="95"/>
        <v>#VALUE!</v>
      </c>
      <c r="FF15" s="8">
        <f t="shared" si="105"/>
        <v>0</v>
      </c>
      <c r="FG15" s="8">
        <f t="shared" si="96"/>
        <v>0</v>
      </c>
      <c r="FH15" s="8">
        <f t="shared" si="97"/>
        <v>0</v>
      </c>
      <c r="FI15" s="8">
        <f t="shared" si="98"/>
        <v>0</v>
      </c>
      <c r="FJ15" s="38" t="e">
        <f>SUM(EX$8:EX15)+SUM(FB$8:FB15)+SUM(FF$8:FF15)</f>
        <v>#VALUE!</v>
      </c>
      <c r="FK15" s="38">
        <f>SUM(EY$8:EY15)+SUM(FC$8:FC15)+SUM(FG$8:FG15)</f>
        <v>130820.88555914628</v>
      </c>
      <c r="FL15" s="38" t="e">
        <f>SUM(EZ$8:EZ15)+SUM(FD$8:FD15)+SUM(FH$8:FH15)</f>
        <v>#VALUE!</v>
      </c>
      <c r="FM15" s="38" t="e">
        <f>SUM(FA$8:FA15)+SUM(FE$8:FE15)+SUM(FI$8:FI15)</f>
        <v>#VALUE!</v>
      </c>
      <c r="FN15" s="39" t="e">
        <f t="shared" si="99"/>
        <v>#VALUE!</v>
      </c>
      <c r="FO15" s="39" t="e">
        <f t="shared" si="100"/>
        <v>#VALUE!</v>
      </c>
      <c r="FP15" s="39" t="e">
        <f t="shared" si="101"/>
        <v>#VALUE!</v>
      </c>
      <c r="FQ15" s="39" t="e">
        <f t="shared" si="102"/>
        <v>#VALUE!</v>
      </c>
    </row>
    <row r="16" spans="2:173" x14ac:dyDescent="0.2">
      <c r="G16" s="6">
        <v>9</v>
      </c>
      <c r="H16" s="6">
        <f>'[1]资源-木石铜粮'!BI14</f>
        <v>1480960.2472910609</v>
      </c>
      <c r="I16" s="6">
        <f>'[1]资源-木石铜粮'!BJ14</f>
        <v>1480960.2472910609</v>
      </c>
      <c r="J16" s="6">
        <f>'[1]资源-木石铜粮'!BK14</f>
        <v>1480960.2472910609</v>
      </c>
      <c r="K16" s="6">
        <f>'[1]资源-木石铜粮'!BL14</f>
        <v>1480960.2472910609</v>
      </c>
      <c r="L16" s="6">
        <f>'[1]资源-木石铜粮'!BM14</f>
        <v>1480960.2472910609</v>
      </c>
      <c r="M16" s="6">
        <f>'[1]功能-战损相关'!EM19</f>
        <v>1626071.6264613154</v>
      </c>
      <c r="N16" s="6">
        <f>'[1]功能-战损相关'!EN19</f>
        <v>1849252.7595086896</v>
      </c>
      <c r="O16" s="6">
        <f>'[1]功能-战损相关'!EO19</f>
        <v>1940225.7492809508</v>
      </c>
      <c r="P16" s="6">
        <f>'[1]功能-战损相关'!EP19</f>
        <v>1707303.9646658711</v>
      </c>
      <c r="Q16" s="6">
        <f>'[1]功能-战损相关'!EQ19</f>
        <v>1313906.104727996</v>
      </c>
      <c r="R16" s="6">
        <f>'[3]功能-圣人研究'!CA16</f>
        <v>0</v>
      </c>
      <c r="S16" s="6">
        <f>'[3]功能-圣人研究'!CB16</f>
        <v>0</v>
      </c>
      <c r="T16" s="6">
        <f>'[3]功能-圣人研究'!CC16</f>
        <v>0</v>
      </c>
      <c r="U16" s="6">
        <f>'[3]功能-圣人研究'!CD16</f>
        <v>0</v>
      </c>
      <c r="V16" s="6">
        <f>'[3]功能-圣人研究'!CE16</f>
        <v>587.9312103013084</v>
      </c>
      <c r="X16" s="6">
        <v>9</v>
      </c>
      <c r="Y16" s="6">
        <f>[4]士兵相关信息!AI15</f>
        <v>194860.19030647859</v>
      </c>
      <c r="Z16" s="6">
        <f>[4]士兵相关信息!AJ15</f>
        <v>213036.76626329252</v>
      </c>
      <c r="AA16" s="6">
        <f>[4]士兵相关信息!AK15</f>
        <v>230048.95691906841</v>
      </c>
      <c r="AB16" s="6">
        <f>[4]士兵相关信息!AL15</f>
        <v>271149.10864529427</v>
      </c>
      <c r="AC16" s="6">
        <f>[4]士兵相关信息!AM15</f>
        <v>310518.39111183467</v>
      </c>
      <c r="AE16" s="6">
        <v>9</v>
      </c>
      <c r="AF16" s="6">
        <f>求节点(节奏总纲!D$4:D$163,H$8:H$167,节奏总纲!AA12)-IF($AE16=1,0,求节点(节奏总纲!D$4:D$163,H$8:H$167,节奏总纲!AA11))</f>
        <v>210881.96738501906</v>
      </c>
      <c r="AG16" s="6">
        <f>求节点(节奏总纲!E$4:E$163,I$8:I$167,节奏总纲!AB12)-IF($AE16=1,0,求节点(节奏总纲!E$4:E$163,I$8:I$167,节奏总纲!AB11))</f>
        <v>218869.75999929733</v>
      </c>
      <c r="AH16" s="6">
        <f>求节点(节奏总纲!F$4:F$163,J$8:J$167,节奏总纲!AC12)-IF($AE16=1,0,求节点(节奏总纲!F$4:F$163,J$8:J$167,节奏总纲!AC11))</f>
        <v>249301.04930111533</v>
      </c>
      <c r="AI16" s="6">
        <f>求节点(节奏总纲!G$4:G$163,K$8:K$167,节奏总纲!AD12)-IF($AE16=1,0,求节点(节奏总纲!G$4:G$163,K$8:K$167,节奏总纲!AD11))</f>
        <v>276181.88032118999</v>
      </c>
      <c r="AJ16" s="6">
        <f>求节点(节奏总纲!H$4:H$163,L$8:L$167,节奏总纲!AE12)-IF($AE16=1,0,求节点(节奏总纲!H$4:H$163,L$8:L$167,节奏总纲!AE11))</f>
        <v>303154.22503780038</v>
      </c>
      <c r="AK16" s="6">
        <f>求节点(节奏总纲!D$4:D$163,M$8:M$167,节奏总纲!AA12)-IF($AE16=1,0,求节点(节奏总纲!D$4:D$163,M$8:M$167,节奏总纲!AA11))</f>
        <v>264292.50349517423</v>
      </c>
      <c r="AL16" s="6">
        <f>求节点(节奏总纲!E$4:E$163,N$8:N$167,节奏总纲!AB12)-IF($AE16=1,0,求节点(节奏总纲!E$4:E$163,N$8:N$167,节奏总纲!AB11))</f>
        <v>294634.58893070347</v>
      </c>
      <c r="AM16" s="6">
        <f>求节点(节奏总纲!F$4:F$163,O$8:O$167,节奏总纲!AC12)-IF($AE16=1,0,求节点(节奏总纲!F$4:F$163,O$8:O$167,节奏总纲!AC11))</f>
        <v>302460.80889325438</v>
      </c>
      <c r="AN16" s="6">
        <f>求节点(节奏总纲!G$4:G$163,P$8:P$167,节奏总纲!AD12)-IF($AE16=1,0,求节点(节奏总纲!G$4:G$163,P$8:P$167,节奏总纲!AD11))</f>
        <v>255161.70589942625</v>
      </c>
      <c r="AO16" s="6">
        <f>求节点(节奏总纲!H$4:H$163,Q$8:Q$167,节奏总纲!AE12)-IF($AE16=1,0,求节点(节奏总纲!H$4:H$163,Q$8:Q$167,节奏总纲!AE11))</f>
        <v>197202.67903970287</v>
      </c>
      <c r="AP16" s="6">
        <f>求节点(节奏总纲!D$4:D$163,R$8:R$167,节奏总纲!AA12)-IF($AE16=1,0,求节点(节奏总纲!D$4:D$163,R$8:R$167,节奏总纲!AA11))</f>
        <v>0</v>
      </c>
      <c r="AQ16" s="6">
        <f>求节点(节奏总纲!E$4:E$163,S$8:S$167,节奏总纲!AB12)-IF($AE16=1,0,求节点(节奏总纲!E$4:E$163,S$8:S$167,节奏总纲!AB11))</f>
        <v>0</v>
      </c>
      <c r="AR16" s="6">
        <f>求节点(节奏总纲!F$4:F$163,T$8:T$167,节奏总纲!AC12)-IF($AE16=1,0,求节点(节奏总纲!F$4:F$163,T$8:T$167,节奏总纲!AC11))</f>
        <v>0</v>
      </c>
      <c r="AS16" s="6">
        <f>求节点(节奏总纲!G$4:G$163,U$8:U$167,节奏总纲!AD12)-IF($AE16=1,0,求节点(节奏总纲!G$4:G$163,U$8:U$167,节奏总纲!AD11))</f>
        <v>0</v>
      </c>
      <c r="AT16" s="6">
        <f>求节点(节奏总纲!H$4:H$163,V$8:V$167,节奏总纲!AE12)-IF($AE16=1,0,求节点(节奏总纲!H$4:H$163,V$8:V$167,节奏总纲!AE11))</f>
        <v>0</v>
      </c>
      <c r="AV16" s="6">
        <v>9</v>
      </c>
      <c r="AW16" s="6">
        <f>求节点(节奏总纲!D$4:D$163,Y$8:Y$167,节奏总纲!AA12)-IF($AV16=1,0,求节点(节奏总纲!D$4:D$163,Y$8:Y$167,节奏总纲!AA11))+求节点(节奏总纲!D$4:D$103,信息索引!AK$4:AK$163,节奏总纲!AA12)</f>
        <v>7792.5002560956345</v>
      </c>
      <c r="AX16" s="6">
        <f>求节点(节奏总纲!E$4:E$163,Z$8:Z$167,节奏总纲!AB12)-IF($AV16=1,0,求节点(节奏总纲!E$4:E$163,Z$8:Z$167,节奏总纲!AB11))+求节点(节奏总纲!E$4:E$103,信息索引!AL$4:AL$163,节奏总纲!AB12)</f>
        <v>6234.0002048764727</v>
      </c>
      <c r="AY16" s="6">
        <f>求节点(节奏总纲!F$4:F$163,AA$8:AA$167,节奏总纲!AC12)-IF($AV16=1,0,求节点(节奏总纲!F$4:F$163,AA$8:AA$167,节奏总纲!AC11))+求节点(节奏总纲!F$4:F$103,信息索引!AM$4:AM$163,节奏总纲!AC12)</f>
        <v>4675.5001536573691</v>
      </c>
      <c r="AZ16" s="6">
        <f>求节点(节奏总纲!G$4:G$163,AB$8:AB$167,节奏总纲!AD12)-IF($AV16=1,0,求节点(节奏总纲!G$4:G$163,AB$8:AB$167,节奏总纲!AD11))+求节点(节奏总纲!G$4:G$103,信息索引!AN$4:AN$163,节奏总纲!AD12)</f>
        <v>2767.802694567421</v>
      </c>
      <c r="BA16" s="6">
        <f>求节点(节奏总纲!H$4:H$163,AC$8:AC$167,节奏总纲!AE12)-IF($AV16=1,0,求节点(节奏总纲!H$4:H$163,AC$8:AC$167,节奏总纲!AE11))+求节点(节奏总纲!H$4:H$103,信息索引!AO$4:AO$163,节奏总纲!AE12)</f>
        <v>1298.75004268263</v>
      </c>
      <c r="BC16" s="6">
        <v>1.28</v>
      </c>
      <c r="BD16" s="8">
        <v>9</v>
      </c>
      <c r="BE16" s="34">
        <f t="shared" si="16"/>
        <v>0.30487804878048785</v>
      </c>
      <c r="BF16" s="28">
        <f t="shared" si="17"/>
        <v>0.39024390243902435</v>
      </c>
      <c r="BG16" s="6">
        <f t="shared" si="18"/>
        <v>0.3048780487804878</v>
      </c>
      <c r="BH16" s="35">
        <v>0</v>
      </c>
      <c r="BI16" s="34" t="e">
        <f t="shared" si="19"/>
        <v>#VALUE!</v>
      </c>
      <c r="BJ16" s="6">
        <v>0</v>
      </c>
      <c r="BK16" s="6" t="e">
        <f t="shared" si="20"/>
        <v>#VALUE!</v>
      </c>
      <c r="BL16" s="28" t="e">
        <f>求节点(节奏总纲!D$4:D$163,[4]士兵阶位属性!CY$4:CY$163,节奏总纲!AA12)</f>
        <v>#VALUE!</v>
      </c>
      <c r="BM16" s="34">
        <f t="shared" si="22"/>
        <v>0.33333333333333337</v>
      </c>
      <c r="BN16" s="6">
        <f t="shared" si="0"/>
        <v>0</v>
      </c>
      <c r="BO16" s="6">
        <f t="shared" si="23"/>
        <v>0.33333333333333337</v>
      </c>
      <c r="BP16" s="35">
        <f t="shared" si="103"/>
        <v>0.33333333333333331</v>
      </c>
      <c r="BQ16" s="6" t="e">
        <f t="shared" si="24"/>
        <v>#VALUE!</v>
      </c>
      <c r="BR16" s="8">
        <f t="shared" si="25"/>
        <v>64293.282739335089</v>
      </c>
      <c r="BS16" s="8">
        <f t="shared" si="26"/>
        <v>82295.401906348896</v>
      </c>
      <c r="BT16" s="8">
        <f t="shared" si="27"/>
        <v>64293.282739335074</v>
      </c>
      <c r="BU16" s="8">
        <f t="shared" si="28"/>
        <v>0</v>
      </c>
      <c r="BV16" s="8" t="e">
        <f t="shared" si="29"/>
        <v>#VALUE!</v>
      </c>
      <c r="BW16" s="8">
        <f t="shared" si="30"/>
        <v>0</v>
      </c>
      <c r="BX16" s="8" t="e">
        <f t="shared" si="31"/>
        <v>#VALUE!</v>
      </c>
      <c r="BY16" s="8" t="e">
        <f t="shared" si="104"/>
        <v>#VALUE!</v>
      </c>
      <c r="BZ16" s="8">
        <f t="shared" si="32"/>
        <v>0</v>
      </c>
      <c r="CA16" s="8">
        <f t="shared" si="33"/>
        <v>0</v>
      </c>
      <c r="CB16" s="8">
        <f t="shared" si="34"/>
        <v>0</v>
      </c>
      <c r="CC16" s="8">
        <f t="shared" si="35"/>
        <v>0</v>
      </c>
      <c r="CD16" s="38" t="e">
        <f>SUM(BR$8:BR16)+SUM(BV$8:BV16)+SUM(BZ$8:BZ16)</f>
        <v>#VALUE!</v>
      </c>
      <c r="CE16" s="38">
        <f>SUM(BS$8:BS16)+SUM(BW$8:BW16)+SUM(CA$8:CA16)</f>
        <v>328204.61105299689</v>
      </c>
      <c r="CF16" s="38" t="e">
        <f>SUM(BT$8:BT16)+SUM(BX$8:BX16)+SUM(CB$8:CB16)</f>
        <v>#VALUE!</v>
      </c>
      <c r="CG16" s="38" t="e">
        <f>SUM(BU$8:BU16)+SUM(BY$8:BY16)+SUM(CC$8:CC16)</f>
        <v>#VALUE!</v>
      </c>
      <c r="CH16" s="39" t="e">
        <f t="shared" si="36"/>
        <v>#VALUE!</v>
      </c>
      <c r="CI16" s="39" t="e">
        <f t="shared" si="37"/>
        <v>#VALUE!</v>
      </c>
      <c r="CJ16" s="39" t="e">
        <f t="shared" si="38"/>
        <v>#VALUE!</v>
      </c>
      <c r="CK16" s="39" t="e">
        <f t="shared" si="39"/>
        <v>#VALUE!</v>
      </c>
      <c r="CM16" s="8">
        <f t="shared" si="40"/>
        <v>66728.585365639447</v>
      </c>
      <c r="CN16" s="8">
        <f t="shared" si="41"/>
        <v>85412.589268018462</v>
      </c>
      <c r="CO16" s="8">
        <f t="shared" si="42"/>
        <v>66728.585365639432</v>
      </c>
      <c r="CP16" s="8">
        <f t="shared" si="43"/>
        <v>0</v>
      </c>
      <c r="CQ16" s="8" t="e">
        <f t="shared" si="44"/>
        <v>#VALUE!</v>
      </c>
      <c r="CR16" s="8">
        <f t="shared" si="45"/>
        <v>0</v>
      </c>
      <c r="CS16" s="8" t="e">
        <f t="shared" si="46"/>
        <v>#VALUE!</v>
      </c>
      <c r="CT16" s="8" t="e">
        <f t="shared" si="47"/>
        <v>#VALUE!</v>
      </c>
      <c r="CU16" s="8">
        <f t="shared" si="48"/>
        <v>0</v>
      </c>
      <c r="CV16" s="8">
        <f t="shared" si="49"/>
        <v>0</v>
      </c>
      <c r="CW16" s="8">
        <f t="shared" si="50"/>
        <v>0</v>
      </c>
      <c r="CX16" s="8">
        <f t="shared" si="51"/>
        <v>0</v>
      </c>
      <c r="CY16" s="38" t="e">
        <f>SUM(CM$8:CM16)+SUM(CQ$8:CQ16)+SUM(CU$8:CU16)</f>
        <v>#VALUE!</v>
      </c>
      <c r="CZ16" s="38">
        <f>SUM(CN$8:CN16)+SUM(CR$8:CR16)+SUM(CV$8:CV16)</f>
        <v>308554.4309355123</v>
      </c>
      <c r="DA16" s="38" t="e">
        <f>SUM(CO$8:CO16)+SUM(CS$8:CS16)+SUM(CW$8:CW16)</f>
        <v>#VALUE!</v>
      </c>
      <c r="DB16" s="38" t="e">
        <f>SUM(CP$8:CP16)+SUM(CT$8:CT16)+SUM(CX$8:CX16)</f>
        <v>#VALUE!</v>
      </c>
      <c r="DC16" s="39" t="e">
        <f t="shared" si="52"/>
        <v>#VALUE!</v>
      </c>
      <c r="DD16" s="39" t="e">
        <f t="shared" si="53"/>
        <v>#VALUE!</v>
      </c>
      <c r="DE16" s="39" t="e">
        <f t="shared" si="54"/>
        <v>#VALUE!</v>
      </c>
      <c r="DF16" s="39" t="e">
        <f t="shared" si="55"/>
        <v>#VALUE!</v>
      </c>
      <c r="DH16" s="8">
        <f t="shared" si="56"/>
        <v>76006.41746985224</v>
      </c>
      <c r="DI16" s="8">
        <f t="shared" si="57"/>
        <v>97288.21436141085</v>
      </c>
      <c r="DJ16" s="8">
        <f t="shared" si="58"/>
        <v>76006.41746985224</v>
      </c>
      <c r="DK16" s="8">
        <f t="shared" si="59"/>
        <v>0</v>
      </c>
      <c r="DL16" s="8" t="e">
        <f t="shared" si="60"/>
        <v>#VALUE!</v>
      </c>
      <c r="DM16" s="8">
        <f t="shared" si="61"/>
        <v>0</v>
      </c>
      <c r="DN16" s="8" t="e">
        <f t="shared" si="62"/>
        <v>#VALUE!</v>
      </c>
      <c r="DO16" s="8" t="e">
        <f t="shared" si="63"/>
        <v>#VALUE!</v>
      </c>
      <c r="DP16" s="8">
        <f t="shared" si="64"/>
        <v>0</v>
      </c>
      <c r="DQ16" s="8">
        <f t="shared" si="65"/>
        <v>0</v>
      </c>
      <c r="DR16" s="8">
        <f t="shared" si="66"/>
        <v>0</v>
      </c>
      <c r="DS16" s="8">
        <f t="shared" si="67"/>
        <v>0</v>
      </c>
      <c r="DT16" s="38" t="e">
        <f>SUM(DH$8:DH16)+SUM(DL$8:DL16)+SUM(DP$8:DP16)</f>
        <v>#VALUE!</v>
      </c>
      <c r="DU16" s="38">
        <f>SUM(DI$8:DI16)+SUM(DM$8:DM16)+SUM(DQ$8:DQ16)</f>
        <v>288599.21719603986</v>
      </c>
      <c r="DV16" s="38" t="e">
        <f>SUM(DJ$8:DJ16)+SUM(DN$8:DN16)+SUM(DR$8:DR16)</f>
        <v>#VALUE!</v>
      </c>
      <c r="DW16" s="38" t="e">
        <f>SUM(DK$8:DK16)+SUM(DO$8:DO16)+SUM(DS$8:DS16)</f>
        <v>#VALUE!</v>
      </c>
      <c r="DX16" s="39" t="e">
        <f t="shared" si="68"/>
        <v>#VALUE!</v>
      </c>
      <c r="DY16" s="39" t="e">
        <f t="shared" si="69"/>
        <v>#VALUE!</v>
      </c>
      <c r="DZ16" s="39" t="e">
        <f t="shared" si="70"/>
        <v>#VALUE!</v>
      </c>
      <c r="EA16" s="39" t="e">
        <f t="shared" si="71"/>
        <v>#VALUE!</v>
      </c>
      <c r="EC16" s="8">
        <f t="shared" si="72"/>
        <v>84201.792780850621</v>
      </c>
      <c r="ED16" s="8">
        <f t="shared" si="73"/>
        <v>107778.29475948877</v>
      </c>
      <c r="EE16" s="8">
        <f t="shared" si="74"/>
        <v>84201.792780850607</v>
      </c>
      <c r="EF16" s="8">
        <f t="shared" si="75"/>
        <v>0</v>
      </c>
      <c r="EG16" s="8" t="e">
        <f t="shared" si="76"/>
        <v>#VALUE!</v>
      </c>
      <c r="EH16" s="8">
        <f t="shared" si="77"/>
        <v>0</v>
      </c>
      <c r="EI16" s="8" t="e">
        <f t="shared" si="78"/>
        <v>#VALUE!</v>
      </c>
      <c r="EJ16" s="8" t="e">
        <f t="shared" si="79"/>
        <v>#VALUE!</v>
      </c>
      <c r="EK16" s="8">
        <f t="shared" si="80"/>
        <v>0</v>
      </c>
      <c r="EL16" s="8">
        <f t="shared" si="81"/>
        <v>0</v>
      </c>
      <c r="EM16" s="8">
        <f t="shared" si="82"/>
        <v>0</v>
      </c>
      <c r="EN16" s="8">
        <f t="shared" si="83"/>
        <v>0</v>
      </c>
      <c r="EO16" s="38" t="e">
        <f>SUM(EC$8:EC16)+SUM(EG$8:EG16)+SUM(EK$8:EK16)</f>
        <v>#VALUE!</v>
      </c>
      <c r="EP16" s="38">
        <f>SUM(ED$8:ED16)+SUM(EH$8:EH16)+SUM(EL$8:EL16)</f>
        <v>268285.55955270136</v>
      </c>
      <c r="EQ16" s="38" t="e">
        <f>SUM(EE$8:EE16)+SUM(EI$8:EI16)+SUM(EM$8:EM16)</f>
        <v>#VALUE!</v>
      </c>
      <c r="ER16" s="38" t="e">
        <f>SUM(EF$8:EF16)+SUM(EJ$8:EJ16)+SUM(EN$8:EN16)</f>
        <v>#VALUE!</v>
      </c>
      <c r="ES16" s="39" t="e">
        <f t="shared" si="84"/>
        <v>#VALUE!</v>
      </c>
      <c r="ET16" s="39" t="e">
        <f t="shared" si="85"/>
        <v>#VALUE!</v>
      </c>
      <c r="EU16" s="39" t="e">
        <f t="shared" si="86"/>
        <v>#VALUE!</v>
      </c>
      <c r="EV16" s="39" t="e">
        <f t="shared" si="87"/>
        <v>#VALUE!</v>
      </c>
      <c r="EX16" s="8">
        <f t="shared" si="88"/>
        <v>92425.068609085502</v>
      </c>
      <c r="EY16" s="8">
        <f t="shared" si="89"/>
        <v>118304.08781962941</v>
      </c>
      <c r="EZ16" s="8">
        <f t="shared" si="90"/>
        <v>92425.068609085487</v>
      </c>
      <c r="FA16" s="8">
        <f t="shared" si="91"/>
        <v>0</v>
      </c>
      <c r="FB16" s="8" t="e">
        <f t="shared" si="92"/>
        <v>#VALUE!</v>
      </c>
      <c r="FC16" s="8">
        <f t="shared" si="93"/>
        <v>0</v>
      </c>
      <c r="FD16" s="8" t="e">
        <f t="shared" si="94"/>
        <v>#VALUE!</v>
      </c>
      <c r="FE16" s="8" t="e">
        <f t="shared" si="95"/>
        <v>#VALUE!</v>
      </c>
      <c r="FF16" s="8">
        <f t="shared" si="105"/>
        <v>0</v>
      </c>
      <c r="FG16" s="8">
        <f t="shared" si="96"/>
        <v>0</v>
      </c>
      <c r="FH16" s="8">
        <f t="shared" si="97"/>
        <v>0</v>
      </c>
      <c r="FI16" s="8">
        <f t="shared" si="98"/>
        <v>0</v>
      </c>
      <c r="FJ16" s="38" t="e">
        <f>SUM(EX$8:EX16)+SUM(FB$8:FB16)+SUM(FF$8:FF16)</f>
        <v>#VALUE!</v>
      </c>
      <c r="FK16" s="38">
        <f>SUM(EY$8:EY16)+SUM(FC$8:FC16)+SUM(FG$8:FG16)</f>
        <v>249124.9733787757</v>
      </c>
      <c r="FL16" s="38" t="e">
        <f>SUM(EZ$8:EZ16)+SUM(FD$8:FD16)+SUM(FH$8:FH16)</f>
        <v>#VALUE!</v>
      </c>
      <c r="FM16" s="38" t="e">
        <f>SUM(FA$8:FA16)+SUM(FE$8:FE16)+SUM(FI$8:FI16)</f>
        <v>#VALUE!</v>
      </c>
      <c r="FN16" s="39" t="e">
        <f t="shared" si="99"/>
        <v>#VALUE!</v>
      </c>
      <c r="FO16" s="39" t="e">
        <f t="shared" si="100"/>
        <v>#VALUE!</v>
      </c>
      <c r="FP16" s="39" t="e">
        <f t="shared" si="101"/>
        <v>#VALUE!</v>
      </c>
      <c r="FQ16" s="39" t="e">
        <f t="shared" si="102"/>
        <v>#VALUE!</v>
      </c>
    </row>
    <row r="17" spans="7:173" x14ac:dyDescent="0.2">
      <c r="G17" s="6">
        <v>10</v>
      </c>
      <c r="H17" s="6">
        <f>'[1]资源-木石铜粮'!BI15</f>
        <v>1942004.2616146405</v>
      </c>
      <c r="I17" s="6">
        <f>'[1]资源-木石铜粮'!BJ15</f>
        <v>1942004.2616146405</v>
      </c>
      <c r="J17" s="6">
        <f>'[1]资源-木石铜粮'!BK15</f>
        <v>1942004.2616146405</v>
      </c>
      <c r="K17" s="6">
        <f>'[1]资源-木石铜粮'!BL15</f>
        <v>1942004.2616146405</v>
      </c>
      <c r="L17" s="6">
        <f>'[1]资源-木石铜粮'!BM15</f>
        <v>1942004.2616146405</v>
      </c>
      <c r="M17" s="6">
        <f>'[1]功能-战损相关'!EM20</f>
        <v>1976832.6447999482</v>
      </c>
      <c r="N17" s="6">
        <f>'[1]功能-战损相关'!EN20</f>
        <v>2313850.1197945969</v>
      </c>
      <c r="O17" s="6">
        <f>'[1]功能-战损相关'!EO20</f>
        <v>2589067.7852639165</v>
      </c>
      <c r="P17" s="6">
        <f>'[1]功能-战损相关'!EP20</f>
        <v>2193847.8193264003</v>
      </c>
      <c r="Q17" s="6">
        <f>'[1]功能-战损相关'!EQ20</f>
        <v>1597332.9209731652</v>
      </c>
      <c r="R17" s="6">
        <f>'[3]功能-圣人研究'!CA17</f>
        <v>0</v>
      </c>
      <c r="S17" s="6">
        <f>'[3]功能-圣人研究'!CB17</f>
        <v>0</v>
      </c>
      <c r="T17" s="6">
        <f>'[3]功能-圣人研究'!CC17</f>
        <v>0</v>
      </c>
      <c r="U17" s="6">
        <f>'[3]功能-圣人研究'!CD17</f>
        <v>12085.660534102863</v>
      </c>
      <c r="V17" s="6">
        <f>'[3]功能-圣人研究'!CE17</f>
        <v>26995.728708596758</v>
      </c>
      <c r="X17" s="6">
        <v>10</v>
      </c>
      <c r="Y17" s="6">
        <f>[4]士兵相关信息!AI16</f>
        <v>202092.62722050337</v>
      </c>
      <c r="Z17" s="6">
        <f>[4]士兵相关信息!AJ16</f>
        <v>219396.77007712761</v>
      </c>
      <c r="AA17" s="6">
        <f>[4]士兵相关信息!AK16</f>
        <v>235269.55998671838</v>
      </c>
      <c r="AB17" s="6">
        <f>[4]士兵相关信息!AL16</f>
        <v>275044.48599343968</v>
      </c>
      <c r="AC17" s="6">
        <f>[4]士兵相关信息!AM16</f>
        <v>312746.83771741053</v>
      </c>
      <c r="AE17" s="6">
        <v>10</v>
      </c>
      <c r="AF17" s="6">
        <f>求节点(节奏总纲!D$4:D$163,H$8:H$167,节奏总纲!AA13)-IF($AE17=1,0,求节点(节奏总纲!D$4:D$163,H$8:H$167,节奏总纲!AA12))</f>
        <v>439631.98670319316</v>
      </c>
      <c r="AG17" s="6">
        <f>求节点(节奏总纲!E$4:E$163,I$8:I$167,节奏总纲!AB13)-IF($AE17=1,0,求节点(节奏总纲!E$4:E$163,I$8:I$167,节奏总纲!AB12))</f>
        <v>364685.08499371563</v>
      </c>
      <c r="AH17" s="6">
        <f>求节点(节奏总纲!F$4:F$163,J$8:J$167,节奏总纲!AC13)-IF($AE17=1,0,求节点(节奏总纲!F$4:F$163,J$8:J$167,节奏总纲!AC12))</f>
        <v>269492.72658314288</v>
      </c>
      <c r="AI17" s="6">
        <f>求节点(节奏总纲!G$4:G$163,K$8:K$167,节奏总纲!AD13)-IF($AE17=1,0,求节点(节奏总纲!G$4:G$163,K$8:K$167,节奏总纲!AD12))</f>
        <v>205508.78749428759</v>
      </c>
      <c r="AJ17" s="6">
        <f>求节点(节奏总纲!H$4:H$163,L$8:L$167,节奏总纲!AE13)-IF($AE17=1,0,求节点(节奏总纲!H$4:H$163,L$8:L$167,节奏总纲!AE12))</f>
        <v>189128.49485794792</v>
      </c>
      <c r="AK17" s="6">
        <f>求节点(节奏总纲!D$4:D$163,M$8:M$167,节奏总纲!AA13)-IF($AE17=1,0,求节点(节奏总纲!D$4:D$163,M$8:M$167,节奏总纲!AA12))</f>
        <v>347834.53486127092</v>
      </c>
      <c r="AL17" s="6">
        <f>求节点(节奏总纲!E$4:E$163,N$8:N$167,节奏总纲!AB13)-IF($AE17=1,0,求节点(节奏总纲!E$4:E$163,N$8:N$167,节奏总纲!AB12))</f>
        <v>377170.12958862237</v>
      </c>
      <c r="AM17" s="6">
        <f>求节点(节奏总纲!F$4:F$163,O$8:O$167,节奏总纲!AC13)-IF($AE17=1,0,求节点(节奏总纲!F$4:F$163,O$8:O$167,节奏总纲!AC12))</f>
        <v>363421.3425237831</v>
      </c>
      <c r="AN17" s="6">
        <f>求节点(节奏总纲!G$4:G$163,P$8:P$167,节奏总纲!AD13)-IF($AE17=1,0,求节点(节奏总纲!G$4:G$163,P$8:P$167,节奏总纲!AD12))</f>
        <v>276295.00172120507</v>
      </c>
      <c r="AO17" s="6">
        <f>求节点(节奏总纲!H$4:H$163,Q$8:Q$167,节奏总纲!AE13)-IF($AE17=1,0,求节点(节奏总纲!H$4:H$163,Q$8:Q$167,节奏总纲!AE12))</f>
        <v>167034.90252096578</v>
      </c>
      <c r="AP17" s="6">
        <f>求节点(节奏总纲!D$4:D$163,R$8:R$167,节奏总纲!AA13)-IF($AE17=1,0,求节点(节奏总纲!D$4:D$163,R$8:R$167,节奏总纲!AA12))</f>
        <v>0</v>
      </c>
      <c r="AQ17" s="6">
        <f>求节点(节奏总纲!E$4:E$163,S$8:S$167,节奏总纲!AB13)-IF($AE17=1,0,求节点(节奏总纲!E$4:E$163,S$8:S$167,节奏总纲!AB12))</f>
        <v>0</v>
      </c>
      <c r="AR17" s="6">
        <f>求节点(节奏总纲!F$4:F$163,T$8:T$167,节奏总纲!AC13)-IF($AE17=1,0,求节点(节奏总纲!F$4:F$163,T$8:T$167,节奏总纲!AC12))</f>
        <v>0</v>
      </c>
      <c r="AS17" s="6">
        <f>求节点(节奏总纲!G$4:G$163,U$8:U$167,节奏总纲!AD13)-IF($AE17=1,0,求节点(节奏总纲!G$4:G$163,U$8:U$167,节奏总纲!AD12))</f>
        <v>0</v>
      </c>
      <c r="AT17" s="6">
        <f>求节点(节奏总纲!H$4:H$163,V$8:V$167,节奏总纲!AE13)-IF($AE17=1,0,求节点(节奏总纲!H$4:H$163,V$8:V$167,节奏总纲!AE12))</f>
        <v>0</v>
      </c>
      <c r="AV17" s="6">
        <v>10</v>
      </c>
      <c r="AW17" s="6">
        <f>求节点(节奏总纲!D$4:D$163,Y$8:Y$167,节奏总纲!AA13)-IF($AV17=1,0,求节点(节奏总纲!D$4:D$163,Y$8:Y$167,节奏总纲!AA12))+求节点(节奏总纲!D$4:D$103,信息索引!AK$4:AK$163,节奏总纲!AA13)</f>
        <v>9671.0480154485558</v>
      </c>
      <c r="AX17" s="6">
        <f>求节点(节奏总纲!E$4:E$163,Z$8:Z$167,节奏总纲!AB13)-IF($AV17=1,0,求节点(节奏总纲!E$4:E$163,Z$8:Z$167,节奏总纲!AB12))+求节点(节奏总纲!E$4:E$103,信息索引!AL$4:AL$163,节奏总纲!AB13)</f>
        <v>7736.838412358833</v>
      </c>
      <c r="AY17" s="6">
        <f>求节点(节奏总纲!F$4:F$163,AA$8:AA$167,节奏总纲!AC13)-IF($AV17=1,0,求节点(节奏总纲!F$4:F$163,AA$8:AA$167,节奏总纲!AC12))+求节点(节奏总纲!F$4:F$103,信息索引!AM$4:AM$163,节奏总纲!AC13)</f>
        <v>5802.6288092691393</v>
      </c>
      <c r="AZ17" s="6">
        <f>求节点(节奏总纲!G$4:G$163,AB$8:AB$167,节奏总纲!AD13)-IF($AV17=1,0,求节点(节奏总纲!G$4:G$163,AB$8:AB$167,节奏总纲!AD12))+求节点(节奏总纲!G$4:G$103,信息索引!AN$4:AN$163,节奏总纲!AD13)</f>
        <v>3808.6660560536257</v>
      </c>
      <c r="BA17" s="6">
        <f>求节点(节奏总纲!H$4:H$163,AC$8:AC$167,节奏总纲!AE13)-IF($AV17=1,0,求节点(节奏总纲!H$4:H$163,AC$8:AC$167,节奏总纲!AE12))+求节点(节奏总纲!H$4:H$103,信息索引!AO$4:AO$163,节奏总纲!AE13)</f>
        <v>1611.8413359081023</v>
      </c>
      <c r="BC17" s="6">
        <v>1.29</v>
      </c>
      <c r="BD17" s="8">
        <v>10</v>
      </c>
      <c r="BE17" s="34">
        <f t="shared" si="16"/>
        <v>0.303951367781155</v>
      </c>
      <c r="BF17" s="28">
        <f t="shared" si="17"/>
        <v>0.39209726443769</v>
      </c>
      <c r="BG17" s="6">
        <f t="shared" si="18"/>
        <v>0.30395136778115506</v>
      </c>
      <c r="BH17" s="35">
        <v>0</v>
      </c>
      <c r="BI17" s="34" t="e">
        <f t="shared" si="19"/>
        <v>#VALUE!</v>
      </c>
      <c r="BJ17" s="6">
        <v>0</v>
      </c>
      <c r="BK17" s="6" t="e">
        <f t="shared" si="20"/>
        <v>#VALUE!</v>
      </c>
      <c r="BL17" s="28" t="e">
        <f>求节点(节奏总纲!D$4:D$163,[4]士兵阶位属性!CY$4:CY$163,节奏总纲!AA13)</f>
        <v>#VALUE!</v>
      </c>
      <c r="BM17" s="34">
        <f t="shared" si="22"/>
        <v>0.33333333333333337</v>
      </c>
      <c r="BN17" s="6">
        <f t="shared" si="0"/>
        <v>0</v>
      </c>
      <c r="BO17" s="6">
        <f t="shared" si="23"/>
        <v>0.33333333333333337</v>
      </c>
      <c r="BP17" s="35">
        <f t="shared" si="103"/>
        <v>0.33333333333333331</v>
      </c>
      <c r="BQ17" s="6" t="e">
        <f t="shared" si="24"/>
        <v>#VALUE!</v>
      </c>
      <c r="BR17" s="8">
        <f t="shared" si="25"/>
        <v>133626.74367878211</v>
      </c>
      <c r="BS17" s="8">
        <f t="shared" si="26"/>
        <v>172378.49934562895</v>
      </c>
      <c r="BT17" s="8">
        <f t="shared" si="27"/>
        <v>133626.74367878214</v>
      </c>
      <c r="BU17" s="8">
        <f t="shared" si="28"/>
        <v>0</v>
      </c>
      <c r="BV17" s="8" t="e">
        <f t="shared" si="29"/>
        <v>#VALUE!</v>
      </c>
      <c r="BW17" s="8">
        <f t="shared" si="30"/>
        <v>0</v>
      </c>
      <c r="BX17" s="8" t="e">
        <f t="shared" si="31"/>
        <v>#VALUE!</v>
      </c>
      <c r="BY17" s="8" t="e">
        <f t="shared" si="104"/>
        <v>#VALUE!</v>
      </c>
      <c r="BZ17" s="8">
        <f t="shared" si="32"/>
        <v>0</v>
      </c>
      <c r="CA17" s="8">
        <f t="shared" si="33"/>
        <v>0</v>
      </c>
      <c r="CB17" s="8">
        <f t="shared" si="34"/>
        <v>0</v>
      </c>
      <c r="CC17" s="8">
        <f t="shared" si="35"/>
        <v>0</v>
      </c>
      <c r="CD17" s="38" t="e">
        <f>SUM(BR$8:BR17)+SUM(BV$8:BV17)+SUM(BZ$8:BZ17)</f>
        <v>#VALUE!</v>
      </c>
      <c r="CE17" s="38">
        <f>SUM(BS$8:BS17)+SUM(BW$8:BW17)+SUM(CA$8:CA17)</f>
        <v>500583.11039862584</v>
      </c>
      <c r="CF17" s="38" t="e">
        <f>SUM(BT$8:BT17)+SUM(BX$8:BX17)+SUM(CB$8:CB17)</f>
        <v>#VALUE!</v>
      </c>
      <c r="CG17" s="38" t="e">
        <f>SUM(BU$8:BU17)+SUM(BY$8:BY17)+SUM(CC$8:CC17)</f>
        <v>#VALUE!</v>
      </c>
      <c r="CH17" s="39" t="e">
        <f t="shared" si="36"/>
        <v>#VALUE!</v>
      </c>
      <c r="CI17" s="39" t="e">
        <f t="shared" si="37"/>
        <v>#VALUE!</v>
      </c>
      <c r="CJ17" s="39" t="e">
        <f t="shared" si="38"/>
        <v>#VALUE!</v>
      </c>
      <c r="CK17" s="39" t="e">
        <f t="shared" si="39"/>
        <v>#VALUE!</v>
      </c>
      <c r="CM17" s="8">
        <f t="shared" si="40"/>
        <v>110846.53039322663</v>
      </c>
      <c r="CN17" s="8">
        <f t="shared" si="41"/>
        <v>142992.02420726238</v>
      </c>
      <c r="CO17" s="8">
        <f t="shared" si="42"/>
        <v>110846.53039322665</v>
      </c>
      <c r="CP17" s="8">
        <f t="shared" si="43"/>
        <v>0</v>
      </c>
      <c r="CQ17" s="8" t="e">
        <f t="shared" si="44"/>
        <v>#VALUE!</v>
      </c>
      <c r="CR17" s="8">
        <f t="shared" si="45"/>
        <v>0</v>
      </c>
      <c r="CS17" s="8" t="e">
        <f t="shared" si="46"/>
        <v>#VALUE!</v>
      </c>
      <c r="CT17" s="8" t="e">
        <f t="shared" si="47"/>
        <v>#VALUE!</v>
      </c>
      <c r="CU17" s="8">
        <f t="shared" si="48"/>
        <v>0</v>
      </c>
      <c r="CV17" s="8">
        <f t="shared" si="49"/>
        <v>0</v>
      </c>
      <c r="CW17" s="8">
        <f t="shared" si="50"/>
        <v>0</v>
      </c>
      <c r="CX17" s="8">
        <f t="shared" si="51"/>
        <v>0</v>
      </c>
      <c r="CY17" s="38" t="e">
        <f>SUM(CM$8:CM17)+SUM(CQ$8:CQ17)+SUM(CU$8:CU17)</f>
        <v>#VALUE!</v>
      </c>
      <c r="CZ17" s="38">
        <f>SUM(CN$8:CN17)+SUM(CR$8:CR17)+SUM(CV$8:CV17)</f>
        <v>451546.45514277468</v>
      </c>
      <c r="DA17" s="38" t="e">
        <f>SUM(CO$8:CO17)+SUM(CS$8:CS17)+SUM(CW$8:CW17)</f>
        <v>#VALUE!</v>
      </c>
      <c r="DB17" s="38" t="e">
        <f>SUM(CP$8:CP17)+SUM(CT$8:CT17)+SUM(CX$8:CX17)</f>
        <v>#VALUE!</v>
      </c>
      <c r="DC17" s="39" t="e">
        <f t="shared" si="52"/>
        <v>#VALUE!</v>
      </c>
      <c r="DD17" s="39" t="e">
        <f t="shared" si="53"/>
        <v>#VALUE!</v>
      </c>
      <c r="DE17" s="39" t="e">
        <f t="shared" si="54"/>
        <v>#VALUE!</v>
      </c>
      <c r="DF17" s="39" t="e">
        <f t="shared" si="55"/>
        <v>#VALUE!</v>
      </c>
      <c r="DH17" s="8">
        <f t="shared" si="56"/>
        <v>81912.682852019105</v>
      </c>
      <c r="DI17" s="8">
        <f t="shared" si="57"/>
        <v>105667.36087910466</v>
      </c>
      <c r="DJ17" s="8">
        <f t="shared" si="58"/>
        <v>81912.682852019119</v>
      </c>
      <c r="DK17" s="8">
        <f t="shared" si="59"/>
        <v>0</v>
      </c>
      <c r="DL17" s="8" t="e">
        <f t="shared" si="60"/>
        <v>#VALUE!</v>
      </c>
      <c r="DM17" s="8">
        <f t="shared" si="61"/>
        <v>0</v>
      </c>
      <c r="DN17" s="8" t="e">
        <f t="shared" si="62"/>
        <v>#VALUE!</v>
      </c>
      <c r="DO17" s="8" t="e">
        <f t="shared" si="63"/>
        <v>#VALUE!</v>
      </c>
      <c r="DP17" s="8">
        <f t="shared" si="64"/>
        <v>0</v>
      </c>
      <c r="DQ17" s="8">
        <f t="shared" si="65"/>
        <v>0</v>
      </c>
      <c r="DR17" s="8">
        <f t="shared" si="66"/>
        <v>0</v>
      </c>
      <c r="DS17" s="8">
        <f t="shared" si="67"/>
        <v>0</v>
      </c>
      <c r="DT17" s="38" t="e">
        <f>SUM(DH$8:DH17)+SUM(DL$8:DL17)+SUM(DP$8:DP17)</f>
        <v>#VALUE!</v>
      </c>
      <c r="DU17" s="38">
        <f>SUM(DI$8:DI17)+SUM(DM$8:DM17)+SUM(DQ$8:DQ17)</f>
        <v>394266.5780751445</v>
      </c>
      <c r="DV17" s="38" t="e">
        <f>SUM(DJ$8:DJ17)+SUM(DN$8:DN17)+SUM(DR$8:DR17)</f>
        <v>#VALUE!</v>
      </c>
      <c r="DW17" s="38" t="e">
        <f>SUM(DK$8:DK17)+SUM(DO$8:DO17)+SUM(DS$8:DS17)</f>
        <v>#VALUE!</v>
      </c>
      <c r="DX17" s="39" t="e">
        <f t="shared" si="68"/>
        <v>#VALUE!</v>
      </c>
      <c r="DY17" s="39" t="e">
        <f t="shared" si="69"/>
        <v>#VALUE!</v>
      </c>
      <c r="DZ17" s="39" t="e">
        <f t="shared" si="70"/>
        <v>#VALUE!</v>
      </c>
      <c r="EA17" s="39" t="e">
        <f t="shared" si="71"/>
        <v>#VALUE!</v>
      </c>
      <c r="EC17" s="8">
        <f t="shared" si="72"/>
        <v>62464.677049935439</v>
      </c>
      <c r="ED17" s="8">
        <f t="shared" si="73"/>
        <v>80579.433394416716</v>
      </c>
      <c r="EE17" s="8">
        <f t="shared" si="74"/>
        <v>62464.677049935446</v>
      </c>
      <c r="EF17" s="8">
        <f t="shared" si="75"/>
        <v>0</v>
      </c>
      <c r="EG17" s="8" t="e">
        <f t="shared" si="76"/>
        <v>#VALUE!</v>
      </c>
      <c r="EH17" s="8">
        <f t="shared" si="77"/>
        <v>0</v>
      </c>
      <c r="EI17" s="8" t="e">
        <f t="shared" si="78"/>
        <v>#VALUE!</v>
      </c>
      <c r="EJ17" s="8" t="e">
        <f t="shared" si="79"/>
        <v>#VALUE!</v>
      </c>
      <c r="EK17" s="8">
        <f t="shared" si="80"/>
        <v>0</v>
      </c>
      <c r="EL17" s="8">
        <f t="shared" si="81"/>
        <v>0</v>
      </c>
      <c r="EM17" s="8">
        <f t="shared" si="82"/>
        <v>0</v>
      </c>
      <c r="EN17" s="8">
        <f t="shared" si="83"/>
        <v>0</v>
      </c>
      <c r="EO17" s="38" t="e">
        <f>SUM(EC$8:EC17)+SUM(EG$8:EG17)+SUM(EK$8:EK17)</f>
        <v>#VALUE!</v>
      </c>
      <c r="EP17" s="38">
        <f>SUM(ED$8:ED17)+SUM(EH$8:EH17)+SUM(EL$8:EL17)</f>
        <v>348864.99294711807</v>
      </c>
      <c r="EQ17" s="38" t="e">
        <f>SUM(EE$8:EE17)+SUM(EI$8:EI17)+SUM(EM$8:EM17)</f>
        <v>#VALUE!</v>
      </c>
      <c r="ER17" s="38" t="e">
        <f>SUM(EF$8:EF17)+SUM(EJ$8:EJ17)+SUM(EN$8:EN17)</f>
        <v>#VALUE!</v>
      </c>
      <c r="ES17" s="39" t="e">
        <f t="shared" si="84"/>
        <v>#VALUE!</v>
      </c>
      <c r="ET17" s="39" t="e">
        <f t="shared" si="85"/>
        <v>#VALUE!</v>
      </c>
      <c r="EU17" s="39" t="e">
        <f t="shared" si="86"/>
        <v>#VALUE!</v>
      </c>
      <c r="EV17" s="39" t="e">
        <f t="shared" si="87"/>
        <v>#VALUE!</v>
      </c>
      <c r="EX17" s="8">
        <f t="shared" si="88"/>
        <v>57485.864698464415</v>
      </c>
      <c r="EY17" s="8">
        <f t="shared" si="89"/>
        <v>74156.765461019095</v>
      </c>
      <c r="EZ17" s="8">
        <f t="shared" si="90"/>
        <v>57485.864698464422</v>
      </c>
      <c r="FA17" s="8">
        <f t="shared" si="91"/>
        <v>0</v>
      </c>
      <c r="FB17" s="8" t="e">
        <f t="shared" si="92"/>
        <v>#VALUE!</v>
      </c>
      <c r="FC17" s="8">
        <f t="shared" si="93"/>
        <v>0</v>
      </c>
      <c r="FD17" s="8" t="e">
        <f t="shared" si="94"/>
        <v>#VALUE!</v>
      </c>
      <c r="FE17" s="8" t="e">
        <f t="shared" si="95"/>
        <v>#VALUE!</v>
      </c>
      <c r="FF17" s="8">
        <f t="shared" si="105"/>
        <v>0</v>
      </c>
      <c r="FG17" s="8">
        <f t="shared" si="96"/>
        <v>0</v>
      </c>
      <c r="FH17" s="8">
        <f t="shared" si="97"/>
        <v>0</v>
      </c>
      <c r="FI17" s="8">
        <f t="shared" si="98"/>
        <v>0</v>
      </c>
      <c r="FJ17" s="38" t="e">
        <f>SUM(EX$8:EX17)+SUM(FB$8:FB17)+SUM(FF$8:FF17)</f>
        <v>#VALUE!</v>
      </c>
      <c r="FK17" s="38">
        <f>SUM(EY$8:EY17)+SUM(FC$8:FC17)+SUM(FG$8:FG17)</f>
        <v>323281.73883979477</v>
      </c>
      <c r="FL17" s="38" t="e">
        <f>SUM(EZ$8:EZ17)+SUM(FD$8:FD17)+SUM(FH$8:FH17)</f>
        <v>#VALUE!</v>
      </c>
      <c r="FM17" s="38" t="e">
        <f>SUM(FA$8:FA17)+SUM(FE$8:FE17)+SUM(FI$8:FI17)</f>
        <v>#VALUE!</v>
      </c>
      <c r="FN17" s="39" t="e">
        <f t="shared" si="99"/>
        <v>#VALUE!</v>
      </c>
      <c r="FO17" s="39" t="e">
        <f t="shared" si="100"/>
        <v>#VALUE!</v>
      </c>
      <c r="FP17" s="39" t="e">
        <f t="shared" si="101"/>
        <v>#VALUE!</v>
      </c>
      <c r="FQ17" s="39" t="e">
        <f t="shared" si="102"/>
        <v>#VALUE!</v>
      </c>
    </row>
    <row r="18" spans="7:173" x14ac:dyDescent="0.2">
      <c r="G18" s="6">
        <v>11</v>
      </c>
      <c r="H18" s="6">
        <f>'[1]资源-木石铜粮'!BI16</f>
        <v>2198417.182211481</v>
      </c>
      <c r="I18" s="6">
        <f>'[1]资源-木石铜粮'!BJ16</f>
        <v>2198417.182211481</v>
      </c>
      <c r="J18" s="6">
        <f>'[1]资源-木石铜粮'!BK16</f>
        <v>2198417.182211481</v>
      </c>
      <c r="K18" s="6">
        <f>'[1]资源-木石铜粮'!BL16</f>
        <v>2198417.182211481</v>
      </c>
      <c r="L18" s="6">
        <f>'[1]资源-木石铜粮'!BM16</f>
        <v>2198417.182211481</v>
      </c>
      <c r="M18" s="6">
        <f>'[1]功能-战损相关'!EM21</f>
        <v>2377885.9130696319</v>
      </c>
      <c r="N18" s="6">
        <f>'[1]功能-战损相关'!EN21</f>
        <v>2832191.6389832664</v>
      </c>
      <c r="O18" s="6">
        <f>'[1]功能-战损相关'!EO21</f>
        <v>3339020.788819571</v>
      </c>
      <c r="P18" s="6">
        <f>'[1]功能-战损相关'!EP21</f>
        <v>2738345.512145625</v>
      </c>
      <c r="Q18" s="6">
        <f>'[1]功能-战损相关'!EQ21</f>
        <v>1911002.492589748</v>
      </c>
      <c r="R18" s="6">
        <f>'[3]功能-圣人研究'!CA18</f>
        <v>0</v>
      </c>
      <c r="S18" s="6">
        <f>'[3]功能-圣人研究'!CB18</f>
        <v>7472.2221822345709</v>
      </c>
      <c r="T18" s="6">
        <f>'[3]功能-圣人研究'!CC18</f>
        <v>19668.58965850735</v>
      </c>
      <c r="U18" s="6">
        <f>'[3]功能-圣人研究'!CD18</f>
        <v>35167.418943832934</v>
      </c>
      <c r="V18" s="6">
        <f>'[3]功能-圣人研究'!CE18</f>
        <v>45858.487296560765</v>
      </c>
      <c r="X18" s="6">
        <v>11</v>
      </c>
      <c r="Y18" s="6">
        <f>[4]士兵相关信息!AI17</f>
        <v>209844.16117442303</v>
      </c>
      <c r="Z18" s="6">
        <f>[4]士兵相关信息!AJ17</f>
        <v>226177.16013582292</v>
      </c>
      <c r="AA18" s="6">
        <f>[4]士兵相关信息!AK17</f>
        <v>240941.52577790176</v>
      </c>
      <c r="AB18" s="6">
        <f>[4]士兵相关信息!AL17</f>
        <v>279147.18333923828</v>
      </c>
      <c r="AC18" s="6">
        <f>[4]士兵相关信息!AM17</f>
        <v>315148.61384980939</v>
      </c>
      <c r="AE18" s="6">
        <v>11</v>
      </c>
      <c r="AF18" s="6">
        <f>求节点(节奏总纲!D$4:D$163,H$8:H$167,节奏总纲!AA14)-IF($AE18=1,0,求节点(节奏总纲!D$4:D$163,H$8:H$167,节奏总纲!AA13))</f>
        <v>429767.57466783631</v>
      </c>
      <c r="AG18" s="6">
        <f>求节点(节奏总纲!E$4:E$163,I$8:I$167,节奏总纲!AB14)-IF($AE18=1,0,求节点(节奏总纲!E$4:E$163,I$8:I$167,节奏总纲!AB13))</f>
        <v>361379.76529160654</v>
      </c>
      <c r="AH18" s="6">
        <f>求节点(节奏总纲!F$4:F$163,J$8:J$167,节奏总纲!AC14)-IF($AE18=1,0,求节点(节奏总纲!F$4:F$163,J$8:J$167,节奏总纲!AC13))</f>
        <v>389953.04999299115</v>
      </c>
      <c r="AI18" s="6">
        <f>求节点(节奏总纲!G$4:G$163,K$8:K$167,节奏总纲!AD14)-IF($AE18=1,0,求节点(节奏总纲!G$4:G$163,K$8:K$167,节奏总纲!AD13))</f>
        <v>412341.77190970583</v>
      </c>
      <c r="AJ18" s="6">
        <f>求节点(节奏总纲!H$4:H$163,L$8:L$167,节奏总纲!AE14)-IF($AE18=1,0,求节点(节奏总纲!H$4:H$163,L$8:L$167,节奏总纲!AE13))</f>
        <v>333612.52704314585</v>
      </c>
      <c r="AK18" s="6">
        <f>求节点(节奏总纲!D$4:D$163,M$8:M$167,节奏总纲!AA14)-IF($AE18=1,0,求节点(节奏总纲!D$4:D$163,M$8:M$167,节奏总纲!AA13))</f>
        <v>450962.61167464568</v>
      </c>
      <c r="AL18" s="6">
        <f>求节点(节奏总纲!E$4:E$163,N$8:N$167,节奏总纲!AB14)-IF($AE18=1,0,求节点(节奏总纲!E$4:E$163,N$8:N$167,节奏总纲!AB13))</f>
        <v>460596.14934559213</v>
      </c>
      <c r="AM18" s="6">
        <f>求节点(节奏总纲!F$4:F$163,O$8:O$167,节奏总纲!AC14)-IF($AE18=1,0,求节点(节奏总纲!F$4:F$163,O$8:O$167,节奏总纲!AC13))</f>
        <v>424041.95157704293</v>
      </c>
      <c r="AN18" s="6">
        <f>求节点(节奏总纲!G$4:G$163,P$8:P$167,节奏总纲!AD14)-IF($AE18=1,0,求节点(节奏总纲!G$4:G$163,P$8:P$167,节奏总纲!AD13))</f>
        <v>316795.79339843127</v>
      </c>
      <c r="AO18" s="6">
        <f>求节点(节奏总纲!H$4:H$163,Q$8:Q$167,节奏总纲!AE14)-IF($AE18=1,0,求节点(节奏总纲!H$4:H$163,Q$8:Q$167,节奏总纲!AE13))</f>
        <v>187955.88620213734</v>
      </c>
      <c r="AP18" s="6">
        <f>求节点(节奏总纲!D$4:D$163,R$8:R$167,节奏总纲!AA14)-IF($AE18=1,0,求节点(节奏总纲!D$4:D$163,R$8:R$167,节奏总纲!AA13))</f>
        <v>0</v>
      </c>
      <c r="AQ18" s="6">
        <f>求节点(节奏总纲!E$4:E$163,S$8:S$167,节奏总纲!AB14)-IF($AE18=1,0,求节点(节奏总纲!E$4:E$163,S$8:S$167,节奏总纲!AB13))</f>
        <v>0</v>
      </c>
      <c r="AR18" s="6">
        <f>求节点(节奏总纲!F$4:F$163,T$8:T$167,节奏总纲!AC14)-IF($AE18=1,0,求节点(节奏总纲!F$4:F$163,T$8:T$167,节奏总纲!AC13))</f>
        <v>0</v>
      </c>
      <c r="AS18" s="6">
        <f>求节点(节奏总纲!G$4:G$163,U$8:U$167,节奏总纲!AD14)-IF($AE18=1,0,求节点(节奏总纲!G$4:G$163,U$8:U$167,节奏总纲!AD13))</f>
        <v>0</v>
      </c>
      <c r="AT18" s="6">
        <f>求节点(节奏总纲!H$4:H$163,V$8:V$167,节奏总纲!AE14)-IF($AE18=1,0,求节点(节奏总纲!H$4:H$163,V$8:V$167,节奏总纲!AE13))</f>
        <v>0</v>
      </c>
      <c r="AV18" s="6">
        <v>11</v>
      </c>
      <c r="AW18" s="6">
        <f>求节点(节奏总纲!D$4:D$163,Y$8:Y$167,节奏总纲!AA14)-IF($AV18=1,0,求节点(节奏总纲!D$4:D$163,Y$8:Y$167,节奏总纲!AA13))+求节点(节奏总纲!D$4:D$103,信息索引!AK$4:AK$163,节奏总纲!AA14)</f>
        <v>9970.8996166334837</v>
      </c>
      <c r="AX18" s="6">
        <f>求节点(节奏总纲!E$4:E$163,Z$8:Z$167,节奏总纲!AB14)-IF($AV18=1,0,求节点(节奏总纲!E$4:E$163,Z$8:Z$167,节奏总纲!AB13))+求节点(节奏总纲!E$4:E$103,信息索引!AL$4:AL$163,节奏总纲!AB14)</f>
        <v>7976.7196933067753</v>
      </c>
      <c r="AY18" s="6">
        <f>求节点(节奏总纲!F$4:F$163,AA$8:AA$167,节奏总纲!AC14)-IF($AV18=1,0,求节点(节奏总纲!F$4:F$163,AA$8:AA$167,节奏总纲!AC13))+求节点(节奏总纲!F$4:F$103,信息索引!AM$4:AM$163,节奏总纲!AC14)</f>
        <v>5982.539769980096</v>
      </c>
      <c r="AZ18" s="6">
        <f>求节点(节奏总纲!G$4:G$163,AB$8:AB$167,节奏总纲!AD14)-IF($AV18=1,0,求节点(节奏总纲!G$4:G$163,AB$8:AB$167,节奏总纲!AD13))+求节点(节奏总纲!G$4:G$103,信息索引!AN$4:AN$163,节奏总纲!AD14)</f>
        <v>3988.3598466534168</v>
      </c>
      <c r="BA18" s="6">
        <f>求节点(节奏总纲!H$4:H$163,AC$8:AC$167,节奏总纲!AE14)-IF($AV18=1,0,求节点(节奏总纲!H$4:H$163,AC$8:AC$167,节奏总纲!AE13))+求节点(节奏总纲!H$4:H$103,信息索引!AO$4:AO$163,节奏总纲!AE14)</f>
        <v>1661.8166027722182</v>
      </c>
      <c r="BC18" s="6">
        <v>1.3</v>
      </c>
      <c r="BD18" s="8">
        <v>11</v>
      </c>
      <c r="BE18" s="34">
        <f t="shared" si="16"/>
        <v>0.30303030303030298</v>
      </c>
      <c r="BF18" s="28">
        <f t="shared" si="17"/>
        <v>0.39393939393939398</v>
      </c>
      <c r="BG18" s="6">
        <f t="shared" si="18"/>
        <v>0.30303030303030304</v>
      </c>
      <c r="BH18" s="35">
        <v>0</v>
      </c>
      <c r="BI18" s="34" t="e">
        <f t="shared" si="19"/>
        <v>#VALUE!</v>
      </c>
      <c r="BJ18" s="6">
        <v>0</v>
      </c>
      <c r="BK18" s="6" t="e">
        <f t="shared" si="20"/>
        <v>#VALUE!</v>
      </c>
      <c r="BL18" s="28" t="e">
        <f>求节点(节奏总纲!D$4:D$163,[4]士兵阶位属性!CY$4:CY$163,节奏总纲!AA14)</f>
        <v>#VALUE!</v>
      </c>
      <c r="BM18" s="34">
        <f t="shared" si="22"/>
        <v>0.33333333333333337</v>
      </c>
      <c r="BN18" s="6">
        <f t="shared" si="0"/>
        <v>0</v>
      </c>
      <c r="BO18" s="6">
        <f t="shared" si="23"/>
        <v>0.33333333333333337</v>
      </c>
      <c r="BP18" s="35">
        <f t="shared" si="103"/>
        <v>0.33333333333333331</v>
      </c>
      <c r="BQ18" s="6" t="e">
        <f t="shared" si="24"/>
        <v>#VALUE!</v>
      </c>
      <c r="BR18" s="8">
        <f t="shared" si="25"/>
        <v>130232.5983841928</v>
      </c>
      <c r="BS18" s="8">
        <f t="shared" si="26"/>
        <v>169302.37789945069</v>
      </c>
      <c r="BT18" s="8">
        <f t="shared" si="27"/>
        <v>130232.59838419282</v>
      </c>
      <c r="BU18" s="8">
        <f t="shared" si="28"/>
        <v>0</v>
      </c>
      <c r="BV18" s="8" t="e">
        <f t="shared" si="29"/>
        <v>#VALUE!</v>
      </c>
      <c r="BW18" s="8">
        <f t="shared" si="30"/>
        <v>0</v>
      </c>
      <c r="BX18" s="8" t="e">
        <f t="shared" si="31"/>
        <v>#VALUE!</v>
      </c>
      <c r="BY18" s="8" t="e">
        <f t="shared" si="104"/>
        <v>#VALUE!</v>
      </c>
      <c r="BZ18" s="8">
        <f t="shared" si="32"/>
        <v>0</v>
      </c>
      <c r="CA18" s="8">
        <f t="shared" si="33"/>
        <v>0</v>
      </c>
      <c r="CB18" s="8">
        <f t="shared" si="34"/>
        <v>0</v>
      </c>
      <c r="CC18" s="8">
        <f t="shared" si="35"/>
        <v>0</v>
      </c>
      <c r="CD18" s="38" t="e">
        <f>SUM(BR$8:BR18)+SUM(BV$8:BV18)+SUM(BZ$8:BZ18)</f>
        <v>#VALUE!</v>
      </c>
      <c r="CE18" s="38">
        <f>SUM(BS$8:BS18)+SUM(BW$8:BW18)+SUM(CA$8:CA18)</f>
        <v>669885.48829807655</v>
      </c>
      <c r="CF18" s="38" t="e">
        <f>SUM(BT$8:BT18)+SUM(BX$8:BX18)+SUM(CB$8:CB18)</f>
        <v>#VALUE!</v>
      </c>
      <c r="CG18" s="38" t="e">
        <f>SUM(BU$8:BU18)+SUM(BY$8:BY18)+SUM(CC$8:CC18)</f>
        <v>#VALUE!</v>
      </c>
      <c r="CH18" s="39" t="e">
        <f t="shared" si="36"/>
        <v>#VALUE!</v>
      </c>
      <c r="CI18" s="39" t="e">
        <f t="shared" si="37"/>
        <v>#VALUE!</v>
      </c>
      <c r="CJ18" s="39" t="e">
        <f t="shared" si="38"/>
        <v>#VALUE!</v>
      </c>
      <c r="CK18" s="39" t="e">
        <f t="shared" si="39"/>
        <v>#VALUE!</v>
      </c>
      <c r="CM18" s="8">
        <f t="shared" si="40"/>
        <v>109509.0197853353</v>
      </c>
      <c r="CN18" s="8">
        <f t="shared" si="41"/>
        <v>142361.72572093594</v>
      </c>
      <c r="CO18" s="8">
        <f t="shared" si="42"/>
        <v>109509.01978533532</v>
      </c>
      <c r="CP18" s="8">
        <f t="shared" si="43"/>
        <v>0</v>
      </c>
      <c r="CQ18" s="8" t="e">
        <f t="shared" si="44"/>
        <v>#VALUE!</v>
      </c>
      <c r="CR18" s="8">
        <f t="shared" si="45"/>
        <v>0</v>
      </c>
      <c r="CS18" s="8" t="e">
        <f t="shared" si="46"/>
        <v>#VALUE!</v>
      </c>
      <c r="CT18" s="8" t="e">
        <f t="shared" si="47"/>
        <v>#VALUE!</v>
      </c>
      <c r="CU18" s="8">
        <f t="shared" si="48"/>
        <v>0</v>
      </c>
      <c r="CV18" s="8">
        <f t="shared" si="49"/>
        <v>0</v>
      </c>
      <c r="CW18" s="8">
        <f t="shared" si="50"/>
        <v>0</v>
      </c>
      <c r="CX18" s="8">
        <f t="shared" si="51"/>
        <v>0</v>
      </c>
      <c r="CY18" s="38" t="e">
        <f>SUM(CM$8:CM18)+SUM(CQ$8:CQ18)+SUM(CU$8:CU18)</f>
        <v>#VALUE!</v>
      </c>
      <c r="CZ18" s="38">
        <f>SUM(CN$8:CN18)+SUM(CR$8:CR18)+SUM(CV$8:CV18)</f>
        <v>593908.18086371059</v>
      </c>
      <c r="DA18" s="38" t="e">
        <f>SUM(CO$8:CO18)+SUM(CS$8:CS18)+SUM(CW$8:CW18)</f>
        <v>#VALUE!</v>
      </c>
      <c r="DB18" s="38" t="e">
        <f>SUM(CP$8:CP18)+SUM(CT$8:CT18)+SUM(CX$8:CX18)</f>
        <v>#VALUE!</v>
      </c>
      <c r="DC18" s="39" t="e">
        <f t="shared" si="52"/>
        <v>#VALUE!</v>
      </c>
      <c r="DD18" s="39" t="e">
        <f t="shared" si="53"/>
        <v>#VALUE!</v>
      </c>
      <c r="DE18" s="39" t="e">
        <f t="shared" si="54"/>
        <v>#VALUE!</v>
      </c>
      <c r="DF18" s="39" t="e">
        <f t="shared" si="55"/>
        <v>#VALUE!</v>
      </c>
      <c r="DH18" s="8">
        <f t="shared" si="56"/>
        <v>118167.590906967</v>
      </c>
      <c r="DI18" s="8">
        <f t="shared" si="57"/>
        <v>153617.86817905714</v>
      </c>
      <c r="DJ18" s="8">
        <f t="shared" si="58"/>
        <v>118167.59090696702</v>
      </c>
      <c r="DK18" s="8">
        <f t="shared" si="59"/>
        <v>0</v>
      </c>
      <c r="DL18" s="8" t="e">
        <f t="shared" si="60"/>
        <v>#VALUE!</v>
      </c>
      <c r="DM18" s="8">
        <f t="shared" si="61"/>
        <v>0</v>
      </c>
      <c r="DN18" s="8" t="e">
        <f t="shared" si="62"/>
        <v>#VALUE!</v>
      </c>
      <c r="DO18" s="8" t="e">
        <f t="shared" si="63"/>
        <v>#VALUE!</v>
      </c>
      <c r="DP18" s="8">
        <f t="shared" si="64"/>
        <v>0</v>
      </c>
      <c r="DQ18" s="8">
        <f t="shared" si="65"/>
        <v>0</v>
      </c>
      <c r="DR18" s="8">
        <f t="shared" si="66"/>
        <v>0</v>
      </c>
      <c r="DS18" s="8">
        <f t="shared" si="67"/>
        <v>0</v>
      </c>
      <c r="DT18" s="38" t="e">
        <f>SUM(DH$8:DH18)+SUM(DL$8:DL18)+SUM(DP$8:DP18)</f>
        <v>#VALUE!</v>
      </c>
      <c r="DU18" s="38">
        <f>SUM(DI$8:DI18)+SUM(DM$8:DM18)+SUM(DQ$8:DQ18)</f>
        <v>547884.4462542017</v>
      </c>
      <c r="DV18" s="38" t="e">
        <f>SUM(DJ$8:DJ18)+SUM(DN$8:DN18)+SUM(DR$8:DR18)</f>
        <v>#VALUE!</v>
      </c>
      <c r="DW18" s="38" t="e">
        <f>SUM(DK$8:DK18)+SUM(DO$8:DO18)+SUM(DS$8:DS18)</f>
        <v>#VALUE!</v>
      </c>
      <c r="DX18" s="39" t="e">
        <f t="shared" si="68"/>
        <v>#VALUE!</v>
      </c>
      <c r="DY18" s="39" t="e">
        <f t="shared" si="69"/>
        <v>#VALUE!</v>
      </c>
      <c r="DZ18" s="39" t="e">
        <f t="shared" si="70"/>
        <v>#VALUE!</v>
      </c>
      <c r="EA18" s="39" t="e">
        <f t="shared" si="71"/>
        <v>#VALUE!</v>
      </c>
      <c r="EC18" s="8">
        <f t="shared" si="72"/>
        <v>124952.05209385023</v>
      </c>
      <c r="ED18" s="8">
        <f t="shared" si="73"/>
        <v>162437.66772200534</v>
      </c>
      <c r="EE18" s="8">
        <f t="shared" si="74"/>
        <v>124952.05209385026</v>
      </c>
      <c r="EF18" s="8">
        <f t="shared" si="75"/>
        <v>0</v>
      </c>
      <c r="EG18" s="8" t="e">
        <f t="shared" si="76"/>
        <v>#VALUE!</v>
      </c>
      <c r="EH18" s="8">
        <f t="shared" si="77"/>
        <v>0</v>
      </c>
      <c r="EI18" s="8" t="e">
        <f t="shared" si="78"/>
        <v>#VALUE!</v>
      </c>
      <c r="EJ18" s="8" t="e">
        <f t="shared" si="79"/>
        <v>#VALUE!</v>
      </c>
      <c r="EK18" s="8">
        <f t="shared" si="80"/>
        <v>0</v>
      </c>
      <c r="EL18" s="8">
        <f t="shared" si="81"/>
        <v>0</v>
      </c>
      <c r="EM18" s="8">
        <f t="shared" si="82"/>
        <v>0</v>
      </c>
      <c r="EN18" s="8">
        <f t="shared" si="83"/>
        <v>0</v>
      </c>
      <c r="EO18" s="38" t="e">
        <f>SUM(EC$8:EC18)+SUM(EG$8:EG18)+SUM(EK$8:EK18)</f>
        <v>#VALUE!</v>
      </c>
      <c r="EP18" s="38">
        <f>SUM(ED$8:ED18)+SUM(EH$8:EH18)+SUM(EL$8:EL18)</f>
        <v>511302.6606691234</v>
      </c>
      <c r="EQ18" s="38" t="e">
        <f>SUM(EE$8:EE18)+SUM(EI$8:EI18)+SUM(EM$8:EM18)</f>
        <v>#VALUE!</v>
      </c>
      <c r="ER18" s="38" t="e">
        <f>SUM(EF$8:EF18)+SUM(EJ$8:EJ18)+SUM(EN$8:EN18)</f>
        <v>#VALUE!</v>
      </c>
      <c r="ES18" s="39" t="e">
        <f t="shared" si="84"/>
        <v>#VALUE!</v>
      </c>
      <c r="ET18" s="39" t="e">
        <f t="shared" si="85"/>
        <v>#VALUE!</v>
      </c>
      <c r="EU18" s="39" t="e">
        <f t="shared" si="86"/>
        <v>#VALUE!</v>
      </c>
      <c r="EV18" s="39" t="e">
        <f t="shared" si="87"/>
        <v>#VALUE!</v>
      </c>
      <c r="EX18" s="8">
        <f t="shared" si="88"/>
        <v>101094.70516458963</v>
      </c>
      <c r="EY18" s="8">
        <f t="shared" si="89"/>
        <v>131423.11671396656</v>
      </c>
      <c r="EZ18" s="8">
        <f t="shared" si="90"/>
        <v>101094.70516458966</v>
      </c>
      <c r="FA18" s="8">
        <f t="shared" si="91"/>
        <v>0</v>
      </c>
      <c r="FB18" s="8" t="e">
        <f t="shared" si="92"/>
        <v>#VALUE!</v>
      </c>
      <c r="FC18" s="8">
        <f t="shared" si="93"/>
        <v>0</v>
      </c>
      <c r="FD18" s="8" t="e">
        <f t="shared" si="94"/>
        <v>#VALUE!</v>
      </c>
      <c r="FE18" s="8" t="e">
        <f t="shared" si="95"/>
        <v>#VALUE!</v>
      </c>
      <c r="FF18" s="8">
        <f t="shared" si="105"/>
        <v>0</v>
      </c>
      <c r="FG18" s="8">
        <f t="shared" si="96"/>
        <v>0</v>
      </c>
      <c r="FH18" s="8">
        <f t="shared" si="97"/>
        <v>0</v>
      </c>
      <c r="FI18" s="8">
        <f t="shared" si="98"/>
        <v>0</v>
      </c>
      <c r="FJ18" s="38" t="e">
        <f>SUM(EX$8:EX18)+SUM(FB$8:FB18)+SUM(FF$8:FF18)</f>
        <v>#VALUE!</v>
      </c>
      <c r="FK18" s="38">
        <f>SUM(EY$8:EY18)+SUM(FC$8:FC18)+SUM(FG$8:FG18)</f>
        <v>454704.85555376136</v>
      </c>
      <c r="FL18" s="38" t="e">
        <f>SUM(EZ$8:EZ18)+SUM(FD$8:FD18)+SUM(FH$8:FH18)</f>
        <v>#VALUE!</v>
      </c>
      <c r="FM18" s="38" t="e">
        <f>SUM(FA$8:FA18)+SUM(FE$8:FE18)+SUM(FI$8:FI18)</f>
        <v>#VALUE!</v>
      </c>
      <c r="FN18" s="39" t="e">
        <f t="shared" si="99"/>
        <v>#VALUE!</v>
      </c>
      <c r="FO18" s="39" t="e">
        <f t="shared" si="100"/>
        <v>#VALUE!</v>
      </c>
      <c r="FP18" s="39" t="e">
        <f t="shared" si="101"/>
        <v>#VALUE!</v>
      </c>
      <c r="FQ18" s="39" t="e">
        <f t="shared" si="102"/>
        <v>#VALUE!</v>
      </c>
    </row>
    <row r="19" spans="7:173" x14ac:dyDescent="0.2">
      <c r="G19" s="6">
        <v>12</v>
      </c>
      <c r="H19" s="6">
        <f>'[1]资源-木石铜粮'!BI17</f>
        <v>2779109.986694674</v>
      </c>
      <c r="I19" s="6">
        <f>'[1]资源-木石铜粮'!BJ17</f>
        <v>2779109.986694674</v>
      </c>
      <c r="J19" s="6">
        <f>'[1]资源-木石铜粮'!BK17</f>
        <v>2779109.986694674</v>
      </c>
      <c r="K19" s="6">
        <f>'[1]资源-木石铜粮'!BL17</f>
        <v>2779109.986694674</v>
      </c>
      <c r="L19" s="6">
        <f>'[1]资源-木石铜粮'!BM17</f>
        <v>2779109.986694674</v>
      </c>
      <c r="M19" s="6">
        <f>'[1]功能-战损相关'!EM22</f>
        <v>2797192.1880399841</v>
      </c>
      <c r="N19" s="6">
        <f>'[1]功能-战损相关'!EN22</f>
        <v>3428160.2760831038</v>
      </c>
      <c r="O19" s="6">
        <f>'[1]功能-战损相关'!EO22</f>
        <v>4167200.1293015564</v>
      </c>
      <c r="P19" s="6">
        <f>'[1]功能-战损相关'!EP22</f>
        <v>3364925.8032242409</v>
      </c>
      <c r="Q19" s="6">
        <f>'[1]功能-战损相关'!EQ22</f>
        <v>2256794.2380699073</v>
      </c>
      <c r="R19" s="6">
        <f>'[3]功能-圣人研究'!CA19</f>
        <v>14390.359692868164</v>
      </c>
      <c r="S19" s="6">
        <f>'[3]功能-圣人研究'!CB19</f>
        <v>25026.765096098832</v>
      </c>
      <c r="T19" s="6">
        <f>'[3]功能-圣人研究'!CC19</f>
        <v>36381.604648805631</v>
      </c>
      <c r="U19" s="6">
        <f>'[3]功能-圣人研究'!CD19</f>
        <v>50674.160799314312</v>
      </c>
      <c r="V19" s="6">
        <f>'[3]功能-圣人研究'!CE19</f>
        <v>64286.463054568769</v>
      </c>
      <c r="X19" s="6">
        <v>12</v>
      </c>
      <c r="Y19" s="6">
        <f>[4]士兵相关信息!AI18</f>
        <v>218152.04956018314</v>
      </c>
      <c r="Z19" s="6">
        <f>[4]士兵相关信息!AJ18</f>
        <v>233320.53067563698</v>
      </c>
      <c r="AA19" s="6">
        <f>[4]士兵相关信息!AK18</f>
        <v>246952.04866428283</v>
      </c>
      <c r="AB19" s="6">
        <f>[4]士兵相关信息!AL18</f>
        <v>283813.61515561229</v>
      </c>
      <c r="AC19" s="6">
        <f>[4]士兵相关信息!AM18</f>
        <v>317736.78293273225</v>
      </c>
      <c r="AE19" s="6">
        <v>12</v>
      </c>
      <c r="AF19" s="6">
        <f>求节点(节奏总纲!D$4:D$163,H$8:H$167,节奏总纲!AA15)-IF($AE19=1,0,求节点(节奏总纲!D$4:D$163,H$8:H$167,节奏总纲!AA14))</f>
        <v>524868.79779441725</v>
      </c>
      <c r="AG19" s="6">
        <f>求节点(节奏总纲!E$4:E$163,I$8:I$167,节奏总纲!AB15)-IF($AE19=1,0,求节点(节奏总纲!E$4:E$163,I$8:I$167,节奏总纲!AB14))</f>
        <v>560604.61259004171</v>
      </c>
      <c r="AH19" s="6">
        <f>求节点(节奏总纲!F$4:F$163,J$8:J$167,节奏总纲!AC15)-IF($AE19=1,0,求节点(节奏总纲!F$4:F$163,J$8:J$167,节奏总纲!AC14))</f>
        <v>546197.46095996164</v>
      </c>
      <c r="AI19" s="6">
        <f>求节点(节奏总纲!G$4:G$163,K$8:K$167,节奏总纲!AD15)-IF($AE19=1,0,求节点(节奏总纲!G$4:G$163,K$8:K$167,节奏总纲!AD14))</f>
        <v>390390.11335814022</v>
      </c>
      <c r="AJ19" s="6">
        <f>求节点(节奏总纲!H$4:H$163,L$8:L$167,节奏总纲!AE15)-IF($AE19=1,0,求节点(节奏总纲!H$4:H$163,L$8:L$167,节奏总纲!AE14))</f>
        <v>310238.99186719512</v>
      </c>
      <c r="AK19" s="6">
        <f>求节点(节奏总纲!D$4:D$163,M$8:M$167,节奏总纲!AA15)-IF($AE19=1,0,求节点(节奏总纲!D$4:D$163,M$8:M$167,节奏总纲!AA14))</f>
        <v>603610.02159674047</v>
      </c>
      <c r="AL19" s="6">
        <f>求节点(节奏总纲!E$4:E$163,N$8:N$167,节奏总纲!AB15)-IF($AE19=1,0,求节点(节奏总纲!E$4:E$163,N$8:N$167,节奏总纲!AB14))</f>
        <v>708303.44096640288</v>
      </c>
      <c r="AM19" s="6">
        <f>求节点(节奏总纲!F$4:F$163,O$8:O$167,节奏总纲!AC15)-IF($AE19=1,0,求节点(节奏总纲!F$4:F$163,O$8:O$167,节奏总纲!AC14))</f>
        <v>803401.25797978463</v>
      </c>
      <c r="AN19" s="6">
        <f>求节点(节奏总纲!G$4:G$163,P$8:P$167,节奏总纲!AD15)-IF($AE19=1,0,求节点(节奏总纲!G$4:G$163,P$8:P$167,节奏总纲!AD14))</f>
        <v>479812.79653030704</v>
      </c>
      <c r="AO19" s="6">
        <f>求节点(节奏总纲!H$4:H$163,Q$8:Q$167,节奏总纲!AE15)-IF($AE19=1,0,求节点(节奏总纲!H$4:H$163,Q$8:Q$167,节奏总纲!AE14))</f>
        <v>240517.04087380692</v>
      </c>
      <c r="AP19" s="6">
        <f>求节点(节奏总纲!D$4:D$163,R$8:R$167,节奏总纲!AA15)-IF($AE19=1,0,求节点(节奏总纲!D$4:D$163,R$8:R$167,节奏总纲!AA14))</f>
        <v>1077.6760944958785</v>
      </c>
      <c r="AQ19" s="6">
        <f>求节点(节奏总纲!E$4:E$163,S$8:S$167,节奏总纲!AB15)-IF($AE19=1,0,求节点(节奏总纲!E$4:E$163,S$8:S$167,节奏总纲!AB14))</f>
        <v>4121.3448627352727</v>
      </c>
      <c r="AR19" s="6">
        <f>求节点(节奏总纲!F$4:F$163,T$8:T$167,节奏总纲!AC15)-IF($AE19=1,0,求节点(节奏总纲!F$4:F$163,T$8:T$167,节奏总纲!AC14))</f>
        <v>663.09351265096632</v>
      </c>
      <c r="AS19" s="6">
        <f>求节点(节奏总纲!G$4:G$163,U$8:U$167,节奏总纲!AD15)-IF($AE19=1,0,求节点(节奏总纲!G$4:G$163,U$8:U$167,节奏总纲!AD14))</f>
        <v>5757.2988004793087</v>
      </c>
      <c r="AT19" s="6">
        <f>求节点(节奏总纲!H$4:H$163,V$8:V$167,节奏总纲!AE15)-IF($AE19=1,0,求节点(节奏总纲!H$4:H$163,V$8:V$167,节奏总纲!AE14))</f>
        <v>572.98198596267468</v>
      </c>
      <c r="AV19" s="6">
        <v>12</v>
      </c>
      <c r="AW19" s="6">
        <f>求节点(节奏总纲!D$4:D$163,Y$8:Y$167,节奏总纲!AA15)-IF($AV19=1,0,求节点(节奏总纲!D$4:D$163,Y$8:Y$167,节奏总纲!AA14))+求节点(节奏总纲!D$4:D$103,信息索引!AK$4:AK$163,节奏总纲!AA15)</f>
        <v>11902.801739641698</v>
      </c>
      <c r="AX19" s="6">
        <f>求节点(节奏总纲!E$4:E$163,Z$8:Z$167,节奏总纲!AB15)-IF($AV19=1,0,求节点(节奏总纲!E$4:E$163,Z$8:Z$167,节奏总纲!AB14))+求节点(节奏总纲!E$4:E$103,信息索引!AL$4:AL$163,节奏总纲!AB15)</f>
        <v>9522.2413917133526</v>
      </c>
      <c r="AY19" s="6">
        <f>求节点(节奏总纲!F$4:F$163,AA$8:AA$167,节奏总纲!AC15)-IF($AV19=1,0,求节点(节奏总纲!F$4:F$163,AA$8:AA$167,节奏总纲!AC14))+求节点(节奏总纲!F$4:F$103,信息索引!AM$4:AM$163,节奏总纲!AC15)</f>
        <v>7141.6810437850072</v>
      </c>
      <c r="AZ19" s="6">
        <f>求节点(节奏总纲!G$4:G$163,AB$8:AB$167,节奏总纲!AD15)-IF($AV19=1,0,求节点(节奏总纲!G$4:G$163,AB$8:AB$167,节奏总纲!AD14))+求节点(节奏总纲!G$4:G$103,信息索引!AN$4:AN$163,节奏总纲!AD15)</f>
        <v>4761.1206958566909</v>
      </c>
      <c r="BA19" s="6">
        <f>求节点(节奏总纲!H$4:H$163,AC$8:AC$167,节奏总纲!AE15)-IF($AV19=1,0,求节点(节奏总纲!H$4:H$163,AC$8:AC$167,节奏总纲!AE14))+求节点(节奏总纲!H$4:H$103,信息索引!AO$4:AO$163,节奏总纲!AE15)</f>
        <v>2063.1597346237395</v>
      </c>
      <c r="BC19" s="6">
        <v>1.31</v>
      </c>
      <c r="BD19" s="8">
        <v>12</v>
      </c>
      <c r="BE19" s="34">
        <f t="shared" si="16"/>
        <v>0.30211480362537763</v>
      </c>
      <c r="BF19" s="28">
        <f t="shared" si="17"/>
        <v>0.39577039274924475</v>
      </c>
      <c r="BG19" s="6">
        <f t="shared" si="18"/>
        <v>0.30211480362537768</v>
      </c>
      <c r="BH19" s="35">
        <v>0</v>
      </c>
      <c r="BI19" s="34" t="e">
        <f t="shared" si="19"/>
        <v>#VALUE!</v>
      </c>
      <c r="BJ19" s="6">
        <v>0</v>
      </c>
      <c r="BK19" s="6" t="e">
        <f t="shared" si="20"/>
        <v>#VALUE!</v>
      </c>
      <c r="BL19" s="28" t="e">
        <f>求节点(节奏总纲!D$4:D$163,[4]士兵阶位属性!CY$4:CY$163,节奏总纲!AA15)</f>
        <v>#VALUE!</v>
      </c>
      <c r="BM19" s="34">
        <f t="shared" si="22"/>
        <v>0.33333333333333337</v>
      </c>
      <c r="BN19" s="6">
        <f t="shared" si="0"/>
        <v>0</v>
      </c>
      <c r="BO19" s="6">
        <f t="shared" si="23"/>
        <v>0.33333333333333337</v>
      </c>
      <c r="BP19" s="35">
        <f t="shared" si="103"/>
        <v>0.33333333333333331</v>
      </c>
      <c r="BQ19" s="6" t="e">
        <f t="shared" si="24"/>
        <v>#VALUE!</v>
      </c>
      <c r="BR19" s="8">
        <f t="shared" si="25"/>
        <v>158570.63377474839</v>
      </c>
      <c r="BS19" s="8">
        <f t="shared" si="26"/>
        <v>207727.53024492043</v>
      </c>
      <c r="BT19" s="8">
        <f t="shared" si="27"/>
        <v>158570.63377474842</v>
      </c>
      <c r="BU19" s="8">
        <f t="shared" si="28"/>
        <v>0</v>
      </c>
      <c r="BV19" s="8" t="e">
        <f t="shared" si="29"/>
        <v>#VALUE!</v>
      </c>
      <c r="BW19" s="8">
        <f t="shared" si="30"/>
        <v>0</v>
      </c>
      <c r="BX19" s="8" t="e">
        <f t="shared" si="31"/>
        <v>#VALUE!</v>
      </c>
      <c r="BY19" s="8" t="e">
        <f t="shared" si="104"/>
        <v>#VALUE!</v>
      </c>
      <c r="BZ19" s="8">
        <f t="shared" si="32"/>
        <v>359.22536483195955</v>
      </c>
      <c r="CA19" s="8">
        <f t="shared" si="33"/>
        <v>0</v>
      </c>
      <c r="CB19" s="8">
        <f t="shared" si="34"/>
        <v>359.22536483195955</v>
      </c>
      <c r="CC19" s="8">
        <f t="shared" si="35"/>
        <v>359.2253648319595</v>
      </c>
      <c r="CD19" s="38" t="e">
        <f>SUM(BR$8:BR19)+SUM(BV$8:BV19)+SUM(BZ$8:BZ19)</f>
        <v>#VALUE!</v>
      </c>
      <c r="CE19" s="38">
        <f>SUM(BS$8:BS19)+SUM(BW$8:BW19)+SUM(CA$8:CA19)</f>
        <v>877613.01854299696</v>
      </c>
      <c r="CF19" s="38" t="e">
        <f>SUM(BT$8:BT19)+SUM(BX$8:BX19)+SUM(CB$8:CB19)</f>
        <v>#VALUE!</v>
      </c>
      <c r="CG19" s="38" t="e">
        <f>SUM(BU$8:BU19)+SUM(BY$8:BY19)+SUM(CC$8:CC19)</f>
        <v>#VALUE!</v>
      </c>
      <c r="CH19" s="39" t="e">
        <f t="shared" si="36"/>
        <v>#VALUE!</v>
      </c>
      <c r="CI19" s="39" t="e">
        <f t="shared" si="37"/>
        <v>#VALUE!</v>
      </c>
      <c r="CJ19" s="39" t="e">
        <f t="shared" si="38"/>
        <v>#VALUE!</v>
      </c>
      <c r="CK19" s="39" t="e">
        <f t="shared" si="39"/>
        <v>#VALUE!</v>
      </c>
      <c r="CM19" s="8">
        <f t="shared" si="40"/>
        <v>169366.95244412136</v>
      </c>
      <c r="CN19" s="8">
        <f t="shared" si="41"/>
        <v>221870.70770179899</v>
      </c>
      <c r="CO19" s="8">
        <f t="shared" si="42"/>
        <v>169366.95244412139</v>
      </c>
      <c r="CP19" s="8">
        <f t="shared" si="43"/>
        <v>0</v>
      </c>
      <c r="CQ19" s="8" t="e">
        <f t="shared" si="44"/>
        <v>#VALUE!</v>
      </c>
      <c r="CR19" s="8">
        <f t="shared" si="45"/>
        <v>0</v>
      </c>
      <c r="CS19" s="8" t="e">
        <f t="shared" si="46"/>
        <v>#VALUE!</v>
      </c>
      <c r="CT19" s="8" t="e">
        <f t="shared" si="47"/>
        <v>#VALUE!</v>
      </c>
      <c r="CU19" s="8">
        <f t="shared" si="48"/>
        <v>1373.7816209117577</v>
      </c>
      <c r="CV19" s="8">
        <f t="shared" si="49"/>
        <v>0</v>
      </c>
      <c r="CW19" s="8">
        <f t="shared" si="50"/>
        <v>1373.7816209117577</v>
      </c>
      <c r="CX19" s="8">
        <f t="shared" si="51"/>
        <v>1373.7816209117575</v>
      </c>
      <c r="CY19" s="38" t="e">
        <f>SUM(CM$8:CM19)+SUM(CQ$8:CQ19)+SUM(CU$8:CU19)</f>
        <v>#VALUE!</v>
      </c>
      <c r="CZ19" s="38">
        <f>SUM(CN$8:CN19)+SUM(CR$8:CR19)+SUM(CV$8:CV19)</f>
        <v>815778.88856550958</v>
      </c>
      <c r="DA19" s="38" t="e">
        <f>SUM(CO$8:CO19)+SUM(CS$8:CS19)+SUM(CW$8:CW19)</f>
        <v>#VALUE!</v>
      </c>
      <c r="DB19" s="38" t="e">
        <f>SUM(CP$8:CP19)+SUM(CT$8:CT19)+SUM(CX$8:CX19)</f>
        <v>#VALUE!</v>
      </c>
      <c r="DC19" s="39" t="e">
        <f t="shared" si="52"/>
        <v>#VALUE!</v>
      </c>
      <c r="DD19" s="39" t="e">
        <f t="shared" si="53"/>
        <v>#VALUE!</v>
      </c>
      <c r="DE19" s="39" t="e">
        <f t="shared" si="54"/>
        <v>#VALUE!</v>
      </c>
      <c r="DF19" s="39" t="e">
        <f t="shared" si="55"/>
        <v>#VALUE!</v>
      </c>
      <c r="DH19" s="8">
        <f t="shared" si="56"/>
        <v>165014.33865859866</v>
      </c>
      <c r="DI19" s="8">
        <f t="shared" si="57"/>
        <v>216168.78364276429</v>
      </c>
      <c r="DJ19" s="8">
        <f t="shared" si="58"/>
        <v>165014.33865859872</v>
      </c>
      <c r="DK19" s="8">
        <f t="shared" si="59"/>
        <v>0</v>
      </c>
      <c r="DL19" s="8" t="e">
        <f t="shared" si="60"/>
        <v>#VALUE!</v>
      </c>
      <c r="DM19" s="8">
        <f t="shared" si="61"/>
        <v>0</v>
      </c>
      <c r="DN19" s="8" t="e">
        <f t="shared" si="62"/>
        <v>#VALUE!</v>
      </c>
      <c r="DO19" s="8" t="e">
        <f t="shared" si="63"/>
        <v>#VALUE!</v>
      </c>
      <c r="DP19" s="8">
        <f t="shared" si="64"/>
        <v>221.03117088365548</v>
      </c>
      <c r="DQ19" s="8">
        <f t="shared" si="65"/>
        <v>0</v>
      </c>
      <c r="DR19" s="8">
        <f t="shared" si="66"/>
        <v>221.03117088365548</v>
      </c>
      <c r="DS19" s="8">
        <f t="shared" si="67"/>
        <v>221.03117088365542</v>
      </c>
      <c r="DT19" s="38" t="e">
        <f>SUM(DH$8:DH19)+SUM(DL$8:DL19)+SUM(DP$8:DP19)</f>
        <v>#VALUE!</v>
      </c>
      <c r="DU19" s="38">
        <f>SUM(DI$8:DI19)+SUM(DM$8:DM19)+SUM(DQ$8:DQ19)</f>
        <v>764053.22989696602</v>
      </c>
      <c r="DV19" s="38" t="e">
        <f>SUM(DJ$8:DJ19)+SUM(DN$8:DN19)+SUM(DR$8:DR19)</f>
        <v>#VALUE!</v>
      </c>
      <c r="DW19" s="38" t="e">
        <f>SUM(DK$8:DK19)+SUM(DO$8:DO19)+SUM(DS$8:DS19)</f>
        <v>#VALUE!</v>
      </c>
      <c r="DX19" s="39" t="e">
        <f t="shared" si="68"/>
        <v>#VALUE!</v>
      </c>
      <c r="DY19" s="39" t="e">
        <f t="shared" si="69"/>
        <v>#VALUE!</v>
      </c>
      <c r="DZ19" s="39" t="e">
        <f t="shared" si="70"/>
        <v>#VALUE!</v>
      </c>
      <c r="EA19" s="39" t="e">
        <f t="shared" si="71"/>
        <v>#VALUE!</v>
      </c>
      <c r="EC19" s="8">
        <f t="shared" si="72"/>
        <v>117942.63243448344</v>
      </c>
      <c r="ED19" s="8">
        <f t="shared" si="73"/>
        <v>154504.84848917334</v>
      </c>
      <c r="EE19" s="8">
        <f t="shared" si="74"/>
        <v>117942.63243448347</v>
      </c>
      <c r="EF19" s="8">
        <f t="shared" si="75"/>
        <v>0</v>
      </c>
      <c r="EG19" s="8" t="e">
        <f t="shared" si="76"/>
        <v>#VALUE!</v>
      </c>
      <c r="EH19" s="8">
        <f t="shared" si="77"/>
        <v>0</v>
      </c>
      <c r="EI19" s="8" t="e">
        <f t="shared" si="78"/>
        <v>#VALUE!</v>
      </c>
      <c r="EJ19" s="8" t="e">
        <f t="shared" si="79"/>
        <v>#VALUE!</v>
      </c>
      <c r="EK19" s="8">
        <f t="shared" si="80"/>
        <v>1919.0996001597698</v>
      </c>
      <c r="EL19" s="8">
        <f t="shared" si="81"/>
        <v>0</v>
      </c>
      <c r="EM19" s="8">
        <f t="shared" si="82"/>
        <v>1919.0996001597698</v>
      </c>
      <c r="EN19" s="8">
        <f t="shared" si="83"/>
        <v>1919.0996001597696</v>
      </c>
      <c r="EO19" s="38" t="e">
        <f>SUM(EC$8:EC19)+SUM(EG$8:EG19)+SUM(EK$8:EK19)</f>
        <v>#VALUE!</v>
      </c>
      <c r="EP19" s="38">
        <f>SUM(ED$8:ED19)+SUM(EH$8:EH19)+SUM(EL$8:EL19)</f>
        <v>665807.50915829674</v>
      </c>
      <c r="EQ19" s="38" t="e">
        <f>SUM(EE$8:EE19)+SUM(EI$8:EI19)+SUM(EM$8:EM19)</f>
        <v>#VALUE!</v>
      </c>
      <c r="ER19" s="38" t="e">
        <f>SUM(EF$8:EF19)+SUM(EJ$8:EJ19)+SUM(EN$8:EN19)</f>
        <v>#VALUE!</v>
      </c>
      <c r="ES19" s="39" t="e">
        <f t="shared" si="84"/>
        <v>#VALUE!</v>
      </c>
      <c r="ET19" s="39" t="e">
        <f t="shared" si="85"/>
        <v>#VALUE!</v>
      </c>
      <c r="EU19" s="39" t="e">
        <f t="shared" si="86"/>
        <v>#VALUE!</v>
      </c>
      <c r="EV19" s="39" t="e">
        <f t="shared" si="87"/>
        <v>#VALUE!</v>
      </c>
      <c r="EX19" s="8">
        <f t="shared" si="88"/>
        <v>93727.792104892782</v>
      </c>
      <c r="EY19" s="8">
        <f t="shared" si="89"/>
        <v>122783.40765740955</v>
      </c>
      <c r="EZ19" s="8">
        <f t="shared" si="90"/>
        <v>93727.792104892796</v>
      </c>
      <c r="FA19" s="8">
        <f t="shared" si="91"/>
        <v>0</v>
      </c>
      <c r="FB19" s="8" t="e">
        <f t="shared" si="92"/>
        <v>#VALUE!</v>
      </c>
      <c r="FC19" s="8">
        <f t="shared" si="93"/>
        <v>0</v>
      </c>
      <c r="FD19" s="8" t="e">
        <f t="shared" si="94"/>
        <v>#VALUE!</v>
      </c>
      <c r="FE19" s="8" t="e">
        <f t="shared" si="95"/>
        <v>#VALUE!</v>
      </c>
      <c r="FF19" s="8">
        <f t="shared" si="105"/>
        <v>190.99399532089157</v>
      </c>
      <c r="FG19" s="8">
        <f t="shared" si="96"/>
        <v>0</v>
      </c>
      <c r="FH19" s="8">
        <f t="shared" si="97"/>
        <v>190.99399532089157</v>
      </c>
      <c r="FI19" s="8">
        <f t="shared" si="98"/>
        <v>190.99399532089154</v>
      </c>
      <c r="FJ19" s="38" t="e">
        <f>SUM(EX$8:EX19)+SUM(FB$8:FB19)+SUM(FF$8:FF19)</f>
        <v>#VALUE!</v>
      </c>
      <c r="FK19" s="38">
        <f>SUM(EY$8:EY19)+SUM(FC$8:FC19)+SUM(FG$8:FG19)</f>
        <v>577488.26321117091</v>
      </c>
      <c r="FL19" s="38" t="e">
        <f>SUM(EZ$8:EZ19)+SUM(FD$8:FD19)+SUM(FH$8:FH19)</f>
        <v>#VALUE!</v>
      </c>
      <c r="FM19" s="38" t="e">
        <f>SUM(FA$8:FA19)+SUM(FE$8:FE19)+SUM(FI$8:FI19)</f>
        <v>#VALUE!</v>
      </c>
      <c r="FN19" s="39" t="e">
        <f t="shared" si="99"/>
        <v>#VALUE!</v>
      </c>
      <c r="FO19" s="39" t="e">
        <f t="shared" si="100"/>
        <v>#VALUE!</v>
      </c>
      <c r="FP19" s="39" t="e">
        <f t="shared" si="101"/>
        <v>#VALUE!</v>
      </c>
      <c r="FQ19" s="39" t="e">
        <f t="shared" si="102"/>
        <v>#VALUE!</v>
      </c>
    </row>
    <row r="20" spans="7:173" x14ac:dyDescent="0.2">
      <c r="G20" s="6">
        <v>13</v>
      </c>
      <c r="H20" s="6">
        <f>'[1]资源-木石铜粮'!BI18</f>
        <v>3109504.1278845216</v>
      </c>
      <c r="I20" s="6">
        <f>'[1]资源-木石铜粮'!BJ18</f>
        <v>3109504.1278845216</v>
      </c>
      <c r="J20" s="6">
        <f>'[1]资源-木石铜粮'!BK18</f>
        <v>3109504.1278845216</v>
      </c>
      <c r="K20" s="6">
        <f>'[1]资源-木石铜粮'!BL18</f>
        <v>3109504.1278845216</v>
      </c>
      <c r="L20" s="6">
        <f>'[1]资源-木石铜粮'!BM18</f>
        <v>3109504.1278845216</v>
      </c>
      <c r="M20" s="6">
        <f>'[1]功能-战损相关'!EM23</f>
        <v>3274623.5976467836</v>
      </c>
      <c r="N20" s="6">
        <f>'[1]功能-战损相关'!EN23</f>
        <v>4161569.2141327318</v>
      </c>
      <c r="O20" s="6">
        <f>'[1]功能-战损相关'!EO23</f>
        <v>5185276.1514229104</v>
      </c>
      <c r="P20" s="6">
        <f>'[1]功能-战损相关'!EP23</f>
        <v>4076885.7745515723</v>
      </c>
      <c r="Q20" s="6">
        <f>'[1]功能-战损相关'!EQ23</f>
        <v>2652252.0135923703</v>
      </c>
      <c r="R20" s="6">
        <f>'[3]功能-圣人研究'!CA20</f>
        <v>29013.757059990123</v>
      </c>
      <c r="S20" s="6">
        <f>'[3]功能-圣人研究'!CB20</f>
        <v>37210.807800974391</v>
      </c>
      <c r="T20" s="6">
        <f>'[3]功能-圣人研究'!CC20</f>
        <v>49475.733794649532</v>
      </c>
      <c r="U20" s="6">
        <f>'[3]功能-圣人研究'!CD20</f>
        <v>69225.740477725762</v>
      </c>
      <c r="V20" s="6">
        <f>'[3]功能-圣人研究'!CE20</f>
        <v>86632.693174893939</v>
      </c>
      <c r="X20" s="6">
        <v>13</v>
      </c>
      <c r="Y20" s="6">
        <f>[4]士兵相关信息!AI19</f>
        <v>227906.22182653047</v>
      </c>
      <c r="Z20" s="6">
        <f>[4]士兵相关信息!AJ19</f>
        <v>241430.53213651193</v>
      </c>
      <c r="AA20" s="6">
        <f>[4]士兵相关信息!AK19</f>
        <v>253626.9320221591</v>
      </c>
      <c r="AB20" s="6">
        <f>[4]士兵相关信息!AL19</f>
        <v>288855.77637797408</v>
      </c>
      <c r="AC20" s="6">
        <f>[4]士兵相关信息!AM19</f>
        <v>320601.3154358007</v>
      </c>
      <c r="AE20" s="6">
        <v>13</v>
      </c>
      <c r="AF20" s="6">
        <f>求节点(节奏总纲!D$4:D$163,H$8:H$167,节奏总纲!AA16)-IF($AE20=1,0,求节点(节奏总纲!D$4:D$163,H$8:H$167,节奏总纲!AA15))</f>
        <v>778061.75430269307</v>
      </c>
      <c r="AG20" s="6">
        <f>求节点(节奏总纲!E$4:E$163,I$8:I$167,节奏总纲!AB16)-IF($AE20=1,0,求节点(节奏总纲!E$4:E$163,I$8:I$167,节奏总纲!AB15))</f>
        <v>742834.05482215039</v>
      </c>
      <c r="AH20" s="6">
        <f>求节点(节奏总纲!F$4:F$163,J$8:J$167,节奏总纲!AC16)-IF($AE20=1,0,求节点(节奏总纲!F$4:F$163,J$8:J$167,节奏总纲!AC15))</f>
        <v>540056.27465928346</v>
      </c>
      <c r="AI20" s="6">
        <f>求节点(节奏总纲!G$4:G$163,K$8:K$167,节奏总纲!AD16)-IF($AE20=1,0,求节点(节奏总纲!G$4:G$163,K$8:K$167,节奏总纲!AD15))</f>
        <v>468347.90330629284</v>
      </c>
      <c r="AJ20" s="6">
        <f>求节点(节奏总纲!H$4:H$163,L$8:L$167,节奏总纲!AE16)-IF($AE20=1,0,求节点(节奏总纲!H$4:H$163,L$8:L$167,节奏总纲!AE15))</f>
        <v>525844.58669542847</v>
      </c>
      <c r="AK20" s="6">
        <f>求节点(节奏总纲!D$4:D$163,M$8:M$167,节奏总纲!AA16)-IF($AE20=1,0,求节点(节奏总纲!D$4:D$163,M$8:M$167,节奏总纲!AA15))</f>
        <v>735950.97592879366</v>
      </c>
      <c r="AL20" s="6">
        <f>求节点(节奏总纲!E$4:E$163,N$8:N$167,节奏总纲!AB16)-IF($AE20=1,0,求节点(节奏总纲!E$4:E$163,N$8:N$167,节奏总纲!AB15))</f>
        <v>933089.1261474858</v>
      </c>
      <c r="AM20" s="6">
        <f>求节点(节奏总纲!F$4:F$163,O$8:O$167,节奏总纲!AC16)-IF($AE20=1,0,求节点(节奏总纲!F$4:F$163,O$8:O$167,节奏总纲!AC15))</f>
        <v>1141528.1938560121</v>
      </c>
      <c r="AN20" s="6">
        <f>求节点(节奏总纲!G$4:G$163,P$8:P$167,节奏总纲!AD16)-IF($AE20=1,0,求节点(节奏总纲!G$4:G$163,P$8:P$167,节奏总纲!AD15))</f>
        <v>736664.28672068426</v>
      </c>
      <c r="AO20" s="6">
        <f>求节点(节奏总纲!H$4:H$163,Q$8:Q$167,节奏总纲!AE16)-IF($AE20=1,0,求节点(节奏总纲!H$4:H$163,Q$8:Q$167,节奏总纲!AE15))</f>
        <v>361259.85986288078</v>
      </c>
      <c r="AP20" s="6">
        <f>求节点(节奏总纲!D$4:D$163,R$8:R$167,节奏总纲!AA16)-IF($AE20=1,0,求节点(节奏总纲!D$4:D$163,R$8:R$167,节奏总纲!AA15))</f>
        <v>23973.095176336436</v>
      </c>
      <c r="AQ20" s="6">
        <f>求节点(节奏总纲!E$4:E$163,S$8:S$167,节奏总纲!AB16)-IF($AE20=1,0,求节点(节奏总纲!E$4:E$163,S$8:S$167,节奏总纲!AB15))</f>
        <v>22644.342353046446</v>
      </c>
      <c r="AR20" s="6">
        <f>求节点(节奏总纲!F$4:F$163,T$8:T$167,节奏总纲!AC16)-IF($AE20=1,0,求节点(节奏总纲!F$4:F$163,T$8:T$167,节奏总纲!AC15))</f>
        <v>27417.881793337267</v>
      </c>
      <c r="AS20" s="6">
        <f>求节点(节奏总纲!G$4:G$163,U$8:U$167,节奏总纲!AD16)-IF($AE20=1,0,求节点(节奏总纲!G$4:G$163,U$8:U$167,节奏总纲!AD15))</f>
        <v>26756.438199916221</v>
      </c>
      <c r="AT20" s="6">
        <f>求节点(节奏总纲!H$4:H$163,V$8:V$167,节奏总纲!AE16)-IF($AE20=1,0,求节点(节奏总纲!H$4:H$163,V$8:V$167,节奏总纲!AE15))</f>
        <v>30799.656943155183</v>
      </c>
      <c r="AV20" s="6">
        <v>13</v>
      </c>
      <c r="AW20" s="6">
        <f>求节点(节奏总纲!D$4:D$163,Y$8:Y$167,节奏总纲!AA16)-IF($AV20=1,0,求节点(节奏总纲!D$4:D$163,Y$8:Y$167,节奏总纲!AA15))+求节点(节奏总纲!D$4:D$103,信息索引!AK$4:AK$163,节奏总纲!AA16)</f>
        <v>14796.482480962848</v>
      </c>
      <c r="AX20" s="6">
        <f>求节点(节奏总纲!E$4:E$163,Z$8:Z$167,节奏总纲!AB16)-IF($AV20=1,0,求节点(节奏总纲!E$4:E$163,Z$8:Z$167,节奏总纲!AB15))+求节点(节奏总纲!E$4:E$103,信息索引!AL$4:AL$163,节奏总纲!AB16)</f>
        <v>11341.46926901894</v>
      </c>
      <c r="AY20" s="6">
        <f>求节点(节奏总纲!F$4:F$163,AA$8:AA$167,节奏总纲!AC16)-IF($AV20=1,0,求节点(节奏总纲!F$4:F$163,AA$8:AA$167,节奏总纲!AC15))+求节点(节奏总纲!F$4:F$103,信息索引!AM$4:AM$163,节奏总纲!AC16)</f>
        <v>8506.1019517642271</v>
      </c>
      <c r="AZ20" s="6">
        <f>求节点(节奏总纲!G$4:G$163,AB$8:AB$167,节奏总纲!AD16)-IF($AV20=1,0,求节点(节奏总纲!G$4:G$163,AB$8:AB$167,节奏总纲!AD15))+求节点(节奏总纲!G$4:G$103,信息索引!AN$4:AN$163,节奏总纲!AD16)</f>
        <v>5670.7346345094847</v>
      </c>
      <c r="BA20" s="6">
        <f>求节点(节奏总纲!H$4:H$163,AC$8:AC$167,节奏总纲!AE16)-IF($AV20=1,0,求节点(节奏总纲!H$4:H$163,AC$8:AC$167,节奏总纲!AE15))+求节点(节奏总纲!H$4:H$103,信息索引!AO$4:AO$163,节奏总纲!AE16)</f>
        <v>2829.1689685243182</v>
      </c>
      <c r="BC20" s="6">
        <v>1.32</v>
      </c>
      <c r="BD20" s="8">
        <v>13</v>
      </c>
      <c r="BE20" s="34">
        <f t="shared" si="16"/>
        <v>0.3012048192771084</v>
      </c>
      <c r="BF20" s="28">
        <f t="shared" si="17"/>
        <v>0.39759036144578314</v>
      </c>
      <c r="BG20" s="6">
        <f t="shared" si="18"/>
        <v>0.30120481927710846</v>
      </c>
      <c r="BH20" s="35">
        <v>0</v>
      </c>
      <c r="BI20" s="34" t="e">
        <f t="shared" si="19"/>
        <v>#VALUE!</v>
      </c>
      <c r="BJ20" s="6">
        <v>0</v>
      </c>
      <c r="BK20" s="6" t="e">
        <f t="shared" si="20"/>
        <v>#VALUE!</v>
      </c>
      <c r="BL20" s="28" t="e">
        <f>求节点(节奏总纲!D$4:D$163,[4]士兵阶位属性!CY$4:CY$163,节奏总纲!AA16)</f>
        <v>#VALUE!</v>
      </c>
      <c r="BM20" s="34">
        <f t="shared" si="22"/>
        <v>0.33333333333333337</v>
      </c>
      <c r="BN20" s="6">
        <f t="shared" si="0"/>
        <v>0</v>
      </c>
      <c r="BO20" s="6">
        <f t="shared" si="23"/>
        <v>0.33333333333333337</v>
      </c>
      <c r="BP20" s="35">
        <f t="shared" si="103"/>
        <v>0.33333333333333331</v>
      </c>
      <c r="BQ20" s="6" t="e">
        <f t="shared" si="24"/>
        <v>#VALUE!</v>
      </c>
      <c r="BR20" s="8">
        <f t="shared" si="25"/>
        <v>234355.95009117259</v>
      </c>
      <c r="BS20" s="8">
        <f t="shared" si="26"/>
        <v>309349.85412034782</v>
      </c>
      <c r="BT20" s="8">
        <f t="shared" si="27"/>
        <v>234355.95009117262</v>
      </c>
      <c r="BU20" s="8">
        <f t="shared" si="28"/>
        <v>0</v>
      </c>
      <c r="BV20" s="8" t="e">
        <f t="shared" si="29"/>
        <v>#VALUE!</v>
      </c>
      <c r="BW20" s="8">
        <f t="shared" si="30"/>
        <v>0</v>
      </c>
      <c r="BX20" s="8" t="e">
        <f t="shared" si="31"/>
        <v>#VALUE!</v>
      </c>
      <c r="BY20" s="8" t="e">
        <f t="shared" si="104"/>
        <v>#VALUE!</v>
      </c>
      <c r="BZ20" s="8">
        <f t="shared" si="32"/>
        <v>7991.0317254454794</v>
      </c>
      <c r="CA20" s="8">
        <f t="shared" si="33"/>
        <v>0</v>
      </c>
      <c r="CB20" s="8">
        <f t="shared" si="34"/>
        <v>7991.0317254454794</v>
      </c>
      <c r="CC20" s="8">
        <f t="shared" si="35"/>
        <v>7991.0317254454785</v>
      </c>
      <c r="CD20" s="38" t="e">
        <f>SUM(BR$8:BR20)+SUM(BV$8:BV20)+SUM(BZ$8:BZ20)</f>
        <v>#VALUE!</v>
      </c>
      <c r="CE20" s="38">
        <f>SUM(BS$8:BS20)+SUM(BW$8:BW20)+SUM(CA$8:CA20)</f>
        <v>1186962.8726633447</v>
      </c>
      <c r="CF20" s="38" t="e">
        <f>SUM(BT$8:BT20)+SUM(BX$8:BX20)+SUM(CB$8:CB20)</f>
        <v>#VALUE!</v>
      </c>
      <c r="CG20" s="38" t="e">
        <f>SUM(BU$8:BU20)+SUM(BY$8:BY20)+SUM(CC$8:CC20)</f>
        <v>#VALUE!</v>
      </c>
      <c r="CH20" s="39" t="e">
        <f t="shared" si="36"/>
        <v>#VALUE!</v>
      </c>
      <c r="CI20" s="39" t="e">
        <f t="shared" si="37"/>
        <v>#VALUE!</v>
      </c>
      <c r="CJ20" s="39" t="e">
        <f t="shared" si="38"/>
        <v>#VALUE!</v>
      </c>
      <c r="CK20" s="39" t="e">
        <f t="shared" si="39"/>
        <v>#VALUE!</v>
      </c>
      <c r="CM20" s="8">
        <f t="shared" si="40"/>
        <v>223745.19723558743</v>
      </c>
      <c r="CN20" s="8">
        <f t="shared" si="41"/>
        <v>295343.66035097546</v>
      </c>
      <c r="CO20" s="8">
        <f t="shared" si="42"/>
        <v>223745.19723558749</v>
      </c>
      <c r="CP20" s="8">
        <f t="shared" si="43"/>
        <v>0</v>
      </c>
      <c r="CQ20" s="8" t="e">
        <f t="shared" si="44"/>
        <v>#VALUE!</v>
      </c>
      <c r="CR20" s="8">
        <f t="shared" si="45"/>
        <v>0</v>
      </c>
      <c r="CS20" s="8" t="e">
        <f t="shared" si="46"/>
        <v>#VALUE!</v>
      </c>
      <c r="CT20" s="8" t="e">
        <f t="shared" si="47"/>
        <v>#VALUE!</v>
      </c>
      <c r="CU20" s="8">
        <f t="shared" si="48"/>
        <v>7548.1141176821493</v>
      </c>
      <c r="CV20" s="8">
        <f t="shared" si="49"/>
        <v>0</v>
      </c>
      <c r="CW20" s="8">
        <f t="shared" si="50"/>
        <v>7548.1141176821493</v>
      </c>
      <c r="CX20" s="8">
        <f t="shared" si="51"/>
        <v>7548.1141176821484</v>
      </c>
      <c r="CY20" s="38" t="e">
        <f>SUM(CM$8:CM20)+SUM(CQ$8:CQ20)+SUM(CU$8:CU20)</f>
        <v>#VALUE!</v>
      </c>
      <c r="CZ20" s="38">
        <f>SUM(CN$8:CN20)+SUM(CR$8:CR20)+SUM(CV$8:CV20)</f>
        <v>1111122.5489164852</v>
      </c>
      <c r="DA20" s="38" t="e">
        <f>SUM(CO$8:CO20)+SUM(CS$8:CS20)+SUM(CW$8:CW20)</f>
        <v>#VALUE!</v>
      </c>
      <c r="DB20" s="38" t="e">
        <f>SUM(CP$8:CP20)+SUM(CT$8:CT20)+SUM(CX$8:CX20)</f>
        <v>#VALUE!</v>
      </c>
      <c r="DC20" s="39" t="e">
        <f t="shared" si="52"/>
        <v>#VALUE!</v>
      </c>
      <c r="DD20" s="39" t="e">
        <f t="shared" si="53"/>
        <v>#VALUE!</v>
      </c>
      <c r="DE20" s="39" t="e">
        <f t="shared" si="54"/>
        <v>#VALUE!</v>
      </c>
      <c r="DF20" s="39" t="e">
        <f t="shared" si="55"/>
        <v>#VALUE!</v>
      </c>
      <c r="DH20" s="8">
        <f t="shared" si="56"/>
        <v>162667.5526082179</v>
      </c>
      <c r="DI20" s="8">
        <f t="shared" si="57"/>
        <v>214721.16944284763</v>
      </c>
      <c r="DJ20" s="8">
        <f t="shared" si="58"/>
        <v>162667.55260821793</v>
      </c>
      <c r="DK20" s="8">
        <f t="shared" si="59"/>
        <v>0</v>
      </c>
      <c r="DL20" s="8" t="e">
        <f t="shared" si="60"/>
        <v>#VALUE!</v>
      </c>
      <c r="DM20" s="8">
        <f t="shared" si="61"/>
        <v>0</v>
      </c>
      <c r="DN20" s="8" t="e">
        <f t="shared" si="62"/>
        <v>#VALUE!</v>
      </c>
      <c r="DO20" s="8" t="e">
        <f t="shared" si="63"/>
        <v>#VALUE!</v>
      </c>
      <c r="DP20" s="8">
        <f t="shared" si="64"/>
        <v>9139.2939311124228</v>
      </c>
      <c r="DQ20" s="8">
        <f t="shared" si="65"/>
        <v>0</v>
      </c>
      <c r="DR20" s="8">
        <f t="shared" si="66"/>
        <v>9139.2939311124228</v>
      </c>
      <c r="DS20" s="8">
        <f t="shared" si="67"/>
        <v>9139.293931112421</v>
      </c>
      <c r="DT20" s="38" t="e">
        <f>SUM(DH$8:DH20)+SUM(DL$8:DL20)+SUM(DP$8:DP20)</f>
        <v>#VALUE!</v>
      </c>
      <c r="DU20" s="38">
        <f>SUM(DI$8:DI20)+SUM(DM$8:DM20)+SUM(DQ$8:DQ20)</f>
        <v>978774.39933981362</v>
      </c>
      <c r="DV20" s="38" t="e">
        <f>SUM(DJ$8:DJ20)+SUM(DN$8:DN20)+SUM(DR$8:DR20)</f>
        <v>#VALUE!</v>
      </c>
      <c r="DW20" s="38" t="e">
        <f>SUM(DK$8:DK20)+SUM(DO$8:DO20)+SUM(DS$8:DS20)</f>
        <v>#VALUE!</v>
      </c>
      <c r="DX20" s="39" t="e">
        <f t="shared" si="68"/>
        <v>#VALUE!</v>
      </c>
      <c r="DY20" s="39" t="e">
        <f t="shared" si="69"/>
        <v>#VALUE!</v>
      </c>
      <c r="DZ20" s="39" t="e">
        <f t="shared" si="70"/>
        <v>#VALUE!</v>
      </c>
      <c r="EA20" s="39" t="e">
        <f t="shared" si="71"/>
        <v>#VALUE!</v>
      </c>
      <c r="EC20" s="8">
        <f t="shared" si="72"/>
        <v>141068.64557418457</v>
      </c>
      <c r="ED20" s="8">
        <f t="shared" si="73"/>
        <v>186210.61215792366</v>
      </c>
      <c r="EE20" s="8">
        <f t="shared" si="74"/>
        <v>141068.6455741846</v>
      </c>
      <c r="EF20" s="8">
        <f t="shared" si="75"/>
        <v>0</v>
      </c>
      <c r="EG20" s="8" t="e">
        <f t="shared" si="76"/>
        <v>#VALUE!</v>
      </c>
      <c r="EH20" s="8">
        <f t="shared" si="77"/>
        <v>0</v>
      </c>
      <c r="EI20" s="8" t="e">
        <f t="shared" si="78"/>
        <v>#VALUE!</v>
      </c>
      <c r="EJ20" s="8" t="e">
        <f t="shared" si="79"/>
        <v>#VALUE!</v>
      </c>
      <c r="EK20" s="8">
        <f t="shared" si="80"/>
        <v>8918.812733305409</v>
      </c>
      <c r="EL20" s="8">
        <f t="shared" si="81"/>
        <v>0</v>
      </c>
      <c r="EM20" s="8">
        <f t="shared" si="82"/>
        <v>8918.812733305409</v>
      </c>
      <c r="EN20" s="8">
        <f t="shared" si="83"/>
        <v>8918.8127333054072</v>
      </c>
      <c r="EO20" s="38" t="e">
        <f>SUM(EC$8:EC20)+SUM(EG$8:EG20)+SUM(EK$8:EK20)</f>
        <v>#VALUE!</v>
      </c>
      <c r="EP20" s="38">
        <f>SUM(ED$8:ED20)+SUM(EH$8:EH20)+SUM(EL$8:EL20)</f>
        <v>852018.12131622038</v>
      </c>
      <c r="EQ20" s="38" t="e">
        <f>SUM(EE$8:EE20)+SUM(EI$8:EI20)+SUM(EM$8:EM20)</f>
        <v>#VALUE!</v>
      </c>
      <c r="ER20" s="38" t="e">
        <f>SUM(EF$8:EF20)+SUM(EJ$8:EJ20)+SUM(EN$8:EN20)</f>
        <v>#VALUE!</v>
      </c>
      <c r="ES20" s="39" t="e">
        <f t="shared" si="84"/>
        <v>#VALUE!</v>
      </c>
      <c r="ET20" s="39" t="e">
        <f t="shared" si="85"/>
        <v>#VALUE!</v>
      </c>
      <c r="EU20" s="39" t="e">
        <f t="shared" si="86"/>
        <v>#VALUE!</v>
      </c>
      <c r="EV20" s="39" t="e">
        <f t="shared" si="87"/>
        <v>#VALUE!</v>
      </c>
      <c r="EX20" s="8">
        <f t="shared" si="88"/>
        <v>158386.9237034423</v>
      </c>
      <c r="EY20" s="8">
        <f t="shared" si="89"/>
        <v>209070.73928854385</v>
      </c>
      <c r="EZ20" s="8">
        <f t="shared" si="90"/>
        <v>158386.92370344233</v>
      </c>
      <c r="FA20" s="8">
        <f t="shared" si="91"/>
        <v>0</v>
      </c>
      <c r="FB20" s="8" t="e">
        <f t="shared" si="92"/>
        <v>#VALUE!</v>
      </c>
      <c r="FC20" s="8">
        <f t="shared" si="93"/>
        <v>0</v>
      </c>
      <c r="FD20" s="8" t="e">
        <f t="shared" si="94"/>
        <v>#VALUE!</v>
      </c>
      <c r="FE20" s="8" t="e">
        <f t="shared" si="95"/>
        <v>#VALUE!</v>
      </c>
      <c r="FF20" s="8">
        <f t="shared" si="105"/>
        <v>10266.552314385062</v>
      </c>
      <c r="FG20" s="8">
        <f t="shared" si="96"/>
        <v>0</v>
      </c>
      <c r="FH20" s="8">
        <f t="shared" si="97"/>
        <v>10266.552314385062</v>
      </c>
      <c r="FI20" s="8">
        <f t="shared" si="98"/>
        <v>10266.552314385061</v>
      </c>
      <c r="FJ20" s="38" t="e">
        <f>SUM(EX$8:EX20)+SUM(FB$8:FB20)+SUM(FF$8:FF20)</f>
        <v>#VALUE!</v>
      </c>
      <c r="FK20" s="38">
        <f>SUM(EY$8:EY20)+SUM(FC$8:FC20)+SUM(FG$8:FG20)</f>
        <v>786559.00249971473</v>
      </c>
      <c r="FL20" s="38" t="e">
        <f>SUM(EZ$8:EZ20)+SUM(FD$8:FD20)+SUM(FH$8:FH20)</f>
        <v>#VALUE!</v>
      </c>
      <c r="FM20" s="38" t="e">
        <f>SUM(FA$8:FA20)+SUM(FE$8:FE20)+SUM(FI$8:FI20)</f>
        <v>#VALUE!</v>
      </c>
      <c r="FN20" s="39" t="e">
        <f t="shared" si="99"/>
        <v>#VALUE!</v>
      </c>
      <c r="FO20" s="39" t="e">
        <f t="shared" si="100"/>
        <v>#VALUE!</v>
      </c>
      <c r="FP20" s="39" t="e">
        <f t="shared" si="101"/>
        <v>#VALUE!</v>
      </c>
      <c r="FQ20" s="39" t="e">
        <f t="shared" si="102"/>
        <v>#VALUE!</v>
      </c>
    </row>
    <row r="21" spans="7:173" x14ac:dyDescent="0.2">
      <c r="G21" s="6">
        <v>14</v>
      </c>
      <c r="H21" s="6">
        <f>'[1]资源-木石铜粮'!BI19</f>
        <v>3863366.6255445252</v>
      </c>
      <c r="I21" s="6">
        <f>'[1]资源-木石铜粮'!BJ19</f>
        <v>3863366.6255445252</v>
      </c>
      <c r="J21" s="6">
        <f>'[1]资源-木石铜粮'!BK19</f>
        <v>3863366.6255445252</v>
      </c>
      <c r="K21" s="6">
        <f>'[1]资源-木石铜粮'!BL19</f>
        <v>3863366.6255445252</v>
      </c>
      <c r="L21" s="6">
        <f>'[1]资源-木石铜粮'!BM19</f>
        <v>3863366.6255445252</v>
      </c>
      <c r="M21" s="6">
        <f>'[1]功能-战损相关'!EM24</f>
        <v>3813444.3696363349</v>
      </c>
      <c r="N21" s="6">
        <f>'[1]功能-战损相关'!EN24</f>
        <v>4988831.1066473722</v>
      </c>
      <c r="O21" s="6">
        <f>'[1]功能-战损相关'!EO24</f>
        <v>6580143.5721994797</v>
      </c>
      <c r="P21" s="6">
        <f>'[1]功能-战损相关'!EP24</f>
        <v>4845965.4142942801</v>
      </c>
      <c r="Q21" s="6">
        <f>'[1]功能-战损相关'!EQ24</f>
        <v>3070226.3634780762</v>
      </c>
      <c r="R21" s="6">
        <f>'[3]功能-圣人研究'!CA21</f>
        <v>38781.247650848731</v>
      </c>
      <c r="S21" s="6">
        <f>'[3]功能-圣人研究'!CB21</f>
        <v>48471.439094709865</v>
      </c>
      <c r="T21" s="6">
        <f>'[3]功能-圣人研究'!CC21</f>
        <v>64549.546812002911</v>
      </c>
      <c r="U21" s="6">
        <f>'[3]功能-圣人研究'!CD21</f>
        <v>88109.024945065656</v>
      </c>
      <c r="V21" s="6">
        <f>'[3]功能-圣人研究'!CE21</f>
        <v>109126.16090402093</v>
      </c>
      <c r="X21" s="6">
        <v>14</v>
      </c>
      <c r="Y21" s="6">
        <f>[4]士兵相关信息!AI20</f>
        <v>239040.02250245569</v>
      </c>
      <c r="Z21" s="6">
        <f>[4]士兵相关信息!AJ20</f>
        <v>249574.73196562269</v>
      </c>
      <c r="AA21" s="6">
        <f>[4]士兵相关信息!AK20</f>
        <v>260380.7882003485</v>
      </c>
      <c r="AB21" s="6">
        <f>[4]士兵相关信息!AL20</f>
        <v>293742.52421586431</v>
      </c>
      <c r="AC21" s="6">
        <f>[4]士兵相关信息!AM20</f>
        <v>323271.59532361833</v>
      </c>
      <c r="AE21" s="6">
        <v>14</v>
      </c>
      <c r="AF21" s="6">
        <f>求节点(节奏总纲!D$4:D$163,H$8:H$167,节奏总纲!AA17)-IF($AE21=1,0,求节点(节奏总纲!D$4:D$163,H$8:H$167,节奏总纲!AA16))</f>
        <v>1056090.4218758792</v>
      </c>
      <c r="AG21" s="6">
        <f>求节点(节奏总纲!E$4:E$163,I$8:I$167,节奏总纲!AB17)-IF($AE21=1,0,求节点(节奏总纲!E$4:E$163,I$8:I$167,节奏总纲!AB16))</f>
        <v>887601.49018396344</v>
      </c>
      <c r="AH21" s="6">
        <f>求节点(节奏总纲!F$4:F$163,J$8:J$167,节奏总纲!AC17)-IF($AE21=1,0,求节点(节奏总纲!F$4:F$163,J$8:J$167,节奏总纲!AC16))</f>
        <v>669158.76187051088</v>
      </c>
      <c r="AI21" s="6">
        <f>求节点(节奏总纲!G$4:G$163,K$8:K$167,节奏总纲!AD17)-IF($AE21=1,0,求节点(节奏总纲!G$4:G$163,K$8:K$167,节奏总纲!AD16))</f>
        <v>715191.32472718786</v>
      </c>
      <c r="AJ21" s="6">
        <f>求节点(节奏总纲!H$4:H$163,L$8:L$167,节奏总纲!AE17)-IF($AE21=1,0,求节点(节奏总纲!H$4:H$163,L$8:L$167,节奏总纲!AE16))</f>
        <v>539281.14660034725</v>
      </c>
      <c r="AK21" s="6">
        <f>求节点(节奏总纲!D$4:D$163,M$8:M$167,节奏总纲!AA17)-IF($AE21=1,0,求节点(节奏总纲!D$4:D$163,M$8:M$167,节奏总纲!AA16))</f>
        <v>949966.72228128929</v>
      </c>
      <c r="AL21" s="6">
        <f>求节点(节奏总纲!E$4:E$163,N$8:N$167,节奏总纲!AB17)-IF($AE21=1,0,求节点(节奏总纲!E$4:E$163,N$8:N$167,节奏总纲!AB16))</f>
        <v>1291940.8279108116</v>
      </c>
      <c r="AM21" s="6">
        <f>求节点(节奏总纲!F$4:F$163,O$8:O$167,节奏总纲!AC17)-IF($AE21=1,0,求节点(节奏总纲!F$4:F$163,O$8:O$167,节奏总纲!AC16))</f>
        <v>1522577.0297169038</v>
      </c>
      <c r="AN21" s="6">
        <f>求节点(节奏总纲!G$4:G$163,P$8:P$167,节奏总纲!AD17)-IF($AE21=1,0,求节点(节奏总纲!G$4:G$163,P$8:P$167,节奏总纲!AD16))</f>
        <v>915484.03211377375</v>
      </c>
      <c r="AO21" s="6">
        <f>求节点(节奏总纲!H$4:H$163,Q$8:Q$167,节奏总纲!AE17)-IF($AE21=1,0,求节点(节奏总纲!H$4:H$163,Q$8:Q$167,节奏总纲!AE16))</f>
        <v>444758.46152332728</v>
      </c>
      <c r="AP21" s="6">
        <f>求节点(节奏总纲!D$4:D$163,R$8:R$167,节奏总纲!AA17)-IF($AE21=1,0,求节点(节奏总纲!D$4:D$163,R$8:R$167,节奏总纲!AA16))</f>
        <v>19126.779277146819</v>
      </c>
      <c r="AQ21" s="6">
        <f>求节点(节奏总纲!E$4:E$163,S$8:S$167,节奏总纲!AB17)-IF($AE21=1,0,求节点(节奏总纲!E$4:E$163,S$8:S$167,节奏总纲!AB16))</f>
        <v>19472.620186952125</v>
      </c>
      <c r="AR21" s="6">
        <f>求节点(节奏总纲!F$4:F$163,T$8:T$167,节奏总纲!AC17)-IF($AE21=1,0,求节点(节奏总纲!F$4:F$163,T$8:T$167,节奏总纲!AC16))</f>
        <v>22401.722930220629</v>
      </c>
      <c r="AS21" s="6">
        <f>求节点(节奏总纲!G$4:G$163,U$8:U$167,节奏总纲!AD17)-IF($AE21=1,0,求节点(节奏总纲!G$4:G$163,U$8:U$167,节奏总纲!AD16))</f>
        <v>24057.226338460052</v>
      </c>
      <c r="AT21" s="6">
        <f>求节点(节奏总纲!H$4:H$163,V$8:V$167,节奏总纲!AE17)-IF($AE21=1,0,求节点(节奏总纲!H$4:H$163,V$8:V$167,节奏总纲!AE16))</f>
        <v>25350.657417255454</v>
      </c>
      <c r="AV21" s="6">
        <v>14</v>
      </c>
      <c r="AW21" s="6">
        <f>求节点(节奏总纲!D$4:D$163,Y$8:Y$167,节奏总纲!AA17)-IF($AV21=1,0,求节点(节奏总纲!D$4:D$163,Y$8:Y$167,节奏总纲!AA16))+求节点(节奏总纲!D$4:D$103,信息索引!AK$4:AK$163,节奏总纲!AA17)</f>
        <v>19488.885018691071</v>
      </c>
      <c r="AX21" s="6">
        <f>求节点(节奏总纲!E$4:E$163,Z$8:Z$167,节奏总纲!AB17)-IF($AV21=1,0,求节点(节奏总纲!E$4:E$163,Z$8:Z$167,节奏总纲!AB16))+求节点(节奏总纲!E$4:E$103,信息索引!AL$4:AL$163,节奏总纲!AB17)</f>
        <v>13481.629301751615</v>
      </c>
      <c r="AY21" s="6">
        <f>求节点(节奏总纲!F$4:F$163,AA$8:AA$167,节奏总纲!AC17)-IF($AV21=1,0,求节点(节奏总纲!F$4:F$163,AA$8:AA$167,节奏总纲!AC16))+求节点(节奏总纲!F$4:F$103,信息索引!AM$4:AM$163,节奏总纲!AC17)</f>
        <v>10111.221976313769</v>
      </c>
      <c r="AZ21" s="6">
        <f>求节点(节奏总纲!G$4:G$163,AB$8:AB$167,节奏总纲!AD17)-IF($AV21=1,0,求节点(节奏总纲!G$4:G$163,AB$8:AB$167,节奏总纲!AD16))+求节点(节奏总纲!G$4:G$103,信息索引!AN$4:AN$163,节奏总纲!AD17)</f>
        <v>6740.8146508758073</v>
      </c>
      <c r="BA21" s="6">
        <f>求节点(节奏总纲!H$4:H$163,AC$8:AC$167,节奏总纲!AE17)-IF($AV21=1,0,求节点(节奏总纲!H$4:H$163,AC$8:AC$167,节奏总纲!AE16))+求节点(节奏总纲!H$4:H$103,信息索引!AO$4:AO$163,节奏总纲!AE17)</f>
        <v>3370.4073254379327</v>
      </c>
      <c r="BC21" s="6">
        <v>1.33</v>
      </c>
      <c r="BD21" s="8">
        <v>14</v>
      </c>
      <c r="BE21" s="34">
        <f t="shared" si="16"/>
        <v>0.3003003003003003</v>
      </c>
      <c r="BF21" s="28">
        <f t="shared" si="17"/>
        <v>0.39939939939939939</v>
      </c>
      <c r="BG21" s="6">
        <f t="shared" si="18"/>
        <v>0.3003003003003003</v>
      </c>
      <c r="BH21" s="35">
        <v>0</v>
      </c>
      <c r="BI21" s="34" t="e">
        <f t="shared" si="19"/>
        <v>#VALUE!</v>
      </c>
      <c r="BJ21" s="6">
        <v>0</v>
      </c>
      <c r="BK21" s="6" t="e">
        <f t="shared" si="20"/>
        <v>#VALUE!</v>
      </c>
      <c r="BL21" s="28" t="e">
        <f>求节点(节奏总纲!D$4:D$163,[4]士兵阶位属性!CY$4:CY$163,节奏总纲!AA17)</f>
        <v>#VALUE!</v>
      </c>
      <c r="BM21" s="34">
        <f t="shared" si="22"/>
        <v>0.33333333333333337</v>
      </c>
      <c r="BN21" s="6">
        <f t="shared" si="0"/>
        <v>0</v>
      </c>
      <c r="BO21" s="6">
        <f t="shared" si="23"/>
        <v>0.33333333333333337</v>
      </c>
      <c r="BP21" s="35">
        <f t="shared" si="103"/>
        <v>0.33333333333333331</v>
      </c>
      <c r="BQ21" s="6" t="e">
        <f t="shared" si="24"/>
        <v>#VALUE!</v>
      </c>
      <c r="BR21" s="8">
        <f t="shared" si="25"/>
        <v>317144.27083359734</v>
      </c>
      <c r="BS21" s="8">
        <f t="shared" si="26"/>
        <v>421801.88020868448</v>
      </c>
      <c r="BT21" s="8">
        <f t="shared" si="27"/>
        <v>317144.27083359734</v>
      </c>
      <c r="BU21" s="8">
        <f t="shared" si="28"/>
        <v>0</v>
      </c>
      <c r="BV21" s="8" t="e">
        <f t="shared" si="29"/>
        <v>#VALUE!</v>
      </c>
      <c r="BW21" s="8">
        <f t="shared" si="30"/>
        <v>0</v>
      </c>
      <c r="BX21" s="8" t="e">
        <f t="shared" si="31"/>
        <v>#VALUE!</v>
      </c>
      <c r="BY21" s="8" t="e">
        <f t="shared" si="104"/>
        <v>#VALUE!</v>
      </c>
      <c r="BZ21" s="8">
        <f t="shared" si="32"/>
        <v>6375.5930923822734</v>
      </c>
      <c r="CA21" s="8">
        <f t="shared" si="33"/>
        <v>0</v>
      </c>
      <c r="CB21" s="8">
        <f t="shared" si="34"/>
        <v>6375.5930923822734</v>
      </c>
      <c r="CC21" s="8">
        <f t="shared" si="35"/>
        <v>6375.5930923822725</v>
      </c>
      <c r="CD21" s="38" t="e">
        <f>SUM(BR$8:BR21)+SUM(BV$8:BV21)+SUM(BZ$8:BZ21)</f>
        <v>#VALUE!</v>
      </c>
      <c r="CE21" s="38">
        <f>SUM(BS$8:BS21)+SUM(BW$8:BW21)+SUM(CA$8:CA21)</f>
        <v>1608764.7528720293</v>
      </c>
      <c r="CF21" s="38" t="e">
        <f>SUM(BT$8:BT21)+SUM(BX$8:BX21)+SUM(CB$8:CB21)</f>
        <v>#VALUE!</v>
      </c>
      <c r="CG21" s="38" t="e">
        <f>SUM(BU$8:BU21)+SUM(BY$8:BY21)+SUM(CC$8:CC21)</f>
        <v>#VALUE!</v>
      </c>
      <c r="CH21" s="39" t="e">
        <f t="shared" si="36"/>
        <v>#VALUE!</v>
      </c>
      <c r="CI21" s="39" t="e">
        <f t="shared" si="37"/>
        <v>#VALUE!</v>
      </c>
      <c r="CJ21" s="39" t="e">
        <f t="shared" si="38"/>
        <v>#VALUE!</v>
      </c>
      <c r="CK21" s="39" t="e">
        <f t="shared" si="39"/>
        <v>#VALUE!</v>
      </c>
      <c r="CM21" s="8">
        <f t="shared" si="40"/>
        <v>266546.99404923827</v>
      </c>
      <c r="CN21" s="8">
        <f t="shared" si="41"/>
        <v>354507.50208548689</v>
      </c>
      <c r="CO21" s="8">
        <f t="shared" si="42"/>
        <v>266546.99404923827</v>
      </c>
      <c r="CP21" s="8">
        <f t="shared" si="43"/>
        <v>0</v>
      </c>
      <c r="CQ21" s="8" t="e">
        <f t="shared" si="44"/>
        <v>#VALUE!</v>
      </c>
      <c r="CR21" s="8">
        <f t="shared" si="45"/>
        <v>0</v>
      </c>
      <c r="CS21" s="8" t="e">
        <f t="shared" si="46"/>
        <v>#VALUE!</v>
      </c>
      <c r="CT21" s="8" t="e">
        <f t="shared" si="47"/>
        <v>#VALUE!</v>
      </c>
      <c r="CU21" s="8">
        <f t="shared" si="48"/>
        <v>6490.8733956507085</v>
      </c>
      <c r="CV21" s="8">
        <f t="shared" si="49"/>
        <v>0</v>
      </c>
      <c r="CW21" s="8">
        <f t="shared" si="50"/>
        <v>6490.8733956507085</v>
      </c>
      <c r="CX21" s="8">
        <f t="shared" si="51"/>
        <v>6490.8733956507076</v>
      </c>
      <c r="CY21" s="38" t="e">
        <f>SUM(CM$8:CM21)+SUM(CQ$8:CQ21)+SUM(CU$8:CU21)</f>
        <v>#VALUE!</v>
      </c>
      <c r="CZ21" s="38">
        <f>SUM(CN$8:CN21)+SUM(CR$8:CR21)+SUM(CV$8:CV21)</f>
        <v>1465630.0510019721</v>
      </c>
      <c r="DA21" s="38" t="e">
        <f>SUM(CO$8:CO21)+SUM(CS$8:CS21)+SUM(CW$8:CW21)</f>
        <v>#VALUE!</v>
      </c>
      <c r="DB21" s="38" t="e">
        <f>SUM(CP$8:CP21)+SUM(CT$8:CT21)+SUM(CX$8:CX21)</f>
        <v>#VALUE!</v>
      </c>
      <c r="DC21" s="39" t="e">
        <f t="shared" si="52"/>
        <v>#VALUE!</v>
      </c>
      <c r="DD21" s="39" t="e">
        <f t="shared" si="53"/>
        <v>#VALUE!</v>
      </c>
      <c r="DE21" s="39" t="e">
        <f t="shared" si="54"/>
        <v>#VALUE!</v>
      </c>
      <c r="DF21" s="39" t="e">
        <f t="shared" si="55"/>
        <v>#VALUE!</v>
      </c>
      <c r="DH21" s="8">
        <f t="shared" si="56"/>
        <v>200948.57713829156</v>
      </c>
      <c r="DI21" s="8">
        <f t="shared" si="57"/>
        <v>267261.60759392777</v>
      </c>
      <c r="DJ21" s="8">
        <f t="shared" si="58"/>
        <v>200948.57713829156</v>
      </c>
      <c r="DK21" s="8">
        <f t="shared" si="59"/>
        <v>0</v>
      </c>
      <c r="DL21" s="8" t="e">
        <f t="shared" si="60"/>
        <v>#VALUE!</v>
      </c>
      <c r="DM21" s="8">
        <f t="shared" si="61"/>
        <v>0</v>
      </c>
      <c r="DN21" s="8" t="e">
        <f t="shared" si="62"/>
        <v>#VALUE!</v>
      </c>
      <c r="DO21" s="8" t="e">
        <f t="shared" si="63"/>
        <v>#VALUE!</v>
      </c>
      <c r="DP21" s="8">
        <f t="shared" si="64"/>
        <v>7467.2409767402105</v>
      </c>
      <c r="DQ21" s="8">
        <f t="shared" si="65"/>
        <v>0</v>
      </c>
      <c r="DR21" s="8">
        <f t="shared" si="66"/>
        <v>7467.2409767402105</v>
      </c>
      <c r="DS21" s="8">
        <f t="shared" si="67"/>
        <v>7467.2409767402096</v>
      </c>
      <c r="DT21" s="38" t="e">
        <f>SUM(DH$8:DH21)+SUM(DL$8:DL21)+SUM(DP$8:DP21)</f>
        <v>#VALUE!</v>
      </c>
      <c r="DU21" s="38">
        <f>SUM(DI$8:DI21)+SUM(DM$8:DM21)+SUM(DQ$8:DQ21)</f>
        <v>1246036.0069337413</v>
      </c>
      <c r="DV21" s="38" t="e">
        <f>SUM(DJ$8:DJ21)+SUM(DN$8:DN21)+SUM(DR$8:DR21)</f>
        <v>#VALUE!</v>
      </c>
      <c r="DW21" s="38" t="e">
        <f>SUM(DK$8:DK21)+SUM(DO$8:DO21)+SUM(DS$8:DS21)</f>
        <v>#VALUE!</v>
      </c>
      <c r="DX21" s="39" t="e">
        <f t="shared" si="68"/>
        <v>#VALUE!</v>
      </c>
      <c r="DY21" s="39" t="e">
        <f t="shared" si="69"/>
        <v>#VALUE!</v>
      </c>
      <c r="DZ21" s="39" t="e">
        <f t="shared" si="70"/>
        <v>#VALUE!</v>
      </c>
      <c r="EA21" s="39" t="e">
        <f t="shared" si="71"/>
        <v>#VALUE!</v>
      </c>
      <c r="EC21" s="8">
        <f t="shared" si="72"/>
        <v>214772.16958774411</v>
      </c>
      <c r="ED21" s="8">
        <f t="shared" si="73"/>
        <v>285646.98555169965</v>
      </c>
      <c r="EE21" s="8">
        <f t="shared" si="74"/>
        <v>214772.16958774411</v>
      </c>
      <c r="EF21" s="8">
        <f t="shared" si="75"/>
        <v>0</v>
      </c>
      <c r="EG21" s="8" t="e">
        <f t="shared" si="76"/>
        <v>#VALUE!</v>
      </c>
      <c r="EH21" s="8">
        <f t="shared" si="77"/>
        <v>0</v>
      </c>
      <c r="EI21" s="8" t="e">
        <f t="shared" si="78"/>
        <v>#VALUE!</v>
      </c>
      <c r="EJ21" s="8" t="e">
        <f t="shared" si="79"/>
        <v>#VALUE!</v>
      </c>
      <c r="EK21" s="8">
        <f t="shared" si="80"/>
        <v>8019.0754461533515</v>
      </c>
      <c r="EL21" s="8">
        <f t="shared" si="81"/>
        <v>0</v>
      </c>
      <c r="EM21" s="8">
        <f t="shared" si="82"/>
        <v>8019.0754461533515</v>
      </c>
      <c r="EN21" s="8">
        <f t="shared" si="83"/>
        <v>8019.0754461533506</v>
      </c>
      <c r="EO21" s="38" t="e">
        <f>SUM(EC$8:EC21)+SUM(EG$8:EG21)+SUM(EK$8:EK21)</f>
        <v>#VALUE!</v>
      </c>
      <c r="EP21" s="38">
        <f>SUM(ED$8:ED21)+SUM(EH$8:EH21)+SUM(EL$8:EL21)</f>
        <v>1137665.1068679201</v>
      </c>
      <c r="EQ21" s="38" t="e">
        <f>SUM(EE$8:EE21)+SUM(EI$8:EI21)+SUM(EM$8:EM21)</f>
        <v>#VALUE!</v>
      </c>
      <c r="ER21" s="38" t="e">
        <f>SUM(EF$8:EF21)+SUM(EJ$8:EJ21)+SUM(EN$8:EN21)</f>
        <v>#VALUE!</v>
      </c>
      <c r="ES21" s="39" t="e">
        <f t="shared" si="84"/>
        <v>#VALUE!</v>
      </c>
      <c r="ET21" s="39" t="e">
        <f t="shared" si="85"/>
        <v>#VALUE!</v>
      </c>
      <c r="EU21" s="39" t="e">
        <f t="shared" si="86"/>
        <v>#VALUE!</v>
      </c>
      <c r="EV21" s="39" t="e">
        <f t="shared" si="87"/>
        <v>#VALUE!</v>
      </c>
      <c r="EX21" s="8">
        <f t="shared" si="88"/>
        <v>161946.29027037456</v>
      </c>
      <c r="EY21" s="8">
        <f t="shared" si="89"/>
        <v>215388.56605959815</v>
      </c>
      <c r="EZ21" s="8">
        <f t="shared" si="90"/>
        <v>161946.29027037456</v>
      </c>
      <c r="FA21" s="8">
        <f t="shared" si="91"/>
        <v>0</v>
      </c>
      <c r="FB21" s="8" t="e">
        <f t="shared" si="92"/>
        <v>#VALUE!</v>
      </c>
      <c r="FC21" s="8">
        <f t="shared" si="93"/>
        <v>0</v>
      </c>
      <c r="FD21" s="8" t="e">
        <f t="shared" si="94"/>
        <v>#VALUE!</v>
      </c>
      <c r="FE21" s="8" t="e">
        <f t="shared" si="95"/>
        <v>#VALUE!</v>
      </c>
      <c r="FF21" s="8">
        <f t="shared" si="105"/>
        <v>8450.2191390851531</v>
      </c>
      <c r="FG21" s="8">
        <f t="shared" si="96"/>
        <v>0</v>
      </c>
      <c r="FH21" s="8">
        <f t="shared" si="97"/>
        <v>8450.2191390851531</v>
      </c>
      <c r="FI21" s="8">
        <f t="shared" si="98"/>
        <v>8450.2191390851513</v>
      </c>
      <c r="FJ21" s="38" t="e">
        <f>SUM(EX$8:EX21)+SUM(FB$8:FB21)+SUM(FF$8:FF21)</f>
        <v>#VALUE!</v>
      </c>
      <c r="FK21" s="38">
        <f>SUM(EY$8:EY21)+SUM(FC$8:FC21)+SUM(FG$8:FG21)</f>
        <v>1001947.5685593128</v>
      </c>
      <c r="FL21" s="38" t="e">
        <f>SUM(EZ$8:EZ21)+SUM(FD$8:FD21)+SUM(FH$8:FH21)</f>
        <v>#VALUE!</v>
      </c>
      <c r="FM21" s="38" t="e">
        <f>SUM(FA$8:FA21)+SUM(FE$8:FE21)+SUM(FI$8:FI21)</f>
        <v>#VALUE!</v>
      </c>
      <c r="FN21" s="39" t="e">
        <f t="shared" si="99"/>
        <v>#VALUE!</v>
      </c>
      <c r="FO21" s="39" t="e">
        <f t="shared" si="100"/>
        <v>#VALUE!</v>
      </c>
      <c r="FP21" s="39" t="e">
        <f t="shared" si="101"/>
        <v>#VALUE!</v>
      </c>
      <c r="FQ21" s="39" t="e">
        <f t="shared" si="102"/>
        <v>#VALUE!</v>
      </c>
    </row>
    <row r="22" spans="7:173" x14ac:dyDescent="0.2">
      <c r="G22" s="6">
        <v>15</v>
      </c>
      <c r="H22" s="6">
        <f>'[1]资源-木石铜粮'!BI20</f>
        <v>4307721.8834017739</v>
      </c>
      <c r="I22" s="6">
        <f>'[1]资源-木石铜粮'!BJ20</f>
        <v>4307721.8834017739</v>
      </c>
      <c r="J22" s="6">
        <f>'[1]资源-木石铜粮'!BK20</f>
        <v>4307721.8834017739</v>
      </c>
      <c r="K22" s="6">
        <f>'[1]资源-木石铜粮'!BL20</f>
        <v>4307721.8834017739</v>
      </c>
      <c r="L22" s="6">
        <f>'[1]资源-木石铜粮'!BM20</f>
        <v>4307721.8834017739</v>
      </c>
      <c r="M22" s="6">
        <f>'[1]功能-战损相关'!EM25</f>
        <v>4402102.6711514918</v>
      </c>
      <c r="N22" s="6">
        <f>'[1]功能-战损相关'!EN25</f>
        <v>5781961.9102897095</v>
      </c>
      <c r="O22" s="6">
        <f>'[1]功能-战损相关'!EO25</f>
        <v>7742832.6721800426</v>
      </c>
      <c r="P22" s="6">
        <f>'[1]功能-战损相关'!EP25</f>
        <v>5518585.9894075505</v>
      </c>
      <c r="Q22" s="6">
        <f>'[1]功能-战损相关'!EQ25</f>
        <v>3481768.3776283851</v>
      </c>
      <c r="R22" s="6">
        <f>'[3]功能-圣人研究'!CA22</f>
        <v>50055.282714510176</v>
      </c>
      <c r="S22" s="6">
        <f>'[3]功能-圣人研究'!CB22</f>
        <v>62269.033527309744</v>
      </c>
      <c r="T22" s="6">
        <f>'[3]功能-圣人研究'!CC22</f>
        <v>81641.884170322082</v>
      </c>
      <c r="U22" s="6">
        <f>'[3]功能-圣人研究'!CD22</f>
        <v>111041.62679431122</v>
      </c>
      <c r="V22" s="6">
        <f>'[3]功能-圣人研究'!CE22</f>
        <v>151838.56553308197</v>
      </c>
      <c r="X22" s="6">
        <v>15</v>
      </c>
      <c r="Y22" s="6">
        <f>[4]士兵相关信息!AI21</f>
        <v>250972.93460408098</v>
      </c>
      <c r="Z22" s="6">
        <f>[4]士兵相关信息!AJ21</f>
        <v>260016.6168347912</v>
      </c>
      <c r="AA22" s="6">
        <f>[4]士兵相关信息!AK21</f>
        <v>267852.12426175212</v>
      </c>
      <c r="AB22" s="6">
        <f>[4]士兵相关信息!AL21</f>
        <v>299298.78459157649</v>
      </c>
      <c r="AC22" s="6">
        <f>[4]士兵相关信息!AM21</f>
        <v>326459.35688088421</v>
      </c>
      <c r="AE22" s="6">
        <v>15</v>
      </c>
      <c r="AF22" s="6">
        <f>求节点(节奏总纲!D$4:D$163,H$8:H$167,节奏总纲!AA18)-IF($AE22=1,0,求节点(节奏总纲!D$4:D$163,H$8:H$167,节奏总纲!AA17))</f>
        <v>1384561.9008525223</v>
      </c>
      <c r="AG22" s="6">
        <f>求节点(节奏总纲!E$4:E$163,I$8:I$167,节奏总纲!AB18)-IF($AE22=1,0,求节点(节奏总纲!E$4:E$163,I$8:I$167,节奏总纲!AB17))</f>
        <v>1134974.2138387486</v>
      </c>
      <c r="AH22" s="6">
        <f>求节点(节奏总纲!F$4:F$163,J$8:J$167,节奏总纲!AC18)-IF($AE22=1,0,求节点(节奏总纲!F$4:F$163,J$8:J$167,节奏总纲!AC17))</f>
        <v>1042256.9517186955</v>
      </c>
      <c r="AI22" s="6">
        <f>求节点(节奏总纲!G$4:G$163,K$8:K$167,节奏总纲!AD18)-IF($AE22=1,0,求节点(节奏总纲!G$4:G$163,K$8:K$167,节奏总纲!AD17))</f>
        <v>928755.63999750093</v>
      </c>
      <c r="AJ22" s="6">
        <f>求节点(节奏总纲!H$4:H$163,L$8:L$167,节奏总纲!AE18)-IF($AE22=1,0,求节点(节奏总纲!H$4:H$163,L$8:L$167,节奏总纲!AE17))</f>
        <v>589251.38092718506</v>
      </c>
      <c r="AK22" s="6">
        <f>求节点(节奏总纲!D$4:D$163,M$8:M$167,节奏总纲!AA18)-IF($AE22=1,0,求节点(节奏总纲!D$4:D$163,M$8:M$167,节奏总纲!AA17))</f>
        <v>1179065.4354245798</v>
      </c>
      <c r="AL22" s="6">
        <f>求节点(节奏总纲!E$4:E$163,N$8:N$167,节奏总纲!AB18)-IF($AE22=1,0,求节点(节奏总纲!E$4:E$163,N$8:N$167,节奏总纲!AB17))</f>
        <v>1443542.7632091567</v>
      </c>
      <c r="AM22" s="6">
        <f>求节点(节奏总纲!F$4:F$163,O$8:O$167,节奏总纲!AC18)-IF($AE22=1,0,求节点(节奏总纲!F$4:F$163,O$8:O$167,节奏总纲!AC17))</f>
        <v>2188062.9949335344</v>
      </c>
      <c r="AN22" s="6">
        <f>求节点(节奏总纲!G$4:G$163,P$8:P$167,节奏总纲!AD18)-IF($AE22=1,0,求节点(节奏总纲!G$4:G$163,P$8:P$167,节奏总纲!AD17))</f>
        <v>1203235.1433987385</v>
      </c>
      <c r="AO22" s="6">
        <f>求节点(节奏总纲!H$4:H$163,Q$8:Q$167,节奏总纲!AE18)-IF($AE22=1,0,求节点(节奏总纲!H$4:H$163,Q$8:Q$167,节奏总纲!AE17))</f>
        <v>548759.90943490714</v>
      </c>
      <c r="AP22" s="6">
        <f>求节点(节奏总纲!D$4:D$163,R$8:R$167,节奏总纲!AA18)-IF($AE22=1,0,求节点(节奏总纲!D$4:D$163,R$8:R$167,节奏总纲!AA17))</f>
        <v>23305.638863723158</v>
      </c>
      <c r="AQ22" s="6">
        <f>求节点(节奏总纲!E$4:E$163,S$8:S$167,节奏总纲!AB18)-IF($AE22=1,0,求节点(节奏总纲!E$4:E$163,S$8:S$167,节奏总纲!AB17))</f>
        <v>24656.310022616482</v>
      </c>
      <c r="AR22" s="6">
        <f>求节点(节奏总纲!F$4:F$163,T$8:T$167,节奏总纲!AC18)-IF($AE22=1,0,求节点(节奏总纲!F$4:F$163,T$8:T$167,节奏总纲!AC17))</f>
        <v>27097.189078285344</v>
      </c>
      <c r="AS22" s="6">
        <f>求节点(节奏总纲!G$4:G$163,U$8:U$167,节奏总纲!AD18)-IF($AE22=1,0,求节点(节奏总纲!G$4:G$163,U$8:U$167,节奏总纲!AD17))</f>
        <v>30273.553461403266</v>
      </c>
      <c r="AT22" s="6">
        <f>求节点(节奏总纲!H$4:H$163,V$8:V$167,节奏总纲!AE18)-IF($AE22=1,0,求节点(节奏总纲!H$4:H$163,V$8:V$167,节奏总纲!AE17))</f>
        <v>30521.982910617291</v>
      </c>
      <c r="AV22" s="6">
        <v>15</v>
      </c>
      <c r="AW22" s="6">
        <f>求节点(节奏总纲!D$4:D$163,Y$8:Y$167,节奏总纲!AA18)-IF($AV22=1,0,求节点(节奏总纲!D$4:D$163,Y$8:Y$167,节奏总纲!AA17))+求节点(节奏总纲!D$4:D$103,信息索引!AK$4:AK$163,节奏总纲!AA18)</f>
        <v>23330.329668638587</v>
      </c>
      <c r="AX22" s="6">
        <f>求节点(节奏总纲!E$4:E$163,Z$8:Z$167,节奏总纲!AB18)-IF($AV22=1,0,求节点(节奏总纲!E$4:E$163,Z$8:Z$167,节奏总纲!AB17))+求节点(节奏总纲!E$4:E$103,信息索引!AL$4:AL$163,节奏总纲!AB18)</f>
        <v>18395.080029460107</v>
      </c>
      <c r="AY22" s="6">
        <f>求节点(节奏总纲!F$4:F$163,AA$8:AA$167,节奏总纲!AC18)-IF($AV22=1,0,求节点(节奏总纲!F$4:F$163,AA$8:AA$167,节奏总纲!AC17))+求节点(节奏总纲!F$4:F$103,信息索引!AM$4:AM$163,节奏总纲!AC18)</f>
        <v>11998.455258156988</v>
      </c>
      <c r="AZ22" s="6">
        <f>求节点(节奏总纲!G$4:G$163,AB$8:AB$167,节奏总纲!AD18)-IF($AV22=1,0,求节点(节奏总纲!G$4:G$163,AB$8:AB$167,节奏总纲!AD17))+求节点(节奏总纲!G$4:G$103,信息索引!AN$4:AN$163,节奏总纲!AD18)</f>
        <v>7998.9701721047168</v>
      </c>
      <c r="BA22" s="6">
        <f>求节点(节奏总纲!H$4:H$163,AC$8:AC$167,节奏总纲!AE18)-IF($AV22=1,0,求节点(节奏总纲!H$4:H$163,AC$8:AC$167,节奏总纲!AE17))+求节点(节奏总纲!H$4:H$103,信息索引!AO$4:AO$163,节奏总纲!AE18)</f>
        <v>3999.4850860523293</v>
      </c>
      <c r="BC22" s="6">
        <v>1.34</v>
      </c>
      <c r="BD22" s="8">
        <v>15</v>
      </c>
      <c r="BE22" s="34">
        <f t="shared" si="16"/>
        <v>0.29940119760479039</v>
      </c>
      <c r="BF22" s="28">
        <f t="shared" si="17"/>
        <v>0.40119760479041922</v>
      </c>
      <c r="BG22" s="6">
        <f t="shared" si="18"/>
        <v>0.29940119760479045</v>
      </c>
      <c r="BH22" s="35">
        <v>0</v>
      </c>
      <c r="BI22" s="34" t="e">
        <f t="shared" si="19"/>
        <v>#VALUE!</v>
      </c>
      <c r="BJ22" s="6">
        <v>0</v>
      </c>
      <c r="BK22" s="6" t="e">
        <f t="shared" si="20"/>
        <v>#VALUE!</v>
      </c>
      <c r="BL22" s="28" t="e">
        <f>求节点(节奏总纲!D$4:D$163,[4]士兵阶位属性!CY$4:CY$163,节奏总纲!AA18)</f>
        <v>#VALUE!</v>
      </c>
      <c r="BM22" s="34">
        <f t="shared" si="22"/>
        <v>0.33333333333333337</v>
      </c>
      <c r="BN22" s="6">
        <f t="shared" si="0"/>
        <v>0</v>
      </c>
      <c r="BO22" s="6">
        <f t="shared" si="23"/>
        <v>0.33333333333333337</v>
      </c>
      <c r="BP22" s="35">
        <f t="shared" si="103"/>
        <v>0.33333333333333331</v>
      </c>
      <c r="BQ22" s="6" t="e">
        <f t="shared" si="24"/>
        <v>#VALUE!</v>
      </c>
      <c r="BR22" s="8">
        <f t="shared" si="25"/>
        <v>414539.49127321027</v>
      </c>
      <c r="BS22" s="8">
        <f t="shared" si="26"/>
        <v>555482.91830610181</v>
      </c>
      <c r="BT22" s="8">
        <f t="shared" si="27"/>
        <v>414539.49127321033</v>
      </c>
      <c r="BU22" s="8">
        <f t="shared" si="28"/>
        <v>0</v>
      </c>
      <c r="BV22" s="8" t="e">
        <f t="shared" si="29"/>
        <v>#VALUE!</v>
      </c>
      <c r="BW22" s="8">
        <f t="shared" si="30"/>
        <v>0</v>
      </c>
      <c r="BX22" s="8" t="e">
        <f t="shared" si="31"/>
        <v>#VALUE!</v>
      </c>
      <c r="BY22" s="8" t="e">
        <f t="shared" si="104"/>
        <v>#VALUE!</v>
      </c>
      <c r="BZ22" s="8">
        <f t="shared" si="32"/>
        <v>7768.5462879077204</v>
      </c>
      <c r="CA22" s="8">
        <f t="shared" si="33"/>
        <v>0</v>
      </c>
      <c r="CB22" s="8">
        <f t="shared" si="34"/>
        <v>7768.5462879077204</v>
      </c>
      <c r="CC22" s="8">
        <f t="shared" si="35"/>
        <v>7768.5462879077186</v>
      </c>
      <c r="CD22" s="38" t="e">
        <f>SUM(BR$8:BR22)+SUM(BV$8:BV22)+SUM(BZ$8:BZ22)</f>
        <v>#VALUE!</v>
      </c>
      <c r="CE22" s="38">
        <f>SUM(BS$8:BS22)+SUM(BW$8:BW22)+SUM(CA$8:CA22)</f>
        <v>2164247.6711781314</v>
      </c>
      <c r="CF22" s="38" t="e">
        <f>SUM(BT$8:BT22)+SUM(BX$8:BX22)+SUM(CB$8:CB22)</f>
        <v>#VALUE!</v>
      </c>
      <c r="CG22" s="38" t="e">
        <f>SUM(BU$8:BU22)+SUM(BY$8:BY22)+SUM(CC$8:CC22)</f>
        <v>#VALUE!</v>
      </c>
      <c r="CH22" s="39" t="e">
        <f t="shared" si="36"/>
        <v>#VALUE!</v>
      </c>
      <c r="CI22" s="39" t="e">
        <f t="shared" si="37"/>
        <v>#VALUE!</v>
      </c>
      <c r="CJ22" s="39" t="e">
        <f t="shared" si="38"/>
        <v>#VALUE!</v>
      </c>
      <c r="CK22" s="39" t="e">
        <f t="shared" si="39"/>
        <v>#VALUE!</v>
      </c>
      <c r="CM22" s="8">
        <f t="shared" si="40"/>
        <v>339812.63887387683</v>
      </c>
      <c r="CN22" s="8">
        <f t="shared" si="41"/>
        <v>455348.93609099503</v>
      </c>
      <c r="CO22" s="8">
        <f t="shared" si="42"/>
        <v>339812.63887387689</v>
      </c>
      <c r="CP22" s="8">
        <f t="shared" si="43"/>
        <v>0</v>
      </c>
      <c r="CQ22" s="8" t="e">
        <f t="shared" si="44"/>
        <v>#VALUE!</v>
      </c>
      <c r="CR22" s="8">
        <f t="shared" si="45"/>
        <v>0</v>
      </c>
      <c r="CS22" s="8" t="e">
        <f t="shared" si="46"/>
        <v>#VALUE!</v>
      </c>
      <c r="CT22" s="8" t="e">
        <f t="shared" si="47"/>
        <v>#VALUE!</v>
      </c>
      <c r="CU22" s="8">
        <f t="shared" si="48"/>
        <v>8218.7700075388293</v>
      </c>
      <c r="CV22" s="8">
        <f t="shared" si="49"/>
        <v>0</v>
      </c>
      <c r="CW22" s="8">
        <f t="shared" si="50"/>
        <v>8218.7700075388293</v>
      </c>
      <c r="CX22" s="8">
        <f t="shared" si="51"/>
        <v>8218.7700075388275</v>
      </c>
      <c r="CY22" s="38" t="e">
        <f>SUM(CM$8:CM22)+SUM(CQ$8:CQ22)+SUM(CU$8:CU22)</f>
        <v>#VALUE!</v>
      </c>
      <c r="CZ22" s="38">
        <f>SUM(CN$8:CN22)+SUM(CR$8:CR22)+SUM(CV$8:CV22)</f>
        <v>1920978.9870929671</v>
      </c>
      <c r="DA22" s="38" t="e">
        <f>SUM(CO$8:CO22)+SUM(CS$8:CS22)+SUM(CW$8:CW22)</f>
        <v>#VALUE!</v>
      </c>
      <c r="DB22" s="38" t="e">
        <f>SUM(CP$8:CP22)+SUM(CT$8:CT22)+SUM(CX$8:CX22)</f>
        <v>#VALUE!</v>
      </c>
      <c r="DC22" s="39" t="e">
        <f t="shared" si="52"/>
        <v>#VALUE!</v>
      </c>
      <c r="DD22" s="39" t="e">
        <f t="shared" si="53"/>
        <v>#VALUE!</v>
      </c>
      <c r="DE22" s="39" t="e">
        <f t="shared" si="54"/>
        <v>#VALUE!</v>
      </c>
      <c r="DF22" s="39" t="e">
        <f t="shared" si="55"/>
        <v>#VALUE!</v>
      </c>
      <c r="DH22" s="8">
        <f t="shared" si="56"/>
        <v>312052.97955649561</v>
      </c>
      <c r="DI22" s="8">
        <f t="shared" si="57"/>
        <v>418150.99260570423</v>
      </c>
      <c r="DJ22" s="8">
        <f t="shared" si="58"/>
        <v>312052.97955649567</v>
      </c>
      <c r="DK22" s="8">
        <f t="shared" si="59"/>
        <v>0</v>
      </c>
      <c r="DL22" s="8" t="e">
        <f t="shared" si="60"/>
        <v>#VALUE!</v>
      </c>
      <c r="DM22" s="8">
        <f t="shared" si="61"/>
        <v>0</v>
      </c>
      <c r="DN22" s="8" t="e">
        <f t="shared" si="62"/>
        <v>#VALUE!</v>
      </c>
      <c r="DO22" s="8" t="e">
        <f t="shared" si="63"/>
        <v>#VALUE!</v>
      </c>
      <c r="DP22" s="8">
        <f t="shared" si="64"/>
        <v>9032.3963594284487</v>
      </c>
      <c r="DQ22" s="8">
        <f t="shared" si="65"/>
        <v>0</v>
      </c>
      <c r="DR22" s="8">
        <f t="shared" si="66"/>
        <v>9032.3963594284487</v>
      </c>
      <c r="DS22" s="8">
        <f t="shared" si="67"/>
        <v>9032.3963594284469</v>
      </c>
      <c r="DT22" s="38" t="e">
        <f>SUM(DH$8:DH22)+SUM(DL$8:DL22)+SUM(DP$8:DP22)</f>
        <v>#VALUE!</v>
      </c>
      <c r="DU22" s="38">
        <f>SUM(DI$8:DI22)+SUM(DM$8:DM22)+SUM(DQ$8:DQ22)</f>
        <v>1664186.9995394456</v>
      </c>
      <c r="DV22" s="38" t="e">
        <f>SUM(DJ$8:DJ22)+SUM(DN$8:DN22)+SUM(DR$8:DR22)</f>
        <v>#VALUE!</v>
      </c>
      <c r="DW22" s="38" t="e">
        <f>SUM(DK$8:DK22)+SUM(DO$8:DO22)+SUM(DS$8:DS22)</f>
        <v>#VALUE!</v>
      </c>
      <c r="DX22" s="39" t="e">
        <f t="shared" si="68"/>
        <v>#VALUE!</v>
      </c>
      <c r="DY22" s="39" t="e">
        <f t="shared" si="69"/>
        <v>#VALUE!</v>
      </c>
      <c r="DZ22" s="39" t="e">
        <f t="shared" si="70"/>
        <v>#VALUE!</v>
      </c>
      <c r="EA22" s="39" t="e">
        <f t="shared" si="71"/>
        <v>#VALUE!</v>
      </c>
      <c r="EC22" s="8">
        <f t="shared" si="72"/>
        <v>278070.55089745537</v>
      </c>
      <c r="ED22" s="8">
        <f t="shared" si="73"/>
        <v>372614.53820259025</v>
      </c>
      <c r="EE22" s="8">
        <f t="shared" si="74"/>
        <v>278070.55089745537</v>
      </c>
      <c r="EF22" s="8">
        <f t="shared" si="75"/>
        <v>0</v>
      </c>
      <c r="EG22" s="8" t="e">
        <f t="shared" si="76"/>
        <v>#VALUE!</v>
      </c>
      <c r="EH22" s="8">
        <f t="shared" si="77"/>
        <v>0</v>
      </c>
      <c r="EI22" s="8" t="e">
        <f t="shared" si="78"/>
        <v>#VALUE!</v>
      </c>
      <c r="EJ22" s="8" t="e">
        <f t="shared" si="79"/>
        <v>#VALUE!</v>
      </c>
      <c r="EK22" s="8">
        <f t="shared" si="80"/>
        <v>10091.184487134424</v>
      </c>
      <c r="EL22" s="8">
        <f t="shared" si="81"/>
        <v>0</v>
      </c>
      <c r="EM22" s="8">
        <f t="shared" si="82"/>
        <v>10091.184487134424</v>
      </c>
      <c r="EN22" s="8">
        <f t="shared" si="83"/>
        <v>10091.184487134422</v>
      </c>
      <c r="EO22" s="38" t="e">
        <f>SUM(EC$8:EC22)+SUM(EG$8:EG22)+SUM(EK$8:EK22)</f>
        <v>#VALUE!</v>
      </c>
      <c r="EP22" s="38">
        <f>SUM(ED$8:ED22)+SUM(EH$8:EH22)+SUM(EL$8:EL22)</f>
        <v>1510279.6450705105</v>
      </c>
      <c r="EQ22" s="38" t="e">
        <f>SUM(EE$8:EE22)+SUM(EI$8:EI22)+SUM(EM$8:EM22)</f>
        <v>#VALUE!</v>
      </c>
      <c r="ER22" s="38" t="e">
        <f>SUM(EF$8:EF22)+SUM(EJ$8:EJ22)+SUM(EN$8:EN22)</f>
        <v>#VALUE!</v>
      </c>
      <c r="ES22" s="39" t="e">
        <f t="shared" si="84"/>
        <v>#VALUE!</v>
      </c>
      <c r="ET22" s="39" t="e">
        <f t="shared" si="85"/>
        <v>#VALUE!</v>
      </c>
      <c r="EU22" s="39" t="e">
        <f t="shared" si="86"/>
        <v>#VALUE!</v>
      </c>
      <c r="EV22" s="39" t="e">
        <f t="shared" si="87"/>
        <v>#VALUE!</v>
      </c>
      <c r="EX22" s="8">
        <f t="shared" si="88"/>
        <v>176422.56913987576</v>
      </c>
      <c r="EY22" s="8">
        <f t="shared" si="89"/>
        <v>236406.24264743357</v>
      </c>
      <c r="EZ22" s="8">
        <f t="shared" si="90"/>
        <v>176422.56913987579</v>
      </c>
      <c r="FA22" s="8">
        <f t="shared" si="91"/>
        <v>0</v>
      </c>
      <c r="FB22" s="8" t="e">
        <f t="shared" si="92"/>
        <v>#VALUE!</v>
      </c>
      <c r="FC22" s="8">
        <f t="shared" si="93"/>
        <v>0</v>
      </c>
      <c r="FD22" s="8" t="e">
        <f t="shared" si="94"/>
        <v>#VALUE!</v>
      </c>
      <c r="FE22" s="8" t="e">
        <f t="shared" si="95"/>
        <v>#VALUE!</v>
      </c>
      <c r="FF22" s="8">
        <f t="shared" si="105"/>
        <v>10173.994303539099</v>
      </c>
      <c r="FG22" s="8">
        <f t="shared" si="96"/>
        <v>0</v>
      </c>
      <c r="FH22" s="8">
        <f t="shared" si="97"/>
        <v>10173.994303539099</v>
      </c>
      <c r="FI22" s="8">
        <f t="shared" si="98"/>
        <v>10173.994303539097</v>
      </c>
      <c r="FJ22" s="38" t="e">
        <f>SUM(EX$8:EX22)+SUM(FB$8:FB22)+SUM(FF$8:FF22)</f>
        <v>#VALUE!</v>
      </c>
      <c r="FK22" s="38">
        <f>SUM(EY$8:EY22)+SUM(FC$8:FC22)+SUM(FG$8:FG22)</f>
        <v>1238353.8112067464</v>
      </c>
      <c r="FL22" s="38" t="e">
        <f>SUM(EZ$8:EZ22)+SUM(FD$8:FD22)+SUM(FH$8:FH22)</f>
        <v>#VALUE!</v>
      </c>
      <c r="FM22" s="38" t="e">
        <f>SUM(FA$8:FA22)+SUM(FE$8:FE22)+SUM(FI$8:FI22)</f>
        <v>#VALUE!</v>
      </c>
      <c r="FN22" s="39" t="e">
        <f t="shared" si="99"/>
        <v>#VALUE!</v>
      </c>
      <c r="FO22" s="39" t="e">
        <f t="shared" si="100"/>
        <v>#VALUE!</v>
      </c>
      <c r="FP22" s="39" t="e">
        <f t="shared" si="101"/>
        <v>#VALUE!</v>
      </c>
      <c r="FQ22" s="39" t="e">
        <f t="shared" si="102"/>
        <v>#VALUE!</v>
      </c>
    </row>
    <row r="23" spans="7:173" x14ac:dyDescent="0.2">
      <c r="G23" s="6">
        <v>16</v>
      </c>
      <c r="H23" s="6">
        <f>'[1]资源-木石铜粮'!BI21</f>
        <v>5271665.2757322779</v>
      </c>
      <c r="I23" s="6">
        <f>'[1]资源-木石铜粮'!BJ21</f>
        <v>5271665.2757322779</v>
      </c>
      <c r="J23" s="6">
        <f>'[1]资源-木石铜粮'!BK21</f>
        <v>5271665.2757322779</v>
      </c>
      <c r="K23" s="6">
        <f>'[1]资源-木石铜粮'!BL21</f>
        <v>5271665.2757322779</v>
      </c>
      <c r="L23" s="6">
        <f>'[1]资源-木石铜粮'!BM21</f>
        <v>5271665.2757322779</v>
      </c>
      <c r="M23" s="6">
        <f>'[1]功能-战损相关'!EM26</f>
        <v>5046905.1784335235</v>
      </c>
      <c r="N23" s="6">
        <f>'[1]功能-战损相关'!EN26</f>
        <v>6648350.8205756433</v>
      </c>
      <c r="O23" s="6">
        <f>'[1]功能-战损相关'!EO26</f>
        <v>8979890.961762609</v>
      </c>
      <c r="P23" s="6">
        <f>'[1]功能-战损相关'!EP26</f>
        <v>6379603.1499388916</v>
      </c>
      <c r="Q23" s="6">
        <f>'[1]功能-战损相关'!EQ26</f>
        <v>3954283.0977489953</v>
      </c>
      <c r="R23" s="6">
        <f>'[3]功能-圣人研究'!CA23</f>
        <v>62931.094028574167</v>
      </c>
      <c r="S23" s="6">
        <f>'[3]功能-圣人研究'!CB23</f>
        <v>77634.579238028266</v>
      </c>
      <c r="T23" s="6">
        <f>'[3]功能-圣人研究'!CC23</f>
        <v>100731.08693074032</v>
      </c>
      <c r="U23" s="6">
        <f>'[3]功能-圣人研究'!CD23</f>
        <v>154057.27477153484</v>
      </c>
      <c r="V23" s="6">
        <f>'[3]功能-圣人研究'!CE23</f>
        <v>237604.31121917383</v>
      </c>
      <c r="X23" s="6">
        <v>16</v>
      </c>
      <c r="Y23" s="6">
        <f>[4]士兵相关信息!AI22</f>
        <v>263762.31312538119</v>
      </c>
      <c r="Z23" s="6">
        <f>[4]士兵相关信息!AJ22</f>
        <v>271307.24454751291</v>
      </c>
      <c r="AA23" s="6">
        <f>[4]士兵相关信息!AK22</f>
        <v>276167.83275746193</v>
      </c>
      <c r="AB23" s="6">
        <f>[4]士兵相关信息!AL22</f>
        <v>305394.11131945817</v>
      </c>
      <c r="AC23" s="6">
        <f>[4]士兵相关信息!AM22</f>
        <v>330102.46353131067</v>
      </c>
      <c r="AE23" s="6">
        <v>16</v>
      </c>
      <c r="AF23" s="6">
        <f>求节点(节奏总纲!D$4:D$163,H$8:H$167,节奏总纲!AA19)-IF($AE23=1,0,求节点(节奏总纲!D$4:D$163,H$8:H$167,节奏总纲!AA18))</f>
        <v>1851680.1243962897</v>
      </c>
      <c r="AG23" s="6">
        <f>求节点(节奏总纲!E$4:E$163,I$8:I$167,节奏总纲!AB19)-IF($AE23=1,0,求节点(节奏总纲!E$4:E$163,I$8:I$167,节奏总纲!AB18))</f>
        <v>1552039.4405497536</v>
      </c>
      <c r="AH23" s="6">
        <f>求节点(节奏总纲!F$4:F$163,J$8:J$167,节奏总纲!AC19)-IF($AE23=1,0,求节点(节奏总纲!F$4:F$163,J$8:J$167,节奏总纲!AC18))</f>
        <v>1401476.7837404748</v>
      </c>
      <c r="AI23" s="6">
        <f>求节点(节奏总纲!G$4:G$163,K$8:K$167,节奏总纲!AD19)-IF($AE23=1,0,求节点(节奏总纲!G$4:G$163,K$8:K$167,节奏总纲!AD18))</f>
        <v>1063205.1681192713</v>
      </c>
      <c r="AJ23" s="6">
        <f>求节点(节奏总纲!H$4:H$163,L$8:L$167,节奏总纲!AE19)-IF($AE23=1,0,求节点(节奏总纲!H$4:H$163,L$8:L$167,节奏总纲!AE18))</f>
        <v>1031799.6490820148</v>
      </c>
      <c r="AK23" s="6">
        <f>求节点(节奏总纲!D$4:D$163,M$8:M$167,节奏总纲!AA19)-IF($AE23=1,0,求节点(节奏总纲!D$4:D$163,M$8:M$167,节奏总纲!AA18))</f>
        <v>1417235.4167081397</v>
      </c>
      <c r="AL23" s="6">
        <f>求节点(节奏总纲!E$4:E$163,N$8:N$167,节奏总纲!AB19)-IF($AE23=1,0,求节点(节奏总纲!E$4:E$163,N$8:N$167,节奏总纲!AB18))</f>
        <v>1727388.5691441568</v>
      </c>
      <c r="AM23" s="6">
        <f>求节点(节奏总纲!F$4:F$163,O$8:O$167,节奏总纲!AC19)-IF($AE23=1,0,求节点(节奏总纲!F$4:F$163,O$8:O$167,节奏总纲!AC18))</f>
        <v>2221866.339760975</v>
      </c>
      <c r="AN23" s="6">
        <f>求节点(节奏总纲!G$4:G$163,P$8:P$167,节奏总纲!AD19)-IF($AE23=1,0,求节点(节奏总纲!G$4:G$163,P$8:P$167,节奏总纲!AD18))</f>
        <v>1231801.3114136653</v>
      </c>
      <c r="AO23" s="6">
        <f>求节点(节奏总纲!H$4:H$163,Q$8:Q$167,节奏总纲!AE19)-IF($AE23=1,0,求节点(节奏总纲!H$4:H$163,Q$8:Q$167,节奏总纲!AE18))</f>
        <v>683018.82299349131</v>
      </c>
      <c r="AP23" s="6">
        <f>求节点(节奏总纲!D$4:D$163,R$8:R$167,节奏总纲!AA19)-IF($AE23=1,0,求节点(节奏总纲!D$4:D$163,R$8:R$167,节奏总纲!AA18))</f>
        <v>34737.286449090388</v>
      </c>
      <c r="AQ23" s="6">
        <f>求节点(节奏总纲!E$4:E$163,S$8:S$167,节奏总纲!AB19)-IF($AE23=1,0,求节点(节奏总纲!E$4:E$163,S$8:S$167,节奏总纲!AB18))</f>
        <v>38897.06171991404</v>
      </c>
      <c r="AR23" s="6">
        <f>求节点(节奏总纲!F$4:F$163,T$8:T$167,节奏总纲!AC19)-IF($AE23=1,0,求节点(节奏总纲!F$4:F$163,T$8:T$167,节奏总纲!AC18))</f>
        <v>42476.205338524742</v>
      </c>
      <c r="AS23" s="6">
        <f>求节点(节奏总纲!G$4:G$163,U$8:U$167,节奏总纲!AD19)-IF($AE23=1,0,求节点(节奏总纲!G$4:G$163,U$8:U$167,节奏总纲!AD18))</f>
        <v>49560.337476304194</v>
      </c>
      <c r="AT23" s="6">
        <f>求节点(节奏总纲!H$4:H$163,V$8:V$167,节奏总纲!AE19)-IF($AE23=1,0,求节点(节奏总纲!H$4:H$163,V$8:V$167,节奏总纲!AE18))</f>
        <v>50570.26380852201</v>
      </c>
      <c r="AV23" s="6">
        <v>16</v>
      </c>
      <c r="AW23" s="6">
        <f>求节点(节奏总纲!D$4:D$163,Y$8:Y$167,节奏总纲!AA19)-IF($AV23=1,0,求节点(节奏总纲!D$4:D$163,Y$8:Y$167,节奏总纲!AA18))+求节点(节奏总纲!D$4:D$103,信息索引!AK$4:AK$163,节奏总纲!AA19)</f>
        <v>27642.630984736723</v>
      </c>
      <c r="AX23" s="6">
        <f>求节点(节奏总纲!E$4:E$163,Z$8:Z$167,节奏总纲!AB19)-IF($AV23=1,0,求节点(节奏总纲!E$4:E$163,Z$8:Z$167,节奏总纲!AB18))+求节点(节奏总纲!E$4:E$103,信息索引!AL$4:AL$163,节奏总纲!AB19)</f>
        <v>22114.104787789402</v>
      </c>
      <c r="AY23" s="6">
        <f>求节点(节奏总纲!F$4:F$163,AA$8:AA$167,节奏总纲!AC19)-IF($AV23=1,0,求节点(节奏总纲!F$4:F$163,AA$8:AA$167,节奏总纲!AC18))+求节点(节奏总纲!F$4:F$103,信息索引!AM$4:AM$163,节奏总纲!AC19)</f>
        <v>15344.423666421673</v>
      </c>
      <c r="AZ23" s="6">
        <f>求节点(节奏总纲!G$4:G$163,AB$8:AB$167,节奏总纲!AD19)-IF($AV23=1,0,求节点(节奏总纲!G$4:G$163,AB$8:AB$167,节奏总纲!AD18))+求节点(节奏总纲!G$4:G$103,信息索引!AN$4:AN$163,节奏总纲!AD19)</f>
        <v>9477.4734804811887</v>
      </c>
      <c r="BA23" s="6">
        <f>求节点(节奏总纲!H$4:H$163,AC$8:AC$167,节奏总纲!AE19)-IF($AV23=1,0,求节点(节奏总纲!H$4:H$163,AC$8:AC$167,节奏总纲!AE18))+求节点(节奏总纲!H$4:H$103,信息索引!AO$4:AO$163,节奏总纲!AE19)</f>
        <v>4738.7367402405944</v>
      </c>
      <c r="BC23" s="6">
        <v>1.35</v>
      </c>
      <c r="BD23" s="8">
        <v>16</v>
      </c>
      <c r="BE23" s="34">
        <f t="shared" si="16"/>
        <v>0.29850746268656714</v>
      </c>
      <c r="BF23" s="28">
        <f t="shared" si="17"/>
        <v>0.40298507462686567</v>
      </c>
      <c r="BG23" s="6">
        <f t="shared" si="18"/>
        <v>0.29850746268656719</v>
      </c>
      <c r="BH23" s="35">
        <v>0</v>
      </c>
      <c r="BI23" s="34" t="e">
        <f t="shared" si="19"/>
        <v>#VALUE!</v>
      </c>
      <c r="BJ23" s="6">
        <v>0</v>
      </c>
      <c r="BK23" s="6" t="e">
        <f t="shared" si="20"/>
        <v>#VALUE!</v>
      </c>
      <c r="BL23" s="28" t="e">
        <f>求节点(节奏总纲!D$4:D$163,[4]士兵阶位属性!CY$4:CY$163,节奏总纲!AA19)</f>
        <v>#VALUE!</v>
      </c>
      <c r="BM23" s="34">
        <f t="shared" si="22"/>
        <v>0.33333333333333337</v>
      </c>
      <c r="BN23" s="6">
        <f t="shared" si="0"/>
        <v>0</v>
      </c>
      <c r="BO23" s="6">
        <f t="shared" si="23"/>
        <v>0.33333333333333337</v>
      </c>
      <c r="BP23" s="35">
        <f t="shared" si="103"/>
        <v>0.33333333333333331</v>
      </c>
      <c r="BQ23" s="6" t="e">
        <f t="shared" si="24"/>
        <v>#VALUE!</v>
      </c>
      <c r="BR23" s="8">
        <f t="shared" si="25"/>
        <v>552740.33564068342</v>
      </c>
      <c r="BS23" s="8">
        <f t="shared" si="26"/>
        <v>746199.45311492274</v>
      </c>
      <c r="BT23" s="8">
        <f t="shared" si="27"/>
        <v>552740.33564068354</v>
      </c>
      <c r="BU23" s="8">
        <f t="shared" si="28"/>
        <v>0</v>
      </c>
      <c r="BV23" s="8" t="e">
        <f t="shared" si="29"/>
        <v>#VALUE!</v>
      </c>
      <c r="BW23" s="8">
        <f t="shared" si="30"/>
        <v>0</v>
      </c>
      <c r="BX23" s="8" t="e">
        <f t="shared" si="31"/>
        <v>#VALUE!</v>
      </c>
      <c r="BY23" s="8" t="e">
        <f t="shared" si="104"/>
        <v>#VALUE!</v>
      </c>
      <c r="BZ23" s="8">
        <f t="shared" si="32"/>
        <v>11579.095483030131</v>
      </c>
      <c r="CA23" s="8">
        <f t="shared" si="33"/>
        <v>0</v>
      </c>
      <c r="CB23" s="8">
        <f t="shared" si="34"/>
        <v>11579.095483030131</v>
      </c>
      <c r="CC23" s="8">
        <f t="shared" si="35"/>
        <v>11579.095483030129</v>
      </c>
      <c r="CD23" s="38" t="e">
        <f>SUM(BR$8:BR23)+SUM(BV$8:BV23)+SUM(BZ$8:BZ23)</f>
        <v>#VALUE!</v>
      </c>
      <c r="CE23" s="38">
        <f>SUM(BS$8:BS23)+SUM(BW$8:BW23)+SUM(CA$8:CA23)</f>
        <v>2910447.124293054</v>
      </c>
      <c r="CF23" s="38" t="e">
        <f>SUM(BT$8:BT23)+SUM(BX$8:BX23)+SUM(CB$8:CB23)</f>
        <v>#VALUE!</v>
      </c>
      <c r="CG23" s="38" t="e">
        <f>SUM(BU$8:BU23)+SUM(BY$8:BY23)+SUM(CC$8:CC23)</f>
        <v>#VALUE!</v>
      </c>
      <c r="CH23" s="39" t="e">
        <f t="shared" si="36"/>
        <v>#VALUE!</v>
      </c>
      <c r="CI23" s="39" t="e">
        <f t="shared" si="37"/>
        <v>#VALUE!</v>
      </c>
      <c r="CJ23" s="39" t="e">
        <f t="shared" si="38"/>
        <v>#VALUE!</v>
      </c>
      <c r="CK23" s="39" t="e">
        <f t="shared" si="39"/>
        <v>#VALUE!</v>
      </c>
      <c r="CM23" s="8">
        <f t="shared" si="40"/>
        <v>463295.35538798611</v>
      </c>
      <c r="CN23" s="8">
        <f t="shared" si="41"/>
        <v>625448.72977378126</v>
      </c>
      <c r="CO23" s="8">
        <f t="shared" si="42"/>
        <v>463295.35538798617</v>
      </c>
      <c r="CP23" s="8">
        <f t="shared" si="43"/>
        <v>0</v>
      </c>
      <c r="CQ23" s="8" t="e">
        <f t="shared" si="44"/>
        <v>#VALUE!</v>
      </c>
      <c r="CR23" s="8">
        <f t="shared" si="45"/>
        <v>0</v>
      </c>
      <c r="CS23" s="8" t="e">
        <f t="shared" si="46"/>
        <v>#VALUE!</v>
      </c>
      <c r="CT23" s="8" t="e">
        <f t="shared" si="47"/>
        <v>#VALUE!</v>
      </c>
      <c r="CU23" s="8">
        <f t="shared" si="48"/>
        <v>12965.687239971348</v>
      </c>
      <c r="CV23" s="8">
        <f t="shared" si="49"/>
        <v>0</v>
      </c>
      <c r="CW23" s="8">
        <f t="shared" si="50"/>
        <v>12965.687239971348</v>
      </c>
      <c r="CX23" s="8">
        <f t="shared" si="51"/>
        <v>12965.687239971347</v>
      </c>
      <c r="CY23" s="38" t="e">
        <f>SUM(CM$8:CM23)+SUM(CQ$8:CQ23)+SUM(CU$8:CU23)</f>
        <v>#VALUE!</v>
      </c>
      <c r="CZ23" s="38">
        <f>SUM(CN$8:CN23)+SUM(CR$8:CR23)+SUM(CV$8:CV23)</f>
        <v>2546427.7168667484</v>
      </c>
      <c r="DA23" s="38" t="e">
        <f>SUM(CO$8:CO23)+SUM(CS$8:CS23)+SUM(CW$8:CW23)</f>
        <v>#VALUE!</v>
      </c>
      <c r="DB23" s="38" t="e">
        <f>SUM(CP$8:CP23)+SUM(CT$8:CT23)+SUM(CX$8:CX23)</f>
        <v>#VALUE!</v>
      </c>
      <c r="DC23" s="39" t="e">
        <f t="shared" si="52"/>
        <v>#VALUE!</v>
      </c>
      <c r="DD23" s="39" t="e">
        <f t="shared" si="53"/>
        <v>#VALUE!</v>
      </c>
      <c r="DE23" s="39" t="e">
        <f t="shared" si="54"/>
        <v>#VALUE!</v>
      </c>
      <c r="DF23" s="39" t="e">
        <f t="shared" si="55"/>
        <v>#VALUE!</v>
      </c>
      <c r="DH23" s="8">
        <f t="shared" si="56"/>
        <v>418351.27872849989</v>
      </c>
      <c r="DI23" s="8">
        <f t="shared" si="57"/>
        <v>564774.22628347494</v>
      </c>
      <c r="DJ23" s="8">
        <f t="shared" si="58"/>
        <v>418351.27872850001</v>
      </c>
      <c r="DK23" s="8">
        <f t="shared" si="59"/>
        <v>0</v>
      </c>
      <c r="DL23" s="8" t="e">
        <f t="shared" si="60"/>
        <v>#VALUE!</v>
      </c>
      <c r="DM23" s="8">
        <f t="shared" si="61"/>
        <v>0</v>
      </c>
      <c r="DN23" s="8" t="e">
        <f t="shared" si="62"/>
        <v>#VALUE!</v>
      </c>
      <c r="DO23" s="8" t="e">
        <f t="shared" si="63"/>
        <v>#VALUE!</v>
      </c>
      <c r="DP23" s="8">
        <f t="shared" si="64"/>
        <v>14158.735112841583</v>
      </c>
      <c r="DQ23" s="8">
        <f t="shared" si="65"/>
        <v>0</v>
      </c>
      <c r="DR23" s="8">
        <f t="shared" si="66"/>
        <v>14158.735112841583</v>
      </c>
      <c r="DS23" s="8">
        <f t="shared" si="67"/>
        <v>14158.735112841579</v>
      </c>
      <c r="DT23" s="38" t="e">
        <f>SUM(DH$8:DH23)+SUM(DL$8:DL23)+SUM(DP$8:DP23)</f>
        <v>#VALUE!</v>
      </c>
      <c r="DU23" s="38">
        <f>SUM(DI$8:DI23)+SUM(DM$8:DM23)+SUM(DQ$8:DQ23)</f>
        <v>2228961.2258229204</v>
      </c>
      <c r="DV23" s="38" t="e">
        <f>SUM(DJ$8:DJ23)+SUM(DN$8:DN23)+SUM(DR$8:DR23)</f>
        <v>#VALUE!</v>
      </c>
      <c r="DW23" s="38" t="e">
        <f>SUM(DK$8:DK23)+SUM(DO$8:DO23)+SUM(DS$8:DS23)</f>
        <v>#VALUE!</v>
      </c>
      <c r="DX23" s="39" t="e">
        <f t="shared" si="68"/>
        <v>#VALUE!</v>
      </c>
      <c r="DY23" s="39" t="e">
        <f t="shared" si="69"/>
        <v>#VALUE!</v>
      </c>
      <c r="DZ23" s="39" t="e">
        <f t="shared" si="70"/>
        <v>#VALUE!</v>
      </c>
      <c r="EA23" s="39" t="e">
        <f t="shared" si="71"/>
        <v>#VALUE!</v>
      </c>
      <c r="EC23" s="8">
        <f t="shared" si="72"/>
        <v>317374.6770505287</v>
      </c>
      <c r="ED23" s="8">
        <f t="shared" si="73"/>
        <v>428455.81401821377</v>
      </c>
      <c r="EE23" s="8">
        <f t="shared" si="74"/>
        <v>317374.67705052876</v>
      </c>
      <c r="EF23" s="8">
        <f t="shared" si="75"/>
        <v>0</v>
      </c>
      <c r="EG23" s="8" t="e">
        <f t="shared" si="76"/>
        <v>#VALUE!</v>
      </c>
      <c r="EH23" s="8">
        <f t="shared" si="77"/>
        <v>0</v>
      </c>
      <c r="EI23" s="8" t="e">
        <f t="shared" si="78"/>
        <v>#VALUE!</v>
      </c>
      <c r="EJ23" s="8" t="e">
        <f t="shared" si="79"/>
        <v>#VALUE!</v>
      </c>
      <c r="EK23" s="8">
        <f t="shared" si="80"/>
        <v>16520.112492101402</v>
      </c>
      <c r="EL23" s="8">
        <f t="shared" si="81"/>
        <v>0</v>
      </c>
      <c r="EM23" s="8">
        <f t="shared" si="82"/>
        <v>16520.112492101402</v>
      </c>
      <c r="EN23" s="8">
        <f t="shared" si="83"/>
        <v>16520.112492101398</v>
      </c>
      <c r="EO23" s="38" t="e">
        <f>SUM(EC$8:EC23)+SUM(EG$8:EG23)+SUM(EK$8:EK23)</f>
        <v>#VALUE!</v>
      </c>
      <c r="EP23" s="38">
        <f>SUM(ED$8:ED23)+SUM(EH$8:EH23)+SUM(EL$8:EL23)</f>
        <v>1938735.4590887241</v>
      </c>
      <c r="EQ23" s="38" t="e">
        <f>SUM(EE$8:EE23)+SUM(EI$8:EI23)+SUM(EM$8:EM23)</f>
        <v>#VALUE!</v>
      </c>
      <c r="ER23" s="38" t="e">
        <f>SUM(EF$8:EF23)+SUM(EJ$8:EJ23)+SUM(EN$8:EN23)</f>
        <v>#VALUE!</v>
      </c>
      <c r="ES23" s="39" t="e">
        <f t="shared" si="84"/>
        <v>#VALUE!</v>
      </c>
      <c r="ET23" s="39" t="e">
        <f t="shared" si="85"/>
        <v>#VALUE!</v>
      </c>
      <c r="EU23" s="39" t="e">
        <f t="shared" si="86"/>
        <v>#VALUE!</v>
      </c>
      <c r="EV23" s="39" t="e">
        <f t="shared" si="87"/>
        <v>#VALUE!</v>
      </c>
      <c r="EX23" s="8">
        <f t="shared" si="88"/>
        <v>307999.89524836262</v>
      </c>
      <c r="EY23" s="8">
        <f t="shared" si="89"/>
        <v>415799.85858528956</v>
      </c>
      <c r="EZ23" s="8">
        <f t="shared" si="90"/>
        <v>307999.89524836268</v>
      </c>
      <c r="FA23" s="8">
        <f t="shared" si="91"/>
        <v>0</v>
      </c>
      <c r="FB23" s="8" t="e">
        <f t="shared" si="92"/>
        <v>#VALUE!</v>
      </c>
      <c r="FC23" s="8">
        <f t="shared" si="93"/>
        <v>0</v>
      </c>
      <c r="FD23" s="8" t="e">
        <f t="shared" si="94"/>
        <v>#VALUE!</v>
      </c>
      <c r="FE23" s="8" t="e">
        <f t="shared" si="95"/>
        <v>#VALUE!</v>
      </c>
      <c r="FF23" s="8">
        <f t="shared" si="105"/>
        <v>16856.754602840672</v>
      </c>
      <c r="FG23" s="8">
        <f t="shared" si="96"/>
        <v>0</v>
      </c>
      <c r="FH23" s="8">
        <f t="shared" si="97"/>
        <v>16856.754602840672</v>
      </c>
      <c r="FI23" s="8">
        <f t="shared" si="98"/>
        <v>16856.754602840669</v>
      </c>
      <c r="FJ23" s="38" t="e">
        <f>SUM(EX$8:EX23)+SUM(FB$8:FB23)+SUM(FF$8:FF23)</f>
        <v>#VALUE!</v>
      </c>
      <c r="FK23" s="38">
        <f>SUM(EY$8:EY23)+SUM(FC$8:FC23)+SUM(FG$8:FG23)</f>
        <v>1654153.6697920361</v>
      </c>
      <c r="FL23" s="38" t="e">
        <f>SUM(EZ$8:EZ23)+SUM(FD$8:FD23)+SUM(FH$8:FH23)</f>
        <v>#VALUE!</v>
      </c>
      <c r="FM23" s="38" t="e">
        <f>SUM(FA$8:FA23)+SUM(FE$8:FE23)+SUM(FI$8:FI23)</f>
        <v>#VALUE!</v>
      </c>
      <c r="FN23" s="39" t="e">
        <f t="shared" si="99"/>
        <v>#VALUE!</v>
      </c>
      <c r="FO23" s="39" t="e">
        <f t="shared" si="100"/>
        <v>#VALUE!</v>
      </c>
      <c r="FP23" s="39" t="e">
        <f t="shared" si="101"/>
        <v>#VALUE!</v>
      </c>
      <c r="FQ23" s="39" t="e">
        <f t="shared" si="102"/>
        <v>#VALUE!</v>
      </c>
    </row>
    <row r="24" spans="7:173" x14ac:dyDescent="0.2">
      <c r="G24" s="6">
        <v>17</v>
      </c>
      <c r="H24" s="6">
        <f>'[1]资源-木石铜粮'!BI22</f>
        <v>5871252.2188055133</v>
      </c>
      <c r="I24" s="6">
        <f>'[1]资源-木石铜粮'!BJ22</f>
        <v>5871252.2188055133</v>
      </c>
      <c r="J24" s="6">
        <f>'[1]资源-木石铜粮'!BK22</f>
        <v>5871252.2188055133</v>
      </c>
      <c r="K24" s="6">
        <f>'[1]资源-木石铜粮'!BL22</f>
        <v>5871252.2188055133</v>
      </c>
      <c r="L24" s="6">
        <f>'[1]资源-木石铜粮'!BM22</f>
        <v>5871252.2188055133</v>
      </c>
      <c r="M24" s="6">
        <f>'[1]功能-战损相关'!EM27</f>
        <v>5768380.6393713616</v>
      </c>
      <c r="N24" s="6">
        <f>'[1]功能-战损相关'!EN27</f>
        <v>7556088.6529057231</v>
      </c>
      <c r="O24" s="6">
        <f>'[1]功能-战损相关'!EO27</f>
        <v>10259682.770281814</v>
      </c>
      <c r="P24" s="6">
        <f>'[1]功能-战损相关'!EP27</f>
        <v>7346149.5380891617</v>
      </c>
      <c r="Q24" s="6">
        <f>'[1]功能-战损相关'!EQ27</f>
        <v>4377386.5918585025</v>
      </c>
      <c r="R24" s="6">
        <f>'[3]功能-圣人研究'!CA24</f>
        <v>77375.807752575842</v>
      </c>
      <c r="S24" s="6">
        <f>'[3]功能-圣人研究'!CB24</f>
        <v>94064.22881490663</v>
      </c>
      <c r="T24" s="6">
        <f>'[3]功能-圣人研究'!CC24</f>
        <v>135638.87226688181</v>
      </c>
      <c r="U24" s="6">
        <f>'[3]功能-圣人研究'!CD24</f>
        <v>222428.36206060962</v>
      </c>
      <c r="V24" s="6">
        <f>'[3]功能-圣人研究'!CE24</f>
        <v>335000.08279470296</v>
      </c>
      <c r="X24" s="6">
        <v>17</v>
      </c>
      <c r="Y24" s="6">
        <f>[4]士兵相关信息!AI23</f>
        <v>277469.62962684239</v>
      </c>
      <c r="Z24" s="6">
        <f>[4]士兵相关信息!AJ23</f>
        <v>282946.968276617</v>
      </c>
      <c r="AA24" s="6">
        <f>[4]士兵相关信息!AK23</f>
        <v>285656.87852748676</v>
      </c>
      <c r="AB24" s="6">
        <f>[4]士兵相关信息!AL23</f>
        <v>311462.51283915935</v>
      </c>
      <c r="AC24" s="6">
        <f>[4]士兵相关信息!AM23</f>
        <v>333262.1064322103</v>
      </c>
      <c r="AE24" s="6">
        <v>17</v>
      </c>
      <c r="AF24" s="6">
        <f>求节点(节奏总纲!D$4:D$163,H$8:H$167,节奏总纲!AA20)-IF($AE24=1,0,求节点(节奏总纲!D$4:D$163,H$8:H$167,节奏总纲!AA19))</f>
        <v>1791781.2390391883</v>
      </c>
      <c r="AG24" s="6">
        <f>求节点(节奏总纲!E$4:E$163,I$8:I$167,节奏总纲!AB20)-IF($AE24=1,0,求节点(节奏总纲!E$4:E$163,I$8:I$167,节奏总纲!AB19))</f>
        <v>1821469.2018940877</v>
      </c>
      <c r="AH24" s="6">
        <f>求节点(节奏总纲!F$4:F$163,J$8:J$167,节奏总纲!AC20)-IF($AE24=1,0,求节点(节奏总纲!F$4:F$163,J$8:J$167,节奏总纲!AC19))</f>
        <v>1817606.9818056561</v>
      </c>
      <c r="AI24" s="6">
        <f>求节点(节奏总纲!G$4:G$163,K$8:K$167,节奏总纲!AD20)-IF($AE24=1,0,求节点(节奏总纲!G$4:G$163,K$8:K$167,节奏总纲!AD19))</f>
        <v>1460388.9587370232</v>
      </c>
      <c r="AJ24" s="6">
        <f>求节点(节奏总纲!H$4:H$163,L$8:L$167,节奏总纲!AE20)-IF($AE24=1,0,求节点(节奏总纲!H$4:H$163,L$8:L$167,节奏总纲!AE19))</f>
        <v>1283906.9793655016</v>
      </c>
      <c r="AK24" s="6">
        <f>求节点(节奏总纲!D$4:D$163,M$8:M$167,节奏总纲!AA20)-IF($AE24=1,0,求节点(节奏总纲!D$4:D$163,M$8:M$167,节奏总纲!AA19))</f>
        <v>1723842.7822224209</v>
      </c>
      <c r="AL24" s="6">
        <f>求节点(节奏总纲!E$4:E$163,N$8:N$167,节奏总纲!AB20)-IF($AE24=1,0,求节点(节奏总纲!E$4:E$163,N$8:N$167,节奏总纲!AB19))</f>
        <v>2148771.2578031598</v>
      </c>
      <c r="AM24" s="6">
        <f>求节点(节奏总纲!F$4:F$163,O$8:O$167,节奏总纲!AC20)-IF($AE24=1,0,求节点(节奏总纲!F$4:F$163,O$8:O$167,节奏总纲!AC19))</f>
        <v>2546207.0731379353</v>
      </c>
      <c r="AN24" s="6">
        <f>求节点(节奏总纲!G$4:G$163,P$8:P$167,节奏总纲!AD20)-IF($AE24=1,0,求节点(节奏总纲!G$4:G$163,P$8:P$167,节奏总纲!AD19))</f>
        <v>1727039.8680001739</v>
      </c>
      <c r="AO24" s="6">
        <f>求节点(节奏总纲!H$4:H$163,Q$8:Q$167,节奏总纲!AE20)-IF($AE24=1,0,求节点(节奏总纲!H$4:H$163,Q$8:Q$167,节奏总纲!AE19))</f>
        <v>730467.43549798243</v>
      </c>
      <c r="AP24" s="6">
        <f>求节点(节奏总纲!D$4:D$163,R$8:R$167,节奏总纲!AA20)-IF($AE24=1,0,求节点(节奏总纲!D$4:D$163,R$8:R$167,节奏总纲!AA19))</f>
        <v>95537.501413770544</v>
      </c>
      <c r="AQ24" s="6">
        <f>求节点(节奏总纲!E$4:E$163,S$8:S$167,节奏总纲!AB20)-IF($AE24=1,0,求节点(节奏总纲!E$4:E$163,S$8:S$167,节奏总纲!AB19))</f>
        <v>99218.220409793415</v>
      </c>
      <c r="AR24" s="6">
        <f>求节点(节奏总纲!F$4:F$163,T$8:T$167,节奏总纲!AC20)-IF($AE24=1,0,求节点(节奏总纲!F$4:F$163,T$8:T$167,节奏总纲!AC19))</f>
        <v>109572.09289282904</v>
      </c>
      <c r="AS24" s="6">
        <f>求节点(节奏总纲!G$4:G$163,U$8:U$167,节奏总纲!AD20)-IF($AE24=1,0,求节点(节奏总纲!G$4:G$163,U$8:U$167,节奏总纲!AD19))</f>
        <v>123896.28399555408</v>
      </c>
      <c r="AT24" s="6">
        <f>求节点(节奏总纲!H$4:H$163,V$8:V$167,节奏总纲!AE20)-IF($AE24=1,0,求节点(节奏总纲!H$4:H$163,V$8:V$167,节奏总纲!AE19))</f>
        <v>128065.36747609696</v>
      </c>
      <c r="AV24" s="6">
        <v>17</v>
      </c>
      <c r="AW24" s="6">
        <f>求节点(节奏总纲!D$4:D$163,Y$8:Y$167,节奏总纲!AA20)-IF($AV24=1,0,求节点(节奏总纲!D$4:D$163,Y$8:Y$167,节奏总纲!AA19))+求节点(节奏总纲!D$4:D$103,信息索引!AK$4:AK$163,节奏总纲!AA20)</f>
        <v>32707.604864715599</v>
      </c>
      <c r="AX24" s="6">
        <f>求节点(节奏总纲!E$4:E$163,Z$8:Z$167,节奏总纲!AB20)-IF($AV24=1,0,求节点(节奏总纲!E$4:E$163,Z$8:Z$167,节奏总纲!AB19))+求节点(节奏总纲!E$4:E$103,信息索引!AL$4:AL$163,节奏总纲!AB20)</f>
        <v>26166.083891772432</v>
      </c>
      <c r="AY24" s="6">
        <f>求节点(节奏总纲!F$4:F$163,AA$8:AA$167,节奏总纲!AC20)-IF($AV24=1,0,求节点(节奏总纲!F$4:F$163,AA$8:AA$167,节奏总纲!AC19))+求节点(节奏总纲!F$4:F$103,信息索引!AM$4:AM$163,节奏总纲!AC20)</f>
        <v>19624.562918829324</v>
      </c>
      <c r="AZ24" s="6">
        <f>求节点(节奏总纲!G$4:G$163,AB$8:AB$167,节奏总纲!AD20)-IF($AV24=1,0,求节点(节奏总纲!G$4:G$163,AB$8:AB$167,节奏总纲!AD19))+求节点(节奏总纲!G$4:G$103,信息索引!AN$4:AN$163,节奏总纲!AD20)</f>
        <v>11214.035953616723</v>
      </c>
      <c r="BA24" s="6">
        <f>求节点(节奏总纲!H$4:H$163,AC$8:AC$167,节奏总纲!AE20)-IF($AV24=1,0,求节点(节奏总纲!H$4:H$163,AC$8:AC$167,节奏总纲!AE19))+求节点(节奏总纲!H$4:H$103,信息索引!AO$4:AO$163,节奏总纲!AE20)</f>
        <v>5607.0179768084199</v>
      </c>
      <c r="BC24" s="6">
        <v>1.36</v>
      </c>
      <c r="BD24" s="8">
        <v>17</v>
      </c>
      <c r="BE24" s="34">
        <f t="shared" si="16"/>
        <v>0.29761904761904762</v>
      </c>
      <c r="BF24" s="28">
        <f t="shared" si="17"/>
        <v>0.40476190476190477</v>
      </c>
      <c r="BG24" s="6">
        <f t="shared" si="18"/>
        <v>0.29761904761904756</v>
      </c>
      <c r="BH24" s="35">
        <v>0</v>
      </c>
      <c r="BI24" s="34" t="e">
        <f t="shared" si="19"/>
        <v>#VALUE!</v>
      </c>
      <c r="BJ24" s="6">
        <v>0</v>
      </c>
      <c r="BK24" s="6" t="e">
        <f t="shared" si="20"/>
        <v>#VALUE!</v>
      </c>
      <c r="BL24" s="28" t="e">
        <f>求节点(节奏总纲!D$4:D$163,[4]士兵阶位属性!CY$4:CY$163,节奏总纲!AA20)</f>
        <v>#VALUE!</v>
      </c>
      <c r="BM24" s="34">
        <f t="shared" si="22"/>
        <v>0.33333333333333337</v>
      </c>
      <c r="BN24" s="6">
        <f t="shared" ref="BN24:BP40" si="106">BN$4/SUM($BM$4:$BP$4)</f>
        <v>0</v>
      </c>
      <c r="BO24" s="6">
        <f t="shared" si="23"/>
        <v>0.33333333333333337</v>
      </c>
      <c r="BP24" s="35">
        <f t="shared" si="103"/>
        <v>0.33333333333333331</v>
      </c>
      <c r="BQ24" s="6" t="e">
        <f t="shared" si="24"/>
        <v>#VALUE!</v>
      </c>
      <c r="BR24" s="8">
        <f t="shared" si="25"/>
        <v>533268.22590452025</v>
      </c>
      <c r="BS24" s="8">
        <f t="shared" si="26"/>
        <v>725244.78723014763</v>
      </c>
      <c r="BT24" s="8">
        <f t="shared" si="27"/>
        <v>533268.22590452025</v>
      </c>
      <c r="BU24" s="8">
        <f t="shared" si="28"/>
        <v>0</v>
      </c>
      <c r="BV24" s="8" t="e">
        <f t="shared" si="29"/>
        <v>#VALUE!</v>
      </c>
      <c r="BW24" s="8">
        <f t="shared" si="30"/>
        <v>0</v>
      </c>
      <c r="BX24" s="8" t="e">
        <f t="shared" si="31"/>
        <v>#VALUE!</v>
      </c>
      <c r="BY24" s="8" t="e">
        <f t="shared" si="104"/>
        <v>#VALUE!</v>
      </c>
      <c r="BZ24" s="8">
        <f t="shared" si="32"/>
        <v>31845.833804590184</v>
      </c>
      <c r="CA24" s="8">
        <f t="shared" si="33"/>
        <v>0</v>
      </c>
      <c r="CB24" s="8">
        <f t="shared" si="34"/>
        <v>31845.833804590184</v>
      </c>
      <c r="CC24" s="8">
        <f t="shared" si="35"/>
        <v>31845.83380459018</v>
      </c>
      <c r="CD24" s="38" t="e">
        <f>SUM(BR$8:BR24)+SUM(BV$8:BV24)+SUM(BZ$8:BZ24)</f>
        <v>#VALUE!</v>
      </c>
      <c r="CE24" s="38">
        <f>SUM(BS$8:BS24)+SUM(BW$8:BW24)+SUM(CA$8:CA24)</f>
        <v>3635691.9115232015</v>
      </c>
      <c r="CF24" s="38" t="e">
        <f>SUM(BT$8:BT24)+SUM(BX$8:BX24)+SUM(CB$8:CB24)</f>
        <v>#VALUE!</v>
      </c>
      <c r="CG24" s="38" t="e">
        <f>SUM(BU$8:BU24)+SUM(BY$8:BY24)+SUM(CC$8:CC24)</f>
        <v>#VALUE!</v>
      </c>
      <c r="CH24" s="39" t="e">
        <f t="shared" si="36"/>
        <v>#VALUE!</v>
      </c>
      <c r="CI24" s="39" t="e">
        <f t="shared" si="37"/>
        <v>#VALUE!</v>
      </c>
      <c r="CJ24" s="39" t="e">
        <f t="shared" si="38"/>
        <v>#VALUE!</v>
      </c>
      <c r="CK24" s="39" t="e">
        <f t="shared" si="39"/>
        <v>#VALUE!</v>
      </c>
      <c r="CM24" s="8">
        <f t="shared" si="40"/>
        <v>542103.92913514515</v>
      </c>
      <c r="CN24" s="8">
        <f t="shared" si="41"/>
        <v>737261.34362379741</v>
      </c>
      <c r="CO24" s="8">
        <f t="shared" si="42"/>
        <v>542103.92913514504</v>
      </c>
      <c r="CP24" s="8">
        <f t="shared" si="43"/>
        <v>0</v>
      </c>
      <c r="CQ24" s="8" t="e">
        <f t="shared" si="44"/>
        <v>#VALUE!</v>
      </c>
      <c r="CR24" s="8">
        <f t="shared" si="45"/>
        <v>0</v>
      </c>
      <c r="CS24" s="8" t="e">
        <f t="shared" si="46"/>
        <v>#VALUE!</v>
      </c>
      <c r="CT24" s="8" t="e">
        <f t="shared" si="47"/>
        <v>#VALUE!</v>
      </c>
      <c r="CU24" s="8">
        <f t="shared" si="48"/>
        <v>33072.740136597808</v>
      </c>
      <c r="CV24" s="8">
        <f t="shared" si="49"/>
        <v>0</v>
      </c>
      <c r="CW24" s="8">
        <f t="shared" si="50"/>
        <v>33072.740136597808</v>
      </c>
      <c r="CX24" s="8">
        <f t="shared" si="51"/>
        <v>33072.7401365978</v>
      </c>
      <c r="CY24" s="38" t="e">
        <f>SUM(CM$8:CM24)+SUM(CQ$8:CQ24)+SUM(CU$8:CU24)</f>
        <v>#VALUE!</v>
      </c>
      <c r="CZ24" s="38">
        <f>SUM(CN$8:CN24)+SUM(CR$8:CR24)+SUM(CV$8:CV24)</f>
        <v>3283689.0604905458</v>
      </c>
      <c r="DA24" s="38" t="e">
        <f>SUM(CO$8:CO24)+SUM(CS$8:CS24)+SUM(CW$8:CW24)</f>
        <v>#VALUE!</v>
      </c>
      <c r="DB24" s="38" t="e">
        <f>SUM(CP$8:CP24)+SUM(CT$8:CT24)+SUM(CX$8:CX24)</f>
        <v>#VALUE!</v>
      </c>
      <c r="DC24" s="39" t="e">
        <f t="shared" si="52"/>
        <v>#VALUE!</v>
      </c>
      <c r="DD24" s="39" t="e">
        <f t="shared" si="53"/>
        <v>#VALUE!</v>
      </c>
      <c r="DE24" s="39" t="e">
        <f t="shared" si="54"/>
        <v>#VALUE!</v>
      </c>
      <c r="DF24" s="39" t="e">
        <f t="shared" si="55"/>
        <v>#VALUE!</v>
      </c>
      <c r="DH24" s="8">
        <f t="shared" si="56"/>
        <v>540954.45887073094</v>
      </c>
      <c r="DI24" s="8">
        <f t="shared" si="57"/>
        <v>735698.0640641941</v>
      </c>
      <c r="DJ24" s="8">
        <f t="shared" si="58"/>
        <v>540954.45887073083</v>
      </c>
      <c r="DK24" s="8">
        <f t="shared" si="59"/>
        <v>0</v>
      </c>
      <c r="DL24" s="8" t="e">
        <f t="shared" si="60"/>
        <v>#VALUE!</v>
      </c>
      <c r="DM24" s="8">
        <f t="shared" si="61"/>
        <v>0</v>
      </c>
      <c r="DN24" s="8" t="e">
        <f t="shared" si="62"/>
        <v>#VALUE!</v>
      </c>
      <c r="DO24" s="8" t="e">
        <f t="shared" si="63"/>
        <v>#VALUE!</v>
      </c>
      <c r="DP24" s="8">
        <f t="shared" si="64"/>
        <v>36524.030964276353</v>
      </c>
      <c r="DQ24" s="8">
        <f t="shared" si="65"/>
        <v>0</v>
      </c>
      <c r="DR24" s="8">
        <f t="shared" si="66"/>
        <v>36524.030964276353</v>
      </c>
      <c r="DS24" s="8">
        <f t="shared" si="67"/>
        <v>36524.030964276346</v>
      </c>
      <c r="DT24" s="38" t="e">
        <f>SUM(DH$8:DH24)+SUM(DL$8:DL24)+SUM(DP$8:DP24)</f>
        <v>#VALUE!</v>
      </c>
      <c r="DU24" s="38">
        <f>SUM(DI$8:DI24)+SUM(DM$8:DM24)+SUM(DQ$8:DQ24)</f>
        <v>2964659.2898871144</v>
      </c>
      <c r="DV24" s="38" t="e">
        <f>SUM(DJ$8:DJ24)+SUM(DN$8:DN24)+SUM(DR$8:DR24)</f>
        <v>#VALUE!</v>
      </c>
      <c r="DW24" s="38" t="e">
        <f>SUM(DK$8:DK24)+SUM(DO$8:DO24)+SUM(DS$8:DS24)</f>
        <v>#VALUE!</v>
      </c>
      <c r="DX24" s="39" t="e">
        <f t="shared" si="68"/>
        <v>#VALUE!</v>
      </c>
      <c r="DY24" s="39" t="e">
        <f t="shared" si="69"/>
        <v>#VALUE!</v>
      </c>
      <c r="DZ24" s="39" t="e">
        <f t="shared" si="70"/>
        <v>#VALUE!</v>
      </c>
      <c r="EA24" s="39" t="e">
        <f t="shared" si="71"/>
        <v>#VALUE!</v>
      </c>
      <c r="EC24" s="8">
        <f t="shared" si="72"/>
        <v>434639.57105268544</v>
      </c>
      <c r="ED24" s="8">
        <f t="shared" si="73"/>
        <v>591109.8166316523</v>
      </c>
      <c r="EE24" s="8">
        <f t="shared" si="74"/>
        <v>434639.57105268538</v>
      </c>
      <c r="EF24" s="8">
        <f t="shared" si="75"/>
        <v>0</v>
      </c>
      <c r="EG24" s="8" t="e">
        <f t="shared" si="76"/>
        <v>#VALUE!</v>
      </c>
      <c r="EH24" s="8">
        <f t="shared" si="77"/>
        <v>0</v>
      </c>
      <c r="EI24" s="8" t="e">
        <f t="shared" si="78"/>
        <v>#VALUE!</v>
      </c>
      <c r="EJ24" s="8" t="e">
        <f t="shared" si="79"/>
        <v>#VALUE!</v>
      </c>
      <c r="EK24" s="8">
        <f t="shared" si="80"/>
        <v>41298.761331851369</v>
      </c>
      <c r="EL24" s="8">
        <f t="shared" si="81"/>
        <v>0</v>
      </c>
      <c r="EM24" s="8">
        <f t="shared" si="82"/>
        <v>41298.761331851369</v>
      </c>
      <c r="EN24" s="8">
        <f t="shared" si="83"/>
        <v>41298.761331851361</v>
      </c>
      <c r="EO24" s="38" t="e">
        <f>SUM(EC$8:EC24)+SUM(EG$8:EG24)+SUM(EK$8:EK24)</f>
        <v>#VALUE!</v>
      </c>
      <c r="EP24" s="38">
        <f>SUM(ED$8:ED24)+SUM(EH$8:EH24)+SUM(EL$8:EL24)</f>
        <v>2529845.2757203765</v>
      </c>
      <c r="EQ24" s="38" t="e">
        <f>SUM(EE$8:EE24)+SUM(EI$8:EI24)+SUM(EM$8:EM24)</f>
        <v>#VALUE!</v>
      </c>
      <c r="ER24" s="38" t="e">
        <f>SUM(EF$8:EF24)+SUM(EJ$8:EJ24)+SUM(EN$8:EN24)</f>
        <v>#VALUE!</v>
      </c>
      <c r="ES24" s="39" t="e">
        <f t="shared" si="84"/>
        <v>#VALUE!</v>
      </c>
      <c r="ET24" s="39" t="e">
        <f t="shared" si="85"/>
        <v>#VALUE!</v>
      </c>
      <c r="EU24" s="39" t="e">
        <f t="shared" si="86"/>
        <v>#VALUE!</v>
      </c>
      <c r="EV24" s="39" t="e">
        <f t="shared" si="87"/>
        <v>#VALUE!</v>
      </c>
      <c r="EX24" s="8">
        <f t="shared" si="88"/>
        <v>382115.17243020877</v>
      </c>
      <c r="EY24" s="8">
        <f t="shared" si="89"/>
        <v>519676.63450508396</v>
      </c>
      <c r="EZ24" s="8">
        <f t="shared" si="90"/>
        <v>382115.17243020871</v>
      </c>
      <c r="FA24" s="8">
        <f t="shared" si="91"/>
        <v>0</v>
      </c>
      <c r="FB24" s="8" t="e">
        <f t="shared" si="92"/>
        <v>#VALUE!</v>
      </c>
      <c r="FC24" s="8">
        <f t="shared" si="93"/>
        <v>0</v>
      </c>
      <c r="FD24" s="8" t="e">
        <f t="shared" si="94"/>
        <v>#VALUE!</v>
      </c>
      <c r="FE24" s="8" t="e">
        <f t="shared" si="95"/>
        <v>#VALUE!</v>
      </c>
      <c r="FF24" s="8">
        <f t="shared" si="105"/>
        <v>42688.455825365658</v>
      </c>
      <c r="FG24" s="8">
        <f t="shared" si="96"/>
        <v>0</v>
      </c>
      <c r="FH24" s="8">
        <f t="shared" si="97"/>
        <v>42688.455825365658</v>
      </c>
      <c r="FI24" s="8">
        <f t="shared" si="98"/>
        <v>42688.455825365651</v>
      </c>
      <c r="FJ24" s="38" t="e">
        <f>SUM(EX$8:EX24)+SUM(FB$8:FB24)+SUM(FF$8:FF24)</f>
        <v>#VALUE!</v>
      </c>
      <c r="FK24" s="38">
        <f>SUM(EY$8:EY24)+SUM(FC$8:FC24)+SUM(FG$8:FG24)</f>
        <v>2173830.3042971198</v>
      </c>
      <c r="FL24" s="38" t="e">
        <f>SUM(EZ$8:EZ24)+SUM(FD$8:FD24)+SUM(FH$8:FH24)</f>
        <v>#VALUE!</v>
      </c>
      <c r="FM24" s="38" t="e">
        <f>SUM(FA$8:FA24)+SUM(FE$8:FE24)+SUM(FI$8:FI24)</f>
        <v>#VALUE!</v>
      </c>
      <c r="FN24" s="39" t="e">
        <f t="shared" si="99"/>
        <v>#VALUE!</v>
      </c>
      <c r="FO24" s="39" t="e">
        <f t="shared" si="100"/>
        <v>#VALUE!</v>
      </c>
      <c r="FP24" s="39" t="e">
        <f t="shared" si="101"/>
        <v>#VALUE!</v>
      </c>
      <c r="FQ24" s="39" t="e">
        <f t="shared" si="102"/>
        <v>#VALUE!</v>
      </c>
    </row>
    <row r="25" spans="7:173" x14ac:dyDescent="0.2">
      <c r="G25" s="6">
        <v>18</v>
      </c>
      <c r="H25" s="6">
        <f>'[1]资源-木石铜粮'!BI23</f>
        <v>7129351.7870132243</v>
      </c>
      <c r="I25" s="6">
        <f>'[1]资源-木石铜粮'!BJ23</f>
        <v>7129351.7870132243</v>
      </c>
      <c r="J25" s="6">
        <f>'[1]资源-木石铜粮'!BK23</f>
        <v>7129351.7870132243</v>
      </c>
      <c r="K25" s="6">
        <f>'[1]资源-木石铜粮'!BL23</f>
        <v>7129351.7870132243</v>
      </c>
      <c r="L25" s="6">
        <f>'[1]资源-木石铜粮'!BM23</f>
        <v>7129351.7870132243</v>
      </c>
      <c r="M25" s="6">
        <f>'[1]功能-战损相关'!EM28</f>
        <v>6508508.4013001686</v>
      </c>
      <c r="N25" s="6">
        <f>'[1]功能-战损相关'!EN28</f>
        <v>8600373.7177538704</v>
      </c>
      <c r="O25" s="6">
        <f>'[1]功能-战损相关'!EO28</f>
        <v>11693347.452358041</v>
      </c>
      <c r="P25" s="6">
        <f>'[1]功能-战损相关'!EP28</f>
        <v>8447210.6721949819</v>
      </c>
      <c r="Q25" s="6">
        <f>'[1]功能-战损相关'!EQ28</f>
        <v>4898516.5055872919</v>
      </c>
      <c r="R25" s="6">
        <f>'[3]功能-圣人研究'!CA25</f>
        <v>93175.250025345813</v>
      </c>
      <c r="S25" s="6">
        <f>'[3]功能-圣人研究'!CB25</f>
        <v>131423.90180630892</v>
      </c>
      <c r="T25" s="6">
        <f>'[3]功能-圣人研究'!CC25</f>
        <v>199589.47438924975</v>
      </c>
      <c r="U25" s="6">
        <f>'[3]功能-圣人研究'!CD25</f>
        <v>324846.68124769791</v>
      </c>
      <c r="V25" s="6">
        <f>'[3]功能-圣人研究'!CE25</f>
        <v>467226.2729558975</v>
      </c>
      <c r="X25" s="6">
        <v>18</v>
      </c>
      <c r="Y25" s="6">
        <f>[4]士兵相关信息!AI24</f>
        <v>292160.76769569435</v>
      </c>
      <c r="Z25" s="6">
        <f>[4]士兵相关信息!AJ24</f>
        <v>296063.80328517867</v>
      </c>
      <c r="AA25" s="6">
        <f>[4]士兵相关信息!AK24</f>
        <v>296906.53445050726</v>
      </c>
      <c r="AB25" s="6">
        <f>[4]士兵相关信息!AL24</f>
        <v>318613.37436156097</v>
      </c>
      <c r="AC25" s="6">
        <f>[4]士兵相关信息!AM24</f>
        <v>337173.61452212522</v>
      </c>
      <c r="AE25" s="6">
        <v>18</v>
      </c>
      <c r="AF25" s="6">
        <f>求节点(节奏总纲!D$4:D$163,H$8:H$167,节奏总纲!AA21)-IF($AE25=1,0,求节点(节奏总纲!D$4:D$163,H$8:H$167,节奏总纲!AA20))</f>
        <v>2603910.5292218495</v>
      </c>
      <c r="AG25" s="6">
        <f>求节点(节奏总纲!E$4:E$163,I$8:I$167,节奏总纲!AB21)-IF($AE25=1,0,求节点(节奏总纲!E$4:E$163,I$8:I$167,节奏总纲!AB20))</f>
        <v>2324708.0466532577</v>
      </c>
      <c r="AH25" s="6">
        <f>求节点(节奏总纲!F$4:F$163,J$8:J$167,节奏总纲!AC21)-IF($AE25=1,0,求节点(节奏总纲!F$4:F$163,J$8:J$167,节奏总纲!AC20))</f>
        <v>1831156.9790951544</v>
      </c>
      <c r="AI25" s="6">
        <f>求节点(节奏总纲!G$4:G$163,K$8:K$167,节奏总纲!AD21)-IF($AE25=1,0,求节点(节奏总纲!G$4:G$163,K$8:K$167,节奏总纲!AD20))</f>
        <v>1786856.7568615507</v>
      </c>
      <c r="AJ25" s="6">
        <f>求节点(节奏总纲!H$4:H$163,L$8:L$167,节奏总纲!AE21)-IF($AE25=1,0,求节点(节奏总纲!H$4:H$163,L$8:L$167,节奏总纲!AE20))</f>
        <v>1775284.7233614037</v>
      </c>
      <c r="AK25" s="6">
        <f>求节点(节奏总纲!D$4:D$163,M$8:M$167,节奏总纲!AA21)-IF($AE25=1,0,求节点(节奏总纲!D$4:D$163,M$8:M$167,节奏总纲!AA20))</f>
        <v>2294045.2871794961</v>
      </c>
      <c r="AL25" s="6">
        <f>求节点(节奏总纲!E$4:E$163,N$8:N$167,节奏总纲!AB21)-IF($AE25=1,0,求节点(节奏总纲!E$4:E$163,N$8:N$167,节奏总纲!AB20))</f>
        <v>2750824.5380290952</v>
      </c>
      <c r="AM25" s="6">
        <f>求节点(节奏总纲!F$4:F$163,O$8:O$167,节奏总纲!AC21)-IF($AE25=1,0,求节点(节奏总纲!F$4:F$163,O$8:O$167,节奏总纲!AC20))</f>
        <v>3393246.7250971626</v>
      </c>
      <c r="AN25" s="6">
        <f>求节点(节奏总纲!G$4:G$163,P$8:P$167,节奏总纲!AD21)-IF($AE25=1,0,求节点(节奏总纲!G$4:G$163,P$8:P$167,节奏总纲!AD20))</f>
        <v>2100719.1818221062</v>
      </c>
      <c r="AO25" s="6">
        <f>求节点(节奏总纲!H$4:H$163,Q$8:Q$167,节奏总纲!AE21)-IF($AE25=1,0,求节点(节奏总纲!H$4:H$163,Q$8:Q$167,节奏总纲!AE20))</f>
        <v>886014.59527559206</v>
      </c>
      <c r="AP25" s="6">
        <f>求节点(节奏总纲!D$4:D$163,R$8:R$167,节奏总纲!AA21)-IF($AE25=1,0,求节点(节奏总纲!D$4:D$163,R$8:R$167,节奏总纲!AA20))</f>
        <v>186325.26259228884</v>
      </c>
      <c r="AQ25" s="6">
        <f>求节点(节奏总纲!E$4:E$163,S$8:S$167,节奏总纲!AB21)-IF($AE25=1,0,求节点(节奏总纲!E$4:E$163,S$8:S$167,节奏总纲!AB20))</f>
        <v>200888.08211780319</v>
      </c>
      <c r="AR25" s="6">
        <f>求节点(节奏总纲!F$4:F$163,T$8:T$167,节奏总纲!AC21)-IF($AE25=1,0,求节点(节奏总纲!F$4:F$163,T$8:T$167,节奏总纲!AC20))</f>
        <v>220272.10505906295</v>
      </c>
      <c r="AS25" s="6">
        <f>求节点(节奏总纲!G$4:G$163,U$8:U$167,节奏总纲!AD21)-IF($AE25=1,0,求节点(节奏总纲!G$4:G$163,U$8:U$167,节奏总纲!AD20))</f>
        <v>238285.50743137306</v>
      </c>
      <c r="AT25" s="6">
        <f>求节点(节奏总纲!H$4:H$163,V$8:V$167,节奏总纲!AE21)-IF($AE25=1,0,求节点(节奏总纲!H$4:H$163,V$8:V$167,节奏总纲!AE20))</f>
        <v>241288.85766388057</v>
      </c>
      <c r="AV25" s="6">
        <v>18</v>
      </c>
      <c r="AW25" s="6">
        <f>求节点(节奏总纲!D$4:D$163,Y$8:Y$167,节奏总纲!AA21)-IF($AV25=1,0,求节点(节奏总纲!D$4:D$163,Y$8:Y$167,节奏总纲!AA20))+求节点(节奏总纲!D$4:D$103,信息索引!AK$4:AK$163,节奏总纲!AA21)</f>
        <v>38653.743492557085</v>
      </c>
      <c r="AX25" s="6">
        <f>求节点(节奏总纲!E$4:E$163,Z$8:Z$167,节奏总纲!AB21)-IF($AV25=1,0,求节点(节奏总纲!E$4:E$163,Z$8:Z$167,节奏总纲!AB20))+求节点(节奏总纲!E$4:E$103,信息索引!AL$4:AL$163,节奏总纲!AB21)</f>
        <v>30922.994794045691</v>
      </c>
      <c r="AY25" s="6">
        <f>求节点(节奏总纲!F$4:F$163,AA$8:AA$167,节奏总纲!AC21)-IF($AV25=1,0,求节点(节奏总纲!F$4:F$163,AA$8:AA$167,节奏总纲!AC20))+求节点(节奏总纲!F$4:F$103,信息索引!AM$4:AM$163,节奏总纲!AC21)</f>
        <v>23192.246095534239</v>
      </c>
      <c r="AZ25" s="6">
        <f>求节点(节奏总纲!G$4:G$163,AB$8:AB$167,节奏总纲!AD21)-IF($AV25=1,0,求节点(节奏总纲!G$4:G$163,AB$8:AB$167,节奏总纲!AD20))+求节点(节奏总纲!G$4:G$103,信息索引!AN$4:AN$163,节奏总纲!AD21)</f>
        <v>13850.746365224244</v>
      </c>
      <c r="BA25" s="6">
        <f>求节点(节奏总纲!H$4:H$163,AC$8:AC$167,节奏总纲!AE21)-IF($AV25=1,0,求节点(节奏总纲!H$4:H$163,AC$8:AC$167,节奏总纲!AE20))+求节点(节奏总纲!H$4:H$103,信息索引!AO$4:AO$163,节奏总纲!AE21)</f>
        <v>6626.3560272954055</v>
      </c>
      <c r="BC25" s="6">
        <v>1.37</v>
      </c>
      <c r="BD25" s="8">
        <v>18</v>
      </c>
      <c r="BE25" s="34">
        <f t="shared" si="16"/>
        <v>0.29673590504451042</v>
      </c>
      <c r="BF25" s="28">
        <f t="shared" si="17"/>
        <v>0.40652818991097922</v>
      </c>
      <c r="BG25" s="6">
        <f t="shared" si="18"/>
        <v>0.29673590504451036</v>
      </c>
      <c r="BH25" s="35">
        <v>0</v>
      </c>
      <c r="BI25" s="34" t="e">
        <f t="shared" si="19"/>
        <v>#VALUE!</v>
      </c>
      <c r="BJ25" s="6">
        <v>0</v>
      </c>
      <c r="BK25" s="6" t="e">
        <f t="shared" si="20"/>
        <v>#VALUE!</v>
      </c>
      <c r="BL25" s="28" t="e">
        <f>求节点(节奏总纲!D$4:D$163,[4]士兵阶位属性!CY$4:CY$163,节奏总纲!AA21)</f>
        <v>#VALUE!</v>
      </c>
      <c r="BM25" s="34">
        <f t="shared" si="22"/>
        <v>0.32999999999999996</v>
      </c>
      <c r="BN25" s="6">
        <f t="shared" si="106"/>
        <v>0</v>
      </c>
      <c r="BO25" s="6">
        <f t="shared" si="23"/>
        <v>0.32999999999999996</v>
      </c>
      <c r="BP25" s="35">
        <v>0.34</v>
      </c>
      <c r="BQ25" s="6" t="e">
        <f t="shared" si="24"/>
        <v>#VALUE!</v>
      </c>
      <c r="BR25" s="8">
        <f t="shared" si="25"/>
        <v>772673.74754357559</v>
      </c>
      <c r="BS25" s="8">
        <f t="shared" si="26"/>
        <v>1058563.0341346983</v>
      </c>
      <c r="BT25" s="8">
        <f t="shared" si="27"/>
        <v>772673.74754357547</v>
      </c>
      <c r="BU25" s="8">
        <f t="shared" si="28"/>
        <v>0</v>
      </c>
      <c r="BV25" s="8" t="e">
        <f t="shared" si="29"/>
        <v>#VALUE!</v>
      </c>
      <c r="BW25" s="8">
        <f t="shared" si="30"/>
        <v>0</v>
      </c>
      <c r="BX25" s="8" t="e">
        <f t="shared" si="31"/>
        <v>#VALUE!</v>
      </c>
      <c r="BY25" s="8" t="e">
        <f t="shared" si="104"/>
        <v>#VALUE!</v>
      </c>
      <c r="BZ25" s="8">
        <f t="shared" si="32"/>
        <v>61487.336655455307</v>
      </c>
      <c r="CA25" s="8">
        <f t="shared" si="33"/>
        <v>0</v>
      </c>
      <c r="CB25" s="8">
        <f t="shared" si="34"/>
        <v>61487.336655455307</v>
      </c>
      <c r="CC25" s="8">
        <f t="shared" si="35"/>
        <v>63350.589281378212</v>
      </c>
      <c r="CD25" s="38" t="e">
        <f>SUM(BR$8:BR25)+SUM(BV$8:BV25)+SUM(BZ$8:BZ25)</f>
        <v>#VALUE!</v>
      </c>
      <c r="CE25" s="38">
        <f>SUM(BS$8:BS25)+SUM(BW$8:BW25)+SUM(CA$8:CA25)</f>
        <v>4694254.9456578996</v>
      </c>
      <c r="CF25" s="38" t="e">
        <f>SUM(BT$8:BT25)+SUM(BX$8:BX25)+SUM(CB$8:CB25)</f>
        <v>#VALUE!</v>
      </c>
      <c r="CG25" s="38" t="e">
        <f>SUM(BU$8:BU25)+SUM(BY$8:BY25)+SUM(CC$8:CC25)</f>
        <v>#VALUE!</v>
      </c>
      <c r="CH25" s="39" t="e">
        <f t="shared" si="36"/>
        <v>#VALUE!</v>
      </c>
      <c r="CI25" s="39" t="e">
        <f t="shared" si="37"/>
        <v>#VALUE!</v>
      </c>
      <c r="CJ25" s="39" t="e">
        <f t="shared" si="38"/>
        <v>#VALUE!</v>
      </c>
      <c r="CK25" s="39" t="e">
        <f t="shared" si="39"/>
        <v>#VALUE!</v>
      </c>
      <c r="CM25" s="8">
        <f t="shared" si="40"/>
        <v>689824.34618791041</v>
      </c>
      <c r="CN25" s="8">
        <f t="shared" si="41"/>
        <v>945059.35427743709</v>
      </c>
      <c r="CO25" s="8">
        <f t="shared" si="42"/>
        <v>689824.34618791018</v>
      </c>
      <c r="CP25" s="8">
        <f t="shared" si="43"/>
        <v>0</v>
      </c>
      <c r="CQ25" s="8" t="e">
        <f t="shared" si="44"/>
        <v>#VALUE!</v>
      </c>
      <c r="CR25" s="8">
        <f t="shared" si="45"/>
        <v>0</v>
      </c>
      <c r="CS25" s="8" t="e">
        <f t="shared" si="46"/>
        <v>#VALUE!</v>
      </c>
      <c r="CT25" s="8" t="e">
        <f t="shared" si="47"/>
        <v>#VALUE!</v>
      </c>
      <c r="CU25" s="8">
        <f t="shared" si="48"/>
        <v>66293.06709887505</v>
      </c>
      <c r="CV25" s="8">
        <f t="shared" si="49"/>
        <v>0</v>
      </c>
      <c r="CW25" s="8">
        <f t="shared" si="50"/>
        <v>66293.06709887505</v>
      </c>
      <c r="CX25" s="8">
        <f t="shared" si="51"/>
        <v>68301.947920053091</v>
      </c>
      <c r="CY25" s="38" t="e">
        <f>SUM(CM$8:CM25)+SUM(CQ$8:CQ25)+SUM(CU$8:CU25)</f>
        <v>#VALUE!</v>
      </c>
      <c r="CZ25" s="38">
        <f>SUM(CN$8:CN25)+SUM(CR$8:CR25)+SUM(CV$8:CV25)</f>
        <v>4228748.4147679824</v>
      </c>
      <c r="DA25" s="38" t="e">
        <f>SUM(CO$8:CO25)+SUM(CS$8:CS25)+SUM(CW$8:CW25)</f>
        <v>#VALUE!</v>
      </c>
      <c r="DB25" s="38" t="e">
        <f>SUM(CP$8:CP25)+SUM(CT$8:CT25)+SUM(CX$8:CX25)</f>
        <v>#VALUE!</v>
      </c>
      <c r="DC25" s="39" t="e">
        <f t="shared" si="52"/>
        <v>#VALUE!</v>
      </c>
      <c r="DD25" s="39" t="e">
        <f t="shared" si="53"/>
        <v>#VALUE!</v>
      </c>
      <c r="DE25" s="39" t="e">
        <f t="shared" si="54"/>
        <v>#VALUE!</v>
      </c>
      <c r="DF25" s="39" t="e">
        <f t="shared" si="55"/>
        <v>#VALUE!</v>
      </c>
      <c r="DH25" s="8">
        <f t="shared" si="56"/>
        <v>543370.02347037231</v>
      </c>
      <c r="DI25" s="8">
        <f t="shared" si="57"/>
        <v>744416.93215440994</v>
      </c>
      <c r="DJ25" s="8">
        <f t="shared" si="58"/>
        <v>543370.02347037219</v>
      </c>
      <c r="DK25" s="8">
        <f t="shared" si="59"/>
        <v>0</v>
      </c>
      <c r="DL25" s="8" t="e">
        <f t="shared" si="60"/>
        <v>#VALUE!</v>
      </c>
      <c r="DM25" s="8">
        <f t="shared" si="61"/>
        <v>0</v>
      </c>
      <c r="DN25" s="8" t="e">
        <f t="shared" si="62"/>
        <v>#VALUE!</v>
      </c>
      <c r="DO25" s="8" t="e">
        <f t="shared" si="63"/>
        <v>#VALUE!</v>
      </c>
      <c r="DP25" s="8">
        <f t="shared" si="64"/>
        <v>72689.794669490759</v>
      </c>
      <c r="DQ25" s="8">
        <f t="shared" si="65"/>
        <v>0</v>
      </c>
      <c r="DR25" s="8">
        <f t="shared" si="66"/>
        <v>72689.794669490759</v>
      </c>
      <c r="DS25" s="8">
        <f t="shared" si="67"/>
        <v>74892.515720081414</v>
      </c>
      <c r="DT25" s="38" t="e">
        <f>SUM(DH$8:DH25)+SUM(DL$8:DL25)+SUM(DP$8:DP25)</f>
        <v>#VALUE!</v>
      </c>
      <c r="DU25" s="38">
        <f>SUM(DI$8:DI25)+SUM(DM$8:DM25)+SUM(DQ$8:DQ25)</f>
        <v>3709076.2220415245</v>
      </c>
      <c r="DV25" s="38" t="e">
        <f>SUM(DJ$8:DJ25)+SUM(DN$8:DN25)+SUM(DR$8:DR25)</f>
        <v>#VALUE!</v>
      </c>
      <c r="DW25" s="38" t="e">
        <f>SUM(DK$8:DK25)+SUM(DO$8:DO25)+SUM(DS$8:DS25)</f>
        <v>#VALUE!</v>
      </c>
      <c r="DX25" s="39" t="e">
        <f t="shared" si="68"/>
        <v>#VALUE!</v>
      </c>
      <c r="DY25" s="39" t="e">
        <f t="shared" si="69"/>
        <v>#VALUE!</v>
      </c>
      <c r="DZ25" s="39" t="e">
        <f t="shared" si="70"/>
        <v>#VALUE!</v>
      </c>
      <c r="EA25" s="39" t="e">
        <f t="shared" si="71"/>
        <v>#VALUE!</v>
      </c>
      <c r="EC25" s="8">
        <f t="shared" si="72"/>
        <v>530224.55693221092</v>
      </c>
      <c r="ED25" s="8">
        <f t="shared" si="73"/>
        <v>726407.64299712889</v>
      </c>
      <c r="EE25" s="8">
        <f t="shared" si="74"/>
        <v>530224.55693221081</v>
      </c>
      <c r="EF25" s="8">
        <f t="shared" si="75"/>
        <v>0</v>
      </c>
      <c r="EG25" s="8" t="e">
        <f t="shared" si="76"/>
        <v>#VALUE!</v>
      </c>
      <c r="EH25" s="8">
        <f t="shared" si="77"/>
        <v>0</v>
      </c>
      <c r="EI25" s="8" t="e">
        <f t="shared" si="78"/>
        <v>#VALUE!</v>
      </c>
      <c r="EJ25" s="8" t="e">
        <f t="shared" si="79"/>
        <v>#VALUE!</v>
      </c>
      <c r="EK25" s="8">
        <f t="shared" si="80"/>
        <v>78634.217452353099</v>
      </c>
      <c r="EL25" s="8">
        <f t="shared" si="81"/>
        <v>0</v>
      </c>
      <c r="EM25" s="8">
        <f t="shared" si="82"/>
        <v>78634.217452353099</v>
      </c>
      <c r="EN25" s="8">
        <f t="shared" si="83"/>
        <v>81017.072526666845</v>
      </c>
      <c r="EO25" s="38" t="e">
        <f>SUM(EC$8:EC25)+SUM(EG$8:EG25)+SUM(EK$8:EK25)</f>
        <v>#VALUE!</v>
      </c>
      <c r="EP25" s="38">
        <f>SUM(ED$8:ED25)+SUM(EH$8:EH25)+SUM(EL$8:EL25)</f>
        <v>3256252.9187175054</v>
      </c>
      <c r="EQ25" s="38" t="e">
        <f>SUM(EE$8:EE25)+SUM(EI$8:EI25)+SUM(EM$8:EM25)</f>
        <v>#VALUE!</v>
      </c>
      <c r="ER25" s="38" t="e">
        <f>SUM(EF$8:EF25)+SUM(EJ$8:EJ25)+SUM(EN$8:EN25)</f>
        <v>#VALUE!</v>
      </c>
      <c r="ES25" s="39" t="e">
        <f t="shared" si="84"/>
        <v>#VALUE!</v>
      </c>
      <c r="ET25" s="39" t="e">
        <f t="shared" si="85"/>
        <v>#VALUE!</v>
      </c>
      <c r="EU25" s="39" t="e">
        <f t="shared" si="86"/>
        <v>#VALUE!</v>
      </c>
      <c r="EV25" s="39" t="e">
        <f t="shared" si="87"/>
        <v>#VALUE!</v>
      </c>
      <c r="EX25" s="8">
        <f t="shared" si="88"/>
        <v>526790.71909833944</v>
      </c>
      <c r="EY25" s="8">
        <f t="shared" si="89"/>
        <v>721703.28516472492</v>
      </c>
      <c r="EZ25" s="8">
        <f t="shared" si="90"/>
        <v>526790.71909833932</v>
      </c>
      <c r="FA25" s="8">
        <f t="shared" si="91"/>
        <v>0</v>
      </c>
      <c r="FB25" s="8" t="e">
        <f t="shared" si="92"/>
        <v>#VALUE!</v>
      </c>
      <c r="FC25" s="8">
        <f t="shared" si="93"/>
        <v>0</v>
      </c>
      <c r="FD25" s="8" t="e">
        <f t="shared" si="94"/>
        <v>#VALUE!</v>
      </c>
      <c r="FE25" s="8" t="e">
        <f t="shared" si="95"/>
        <v>#VALUE!</v>
      </c>
      <c r="FF25" s="8">
        <f t="shared" si="105"/>
        <v>79625.32302908058</v>
      </c>
      <c r="FG25" s="8">
        <f t="shared" si="96"/>
        <v>0</v>
      </c>
      <c r="FH25" s="8">
        <f t="shared" si="97"/>
        <v>79625.32302908058</v>
      </c>
      <c r="FI25" s="8">
        <f t="shared" si="98"/>
        <v>82038.211605719393</v>
      </c>
      <c r="FJ25" s="38" t="e">
        <f>SUM(EX$8:EX25)+SUM(FB$8:FB25)+SUM(FF$8:FF25)</f>
        <v>#VALUE!</v>
      </c>
      <c r="FK25" s="38">
        <f>SUM(EY$8:EY25)+SUM(FC$8:FC25)+SUM(FG$8:FG25)</f>
        <v>2895533.5894618449</v>
      </c>
      <c r="FL25" s="38" t="e">
        <f>SUM(EZ$8:EZ25)+SUM(FD$8:FD25)+SUM(FH$8:FH25)</f>
        <v>#VALUE!</v>
      </c>
      <c r="FM25" s="38" t="e">
        <f>SUM(FA$8:FA25)+SUM(FE$8:FE25)+SUM(FI$8:FI25)</f>
        <v>#VALUE!</v>
      </c>
      <c r="FN25" s="39" t="e">
        <f t="shared" si="99"/>
        <v>#VALUE!</v>
      </c>
      <c r="FO25" s="39" t="e">
        <f t="shared" si="100"/>
        <v>#VALUE!</v>
      </c>
      <c r="FP25" s="39" t="e">
        <f t="shared" si="101"/>
        <v>#VALUE!</v>
      </c>
      <c r="FQ25" s="39" t="e">
        <f t="shared" si="102"/>
        <v>#VALUE!</v>
      </c>
    </row>
    <row r="26" spans="7:173" x14ac:dyDescent="0.2">
      <c r="G26" s="6">
        <v>19</v>
      </c>
      <c r="H26" s="6">
        <f>'[1]资源-木石铜粮'!BI24</f>
        <v>7937627.3635422355</v>
      </c>
      <c r="I26" s="6">
        <f>'[1]资源-木石铜粮'!BJ24</f>
        <v>7937627.3635422355</v>
      </c>
      <c r="J26" s="6">
        <f>'[1]资源-木石铜粮'!BK24</f>
        <v>7937627.3635422355</v>
      </c>
      <c r="K26" s="6">
        <f>'[1]资源-木石铜粮'!BL24</f>
        <v>7937627.3635422355</v>
      </c>
      <c r="L26" s="6">
        <f>'[1]资源-木石铜粮'!BM24</f>
        <v>7937627.3635422355</v>
      </c>
      <c r="M26" s="6">
        <f>'[1]功能-战损相关'!EM29</f>
        <v>7317006.7798346477</v>
      </c>
      <c r="N26" s="6">
        <f>'[1]功能-战损相关'!EN29</f>
        <v>9752351.0147098955</v>
      </c>
      <c r="O26" s="6">
        <f>'[1]功能-战损相关'!EO29</f>
        <v>13192306.774068508</v>
      </c>
      <c r="P26" s="6">
        <f>'[1]功能-战损相关'!EP29</f>
        <v>9594228.140208615</v>
      </c>
      <c r="Q26" s="6">
        <f>'[1]功能-战损相关'!EQ29</f>
        <v>5468254.1519074831</v>
      </c>
      <c r="R26" s="6">
        <f>'[3]功能-圣人研究'!CA26</f>
        <v>133137.84496899488</v>
      </c>
      <c r="S26" s="6">
        <f>'[3]功能-圣人研究'!CB26</f>
        <v>185826.44415609425</v>
      </c>
      <c r="T26" s="6">
        <f>'[3]功能-圣人研究'!CC26</f>
        <v>282780.58959834208</v>
      </c>
      <c r="U26" s="6">
        <f>'[3]功能-圣人研究'!CD26</f>
        <v>440526.64634769422</v>
      </c>
      <c r="V26" s="6">
        <f>'[3]功能-圣人研究'!CE26</f>
        <v>819400.59122553305</v>
      </c>
      <c r="X26" s="6">
        <v>19</v>
      </c>
      <c r="Y26" s="6">
        <f>[4]士兵相关信息!AI25</f>
        <v>307906.33961234655</v>
      </c>
      <c r="Z26" s="6">
        <f>[4]士兵相关信息!AJ25</f>
        <v>310039.10121888062</v>
      </c>
      <c r="AA26" s="6">
        <f>[4]士兵相关信息!AK25</f>
        <v>308369.37759491947</v>
      </c>
      <c r="AB26" s="6">
        <f>[4]士兵相关信息!AL25</f>
        <v>326128.25103262562</v>
      </c>
      <c r="AC26" s="6">
        <f>[4]士兵相关信息!AM25</f>
        <v>341339.85778672947</v>
      </c>
      <c r="AE26" s="6">
        <v>19</v>
      </c>
      <c r="AF26" s="6">
        <f>求节点(节奏总纲!D$4:D$163,H$8:H$167,节奏总纲!AA22)-IF($AE26=1,0,求节点(节奏总纲!D$4:D$163,H$8:H$167,节奏总纲!AA21))</f>
        <v>3258260.4092426579</v>
      </c>
      <c r="AG26" s="6">
        <f>求节点(节奏总纲!E$4:E$163,I$8:I$167,节奏总纲!AB22)-IF($AE26=1,0,求节点(节奏总纲!E$4:E$163,I$8:I$167,节奏总纲!AB21))</f>
        <v>2738255.7653075401</v>
      </c>
      <c r="AH26" s="6">
        <f>求节点(节奏总纲!F$4:F$163,J$8:J$167,节奏总纲!AC22)-IF($AE26=1,0,求节点(节奏总纲!F$4:F$163,J$8:J$167,节奏总纲!AC21))</f>
        <v>2506857.7897085361</v>
      </c>
      <c r="AI26" s="6">
        <f>求节点(节奏总纲!G$4:G$163,K$8:K$167,节奏总纲!AD22)-IF($AE26=1,0,求节点(节奏总纲!G$4:G$163,K$8:K$167,节奏总纲!AD21))</f>
        <v>2195088.8343701791</v>
      </c>
      <c r="AJ26" s="6">
        <f>求节点(节奏总纲!H$4:H$163,L$8:L$167,节奏总纲!AE22)-IF($AE26=1,0,求节点(节奏总纲!H$4:H$163,L$8:L$167,节奏总纲!AE21))</f>
        <v>1606824.8920206139</v>
      </c>
      <c r="AK26" s="6">
        <f>求节点(节奏总纲!D$4:D$163,M$8:M$167,节奏总纲!AA22)-IF($AE26=1,0,求节点(节奏总纲!D$4:D$163,M$8:M$167,节奏总纲!AA21))</f>
        <v>2789143.6604141593</v>
      </c>
      <c r="AL26" s="6">
        <f>求节点(节奏总纲!E$4:E$163,N$8:N$167,节奏总纲!AB22)-IF($AE26=1,0,求节点(节奏总纲!E$4:E$163,N$8:N$167,节奏总纲!AB21))</f>
        <v>3469726.3854177091</v>
      </c>
      <c r="AM26" s="6">
        <f>求节点(节奏总纲!F$4:F$163,O$8:O$167,节奏总纲!AC22)-IF($AE26=1,0,求节点(节奏总纲!F$4:F$163,O$8:O$167,节奏总纲!AC21))</f>
        <v>4310534.6845795866</v>
      </c>
      <c r="AN26" s="6">
        <f>求节点(节奏总纲!G$4:G$163,P$8:P$167,节奏总纲!AD22)-IF($AE26=1,0,求节点(节奏总纲!G$4:G$163,P$8:P$167,节奏总纲!AD21))</f>
        <v>2619971.5106386431</v>
      </c>
      <c r="AO26" s="6">
        <f>求节点(节奏总纲!H$4:H$163,Q$8:Q$167,节奏总纲!AE22)-IF($AE26=1,0,求节点(节奏总纲!H$4:H$163,Q$8:Q$167,节奏总纲!AE21))</f>
        <v>1118538.5178508805</v>
      </c>
      <c r="AP26" s="6">
        <f>求节点(节奏总纲!D$4:D$163,R$8:R$167,节奏总纲!AA22)-IF($AE26=1,0,求节点(节奏总纲!D$4:D$163,R$8:R$167,节奏总纲!AA21))</f>
        <v>509634.65237166197</v>
      </c>
      <c r="AQ26" s="6">
        <f>求节点(节奏总纲!E$4:E$163,S$8:S$167,节奏总纲!AB22)-IF($AE26=1,0,求节点(节奏总纲!E$4:E$163,S$8:S$167,节奏总纲!AB21))</f>
        <v>530865.65732167545</v>
      </c>
      <c r="AR26" s="6">
        <f>求节点(节奏总纲!F$4:F$163,T$8:T$167,节奏总纲!AC22)-IF($AE26=1,0,求节点(节奏总纲!F$4:F$163,T$8:T$167,节奏总纲!AC21))</f>
        <v>576126.9621868605</v>
      </c>
      <c r="AS26" s="6">
        <f>求节点(节奏总纲!G$4:G$163,U$8:U$167,节奏总纲!AD22)-IF($AE26=1,0,求节点(节奏总纲!G$4:G$163,U$8:U$167,节奏总纲!AD21))</f>
        <v>650159.76688904478</v>
      </c>
      <c r="AT26" s="6">
        <f>求节点(节奏总纲!H$4:H$163,V$8:V$167,节奏总纲!AE22)-IF($AE26=1,0,求节点(节奏总纲!H$4:H$163,V$8:V$167,节奏总纲!AE21))</f>
        <v>689577.97960799187</v>
      </c>
      <c r="AV26" s="6">
        <v>19</v>
      </c>
      <c r="AW26" s="6">
        <f>求节点(节奏总纲!D$4:D$163,Y$8:Y$167,节奏总纲!AA22)-IF($AV26=1,0,求节点(节奏总纲!D$4:D$163,Y$8:Y$167,节奏总纲!AA21))+求节点(节奏总纲!D$4:D$103,信息索引!AK$4:AK$163,节奏总纲!AA22)</f>
        <v>47750.851293146319</v>
      </c>
      <c r="AX26" s="6">
        <f>求节点(节奏总纲!E$4:E$163,Z$8:Z$167,节奏总纲!AB22)-IF($AV26=1,0,求节点(节奏总纲!E$4:E$163,Z$8:Z$167,节奏总纲!AB21))+求节点(节奏总纲!E$4:E$103,信息索引!AL$4:AL$163,节奏总纲!AB22)</f>
        <v>36504.887768670567</v>
      </c>
      <c r="AY26" s="6">
        <f>求节点(节奏总纲!F$4:F$163,AA$8:AA$167,节奏总纲!AC22)-IF($AV26=1,0,求节点(节奏总纲!F$4:F$163,AA$8:AA$167,节奏总纲!AC21))+求节点(节奏总纲!F$4:F$103,信息索引!AM$4:AM$163,节奏总纲!AC22)</f>
        <v>27378.665826502955</v>
      </c>
      <c r="AZ26" s="6">
        <f>求节点(节奏总纲!G$4:G$163,AB$8:AB$167,节奏总纲!AD22)-IF($AV26=1,0,求节点(节奏总纲!G$4:G$163,AB$8:AB$167,节奏总纲!AD21))+求节点(节奏总纲!G$4:G$103,信息索引!AN$4:AN$163,节奏总纲!AD22)</f>
        <v>18252.443884335342</v>
      </c>
      <c r="BA26" s="6">
        <f>求节点(节奏总纲!H$4:H$163,AC$8:AC$167,节奏总纲!AE22)-IF($AV26=1,0,求节点(节奏总纲!H$4:H$163,AC$8:AC$167,节奏总纲!AE21))+求节点(节奏总纲!H$4:H$103,信息索引!AO$4:AO$163,节奏总纲!AE22)</f>
        <v>7822.4759504293907</v>
      </c>
      <c r="BC26" s="6">
        <v>1.38</v>
      </c>
      <c r="BD26" s="8">
        <v>19</v>
      </c>
      <c r="BE26" s="34">
        <f t="shared" si="16"/>
        <v>0.29585798816568049</v>
      </c>
      <c r="BF26" s="28">
        <f t="shared" si="17"/>
        <v>0.40828402366863903</v>
      </c>
      <c r="BG26" s="6">
        <f t="shared" si="18"/>
        <v>0.29585798816568054</v>
      </c>
      <c r="BH26" s="35">
        <v>0</v>
      </c>
      <c r="BI26" s="34" t="e">
        <f t="shared" si="19"/>
        <v>#VALUE!</v>
      </c>
      <c r="BJ26" s="6">
        <v>0</v>
      </c>
      <c r="BK26" s="6" t="e">
        <f t="shared" si="20"/>
        <v>#VALUE!</v>
      </c>
      <c r="BL26" s="28" t="e">
        <f>求节点(节奏总纲!D$4:D$163,[4]士兵阶位属性!CY$4:CY$163,节奏总纲!AA22)</f>
        <v>#VALUE!</v>
      </c>
      <c r="BM26" s="34">
        <f t="shared" si="22"/>
        <v>0.32</v>
      </c>
      <c r="BN26" s="6">
        <f t="shared" si="106"/>
        <v>0</v>
      </c>
      <c r="BO26" s="6">
        <f t="shared" si="23"/>
        <v>0.32</v>
      </c>
      <c r="BP26" s="35">
        <v>0.36</v>
      </c>
      <c r="BQ26" s="6" t="e">
        <f t="shared" si="24"/>
        <v>#VALUE!</v>
      </c>
      <c r="BR26" s="8">
        <f t="shared" si="25"/>
        <v>963982.36959841952</v>
      </c>
      <c r="BS26" s="8">
        <f t="shared" si="26"/>
        <v>1330295.6700458189</v>
      </c>
      <c r="BT26" s="8">
        <f t="shared" si="27"/>
        <v>963982.36959841975</v>
      </c>
      <c r="BU26" s="8">
        <f t="shared" si="28"/>
        <v>0</v>
      </c>
      <c r="BV26" s="8" t="e">
        <f t="shared" si="29"/>
        <v>#VALUE!</v>
      </c>
      <c r="BW26" s="8">
        <f t="shared" si="30"/>
        <v>0</v>
      </c>
      <c r="BX26" s="8" t="e">
        <f t="shared" si="31"/>
        <v>#VALUE!</v>
      </c>
      <c r="BY26" s="8" t="e">
        <f t="shared" si="104"/>
        <v>#VALUE!</v>
      </c>
      <c r="BZ26" s="8">
        <f t="shared" si="32"/>
        <v>163083.08875893184</v>
      </c>
      <c r="CA26" s="8">
        <f t="shared" si="33"/>
        <v>0</v>
      </c>
      <c r="CB26" s="8">
        <f t="shared" si="34"/>
        <v>163083.08875893184</v>
      </c>
      <c r="CC26" s="8">
        <f t="shared" si="35"/>
        <v>183468.47485379831</v>
      </c>
      <c r="CD26" s="38" t="e">
        <f>SUM(BR$8:BR26)+SUM(BV$8:BV26)+SUM(BZ$8:BZ26)</f>
        <v>#VALUE!</v>
      </c>
      <c r="CE26" s="38">
        <f>SUM(BS$8:BS26)+SUM(BW$8:BW26)+SUM(CA$8:CA26)</f>
        <v>6024550.6157037187</v>
      </c>
      <c r="CF26" s="38" t="e">
        <f>SUM(BT$8:BT26)+SUM(BX$8:BX26)+SUM(CB$8:CB26)</f>
        <v>#VALUE!</v>
      </c>
      <c r="CG26" s="38" t="e">
        <f>SUM(BU$8:BU26)+SUM(BY$8:BY26)+SUM(CC$8:CC26)</f>
        <v>#VALUE!</v>
      </c>
      <c r="CH26" s="39" t="e">
        <f t="shared" si="36"/>
        <v>#VALUE!</v>
      </c>
      <c r="CI26" s="39" t="e">
        <f t="shared" si="37"/>
        <v>#VALUE!</v>
      </c>
      <c r="CJ26" s="39" t="e">
        <f t="shared" si="38"/>
        <v>#VALUE!</v>
      </c>
      <c r="CK26" s="39" t="e">
        <f t="shared" si="39"/>
        <v>#VALUE!</v>
      </c>
      <c r="CM26" s="8">
        <f t="shared" si="40"/>
        <v>810134.8418069646</v>
      </c>
      <c r="CN26" s="8">
        <f t="shared" si="41"/>
        <v>1117986.0816936109</v>
      </c>
      <c r="CO26" s="8">
        <f t="shared" si="42"/>
        <v>810134.84180696472</v>
      </c>
      <c r="CP26" s="8">
        <f t="shared" si="43"/>
        <v>0</v>
      </c>
      <c r="CQ26" s="8" t="e">
        <f t="shared" si="44"/>
        <v>#VALUE!</v>
      </c>
      <c r="CR26" s="8">
        <f t="shared" si="45"/>
        <v>0</v>
      </c>
      <c r="CS26" s="8" t="e">
        <f t="shared" si="46"/>
        <v>#VALUE!</v>
      </c>
      <c r="CT26" s="8" t="e">
        <f t="shared" si="47"/>
        <v>#VALUE!</v>
      </c>
      <c r="CU26" s="8">
        <f t="shared" si="48"/>
        <v>169877.01034293615</v>
      </c>
      <c r="CV26" s="8">
        <f t="shared" si="49"/>
        <v>0</v>
      </c>
      <c r="CW26" s="8">
        <f t="shared" si="50"/>
        <v>169877.01034293615</v>
      </c>
      <c r="CX26" s="8">
        <f t="shared" si="51"/>
        <v>191111.63663580315</v>
      </c>
      <c r="CY26" s="38" t="e">
        <f>SUM(CM$8:CM26)+SUM(CQ$8:CQ26)+SUM(CU$8:CU26)</f>
        <v>#VALUE!</v>
      </c>
      <c r="CZ26" s="38">
        <f>SUM(CN$8:CN26)+SUM(CR$8:CR26)+SUM(CV$8:CV26)</f>
        <v>5346734.4964615935</v>
      </c>
      <c r="DA26" s="38" t="e">
        <f>SUM(CO$8:CO26)+SUM(CS$8:CS26)+SUM(CW$8:CW26)</f>
        <v>#VALUE!</v>
      </c>
      <c r="DB26" s="38" t="e">
        <f>SUM(CP$8:CP26)+SUM(CT$8:CT26)+SUM(CX$8:CX26)</f>
        <v>#VALUE!</v>
      </c>
      <c r="DC26" s="39" t="e">
        <f t="shared" si="52"/>
        <v>#VALUE!</v>
      </c>
      <c r="DD26" s="39" t="e">
        <f t="shared" si="53"/>
        <v>#VALUE!</v>
      </c>
      <c r="DE26" s="39" t="e">
        <f t="shared" si="54"/>
        <v>#VALUE!</v>
      </c>
      <c r="DF26" s="39" t="e">
        <f t="shared" si="55"/>
        <v>#VALUE!</v>
      </c>
      <c r="DH26" s="8">
        <f t="shared" si="56"/>
        <v>741673.90228063206</v>
      </c>
      <c r="DI26" s="8">
        <f t="shared" si="57"/>
        <v>1023509.9851472721</v>
      </c>
      <c r="DJ26" s="8">
        <f t="shared" si="58"/>
        <v>741673.90228063217</v>
      </c>
      <c r="DK26" s="8">
        <f t="shared" si="59"/>
        <v>0</v>
      </c>
      <c r="DL26" s="8" t="e">
        <f t="shared" si="60"/>
        <v>#VALUE!</v>
      </c>
      <c r="DM26" s="8">
        <f t="shared" si="61"/>
        <v>0</v>
      </c>
      <c r="DN26" s="8" t="e">
        <f t="shared" si="62"/>
        <v>#VALUE!</v>
      </c>
      <c r="DO26" s="8" t="e">
        <f t="shared" si="63"/>
        <v>#VALUE!</v>
      </c>
      <c r="DP26" s="8">
        <f t="shared" si="64"/>
        <v>184360.62789979536</v>
      </c>
      <c r="DQ26" s="8">
        <f t="shared" si="65"/>
        <v>0</v>
      </c>
      <c r="DR26" s="8">
        <f t="shared" si="66"/>
        <v>184360.62789979536</v>
      </c>
      <c r="DS26" s="8">
        <f t="shared" si="67"/>
        <v>207405.70638726978</v>
      </c>
      <c r="DT26" s="38" t="e">
        <f>SUM(DH$8:DH26)+SUM(DL$8:DL26)+SUM(DP$8:DP26)</f>
        <v>#VALUE!</v>
      </c>
      <c r="DU26" s="38">
        <f>SUM(DI$8:DI26)+SUM(DM$8:DM26)+SUM(DQ$8:DQ26)</f>
        <v>4732586.2071887963</v>
      </c>
      <c r="DV26" s="38" t="e">
        <f>SUM(DJ$8:DJ26)+SUM(DN$8:DN26)+SUM(DR$8:DR26)</f>
        <v>#VALUE!</v>
      </c>
      <c r="DW26" s="38" t="e">
        <f>SUM(DK$8:DK26)+SUM(DO$8:DO26)+SUM(DS$8:DS26)</f>
        <v>#VALUE!</v>
      </c>
      <c r="DX26" s="39" t="e">
        <f t="shared" si="68"/>
        <v>#VALUE!</v>
      </c>
      <c r="DY26" s="39" t="e">
        <f t="shared" si="69"/>
        <v>#VALUE!</v>
      </c>
      <c r="DZ26" s="39" t="e">
        <f t="shared" si="70"/>
        <v>#VALUE!</v>
      </c>
      <c r="EA26" s="39" t="e">
        <f t="shared" si="71"/>
        <v>#VALUE!</v>
      </c>
      <c r="EC26" s="8">
        <f t="shared" si="72"/>
        <v>649434.56638170977</v>
      </c>
      <c r="ED26" s="8">
        <f t="shared" si="73"/>
        <v>896219.70160675945</v>
      </c>
      <c r="EE26" s="8">
        <f t="shared" si="74"/>
        <v>649434.56638171</v>
      </c>
      <c r="EF26" s="8">
        <f t="shared" si="75"/>
        <v>0</v>
      </c>
      <c r="EG26" s="8" t="e">
        <f t="shared" si="76"/>
        <v>#VALUE!</v>
      </c>
      <c r="EH26" s="8">
        <f t="shared" si="77"/>
        <v>0</v>
      </c>
      <c r="EI26" s="8" t="e">
        <f t="shared" si="78"/>
        <v>#VALUE!</v>
      </c>
      <c r="EJ26" s="8" t="e">
        <f t="shared" si="79"/>
        <v>#VALUE!</v>
      </c>
      <c r="EK26" s="8">
        <f t="shared" si="80"/>
        <v>208051.12540449435</v>
      </c>
      <c r="EL26" s="8">
        <f t="shared" si="81"/>
        <v>0</v>
      </c>
      <c r="EM26" s="8">
        <f t="shared" si="82"/>
        <v>208051.12540449435</v>
      </c>
      <c r="EN26" s="8">
        <f t="shared" si="83"/>
        <v>234057.51608005611</v>
      </c>
      <c r="EO26" s="38" t="e">
        <f>SUM(EC$8:EC26)+SUM(EG$8:EG26)+SUM(EK$8:EK26)</f>
        <v>#VALUE!</v>
      </c>
      <c r="EP26" s="38">
        <f>SUM(ED$8:ED26)+SUM(EH$8:EH26)+SUM(EL$8:EL26)</f>
        <v>4152472.6203242647</v>
      </c>
      <c r="EQ26" s="38" t="e">
        <f>SUM(EE$8:EE26)+SUM(EI$8:EI26)+SUM(EM$8:EM26)</f>
        <v>#VALUE!</v>
      </c>
      <c r="ER26" s="38" t="e">
        <f>SUM(EF$8:EF26)+SUM(EJ$8:EJ26)+SUM(EN$8:EN26)</f>
        <v>#VALUE!</v>
      </c>
      <c r="ES26" s="39" t="e">
        <f t="shared" si="84"/>
        <v>#VALUE!</v>
      </c>
      <c r="ET26" s="39" t="e">
        <f t="shared" si="85"/>
        <v>#VALUE!</v>
      </c>
      <c r="EU26" s="39" t="e">
        <f t="shared" si="86"/>
        <v>#VALUE!</v>
      </c>
      <c r="EV26" s="39" t="e">
        <f t="shared" si="87"/>
        <v>#VALUE!</v>
      </c>
      <c r="EX26" s="8">
        <f t="shared" si="88"/>
        <v>475391.97988775559</v>
      </c>
      <c r="EY26" s="8">
        <f t="shared" si="89"/>
        <v>656040.93224510271</v>
      </c>
      <c r="EZ26" s="8">
        <f t="shared" si="90"/>
        <v>475391.9798877557</v>
      </c>
      <c r="FA26" s="8">
        <f t="shared" si="91"/>
        <v>0</v>
      </c>
      <c r="FB26" s="8" t="e">
        <f t="shared" si="92"/>
        <v>#VALUE!</v>
      </c>
      <c r="FC26" s="8">
        <f t="shared" si="93"/>
        <v>0</v>
      </c>
      <c r="FD26" s="8" t="e">
        <f t="shared" si="94"/>
        <v>#VALUE!</v>
      </c>
      <c r="FE26" s="8" t="e">
        <f t="shared" si="95"/>
        <v>#VALUE!</v>
      </c>
      <c r="FF26" s="8">
        <f t="shared" si="105"/>
        <v>220664.95347455741</v>
      </c>
      <c r="FG26" s="8">
        <f t="shared" si="96"/>
        <v>0</v>
      </c>
      <c r="FH26" s="8">
        <f t="shared" si="97"/>
        <v>220664.95347455741</v>
      </c>
      <c r="FI26" s="8">
        <f t="shared" si="98"/>
        <v>248248.07265887706</v>
      </c>
      <c r="FJ26" s="38" t="e">
        <f>SUM(EX$8:EX26)+SUM(FB$8:FB26)+SUM(FF$8:FF26)</f>
        <v>#VALUE!</v>
      </c>
      <c r="FK26" s="38">
        <f>SUM(EY$8:EY26)+SUM(FC$8:FC26)+SUM(FG$8:FG26)</f>
        <v>3551574.5217069476</v>
      </c>
      <c r="FL26" s="38" t="e">
        <f>SUM(EZ$8:EZ26)+SUM(FD$8:FD26)+SUM(FH$8:FH26)</f>
        <v>#VALUE!</v>
      </c>
      <c r="FM26" s="38" t="e">
        <f>SUM(FA$8:FA26)+SUM(FE$8:FE26)+SUM(FI$8:FI26)</f>
        <v>#VALUE!</v>
      </c>
      <c r="FN26" s="39" t="e">
        <f t="shared" si="99"/>
        <v>#VALUE!</v>
      </c>
      <c r="FO26" s="39" t="e">
        <f t="shared" si="100"/>
        <v>#VALUE!</v>
      </c>
      <c r="FP26" s="39" t="e">
        <f t="shared" si="101"/>
        <v>#VALUE!</v>
      </c>
      <c r="FQ26" s="39" t="e">
        <f t="shared" si="102"/>
        <v>#VALUE!</v>
      </c>
    </row>
    <row r="27" spans="7:173" x14ac:dyDescent="0.2">
      <c r="G27" s="6">
        <v>20</v>
      </c>
      <c r="H27" s="6">
        <f>'[1]资源-木石铜粮'!BI25</f>
        <v>8836478.4942642618</v>
      </c>
      <c r="I27" s="6">
        <f>'[1]资源-木石铜粮'!BJ25</f>
        <v>8836478.4942642618</v>
      </c>
      <c r="J27" s="6">
        <f>'[1]资源-木石铜粮'!BK25</f>
        <v>8836478.4942642618</v>
      </c>
      <c r="K27" s="6">
        <f>'[1]资源-木石铜粮'!BL25</f>
        <v>8836478.4942642618</v>
      </c>
      <c r="L27" s="6">
        <f>'[1]资源-木石铜粮'!BM25</f>
        <v>8836478.4942642618</v>
      </c>
      <c r="M27" s="6">
        <f>'[1]功能-战损相关'!EM30</f>
        <v>8202460.2047423739</v>
      </c>
      <c r="N27" s="6">
        <f>'[1]功能-战损相关'!EN30</f>
        <v>10990272.920389693</v>
      </c>
      <c r="O27" s="6">
        <f>'[1]功能-战损相关'!EO30</f>
        <v>14977050.444655759</v>
      </c>
      <c r="P27" s="6">
        <f>'[1]功能-战损相关'!EP30</f>
        <v>10851676.91237551</v>
      </c>
      <c r="Q27" s="6">
        <f>'[1]功能-战损相关'!EQ30</f>
        <v>6087619.3482751474</v>
      </c>
      <c r="R27" s="6">
        <f>'[3]功能-圣人研究'!CA27</f>
        <v>183189.7080489904</v>
      </c>
      <c r="S27" s="6">
        <f>'[3]功能-圣人研究'!CB27</f>
        <v>259015.48646784539</v>
      </c>
      <c r="T27" s="6">
        <f>'[3]功能-圣人研究'!CC27</f>
        <v>378333.75783552782</v>
      </c>
      <c r="U27" s="6">
        <f>'[3]功能-圣人研究'!CD27</f>
        <v>721544.39857894578</v>
      </c>
      <c r="V27" s="6">
        <f>'[3]功能-圣人研究'!CE27</f>
        <v>1200404.7496066254</v>
      </c>
      <c r="X27" s="6">
        <v>20</v>
      </c>
      <c r="Y27" s="6">
        <f>[4]士兵相关信息!AI26</f>
        <v>324782.02574507106</v>
      </c>
      <c r="Z27" s="6">
        <f>[4]士兵相关信息!AJ26</f>
        <v>324547.8097623784</v>
      </c>
      <c r="AA27" s="6">
        <f>[4]士兵相关信息!AK26</f>
        <v>320099.00506229803</v>
      </c>
      <c r="AB27" s="6">
        <f>[4]士兵相关信息!AL26</f>
        <v>334982.25005595817</v>
      </c>
      <c r="AC27" s="6">
        <f>[4]士兵相关信息!AM26</f>
        <v>345508.63771741046</v>
      </c>
      <c r="AE27" s="6">
        <v>20</v>
      </c>
      <c r="AF27" s="6">
        <f>求节点(节奏总纲!D$4:D$163,H$8:H$167,节奏总纲!AA23)-IF($AE27=1,0,求节点(节奏总纲!D$4:D$163,H$8:H$167,节奏总纲!AA22))</f>
        <v>4624384.0720169153</v>
      </c>
      <c r="AG27" s="6">
        <f>求节点(节奏总纲!E$4:E$163,I$8:I$167,节奏总纲!AB23)-IF($AE27=1,0,求节点(节奏总纲!E$4:E$163,I$8:I$167,节奏总纲!AB22))</f>
        <v>4058020.4713997208</v>
      </c>
      <c r="AH27" s="6">
        <f>求节点(节奏总纲!F$4:F$163,J$8:J$167,节奏总纲!AC23)-IF($AE27=1,0,求节点(节奏总纲!F$4:F$163,J$8:J$167,节奏总纲!AC22))</f>
        <v>3164733.7217793632</v>
      </c>
      <c r="AI27" s="6">
        <f>求节点(节奏总纲!G$4:G$163,K$8:K$167,节奏总纲!AD23)-IF($AE27=1,0,求节点(节奏总纲!G$4:G$163,K$8:K$167,节奏总纲!AD22))</f>
        <v>2597721.7138175983</v>
      </c>
      <c r="AJ27" s="6">
        <f>求节点(节奏总纲!H$4:H$163,L$8:L$167,节奏总纲!AE23)-IF($AE27=1,0,求节点(节奏总纲!H$4:H$163,L$8:L$167,节奏总纲!AE22))</f>
        <v>2325505.1529438719</v>
      </c>
      <c r="AK27" s="6">
        <f>求节点(节奏总纲!D$4:D$163,M$8:M$167,节奏总纲!AA23)-IF($AE27=1,0,求节点(节奏总纲!D$4:D$163,M$8:M$167,节奏总纲!AA22))</f>
        <v>3469998.1494976692</v>
      </c>
      <c r="AL27" s="6">
        <f>求节点(节奏总纲!E$4:E$163,N$8:N$167,节奏总纲!AB23)-IF($AE27=1,0,求节点(节奏总纲!E$4:E$163,N$8:N$167,节奏总纲!AB22))</f>
        <v>4226284.0956339333</v>
      </c>
      <c r="AM27" s="6">
        <f>求节点(节奏总纲!F$4:F$163,O$8:O$167,节奏总纲!AC23)-IF($AE27=1,0,求节点(节奏总纲!F$4:F$163,O$8:O$167,节奏总纲!AC22))</f>
        <v>5214590.5652555116</v>
      </c>
      <c r="AN27" s="6">
        <f>求节点(节奏总纲!G$4:G$163,P$8:P$167,节奏总纲!AD23)-IF($AE27=1,0,求节点(节奏总纲!G$4:G$163,P$8:P$167,节奏总纲!AD22))</f>
        <v>3286991.3474867623</v>
      </c>
      <c r="AO27" s="6">
        <f>求节点(节奏总纲!H$4:H$163,Q$8:Q$167,节奏总纲!AE23)-IF($AE27=1,0,求节点(节奏总纲!H$4:H$163,Q$8:Q$167,节奏总纲!AE22))</f>
        <v>1471618.8706058338</v>
      </c>
      <c r="AP27" s="6">
        <f>求节点(节奏总纲!D$4:D$163,R$8:R$167,节奏总纲!AA23)-IF($AE27=1,0,求节点(节奏总纲!D$4:D$163,R$8:R$167,节奏总纲!AA22))</f>
        <v>889225.94248141348</v>
      </c>
      <c r="AQ27" s="6">
        <f>求节点(节奏总纲!E$4:E$163,S$8:S$167,节奏总纲!AB23)-IF($AE27=1,0,求节点(节奏总纲!E$4:E$163,S$8:S$167,节奏总纲!AB22))</f>
        <v>931665.42218853626</v>
      </c>
      <c r="AR27" s="6">
        <f>求节点(节奏总纲!F$4:F$163,T$8:T$167,节奏总纲!AC23)-IF($AE27=1,0,求节点(节奏总纲!F$4:F$163,T$8:T$167,节奏总纲!AC22))</f>
        <v>1017124.0804375811</v>
      </c>
      <c r="AS27" s="6">
        <f>求节点(节奏总纲!G$4:G$163,U$8:U$167,节奏总纲!AD23)-IF($AE27=1,0,求节点(节奏总纲!G$4:G$163,U$8:U$167,节奏总纲!AD22))</f>
        <v>1127824.4026432126</v>
      </c>
      <c r="AT27" s="6">
        <f>求节点(节奏总纲!H$4:H$163,V$8:V$167,节奏总纲!AE23)-IF($AE27=1,0,求节点(节奏总纲!H$4:H$163,V$8:V$167,节奏总纲!AE22))</f>
        <v>1257482.6013019567</v>
      </c>
      <c r="AV27" s="6">
        <v>20</v>
      </c>
      <c r="AW27" s="6">
        <f>求节点(节奏总纲!D$4:D$163,Y$8:Y$167,节奏总纲!AA23)-IF($AV27=1,0,求节点(节奏总纲!D$4:D$163,Y$8:Y$167,节奏总纲!AA22))+求节点(节奏总纲!D$4:D$103,信息索引!AK$4:AK$163,节奏总纲!AA23)</f>
        <v>69190.599789195927</v>
      </c>
      <c r="AX27" s="6">
        <f>求节点(节奏总纲!E$4:E$163,Z$8:Z$167,节奏总纲!AB23)-IF($AV27=1,0,求节点(节奏总纲!E$4:E$163,Z$8:Z$167,节奏总纲!AB22))+求节点(节奏总纲!E$4:E$103,信息索引!AL$4:AL$163,节奏总纲!AB23)</f>
        <v>43210.999172333395</v>
      </c>
      <c r="AY27" s="6">
        <f>求节点(节奏总纲!F$4:F$163,AA$8:AA$167,节奏总纲!AC23)-IF($AV27=1,0,求节点(节奏总纲!F$4:F$163,AA$8:AA$167,节奏总纲!AC22))+求节点(节奏总纲!F$4:F$103,信息索引!AM$4:AM$163,节奏总纲!AC23)</f>
        <v>32288.946568291401</v>
      </c>
      <c r="AZ27" s="6">
        <f>求节点(节奏总纲!G$4:G$163,AB$8:AB$167,节奏总纲!AD23)-IF($AV27=1,0,求节点(节奏总纲!G$4:G$163,AB$8:AB$167,节奏总纲!AD22))+求节点(节奏总纲!G$4:G$103,信息索引!AN$4:AN$163,节奏总纲!AD23)</f>
        <v>21525.964378860954</v>
      </c>
      <c r="BA27" s="6">
        <f>求节点(节奏总纲!H$4:H$163,AC$8:AC$167,节奏总纲!AE23)-IF($AV27=1,0,求节点(节奏总纲!H$4:H$163,AC$8:AC$167,节奏总纲!AE22))+求节点(节奏总纲!H$4:H$103,信息索引!AO$4:AO$163,节奏总纲!AE23)</f>
        <v>9225.4133052261313</v>
      </c>
      <c r="BC27" s="6">
        <v>1.39</v>
      </c>
      <c r="BD27" s="8">
        <v>20</v>
      </c>
      <c r="BE27" s="34">
        <f t="shared" si="16"/>
        <v>0.29498525073746312</v>
      </c>
      <c r="BF27" s="28">
        <f t="shared" si="17"/>
        <v>0.41002949852507375</v>
      </c>
      <c r="BG27" s="6">
        <f t="shared" si="18"/>
        <v>0.29498525073746318</v>
      </c>
      <c r="BH27" s="35">
        <v>0</v>
      </c>
      <c r="BI27" s="34" t="e">
        <f t="shared" si="19"/>
        <v>#VALUE!</v>
      </c>
      <c r="BJ27" s="6">
        <v>0</v>
      </c>
      <c r="BK27" s="6" t="e">
        <f t="shared" si="20"/>
        <v>#VALUE!</v>
      </c>
      <c r="BL27" s="28" t="e">
        <f>求节点(节奏总纲!D$4:D$163,[4]士兵阶位属性!CY$4:CY$163,节奏总纲!AA23)</f>
        <v>#VALUE!</v>
      </c>
      <c r="BM27" s="34">
        <f t="shared" si="22"/>
        <v>0.31</v>
      </c>
      <c r="BN27" s="6">
        <f t="shared" si="106"/>
        <v>0</v>
      </c>
      <c r="BO27" s="6">
        <f t="shared" si="23"/>
        <v>0.31</v>
      </c>
      <c r="BP27" s="35">
        <v>0.38</v>
      </c>
      <c r="BQ27" s="6" t="e">
        <f t="shared" si="24"/>
        <v>#VALUE!</v>
      </c>
      <c r="BR27" s="8">
        <f t="shared" si="25"/>
        <v>1364125.0949902404</v>
      </c>
      <c r="BS27" s="8">
        <f t="shared" si="26"/>
        <v>1896133.8820364343</v>
      </c>
      <c r="BT27" s="8">
        <f t="shared" si="27"/>
        <v>1364125.0949902406</v>
      </c>
      <c r="BU27" s="8">
        <f t="shared" si="28"/>
        <v>0</v>
      </c>
      <c r="BV27" s="8" t="e">
        <f t="shared" si="29"/>
        <v>#VALUE!</v>
      </c>
      <c r="BW27" s="8">
        <f t="shared" si="30"/>
        <v>0</v>
      </c>
      <c r="BX27" s="8" t="e">
        <f t="shared" si="31"/>
        <v>#VALUE!</v>
      </c>
      <c r="BY27" s="8" t="e">
        <f t="shared" si="104"/>
        <v>#VALUE!</v>
      </c>
      <c r="BZ27" s="8">
        <f t="shared" si="32"/>
        <v>275660.04216923815</v>
      </c>
      <c r="CA27" s="8">
        <f t="shared" si="33"/>
        <v>0</v>
      </c>
      <c r="CB27" s="8">
        <f t="shared" si="34"/>
        <v>275660.04216923815</v>
      </c>
      <c r="CC27" s="8">
        <f t="shared" si="35"/>
        <v>337905.85814293713</v>
      </c>
      <c r="CD27" s="38" t="e">
        <f>SUM(BR$8:BR27)+SUM(BV$8:BV27)+SUM(BZ$8:BZ27)</f>
        <v>#VALUE!</v>
      </c>
      <c r="CE27" s="38">
        <f>SUM(BS$8:BS27)+SUM(BW$8:BW27)+SUM(CA$8:CA27)</f>
        <v>7920684.4977401532</v>
      </c>
      <c r="CF27" s="38" t="e">
        <f>SUM(BT$8:BT27)+SUM(BX$8:BX27)+SUM(CB$8:CB27)</f>
        <v>#VALUE!</v>
      </c>
      <c r="CG27" s="38" t="e">
        <f>SUM(BU$8:BU27)+SUM(BY$8:BY27)+SUM(CC$8:CC27)</f>
        <v>#VALUE!</v>
      </c>
      <c r="CH27" s="39" t="e">
        <f t="shared" si="36"/>
        <v>#VALUE!</v>
      </c>
      <c r="CI27" s="39" t="e">
        <f t="shared" si="37"/>
        <v>#VALUE!</v>
      </c>
      <c r="CJ27" s="39" t="e">
        <f t="shared" si="38"/>
        <v>#VALUE!</v>
      </c>
      <c r="CK27" s="39" t="e">
        <f t="shared" si="39"/>
        <v>#VALUE!</v>
      </c>
      <c r="CM27" s="8">
        <f t="shared" si="40"/>
        <v>1197056.1862536049</v>
      </c>
      <c r="CN27" s="8">
        <f t="shared" si="41"/>
        <v>1663908.0988925109</v>
      </c>
      <c r="CO27" s="8">
        <f t="shared" si="42"/>
        <v>1197056.1862536052</v>
      </c>
      <c r="CP27" s="8">
        <f t="shared" si="43"/>
        <v>0</v>
      </c>
      <c r="CQ27" s="8" t="e">
        <f t="shared" si="44"/>
        <v>#VALUE!</v>
      </c>
      <c r="CR27" s="8">
        <f t="shared" si="45"/>
        <v>0</v>
      </c>
      <c r="CS27" s="8" t="e">
        <f t="shared" si="46"/>
        <v>#VALUE!</v>
      </c>
      <c r="CT27" s="8" t="e">
        <f t="shared" si="47"/>
        <v>#VALUE!</v>
      </c>
      <c r="CU27" s="8">
        <f t="shared" si="48"/>
        <v>288816.28087844624</v>
      </c>
      <c r="CV27" s="8">
        <f t="shared" si="49"/>
        <v>0</v>
      </c>
      <c r="CW27" s="8">
        <f t="shared" si="50"/>
        <v>288816.28087844624</v>
      </c>
      <c r="CX27" s="8">
        <f t="shared" si="51"/>
        <v>354032.86043164378</v>
      </c>
      <c r="CY27" s="38" t="e">
        <f>SUM(CM$8:CM27)+SUM(CQ$8:CQ27)+SUM(CU$8:CU27)</f>
        <v>#VALUE!</v>
      </c>
      <c r="CZ27" s="38">
        <f>SUM(CN$8:CN27)+SUM(CR$8:CR27)+SUM(CV$8:CV27)</f>
        <v>7010642.5953541044</v>
      </c>
      <c r="DA27" s="38" t="e">
        <f>SUM(CO$8:CO27)+SUM(CS$8:CS27)+SUM(CW$8:CW27)</f>
        <v>#VALUE!</v>
      </c>
      <c r="DB27" s="38" t="e">
        <f>SUM(CP$8:CP27)+SUM(CT$8:CT27)+SUM(CX$8:CX27)</f>
        <v>#VALUE!</v>
      </c>
      <c r="DC27" s="39" t="e">
        <f t="shared" si="52"/>
        <v>#VALUE!</v>
      </c>
      <c r="DD27" s="39" t="e">
        <f t="shared" si="53"/>
        <v>#VALUE!</v>
      </c>
      <c r="DE27" s="39" t="e">
        <f t="shared" si="54"/>
        <v>#VALUE!</v>
      </c>
      <c r="DF27" s="39" t="e">
        <f t="shared" si="55"/>
        <v>#VALUE!</v>
      </c>
      <c r="DH27" s="8">
        <f t="shared" si="56"/>
        <v>933549.7704363903</v>
      </c>
      <c r="DI27" s="8">
        <f t="shared" si="57"/>
        <v>1297634.1809065826</v>
      </c>
      <c r="DJ27" s="8">
        <f t="shared" si="58"/>
        <v>933549.77043639054</v>
      </c>
      <c r="DK27" s="8">
        <f t="shared" si="59"/>
        <v>0</v>
      </c>
      <c r="DL27" s="8" t="e">
        <f t="shared" si="60"/>
        <v>#VALUE!</v>
      </c>
      <c r="DM27" s="8">
        <f t="shared" si="61"/>
        <v>0</v>
      </c>
      <c r="DN27" s="8" t="e">
        <f t="shared" si="62"/>
        <v>#VALUE!</v>
      </c>
      <c r="DO27" s="8" t="e">
        <f t="shared" si="63"/>
        <v>#VALUE!</v>
      </c>
      <c r="DP27" s="8">
        <f t="shared" si="64"/>
        <v>315308.46493565012</v>
      </c>
      <c r="DQ27" s="8">
        <f t="shared" si="65"/>
        <v>0</v>
      </c>
      <c r="DR27" s="8">
        <f t="shared" si="66"/>
        <v>315308.46493565012</v>
      </c>
      <c r="DS27" s="8">
        <f t="shared" si="67"/>
        <v>386507.15056628082</v>
      </c>
      <c r="DT27" s="38" t="e">
        <f>SUM(DH$8:DH27)+SUM(DL$8:DL27)+SUM(DP$8:DP27)</f>
        <v>#VALUE!</v>
      </c>
      <c r="DU27" s="38">
        <f>SUM(DI$8:DI27)+SUM(DM$8:DM27)+SUM(DQ$8:DQ27)</f>
        <v>6030220.3880953789</v>
      </c>
      <c r="DV27" s="38" t="e">
        <f>SUM(DJ$8:DJ27)+SUM(DN$8:DN27)+SUM(DR$8:DR27)</f>
        <v>#VALUE!</v>
      </c>
      <c r="DW27" s="38" t="e">
        <f>SUM(DK$8:DK27)+SUM(DO$8:DO27)+SUM(DS$8:DS27)</f>
        <v>#VALUE!</v>
      </c>
      <c r="DX27" s="39" t="e">
        <f t="shared" si="68"/>
        <v>#VALUE!</v>
      </c>
      <c r="DY27" s="39" t="e">
        <f t="shared" si="69"/>
        <v>#VALUE!</v>
      </c>
      <c r="DZ27" s="39" t="e">
        <f t="shared" si="70"/>
        <v>#VALUE!</v>
      </c>
      <c r="EA27" s="39" t="e">
        <f t="shared" si="71"/>
        <v>#VALUE!</v>
      </c>
      <c r="EC27" s="8">
        <f t="shared" si="72"/>
        <v>766289.59109663661</v>
      </c>
      <c r="ED27" s="8">
        <f t="shared" si="73"/>
        <v>1065142.5316243251</v>
      </c>
      <c r="EE27" s="8">
        <f t="shared" si="74"/>
        <v>766289.59109663684</v>
      </c>
      <c r="EF27" s="8">
        <f t="shared" si="75"/>
        <v>0</v>
      </c>
      <c r="EG27" s="8" t="e">
        <f t="shared" si="76"/>
        <v>#VALUE!</v>
      </c>
      <c r="EH27" s="8">
        <f t="shared" si="77"/>
        <v>0</v>
      </c>
      <c r="EI27" s="8" t="e">
        <f t="shared" si="78"/>
        <v>#VALUE!</v>
      </c>
      <c r="EJ27" s="8" t="e">
        <f t="shared" si="79"/>
        <v>#VALUE!</v>
      </c>
      <c r="EK27" s="8">
        <f t="shared" si="80"/>
        <v>349625.56481939589</v>
      </c>
      <c r="EL27" s="8">
        <f t="shared" si="81"/>
        <v>0</v>
      </c>
      <c r="EM27" s="8">
        <f t="shared" si="82"/>
        <v>349625.56481939589</v>
      </c>
      <c r="EN27" s="8">
        <f t="shared" si="83"/>
        <v>428573.2730044208</v>
      </c>
      <c r="EO27" s="38" t="e">
        <f>SUM(EC$8:EC27)+SUM(EG$8:EG27)+SUM(EK$8:EK27)</f>
        <v>#VALUE!</v>
      </c>
      <c r="EP27" s="38">
        <f>SUM(ED$8:ED27)+SUM(EH$8:EH27)+SUM(EL$8:EL27)</f>
        <v>5217615.1519485898</v>
      </c>
      <c r="EQ27" s="38" t="e">
        <f>SUM(EE$8:EE27)+SUM(EI$8:EI27)+SUM(EM$8:EM27)</f>
        <v>#VALUE!</v>
      </c>
      <c r="ER27" s="38" t="e">
        <f>SUM(EF$8:EF27)+SUM(EJ$8:EJ27)+SUM(EN$8:EN27)</f>
        <v>#VALUE!</v>
      </c>
      <c r="ES27" s="39" t="e">
        <f t="shared" si="84"/>
        <v>#VALUE!</v>
      </c>
      <c r="ET27" s="39" t="e">
        <f t="shared" si="85"/>
        <v>#VALUE!</v>
      </c>
      <c r="EU27" s="39" t="e">
        <f t="shared" si="86"/>
        <v>#VALUE!</v>
      </c>
      <c r="EV27" s="39" t="e">
        <f t="shared" si="87"/>
        <v>#VALUE!</v>
      </c>
      <c r="EX27" s="8">
        <f t="shared" si="88"/>
        <v>685989.72063241061</v>
      </c>
      <c r="EY27" s="8">
        <f t="shared" si="89"/>
        <v>953525.7116790507</v>
      </c>
      <c r="EZ27" s="8">
        <f t="shared" si="90"/>
        <v>685989.72063241072</v>
      </c>
      <c r="FA27" s="8">
        <f t="shared" si="91"/>
        <v>0</v>
      </c>
      <c r="FB27" s="8" t="e">
        <f t="shared" si="92"/>
        <v>#VALUE!</v>
      </c>
      <c r="FC27" s="8">
        <f t="shared" si="93"/>
        <v>0</v>
      </c>
      <c r="FD27" s="8" t="e">
        <f t="shared" si="94"/>
        <v>#VALUE!</v>
      </c>
      <c r="FE27" s="8" t="e">
        <f t="shared" si="95"/>
        <v>#VALUE!</v>
      </c>
      <c r="FF27" s="8">
        <f t="shared" si="105"/>
        <v>389819.60640360659</v>
      </c>
      <c r="FG27" s="8">
        <f t="shared" si="96"/>
        <v>0</v>
      </c>
      <c r="FH27" s="8">
        <f t="shared" si="97"/>
        <v>389819.60640360659</v>
      </c>
      <c r="FI27" s="8">
        <f t="shared" si="98"/>
        <v>477843.38849474356</v>
      </c>
      <c r="FJ27" s="38" t="e">
        <f>SUM(EX$8:EX27)+SUM(FB$8:FB27)+SUM(FF$8:FF27)</f>
        <v>#VALUE!</v>
      </c>
      <c r="FK27" s="38">
        <f>SUM(EY$8:EY27)+SUM(FC$8:FC27)+SUM(FG$8:FG27)</f>
        <v>4505100.2333859988</v>
      </c>
      <c r="FL27" s="38" t="e">
        <f>SUM(EZ$8:EZ27)+SUM(FD$8:FD27)+SUM(FH$8:FH27)</f>
        <v>#VALUE!</v>
      </c>
      <c r="FM27" s="38" t="e">
        <f>SUM(FA$8:FA27)+SUM(FE$8:FE27)+SUM(FI$8:FI27)</f>
        <v>#VALUE!</v>
      </c>
      <c r="FN27" s="39" t="e">
        <f t="shared" si="99"/>
        <v>#VALUE!</v>
      </c>
      <c r="FO27" s="39" t="e">
        <f t="shared" si="100"/>
        <v>#VALUE!</v>
      </c>
      <c r="FP27" s="39" t="e">
        <f t="shared" si="101"/>
        <v>#VALUE!</v>
      </c>
      <c r="FQ27" s="39" t="e">
        <f t="shared" si="102"/>
        <v>#VALUE!</v>
      </c>
    </row>
    <row r="28" spans="7:173" x14ac:dyDescent="0.2">
      <c r="G28" s="6">
        <v>21</v>
      </c>
      <c r="H28" s="6">
        <f>'[1]资源-木石铜粮'!BI26</f>
        <v>10162443.42439382</v>
      </c>
      <c r="I28" s="6">
        <f>'[1]资源-木石铜粮'!BJ26</f>
        <v>10162443.42439382</v>
      </c>
      <c r="J28" s="6">
        <f>'[1]资源-木石铜粮'!BK26</f>
        <v>10162443.42439382</v>
      </c>
      <c r="K28" s="6">
        <f>'[1]资源-木石铜粮'!BL26</f>
        <v>10162443.42439382</v>
      </c>
      <c r="L28" s="6">
        <f>'[1]资源-木石铜粮'!BM26</f>
        <v>10162443.42439382</v>
      </c>
      <c r="M28" s="6">
        <f>'[1]功能-战损相关'!EM31</f>
        <v>9257321.6990422234</v>
      </c>
      <c r="N28" s="6">
        <f>'[1]功能-战损相关'!EN31</f>
        <v>12397383.925030842</v>
      </c>
      <c r="O28" s="6">
        <f>'[1]功能-战损相关'!EO31</f>
        <v>17051969.265345462</v>
      </c>
      <c r="P28" s="6">
        <f>'[1]功能-战损相关'!EP31</f>
        <v>12274335.712971</v>
      </c>
      <c r="Q28" s="6">
        <f>'[1]功能-战损相关'!EQ31</f>
        <v>6825729.3188075935</v>
      </c>
      <c r="R28" s="6">
        <f>'[3]功能-圣人研究'!CA28</f>
        <v>255375.45781651977</v>
      </c>
      <c r="S28" s="6">
        <f>'[3]功能-圣人研究'!CB28</f>
        <v>346237.38116759446</v>
      </c>
      <c r="T28" s="6">
        <f>'[3]功能-圣人研究'!CC28</f>
        <v>606510.20497383666</v>
      </c>
      <c r="U28" s="6">
        <f>'[3]功能-圣人研究'!CD28</f>
        <v>1080435.1664319523</v>
      </c>
      <c r="V28" s="6">
        <f>'[3]功能-圣人研究'!CE28</f>
        <v>1844968.6354219299</v>
      </c>
      <c r="X28" s="6">
        <v>21</v>
      </c>
      <c r="Y28" s="6">
        <f>[4]士兵相关信息!AI27</f>
        <v>342868.93830421695</v>
      </c>
      <c r="Z28" s="6">
        <f>[4]士兵相关信息!AJ27</f>
        <v>340183.31509869336</v>
      </c>
      <c r="AA28" s="6">
        <f>[4]士兵相关信息!AK27</f>
        <v>333294.75193827233</v>
      </c>
      <c r="AB28" s="6">
        <f>[4]士兵相关信息!AL27</f>
        <v>344839.96596095496</v>
      </c>
      <c r="AC28" s="6">
        <f>[4]士兵相关信息!AM27</f>
        <v>350463.94459096773</v>
      </c>
      <c r="AE28" s="6">
        <v>21</v>
      </c>
      <c r="AF28" s="6">
        <f>求节点(节奏总纲!D$4:D$163,H$8:H$167,节奏总纲!AA24)-IF($AE28=1,0,求节点(节奏总纲!D$4:D$163,H$8:H$167,节奏总纲!AA23))</f>
        <v>5675233.6473731287</v>
      </c>
      <c r="AG28" s="6">
        <f>求节点(节奏总纲!E$4:E$163,I$8:I$167,节奏总纲!AB24)-IF($AE28=1,0,求节点(节奏总纲!E$4:E$163,I$8:I$167,节奏总纲!AB23))</f>
        <v>4995625.5191623159</v>
      </c>
      <c r="AH28" s="6">
        <f>求节点(节奏总纲!F$4:F$163,J$8:J$167,节奏总纲!AC24)-IF($AE28=1,0,求节点(节奏总纲!F$4:F$163,J$8:J$167,节奏总纲!AC23))</f>
        <v>4535305.3576417156</v>
      </c>
      <c r="AI28" s="6">
        <f>求节点(节奏总纲!G$4:G$163,K$8:K$167,节奏总纲!AD24)-IF($AE28=1,0,求节点(节奏总纲!G$4:G$163,K$8:K$167,节奏总纲!AD23))</f>
        <v>3802052.9120452125</v>
      </c>
      <c r="AJ28" s="6">
        <f>求节点(节奏总纲!H$4:H$163,L$8:L$167,节奏总纲!AE24)-IF($AE28=1,0,求节点(节奏总纲!H$4:H$163,L$8:L$167,节奏总纲!AE23))</f>
        <v>2876874.914579222</v>
      </c>
      <c r="AK28" s="6">
        <f>求节点(节奏总纲!D$4:D$163,M$8:M$167,节奏总纲!AA24)-IF($AE28=1,0,求节点(节奏总纲!D$4:D$163,M$8:M$167,节奏总纲!AA23))</f>
        <v>4445911.609117642</v>
      </c>
      <c r="AL28" s="6">
        <f>求节点(节奏总纲!E$4:E$163,N$8:N$167,节奏总纲!AB24)-IF($AE28=1,0,求节点(节奏总纲!E$4:E$163,N$8:N$167,节奏总纲!AB23))</f>
        <v>5351270.0008013099</v>
      </c>
      <c r="AM28" s="6">
        <f>求节点(节奏总纲!F$4:F$163,O$8:O$167,节奏总纲!AC24)-IF($AE28=1,0,求节点(节奏总纲!F$4:F$163,O$8:O$167,节奏总纲!AC23))</f>
        <v>6599735.1416292116</v>
      </c>
      <c r="AN28" s="6">
        <f>求节点(节奏总纲!G$4:G$163,P$8:P$167,节奏总纲!AD24)-IF($AE28=1,0,求节点(节奏总纲!G$4:G$163,P$8:P$167,节奏总纲!AD23))</f>
        <v>4235822.8732014727</v>
      </c>
      <c r="AO28" s="6">
        <f>求节点(节奏总纲!H$4:H$163,Q$8:Q$167,节奏总纲!AE24)-IF($AE28=1,0,求节点(节奏总纲!H$4:H$163,Q$8:Q$167,节奏总纲!AE23))</f>
        <v>1995595.5866503809</v>
      </c>
      <c r="AP28" s="6">
        <f>求节点(节奏总纲!D$4:D$163,R$8:R$167,节奏总纲!AA24)-IF($AE28=1,0,求节点(节奏总纲!D$4:D$163,R$8:R$167,节奏总纲!AA23))</f>
        <v>1520012.8217925546</v>
      </c>
      <c r="AQ28" s="6">
        <f>求节点(节奏总纲!E$4:E$163,S$8:S$167,节奏总纲!AB24)-IF($AE28=1,0,求节点(节奏总纲!E$4:E$163,S$8:S$167,节奏总纲!AB23))</f>
        <v>1597055.9796011276</v>
      </c>
      <c r="AR28" s="6">
        <f>求节点(节奏总纲!F$4:F$163,T$8:T$167,节奏总纲!AC24)-IF($AE28=1,0,求节点(节奏总纲!F$4:F$163,T$8:T$167,节奏总纲!AC23))</f>
        <v>1755395.0717831233</v>
      </c>
      <c r="AS28" s="6">
        <f>求节点(节奏总纲!G$4:G$163,U$8:U$167,节奏总纲!AD24)-IF($AE28=1,0,求节点(节奏总纲!G$4:G$163,U$8:U$167,节奏总纲!AD23))</f>
        <v>1987254.0677644727</v>
      </c>
      <c r="AT28" s="6">
        <f>求节点(节奏总纲!H$4:H$163,V$8:V$167,节奏总纲!AE24)-IF($AE28=1,0,求节点(节奏总纲!H$4:H$163,V$8:V$167,节奏总纲!AE23))</f>
        <v>2179583.9477004539</v>
      </c>
      <c r="AV28" s="6">
        <v>21</v>
      </c>
      <c r="AW28" s="6">
        <f>求节点(节奏总纲!D$4:D$163,Y$8:Y$167,节奏总纲!AA24)-IF($AV28=1,0,求节点(节奏总纲!D$4:D$163,Y$8:Y$167,节奏总纲!AA23))+求节点(节奏总纲!D$4:D$103,信息索引!AK$4:AK$163,节奏总纲!AA24)</f>
        <v>81526.704507416463</v>
      </c>
      <c r="AX28" s="6">
        <f>求节点(节奏总纲!E$4:E$163,Z$8:Z$167,节奏总纲!AB24)-IF($AV28=1,0,求节点(节奏总纲!E$4:E$163,Z$8:Z$167,节奏总纲!AB23))+求节点(节奏总纲!E$4:E$103,信息索引!AL$4:AL$163,节奏总纲!AB24)</f>
        <v>61691.805546580639</v>
      </c>
      <c r="AY28" s="6">
        <f>求节点(节奏总纲!F$4:F$163,AA$8:AA$167,节奏总纲!AC24)-IF($AV28=1,0,求节点(节奏总纲!F$4:F$163,AA$8:AA$167,节奏总纲!AC23))+求节点(节奏总纲!F$4:F$103,信息索引!AM$4:AM$163,节奏总纲!AC24)</f>
        <v>38045.795436794346</v>
      </c>
      <c r="AZ28" s="6">
        <f>求节点(节奏总纲!G$4:G$163,AB$8:AB$167,节奏总纲!AD24)-IF($AV28=1,0,求节点(节奏总纲!G$4:G$163,AB$8:AB$167,节奏总纲!AD23))+求节点(节奏总纲!G$4:G$103,信息索引!AN$4:AN$163,节奏总纲!AD24)</f>
        <v>25363.863624529564</v>
      </c>
      <c r="BA28" s="6">
        <f>求节点(节奏总纲!H$4:H$163,AC$8:AC$167,节奏总纲!AE24)-IF($AV28=1,0,求节点(节奏总纲!H$4:H$163,AC$8:AC$167,节奏总纲!AE23))+求节点(节奏总纲!H$4:H$103,信息索引!AO$4:AO$163,节奏总纲!AE24)</f>
        <v>10870.227267655544</v>
      </c>
      <c r="BC28" s="6">
        <v>1.4</v>
      </c>
      <c r="BD28" s="8">
        <v>21</v>
      </c>
      <c r="BE28" s="34">
        <f t="shared" si="16"/>
        <v>0.29411764705882354</v>
      </c>
      <c r="BF28" s="28">
        <f t="shared" si="17"/>
        <v>0.41176470588235292</v>
      </c>
      <c r="BG28" s="6">
        <f t="shared" si="18"/>
        <v>0.29411764705882348</v>
      </c>
      <c r="BH28" s="35">
        <v>0</v>
      </c>
      <c r="BI28" s="34" t="e">
        <f t="shared" si="19"/>
        <v>#VALUE!</v>
      </c>
      <c r="BJ28" s="6">
        <v>0</v>
      </c>
      <c r="BK28" s="6" t="e">
        <f t="shared" si="20"/>
        <v>#VALUE!</v>
      </c>
      <c r="BL28" s="28" t="e">
        <f>求节点(节奏总纲!D$4:D$163,[4]士兵阶位属性!CY$4:CY$163,节奏总纲!AA24)</f>
        <v>#VALUE!</v>
      </c>
      <c r="BM28" s="34">
        <f t="shared" si="22"/>
        <v>0.3</v>
      </c>
      <c r="BN28" s="6">
        <f t="shared" si="106"/>
        <v>0</v>
      </c>
      <c r="BO28" s="6">
        <f t="shared" si="23"/>
        <v>0.3</v>
      </c>
      <c r="BP28" s="35">
        <v>0.4</v>
      </c>
      <c r="BQ28" s="6" t="e">
        <f t="shared" si="24"/>
        <v>#VALUE!</v>
      </c>
      <c r="BR28" s="8">
        <f t="shared" si="25"/>
        <v>1669186.3668744497</v>
      </c>
      <c r="BS28" s="8">
        <f t="shared" si="26"/>
        <v>2336860.9136242294</v>
      </c>
      <c r="BT28" s="8">
        <f t="shared" si="27"/>
        <v>1669186.3668744494</v>
      </c>
      <c r="BU28" s="8">
        <f t="shared" si="28"/>
        <v>0</v>
      </c>
      <c r="BV28" s="8" t="e">
        <f t="shared" si="29"/>
        <v>#VALUE!</v>
      </c>
      <c r="BW28" s="8">
        <f t="shared" si="30"/>
        <v>0</v>
      </c>
      <c r="BX28" s="8" t="e">
        <f t="shared" si="31"/>
        <v>#VALUE!</v>
      </c>
      <c r="BY28" s="8" t="e">
        <f t="shared" si="104"/>
        <v>#VALUE!</v>
      </c>
      <c r="BZ28" s="8">
        <f t="shared" si="32"/>
        <v>456003.84653776634</v>
      </c>
      <c r="CA28" s="8">
        <f t="shared" si="33"/>
        <v>0</v>
      </c>
      <c r="CB28" s="8">
        <f t="shared" si="34"/>
        <v>456003.84653776634</v>
      </c>
      <c r="CC28" s="8">
        <f t="shared" si="35"/>
        <v>608005.1287170219</v>
      </c>
      <c r="CD28" s="38" t="e">
        <f>SUM(BR$8:BR28)+SUM(BV$8:BV28)+SUM(BZ$8:BZ28)</f>
        <v>#VALUE!</v>
      </c>
      <c r="CE28" s="38">
        <f>SUM(BS$8:BS28)+SUM(BW$8:BW28)+SUM(CA$8:CA28)</f>
        <v>10257545.411364382</v>
      </c>
      <c r="CF28" s="38" t="e">
        <f>SUM(BT$8:BT28)+SUM(BX$8:BX28)+SUM(CB$8:CB28)</f>
        <v>#VALUE!</v>
      </c>
      <c r="CG28" s="38" t="e">
        <f>SUM(BU$8:BU28)+SUM(BY$8:BY28)+SUM(CC$8:CC28)</f>
        <v>#VALUE!</v>
      </c>
      <c r="CH28" s="39" t="e">
        <f t="shared" si="36"/>
        <v>#VALUE!</v>
      </c>
      <c r="CI28" s="39" t="e">
        <f t="shared" si="37"/>
        <v>#VALUE!</v>
      </c>
      <c r="CJ28" s="39" t="e">
        <f t="shared" si="38"/>
        <v>#VALUE!</v>
      </c>
      <c r="CK28" s="39" t="e">
        <f t="shared" si="39"/>
        <v>#VALUE!</v>
      </c>
      <c r="CM28" s="8">
        <f t="shared" si="40"/>
        <v>1469301.6232830342</v>
      </c>
      <c r="CN28" s="8">
        <f t="shared" si="41"/>
        <v>2057022.2725962477</v>
      </c>
      <c r="CO28" s="8">
        <f t="shared" si="42"/>
        <v>1469301.623283034</v>
      </c>
      <c r="CP28" s="8">
        <f t="shared" si="43"/>
        <v>0</v>
      </c>
      <c r="CQ28" s="8" t="e">
        <f t="shared" si="44"/>
        <v>#VALUE!</v>
      </c>
      <c r="CR28" s="8">
        <f t="shared" si="45"/>
        <v>0</v>
      </c>
      <c r="CS28" s="8" t="e">
        <f t="shared" si="46"/>
        <v>#VALUE!</v>
      </c>
      <c r="CT28" s="8" t="e">
        <f t="shared" si="47"/>
        <v>#VALUE!</v>
      </c>
      <c r="CU28" s="8">
        <f t="shared" si="48"/>
        <v>479116.79388033826</v>
      </c>
      <c r="CV28" s="8">
        <f t="shared" si="49"/>
        <v>0</v>
      </c>
      <c r="CW28" s="8">
        <f t="shared" si="50"/>
        <v>479116.79388033826</v>
      </c>
      <c r="CX28" s="8">
        <f t="shared" si="51"/>
        <v>638822.39184045105</v>
      </c>
      <c r="CY28" s="38" t="e">
        <f>SUM(CM$8:CM28)+SUM(CQ$8:CQ28)+SUM(CU$8:CU28)</f>
        <v>#VALUE!</v>
      </c>
      <c r="CZ28" s="38">
        <f>SUM(CN$8:CN28)+SUM(CR$8:CR28)+SUM(CV$8:CV28)</f>
        <v>9067664.8679503519</v>
      </c>
      <c r="DA28" s="38" t="e">
        <f>SUM(CO$8:CO28)+SUM(CS$8:CS28)+SUM(CW$8:CW28)</f>
        <v>#VALUE!</v>
      </c>
      <c r="DB28" s="38" t="e">
        <f>SUM(CP$8:CP28)+SUM(CT$8:CT28)+SUM(CX$8:CX28)</f>
        <v>#VALUE!</v>
      </c>
      <c r="DC28" s="39" t="e">
        <f t="shared" si="52"/>
        <v>#VALUE!</v>
      </c>
      <c r="DD28" s="39" t="e">
        <f t="shared" si="53"/>
        <v>#VALUE!</v>
      </c>
      <c r="DE28" s="39" t="e">
        <f t="shared" si="54"/>
        <v>#VALUE!</v>
      </c>
      <c r="DF28" s="39" t="e">
        <f t="shared" si="55"/>
        <v>#VALUE!</v>
      </c>
      <c r="DH28" s="8">
        <f t="shared" si="56"/>
        <v>1333913.3404828575</v>
      </c>
      <c r="DI28" s="8">
        <f t="shared" si="57"/>
        <v>1867478.6766760005</v>
      </c>
      <c r="DJ28" s="8">
        <f t="shared" si="58"/>
        <v>1333913.3404828573</v>
      </c>
      <c r="DK28" s="8">
        <f t="shared" si="59"/>
        <v>0</v>
      </c>
      <c r="DL28" s="8" t="e">
        <f t="shared" si="60"/>
        <v>#VALUE!</v>
      </c>
      <c r="DM28" s="8">
        <f t="shared" si="61"/>
        <v>0</v>
      </c>
      <c r="DN28" s="8" t="e">
        <f t="shared" si="62"/>
        <v>#VALUE!</v>
      </c>
      <c r="DO28" s="8" t="e">
        <f t="shared" si="63"/>
        <v>#VALUE!</v>
      </c>
      <c r="DP28" s="8">
        <f t="shared" si="64"/>
        <v>526618.52153493697</v>
      </c>
      <c r="DQ28" s="8">
        <f t="shared" si="65"/>
        <v>0</v>
      </c>
      <c r="DR28" s="8">
        <f t="shared" si="66"/>
        <v>526618.52153493697</v>
      </c>
      <c r="DS28" s="8">
        <f t="shared" si="67"/>
        <v>702158.02871324937</v>
      </c>
      <c r="DT28" s="38" t="e">
        <f>SUM(DH$8:DH28)+SUM(DL$8:DL28)+SUM(DP$8:DP28)</f>
        <v>#VALUE!</v>
      </c>
      <c r="DU28" s="38">
        <f>SUM(DI$8:DI28)+SUM(DM$8:DM28)+SUM(DQ$8:DQ28)</f>
        <v>7897699.0647713793</v>
      </c>
      <c r="DV28" s="38" t="e">
        <f>SUM(DJ$8:DJ28)+SUM(DN$8:DN28)+SUM(DR$8:DR28)</f>
        <v>#VALUE!</v>
      </c>
      <c r="DW28" s="38" t="e">
        <f>SUM(DK$8:DK28)+SUM(DO$8:DO28)+SUM(DS$8:DS28)</f>
        <v>#VALUE!</v>
      </c>
      <c r="DX28" s="39" t="e">
        <f t="shared" si="68"/>
        <v>#VALUE!</v>
      </c>
      <c r="DY28" s="39" t="e">
        <f t="shared" si="69"/>
        <v>#VALUE!</v>
      </c>
      <c r="DZ28" s="39" t="e">
        <f t="shared" si="70"/>
        <v>#VALUE!</v>
      </c>
      <c r="EA28" s="39" t="e">
        <f t="shared" si="71"/>
        <v>#VALUE!</v>
      </c>
      <c r="EC28" s="8">
        <f t="shared" si="72"/>
        <v>1118250.856483886</v>
      </c>
      <c r="ED28" s="8">
        <f t="shared" si="73"/>
        <v>1565551.1990774404</v>
      </c>
      <c r="EE28" s="8">
        <f t="shared" si="74"/>
        <v>1118250.8564838858</v>
      </c>
      <c r="EF28" s="8">
        <f t="shared" si="75"/>
        <v>0</v>
      </c>
      <c r="EG28" s="8" t="e">
        <f t="shared" si="76"/>
        <v>#VALUE!</v>
      </c>
      <c r="EH28" s="8">
        <f t="shared" si="77"/>
        <v>0</v>
      </c>
      <c r="EI28" s="8" t="e">
        <f t="shared" si="78"/>
        <v>#VALUE!</v>
      </c>
      <c r="EJ28" s="8" t="e">
        <f t="shared" si="79"/>
        <v>#VALUE!</v>
      </c>
      <c r="EK28" s="8">
        <f t="shared" si="80"/>
        <v>596176.22032934183</v>
      </c>
      <c r="EL28" s="8">
        <f t="shared" si="81"/>
        <v>0</v>
      </c>
      <c r="EM28" s="8">
        <f t="shared" si="82"/>
        <v>596176.22032934183</v>
      </c>
      <c r="EN28" s="8">
        <f t="shared" si="83"/>
        <v>794901.62710578914</v>
      </c>
      <c r="EO28" s="38" t="e">
        <f>SUM(EC$8:EC28)+SUM(EG$8:EG28)+SUM(EK$8:EK28)</f>
        <v>#VALUE!</v>
      </c>
      <c r="EP28" s="38">
        <f>SUM(ED$8:ED28)+SUM(EH$8:EH28)+SUM(EL$8:EL28)</f>
        <v>6783166.3510260303</v>
      </c>
      <c r="EQ28" s="38" t="e">
        <f>SUM(EE$8:EE28)+SUM(EI$8:EI28)+SUM(EM$8:EM28)</f>
        <v>#VALUE!</v>
      </c>
      <c r="ER28" s="38" t="e">
        <f>SUM(EF$8:EF28)+SUM(EJ$8:EJ28)+SUM(EN$8:EN28)</f>
        <v>#VALUE!</v>
      </c>
      <c r="ES28" s="39" t="e">
        <f t="shared" si="84"/>
        <v>#VALUE!</v>
      </c>
      <c r="ET28" s="39" t="e">
        <f t="shared" si="85"/>
        <v>#VALUE!</v>
      </c>
      <c r="EU28" s="39" t="e">
        <f t="shared" si="86"/>
        <v>#VALUE!</v>
      </c>
      <c r="EV28" s="39" t="e">
        <f t="shared" si="87"/>
        <v>#VALUE!</v>
      </c>
      <c r="EX28" s="8">
        <f t="shared" si="88"/>
        <v>846139.68075859477</v>
      </c>
      <c r="EY28" s="8">
        <f t="shared" si="89"/>
        <v>1184595.5530620324</v>
      </c>
      <c r="EZ28" s="8">
        <f t="shared" si="90"/>
        <v>846139.68075859454</v>
      </c>
      <c r="FA28" s="8">
        <f t="shared" si="91"/>
        <v>0</v>
      </c>
      <c r="FB28" s="8" t="e">
        <f t="shared" si="92"/>
        <v>#VALUE!</v>
      </c>
      <c r="FC28" s="8">
        <f t="shared" si="93"/>
        <v>0</v>
      </c>
      <c r="FD28" s="8" t="e">
        <f t="shared" si="94"/>
        <v>#VALUE!</v>
      </c>
      <c r="FE28" s="8" t="e">
        <f t="shared" si="95"/>
        <v>#VALUE!</v>
      </c>
      <c r="FF28" s="8">
        <f t="shared" si="105"/>
        <v>653875.18431013613</v>
      </c>
      <c r="FG28" s="8">
        <f t="shared" si="96"/>
        <v>0</v>
      </c>
      <c r="FH28" s="8">
        <f t="shared" si="97"/>
        <v>653875.18431013613</v>
      </c>
      <c r="FI28" s="8">
        <f t="shared" si="98"/>
        <v>871833.57908018166</v>
      </c>
      <c r="FJ28" s="38" t="e">
        <f>SUM(EX$8:EX28)+SUM(FB$8:FB28)+SUM(FF$8:FF28)</f>
        <v>#VALUE!</v>
      </c>
      <c r="FK28" s="38">
        <f>SUM(EY$8:EY28)+SUM(FC$8:FC28)+SUM(FG$8:FG28)</f>
        <v>5689695.7864480317</v>
      </c>
      <c r="FL28" s="38" t="e">
        <f>SUM(EZ$8:EZ28)+SUM(FD$8:FD28)+SUM(FH$8:FH28)</f>
        <v>#VALUE!</v>
      </c>
      <c r="FM28" s="38" t="e">
        <f>SUM(FA$8:FA28)+SUM(FE$8:FE28)+SUM(FI$8:FI28)</f>
        <v>#VALUE!</v>
      </c>
      <c r="FN28" s="39" t="e">
        <f t="shared" si="99"/>
        <v>#VALUE!</v>
      </c>
      <c r="FO28" s="39" t="e">
        <f t="shared" si="100"/>
        <v>#VALUE!</v>
      </c>
      <c r="FP28" s="39" t="e">
        <f t="shared" si="101"/>
        <v>#VALUE!</v>
      </c>
      <c r="FQ28" s="39" t="e">
        <f t="shared" si="102"/>
        <v>#VALUE!</v>
      </c>
    </row>
    <row r="29" spans="7:173" x14ac:dyDescent="0.2">
      <c r="G29" s="6">
        <v>22</v>
      </c>
      <c r="H29" s="6">
        <f>'[1]资源-木石铜粮'!BI27</f>
        <v>11390310.889836526</v>
      </c>
      <c r="I29" s="6">
        <f>'[1]资源-木石铜粮'!BJ27</f>
        <v>11390310.889836526</v>
      </c>
      <c r="J29" s="6">
        <f>'[1]资源-木石铜粮'!BK27</f>
        <v>11390310.889836526</v>
      </c>
      <c r="K29" s="6">
        <f>'[1]资源-木石铜粮'!BL27</f>
        <v>11390310.889836526</v>
      </c>
      <c r="L29" s="6">
        <f>'[1]资源-木石铜粮'!BM27</f>
        <v>11390310.889836526</v>
      </c>
      <c r="M29" s="6">
        <f>'[1]功能-战损相关'!EM32</f>
        <v>10414533.578393409</v>
      </c>
      <c r="N29" s="6">
        <f>'[1]功能-战损相关'!EN32</f>
        <v>13986971.825424831</v>
      </c>
      <c r="O29" s="6">
        <f>'[1]功能-战损相关'!EO32</f>
        <v>19308069.511669178</v>
      </c>
      <c r="P29" s="6">
        <f>'[1]功能-战损相关'!EP32</f>
        <v>13846045.264257748</v>
      </c>
      <c r="Q29" s="6">
        <f>'[1]功能-战损相关'!EQ32</f>
        <v>7727274.0780940242</v>
      </c>
      <c r="R29" s="6">
        <f>'[3]功能-圣人研究'!CA29</f>
        <v>337766.8271602419</v>
      </c>
      <c r="S29" s="6">
        <f>'[3]功能-圣人研究'!CB29</f>
        <v>549472.14882987586</v>
      </c>
      <c r="T29" s="6">
        <f>'[3]功能-圣人研究'!CC29</f>
        <v>915315.47040477104</v>
      </c>
      <c r="U29" s="6">
        <f>'[3]功能-圣人研究'!CD29</f>
        <v>1618174.8926322942</v>
      </c>
      <c r="V29" s="6">
        <f>'[3]功能-圣人研究'!CE29</f>
        <v>2599921.7133724061</v>
      </c>
      <c r="X29" s="6">
        <v>22</v>
      </c>
      <c r="Y29" s="6">
        <f>[4]士兵相关信息!AI28</f>
        <v>362254.01120432385</v>
      </c>
      <c r="Z29" s="6">
        <f>[4]士兵相关信息!AJ28</f>
        <v>357341.51232501498</v>
      </c>
      <c r="AA29" s="6">
        <f>[4]士兵相关信息!AK28</f>
        <v>347677.28824676084</v>
      </c>
      <c r="AB29" s="6">
        <f>[4]士兵相关信息!AL28</f>
        <v>355624.63273918367</v>
      </c>
      <c r="AC29" s="6">
        <f>[4]士兵相关信息!AM28</f>
        <v>355705.57024058409</v>
      </c>
      <c r="AE29" s="6">
        <v>22</v>
      </c>
      <c r="AF29" s="6">
        <f>求节点(节奏总纲!D$4:D$163,H$8:H$167,节奏总纲!AA25)-IF($AE29=1,0,求节点(节奏总纲!D$4:D$163,H$8:H$167,节奏总纲!AA24))</f>
        <v>9362753.1433573551</v>
      </c>
      <c r="AG29" s="6">
        <f>求节点(节奏总纲!E$4:E$163,I$8:I$167,节奏总纲!AB25)-IF($AE29=1,0,求节点(节奏总纲!E$4:E$163,I$8:I$167,节奏总纲!AB24))</f>
        <v>6418976.743490506</v>
      </c>
      <c r="AH29" s="6">
        <f>求节点(节奏总纲!F$4:F$163,J$8:J$167,节奏总纲!AC25)-IF($AE29=1,0,求节点(节奏总纲!F$4:F$163,J$8:J$167,节奏总纲!AC24))</f>
        <v>5572314.9249123409</v>
      </c>
      <c r="AI29" s="6">
        <f>求节点(节奏总纲!G$4:G$163,K$8:K$167,节奏总纲!AD25)-IF($AE29=1,0,求节点(节奏总纲!G$4:G$163,K$8:K$167,节奏总纲!AD24))</f>
        <v>4810634.627410477</v>
      </c>
      <c r="AJ29" s="6">
        <f>求节点(节奏总纲!H$4:H$163,L$8:L$167,节奏总纲!AE25)-IF($AE29=1,0,求节点(节奏总纲!H$4:H$163,L$8:L$167,节奏总纲!AE24))</f>
        <v>4351297.64308515</v>
      </c>
      <c r="AK29" s="6">
        <f>求节点(节奏总纲!D$4:D$163,M$8:M$167,节奏总纲!AA25)-IF($AE29=1,0,求节点(节奏总纲!D$4:D$163,M$8:M$167,节奏总纲!AA24))</f>
        <v>5321576.8703350835</v>
      </c>
      <c r="AL29" s="6">
        <f>求节点(节奏总纲!E$4:E$163,N$8:N$167,节奏总纲!AB25)-IF($AE29=1,0,求节点(节奏总纲!E$4:E$163,N$8:N$167,节奏总纲!AB24))</f>
        <v>6475676.7378870696</v>
      </c>
      <c r="AM29" s="6">
        <f>求节点(节奏总纲!F$4:F$163,O$8:O$167,节奏总纲!AC25)-IF($AE29=1,0,求节点(节奏总纲!F$4:F$163,O$8:O$167,节奏总纲!AC24))</f>
        <v>8055537.8204778992</v>
      </c>
      <c r="AN29" s="6">
        <f>求节点(节奏总纲!G$4:G$163,P$8:P$167,节奏总纲!AD25)-IF($AE29=1,0,求节点(节奏总纲!G$4:G$163,P$8:P$167,节奏总纲!AD24))</f>
        <v>5284246.8051929623</v>
      </c>
      <c r="AO29" s="6">
        <f>求节点(节奏总纲!H$4:H$163,Q$8:Q$167,节奏总纲!AE25)-IF($AE29=1,0,求节点(节奏总纲!H$4:H$163,Q$8:Q$167,节奏总纲!AE24))</f>
        <v>2469539.2953176238</v>
      </c>
      <c r="AP29" s="6">
        <f>求节点(节奏总纲!D$4:D$163,R$8:R$167,节奏总纲!AA25)-IF($AE29=1,0,求节点(节奏总纲!D$4:D$163,R$8:R$167,节奏总纲!AA24))</f>
        <v>2205111.4543906227</v>
      </c>
      <c r="AQ29" s="6">
        <f>求节点(节奏总纲!E$4:E$163,S$8:S$167,节奏总纲!AB25)-IF($AE29=1,0,求节点(节奏总纲!E$4:E$163,S$8:S$167,节奏总纲!AB24))</f>
        <v>2323513.1354862801</v>
      </c>
      <c r="AR29" s="6">
        <f>求节点(节奏总纲!F$4:F$163,T$8:T$167,节奏总纲!AC25)-IF($AE29=1,0,求节点(节奏总纲!F$4:F$163,T$8:T$167,节奏总纲!AC24))</f>
        <v>2558130.651404249</v>
      </c>
      <c r="AS29" s="6">
        <f>求节点(节奏总纲!G$4:G$163,U$8:U$167,节奏总纲!AD25)-IF($AE29=1,0,求节点(节奏总纲!G$4:G$163,U$8:U$167,节奏总纲!AD24))</f>
        <v>2899450.3839704646</v>
      </c>
      <c r="AT29" s="6">
        <f>求节点(节奏总纲!H$4:H$163,V$8:V$167,节奏总纲!AE25)-IF($AE29=1,0,求节点(节奏总纲!H$4:H$163,V$8:V$167,节奏总纲!AE24))</f>
        <v>3192093.6574133243</v>
      </c>
      <c r="AV29" s="6">
        <v>22</v>
      </c>
      <c r="AW29" s="6">
        <f>求节点(节奏总纲!D$4:D$163,Y$8:Y$167,节奏总纲!AA25)-IF($AV29=1,0,求节点(节奏总纲!D$4:D$163,Y$8:Y$167,节奏总纲!AA24))+求节点(节奏总纲!D$4:D$103,信息索引!AK$4:AK$163,节奏总纲!AA25)</f>
        <v>95983.728866401711</v>
      </c>
      <c r="AX29" s="6">
        <f>求节点(节奏总纲!E$4:E$163,Z$8:Z$167,节奏总纲!AB25)-IF($AV29=1,0,求节点(节奏总纲!E$4:E$163,Z$8:Z$167,节奏总纲!AB24))+求节点(节奏总纲!E$4:E$103,信息索引!AL$4:AL$163,节奏总纲!AB25)</f>
        <v>76786.983093121322</v>
      </c>
      <c r="AY29" s="6">
        <f>求节点(节奏总纲!F$4:F$163,AA$8:AA$167,节奏总纲!AC25)-IF($AV29=1,0,求节点(节奏总纲!F$4:F$163,AA$8:AA$167,节奏总纲!AC24))+求节点(节奏总纲!F$4:F$103,信息索引!AM$4:AM$163,节奏总纲!AC25)</f>
        <v>48205.331884521234</v>
      </c>
      <c r="AZ29" s="6">
        <f>求节点(节奏总纲!G$4:G$163,AB$8:AB$167,节奏总纲!AD25)-IF($AV29=1,0,求节点(节奏总纲!G$4:G$163,AB$8:AB$167,节奏总纲!AD24))+求节点(节奏总纲!G$4:G$103,信息索引!AN$4:AN$163,节奏总纲!AD25)</f>
        <v>29861.604536213912</v>
      </c>
      <c r="BA29" s="6">
        <f>求节点(节奏总纲!H$4:H$163,AC$8:AC$167,节奏总纲!AE25)-IF($AV29=1,0,求节点(节奏总纲!H$4:H$163,AC$8:AC$167,节奏总纲!AE24))+求节点(节奏总纲!H$4:H$103,信息索引!AO$4:AO$163,节奏总纲!AE25)</f>
        <v>13769.88241677027</v>
      </c>
      <c r="BC29" s="6">
        <v>1.42</v>
      </c>
      <c r="BD29" s="8">
        <v>22</v>
      </c>
      <c r="BE29" s="34">
        <f t="shared" si="16"/>
        <v>0.29239766081871343</v>
      </c>
      <c r="BF29" s="28">
        <f t="shared" si="17"/>
        <v>0.41520467836257308</v>
      </c>
      <c r="BG29" s="6">
        <f t="shared" si="18"/>
        <v>0.29239766081871349</v>
      </c>
      <c r="BH29" s="35">
        <v>0</v>
      </c>
      <c r="BI29" s="34" t="e">
        <f t="shared" si="19"/>
        <v>#VALUE!</v>
      </c>
      <c r="BJ29" s="6">
        <v>0</v>
      </c>
      <c r="BK29" s="6" t="e">
        <f t="shared" si="20"/>
        <v>#VALUE!</v>
      </c>
      <c r="BL29" s="28" t="e">
        <f>求节点(节奏总纲!D$4:D$163,[4]士兵阶位属性!CY$4:CY$163,节奏总纲!AA25)</f>
        <v>#VALUE!</v>
      </c>
      <c r="BM29" s="34">
        <f t="shared" si="22"/>
        <v>0.29000000000000004</v>
      </c>
      <c r="BN29" s="6">
        <f t="shared" si="106"/>
        <v>0</v>
      </c>
      <c r="BO29" s="6">
        <f t="shared" si="23"/>
        <v>0.29000000000000004</v>
      </c>
      <c r="BP29" s="35">
        <v>0.42</v>
      </c>
      <c r="BQ29" s="6" t="e">
        <f t="shared" si="24"/>
        <v>#VALUE!</v>
      </c>
      <c r="BR29" s="8">
        <f t="shared" si="25"/>
        <v>2737647.1179407472</v>
      </c>
      <c r="BS29" s="8">
        <f t="shared" si="26"/>
        <v>3887458.9074758608</v>
      </c>
      <c r="BT29" s="8">
        <f t="shared" si="27"/>
        <v>2737647.1179407476</v>
      </c>
      <c r="BU29" s="8">
        <f t="shared" si="28"/>
        <v>0</v>
      </c>
      <c r="BV29" s="8" t="e">
        <f t="shared" si="29"/>
        <v>#VALUE!</v>
      </c>
      <c r="BW29" s="8">
        <f t="shared" si="30"/>
        <v>0</v>
      </c>
      <c r="BX29" s="8" t="e">
        <f t="shared" si="31"/>
        <v>#VALUE!</v>
      </c>
      <c r="BY29" s="8" t="e">
        <f t="shared" si="104"/>
        <v>#VALUE!</v>
      </c>
      <c r="BZ29" s="8">
        <f t="shared" si="32"/>
        <v>639482.32177328062</v>
      </c>
      <c r="CA29" s="8">
        <f t="shared" si="33"/>
        <v>0</v>
      </c>
      <c r="CB29" s="8">
        <f t="shared" si="34"/>
        <v>639482.32177328062</v>
      </c>
      <c r="CC29" s="8">
        <f t="shared" si="35"/>
        <v>926146.81084406155</v>
      </c>
      <c r="CD29" s="38" t="e">
        <f>SUM(BR$8:BR29)+SUM(BV$8:BV29)+SUM(BZ$8:BZ29)</f>
        <v>#VALUE!</v>
      </c>
      <c r="CE29" s="38">
        <f>SUM(BS$8:BS29)+SUM(BW$8:BW29)+SUM(CA$8:CA29)</f>
        <v>14145004.318840243</v>
      </c>
      <c r="CF29" s="38" t="e">
        <f>SUM(BT$8:BT29)+SUM(BX$8:BX29)+SUM(CB$8:CB29)</f>
        <v>#VALUE!</v>
      </c>
      <c r="CG29" s="38" t="e">
        <f>SUM(BU$8:BU29)+SUM(BY$8:BY29)+SUM(CC$8:CC29)</f>
        <v>#VALUE!</v>
      </c>
      <c r="CH29" s="39" t="e">
        <f t="shared" si="36"/>
        <v>#VALUE!</v>
      </c>
      <c r="CI29" s="39" t="e">
        <f t="shared" si="37"/>
        <v>#VALUE!</v>
      </c>
      <c r="CJ29" s="39" t="e">
        <f t="shared" si="38"/>
        <v>#VALUE!</v>
      </c>
      <c r="CK29" s="39" t="e">
        <f t="shared" si="39"/>
        <v>#VALUE!</v>
      </c>
      <c r="CM29" s="8">
        <f t="shared" si="40"/>
        <v>1876893.7846463467</v>
      </c>
      <c r="CN29" s="8">
        <f t="shared" si="41"/>
        <v>2665189.1741978121</v>
      </c>
      <c r="CO29" s="8">
        <f t="shared" si="42"/>
        <v>1876893.7846463469</v>
      </c>
      <c r="CP29" s="8">
        <f t="shared" si="43"/>
        <v>0</v>
      </c>
      <c r="CQ29" s="8" t="e">
        <f t="shared" si="44"/>
        <v>#VALUE!</v>
      </c>
      <c r="CR29" s="8">
        <f t="shared" si="45"/>
        <v>0</v>
      </c>
      <c r="CS29" s="8" t="e">
        <f t="shared" si="46"/>
        <v>#VALUE!</v>
      </c>
      <c r="CT29" s="8" t="e">
        <f t="shared" si="47"/>
        <v>#VALUE!</v>
      </c>
      <c r="CU29" s="8">
        <f t="shared" si="48"/>
        <v>673818.80929102132</v>
      </c>
      <c r="CV29" s="8">
        <f t="shared" si="49"/>
        <v>0</v>
      </c>
      <c r="CW29" s="8">
        <f t="shared" si="50"/>
        <v>673818.80929102132</v>
      </c>
      <c r="CX29" s="8">
        <f t="shared" si="51"/>
        <v>975875.51690423756</v>
      </c>
      <c r="CY29" s="38" t="e">
        <f>SUM(CM$8:CM29)+SUM(CQ$8:CQ29)+SUM(CU$8:CU29)</f>
        <v>#VALUE!</v>
      </c>
      <c r="CZ29" s="38">
        <f>SUM(CN$8:CN29)+SUM(CR$8:CR29)+SUM(CV$8:CV29)</f>
        <v>11732854.042148164</v>
      </c>
      <c r="DA29" s="38" t="e">
        <f>SUM(CO$8:CO29)+SUM(CS$8:CS29)+SUM(CW$8:CW29)</f>
        <v>#VALUE!</v>
      </c>
      <c r="DB29" s="38" t="e">
        <f>SUM(CP$8:CP29)+SUM(CT$8:CT29)+SUM(CX$8:CX29)</f>
        <v>#VALUE!</v>
      </c>
      <c r="DC29" s="39" t="e">
        <f t="shared" si="52"/>
        <v>#VALUE!</v>
      </c>
      <c r="DD29" s="39" t="e">
        <f t="shared" si="53"/>
        <v>#VALUE!</v>
      </c>
      <c r="DE29" s="39" t="e">
        <f t="shared" si="54"/>
        <v>#VALUE!</v>
      </c>
      <c r="DF29" s="39" t="e">
        <f t="shared" si="55"/>
        <v>#VALUE!</v>
      </c>
      <c r="DH29" s="8">
        <f t="shared" si="56"/>
        <v>1629331.8493895733</v>
      </c>
      <c r="DI29" s="8">
        <f t="shared" si="57"/>
        <v>2313651.2261331943</v>
      </c>
      <c r="DJ29" s="8">
        <f t="shared" si="58"/>
        <v>1629331.8493895736</v>
      </c>
      <c r="DK29" s="8">
        <f t="shared" si="59"/>
        <v>0</v>
      </c>
      <c r="DL29" s="8" t="e">
        <f t="shared" si="60"/>
        <v>#VALUE!</v>
      </c>
      <c r="DM29" s="8">
        <f t="shared" si="61"/>
        <v>0</v>
      </c>
      <c r="DN29" s="8" t="e">
        <f t="shared" si="62"/>
        <v>#VALUE!</v>
      </c>
      <c r="DO29" s="8" t="e">
        <f t="shared" si="63"/>
        <v>#VALUE!</v>
      </c>
      <c r="DP29" s="8">
        <f t="shared" si="64"/>
        <v>741857.88890723232</v>
      </c>
      <c r="DQ29" s="8">
        <f t="shared" si="65"/>
        <v>0</v>
      </c>
      <c r="DR29" s="8">
        <f t="shared" si="66"/>
        <v>741857.88890723232</v>
      </c>
      <c r="DS29" s="8">
        <f t="shared" si="67"/>
        <v>1074414.8735897846</v>
      </c>
      <c r="DT29" s="38" t="e">
        <f>SUM(DH$8:DH29)+SUM(DL$8:DL29)+SUM(DP$8:DP29)</f>
        <v>#VALUE!</v>
      </c>
      <c r="DU29" s="38">
        <f>SUM(DI$8:DI29)+SUM(DM$8:DM29)+SUM(DQ$8:DQ29)</f>
        <v>10211350.290904574</v>
      </c>
      <c r="DV29" s="38" t="e">
        <f>SUM(DJ$8:DJ29)+SUM(DN$8:DN29)+SUM(DR$8:DR29)</f>
        <v>#VALUE!</v>
      </c>
      <c r="DW29" s="38" t="e">
        <f>SUM(DK$8:DK29)+SUM(DO$8:DO29)+SUM(DS$8:DS29)</f>
        <v>#VALUE!</v>
      </c>
      <c r="DX29" s="39" t="e">
        <f t="shared" si="68"/>
        <v>#VALUE!</v>
      </c>
      <c r="DY29" s="39" t="e">
        <f t="shared" si="69"/>
        <v>#VALUE!</v>
      </c>
      <c r="DZ29" s="39" t="e">
        <f t="shared" si="70"/>
        <v>#VALUE!</v>
      </c>
      <c r="EA29" s="39" t="e">
        <f t="shared" si="71"/>
        <v>#VALUE!</v>
      </c>
      <c r="EC29" s="8">
        <f t="shared" si="72"/>
        <v>1406618.3121083265</v>
      </c>
      <c r="ED29" s="8">
        <f t="shared" si="73"/>
        <v>1997398.0031938236</v>
      </c>
      <c r="EE29" s="8">
        <f t="shared" si="74"/>
        <v>1406618.3121083267</v>
      </c>
      <c r="EF29" s="8">
        <f t="shared" si="75"/>
        <v>0</v>
      </c>
      <c r="EG29" s="8" t="e">
        <f t="shared" si="76"/>
        <v>#VALUE!</v>
      </c>
      <c r="EH29" s="8">
        <f t="shared" si="77"/>
        <v>0</v>
      </c>
      <c r="EI29" s="8" t="e">
        <f t="shared" si="78"/>
        <v>#VALUE!</v>
      </c>
      <c r="EJ29" s="8" t="e">
        <f t="shared" si="79"/>
        <v>#VALUE!</v>
      </c>
      <c r="EK29" s="8">
        <f t="shared" si="80"/>
        <v>840840.61135143484</v>
      </c>
      <c r="EL29" s="8">
        <f t="shared" si="81"/>
        <v>0</v>
      </c>
      <c r="EM29" s="8">
        <f t="shared" si="82"/>
        <v>840840.61135143484</v>
      </c>
      <c r="EN29" s="8">
        <f t="shared" si="83"/>
        <v>1217769.1612675951</v>
      </c>
      <c r="EO29" s="38" t="e">
        <f>SUM(EC$8:EC29)+SUM(EG$8:EG29)+SUM(EK$8:EK29)</f>
        <v>#VALUE!</v>
      </c>
      <c r="EP29" s="38">
        <f>SUM(ED$8:ED29)+SUM(EH$8:EH29)+SUM(EL$8:EL29)</f>
        <v>8780564.3542198539</v>
      </c>
      <c r="EQ29" s="38" t="e">
        <f>SUM(EE$8:EE29)+SUM(EI$8:EI29)+SUM(EM$8:EM29)</f>
        <v>#VALUE!</v>
      </c>
      <c r="ER29" s="38" t="e">
        <f>SUM(EF$8:EF29)+SUM(EJ$8:EJ29)+SUM(EN$8:EN29)</f>
        <v>#VALUE!</v>
      </c>
      <c r="ES29" s="39" t="e">
        <f t="shared" si="84"/>
        <v>#VALUE!</v>
      </c>
      <c r="ET29" s="39" t="e">
        <f t="shared" si="85"/>
        <v>#VALUE!</v>
      </c>
      <c r="EU29" s="39" t="e">
        <f t="shared" si="86"/>
        <v>#VALUE!</v>
      </c>
      <c r="EV29" s="39" t="e">
        <f t="shared" si="87"/>
        <v>#VALUE!</v>
      </c>
      <c r="EX29" s="8">
        <f t="shared" si="88"/>
        <v>1272309.252364079</v>
      </c>
      <c r="EY29" s="8">
        <f t="shared" si="89"/>
        <v>1806679.138356992</v>
      </c>
      <c r="EZ29" s="8">
        <f t="shared" si="90"/>
        <v>1272309.2523640792</v>
      </c>
      <c r="FA29" s="8">
        <f t="shared" si="91"/>
        <v>0</v>
      </c>
      <c r="FB29" s="8" t="e">
        <f t="shared" si="92"/>
        <v>#VALUE!</v>
      </c>
      <c r="FC29" s="8">
        <f t="shared" si="93"/>
        <v>0</v>
      </c>
      <c r="FD29" s="8" t="e">
        <f t="shared" si="94"/>
        <v>#VALUE!</v>
      </c>
      <c r="FE29" s="8" t="e">
        <f t="shared" si="95"/>
        <v>#VALUE!</v>
      </c>
      <c r="FF29" s="8">
        <f t="shared" si="105"/>
        <v>925707.16064986412</v>
      </c>
      <c r="FG29" s="8">
        <f t="shared" si="96"/>
        <v>0</v>
      </c>
      <c r="FH29" s="8">
        <f t="shared" si="97"/>
        <v>925707.16064986412</v>
      </c>
      <c r="FI29" s="8">
        <f t="shared" si="98"/>
        <v>1340679.3361135961</v>
      </c>
      <c r="FJ29" s="38" t="e">
        <f>SUM(EX$8:EX29)+SUM(FB$8:FB29)+SUM(FF$8:FF29)</f>
        <v>#VALUE!</v>
      </c>
      <c r="FK29" s="38">
        <f>SUM(EY$8:EY29)+SUM(FC$8:FC29)+SUM(FG$8:FG29)</f>
        <v>7496374.9248050237</v>
      </c>
      <c r="FL29" s="38" t="e">
        <f>SUM(EZ$8:EZ29)+SUM(FD$8:FD29)+SUM(FH$8:FH29)</f>
        <v>#VALUE!</v>
      </c>
      <c r="FM29" s="38" t="e">
        <f>SUM(FA$8:FA29)+SUM(FE$8:FE29)+SUM(FI$8:FI29)</f>
        <v>#VALUE!</v>
      </c>
      <c r="FN29" s="39" t="e">
        <f t="shared" si="99"/>
        <v>#VALUE!</v>
      </c>
      <c r="FO29" s="39" t="e">
        <f t="shared" si="100"/>
        <v>#VALUE!</v>
      </c>
      <c r="FP29" s="39" t="e">
        <f t="shared" si="101"/>
        <v>#VALUE!</v>
      </c>
      <c r="FQ29" s="39" t="e">
        <f t="shared" si="102"/>
        <v>#VALUE!</v>
      </c>
    </row>
    <row r="30" spans="7:173" x14ac:dyDescent="0.2">
      <c r="G30" s="6">
        <v>23</v>
      </c>
      <c r="H30" s="6">
        <f>'[1]资源-木石铜粮'!BI28</f>
        <v>12756256.541105025</v>
      </c>
      <c r="I30" s="6">
        <f>'[1]资源-木石铜粮'!BJ28</f>
        <v>12756256.541105025</v>
      </c>
      <c r="J30" s="6">
        <f>'[1]资源-木石铜粮'!BK28</f>
        <v>12756256.541105025</v>
      </c>
      <c r="K30" s="6">
        <f>'[1]资源-木石铜粮'!BL28</f>
        <v>12756256.541105025</v>
      </c>
      <c r="L30" s="6">
        <f>'[1]资源-木石铜粮'!BM28</f>
        <v>12756256.541105025</v>
      </c>
      <c r="M30" s="6">
        <f>'[1]功能-战损相关'!EM33</f>
        <v>11682361.563321859</v>
      </c>
      <c r="N30" s="6">
        <f>'[1]功能-战损相关'!EN33</f>
        <v>15710073.079119764</v>
      </c>
      <c r="O30" s="6">
        <f>'[1]功能-战损相关'!EO33</f>
        <v>21641879.026363198</v>
      </c>
      <c r="P30" s="6">
        <f>'[1]功能-战损相关'!EP33</f>
        <v>15549583.805122795</v>
      </c>
      <c r="Q30" s="6">
        <f>'[1]功能-战损相关'!EQ33</f>
        <v>8650188.9539852533</v>
      </c>
      <c r="R30" s="6">
        <f>'[3]功能-圣人研究'!CA30</f>
        <v>536916.21575557673</v>
      </c>
      <c r="S30" s="6">
        <f>'[3]功能-圣人研究'!CB30</f>
        <v>812413.77517021459</v>
      </c>
      <c r="T30" s="6">
        <f>'[3]功能-圣人研究'!CC30</f>
        <v>1325244.5125740345</v>
      </c>
      <c r="U30" s="6">
        <f>'[3]功能-圣人研究'!CD30</f>
        <v>2179287.7295252848</v>
      </c>
      <c r="V30" s="6">
        <f>'[3]功能-圣人研究'!CE30</f>
        <v>3607110.2918592594</v>
      </c>
      <c r="X30" s="6">
        <v>23</v>
      </c>
      <c r="Y30" s="6">
        <f>[4]士兵相关信息!AI29</f>
        <v>383030.41790798993</v>
      </c>
      <c r="Z30" s="6">
        <f>[4]士兵相关信息!AJ29</f>
        <v>375225.21351665712</v>
      </c>
      <c r="AA30" s="6">
        <f>[4]士兵相关信息!AK29</f>
        <v>362262.73029800132</v>
      </c>
      <c r="AB30" s="6">
        <f>[4]士兵相关信息!AL29</f>
        <v>366452.87306308892</v>
      </c>
      <c r="AC30" s="6">
        <f>[4]士兵相关信息!AM29</f>
        <v>360682.10149037454</v>
      </c>
      <c r="AE30" s="6">
        <v>23</v>
      </c>
      <c r="AF30" s="6">
        <f>求节点(节奏总纲!D$4:D$163,H$8:H$167,节奏总纲!AA26)-IF($AE30=1,0,求节点(节奏总纲!D$4:D$163,H$8:H$167,节奏总纲!AA25))</f>
        <v>11002119.558983564</v>
      </c>
      <c r="AG30" s="6">
        <f>求节点(节奏总纲!E$4:E$163,I$8:I$167,节奏总纲!AB26)-IF($AE30=1,0,求节点(节奏总纲!E$4:E$163,I$8:I$167,节奏总纲!AB25))</f>
        <v>11203054.591565866</v>
      </c>
      <c r="AH30" s="6">
        <f>求节点(节奏总纲!F$4:F$163,J$8:J$167,节奏总纲!AC26)-IF($AE30=1,0,求节点(节奏总纲!F$4:F$163,J$8:J$167,节奏总纲!AC25))</f>
        <v>8636972.3266101852</v>
      </c>
      <c r="AI30" s="6">
        <f>求节点(节奏总纲!G$4:G$163,K$8:K$167,节奏总纲!AD26)-IF($AE30=1,0,求节点(节奏总纲!G$4:G$163,K$8:K$167,节奏总纲!AD25))</f>
        <v>5888890.0294271111</v>
      </c>
      <c r="AJ30" s="6">
        <f>求节点(节奏总纲!H$4:H$163,L$8:L$167,节奏总纲!AE26)-IF($AE30=1,0,求节点(节奏总纲!H$4:H$163,L$8:L$167,节奏总纲!AE25))</f>
        <v>5046330.2801225632</v>
      </c>
      <c r="AK30" s="6">
        <f>求节点(节奏总纲!D$4:D$163,M$8:M$167,节奏总纲!AA26)-IF($AE30=1,0,求节点(节奏总纲!D$4:D$163,M$8:M$167,节奏总纲!AA25))</f>
        <v>6590561.0888839923</v>
      </c>
      <c r="AL30" s="6">
        <f>求节点(节奏总纲!E$4:E$163,N$8:N$167,节奏总纲!AB26)-IF($AE30=1,0,求节点(节奏总纲!E$4:E$163,N$8:N$167,节奏总纲!AB25))</f>
        <v>7820753.2085916474</v>
      </c>
      <c r="AM30" s="6">
        <f>求节点(节奏总纲!F$4:F$163,O$8:O$167,节奏总纲!AC26)-IF($AE30=1,0,求节点(节奏总纲!F$4:F$163,O$8:O$167,节奏总纲!AC25))</f>
        <v>9447433.6924480274</v>
      </c>
      <c r="AN30" s="6">
        <f>求节点(节奏总纲!G$4:G$163,P$8:P$167,节奏总纲!AD26)-IF($AE30=1,0,求节点(节奏总纲!G$4:G$163,P$8:P$167,节奏总纲!AD25))</f>
        <v>6548352.6420529634</v>
      </c>
      <c r="AO30" s="6">
        <f>求节点(节奏总纲!H$4:H$163,Q$8:Q$167,节奏总纲!AE26)-IF($AE30=1,0,求节点(节奏总纲!H$4:H$163,Q$8:Q$167,节奏总纲!AE25))</f>
        <v>2996488.7994026486</v>
      </c>
      <c r="AP30" s="6">
        <f>求节点(节奏总纲!D$4:D$163,R$8:R$167,节奏总纲!AA26)-IF($AE30=1,0,求节点(节奏总纲!D$4:D$163,R$8:R$167,节奏总纲!AA25))</f>
        <v>3064390.3504914697</v>
      </c>
      <c r="AQ30" s="6">
        <f>求节点(节奏总纲!E$4:E$163,S$8:S$167,节奏总纲!AB26)-IF($AE30=1,0,求节点(节奏总纲!E$4:E$163,S$8:S$167,节奏总纲!AB25))</f>
        <v>3224595.4862294802</v>
      </c>
      <c r="AR30" s="6">
        <f>求节点(节奏总纲!F$4:F$163,T$8:T$167,节奏总纲!AC26)-IF($AE30=1,0,求节点(节奏总纲!F$4:F$163,T$8:T$167,节奏总纲!AC25))</f>
        <v>3538519.7725657905</v>
      </c>
      <c r="AS30" s="6">
        <f>求节点(节奏总纲!G$4:G$163,U$8:U$167,节奏总纲!AD26)-IF($AE30=1,0,求节点(节奏总纲!G$4:G$163,U$8:U$167,节奏总纲!AD25))</f>
        <v>4017083.164095303</v>
      </c>
      <c r="AT30" s="6">
        <f>求节点(节奏总纲!H$4:H$163,V$8:V$167,节奏总纲!AE26)-IF($AE30=1,0,求节点(节奏总纲!H$4:H$163,V$8:V$167,节奏总纲!AE25))</f>
        <v>4580838.5662574768</v>
      </c>
      <c r="AV30" s="6">
        <v>23</v>
      </c>
      <c r="AW30" s="6">
        <f>求节点(节奏总纲!D$4:D$163,Y$8:Y$167,节奏总纲!AA26)-IF($AV30=1,0,求节点(节奏总纲!D$4:D$163,Y$8:Y$167,节奏总纲!AA25))+求节点(节奏总纲!D$4:D$103,信息索引!AK$4:AK$163,节奏总纲!AA26)</f>
        <v>113305.56785852066</v>
      </c>
      <c r="AX30" s="6">
        <f>求节点(节奏总纲!E$4:E$163,Z$8:Z$167,节奏总纲!AB26)-IF($AV30=1,0,求节点(节奏总纲!E$4:E$163,Z$8:Z$167,节奏总纲!AB25))+求节点(节奏总纲!E$4:E$103,信息索引!AL$4:AL$163,节奏总纲!AB26)</f>
        <v>90335.729040977778</v>
      </c>
      <c r="AY30" s="6">
        <f>求节点(节奏总纲!F$4:F$163,AA$8:AA$167,节奏总纲!AC26)-IF($AV30=1,0,求节点(节奏总纲!F$4:F$163,AA$8:AA$167,节奏总纲!AC25))+求节点(节奏总纲!F$4:F$103,信息索引!AM$4:AM$163,节奏总纲!AC26)</f>
        <v>67751.796780733392</v>
      </c>
      <c r="AZ30" s="6">
        <f>求节点(节奏总纲!G$4:G$163,AB$8:AB$167,节奏总纲!AD26)-IF($AV30=1,0,求节点(节奏总纲!G$4:G$163,AB$8:AB$167,节奏总纲!AD25))+求节点(节奏总纲!G$4:G$103,信息索引!AN$4:AN$163,节奏总纲!AD26)</f>
        <v>35130.561293713516</v>
      </c>
      <c r="BA30" s="6">
        <f>求节点(节奏总纲!H$4:H$163,AC$8:AC$167,节奏总纲!AE26)-IF($AV30=1,0,求节点(节奏总纲!H$4:H$163,AC$8:AC$167,节奏总纲!AE25))+求节点(节奏总纲!H$4:H$103,信息索引!AO$4:AO$163,节奏总纲!AE26)</f>
        <v>17565.2806468567</v>
      </c>
      <c r="BC30" s="6">
        <v>1.44</v>
      </c>
      <c r="BD30" s="8">
        <v>23</v>
      </c>
      <c r="BE30" s="34">
        <f t="shared" si="16"/>
        <v>0.29069767441860467</v>
      </c>
      <c r="BF30" s="28">
        <f t="shared" si="17"/>
        <v>0.41860465116279066</v>
      </c>
      <c r="BG30" s="6">
        <f t="shared" si="18"/>
        <v>0.29069767441860461</v>
      </c>
      <c r="BH30" s="35">
        <v>0</v>
      </c>
      <c r="BI30" s="34" t="e">
        <f t="shared" si="19"/>
        <v>#VALUE!</v>
      </c>
      <c r="BJ30" s="6">
        <v>0</v>
      </c>
      <c r="BK30" s="6" t="e">
        <f t="shared" si="20"/>
        <v>#VALUE!</v>
      </c>
      <c r="BL30" s="28" t="e">
        <f>求节点(节奏总纲!D$4:D$163,[4]士兵阶位属性!CY$4:CY$163,节奏总纲!AA26)</f>
        <v>#VALUE!</v>
      </c>
      <c r="BM30" s="34">
        <f t="shared" si="22"/>
        <v>0.28000000000000003</v>
      </c>
      <c r="BN30" s="6">
        <f t="shared" si="106"/>
        <v>0</v>
      </c>
      <c r="BO30" s="6">
        <f t="shared" si="23"/>
        <v>0.28000000000000003</v>
      </c>
      <c r="BP30" s="35">
        <v>0.44</v>
      </c>
      <c r="BQ30" s="6" t="e">
        <f t="shared" si="24"/>
        <v>#VALUE!</v>
      </c>
      <c r="BR30" s="8">
        <f t="shared" si="25"/>
        <v>3198290.5694719665</v>
      </c>
      <c r="BS30" s="8">
        <f t="shared" si="26"/>
        <v>4605538.4200396314</v>
      </c>
      <c r="BT30" s="8">
        <f t="shared" si="27"/>
        <v>3198290.569471966</v>
      </c>
      <c r="BU30" s="8">
        <f t="shared" si="28"/>
        <v>0</v>
      </c>
      <c r="BV30" s="8" t="e">
        <f t="shared" si="29"/>
        <v>#VALUE!</v>
      </c>
      <c r="BW30" s="8">
        <f t="shared" si="30"/>
        <v>0</v>
      </c>
      <c r="BX30" s="8" t="e">
        <f t="shared" si="31"/>
        <v>#VALUE!</v>
      </c>
      <c r="BY30" s="8" t="e">
        <f t="shared" si="104"/>
        <v>#VALUE!</v>
      </c>
      <c r="BZ30" s="8">
        <f t="shared" si="32"/>
        <v>858029.29813761159</v>
      </c>
      <c r="CA30" s="8">
        <f t="shared" si="33"/>
        <v>0</v>
      </c>
      <c r="CB30" s="8">
        <f t="shared" si="34"/>
        <v>858029.29813761159</v>
      </c>
      <c r="CC30" s="8">
        <f t="shared" si="35"/>
        <v>1348331.7542162468</v>
      </c>
      <c r="CD30" s="38" t="e">
        <f>SUM(BR$8:BR30)+SUM(BV$8:BV30)+SUM(BZ$8:BZ30)</f>
        <v>#VALUE!</v>
      </c>
      <c r="CE30" s="38">
        <f>SUM(BS$8:BS30)+SUM(BW$8:BW30)+SUM(CA$8:CA30)</f>
        <v>18750542.738879874</v>
      </c>
      <c r="CF30" s="38" t="e">
        <f>SUM(BT$8:BT30)+SUM(BX$8:BX30)+SUM(CB$8:CB30)</f>
        <v>#VALUE!</v>
      </c>
      <c r="CG30" s="38" t="e">
        <f>SUM(BU$8:BU30)+SUM(BY$8:BY30)+SUM(CC$8:CC30)</f>
        <v>#VALUE!</v>
      </c>
      <c r="CH30" s="39" t="e">
        <f t="shared" si="36"/>
        <v>#VALUE!</v>
      </c>
      <c r="CI30" s="39" t="e">
        <f t="shared" si="37"/>
        <v>#VALUE!</v>
      </c>
      <c r="CJ30" s="39" t="e">
        <f t="shared" si="38"/>
        <v>#VALUE!</v>
      </c>
      <c r="CK30" s="39" t="e">
        <f t="shared" si="39"/>
        <v>#VALUE!</v>
      </c>
      <c r="CM30" s="8">
        <f t="shared" si="40"/>
        <v>3256701.9161528684</v>
      </c>
      <c r="CN30" s="8">
        <f t="shared" si="41"/>
        <v>4689650.7592601292</v>
      </c>
      <c r="CO30" s="8">
        <f t="shared" si="42"/>
        <v>3256701.9161528675</v>
      </c>
      <c r="CP30" s="8">
        <f t="shared" si="43"/>
        <v>0</v>
      </c>
      <c r="CQ30" s="8" t="e">
        <f t="shared" si="44"/>
        <v>#VALUE!</v>
      </c>
      <c r="CR30" s="8">
        <f t="shared" si="45"/>
        <v>0</v>
      </c>
      <c r="CS30" s="8" t="e">
        <f t="shared" si="46"/>
        <v>#VALUE!</v>
      </c>
      <c r="CT30" s="8" t="e">
        <f t="shared" si="47"/>
        <v>#VALUE!</v>
      </c>
      <c r="CU30" s="8">
        <f t="shared" si="48"/>
        <v>902886.73614425457</v>
      </c>
      <c r="CV30" s="8">
        <f t="shared" si="49"/>
        <v>0</v>
      </c>
      <c r="CW30" s="8">
        <f t="shared" si="50"/>
        <v>902886.73614425457</v>
      </c>
      <c r="CX30" s="8">
        <f t="shared" si="51"/>
        <v>1418822.0139409713</v>
      </c>
      <c r="CY30" s="38" t="e">
        <f>SUM(CM$8:CM30)+SUM(CQ$8:CQ30)+SUM(CU$8:CU30)</f>
        <v>#VALUE!</v>
      </c>
      <c r="CZ30" s="38">
        <f>SUM(CN$8:CN30)+SUM(CR$8:CR30)+SUM(CV$8:CV30)</f>
        <v>16422504.801408293</v>
      </c>
      <c r="DA30" s="38" t="e">
        <f>SUM(CO$8:CO30)+SUM(CS$8:CS30)+SUM(CW$8:CW30)</f>
        <v>#VALUE!</v>
      </c>
      <c r="DB30" s="38" t="e">
        <f>SUM(CP$8:CP30)+SUM(CT$8:CT30)+SUM(CX$8:CX30)</f>
        <v>#VALUE!</v>
      </c>
      <c r="DC30" s="39" t="e">
        <f t="shared" si="52"/>
        <v>#VALUE!</v>
      </c>
      <c r="DD30" s="39" t="e">
        <f t="shared" si="53"/>
        <v>#VALUE!</v>
      </c>
      <c r="DE30" s="39" t="e">
        <f t="shared" si="54"/>
        <v>#VALUE!</v>
      </c>
      <c r="DF30" s="39" t="e">
        <f t="shared" si="55"/>
        <v>#VALUE!</v>
      </c>
      <c r="DH30" s="8">
        <f t="shared" si="56"/>
        <v>2510747.7693634261</v>
      </c>
      <c r="DI30" s="8">
        <f t="shared" si="57"/>
        <v>3615476.7878833329</v>
      </c>
      <c r="DJ30" s="8">
        <f t="shared" si="58"/>
        <v>2510747.7693634257</v>
      </c>
      <c r="DK30" s="8">
        <f t="shared" si="59"/>
        <v>0</v>
      </c>
      <c r="DL30" s="8" t="e">
        <f t="shared" si="60"/>
        <v>#VALUE!</v>
      </c>
      <c r="DM30" s="8">
        <f t="shared" si="61"/>
        <v>0</v>
      </c>
      <c r="DN30" s="8" t="e">
        <f t="shared" si="62"/>
        <v>#VALUE!</v>
      </c>
      <c r="DO30" s="8" t="e">
        <f t="shared" si="63"/>
        <v>#VALUE!</v>
      </c>
      <c r="DP30" s="8">
        <f t="shared" si="64"/>
        <v>990785.53631842136</v>
      </c>
      <c r="DQ30" s="8">
        <f t="shared" si="65"/>
        <v>0</v>
      </c>
      <c r="DR30" s="8">
        <f t="shared" si="66"/>
        <v>990785.53631842136</v>
      </c>
      <c r="DS30" s="8">
        <f t="shared" si="67"/>
        <v>1556948.6999289477</v>
      </c>
      <c r="DT30" s="38" t="e">
        <f>SUM(DH$8:DH30)+SUM(DL$8:DL30)+SUM(DP$8:DP30)</f>
        <v>#VALUE!</v>
      </c>
      <c r="DU30" s="38">
        <f>SUM(DI$8:DI30)+SUM(DM$8:DM30)+SUM(DQ$8:DQ30)</f>
        <v>13826827.078787908</v>
      </c>
      <c r="DV30" s="38" t="e">
        <f>SUM(DJ$8:DJ30)+SUM(DN$8:DN30)+SUM(DR$8:DR30)</f>
        <v>#VALUE!</v>
      </c>
      <c r="DW30" s="38" t="e">
        <f>SUM(DK$8:DK30)+SUM(DO$8:DO30)+SUM(DS$8:DS30)</f>
        <v>#VALUE!</v>
      </c>
      <c r="DX30" s="39" t="e">
        <f t="shared" si="68"/>
        <v>#VALUE!</v>
      </c>
      <c r="DY30" s="39" t="e">
        <f t="shared" si="69"/>
        <v>#VALUE!</v>
      </c>
      <c r="DZ30" s="39" t="e">
        <f t="shared" si="70"/>
        <v>#VALUE!</v>
      </c>
      <c r="EA30" s="39" t="e">
        <f t="shared" si="71"/>
        <v>#VALUE!</v>
      </c>
      <c r="EC30" s="8">
        <f t="shared" si="72"/>
        <v>1711886.6364613697</v>
      </c>
      <c r="ED30" s="8">
        <f t="shared" si="73"/>
        <v>2465116.7565043718</v>
      </c>
      <c r="EE30" s="8">
        <f t="shared" si="74"/>
        <v>1711886.6364613692</v>
      </c>
      <c r="EF30" s="8">
        <f t="shared" si="75"/>
        <v>0</v>
      </c>
      <c r="EG30" s="8" t="e">
        <f t="shared" si="76"/>
        <v>#VALUE!</v>
      </c>
      <c r="EH30" s="8">
        <f t="shared" si="77"/>
        <v>0</v>
      </c>
      <c r="EI30" s="8" t="e">
        <f t="shared" si="78"/>
        <v>#VALUE!</v>
      </c>
      <c r="EJ30" s="8" t="e">
        <f t="shared" si="79"/>
        <v>#VALUE!</v>
      </c>
      <c r="EK30" s="8">
        <f t="shared" si="80"/>
        <v>1124783.2859466849</v>
      </c>
      <c r="EL30" s="8">
        <f t="shared" si="81"/>
        <v>0</v>
      </c>
      <c r="EM30" s="8">
        <f t="shared" si="82"/>
        <v>1124783.2859466849</v>
      </c>
      <c r="EN30" s="8">
        <f t="shared" si="83"/>
        <v>1767516.5922019333</v>
      </c>
      <c r="EO30" s="38" t="e">
        <f>SUM(EC$8:EC30)+SUM(EG$8:EG30)+SUM(EK$8:EK30)</f>
        <v>#VALUE!</v>
      </c>
      <c r="EP30" s="38">
        <f>SUM(ED$8:ED30)+SUM(EH$8:EH30)+SUM(EL$8:EL30)</f>
        <v>11245681.110724226</v>
      </c>
      <c r="EQ30" s="38" t="e">
        <f>SUM(EE$8:EE30)+SUM(EI$8:EI30)+SUM(EM$8:EM30)</f>
        <v>#VALUE!</v>
      </c>
      <c r="ER30" s="38" t="e">
        <f>SUM(EF$8:EF30)+SUM(EJ$8:EJ30)+SUM(EN$8:EN30)</f>
        <v>#VALUE!</v>
      </c>
      <c r="ES30" s="39" t="e">
        <f t="shared" si="84"/>
        <v>#VALUE!</v>
      </c>
      <c r="ET30" s="39" t="e">
        <f t="shared" si="85"/>
        <v>#VALUE!</v>
      </c>
      <c r="EU30" s="39" t="e">
        <f t="shared" si="86"/>
        <v>#VALUE!</v>
      </c>
      <c r="EV30" s="39" t="e">
        <f t="shared" si="87"/>
        <v>#VALUE!</v>
      </c>
      <c r="EX30" s="8">
        <f t="shared" si="88"/>
        <v>1466956.476779815</v>
      </c>
      <c r="EY30" s="8">
        <f t="shared" si="89"/>
        <v>2112417.3265629332</v>
      </c>
      <c r="EZ30" s="8">
        <f t="shared" si="90"/>
        <v>1466956.4767798148</v>
      </c>
      <c r="FA30" s="8">
        <f t="shared" si="91"/>
        <v>0</v>
      </c>
      <c r="FB30" s="8" t="e">
        <f t="shared" si="92"/>
        <v>#VALUE!</v>
      </c>
      <c r="FC30" s="8">
        <f t="shared" si="93"/>
        <v>0</v>
      </c>
      <c r="FD30" s="8" t="e">
        <f t="shared" si="94"/>
        <v>#VALUE!</v>
      </c>
      <c r="FE30" s="8" t="e">
        <f t="shared" si="95"/>
        <v>#VALUE!</v>
      </c>
      <c r="FF30" s="8">
        <f t="shared" si="105"/>
        <v>1282634.7985520936</v>
      </c>
      <c r="FG30" s="8">
        <f t="shared" si="96"/>
        <v>0</v>
      </c>
      <c r="FH30" s="8">
        <f t="shared" si="97"/>
        <v>1282634.7985520936</v>
      </c>
      <c r="FI30" s="8">
        <f t="shared" si="98"/>
        <v>2015568.9691532899</v>
      </c>
      <c r="FJ30" s="38" t="e">
        <f>SUM(EX$8:EX30)+SUM(FB$8:FB30)+SUM(FF$8:FF30)</f>
        <v>#VALUE!</v>
      </c>
      <c r="FK30" s="38">
        <f>SUM(EY$8:EY30)+SUM(FC$8:FC30)+SUM(FG$8:FG30)</f>
        <v>9608792.2513679564</v>
      </c>
      <c r="FL30" s="38" t="e">
        <f>SUM(EZ$8:EZ30)+SUM(FD$8:FD30)+SUM(FH$8:FH30)</f>
        <v>#VALUE!</v>
      </c>
      <c r="FM30" s="38" t="e">
        <f>SUM(FA$8:FA30)+SUM(FE$8:FE30)+SUM(FI$8:FI30)</f>
        <v>#VALUE!</v>
      </c>
      <c r="FN30" s="39" t="e">
        <f t="shared" si="99"/>
        <v>#VALUE!</v>
      </c>
      <c r="FO30" s="39" t="e">
        <f t="shared" si="100"/>
        <v>#VALUE!</v>
      </c>
      <c r="FP30" s="39" t="e">
        <f t="shared" si="101"/>
        <v>#VALUE!</v>
      </c>
      <c r="FQ30" s="39" t="e">
        <f t="shared" si="102"/>
        <v>#VALUE!</v>
      </c>
    </row>
    <row r="31" spans="7:173" x14ac:dyDescent="0.2">
      <c r="G31" s="6">
        <v>24</v>
      </c>
      <c r="H31" s="6">
        <f>'[1]资源-木石铜粮'!BI29</f>
        <v>14283749.312839821</v>
      </c>
      <c r="I31" s="6">
        <f>'[1]资源-木石铜粮'!BJ29</f>
        <v>14283749.312839821</v>
      </c>
      <c r="J31" s="6">
        <f>'[1]资源-木石铜粮'!BK29</f>
        <v>14283749.312839821</v>
      </c>
      <c r="K31" s="6">
        <f>'[1]资源-木石铜粮'!BL29</f>
        <v>14283749.312839821</v>
      </c>
      <c r="L31" s="6">
        <f>'[1]资源-木石铜粮'!BM29</f>
        <v>14283749.312839821</v>
      </c>
      <c r="M31" s="6">
        <f>'[1]功能-战损相关'!EM34</f>
        <v>13035804.241646839</v>
      </c>
      <c r="N31" s="6">
        <f>'[1]功能-战损相关'!EN34</f>
        <v>17601061.265384998</v>
      </c>
      <c r="O31" s="6">
        <f>'[1]功能-战损相关'!EO34</f>
        <v>24290852.221138123</v>
      </c>
      <c r="P31" s="6">
        <f>'[1]功能-战损相关'!EP34</f>
        <v>17569214.600252859</v>
      </c>
      <c r="Q31" s="6">
        <f>'[1]功能-战损相关'!EQ34</f>
        <v>9727728.3148155957</v>
      </c>
      <c r="R31" s="6">
        <f>'[3]功能-圣人研究'!CA31</f>
        <v>786361.94083114178</v>
      </c>
      <c r="S31" s="6">
        <f>'[3]功能-圣人研究'!CB31</f>
        <v>1182986.1430966794</v>
      </c>
      <c r="T31" s="6">
        <f>'[3]功能-圣人研究'!CC31</f>
        <v>1832462.1473123329</v>
      </c>
      <c r="U31" s="6">
        <f>'[3]功能-圣人研究'!CD31</f>
        <v>3108674.3414287986</v>
      </c>
      <c r="V31" s="6">
        <f>'[3]功能-圣人研究'!CE31</f>
        <v>4838126.2017060472</v>
      </c>
      <c r="X31" s="6">
        <v>24</v>
      </c>
      <c r="Y31" s="6">
        <f>[4]士兵相关信息!AI30</f>
        <v>405298.01925984037</v>
      </c>
      <c r="Z31" s="6">
        <f>[4]士兵相关信息!AJ30</f>
        <v>394966.67252087622</v>
      </c>
      <c r="AA31" s="6">
        <f>[4]士兵相关信息!AK30</f>
        <v>378860.08200849651</v>
      </c>
      <c r="AB31" s="6">
        <f>[4]士兵相关信息!AL30</f>
        <v>378710.65220840962</v>
      </c>
      <c r="AC31" s="6">
        <f>[4]士兵相关信息!AM30</f>
        <v>366535.80509669508</v>
      </c>
      <c r="AE31" s="6">
        <v>24</v>
      </c>
      <c r="AF31" s="6">
        <f>求节点(节奏总纲!D$4:D$163,H$8:H$167,节奏总纲!AA27)-IF($AE31=1,0,求节点(节奏总纲!D$4:D$163,H$8:H$167,节奏总纲!AA26))</f>
        <v>13405964.646233685</v>
      </c>
      <c r="AG31" s="6">
        <f>求节点(节奏总纲!E$4:E$163,I$8:I$167,节奏总纲!AB27)-IF($AE31=1,0,求节点(节奏总纲!E$4:E$163,I$8:I$167,节奏总纲!AB26))</f>
        <v>11889282.214505605</v>
      </c>
      <c r="AH31" s="6">
        <f>求节点(节奏总纲!F$4:F$163,J$8:J$167,节奏总纲!AC27)-IF($AE31=1,0,求节点(节奏总纲!F$4:F$163,J$8:J$167,节奏总纲!AC26))</f>
        <v>11138186.755383566</v>
      </c>
      <c r="AI31" s="6">
        <f>求节点(节奏总纲!G$4:G$163,K$8:K$167,节奏总纲!AD27)-IF($AE31=1,0,求节点(节奏总纲!G$4:G$163,K$8:K$167,节奏总纲!AD26))</f>
        <v>10554782.334608518</v>
      </c>
      <c r="AJ31" s="6">
        <f>求节点(节奏总纲!H$4:H$163,L$8:L$167,节奏总纲!AE27)-IF($AE31=1,0,求节点(节奏总纲!H$4:H$163,L$8:L$167,节奏总纲!AE26))</f>
        <v>6269719.2996634841</v>
      </c>
      <c r="AK31" s="6">
        <f>求节点(节奏总纲!D$4:D$163,M$8:M$167,节奏总纲!AA27)-IF($AE31=1,0,求节点(节奏总纲!D$4:D$163,M$8:M$167,节奏总纲!AA26))</f>
        <v>8432975.2428171672</v>
      </c>
      <c r="AL31" s="6">
        <f>求节点(节奏总纲!E$4:E$163,N$8:N$167,节奏总纲!AB27)-IF($AE31=1,0,求节点(节奏总纲!E$4:E$163,N$8:N$167,节奏总纲!AB26))</f>
        <v>9826128.6043861359</v>
      </c>
      <c r="AM31" s="6">
        <f>求节点(节奏总纲!F$4:F$163,O$8:O$167,节奏总纲!AC27)-IF($AE31=1,0,求节点(节奏总纲!F$4:F$163,O$8:O$167,节奏总纲!AC26))</f>
        <v>11346147.338817462</v>
      </c>
      <c r="AN31" s="6">
        <f>求节点(节奏总纲!G$4:G$163,P$8:P$167,节奏总纲!AD27)-IF($AE31=1,0,求节点(节奏总纲!G$4:G$163,P$8:P$167,节奏总纲!AD26))</f>
        <v>7982217.1621066257</v>
      </c>
      <c r="AO31" s="6">
        <f>求节点(节奏总纲!H$4:H$163,Q$8:Q$167,节奏总纲!AE27)-IF($AE31=1,0,求节点(节奏总纲!H$4:H$163,Q$8:Q$167,节奏总纲!AE26))</f>
        <v>3638395.9982633479</v>
      </c>
      <c r="AP31" s="6">
        <f>求节点(节奏总纲!D$4:D$163,R$8:R$167,节奏总纲!AA27)-IF($AE31=1,0,求节点(节奏总纲!D$4:D$163,R$8:R$167,节奏总纲!AA26))</f>
        <v>4016929.2942187749</v>
      </c>
      <c r="AQ31" s="6">
        <f>求节点(节奏总纲!E$4:E$163,S$8:S$167,节奏总纲!AB27)-IF($AE31=1,0,求节点(节奏总纲!E$4:E$163,S$8:S$167,节奏总纲!AB26))</f>
        <v>4181362.9840969611</v>
      </c>
      <c r="AR31" s="6">
        <f>求节点(节奏总纲!F$4:F$163,T$8:T$167,节奏总纲!AC27)-IF($AE31=1,0,求节点(节奏总纲!F$4:F$163,T$8:T$167,节奏总纲!AC26))</f>
        <v>4578597.0763255246</v>
      </c>
      <c r="AS31" s="6">
        <f>求节点(节奏总纲!G$4:G$163,U$8:U$167,节奏总纲!AD27)-IF($AE31=1,0,求节点(节奏总纲!G$4:G$163,U$8:U$167,节奏总纲!AD26))</f>
        <v>5210652.6122770254</v>
      </c>
      <c r="AT31" s="6">
        <f>求节点(节奏总纲!H$4:H$163,V$8:V$167,节奏总纲!AE27)-IF($AE31=1,0,求节点(节奏总纲!H$4:H$163,V$8:V$167,节奏总纲!AE26))</f>
        <v>6000773.9922780208</v>
      </c>
      <c r="AV31" s="6">
        <v>24</v>
      </c>
      <c r="AW31" s="6">
        <f>求节点(节奏总纲!D$4:D$163,Y$8:Y$167,节奏总纲!AA27)-IF($AV31=1,0,求节点(节奏总纲!D$4:D$163,Y$8:Y$167,节奏总纲!AA26))+求节点(节奏总纲!D$4:D$103,信息索引!AK$4:AK$163,节奏总纲!AA27)</f>
        <v>162015.88257514848</v>
      </c>
      <c r="AX31" s="6">
        <f>求节点(节奏总纲!E$4:E$163,Z$8:Z$167,节奏总纲!AB27)-IF($AV31=1,0,求节点(节奏总纲!E$4:E$163,Z$8:Z$167,节奏总纲!AB26))+求节点(节奏总纲!E$4:E$103,信息索引!AL$4:AL$163,节奏总纲!AB27)</f>
        <v>106563.21104383026</v>
      </c>
      <c r="AY31" s="6">
        <f>求节点(节奏总纲!F$4:F$163,AA$8:AA$167,节奏总纲!AC27)-IF($AV31=1,0,求节点(节奏总纲!F$4:F$163,AA$8:AA$167,节奏总纲!AC26))+求节点(节奏总纲!F$4:F$103,信息索引!AM$4:AM$163,节奏总纲!AC27)</f>
        <v>79651.235249847407</v>
      </c>
      <c r="AZ31" s="6">
        <f>求节点(节奏总纲!G$4:G$163,AB$8:AB$167,节奏总纲!AD27)-IF($AV31=1,0,求节点(节奏总纲!G$4:G$163,AB$8:AB$167,节奏总纲!AD26))+求节点(节奏总纲!G$4:G$103,信息索引!AN$4:AN$163,节奏总纲!AD27)</f>
        <v>41300.640499920875</v>
      </c>
      <c r="BA31" s="6">
        <f>求节点(节奏总纲!H$4:H$163,AC$8:AC$167,节奏总纲!AE27)-IF($AV31=1,0,求节点(节奏总纲!H$4:H$163,AC$8:AC$167,节奏总纲!AE26))+求节点(节奏总纲!H$4:H$103,信息索引!AO$4:AO$163,节奏总纲!AE27)</f>
        <v>20650.320249960467</v>
      </c>
      <c r="BC31" s="6">
        <v>1.46</v>
      </c>
      <c r="BD31" s="8">
        <v>24</v>
      </c>
      <c r="BE31" s="34">
        <f t="shared" si="16"/>
        <v>0.28901734104046239</v>
      </c>
      <c r="BF31" s="28">
        <f t="shared" si="17"/>
        <v>0.42196531791907516</v>
      </c>
      <c r="BG31" s="6">
        <f t="shared" si="18"/>
        <v>0.28901734104046245</v>
      </c>
      <c r="BH31" s="35">
        <v>0</v>
      </c>
      <c r="BI31" s="34" t="e">
        <f t="shared" si="19"/>
        <v>#VALUE!</v>
      </c>
      <c r="BJ31" s="6">
        <v>0</v>
      </c>
      <c r="BK31" s="6" t="e">
        <f t="shared" si="20"/>
        <v>#VALUE!</v>
      </c>
      <c r="BL31" s="28" t="e">
        <f>求节点(节奏总纲!D$4:D$163,[4]士兵阶位属性!CY$4:CY$163,节奏总纲!AA27)</f>
        <v>#VALUE!</v>
      </c>
      <c r="BM31" s="34">
        <f t="shared" si="22"/>
        <v>0.27</v>
      </c>
      <c r="BN31" s="6">
        <f t="shared" si="106"/>
        <v>0</v>
      </c>
      <c r="BO31" s="6">
        <f t="shared" si="23"/>
        <v>0.27</v>
      </c>
      <c r="BP31" s="35">
        <v>0.46</v>
      </c>
      <c r="BQ31" s="6" t="e">
        <f t="shared" si="24"/>
        <v>#VALUE!</v>
      </c>
      <c r="BR31" s="8">
        <f t="shared" si="25"/>
        <v>3874556.2561369026</v>
      </c>
      <c r="BS31" s="8">
        <f t="shared" si="26"/>
        <v>5656852.1339598792</v>
      </c>
      <c r="BT31" s="8">
        <f t="shared" si="27"/>
        <v>3874556.2561369035</v>
      </c>
      <c r="BU31" s="8">
        <f t="shared" si="28"/>
        <v>0</v>
      </c>
      <c r="BV31" s="8" t="e">
        <f t="shared" si="29"/>
        <v>#VALUE!</v>
      </c>
      <c r="BW31" s="8">
        <f t="shared" si="30"/>
        <v>0</v>
      </c>
      <c r="BX31" s="8" t="e">
        <f t="shared" si="31"/>
        <v>#VALUE!</v>
      </c>
      <c r="BY31" s="8" t="e">
        <f t="shared" si="104"/>
        <v>#VALUE!</v>
      </c>
      <c r="BZ31" s="8">
        <f t="shared" si="32"/>
        <v>1084570.9094390692</v>
      </c>
      <c r="CA31" s="8">
        <f t="shared" si="33"/>
        <v>0</v>
      </c>
      <c r="CB31" s="8">
        <f t="shared" si="34"/>
        <v>1084570.9094390692</v>
      </c>
      <c r="CC31" s="8">
        <f t="shared" si="35"/>
        <v>1847787.4753406364</v>
      </c>
      <c r="CD31" s="38" t="e">
        <f>SUM(BR$8:BR31)+SUM(BV$8:BV31)+SUM(BZ$8:BZ31)</f>
        <v>#VALUE!</v>
      </c>
      <c r="CE31" s="38">
        <f>SUM(BS$8:BS31)+SUM(BW$8:BW31)+SUM(CA$8:CA31)</f>
        <v>24407394.872839753</v>
      </c>
      <c r="CF31" s="38" t="e">
        <f>SUM(BT$8:BT31)+SUM(BX$8:BX31)+SUM(CB$8:CB31)</f>
        <v>#VALUE!</v>
      </c>
      <c r="CG31" s="38" t="e">
        <f>SUM(BU$8:BU31)+SUM(BY$8:BY31)+SUM(CC$8:CC31)</f>
        <v>#VALUE!</v>
      </c>
      <c r="CH31" s="39" t="e">
        <f t="shared" si="36"/>
        <v>#VALUE!</v>
      </c>
      <c r="CI31" s="39" t="e">
        <f t="shared" si="37"/>
        <v>#VALUE!</v>
      </c>
      <c r="CJ31" s="39" t="e">
        <f t="shared" si="38"/>
        <v>#VALUE!</v>
      </c>
      <c r="CK31" s="39" t="e">
        <f t="shared" si="39"/>
        <v>#VALUE!</v>
      </c>
      <c r="CM31" s="8">
        <f t="shared" si="40"/>
        <v>3436208.7325160704</v>
      </c>
      <c r="CN31" s="8">
        <f t="shared" si="41"/>
        <v>5016864.7494734637</v>
      </c>
      <c r="CO31" s="8">
        <f t="shared" si="42"/>
        <v>3436208.7325160713</v>
      </c>
      <c r="CP31" s="8">
        <f t="shared" si="43"/>
        <v>0</v>
      </c>
      <c r="CQ31" s="8" t="e">
        <f t="shared" si="44"/>
        <v>#VALUE!</v>
      </c>
      <c r="CR31" s="8">
        <f t="shared" si="45"/>
        <v>0</v>
      </c>
      <c r="CS31" s="8" t="e">
        <f t="shared" si="46"/>
        <v>#VALUE!</v>
      </c>
      <c r="CT31" s="8" t="e">
        <f t="shared" si="47"/>
        <v>#VALUE!</v>
      </c>
      <c r="CU31" s="8">
        <f t="shared" si="48"/>
        <v>1128968.0057061797</v>
      </c>
      <c r="CV31" s="8">
        <f t="shared" si="49"/>
        <v>0</v>
      </c>
      <c r="CW31" s="8">
        <f t="shared" si="50"/>
        <v>1128968.0057061797</v>
      </c>
      <c r="CX31" s="8">
        <f t="shared" si="51"/>
        <v>1923426.9726846023</v>
      </c>
      <c r="CY31" s="38" t="e">
        <f>SUM(CM$8:CM31)+SUM(CQ$8:CQ31)+SUM(CU$8:CU31)</f>
        <v>#VALUE!</v>
      </c>
      <c r="CZ31" s="38">
        <f>SUM(CN$8:CN31)+SUM(CR$8:CR31)+SUM(CV$8:CV31)</f>
        <v>21439369.550881758</v>
      </c>
      <c r="DA31" s="38" t="e">
        <f>SUM(CO$8:CO31)+SUM(CS$8:CS31)+SUM(CW$8:CW31)</f>
        <v>#VALUE!</v>
      </c>
      <c r="DB31" s="38" t="e">
        <f>SUM(CP$8:CP31)+SUM(CT$8:CT31)+SUM(CX$8:CX31)</f>
        <v>#VALUE!</v>
      </c>
      <c r="DC31" s="39" t="e">
        <f t="shared" si="52"/>
        <v>#VALUE!</v>
      </c>
      <c r="DD31" s="39" t="e">
        <f t="shared" si="53"/>
        <v>#VALUE!</v>
      </c>
      <c r="DE31" s="39" t="e">
        <f t="shared" si="54"/>
        <v>#VALUE!</v>
      </c>
      <c r="DF31" s="39" t="e">
        <f t="shared" si="55"/>
        <v>#VALUE!</v>
      </c>
      <c r="DH31" s="8">
        <f t="shared" si="56"/>
        <v>3219129.1200530534</v>
      </c>
      <c r="DI31" s="8">
        <f t="shared" si="57"/>
        <v>4699928.5152774584</v>
      </c>
      <c r="DJ31" s="8">
        <f t="shared" si="58"/>
        <v>3219129.1200530538</v>
      </c>
      <c r="DK31" s="8">
        <f t="shared" si="59"/>
        <v>0</v>
      </c>
      <c r="DL31" s="8" t="e">
        <f t="shared" si="60"/>
        <v>#VALUE!</v>
      </c>
      <c r="DM31" s="8">
        <f t="shared" si="61"/>
        <v>0</v>
      </c>
      <c r="DN31" s="8" t="e">
        <f t="shared" si="62"/>
        <v>#VALUE!</v>
      </c>
      <c r="DO31" s="8" t="e">
        <f t="shared" si="63"/>
        <v>#VALUE!</v>
      </c>
      <c r="DP31" s="8">
        <f t="shared" si="64"/>
        <v>1236221.2106078917</v>
      </c>
      <c r="DQ31" s="8">
        <f t="shared" si="65"/>
        <v>0</v>
      </c>
      <c r="DR31" s="8">
        <f t="shared" si="66"/>
        <v>1236221.2106078917</v>
      </c>
      <c r="DS31" s="8">
        <f t="shared" si="67"/>
        <v>2106154.6551097413</v>
      </c>
      <c r="DT31" s="38" t="e">
        <f>SUM(DH$8:DH31)+SUM(DL$8:DL31)+SUM(DP$8:DP31)</f>
        <v>#VALUE!</v>
      </c>
      <c r="DU31" s="38">
        <f>SUM(DI$8:DI31)+SUM(DM$8:DM31)+SUM(DQ$8:DQ31)</f>
        <v>18526755.594065368</v>
      </c>
      <c r="DV31" s="38" t="e">
        <f>SUM(DJ$8:DJ31)+SUM(DN$8:DN31)+SUM(DR$8:DR31)</f>
        <v>#VALUE!</v>
      </c>
      <c r="DW31" s="38" t="e">
        <f>SUM(DK$8:DK31)+SUM(DO$8:DO31)+SUM(DS$8:DS31)</f>
        <v>#VALUE!</v>
      </c>
      <c r="DX31" s="39" t="e">
        <f t="shared" si="68"/>
        <v>#VALUE!</v>
      </c>
      <c r="DY31" s="39" t="e">
        <f t="shared" si="69"/>
        <v>#VALUE!</v>
      </c>
      <c r="DZ31" s="39" t="e">
        <f t="shared" si="70"/>
        <v>#VALUE!</v>
      </c>
      <c r="EA31" s="39" t="e">
        <f t="shared" si="71"/>
        <v>#VALUE!</v>
      </c>
      <c r="EC31" s="8">
        <f t="shared" si="72"/>
        <v>3050515.1256093979</v>
      </c>
      <c r="ED31" s="8">
        <f t="shared" si="73"/>
        <v>4453752.0833897218</v>
      </c>
      <c r="EE31" s="8">
        <f t="shared" si="74"/>
        <v>3050515.1256093984</v>
      </c>
      <c r="EF31" s="8">
        <f t="shared" si="75"/>
        <v>0</v>
      </c>
      <c r="EG31" s="8" t="e">
        <f t="shared" si="76"/>
        <v>#VALUE!</v>
      </c>
      <c r="EH31" s="8">
        <f t="shared" si="77"/>
        <v>0</v>
      </c>
      <c r="EI31" s="8" t="e">
        <f t="shared" si="78"/>
        <v>#VALUE!</v>
      </c>
      <c r="EJ31" s="8" t="e">
        <f t="shared" si="79"/>
        <v>#VALUE!</v>
      </c>
      <c r="EK31" s="8">
        <f t="shared" si="80"/>
        <v>1406876.2053147969</v>
      </c>
      <c r="EL31" s="8">
        <f t="shared" si="81"/>
        <v>0</v>
      </c>
      <c r="EM31" s="8">
        <f t="shared" si="82"/>
        <v>1406876.2053147969</v>
      </c>
      <c r="EN31" s="8">
        <f t="shared" si="83"/>
        <v>2396900.2016474316</v>
      </c>
      <c r="EO31" s="38" t="e">
        <f>SUM(EC$8:EC31)+SUM(EG$8:EG31)+SUM(EK$8:EK31)</f>
        <v>#VALUE!</v>
      </c>
      <c r="EP31" s="38">
        <f>SUM(ED$8:ED31)+SUM(EH$8:EH31)+SUM(EL$8:EL31)</f>
        <v>15699433.194113947</v>
      </c>
      <c r="EQ31" s="38" t="e">
        <f>SUM(EE$8:EE31)+SUM(EI$8:EI31)+SUM(EM$8:EM31)</f>
        <v>#VALUE!</v>
      </c>
      <c r="ER31" s="38" t="e">
        <f>SUM(EF$8:EF31)+SUM(EJ$8:EJ31)+SUM(EN$8:EN31)</f>
        <v>#VALUE!</v>
      </c>
      <c r="ES31" s="39" t="e">
        <f t="shared" si="84"/>
        <v>#VALUE!</v>
      </c>
      <c r="ET31" s="39" t="e">
        <f t="shared" si="85"/>
        <v>#VALUE!</v>
      </c>
      <c r="EU31" s="39" t="e">
        <f t="shared" si="86"/>
        <v>#VALUE!</v>
      </c>
      <c r="EV31" s="39" t="e">
        <f t="shared" si="87"/>
        <v>#VALUE!</v>
      </c>
      <c r="EX31" s="8">
        <f t="shared" si="88"/>
        <v>1812057.6010588103</v>
      </c>
      <c r="EY31" s="8">
        <f t="shared" si="89"/>
        <v>2645604.0975458631</v>
      </c>
      <c r="EZ31" s="8">
        <f t="shared" si="90"/>
        <v>1812057.6010588105</v>
      </c>
      <c r="FA31" s="8">
        <f t="shared" si="91"/>
        <v>0</v>
      </c>
      <c r="FB31" s="8" t="e">
        <f t="shared" si="92"/>
        <v>#VALUE!</v>
      </c>
      <c r="FC31" s="8">
        <f t="shared" si="93"/>
        <v>0</v>
      </c>
      <c r="FD31" s="8" t="e">
        <f t="shared" si="94"/>
        <v>#VALUE!</v>
      </c>
      <c r="FE31" s="8" t="e">
        <f t="shared" si="95"/>
        <v>#VALUE!</v>
      </c>
      <c r="FF31" s="8">
        <f t="shared" si="105"/>
        <v>1620208.9779150658</v>
      </c>
      <c r="FG31" s="8">
        <f t="shared" si="96"/>
        <v>0</v>
      </c>
      <c r="FH31" s="8">
        <f t="shared" si="97"/>
        <v>1620208.9779150658</v>
      </c>
      <c r="FI31" s="8">
        <f t="shared" si="98"/>
        <v>2760356.0364478896</v>
      </c>
      <c r="FJ31" s="38" t="e">
        <f>SUM(EX$8:EX31)+SUM(FB$8:FB31)+SUM(FF$8:FF31)</f>
        <v>#VALUE!</v>
      </c>
      <c r="FK31" s="38">
        <f>SUM(EY$8:EY31)+SUM(FC$8:FC31)+SUM(FG$8:FG31)</f>
        <v>12254396.348913819</v>
      </c>
      <c r="FL31" s="38" t="e">
        <f>SUM(EZ$8:EZ31)+SUM(FD$8:FD31)+SUM(FH$8:FH31)</f>
        <v>#VALUE!</v>
      </c>
      <c r="FM31" s="38" t="e">
        <f>SUM(FA$8:FA31)+SUM(FE$8:FE31)+SUM(FI$8:FI31)</f>
        <v>#VALUE!</v>
      </c>
      <c r="FN31" s="39" t="e">
        <f t="shared" si="99"/>
        <v>#VALUE!</v>
      </c>
      <c r="FO31" s="39" t="e">
        <f t="shared" si="100"/>
        <v>#VALUE!</v>
      </c>
      <c r="FP31" s="39" t="e">
        <f t="shared" si="101"/>
        <v>#VALUE!</v>
      </c>
      <c r="FQ31" s="39" t="e">
        <f t="shared" si="102"/>
        <v>#VALUE!</v>
      </c>
    </row>
    <row r="32" spans="7:173" x14ac:dyDescent="0.2">
      <c r="G32" s="6">
        <v>25</v>
      </c>
      <c r="H32" s="6">
        <f>'[1]资源-木石铜粮'!BI30</f>
        <v>16479227.632331226</v>
      </c>
      <c r="I32" s="6">
        <f>'[1]资源-木石铜粮'!BJ30</f>
        <v>16479227.632331226</v>
      </c>
      <c r="J32" s="6">
        <f>'[1]资源-木石铜粮'!BK30</f>
        <v>16479227.632331226</v>
      </c>
      <c r="K32" s="6">
        <f>'[1]资源-木石铜粮'!BL30</f>
        <v>16479227.632331226</v>
      </c>
      <c r="L32" s="6">
        <f>'[1]资源-木石铜粮'!BM30</f>
        <v>16479227.632331226</v>
      </c>
      <c r="M32" s="6">
        <f>'[1]功能-战损相关'!EM35</f>
        <v>14524329.487618532</v>
      </c>
      <c r="N32" s="6">
        <f>'[1]功能-战损相关'!EN35</f>
        <v>19657187.472263832</v>
      </c>
      <c r="O32" s="6">
        <f>'[1]功能-战损相关'!EO35</f>
        <v>27247332.1684701</v>
      </c>
      <c r="P32" s="6">
        <f>'[1]功能-战损相关'!EP35</f>
        <v>19731197.290897105</v>
      </c>
      <c r="Q32" s="6">
        <f>'[1]功能-战损相关'!EQ35</f>
        <v>10868871.006197875</v>
      </c>
      <c r="R32" s="6">
        <f>'[3]功能-圣人研究'!CA32</f>
        <v>1131705.6893124697</v>
      </c>
      <c r="S32" s="6">
        <f>'[3]功能-圣人研究'!CB32</f>
        <v>1621748.1182056302</v>
      </c>
      <c r="T32" s="6">
        <f>'[3]功能-圣人研究'!CC32</f>
        <v>2554987.6840605238</v>
      </c>
      <c r="U32" s="6">
        <f>'[3]功能-圣人研究'!CD32</f>
        <v>4120050.191900224</v>
      </c>
      <c r="V32" s="6">
        <f>'[3]功能-圣人研究'!CE32</f>
        <v>6336874.9751945734</v>
      </c>
      <c r="X32" s="6">
        <v>25</v>
      </c>
      <c r="Y32" s="6">
        <f>[4]士兵相关信息!AI31</f>
        <v>435982.65037830546</v>
      </c>
      <c r="Z32" s="6">
        <f>[4]士兵相关信息!AJ31</f>
        <v>415932.9202676866</v>
      </c>
      <c r="AA32" s="6">
        <f>[4]士兵相关信息!AK31</f>
        <v>396162.22654737998</v>
      </c>
      <c r="AB32" s="6">
        <f>[4]士兵相关信息!AL31</f>
        <v>391573.75344548846</v>
      </c>
      <c r="AC32" s="6">
        <f>[4]士兵相关信息!AM31</f>
        <v>372529.78409308568</v>
      </c>
      <c r="AE32" s="6">
        <v>25</v>
      </c>
      <c r="AF32" s="6">
        <f>求节点(节奏总纲!D$4:D$163,H$8:H$167,节奏总纲!AA28)-IF($AE32=1,0,求节点(节奏总纲!D$4:D$163,H$8:H$167,节奏总纲!AA27))</f>
        <v>17129516.696271278</v>
      </c>
      <c r="AG32" s="6">
        <f>求节点(节奏总纲!E$4:E$163,I$8:I$167,节奏总纲!AB28)-IF($AE32=1,0,求节点(节奏总纲!E$4:E$163,I$8:I$167,节奏总纲!AB27))</f>
        <v>14765975.93361187</v>
      </c>
      <c r="AH32" s="6">
        <f>求节点(节奏总纲!F$4:F$163,J$8:J$167,节奏总纲!AC28)-IF($AE32=1,0,求节点(节奏总纲!F$4:F$163,J$8:J$167,节奏总纲!AC27))</f>
        <v>12683962.696788579</v>
      </c>
      <c r="AI32" s="6">
        <f>求节点(节奏总纲!G$4:G$163,K$8:K$167,节奏总纲!AD28)-IF($AE32=1,0,求节点(节奏总纲!G$4:G$163,K$8:K$167,节奏总纲!AD27))</f>
        <v>10992703.05647821</v>
      </c>
      <c r="AJ32" s="6">
        <f>求节点(节奏总纲!H$4:H$163,L$8:L$167,节奏总纲!AE28)-IF($AE32=1,0,求节点(节奏总纲!H$4:H$163,L$8:L$167,节奏总纲!AE27))</f>
        <v>11356279.66689463</v>
      </c>
      <c r="AK32" s="6">
        <f>求节点(节奏总纲!D$4:D$163,M$8:M$167,节奏总纲!AA28)-IF($AE32=1,0,求节点(节奏总纲!D$4:D$163,M$8:M$167,节奏总纲!AA27))</f>
        <v>10389391.627534457</v>
      </c>
      <c r="AL32" s="6">
        <f>求节点(节奏总纲!E$4:E$163,N$8:N$167,节奏总纲!AB28)-IF($AE32=1,0,求节点(节奏总纲!E$4:E$163,N$8:N$167,节奏总纲!AB27))</f>
        <v>12157866.137415677</v>
      </c>
      <c r="AM32" s="6">
        <f>求节点(节奏总纲!F$4:F$163,O$8:O$167,节奏总纲!AC28)-IF($AE32=1,0,求节点(节奏总纲!F$4:F$163,O$8:O$167,节奏总纲!AC27))</f>
        <v>13660890.081381373</v>
      </c>
      <c r="AN32" s="6">
        <f>求节点(节奏总纲!G$4:G$163,P$8:P$167,节奏总纲!AD28)-IF($AE32=1,0,求节点(节奏总纲!G$4:G$163,P$8:P$167,节奏总纲!AD27))</f>
        <v>9835462.8929182217</v>
      </c>
      <c r="AO32" s="6">
        <f>求节点(节奏总纲!H$4:H$163,Q$8:Q$167,节奏总纲!AE28)-IF($AE32=1,0,求节点(节奏总纲!H$4:H$163,Q$8:Q$167,节奏总纲!AE27))</f>
        <v>4686879.68228966</v>
      </c>
      <c r="AP32" s="6">
        <f>求节点(节奏总纲!D$4:D$163,R$8:R$167,节奏总纲!AA28)-IF($AE32=1,0,求节点(节奏总纲!D$4:D$163,R$8:R$167,节奏总纲!AA27))</f>
        <v>5182423.9053318948</v>
      </c>
      <c r="AQ32" s="6">
        <f>求节点(节奏总纲!E$4:E$163,S$8:S$167,节奏总纲!AB28)-IF($AE32=1,0,求节点(节奏总纲!E$4:E$163,S$8:S$167,节奏总纲!AB27))</f>
        <v>5454733.6927907337</v>
      </c>
      <c r="AR32" s="6">
        <f>求节点(节奏总纲!F$4:F$163,T$8:T$167,节奏总纲!AC28)-IF($AE32=1,0,求节点(节奏总纲!F$4:F$163,T$8:T$167,节奏总纲!AC27))</f>
        <v>5932842.2680189703</v>
      </c>
      <c r="AS32" s="6">
        <f>求节点(节奏总纲!G$4:G$163,U$8:U$167,节奏总纲!AD28)-IF($AE32=1,0,求节点(节奏总纲!G$4:G$163,U$8:U$167,节奏总纲!AD27))</f>
        <v>6714315.3963173609</v>
      </c>
      <c r="AT32" s="6">
        <f>求节点(节奏总纲!H$4:H$163,V$8:V$167,节奏总纲!AE28)-IF($AE32=1,0,求节点(节奏总纲!H$4:H$163,V$8:V$167,节奏总纲!AE27))</f>
        <v>7900100.8069882579</v>
      </c>
      <c r="AV32" s="6">
        <v>25</v>
      </c>
      <c r="AW32" s="6">
        <f>求节点(节奏总纲!D$4:D$163,Y$8:Y$167,节奏总纲!AA28)-IF($AV32=1,0,求节点(节奏总纲!D$4:D$163,Y$8:Y$167,节奏总纲!AA27))+求节点(节奏总纲!D$4:D$103,信息索引!AK$4:AK$163,节奏总纲!AA28)</f>
        <v>190627.45320870483</v>
      </c>
      <c r="AX32" s="6">
        <f>求节点(节奏总纲!E$4:E$163,Z$8:Z$167,节奏总纲!AB28)-IF($AV32=1,0,求节点(节奏总纲!E$4:E$163,Z$8:Z$167,节奏总纲!AB27))+求节点(节奏总纲!E$4:E$103,信息索引!AL$4:AL$163,节奏总纲!AB28)</f>
        <v>145898.24366497615</v>
      </c>
      <c r="AY32" s="6">
        <f>求节点(节奏总纲!F$4:F$163,AA$8:AA$167,节奏总纲!AC28)-IF($AV32=1,0,求节点(节奏总纲!F$4:F$163,AA$8:AA$167,节奏总纲!AC27))+求节点(节奏总纲!F$4:F$103,信息索引!AM$4:AM$163,节奏总纲!AC28)</f>
        <v>93580.707945128321</v>
      </c>
      <c r="AZ32" s="6">
        <f>求节点(节奏总纲!G$4:G$163,AB$8:AB$167,节奏总纲!AD28)-IF($AV32=1,0,求节点(节奏总纲!G$4:G$163,AB$8:AB$167,节奏总纲!AD27))+求节点(节奏总纲!G$4:G$103,信息索引!AN$4:AN$163,节奏总纲!AD28)</f>
        <v>58863.902495090908</v>
      </c>
      <c r="BA32" s="6">
        <f>求节点(节奏总纲!H$4:H$163,AC$8:AC$167,节奏总纲!AE28)-IF($AV32=1,0,求节点(节奏总纲!H$4:H$163,AC$8:AC$167,节奏总纲!AE27))+求节点(节奏总纲!H$4:H$103,信息索引!AO$4:AO$163,节奏总纲!AE28)</f>
        <v>24261.665022811037</v>
      </c>
      <c r="BC32" s="6">
        <v>1.48</v>
      </c>
      <c r="BD32" s="8">
        <v>25</v>
      </c>
      <c r="BE32" s="34">
        <f t="shared" si="16"/>
        <v>0.28735632183908044</v>
      </c>
      <c r="BF32" s="28">
        <f t="shared" si="17"/>
        <v>0.42528735632183906</v>
      </c>
      <c r="BG32" s="6">
        <f t="shared" si="18"/>
        <v>0.2873563218390805</v>
      </c>
      <c r="BH32" s="35">
        <v>0</v>
      </c>
      <c r="BI32" s="34" t="e">
        <f t="shared" si="19"/>
        <v>#VALUE!</v>
      </c>
      <c r="BJ32" s="6">
        <v>0</v>
      </c>
      <c r="BK32" s="6" t="e">
        <f t="shared" si="20"/>
        <v>#VALUE!</v>
      </c>
      <c r="BL32" s="28" t="e">
        <f>求节点(节奏总纲!D$4:D$163,[4]士兵阶位属性!CY$4:CY$163,节奏总纲!AA28)</f>
        <v>#VALUE!</v>
      </c>
      <c r="BM32" s="34">
        <f t="shared" si="22"/>
        <v>0.26</v>
      </c>
      <c r="BN32" s="6">
        <f t="shared" si="106"/>
        <v>0</v>
      </c>
      <c r="BO32" s="6">
        <f t="shared" si="23"/>
        <v>0.26</v>
      </c>
      <c r="BP32" s="35">
        <v>0.48</v>
      </c>
      <c r="BQ32" s="6" t="e">
        <f t="shared" si="24"/>
        <v>#VALUE!</v>
      </c>
      <c r="BR32" s="8">
        <f t="shared" si="25"/>
        <v>4922274.9127216311</v>
      </c>
      <c r="BS32" s="8">
        <f t="shared" si="26"/>
        <v>7284966.8708280148</v>
      </c>
      <c r="BT32" s="8">
        <f t="shared" si="27"/>
        <v>4922274.912721632</v>
      </c>
      <c r="BU32" s="8">
        <f t="shared" si="28"/>
        <v>0</v>
      </c>
      <c r="BV32" s="8" t="e">
        <f t="shared" si="29"/>
        <v>#VALUE!</v>
      </c>
      <c r="BW32" s="8">
        <f t="shared" si="30"/>
        <v>0</v>
      </c>
      <c r="BX32" s="8" t="e">
        <f t="shared" si="31"/>
        <v>#VALUE!</v>
      </c>
      <c r="BY32" s="8" t="e">
        <f t="shared" si="104"/>
        <v>#VALUE!</v>
      </c>
      <c r="BZ32" s="8">
        <f t="shared" si="32"/>
        <v>1347430.2153862927</v>
      </c>
      <c r="CA32" s="8">
        <f t="shared" si="33"/>
        <v>0</v>
      </c>
      <c r="CB32" s="8">
        <f t="shared" si="34"/>
        <v>1347430.2153862927</v>
      </c>
      <c r="CC32" s="8">
        <f t="shared" si="35"/>
        <v>2487563.4745593094</v>
      </c>
      <c r="CD32" s="38" t="e">
        <f>SUM(BR$8:BR32)+SUM(BV$8:BV32)+SUM(BZ$8:BZ32)</f>
        <v>#VALUE!</v>
      </c>
      <c r="CE32" s="38">
        <f>SUM(BS$8:BS32)+SUM(BW$8:BW32)+SUM(CA$8:CA32)</f>
        <v>31692361.743667766</v>
      </c>
      <c r="CF32" s="38" t="e">
        <f>SUM(BT$8:BT32)+SUM(BX$8:BX32)+SUM(CB$8:CB32)</f>
        <v>#VALUE!</v>
      </c>
      <c r="CG32" s="38" t="e">
        <f>SUM(BU$8:BU32)+SUM(BY$8:BY32)+SUM(CC$8:CC32)</f>
        <v>#VALUE!</v>
      </c>
      <c r="CH32" s="39" t="e">
        <f t="shared" si="36"/>
        <v>#VALUE!</v>
      </c>
      <c r="CI32" s="39" t="e">
        <f t="shared" si="37"/>
        <v>#VALUE!</v>
      </c>
      <c r="CJ32" s="39" t="e">
        <f t="shared" si="38"/>
        <v>#VALUE!</v>
      </c>
      <c r="CK32" s="39" t="e">
        <f t="shared" si="39"/>
        <v>#VALUE!</v>
      </c>
      <c r="CM32" s="8">
        <f t="shared" si="40"/>
        <v>4243096.5326470891</v>
      </c>
      <c r="CN32" s="8">
        <f t="shared" si="41"/>
        <v>6279782.8683176916</v>
      </c>
      <c r="CO32" s="8">
        <f t="shared" si="42"/>
        <v>4243096.53264709</v>
      </c>
      <c r="CP32" s="8">
        <f t="shared" si="43"/>
        <v>0</v>
      </c>
      <c r="CQ32" s="8" t="e">
        <f t="shared" si="44"/>
        <v>#VALUE!</v>
      </c>
      <c r="CR32" s="8">
        <f t="shared" si="45"/>
        <v>0</v>
      </c>
      <c r="CS32" s="8" t="e">
        <f t="shared" si="46"/>
        <v>#VALUE!</v>
      </c>
      <c r="CT32" s="8" t="e">
        <f t="shared" si="47"/>
        <v>#VALUE!</v>
      </c>
      <c r="CU32" s="8">
        <f t="shared" si="48"/>
        <v>1418230.7601255907</v>
      </c>
      <c r="CV32" s="8">
        <f t="shared" si="49"/>
        <v>0</v>
      </c>
      <c r="CW32" s="8">
        <f t="shared" si="50"/>
        <v>1418230.7601255907</v>
      </c>
      <c r="CX32" s="8">
        <f t="shared" si="51"/>
        <v>2618272.1725395522</v>
      </c>
      <c r="CY32" s="38" t="e">
        <f>SUM(CM$8:CM32)+SUM(CQ$8:CQ32)+SUM(CU$8:CU32)</f>
        <v>#VALUE!</v>
      </c>
      <c r="CZ32" s="38">
        <f>SUM(CN$8:CN32)+SUM(CR$8:CR32)+SUM(CV$8:CV32)</f>
        <v>27719152.419199452</v>
      </c>
      <c r="DA32" s="38" t="e">
        <f>SUM(CO$8:CO32)+SUM(CS$8:CS32)+SUM(CW$8:CW32)</f>
        <v>#VALUE!</v>
      </c>
      <c r="DB32" s="38" t="e">
        <f>SUM(CP$8:CP32)+SUM(CT$8:CT32)+SUM(CX$8:CX32)</f>
        <v>#VALUE!</v>
      </c>
      <c r="DC32" s="39" t="e">
        <f t="shared" si="52"/>
        <v>#VALUE!</v>
      </c>
      <c r="DD32" s="39" t="e">
        <f t="shared" si="53"/>
        <v>#VALUE!</v>
      </c>
      <c r="DE32" s="39" t="e">
        <f t="shared" si="54"/>
        <v>#VALUE!</v>
      </c>
      <c r="DF32" s="39" t="e">
        <f t="shared" si="55"/>
        <v>#VALUE!</v>
      </c>
      <c r="DH32" s="8">
        <f t="shared" si="56"/>
        <v>3644816.8668932696</v>
      </c>
      <c r="DI32" s="8">
        <f t="shared" si="57"/>
        <v>5394328.9630020391</v>
      </c>
      <c r="DJ32" s="8">
        <f t="shared" si="58"/>
        <v>3644816.8668932705</v>
      </c>
      <c r="DK32" s="8">
        <f t="shared" si="59"/>
        <v>0</v>
      </c>
      <c r="DL32" s="8" t="e">
        <f t="shared" si="60"/>
        <v>#VALUE!</v>
      </c>
      <c r="DM32" s="8">
        <f t="shared" si="61"/>
        <v>0</v>
      </c>
      <c r="DN32" s="8" t="e">
        <f t="shared" si="62"/>
        <v>#VALUE!</v>
      </c>
      <c r="DO32" s="8" t="e">
        <f t="shared" si="63"/>
        <v>#VALUE!</v>
      </c>
      <c r="DP32" s="8">
        <f t="shared" si="64"/>
        <v>1542538.9896849324</v>
      </c>
      <c r="DQ32" s="8">
        <f t="shared" si="65"/>
        <v>0</v>
      </c>
      <c r="DR32" s="8">
        <f t="shared" si="66"/>
        <v>1542538.9896849324</v>
      </c>
      <c r="DS32" s="8">
        <f t="shared" si="67"/>
        <v>2847764.2886491055</v>
      </c>
      <c r="DT32" s="38" t="e">
        <f>SUM(DH$8:DH32)+SUM(DL$8:DL32)+SUM(DP$8:DP32)</f>
        <v>#VALUE!</v>
      </c>
      <c r="DU32" s="38">
        <f>SUM(DI$8:DI32)+SUM(DM$8:DM32)+SUM(DQ$8:DQ32)</f>
        <v>23921084.557067409</v>
      </c>
      <c r="DV32" s="38" t="e">
        <f>SUM(DJ$8:DJ32)+SUM(DN$8:DN32)+SUM(DR$8:DR32)</f>
        <v>#VALUE!</v>
      </c>
      <c r="DW32" s="38" t="e">
        <f>SUM(DK$8:DK32)+SUM(DO$8:DO32)+SUM(DS$8:DS32)</f>
        <v>#VALUE!</v>
      </c>
      <c r="DX32" s="39" t="e">
        <f t="shared" si="68"/>
        <v>#VALUE!</v>
      </c>
      <c r="DY32" s="39" t="e">
        <f t="shared" si="69"/>
        <v>#VALUE!</v>
      </c>
      <c r="DZ32" s="39" t="e">
        <f t="shared" si="70"/>
        <v>#VALUE!</v>
      </c>
      <c r="EA32" s="39" t="e">
        <f t="shared" si="71"/>
        <v>#VALUE!</v>
      </c>
      <c r="EC32" s="8">
        <f t="shared" si="72"/>
        <v>3158822.7173787956</v>
      </c>
      <c r="ED32" s="8">
        <f t="shared" si="73"/>
        <v>4675057.6217206176</v>
      </c>
      <c r="EE32" s="8">
        <f t="shared" si="74"/>
        <v>3158822.7173787965</v>
      </c>
      <c r="EF32" s="8">
        <f t="shared" si="75"/>
        <v>0</v>
      </c>
      <c r="EG32" s="8" t="e">
        <f t="shared" si="76"/>
        <v>#VALUE!</v>
      </c>
      <c r="EH32" s="8">
        <f t="shared" si="77"/>
        <v>0</v>
      </c>
      <c r="EI32" s="8" t="e">
        <f t="shared" si="78"/>
        <v>#VALUE!</v>
      </c>
      <c r="EJ32" s="8" t="e">
        <f t="shared" si="79"/>
        <v>#VALUE!</v>
      </c>
      <c r="EK32" s="8">
        <f t="shared" si="80"/>
        <v>1745722.003042514</v>
      </c>
      <c r="EL32" s="8">
        <f t="shared" si="81"/>
        <v>0</v>
      </c>
      <c r="EM32" s="8">
        <f t="shared" si="82"/>
        <v>1745722.003042514</v>
      </c>
      <c r="EN32" s="8">
        <f t="shared" si="83"/>
        <v>3222871.390232333</v>
      </c>
      <c r="EO32" s="38" t="e">
        <f>SUM(EC$8:EC32)+SUM(EG$8:EG32)+SUM(EK$8:EK32)</f>
        <v>#VALUE!</v>
      </c>
      <c r="EP32" s="38">
        <f>SUM(ED$8:ED32)+SUM(EH$8:EH32)+SUM(EL$8:EL32)</f>
        <v>20374490.815834567</v>
      </c>
      <c r="EQ32" s="38" t="e">
        <f>SUM(EE$8:EE32)+SUM(EI$8:EI32)+SUM(EM$8:EM32)</f>
        <v>#VALUE!</v>
      </c>
      <c r="ER32" s="38" t="e">
        <f>SUM(EF$8:EF32)+SUM(EJ$8:EJ32)+SUM(EN$8:EN32)</f>
        <v>#VALUE!</v>
      </c>
      <c r="ES32" s="39" t="e">
        <f t="shared" si="84"/>
        <v>#VALUE!</v>
      </c>
      <c r="ET32" s="39" t="e">
        <f t="shared" si="85"/>
        <v>#VALUE!</v>
      </c>
      <c r="EU32" s="39" t="e">
        <f t="shared" si="86"/>
        <v>#VALUE!</v>
      </c>
      <c r="EV32" s="39" t="e">
        <f t="shared" si="87"/>
        <v>#VALUE!</v>
      </c>
      <c r="EX32" s="8">
        <f t="shared" si="88"/>
        <v>3263298.7548547783</v>
      </c>
      <c r="EY32" s="8">
        <f t="shared" si="89"/>
        <v>4829682.1571850721</v>
      </c>
      <c r="EZ32" s="8">
        <f t="shared" si="90"/>
        <v>3263298.7548547792</v>
      </c>
      <c r="FA32" s="8">
        <f t="shared" si="91"/>
        <v>0</v>
      </c>
      <c r="FB32" s="8" t="e">
        <f t="shared" si="92"/>
        <v>#VALUE!</v>
      </c>
      <c r="FC32" s="8">
        <f t="shared" si="93"/>
        <v>0</v>
      </c>
      <c r="FD32" s="8" t="e">
        <f t="shared" si="94"/>
        <v>#VALUE!</v>
      </c>
      <c r="FE32" s="8" t="e">
        <f t="shared" si="95"/>
        <v>#VALUE!</v>
      </c>
      <c r="FF32" s="8">
        <f t="shared" si="105"/>
        <v>2054026.2098169471</v>
      </c>
      <c r="FG32" s="8">
        <f t="shared" si="96"/>
        <v>0</v>
      </c>
      <c r="FH32" s="8">
        <f t="shared" si="97"/>
        <v>2054026.2098169471</v>
      </c>
      <c r="FI32" s="8">
        <f t="shared" si="98"/>
        <v>3792048.3873543637</v>
      </c>
      <c r="FJ32" s="38" t="e">
        <f>SUM(EX$8:EX32)+SUM(FB$8:FB32)+SUM(FF$8:FF32)</f>
        <v>#VALUE!</v>
      </c>
      <c r="FK32" s="38">
        <f>SUM(EY$8:EY32)+SUM(FC$8:FC32)+SUM(FG$8:FG32)</f>
        <v>17084078.506098889</v>
      </c>
      <c r="FL32" s="38" t="e">
        <f>SUM(EZ$8:EZ32)+SUM(FD$8:FD32)+SUM(FH$8:FH32)</f>
        <v>#VALUE!</v>
      </c>
      <c r="FM32" s="38" t="e">
        <f>SUM(FA$8:FA32)+SUM(FE$8:FE32)+SUM(FI$8:FI32)</f>
        <v>#VALUE!</v>
      </c>
      <c r="FN32" s="39" t="e">
        <f t="shared" si="99"/>
        <v>#VALUE!</v>
      </c>
      <c r="FO32" s="39" t="e">
        <f t="shared" si="100"/>
        <v>#VALUE!</v>
      </c>
      <c r="FP32" s="39" t="e">
        <f t="shared" si="101"/>
        <v>#VALUE!</v>
      </c>
      <c r="FQ32" s="39" t="e">
        <f t="shared" si="102"/>
        <v>#VALUE!</v>
      </c>
    </row>
    <row r="33" spans="7:173" x14ac:dyDescent="0.2">
      <c r="G33" s="6">
        <v>26</v>
      </c>
      <c r="H33" s="6">
        <f>'[1]资源-木石铜粮'!BI31</f>
        <v>18580971.219545063</v>
      </c>
      <c r="I33" s="6">
        <f>'[1]资源-木石铜粮'!BJ31</f>
        <v>18580971.219545063</v>
      </c>
      <c r="J33" s="6">
        <f>'[1]资源-木石铜粮'!BK31</f>
        <v>18580971.219545063</v>
      </c>
      <c r="K33" s="6">
        <f>'[1]资源-木石铜粮'!BL31</f>
        <v>18580971.219545063</v>
      </c>
      <c r="L33" s="6">
        <f>'[1]资源-木石铜粮'!BM31</f>
        <v>18580971.219545063</v>
      </c>
      <c r="M33" s="6">
        <f>'[1]功能-战损相关'!EM36</f>
        <v>16161152.78365523</v>
      </c>
      <c r="N33" s="6">
        <f>'[1]功能-战损相关'!EN36</f>
        <v>21929236.78650501</v>
      </c>
      <c r="O33" s="6">
        <f>'[1]功能-战损相关'!EO36</f>
        <v>30453314.889437553</v>
      </c>
      <c r="P33" s="6">
        <f>'[1]功能-战损相关'!EP36</f>
        <v>22067255.064420223</v>
      </c>
      <c r="Q33" s="6">
        <f>'[1]功能-战损相关'!EQ36</f>
        <v>12138950.973591331</v>
      </c>
      <c r="R33" s="6">
        <f>'[3]功能-圣人研究'!CA33</f>
        <v>1539544.352177534</v>
      </c>
      <c r="S33" s="6">
        <f>'[3]功能-圣人研究'!CB33</f>
        <v>2231473.6808453193</v>
      </c>
      <c r="T33" s="6">
        <f>'[3]功能-圣人研究'!CC33</f>
        <v>3409779.6530598057</v>
      </c>
      <c r="U33" s="6">
        <f>'[3]功能-圣人研究'!CD33</f>
        <v>5384542.7953231018</v>
      </c>
      <c r="V33" s="6">
        <f>'[3]功能-圣人研究'!CE33</f>
        <v>7982022.2671248754</v>
      </c>
      <c r="X33" s="6">
        <v>26</v>
      </c>
      <c r="Y33" s="6">
        <f>[4]士兵相关信息!AI32</f>
        <v>468869.62371879164</v>
      </c>
      <c r="Z33" s="6">
        <f>[4]士兵相关信息!AJ32</f>
        <v>438652.48161962774</v>
      </c>
      <c r="AA33" s="6">
        <f>[4]士兵相关信息!AK32</f>
        <v>414596.68197032769</v>
      </c>
      <c r="AB33" s="6">
        <f>[4]士兵相关信息!AL32</f>
        <v>404995.39159870392</v>
      </c>
      <c r="AC33" s="6">
        <f>[4]士兵相关信息!AM32</f>
        <v>380047.53556556033</v>
      </c>
      <c r="AE33" s="6">
        <v>26</v>
      </c>
      <c r="AF33" s="6">
        <f>求节点(节奏总纲!D$4:D$163,H$8:H$167,节奏总纲!AA29)-IF($AE33=1,0,求节点(节奏总纲!D$4:D$163,H$8:H$167,节奏总纲!AA28))</f>
        <v>22384300.424026147</v>
      </c>
      <c r="AG33" s="6">
        <f>求节点(节奏总纲!E$4:E$163,I$8:I$167,节奏总纲!AB29)-IF($AE33=1,0,求节点(节奏总纲!E$4:E$163,I$8:I$167,节奏总纲!AB28))</f>
        <v>19557811.471759558</v>
      </c>
      <c r="AH33" s="6">
        <f>求节点(节奏总纲!F$4:F$163,J$8:J$167,节奏总纲!AC29)-IF($AE33=1,0,求节点(节奏总纲!F$4:F$163,J$8:J$167,节奏总纲!AC28))</f>
        <v>16619669.556512415</v>
      </c>
      <c r="AI33" s="6">
        <f>求节点(节奏总纲!G$4:G$163,K$8:K$167,节奏总纲!AD29)-IF($AE33=1,0,求节点(节奏总纲!G$4:G$163,K$8:K$167,节奏总纲!AD28))</f>
        <v>13952681.530619077</v>
      </c>
      <c r="AJ33" s="6">
        <f>求节点(节奏总纲!H$4:H$163,L$8:L$167,节奏总纲!AE29)-IF($AE33=1,0,求节点(节奏总纲!H$4:H$163,L$8:L$167,节奏总纲!AE28))</f>
        <v>11736481.639825016</v>
      </c>
      <c r="AK33" s="6">
        <f>求节点(节奏总纲!D$4:D$163,M$8:M$167,节奏总纲!AA29)-IF($AE33=1,0,求节点(节奏总纲!D$4:D$163,M$8:M$167,节奏总纲!AA28))</f>
        <v>12731438.832790166</v>
      </c>
      <c r="AL33" s="6">
        <f>求节点(节奏总纲!E$4:E$163,N$8:N$167,节奏总纲!AB29)-IF($AE33=1,0,求节点(节奏总纲!E$4:E$163,N$8:N$167,节奏总纲!AB28))</f>
        <v>14756024.668452874</v>
      </c>
      <c r="AM33" s="6">
        <f>求节点(节奏总纲!F$4:F$163,O$8:O$167,节奏总纲!AC29)-IF($AE33=1,0,求节点(节奏总纲!F$4:F$163,O$8:O$167,节奏总纲!AC28))</f>
        <v>16581098.19026944</v>
      </c>
      <c r="AN33" s="6">
        <f>求节点(节奏总纲!G$4:G$163,P$8:P$167,节奏总纲!AD29)-IF($AE33=1,0,求节点(节奏总纲!G$4:G$163,P$8:P$167,节奏总纲!AD28))</f>
        <v>11896838.762021914</v>
      </c>
      <c r="AO33" s="6">
        <f>求节点(节奏总纲!H$4:H$163,Q$8:Q$167,节奏总纲!AE29)-IF($AE33=1,0,求节点(节奏总纲!H$4:H$163,Q$8:Q$167,节奏总纲!AE28))</f>
        <v>5769767.2745696679</v>
      </c>
      <c r="AP33" s="6">
        <f>求节点(节奏总纲!D$4:D$163,R$8:R$167,节奏总纲!AA29)-IF($AE33=1,0,求节点(节奏总纲!D$4:D$163,R$8:R$167,节奏总纲!AA28))</f>
        <v>6465347.7390569337</v>
      </c>
      <c r="AQ33" s="6">
        <f>求节点(节奏总纲!E$4:E$163,S$8:S$167,节奏总纲!AB29)-IF($AE33=1,0,求节点(节奏总纲!E$4:E$163,S$8:S$167,节奏总纲!AB28))</f>
        <v>6812817.1577988528</v>
      </c>
      <c r="AR33" s="6">
        <f>求节点(节奏总纲!F$4:F$163,T$8:T$167,节奏总纲!AC29)-IF($AE33=1,0,求节点(节奏总纲!F$4:F$163,T$8:T$167,节奏总纲!AC28))</f>
        <v>7434141.3078847788</v>
      </c>
      <c r="AS33" s="6">
        <f>求节点(节奏总纲!G$4:G$163,U$8:U$167,节奏总纲!AD29)-IF($AE33=1,0,求节点(节奏总纲!G$4:G$163,U$8:U$167,节奏总纲!AD28))</f>
        <v>8383016.6107216179</v>
      </c>
      <c r="AT33" s="6">
        <f>求节点(节奏总纲!H$4:H$163,V$8:V$167,节奏总纲!AE29)-IF($AE33=1,0,求节点(节奏总纲!H$4:H$163,V$8:V$167,节奏总纲!AE28))</f>
        <v>9906755.0980951898</v>
      </c>
      <c r="AV33" s="6">
        <v>26</v>
      </c>
      <c r="AW33" s="6">
        <f>求节点(节奏总纲!D$4:D$163,Y$8:Y$167,节奏总纲!AA29)-IF($AV33=1,0,求节点(节奏总纲!D$4:D$163,Y$8:Y$167,节奏总纲!AA28))+求节点(节奏总纲!D$4:D$103,信息索引!AK$4:AK$163,节奏总纲!AA29)</f>
        <v>223831.43868314198</v>
      </c>
      <c r="AX33" s="6">
        <f>求节点(节奏总纲!E$4:E$163,Z$8:Z$167,节奏总纲!AB29)-IF($AV33=1,0,求节点(节奏总纲!E$4:E$163,Z$8:Z$167,节奏总纲!AB28))+求节点(节奏总纲!E$4:E$103,信息索引!AL$4:AL$163,节奏总纲!AB29)</f>
        <v>179065.14339103896</v>
      </c>
      <c r="AY33" s="6">
        <f>求节点(节奏总纲!F$4:F$163,AA$8:AA$167,节奏总纲!AC29)-IF($AV33=1,0,求节点(节奏总纲!F$4:F$163,AA$8:AA$167,节奏总纲!AC28))+求节点(节奏总纲!F$4:F$103,信息索引!AM$4:AM$163,节奏总纲!AC29)</f>
        <v>112210.40579775743</v>
      </c>
      <c r="AZ33" s="6">
        <f>求节点(节奏总纲!G$4:G$163,AB$8:AB$167,节奏总纲!AD29)-IF($AV33=1,0,求节点(节奏总纲!G$4:G$163,AB$8:AB$167,节奏总纲!AD28))+求节点(节奏总纲!G$4:G$103,信息索引!AN$4:AN$163,节奏总纲!AD29)</f>
        <v>73253.961194137839</v>
      </c>
      <c r="BA33" s="6">
        <f>求节点(节奏总纲!H$4:H$163,AC$8:AC$167,节奏总纲!AE29)-IF($AV33=1,0,求节点(节奏总纲!H$4:H$163,AC$8:AC$167,节奏总纲!AE28))+求节点(节奏总纲!H$4:H$103,信息索引!AO$4:AO$163,节奏总纲!AE29)</f>
        <v>28487.622461269901</v>
      </c>
      <c r="BC33" s="6">
        <v>1.5</v>
      </c>
      <c r="BD33" s="8">
        <v>26</v>
      </c>
      <c r="BE33" s="34">
        <f t="shared" si="16"/>
        <v>0.2857142857142857</v>
      </c>
      <c r="BF33" s="28">
        <f t="shared" si="17"/>
        <v>0.42857142857142855</v>
      </c>
      <c r="BG33" s="6">
        <f t="shared" si="18"/>
        <v>0.28571428571428575</v>
      </c>
      <c r="BH33" s="35">
        <v>0</v>
      </c>
      <c r="BI33" s="34" t="e">
        <f t="shared" si="19"/>
        <v>#VALUE!</v>
      </c>
      <c r="BJ33" s="6">
        <v>0</v>
      </c>
      <c r="BK33" s="6" t="e">
        <f t="shared" si="20"/>
        <v>#VALUE!</v>
      </c>
      <c r="BL33" s="28" t="e">
        <f>求节点(节奏总纲!D$4:D$163,[4]士兵阶位属性!CY$4:CY$163,节奏总纲!AA29)</f>
        <v>#VALUE!</v>
      </c>
      <c r="BM33" s="34">
        <f t="shared" si="22"/>
        <v>0.25</v>
      </c>
      <c r="BN33" s="6">
        <f t="shared" si="106"/>
        <v>0</v>
      </c>
      <c r="BO33" s="6">
        <f t="shared" si="23"/>
        <v>0.25</v>
      </c>
      <c r="BP33" s="35">
        <v>0.5</v>
      </c>
      <c r="BQ33" s="6" t="e">
        <f t="shared" si="24"/>
        <v>#VALUE!</v>
      </c>
      <c r="BR33" s="8">
        <f t="shared" si="25"/>
        <v>6395514.4068646133</v>
      </c>
      <c r="BS33" s="8">
        <f t="shared" si="26"/>
        <v>9593271.6102969199</v>
      </c>
      <c r="BT33" s="8">
        <f t="shared" si="27"/>
        <v>6395514.4068646142</v>
      </c>
      <c r="BU33" s="8">
        <f t="shared" si="28"/>
        <v>0</v>
      </c>
      <c r="BV33" s="8" t="e">
        <f t="shared" si="29"/>
        <v>#VALUE!</v>
      </c>
      <c r="BW33" s="8">
        <f t="shared" si="30"/>
        <v>0</v>
      </c>
      <c r="BX33" s="8" t="e">
        <f t="shared" si="31"/>
        <v>#VALUE!</v>
      </c>
      <c r="BY33" s="8" t="e">
        <f t="shared" si="104"/>
        <v>#VALUE!</v>
      </c>
      <c r="BZ33" s="8">
        <f t="shared" si="32"/>
        <v>1616336.9347642334</v>
      </c>
      <c r="CA33" s="8">
        <f t="shared" si="33"/>
        <v>0</v>
      </c>
      <c r="CB33" s="8">
        <f t="shared" si="34"/>
        <v>1616336.9347642334</v>
      </c>
      <c r="CC33" s="8">
        <f t="shared" si="35"/>
        <v>3232673.8695284668</v>
      </c>
      <c r="CD33" s="38" t="e">
        <f>SUM(BR$8:BR33)+SUM(BV$8:BV33)+SUM(BZ$8:BZ33)</f>
        <v>#VALUE!</v>
      </c>
      <c r="CE33" s="38">
        <f>SUM(BS$8:BS33)+SUM(BW$8:BW33)+SUM(CA$8:CA33)</f>
        <v>41285633.353964686</v>
      </c>
      <c r="CF33" s="38" t="e">
        <f>SUM(BT$8:BT33)+SUM(BX$8:BX33)+SUM(CB$8:CB33)</f>
        <v>#VALUE!</v>
      </c>
      <c r="CG33" s="38" t="e">
        <f>SUM(BU$8:BU33)+SUM(BY$8:BY33)+SUM(CC$8:CC33)</f>
        <v>#VALUE!</v>
      </c>
      <c r="CH33" s="39" t="e">
        <f t="shared" si="36"/>
        <v>#VALUE!</v>
      </c>
      <c r="CI33" s="39" t="e">
        <f t="shared" si="37"/>
        <v>#VALUE!</v>
      </c>
      <c r="CJ33" s="39" t="e">
        <f t="shared" si="38"/>
        <v>#VALUE!</v>
      </c>
      <c r="CK33" s="39" t="e">
        <f t="shared" si="39"/>
        <v>#VALUE!</v>
      </c>
      <c r="CM33" s="8">
        <f t="shared" si="40"/>
        <v>5587946.1347884452</v>
      </c>
      <c r="CN33" s="8">
        <f t="shared" si="41"/>
        <v>8381919.2021826673</v>
      </c>
      <c r="CO33" s="8">
        <f t="shared" si="42"/>
        <v>5587946.1347884461</v>
      </c>
      <c r="CP33" s="8">
        <f t="shared" si="43"/>
        <v>0</v>
      </c>
      <c r="CQ33" s="8" t="e">
        <f t="shared" si="44"/>
        <v>#VALUE!</v>
      </c>
      <c r="CR33" s="8">
        <f t="shared" si="45"/>
        <v>0</v>
      </c>
      <c r="CS33" s="8" t="e">
        <f t="shared" si="46"/>
        <v>#VALUE!</v>
      </c>
      <c r="CT33" s="8" t="e">
        <f t="shared" si="47"/>
        <v>#VALUE!</v>
      </c>
      <c r="CU33" s="8">
        <f t="shared" si="48"/>
        <v>1703204.2894497132</v>
      </c>
      <c r="CV33" s="8">
        <f t="shared" si="49"/>
        <v>0</v>
      </c>
      <c r="CW33" s="8">
        <f t="shared" si="50"/>
        <v>1703204.2894497132</v>
      </c>
      <c r="CX33" s="8">
        <f t="shared" si="51"/>
        <v>3406408.5788994264</v>
      </c>
      <c r="CY33" s="38" t="e">
        <f>SUM(CM$8:CM33)+SUM(CQ$8:CQ33)+SUM(CU$8:CU33)</f>
        <v>#VALUE!</v>
      </c>
      <c r="CZ33" s="38">
        <f>SUM(CN$8:CN33)+SUM(CR$8:CR33)+SUM(CV$8:CV33)</f>
        <v>36101071.621382117</v>
      </c>
      <c r="DA33" s="38" t="e">
        <f>SUM(CO$8:CO33)+SUM(CS$8:CS33)+SUM(CW$8:CW33)</f>
        <v>#VALUE!</v>
      </c>
      <c r="DB33" s="38" t="e">
        <f>SUM(CP$8:CP33)+SUM(CT$8:CT33)+SUM(CX$8:CX33)</f>
        <v>#VALUE!</v>
      </c>
      <c r="DC33" s="39" t="e">
        <f t="shared" si="52"/>
        <v>#VALUE!</v>
      </c>
      <c r="DD33" s="39" t="e">
        <f t="shared" si="53"/>
        <v>#VALUE!</v>
      </c>
      <c r="DE33" s="39" t="e">
        <f t="shared" si="54"/>
        <v>#VALUE!</v>
      </c>
      <c r="DF33" s="39" t="e">
        <f t="shared" si="55"/>
        <v>#VALUE!</v>
      </c>
      <c r="DH33" s="8">
        <f t="shared" si="56"/>
        <v>4748477.0161464037</v>
      </c>
      <c r="DI33" s="8">
        <f t="shared" si="57"/>
        <v>7122715.5242196061</v>
      </c>
      <c r="DJ33" s="8">
        <f t="shared" si="58"/>
        <v>4748477.0161464047</v>
      </c>
      <c r="DK33" s="8">
        <f t="shared" si="59"/>
        <v>0</v>
      </c>
      <c r="DL33" s="8" t="e">
        <f t="shared" si="60"/>
        <v>#VALUE!</v>
      </c>
      <c r="DM33" s="8">
        <f t="shared" si="61"/>
        <v>0</v>
      </c>
      <c r="DN33" s="8" t="e">
        <f t="shared" si="62"/>
        <v>#VALUE!</v>
      </c>
      <c r="DO33" s="8" t="e">
        <f t="shared" si="63"/>
        <v>#VALUE!</v>
      </c>
      <c r="DP33" s="8">
        <f t="shared" si="64"/>
        <v>1858535.3269711947</v>
      </c>
      <c r="DQ33" s="8">
        <f t="shared" si="65"/>
        <v>0</v>
      </c>
      <c r="DR33" s="8">
        <f t="shared" si="66"/>
        <v>1858535.3269711947</v>
      </c>
      <c r="DS33" s="8">
        <f t="shared" si="67"/>
        <v>3717070.6539423894</v>
      </c>
      <c r="DT33" s="38" t="e">
        <f>SUM(DH$8:DH33)+SUM(DL$8:DL33)+SUM(DP$8:DP33)</f>
        <v>#VALUE!</v>
      </c>
      <c r="DU33" s="38">
        <f>SUM(DI$8:DI33)+SUM(DM$8:DM33)+SUM(DQ$8:DQ33)</f>
        <v>31043800.081287015</v>
      </c>
      <c r="DV33" s="38" t="e">
        <f>SUM(DJ$8:DJ33)+SUM(DN$8:DN33)+SUM(DR$8:DR33)</f>
        <v>#VALUE!</v>
      </c>
      <c r="DW33" s="38" t="e">
        <f>SUM(DK$8:DK33)+SUM(DO$8:DO33)+SUM(DS$8:DS33)</f>
        <v>#VALUE!</v>
      </c>
      <c r="DX33" s="39" t="e">
        <f t="shared" si="68"/>
        <v>#VALUE!</v>
      </c>
      <c r="DY33" s="39" t="e">
        <f t="shared" si="69"/>
        <v>#VALUE!</v>
      </c>
      <c r="DZ33" s="39" t="e">
        <f t="shared" si="70"/>
        <v>#VALUE!</v>
      </c>
      <c r="EA33" s="39" t="e">
        <f t="shared" si="71"/>
        <v>#VALUE!</v>
      </c>
      <c r="EC33" s="8">
        <f t="shared" si="72"/>
        <v>3986480.437319736</v>
      </c>
      <c r="ED33" s="8">
        <f t="shared" si="73"/>
        <v>5979720.6559796045</v>
      </c>
      <c r="EE33" s="8">
        <f t="shared" si="74"/>
        <v>3986480.4373197369</v>
      </c>
      <c r="EF33" s="8">
        <f t="shared" si="75"/>
        <v>0</v>
      </c>
      <c r="EG33" s="8" t="e">
        <f t="shared" si="76"/>
        <v>#VALUE!</v>
      </c>
      <c r="EH33" s="8">
        <f t="shared" si="77"/>
        <v>0</v>
      </c>
      <c r="EI33" s="8" t="e">
        <f t="shared" si="78"/>
        <v>#VALUE!</v>
      </c>
      <c r="EJ33" s="8" t="e">
        <f t="shared" si="79"/>
        <v>#VALUE!</v>
      </c>
      <c r="EK33" s="8">
        <f t="shared" si="80"/>
        <v>2095754.1526804045</v>
      </c>
      <c r="EL33" s="8">
        <f t="shared" si="81"/>
        <v>0</v>
      </c>
      <c r="EM33" s="8">
        <f t="shared" si="82"/>
        <v>2095754.1526804045</v>
      </c>
      <c r="EN33" s="8">
        <f t="shared" si="83"/>
        <v>4191508.305360809</v>
      </c>
      <c r="EO33" s="38" t="e">
        <f>SUM(EC$8:EC33)+SUM(EG$8:EG33)+SUM(EK$8:EK33)</f>
        <v>#VALUE!</v>
      </c>
      <c r="EP33" s="38">
        <f>SUM(ED$8:ED33)+SUM(EH$8:EH33)+SUM(EL$8:EL33)</f>
        <v>26354211.47181417</v>
      </c>
      <c r="EQ33" s="38" t="e">
        <f>SUM(EE$8:EE33)+SUM(EI$8:EI33)+SUM(EM$8:EM33)</f>
        <v>#VALUE!</v>
      </c>
      <c r="ER33" s="38" t="e">
        <f>SUM(EF$8:EF33)+SUM(EJ$8:EJ33)+SUM(EN$8:EN33)</f>
        <v>#VALUE!</v>
      </c>
      <c r="ES33" s="39" t="e">
        <f t="shared" si="84"/>
        <v>#VALUE!</v>
      </c>
      <c r="ET33" s="39" t="e">
        <f t="shared" si="85"/>
        <v>#VALUE!</v>
      </c>
      <c r="EU33" s="39" t="e">
        <f t="shared" si="86"/>
        <v>#VALUE!</v>
      </c>
      <c r="EV33" s="39" t="e">
        <f t="shared" si="87"/>
        <v>#VALUE!</v>
      </c>
      <c r="EX33" s="8">
        <f t="shared" si="88"/>
        <v>3353280.468521433</v>
      </c>
      <c r="EY33" s="8">
        <f t="shared" si="89"/>
        <v>5029920.7027821494</v>
      </c>
      <c r="EZ33" s="8">
        <f t="shared" si="90"/>
        <v>3353280.4685214339</v>
      </c>
      <c r="FA33" s="8">
        <f t="shared" si="91"/>
        <v>0</v>
      </c>
      <c r="FB33" s="8" t="e">
        <f t="shared" si="92"/>
        <v>#VALUE!</v>
      </c>
      <c r="FC33" s="8">
        <f t="shared" si="93"/>
        <v>0</v>
      </c>
      <c r="FD33" s="8" t="e">
        <f t="shared" si="94"/>
        <v>#VALUE!</v>
      </c>
      <c r="FE33" s="8" t="e">
        <f t="shared" si="95"/>
        <v>#VALUE!</v>
      </c>
      <c r="FF33" s="8">
        <f t="shared" si="105"/>
        <v>2476688.7745237974</v>
      </c>
      <c r="FG33" s="8">
        <f t="shared" si="96"/>
        <v>0</v>
      </c>
      <c r="FH33" s="8">
        <f t="shared" si="97"/>
        <v>2476688.7745237974</v>
      </c>
      <c r="FI33" s="8">
        <f t="shared" si="98"/>
        <v>4953377.5490475949</v>
      </c>
      <c r="FJ33" s="38" t="e">
        <f>SUM(EX$8:EX33)+SUM(FB$8:FB33)+SUM(FF$8:FF33)</f>
        <v>#VALUE!</v>
      </c>
      <c r="FK33" s="38">
        <f>SUM(EY$8:EY33)+SUM(FC$8:FC33)+SUM(FG$8:FG33)</f>
        <v>22113999.208881039</v>
      </c>
      <c r="FL33" s="38" t="e">
        <f>SUM(EZ$8:EZ33)+SUM(FD$8:FD33)+SUM(FH$8:FH33)</f>
        <v>#VALUE!</v>
      </c>
      <c r="FM33" s="38" t="e">
        <f>SUM(FA$8:FA33)+SUM(FE$8:FE33)+SUM(FI$8:FI33)</f>
        <v>#VALUE!</v>
      </c>
      <c r="FN33" s="39" t="e">
        <f t="shared" si="99"/>
        <v>#VALUE!</v>
      </c>
      <c r="FO33" s="39" t="e">
        <f t="shared" si="100"/>
        <v>#VALUE!</v>
      </c>
      <c r="FP33" s="39" t="e">
        <f t="shared" si="101"/>
        <v>#VALUE!</v>
      </c>
      <c r="FQ33" s="39" t="e">
        <f t="shared" si="102"/>
        <v>#VALUE!</v>
      </c>
    </row>
    <row r="34" spans="7:173" x14ac:dyDescent="0.2">
      <c r="G34" s="6">
        <v>27</v>
      </c>
      <c r="H34" s="6">
        <f>'[1]资源-木石铜粮'!BI32</f>
        <v>20928800.842291016</v>
      </c>
      <c r="I34" s="6">
        <f>'[1]资源-木石铜粮'!BJ32</f>
        <v>20928800.842291016</v>
      </c>
      <c r="J34" s="6">
        <f>'[1]资源-木石铜粮'!BK32</f>
        <v>20928800.842291016</v>
      </c>
      <c r="K34" s="6">
        <f>'[1]资源-木石铜粮'!BL32</f>
        <v>20928800.842291016</v>
      </c>
      <c r="L34" s="6">
        <f>'[1]资源-木石铜粮'!BM32</f>
        <v>20928800.842291016</v>
      </c>
      <c r="M34" s="6">
        <f>'[1]功能-战损相关'!EM37</f>
        <v>18038606.941587828</v>
      </c>
      <c r="N34" s="6">
        <f>'[1]功能-战损相关'!EN37</f>
        <v>24465727.543108117</v>
      </c>
      <c r="O34" s="6">
        <f>'[1]功能-战损相关'!EO37</f>
        <v>33926819.683576673</v>
      </c>
      <c r="P34" s="6">
        <f>'[1]功能-战损相关'!EP37</f>
        <v>24621420.565944578</v>
      </c>
      <c r="Q34" s="6">
        <f>'[1]功能-战损相关'!EQ37</f>
        <v>13531672.448668405</v>
      </c>
      <c r="R34" s="6">
        <f>'[3]功能-圣人研究'!CA34</f>
        <v>2105535.25941128</v>
      </c>
      <c r="S34" s="6">
        <f>'[3]功能-圣人研究'!CB34</f>
        <v>2990598.8186966339</v>
      </c>
      <c r="T34" s="6">
        <f>'[3]功能-圣人研究'!CC34</f>
        <v>4449027.5458576288</v>
      </c>
      <c r="U34" s="6">
        <f>'[3]功能-圣人研究'!CD34</f>
        <v>6773378.1950232554</v>
      </c>
      <c r="V34" s="6">
        <f>'[3]功能-圣人研究'!CE34</f>
        <v>10117616.859029427</v>
      </c>
      <c r="X34" s="6">
        <v>27</v>
      </c>
      <c r="Y34" s="6">
        <f>[4]士兵相关信息!AI33</f>
        <v>504117.00900826335</v>
      </c>
      <c r="Z34" s="6">
        <f>[4]士兵相关信息!AJ33</f>
        <v>469390.43868498359</v>
      </c>
      <c r="AA34" s="6">
        <f>[4]士兵相关信息!AK33</f>
        <v>434256.7167988508</v>
      </c>
      <c r="AB34" s="6">
        <f>[4]士兵相关信息!AL33</f>
        <v>419430.46041995217</v>
      </c>
      <c r="AC34" s="6">
        <f>[4]士兵相关信息!AM33</f>
        <v>388202.38738180225</v>
      </c>
      <c r="AE34" s="6">
        <v>27</v>
      </c>
      <c r="AF34" s="6">
        <f>求节点(节奏总纲!D$4:D$163,H$8:H$167,节奏总纲!AA30)-IF($AE34=1,0,求节点(节奏总纲!D$4:D$163,H$8:H$167,节奏总纲!AA29))</f>
        <v>30364041.897620574</v>
      </c>
      <c r="AG34" s="6">
        <f>求节点(节奏总纲!E$4:E$163,I$8:I$167,节奏总纲!AB30)-IF($AE34=1,0,求节点(节奏总纲!E$4:E$163,I$8:I$167,节奏总纲!AB29))</f>
        <v>26166471.01834172</v>
      </c>
      <c r="AH34" s="6">
        <f>求节点(节奏总纲!F$4:F$163,J$8:J$167,节奏总纲!AC30)-IF($AE34=1,0,求节点(节奏总纲!F$4:F$163,J$8:J$167,节奏总纲!AC29))</f>
        <v>22261759.664370909</v>
      </c>
      <c r="AI34" s="6">
        <f>求节点(节奏总纲!G$4:G$163,K$8:K$167,节奏总纲!AD30)-IF($AE34=1,0,求节点(节奏总纲!G$4:G$163,K$8:K$167,节奏总纲!AD29))</f>
        <v>18772022.333135463</v>
      </c>
      <c r="AJ34" s="6">
        <f>求节点(节奏总纲!H$4:H$163,L$8:L$167,节奏总纲!AE30)-IF($AE34=1,0,求节点(节奏总纲!H$4:H$163,L$8:L$167,节奏总纲!AE29))</f>
        <v>15517840.878296442</v>
      </c>
      <c r="AK34" s="6">
        <f>求节点(节奏总纲!D$4:D$163,M$8:M$167,节奏总纲!AA30)-IF($AE34=1,0,求节点(节奏总纲!D$4:D$163,M$8:M$167,节奏总纲!AA29))</f>
        <v>15838710.360130906</v>
      </c>
      <c r="AL34" s="6">
        <f>求节点(节奏总纲!E$4:E$163,N$8:N$167,节奏总纲!AB30)-IF($AE34=1,0,求节点(节奏总纲!E$4:E$163,N$8:N$167,节奏总纲!AB29))</f>
        <v>18181410.107380792</v>
      </c>
      <c r="AM34" s="6">
        <f>求节点(节奏总纲!F$4:F$163,O$8:O$167,节奏总纲!AC30)-IF($AE34=1,0,求节点(节奏总纲!F$4:F$163,O$8:O$167,节奏总纲!AC29))</f>
        <v>19889774.994774595</v>
      </c>
      <c r="AN34" s="6">
        <f>求节点(节奏总纲!G$4:G$163,P$8:P$167,节奏总纲!AD30)-IF($AE34=1,0,求节点(节奏总纲!G$4:G$163,P$8:P$167,节奏总纲!AD29))</f>
        <v>14339577.449424945</v>
      </c>
      <c r="AO34" s="6">
        <f>求节点(节奏总纲!H$4:H$163,Q$8:Q$167,节奏总纲!AE30)-IF($AE34=1,0,求节点(节奏总纲!H$4:H$163,Q$8:Q$167,节奏总纲!AE29))</f>
        <v>7154170.7393202186</v>
      </c>
      <c r="AP34" s="6">
        <f>求节点(节奏总纲!D$4:D$163,R$8:R$167,节奏总纲!AA30)-IF($AE34=1,0,求节点(节奏总纲!D$4:D$163,R$8:R$167,节奏总纲!AA29))</f>
        <v>8653462.0773299336</v>
      </c>
      <c r="AQ34" s="6">
        <f>求节点(节奏总纲!E$4:E$163,S$8:S$167,节奏总纲!AB30)-IF($AE34=1,0,求节点(节奏总纲!E$4:E$163,S$8:S$167,节奏总纲!AB29))</f>
        <v>9111247.9488847964</v>
      </c>
      <c r="AR34" s="6">
        <f>求节点(节奏总纲!F$4:F$163,T$8:T$167,节奏总纲!AC30)-IF($AE34=1,0,求节点(节奏总纲!F$4:F$163,T$8:T$167,节奏总纲!AC29))</f>
        <v>10064049.384842642</v>
      </c>
      <c r="AS34" s="6">
        <f>求节点(节奏总纲!G$4:G$163,U$8:U$167,节奏总纲!AD30)-IF($AE34=1,0,求节点(节奏总纲!G$4:G$163,U$8:U$167,节奏总纲!AD29))</f>
        <v>11272269.923582081</v>
      </c>
      <c r="AT34" s="6">
        <f>求节点(节奏总纲!H$4:H$163,V$8:V$167,节奏总纲!AE30)-IF($AE34=1,0,求节点(节奏总纲!H$4:H$163,V$8:V$167,节奏总纲!AE29))</f>
        <v>13216317.222266927</v>
      </c>
      <c r="AV34" s="6">
        <v>27</v>
      </c>
      <c r="AW34" s="6">
        <f>求节点(节奏总纲!D$4:D$163,Y$8:Y$167,节奏总纲!AA30)-IF($AV34=1,0,求节点(节奏总纲!D$4:D$163,Y$8:Y$167,节奏总纲!AA29))+求节点(节奏总纲!D$4:D$103,信息索引!AK$4:AK$163,节奏总纲!AA30)</f>
        <v>263549.6756931885</v>
      </c>
      <c r="AX34" s="6">
        <f>求节点(节奏总纲!E$4:E$163,Z$8:Z$167,节奏总纲!AB30)-IF($AV34=1,0,求节点(节奏总纲!E$4:E$163,Z$8:Z$167,节奏总纲!AB29))+求节点(节奏总纲!E$4:E$103,信息索引!AL$4:AL$163,节奏总纲!AB30)</f>
        <v>210138.64087577941</v>
      </c>
      <c r="AY34" s="6">
        <f>求节点(节奏总纲!F$4:F$163,AA$8:AA$167,节奏总纲!AC30)-IF($AV34=1,0,求节点(节奏总纲!F$4:F$163,AA$8:AA$167,节奏总纲!AC29))+求节点(节奏总纲!F$4:F$103,信息索引!AM$4:AM$163,节奏总纲!AC30)</f>
        <v>157603.99486905447</v>
      </c>
      <c r="AZ34" s="6">
        <f>求节点(节奏总纲!G$4:G$163,AB$8:AB$167,节奏总纲!AD30)-IF($AV34=1,0,求节点(节奏总纲!G$4:G$163,AB$8:AB$167,节奏总纲!AD29))+求节点(节奏总纲!G$4:G$103,信息索引!AN$4:AN$163,节奏总纲!AD30)</f>
        <v>85965.849078408341</v>
      </c>
      <c r="BA34" s="6">
        <f>求节点(节奏总纲!H$4:H$163,AC$8:AC$167,节奏总纲!AE30)-IF($AV34=1,0,求节点(节奏总纲!H$4:H$163,AC$8:AC$167,节奏总纲!AE29))+求节点(节奏总纲!H$4:H$103,信息索引!AO$4:AO$163,节奏总纲!AE30)</f>
        <v>33431.125180655101</v>
      </c>
      <c r="BC34" s="6">
        <v>1.52</v>
      </c>
      <c r="BD34" s="8">
        <v>27</v>
      </c>
      <c r="BE34" s="34">
        <f t="shared" si="16"/>
        <v>0.28409090909090906</v>
      </c>
      <c r="BF34" s="28">
        <f t="shared" si="17"/>
        <v>0.43181818181818182</v>
      </c>
      <c r="BG34" s="6">
        <f t="shared" si="18"/>
        <v>0.28409090909090912</v>
      </c>
      <c r="BH34" s="35">
        <v>0</v>
      </c>
      <c r="BI34" s="34" t="e">
        <f t="shared" si="19"/>
        <v>#VALUE!</v>
      </c>
      <c r="BJ34" s="6">
        <v>0</v>
      </c>
      <c r="BK34" s="6" t="e">
        <f t="shared" si="20"/>
        <v>#VALUE!</v>
      </c>
      <c r="BL34" s="28" t="e">
        <f>求节点(节奏总纲!D$4:D$163,[4]士兵阶位属性!CY$4:CY$163,节奏总纲!AA30)</f>
        <v>#VALUE!</v>
      </c>
      <c r="BM34" s="34">
        <f t="shared" si="22"/>
        <v>0.25</v>
      </c>
      <c r="BN34" s="6">
        <f t="shared" si="106"/>
        <v>0</v>
      </c>
      <c r="BO34" s="6">
        <f t="shared" si="23"/>
        <v>0.25</v>
      </c>
      <c r="BP34" s="35">
        <f t="shared" si="106"/>
        <v>0.5</v>
      </c>
      <c r="BQ34" s="6" t="e">
        <f t="shared" si="24"/>
        <v>#VALUE!</v>
      </c>
      <c r="BR34" s="8">
        <f t="shared" si="25"/>
        <v>8626148.2663694806</v>
      </c>
      <c r="BS34" s="8">
        <f t="shared" si="26"/>
        <v>13111745.364881612</v>
      </c>
      <c r="BT34" s="8">
        <f t="shared" si="27"/>
        <v>8626148.2663694825</v>
      </c>
      <c r="BU34" s="8">
        <f t="shared" si="28"/>
        <v>0</v>
      </c>
      <c r="BV34" s="8" t="e">
        <f t="shared" si="29"/>
        <v>#VALUE!</v>
      </c>
      <c r="BW34" s="8">
        <f t="shared" si="30"/>
        <v>0</v>
      </c>
      <c r="BX34" s="8" t="e">
        <f t="shared" si="31"/>
        <v>#VALUE!</v>
      </c>
      <c r="BY34" s="8" t="e">
        <f t="shared" si="104"/>
        <v>#VALUE!</v>
      </c>
      <c r="BZ34" s="8">
        <f t="shared" si="32"/>
        <v>2163365.5193324834</v>
      </c>
      <c r="CA34" s="8">
        <f t="shared" si="33"/>
        <v>0</v>
      </c>
      <c r="CB34" s="8">
        <f t="shared" si="34"/>
        <v>2163365.5193324834</v>
      </c>
      <c r="CC34" s="8">
        <f t="shared" si="35"/>
        <v>4326731.0386649668</v>
      </c>
      <c r="CD34" s="38" t="e">
        <f>SUM(BR$8:BR34)+SUM(BV$8:BV34)+SUM(BZ$8:BZ34)</f>
        <v>#VALUE!</v>
      </c>
      <c r="CE34" s="38">
        <f>SUM(BS$8:BS34)+SUM(BW$8:BW34)+SUM(CA$8:CA34)</f>
        <v>54397378.718846299</v>
      </c>
      <c r="CF34" s="38" t="e">
        <f>SUM(BT$8:BT34)+SUM(BX$8:BX34)+SUM(CB$8:CB34)</f>
        <v>#VALUE!</v>
      </c>
      <c r="CG34" s="38" t="e">
        <f>SUM(BU$8:BU34)+SUM(BY$8:BY34)+SUM(CC$8:CC34)</f>
        <v>#VALUE!</v>
      </c>
      <c r="CH34" s="39" t="e">
        <f t="shared" si="36"/>
        <v>#VALUE!</v>
      </c>
      <c r="CI34" s="39" t="e">
        <f t="shared" si="37"/>
        <v>#VALUE!</v>
      </c>
      <c r="CJ34" s="39" t="e">
        <f t="shared" si="38"/>
        <v>#VALUE!</v>
      </c>
      <c r="CK34" s="39" t="e">
        <f t="shared" si="39"/>
        <v>#VALUE!</v>
      </c>
      <c r="CM34" s="8">
        <f t="shared" si="40"/>
        <v>7433656.5393016245</v>
      </c>
      <c r="CN34" s="8">
        <f t="shared" si="41"/>
        <v>11299157.939738471</v>
      </c>
      <c r="CO34" s="8">
        <f t="shared" si="42"/>
        <v>7433656.5393016255</v>
      </c>
      <c r="CP34" s="8">
        <f t="shared" si="43"/>
        <v>0</v>
      </c>
      <c r="CQ34" s="8" t="e">
        <f t="shared" si="44"/>
        <v>#VALUE!</v>
      </c>
      <c r="CR34" s="8">
        <f t="shared" si="45"/>
        <v>0</v>
      </c>
      <c r="CS34" s="8" t="e">
        <f t="shared" si="46"/>
        <v>#VALUE!</v>
      </c>
      <c r="CT34" s="8" t="e">
        <f t="shared" si="47"/>
        <v>#VALUE!</v>
      </c>
      <c r="CU34" s="8">
        <f t="shared" si="48"/>
        <v>2277811.9872211991</v>
      </c>
      <c r="CV34" s="8">
        <f t="shared" si="49"/>
        <v>0</v>
      </c>
      <c r="CW34" s="8">
        <f t="shared" si="50"/>
        <v>2277811.9872211991</v>
      </c>
      <c r="CX34" s="8">
        <f t="shared" si="51"/>
        <v>4555623.9744423982</v>
      </c>
      <c r="CY34" s="38" t="e">
        <f>SUM(CM$8:CM34)+SUM(CQ$8:CQ34)+SUM(CU$8:CU34)</f>
        <v>#VALUE!</v>
      </c>
      <c r="CZ34" s="38">
        <f>SUM(CN$8:CN34)+SUM(CR$8:CR34)+SUM(CV$8:CV34)</f>
        <v>47400229.561120585</v>
      </c>
      <c r="DA34" s="38" t="e">
        <f>SUM(CO$8:CO34)+SUM(CS$8:CS34)+SUM(CW$8:CW34)</f>
        <v>#VALUE!</v>
      </c>
      <c r="DB34" s="38" t="e">
        <f>SUM(CP$8:CP34)+SUM(CT$8:CT34)+SUM(CX$8:CX34)</f>
        <v>#VALUE!</v>
      </c>
      <c r="DC34" s="39" t="e">
        <f t="shared" si="52"/>
        <v>#VALUE!</v>
      </c>
      <c r="DD34" s="39" t="e">
        <f t="shared" si="53"/>
        <v>#VALUE!</v>
      </c>
      <c r="DE34" s="39" t="e">
        <f t="shared" si="54"/>
        <v>#VALUE!</v>
      </c>
      <c r="DF34" s="39" t="e">
        <f t="shared" si="55"/>
        <v>#VALUE!</v>
      </c>
      <c r="DH34" s="8">
        <f t="shared" si="56"/>
        <v>6324363.5410144618</v>
      </c>
      <c r="DI34" s="8">
        <f t="shared" si="57"/>
        <v>9613032.5823419839</v>
      </c>
      <c r="DJ34" s="8">
        <f t="shared" si="58"/>
        <v>6324363.5410144636</v>
      </c>
      <c r="DK34" s="8">
        <f t="shared" si="59"/>
        <v>0</v>
      </c>
      <c r="DL34" s="8" t="e">
        <f t="shared" si="60"/>
        <v>#VALUE!</v>
      </c>
      <c r="DM34" s="8">
        <f t="shared" si="61"/>
        <v>0</v>
      </c>
      <c r="DN34" s="8" t="e">
        <f t="shared" si="62"/>
        <v>#VALUE!</v>
      </c>
      <c r="DO34" s="8" t="e">
        <f t="shared" si="63"/>
        <v>#VALUE!</v>
      </c>
      <c r="DP34" s="8">
        <f t="shared" si="64"/>
        <v>2516012.3462106604</v>
      </c>
      <c r="DQ34" s="8">
        <f t="shared" si="65"/>
        <v>0</v>
      </c>
      <c r="DR34" s="8">
        <f t="shared" si="66"/>
        <v>2516012.3462106604</v>
      </c>
      <c r="DS34" s="8">
        <f t="shared" si="67"/>
        <v>5032024.6924213208</v>
      </c>
      <c r="DT34" s="38" t="e">
        <f>SUM(DH$8:DH34)+SUM(DL$8:DL34)+SUM(DP$8:DP34)</f>
        <v>#VALUE!</v>
      </c>
      <c r="DU34" s="38">
        <f>SUM(DI$8:DI34)+SUM(DM$8:DM34)+SUM(DQ$8:DQ34)</f>
        <v>40656832.663628995</v>
      </c>
      <c r="DV34" s="38" t="e">
        <f>SUM(DJ$8:DJ34)+SUM(DN$8:DN34)+SUM(DR$8:DR34)</f>
        <v>#VALUE!</v>
      </c>
      <c r="DW34" s="38" t="e">
        <f>SUM(DK$8:DK34)+SUM(DO$8:DO34)+SUM(DS$8:DS34)</f>
        <v>#VALUE!</v>
      </c>
      <c r="DX34" s="39" t="e">
        <f t="shared" si="68"/>
        <v>#VALUE!</v>
      </c>
      <c r="DY34" s="39" t="e">
        <f t="shared" si="69"/>
        <v>#VALUE!</v>
      </c>
      <c r="DZ34" s="39" t="e">
        <f t="shared" si="70"/>
        <v>#VALUE!</v>
      </c>
      <c r="EA34" s="39" t="e">
        <f t="shared" si="71"/>
        <v>#VALUE!</v>
      </c>
      <c r="EC34" s="8">
        <f t="shared" si="72"/>
        <v>5332960.8900953019</v>
      </c>
      <c r="ED34" s="8">
        <f t="shared" si="73"/>
        <v>8106100.5529448595</v>
      </c>
      <c r="EE34" s="8">
        <f t="shared" si="74"/>
        <v>5332960.8900953028</v>
      </c>
      <c r="EF34" s="8">
        <f t="shared" si="75"/>
        <v>0</v>
      </c>
      <c r="EG34" s="8" t="e">
        <f t="shared" si="76"/>
        <v>#VALUE!</v>
      </c>
      <c r="EH34" s="8">
        <f t="shared" si="77"/>
        <v>0</v>
      </c>
      <c r="EI34" s="8" t="e">
        <f t="shared" si="78"/>
        <v>#VALUE!</v>
      </c>
      <c r="EJ34" s="8" t="e">
        <f t="shared" si="79"/>
        <v>#VALUE!</v>
      </c>
      <c r="EK34" s="8">
        <f t="shared" si="80"/>
        <v>2818067.4808955202</v>
      </c>
      <c r="EL34" s="8">
        <f t="shared" si="81"/>
        <v>0</v>
      </c>
      <c r="EM34" s="8">
        <f t="shared" si="82"/>
        <v>2818067.4808955202</v>
      </c>
      <c r="EN34" s="8">
        <f t="shared" si="83"/>
        <v>5636134.9617910404</v>
      </c>
      <c r="EO34" s="38" t="e">
        <f>SUM(EC$8:EC34)+SUM(EG$8:EG34)+SUM(EK$8:EK34)</f>
        <v>#VALUE!</v>
      </c>
      <c r="EP34" s="38">
        <f>SUM(ED$8:ED34)+SUM(EH$8:EH34)+SUM(EL$8:EL34)</f>
        <v>34460312.024759032</v>
      </c>
      <c r="EQ34" s="38" t="e">
        <f>SUM(EE$8:EE34)+SUM(EI$8:EI34)+SUM(EM$8:EM34)</f>
        <v>#VALUE!</v>
      </c>
      <c r="ER34" s="38" t="e">
        <f>SUM(EF$8:EF34)+SUM(EJ$8:EJ34)+SUM(EN$8:EN34)</f>
        <v>#VALUE!</v>
      </c>
      <c r="ES34" s="39" t="e">
        <f t="shared" si="84"/>
        <v>#VALUE!</v>
      </c>
      <c r="ET34" s="39" t="e">
        <f t="shared" si="85"/>
        <v>#VALUE!</v>
      </c>
      <c r="EU34" s="39" t="e">
        <f t="shared" si="86"/>
        <v>#VALUE!</v>
      </c>
      <c r="EV34" s="39" t="e">
        <f t="shared" si="87"/>
        <v>#VALUE!</v>
      </c>
      <c r="EX34" s="8">
        <f t="shared" si="88"/>
        <v>4408477.522243307</v>
      </c>
      <c r="EY34" s="8">
        <f t="shared" si="89"/>
        <v>6700885.8338098275</v>
      </c>
      <c r="EZ34" s="8">
        <f t="shared" si="90"/>
        <v>4408477.5222433079</v>
      </c>
      <c r="FA34" s="8">
        <f t="shared" si="91"/>
        <v>0</v>
      </c>
      <c r="FB34" s="8" t="e">
        <f t="shared" si="92"/>
        <v>#VALUE!</v>
      </c>
      <c r="FC34" s="8">
        <f t="shared" si="93"/>
        <v>0</v>
      </c>
      <c r="FD34" s="8" t="e">
        <f t="shared" si="94"/>
        <v>#VALUE!</v>
      </c>
      <c r="FE34" s="8" t="e">
        <f t="shared" si="95"/>
        <v>#VALUE!</v>
      </c>
      <c r="FF34" s="8">
        <f t="shared" si="105"/>
        <v>3304079.3055667318</v>
      </c>
      <c r="FG34" s="8">
        <f t="shared" si="96"/>
        <v>0</v>
      </c>
      <c r="FH34" s="8">
        <f t="shared" si="97"/>
        <v>3304079.3055667318</v>
      </c>
      <c r="FI34" s="8">
        <f t="shared" si="98"/>
        <v>6608158.6111334637</v>
      </c>
      <c r="FJ34" s="38" t="e">
        <f>SUM(EX$8:EX34)+SUM(FB$8:FB34)+SUM(FF$8:FF34)</f>
        <v>#VALUE!</v>
      </c>
      <c r="FK34" s="38">
        <f>SUM(EY$8:EY34)+SUM(FC$8:FC34)+SUM(FG$8:FG34)</f>
        <v>28814885.042690866</v>
      </c>
      <c r="FL34" s="38" t="e">
        <f>SUM(EZ$8:EZ34)+SUM(FD$8:FD34)+SUM(FH$8:FH34)</f>
        <v>#VALUE!</v>
      </c>
      <c r="FM34" s="38" t="e">
        <f>SUM(FA$8:FA34)+SUM(FE$8:FE34)+SUM(FI$8:FI34)</f>
        <v>#VALUE!</v>
      </c>
      <c r="FN34" s="39" t="e">
        <f t="shared" si="99"/>
        <v>#VALUE!</v>
      </c>
      <c r="FO34" s="39" t="e">
        <f t="shared" si="100"/>
        <v>#VALUE!</v>
      </c>
      <c r="FP34" s="39" t="e">
        <f t="shared" si="101"/>
        <v>#VALUE!</v>
      </c>
      <c r="FQ34" s="39" t="e">
        <f t="shared" si="102"/>
        <v>#VALUE!</v>
      </c>
    </row>
    <row r="35" spans="7:173" x14ac:dyDescent="0.2">
      <c r="G35" s="6">
        <v>28</v>
      </c>
      <c r="H35" s="6">
        <f>'[1]资源-木石铜粮'!BI33</f>
        <v>23549193.94349264</v>
      </c>
      <c r="I35" s="6">
        <f>'[1]资源-木石铜粮'!BJ33</f>
        <v>23549193.94349264</v>
      </c>
      <c r="J35" s="6">
        <f>'[1]资源-木石铜粮'!BK33</f>
        <v>23549193.94349264</v>
      </c>
      <c r="K35" s="6">
        <f>'[1]资源-木石铜粮'!BL33</f>
        <v>23549193.94349264</v>
      </c>
      <c r="L35" s="6">
        <f>'[1]资源-木石铜粮'!BM33</f>
        <v>23549193.94349264</v>
      </c>
      <c r="M35" s="6">
        <f>'[1]功能-战损相关'!EM38</f>
        <v>20097542.632412288</v>
      </c>
      <c r="N35" s="6">
        <f>'[1]功能-战损相关'!EN38</f>
        <v>27210058.19645394</v>
      </c>
      <c r="O35" s="6">
        <f>'[1]功能-战损相关'!EO38</f>
        <v>37680588.601139791</v>
      </c>
      <c r="P35" s="6">
        <f>'[1]功能-战损相关'!EP38</f>
        <v>27502109.224002752</v>
      </c>
      <c r="Q35" s="6">
        <f>'[1]功能-战损相关'!EQ38</f>
        <v>15086931.909260072</v>
      </c>
      <c r="R35" s="6">
        <f>'[3]功能-圣人研究'!CA35</f>
        <v>2816370.52665189</v>
      </c>
      <c r="S35" s="6">
        <f>'[3]功能-圣人研究'!CB35</f>
        <v>3880478.2067913092</v>
      </c>
      <c r="T35" s="6">
        <f>'[3]功能-圣人研究'!CC35</f>
        <v>5614576.531090688</v>
      </c>
      <c r="U35" s="6">
        <f>'[3]功能-圣人研究'!CD35</f>
        <v>8476091.1331118289</v>
      </c>
      <c r="V35" s="6">
        <f>'[3]功能-圣人研究'!CE35</f>
        <v>12517888.940381832</v>
      </c>
      <c r="X35" s="6">
        <v>28</v>
      </c>
      <c r="Y35" s="6">
        <f>[4]士兵相关信息!AI34</f>
        <v>541894.22118531098</v>
      </c>
      <c r="Z35" s="6">
        <f>[4]士兵相关信息!AJ34</f>
        <v>502049.05438746646</v>
      </c>
      <c r="AA35" s="6">
        <f>[4]士兵相关信息!AK34</f>
        <v>454798.36952271161</v>
      </c>
      <c r="AB35" s="6">
        <f>[4]士兵相关信息!AL34</f>
        <v>434850.44676234975</v>
      </c>
      <c r="AC35" s="6">
        <f>[4]士兵相关信息!AM34</f>
        <v>397321.68903369521</v>
      </c>
      <c r="AE35" s="6">
        <v>28</v>
      </c>
      <c r="AF35" s="6">
        <f>求节点(节奏总纲!D$4:D$163,H$8:H$167,节奏总纲!AA31)-IF($AE35=1,0,求节点(节奏总纲!D$4:D$163,H$8:H$167,节奏总纲!AA30))</f>
        <v>39036670.297768459</v>
      </c>
      <c r="AG35" s="6">
        <f>求节点(节奏总纲!E$4:E$163,I$8:I$167,节奏总纲!AB31)-IF($AE35=1,0,求节点(节奏总纲!E$4:E$163,I$8:I$167,节奏总纲!AB30))</f>
        <v>33611728.093612015</v>
      </c>
      <c r="AH35" s="6">
        <f>求节点(节奏总纲!F$4:F$163,J$8:J$167,节奏总纲!AC31)-IF($AE35=1,0,求节点(节奏总纲!F$4:F$163,J$8:J$167,节奏总纲!AC30))</f>
        <v>28717663.534780264</v>
      </c>
      <c r="AI35" s="6">
        <f>求节点(节奏总纲!G$4:G$163,K$8:K$167,节奏总纲!AD31)-IF($AE35=1,0,求节点(节奏总纲!G$4:G$163,K$8:K$167,节奏总纲!AD30))</f>
        <v>23880671.829255894</v>
      </c>
      <c r="AJ35" s="6">
        <f>求节点(节奏总纲!H$4:H$163,L$8:L$167,节奏总纲!AE31)-IF($AE35=1,0,求节点(节奏总纲!H$4:H$163,L$8:L$167,节奏总纲!AE30))</f>
        <v>19892754.222814277</v>
      </c>
      <c r="AK35" s="6">
        <f>求节点(节奏总纲!D$4:D$163,M$8:M$167,节奏总纲!AA31)-IF($AE35=1,0,求节点(节奏总纲!D$4:D$163,M$8:M$167,节奏总纲!AA30))</f>
        <v>19825048.960151926</v>
      </c>
      <c r="AL35" s="6">
        <f>求节点(节奏总纲!E$4:E$163,N$8:N$167,节奏总纲!AB31)-IF($AE35=1,0,求节点(节奏总纲!E$4:E$163,N$8:N$167,节奏总纲!AB30))</f>
        <v>22596139.868952125</v>
      </c>
      <c r="AM35" s="6">
        <f>求节点(节奏总纲!F$4:F$163,O$8:O$167,节奏总纲!AC31)-IF($AE35=1,0,求节点(节奏总纲!F$4:F$163,O$8:O$167,节奏总纲!AC30))</f>
        <v>23789282.469340518</v>
      </c>
      <c r="AN35" s="6">
        <f>求节点(节奏总纲!G$4:G$163,P$8:P$167,节奏总纲!AD31)-IF($AE35=1,0,求节点(节奏总纲!G$4:G$163,P$8:P$167,节奏总纲!AD30))</f>
        <v>17570212.742909431</v>
      </c>
      <c r="AO35" s="6">
        <f>求节点(节奏总纲!H$4:H$163,Q$8:Q$167,节奏总纲!AE31)-IF($AE35=1,0,求节点(节奏总纲!H$4:H$163,Q$8:Q$167,节奏总纲!AE30))</f>
        <v>8711028.3143638074</v>
      </c>
      <c r="AP35" s="6">
        <f>求节点(节奏总纲!D$4:D$163,R$8:R$167,节奏总纲!AA31)-IF($AE35=1,0,求节点(节奏总纲!D$4:D$163,R$8:R$167,节奏总纲!AA30))</f>
        <v>11187964.006044019</v>
      </c>
      <c r="AQ35" s="6">
        <f>求节点(节奏总纲!E$4:E$163,S$8:S$167,节奏总纲!AB31)-IF($AE35=1,0,求节点(节奏总纲!E$4:E$163,S$8:S$167,节奏总纲!AB30))</f>
        <v>11602402.167647421</v>
      </c>
      <c r="AR35" s="6">
        <f>求节点(节奏总纲!F$4:F$163,T$8:T$167,节奏总纲!AC31)-IF($AE35=1,0,求节点(节奏总纲!F$4:F$163,T$8:T$167,节奏总纲!AC30))</f>
        <v>12823901.715619847</v>
      </c>
      <c r="AS35" s="6">
        <f>求节点(节奏总纲!G$4:G$163,U$8:U$167,节奏总纲!AD31)-IF($AE35=1,0,求节点(节奏总纲!G$4:G$163,U$8:U$167,节奏总纲!AD30))</f>
        <v>14572715.520633414</v>
      </c>
      <c r="AT35" s="6">
        <f>求节点(节奏总纲!H$4:H$163,V$8:V$167,节奏总纲!AE31)-IF($AE35=1,0,求节点(节奏总纲!H$4:H$163,V$8:V$167,节奏总纲!AE30))</f>
        <v>16719990.440405414</v>
      </c>
      <c r="AV35" s="6">
        <v>28</v>
      </c>
      <c r="AW35" s="6">
        <f>求节点(节奏总纲!D$4:D$163,Y$8:Y$167,节奏总纲!AA31)-IF($AV35=1,0,求节点(节奏总纲!D$4:D$163,Y$8:Y$167,节奏总纲!AA30))+求节点(节奏总纲!D$4:D$103,信息索引!AK$4:AK$163,节奏总纲!AA31)</f>
        <v>418395.63845898613</v>
      </c>
      <c r="AX35" s="6">
        <f>求节点(节奏总纲!E$4:E$163,Z$8:Z$167,节奏总纲!AB31)-IF($AV35=1,0,求节点(节奏总纲!E$4:E$163,Z$8:Z$167,节奏总纲!AB30))+求节点(节奏总纲!E$4:E$103,信息索引!AL$4:AL$163,节奏总纲!AB31)</f>
        <v>246483.65573697604</v>
      </c>
      <c r="AY35" s="6">
        <f>求节点(节奏总纲!F$4:F$163,AA$8:AA$167,节奏总纲!AC31)-IF($AV35=1,0,求节点(节奏总纲!F$4:F$163,AA$8:AA$167,节奏总纲!AC30))+求节点(节奏总纲!F$4:F$103,信息索引!AM$4:AM$163,节奏总纲!AC31)</f>
        <v>184857.32029801479</v>
      </c>
      <c r="AZ35" s="6">
        <f>求节点(节奏总纲!G$4:G$163,AB$8:AB$167,节奏总纲!AD31)-IF($AV35=1,0,求节点(节奏总纲!G$4:G$163,AB$8:AB$167,节奏总纲!AD30))+求节点(节奏总纲!G$4:G$103,信息索引!AN$4:AN$163,节奏总纲!AD31)</f>
        <v>100831.34231540056</v>
      </c>
      <c r="BA35" s="6">
        <f>求节点(节奏总纲!H$4:H$163,AC$8:AC$167,节奏总纲!AE31)-IF($AV35=1,0,求节点(节奏总纲!H$4:H$163,AC$8:AC$167,节奏总纲!AE30))+求节点(节奏总纲!H$4:H$103,信息索引!AO$4:AO$163,节奏总纲!AE31)</f>
        <v>39212.127793381747</v>
      </c>
      <c r="BC35" s="6">
        <v>1.54</v>
      </c>
      <c r="BD35" s="8">
        <v>28</v>
      </c>
      <c r="BE35" s="34">
        <f t="shared" si="16"/>
        <v>0.2824858757062147</v>
      </c>
      <c r="BF35" s="28">
        <f t="shared" si="17"/>
        <v>0.43502824858757061</v>
      </c>
      <c r="BG35" s="6">
        <f t="shared" si="18"/>
        <v>0.28248587570621464</v>
      </c>
      <c r="BH35" s="35">
        <v>0</v>
      </c>
      <c r="BI35" s="34" t="e">
        <f t="shared" si="19"/>
        <v>#VALUE!</v>
      </c>
      <c r="BJ35" s="6">
        <v>0</v>
      </c>
      <c r="BK35" s="6" t="e">
        <f t="shared" si="20"/>
        <v>#VALUE!</v>
      </c>
      <c r="BL35" s="28" t="e">
        <f>求节点(节奏总纲!D$4:D$163,[4]士兵阶位属性!CY$4:CY$163,节奏总纲!AA31)</f>
        <v>#VALUE!</v>
      </c>
      <c r="BM35" s="34">
        <f t="shared" si="22"/>
        <v>0.25</v>
      </c>
      <c r="BN35" s="6">
        <f t="shared" si="106"/>
        <v>0</v>
      </c>
      <c r="BO35" s="6">
        <f t="shared" si="23"/>
        <v>0.25</v>
      </c>
      <c r="BP35" s="35">
        <f t="shared" si="106"/>
        <v>0.5</v>
      </c>
      <c r="BQ35" s="6" t="e">
        <f t="shared" si="24"/>
        <v>#VALUE!</v>
      </c>
      <c r="BR35" s="8">
        <f t="shared" si="25"/>
        <v>11027307.993719904</v>
      </c>
      <c r="BS35" s="8">
        <f t="shared" si="26"/>
        <v>16982054.310328651</v>
      </c>
      <c r="BT35" s="8">
        <f t="shared" si="27"/>
        <v>11027307.993719902</v>
      </c>
      <c r="BU35" s="8">
        <f t="shared" si="28"/>
        <v>0</v>
      </c>
      <c r="BV35" s="8" t="e">
        <f t="shared" si="29"/>
        <v>#VALUE!</v>
      </c>
      <c r="BW35" s="8">
        <f t="shared" si="30"/>
        <v>0</v>
      </c>
      <c r="BX35" s="8" t="e">
        <f t="shared" si="31"/>
        <v>#VALUE!</v>
      </c>
      <c r="BY35" s="8" t="e">
        <f t="shared" si="104"/>
        <v>#VALUE!</v>
      </c>
      <c r="BZ35" s="8">
        <f t="shared" si="32"/>
        <v>2796991.0015110048</v>
      </c>
      <c r="CA35" s="8">
        <f t="shared" si="33"/>
        <v>0</v>
      </c>
      <c r="CB35" s="8">
        <f t="shared" si="34"/>
        <v>2796991.0015110048</v>
      </c>
      <c r="CC35" s="8">
        <f t="shared" si="35"/>
        <v>5593982.0030220095</v>
      </c>
      <c r="CD35" s="38" t="e">
        <f>SUM(BR$8:BR35)+SUM(BV$8:BV35)+SUM(BZ$8:BZ35)</f>
        <v>#VALUE!</v>
      </c>
      <c r="CE35" s="38">
        <f>SUM(BS$8:BS35)+SUM(BW$8:BW35)+SUM(CA$8:CA35)</f>
        <v>71379433.029174954</v>
      </c>
      <c r="CF35" s="38" t="e">
        <f>SUM(BT$8:BT35)+SUM(BX$8:BX35)+SUM(CB$8:CB35)</f>
        <v>#VALUE!</v>
      </c>
      <c r="CG35" s="38" t="e">
        <f>SUM(BU$8:BU35)+SUM(BY$8:BY35)+SUM(CC$8:CC35)</f>
        <v>#VALUE!</v>
      </c>
      <c r="CH35" s="39" t="e">
        <f t="shared" si="36"/>
        <v>#VALUE!</v>
      </c>
      <c r="CI35" s="39" t="e">
        <f t="shared" si="37"/>
        <v>#VALUE!</v>
      </c>
      <c r="CJ35" s="39" t="e">
        <f t="shared" si="38"/>
        <v>#VALUE!</v>
      </c>
      <c r="CK35" s="39" t="e">
        <f t="shared" si="39"/>
        <v>#VALUE!</v>
      </c>
      <c r="CL35" s="6">
        <v>1.1421139705706511</v>
      </c>
      <c r="CM35" s="8">
        <f t="shared" si="40"/>
        <v>9494838.4445231687</v>
      </c>
      <c r="CN35" s="8">
        <f t="shared" si="41"/>
        <v>14622051.204565678</v>
      </c>
      <c r="CO35" s="8">
        <f t="shared" si="42"/>
        <v>9494838.4445231669</v>
      </c>
      <c r="CP35" s="8">
        <f t="shared" si="43"/>
        <v>0</v>
      </c>
      <c r="CQ35" s="8" t="e">
        <f t="shared" si="44"/>
        <v>#VALUE!</v>
      </c>
      <c r="CR35" s="8">
        <f t="shared" si="45"/>
        <v>0</v>
      </c>
      <c r="CS35" s="8" t="e">
        <f t="shared" si="46"/>
        <v>#VALUE!</v>
      </c>
      <c r="CT35" s="8" t="e">
        <f t="shared" si="47"/>
        <v>#VALUE!</v>
      </c>
      <c r="CU35" s="8">
        <f t="shared" si="48"/>
        <v>2900600.5419118553</v>
      </c>
      <c r="CV35" s="8">
        <f t="shared" si="49"/>
        <v>0</v>
      </c>
      <c r="CW35" s="8">
        <f t="shared" si="50"/>
        <v>2900600.5419118553</v>
      </c>
      <c r="CX35" s="8">
        <f t="shared" si="51"/>
        <v>5801201.0838237107</v>
      </c>
      <c r="CY35" s="38" t="e">
        <f>SUM(CM$8:CM35)+SUM(CQ$8:CQ35)+SUM(CU$8:CU35)</f>
        <v>#VALUE!</v>
      </c>
      <c r="CZ35" s="38">
        <f>SUM(CN$8:CN35)+SUM(CR$8:CR35)+SUM(CV$8:CV35)</f>
        <v>62022280.765686259</v>
      </c>
      <c r="DA35" s="38" t="e">
        <f>SUM(CO$8:CO35)+SUM(CS$8:CS35)+SUM(CW$8:CW35)</f>
        <v>#VALUE!</v>
      </c>
      <c r="DB35" s="38" t="e">
        <f>SUM(CP$8:CP35)+SUM(CT$8:CT35)+SUM(CX$8:CX35)</f>
        <v>#VALUE!</v>
      </c>
      <c r="DC35" s="39" t="e">
        <f t="shared" si="52"/>
        <v>#VALUE!</v>
      </c>
      <c r="DD35" s="39" t="e">
        <f t="shared" si="53"/>
        <v>#VALUE!</v>
      </c>
      <c r="DE35" s="39" t="e">
        <f t="shared" si="54"/>
        <v>#VALUE!</v>
      </c>
      <c r="DF35" s="39" t="e">
        <f t="shared" si="55"/>
        <v>#VALUE!</v>
      </c>
      <c r="DH35" s="8">
        <f t="shared" si="56"/>
        <v>8112334.3318588315</v>
      </c>
      <c r="DI35" s="8">
        <f t="shared" si="57"/>
        <v>12492994.871062601</v>
      </c>
      <c r="DJ35" s="8">
        <f t="shared" si="58"/>
        <v>8112334.3318588305</v>
      </c>
      <c r="DK35" s="8">
        <f t="shared" si="59"/>
        <v>0</v>
      </c>
      <c r="DL35" s="8" t="e">
        <f t="shared" si="60"/>
        <v>#VALUE!</v>
      </c>
      <c r="DM35" s="8">
        <f t="shared" si="61"/>
        <v>0</v>
      </c>
      <c r="DN35" s="8" t="e">
        <f t="shared" si="62"/>
        <v>#VALUE!</v>
      </c>
      <c r="DO35" s="8" t="e">
        <f t="shared" si="63"/>
        <v>#VALUE!</v>
      </c>
      <c r="DP35" s="8">
        <f t="shared" si="64"/>
        <v>3205975.4289049618</v>
      </c>
      <c r="DQ35" s="8">
        <f t="shared" si="65"/>
        <v>0</v>
      </c>
      <c r="DR35" s="8">
        <f t="shared" si="66"/>
        <v>3205975.4289049618</v>
      </c>
      <c r="DS35" s="8">
        <f t="shared" si="67"/>
        <v>6411950.8578099236</v>
      </c>
      <c r="DT35" s="38" t="e">
        <f>SUM(DH$8:DH35)+SUM(DL$8:DL35)+SUM(DP$8:DP35)</f>
        <v>#VALUE!</v>
      </c>
      <c r="DU35" s="38">
        <f>SUM(DI$8:DI35)+SUM(DM$8:DM35)+SUM(DQ$8:DQ35)</f>
        <v>53149827.534691595</v>
      </c>
      <c r="DV35" s="38" t="e">
        <f>SUM(DJ$8:DJ35)+SUM(DN$8:DN35)+SUM(DR$8:DR35)</f>
        <v>#VALUE!</v>
      </c>
      <c r="DW35" s="38" t="e">
        <f>SUM(DK$8:DK35)+SUM(DO$8:DO35)+SUM(DS$8:DS35)</f>
        <v>#VALUE!</v>
      </c>
      <c r="DX35" s="39" t="e">
        <f t="shared" si="68"/>
        <v>#VALUE!</v>
      </c>
      <c r="DY35" s="39" t="e">
        <f t="shared" si="69"/>
        <v>#VALUE!</v>
      </c>
      <c r="DZ35" s="39" t="e">
        <f t="shared" si="70"/>
        <v>#VALUE!</v>
      </c>
      <c r="EA35" s="39" t="e">
        <f t="shared" si="71"/>
        <v>#VALUE!</v>
      </c>
      <c r="EC35" s="8">
        <f t="shared" si="72"/>
        <v>6745952.494140083</v>
      </c>
      <c r="ED35" s="8">
        <f t="shared" si="73"/>
        <v>10388766.840975728</v>
      </c>
      <c r="EE35" s="8">
        <f t="shared" si="74"/>
        <v>6745952.494140082</v>
      </c>
      <c r="EF35" s="8">
        <f t="shared" si="75"/>
        <v>0</v>
      </c>
      <c r="EG35" s="8" t="e">
        <f t="shared" si="76"/>
        <v>#VALUE!</v>
      </c>
      <c r="EH35" s="8">
        <f t="shared" si="77"/>
        <v>0</v>
      </c>
      <c r="EI35" s="8" t="e">
        <f t="shared" si="78"/>
        <v>#VALUE!</v>
      </c>
      <c r="EJ35" s="8" t="e">
        <f t="shared" si="79"/>
        <v>#VALUE!</v>
      </c>
      <c r="EK35" s="8">
        <f t="shared" si="80"/>
        <v>3643178.8801583536</v>
      </c>
      <c r="EL35" s="8">
        <f t="shared" si="81"/>
        <v>0</v>
      </c>
      <c r="EM35" s="8">
        <f t="shared" si="82"/>
        <v>3643178.8801583536</v>
      </c>
      <c r="EN35" s="8">
        <f t="shared" si="83"/>
        <v>7286357.7603167072</v>
      </c>
      <c r="EO35" s="38" t="e">
        <f>SUM(EC$8:EC35)+SUM(EG$8:EG35)+SUM(EK$8:EK35)</f>
        <v>#VALUE!</v>
      </c>
      <c r="EP35" s="38">
        <f>SUM(ED$8:ED35)+SUM(EH$8:EH35)+SUM(EL$8:EL35)</f>
        <v>44849078.865734756</v>
      </c>
      <c r="EQ35" s="38" t="e">
        <f>SUM(EE$8:EE35)+SUM(EI$8:EI35)+SUM(EM$8:EM35)</f>
        <v>#VALUE!</v>
      </c>
      <c r="ER35" s="38" t="e">
        <f>SUM(EF$8:EF35)+SUM(EJ$8:EJ35)+SUM(EN$8:EN35)</f>
        <v>#VALUE!</v>
      </c>
      <c r="ES35" s="39" t="e">
        <f t="shared" si="84"/>
        <v>#VALUE!</v>
      </c>
      <c r="ET35" s="39" t="e">
        <f t="shared" si="85"/>
        <v>#VALUE!</v>
      </c>
      <c r="EU35" s="39" t="e">
        <f t="shared" si="86"/>
        <v>#VALUE!</v>
      </c>
      <c r="EV35" s="39" t="e">
        <f t="shared" si="87"/>
        <v>#VALUE!</v>
      </c>
      <c r="EX35" s="8">
        <f t="shared" si="88"/>
        <v>5619422.0968401916</v>
      </c>
      <c r="EY35" s="8">
        <f t="shared" si="89"/>
        <v>8653910.0291338935</v>
      </c>
      <c r="EZ35" s="8">
        <f t="shared" si="90"/>
        <v>5619422.0968401898</v>
      </c>
      <c r="FA35" s="8">
        <f t="shared" si="91"/>
        <v>0</v>
      </c>
      <c r="FB35" s="8" t="e">
        <f t="shared" si="92"/>
        <v>#VALUE!</v>
      </c>
      <c r="FC35" s="8">
        <f t="shared" si="93"/>
        <v>0</v>
      </c>
      <c r="FD35" s="8" t="e">
        <f t="shared" si="94"/>
        <v>#VALUE!</v>
      </c>
      <c r="FE35" s="8" t="e">
        <f t="shared" si="95"/>
        <v>#VALUE!</v>
      </c>
      <c r="FF35" s="8">
        <f t="shared" si="105"/>
        <v>4179997.6101013534</v>
      </c>
      <c r="FG35" s="8">
        <f t="shared" si="96"/>
        <v>0</v>
      </c>
      <c r="FH35" s="8">
        <f t="shared" si="97"/>
        <v>4179997.6101013534</v>
      </c>
      <c r="FI35" s="8">
        <f t="shared" si="98"/>
        <v>8359995.2202027068</v>
      </c>
      <c r="FJ35" s="38" t="e">
        <f>SUM(EX$8:EX35)+SUM(FB$8:FB35)+SUM(FF$8:FF35)</f>
        <v>#VALUE!</v>
      </c>
      <c r="FK35" s="38">
        <f>SUM(EY$8:EY35)+SUM(FC$8:FC35)+SUM(FG$8:FG35)</f>
        <v>37468795.071824759</v>
      </c>
      <c r="FL35" s="38" t="e">
        <f>SUM(EZ$8:EZ35)+SUM(FD$8:FD35)+SUM(FH$8:FH35)</f>
        <v>#VALUE!</v>
      </c>
      <c r="FM35" s="38" t="e">
        <f>SUM(FA$8:FA35)+SUM(FE$8:FE35)+SUM(FI$8:FI35)</f>
        <v>#VALUE!</v>
      </c>
      <c r="FN35" s="39" t="e">
        <f t="shared" si="99"/>
        <v>#VALUE!</v>
      </c>
      <c r="FO35" s="39" t="e">
        <f t="shared" si="100"/>
        <v>#VALUE!</v>
      </c>
      <c r="FP35" s="39" t="e">
        <f t="shared" si="101"/>
        <v>#VALUE!</v>
      </c>
      <c r="FQ35" s="39" t="e">
        <f t="shared" si="102"/>
        <v>#VALUE!</v>
      </c>
    </row>
    <row r="36" spans="7:173" x14ac:dyDescent="0.2">
      <c r="G36" s="6">
        <v>29</v>
      </c>
      <c r="H36" s="6">
        <f>'[1]资源-木石铜粮'!BI34</f>
        <v>26486892.847656075</v>
      </c>
      <c r="I36" s="6">
        <f>'[1]资源-木石铜粮'!BJ34</f>
        <v>26486892.847656075</v>
      </c>
      <c r="J36" s="6">
        <f>'[1]资源-木石铜粮'!BK34</f>
        <v>26486892.847656075</v>
      </c>
      <c r="K36" s="6">
        <f>'[1]资源-木石铜粮'!BL34</f>
        <v>26486892.847656075</v>
      </c>
      <c r="L36" s="6">
        <f>'[1]资源-木石铜粮'!BM34</f>
        <v>26486892.847656075</v>
      </c>
      <c r="M36" s="6">
        <f>'[1]功能-战损相关'!EM39</f>
        <v>22351125.873732179</v>
      </c>
      <c r="N36" s="6">
        <f>'[1]功能-战损相关'!EN39</f>
        <v>30223982.438230116</v>
      </c>
      <c r="O36" s="6">
        <f>'[1]功能-战损相关'!EO39</f>
        <v>41897048.102110088</v>
      </c>
      <c r="P36" s="6">
        <f>'[1]功能-战损相关'!EP39</f>
        <v>30859335.450240452</v>
      </c>
      <c r="Q36" s="6">
        <f>'[1]功能-战损相关'!EQ39</f>
        <v>16829950.041586056</v>
      </c>
      <c r="R36" s="6">
        <f>'[3]功能-圣人研究'!CA36</f>
        <v>3649052.188979154</v>
      </c>
      <c r="S36" s="6">
        <f>'[3]功能-圣人研究'!CB36</f>
        <v>4959733.2027874775</v>
      </c>
      <c r="T36" s="6">
        <f>'[3]功能-圣人研究'!CC36</f>
        <v>7085231.03047881</v>
      </c>
      <c r="U36" s="6">
        <f>'[3]功能-圣人研究'!CD36</f>
        <v>10555448.35245469</v>
      </c>
      <c r="V36" s="6">
        <f>'[3]功能-圣人研究'!CE36</f>
        <v>15499367.106191985</v>
      </c>
      <c r="X36" s="6">
        <v>29</v>
      </c>
      <c r="Y36" s="6">
        <f>[4]士兵相关信息!AI35</f>
        <v>582382.8346852737</v>
      </c>
      <c r="Z36" s="6">
        <f>[4]士兵相关信息!AJ35</f>
        <v>537761.58841849829</v>
      </c>
      <c r="AA36" s="6">
        <f>[4]士兵相关信息!AK35</f>
        <v>485234.34220147762</v>
      </c>
      <c r="AB36" s="6">
        <f>[4]士兵相关信息!AL35</f>
        <v>452988.16699175525</v>
      </c>
      <c r="AC36" s="6">
        <f>[4]士兵相关信息!AM35</f>
        <v>407583.10219073598</v>
      </c>
      <c r="AE36" s="6">
        <v>29</v>
      </c>
      <c r="AF36" s="6">
        <f>求节点(节奏总纲!D$4:D$163,H$8:H$167,节奏总纲!AA32)-IF($AE36=1,0,求节点(节奏总纲!D$4:D$163,H$8:H$167,节奏总纲!AA31))</f>
        <v>49418006.397942811</v>
      </c>
      <c r="AG36" s="6">
        <f>求节点(节奏总纲!E$4:E$163,I$8:I$167,节奏总纲!AB32)-IF($AE36=1,0,求节点(节奏总纲!E$4:E$163,I$8:I$167,节奏总纲!AB31))</f>
        <v>43417203.881294876</v>
      </c>
      <c r="AH36" s="6">
        <f>求节点(节奏总纲!F$4:F$163,J$8:J$167,节奏总纲!AC32)-IF($AE36=1,0,求节点(节奏总纲!F$4:F$163,J$8:J$167,节奏总纲!AC31))</f>
        <v>37382472.14981471</v>
      </c>
      <c r="AI36" s="6">
        <f>求节点(节奏总纲!G$4:G$163,K$8:K$167,节奏总纲!AD32)-IF($AE36=1,0,求节点(节奏总纲!G$4:G$163,K$8:K$167,节奏总纲!AD31))</f>
        <v>31266650.124584392</v>
      </c>
      <c r="AJ36" s="6">
        <f>求节点(节奏总纲!H$4:H$163,L$8:L$167,节奏总纲!AE32)-IF($AE36=1,0,求节点(节奏总纲!H$4:H$163,L$8:L$167,节奏总纲!AE31))</f>
        <v>25261232.404423043</v>
      </c>
      <c r="AK36" s="6">
        <f>求节点(节奏总纲!D$4:D$163,M$8:M$167,节奏总纲!AA32)-IF($AE36=1,0,求节点(节奏总纲!D$4:D$163,M$8:M$167,节奏总纲!AA31))</f>
        <v>24570839.040134475</v>
      </c>
      <c r="AL36" s="6">
        <f>求节点(节奏总纲!E$4:E$163,N$8:N$167,节奏总纲!AB32)-IF($AE36=1,0,求节点(节奏总纲!E$4:E$163,N$8:N$167,节奏总纲!AB31))</f>
        <v>28016248.209378064</v>
      </c>
      <c r="AM36" s="6">
        <f>求节点(节奏总纲!F$4:F$163,O$8:O$167,节奏总纲!AC32)-IF($AE36=1,0,求节点(节奏总纲!F$4:F$163,O$8:O$167,节奏总纲!AC31))</f>
        <v>29129390.635531545</v>
      </c>
      <c r="AN36" s="6">
        <f>求节点(节奏总纲!G$4:G$163,P$8:P$167,节奏总纲!AD32)-IF($AE36=1,0,求节点(节奏总纲!G$4:G$163,P$8:P$167,节奏总纲!AD31))</f>
        <v>21476761.520817682</v>
      </c>
      <c r="AO36" s="6">
        <f>求节点(节奏总纲!H$4:H$163,Q$8:Q$167,节奏总纲!AE32)-IF($AE36=1,0,求节点(节奏总纲!H$4:H$163,Q$8:Q$167,节奏总纲!AE31))</f>
        <v>10675463.264334016</v>
      </c>
      <c r="AP36" s="6">
        <f>求节点(节奏总纲!D$4:D$163,R$8:R$167,节奏总纲!AA32)-IF($AE36=1,0,求节点(节奏总纲!D$4:D$163,R$8:R$167,节奏总纲!AA31))</f>
        <v>14456119.205422603</v>
      </c>
      <c r="AQ36" s="6">
        <f>求节点(节奏总纲!E$4:E$163,S$8:S$167,节奏总纲!AB32)-IF($AE36=1,0,求节点(节奏总纲!E$4:E$163,S$8:S$167,节奏总纲!AB31))</f>
        <v>15260009.134754144</v>
      </c>
      <c r="AR36" s="6">
        <f>求节点(节奏总纲!F$4:F$163,T$8:T$167,节奏总纲!AC32)-IF($AE36=1,0,求节点(节奏总纲!F$4:F$163,T$8:T$167,节奏总纲!AC31))</f>
        <v>16511718.51097326</v>
      </c>
      <c r="AS36" s="6">
        <f>求节点(节奏总纲!G$4:G$163,U$8:U$167,节奏总纲!AD32)-IF($AE36=1,0,求节点(节奏总纲!G$4:G$163,U$8:U$167,节奏总纲!AD31))</f>
        <v>18760823.108459897</v>
      </c>
      <c r="AT36" s="6">
        <f>求节点(节奏总纲!H$4:H$163,V$8:V$167,节奏总纲!AE32)-IF($AE36=1,0,求节点(节奏总纲!H$4:H$163,V$8:V$167,节奏总纲!AE31))</f>
        <v>21579494.613451116</v>
      </c>
      <c r="AV36" s="6">
        <v>29</v>
      </c>
      <c r="AW36" s="6">
        <f>求节点(节奏总纲!D$4:D$163,Y$8:Y$167,节奏总纲!AA32)-IF($AV36=1,0,求节点(节奏总纲!D$4:D$163,Y$8:Y$167,节奏总纲!AA31))+求节点(节奏总纲!D$4:D$103,信息索引!AK$4:AK$163,节奏总纲!AA32)</f>
        <v>619472.958852323</v>
      </c>
      <c r="AX36" s="6">
        <f>求节点(节奏总纲!E$4:E$163,Z$8:Z$167,节奏总纲!AB32)-IF($AV36=1,0,求节点(节奏总纲!E$4:E$163,Z$8:Z$167,节奏总纲!AB31))+求节点(节奏总纲!E$4:E$103,信息索引!AL$4:AL$163,节奏总纲!AB32)</f>
        <v>342448.6887156794</v>
      </c>
      <c r="AY36" s="6">
        <f>求节点(节奏总纲!F$4:F$163,AA$8:AA$167,节奏总纲!AC32)-IF($AV36=1,0,求节点(节奏总纲!F$4:F$163,AA$8:AA$167,节奏总纲!AC31))+求节点(节奏总纲!F$4:F$103,信息索引!AM$4:AM$163,节奏总纲!AC32)</f>
        <v>216717.71347186738</v>
      </c>
      <c r="AZ36" s="6">
        <f>求节点(节奏总纲!G$4:G$163,AB$8:AB$167,节奏总纲!AD32)-IF($AV36=1,0,求节点(节奏总纲!G$4:G$163,AB$8:AB$167,节奏总纲!AD31))+求节点(节奏总纲!G$4:G$103,信息索引!AN$4:AN$163,节奏总纲!AD32)</f>
        <v>136213.15310036292</v>
      </c>
      <c r="BA36" s="6">
        <f>求节点(节奏总纲!H$4:H$163,AC$8:AC$167,节奏总纲!AE32)-IF($AV36=1,0,求节点(节奏总纲!H$4:H$163,AC$8:AC$167,节奏总纲!AE31))+求节点(节奏总纲!H$4:H$103,信息索引!AO$4:AO$163,节奏总纲!AE32)</f>
        <v>54536.055185251404</v>
      </c>
      <c r="BC36" s="6">
        <v>1.56</v>
      </c>
      <c r="BD36" s="8">
        <v>29</v>
      </c>
      <c r="BE36" s="34">
        <f t="shared" si="16"/>
        <v>0.2808988764044944</v>
      </c>
      <c r="BF36" s="28">
        <f t="shared" si="17"/>
        <v>0.43820224719101125</v>
      </c>
      <c r="BG36" s="6">
        <f t="shared" si="18"/>
        <v>0.28089887640449435</v>
      </c>
      <c r="BH36" s="35">
        <v>0</v>
      </c>
      <c r="BI36" s="34" t="e">
        <f t="shared" si="19"/>
        <v>#VALUE!</v>
      </c>
      <c r="BJ36" s="6">
        <v>0</v>
      </c>
      <c r="BK36" s="6" t="e">
        <f t="shared" si="20"/>
        <v>#VALUE!</v>
      </c>
      <c r="BL36" s="28" t="e">
        <f>求节点(节奏总纲!D$4:D$163,[4]士兵阶位属性!CY$4:CY$163,节奏总纲!AA32)</f>
        <v>#VALUE!</v>
      </c>
      <c r="BM36" s="34">
        <f t="shared" si="22"/>
        <v>0.25</v>
      </c>
      <c r="BN36" s="6">
        <f t="shared" si="106"/>
        <v>0</v>
      </c>
      <c r="BO36" s="6">
        <f t="shared" si="23"/>
        <v>0.25</v>
      </c>
      <c r="BP36" s="35">
        <f t="shared" si="106"/>
        <v>0.5</v>
      </c>
      <c r="BQ36" s="6" t="e">
        <f t="shared" si="24"/>
        <v>#VALUE!</v>
      </c>
      <c r="BR36" s="8">
        <f t="shared" si="25"/>
        <v>13881462.471332252</v>
      </c>
      <c r="BS36" s="8">
        <f t="shared" si="26"/>
        <v>21655081.455278311</v>
      </c>
      <c r="BT36" s="8">
        <f t="shared" si="27"/>
        <v>13881462.471332248</v>
      </c>
      <c r="BU36" s="8">
        <f t="shared" si="28"/>
        <v>0</v>
      </c>
      <c r="BV36" s="8" t="e">
        <f t="shared" si="29"/>
        <v>#VALUE!</v>
      </c>
      <c r="BW36" s="8">
        <f t="shared" si="30"/>
        <v>0</v>
      </c>
      <c r="BX36" s="8" t="e">
        <f t="shared" si="31"/>
        <v>#VALUE!</v>
      </c>
      <c r="BY36" s="8" t="e">
        <f t="shared" si="104"/>
        <v>#VALUE!</v>
      </c>
      <c r="BZ36" s="8">
        <f t="shared" si="32"/>
        <v>3614029.8013556506</v>
      </c>
      <c r="CA36" s="8">
        <f t="shared" si="33"/>
        <v>0</v>
      </c>
      <c r="CB36" s="8">
        <f t="shared" si="34"/>
        <v>3614029.8013556506</v>
      </c>
      <c r="CC36" s="8">
        <f t="shared" si="35"/>
        <v>7228059.6027113013</v>
      </c>
      <c r="CD36" s="38" t="e">
        <f>SUM(BR$8:BR36)+SUM(BV$8:BV36)+SUM(BZ$8:BZ36)</f>
        <v>#VALUE!</v>
      </c>
      <c r="CE36" s="38">
        <f>SUM(BS$8:BS36)+SUM(BW$8:BW36)+SUM(CA$8:CA36)</f>
        <v>93034514.484453261</v>
      </c>
      <c r="CF36" s="38" t="e">
        <f>SUM(BT$8:BT36)+SUM(BX$8:BX36)+SUM(CB$8:CB36)</f>
        <v>#VALUE!</v>
      </c>
      <c r="CG36" s="38" t="e">
        <f>SUM(BU$8:BU36)+SUM(BY$8:BY36)+SUM(CC$8:CC36)</f>
        <v>#VALUE!</v>
      </c>
      <c r="CH36" s="39" t="e">
        <f t="shared" si="36"/>
        <v>#VALUE!</v>
      </c>
      <c r="CI36" s="39" t="e">
        <f t="shared" si="37"/>
        <v>#VALUE!</v>
      </c>
      <c r="CJ36" s="39" t="e">
        <f t="shared" si="38"/>
        <v>#VALUE!</v>
      </c>
      <c r="CK36" s="39" t="e">
        <f t="shared" si="39"/>
        <v>#VALUE!</v>
      </c>
      <c r="CL36" s="6">
        <v>1.1064506787111961</v>
      </c>
      <c r="CM36" s="8">
        <f t="shared" si="40"/>
        <v>12195843.786880584</v>
      </c>
      <c r="CN36" s="8">
        <f t="shared" si="41"/>
        <v>19025516.307533711</v>
      </c>
      <c r="CO36" s="8">
        <f t="shared" si="42"/>
        <v>12195843.786880583</v>
      </c>
      <c r="CP36" s="8">
        <f t="shared" si="43"/>
        <v>0</v>
      </c>
      <c r="CQ36" s="8" t="e">
        <f t="shared" si="44"/>
        <v>#VALUE!</v>
      </c>
      <c r="CR36" s="8">
        <f t="shared" si="45"/>
        <v>0</v>
      </c>
      <c r="CS36" s="8" t="e">
        <f t="shared" si="46"/>
        <v>#VALUE!</v>
      </c>
      <c r="CT36" s="8" t="e">
        <f t="shared" si="47"/>
        <v>#VALUE!</v>
      </c>
      <c r="CU36" s="8">
        <f t="shared" si="48"/>
        <v>3815002.2836885359</v>
      </c>
      <c r="CV36" s="8">
        <f t="shared" si="49"/>
        <v>0</v>
      </c>
      <c r="CW36" s="8">
        <f t="shared" si="50"/>
        <v>3815002.2836885359</v>
      </c>
      <c r="CX36" s="8">
        <f t="shared" si="51"/>
        <v>7630004.5673770718</v>
      </c>
      <c r="CY36" s="38" t="e">
        <f>SUM(CM$8:CM36)+SUM(CQ$8:CQ36)+SUM(CU$8:CU36)</f>
        <v>#VALUE!</v>
      </c>
      <c r="CZ36" s="38">
        <f>SUM(CN$8:CN36)+SUM(CR$8:CR36)+SUM(CV$8:CV36)</f>
        <v>81047797.07321997</v>
      </c>
      <c r="DA36" s="38" t="e">
        <f>SUM(CO$8:CO36)+SUM(CS$8:CS36)+SUM(CW$8:CW36)</f>
        <v>#VALUE!</v>
      </c>
      <c r="DB36" s="38" t="e">
        <f>SUM(CP$8:CP36)+SUM(CT$8:CT36)+SUM(CX$8:CX36)</f>
        <v>#VALUE!</v>
      </c>
      <c r="DC36" s="39" t="e">
        <f t="shared" si="52"/>
        <v>#VALUE!</v>
      </c>
      <c r="DD36" s="39" t="e">
        <f t="shared" si="53"/>
        <v>#VALUE!</v>
      </c>
      <c r="DE36" s="39" t="e">
        <f t="shared" si="54"/>
        <v>#VALUE!</v>
      </c>
      <c r="DF36" s="39" t="e">
        <f t="shared" si="55"/>
        <v>#VALUE!</v>
      </c>
      <c r="DH36" s="8">
        <f t="shared" si="56"/>
        <v>10500694.424105257</v>
      </c>
      <c r="DI36" s="8">
        <f t="shared" si="57"/>
        <v>16381083.3016042</v>
      </c>
      <c r="DJ36" s="8">
        <f t="shared" si="58"/>
        <v>10500694.424105255</v>
      </c>
      <c r="DK36" s="8">
        <f t="shared" si="59"/>
        <v>0</v>
      </c>
      <c r="DL36" s="8" t="e">
        <f t="shared" si="60"/>
        <v>#VALUE!</v>
      </c>
      <c r="DM36" s="8">
        <f t="shared" si="61"/>
        <v>0</v>
      </c>
      <c r="DN36" s="8" t="e">
        <f t="shared" si="62"/>
        <v>#VALUE!</v>
      </c>
      <c r="DO36" s="8" t="e">
        <f t="shared" si="63"/>
        <v>#VALUE!</v>
      </c>
      <c r="DP36" s="8">
        <f t="shared" si="64"/>
        <v>4127929.627743315</v>
      </c>
      <c r="DQ36" s="8">
        <f t="shared" si="65"/>
        <v>0</v>
      </c>
      <c r="DR36" s="8">
        <f t="shared" si="66"/>
        <v>4127929.627743315</v>
      </c>
      <c r="DS36" s="8">
        <f t="shared" si="67"/>
        <v>8255859.2554866299</v>
      </c>
      <c r="DT36" s="38" t="e">
        <f>SUM(DH$8:DH36)+SUM(DL$8:DL36)+SUM(DP$8:DP36)</f>
        <v>#VALUE!</v>
      </c>
      <c r="DU36" s="38">
        <f>SUM(DI$8:DI36)+SUM(DM$8:DM36)+SUM(DQ$8:DQ36)</f>
        <v>69530910.836295798</v>
      </c>
      <c r="DV36" s="38" t="e">
        <f>SUM(DJ$8:DJ36)+SUM(DN$8:DN36)+SUM(DR$8:DR36)</f>
        <v>#VALUE!</v>
      </c>
      <c r="DW36" s="38" t="e">
        <f>SUM(DK$8:DK36)+SUM(DO$8:DO36)+SUM(DS$8:DS36)</f>
        <v>#VALUE!</v>
      </c>
      <c r="DX36" s="39" t="e">
        <f t="shared" si="68"/>
        <v>#VALUE!</v>
      </c>
      <c r="DY36" s="39" t="e">
        <f t="shared" si="69"/>
        <v>#VALUE!</v>
      </c>
      <c r="DZ36" s="39" t="e">
        <f t="shared" si="70"/>
        <v>#VALUE!</v>
      </c>
      <c r="EA36" s="39" t="e">
        <f t="shared" si="71"/>
        <v>#VALUE!</v>
      </c>
      <c r="EC36" s="8">
        <f t="shared" si="72"/>
        <v>8782766.888928201</v>
      </c>
      <c r="ED36" s="8">
        <f t="shared" si="73"/>
        <v>13701116.346727991</v>
      </c>
      <c r="EE36" s="8">
        <f t="shared" si="74"/>
        <v>8782766.8889281992</v>
      </c>
      <c r="EF36" s="8">
        <f t="shared" si="75"/>
        <v>0</v>
      </c>
      <c r="EG36" s="8" t="e">
        <f t="shared" si="76"/>
        <v>#VALUE!</v>
      </c>
      <c r="EH36" s="8">
        <f t="shared" si="77"/>
        <v>0</v>
      </c>
      <c r="EI36" s="8" t="e">
        <f t="shared" si="78"/>
        <v>#VALUE!</v>
      </c>
      <c r="EJ36" s="8" t="e">
        <f t="shared" si="79"/>
        <v>#VALUE!</v>
      </c>
      <c r="EK36" s="8">
        <f t="shared" si="80"/>
        <v>4690205.7771149743</v>
      </c>
      <c r="EL36" s="8">
        <f t="shared" si="81"/>
        <v>0</v>
      </c>
      <c r="EM36" s="8">
        <f t="shared" si="82"/>
        <v>4690205.7771149743</v>
      </c>
      <c r="EN36" s="8">
        <f t="shared" si="83"/>
        <v>9380411.5542299487</v>
      </c>
      <c r="EO36" s="38" t="e">
        <f>SUM(EC$8:EC36)+SUM(EG$8:EG36)+SUM(EK$8:EK36)</f>
        <v>#VALUE!</v>
      </c>
      <c r="EP36" s="38">
        <f>SUM(ED$8:ED36)+SUM(EH$8:EH36)+SUM(EL$8:EL36)</f>
        <v>58550195.212462746</v>
      </c>
      <c r="EQ36" s="38" t="e">
        <f>SUM(EE$8:EE36)+SUM(EI$8:EI36)+SUM(EM$8:EM36)</f>
        <v>#VALUE!</v>
      </c>
      <c r="ER36" s="38" t="e">
        <f>SUM(EF$8:EF36)+SUM(EJ$8:EJ36)+SUM(EN$8:EN36)</f>
        <v>#VALUE!</v>
      </c>
      <c r="ES36" s="39" t="e">
        <f t="shared" si="84"/>
        <v>#VALUE!</v>
      </c>
      <c r="ET36" s="39" t="e">
        <f t="shared" si="85"/>
        <v>#VALUE!</v>
      </c>
      <c r="EU36" s="39" t="e">
        <f t="shared" si="86"/>
        <v>#VALUE!</v>
      </c>
      <c r="EV36" s="39" t="e">
        <f t="shared" si="87"/>
        <v>#VALUE!</v>
      </c>
      <c r="EX36" s="8">
        <f t="shared" si="88"/>
        <v>7095851.7989952378</v>
      </c>
      <c r="EY36" s="8">
        <f t="shared" si="89"/>
        <v>11069528.806432569</v>
      </c>
      <c r="EZ36" s="8">
        <f t="shared" si="90"/>
        <v>7095851.7989952359</v>
      </c>
      <c r="FA36" s="8">
        <f t="shared" si="91"/>
        <v>0</v>
      </c>
      <c r="FB36" s="8" t="e">
        <f t="shared" si="92"/>
        <v>#VALUE!</v>
      </c>
      <c r="FC36" s="8">
        <f t="shared" si="93"/>
        <v>0</v>
      </c>
      <c r="FD36" s="8" t="e">
        <f t="shared" si="94"/>
        <v>#VALUE!</v>
      </c>
      <c r="FE36" s="8" t="e">
        <f t="shared" si="95"/>
        <v>#VALUE!</v>
      </c>
      <c r="FF36" s="8">
        <f t="shared" si="105"/>
        <v>5394873.6533627789</v>
      </c>
      <c r="FG36" s="8">
        <f t="shared" si="96"/>
        <v>0</v>
      </c>
      <c r="FH36" s="8">
        <f t="shared" si="97"/>
        <v>5394873.6533627789</v>
      </c>
      <c r="FI36" s="8">
        <f t="shared" si="98"/>
        <v>10789747.306725558</v>
      </c>
      <c r="FJ36" s="38" t="e">
        <f>SUM(EX$8:EX36)+SUM(FB$8:FB36)+SUM(FF$8:FF36)</f>
        <v>#VALUE!</v>
      </c>
      <c r="FK36" s="38">
        <f>SUM(EY$8:EY36)+SUM(FC$8:FC36)+SUM(FG$8:FG36)</f>
        <v>48538323.878257327</v>
      </c>
      <c r="FL36" s="38" t="e">
        <f>SUM(EZ$8:EZ36)+SUM(FD$8:FD36)+SUM(FH$8:FH36)</f>
        <v>#VALUE!</v>
      </c>
      <c r="FM36" s="38" t="e">
        <f>SUM(FA$8:FA36)+SUM(FE$8:FE36)+SUM(FI$8:FI36)</f>
        <v>#VALUE!</v>
      </c>
      <c r="FN36" s="39" t="e">
        <f t="shared" si="99"/>
        <v>#VALUE!</v>
      </c>
      <c r="FO36" s="39" t="e">
        <f t="shared" si="100"/>
        <v>#VALUE!</v>
      </c>
      <c r="FP36" s="39" t="e">
        <f t="shared" si="101"/>
        <v>#VALUE!</v>
      </c>
      <c r="FQ36" s="39" t="e">
        <f t="shared" si="102"/>
        <v>#VALUE!</v>
      </c>
    </row>
    <row r="37" spans="7:173" x14ac:dyDescent="0.2">
      <c r="G37" s="6">
        <v>30</v>
      </c>
      <c r="H37" s="6">
        <f>'[1]资源-木石铜粮'!BI35</f>
        <v>29815406.968129911</v>
      </c>
      <c r="I37" s="6">
        <f>'[1]资源-木石铜粮'!BJ35</f>
        <v>29815406.968129911</v>
      </c>
      <c r="J37" s="6">
        <f>'[1]资源-木石铜粮'!BK35</f>
        <v>29815406.968129911</v>
      </c>
      <c r="K37" s="6">
        <f>'[1]资源-木石铜粮'!BL35</f>
        <v>29815406.968129911</v>
      </c>
      <c r="L37" s="6">
        <f>'[1]资源-木石铜粮'!BM35</f>
        <v>29815406.968129911</v>
      </c>
      <c r="M37" s="6">
        <f>'[1]功能-战损相关'!EM40</f>
        <v>24723433.89272251</v>
      </c>
      <c r="N37" s="6">
        <f>'[1]功能-战损相关'!EN40</f>
        <v>33439985.450431108</v>
      </c>
      <c r="O37" s="6">
        <f>'[1]功能-战损相关'!EO40</f>
        <v>46323707.329776593</v>
      </c>
      <c r="P37" s="6">
        <f>'[1]功能-战损相关'!EP40</f>
        <v>34328179.336059719</v>
      </c>
      <c r="Q37" s="6">
        <f>'[1]功能-战损相关'!EQ40</f>
        <v>18720228.459483344</v>
      </c>
      <c r="R37" s="6">
        <f>'[3]功能-圣人研究'!CA37</f>
        <v>4648223.5855737589</v>
      </c>
      <c r="S37" s="6">
        <f>'[3]功能-圣人研究'!CB37</f>
        <v>6180993.6893830895</v>
      </c>
      <c r="T37" s="6">
        <f>'[3]功能-圣人研究'!CC37</f>
        <v>8750927.6838893685</v>
      </c>
      <c r="U37" s="6">
        <f>'[3]功能-圣人研究'!CD37</f>
        <v>12790034.902146291</v>
      </c>
      <c r="V37" s="6">
        <f>'[3]功能-圣人研究'!CE37</f>
        <v>18514246.565398216</v>
      </c>
      <c r="X37" s="6">
        <v>30</v>
      </c>
      <c r="Y37" s="6">
        <f>[4]士兵相关信息!AI36</f>
        <v>625777.45616942272</v>
      </c>
      <c r="Z37" s="6">
        <f>[4]士兵相关信息!AJ36</f>
        <v>575854.82211763726</v>
      </c>
      <c r="AA37" s="6">
        <f>[4]士兵相关信息!AK36</f>
        <v>516910.37235932279</v>
      </c>
      <c r="AB37" s="6">
        <f>[4]士兵相关信息!AL36</f>
        <v>471238.65005595819</v>
      </c>
      <c r="AC37" s="6">
        <f>[4]士兵相关信息!AM36</f>
        <v>417915.51332146453</v>
      </c>
      <c r="AE37" s="6">
        <v>30</v>
      </c>
      <c r="AF37" s="6">
        <f>求节点(节奏总纲!D$4:D$163,H$8:H$167,节奏总纲!AA33)-IF($AE37=1,0,求节点(节奏总纲!D$4:D$163,H$8:H$167,节奏总纲!AA32))</f>
        <v>62704208.274725348</v>
      </c>
      <c r="AG37" s="6">
        <f>求节点(节奏总纲!E$4:E$163,I$8:I$167,节奏总纲!AB33)-IF($AE37=1,0,求节点(节奏总纲!E$4:E$163,I$8:I$167,节奏总纲!AB32))</f>
        <v>55442916.180230498</v>
      </c>
      <c r="AH37" s="6">
        <f>求节点(节奏总纲!F$4:F$163,J$8:J$167,节奏总纲!AC33)-IF($AE37=1,0,求节点(节奏总纲!F$4:F$163,J$8:J$167,节奏总纲!AC32))</f>
        <v>48308612.289732844</v>
      </c>
      <c r="AI37" s="6">
        <f>求节点(节奏总纲!G$4:G$163,K$8:K$167,节奏总纲!AD33)-IF($AE37=1,0,求节点(节奏总纲!G$4:G$163,K$8:K$167,节奏总纲!AD32))</f>
        <v>41145823.072078764</v>
      </c>
      <c r="AJ37" s="6">
        <f>求节点(节奏总纲!H$4:H$163,L$8:L$167,节奏总纲!AE33)-IF($AE37=1,0,求节点(节奏总纲!H$4:H$163,L$8:L$167,节奏总纲!AE32))</f>
        <v>33776668.965977445</v>
      </c>
      <c r="AK37" s="6">
        <f>求节点(节奏总纲!D$4:D$163,M$8:M$167,节奏总纲!AA33)-IF($AE37=1,0,求节点(节奏总纲!D$4:D$163,M$8:M$167,节奏总纲!AA32))</f>
        <v>30921795.701810777</v>
      </c>
      <c r="AL37" s="6">
        <f>求节点(节奏总纲!E$4:E$163,N$8:N$167,节奏总纲!AB33)-IF($AE37=1,0,求节点(节奏总纲!E$4:E$163,N$8:N$167,节奏总纲!AB32))</f>
        <v>35095458.239493102</v>
      </c>
      <c r="AM37" s="6">
        <f>求节点(节奏总纲!F$4:F$163,O$8:O$167,节奏总纲!AC33)-IF($AE37=1,0,求节点(节奏总纲!F$4:F$163,O$8:O$167,节奏总纲!AC32))</f>
        <v>36349764.241113245</v>
      </c>
      <c r="AN37" s="6">
        <f>求节点(节奏总纲!G$4:G$163,P$8:P$167,节奏总纲!AD33)-IF($AE37=1,0,求节点(节奏总纲!G$4:G$163,P$8:P$167,节奏总纲!AD32))</f>
        <v>26482932.799795628</v>
      </c>
      <c r="AO37" s="6">
        <f>求节点(节奏总纲!H$4:H$163,Q$8:Q$167,节奏总纲!AE33)-IF($AE37=1,0,求节点(节奏总纲!H$4:H$163,Q$8:Q$167,节奏总纲!AE32))</f>
        <v>13178947.306458347</v>
      </c>
      <c r="AP37" s="6">
        <f>求节点(节奏总纲!D$4:D$163,R$8:R$167,节奏总纲!AA33)-IF($AE37=1,0,求节点(节奏总纲!D$4:D$163,R$8:R$167,节奏总纲!AA32))</f>
        <v>17869275.384149455</v>
      </c>
      <c r="AQ37" s="6">
        <f>求节点(节奏总纲!E$4:E$163,S$8:S$167,节奏总纲!AB33)-IF($AE37=1,0,求节点(节奏总纲!E$4:E$163,S$8:S$167,节奏总纲!AB32))</f>
        <v>18827865.717678189</v>
      </c>
      <c r="AR37" s="6">
        <f>求节点(节奏总纲!F$4:F$163,T$8:T$167,节奏总纲!AC33)-IF($AE37=1,0,求节点(节奏总纲!F$4:F$163,T$8:T$167,节奏总纲!AC32))</f>
        <v>20606806.450227112</v>
      </c>
      <c r="AS37" s="6">
        <f>求节点(节奏总纲!G$4:G$163,U$8:U$167,节奏总纲!AD33)-IF($AE37=1,0,求节点(节奏总纲!G$4:G$163,U$8:U$167,节奏总纲!AD32))</f>
        <v>23246986.137050077</v>
      </c>
      <c r="AT37" s="6">
        <f>求节点(节奏总纲!H$4:H$163,V$8:V$167,节奏总纲!AE33)-IF($AE37=1,0,求节点(节奏总纲!H$4:H$163,V$8:V$167,节奏总纲!AE32))</f>
        <v>26751919.308863685</v>
      </c>
      <c r="AV37" s="6">
        <v>30</v>
      </c>
      <c r="AW37" s="6">
        <f>求节点(节奏总纲!D$4:D$163,Y$8:Y$167,节奏总纲!AA33)-IF($AV37=1,0,求节点(节奏总纲!D$4:D$163,Y$8:Y$167,节奏总纲!AA32))+求节点(节奏总纲!D$4:D$103,信息索引!AK$4:AK$163,节奏总纲!AA33)</f>
        <v>896536.7403623712</v>
      </c>
      <c r="AX37" s="6">
        <f>求节点(节奏总纲!E$4:E$163,Z$8:Z$167,节奏总纲!AB33)-IF($AV37=1,0,求节点(节奏总纲!E$4:E$163,Z$8:Z$167,节奏总纲!AB32))+求节点(节奏总纲!E$4:E$103,信息索引!AL$4:AL$163,节奏总纲!AB33)</f>
        <v>540991.04301437433</v>
      </c>
      <c r="AY37" s="6">
        <f>求节点(节奏总纲!F$4:F$163,AA$8:AA$167,节奏总纲!AC33)-IF($AV37=1,0,求节点(节奏总纲!F$4:F$163,AA$8:AA$167,节奏总纲!AC32))+求节点(节奏总纲!F$4:F$103,信息索引!AM$4:AM$163,节奏总纲!AC33)</f>
        <v>255947.92422574855</v>
      </c>
      <c r="AZ37" s="6">
        <f>求节点(节奏总纲!G$4:G$163,AB$8:AB$167,节奏总纲!AD33)-IF($AV37=1,0,求节点(节奏总纲!G$4:G$163,AB$8:AB$167,节奏总纲!AD32))+求节点(节奏总纲!G$4:G$103,信息索引!AN$4:AN$163,节奏总纲!AD33)</f>
        <v>169301.90857225176</v>
      </c>
      <c r="BA37" s="6">
        <f>求节点(节奏总纲!H$4:H$163,AC$8:AC$167,节奏总纲!AE33)-IF($AV37=1,0,求节点(节奏总纲!H$4:H$163,AC$8:AC$167,节奏总纲!AE32))+求节点(节奏总纲!H$4:H$103,信息索引!AO$4:AO$163,节奏总纲!AE33)</f>
        <v>69259.797428814811</v>
      </c>
      <c r="BC37" s="6">
        <v>1.58</v>
      </c>
      <c r="BD37" s="8">
        <v>30</v>
      </c>
      <c r="BE37" s="34">
        <f t="shared" si="16"/>
        <v>0.27932960893854747</v>
      </c>
      <c r="BF37" s="28">
        <f t="shared" si="17"/>
        <v>0.44134078212290506</v>
      </c>
      <c r="BG37" s="6">
        <f t="shared" si="18"/>
        <v>0.27932960893854741</v>
      </c>
      <c r="BH37" s="35">
        <v>0</v>
      </c>
      <c r="BI37" s="34" t="e">
        <f t="shared" si="19"/>
        <v>#VALUE!</v>
      </c>
      <c r="BJ37" s="6">
        <v>0</v>
      </c>
      <c r="BK37" s="6" t="e">
        <f t="shared" si="20"/>
        <v>#VALUE!</v>
      </c>
      <c r="BL37" s="28" t="e">
        <f>求节点(节奏总纲!D$4:D$163,[4]士兵阶位属性!CY$4:CY$163,节奏总纲!AA33)</f>
        <v>#VALUE!</v>
      </c>
      <c r="BM37" s="34">
        <f t="shared" si="22"/>
        <v>0.25</v>
      </c>
      <c r="BN37" s="6">
        <f t="shared" si="106"/>
        <v>0</v>
      </c>
      <c r="BO37" s="6">
        <f t="shared" si="23"/>
        <v>0.25</v>
      </c>
      <c r="BP37" s="35">
        <f t="shared" si="106"/>
        <v>0.5</v>
      </c>
      <c r="BQ37" s="6" t="e">
        <f t="shared" si="24"/>
        <v>#VALUE!</v>
      </c>
      <c r="BR37" s="8">
        <f t="shared" si="25"/>
        <v>17515141.976180263</v>
      </c>
      <c r="BS37" s="8">
        <f t="shared" si="26"/>
        <v>27673924.322364822</v>
      </c>
      <c r="BT37" s="8">
        <f t="shared" si="27"/>
        <v>17515141.976180259</v>
      </c>
      <c r="BU37" s="8">
        <f t="shared" si="28"/>
        <v>0</v>
      </c>
      <c r="BV37" s="8" t="e">
        <f t="shared" si="29"/>
        <v>#VALUE!</v>
      </c>
      <c r="BW37" s="8">
        <f t="shared" si="30"/>
        <v>0</v>
      </c>
      <c r="BX37" s="8" t="e">
        <f t="shared" si="31"/>
        <v>#VALUE!</v>
      </c>
      <c r="BY37" s="8" t="e">
        <f t="shared" si="104"/>
        <v>#VALUE!</v>
      </c>
      <c r="BZ37" s="8">
        <f t="shared" si="32"/>
        <v>4467318.8460373636</v>
      </c>
      <c r="CA37" s="8">
        <f t="shared" si="33"/>
        <v>0</v>
      </c>
      <c r="CB37" s="8">
        <f t="shared" si="34"/>
        <v>4467318.8460373636</v>
      </c>
      <c r="CC37" s="8">
        <f t="shared" si="35"/>
        <v>8934637.6920747273</v>
      </c>
      <c r="CD37" s="38" t="e">
        <f>SUM(BR$8:BR37)+SUM(BV$8:BV37)+SUM(BZ$8:BZ37)</f>
        <v>#VALUE!</v>
      </c>
      <c r="CE37" s="38">
        <f>SUM(BS$8:BS37)+SUM(BW$8:BW37)+SUM(CA$8:CA37)</f>
        <v>120708438.80681808</v>
      </c>
      <c r="CF37" s="38" t="e">
        <f>SUM(BT$8:BT37)+SUM(BX$8:BX37)+SUM(CB$8:CB37)</f>
        <v>#VALUE!</v>
      </c>
      <c r="CG37" s="38" t="e">
        <f>SUM(BU$8:BU37)+SUM(BY$8:BY37)+SUM(CC$8:CC37)</f>
        <v>#VALUE!</v>
      </c>
      <c r="CH37" s="39" t="e">
        <f t="shared" si="36"/>
        <v>#VALUE!</v>
      </c>
      <c r="CI37" s="39" t="e">
        <f t="shared" si="37"/>
        <v>#VALUE!</v>
      </c>
      <c r="CJ37" s="39" t="e">
        <f t="shared" si="38"/>
        <v>#VALUE!</v>
      </c>
      <c r="CK37" s="39" t="e">
        <f t="shared" si="39"/>
        <v>#VALUE!</v>
      </c>
      <c r="CL37" s="6">
        <v>1.0736548353118245</v>
      </c>
      <c r="CM37" s="8">
        <f t="shared" si="40"/>
        <v>15486848.095036451</v>
      </c>
      <c r="CN37" s="8">
        <f t="shared" si="41"/>
        <v>24469219.990157597</v>
      </c>
      <c r="CO37" s="8">
        <f t="shared" si="42"/>
        <v>15486848.095036449</v>
      </c>
      <c r="CP37" s="8">
        <f t="shared" si="43"/>
        <v>0</v>
      </c>
      <c r="CQ37" s="8" t="e">
        <f t="shared" si="44"/>
        <v>#VALUE!</v>
      </c>
      <c r="CR37" s="8">
        <f t="shared" si="45"/>
        <v>0</v>
      </c>
      <c r="CS37" s="8" t="e">
        <f t="shared" si="46"/>
        <v>#VALUE!</v>
      </c>
      <c r="CT37" s="8" t="e">
        <f t="shared" si="47"/>
        <v>#VALUE!</v>
      </c>
      <c r="CU37" s="8">
        <f t="shared" si="48"/>
        <v>4706966.4294195473</v>
      </c>
      <c r="CV37" s="8">
        <f t="shared" si="49"/>
        <v>0</v>
      </c>
      <c r="CW37" s="8">
        <f t="shared" si="50"/>
        <v>4706966.4294195473</v>
      </c>
      <c r="CX37" s="8">
        <f t="shared" si="51"/>
        <v>9413932.8588390946</v>
      </c>
      <c r="CY37" s="38" t="e">
        <f>SUM(CM$8:CM37)+SUM(CQ$8:CQ37)+SUM(CU$8:CU37)</f>
        <v>#VALUE!</v>
      </c>
      <c r="CZ37" s="38">
        <f>SUM(CN$8:CN37)+SUM(CR$8:CR37)+SUM(CV$8:CV37)</f>
        <v>105517017.06337756</v>
      </c>
      <c r="DA37" s="38" t="e">
        <f>SUM(CO$8:CO37)+SUM(CS$8:CS37)+SUM(CW$8:CW37)</f>
        <v>#VALUE!</v>
      </c>
      <c r="DB37" s="38" t="e">
        <f>SUM(CP$8:CP37)+SUM(CT$8:CT37)+SUM(CX$8:CX37)</f>
        <v>#VALUE!</v>
      </c>
      <c r="DC37" s="39" t="e">
        <f t="shared" si="52"/>
        <v>#VALUE!</v>
      </c>
      <c r="DD37" s="39" t="e">
        <f t="shared" si="53"/>
        <v>#VALUE!</v>
      </c>
      <c r="DE37" s="39" t="e">
        <f t="shared" si="54"/>
        <v>#VALUE!</v>
      </c>
      <c r="DF37" s="39" t="e">
        <f t="shared" si="55"/>
        <v>#VALUE!</v>
      </c>
      <c r="DH37" s="8">
        <f t="shared" si="56"/>
        <v>13494025.779254984</v>
      </c>
      <c r="DI37" s="8">
        <f t="shared" si="57"/>
        <v>21320560.731222875</v>
      </c>
      <c r="DJ37" s="8">
        <f t="shared" si="58"/>
        <v>13494025.77925498</v>
      </c>
      <c r="DK37" s="8">
        <f t="shared" si="59"/>
        <v>0</v>
      </c>
      <c r="DL37" s="8" t="e">
        <f t="shared" si="60"/>
        <v>#VALUE!</v>
      </c>
      <c r="DM37" s="8">
        <f t="shared" si="61"/>
        <v>0</v>
      </c>
      <c r="DN37" s="8" t="e">
        <f t="shared" si="62"/>
        <v>#VALUE!</v>
      </c>
      <c r="DO37" s="8" t="e">
        <f t="shared" si="63"/>
        <v>#VALUE!</v>
      </c>
      <c r="DP37" s="8">
        <f t="shared" si="64"/>
        <v>5151701.6125567779</v>
      </c>
      <c r="DQ37" s="8">
        <f t="shared" si="65"/>
        <v>0</v>
      </c>
      <c r="DR37" s="8">
        <f t="shared" si="66"/>
        <v>5151701.6125567779</v>
      </c>
      <c r="DS37" s="8">
        <f t="shared" si="67"/>
        <v>10303403.225113556</v>
      </c>
      <c r="DT37" s="38" t="e">
        <f>SUM(DH$8:DH37)+SUM(DL$8:DL37)+SUM(DP$8:DP37)</f>
        <v>#VALUE!</v>
      </c>
      <c r="DU37" s="38">
        <f>SUM(DI$8:DI37)+SUM(DM$8:DM37)+SUM(DQ$8:DQ37)</f>
        <v>90851471.567518681</v>
      </c>
      <c r="DV37" s="38" t="e">
        <f>SUM(DJ$8:DJ37)+SUM(DN$8:DN37)+SUM(DR$8:DR37)</f>
        <v>#VALUE!</v>
      </c>
      <c r="DW37" s="38" t="e">
        <f>SUM(DK$8:DK37)+SUM(DO$8:DO37)+SUM(DS$8:DS37)</f>
        <v>#VALUE!</v>
      </c>
      <c r="DX37" s="39" t="e">
        <f t="shared" si="68"/>
        <v>#VALUE!</v>
      </c>
      <c r="DY37" s="39" t="e">
        <f t="shared" si="69"/>
        <v>#VALUE!</v>
      </c>
      <c r="DZ37" s="39" t="e">
        <f t="shared" si="70"/>
        <v>#VALUE!</v>
      </c>
      <c r="EA37" s="39" t="e">
        <f t="shared" si="71"/>
        <v>#VALUE!</v>
      </c>
      <c r="EC37" s="8">
        <f t="shared" si="72"/>
        <v>11493246.668178424</v>
      </c>
      <c r="ED37" s="8">
        <f t="shared" si="73"/>
        <v>18159329.735721916</v>
      </c>
      <c r="EE37" s="8">
        <f t="shared" si="74"/>
        <v>11493246.668178422</v>
      </c>
      <c r="EF37" s="8">
        <f t="shared" si="75"/>
        <v>0</v>
      </c>
      <c r="EG37" s="8" t="e">
        <f t="shared" si="76"/>
        <v>#VALUE!</v>
      </c>
      <c r="EH37" s="8">
        <f t="shared" si="77"/>
        <v>0</v>
      </c>
      <c r="EI37" s="8" t="e">
        <f t="shared" si="78"/>
        <v>#VALUE!</v>
      </c>
      <c r="EJ37" s="8" t="e">
        <f t="shared" si="79"/>
        <v>#VALUE!</v>
      </c>
      <c r="EK37" s="8">
        <f t="shared" si="80"/>
        <v>5811746.5342625193</v>
      </c>
      <c r="EL37" s="8">
        <f t="shared" si="81"/>
        <v>0</v>
      </c>
      <c r="EM37" s="8">
        <f t="shared" si="82"/>
        <v>5811746.5342625193</v>
      </c>
      <c r="EN37" s="8">
        <f t="shared" si="83"/>
        <v>11623493.068525039</v>
      </c>
      <c r="EO37" s="38" t="e">
        <f>SUM(EC$8:EC37)+SUM(EG$8:EG37)+SUM(EK$8:EK37)</f>
        <v>#VALUE!</v>
      </c>
      <c r="EP37" s="38">
        <f>SUM(ED$8:ED37)+SUM(EH$8:EH37)+SUM(EL$8:EL37)</f>
        <v>76709524.948184669</v>
      </c>
      <c r="EQ37" s="38" t="e">
        <f>SUM(EE$8:EE37)+SUM(EI$8:EI37)+SUM(EM$8:EM37)</f>
        <v>#VALUE!</v>
      </c>
      <c r="ER37" s="38" t="e">
        <f>SUM(EF$8:EF37)+SUM(EJ$8:EJ37)+SUM(EN$8:EN37)</f>
        <v>#VALUE!</v>
      </c>
      <c r="ES37" s="39" t="e">
        <f t="shared" si="84"/>
        <v>#VALUE!</v>
      </c>
      <c r="ET37" s="39" t="e">
        <f t="shared" si="85"/>
        <v>#VALUE!</v>
      </c>
      <c r="EU37" s="39" t="e">
        <f t="shared" si="86"/>
        <v>#VALUE!</v>
      </c>
      <c r="EV37" s="39" t="e">
        <f t="shared" si="87"/>
        <v>#VALUE!</v>
      </c>
      <c r="EX37" s="8">
        <f t="shared" si="88"/>
        <v>9434823.7335132528</v>
      </c>
      <c r="EY37" s="8">
        <f t="shared" si="89"/>
        <v>14907021.498950941</v>
      </c>
      <c r="EZ37" s="8">
        <f t="shared" si="90"/>
        <v>9434823.7335132509</v>
      </c>
      <c r="FA37" s="8">
        <f t="shared" si="91"/>
        <v>0</v>
      </c>
      <c r="FB37" s="8" t="e">
        <f t="shared" si="92"/>
        <v>#VALUE!</v>
      </c>
      <c r="FC37" s="8">
        <f t="shared" si="93"/>
        <v>0</v>
      </c>
      <c r="FD37" s="8" t="e">
        <f t="shared" si="94"/>
        <v>#VALUE!</v>
      </c>
      <c r="FE37" s="8" t="e">
        <f t="shared" si="95"/>
        <v>#VALUE!</v>
      </c>
      <c r="FF37" s="8">
        <f t="shared" si="105"/>
        <v>6687979.8272159211</v>
      </c>
      <c r="FG37" s="8">
        <f t="shared" si="96"/>
        <v>0</v>
      </c>
      <c r="FH37" s="8">
        <f t="shared" si="97"/>
        <v>6687979.8272159211</v>
      </c>
      <c r="FI37" s="8">
        <f t="shared" si="98"/>
        <v>13375959.654431842</v>
      </c>
      <c r="FJ37" s="38" t="e">
        <f>SUM(EX$8:EX37)+SUM(FB$8:FB37)+SUM(FF$8:FF37)</f>
        <v>#VALUE!</v>
      </c>
      <c r="FK37" s="38">
        <f>SUM(EY$8:EY37)+SUM(FC$8:FC37)+SUM(FG$8:FG37)</f>
        <v>63445345.37720827</v>
      </c>
      <c r="FL37" s="38" t="e">
        <f>SUM(EZ$8:EZ37)+SUM(FD$8:FD37)+SUM(FH$8:FH37)</f>
        <v>#VALUE!</v>
      </c>
      <c r="FM37" s="38" t="e">
        <f>SUM(FA$8:FA37)+SUM(FE$8:FE37)+SUM(FI$8:FI37)</f>
        <v>#VALUE!</v>
      </c>
      <c r="FN37" s="39" t="e">
        <f t="shared" si="99"/>
        <v>#VALUE!</v>
      </c>
      <c r="FO37" s="39" t="e">
        <f t="shared" si="100"/>
        <v>#VALUE!</v>
      </c>
      <c r="FP37" s="39" t="e">
        <f t="shared" si="101"/>
        <v>#VALUE!</v>
      </c>
      <c r="FQ37" s="39" t="e">
        <f t="shared" si="102"/>
        <v>#VALUE!</v>
      </c>
    </row>
    <row r="38" spans="7:173" x14ac:dyDescent="0.2">
      <c r="G38" s="6">
        <v>31</v>
      </c>
      <c r="H38" s="6">
        <f>'[1]资源-木石铜粮'!BI36</f>
        <v>36075364.337629609</v>
      </c>
      <c r="I38" s="6">
        <f>'[1]资源-木石铜粮'!BJ36</f>
        <v>36075364.337629609</v>
      </c>
      <c r="J38" s="6">
        <f>'[1]资源-木石铜粮'!BK36</f>
        <v>36075364.337629609</v>
      </c>
      <c r="K38" s="6">
        <f>'[1]资源-木石铜粮'!BL36</f>
        <v>36075364.337629609</v>
      </c>
      <c r="L38" s="6">
        <f>'[1]资源-木石铜粮'!BM36</f>
        <v>36075364.337629609</v>
      </c>
      <c r="M38" s="6">
        <f>'[1]功能-战损相关'!EM41</f>
        <v>27340962.856555548</v>
      </c>
      <c r="N38" s="6">
        <f>'[1]功能-战损相关'!EN41</f>
        <v>36979993.733393684</v>
      </c>
      <c r="O38" s="6">
        <f>'[1]功能-战损相关'!EO41</f>
        <v>51087089.070402116</v>
      </c>
      <c r="P38" s="6">
        <f>'[1]功能-战损相关'!EP41</f>
        <v>38095948.859731399</v>
      </c>
      <c r="Q38" s="6">
        <f>'[1]功能-战损相关'!EQ41</f>
        <v>20844970.979093641</v>
      </c>
      <c r="R38" s="6">
        <f>'[3]功能-圣人研究'!CA38</f>
        <v>5766517.7567057274</v>
      </c>
      <c r="S38" s="6">
        <f>'[3]功能-圣人研究'!CB38</f>
        <v>7665365.0378862098</v>
      </c>
      <c r="T38" s="6">
        <f>'[3]功能-圣人研究'!CC38</f>
        <v>10609951.369517241</v>
      </c>
      <c r="U38" s="6">
        <f>'[3]功能-圣人研究'!CD38</f>
        <v>15234794.202346539</v>
      </c>
      <c r="V38" s="6">
        <f>'[3]功能-圣人研究'!CE38</f>
        <v>22156217.718094304</v>
      </c>
      <c r="X38" s="6">
        <v>31</v>
      </c>
      <c r="Y38" s="6">
        <f>[4]士兵相关信息!AI37</f>
        <v>672286.65989294054</v>
      </c>
      <c r="Z38" s="6">
        <f>[4]士兵相关信息!AJ37</f>
        <v>617076.4060478959</v>
      </c>
      <c r="AA38" s="6">
        <f>[4]士兵相关信息!AK37</f>
        <v>551024.46100509621</v>
      </c>
      <c r="AB38" s="6">
        <f>[4]士兵相关信息!AL37</f>
        <v>490723.94649424427</v>
      </c>
      <c r="AC38" s="6">
        <f>[4]士兵相关信息!AM37</f>
        <v>429105.29991704668</v>
      </c>
      <c r="AE38" s="6">
        <v>31</v>
      </c>
      <c r="AF38" s="6">
        <f>求节点(节奏总纲!D$4:D$163,H$8:H$167,节奏总纲!AA34)-IF($AE38=1,0,求节点(节奏总纲!D$4:D$163,H$8:H$167,节奏总纲!AA33))</f>
        <v>80051667.053543627</v>
      </c>
      <c r="AG38" s="6">
        <f>求节点(节奏总纲!E$4:E$163,I$8:I$167,节奏总纲!AB34)-IF($AE38=1,0,求节点(节奏总纲!E$4:E$163,I$8:I$167,节奏总纲!AB33))</f>
        <v>70190957.237547368</v>
      </c>
      <c r="AH38" s="6">
        <f>求节点(节奏总纲!F$4:F$163,J$8:J$167,节奏总纲!AC34)-IF($AE38=1,0,求节点(节奏总纲!F$4:F$163,J$8:J$167,节奏总纲!AC33))</f>
        <v>61613035.238096923</v>
      </c>
      <c r="AI38" s="6">
        <f>求节点(节奏总纲!G$4:G$163,K$8:K$167,节奏总纲!AD34)-IF($AE38=1,0,求节点(节奏总纲!G$4:G$163,K$8:K$167,节奏总纲!AD33))</f>
        <v>52501956.523836464</v>
      </c>
      <c r="AJ38" s="6">
        <f>求节点(节奏总纲!H$4:H$163,L$8:L$167,节奏总纲!AE34)-IF($AE38=1,0,求节点(节奏总纲!H$4:H$163,L$8:L$167,节奏总纲!AE33))</f>
        <v>44857212.378992379</v>
      </c>
      <c r="AK38" s="6">
        <f>求节点(节奏总纲!D$4:D$163,M$8:M$167,节奏总纲!AA34)-IF($AE38=1,0,求节点(节奏总纲!D$4:D$163,M$8:M$167,节奏总纲!AA33))</f>
        <v>39573822.948324084</v>
      </c>
      <c r="AL38" s="6">
        <f>求节点(节奏总纲!E$4:E$163,N$8:N$167,节奏总纲!AB34)-IF($AE38=1,0,求节点(节奏总纲!E$4:E$163,N$8:N$167,节奏总纲!AB33))</f>
        <v>44875098.358283818</v>
      </c>
      <c r="AM38" s="6">
        <f>求节点(节奏总纲!F$4:F$163,O$8:O$167,节奏总纲!AC34)-IF($AE38=1,0,求节点(节奏总纲!F$4:F$163,O$8:O$167,节奏总纲!AC33))</f>
        <v>45944217.261758476</v>
      </c>
      <c r="AN38" s="6">
        <f>求节点(节奏总纲!G$4:G$163,P$8:P$167,节奏总纲!AD34)-IF($AE38=1,0,求节点(节奏总纲!G$4:G$163,P$8:P$167,节奏总纲!AD33))</f>
        <v>33356900.151774287</v>
      </c>
      <c r="AO38" s="6">
        <f>求节点(节奏总纲!H$4:H$163,Q$8:Q$167,节奏总纲!AE34)-IF($AE38=1,0,求节点(节奏总纲!H$4:H$163,Q$8:Q$167,节奏总纲!AE33))</f>
        <v>16672892.86283119</v>
      </c>
      <c r="AP38" s="6">
        <f>求节点(节奏总纲!D$4:D$163,R$8:R$167,节奏总纲!AA34)-IF($AE38=1,0,求节点(节奏总纲!D$4:D$163,R$8:R$167,节奏总纲!AA33))</f>
        <v>22503542.780178607</v>
      </c>
      <c r="AQ38" s="6">
        <f>求节点(节奏总纲!E$4:E$163,S$8:S$167,节奏总纲!AB34)-IF($AE38=1,0,求节点(节奏总纲!E$4:E$163,S$8:S$167,节奏总纲!AB33))</f>
        <v>23634312.221467778</v>
      </c>
      <c r="AR38" s="6">
        <f>求节点(节奏总纲!F$4:F$163,T$8:T$167,节奏总纲!AC34)-IF($AE38=1,0,求节点(节奏总纲!F$4:F$163,T$8:T$167,节奏总纲!AC33))</f>
        <v>25991678.75208208</v>
      </c>
      <c r="AS38" s="6">
        <f>求节点(节奏总纲!G$4:G$163,U$8:U$167,节奏总纲!AD34)-IF($AE38=1,0,求节点(节奏总纲!G$4:G$163,U$8:U$167,节奏总纲!AD33))</f>
        <v>29230077.975778878</v>
      </c>
      <c r="AT38" s="6">
        <f>求节点(节奏总纲!H$4:H$163,V$8:V$167,节奏总纲!AE34)-IF($AE38=1,0,求节点(节奏总纲!H$4:H$163,V$8:V$167,节奏总纲!AE33))</f>
        <v>33993137.856447786</v>
      </c>
      <c r="AV38" s="6">
        <v>31</v>
      </c>
      <c r="AW38" s="6">
        <f>求节点(节奏总纲!D$4:D$163,Y$8:Y$167,节奏总纲!AA34)-IF($AV38=1,0,求节点(节奏总纲!D$4:D$163,Y$8:Y$167,节奏总纲!AA33))+求节点(节奏总纲!D$4:D$103,信息索引!AK$4:AK$163,节奏总纲!AA34)</f>
        <v>1162921.5745195185</v>
      </c>
      <c r="AX38" s="6">
        <f>求节点(节奏总纲!E$4:E$163,Z$8:Z$167,节奏总纲!AB34)-IF($AV38=1,0,求节点(节奏总纲!E$4:E$163,Z$8:Z$167,节奏总纲!AB33))+求节点(节奏总纲!E$4:E$103,信息索引!AL$4:AL$163,节奏总纲!AB34)</f>
        <v>781675.54970060638</v>
      </c>
      <c r="AY38" s="6">
        <f>求节点(节奏总纲!F$4:F$163,AA$8:AA$167,节奏总纲!AC34)-IF($AV38=1,0,求节点(节奏总纲!F$4:F$163,AA$8:AA$167,节奏总纲!AC33))+求节点(节奏总纲!F$4:F$103,信息索引!AM$4:AM$163,节奏总纲!AC34)</f>
        <v>386135.90553451993</v>
      </c>
      <c r="AZ38" s="6">
        <f>求节点(节奏总纲!G$4:G$163,AB$8:AB$167,节奏总纲!AD34)-IF($AV38=1,0,求节点(节奏总纲!G$4:G$163,AB$8:AB$167,节奏总纲!AD33))+求节点(节奏总纲!G$4:G$103,信息索引!AN$4:AN$163,节奏总纲!AD34)</f>
        <v>198304.30227466862</v>
      </c>
      <c r="BA38" s="6">
        <f>求节点(节奏总纲!H$4:H$163,AC$8:AC$167,节奏总纲!AE34)-IF($AV38=1,0,求节点(节奏总纲!H$4:H$163,AC$8:AC$167,节奏总纲!AE33))+求节点(节奏总纲!H$4:H$103,信息索引!AO$4:AO$163,节奏总纲!AE34)</f>
        <v>81124.40905202576</v>
      </c>
      <c r="BC38" s="6">
        <v>1.6</v>
      </c>
      <c r="BD38" s="8">
        <v>31</v>
      </c>
      <c r="BE38" s="34">
        <f t="shared" si="16"/>
        <v>0.27777777777777779</v>
      </c>
      <c r="BF38" s="28">
        <f t="shared" si="17"/>
        <v>0.44444444444444448</v>
      </c>
      <c r="BG38" s="6">
        <f t="shared" si="18"/>
        <v>0.27777777777777773</v>
      </c>
      <c r="BH38" s="35">
        <v>0</v>
      </c>
      <c r="BI38" s="34" t="e">
        <f t="shared" si="19"/>
        <v>#VALUE!</v>
      </c>
      <c r="BJ38" s="6">
        <v>0</v>
      </c>
      <c r="BK38" s="6" t="e">
        <f t="shared" si="20"/>
        <v>#VALUE!</v>
      </c>
      <c r="BL38" s="28" t="e">
        <f>求节点(节奏总纲!D$4:D$163,[4]士兵阶位属性!CY$4:CY$163,节奏总纲!AA34)</f>
        <v>#VALUE!</v>
      </c>
      <c r="BM38" s="34">
        <f t="shared" si="22"/>
        <v>0.25</v>
      </c>
      <c r="BN38" s="6">
        <f t="shared" si="106"/>
        <v>0</v>
      </c>
      <c r="BO38" s="6">
        <f t="shared" si="23"/>
        <v>0.25</v>
      </c>
      <c r="BP38" s="35">
        <f t="shared" si="106"/>
        <v>0.5</v>
      </c>
      <c r="BQ38" s="6" t="e">
        <f t="shared" si="24"/>
        <v>#VALUE!</v>
      </c>
      <c r="BR38" s="8">
        <f t="shared" si="25"/>
        <v>22236574.181539897</v>
      </c>
      <c r="BS38" s="8">
        <f t="shared" si="26"/>
        <v>35578518.690463834</v>
      </c>
      <c r="BT38" s="8">
        <f t="shared" si="27"/>
        <v>22236574.181539893</v>
      </c>
      <c r="BU38" s="8">
        <f t="shared" si="28"/>
        <v>0</v>
      </c>
      <c r="BV38" s="8" t="e">
        <f t="shared" si="29"/>
        <v>#VALUE!</v>
      </c>
      <c r="BW38" s="8">
        <f t="shared" si="30"/>
        <v>0</v>
      </c>
      <c r="BX38" s="8" t="e">
        <f t="shared" si="31"/>
        <v>#VALUE!</v>
      </c>
      <c r="BY38" s="8" t="e">
        <f t="shared" si="104"/>
        <v>#VALUE!</v>
      </c>
      <c r="BZ38" s="8">
        <f t="shared" si="32"/>
        <v>5625885.6950446516</v>
      </c>
      <c r="CA38" s="8">
        <f t="shared" si="33"/>
        <v>0</v>
      </c>
      <c r="CB38" s="8">
        <f t="shared" si="34"/>
        <v>5625885.6950446516</v>
      </c>
      <c r="CC38" s="8">
        <f t="shared" si="35"/>
        <v>11251771.390089303</v>
      </c>
      <c r="CD38" s="38" t="e">
        <f>SUM(BR$8:BR38)+SUM(BV$8:BV38)+SUM(BZ$8:BZ38)</f>
        <v>#VALUE!</v>
      </c>
      <c r="CE38" s="38">
        <f>SUM(BS$8:BS38)+SUM(BW$8:BW38)+SUM(CA$8:CA38)</f>
        <v>156286957.49728191</v>
      </c>
      <c r="CF38" s="38" t="e">
        <f>SUM(BT$8:BT38)+SUM(BX$8:BX38)+SUM(CB$8:CB38)</f>
        <v>#VALUE!</v>
      </c>
      <c r="CG38" s="38" t="e">
        <f>SUM(BU$8:BU38)+SUM(BY$8:BY38)+SUM(CC$8:CC38)</f>
        <v>#VALUE!</v>
      </c>
      <c r="CH38" s="39" t="e">
        <f t="shared" si="36"/>
        <v>#VALUE!</v>
      </c>
      <c r="CI38" s="39" t="e">
        <f t="shared" si="37"/>
        <v>#VALUE!</v>
      </c>
      <c r="CJ38" s="39" t="e">
        <f t="shared" si="38"/>
        <v>#VALUE!</v>
      </c>
      <c r="CK38" s="39" t="e">
        <f t="shared" si="39"/>
        <v>#VALUE!</v>
      </c>
      <c r="CL38" s="6">
        <v>1.0452188345810165</v>
      </c>
      <c r="CM38" s="8">
        <f t="shared" si="40"/>
        <v>19497488.121540938</v>
      </c>
      <c r="CN38" s="8">
        <f t="shared" si="41"/>
        <v>31195980.9944655</v>
      </c>
      <c r="CO38" s="8">
        <f t="shared" si="42"/>
        <v>19497488.121540934</v>
      </c>
      <c r="CP38" s="8">
        <f t="shared" si="43"/>
        <v>0</v>
      </c>
      <c r="CQ38" s="8" t="e">
        <f t="shared" si="44"/>
        <v>#VALUE!</v>
      </c>
      <c r="CR38" s="8">
        <f t="shared" si="45"/>
        <v>0</v>
      </c>
      <c r="CS38" s="8" t="e">
        <f t="shared" si="46"/>
        <v>#VALUE!</v>
      </c>
      <c r="CT38" s="8" t="e">
        <f t="shared" si="47"/>
        <v>#VALUE!</v>
      </c>
      <c r="CU38" s="8">
        <f t="shared" si="48"/>
        <v>5908578.0553669445</v>
      </c>
      <c r="CV38" s="8">
        <f t="shared" si="49"/>
        <v>0</v>
      </c>
      <c r="CW38" s="8">
        <f t="shared" si="50"/>
        <v>5908578.0553669445</v>
      </c>
      <c r="CX38" s="8">
        <f t="shared" si="51"/>
        <v>11817156.110733889</v>
      </c>
      <c r="CY38" s="38" t="e">
        <f>SUM(CM$8:CM38)+SUM(CQ$8:CQ38)+SUM(CU$8:CU38)</f>
        <v>#VALUE!</v>
      </c>
      <c r="CZ38" s="38">
        <f>SUM(CN$8:CN38)+SUM(CR$8:CR38)+SUM(CV$8:CV38)</f>
        <v>136712998.05784306</v>
      </c>
      <c r="DA38" s="38" t="e">
        <f>SUM(CO$8:CO38)+SUM(CS$8:CS38)+SUM(CW$8:CW38)</f>
        <v>#VALUE!</v>
      </c>
      <c r="DB38" s="38" t="e">
        <f>SUM(CP$8:CP38)+SUM(CT$8:CT38)+SUM(CX$8:CX38)</f>
        <v>#VALUE!</v>
      </c>
      <c r="DC38" s="39" t="e">
        <f t="shared" si="52"/>
        <v>#VALUE!</v>
      </c>
      <c r="DD38" s="39" t="e">
        <f t="shared" si="53"/>
        <v>#VALUE!</v>
      </c>
      <c r="DE38" s="39" t="e">
        <f t="shared" si="54"/>
        <v>#VALUE!</v>
      </c>
      <c r="DF38" s="39" t="e">
        <f t="shared" si="55"/>
        <v>#VALUE!</v>
      </c>
      <c r="DH38" s="8">
        <f t="shared" si="56"/>
        <v>17114732.010582481</v>
      </c>
      <c r="DI38" s="8">
        <f t="shared" si="57"/>
        <v>27383571.216931969</v>
      </c>
      <c r="DJ38" s="8">
        <f t="shared" si="58"/>
        <v>17114732.010582477</v>
      </c>
      <c r="DK38" s="8">
        <f t="shared" si="59"/>
        <v>0</v>
      </c>
      <c r="DL38" s="8" t="e">
        <f t="shared" si="60"/>
        <v>#VALUE!</v>
      </c>
      <c r="DM38" s="8">
        <f t="shared" si="61"/>
        <v>0</v>
      </c>
      <c r="DN38" s="8" t="e">
        <f t="shared" si="62"/>
        <v>#VALUE!</v>
      </c>
      <c r="DO38" s="8" t="e">
        <f t="shared" si="63"/>
        <v>#VALUE!</v>
      </c>
      <c r="DP38" s="8">
        <f t="shared" si="64"/>
        <v>6497919.6880205199</v>
      </c>
      <c r="DQ38" s="8">
        <f t="shared" si="65"/>
        <v>0</v>
      </c>
      <c r="DR38" s="8">
        <f t="shared" si="66"/>
        <v>6497919.6880205199</v>
      </c>
      <c r="DS38" s="8">
        <f t="shared" si="67"/>
        <v>12995839.37604104</v>
      </c>
      <c r="DT38" s="38" t="e">
        <f>SUM(DH$8:DH38)+SUM(DL$8:DL38)+SUM(DP$8:DP38)</f>
        <v>#VALUE!</v>
      </c>
      <c r="DU38" s="38">
        <f>SUM(DI$8:DI38)+SUM(DM$8:DM38)+SUM(DQ$8:DQ38)</f>
        <v>118235042.78445065</v>
      </c>
      <c r="DV38" s="38" t="e">
        <f>SUM(DJ$8:DJ38)+SUM(DN$8:DN38)+SUM(DR$8:DR38)</f>
        <v>#VALUE!</v>
      </c>
      <c r="DW38" s="38" t="e">
        <f>SUM(DK$8:DK38)+SUM(DO$8:DO38)+SUM(DS$8:DS38)</f>
        <v>#VALUE!</v>
      </c>
      <c r="DX38" s="39" t="e">
        <f t="shared" si="68"/>
        <v>#VALUE!</v>
      </c>
      <c r="DY38" s="39" t="e">
        <f t="shared" si="69"/>
        <v>#VALUE!</v>
      </c>
      <c r="DZ38" s="39" t="e">
        <f t="shared" si="70"/>
        <v>#VALUE!</v>
      </c>
      <c r="EA38" s="39" t="e">
        <f t="shared" si="71"/>
        <v>#VALUE!</v>
      </c>
      <c r="EC38" s="8">
        <f t="shared" si="72"/>
        <v>14583876.812176796</v>
      </c>
      <c r="ED38" s="8">
        <f t="shared" si="73"/>
        <v>23334202.899482876</v>
      </c>
      <c r="EE38" s="8">
        <f t="shared" si="74"/>
        <v>14583876.812176794</v>
      </c>
      <c r="EF38" s="8">
        <f t="shared" si="75"/>
        <v>0</v>
      </c>
      <c r="EG38" s="8" t="e">
        <f t="shared" si="76"/>
        <v>#VALUE!</v>
      </c>
      <c r="EH38" s="8">
        <f t="shared" si="77"/>
        <v>0</v>
      </c>
      <c r="EI38" s="8" t="e">
        <f t="shared" si="78"/>
        <v>#VALUE!</v>
      </c>
      <c r="EJ38" s="8" t="e">
        <f t="shared" si="79"/>
        <v>#VALUE!</v>
      </c>
      <c r="EK38" s="8">
        <f t="shared" si="80"/>
        <v>7307519.4939447194</v>
      </c>
      <c r="EL38" s="8">
        <f t="shared" si="81"/>
        <v>0</v>
      </c>
      <c r="EM38" s="8">
        <f t="shared" si="82"/>
        <v>7307519.4939447194</v>
      </c>
      <c r="EN38" s="8">
        <f t="shared" si="83"/>
        <v>14615038.987889439</v>
      </c>
      <c r="EO38" s="38" t="e">
        <f>SUM(EC$8:EC38)+SUM(EG$8:EG38)+SUM(EK$8:EK38)</f>
        <v>#VALUE!</v>
      </c>
      <c r="EP38" s="38">
        <f>SUM(ED$8:ED38)+SUM(EH$8:EH38)+SUM(EL$8:EL38)</f>
        <v>100043727.84766755</v>
      </c>
      <c r="EQ38" s="38" t="e">
        <f>SUM(EE$8:EE38)+SUM(EI$8:EI38)+SUM(EM$8:EM38)</f>
        <v>#VALUE!</v>
      </c>
      <c r="ER38" s="38" t="e">
        <f>SUM(EF$8:EF38)+SUM(EJ$8:EJ38)+SUM(EN$8:EN38)</f>
        <v>#VALUE!</v>
      </c>
      <c r="ES38" s="39" t="e">
        <f t="shared" si="84"/>
        <v>#VALUE!</v>
      </c>
      <c r="ET38" s="39" t="e">
        <f t="shared" si="85"/>
        <v>#VALUE!</v>
      </c>
      <c r="EU38" s="39" t="e">
        <f t="shared" si="86"/>
        <v>#VALUE!</v>
      </c>
      <c r="EV38" s="39" t="e">
        <f t="shared" si="87"/>
        <v>#VALUE!</v>
      </c>
      <c r="EX38" s="8">
        <f t="shared" si="88"/>
        <v>12460336.771942329</v>
      </c>
      <c r="EY38" s="8">
        <f t="shared" si="89"/>
        <v>19936538.835107725</v>
      </c>
      <c r="EZ38" s="8">
        <f t="shared" si="90"/>
        <v>12460336.771942325</v>
      </c>
      <c r="FA38" s="8">
        <f t="shared" si="91"/>
        <v>0</v>
      </c>
      <c r="FB38" s="8" t="e">
        <f t="shared" si="92"/>
        <v>#VALUE!</v>
      </c>
      <c r="FC38" s="8">
        <f t="shared" si="93"/>
        <v>0</v>
      </c>
      <c r="FD38" s="8" t="e">
        <f t="shared" si="94"/>
        <v>#VALUE!</v>
      </c>
      <c r="FE38" s="8" t="e">
        <f t="shared" si="95"/>
        <v>#VALUE!</v>
      </c>
      <c r="FF38" s="8">
        <f t="shared" si="105"/>
        <v>8498284.4641119465</v>
      </c>
      <c r="FG38" s="8">
        <f t="shared" si="96"/>
        <v>0</v>
      </c>
      <c r="FH38" s="8">
        <f t="shared" si="97"/>
        <v>8498284.4641119465</v>
      </c>
      <c r="FI38" s="8">
        <f t="shared" si="98"/>
        <v>16996568.928223893</v>
      </c>
      <c r="FJ38" s="38" t="e">
        <f>SUM(EX$8:EX38)+SUM(FB$8:FB38)+SUM(FF$8:FF38)</f>
        <v>#VALUE!</v>
      </c>
      <c r="FK38" s="38">
        <f>SUM(EY$8:EY38)+SUM(FC$8:FC38)+SUM(FG$8:FG38)</f>
        <v>83381884.212315992</v>
      </c>
      <c r="FL38" s="38" t="e">
        <f>SUM(EZ$8:EZ38)+SUM(FD$8:FD38)+SUM(FH$8:FH38)</f>
        <v>#VALUE!</v>
      </c>
      <c r="FM38" s="38" t="e">
        <f>SUM(FA$8:FA38)+SUM(FE$8:FE38)+SUM(FI$8:FI38)</f>
        <v>#VALUE!</v>
      </c>
      <c r="FN38" s="39" t="e">
        <f t="shared" si="99"/>
        <v>#VALUE!</v>
      </c>
      <c r="FO38" s="39" t="e">
        <f t="shared" si="100"/>
        <v>#VALUE!</v>
      </c>
      <c r="FP38" s="39" t="e">
        <f t="shared" si="101"/>
        <v>#VALUE!</v>
      </c>
      <c r="FQ38" s="39" t="e">
        <f t="shared" si="102"/>
        <v>#VALUE!</v>
      </c>
    </row>
    <row r="39" spans="7:173" x14ac:dyDescent="0.2">
      <c r="G39" s="6">
        <v>32</v>
      </c>
      <c r="H39" s="6">
        <f>'[1]资源-木石铜粮'!BI37</f>
        <v>40671220.297632806</v>
      </c>
      <c r="I39" s="6">
        <f>'[1]资源-木石铜粮'!BJ37</f>
        <v>40671220.297632806</v>
      </c>
      <c r="J39" s="6">
        <f>'[1]资源-木石铜粮'!BK37</f>
        <v>40671220.297632806</v>
      </c>
      <c r="K39" s="6">
        <f>'[1]资源-木石铜粮'!BL37</f>
        <v>40671220.297632806</v>
      </c>
      <c r="L39" s="6">
        <f>'[1]资源-木石铜粮'!BM37</f>
        <v>40671220.297632806</v>
      </c>
      <c r="M39" s="6">
        <f>'[1]功能-战损相关'!EM42</f>
        <v>30220191.900532827</v>
      </c>
      <c r="N39" s="6">
        <f>'[1]功能-战损相关'!EN42</f>
        <v>40834708.398352019</v>
      </c>
      <c r="O39" s="6">
        <f>'[1]功能-战损相关'!EO42</f>
        <v>56176609.475719221</v>
      </c>
      <c r="P39" s="6">
        <f>'[1]功能-战损相关'!EP42</f>
        <v>42252206.899415538</v>
      </c>
      <c r="Q39" s="6">
        <f>'[1]功能-战损相关'!EQ42</f>
        <v>23151627.305543192</v>
      </c>
      <c r="R39" s="6">
        <f>'[3]功能-圣人研究'!CA39</f>
        <v>7134122.124331411</v>
      </c>
      <c r="S39" s="6">
        <f>'[3]功能-圣人研究'!CB39</f>
        <v>9264759.5583589114</v>
      </c>
      <c r="T39" s="6">
        <f>'[3]功能-圣人研究'!CC39</f>
        <v>12675349.049909975</v>
      </c>
      <c r="U39" s="6">
        <f>'[3]功能-圣人研究'!CD39</f>
        <v>18035747.958724856</v>
      </c>
      <c r="V39" s="6">
        <f>'[3]功能-圣人研究'!CE39</f>
        <v>25985486.116094664</v>
      </c>
      <c r="X39" s="6">
        <v>32</v>
      </c>
      <c r="Y39" s="6">
        <f>[4]士兵相关信息!AI38</f>
        <v>722133.99020750134</v>
      </c>
      <c r="Z39" s="6">
        <f>[4]士兵相关信息!AJ38</f>
        <v>660853.4832930913</v>
      </c>
      <c r="AA39" s="6">
        <f>[4]士兵相关信息!AK38</f>
        <v>586913.00470758509</v>
      </c>
      <c r="AB39" s="6">
        <f>[4]士兵相关信息!AL38</f>
        <v>511723.94648281799</v>
      </c>
      <c r="AC39" s="6">
        <f>[4]士兵相关信息!AM38</f>
        <v>440870.54856793466</v>
      </c>
      <c r="AE39" s="6">
        <v>32</v>
      </c>
      <c r="AF39" s="6">
        <f>求节点(节奏总纲!D$4:D$163,H$8:H$167,节奏总纲!AA35)-IF($AE39=1,0,求节点(节奏总纲!D$4:D$163,H$8:H$167,节奏总纲!AA34))</f>
        <v>100407666.88358897</v>
      </c>
      <c r="AG39" s="6">
        <f>求节点(节奏总纲!E$4:E$163,I$8:I$167,节奏总纲!AB35)-IF($AE39=1,0,求节点(节奏总纲!E$4:E$163,I$8:I$167,节奏总纲!AB34))</f>
        <v>91431962.074589133</v>
      </c>
      <c r="AH39" s="6">
        <f>求节点(节奏总纲!F$4:F$163,J$8:J$167,节奏总纲!AC35)-IF($AE39=1,0,求节点(节奏总纲!F$4:F$163,J$8:J$167,节奏总纲!AC34))</f>
        <v>80675201.277564108</v>
      </c>
      <c r="AI39" s="6">
        <f>求节点(节奏总纲!G$4:G$163,K$8:K$167,节奏总纲!AD35)-IF($AE39=1,0,求节点(节奏总纲!G$4:G$163,K$8:K$167,节奏总纲!AD34))</f>
        <v>69855824.001724333</v>
      </c>
      <c r="AJ39" s="6">
        <f>求节点(节奏总纲!H$4:H$163,L$8:L$167,节奏总纲!AE35)-IF($AE39=1,0,求节点(节奏总纲!H$4:H$163,L$8:L$167,节奏总纲!AE34))</f>
        <v>59249727.672163427</v>
      </c>
      <c r="AK39" s="6">
        <f>求节点(节奏总纲!D$4:D$163,M$8:M$167,节奏总纲!AA35)-IF($AE39=1,0,求节点(节奏总纲!D$4:D$163,M$8:M$167,节奏总纲!AA34))</f>
        <v>50723522.571288377</v>
      </c>
      <c r="AL39" s="6">
        <f>求节点(节奏总纲!E$4:E$163,N$8:N$167,节奏总纲!AB35)-IF($AE39=1,0,求节点(节奏总纲!E$4:E$163,N$8:N$167,节奏总纲!AB34))</f>
        <v>57379687.476831198</v>
      </c>
      <c r="AM39" s="6">
        <f>求节点(节奏总纲!F$4:F$163,O$8:O$167,节奏总纲!AC35)-IF($AE39=1,0,求节点(节奏总纲!F$4:F$163,O$8:O$167,节奏总纲!AC34))</f>
        <v>57940521.255412787</v>
      </c>
      <c r="AN39" s="6">
        <f>求节点(节奏总纲!G$4:G$163,P$8:P$167,节奏总纲!AD35)-IF($AE39=1,0,求节点(节奏总纲!G$4:G$163,P$8:P$167,节奏总纲!AD34))</f>
        <v>42590775.709108233</v>
      </c>
      <c r="AO39" s="6">
        <f>求节点(节奏总纲!H$4:H$163,Q$8:Q$167,节奏总纲!AE35)-IF($AE39=1,0,求节点(节奏总纲!H$4:H$163,Q$8:Q$167,节奏总纲!AE34))</f>
        <v>21074280.84861365</v>
      </c>
      <c r="AP39" s="6">
        <f>求节点(节奏总纲!D$4:D$163,R$8:R$167,节奏总纲!AA35)-IF($AE39=1,0,求节点(节奏总纲!D$4:D$163,R$8:R$167,节奏总纲!AA34))</f>
        <v>27529537.02924864</v>
      </c>
      <c r="AQ39" s="6">
        <f>求节点(节奏总纲!E$4:E$163,S$8:S$167,节奏总纲!AB35)-IF($AE39=1,0,求节点(节奏总纲!E$4:E$163,S$8:S$167,节奏总纲!AB34))</f>
        <v>28803533.577233911</v>
      </c>
      <c r="AR39" s="6">
        <f>求节点(节奏总纲!F$4:F$163,T$8:T$167,节奏总纲!AC35)-IF($AE39=1,0,求节点(节奏总纲!F$4:F$163,T$8:T$167,节奏总纲!AC34))</f>
        <v>31512143.347544178</v>
      </c>
      <c r="AS39" s="6">
        <f>求节点(节奏总纲!G$4:G$163,U$8:U$167,节奏总纲!AD35)-IF($AE39=1,0,求节点(节奏总纲!G$4:G$163,U$8:U$167,节奏总纲!AD34))</f>
        <v>35815004.019287929</v>
      </c>
      <c r="AT39" s="6">
        <f>求节点(节奏总纲!H$4:H$163,V$8:V$167,节奏总纲!AE35)-IF($AE39=1,0,求节点(节奏总纲!H$4:H$163,V$8:V$167,节奏总纲!AE34))</f>
        <v>41141866.151265085</v>
      </c>
      <c r="AV39" s="6">
        <v>32</v>
      </c>
      <c r="AW39" s="6">
        <f>求节点(节奏总纲!D$4:D$163,Y$8:Y$167,节奏总纲!AA35)-IF($AV39=1,0,求节点(节奏总纲!D$4:D$163,Y$8:Y$167,节奏总纲!AA34))+求节点(节奏总纲!D$4:D$103,信息索引!AK$4:AK$163,节奏总纲!AA35)</f>
        <v>1487346.2108045481</v>
      </c>
      <c r="AX39" s="6">
        <f>求节点(节奏总纲!E$4:E$163,Z$8:Z$167,节奏总纲!AB35)-IF($AV39=1,0,求节点(节奏总纲!E$4:E$163,Z$8:Z$167,节奏总纲!AB34))+求节点(节奏总纲!E$4:E$103,信息索引!AL$4:AL$163,节奏总纲!AB35)</f>
        <v>1058319.2341181075</v>
      </c>
      <c r="AY39" s="6">
        <f>求节点(节奏总纲!F$4:F$163,AA$8:AA$167,节奏总纲!AC35)-IF($AV39=1,0,求节点(节奏总纲!F$4:F$163,AA$8:AA$167,节奏总纲!AC34))+求节点(节奏总纲!F$4:F$103,信息索引!AM$4:AM$163,节奏总纲!AC35)</f>
        <v>577700.56107817008</v>
      </c>
      <c r="AZ39" s="6">
        <f>求节点(节奏总纲!G$4:G$163,AB$8:AB$167,节奏总纲!AD35)-IF($AV39=1,0,求节点(节奏总纲!G$4:G$163,AB$8:AB$167,节奏总纲!AD34))+求节点(节奏总纲!G$4:G$103,信息索引!AN$4:AN$163,节奏总纲!AD35)</f>
        <v>232179.67776165181</v>
      </c>
      <c r="BA39" s="6">
        <f>求节点(节奏总纲!H$4:H$163,AC$8:AC$167,节奏总纲!AE35)-IF($AV39=1,0,求节点(节奏总纲!H$4:H$163,AC$8:AC$167,节奏总纲!AE34))+求节点(节奏总纲!H$4:H$103,信息索引!AO$4:AO$163,节奏总纲!AE35)</f>
        <v>94982.517835962004</v>
      </c>
      <c r="BC39" s="6">
        <v>1.62</v>
      </c>
      <c r="BD39" s="8">
        <v>32</v>
      </c>
      <c r="BE39" s="34">
        <f t="shared" si="16"/>
        <v>0.27624309392265189</v>
      </c>
      <c r="BF39" s="28">
        <f t="shared" si="17"/>
        <v>0.44751381215469616</v>
      </c>
      <c r="BG39" s="6">
        <f t="shared" si="18"/>
        <v>0.27624309392265195</v>
      </c>
      <c r="BH39" s="35">
        <v>0</v>
      </c>
      <c r="BI39" s="34" t="e">
        <f t="shared" si="19"/>
        <v>#VALUE!</v>
      </c>
      <c r="BJ39" s="6">
        <v>0</v>
      </c>
      <c r="BK39" s="6" t="e">
        <f t="shared" si="20"/>
        <v>#VALUE!</v>
      </c>
      <c r="BL39" s="28" t="e">
        <f>求节点(节奏总纲!D$4:D$163,[4]士兵阶位属性!CY$4:CY$163,节奏总纲!AA35)</f>
        <v>#VALUE!</v>
      </c>
      <c r="BM39" s="34">
        <f t="shared" si="22"/>
        <v>0.25</v>
      </c>
      <c r="BN39" s="6">
        <f t="shared" si="106"/>
        <v>0</v>
      </c>
      <c r="BO39" s="6">
        <f t="shared" si="23"/>
        <v>0.25</v>
      </c>
      <c r="BP39" s="35">
        <f t="shared" si="106"/>
        <v>0.5</v>
      </c>
      <c r="BQ39" s="6" t="e">
        <f t="shared" si="24"/>
        <v>#VALUE!</v>
      </c>
      <c r="BR39" s="8">
        <f t="shared" si="25"/>
        <v>27736924.553477611</v>
      </c>
      <c r="BS39" s="8">
        <f t="shared" si="26"/>
        <v>44933817.776633739</v>
      </c>
      <c r="BT39" s="8">
        <f t="shared" si="27"/>
        <v>27736924.553477619</v>
      </c>
      <c r="BU39" s="8">
        <f t="shared" si="28"/>
        <v>0</v>
      </c>
      <c r="BV39" s="8" t="e">
        <f t="shared" si="29"/>
        <v>#VALUE!</v>
      </c>
      <c r="BW39" s="8">
        <f t="shared" si="30"/>
        <v>0</v>
      </c>
      <c r="BX39" s="8" t="e">
        <f t="shared" si="31"/>
        <v>#VALUE!</v>
      </c>
      <c r="BY39" s="8" t="e">
        <f t="shared" si="104"/>
        <v>#VALUE!</v>
      </c>
      <c r="BZ39" s="8">
        <f t="shared" si="32"/>
        <v>6882384.25731216</v>
      </c>
      <c r="CA39" s="8">
        <f t="shared" si="33"/>
        <v>0</v>
      </c>
      <c r="CB39" s="8">
        <f t="shared" si="34"/>
        <v>6882384.25731216</v>
      </c>
      <c r="CC39" s="8">
        <f t="shared" si="35"/>
        <v>13764768.51462432</v>
      </c>
      <c r="CD39" s="38" t="e">
        <f>SUM(BR$8:BR39)+SUM(BV$8:BV39)+SUM(BZ$8:BZ39)</f>
        <v>#VALUE!</v>
      </c>
      <c r="CE39" s="38">
        <f>SUM(BS$8:BS39)+SUM(BW$8:BW39)+SUM(CA$8:CA39)</f>
        <v>201220775.27391565</v>
      </c>
      <c r="CF39" s="38" t="e">
        <f>SUM(BT$8:BT39)+SUM(BX$8:BX39)+SUM(CB$8:CB39)</f>
        <v>#VALUE!</v>
      </c>
      <c r="CG39" s="38" t="e">
        <f>SUM(BU$8:BU39)+SUM(BY$8:BY39)+SUM(CC$8:CC39)</f>
        <v>#VALUE!</v>
      </c>
      <c r="CH39" s="39" t="e">
        <f t="shared" si="36"/>
        <v>#VALUE!</v>
      </c>
      <c r="CI39" s="39" t="e">
        <f t="shared" si="37"/>
        <v>#VALUE!</v>
      </c>
      <c r="CJ39" s="39" t="e">
        <f t="shared" si="38"/>
        <v>#VALUE!</v>
      </c>
      <c r="CK39" s="39" t="e">
        <f t="shared" si="39"/>
        <v>#VALUE!</v>
      </c>
      <c r="CL39" s="6">
        <v>1.0218333011728689</v>
      </c>
      <c r="CM39" s="8">
        <f t="shared" si="40"/>
        <v>25257448.086903073</v>
      </c>
      <c r="CN39" s="8">
        <f t="shared" si="41"/>
        <v>40917065.900782987</v>
      </c>
      <c r="CO39" s="8">
        <f t="shared" si="42"/>
        <v>25257448.086903077</v>
      </c>
      <c r="CP39" s="8">
        <f t="shared" si="43"/>
        <v>0</v>
      </c>
      <c r="CQ39" s="8" t="e">
        <f t="shared" si="44"/>
        <v>#VALUE!</v>
      </c>
      <c r="CR39" s="8">
        <f t="shared" si="45"/>
        <v>0</v>
      </c>
      <c r="CS39" s="8" t="e">
        <f t="shared" si="46"/>
        <v>#VALUE!</v>
      </c>
      <c r="CT39" s="8" t="e">
        <f t="shared" si="47"/>
        <v>#VALUE!</v>
      </c>
      <c r="CU39" s="8">
        <f t="shared" si="48"/>
        <v>7200883.3943084776</v>
      </c>
      <c r="CV39" s="8">
        <f t="shared" si="49"/>
        <v>0</v>
      </c>
      <c r="CW39" s="8">
        <f t="shared" si="50"/>
        <v>7200883.3943084776</v>
      </c>
      <c r="CX39" s="8">
        <f t="shared" si="51"/>
        <v>14401766.788616955</v>
      </c>
      <c r="CY39" s="38" t="e">
        <f>SUM(CM$8:CM39)+SUM(CQ$8:CQ39)+SUM(CU$8:CU39)</f>
        <v>#VALUE!</v>
      </c>
      <c r="CZ39" s="38">
        <f>SUM(CN$8:CN39)+SUM(CR$8:CR39)+SUM(CV$8:CV39)</f>
        <v>177630063.95862603</v>
      </c>
      <c r="DA39" s="38" t="e">
        <f>SUM(CO$8:CO39)+SUM(CS$8:CS39)+SUM(CW$8:CW39)</f>
        <v>#VALUE!</v>
      </c>
      <c r="DB39" s="38" t="e">
        <f>SUM(CP$8:CP39)+SUM(CT$8:CT39)+SUM(CX$8:CX39)</f>
        <v>#VALUE!</v>
      </c>
      <c r="DC39" s="39" t="e">
        <f t="shared" si="52"/>
        <v>#VALUE!</v>
      </c>
      <c r="DD39" s="39" t="e">
        <f t="shared" si="53"/>
        <v>#VALUE!</v>
      </c>
      <c r="DE39" s="39" t="e">
        <f t="shared" si="54"/>
        <v>#VALUE!</v>
      </c>
      <c r="DF39" s="39" t="e">
        <f t="shared" si="55"/>
        <v>#VALUE!</v>
      </c>
      <c r="DH39" s="8">
        <f t="shared" si="56"/>
        <v>22285967.203746989</v>
      </c>
      <c r="DI39" s="8">
        <f t="shared" si="57"/>
        <v>36103266.87007013</v>
      </c>
      <c r="DJ39" s="8">
        <f t="shared" si="58"/>
        <v>22285967.203746993</v>
      </c>
      <c r="DK39" s="8">
        <f t="shared" si="59"/>
        <v>0</v>
      </c>
      <c r="DL39" s="8" t="e">
        <f t="shared" si="60"/>
        <v>#VALUE!</v>
      </c>
      <c r="DM39" s="8">
        <f t="shared" si="61"/>
        <v>0</v>
      </c>
      <c r="DN39" s="8" t="e">
        <f t="shared" si="62"/>
        <v>#VALUE!</v>
      </c>
      <c r="DO39" s="8" t="e">
        <f t="shared" si="63"/>
        <v>#VALUE!</v>
      </c>
      <c r="DP39" s="8">
        <f t="shared" si="64"/>
        <v>7878035.8368860446</v>
      </c>
      <c r="DQ39" s="8">
        <f t="shared" si="65"/>
        <v>0</v>
      </c>
      <c r="DR39" s="8">
        <f t="shared" si="66"/>
        <v>7878035.8368860446</v>
      </c>
      <c r="DS39" s="8">
        <f t="shared" si="67"/>
        <v>15756071.673772089</v>
      </c>
      <c r="DT39" s="38" t="e">
        <f>SUM(DH$8:DH39)+SUM(DL$8:DL39)+SUM(DP$8:DP39)</f>
        <v>#VALUE!</v>
      </c>
      <c r="DU39" s="38">
        <f>SUM(DI$8:DI39)+SUM(DM$8:DM39)+SUM(DQ$8:DQ39)</f>
        <v>154338309.65452078</v>
      </c>
      <c r="DV39" s="38" t="e">
        <f>SUM(DJ$8:DJ39)+SUM(DN$8:DN39)+SUM(DR$8:DR39)</f>
        <v>#VALUE!</v>
      </c>
      <c r="DW39" s="38" t="e">
        <f>SUM(DK$8:DK39)+SUM(DO$8:DO39)+SUM(DS$8:DS39)</f>
        <v>#VALUE!</v>
      </c>
      <c r="DX39" s="39" t="e">
        <f t="shared" si="68"/>
        <v>#VALUE!</v>
      </c>
      <c r="DY39" s="39" t="e">
        <f t="shared" si="69"/>
        <v>#VALUE!</v>
      </c>
      <c r="DZ39" s="39" t="e">
        <f t="shared" si="70"/>
        <v>#VALUE!</v>
      </c>
      <c r="EA39" s="39" t="e">
        <f t="shared" si="71"/>
        <v>#VALUE!</v>
      </c>
      <c r="EC39" s="8">
        <f t="shared" si="72"/>
        <v>19297188.950752575</v>
      </c>
      <c r="ED39" s="8">
        <f t="shared" si="73"/>
        <v>31261446.100219179</v>
      </c>
      <c r="EE39" s="8">
        <f t="shared" si="74"/>
        <v>19297188.950752579</v>
      </c>
      <c r="EF39" s="8">
        <f t="shared" si="75"/>
        <v>0</v>
      </c>
      <c r="EG39" s="8" t="e">
        <f t="shared" si="76"/>
        <v>#VALUE!</v>
      </c>
      <c r="EH39" s="8">
        <f t="shared" si="77"/>
        <v>0</v>
      </c>
      <c r="EI39" s="8" t="e">
        <f t="shared" si="78"/>
        <v>#VALUE!</v>
      </c>
      <c r="EJ39" s="8" t="e">
        <f t="shared" si="79"/>
        <v>#VALUE!</v>
      </c>
      <c r="EK39" s="8">
        <f t="shared" si="80"/>
        <v>8953751.0048219822</v>
      </c>
      <c r="EL39" s="8">
        <f t="shared" si="81"/>
        <v>0</v>
      </c>
      <c r="EM39" s="8">
        <f t="shared" si="82"/>
        <v>8953751.0048219822</v>
      </c>
      <c r="EN39" s="8">
        <f t="shared" si="83"/>
        <v>17907502.009643964</v>
      </c>
      <c r="EO39" s="38" t="e">
        <f>SUM(EC$8:EC39)+SUM(EG$8:EG39)+SUM(EK$8:EK39)</f>
        <v>#VALUE!</v>
      </c>
      <c r="EP39" s="38">
        <f>SUM(ED$8:ED39)+SUM(EH$8:EH39)+SUM(EL$8:EL39)</f>
        <v>131305173.94788672</v>
      </c>
      <c r="EQ39" s="38" t="e">
        <f>SUM(EE$8:EE39)+SUM(EI$8:EI39)+SUM(EM$8:EM39)</f>
        <v>#VALUE!</v>
      </c>
      <c r="ER39" s="38" t="e">
        <f>SUM(EF$8:EF39)+SUM(EJ$8:EJ39)+SUM(EN$8:EN39)</f>
        <v>#VALUE!</v>
      </c>
      <c r="ES39" s="39" t="e">
        <f t="shared" si="84"/>
        <v>#VALUE!</v>
      </c>
      <c r="ET39" s="39" t="e">
        <f t="shared" si="85"/>
        <v>#VALUE!</v>
      </c>
      <c r="EU39" s="39" t="e">
        <f t="shared" si="86"/>
        <v>#VALUE!</v>
      </c>
      <c r="EV39" s="39" t="e">
        <f t="shared" si="87"/>
        <v>#VALUE!</v>
      </c>
      <c r="EX39" s="8">
        <f t="shared" si="88"/>
        <v>16367328.086232988</v>
      </c>
      <c r="EY39" s="8">
        <f t="shared" si="89"/>
        <v>26515071.499697447</v>
      </c>
      <c r="EZ39" s="8">
        <f t="shared" si="90"/>
        <v>16367328.086232992</v>
      </c>
      <c r="FA39" s="8">
        <f t="shared" si="91"/>
        <v>0</v>
      </c>
      <c r="FB39" s="8" t="e">
        <f t="shared" si="92"/>
        <v>#VALUE!</v>
      </c>
      <c r="FC39" s="8">
        <f t="shared" si="93"/>
        <v>0</v>
      </c>
      <c r="FD39" s="8" t="e">
        <f t="shared" si="94"/>
        <v>#VALUE!</v>
      </c>
      <c r="FE39" s="8" t="e">
        <f t="shared" si="95"/>
        <v>#VALUE!</v>
      </c>
      <c r="FF39" s="8">
        <f t="shared" si="105"/>
        <v>10285466.537816271</v>
      </c>
      <c r="FG39" s="8">
        <f t="shared" si="96"/>
        <v>0</v>
      </c>
      <c r="FH39" s="8">
        <f t="shared" si="97"/>
        <v>10285466.537816271</v>
      </c>
      <c r="FI39" s="8">
        <f t="shared" si="98"/>
        <v>20570933.075632542</v>
      </c>
      <c r="FJ39" s="38" t="e">
        <f>SUM(EX$8:EX39)+SUM(FB$8:FB39)+SUM(FF$8:FF39)</f>
        <v>#VALUE!</v>
      </c>
      <c r="FK39" s="38">
        <f>SUM(EY$8:EY39)+SUM(FC$8:FC39)+SUM(FG$8:FG39)</f>
        <v>109896955.71201344</v>
      </c>
      <c r="FL39" s="38" t="e">
        <f>SUM(EZ$8:EZ39)+SUM(FD$8:FD39)+SUM(FH$8:FH39)</f>
        <v>#VALUE!</v>
      </c>
      <c r="FM39" s="38" t="e">
        <f>SUM(FA$8:FA39)+SUM(FE$8:FE39)+SUM(FI$8:FI39)</f>
        <v>#VALUE!</v>
      </c>
      <c r="FN39" s="39" t="e">
        <f t="shared" si="99"/>
        <v>#VALUE!</v>
      </c>
      <c r="FO39" s="39" t="e">
        <f t="shared" si="100"/>
        <v>#VALUE!</v>
      </c>
      <c r="FP39" s="39" t="e">
        <f t="shared" si="101"/>
        <v>#VALUE!</v>
      </c>
      <c r="FQ39" s="39" t="e">
        <f t="shared" si="102"/>
        <v>#VALUE!</v>
      </c>
    </row>
    <row r="40" spans="7:173" x14ac:dyDescent="0.2">
      <c r="G40" s="6">
        <v>33</v>
      </c>
      <c r="H40" s="6">
        <f>'[1]资源-木石铜粮'!BI38</f>
        <v>45735146.29604581</v>
      </c>
      <c r="I40" s="6">
        <f>'[1]资源-木石铜粮'!BJ38</f>
        <v>45735146.29604581</v>
      </c>
      <c r="J40" s="6">
        <f>'[1]资源-木石铜粮'!BK38</f>
        <v>45735146.29604581</v>
      </c>
      <c r="K40" s="6">
        <f>'[1]资源-木石铜粮'!BL38</f>
        <v>45735146.29604581</v>
      </c>
      <c r="L40" s="6">
        <f>'[1]资源-木石铜粮'!BM38</f>
        <v>45735146.29604581</v>
      </c>
      <c r="M40" s="6">
        <f>'[1]功能-战损相关'!EM43</f>
        <v>33391979.221293446</v>
      </c>
      <c r="N40" s="6">
        <f>'[1]功能-战损相关'!EN43</f>
        <v>44966254.456652433</v>
      </c>
      <c r="O40" s="6">
        <f>'[1]功能-战损相关'!EO43</f>
        <v>61595269.110243045</v>
      </c>
      <c r="P40" s="6">
        <f>'[1]功能-战损相关'!EP43</f>
        <v>46758705.208986081</v>
      </c>
      <c r="Q40" s="6">
        <f>'[1]功能-战损相关'!EQ43</f>
        <v>25647150.601287697</v>
      </c>
      <c r="R40" s="6">
        <f>'[3]功能-圣人研究'!CA40</f>
        <v>8602737.4815722238</v>
      </c>
      <c r="S40" s="6">
        <f>'[3]功能-圣人研究'!CB40</f>
        <v>11052604.973794825</v>
      </c>
      <c r="T40" s="6">
        <f>'[3]功能-圣人研究'!CC40</f>
        <v>14877541.046907427</v>
      </c>
      <c r="U40" s="6">
        <f>'[3]功能-圣人研究'!CD40</f>
        <v>21104152.249539156</v>
      </c>
      <c r="V40" s="6">
        <f>'[3]功能-圣人研究'!CE40</f>
        <v>30248706.603214912</v>
      </c>
      <c r="X40" s="6">
        <v>33</v>
      </c>
      <c r="Y40" s="6">
        <f>[4]士兵相关信息!AI39</f>
        <v>775953.06645466702</v>
      </c>
      <c r="Z40" s="6">
        <f>[4]士兵相关信息!AJ39</f>
        <v>706219.36895473849</v>
      </c>
      <c r="AA40" s="6">
        <f>[4]士兵相关信息!AK39</f>
        <v>624439.65353355731</v>
      </c>
      <c r="AB40" s="6">
        <f>[4]士兵相关信息!AL39</f>
        <v>540118.02403981192</v>
      </c>
      <c r="AC40" s="6">
        <f>[4]士兵相关信息!AM39</f>
        <v>453322.19572510908</v>
      </c>
      <c r="AE40" s="6">
        <v>33</v>
      </c>
      <c r="AF40" s="6">
        <f>求节点(节奏总纲!D$4:D$163,H$8:H$167,节奏总纲!AA36)-IF($AE40=1,0,求节点(节奏总纲!D$4:D$163,H$8:H$167,节奏总纲!AA35))</f>
        <v>123042517.24887037</v>
      </c>
      <c r="AG40" s="6">
        <f>求节点(节奏总纲!E$4:E$163,I$8:I$167,节奏总纲!AB36)-IF($AE40=1,0,求节点(节奏总纲!E$4:E$163,I$8:I$167,节奏总纲!AB35))</f>
        <v>108631476.88229585</v>
      </c>
      <c r="AH40" s="6">
        <f>求节点(节奏总纲!F$4:F$163,J$8:J$167,节奏总纲!AC36)-IF($AE40=1,0,求节点(节奏总纲!F$4:F$163,J$8:J$167,节奏总纲!AC35))</f>
        <v>94719248.530680656</v>
      </c>
      <c r="AI40" s="6">
        <f>求节点(节奏总纲!G$4:G$163,K$8:K$167,节奏总纲!AD36)-IF($AE40=1,0,求节点(节奏总纲!G$4:G$163,K$8:K$167,节奏总纲!AD35))</f>
        <v>84972563.068932712</v>
      </c>
      <c r="AJ40" s="6">
        <f>求节点(节奏总纲!H$4:H$163,L$8:L$167,节奏总纲!AE36)-IF($AE40=1,0,求节点(节奏总纲!H$4:H$163,L$8:L$167,节奏总纲!AE35))</f>
        <v>71533649.305536211</v>
      </c>
      <c r="AK40" s="6">
        <f>求节点(节奏总纲!D$4:D$163,M$8:M$167,节奏总纲!AA36)-IF($AE40=1,0,求节点(节奏总纲!D$4:D$163,M$8:M$167,节奏总纲!AA35))</f>
        <v>64695928.99270317</v>
      </c>
      <c r="AL40" s="6">
        <f>求节点(节奏总纲!E$4:E$163,N$8:N$167,节奏总纲!AB36)-IF($AE40=1,0,求节点(节奏总纲!E$4:E$163,N$8:N$167,节奏总纲!AB35))</f>
        <v>73004828.494297981</v>
      </c>
      <c r="AM40" s="6">
        <f>求节点(节奏总纲!F$4:F$163,O$8:O$167,节奏总纲!AC36)-IF($AE40=1,0,求节点(节奏总纲!F$4:F$163,O$8:O$167,节奏总纲!AC35))</f>
        <v>73339026.708432674</v>
      </c>
      <c r="AN40" s="6">
        <f>求节点(节奏总纲!G$4:G$163,P$8:P$167,节奏总纲!AD36)-IF($AE40=1,0,求节点(节奏总纲!G$4:G$163,P$8:P$167,节奏总纲!AD35))</f>
        <v>53737121.443743259</v>
      </c>
      <c r="AO40" s="6">
        <f>求节点(节奏总纲!H$4:H$163,Q$8:Q$167,节奏总纲!AE36)-IF($AE40=1,0,求节点(节奏总纲!H$4:H$163,Q$8:Q$167,节奏总纲!AE35))</f>
        <v>26530673.519680351</v>
      </c>
      <c r="AP40" s="6">
        <f>求节点(节奏总纲!D$4:D$163,R$8:R$167,节奏总纲!AA36)-IF($AE40=1,0,求节点(节奏总纲!D$4:D$163,R$8:R$167,节奏总纲!AA35))</f>
        <v>33344912.167531624</v>
      </c>
      <c r="AQ40" s="6">
        <f>求节点(节奏总纲!E$4:E$163,S$8:S$167,节奏总纲!AB36)-IF($AE40=1,0,求节点(节奏总纲!E$4:E$163,S$8:S$167,节奏总纲!AB35))</f>
        <v>35062727.312236443</v>
      </c>
      <c r="AR40" s="6">
        <f>求节点(节奏总纲!F$4:F$163,T$8:T$167,节奏总纲!AC36)-IF($AE40=1,0,求节点(节奏总纲!F$4:F$163,T$8:T$167,节奏总纲!AC35))</f>
        <v>38366700.528241426</v>
      </c>
      <c r="AS40" s="6">
        <f>求节点(节奏总纲!G$4:G$163,U$8:U$167,节奏总纲!AD36)-IF($AE40=1,0,求节点(节奏总纲!G$4:G$163,U$8:U$167,节奏总纲!AD35))</f>
        <v>43329502.009560168</v>
      </c>
      <c r="AT40" s="6">
        <f>求节点(节奏总纲!H$4:H$163,V$8:V$167,节奏总纲!AE36)-IF($AE40=1,0,求节点(节奏总纲!H$4:H$163,V$8:V$167,节奏总纲!AE35))</f>
        <v>50016165.244747341</v>
      </c>
      <c r="AV40" s="6">
        <v>33</v>
      </c>
      <c r="AW40" s="6">
        <f>求节点(节奏总纲!D$4:D$163,Y$8:Y$167,节奏总纲!AA36)-IF($AV40=1,0,求节点(节奏总纲!D$4:D$163,Y$8:Y$167,节奏总纲!AA35))+求节点(节奏总纲!D$4:D$103,信息索引!AK$4:AK$163,节奏总纲!AA36)</f>
        <v>2004393.0852903258</v>
      </c>
      <c r="AX40" s="6">
        <f>求节点(节奏总纲!E$4:E$163,Z$8:Z$167,节奏总纲!AB36)-IF($AV40=1,0,求节点(节奏总纲!E$4:E$163,Z$8:Z$167,节奏总纲!AB35))+求节点(节奏总纲!E$4:E$103,信息索引!AL$4:AL$163,节奏总纲!AB36)</f>
        <v>1343283.9942427725</v>
      </c>
      <c r="AY40" s="6">
        <f>求节点(节奏总纲!F$4:F$163,AA$8:AA$167,节奏总纲!AC36)-IF($AV40=1,0,求节点(节奏总纲!F$4:F$163,AA$8:AA$167,节奏总纲!AC35))+求节点(节奏总纲!F$4:F$103,信息索引!AM$4:AM$163,节奏总纲!AC36)</f>
        <v>844181.58860116918</v>
      </c>
      <c r="AZ40" s="6">
        <f>求节点(节奏总纲!G$4:G$163,AB$8:AB$167,节奏总纲!AD36)-IF($AV40=1,0,求节点(节奏总纲!G$4:G$163,AB$8:AB$167,节奏总纲!AD35))+求节点(节奏总纲!G$4:G$103,信息索引!AN$4:AN$163,节奏总纲!AD36)</f>
        <v>297007.77528559807</v>
      </c>
      <c r="BA40" s="6">
        <f>求节点(节奏总纲!H$4:H$163,AC$8:AC$167,节奏总纲!AE36)-IF($AV40=1,0,求节点(节奏总纲!H$4:H$163,AC$8:AC$167,节奏总纲!AE35))+求节点(节奏总纲!H$4:H$103,信息索引!AO$4:AO$163,节奏总纲!AE36)</f>
        <v>121606.74429688742</v>
      </c>
      <c r="BC40" s="6">
        <v>1.64</v>
      </c>
      <c r="BD40" s="8">
        <v>33</v>
      </c>
      <c r="BE40" s="34">
        <f t="shared" si="16"/>
        <v>0.27472527472527475</v>
      </c>
      <c r="BF40" s="28">
        <f t="shared" si="17"/>
        <v>0.45054945054945056</v>
      </c>
      <c r="BG40" s="6">
        <f t="shared" si="18"/>
        <v>0.27472527472527469</v>
      </c>
      <c r="BH40" s="35">
        <v>0</v>
      </c>
      <c r="BI40" s="34" t="e">
        <f t="shared" si="19"/>
        <v>#VALUE!</v>
      </c>
      <c r="BJ40" s="6">
        <v>0</v>
      </c>
      <c r="BK40" s="6" t="e">
        <f t="shared" si="20"/>
        <v>#VALUE!</v>
      </c>
      <c r="BL40" s="28" t="e">
        <f>求节点(节奏总纲!D$4:D$163,[4]士兵阶位属性!CY$4:CY$163,节奏总纲!AA36)</f>
        <v>#VALUE!</v>
      </c>
      <c r="BM40" s="34">
        <f t="shared" si="22"/>
        <v>0.25</v>
      </c>
      <c r="BN40" s="6">
        <f t="shared" si="106"/>
        <v>0</v>
      </c>
      <c r="BO40" s="6">
        <f t="shared" si="23"/>
        <v>0.25</v>
      </c>
      <c r="BP40" s="35">
        <f t="shared" si="106"/>
        <v>0.5</v>
      </c>
      <c r="BQ40" s="6" t="e">
        <f t="shared" si="24"/>
        <v>#VALUE!</v>
      </c>
      <c r="BR40" s="8">
        <f t="shared" si="25"/>
        <v>33802889.354085267</v>
      </c>
      <c r="BS40" s="8">
        <f t="shared" si="26"/>
        <v>55436738.54069984</v>
      </c>
      <c r="BT40" s="8">
        <f t="shared" si="27"/>
        <v>33802889.354085267</v>
      </c>
      <c r="BU40" s="8">
        <f t="shared" si="28"/>
        <v>0</v>
      </c>
      <c r="BV40" s="8" t="e">
        <f t="shared" si="29"/>
        <v>#VALUE!</v>
      </c>
      <c r="BW40" s="8">
        <f t="shared" si="30"/>
        <v>0</v>
      </c>
      <c r="BX40" s="8" t="e">
        <f t="shared" si="31"/>
        <v>#VALUE!</v>
      </c>
      <c r="BY40" s="8" t="e">
        <f t="shared" si="104"/>
        <v>#VALUE!</v>
      </c>
      <c r="BZ40" s="8">
        <f t="shared" si="32"/>
        <v>8336228.0418829061</v>
      </c>
      <c r="CA40" s="8">
        <f t="shared" si="33"/>
        <v>0</v>
      </c>
      <c r="CB40" s="8">
        <f t="shared" si="34"/>
        <v>8336228.0418829061</v>
      </c>
      <c r="CC40" s="8">
        <f t="shared" si="35"/>
        <v>16672456.083765812</v>
      </c>
      <c r="CD40" s="38" t="e">
        <f>SUM(BR$8:BR40)+SUM(BV$8:BV40)+SUM(BZ$8:BZ40)</f>
        <v>#VALUE!</v>
      </c>
      <c r="CE40" s="38">
        <f>SUM(BS$8:BS40)+SUM(BW$8:BW40)+SUM(CA$8:CA40)</f>
        <v>256657513.81461549</v>
      </c>
      <c r="CF40" s="38" t="e">
        <f>SUM(BT$8:BT40)+SUM(BX$8:BX40)+SUM(CB$8:CB40)</f>
        <v>#VALUE!</v>
      </c>
      <c r="CG40" s="38" t="e">
        <f>SUM(BU$8:BU40)+SUM(BY$8:BY40)+SUM(CC$8:CC40)</f>
        <v>#VALUE!</v>
      </c>
      <c r="CH40" s="39" t="e">
        <f t="shared" si="36"/>
        <v>#VALUE!</v>
      </c>
      <c r="CI40" s="39" t="e">
        <f t="shared" si="37"/>
        <v>#VALUE!</v>
      </c>
      <c r="CJ40" s="39" t="e">
        <f t="shared" si="38"/>
        <v>#VALUE!</v>
      </c>
      <c r="CK40" s="39" t="e">
        <f t="shared" si="39"/>
        <v>#VALUE!</v>
      </c>
      <c r="CL40" s="6">
        <v>1.0039897299173444</v>
      </c>
      <c r="CM40" s="8">
        <f t="shared" si="40"/>
        <v>29843812.330301058</v>
      </c>
      <c r="CN40" s="8">
        <f t="shared" si="41"/>
        <v>48943852.221693732</v>
      </c>
      <c r="CO40" s="8">
        <f t="shared" si="42"/>
        <v>29843812.330301054</v>
      </c>
      <c r="CP40" s="8">
        <f t="shared" si="43"/>
        <v>0</v>
      </c>
      <c r="CQ40" s="8" t="e">
        <f t="shared" si="44"/>
        <v>#VALUE!</v>
      </c>
      <c r="CR40" s="8">
        <f t="shared" si="45"/>
        <v>0</v>
      </c>
      <c r="CS40" s="8" t="e">
        <f t="shared" si="46"/>
        <v>#VALUE!</v>
      </c>
      <c r="CT40" s="8" t="e">
        <f t="shared" si="47"/>
        <v>#VALUE!</v>
      </c>
      <c r="CU40" s="8">
        <f t="shared" si="48"/>
        <v>8765681.8280591108</v>
      </c>
      <c r="CV40" s="8">
        <f t="shared" si="49"/>
        <v>0</v>
      </c>
      <c r="CW40" s="8">
        <f t="shared" si="50"/>
        <v>8765681.8280591108</v>
      </c>
      <c r="CX40" s="8">
        <f t="shared" si="51"/>
        <v>17531363.656118222</v>
      </c>
      <c r="CY40" s="38" t="e">
        <f>SUM(CM$8:CM40)+SUM(CQ$8:CQ40)+SUM(CU$8:CU40)</f>
        <v>#VALUE!</v>
      </c>
      <c r="CZ40" s="38">
        <f>SUM(CN$8:CN40)+SUM(CR$8:CR40)+SUM(CV$8:CV40)</f>
        <v>226573916.18031976</v>
      </c>
      <c r="DA40" s="38" t="e">
        <f>SUM(CO$8:CO40)+SUM(CS$8:CS40)+SUM(CW$8:CW40)</f>
        <v>#VALUE!</v>
      </c>
      <c r="DB40" s="38" t="e">
        <f>SUM(CP$8:CP40)+SUM(CT$8:CT40)+SUM(CX$8:CX40)</f>
        <v>#VALUE!</v>
      </c>
      <c r="DC40" s="39" t="e">
        <f t="shared" si="52"/>
        <v>#VALUE!</v>
      </c>
      <c r="DD40" s="39" t="e">
        <f t="shared" si="53"/>
        <v>#VALUE!</v>
      </c>
      <c r="DE40" s="39" t="e">
        <f t="shared" si="54"/>
        <v>#VALUE!</v>
      </c>
      <c r="DF40" s="39" t="e">
        <f t="shared" si="55"/>
        <v>#VALUE!</v>
      </c>
      <c r="DH40" s="8">
        <f t="shared" si="56"/>
        <v>26021771.574362818</v>
      </c>
      <c r="DI40" s="8">
        <f t="shared" si="57"/>
        <v>42675705.38195502</v>
      </c>
      <c r="DJ40" s="8">
        <f t="shared" si="58"/>
        <v>26021771.574362814</v>
      </c>
      <c r="DK40" s="8">
        <f t="shared" si="59"/>
        <v>0</v>
      </c>
      <c r="DL40" s="8" t="e">
        <f t="shared" si="60"/>
        <v>#VALUE!</v>
      </c>
      <c r="DM40" s="8">
        <f t="shared" si="61"/>
        <v>0</v>
      </c>
      <c r="DN40" s="8" t="e">
        <f t="shared" si="62"/>
        <v>#VALUE!</v>
      </c>
      <c r="DO40" s="8" t="e">
        <f t="shared" si="63"/>
        <v>#VALUE!</v>
      </c>
      <c r="DP40" s="8">
        <f t="shared" si="64"/>
        <v>9591675.1320603564</v>
      </c>
      <c r="DQ40" s="8">
        <f t="shared" si="65"/>
        <v>0</v>
      </c>
      <c r="DR40" s="8">
        <f t="shared" si="66"/>
        <v>9591675.1320603564</v>
      </c>
      <c r="DS40" s="8">
        <f t="shared" si="67"/>
        <v>19183350.264120713</v>
      </c>
      <c r="DT40" s="38" t="e">
        <f>SUM(DH$8:DH40)+SUM(DL$8:DL40)+SUM(DP$8:DP40)</f>
        <v>#VALUE!</v>
      </c>
      <c r="DU40" s="38">
        <f>SUM(DI$8:DI40)+SUM(DM$8:DM40)+SUM(DQ$8:DQ40)</f>
        <v>197014015.03647581</v>
      </c>
      <c r="DV40" s="38" t="e">
        <f>SUM(DJ$8:DJ40)+SUM(DN$8:DN40)+SUM(DR$8:DR40)</f>
        <v>#VALUE!</v>
      </c>
      <c r="DW40" s="38" t="e">
        <f>SUM(DK$8:DK40)+SUM(DO$8:DO40)+SUM(DS$8:DS40)</f>
        <v>#VALUE!</v>
      </c>
      <c r="DX40" s="39" t="e">
        <f t="shared" si="68"/>
        <v>#VALUE!</v>
      </c>
      <c r="DY40" s="39" t="e">
        <f t="shared" si="69"/>
        <v>#VALUE!</v>
      </c>
      <c r="DZ40" s="39" t="e">
        <f t="shared" si="70"/>
        <v>#VALUE!</v>
      </c>
      <c r="EA40" s="39" t="e">
        <f t="shared" si="71"/>
        <v>#VALUE!</v>
      </c>
      <c r="EC40" s="8">
        <f t="shared" si="72"/>
        <v>23344110.733223274</v>
      </c>
      <c r="ED40" s="8">
        <f t="shared" si="73"/>
        <v>38284341.602486171</v>
      </c>
      <c r="EE40" s="8">
        <f t="shared" si="74"/>
        <v>23344110.733223271</v>
      </c>
      <c r="EF40" s="8">
        <f t="shared" si="75"/>
        <v>0</v>
      </c>
      <c r="EG40" s="8" t="e">
        <f t="shared" si="76"/>
        <v>#VALUE!</v>
      </c>
      <c r="EH40" s="8">
        <f t="shared" si="77"/>
        <v>0</v>
      </c>
      <c r="EI40" s="8" t="e">
        <f t="shared" si="78"/>
        <v>#VALUE!</v>
      </c>
      <c r="EJ40" s="8" t="e">
        <f t="shared" si="79"/>
        <v>#VALUE!</v>
      </c>
      <c r="EK40" s="8">
        <f t="shared" si="80"/>
        <v>10832375.502390042</v>
      </c>
      <c r="EL40" s="8">
        <f t="shared" si="81"/>
        <v>0</v>
      </c>
      <c r="EM40" s="8">
        <f t="shared" si="82"/>
        <v>10832375.502390042</v>
      </c>
      <c r="EN40" s="8">
        <f t="shared" si="83"/>
        <v>21664751.004780084</v>
      </c>
      <c r="EO40" s="38" t="e">
        <f>SUM(EC$8:EC40)+SUM(EG$8:EG40)+SUM(EK$8:EK40)</f>
        <v>#VALUE!</v>
      </c>
      <c r="EP40" s="38">
        <f>SUM(ED$8:ED40)+SUM(EH$8:EH40)+SUM(EL$8:EL40)</f>
        <v>169589515.5503729</v>
      </c>
      <c r="EQ40" s="38" t="e">
        <f>SUM(EE$8:EE40)+SUM(EI$8:EI40)+SUM(EM$8:EM40)</f>
        <v>#VALUE!</v>
      </c>
      <c r="ER40" s="38" t="e">
        <f>SUM(EF$8:EF40)+SUM(EJ$8:EJ40)+SUM(EN$8:EN40)</f>
        <v>#VALUE!</v>
      </c>
      <c r="ES40" s="39" t="e">
        <f t="shared" si="84"/>
        <v>#VALUE!</v>
      </c>
      <c r="ET40" s="39" t="e">
        <f t="shared" si="85"/>
        <v>#VALUE!</v>
      </c>
      <c r="EU40" s="39" t="e">
        <f t="shared" si="86"/>
        <v>#VALUE!</v>
      </c>
      <c r="EV40" s="39" t="e">
        <f t="shared" si="87"/>
        <v>#VALUE!</v>
      </c>
      <c r="EX40" s="8">
        <f t="shared" si="88"/>
        <v>19652101.457564894</v>
      </c>
      <c r="EY40" s="8">
        <f t="shared" si="89"/>
        <v>32229446.390406426</v>
      </c>
      <c r="EZ40" s="8">
        <f t="shared" si="90"/>
        <v>19652101.45756489</v>
      </c>
      <c r="FA40" s="8">
        <f t="shared" si="91"/>
        <v>0</v>
      </c>
      <c r="FB40" s="8" t="e">
        <f t="shared" si="92"/>
        <v>#VALUE!</v>
      </c>
      <c r="FC40" s="8">
        <f t="shared" si="93"/>
        <v>0</v>
      </c>
      <c r="FD40" s="8" t="e">
        <f t="shared" si="94"/>
        <v>#VALUE!</v>
      </c>
      <c r="FE40" s="8" t="e">
        <f t="shared" si="95"/>
        <v>#VALUE!</v>
      </c>
      <c r="FF40" s="8">
        <f t="shared" si="105"/>
        <v>12504041.311186835</v>
      </c>
      <c r="FG40" s="8">
        <f t="shared" si="96"/>
        <v>0</v>
      </c>
      <c r="FH40" s="8">
        <f t="shared" si="97"/>
        <v>12504041.311186835</v>
      </c>
      <c r="FI40" s="8">
        <f t="shared" si="98"/>
        <v>25008082.62237367</v>
      </c>
      <c r="FJ40" s="38" t="e">
        <f>SUM(EX$8:EX40)+SUM(FB$8:FB40)+SUM(FF$8:FF40)</f>
        <v>#VALUE!</v>
      </c>
      <c r="FK40" s="38">
        <f>SUM(EY$8:EY40)+SUM(FC$8:FC40)+SUM(FG$8:FG40)</f>
        <v>142126402.10241985</v>
      </c>
      <c r="FL40" s="38" t="e">
        <f>SUM(EZ$8:EZ40)+SUM(FD$8:FD40)+SUM(FH$8:FH40)</f>
        <v>#VALUE!</v>
      </c>
      <c r="FM40" s="38" t="e">
        <f>SUM(FA$8:FA40)+SUM(FE$8:FE40)+SUM(FI$8:FI40)</f>
        <v>#VALUE!</v>
      </c>
      <c r="FN40" s="39" t="e">
        <f t="shared" si="99"/>
        <v>#VALUE!</v>
      </c>
      <c r="FO40" s="39" t="e">
        <f t="shared" si="100"/>
        <v>#VALUE!</v>
      </c>
      <c r="FP40" s="39" t="e">
        <f t="shared" si="101"/>
        <v>#VALUE!</v>
      </c>
      <c r="FQ40" s="39" t="e">
        <f t="shared" si="102"/>
        <v>#VALUE!</v>
      </c>
    </row>
    <row r="41" spans="7:173" x14ac:dyDescent="0.2">
      <c r="G41" s="6">
        <v>34</v>
      </c>
      <c r="H41" s="6">
        <f>'[1]资源-木石铜粮'!BI39</f>
        <v>51399152.844025619</v>
      </c>
      <c r="I41" s="6">
        <f>'[1]资源-木石铜粮'!BJ39</f>
        <v>51399152.844025619</v>
      </c>
      <c r="J41" s="6">
        <f>'[1]资源-木石铜粮'!BK39</f>
        <v>51399152.844025619</v>
      </c>
      <c r="K41" s="6">
        <f>'[1]资源-木石铜粮'!BL39</f>
        <v>51399152.844025619</v>
      </c>
      <c r="L41" s="6">
        <f>'[1]资源-木石铜粮'!BM39</f>
        <v>51399152.844025619</v>
      </c>
      <c r="M41" s="6">
        <f>'[1]功能-战损相关'!EM44</f>
        <v>36973971.342287183</v>
      </c>
      <c r="N41" s="6">
        <f>'[1]功能-战损相关'!EN44</f>
        <v>49686951.593137562</v>
      </c>
      <c r="O41" s="6">
        <f>'[1]功能-战损相关'!EO44</f>
        <v>67716790.731607407</v>
      </c>
      <c r="P41" s="6">
        <f>'[1]功能-战损相关'!EP44</f>
        <v>51823569.830660641</v>
      </c>
      <c r="Q41" s="6">
        <f>'[1]功能-战损相关'!EQ44</f>
        <v>28437121.44014021</v>
      </c>
      <c r="R41" s="6">
        <f>'[3]功能-圣人研究'!CA41</f>
        <v>10322027.579913644</v>
      </c>
      <c r="S41" s="6">
        <f>'[3]功能-圣人研究'!CB41</f>
        <v>13028355.571897764</v>
      </c>
      <c r="T41" s="6">
        <f>'[3]功能-圣人研究'!CC41</f>
        <v>17573286.97424639</v>
      </c>
      <c r="U41" s="6">
        <f>'[3]功能-圣人研究'!CD41</f>
        <v>24613267.881182335</v>
      </c>
      <c r="V41" s="6">
        <f>'[3]功能-圣人研究'!CE41</f>
        <v>34979541.616089955</v>
      </c>
      <c r="X41" s="6">
        <v>34</v>
      </c>
      <c r="Y41" s="6">
        <f>[4]士兵相关信息!AI40</f>
        <v>845936.95641762554</v>
      </c>
      <c r="Z41" s="6">
        <f>[4]士兵相关信息!AJ40</f>
        <v>756353.27592208935</v>
      </c>
      <c r="AA41" s="6">
        <f>[4]士兵相关信息!AK40</f>
        <v>666738.73256094113</v>
      </c>
      <c r="AB41" s="6">
        <f>[4]士兵相关信息!AL40</f>
        <v>571924.39492668118</v>
      </c>
      <c r="AC41" s="6">
        <f>[4]士兵相关信息!AM40</f>
        <v>467084.05741087039</v>
      </c>
      <c r="AE41" s="6">
        <v>34</v>
      </c>
      <c r="AF41" s="6">
        <f>求节点(节奏总纲!D$4:D$163,H$8:H$167,节奏总纲!AA37)-IF($AE41=1,0,求节点(节奏总纲!D$4:D$163,H$8:H$167,节奏总纲!AA36))</f>
        <v>152434442.97042346</v>
      </c>
      <c r="AG41" s="6">
        <f>求节点(节奏总纲!E$4:E$163,I$8:I$167,节奏总纲!AB37)-IF($AE41=1,0,求节点(节奏总纲!E$4:E$163,I$8:I$167,节奏总纲!AB36))</f>
        <v>137909796.82939202</v>
      </c>
      <c r="AH41" s="6">
        <f>求节点(节奏总纲!F$4:F$163,J$8:J$167,节奏总纲!AC37)-IF($AE41=1,0,求节点(节奏总纲!F$4:F$163,J$8:J$167,节奏总纲!AC36))</f>
        <v>124133132.30448133</v>
      </c>
      <c r="AI41" s="6">
        <f>求节点(节奏总纲!G$4:G$163,K$8:K$167,节奏总纲!AD37)-IF($AE41=1,0,求节点(节奏总纲!G$4:G$163,K$8:K$167,节奏总纲!AD36))</f>
        <v>106386127.42897159</v>
      </c>
      <c r="AJ41" s="6">
        <f>求节点(节奏总纲!H$4:H$163,L$8:L$167,节奏总纲!AE37)-IF($AE41=1,0,求节点(节奏总纲!H$4:H$163,L$8:L$167,节奏总纲!AE36))</f>
        <v>92712668.513639092</v>
      </c>
      <c r="AK41" s="6">
        <f>求节点(节奏总纲!D$4:D$163,M$8:M$167,节奏总纲!AA37)-IF($AE41=1,0,求节点(节奏总纲!D$4:D$163,M$8:M$167,节奏总纲!AA36))</f>
        <v>82005907.761640489</v>
      </c>
      <c r="AL41" s="6">
        <f>求节点(节奏总纲!E$4:E$163,N$8:N$167,节奏总纲!AB37)-IF($AE41=1,0,求节点(节奏总纲!E$4:E$163,N$8:N$167,节奏总纲!AB36))</f>
        <v>92544213.219904423</v>
      </c>
      <c r="AM41" s="6">
        <f>求节点(节奏总纲!F$4:F$163,O$8:O$167,节奏总纲!AC37)-IF($AE41=1,0,求节点(节奏总纲!F$4:F$163,O$8:O$167,节奏总纲!AC36))</f>
        <v>92853386.947225273</v>
      </c>
      <c r="AN41" s="6">
        <f>求节点(节奏总纲!G$4:G$163,P$8:P$167,节奏总纲!AD37)-IF($AE41=1,0,求节点(节奏总纲!G$4:G$163,P$8:P$167,节奏总纲!AD36))</f>
        <v>67445684.617915928</v>
      </c>
      <c r="AO41" s="6">
        <f>求节点(节奏总纲!H$4:H$163,Q$8:Q$167,节奏总纲!AE37)-IF($AE41=1,0,求节点(节奏总纲!H$4:H$163,Q$8:Q$167,节奏总纲!AE36))</f>
        <v>33308556.919067934</v>
      </c>
      <c r="AP41" s="6">
        <f>求节点(节奏总纲!D$4:D$163,R$8:R$167,节奏总纲!AA37)-IF($AE41=1,0,求节点(节奏总纲!D$4:D$163,R$8:R$167,节奏总纲!AA36))</f>
        <v>39560154.056554824</v>
      </c>
      <c r="AQ41" s="6">
        <f>求节点(节奏总纲!E$4:E$163,S$8:S$167,节奏总纲!AB37)-IF($AE41=1,0,求节点(节奏总纲!E$4:E$163,S$8:S$167,节奏总纲!AB36))</f>
        <v>41657848.488568306</v>
      </c>
      <c r="AR41" s="6">
        <f>求节点(节奏总纲!F$4:F$163,T$8:T$167,节奏总纲!AC37)-IF($AE41=1,0,求节点(节奏总纲!F$4:F$163,T$8:T$167,节奏总纲!AC36))</f>
        <v>45662564.12430948</v>
      </c>
      <c r="AS41" s="6">
        <f>求节点(节奏总纲!G$4:G$163,U$8:U$167,节奏总纲!AD37)-IF($AE41=1,0,求节点(节奏总纲!G$4:G$163,U$8:U$167,节奏总纲!AD36))</f>
        <v>51328627.32755208</v>
      </c>
      <c r="AT41" s="6">
        <f>求节点(节奏总纲!H$4:H$163,V$8:V$167,节奏总纲!AE37)-IF($AE41=1,0,求节点(节奏总纲!H$4:H$163,V$8:V$167,节奏总纲!AE36))</f>
        <v>59547201.778208077</v>
      </c>
      <c r="AV41" s="6">
        <v>34</v>
      </c>
      <c r="AW41" s="6">
        <f>求节点(节奏总纲!D$4:D$163,Y$8:Y$167,节奏总纲!AA37)-IF($AV41=1,0,求节点(节奏总纲!D$4:D$163,Y$8:Y$167,节奏总纲!AA36))+求节点(节奏总纲!D$4:D$103,信息索引!AK$4:AK$163,节奏总纲!AA37)</f>
        <v>2604780.7596455929</v>
      </c>
      <c r="AX41" s="6">
        <f>求节点(节奏总纲!E$4:E$163,Z$8:Z$167,节奏总纲!AB37)-IF($AV41=1,0,求节点(节奏总纲!E$4:E$163,Z$8:Z$167,节奏总纲!AB36))+求节点(节奏总纲!E$4:E$103,信息索引!AL$4:AL$163,节奏总纲!AB37)</f>
        <v>1769906.2503535422</v>
      </c>
      <c r="AY41" s="6">
        <f>求节点(节奏总纲!F$4:F$163,AA$8:AA$167,节奏总纲!AC37)-IF($AV41=1,0,求节点(节奏总纲!F$4:F$163,AA$8:AA$167,节奏总纲!AC36))+求节点(节奏总纲!F$4:F$103,信息索引!AM$4:AM$163,节奏总纲!AC37)</f>
        <v>1106864.8069366303</v>
      </c>
      <c r="AZ41" s="6">
        <f>求节点(节奏总纲!G$4:G$163,AB$8:AB$167,节奏总纲!AD37)-IF($AV41=1,0,求节点(节奏总纲!G$4:G$163,AB$8:AB$167,节奏总纲!AD36))+求节点(节奏总纲!G$4:G$103,信息索引!AN$4:AN$163,节奏总纲!AD37)</f>
        <v>474889.13549809461</v>
      </c>
      <c r="BA41" s="6">
        <f>求节点(节奏总纲!H$4:H$163,AC$8:AC$167,节奏总纲!AE37)-IF($AV41=1,0,求节点(节奏总纲!H$4:H$163,AC$8:AC$167,节奏总纲!AE36))+求节点(节奏总纲!H$4:H$103,信息索引!AO$4:AO$163,节奏总纲!AE37)</f>
        <v>158956.74445332284</v>
      </c>
      <c r="BC41" s="6">
        <v>1.66</v>
      </c>
      <c r="BD41" s="8">
        <v>34</v>
      </c>
      <c r="BE41" s="34">
        <f t="shared" si="16"/>
        <v>0.27322404371584702</v>
      </c>
      <c r="BF41" s="28">
        <f t="shared" si="17"/>
        <v>0.45355191256830596</v>
      </c>
      <c r="BG41" s="6">
        <f t="shared" si="18"/>
        <v>0.27322404371584696</v>
      </c>
      <c r="BH41" s="35">
        <v>0</v>
      </c>
      <c r="BI41" s="34" t="e">
        <f t="shared" si="19"/>
        <v>#VALUE!</v>
      </c>
      <c r="BJ41" s="6">
        <v>0</v>
      </c>
      <c r="BK41" s="6" t="e">
        <f t="shared" si="20"/>
        <v>#VALUE!</v>
      </c>
      <c r="BL41" s="28" t="e">
        <f>求节点(节奏总纲!D$4:D$163,[4]士兵阶位属性!CY$4:CY$163,节奏总纲!AA37)</f>
        <v>#VALUE!</v>
      </c>
      <c r="BM41" s="34">
        <f t="shared" si="22"/>
        <v>0.25</v>
      </c>
      <c r="BN41" s="6">
        <f t="shared" ref="BN41:BP87" si="107">BN$4/SUM($BM$4:$BP$4)</f>
        <v>0</v>
      </c>
      <c r="BO41" s="6">
        <f t="shared" si="23"/>
        <v>0.25</v>
      </c>
      <c r="BP41" s="35">
        <f t="shared" si="107"/>
        <v>0.5</v>
      </c>
      <c r="BQ41" s="6" t="e">
        <f t="shared" si="24"/>
        <v>#VALUE!</v>
      </c>
      <c r="BR41" s="8">
        <f t="shared" si="25"/>
        <v>41648754.909951769</v>
      </c>
      <c r="BS41" s="8">
        <f t="shared" si="26"/>
        <v>69136933.150519922</v>
      </c>
      <c r="BT41" s="8">
        <f t="shared" si="27"/>
        <v>41648754.909951761</v>
      </c>
      <c r="BU41" s="8">
        <f t="shared" si="28"/>
        <v>0</v>
      </c>
      <c r="BV41" s="8" t="e">
        <f t="shared" si="29"/>
        <v>#VALUE!</v>
      </c>
      <c r="BW41" s="8">
        <f t="shared" si="30"/>
        <v>0</v>
      </c>
      <c r="BX41" s="8" t="e">
        <f t="shared" si="31"/>
        <v>#VALUE!</v>
      </c>
      <c r="BY41" s="8" t="e">
        <f t="shared" si="104"/>
        <v>#VALUE!</v>
      </c>
      <c r="BZ41" s="8">
        <f t="shared" si="32"/>
        <v>9890038.514138706</v>
      </c>
      <c r="CA41" s="8">
        <f t="shared" si="33"/>
        <v>0</v>
      </c>
      <c r="CB41" s="8">
        <f t="shared" si="34"/>
        <v>9890038.514138706</v>
      </c>
      <c r="CC41" s="8">
        <f t="shared" si="35"/>
        <v>19780077.028277412</v>
      </c>
      <c r="CD41" s="38" t="e">
        <f>SUM(BR$8:BR41)+SUM(BV$8:BV41)+SUM(BZ$8:BZ41)</f>
        <v>#VALUE!</v>
      </c>
      <c r="CE41" s="38">
        <f>SUM(BS$8:BS41)+SUM(BW$8:BW41)+SUM(CA$8:CA41)</f>
        <v>325794446.9651354</v>
      </c>
      <c r="CF41" s="38" t="e">
        <f>SUM(BT$8:BT41)+SUM(BX$8:BX41)+SUM(CB$8:CB41)</f>
        <v>#VALUE!</v>
      </c>
      <c r="CG41" s="38" t="e">
        <f>SUM(BU$8:BU41)+SUM(BY$8:BY41)+SUM(CC$8:CC41)</f>
        <v>#VALUE!</v>
      </c>
      <c r="CH41" s="39" t="e">
        <f t="shared" si="36"/>
        <v>#VALUE!</v>
      </c>
      <c r="CI41" s="39" t="e">
        <f t="shared" si="37"/>
        <v>#VALUE!</v>
      </c>
      <c r="CJ41" s="39" t="e">
        <f t="shared" si="38"/>
        <v>#VALUE!</v>
      </c>
      <c r="CK41" s="39" t="e">
        <f t="shared" si="39"/>
        <v>#VALUE!</v>
      </c>
      <c r="CL41" s="6">
        <v>0.98776579678128862</v>
      </c>
      <c r="CM41" s="8">
        <f t="shared" si="40"/>
        <v>37680272.357757382</v>
      </c>
      <c r="CN41" s="8">
        <f t="shared" si="41"/>
        <v>62549252.113877244</v>
      </c>
      <c r="CO41" s="8">
        <f t="shared" si="42"/>
        <v>37680272.357757375</v>
      </c>
      <c r="CP41" s="8">
        <f t="shared" si="43"/>
        <v>0</v>
      </c>
      <c r="CQ41" s="8" t="e">
        <f t="shared" si="44"/>
        <v>#VALUE!</v>
      </c>
      <c r="CR41" s="8">
        <f t="shared" si="45"/>
        <v>0</v>
      </c>
      <c r="CS41" s="8" t="e">
        <f t="shared" si="46"/>
        <v>#VALUE!</v>
      </c>
      <c r="CT41" s="8" t="e">
        <f t="shared" si="47"/>
        <v>#VALUE!</v>
      </c>
      <c r="CU41" s="8">
        <f t="shared" si="48"/>
        <v>10414462.122142076</v>
      </c>
      <c r="CV41" s="8">
        <f t="shared" si="49"/>
        <v>0</v>
      </c>
      <c r="CW41" s="8">
        <f t="shared" si="50"/>
        <v>10414462.122142076</v>
      </c>
      <c r="CX41" s="8">
        <f t="shared" si="51"/>
        <v>20828924.244284153</v>
      </c>
      <c r="CY41" s="38" t="e">
        <f>SUM(CM$8:CM41)+SUM(CQ$8:CQ41)+SUM(CU$8:CU41)</f>
        <v>#VALUE!</v>
      </c>
      <c r="CZ41" s="38">
        <f>SUM(CN$8:CN41)+SUM(CR$8:CR41)+SUM(CV$8:CV41)</f>
        <v>289123168.29419702</v>
      </c>
      <c r="DA41" s="38" t="e">
        <f>SUM(CO$8:CO41)+SUM(CS$8:CS41)+SUM(CW$8:CW41)</f>
        <v>#VALUE!</v>
      </c>
      <c r="DB41" s="38" t="e">
        <f>SUM(CP$8:CP41)+SUM(CT$8:CT41)+SUM(CX$8:CX41)</f>
        <v>#VALUE!</v>
      </c>
      <c r="DC41" s="39" t="e">
        <f t="shared" si="52"/>
        <v>#VALUE!</v>
      </c>
      <c r="DD41" s="39" t="e">
        <f t="shared" si="53"/>
        <v>#VALUE!</v>
      </c>
      <c r="DE41" s="39" t="e">
        <f t="shared" si="54"/>
        <v>#VALUE!</v>
      </c>
      <c r="DF41" s="39" t="e">
        <f t="shared" si="55"/>
        <v>#VALUE!</v>
      </c>
      <c r="DH41" s="8">
        <f t="shared" si="56"/>
        <v>33916156.367344625</v>
      </c>
      <c r="DI41" s="8">
        <f t="shared" si="57"/>
        <v>56300819.569792069</v>
      </c>
      <c r="DJ41" s="8">
        <f t="shared" si="58"/>
        <v>33916156.367344618</v>
      </c>
      <c r="DK41" s="8">
        <f t="shared" si="59"/>
        <v>0</v>
      </c>
      <c r="DL41" s="8" t="e">
        <f t="shared" si="60"/>
        <v>#VALUE!</v>
      </c>
      <c r="DM41" s="8">
        <f t="shared" si="61"/>
        <v>0</v>
      </c>
      <c r="DN41" s="8" t="e">
        <f t="shared" si="62"/>
        <v>#VALUE!</v>
      </c>
      <c r="DO41" s="8" t="e">
        <f t="shared" si="63"/>
        <v>#VALUE!</v>
      </c>
      <c r="DP41" s="8">
        <f t="shared" si="64"/>
        <v>11415641.03107737</v>
      </c>
      <c r="DQ41" s="8">
        <f t="shared" si="65"/>
        <v>0</v>
      </c>
      <c r="DR41" s="8">
        <f t="shared" si="66"/>
        <v>11415641.03107737</v>
      </c>
      <c r="DS41" s="8">
        <f t="shared" si="67"/>
        <v>22831282.06215474</v>
      </c>
      <c r="DT41" s="38" t="e">
        <f>SUM(DH$8:DH41)+SUM(DL$8:DL41)+SUM(DP$8:DP41)</f>
        <v>#VALUE!</v>
      </c>
      <c r="DU41" s="38">
        <f>SUM(DI$8:DI41)+SUM(DM$8:DM41)+SUM(DQ$8:DQ41)</f>
        <v>253314834.60626787</v>
      </c>
      <c r="DV41" s="38" t="e">
        <f>SUM(DJ$8:DJ41)+SUM(DN$8:DN41)+SUM(DR$8:DR41)</f>
        <v>#VALUE!</v>
      </c>
      <c r="DW41" s="38" t="e">
        <f>SUM(DK$8:DK41)+SUM(DO$8:DO41)+SUM(DS$8:DS41)</f>
        <v>#VALUE!</v>
      </c>
      <c r="DX41" s="39" t="e">
        <f t="shared" si="68"/>
        <v>#VALUE!</v>
      </c>
      <c r="DY41" s="39" t="e">
        <f t="shared" si="69"/>
        <v>#VALUE!</v>
      </c>
      <c r="DZ41" s="39" t="e">
        <f t="shared" si="70"/>
        <v>#VALUE!</v>
      </c>
      <c r="EA41" s="39" t="e">
        <f t="shared" si="71"/>
        <v>#VALUE!</v>
      </c>
      <c r="EC41" s="8">
        <f t="shared" si="72"/>
        <v>29067247.931413006</v>
      </c>
      <c r="ED41" s="8">
        <f t="shared" si="73"/>
        <v>48251631.566145577</v>
      </c>
      <c r="EE41" s="8">
        <f t="shared" si="74"/>
        <v>29067247.931412999</v>
      </c>
      <c r="EF41" s="8">
        <f t="shared" si="75"/>
        <v>0</v>
      </c>
      <c r="EG41" s="8" t="e">
        <f t="shared" si="76"/>
        <v>#VALUE!</v>
      </c>
      <c r="EH41" s="8">
        <f t="shared" si="77"/>
        <v>0</v>
      </c>
      <c r="EI41" s="8" t="e">
        <f t="shared" si="78"/>
        <v>#VALUE!</v>
      </c>
      <c r="EJ41" s="8" t="e">
        <f t="shared" si="79"/>
        <v>#VALUE!</v>
      </c>
      <c r="EK41" s="8">
        <f t="shared" si="80"/>
        <v>12832156.83188802</v>
      </c>
      <c r="EL41" s="8">
        <f t="shared" si="81"/>
        <v>0</v>
      </c>
      <c r="EM41" s="8">
        <f t="shared" si="82"/>
        <v>12832156.83188802</v>
      </c>
      <c r="EN41" s="8">
        <f t="shared" si="83"/>
        <v>25664313.66377604</v>
      </c>
      <c r="EO41" s="38" t="e">
        <f>SUM(EC$8:EC41)+SUM(EG$8:EG41)+SUM(EK$8:EK41)</f>
        <v>#VALUE!</v>
      </c>
      <c r="EP41" s="38">
        <f>SUM(ED$8:ED41)+SUM(EH$8:EH41)+SUM(EL$8:EL41)</f>
        <v>217841147.11651847</v>
      </c>
      <c r="EQ41" s="38" t="e">
        <f>SUM(EE$8:EE41)+SUM(EI$8:EI41)+SUM(EM$8:EM41)</f>
        <v>#VALUE!</v>
      </c>
      <c r="ER41" s="38" t="e">
        <f>SUM(EF$8:EF41)+SUM(EJ$8:EJ41)+SUM(EN$8:EN41)</f>
        <v>#VALUE!</v>
      </c>
      <c r="ES41" s="39" t="e">
        <f t="shared" si="84"/>
        <v>#VALUE!</v>
      </c>
      <c r="ET41" s="39" t="e">
        <f t="shared" si="85"/>
        <v>#VALUE!</v>
      </c>
      <c r="EU41" s="39" t="e">
        <f t="shared" si="86"/>
        <v>#VALUE!</v>
      </c>
      <c r="EV41" s="39" t="e">
        <f t="shared" si="87"/>
        <v>#VALUE!</v>
      </c>
      <c r="EX41" s="8">
        <f t="shared" si="88"/>
        <v>25331330.194983359</v>
      </c>
      <c r="EY41" s="8">
        <f t="shared" si="89"/>
        <v>42050008.123672374</v>
      </c>
      <c r="EZ41" s="8">
        <f t="shared" si="90"/>
        <v>25331330.194983356</v>
      </c>
      <c r="FA41" s="8">
        <f t="shared" si="91"/>
        <v>0</v>
      </c>
      <c r="FB41" s="8" t="e">
        <f t="shared" si="92"/>
        <v>#VALUE!</v>
      </c>
      <c r="FC41" s="8">
        <f t="shared" si="93"/>
        <v>0</v>
      </c>
      <c r="FD41" s="8" t="e">
        <f t="shared" si="94"/>
        <v>#VALUE!</v>
      </c>
      <c r="FE41" s="8" t="e">
        <f t="shared" si="95"/>
        <v>#VALUE!</v>
      </c>
      <c r="FF41" s="8">
        <f t="shared" si="105"/>
        <v>14886800.444552019</v>
      </c>
      <c r="FG41" s="8">
        <f t="shared" si="96"/>
        <v>0</v>
      </c>
      <c r="FH41" s="8">
        <f t="shared" si="97"/>
        <v>14886800.444552019</v>
      </c>
      <c r="FI41" s="8">
        <f t="shared" si="98"/>
        <v>29773600.889104038</v>
      </c>
      <c r="FJ41" s="38" t="e">
        <f>SUM(EX$8:EX41)+SUM(FB$8:FB41)+SUM(FF$8:FF41)</f>
        <v>#VALUE!</v>
      </c>
      <c r="FK41" s="38">
        <f>SUM(EY$8:EY41)+SUM(FC$8:FC41)+SUM(FG$8:FG41)</f>
        <v>184176410.22609222</v>
      </c>
      <c r="FL41" s="38" t="e">
        <f>SUM(EZ$8:EZ41)+SUM(FD$8:FD41)+SUM(FH$8:FH41)</f>
        <v>#VALUE!</v>
      </c>
      <c r="FM41" s="38" t="e">
        <f>SUM(FA$8:FA41)+SUM(FE$8:FE41)+SUM(FI$8:FI41)</f>
        <v>#VALUE!</v>
      </c>
      <c r="FN41" s="39" t="e">
        <f t="shared" si="99"/>
        <v>#VALUE!</v>
      </c>
      <c r="FO41" s="39" t="e">
        <f t="shared" si="100"/>
        <v>#VALUE!</v>
      </c>
      <c r="FP41" s="39" t="e">
        <f t="shared" si="101"/>
        <v>#VALUE!</v>
      </c>
      <c r="FQ41" s="39" t="e">
        <f t="shared" si="102"/>
        <v>#VALUE!</v>
      </c>
    </row>
    <row r="42" spans="7:173" x14ac:dyDescent="0.2">
      <c r="G42" s="6">
        <v>35</v>
      </c>
      <c r="H42" s="6">
        <f>'[1]资源-木石铜粮'!BI40</f>
        <v>57654588.773138262</v>
      </c>
      <c r="I42" s="6">
        <f>'[1]资源-木石铜粮'!BJ40</f>
        <v>57654588.773138262</v>
      </c>
      <c r="J42" s="6">
        <f>'[1]资源-木石铜粮'!BK40</f>
        <v>57654588.773138262</v>
      </c>
      <c r="K42" s="6">
        <f>'[1]资源-木石铜粮'!BL40</f>
        <v>57654588.773138262</v>
      </c>
      <c r="L42" s="6">
        <f>'[1]资源-木石铜粮'!BM40</f>
        <v>57654588.773138262</v>
      </c>
      <c r="M42" s="6">
        <f>'[1]功能-战损相关'!EM45</f>
        <v>40906387.113153331</v>
      </c>
      <c r="N42" s="6">
        <f>'[1]功能-战损相关'!EN45</f>
        <v>54931099.535662591</v>
      </c>
      <c r="O42" s="6">
        <f>'[1]功能-战损相关'!EO45</f>
        <v>74438827.586006254</v>
      </c>
      <c r="P42" s="6">
        <f>'[1]功能-战损相关'!EP45</f>
        <v>57216683.256204963</v>
      </c>
      <c r="Q42" s="6">
        <f>'[1]功能-战损相关'!EQ45</f>
        <v>31462522.827017117</v>
      </c>
      <c r="R42" s="6">
        <f>'[3]功能-圣人研究'!CA42</f>
        <v>12164717.081717398</v>
      </c>
      <c r="S42" s="6">
        <f>'[3]功能-圣人研究'!CB42</f>
        <v>15393992.623682335</v>
      </c>
      <c r="T42" s="6">
        <f>'[3]功能-圣人研究'!CC42</f>
        <v>20482867.773013346</v>
      </c>
      <c r="U42" s="6">
        <f>'[3]功能-圣人研究'!CD42</f>
        <v>28393343.121241964</v>
      </c>
      <c r="V42" s="6">
        <f>'[3]功能-圣人研究'!CE42</f>
        <v>40531944.848847143</v>
      </c>
      <c r="X42" s="6">
        <v>35</v>
      </c>
      <c r="Y42" s="6">
        <f>[4]士兵相关信息!AI41</f>
        <v>920943.83248498454</v>
      </c>
      <c r="Z42" s="6">
        <f>[4]士兵相关信息!AJ41</f>
        <v>815954.6542324347</v>
      </c>
      <c r="AA42" s="6">
        <f>[4]士兵相关信息!AK41</f>
        <v>712334.90110768366</v>
      </c>
      <c r="AB42" s="6">
        <f>[4]士兵相关信息!AL41</f>
        <v>605278.9831634505</v>
      </c>
      <c r="AC42" s="6">
        <f>[4]士兵相关信息!AM41</f>
        <v>481540.12576897407</v>
      </c>
      <c r="AE42" s="6">
        <v>35</v>
      </c>
      <c r="AF42" s="6">
        <f>求节点(节奏总纲!D$4:D$163,H$8:H$167,节奏总纲!AA38)-IF($AE42=1,0,求节点(节奏总纲!D$4:D$163,H$8:H$167,节奏总纲!AA37))</f>
        <v>194318912.49370062</v>
      </c>
      <c r="AG42" s="6">
        <f>求节点(节奏总纲!E$4:E$163,I$8:I$167,节奏总纲!AB38)-IF($AE42=1,0,求节点(节奏总纲!E$4:E$163,I$8:I$167,节奏总纲!AB37))</f>
        <v>172885780.74977422</v>
      </c>
      <c r="AH42" s="6">
        <f>求节点(节奏总纲!F$4:F$163,J$8:J$167,节奏总纲!AC38)-IF($AE42=1,0,求节点(节奏总纲!F$4:F$163,J$8:J$167,节奏总纲!AC37))</f>
        <v>153077266.5678829</v>
      </c>
      <c r="AI42" s="6">
        <f>求节点(节奏总纲!G$4:G$163,K$8:K$167,节奏总纲!AD38)-IF($AE42=1,0,求节点(节奏总纲!G$4:G$163,K$8:K$167,节奏总纲!AD37))</f>
        <v>136142219.62466544</v>
      </c>
      <c r="AJ42" s="6">
        <f>求节点(节奏总纲!H$4:H$163,L$8:L$167,节奏总纲!AE38)-IF($AE42=1,0,求节点(节奏总纲!H$4:H$163,L$8:L$167,节奏总纲!AE37))</f>
        <v>118540806.45095038</v>
      </c>
      <c r="AK42" s="6">
        <f>求节点(节奏总纲!D$4:D$163,M$8:M$167,节奏总纲!AA38)-IF($AE42=1,0,求节点(节奏总纲!D$4:D$163,M$8:M$167,节奏总纲!AA37))</f>
        <v>103595979.46392483</v>
      </c>
      <c r="AL42" s="6">
        <f>求节点(节奏总纲!E$4:E$163,N$8:N$167,节奏总纲!AB38)-IF($AE42=1,0,求节点(节奏总纲!E$4:E$163,N$8:N$167,节奏总纲!AB37))</f>
        <v>116742414.1639756</v>
      </c>
      <c r="AM42" s="6">
        <f>求节点(节奏总纲!F$4:F$163,O$8:O$167,节奏总纲!AC38)-IF($AE42=1,0,求节点(节奏总纲!F$4:F$163,O$8:O$167,节奏总纲!AC37))</f>
        <v>116483939.94626331</v>
      </c>
      <c r="AN42" s="6">
        <f>求节点(节奏总纲!G$4:G$163,P$8:P$167,节奏总纲!AD38)-IF($AE42=1,0,求节点(节奏总纲!G$4:G$163,P$8:P$167,节奏总纲!AD37))</f>
        <v>85130451.270976245</v>
      </c>
      <c r="AO42" s="6">
        <f>求节点(节奏总纲!H$4:H$163,Q$8:Q$167,节奏总纲!AE38)-IF($AE42=1,0,求节点(节奏总纲!H$4:H$163,Q$8:Q$167,节奏总纲!AE37))</f>
        <v>41611505.212349474</v>
      </c>
      <c r="AP42" s="6">
        <f>求节点(节奏总纲!D$4:D$163,R$8:R$167,节奏总纲!AA38)-IF($AE42=1,0,求节点(节奏总纲!D$4:D$163,R$8:R$167,节奏总纲!AA37))</f>
        <v>49249115.045359433</v>
      </c>
      <c r="AQ42" s="6">
        <f>求节点(节奏总纲!E$4:E$163,S$8:S$167,节奏总纲!AB38)-IF($AE42=1,0,求节点(节奏总纲!E$4:E$163,S$8:S$167,节奏总纲!AB37))</f>
        <v>51444761.708239853</v>
      </c>
      <c r="AR42" s="6">
        <f>求节点(节奏总纲!F$4:F$163,T$8:T$167,节奏总纲!AC38)-IF($AE42=1,0,求节点(节奏总纲!F$4:F$163,T$8:T$167,节奏总纲!AC37))</f>
        <v>56786599.957883239</v>
      </c>
      <c r="AS42" s="6">
        <f>求节点(节奏总纲!G$4:G$163,U$8:U$167,节奏总纲!AD38)-IF($AE42=1,0,求节点(节奏总纲!G$4:G$163,U$8:U$167,节奏总纲!AD37))</f>
        <v>64416001.867138296</v>
      </c>
      <c r="AT42" s="6">
        <f>求节点(节奏总纲!H$4:H$163,V$8:V$167,节奏总纲!AE38)-IF($AE42=1,0,求节点(节奏总纲!H$4:H$163,V$8:V$167,节奏总纲!AE37))</f>
        <v>74028726.266348958</v>
      </c>
      <c r="AV42" s="6">
        <v>35</v>
      </c>
      <c r="AW42" s="6">
        <f>求节点(节奏总纲!D$4:D$163,Y$8:Y$167,节奏总纲!AA38)-IF($AV42=1,0,求节点(节奏总纲!D$4:D$163,Y$8:Y$167,节奏总纲!AA37))+求节点(节奏总纲!D$4:D$103,信息索引!AK$4:AK$163,节奏总纲!AA38)</f>
        <v>3635337.1192592913</v>
      </c>
      <c r="AX42" s="6">
        <f>求节点(节奏总纲!E$4:E$163,Z$8:Z$167,节奏总纲!AB38)-IF($AV42=1,0,求节点(节奏总纲!E$4:E$163,Z$8:Z$167,节奏总纲!AB37))+求节点(节奏总纲!E$4:E$103,信息索引!AL$4:AL$163,节奏总纲!AB38)</f>
        <v>2337679.3762693503</v>
      </c>
      <c r="AY42" s="6">
        <f>求节点(节奏总纲!F$4:F$163,AA$8:AA$167,节奏总纲!AC38)-IF($AV42=1,0,求节点(节奏总纲!F$4:F$163,AA$8:AA$167,节奏总纲!AC37))+求节点(节奏总纲!F$4:F$103,信息索引!AM$4:AM$163,节奏总纲!AC38)</f>
        <v>1400022.410139733</v>
      </c>
      <c r="AZ42" s="6">
        <f>求节点(节奏总纲!G$4:G$163,AB$8:AB$167,节奏总纲!AD38)-IF($AV42=1,0,求节点(节奏总纲!G$4:G$163,AB$8:AB$167,节奏总纲!AD37))+求节点(节奏总纲!G$4:G$103,信息索引!AN$4:AN$163,节奏总纲!AD38)</f>
        <v>683713.32301005232</v>
      </c>
      <c r="BA42" s="6">
        <f>求节点(节奏总纲!H$4:H$163,AC$8:AC$167,节奏总纲!AE38)-IF($AV42=1,0,求节点(节奏总纲!H$4:H$163,AC$8:AC$167,节奏总纲!AE37))+求节点(节奏总纲!H$4:H$103,信息索引!AO$4:AO$163,节奏总纲!AE38)</f>
        <v>185903.55966732861</v>
      </c>
      <c r="BC42" s="6">
        <v>1.68</v>
      </c>
      <c r="BD42" s="8">
        <v>35</v>
      </c>
      <c r="BE42" s="34">
        <f t="shared" si="16"/>
        <v>0.27173913043478259</v>
      </c>
      <c r="BF42" s="28">
        <f t="shared" si="17"/>
        <v>0.45652173913043481</v>
      </c>
      <c r="BG42" s="6">
        <f t="shared" si="18"/>
        <v>0.27173913043478259</v>
      </c>
      <c r="BH42" s="35">
        <v>0</v>
      </c>
      <c r="BI42" s="34" t="e">
        <f t="shared" si="19"/>
        <v>#VALUE!</v>
      </c>
      <c r="BJ42" s="6">
        <v>0</v>
      </c>
      <c r="BK42" s="6" t="e">
        <f t="shared" si="20"/>
        <v>#VALUE!</v>
      </c>
      <c r="BL42" s="28" t="e">
        <f>求节点(节奏总纲!D$4:D$163,[4]士兵阶位属性!CY$4:CY$163,节奏总纲!AA38)</f>
        <v>#VALUE!</v>
      </c>
      <c r="BM42" s="34">
        <f t="shared" si="22"/>
        <v>0.25</v>
      </c>
      <c r="BN42" s="6">
        <f t="shared" si="107"/>
        <v>0</v>
      </c>
      <c r="BO42" s="6">
        <f t="shared" si="23"/>
        <v>0.25</v>
      </c>
      <c r="BP42" s="35">
        <f t="shared" si="107"/>
        <v>0.5</v>
      </c>
      <c r="BQ42" s="6" t="e">
        <f t="shared" si="24"/>
        <v>#VALUE!</v>
      </c>
      <c r="BR42" s="8">
        <f t="shared" si="25"/>
        <v>52804052.308070816</v>
      </c>
      <c r="BS42" s="8">
        <f t="shared" si="26"/>
        <v>88710807.877558991</v>
      </c>
      <c r="BT42" s="8">
        <f t="shared" si="27"/>
        <v>52804052.308070816</v>
      </c>
      <c r="BU42" s="8">
        <f t="shared" si="28"/>
        <v>0</v>
      </c>
      <c r="BV42" s="8" t="e">
        <f t="shared" si="29"/>
        <v>#VALUE!</v>
      </c>
      <c r="BW42" s="8">
        <f t="shared" si="30"/>
        <v>0</v>
      </c>
      <c r="BX42" s="8" t="e">
        <f t="shared" si="31"/>
        <v>#VALUE!</v>
      </c>
      <c r="BY42" s="8" t="e">
        <f t="shared" si="104"/>
        <v>#VALUE!</v>
      </c>
      <c r="BZ42" s="8">
        <f t="shared" si="32"/>
        <v>12312278.761339858</v>
      </c>
      <c r="CA42" s="8">
        <f t="shared" si="33"/>
        <v>0</v>
      </c>
      <c r="CB42" s="8">
        <f t="shared" si="34"/>
        <v>12312278.761339858</v>
      </c>
      <c r="CC42" s="8">
        <f t="shared" si="35"/>
        <v>24624557.522679716</v>
      </c>
      <c r="CD42" s="38" t="e">
        <f>SUM(BR$8:BR42)+SUM(BV$8:BV42)+SUM(BZ$8:BZ42)</f>
        <v>#VALUE!</v>
      </c>
      <c r="CE42" s="38">
        <f>SUM(BS$8:BS42)+SUM(BW$8:BW42)+SUM(CA$8:CA42)</f>
        <v>414505254.8426944</v>
      </c>
      <c r="CF42" s="38" t="e">
        <f>SUM(BT$8:BT42)+SUM(BX$8:BX42)+SUM(CB$8:CB42)</f>
        <v>#VALUE!</v>
      </c>
      <c r="CG42" s="38" t="e">
        <f>SUM(BU$8:BU42)+SUM(BY$8:BY42)+SUM(CC$8:CC42)</f>
        <v>#VALUE!</v>
      </c>
      <c r="CH42" s="39" t="e">
        <f t="shared" si="36"/>
        <v>#VALUE!</v>
      </c>
      <c r="CI42" s="39" t="e">
        <f t="shared" si="37"/>
        <v>#VALUE!</v>
      </c>
      <c r="CJ42" s="39" t="e">
        <f t="shared" si="38"/>
        <v>#VALUE!</v>
      </c>
      <c r="CK42" s="39" t="e">
        <f t="shared" si="39"/>
        <v>#VALUE!</v>
      </c>
      <c r="CL42" s="6">
        <v>0.9698693053162929</v>
      </c>
      <c r="CM42" s="8">
        <f t="shared" si="40"/>
        <v>46979831.725482121</v>
      </c>
      <c r="CN42" s="8">
        <f t="shared" si="41"/>
        <v>78926117.298809975</v>
      </c>
      <c r="CO42" s="8">
        <f t="shared" si="42"/>
        <v>46979831.725482121</v>
      </c>
      <c r="CP42" s="8">
        <f t="shared" si="43"/>
        <v>0</v>
      </c>
      <c r="CQ42" s="8" t="e">
        <f t="shared" si="44"/>
        <v>#VALUE!</v>
      </c>
      <c r="CR42" s="8">
        <f t="shared" si="45"/>
        <v>0</v>
      </c>
      <c r="CS42" s="8" t="e">
        <f t="shared" si="46"/>
        <v>#VALUE!</v>
      </c>
      <c r="CT42" s="8" t="e">
        <f t="shared" si="47"/>
        <v>#VALUE!</v>
      </c>
      <c r="CU42" s="8">
        <f t="shared" si="48"/>
        <v>12861190.427059963</v>
      </c>
      <c r="CV42" s="8">
        <f t="shared" si="49"/>
        <v>0</v>
      </c>
      <c r="CW42" s="8">
        <f t="shared" si="50"/>
        <v>12861190.427059963</v>
      </c>
      <c r="CX42" s="8">
        <f t="shared" si="51"/>
        <v>25722380.854119927</v>
      </c>
      <c r="CY42" s="38" t="e">
        <f>SUM(CM$8:CM42)+SUM(CQ$8:CQ42)+SUM(CU$8:CU42)</f>
        <v>#VALUE!</v>
      </c>
      <c r="CZ42" s="38">
        <f>SUM(CN$8:CN42)+SUM(CR$8:CR42)+SUM(CV$8:CV42)</f>
        <v>368049285.59300697</v>
      </c>
      <c r="DA42" s="38" t="e">
        <f>SUM(CO$8:CO42)+SUM(CS$8:CS42)+SUM(CW$8:CW42)</f>
        <v>#VALUE!</v>
      </c>
      <c r="DB42" s="38" t="e">
        <f>SUM(CP$8:CP42)+SUM(CT$8:CT42)+SUM(CX$8:CX42)</f>
        <v>#VALUE!</v>
      </c>
      <c r="DC42" s="39" t="e">
        <f t="shared" si="52"/>
        <v>#VALUE!</v>
      </c>
      <c r="DD42" s="39" t="e">
        <f t="shared" si="53"/>
        <v>#VALUE!</v>
      </c>
      <c r="DE42" s="39" t="e">
        <f t="shared" si="54"/>
        <v>#VALUE!</v>
      </c>
      <c r="DF42" s="39" t="e">
        <f t="shared" si="55"/>
        <v>#VALUE!</v>
      </c>
      <c r="DH42" s="8">
        <f t="shared" si="56"/>
        <v>41597083.306489915</v>
      </c>
      <c r="DI42" s="8">
        <f t="shared" si="57"/>
        <v>69883099.954903066</v>
      </c>
      <c r="DJ42" s="8">
        <f t="shared" si="58"/>
        <v>41597083.306489915</v>
      </c>
      <c r="DK42" s="8">
        <f t="shared" si="59"/>
        <v>0</v>
      </c>
      <c r="DL42" s="8" t="e">
        <f t="shared" si="60"/>
        <v>#VALUE!</v>
      </c>
      <c r="DM42" s="8">
        <f t="shared" si="61"/>
        <v>0</v>
      </c>
      <c r="DN42" s="8" t="e">
        <f t="shared" si="62"/>
        <v>#VALUE!</v>
      </c>
      <c r="DO42" s="8" t="e">
        <f t="shared" si="63"/>
        <v>#VALUE!</v>
      </c>
      <c r="DP42" s="8">
        <f t="shared" si="64"/>
        <v>14196649.98947081</v>
      </c>
      <c r="DQ42" s="8">
        <f t="shared" si="65"/>
        <v>0</v>
      </c>
      <c r="DR42" s="8">
        <f t="shared" si="66"/>
        <v>14196649.98947081</v>
      </c>
      <c r="DS42" s="8">
        <f t="shared" si="67"/>
        <v>28393299.978941619</v>
      </c>
      <c r="DT42" s="38" t="e">
        <f>SUM(DH$8:DH42)+SUM(DL$8:DL42)+SUM(DP$8:DP42)</f>
        <v>#VALUE!</v>
      </c>
      <c r="DU42" s="38">
        <f>SUM(DI$8:DI42)+SUM(DM$8:DM42)+SUM(DQ$8:DQ42)</f>
        <v>323197934.56117094</v>
      </c>
      <c r="DV42" s="38" t="e">
        <f>SUM(DJ$8:DJ42)+SUM(DN$8:DN42)+SUM(DR$8:DR42)</f>
        <v>#VALUE!</v>
      </c>
      <c r="DW42" s="38" t="e">
        <f>SUM(DK$8:DK42)+SUM(DO$8:DO42)+SUM(DS$8:DS42)</f>
        <v>#VALUE!</v>
      </c>
      <c r="DX42" s="39" t="e">
        <f t="shared" si="68"/>
        <v>#VALUE!</v>
      </c>
      <c r="DY42" s="39" t="e">
        <f t="shared" si="69"/>
        <v>#VALUE!</v>
      </c>
      <c r="DZ42" s="39" t="e">
        <f t="shared" si="70"/>
        <v>#VALUE!</v>
      </c>
      <c r="EA42" s="39" t="e">
        <f t="shared" si="71"/>
        <v>#VALUE!</v>
      </c>
      <c r="EC42" s="8">
        <f t="shared" si="72"/>
        <v>36995168.376267783</v>
      </c>
      <c r="ED42" s="8">
        <f t="shared" si="73"/>
        <v>62151882.87212988</v>
      </c>
      <c r="EE42" s="8">
        <f t="shared" si="74"/>
        <v>36995168.376267783</v>
      </c>
      <c r="EF42" s="8">
        <f t="shared" si="75"/>
        <v>0</v>
      </c>
      <c r="EG42" s="8" t="e">
        <f t="shared" si="76"/>
        <v>#VALUE!</v>
      </c>
      <c r="EH42" s="8">
        <f t="shared" si="77"/>
        <v>0</v>
      </c>
      <c r="EI42" s="8" t="e">
        <f t="shared" si="78"/>
        <v>#VALUE!</v>
      </c>
      <c r="EJ42" s="8" t="e">
        <f t="shared" si="79"/>
        <v>#VALUE!</v>
      </c>
      <c r="EK42" s="8">
        <f t="shared" si="80"/>
        <v>16104000.466784574</v>
      </c>
      <c r="EL42" s="8">
        <f t="shared" si="81"/>
        <v>0</v>
      </c>
      <c r="EM42" s="8">
        <f t="shared" si="82"/>
        <v>16104000.466784574</v>
      </c>
      <c r="EN42" s="8">
        <f t="shared" si="83"/>
        <v>32208000.933569148</v>
      </c>
      <c r="EO42" s="38" t="e">
        <f>SUM(EC$8:EC42)+SUM(EG$8:EG42)+SUM(EK$8:EK42)</f>
        <v>#VALUE!</v>
      </c>
      <c r="EP42" s="38">
        <f>SUM(ED$8:ED42)+SUM(EH$8:EH42)+SUM(EL$8:EL42)</f>
        <v>279993029.98864836</v>
      </c>
      <c r="EQ42" s="38" t="e">
        <f>SUM(EE$8:EE42)+SUM(EI$8:EI42)+SUM(EM$8:EM42)</f>
        <v>#VALUE!</v>
      </c>
      <c r="ER42" s="38" t="e">
        <f>SUM(EF$8:EF42)+SUM(EJ$8:EJ42)+SUM(EN$8:EN42)</f>
        <v>#VALUE!</v>
      </c>
      <c r="ES42" s="39" t="e">
        <f t="shared" si="84"/>
        <v>#VALUE!</v>
      </c>
      <c r="ET42" s="39" t="e">
        <f t="shared" si="85"/>
        <v>#VALUE!</v>
      </c>
      <c r="EU42" s="39" t="e">
        <f t="shared" si="86"/>
        <v>#VALUE!</v>
      </c>
      <c r="EV42" s="39" t="e">
        <f t="shared" si="87"/>
        <v>#VALUE!</v>
      </c>
      <c r="EX42" s="8">
        <f t="shared" si="88"/>
        <v>32212175.666019123</v>
      </c>
      <c r="EY42" s="8">
        <f t="shared" si="89"/>
        <v>54116455.118912138</v>
      </c>
      <c r="EZ42" s="8">
        <f t="shared" si="90"/>
        <v>32212175.666019123</v>
      </c>
      <c r="FA42" s="8">
        <f t="shared" si="91"/>
        <v>0</v>
      </c>
      <c r="FB42" s="8" t="e">
        <f t="shared" si="92"/>
        <v>#VALUE!</v>
      </c>
      <c r="FC42" s="8">
        <f t="shared" si="93"/>
        <v>0</v>
      </c>
      <c r="FD42" s="8" t="e">
        <f t="shared" si="94"/>
        <v>#VALUE!</v>
      </c>
      <c r="FE42" s="8" t="e">
        <f t="shared" si="95"/>
        <v>#VALUE!</v>
      </c>
      <c r="FF42" s="8">
        <f t="shared" si="105"/>
        <v>18507181.56658724</v>
      </c>
      <c r="FG42" s="8">
        <f t="shared" si="96"/>
        <v>0</v>
      </c>
      <c r="FH42" s="8">
        <f t="shared" si="97"/>
        <v>18507181.56658724</v>
      </c>
      <c r="FI42" s="8">
        <f t="shared" si="98"/>
        <v>37014363.133174479</v>
      </c>
      <c r="FJ42" s="38" t="e">
        <f>SUM(EX$8:EX42)+SUM(FB$8:FB42)+SUM(FF$8:FF42)</f>
        <v>#VALUE!</v>
      </c>
      <c r="FK42" s="38">
        <f>SUM(EY$8:EY42)+SUM(FC$8:FC42)+SUM(FG$8:FG42)</f>
        <v>238292865.34500435</v>
      </c>
      <c r="FL42" s="38" t="e">
        <f>SUM(EZ$8:EZ42)+SUM(FD$8:FD42)+SUM(FH$8:FH42)</f>
        <v>#VALUE!</v>
      </c>
      <c r="FM42" s="38" t="e">
        <f>SUM(FA$8:FA42)+SUM(FE$8:FE42)+SUM(FI$8:FI42)</f>
        <v>#VALUE!</v>
      </c>
      <c r="FN42" s="39" t="e">
        <f t="shared" si="99"/>
        <v>#VALUE!</v>
      </c>
      <c r="FO42" s="39" t="e">
        <f t="shared" si="100"/>
        <v>#VALUE!</v>
      </c>
      <c r="FP42" s="39" t="e">
        <f t="shared" si="101"/>
        <v>#VALUE!</v>
      </c>
      <c r="FQ42" s="39" t="e">
        <f t="shared" si="102"/>
        <v>#VALUE!</v>
      </c>
    </row>
    <row r="43" spans="7:173" x14ac:dyDescent="0.2">
      <c r="G43" s="6">
        <v>36</v>
      </c>
      <c r="H43" s="6">
        <f>'[1]资源-木石铜粮'!BI41</f>
        <v>64635770.204857618</v>
      </c>
      <c r="I43" s="6">
        <f>'[1]资源-木石铜粮'!BJ41</f>
        <v>64635770.204857618</v>
      </c>
      <c r="J43" s="6">
        <f>'[1]资源-木石铜粮'!BK41</f>
        <v>64635770.204857618</v>
      </c>
      <c r="K43" s="6">
        <f>'[1]资源-木石铜粮'!BL41</f>
        <v>64635770.204857618</v>
      </c>
      <c r="L43" s="6">
        <f>'[1]资源-木石铜粮'!BM41</f>
        <v>64635770.204857618</v>
      </c>
      <c r="M43" s="6">
        <f>'[1]功能-战损相关'!EM46</f>
        <v>45215832.060001217</v>
      </c>
      <c r="N43" s="6">
        <f>'[1]功能-战损相关'!EN46</f>
        <v>60660119.411219582</v>
      </c>
      <c r="O43" s="6">
        <f>'[1]功能-战损相关'!EO46</f>
        <v>81576405.718222201</v>
      </c>
      <c r="P43" s="6">
        <f>'[1]功能-战损相关'!EP46</f>
        <v>62956290.698083088</v>
      </c>
      <c r="Q43" s="6">
        <f>'[1]功能-战损相关'!EQ46</f>
        <v>34570393.542562395</v>
      </c>
      <c r="R43" s="6">
        <f>'[3]功能-圣人研究'!CA43</f>
        <v>14309761.647238707</v>
      </c>
      <c r="S43" s="6">
        <f>'[3]功能-圣人研究'!CB43</f>
        <v>17943471.596976023</v>
      </c>
      <c r="T43" s="6">
        <f>'[3]功能-圣人研究'!CC43</f>
        <v>23654304.967466332</v>
      </c>
      <c r="U43" s="6">
        <f>'[3]功能-圣人研究'!CD43</f>
        <v>32498514.515318692</v>
      </c>
      <c r="V43" s="6">
        <f>'[3]功能-圣人研究'!CE43</f>
        <v>46220071.516889602</v>
      </c>
      <c r="X43" s="6">
        <v>36</v>
      </c>
      <c r="Y43" s="6">
        <f>[4]士兵相关信息!AI42</f>
        <v>1001334.2117617286</v>
      </c>
      <c r="Z43" s="6">
        <f>[4]士兵相关信息!AJ42</f>
        <v>887355.08665170381</v>
      </c>
      <c r="AA43" s="6">
        <f>[4]士兵相关信息!AK42</f>
        <v>759786.19133518066</v>
      </c>
      <c r="AB43" s="6">
        <f>[4]士兵相关信息!AL42</f>
        <v>640072.03671940963</v>
      </c>
      <c r="AC43" s="6">
        <f>[4]士兵相关信息!AM42</f>
        <v>495917.85029278882</v>
      </c>
      <c r="AE43" s="6">
        <v>36</v>
      </c>
      <c r="AF43" s="6">
        <f>求节点(节奏总纲!D$4:D$163,H$8:H$167,节奏总纲!AA39)-IF($AE43=1,0,求节点(节奏总纲!D$4:D$163,H$8:H$167,节奏总纲!AA38))</f>
        <v>234887812.7875669</v>
      </c>
      <c r="AG43" s="6">
        <f>求节点(节奏总纲!E$4:E$163,I$8:I$167,节奏总纲!AB39)-IF($AE43=1,0,求节点(节奏总纲!E$4:E$163,I$8:I$167,节奏总纲!AB38))</f>
        <v>207389973.77451301</v>
      </c>
      <c r="AH43" s="6">
        <f>求节点(节奏总纲!F$4:F$163,J$8:J$167,节奏总纲!AC39)-IF($AE43=1,0,求节点(节奏总纲!F$4:F$163,J$8:J$167,节奏总纲!AC38))</f>
        <v>179948372.75235295</v>
      </c>
      <c r="AI43" s="6">
        <f>求节点(节奏总纲!G$4:G$163,K$8:K$167,节奏总纲!AD39)-IF($AE43=1,0,求节点(节奏总纲!G$4:G$163,K$8:K$167,节奏总纲!AD38))</f>
        <v>156985272.50187731</v>
      </c>
      <c r="AJ43" s="6">
        <f>求节点(节奏总纲!H$4:H$163,L$8:L$167,节奏总纲!AE39)-IF($AE43=1,0,求节点(节奏总纲!H$4:H$163,L$8:L$167,节奏总纲!AE38))</f>
        <v>136401441.87151074</v>
      </c>
      <c r="AK43" s="6">
        <f>求节点(节奏总纲!D$4:D$163,M$8:M$167,节奏总纲!AA39)-IF($AE43=1,0,求节点(节奏总纲!D$4:D$163,M$8:M$167,节奏总纲!AA38))</f>
        <v>122140964.82061934</v>
      </c>
      <c r="AL43" s="6">
        <f>求节点(节奏总纲!E$4:E$163,N$8:N$167,节奏总纲!AB39)-IF($AE43=1,0,求节点(节奏总纲!E$4:E$163,N$8:N$167,节奏总纲!AB38))</f>
        <v>136973425.32090068</v>
      </c>
      <c r="AM43" s="6">
        <f>求节点(节奏总纲!F$4:F$163,O$8:O$167,节奏总纲!AC39)-IF($AE43=1,0,求节点(节奏总纲!F$4:F$163,O$8:O$167,节奏总纲!AC38))</f>
        <v>136103909.14183724</v>
      </c>
      <c r="AN43" s="6">
        <f>求节点(节奏总纲!G$4:G$163,P$8:P$167,节奏总纲!AD39)-IF($AE43=1,0,求节点(节奏总纲!G$4:G$163,P$8:P$167,节奏总纲!AD38))</f>
        <v>99682909.377871037</v>
      </c>
      <c r="AO43" s="6">
        <f>求节点(节奏总纲!H$4:H$163,Q$8:Q$167,节奏总纲!AE39)-IF($AE43=1,0,求节点(节奏总纲!H$4:H$163,Q$8:Q$167,节奏总纲!AE38))</f>
        <v>48678141.711956799</v>
      </c>
      <c r="AP43" s="6">
        <f>求节点(节奏总纲!D$4:D$163,R$8:R$167,节奏总纲!AA39)-IF($AE43=1,0,求节点(节奏总纲!D$4:D$163,R$8:R$167,节奏总纲!AA38))</f>
        <v>58821993.419378221</v>
      </c>
      <c r="AQ43" s="6">
        <f>求节点(节奏总纲!E$4:E$163,S$8:S$167,节奏总纲!AB39)-IF($AE43=1,0,求节点(节奏总纲!E$4:E$163,S$8:S$167,节奏总纲!AB38))</f>
        <v>61855470.197131097</v>
      </c>
      <c r="AR43" s="6">
        <f>求节点(节奏总纲!F$4:F$163,T$8:T$167,节奏总纲!AC39)-IF($AE43=1,0,求节点(节奏总纲!F$4:F$163,T$8:T$167,节奏总纲!AC38))</f>
        <v>67321944.268394351</v>
      </c>
      <c r="AS43" s="6">
        <f>求节点(节奏总纲!G$4:G$163,U$8:U$167,节奏总纲!AD39)-IF($AE43=1,0,求节点(节奏总纲!G$4:G$163,U$8:U$167,节奏总纲!AD38))</f>
        <v>76222917.800208688</v>
      </c>
      <c r="AT43" s="6">
        <f>求节点(节奏总纲!H$4:H$163,V$8:V$167,节奏总纲!AE39)-IF($AE43=1,0,求节点(节奏总纲!H$4:H$163,V$8:V$167,节奏总纲!AE38))</f>
        <v>87805038.216718376</v>
      </c>
      <c r="AV43" s="6">
        <v>36</v>
      </c>
      <c r="AW43" s="6">
        <f>求节点(节奏总纲!D$4:D$163,Y$8:Y$167,节奏总纲!AA39)-IF($AV43=1,0,求节点(节奏总纲!D$4:D$163,Y$8:Y$167,节奏总纲!AA38))+求节点(节奏总纲!D$4:D$103,信息索引!AK$4:AK$163,节奏总纲!AA39)</f>
        <v>4622720.7601324916</v>
      </c>
      <c r="AX43" s="6">
        <f>求节点(节奏总纲!E$4:E$163,Z$8:Z$167,节奏总纲!AB39)-IF($AV43=1,0,求节点(节奏总纲!E$4:E$163,Z$8:Z$167,节奏总纲!AB38))+求节点(节奏总纲!E$4:E$103,信息索引!AL$4:AL$163,节奏总纲!AB39)</f>
        <v>2878900.2959522018</v>
      </c>
      <c r="AY43" s="6">
        <f>求节点(节奏总纲!F$4:F$163,AA$8:AA$167,节奏总纲!AC39)-IF($AV43=1,0,求节点(节奏总纲!F$4:F$163,AA$8:AA$167,节奏总纲!AC38))+求节点(节奏总纲!F$4:F$103,信息索引!AM$4:AM$163,节奏总纲!AC39)</f>
        <v>1735968.2391289796</v>
      </c>
      <c r="AZ43" s="6">
        <f>求节点(节奏总纲!G$4:G$163,AB$8:AB$167,节奏总纲!AD39)-IF($AV43=1,0,求节点(节奏总纲!G$4:G$163,AB$8:AB$167,节奏总纲!AD38))+求节点(节奏总纲!G$4:G$103,信息索引!AN$4:AN$163,节奏总纲!AD39)</f>
        <v>896080.41737859719</v>
      </c>
      <c r="BA43" s="6">
        <f>求节点(节奏总纲!H$4:H$163,AC$8:AC$167,节奏总纲!AE39)-IF($AV43=1,0,求节点(节奏总纲!H$4:H$163,AC$8:AC$167,节奏总纲!AE38))+求节点(节奏总纲!H$4:H$103,信息索引!AO$4:AO$163,节奏总纲!AE39)</f>
        <v>202887.86100676446</v>
      </c>
      <c r="BC43" s="6">
        <v>1.7</v>
      </c>
      <c r="BD43" s="8">
        <v>36</v>
      </c>
      <c r="BE43" s="34">
        <f t="shared" si="16"/>
        <v>0.27027027027027029</v>
      </c>
      <c r="BF43" s="28">
        <f t="shared" si="17"/>
        <v>0.45945945945945943</v>
      </c>
      <c r="BG43" s="6">
        <f t="shared" si="18"/>
        <v>0.27027027027027029</v>
      </c>
      <c r="BH43" s="35">
        <v>0</v>
      </c>
      <c r="BI43" s="34" t="e">
        <f t="shared" si="19"/>
        <v>#VALUE!</v>
      </c>
      <c r="BJ43" s="6">
        <v>0</v>
      </c>
      <c r="BK43" s="6" t="e">
        <f t="shared" si="20"/>
        <v>#VALUE!</v>
      </c>
      <c r="BL43" s="28" t="e">
        <f>求节点(节奏总纲!D$4:D$163,[4]士兵阶位属性!CY$4:CY$163,节奏总纲!AA39)</f>
        <v>#VALUE!</v>
      </c>
      <c r="BM43" s="34">
        <f t="shared" si="22"/>
        <v>0.25</v>
      </c>
      <c r="BN43" s="6">
        <f t="shared" si="107"/>
        <v>0</v>
      </c>
      <c r="BO43" s="6">
        <f t="shared" si="23"/>
        <v>0.25</v>
      </c>
      <c r="BP43" s="35">
        <f t="shared" si="107"/>
        <v>0.5</v>
      </c>
      <c r="BQ43" s="6" t="e">
        <f t="shared" si="24"/>
        <v>#VALUE!</v>
      </c>
      <c r="BR43" s="8">
        <f t="shared" si="25"/>
        <v>63483192.645288356</v>
      </c>
      <c r="BS43" s="8">
        <f t="shared" si="26"/>
        <v>107921427.49699019</v>
      </c>
      <c r="BT43" s="8">
        <f t="shared" si="27"/>
        <v>63483192.645288356</v>
      </c>
      <c r="BU43" s="8">
        <f t="shared" si="28"/>
        <v>0</v>
      </c>
      <c r="BV43" s="8" t="e">
        <f t="shared" si="29"/>
        <v>#VALUE!</v>
      </c>
      <c r="BW43" s="8">
        <f t="shared" si="30"/>
        <v>0</v>
      </c>
      <c r="BX43" s="8" t="e">
        <f t="shared" si="31"/>
        <v>#VALUE!</v>
      </c>
      <c r="BY43" s="8" t="e">
        <f t="shared" si="104"/>
        <v>#VALUE!</v>
      </c>
      <c r="BZ43" s="8">
        <f t="shared" si="32"/>
        <v>14705498.354844555</v>
      </c>
      <c r="CA43" s="8">
        <f t="shared" si="33"/>
        <v>0</v>
      </c>
      <c r="CB43" s="8">
        <f t="shared" si="34"/>
        <v>14705498.354844555</v>
      </c>
      <c r="CC43" s="8">
        <f t="shared" si="35"/>
        <v>29410996.709689111</v>
      </c>
      <c r="CD43" s="38" t="e">
        <f>SUM(BR$8:BR43)+SUM(BV$8:BV43)+SUM(BZ$8:BZ43)</f>
        <v>#VALUE!</v>
      </c>
      <c r="CE43" s="38">
        <f>SUM(BS$8:BS43)+SUM(BW$8:BW43)+SUM(CA$8:CA43)</f>
        <v>522426682.33968461</v>
      </c>
      <c r="CF43" s="38" t="e">
        <f>SUM(BT$8:BT43)+SUM(BX$8:BX43)+SUM(CB$8:CB43)</f>
        <v>#VALUE!</v>
      </c>
      <c r="CG43" s="38" t="e">
        <f>SUM(BU$8:BU43)+SUM(BY$8:BY43)+SUM(CC$8:CC43)</f>
        <v>#VALUE!</v>
      </c>
      <c r="CH43" s="39" t="e">
        <f t="shared" si="36"/>
        <v>#VALUE!</v>
      </c>
      <c r="CI43" s="39" t="e">
        <f t="shared" si="37"/>
        <v>#VALUE!</v>
      </c>
      <c r="CJ43" s="39" t="e">
        <f t="shared" si="38"/>
        <v>#VALUE!</v>
      </c>
      <c r="CK43" s="39" t="e">
        <f t="shared" si="39"/>
        <v>#VALUE!</v>
      </c>
      <c r="CL43" s="6">
        <v>0.9549566057433625</v>
      </c>
      <c r="CM43" s="8">
        <f t="shared" si="40"/>
        <v>56051344.263381898</v>
      </c>
      <c r="CN43" s="8">
        <f t="shared" si="41"/>
        <v>95287285.247749209</v>
      </c>
      <c r="CO43" s="8">
        <f t="shared" si="42"/>
        <v>56051344.263381898</v>
      </c>
      <c r="CP43" s="8">
        <f t="shared" si="43"/>
        <v>0</v>
      </c>
      <c r="CQ43" s="8" t="e">
        <f t="shared" si="44"/>
        <v>#VALUE!</v>
      </c>
      <c r="CR43" s="8">
        <f t="shared" si="45"/>
        <v>0</v>
      </c>
      <c r="CS43" s="8" t="e">
        <f t="shared" si="46"/>
        <v>#VALUE!</v>
      </c>
      <c r="CT43" s="8" t="e">
        <f t="shared" si="47"/>
        <v>#VALUE!</v>
      </c>
      <c r="CU43" s="8">
        <f t="shared" si="48"/>
        <v>15463867.549282774</v>
      </c>
      <c r="CV43" s="8">
        <f t="shared" si="49"/>
        <v>0</v>
      </c>
      <c r="CW43" s="8">
        <f t="shared" si="50"/>
        <v>15463867.549282774</v>
      </c>
      <c r="CX43" s="8">
        <f t="shared" si="51"/>
        <v>30927735.098565549</v>
      </c>
      <c r="CY43" s="38" t="e">
        <f>SUM(CM$8:CM43)+SUM(CQ$8:CQ43)+SUM(CU$8:CU43)</f>
        <v>#VALUE!</v>
      </c>
      <c r="CZ43" s="38">
        <f>SUM(CN$8:CN43)+SUM(CR$8:CR43)+SUM(CV$8:CV43)</f>
        <v>463336570.84075618</v>
      </c>
      <c r="DA43" s="38" t="e">
        <f>SUM(CO$8:CO43)+SUM(CS$8:CS43)+SUM(CW$8:CW43)</f>
        <v>#VALUE!</v>
      </c>
      <c r="DB43" s="38" t="e">
        <f>SUM(CP$8:CP43)+SUM(CT$8:CT43)+SUM(CX$8:CX43)</f>
        <v>#VALUE!</v>
      </c>
      <c r="DC43" s="39" t="e">
        <f t="shared" si="52"/>
        <v>#VALUE!</v>
      </c>
      <c r="DD43" s="39" t="e">
        <f t="shared" si="53"/>
        <v>#VALUE!</v>
      </c>
      <c r="DE43" s="39" t="e">
        <f t="shared" si="54"/>
        <v>#VALUE!</v>
      </c>
      <c r="DF43" s="39" t="e">
        <f t="shared" si="55"/>
        <v>#VALUE!</v>
      </c>
      <c r="DH43" s="8">
        <f t="shared" si="56"/>
        <v>48634695.338473774</v>
      </c>
      <c r="DI43" s="8">
        <f t="shared" si="57"/>
        <v>82678982.075405404</v>
      </c>
      <c r="DJ43" s="8">
        <f t="shared" si="58"/>
        <v>48634695.338473774</v>
      </c>
      <c r="DK43" s="8">
        <f t="shared" si="59"/>
        <v>0</v>
      </c>
      <c r="DL43" s="8" t="e">
        <f t="shared" si="60"/>
        <v>#VALUE!</v>
      </c>
      <c r="DM43" s="8">
        <f t="shared" si="61"/>
        <v>0</v>
      </c>
      <c r="DN43" s="8" t="e">
        <f t="shared" si="62"/>
        <v>#VALUE!</v>
      </c>
      <c r="DO43" s="8" t="e">
        <f t="shared" si="63"/>
        <v>#VALUE!</v>
      </c>
      <c r="DP43" s="8">
        <f t="shared" si="64"/>
        <v>16830486.067098588</v>
      </c>
      <c r="DQ43" s="8">
        <f t="shared" si="65"/>
        <v>0</v>
      </c>
      <c r="DR43" s="8">
        <f t="shared" si="66"/>
        <v>16830486.067098588</v>
      </c>
      <c r="DS43" s="8">
        <f t="shared" si="67"/>
        <v>33660972.134197176</v>
      </c>
      <c r="DT43" s="38" t="e">
        <f>SUM(DH$8:DH43)+SUM(DL$8:DL43)+SUM(DP$8:DP43)</f>
        <v>#VALUE!</v>
      </c>
      <c r="DU43" s="38">
        <f>SUM(DI$8:DI43)+SUM(DM$8:DM43)+SUM(DQ$8:DQ43)</f>
        <v>405876916.63657635</v>
      </c>
      <c r="DV43" s="38" t="e">
        <f>SUM(DJ$8:DJ43)+SUM(DN$8:DN43)+SUM(DR$8:DR43)</f>
        <v>#VALUE!</v>
      </c>
      <c r="DW43" s="38" t="e">
        <f>SUM(DK$8:DK43)+SUM(DO$8:DO43)+SUM(DS$8:DS43)</f>
        <v>#VALUE!</v>
      </c>
      <c r="DX43" s="39" t="e">
        <f t="shared" si="68"/>
        <v>#VALUE!</v>
      </c>
      <c r="DY43" s="39" t="e">
        <f t="shared" si="69"/>
        <v>#VALUE!</v>
      </c>
      <c r="DZ43" s="39" t="e">
        <f t="shared" si="70"/>
        <v>#VALUE!</v>
      </c>
      <c r="EA43" s="39" t="e">
        <f t="shared" si="71"/>
        <v>#VALUE!</v>
      </c>
      <c r="EC43" s="8">
        <f t="shared" si="72"/>
        <v>42428452.02753441</v>
      </c>
      <c r="ED43" s="8">
        <f t="shared" si="73"/>
        <v>72128368.446808487</v>
      </c>
      <c r="EE43" s="8">
        <f t="shared" si="74"/>
        <v>42428452.02753441</v>
      </c>
      <c r="EF43" s="8">
        <f t="shared" si="75"/>
        <v>0</v>
      </c>
      <c r="EG43" s="8" t="e">
        <f t="shared" si="76"/>
        <v>#VALUE!</v>
      </c>
      <c r="EH43" s="8">
        <f t="shared" si="77"/>
        <v>0</v>
      </c>
      <c r="EI43" s="8" t="e">
        <f t="shared" si="78"/>
        <v>#VALUE!</v>
      </c>
      <c r="EJ43" s="8" t="e">
        <f t="shared" si="79"/>
        <v>#VALUE!</v>
      </c>
      <c r="EK43" s="8">
        <f t="shared" si="80"/>
        <v>19055729.450052172</v>
      </c>
      <c r="EL43" s="8">
        <f t="shared" si="81"/>
        <v>0</v>
      </c>
      <c r="EM43" s="8">
        <f t="shared" si="82"/>
        <v>19055729.450052172</v>
      </c>
      <c r="EN43" s="8">
        <f t="shared" si="83"/>
        <v>38111458.900104344</v>
      </c>
      <c r="EO43" s="38" t="e">
        <f>SUM(EC$8:EC43)+SUM(EG$8:EG43)+SUM(EK$8:EK43)</f>
        <v>#VALUE!</v>
      </c>
      <c r="EP43" s="38">
        <f>SUM(ED$8:ED43)+SUM(EH$8:EH43)+SUM(EL$8:EL43)</f>
        <v>352121398.43545687</v>
      </c>
      <c r="EQ43" s="38" t="e">
        <f>SUM(EE$8:EE43)+SUM(EI$8:EI43)+SUM(EM$8:EM43)</f>
        <v>#VALUE!</v>
      </c>
      <c r="ER43" s="38" t="e">
        <f>SUM(EF$8:EF43)+SUM(EJ$8:EJ43)+SUM(EN$8:EN43)</f>
        <v>#VALUE!</v>
      </c>
      <c r="ES43" s="39" t="e">
        <f t="shared" si="84"/>
        <v>#VALUE!</v>
      </c>
      <c r="ET43" s="39" t="e">
        <f t="shared" si="85"/>
        <v>#VALUE!</v>
      </c>
      <c r="EU43" s="39" t="e">
        <f t="shared" si="86"/>
        <v>#VALUE!</v>
      </c>
      <c r="EV43" s="39" t="e">
        <f t="shared" si="87"/>
        <v>#VALUE!</v>
      </c>
      <c r="EX43" s="8">
        <f t="shared" si="88"/>
        <v>36865254.559867769</v>
      </c>
      <c r="EY43" s="8">
        <f t="shared" si="89"/>
        <v>62670932.751775205</v>
      </c>
      <c r="EZ43" s="8">
        <f t="shared" si="90"/>
        <v>36865254.559867769</v>
      </c>
      <c r="FA43" s="8">
        <f t="shared" si="91"/>
        <v>0</v>
      </c>
      <c r="FB43" s="8" t="e">
        <f t="shared" si="92"/>
        <v>#VALUE!</v>
      </c>
      <c r="FC43" s="8">
        <f t="shared" si="93"/>
        <v>0</v>
      </c>
      <c r="FD43" s="8" t="e">
        <f t="shared" si="94"/>
        <v>#VALUE!</v>
      </c>
      <c r="FE43" s="8" t="e">
        <f t="shared" si="95"/>
        <v>#VALUE!</v>
      </c>
      <c r="FF43" s="8">
        <f t="shared" si="105"/>
        <v>21951259.554179594</v>
      </c>
      <c r="FG43" s="8">
        <f t="shared" si="96"/>
        <v>0</v>
      </c>
      <c r="FH43" s="8">
        <f t="shared" si="97"/>
        <v>21951259.554179594</v>
      </c>
      <c r="FI43" s="8">
        <f t="shared" si="98"/>
        <v>43902519.108359188</v>
      </c>
      <c r="FJ43" s="38" t="e">
        <f>SUM(EX$8:EX43)+SUM(FB$8:FB43)+SUM(FF$8:FF43)</f>
        <v>#VALUE!</v>
      </c>
      <c r="FK43" s="38">
        <f>SUM(EY$8:EY43)+SUM(FC$8:FC43)+SUM(FG$8:FG43)</f>
        <v>300963798.09677958</v>
      </c>
      <c r="FL43" s="38" t="e">
        <f>SUM(EZ$8:EZ43)+SUM(FD$8:FD43)+SUM(FH$8:FH43)</f>
        <v>#VALUE!</v>
      </c>
      <c r="FM43" s="38" t="e">
        <f>SUM(FA$8:FA43)+SUM(FE$8:FE43)+SUM(FI$8:FI43)</f>
        <v>#VALUE!</v>
      </c>
      <c r="FN43" s="39" t="e">
        <f t="shared" si="99"/>
        <v>#VALUE!</v>
      </c>
      <c r="FO43" s="39" t="e">
        <f t="shared" si="100"/>
        <v>#VALUE!</v>
      </c>
      <c r="FP43" s="39" t="e">
        <f t="shared" si="101"/>
        <v>#VALUE!</v>
      </c>
      <c r="FQ43" s="39" t="e">
        <f t="shared" si="102"/>
        <v>#VALUE!</v>
      </c>
    </row>
    <row r="44" spans="7:173" x14ac:dyDescent="0.2">
      <c r="G44" s="6">
        <v>37</v>
      </c>
      <c r="H44" s="6">
        <f>'[1]资源-木石铜粮'!BI42</f>
        <v>72370588.552543655</v>
      </c>
      <c r="I44" s="6">
        <f>'[1]资源-木石铜粮'!BJ42</f>
        <v>72370588.552543655</v>
      </c>
      <c r="J44" s="6">
        <f>'[1]资源-木石铜粮'!BK42</f>
        <v>72370588.552543655</v>
      </c>
      <c r="K44" s="6">
        <f>'[1]资源-木石铜粮'!BL42</f>
        <v>72370588.552543655</v>
      </c>
      <c r="L44" s="6">
        <f>'[1]资源-木石铜粮'!BM42</f>
        <v>72370588.552543655</v>
      </c>
      <c r="M44" s="6">
        <f>'[1]功能-战损相关'!EM47</f>
        <v>49940003.15805044</v>
      </c>
      <c r="N44" s="6">
        <f>'[1]功能-战损相关'!EN47</f>
        <v>66764024.297536172</v>
      </c>
      <c r="O44" s="6">
        <f>'[1]功能-战损相关'!EO47</f>
        <v>89241455.835402086</v>
      </c>
      <c r="P44" s="6">
        <f>'[1]功能-战损相关'!EP47</f>
        <v>68938655.542397693</v>
      </c>
      <c r="Q44" s="6">
        <f>'[1]功能-战损相关'!EQ47</f>
        <v>38137737.160440989</v>
      </c>
      <c r="R44" s="6">
        <f>'[3]功能-圣人研究'!CA44</f>
        <v>16653765.696785454</v>
      </c>
      <c r="S44" s="6">
        <f>'[3]功能-圣人研究'!CB44</f>
        <v>20717253.394537978</v>
      </c>
      <c r="T44" s="6">
        <f>'[3]功能-圣人研究'!CC44</f>
        <v>27046362.899221692</v>
      </c>
      <c r="U44" s="6">
        <f>'[3]功能-圣人研究'!CD44</f>
        <v>37283118.152642637</v>
      </c>
      <c r="V44" s="6">
        <f>'[3]功能-圣人研究'!CE44</f>
        <v>52982273.145125128</v>
      </c>
      <c r="X44" s="6">
        <v>37</v>
      </c>
      <c r="Y44" s="6">
        <f>[4]士兵相关信息!AI43</f>
        <v>1087494.4869137704</v>
      </c>
      <c r="Z44" s="6">
        <f>[4]士兵相关信息!AJ43</f>
        <v>962320.1168508702</v>
      </c>
      <c r="AA44" s="6">
        <f>[4]士兵相关信息!AK43</f>
        <v>810538.42621144745</v>
      </c>
      <c r="AB44" s="6">
        <f>[4]士兵相关信息!AL43</f>
        <v>676247.67613241856</v>
      </c>
      <c r="AC44" s="6">
        <f>[4]士兵相关信息!AM43</f>
        <v>512372.11302114278</v>
      </c>
      <c r="AE44" s="6">
        <v>37</v>
      </c>
      <c r="AF44" s="6">
        <f>求节点(节奏总纲!D$4:D$163,H$8:H$167,节奏总纲!AA40)-IF($AE44=1,0,求节点(节奏总纲!D$4:D$163,H$8:H$167,节奏总纲!AA39))</f>
        <v>289336797.79995346</v>
      </c>
      <c r="AG44" s="6">
        <f>求节点(节奏总纲!E$4:E$163,I$8:I$167,节奏总纲!AB40)-IF($AE44=1,0,求节点(节奏总纲!E$4:E$163,I$8:I$167,节奏总纲!AB39))</f>
        <v>257122907.2533294</v>
      </c>
      <c r="AH44" s="6">
        <f>求节点(节奏总纲!F$4:F$163,J$8:J$167,节奏总纲!AC40)-IF($AE44=1,0,求节点(节奏总纲!F$4:F$163,J$8:J$167,节奏总纲!AC39))</f>
        <v>226728738.44776392</v>
      </c>
      <c r="AI44" s="6">
        <f>求节点(节奏总纲!G$4:G$163,K$8:K$167,节奏总纲!AD40)-IF($AE44=1,0,求节点(节奏总纲!G$4:G$163,K$8:K$167,节奏总纲!AD39))</f>
        <v>195860509.52472842</v>
      </c>
      <c r="AJ44" s="6">
        <f>求节点(节奏总纲!H$4:H$163,L$8:L$167,节奏总纲!AE40)-IF($AE44=1,0,求节点(节奏总纲!H$4:H$163,L$8:L$167,节奏总纲!AE39))</f>
        <v>167220344.48427975</v>
      </c>
      <c r="AK44" s="6">
        <f>求节点(节奏总纲!D$4:D$163,M$8:M$167,节奏总纲!AA40)-IF($AE44=1,0,求节点(节奏总纲!D$4:D$163,M$8:M$167,节奏总纲!AA39))</f>
        <v>158485276.23203349</v>
      </c>
      <c r="AL44" s="6">
        <f>求节点(节奏总纲!E$4:E$163,N$8:N$167,节奏总纲!AB40)-IF($AE44=1,0,求节点(节奏总纲!E$4:E$163,N$8:N$167,节奏总纲!AB39))</f>
        <v>169892915.43768525</v>
      </c>
      <c r="AM44" s="6">
        <f>求节点(节奏总纲!F$4:F$163,O$8:O$167,节奏总纲!AC40)-IF($AE44=1,0,求节点(节奏总纲!F$4:F$163,O$8:O$167,节奏总纲!AC39))</f>
        <v>168467178.17039597</v>
      </c>
      <c r="AN44" s="6">
        <f>求节点(节奏总纲!G$4:G$163,P$8:P$167,节奏总纲!AD40)-IF($AE44=1,0,求节点(节奏总纲!G$4:G$163,P$8:P$167,节奏总纲!AD39))</f>
        <v>123190458.92877513</v>
      </c>
      <c r="AO44" s="6">
        <f>求节点(节奏总纲!H$4:H$163,Q$8:Q$167,节奏总纲!AE40)-IF($AE44=1,0,求节点(节奏总纲!H$4:H$163,Q$8:Q$167,节奏总纲!AE39))</f>
        <v>60170813.352551997</v>
      </c>
      <c r="AP44" s="6">
        <f>求节点(节奏总纲!D$4:D$163,R$8:R$167,节奏总纲!AA40)-IF($AE44=1,0,求节点(节奏总纲!D$4:D$163,R$8:R$167,节奏总纲!AA39))</f>
        <v>69522604.18878001</v>
      </c>
      <c r="AQ44" s="6">
        <f>求节点(节奏总纲!E$4:E$163,S$8:S$167,节奏总纲!AB40)-IF($AE44=1,0,求节点(节奏总纲!E$4:E$163,S$8:S$167,节奏总纲!AB39))</f>
        <v>73066827.733390093</v>
      </c>
      <c r="AR44" s="6">
        <f>求节点(节奏总纲!F$4:F$163,T$8:T$167,节奏总纲!AC40)-IF($AE44=1,0,求节点(节奏总纲!F$4:F$163,T$8:T$167,节奏总纲!AC39))</f>
        <v>80024878.046399653</v>
      </c>
      <c r="AS44" s="6">
        <f>求节点(节奏总纲!G$4:G$163,U$8:U$167,节奏总纲!AD40)-IF($AE44=1,0,求节点(节奏总纲!G$4:G$163,U$8:U$167,节奏总纲!AD39))</f>
        <v>90331121.953854501</v>
      </c>
      <c r="AT44" s="6">
        <f>求节点(节奏总纲!H$4:H$163,V$8:V$167,节奏总纲!AE40)-IF($AE44=1,0,求节点(节奏总纲!H$4:H$163,V$8:V$167,节奏总纲!AE39))</f>
        <v>104424469.19105673</v>
      </c>
      <c r="AV44" s="6">
        <v>37</v>
      </c>
      <c r="AW44" s="6">
        <f>求节点(节奏总纲!D$4:D$163,Y$8:Y$167,节奏总纲!AA40)-IF($AV44=1,0,求节点(节奏总纲!D$4:D$163,Y$8:Y$167,节奏总纲!AA39))+求节点(节奏总纲!D$4:D$103,信息索引!AK$4:AK$163,节奏总纲!AA40)</f>
        <v>5876222.3692855649</v>
      </c>
      <c r="AX44" s="6">
        <f>求节点(节奏总纲!E$4:E$163,Z$8:Z$167,节奏总纲!AB40)-IF($AV44=1,0,求节点(节奏总纲!E$4:E$163,Z$8:Z$167,节奏总纲!AB39))+求节点(节奏总纲!E$4:E$103,信息索引!AL$4:AL$163,节奏总纲!AB40)</f>
        <v>4072075.3760270458</v>
      </c>
      <c r="AY44" s="6">
        <f>求节点(节奏总纲!F$4:F$163,AA$8:AA$167,节奏总纲!AC40)-IF($AV44=1,0,求节点(节奏总纲!F$4:F$163,AA$8:AA$167,节奏总纲!AC39))+求节点(节奏总纲!F$4:F$103,信息索引!AM$4:AM$163,节奏总纲!AC40)</f>
        <v>2239752.5338028455</v>
      </c>
      <c r="AZ44" s="6">
        <f>求节点(节奏总纲!G$4:G$163,AB$8:AB$167,节奏总纲!AD40)-IF($AV44=1,0,求节点(节奏总纲!G$4:G$163,AB$8:AB$167,节奏总纲!AD39))+求节点(节奏总纲!G$4:G$103,信息索引!AN$4:AN$163,节奏总纲!AD40)</f>
        <v>1122584.7663731717</v>
      </c>
      <c r="BA44" s="6">
        <f>求节点(节奏总纲!H$4:H$163,AC$8:AC$167,节奏总纲!AE40)-IF($AV44=1,0,求节点(节奏总纲!H$4:H$163,AC$8:AC$167,节奏总纲!AE39))+求节点(节奏总纲!H$4:H$103,信息索引!AO$4:AO$163,节奏总纲!AE40)</f>
        <v>236765.78998607676</v>
      </c>
      <c r="BC44" s="6">
        <v>1.72</v>
      </c>
      <c r="BD44" s="8">
        <v>37</v>
      </c>
      <c r="BE44" s="34">
        <f t="shared" si="16"/>
        <v>0.26881720430107525</v>
      </c>
      <c r="BF44" s="28">
        <f t="shared" si="17"/>
        <v>0.4623655913978495</v>
      </c>
      <c r="BG44" s="6">
        <f t="shared" si="18"/>
        <v>0.26881720430107525</v>
      </c>
      <c r="BH44" s="35">
        <v>0</v>
      </c>
      <c r="BI44" s="34" t="e">
        <f t="shared" si="19"/>
        <v>#VALUE!</v>
      </c>
      <c r="BJ44" s="6">
        <v>0</v>
      </c>
      <c r="BK44" s="6" t="e">
        <f t="shared" si="20"/>
        <v>#VALUE!</v>
      </c>
      <c r="BL44" s="28" t="e">
        <f>求节点(节奏总纲!D$4:D$163,[4]士兵阶位属性!CY$4:CY$163,节奏总纲!AA40)</f>
        <v>#VALUE!</v>
      </c>
      <c r="BM44" s="34">
        <f t="shared" si="22"/>
        <v>0.25</v>
      </c>
      <c r="BN44" s="6">
        <f t="shared" si="107"/>
        <v>0</v>
      </c>
      <c r="BO44" s="6">
        <f t="shared" si="23"/>
        <v>0.25</v>
      </c>
      <c r="BP44" s="35">
        <f t="shared" si="107"/>
        <v>0.5</v>
      </c>
      <c r="BQ44" s="6" t="e">
        <f t="shared" si="24"/>
        <v>#VALUE!</v>
      </c>
      <c r="BR44" s="8">
        <f t="shared" si="25"/>
        <v>77778709.086008996</v>
      </c>
      <c r="BS44" s="8">
        <f t="shared" si="26"/>
        <v>133779379.62793548</v>
      </c>
      <c r="BT44" s="8">
        <f t="shared" si="27"/>
        <v>77778709.086008996</v>
      </c>
      <c r="BU44" s="8">
        <f t="shared" si="28"/>
        <v>0</v>
      </c>
      <c r="BV44" s="8" t="e">
        <f t="shared" si="29"/>
        <v>#VALUE!</v>
      </c>
      <c r="BW44" s="8">
        <f t="shared" si="30"/>
        <v>0</v>
      </c>
      <c r="BX44" s="8" t="e">
        <f t="shared" si="31"/>
        <v>#VALUE!</v>
      </c>
      <c r="BY44" s="8" t="e">
        <f t="shared" si="104"/>
        <v>#VALUE!</v>
      </c>
      <c r="BZ44" s="8">
        <f t="shared" si="32"/>
        <v>17380651.047195002</v>
      </c>
      <c r="CA44" s="8">
        <f t="shared" si="33"/>
        <v>0</v>
      </c>
      <c r="CB44" s="8">
        <f t="shared" si="34"/>
        <v>17380651.047195002</v>
      </c>
      <c r="CC44" s="8">
        <f t="shared" si="35"/>
        <v>34761302.094390005</v>
      </c>
      <c r="CD44" s="38" t="e">
        <f>SUM(BR$8:BR44)+SUM(BV$8:BV44)+SUM(BZ$8:BZ44)</f>
        <v>#VALUE!</v>
      </c>
      <c r="CE44" s="38">
        <f>SUM(BS$8:BS44)+SUM(BW$8:BW44)+SUM(CA$8:CA44)</f>
        <v>656206061.96762013</v>
      </c>
      <c r="CF44" s="38" t="e">
        <f>SUM(BT$8:BT44)+SUM(BX$8:BX44)+SUM(CB$8:CB44)</f>
        <v>#VALUE!</v>
      </c>
      <c r="CG44" s="38" t="e">
        <f>SUM(BU$8:BU44)+SUM(BY$8:BY44)+SUM(CC$8:CC44)</f>
        <v>#VALUE!</v>
      </c>
      <c r="CH44" s="39" t="e">
        <f t="shared" si="36"/>
        <v>#VALUE!</v>
      </c>
      <c r="CI44" s="39" t="e">
        <f t="shared" si="37"/>
        <v>#VALUE!</v>
      </c>
      <c r="CJ44" s="39" t="e">
        <f t="shared" si="38"/>
        <v>#VALUE!</v>
      </c>
      <c r="CK44" s="39" t="e">
        <f t="shared" si="39"/>
        <v>#VALUE!</v>
      </c>
      <c r="CL44" s="6">
        <v>0.94105219502976301</v>
      </c>
      <c r="CM44" s="8">
        <f t="shared" si="40"/>
        <v>69119061.089604676</v>
      </c>
      <c r="CN44" s="8">
        <f t="shared" si="41"/>
        <v>118884785.07412004</v>
      </c>
      <c r="CO44" s="8">
        <f t="shared" si="42"/>
        <v>69119061.089604676</v>
      </c>
      <c r="CP44" s="8">
        <f t="shared" si="43"/>
        <v>0</v>
      </c>
      <c r="CQ44" s="8" t="e">
        <f t="shared" si="44"/>
        <v>#VALUE!</v>
      </c>
      <c r="CR44" s="8">
        <f t="shared" si="45"/>
        <v>0</v>
      </c>
      <c r="CS44" s="8" t="e">
        <f t="shared" si="46"/>
        <v>#VALUE!</v>
      </c>
      <c r="CT44" s="8" t="e">
        <f t="shared" si="47"/>
        <v>#VALUE!</v>
      </c>
      <c r="CU44" s="8">
        <f t="shared" si="48"/>
        <v>18266706.933347523</v>
      </c>
      <c r="CV44" s="8">
        <f t="shared" si="49"/>
        <v>0</v>
      </c>
      <c r="CW44" s="8">
        <f t="shared" si="50"/>
        <v>18266706.933347523</v>
      </c>
      <c r="CX44" s="8">
        <f t="shared" si="51"/>
        <v>36533413.866695046</v>
      </c>
      <c r="CY44" s="38" t="e">
        <f>SUM(CM$8:CM44)+SUM(CQ$8:CQ44)+SUM(CU$8:CU44)</f>
        <v>#VALUE!</v>
      </c>
      <c r="CZ44" s="38">
        <f>SUM(CN$8:CN44)+SUM(CR$8:CR44)+SUM(CV$8:CV44)</f>
        <v>582221355.91487622</v>
      </c>
      <c r="DA44" s="38" t="e">
        <f>SUM(CO$8:CO44)+SUM(CS$8:CS44)+SUM(CW$8:CW44)</f>
        <v>#VALUE!</v>
      </c>
      <c r="DB44" s="38" t="e">
        <f>SUM(CP$8:CP44)+SUM(CT$8:CT44)+SUM(CX$8:CX44)</f>
        <v>#VALUE!</v>
      </c>
      <c r="DC44" s="39" t="e">
        <f t="shared" si="52"/>
        <v>#VALUE!</v>
      </c>
      <c r="DD44" s="39" t="e">
        <f t="shared" si="53"/>
        <v>#VALUE!</v>
      </c>
      <c r="DE44" s="39" t="e">
        <f t="shared" si="54"/>
        <v>#VALUE!</v>
      </c>
      <c r="DF44" s="39" t="e">
        <f t="shared" si="55"/>
        <v>#VALUE!</v>
      </c>
      <c r="DH44" s="8">
        <f t="shared" si="56"/>
        <v>60948585.604237609</v>
      </c>
      <c r="DI44" s="8">
        <f t="shared" si="57"/>
        <v>104831567.2392887</v>
      </c>
      <c r="DJ44" s="8">
        <f t="shared" si="58"/>
        <v>60948585.604237609</v>
      </c>
      <c r="DK44" s="8">
        <f t="shared" si="59"/>
        <v>0</v>
      </c>
      <c r="DL44" s="8" t="e">
        <f t="shared" si="60"/>
        <v>#VALUE!</v>
      </c>
      <c r="DM44" s="8">
        <f t="shared" si="61"/>
        <v>0</v>
      </c>
      <c r="DN44" s="8" t="e">
        <f t="shared" si="62"/>
        <v>#VALUE!</v>
      </c>
      <c r="DO44" s="8" t="e">
        <f t="shared" si="63"/>
        <v>#VALUE!</v>
      </c>
      <c r="DP44" s="8">
        <f t="shared" si="64"/>
        <v>20006219.511599913</v>
      </c>
      <c r="DQ44" s="8">
        <f t="shared" si="65"/>
        <v>0</v>
      </c>
      <c r="DR44" s="8">
        <f t="shared" si="66"/>
        <v>20006219.511599913</v>
      </c>
      <c r="DS44" s="8">
        <f t="shared" si="67"/>
        <v>40012439.023199826</v>
      </c>
      <c r="DT44" s="38" t="e">
        <f>SUM(DH$8:DH44)+SUM(DL$8:DL44)+SUM(DP$8:DP44)</f>
        <v>#VALUE!</v>
      </c>
      <c r="DU44" s="38">
        <f>SUM(DI$8:DI44)+SUM(DM$8:DM44)+SUM(DQ$8:DQ44)</f>
        <v>510708483.87586504</v>
      </c>
      <c r="DV44" s="38" t="e">
        <f>SUM(DJ$8:DJ44)+SUM(DN$8:DN44)+SUM(DR$8:DR44)</f>
        <v>#VALUE!</v>
      </c>
      <c r="DW44" s="38" t="e">
        <f>SUM(DK$8:DK44)+SUM(DO$8:DO44)+SUM(DS$8:DS44)</f>
        <v>#VALUE!</v>
      </c>
      <c r="DX44" s="39" t="e">
        <f t="shared" si="68"/>
        <v>#VALUE!</v>
      </c>
      <c r="DY44" s="39" t="e">
        <f t="shared" si="69"/>
        <v>#VALUE!</v>
      </c>
      <c r="DZ44" s="39" t="e">
        <f t="shared" si="70"/>
        <v>#VALUE!</v>
      </c>
      <c r="EA44" s="39" t="e">
        <f t="shared" si="71"/>
        <v>#VALUE!</v>
      </c>
      <c r="EC44" s="8">
        <f t="shared" si="72"/>
        <v>52650674.603421614</v>
      </c>
      <c r="ED44" s="8">
        <f t="shared" si="73"/>
        <v>90559160.31788519</v>
      </c>
      <c r="EE44" s="8">
        <f t="shared" si="74"/>
        <v>52650674.603421614</v>
      </c>
      <c r="EF44" s="8">
        <f t="shared" si="75"/>
        <v>0</v>
      </c>
      <c r="EG44" s="8" t="e">
        <f t="shared" si="76"/>
        <v>#VALUE!</v>
      </c>
      <c r="EH44" s="8">
        <f t="shared" si="77"/>
        <v>0</v>
      </c>
      <c r="EI44" s="8" t="e">
        <f t="shared" si="78"/>
        <v>#VALUE!</v>
      </c>
      <c r="EJ44" s="8" t="e">
        <f t="shared" si="79"/>
        <v>#VALUE!</v>
      </c>
      <c r="EK44" s="8">
        <f t="shared" si="80"/>
        <v>22582780.488463625</v>
      </c>
      <c r="EL44" s="8">
        <f t="shared" si="81"/>
        <v>0</v>
      </c>
      <c r="EM44" s="8">
        <f t="shared" si="82"/>
        <v>22582780.488463625</v>
      </c>
      <c r="EN44" s="8">
        <f t="shared" si="83"/>
        <v>45165560.976927251</v>
      </c>
      <c r="EO44" s="38" t="e">
        <f>SUM(EC$8:EC44)+SUM(EG$8:EG44)+SUM(EK$8:EK44)</f>
        <v>#VALUE!</v>
      </c>
      <c r="EP44" s="38">
        <f>SUM(ED$8:ED44)+SUM(EH$8:EH44)+SUM(EL$8:EL44)</f>
        <v>442680558.75334203</v>
      </c>
      <c r="EQ44" s="38" t="e">
        <f>SUM(EE$8:EE44)+SUM(EI$8:EI44)+SUM(EM$8:EM44)</f>
        <v>#VALUE!</v>
      </c>
      <c r="ER44" s="38" t="e">
        <f>SUM(EF$8:EF44)+SUM(EJ$8:EJ44)+SUM(EN$8:EN44)</f>
        <v>#VALUE!</v>
      </c>
      <c r="ES44" s="39" t="e">
        <f t="shared" si="84"/>
        <v>#VALUE!</v>
      </c>
      <c r="ET44" s="39" t="e">
        <f t="shared" si="85"/>
        <v>#VALUE!</v>
      </c>
      <c r="EU44" s="39" t="e">
        <f t="shared" si="86"/>
        <v>#VALUE!</v>
      </c>
      <c r="EV44" s="39" t="e">
        <f t="shared" si="87"/>
        <v>#VALUE!</v>
      </c>
      <c r="EX44" s="8">
        <f t="shared" si="88"/>
        <v>44951705.506526813</v>
      </c>
      <c r="EY44" s="8">
        <f t="shared" si="89"/>
        <v>77316933.471226126</v>
      </c>
      <c r="EZ44" s="8">
        <f t="shared" si="90"/>
        <v>44951705.506526813</v>
      </c>
      <c r="FA44" s="8">
        <f t="shared" si="91"/>
        <v>0</v>
      </c>
      <c r="FB44" s="8" t="e">
        <f t="shared" si="92"/>
        <v>#VALUE!</v>
      </c>
      <c r="FC44" s="8">
        <f t="shared" si="93"/>
        <v>0</v>
      </c>
      <c r="FD44" s="8" t="e">
        <f t="shared" si="94"/>
        <v>#VALUE!</v>
      </c>
      <c r="FE44" s="8" t="e">
        <f t="shared" si="95"/>
        <v>#VALUE!</v>
      </c>
      <c r="FF44" s="8">
        <f t="shared" si="105"/>
        <v>26106117.297764182</v>
      </c>
      <c r="FG44" s="8">
        <f t="shared" si="96"/>
        <v>0</v>
      </c>
      <c r="FH44" s="8">
        <f t="shared" si="97"/>
        <v>26106117.297764182</v>
      </c>
      <c r="FI44" s="8">
        <f t="shared" si="98"/>
        <v>52212234.595528364</v>
      </c>
      <c r="FJ44" s="38" t="e">
        <f>SUM(EX$8:EX44)+SUM(FB$8:FB44)+SUM(FF$8:FF44)</f>
        <v>#VALUE!</v>
      </c>
      <c r="FK44" s="38">
        <f>SUM(EY$8:EY44)+SUM(FC$8:FC44)+SUM(FG$8:FG44)</f>
        <v>378280731.56800568</v>
      </c>
      <c r="FL44" s="38" t="e">
        <f>SUM(EZ$8:EZ44)+SUM(FD$8:FD44)+SUM(FH$8:FH44)</f>
        <v>#VALUE!</v>
      </c>
      <c r="FM44" s="38" t="e">
        <f>SUM(FA$8:FA44)+SUM(FE$8:FE44)+SUM(FI$8:FI44)</f>
        <v>#VALUE!</v>
      </c>
      <c r="FN44" s="39" t="e">
        <f t="shared" si="99"/>
        <v>#VALUE!</v>
      </c>
      <c r="FO44" s="39" t="e">
        <f t="shared" si="100"/>
        <v>#VALUE!</v>
      </c>
      <c r="FP44" s="39" t="e">
        <f t="shared" si="101"/>
        <v>#VALUE!</v>
      </c>
      <c r="FQ44" s="39" t="e">
        <f t="shared" si="102"/>
        <v>#VALUE!</v>
      </c>
    </row>
    <row r="45" spans="7:173" x14ac:dyDescent="0.2">
      <c r="G45" s="6">
        <v>38</v>
      </c>
      <c r="H45" s="6">
        <f>'[1]资源-木石铜粮'!BI43</f>
        <v>81134925.772247627</v>
      </c>
      <c r="I45" s="6">
        <f>'[1]资源-木石铜粮'!BJ43</f>
        <v>81134925.772247627</v>
      </c>
      <c r="J45" s="6">
        <f>'[1]资源-木石铜粮'!BK43</f>
        <v>81134925.772247627</v>
      </c>
      <c r="K45" s="6">
        <f>'[1]资源-木石铜粮'!BL43</f>
        <v>81134925.772247627</v>
      </c>
      <c r="L45" s="6">
        <f>'[1]资源-木石铜粮'!BM43</f>
        <v>81134925.772247627</v>
      </c>
      <c r="M45" s="6">
        <f>'[1]功能-战损相关'!EM48</f>
        <v>55040593.151408911</v>
      </c>
      <c r="N45" s="6">
        <f>'[1]功能-战损相关'!EN48</f>
        <v>73349284.634177834</v>
      </c>
      <c r="O45" s="6">
        <f>'[1]功能-战损相关'!EO48</f>
        <v>97313498.26181376</v>
      </c>
      <c r="P45" s="6">
        <f>'[1]功能-战损相关'!EP48</f>
        <v>75473197.713153213</v>
      </c>
      <c r="Q45" s="6">
        <f>'[1]功能-战损相关'!EQ48</f>
        <v>41917932.039727129</v>
      </c>
      <c r="R45" s="6">
        <f>'[3]功能-圣人研究'!CA45</f>
        <v>19235398.044343073</v>
      </c>
      <c r="S45" s="6">
        <f>'[3]功能-圣人研究'!CB45</f>
        <v>23715205.009918116</v>
      </c>
      <c r="T45" s="6">
        <f>'[3]功能-圣人研究'!CC45</f>
        <v>31048324.575406674</v>
      </c>
      <c r="U45" s="6">
        <f>'[3]功能-圣人研究'!CD45</f>
        <v>42420535.84721452</v>
      </c>
      <c r="V45" s="6">
        <f>'[3]功能-圣人研究'!CE45</f>
        <v>60232285.834165379</v>
      </c>
      <c r="X45" s="6">
        <v>38</v>
      </c>
      <c r="Y45" s="6">
        <f>[4]士兵相关信息!AI44</f>
        <v>1179838.7833465538</v>
      </c>
      <c r="Z45" s="6">
        <f>[4]士兵相关信息!AJ44</f>
        <v>1042379.8214573492</v>
      </c>
      <c r="AA45" s="6">
        <f>[4]士兵相关信息!AK44</f>
        <v>875081.26182728971</v>
      </c>
      <c r="AB45" s="6">
        <f>[4]士兵相关信息!AL44</f>
        <v>715090.88742437656</v>
      </c>
      <c r="AC45" s="6">
        <f>[4]士兵相关信息!AM44</f>
        <v>529437.19468153093</v>
      </c>
      <c r="AE45" s="6">
        <v>38</v>
      </c>
      <c r="AF45" s="6">
        <f>求节点(节奏总纲!D$4:D$163,H$8:H$167,节奏总纲!AA41)-IF($AE45=1,0,求节点(节奏总纲!D$4:D$163,H$8:H$167,节奏总纲!AA40))</f>
        <v>361857901.19320869</v>
      </c>
      <c r="AG45" s="6">
        <f>求节点(节奏总纲!E$4:E$163,I$8:I$167,节奏总纲!AB41)-IF($AE45=1,0,求节点(节奏总纲!E$4:E$163,I$8:I$167,节奏总纲!AB40))</f>
        <v>318881477.70811796</v>
      </c>
      <c r="AH45" s="6">
        <f>求节点(节奏总纲!F$4:F$163,J$8:J$167,节奏总纲!AC41)-IF($AE45=1,0,求节点(节奏总纲!F$4:F$163,J$8:J$167,节奏总纲!AC40))</f>
        <v>277011077.79181099</v>
      </c>
      <c r="AI45" s="6">
        <f>求节点(节奏总纲!G$4:G$163,K$8:K$167,节奏总纲!AD41)-IF($AE45=1,0,求节点(节奏总纲!G$4:G$163,K$8:K$167,节奏总纲!AD40))</f>
        <v>240173231.52812326</v>
      </c>
      <c r="AJ45" s="6">
        <f>求节点(节奏总纲!H$4:H$163,L$8:L$167,节奏总纲!AE41)-IF($AE45=1,0,求节点(节奏总纲!H$4:H$163,L$8:L$167,节奏总纲!AE40))</f>
        <v>205513419.71652699</v>
      </c>
      <c r="AK45" s="6">
        <f>求节点(节奏总纲!D$4:D$163,M$8:M$167,节奏总纲!AA41)-IF($AE45=1,0,求节点(节奏总纲!D$4:D$163,M$8:M$167,节奏总纲!AA40))</f>
        <v>189013496.13113272</v>
      </c>
      <c r="AL45" s="6">
        <f>求节点(节奏总纲!E$4:E$163,N$8:N$167,节奏总纲!AB41)-IF($AE45=1,0,求节点(节奏总纲!E$4:E$163,N$8:N$167,节奏总纲!AB40))</f>
        <v>224991588.5069164</v>
      </c>
      <c r="AM45" s="6">
        <f>求节点(节奏总纲!F$4:F$163,O$8:O$167,节奏总纲!AC41)-IF($AE45=1,0,求节点(节奏总纲!F$4:F$163,O$8:O$167,节奏总纲!AC40))</f>
        <v>208089754.73438561</v>
      </c>
      <c r="AN45" s="6">
        <f>求节点(节奏总纲!G$4:G$163,P$8:P$167,节奏总纲!AD41)-IF($AE45=1,0,求节点(节奏总纲!G$4:G$163,P$8:P$167,节奏总纲!AD40))</f>
        <v>151806124.59437287</v>
      </c>
      <c r="AO45" s="6">
        <f>求节点(节奏总纲!H$4:H$163,Q$8:Q$167,节奏总纲!AE41)-IF($AE45=1,0,求节点(节奏总纲!H$4:H$163,Q$8:Q$167,节奏总纲!AE40))</f>
        <v>74074022.582730889</v>
      </c>
      <c r="AP45" s="6">
        <f>求节点(节奏总纲!D$4:D$163,R$8:R$167,节奏总纲!AA41)-IF($AE45=1,0,求节点(节奏总纲!D$4:D$163,R$8:R$167,节奏总纲!AA40))</f>
        <v>80947557.321296036</v>
      </c>
      <c r="AQ45" s="6">
        <f>求节点(节奏总纲!E$4:E$163,S$8:S$167,节奏总纲!AB41)-IF($AE45=1,0,求节点(节奏总纲!E$4:E$163,S$8:S$167,节奏总纲!AB40))</f>
        <v>84931002.136755288</v>
      </c>
      <c r="AR45" s="6">
        <f>求节点(节奏总纲!F$4:F$163,T$8:T$167,节奏总纲!AC41)-IF($AE45=1,0,求节点(节奏总纲!F$4:F$163,T$8:T$167,节奏总纲!AC40))</f>
        <v>92599509.136473179</v>
      </c>
      <c r="AS45" s="6">
        <f>求节点(节奏总纲!G$4:G$163,U$8:U$167,节奏总纲!AD41)-IF($AE45=1,0,求节点(节奏总纲!G$4:G$163,U$8:U$167,节奏总纲!AD40))</f>
        <v>105160204.67088473</v>
      </c>
      <c r="AT45" s="6">
        <f>求节点(节奏总纲!H$4:H$163,V$8:V$167,节奏总纲!AE41)-IF($AE45=1,0,求节点(节奏总纲!H$4:H$163,V$8:V$167,节奏总纲!AE40))</f>
        <v>121114378.37372303</v>
      </c>
      <c r="AV45" s="6">
        <v>38</v>
      </c>
      <c r="AW45" s="6">
        <f>求节点(节奏总纲!D$4:D$163,Y$8:Y$167,节奏总纲!AA41)-IF($AV45=1,0,求节点(节奏总纲!D$4:D$163,Y$8:Y$167,节奏总纲!AA40))+求节点(节奏总纲!D$4:D$103,信息索引!AK$4:AK$163,节奏总纲!AA41)</f>
        <v>7340336.7751565827</v>
      </c>
      <c r="AX45" s="6">
        <f>求节点(节奏总纲!E$4:E$163,Z$8:Z$167,节奏总纲!AB41)-IF($AV45=1,0,求节点(节奏总纲!E$4:E$163,Z$8:Z$167,节奏总纲!AB40))+求节点(节奏总纲!E$4:E$103,信息索引!AL$4:AL$163,节奏总纲!AB41)</f>
        <v>5213726.7833131403</v>
      </c>
      <c r="AY45" s="6">
        <f>求节点(节奏总纲!F$4:F$163,AA$8:AA$167,节奏总纲!AC41)-IF($AV45=1,0,求节点(节奏总纲!F$4:F$163,AA$8:AA$167,节奏总纲!AC40))+求节点(节奏总纲!F$4:F$103,信息索引!AM$4:AM$163,节奏总纲!AC41)</f>
        <v>2958917.045118364</v>
      </c>
      <c r="AZ45" s="6">
        <f>求节点(节奏总纲!G$4:G$163,AB$8:AB$167,节奏总纲!AD41)-IF($AV45=1,0,求节点(节奏总纲!G$4:G$163,AB$8:AB$167,节奏总纲!AD40))+求节点(节奏总纲!G$4:G$103,信息索引!AN$4:AN$163,节奏总纲!AD41)</f>
        <v>1414550.4327555851</v>
      </c>
      <c r="BA45" s="6">
        <f>求节点(节奏总纲!H$4:H$163,AC$8:AC$167,节奏总纲!AE41)-IF($AV45=1,0,求节点(节奏总纲!H$4:H$163,AC$8:AC$167,节奏总纲!AE40))+求节点(节奏总纲!H$4:H$103,信息索引!AO$4:AO$163,节奏总纲!AE41)</f>
        <v>356445.50370466686</v>
      </c>
      <c r="BC45" s="6">
        <v>1.74</v>
      </c>
      <c r="BD45" s="8">
        <v>38</v>
      </c>
      <c r="BE45" s="34">
        <f t="shared" si="16"/>
        <v>0.26737967914438504</v>
      </c>
      <c r="BF45" s="28">
        <f t="shared" si="17"/>
        <v>0.46524064171122992</v>
      </c>
      <c r="BG45" s="6">
        <f t="shared" si="18"/>
        <v>0.2673796791443851</v>
      </c>
      <c r="BH45" s="35">
        <v>0</v>
      </c>
      <c r="BI45" s="34" t="e">
        <f t="shared" si="19"/>
        <v>#VALUE!</v>
      </c>
      <c r="BJ45" s="6">
        <v>0</v>
      </c>
      <c r="BK45" s="6" t="e">
        <f t="shared" si="20"/>
        <v>#VALUE!</v>
      </c>
      <c r="BL45" s="28" t="e">
        <f>求节点(节奏总纲!D$4:D$163,[4]士兵阶位属性!CY$4:CY$163,节奏总纲!AA41)</f>
        <v>#VALUE!</v>
      </c>
      <c r="BM45" s="34">
        <f t="shared" si="22"/>
        <v>0.25</v>
      </c>
      <c r="BN45" s="6">
        <f t="shared" si="107"/>
        <v>0</v>
      </c>
      <c r="BO45" s="6">
        <f t="shared" si="23"/>
        <v>0.25</v>
      </c>
      <c r="BP45" s="35">
        <f t="shared" si="107"/>
        <v>0.5</v>
      </c>
      <c r="BQ45" s="6" t="e">
        <f t="shared" si="24"/>
        <v>#VALUE!</v>
      </c>
      <c r="BR45" s="8">
        <f t="shared" si="25"/>
        <v>96753449.516900718</v>
      </c>
      <c r="BS45" s="8">
        <f t="shared" si="26"/>
        <v>168351002.15940726</v>
      </c>
      <c r="BT45" s="8">
        <f t="shared" si="27"/>
        <v>96753449.516900748</v>
      </c>
      <c r="BU45" s="8">
        <f t="shared" si="28"/>
        <v>0</v>
      </c>
      <c r="BV45" s="8" t="e">
        <f t="shared" si="29"/>
        <v>#VALUE!</v>
      </c>
      <c r="BW45" s="8">
        <f t="shared" si="30"/>
        <v>0</v>
      </c>
      <c r="BX45" s="8" t="e">
        <f t="shared" si="31"/>
        <v>#VALUE!</v>
      </c>
      <c r="BY45" s="8" t="e">
        <f t="shared" si="104"/>
        <v>#VALUE!</v>
      </c>
      <c r="BZ45" s="8">
        <f t="shared" si="32"/>
        <v>20236889.330324009</v>
      </c>
      <c r="CA45" s="8">
        <f t="shared" si="33"/>
        <v>0</v>
      </c>
      <c r="CB45" s="8">
        <f t="shared" si="34"/>
        <v>20236889.330324009</v>
      </c>
      <c r="CC45" s="8">
        <f t="shared" si="35"/>
        <v>40473778.660648018</v>
      </c>
      <c r="CD45" s="38" t="e">
        <f>SUM(BR$8:BR45)+SUM(BV$8:BV45)+SUM(BZ$8:BZ45)</f>
        <v>#VALUE!</v>
      </c>
      <c r="CE45" s="38">
        <f>SUM(BS$8:BS45)+SUM(BW$8:BW45)+SUM(CA$8:CA45)</f>
        <v>824557064.12702739</v>
      </c>
      <c r="CF45" s="38" t="e">
        <f>SUM(BT$8:BT45)+SUM(BX$8:BX45)+SUM(CB$8:CB45)</f>
        <v>#VALUE!</v>
      </c>
      <c r="CG45" s="38" t="e">
        <f>SUM(BU$8:BU45)+SUM(BY$8:BY45)+SUM(CC$8:CC45)</f>
        <v>#VALUE!</v>
      </c>
      <c r="CH45" s="39" t="e">
        <f t="shared" si="36"/>
        <v>#VALUE!</v>
      </c>
      <c r="CI45" s="39" t="e">
        <f t="shared" si="37"/>
        <v>#VALUE!</v>
      </c>
      <c r="CJ45" s="39" t="e">
        <f t="shared" si="38"/>
        <v>#VALUE!</v>
      </c>
      <c r="CK45" s="39" t="e">
        <f t="shared" si="39"/>
        <v>#VALUE!</v>
      </c>
      <c r="CL45" s="6">
        <v>0.92025220797049789</v>
      </c>
      <c r="CM45" s="8">
        <f t="shared" si="40"/>
        <v>85262427.194683954</v>
      </c>
      <c r="CN45" s="8">
        <f t="shared" si="41"/>
        <v>148356623.31875005</v>
      </c>
      <c r="CO45" s="8">
        <f t="shared" si="42"/>
        <v>85262427.194683969</v>
      </c>
      <c r="CP45" s="8">
        <f t="shared" si="43"/>
        <v>0</v>
      </c>
      <c r="CQ45" s="8" t="e">
        <f t="shared" si="44"/>
        <v>#VALUE!</v>
      </c>
      <c r="CR45" s="8">
        <f t="shared" si="45"/>
        <v>0</v>
      </c>
      <c r="CS45" s="8" t="e">
        <f t="shared" si="46"/>
        <v>#VALUE!</v>
      </c>
      <c r="CT45" s="8" t="e">
        <f t="shared" si="47"/>
        <v>#VALUE!</v>
      </c>
      <c r="CU45" s="8">
        <f t="shared" si="48"/>
        <v>21232750.534188822</v>
      </c>
      <c r="CV45" s="8">
        <f t="shared" si="49"/>
        <v>0</v>
      </c>
      <c r="CW45" s="8">
        <f t="shared" si="50"/>
        <v>21232750.534188822</v>
      </c>
      <c r="CX45" s="8">
        <f t="shared" si="51"/>
        <v>42465501.068377644</v>
      </c>
      <c r="CY45" s="38" t="e">
        <f>SUM(CM$8:CM45)+SUM(CQ$8:CQ45)+SUM(CU$8:CU45)</f>
        <v>#VALUE!</v>
      </c>
      <c r="CZ45" s="38">
        <f>SUM(CN$8:CN45)+SUM(CR$8:CR45)+SUM(CV$8:CV45)</f>
        <v>730577979.23362625</v>
      </c>
      <c r="DA45" s="38" t="e">
        <f>SUM(CO$8:CO45)+SUM(CS$8:CS45)+SUM(CW$8:CW45)</f>
        <v>#VALUE!</v>
      </c>
      <c r="DB45" s="38" t="e">
        <f>SUM(CP$8:CP45)+SUM(CT$8:CT45)+SUM(CX$8:CX45)</f>
        <v>#VALUE!</v>
      </c>
      <c r="DC45" s="39" t="e">
        <f t="shared" si="52"/>
        <v>#VALUE!</v>
      </c>
      <c r="DD45" s="39" t="e">
        <f t="shared" si="53"/>
        <v>#VALUE!</v>
      </c>
      <c r="DE45" s="39" t="e">
        <f t="shared" si="54"/>
        <v>#VALUE!</v>
      </c>
      <c r="DF45" s="39" t="e">
        <f t="shared" si="55"/>
        <v>#VALUE!</v>
      </c>
      <c r="DH45" s="8">
        <f t="shared" si="56"/>
        <v>74067133.099414706</v>
      </c>
      <c r="DI45" s="8">
        <f t="shared" si="57"/>
        <v>128876811.59298158</v>
      </c>
      <c r="DJ45" s="8">
        <f t="shared" si="58"/>
        <v>74067133.099414721</v>
      </c>
      <c r="DK45" s="8">
        <f t="shared" si="59"/>
        <v>0</v>
      </c>
      <c r="DL45" s="8" t="e">
        <f t="shared" si="60"/>
        <v>#VALUE!</v>
      </c>
      <c r="DM45" s="8">
        <f t="shared" si="61"/>
        <v>0</v>
      </c>
      <c r="DN45" s="8" t="e">
        <f t="shared" si="62"/>
        <v>#VALUE!</v>
      </c>
      <c r="DO45" s="8" t="e">
        <f t="shared" si="63"/>
        <v>#VALUE!</v>
      </c>
      <c r="DP45" s="8">
        <f t="shared" si="64"/>
        <v>23149877.284118295</v>
      </c>
      <c r="DQ45" s="8">
        <f t="shared" si="65"/>
        <v>0</v>
      </c>
      <c r="DR45" s="8">
        <f t="shared" si="66"/>
        <v>23149877.284118295</v>
      </c>
      <c r="DS45" s="8">
        <f t="shared" si="67"/>
        <v>46299754.568236589</v>
      </c>
      <c r="DT45" s="38" t="e">
        <f>SUM(DH$8:DH45)+SUM(DL$8:DL45)+SUM(DP$8:DP45)</f>
        <v>#VALUE!</v>
      </c>
      <c r="DU45" s="38">
        <f>SUM(DI$8:DI45)+SUM(DM$8:DM45)+SUM(DQ$8:DQ45)</f>
        <v>639585295.46884656</v>
      </c>
      <c r="DV45" s="38" t="e">
        <f>SUM(DJ$8:DJ45)+SUM(DN$8:DN45)+SUM(DR$8:DR45)</f>
        <v>#VALUE!</v>
      </c>
      <c r="DW45" s="38" t="e">
        <f>SUM(DK$8:DK45)+SUM(DO$8:DO45)+SUM(DS$8:DS45)</f>
        <v>#VALUE!</v>
      </c>
      <c r="DX45" s="39" t="e">
        <f t="shared" si="68"/>
        <v>#VALUE!</v>
      </c>
      <c r="DY45" s="39" t="e">
        <f t="shared" si="69"/>
        <v>#VALUE!</v>
      </c>
      <c r="DZ45" s="39" t="e">
        <f t="shared" si="70"/>
        <v>#VALUE!</v>
      </c>
      <c r="EA45" s="39" t="e">
        <f t="shared" si="71"/>
        <v>#VALUE!</v>
      </c>
      <c r="EC45" s="8">
        <f t="shared" si="72"/>
        <v>64217441.585059695</v>
      </c>
      <c r="ED45" s="8">
        <f t="shared" si="73"/>
        <v>111738348.35800387</v>
      </c>
      <c r="EE45" s="8">
        <f t="shared" si="74"/>
        <v>64217441.58505971</v>
      </c>
      <c r="EF45" s="8">
        <f t="shared" si="75"/>
        <v>0</v>
      </c>
      <c r="EG45" s="8" t="e">
        <f t="shared" si="76"/>
        <v>#VALUE!</v>
      </c>
      <c r="EH45" s="8">
        <f t="shared" si="77"/>
        <v>0</v>
      </c>
      <c r="EI45" s="8" t="e">
        <f t="shared" si="78"/>
        <v>#VALUE!</v>
      </c>
      <c r="EJ45" s="8" t="e">
        <f t="shared" si="79"/>
        <v>#VALUE!</v>
      </c>
      <c r="EK45" s="8">
        <f t="shared" si="80"/>
        <v>26290051.167721182</v>
      </c>
      <c r="EL45" s="8">
        <f t="shared" si="81"/>
        <v>0</v>
      </c>
      <c r="EM45" s="8">
        <f t="shared" si="82"/>
        <v>26290051.167721182</v>
      </c>
      <c r="EN45" s="8">
        <f t="shared" si="83"/>
        <v>52580102.335442364</v>
      </c>
      <c r="EO45" s="38" t="e">
        <f>SUM(EC$8:EC45)+SUM(EG$8:EG45)+SUM(EK$8:EK45)</f>
        <v>#VALUE!</v>
      </c>
      <c r="EP45" s="38">
        <f>SUM(ED$8:ED45)+SUM(EH$8:EH45)+SUM(EL$8:EL45)</f>
        <v>554418907.11134589</v>
      </c>
      <c r="EQ45" s="38" t="e">
        <f>SUM(EE$8:EE45)+SUM(EI$8:EI45)+SUM(EM$8:EM45)</f>
        <v>#VALUE!</v>
      </c>
      <c r="ER45" s="38" t="e">
        <f>SUM(EF$8:EF45)+SUM(EJ$8:EJ45)+SUM(EN$8:EN45)</f>
        <v>#VALUE!</v>
      </c>
      <c r="ES45" s="39" t="e">
        <f t="shared" si="84"/>
        <v>#VALUE!</v>
      </c>
      <c r="ET45" s="39" t="e">
        <f t="shared" si="85"/>
        <v>#VALUE!</v>
      </c>
      <c r="EU45" s="39" t="e">
        <f t="shared" si="86"/>
        <v>#VALUE!</v>
      </c>
      <c r="EV45" s="39" t="e">
        <f t="shared" si="87"/>
        <v>#VALUE!</v>
      </c>
      <c r="EX45" s="8">
        <f t="shared" si="88"/>
        <v>54950112.223670319</v>
      </c>
      <c r="EY45" s="8">
        <f t="shared" si="89"/>
        <v>95613195.269186348</v>
      </c>
      <c r="EZ45" s="8">
        <f t="shared" si="90"/>
        <v>54950112.223670334</v>
      </c>
      <c r="FA45" s="8">
        <f t="shared" si="91"/>
        <v>0</v>
      </c>
      <c r="FB45" s="8" t="e">
        <f t="shared" si="92"/>
        <v>#VALUE!</v>
      </c>
      <c r="FC45" s="8">
        <f t="shared" si="93"/>
        <v>0</v>
      </c>
      <c r="FD45" s="8" t="e">
        <f t="shared" si="94"/>
        <v>#VALUE!</v>
      </c>
      <c r="FE45" s="8" t="e">
        <f t="shared" si="95"/>
        <v>#VALUE!</v>
      </c>
      <c r="FF45" s="8">
        <f t="shared" si="105"/>
        <v>30278594.593430758</v>
      </c>
      <c r="FG45" s="8">
        <f t="shared" si="96"/>
        <v>0</v>
      </c>
      <c r="FH45" s="8">
        <f t="shared" si="97"/>
        <v>30278594.593430758</v>
      </c>
      <c r="FI45" s="8">
        <f t="shared" si="98"/>
        <v>60557189.186861515</v>
      </c>
      <c r="FJ45" s="38" t="e">
        <f>SUM(EX$8:EX45)+SUM(FB$8:FB45)+SUM(FF$8:FF45)</f>
        <v>#VALUE!</v>
      </c>
      <c r="FK45" s="38">
        <f>SUM(EY$8:EY45)+SUM(FC$8:FC45)+SUM(FG$8:FG45)</f>
        <v>473893926.83719206</v>
      </c>
      <c r="FL45" s="38" t="e">
        <f>SUM(EZ$8:EZ45)+SUM(FD$8:FD45)+SUM(FH$8:FH45)</f>
        <v>#VALUE!</v>
      </c>
      <c r="FM45" s="38" t="e">
        <f>SUM(FA$8:FA45)+SUM(FE$8:FE45)+SUM(FI$8:FI45)</f>
        <v>#VALUE!</v>
      </c>
      <c r="FN45" s="39" t="e">
        <f t="shared" si="99"/>
        <v>#VALUE!</v>
      </c>
      <c r="FO45" s="39" t="e">
        <f t="shared" si="100"/>
        <v>#VALUE!</v>
      </c>
      <c r="FP45" s="39" t="e">
        <f t="shared" si="101"/>
        <v>#VALUE!</v>
      </c>
      <c r="FQ45" s="39" t="e">
        <f t="shared" si="102"/>
        <v>#VALUE!</v>
      </c>
    </row>
    <row r="46" spans="7:173" x14ac:dyDescent="0.2">
      <c r="G46" s="6">
        <v>39</v>
      </c>
      <c r="H46" s="6">
        <f>'[1]资源-木石铜粮'!BI44</f>
        <v>91001054.938539982</v>
      </c>
      <c r="I46" s="6">
        <f>'[1]资源-木石铜粮'!BJ44</f>
        <v>91001054.938539982</v>
      </c>
      <c r="J46" s="6">
        <f>'[1]资源-木石铜粮'!BK44</f>
        <v>91001054.938539982</v>
      </c>
      <c r="K46" s="6">
        <f>'[1]资源-木石铜粮'!BL44</f>
        <v>91001054.938539982</v>
      </c>
      <c r="L46" s="6">
        <f>'[1]资源-木石铜粮'!BM44</f>
        <v>91001054.938539982</v>
      </c>
      <c r="M46" s="6">
        <f>'[1]功能-战损相关'!EM49</f>
        <v>60655467.934452996</v>
      </c>
      <c r="N46" s="6">
        <f>'[1]功能-战损相关'!EN49</f>
        <v>80455972.146606654</v>
      </c>
      <c r="O46" s="6">
        <f>'[1]功能-战损相关'!EO49</f>
        <v>106037352.76157497</v>
      </c>
      <c r="P46" s="6">
        <f>'[1]功能-战损相关'!EP49</f>
        <v>82767343.275480852</v>
      </c>
      <c r="Q46" s="6">
        <f>'[1]功能-战损相关'!EQ49</f>
        <v>46186677.900837086</v>
      </c>
      <c r="R46" s="6">
        <f>'[3]功能-圣人研究'!CA46</f>
        <v>22059136.057128035</v>
      </c>
      <c r="S46" s="6">
        <f>'[3]功能-圣人研究'!CB46</f>
        <v>27144083.453823306</v>
      </c>
      <c r="T46" s="6">
        <f>'[3]功能-圣人研究'!CC46</f>
        <v>35451441.414076768</v>
      </c>
      <c r="U46" s="6">
        <f>'[3]功能-圣人研究'!CD46</f>
        <v>48466162.099673137</v>
      </c>
      <c r="V46" s="6">
        <f>'[3]功能-圣人研究'!CE46</f>
        <v>68496028.765903175</v>
      </c>
      <c r="X46" s="6">
        <v>39</v>
      </c>
      <c r="Y46" s="6">
        <f>[4]士兵相关信息!AI45</f>
        <v>1278810.9496797961</v>
      </c>
      <c r="Z46" s="6">
        <f>[4]士兵相关信息!AJ45</f>
        <v>1127029.5099966303</v>
      </c>
      <c r="AA46" s="6">
        <f>[4]士兵相关信息!AK45</f>
        <v>944076.22808068036</v>
      </c>
      <c r="AB46" s="6">
        <f>[4]士兵相关信息!AL45</f>
        <v>757494.39277621463</v>
      </c>
      <c r="AC46" s="6">
        <f>[4]士兵相关信息!AM45</f>
        <v>548294.09160891362</v>
      </c>
      <c r="AE46" s="6">
        <v>39</v>
      </c>
      <c r="AF46" s="6">
        <f>求节点(节奏总纲!D$4:D$163,H$8:H$167,节奏总纲!AA42)-IF($AE46=1,0,求节点(节奏总纲!D$4:D$163,H$8:H$167,节奏总纲!AA41))</f>
        <v>450853291.73235726</v>
      </c>
      <c r="AG46" s="6">
        <f>求节点(节奏总纲!E$4:E$163,I$8:I$167,节奏总纲!AB42)-IF($AE46=1,0,求节点(节奏总纲!E$4:E$163,I$8:I$167,节奏总纲!AB41))</f>
        <v>398213451.668782</v>
      </c>
      <c r="AH46" s="6">
        <f>求节点(节奏总纲!F$4:F$163,J$8:J$167,节奏总纲!AC42)-IF($AE46=1,0,求节点(节奏总纲!F$4:F$163,J$8:J$167,节奏总纲!AC41))</f>
        <v>343978235.28752208</v>
      </c>
      <c r="AI46" s="6">
        <f>求节点(节奏总纲!G$4:G$163,K$8:K$167,节奏总纲!AD42)-IF($AE46=1,0,求节点(节奏总纲!G$4:G$163,K$8:K$167,节奏总纲!AD41))</f>
        <v>294868046.9838984</v>
      </c>
      <c r="AJ46" s="6">
        <f>求节点(节奏总纲!H$4:H$163,L$8:L$167,节奏总纲!AE42)-IF($AE46=1,0,求节点(节奏总纲!H$4:H$163,L$8:L$167,节奏总纲!AE41))</f>
        <v>249603319.97616899</v>
      </c>
      <c r="AK46" s="6">
        <f>求节点(节奏总纲!D$4:D$163,M$8:M$167,节奏总纲!AA42)-IF($AE46=1,0,求节点(节奏总纲!D$4:D$163,M$8:M$167,节奏总纲!AA41))</f>
        <v>231598834.45833957</v>
      </c>
      <c r="AL46" s="6">
        <f>求节点(节奏总纲!E$4:E$163,N$8:N$167,节奏总纲!AB42)-IF($AE46=1,0,求节点(节奏总纲!E$4:E$163,N$8:N$167,节奏总纲!AB41))</f>
        <v>278879602.37384796</v>
      </c>
      <c r="AM46" s="6">
        <f>求节点(节奏总纲!F$4:F$163,O$8:O$167,节奏总纲!AC42)-IF($AE46=1,0,求节点(节奏总纲!F$4:F$163,O$8:O$167,节奏总纲!AC41))</f>
        <v>256625304.68563128</v>
      </c>
      <c r="AN46" s="6">
        <f>求节点(节奏总纲!G$4:G$163,P$8:P$167,节奏总纲!AD42)-IF($AE46=1,0,求节点(节奏总纲!G$4:G$163,P$8:P$167,节奏总纲!AD41))</f>
        <v>187023605.82974815</v>
      </c>
      <c r="AO46" s="6">
        <f>求节点(节奏总纲!H$4:H$163,Q$8:Q$167,节奏总纲!AE42)-IF($AE46=1,0,求节点(节奏总纲!H$4:H$163,Q$8:Q$167,节奏总纲!AE41))</f>
        <v>90868192.857309997</v>
      </c>
      <c r="AP46" s="6">
        <f>求节点(节奏总纲!D$4:D$163,R$8:R$167,节奏总纲!AA42)-IF($AE46=1,0,求节点(节奏总纲!D$4:D$163,R$8:R$167,节奏总纲!AA41))</f>
        <v>97668047.462169647</v>
      </c>
      <c r="AQ46" s="6">
        <f>求节点(节奏总纲!E$4:E$163,S$8:S$167,节奏总纲!AB42)-IF($AE46=1,0,求节点(节奏总纲!E$4:E$163,S$8:S$167,节奏总纲!AB41))</f>
        <v>102612928.3332538</v>
      </c>
      <c r="AR46" s="6">
        <f>求节点(节奏总纲!F$4:F$163,T$8:T$167,节奏总纲!AC42)-IF($AE46=1,0,求节点(节奏总纲!F$4:F$163,T$8:T$167,节奏总纲!AC41))</f>
        <v>112663873.75400347</v>
      </c>
      <c r="AS46" s="6">
        <f>求节点(节奏总纲!G$4:G$163,U$8:U$167,节奏总纲!AD42)-IF($AE46=1,0,求节点(节奏总纲!G$4:G$163,U$8:U$167,节奏总纲!AD41))</f>
        <v>126984538.09128499</v>
      </c>
      <c r="AT46" s="6">
        <f>求节点(节奏总纲!H$4:H$163,V$8:V$167,节奏总纲!AE42)-IF($AE46=1,0,求节点(节奏总纲!H$4:H$163,V$8:V$167,节奏总纲!AE41))</f>
        <v>146701368.32212472</v>
      </c>
      <c r="AV46" s="6">
        <v>39</v>
      </c>
      <c r="AW46" s="6">
        <f>求节点(节奏总纲!D$4:D$163,Y$8:Y$167,节奏总纲!AA42)-IF($AV46=1,0,求节点(节奏总纲!D$4:D$163,Y$8:Y$167,节奏总纲!AA41))+求节点(节奏总纲!D$4:D$103,信息索引!AK$4:AK$163,节奏总纲!AA42)</f>
        <v>8815005.4628233314</v>
      </c>
      <c r="AX46" s="6">
        <f>求节点(节奏总纲!E$4:E$163,Z$8:Z$167,节奏总纲!AB42)-IF($AV46=1,0,求节点(节奏总纲!E$4:E$163,Z$8:Z$167,节奏总纲!AB41))+求节点(节奏总纲!E$4:E$103,信息索引!AL$4:AL$163,节奏总纲!AB42)</f>
        <v>6559826.3326085657</v>
      </c>
      <c r="AY46" s="6">
        <f>求节点(节奏总纲!F$4:F$163,AA$8:AA$167,节奏总纲!AC42)-IF($AV46=1,0,求节点(节奏总纲!F$4:F$163,AA$8:AA$167,节奏总纲!AC41))+求节点(节奏总纲!F$4:F$103,信息索引!AM$4:AM$163,节奏总纲!AC42)</f>
        <v>4185239.6113976208</v>
      </c>
      <c r="AZ46" s="6">
        <f>求节点(节奏总纲!G$4:G$163,AB$8:AB$167,节奏总纲!AD42)-IF($AV46=1,0,求节点(节奏总纲!G$4:G$163,AB$8:AB$167,节奏总纲!AD41))+求节点(节奏总纲!G$4:G$103,信息索引!AN$4:AN$163,节奏总纲!AD42)</f>
        <v>1874235.7309622825</v>
      </c>
      <c r="BA46" s="6">
        <f>求节点(节奏总纲!H$4:H$163,AC$8:AC$167,节奏总纲!AE42)-IF($AV46=1,0,求节点(节奏总纲!H$4:H$163,AC$8:AC$167,节奏总纲!AE41))+求节点(节奏总纲!H$4:H$103,信息索引!AO$4:AO$163,节奏总纲!AE42)</f>
        <v>518871.38562446088</v>
      </c>
      <c r="BC46" s="6">
        <v>1.76</v>
      </c>
      <c r="BD46" s="8">
        <v>39</v>
      </c>
      <c r="BE46" s="34">
        <f t="shared" si="16"/>
        <v>0.26595744680851063</v>
      </c>
      <c r="BF46" s="28">
        <f t="shared" si="17"/>
        <v>0.46808510638297873</v>
      </c>
      <c r="BG46" s="6">
        <f t="shared" si="18"/>
        <v>0.26595744680851063</v>
      </c>
      <c r="BH46" s="35">
        <v>0</v>
      </c>
      <c r="BI46" s="34" t="e">
        <f t="shared" si="19"/>
        <v>#VALUE!</v>
      </c>
      <c r="BJ46" s="6">
        <v>0</v>
      </c>
      <c r="BK46" s="6" t="e">
        <f t="shared" si="20"/>
        <v>#VALUE!</v>
      </c>
      <c r="BL46" s="28" t="e">
        <f>求节点(节奏总纲!D$4:D$163,[4]士兵阶位属性!CY$4:CY$163,节奏总纲!AA42)</f>
        <v>#VALUE!</v>
      </c>
      <c r="BM46" s="34">
        <f t="shared" si="22"/>
        <v>0.25</v>
      </c>
      <c r="BN46" s="6">
        <f t="shared" si="107"/>
        <v>0</v>
      </c>
      <c r="BO46" s="6">
        <f t="shared" si="23"/>
        <v>0.25</v>
      </c>
      <c r="BP46" s="35">
        <f t="shared" si="107"/>
        <v>0.5</v>
      </c>
      <c r="BQ46" s="6" t="e">
        <f t="shared" si="24"/>
        <v>#VALUE!</v>
      </c>
      <c r="BR46" s="8">
        <f t="shared" si="25"/>
        <v>119907790.35435033</v>
      </c>
      <c r="BS46" s="8">
        <f t="shared" si="26"/>
        <v>211037711.02365661</v>
      </c>
      <c r="BT46" s="8">
        <f t="shared" si="27"/>
        <v>119907790.35435033</v>
      </c>
      <c r="BU46" s="8">
        <f t="shared" si="28"/>
        <v>0</v>
      </c>
      <c r="BV46" s="8" t="e">
        <f t="shared" si="29"/>
        <v>#VALUE!</v>
      </c>
      <c r="BW46" s="8">
        <f t="shared" si="30"/>
        <v>0</v>
      </c>
      <c r="BX46" s="8" t="e">
        <f t="shared" si="31"/>
        <v>#VALUE!</v>
      </c>
      <c r="BY46" s="8" t="e">
        <f t="shared" si="104"/>
        <v>#VALUE!</v>
      </c>
      <c r="BZ46" s="8">
        <f t="shared" si="32"/>
        <v>24417011.865542412</v>
      </c>
      <c r="CA46" s="8">
        <f t="shared" si="33"/>
        <v>0</v>
      </c>
      <c r="CB46" s="8">
        <f t="shared" si="34"/>
        <v>24417011.865542412</v>
      </c>
      <c r="CC46" s="8">
        <f t="shared" si="35"/>
        <v>48834023.731084824</v>
      </c>
      <c r="CD46" s="38" t="e">
        <f>SUM(BR$8:BR46)+SUM(BV$8:BV46)+SUM(BZ$8:BZ46)</f>
        <v>#VALUE!</v>
      </c>
      <c r="CE46" s="38">
        <f>SUM(BS$8:BS46)+SUM(BW$8:BW46)+SUM(CA$8:CA46)</f>
        <v>1035594775.150684</v>
      </c>
      <c r="CF46" s="38" t="e">
        <f>SUM(BT$8:BT46)+SUM(BX$8:BX46)+SUM(CB$8:CB46)</f>
        <v>#VALUE!</v>
      </c>
      <c r="CG46" s="38" t="e">
        <f>SUM(BU$8:BU46)+SUM(BY$8:BY46)+SUM(CC$8:CC46)</f>
        <v>#VALUE!</v>
      </c>
      <c r="CH46" s="39" t="e">
        <f t="shared" si="36"/>
        <v>#VALUE!</v>
      </c>
      <c r="CI46" s="39" t="e">
        <f t="shared" si="37"/>
        <v>#VALUE!</v>
      </c>
      <c r="CJ46" s="39" t="e">
        <f t="shared" si="38"/>
        <v>#VALUE!</v>
      </c>
      <c r="CK46" s="39" t="e">
        <f t="shared" si="39"/>
        <v>#VALUE!</v>
      </c>
      <c r="CL46" s="6">
        <v>0.89939902344984712</v>
      </c>
      <c r="CM46" s="8">
        <f t="shared" si="40"/>
        <v>105907832.89063351</v>
      </c>
      <c r="CN46" s="8">
        <f t="shared" si="41"/>
        <v>186397785.88751498</v>
      </c>
      <c r="CO46" s="8">
        <f t="shared" si="42"/>
        <v>105907832.89063351</v>
      </c>
      <c r="CP46" s="8">
        <f t="shared" si="43"/>
        <v>0</v>
      </c>
      <c r="CQ46" s="8" t="e">
        <f t="shared" si="44"/>
        <v>#VALUE!</v>
      </c>
      <c r="CR46" s="8">
        <f t="shared" si="45"/>
        <v>0</v>
      </c>
      <c r="CS46" s="8" t="e">
        <f t="shared" si="46"/>
        <v>#VALUE!</v>
      </c>
      <c r="CT46" s="8" t="e">
        <f t="shared" si="47"/>
        <v>#VALUE!</v>
      </c>
      <c r="CU46" s="8">
        <f t="shared" si="48"/>
        <v>25653232.08331345</v>
      </c>
      <c r="CV46" s="8">
        <f t="shared" si="49"/>
        <v>0</v>
      </c>
      <c r="CW46" s="8">
        <f t="shared" si="50"/>
        <v>25653232.08331345</v>
      </c>
      <c r="CX46" s="8">
        <f t="shared" si="51"/>
        <v>51306464.1666269</v>
      </c>
      <c r="CY46" s="38" t="e">
        <f>SUM(CM$8:CM46)+SUM(CQ$8:CQ46)+SUM(CU$8:CU46)</f>
        <v>#VALUE!</v>
      </c>
      <c r="CZ46" s="38">
        <f>SUM(CN$8:CN46)+SUM(CR$8:CR46)+SUM(CV$8:CV46)</f>
        <v>916975765.1211412</v>
      </c>
      <c r="DA46" s="38" t="e">
        <f>SUM(CO$8:CO46)+SUM(CS$8:CS46)+SUM(CW$8:CW46)</f>
        <v>#VALUE!</v>
      </c>
      <c r="DB46" s="38" t="e">
        <f>SUM(CP$8:CP46)+SUM(CT$8:CT46)+SUM(CX$8:CX46)</f>
        <v>#VALUE!</v>
      </c>
      <c r="DC46" s="39" t="e">
        <f t="shared" si="52"/>
        <v>#VALUE!</v>
      </c>
      <c r="DD46" s="39" t="e">
        <f t="shared" si="53"/>
        <v>#VALUE!</v>
      </c>
      <c r="DE46" s="39" t="e">
        <f t="shared" si="54"/>
        <v>#VALUE!</v>
      </c>
      <c r="DF46" s="39" t="e">
        <f t="shared" si="55"/>
        <v>#VALUE!</v>
      </c>
      <c r="DH46" s="8">
        <f t="shared" si="56"/>
        <v>91483573.214766502</v>
      </c>
      <c r="DI46" s="8">
        <f t="shared" si="57"/>
        <v>161011088.85798907</v>
      </c>
      <c r="DJ46" s="8">
        <f t="shared" si="58"/>
        <v>91483573.214766502</v>
      </c>
      <c r="DK46" s="8">
        <f t="shared" si="59"/>
        <v>0</v>
      </c>
      <c r="DL46" s="8" t="e">
        <f t="shared" si="60"/>
        <v>#VALUE!</v>
      </c>
      <c r="DM46" s="8">
        <f t="shared" si="61"/>
        <v>0</v>
      </c>
      <c r="DN46" s="8" t="e">
        <f t="shared" si="62"/>
        <v>#VALUE!</v>
      </c>
      <c r="DO46" s="8" t="e">
        <f t="shared" si="63"/>
        <v>#VALUE!</v>
      </c>
      <c r="DP46" s="8">
        <f t="shared" si="64"/>
        <v>28165968.438500866</v>
      </c>
      <c r="DQ46" s="8">
        <f t="shared" si="65"/>
        <v>0</v>
      </c>
      <c r="DR46" s="8">
        <f t="shared" si="66"/>
        <v>28165968.438500866</v>
      </c>
      <c r="DS46" s="8">
        <f t="shared" si="67"/>
        <v>56331936.877001733</v>
      </c>
      <c r="DT46" s="38" t="e">
        <f>SUM(DH$8:DH46)+SUM(DL$8:DL46)+SUM(DP$8:DP46)</f>
        <v>#VALUE!</v>
      </c>
      <c r="DU46" s="38">
        <f>SUM(DI$8:DI46)+SUM(DM$8:DM46)+SUM(DQ$8:DQ46)</f>
        <v>800596384.32683563</v>
      </c>
      <c r="DV46" s="38" t="e">
        <f>SUM(DJ$8:DJ46)+SUM(DN$8:DN46)+SUM(DR$8:DR46)</f>
        <v>#VALUE!</v>
      </c>
      <c r="DW46" s="38" t="e">
        <f>SUM(DK$8:DK46)+SUM(DO$8:DO46)+SUM(DS$8:DS46)</f>
        <v>#VALUE!</v>
      </c>
      <c r="DX46" s="39" t="e">
        <f t="shared" si="68"/>
        <v>#VALUE!</v>
      </c>
      <c r="DY46" s="39" t="e">
        <f t="shared" si="69"/>
        <v>#VALUE!</v>
      </c>
      <c r="DZ46" s="39" t="e">
        <f t="shared" si="70"/>
        <v>#VALUE!</v>
      </c>
      <c r="EA46" s="39" t="e">
        <f t="shared" si="71"/>
        <v>#VALUE!</v>
      </c>
      <c r="EC46" s="8">
        <f t="shared" si="72"/>
        <v>78422352.921249568</v>
      </c>
      <c r="ED46" s="8">
        <f t="shared" si="73"/>
        <v>138023341.14139926</v>
      </c>
      <c r="EE46" s="8">
        <f t="shared" si="74"/>
        <v>78422352.921249568</v>
      </c>
      <c r="EF46" s="8">
        <f t="shared" si="75"/>
        <v>0</v>
      </c>
      <c r="EG46" s="8" t="e">
        <f t="shared" si="76"/>
        <v>#VALUE!</v>
      </c>
      <c r="EH46" s="8">
        <f t="shared" si="77"/>
        <v>0</v>
      </c>
      <c r="EI46" s="8" t="e">
        <f t="shared" si="78"/>
        <v>#VALUE!</v>
      </c>
      <c r="EJ46" s="8" t="e">
        <f t="shared" si="79"/>
        <v>#VALUE!</v>
      </c>
      <c r="EK46" s="8">
        <f t="shared" si="80"/>
        <v>31746134.522821248</v>
      </c>
      <c r="EL46" s="8">
        <f t="shared" si="81"/>
        <v>0</v>
      </c>
      <c r="EM46" s="8">
        <f t="shared" si="82"/>
        <v>31746134.522821248</v>
      </c>
      <c r="EN46" s="8">
        <f t="shared" si="83"/>
        <v>63492269.045642495</v>
      </c>
      <c r="EO46" s="38" t="e">
        <f>SUM(EC$8:EC46)+SUM(EG$8:EG46)+SUM(EK$8:EK46)</f>
        <v>#VALUE!</v>
      </c>
      <c r="EP46" s="38">
        <f>SUM(ED$8:ED46)+SUM(EH$8:EH46)+SUM(EL$8:EL46)</f>
        <v>692442248.25274515</v>
      </c>
      <c r="EQ46" s="38" t="e">
        <f>SUM(EE$8:EE46)+SUM(EI$8:EI46)+SUM(EM$8:EM46)</f>
        <v>#VALUE!</v>
      </c>
      <c r="ER46" s="38" t="e">
        <f>SUM(EF$8:EF46)+SUM(EJ$8:EJ46)+SUM(EN$8:EN46)</f>
        <v>#VALUE!</v>
      </c>
      <c r="ES46" s="39" t="e">
        <f t="shared" si="84"/>
        <v>#VALUE!</v>
      </c>
      <c r="ET46" s="39" t="e">
        <f t="shared" si="85"/>
        <v>#VALUE!</v>
      </c>
      <c r="EU46" s="39" t="e">
        <f t="shared" si="86"/>
        <v>#VALUE!</v>
      </c>
      <c r="EV46" s="39" t="e">
        <f t="shared" si="87"/>
        <v>#VALUE!</v>
      </c>
      <c r="EX46" s="8">
        <f t="shared" si="88"/>
        <v>66383861.69578962</v>
      </c>
      <c r="EY46" s="8">
        <f t="shared" si="89"/>
        <v>116835596.58458975</v>
      </c>
      <c r="EZ46" s="8">
        <f t="shared" si="90"/>
        <v>66383861.69578962</v>
      </c>
      <c r="FA46" s="8">
        <f t="shared" si="91"/>
        <v>0</v>
      </c>
      <c r="FB46" s="8" t="e">
        <f t="shared" si="92"/>
        <v>#VALUE!</v>
      </c>
      <c r="FC46" s="8">
        <f t="shared" si="93"/>
        <v>0</v>
      </c>
      <c r="FD46" s="8" t="e">
        <f t="shared" si="94"/>
        <v>#VALUE!</v>
      </c>
      <c r="FE46" s="8" t="e">
        <f t="shared" si="95"/>
        <v>#VALUE!</v>
      </c>
      <c r="FF46" s="8">
        <f t="shared" si="105"/>
        <v>36675342.08053118</v>
      </c>
      <c r="FG46" s="8">
        <f t="shared" si="96"/>
        <v>0</v>
      </c>
      <c r="FH46" s="8">
        <f t="shared" si="97"/>
        <v>36675342.08053118</v>
      </c>
      <c r="FI46" s="8">
        <f t="shared" si="98"/>
        <v>73350684.16106236</v>
      </c>
      <c r="FJ46" s="38" t="e">
        <f>SUM(EX$8:EX46)+SUM(FB$8:FB46)+SUM(FF$8:FF46)</f>
        <v>#VALUE!</v>
      </c>
      <c r="FK46" s="38">
        <f>SUM(EY$8:EY46)+SUM(FC$8:FC46)+SUM(FG$8:FG46)</f>
        <v>590729523.42178178</v>
      </c>
      <c r="FL46" s="38" t="e">
        <f>SUM(EZ$8:EZ46)+SUM(FD$8:FD46)+SUM(FH$8:FH46)</f>
        <v>#VALUE!</v>
      </c>
      <c r="FM46" s="38" t="e">
        <f>SUM(FA$8:FA46)+SUM(FE$8:FE46)+SUM(FI$8:FI46)</f>
        <v>#VALUE!</v>
      </c>
      <c r="FN46" s="39" t="e">
        <f t="shared" si="99"/>
        <v>#VALUE!</v>
      </c>
      <c r="FO46" s="39" t="e">
        <f t="shared" si="100"/>
        <v>#VALUE!</v>
      </c>
      <c r="FP46" s="39" t="e">
        <f t="shared" si="101"/>
        <v>#VALUE!</v>
      </c>
      <c r="FQ46" s="39" t="e">
        <f t="shared" si="102"/>
        <v>#VALUE!</v>
      </c>
    </row>
    <row r="47" spans="7:173" x14ac:dyDescent="0.2">
      <c r="G47" s="6">
        <v>40</v>
      </c>
      <c r="H47" s="6">
        <f>'[1]资源-木石铜粮'!BI45</f>
        <v>102045709.42089899</v>
      </c>
      <c r="I47" s="6">
        <f>'[1]资源-木石铜粮'!BJ45</f>
        <v>102045709.42089899</v>
      </c>
      <c r="J47" s="6">
        <f>'[1]资源-木石铜粮'!BK45</f>
        <v>102045709.42089899</v>
      </c>
      <c r="K47" s="6">
        <f>'[1]资源-木石铜粮'!BL45</f>
        <v>102045709.42089899</v>
      </c>
      <c r="L47" s="6">
        <f>'[1]资源-木石铜粮'!BM45</f>
        <v>102045709.42089899</v>
      </c>
      <c r="M47" s="6">
        <f>'[1]功能-战损相关'!EM50</f>
        <v>66836408.596185975</v>
      </c>
      <c r="N47" s="6">
        <f>'[1]功能-战损相关'!EN50</f>
        <v>88231615.461956367</v>
      </c>
      <c r="O47" s="6">
        <f>'[1]功能-战损相关'!EO50</f>
        <v>115694317.93547146</v>
      </c>
      <c r="P47" s="6">
        <f>'[1]功能-战损相关'!EP50</f>
        <v>90997233.73146978</v>
      </c>
      <c r="Q47" s="6">
        <f>'[1]功能-战损相关'!EQ50</f>
        <v>50981611.286529005</v>
      </c>
      <c r="R47" s="6">
        <f>'[3]功能-圣人研究'!CA47</f>
        <v>25245521.472876996</v>
      </c>
      <c r="S47" s="6">
        <f>'[3]功能-圣人研究'!CB47</f>
        <v>31089497.873132426</v>
      </c>
      <c r="T47" s="6">
        <f>'[3]功能-圣人研究'!CC47</f>
        <v>40496394.794083521</v>
      </c>
      <c r="U47" s="6">
        <f>'[3]功能-圣人研究'!CD47</f>
        <v>55207923.027164601</v>
      </c>
      <c r="V47" s="6">
        <f>'[3]功能-圣人研究'!CE47</f>
        <v>78303397.555215642</v>
      </c>
      <c r="X47" s="6">
        <v>40</v>
      </c>
      <c r="Y47" s="6">
        <f>[4]士兵相关信息!AI46</f>
        <v>1384886.6910854934</v>
      </c>
      <c r="Z47" s="6">
        <f>[4]士兵相关信息!AJ46</f>
        <v>1217310.6640765392</v>
      </c>
      <c r="AA47" s="6">
        <f>[4]士兵相关信息!AK46</f>
        <v>1019909.7937255172</v>
      </c>
      <c r="AB47" s="6">
        <f>[4]士兵相关信息!AL46</f>
        <v>804577.5225054269</v>
      </c>
      <c r="AC47" s="6">
        <f>[4]士兵相关信息!AM46</f>
        <v>571968.14137083734</v>
      </c>
      <c r="AE47" s="6">
        <v>40</v>
      </c>
      <c r="AF47" s="6">
        <f>求节点(节奏总纲!D$4:D$163,H$8:H$167,节奏总纲!AA43)-IF($AE47=1,0,求节点(节奏总纲!D$4:D$163,H$8:H$167,节奏总纲!AA42))</f>
        <v>553628242.12852764</v>
      </c>
      <c r="AG47" s="6">
        <f>求节点(节奏总纲!E$4:E$163,I$8:I$167,节奏总纲!AB43)-IF($AE47=1,0,求节点(节奏总纲!E$4:E$163,I$8:I$167,节奏总纲!AB42))</f>
        <v>503715417.8826704</v>
      </c>
      <c r="AH47" s="6">
        <f>求节点(节奏总纲!F$4:F$163,J$8:J$167,节奏总纲!AC43)-IF($AE47=1,0,求节点(节奏总纲!F$4:F$163,J$8:J$167,节奏总纲!AC42))</f>
        <v>456966853.88605285</v>
      </c>
      <c r="AI47" s="6">
        <f>求节点(节奏总纲!G$4:G$163,K$8:K$167,节奏总纲!AD43)-IF($AE47=1,0,求节点(节奏总纲!G$4:G$163,K$8:K$167,节奏总纲!AD42))</f>
        <v>393833803.00793362</v>
      </c>
      <c r="AJ47" s="6">
        <f>求节点(节奏总纲!H$4:H$163,L$8:L$167,节奏总纲!AE43)-IF($AE47=1,0,求节点(节奏总纲!H$4:H$163,L$8:L$167,节奏总纲!AE42))</f>
        <v>332153622.79868889</v>
      </c>
      <c r="AK47" s="6">
        <f>求节点(节奏总纲!D$4:D$163,M$8:M$167,节奏总纲!AA43)-IF($AE47=1,0,求节点(节奏总纲!D$4:D$163,M$8:M$167,节奏总纲!AA42))</f>
        <v>286632753.55588317</v>
      </c>
      <c r="AL47" s="6">
        <f>求节点(节奏总纲!E$4:E$163,N$8:N$167,节奏总纲!AB43)-IF($AE47=1,0,求节点(节奏总纲!E$4:E$163,N$8:N$167,节奏总纲!AB42))</f>
        <v>326436055.93490219</v>
      </c>
      <c r="AM47" s="6">
        <f>求节点(节奏总纲!F$4:F$163,O$8:O$167,节奏总纲!AC43)-IF($AE47=1,0,求节点(节奏总纲!F$4:F$163,O$8:O$167,节奏总纲!AC42))</f>
        <v>379016188.70580506</v>
      </c>
      <c r="AN47" s="6">
        <f>求节点(节奏总纲!G$4:G$163,P$8:P$167,节奏总纲!AD43)-IF($AE47=1,0,求节点(节奏总纲!G$4:G$163,P$8:P$167,节奏总纲!AD42))</f>
        <v>231356495.65432823</v>
      </c>
      <c r="AO47" s="6">
        <f>求节点(节奏总纲!H$4:H$163,Q$8:Q$167,节奏总纲!AE43)-IF($AE47=1,0,求节点(节奏总纲!H$4:H$163,Q$8:Q$167,节奏总纲!AE42))</f>
        <v>112552429.05008495</v>
      </c>
      <c r="AP47" s="6">
        <f>求节点(节奏总纲!D$4:D$163,R$8:R$167,节奏总纲!AA43)-IF($AE47=1,0,求节点(节奏总纲!D$4:D$163,R$8:R$167,节奏总纲!AA42))</f>
        <v>116334358.30134165</v>
      </c>
      <c r="AQ47" s="6">
        <f>求节点(节奏总纲!E$4:E$163,S$8:S$167,节奏总纲!AB43)-IF($AE47=1,0,求节点(节奏总纲!E$4:E$163,S$8:S$167,节奏总纲!AB42))</f>
        <v>122418359.22374594</v>
      </c>
      <c r="AR47" s="6">
        <f>求节点(节奏总纲!F$4:F$163,T$8:T$167,节奏总纲!AC43)-IF($AE47=1,0,求节点(节奏总纲!F$4:F$163,T$8:T$167,节奏总纲!AC42))</f>
        <v>134180572.60127568</v>
      </c>
      <c r="AS47" s="6">
        <f>求节点(节奏总纲!G$4:G$163,U$8:U$167,节奏总纲!AD43)-IF($AE47=1,0,求节点(节奏总纲!G$4:G$163,U$8:U$167,节奏总纲!AD42))</f>
        <v>150186019.54164219</v>
      </c>
      <c r="AT47" s="6">
        <f>求节点(节奏总纲!H$4:H$163,V$8:V$167,节奏总纲!AE43)-IF($AE47=1,0,求节点(节奏总纲!H$4:H$163,V$8:V$167,节奏总纲!AE42))</f>
        <v>175015134.84424436</v>
      </c>
      <c r="AV47" s="6">
        <v>40</v>
      </c>
      <c r="AW47" s="6">
        <f>求节点(节奏总纲!D$4:D$163,Y$8:Y$167,节奏总纲!AA43)-IF($AV47=1,0,求节点(节奏总纲!D$4:D$163,Y$8:Y$167,节奏总纲!AA42))+求节点(节奏总纲!D$4:D$103,信息索引!AK$4:AK$163,节奏总纲!AA43)</f>
        <v>10554058.011674628</v>
      </c>
      <c r="AX47" s="6">
        <f>求节点(节奏总纲!E$4:E$163,Z$8:Z$167,节奏总纲!AB43)-IF($AV47=1,0,求节点(节奏总纲!E$4:E$163,Z$8:Z$167,节奏总纲!AB42))+求节点(节奏总纲!E$4:E$103,信息索引!AL$4:AL$163,节奏总纲!AB43)</f>
        <v>8076777.727479903</v>
      </c>
      <c r="AY47" s="6">
        <f>求节点(节奏总纲!F$4:F$163,AA$8:AA$167,节奏总纲!AC43)-IF($AV47=1,0,求节点(节奏总纲!F$4:F$163,AA$8:AA$167,节奏总纲!AC42))+求节点(节奏总纲!F$4:F$103,信息索引!AM$4:AM$163,节奏总纲!AC43)</f>
        <v>5287685.3778934004</v>
      </c>
      <c r="AZ47" s="6">
        <f>求节点(节奏总纲!G$4:G$163,AB$8:AB$167,节奏总纲!AD43)-IF($AV47=1,0,求节点(节奏总纲!G$4:G$163,AB$8:AB$167,节奏总纲!AD42))+求节点(节奏总纲!G$4:G$103,信息索引!AN$4:AN$163,节奏总纲!AD43)</f>
        <v>2375132.0997763812</v>
      </c>
      <c r="BA47" s="6">
        <f>求节点(节奏总纲!H$4:H$163,AC$8:AC$167,节奏总纲!AE43)-IF($AV47=1,0,求节点(节奏总纲!H$4:H$163,AC$8:AC$167,节奏总纲!AE42))+求节点(节奏总纲!H$4:H$103,信息索引!AO$4:AO$163,节奏总纲!AE43)</f>
        <v>730530.44939471316</v>
      </c>
      <c r="BC47" s="6">
        <v>1.78</v>
      </c>
      <c r="BD47" s="8">
        <v>40</v>
      </c>
      <c r="BE47" s="34">
        <f t="shared" si="16"/>
        <v>0.26455026455026454</v>
      </c>
      <c r="BF47" s="28">
        <f t="shared" si="17"/>
        <v>0.47089947089947087</v>
      </c>
      <c r="BG47" s="6">
        <f t="shared" si="18"/>
        <v>0.26455026455026459</v>
      </c>
      <c r="BH47" s="35">
        <v>0</v>
      </c>
      <c r="BI47" s="34" t="e">
        <f t="shared" si="19"/>
        <v>#VALUE!</v>
      </c>
      <c r="BJ47" s="6">
        <v>0</v>
      </c>
      <c r="BK47" s="6" t="e">
        <f t="shared" si="20"/>
        <v>#VALUE!</v>
      </c>
      <c r="BL47" s="28" t="e">
        <f>求节点(节奏总纲!D$4:D$163,[4]士兵阶位属性!CY$4:CY$163,节奏总纲!AA43)</f>
        <v>#VALUE!</v>
      </c>
      <c r="BM47" s="34">
        <f t="shared" si="22"/>
        <v>0.25</v>
      </c>
      <c r="BN47" s="6">
        <f t="shared" si="107"/>
        <v>0</v>
      </c>
      <c r="BO47" s="6">
        <f t="shared" si="23"/>
        <v>0.25</v>
      </c>
      <c r="BP47" s="35">
        <f t="shared" si="107"/>
        <v>0.5</v>
      </c>
      <c r="BQ47" s="6" t="e">
        <f t="shared" si="24"/>
        <v>#VALUE!</v>
      </c>
      <c r="BR47" s="8">
        <f t="shared" si="25"/>
        <v>146462497.91759989</v>
      </c>
      <c r="BS47" s="8">
        <f t="shared" si="26"/>
        <v>260703246.29332781</v>
      </c>
      <c r="BT47" s="8">
        <f t="shared" si="27"/>
        <v>146462497.91759992</v>
      </c>
      <c r="BU47" s="8">
        <f t="shared" si="28"/>
        <v>0</v>
      </c>
      <c r="BV47" s="8" t="e">
        <f t="shared" si="29"/>
        <v>#VALUE!</v>
      </c>
      <c r="BW47" s="8">
        <f t="shared" si="30"/>
        <v>0</v>
      </c>
      <c r="BX47" s="8" t="e">
        <f t="shared" si="31"/>
        <v>#VALUE!</v>
      </c>
      <c r="BY47" s="8" t="e">
        <f t="shared" si="104"/>
        <v>#VALUE!</v>
      </c>
      <c r="BZ47" s="8">
        <f t="shared" si="32"/>
        <v>29083589.575335413</v>
      </c>
      <c r="CA47" s="8">
        <f t="shared" si="33"/>
        <v>0</v>
      </c>
      <c r="CB47" s="8">
        <f t="shared" si="34"/>
        <v>29083589.575335413</v>
      </c>
      <c r="CC47" s="8">
        <f t="shared" si="35"/>
        <v>58167179.150670826</v>
      </c>
      <c r="CD47" s="38" t="e">
        <f>SUM(BR$8:BR47)+SUM(BV$8:BV47)+SUM(BZ$8:BZ47)</f>
        <v>#VALUE!</v>
      </c>
      <c r="CE47" s="38">
        <f>SUM(BS$8:BS47)+SUM(BW$8:BW47)+SUM(CA$8:CA47)</f>
        <v>1296298021.4440117</v>
      </c>
      <c r="CF47" s="38" t="e">
        <f>SUM(BT$8:BT47)+SUM(BX$8:BX47)+SUM(CB$8:CB47)</f>
        <v>#VALUE!</v>
      </c>
      <c r="CG47" s="38" t="e">
        <f>SUM(BU$8:BU47)+SUM(BY$8:BY47)+SUM(CC$8:CC47)</f>
        <v>#VALUE!</v>
      </c>
      <c r="CH47" s="39" t="e">
        <f t="shared" si="36"/>
        <v>#VALUE!</v>
      </c>
      <c r="CI47" s="39" t="e">
        <f t="shared" si="37"/>
        <v>#VALUE!</v>
      </c>
      <c r="CJ47" s="39" t="e">
        <f t="shared" si="38"/>
        <v>#VALUE!</v>
      </c>
      <c r="CK47" s="39" t="e">
        <f t="shared" si="39"/>
        <v>#VALUE!</v>
      </c>
      <c r="CL47" s="6">
        <v>0.8803134776924344</v>
      </c>
      <c r="CM47" s="8">
        <f t="shared" si="40"/>
        <v>133258047.05890751</v>
      </c>
      <c r="CN47" s="8">
        <f t="shared" si="41"/>
        <v>237199323.76485536</v>
      </c>
      <c r="CO47" s="8">
        <f t="shared" si="42"/>
        <v>133258047.05890754</v>
      </c>
      <c r="CP47" s="8">
        <f t="shared" si="43"/>
        <v>0</v>
      </c>
      <c r="CQ47" s="8" t="e">
        <f t="shared" si="44"/>
        <v>#VALUE!</v>
      </c>
      <c r="CR47" s="8">
        <f t="shared" si="45"/>
        <v>0</v>
      </c>
      <c r="CS47" s="8" t="e">
        <f t="shared" si="46"/>
        <v>#VALUE!</v>
      </c>
      <c r="CT47" s="8" t="e">
        <f t="shared" si="47"/>
        <v>#VALUE!</v>
      </c>
      <c r="CU47" s="8">
        <f t="shared" si="48"/>
        <v>30604589.805936486</v>
      </c>
      <c r="CV47" s="8">
        <f t="shared" si="49"/>
        <v>0</v>
      </c>
      <c r="CW47" s="8">
        <f t="shared" si="50"/>
        <v>30604589.805936486</v>
      </c>
      <c r="CX47" s="8">
        <f t="shared" si="51"/>
        <v>61209179.611872971</v>
      </c>
      <c r="CY47" s="38" t="e">
        <f>SUM(CM$8:CM47)+SUM(CQ$8:CQ47)+SUM(CU$8:CU47)</f>
        <v>#VALUE!</v>
      </c>
      <c r="CZ47" s="38">
        <f>SUM(CN$8:CN47)+SUM(CR$8:CR47)+SUM(CV$8:CV47)</f>
        <v>1154175088.8859966</v>
      </c>
      <c r="DA47" s="38" t="e">
        <f>SUM(CO$8:CO47)+SUM(CS$8:CS47)+SUM(CW$8:CW47)</f>
        <v>#VALUE!</v>
      </c>
      <c r="DB47" s="38" t="e">
        <f>SUM(CP$8:CP47)+SUM(CT$8:CT47)+SUM(CX$8:CX47)</f>
        <v>#VALUE!</v>
      </c>
      <c r="DC47" s="39" t="e">
        <f t="shared" si="52"/>
        <v>#VALUE!</v>
      </c>
      <c r="DD47" s="39" t="e">
        <f t="shared" si="53"/>
        <v>#VALUE!</v>
      </c>
      <c r="DE47" s="39" t="e">
        <f t="shared" si="54"/>
        <v>#VALUE!</v>
      </c>
      <c r="DF47" s="39" t="e">
        <f t="shared" si="55"/>
        <v>#VALUE!</v>
      </c>
      <c r="DH47" s="8">
        <f t="shared" si="56"/>
        <v>120890702.08625735</v>
      </c>
      <c r="DI47" s="8">
        <f t="shared" si="57"/>
        <v>215185449.71353811</v>
      </c>
      <c r="DJ47" s="8">
        <f t="shared" si="58"/>
        <v>120890702.08625738</v>
      </c>
      <c r="DK47" s="8">
        <f t="shared" si="59"/>
        <v>0</v>
      </c>
      <c r="DL47" s="8" t="e">
        <f t="shared" si="60"/>
        <v>#VALUE!</v>
      </c>
      <c r="DM47" s="8">
        <f t="shared" si="61"/>
        <v>0</v>
      </c>
      <c r="DN47" s="8" t="e">
        <f t="shared" si="62"/>
        <v>#VALUE!</v>
      </c>
      <c r="DO47" s="8" t="e">
        <f t="shared" si="63"/>
        <v>#VALUE!</v>
      </c>
      <c r="DP47" s="8">
        <f t="shared" si="64"/>
        <v>33545143.150318921</v>
      </c>
      <c r="DQ47" s="8">
        <f t="shared" si="65"/>
        <v>0</v>
      </c>
      <c r="DR47" s="8">
        <f t="shared" si="66"/>
        <v>33545143.150318921</v>
      </c>
      <c r="DS47" s="8">
        <f t="shared" si="67"/>
        <v>67090286.300637841</v>
      </c>
      <c r="DT47" s="38" t="e">
        <f>SUM(DH$8:DH47)+SUM(DL$8:DL47)+SUM(DP$8:DP47)</f>
        <v>#VALUE!</v>
      </c>
      <c r="DU47" s="38">
        <f>SUM(DI$8:DI47)+SUM(DM$8:DM47)+SUM(DQ$8:DQ47)</f>
        <v>1015781834.0403738</v>
      </c>
      <c r="DV47" s="38" t="e">
        <f>SUM(DJ$8:DJ47)+SUM(DN$8:DN47)+SUM(DR$8:DR47)</f>
        <v>#VALUE!</v>
      </c>
      <c r="DW47" s="38" t="e">
        <f>SUM(DK$8:DK47)+SUM(DO$8:DO47)+SUM(DS$8:DS47)</f>
        <v>#VALUE!</v>
      </c>
      <c r="DX47" s="39" t="e">
        <f t="shared" si="68"/>
        <v>#VALUE!</v>
      </c>
      <c r="DY47" s="39" t="e">
        <f t="shared" si="69"/>
        <v>#VALUE!</v>
      </c>
      <c r="DZ47" s="39" t="e">
        <f t="shared" si="70"/>
        <v>#VALUE!</v>
      </c>
      <c r="EA47" s="39" t="e">
        <f t="shared" si="71"/>
        <v>#VALUE!</v>
      </c>
      <c r="EC47" s="8">
        <f t="shared" si="72"/>
        <v>104188836.7745856</v>
      </c>
      <c r="ED47" s="8">
        <f t="shared" si="73"/>
        <v>185456129.45876238</v>
      </c>
      <c r="EE47" s="8">
        <f t="shared" si="74"/>
        <v>104188836.77458563</v>
      </c>
      <c r="EF47" s="8">
        <f t="shared" si="75"/>
        <v>0</v>
      </c>
      <c r="EG47" s="8" t="e">
        <f t="shared" si="76"/>
        <v>#VALUE!</v>
      </c>
      <c r="EH47" s="8">
        <f t="shared" si="77"/>
        <v>0</v>
      </c>
      <c r="EI47" s="8" t="e">
        <f t="shared" si="78"/>
        <v>#VALUE!</v>
      </c>
      <c r="EJ47" s="8" t="e">
        <f t="shared" si="79"/>
        <v>#VALUE!</v>
      </c>
      <c r="EK47" s="8">
        <f t="shared" si="80"/>
        <v>37546504.885410547</v>
      </c>
      <c r="EL47" s="8">
        <f t="shared" si="81"/>
        <v>0</v>
      </c>
      <c r="EM47" s="8">
        <f t="shared" si="82"/>
        <v>37546504.885410547</v>
      </c>
      <c r="EN47" s="8">
        <f t="shared" si="83"/>
        <v>75093009.770821095</v>
      </c>
      <c r="EO47" s="38" t="e">
        <f>SUM(EC$8:EC47)+SUM(EG$8:EG47)+SUM(EK$8:EK47)</f>
        <v>#VALUE!</v>
      </c>
      <c r="EP47" s="38">
        <f>SUM(ED$8:ED47)+SUM(EH$8:EH47)+SUM(EL$8:EL47)</f>
        <v>877898377.71150756</v>
      </c>
      <c r="EQ47" s="38" t="e">
        <f>SUM(EE$8:EE47)+SUM(EI$8:EI47)+SUM(EM$8:EM47)</f>
        <v>#VALUE!</v>
      </c>
      <c r="ER47" s="38" t="e">
        <f>SUM(EF$8:EF47)+SUM(EJ$8:EJ47)+SUM(EN$8:EN47)</f>
        <v>#VALUE!</v>
      </c>
      <c r="ES47" s="39" t="e">
        <f t="shared" si="84"/>
        <v>#VALUE!</v>
      </c>
      <c r="ET47" s="39" t="e">
        <f t="shared" si="85"/>
        <v>#VALUE!</v>
      </c>
      <c r="EU47" s="39" t="e">
        <f t="shared" si="86"/>
        <v>#VALUE!</v>
      </c>
      <c r="EV47" s="39" t="e">
        <f t="shared" si="87"/>
        <v>#VALUE!</v>
      </c>
      <c r="EX47" s="8">
        <f t="shared" si="88"/>
        <v>87871328.782721922</v>
      </c>
      <c r="EY47" s="8">
        <f t="shared" si="89"/>
        <v>156410965.23324502</v>
      </c>
      <c r="EZ47" s="8">
        <f t="shared" si="90"/>
        <v>87871328.782721937</v>
      </c>
      <c r="FA47" s="8">
        <f t="shared" si="91"/>
        <v>0</v>
      </c>
      <c r="FB47" s="8" t="e">
        <f t="shared" si="92"/>
        <v>#VALUE!</v>
      </c>
      <c r="FC47" s="8">
        <f t="shared" si="93"/>
        <v>0</v>
      </c>
      <c r="FD47" s="8" t="e">
        <f t="shared" si="94"/>
        <v>#VALUE!</v>
      </c>
      <c r="FE47" s="8" t="e">
        <f t="shared" si="95"/>
        <v>#VALUE!</v>
      </c>
      <c r="FF47" s="8">
        <f t="shared" si="105"/>
        <v>43753783.71106109</v>
      </c>
      <c r="FG47" s="8">
        <f t="shared" si="96"/>
        <v>0</v>
      </c>
      <c r="FH47" s="8">
        <f t="shared" si="97"/>
        <v>43753783.71106109</v>
      </c>
      <c r="FI47" s="8">
        <f t="shared" si="98"/>
        <v>87507567.42212218</v>
      </c>
      <c r="FJ47" s="38" t="e">
        <f>SUM(EX$8:EX47)+SUM(FB$8:FB47)+SUM(FF$8:FF47)</f>
        <v>#VALUE!</v>
      </c>
      <c r="FK47" s="38">
        <f>SUM(EY$8:EY47)+SUM(FC$8:FC47)+SUM(FG$8:FG47)</f>
        <v>747140488.65502679</v>
      </c>
      <c r="FL47" s="38" t="e">
        <f>SUM(EZ$8:EZ47)+SUM(FD$8:FD47)+SUM(FH$8:FH47)</f>
        <v>#VALUE!</v>
      </c>
      <c r="FM47" s="38" t="e">
        <f>SUM(FA$8:FA47)+SUM(FE$8:FE47)+SUM(FI$8:FI47)</f>
        <v>#VALUE!</v>
      </c>
      <c r="FN47" s="39" t="e">
        <f t="shared" si="99"/>
        <v>#VALUE!</v>
      </c>
      <c r="FO47" s="39" t="e">
        <f t="shared" si="100"/>
        <v>#VALUE!</v>
      </c>
      <c r="FP47" s="39" t="e">
        <f t="shared" si="101"/>
        <v>#VALUE!</v>
      </c>
      <c r="FQ47" s="39" t="e">
        <f t="shared" si="102"/>
        <v>#VALUE!</v>
      </c>
    </row>
    <row r="48" spans="7:173" x14ac:dyDescent="0.2">
      <c r="G48" s="6">
        <v>41</v>
      </c>
      <c r="H48" s="6">
        <f>'[1]资源-木石铜粮'!BI46</f>
        <v>115119504.12639824</v>
      </c>
      <c r="I48" s="6">
        <f>'[1]资源-木石铜粮'!BJ46</f>
        <v>115119504.12639824</v>
      </c>
      <c r="J48" s="6">
        <f>'[1]资源-木石铜粮'!BK46</f>
        <v>115119504.12639824</v>
      </c>
      <c r="K48" s="6">
        <f>'[1]资源-木石铜粮'!BL46</f>
        <v>115119504.12639824</v>
      </c>
      <c r="L48" s="6">
        <f>'[1]资源-木石铜粮'!BM46</f>
        <v>115119504.12639824</v>
      </c>
      <c r="M48" s="6">
        <f>'[1]功能-战损相关'!EM51</f>
        <v>73634110.157596275</v>
      </c>
      <c r="N48" s="6">
        <f>'[1]功能-战损相关'!EN51</f>
        <v>97030801.584671527</v>
      </c>
      <c r="O48" s="6">
        <f>'[1]功能-战损相关'!EO51</f>
        <v>126340097.86808272</v>
      </c>
      <c r="P48" s="6">
        <f>'[1]功能-战损相关'!EP51</f>
        <v>100108359.95204534</v>
      </c>
      <c r="Q48" s="6">
        <f>'[1]功能-战损相关'!EQ51</f>
        <v>56328426.654189631</v>
      </c>
      <c r="R48" s="6">
        <f>'[3]功能-圣人研究'!CA48</f>
        <v>29030952.075269703</v>
      </c>
      <c r="S48" s="6">
        <f>'[3]功能-圣人研究'!CB48</f>
        <v>35519372.230288528</v>
      </c>
      <c r="T48" s="6">
        <f>'[3]功能-圣人研究'!CC48</f>
        <v>46241899.751805261</v>
      </c>
      <c r="U48" s="6">
        <f>'[3]功能-圣人研究'!CD48</f>
        <v>63091071.273074716</v>
      </c>
      <c r="V48" s="6">
        <f>'[3]功能-圣人研究'!CE48</f>
        <v>89098672.627910629</v>
      </c>
      <c r="X48" s="6">
        <v>41</v>
      </c>
      <c r="Y48" s="6">
        <f>[4]士兵相关信息!AI47</f>
        <v>1498575.8557429812</v>
      </c>
      <c r="Z48" s="6">
        <f>[4]士兵相关信息!AJ47</f>
        <v>1316927.9264932105</v>
      </c>
      <c r="AA48" s="6">
        <f>[4]士兵相关信息!AK47</f>
        <v>1103068.3855295109</v>
      </c>
      <c r="AB48" s="6">
        <f>[4]士兵相关信息!AL47</f>
        <v>855501.55944512249</v>
      </c>
      <c r="AC48" s="6">
        <f>[4]士兵相关信息!AM47</f>
        <v>601181.682012395</v>
      </c>
      <c r="AE48" s="6">
        <v>41</v>
      </c>
      <c r="AF48" s="6">
        <f>求节点(节奏总纲!D$4:D$163,H$8:H$167,节奏总纲!AA44)-IF($AE48=1,0,求节点(节奏总纲!D$4:D$163,H$8:H$167,节奏总纲!AA43))</f>
        <v>680134250.92158079</v>
      </c>
      <c r="AG48" s="6">
        <f>求节点(节奏总纲!E$4:E$163,I$8:I$167,节奏总纲!AB44)-IF($AE48=1,0,求节点(节奏总纲!E$4:E$163,I$8:I$167,节奏总纲!AB43))</f>
        <v>607689935.48183346</v>
      </c>
      <c r="AH48" s="6">
        <f>求节点(节奏总纲!F$4:F$163,J$8:J$167,节奏总纲!AC44)-IF($AE48=1,0,求节点(节奏总纲!F$4:F$163,J$8:J$167,节奏总纲!AC43))</f>
        <v>534212480.36739969</v>
      </c>
      <c r="AI48" s="6">
        <f>求节点(节奏总纲!G$4:G$163,K$8:K$167,节奏总纲!AD44)-IF($AE48=1,0,求节点(节奏总纲!G$4:G$163,K$8:K$167,节奏总纲!AD43))</f>
        <v>480254271.5497613</v>
      </c>
      <c r="AJ48" s="6">
        <f>求节点(节奏总纲!H$4:H$163,L$8:L$167,节奏总纲!AE44)-IF($AE48=1,0,求节点(节奏总纲!H$4:H$163,L$8:L$167,节奏总纲!AE43))</f>
        <v>418448309.92999506</v>
      </c>
      <c r="AK48" s="6">
        <f>求节点(节奏总纲!D$4:D$163,M$8:M$167,节奏总纲!AA44)-IF($AE48=1,0,求节点(节奏总纲!D$4:D$163,M$8:M$167,节奏总纲!AA43))</f>
        <v>383611152.76145291</v>
      </c>
      <c r="AL48" s="6">
        <f>求节点(节奏总纲!E$4:E$163,N$8:N$167,节奏总纲!AB44)-IF($AE48=1,0,求节点(节奏总纲!E$4:E$163,N$8:N$167,节奏总纲!AB43))</f>
        <v>417961632.38867998</v>
      </c>
      <c r="AM48" s="6">
        <f>求节点(节奏总纲!F$4:F$163,O$8:O$167,节奏总纲!AC44)-IF($AE48=1,0,求节点(节奏总纲!F$4:F$163,O$8:O$167,节奏总纲!AC43))</f>
        <v>471107371.13610196</v>
      </c>
      <c r="AN48" s="6">
        <f>求节点(节奏总纲!G$4:G$163,P$8:P$167,节奏总纲!AD44)-IF($AE48=1,0,求节点(节奏总纲!G$4:G$163,P$8:P$167,节奏总纲!AD43))</f>
        <v>300261047.79565167</v>
      </c>
      <c r="AO48" s="6">
        <f>求节点(节奏总纲!H$4:H$163,Q$8:Q$167,节奏总纲!AE44)-IF($AE48=1,0,求节点(节奏总纲!H$4:H$163,Q$8:Q$167,节奏总纲!AE43))</f>
        <v>145269851.60342658</v>
      </c>
      <c r="AP48" s="6">
        <f>求节点(节奏总纲!D$4:D$163,R$8:R$167,节奏总纲!AA44)-IF($AE48=1,0,求节点(节奏总纲!D$4:D$163,R$8:R$167,节奏总纲!AA43))</f>
        <v>145146772.44913316</v>
      </c>
      <c r="AQ48" s="6">
        <f>求节点(节奏总纲!E$4:E$163,S$8:S$167,节奏总纲!AB44)-IF($AE48=1,0,求节点(节奏总纲!E$4:E$163,S$8:S$167,节奏总纲!AB43))</f>
        <v>152426369.90303147</v>
      </c>
      <c r="AR48" s="6">
        <f>求节点(节奏总纲!F$4:F$163,T$8:T$167,节奏总纲!AC44)-IF($AE48=1,0,求节点(节奏总纲!F$4:F$163,T$8:T$167,节奏总纲!AC43))</f>
        <v>167144515.94683886</v>
      </c>
      <c r="AS48" s="6">
        <f>求节点(节奏总纲!G$4:G$163,U$8:U$167,节奏总纲!AD44)-IF($AE48=1,0,求节点(节奏总纲!G$4:G$163,U$8:U$167,节奏总纲!AD43))</f>
        <v>189861627.62469268</v>
      </c>
      <c r="AT48" s="6">
        <f>求节点(节奏总纲!H$4:H$163,V$8:V$167,节奏总纲!AE44)-IF($AE48=1,0,求节点(节奏总纲!H$4:H$163,V$8:V$167,节奏总纲!AE43))</f>
        <v>217843374.17449713</v>
      </c>
      <c r="AV48" s="6">
        <v>41</v>
      </c>
      <c r="AW48" s="6">
        <f>求节点(节奏总纲!D$4:D$163,Y$8:Y$167,节奏总纲!AA44)-IF($AV48=1,0,求节点(节奏总纲!D$4:D$163,Y$8:Y$167,节奏总纲!AA43))+求节点(节奏总纲!D$4:D$103,信息索引!AK$4:AK$163,节奏总纲!AA44)</f>
        <v>13467245.032221876</v>
      </c>
      <c r="AX48" s="6">
        <f>求节点(节奏总纲!E$4:E$163,Z$8:Z$167,节奏总纲!AB44)-IF($AV48=1,0,求节点(节奏总纲!E$4:E$163,Z$8:Z$167,节奏总纲!AB43))+求节点(节奏总纲!E$4:E$103,信息索引!AL$4:AL$163,节奏总纲!AB44)</f>
        <v>9590103.8230899628</v>
      </c>
      <c r="AY48" s="6">
        <f>求节点(节奏总纲!F$4:F$163,AA$8:AA$167,节奏总纲!AC44)-IF($AV48=1,0,求节点(节奏总纲!F$4:F$163,AA$8:AA$167,节奏总纲!AC43))+求节点(节奏总纲!F$4:F$103,信息索引!AM$4:AM$163,节奏总纲!AC44)</f>
        <v>6632314.2152738385</v>
      </c>
      <c r="AZ48" s="6">
        <f>求节点(节奏总纲!G$4:G$163,AB$8:AB$167,节奏总纲!AD44)-IF($AV48=1,0,求节点(节奏总纲!G$4:G$163,AB$8:AB$167,节奏总纲!AD43))+求节点(节奏总纲!G$4:G$103,信息索引!AN$4:AN$163,节奏总纲!AD44)</f>
        <v>3265978.7667186945</v>
      </c>
      <c r="BA48" s="6">
        <f>求节点(节奏总纲!H$4:H$163,AC$8:AC$167,节奏总纲!AE44)-IF($AV48=1,0,求节点(节奏总纲!H$4:H$163,AC$8:AC$167,节奏总纲!AE43))+求节点(节奏总纲!H$4:H$103,信息索引!AO$4:AO$163,节奏总纲!AE44)</f>
        <v>966455.21351863863</v>
      </c>
      <c r="BC48" s="6">
        <v>1.8</v>
      </c>
      <c r="BD48" s="8">
        <v>41</v>
      </c>
      <c r="BE48" s="34">
        <f t="shared" si="16"/>
        <v>0.26315789473684209</v>
      </c>
      <c r="BF48" s="28">
        <f t="shared" si="17"/>
        <v>0.47368421052631582</v>
      </c>
      <c r="BG48" s="6">
        <f t="shared" si="18"/>
        <v>0.26315789473684215</v>
      </c>
      <c r="BH48" s="35">
        <v>0</v>
      </c>
      <c r="BI48" s="34" t="e">
        <f t="shared" si="19"/>
        <v>#VALUE!</v>
      </c>
      <c r="BJ48" s="6">
        <v>0</v>
      </c>
      <c r="BK48" s="6" t="e">
        <f t="shared" si="20"/>
        <v>#VALUE!</v>
      </c>
      <c r="BL48" s="28" t="e">
        <f>求节点(节奏总纲!D$4:D$163,[4]士兵阶位属性!CY$4:CY$163,节奏总纲!AA44)</f>
        <v>#VALUE!</v>
      </c>
      <c r="BM48" s="34">
        <f t="shared" si="22"/>
        <v>0.25</v>
      </c>
      <c r="BN48" s="6">
        <f t="shared" si="107"/>
        <v>0</v>
      </c>
      <c r="BO48" s="6">
        <f t="shared" si="23"/>
        <v>0.25</v>
      </c>
      <c r="BP48" s="35">
        <f t="shared" si="107"/>
        <v>0.5</v>
      </c>
      <c r="BQ48" s="6" t="e">
        <f t="shared" si="24"/>
        <v>#VALUE!</v>
      </c>
      <c r="BR48" s="8">
        <f t="shared" si="25"/>
        <v>178982697.6109423</v>
      </c>
      <c r="BS48" s="8">
        <f t="shared" si="26"/>
        <v>322168855.69969618</v>
      </c>
      <c r="BT48" s="8">
        <f t="shared" si="27"/>
        <v>178982697.61094233</v>
      </c>
      <c r="BU48" s="8">
        <f t="shared" si="28"/>
        <v>0</v>
      </c>
      <c r="BV48" s="8" t="e">
        <f t="shared" si="29"/>
        <v>#VALUE!</v>
      </c>
      <c r="BW48" s="8">
        <f t="shared" si="30"/>
        <v>0</v>
      </c>
      <c r="BX48" s="8" t="e">
        <f t="shared" si="31"/>
        <v>#VALUE!</v>
      </c>
      <c r="BY48" s="8" t="e">
        <f t="shared" si="104"/>
        <v>#VALUE!</v>
      </c>
      <c r="BZ48" s="8">
        <f t="shared" si="32"/>
        <v>36286693.112283289</v>
      </c>
      <c r="CA48" s="8">
        <f t="shared" si="33"/>
        <v>0</v>
      </c>
      <c r="CB48" s="8">
        <f t="shared" si="34"/>
        <v>36286693.112283289</v>
      </c>
      <c r="CC48" s="8">
        <f t="shared" si="35"/>
        <v>72573386.224566579</v>
      </c>
      <c r="CD48" s="38" t="e">
        <f>SUM(BR$8:BR48)+SUM(BV$8:BV48)+SUM(BZ$8:BZ48)</f>
        <v>#VALUE!</v>
      </c>
      <c r="CE48" s="38">
        <f>SUM(BS$8:BS48)+SUM(BW$8:BW48)+SUM(CA$8:CA48)</f>
        <v>1618466877.1437078</v>
      </c>
      <c r="CF48" s="38" t="e">
        <f>SUM(BT$8:BT48)+SUM(BX$8:BX48)+SUM(CB$8:CB48)</f>
        <v>#VALUE!</v>
      </c>
      <c r="CG48" s="38" t="e">
        <f>SUM(BU$8:BU48)+SUM(BY$8:BY48)+SUM(CC$8:CC48)</f>
        <v>#VALUE!</v>
      </c>
      <c r="CH48" s="39" t="e">
        <f t="shared" si="36"/>
        <v>#VALUE!</v>
      </c>
      <c r="CI48" s="39" t="e">
        <f t="shared" si="37"/>
        <v>#VALUE!</v>
      </c>
      <c r="CJ48" s="39" t="e">
        <f t="shared" si="38"/>
        <v>#VALUE!</v>
      </c>
      <c r="CK48" s="39" t="e">
        <f t="shared" si="39"/>
        <v>#VALUE!</v>
      </c>
      <c r="CL48" s="6">
        <v>0.86898756858788329</v>
      </c>
      <c r="CM48" s="8">
        <f t="shared" si="40"/>
        <v>159918404.07416669</v>
      </c>
      <c r="CN48" s="8">
        <f t="shared" si="41"/>
        <v>287853127.33350009</v>
      </c>
      <c r="CO48" s="8">
        <f t="shared" si="42"/>
        <v>159918404.07416672</v>
      </c>
      <c r="CP48" s="8">
        <f t="shared" si="43"/>
        <v>0</v>
      </c>
      <c r="CQ48" s="8" t="e">
        <f t="shared" si="44"/>
        <v>#VALUE!</v>
      </c>
      <c r="CR48" s="8">
        <f t="shared" si="45"/>
        <v>0</v>
      </c>
      <c r="CS48" s="8" t="e">
        <f t="shared" si="46"/>
        <v>#VALUE!</v>
      </c>
      <c r="CT48" s="8" t="e">
        <f t="shared" si="47"/>
        <v>#VALUE!</v>
      </c>
      <c r="CU48" s="8">
        <f t="shared" si="48"/>
        <v>38106592.475757867</v>
      </c>
      <c r="CV48" s="8">
        <f t="shared" si="49"/>
        <v>0</v>
      </c>
      <c r="CW48" s="8">
        <f t="shared" si="50"/>
        <v>38106592.475757867</v>
      </c>
      <c r="CX48" s="8">
        <f t="shared" si="51"/>
        <v>76213184.951515734</v>
      </c>
      <c r="CY48" s="38" t="e">
        <f>SUM(CM$8:CM48)+SUM(CQ$8:CQ48)+SUM(CU$8:CU48)</f>
        <v>#VALUE!</v>
      </c>
      <c r="CZ48" s="38">
        <f>SUM(CN$8:CN48)+SUM(CR$8:CR48)+SUM(CV$8:CV48)</f>
        <v>1442028216.2194967</v>
      </c>
      <c r="DA48" s="38" t="e">
        <f>SUM(CO$8:CO48)+SUM(CS$8:CS48)+SUM(CW$8:CW48)</f>
        <v>#VALUE!</v>
      </c>
      <c r="DB48" s="38" t="e">
        <f>SUM(CP$8:CP48)+SUM(CT$8:CT48)+SUM(CX$8:CX48)</f>
        <v>#VALUE!</v>
      </c>
      <c r="DC48" s="39" t="e">
        <f t="shared" si="52"/>
        <v>#VALUE!</v>
      </c>
      <c r="DD48" s="39" t="e">
        <f t="shared" si="53"/>
        <v>#VALUE!</v>
      </c>
      <c r="DE48" s="39" t="e">
        <f t="shared" si="54"/>
        <v>#VALUE!</v>
      </c>
      <c r="DF48" s="39" t="e">
        <f t="shared" si="55"/>
        <v>#VALUE!</v>
      </c>
      <c r="DH48" s="8">
        <f t="shared" si="56"/>
        <v>140582231.67563149</v>
      </c>
      <c r="DI48" s="8">
        <f t="shared" si="57"/>
        <v>253048017.01613671</v>
      </c>
      <c r="DJ48" s="8">
        <f t="shared" si="58"/>
        <v>140582231.67563152</v>
      </c>
      <c r="DK48" s="8">
        <f t="shared" si="59"/>
        <v>0</v>
      </c>
      <c r="DL48" s="8" t="e">
        <f t="shared" si="60"/>
        <v>#VALUE!</v>
      </c>
      <c r="DM48" s="8">
        <f t="shared" si="61"/>
        <v>0</v>
      </c>
      <c r="DN48" s="8" t="e">
        <f t="shared" si="62"/>
        <v>#VALUE!</v>
      </c>
      <c r="DO48" s="8" t="e">
        <f t="shared" si="63"/>
        <v>#VALUE!</v>
      </c>
      <c r="DP48" s="8">
        <f t="shared" si="64"/>
        <v>41786128.986709714</v>
      </c>
      <c r="DQ48" s="8">
        <f t="shared" si="65"/>
        <v>0</v>
      </c>
      <c r="DR48" s="8">
        <f t="shared" si="66"/>
        <v>41786128.986709714</v>
      </c>
      <c r="DS48" s="8">
        <f t="shared" si="67"/>
        <v>83572257.973419428</v>
      </c>
      <c r="DT48" s="38" t="e">
        <f>SUM(DH$8:DH48)+SUM(DL$8:DL48)+SUM(DP$8:DP48)</f>
        <v>#VALUE!</v>
      </c>
      <c r="DU48" s="38">
        <f>SUM(DI$8:DI48)+SUM(DM$8:DM48)+SUM(DQ$8:DQ48)</f>
        <v>1268829851.0565104</v>
      </c>
      <c r="DV48" s="38" t="e">
        <f>SUM(DJ$8:DJ48)+SUM(DN$8:DN48)+SUM(DR$8:DR48)</f>
        <v>#VALUE!</v>
      </c>
      <c r="DW48" s="38" t="e">
        <f>SUM(DK$8:DK48)+SUM(DO$8:DO48)+SUM(DS$8:DS48)</f>
        <v>#VALUE!</v>
      </c>
      <c r="DX48" s="39" t="e">
        <f t="shared" si="68"/>
        <v>#VALUE!</v>
      </c>
      <c r="DY48" s="39" t="e">
        <f t="shared" si="69"/>
        <v>#VALUE!</v>
      </c>
      <c r="DZ48" s="39" t="e">
        <f t="shared" si="70"/>
        <v>#VALUE!</v>
      </c>
      <c r="EA48" s="39" t="e">
        <f t="shared" si="71"/>
        <v>#VALUE!</v>
      </c>
      <c r="EC48" s="8">
        <f t="shared" si="72"/>
        <v>126382703.03941086</v>
      </c>
      <c r="ED48" s="8">
        <f t="shared" si="73"/>
        <v>227488865.47093958</v>
      </c>
      <c r="EE48" s="8">
        <f t="shared" si="74"/>
        <v>126382703.03941089</v>
      </c>
      <c r="EF48" s="8">
        <f t="shared" si="75"/>
        <v>0</v>
      </c>
      <c r="EG48" s="8" t="e">
        <f t="shared" si="76"/>
        <v>#VALUE!</v>
      </c>
      <c r="EH48" s="8">
        <f t="shared" si="77"/>
        <v>0</v>
      </c>
      <c r="EI48" s="8" t="e">
        <f t="shared" si="78"/>
        <v>#VALUE!</v>
      </c>
      <c r="EJ48" s="8" t="e">
        <f t="shared" si="79"/>
        <v>#VALUE!</v>
      </c>
      <c r="EK48" s="8">
        <f t="shared" si="80"/>
        <v>47465406.90617317</v>
      </c>
      <c r="EL48" s="8">
        <f t="shared" si="81"/>
        <v>0</v>
      </c>
      <c r="EM48" s="8">
        <f t="shared" si="82"/>
        <v>47465406.90617317</v>
      </c>
      <c r="EN48" s="8">
        <f t="shared" si="83"/>
        <v>94930813.812346339</v>
      </c>
      <c r="EO48" s="38" t="e">
        <f>SUM(EC$8:EC48)+SUM(EG$8:EG48)+SUM(EK$8:EK48)</f>
        <v>#VALUE!</v>
      </c>
      <c r="EP48" s="38">
        <f>SUM(ED$8:ED48)+SUM(EH$8:EH48)+SUM(EL$8:EL48)</f>
        <v>1105387243.1824472</v>
      </c>
      <c r="EQ48" s="38" t="e">
        <f>SUM(EE$8:EE48)+SUM(EI$8:EI48)+SUM(EM$8:EM48)</f>
        <v>#VALUE!</v>
      </c>
      <c r="ER48" s="38" t="e">
        <f>SUM(EF$8:EF48)+SUM(EJ$8:EJ48)+SUM(EN$8:EN48)</f>
        <v>#VALUE!</v>
      </c>
      <c r="ES48" s="39" t="e">
        <f t="shared" si="84"/>
        <v>#VALUE!</v>
      </c>
      <c r="ET48" s="39" t="e">
        <f t="shared" si="85"/>
        <v>#VALUE!</v>
      </c>
      <c r="EU48" s="39" t="e">
        <f t="shared" si="86"/>
        <v>#VALUE!</v>
      </c>
      <c r="EV48" s="39" t="e">
        <f t="shared" si="87"/>
        <v>#VALUE!</v>
      </c>
      <c r="EX48" s="8">
        <f t="shared" si="88"/>
        <v>110117976.29736711</v>
      </c>
      <c r="EY48" s="8">
        <f t="shared" si="89"/>
        <v>198212357.33526084</v>
      </c>
      <c r="EZ48" s="8">
        <f t="shared" si="90"/>
        <v>110117976.29736714</v>
      </c>
      <c r="FA48" s="8">
        <f t="shared" si="91"/>
        <v>0</v>
      </c>
      <c r="FB48" s="8" t="e">
        <f t="shared" si="92"/>
        <v>#VALUE!</v>
      </c>
      <c r="FC48" s="8">
        <f t="shared" si="93"/>
        <v>0</v>
      </c>
      <c r="FD48" s="8" t="e">
        <f t="shared" si="94"/>
        <v>#VALUE!</v>
      </c>
      <c r="FE48" s="8" t="e">
        <f t="shared" si="95"/>
        <v>#VALUE!</v>
      </c>
      <c r="FF48" s="8">
        <f t="shared" si="105"/>
        <v>54460843.543624282</v>
      </c>
      <c r="FG48" s="8">
        <f t="shared" si="96"/>
        <v>0</v>
      </c>
      <c r="FH48" s="8">
        <f t="shared" si="97"/>
        <v>54460843.543624282</v>
      </c>
      <c r="FI48" s="8">
        <f t="shared" si="98"/>
        <v>108921687.08724856</v>
      </c>
      <c r="FJ48" s="38" t="e">
        <f>SUM(EX$8:EX48)+SUM(FB$8:FB48)+SUM(FF$8:FF48)</f>
        <v>#VALUE!</v>
      </c>
      <c r="FK48" s="38">
        <f>SUM(EY$8:EY48)+SUM(FC$8:FC48)+SUM(FG$8:FG48)</f>
        <v>945352845.99028766</v>
      </c>
      <c r="FL48" s="38" t="e">
        <f>SUM(EZ$8:EZ48)+SUM(FD$8:FD48)+SUM(FH$8:FH48)</f>
        <v>#VALUE!</v>
      </c>
      <c r="FM48" s="38" t="e">
        <f>SUM(FA$8:FA48)+SUM(FE$8:FE48)+SUM(FI$8:FI48)</f>
        <v>#VALUE!</v>
      </c>
      <c r="FN48" s="39" t="e">
        <f t="shared" si="99"/>
        <v>#VALUE!</v>
      </c>
      <c r="FO48" s="39" t="e">
        <f t="shared" si="100"/>
        <v>#VALUE!</v>
      </c>
      <c r="FP48" s="39" t="e">
        <f t="shared" si="101"/>
        <v>#VALUE!</v>
      </c>
      <c r="FQ48" s="39" t="e">
        <f t="shared" si="102"/>
        <v>#VALUE!</v>
      </c>
    </row>
    <row r="49" spans="7:173" x14ac:dyDescent="0.2">
      <c r="G49" s="6">
        <v>42</v>
      </c>
      <c r="H49" s="6">
        <f>'[1]资源-木石铜粮'!BI47</f>
        <v>129683561.55758855</v>
      </c>
      <c r="I49" s="6">
        <f>'[1]资源-木石铜粮'!BJ47</f>
        <v>129683561.55758855</v>
      </c>
      <c r="J49" s="6">
        <f>'[1]资源-木石铜粮'!BK47</f>
        <v>129683561.55758855</v>
      </c>
      <c r="K49" s="6">
        <f>'[1]资源-木石铜粮'!BL47</f>
        <v>129683561.55758855</v>
      </c>
      <c r="L49" s="6">
        <f>'[1]资源-木石铜粮'!BM47</f>
        <v>129683561.55758855</v>
      </c>
      <c r="M49" s="6">
        <f>'[1]功能-战损相关'!EM52</f>
        <v>81114049.446530566</v>
      </c>
      <c r="N49" s="6">
        <f>'[1]功能-战损相关'!EN52</f>
        <v>107057893.56285718</v>
      </c>
      <c r="O49" s="6">
        <f>'[1]功能-战损相关'!EO52</f>
        <v>138293045.93224069</v>
      </c>
      <c r="P49" s="6">
        <f>'[1]功能-战损相关'!EP52</f>
        <v>110301374.76066536</v>
      </c>
      <c r="Q49" s="6">
        <f>'[1]功能-战损相关'!EQ52</f>
        <v>62185755.169595331</v>
      </c>
      <c r="R49" s="6">
        <f>'[3]功能-圣人研究'!CA49</f>
        <v>33105776.196971305</v>
      </c>
      <c r="S49" s="6">
        <f>'[3]功能-圣人研究'!CB49</f>
        <v>40752294.172098227</v>
      </c>
      <c r="T49" s="6">
        <f>'[3]功能-圣人研究'!CC49</f>
        <v>52796019.42821458</v>
      </c>
      <c r="U49" s="6">
        <f>'[3]功能-圣人研究'!CD49</f>
        <v>72014740.270682499</v>
      </c>
      <c r="V49" s="6">
        <f>'[3]功能-圣人研究'!CE49</f>
        <v>101227346.51304415</v>
      </c>
      <c r="X49" s="6">
        <v>42</v>
      </c>
      <c r="Y49" s="6">
        <f>[4]士兵相关信息!AI48</f>
        <v>1621350.1552409611</v>
      </c>
      <c r="Z49" s="6">
        <f>[4]士兵相关信息!AJ48</f>
        <v>1427531.8306303881</v>
      </c>
      <c r="AA49" s="6">
        <f>[4]士兵相关信息!AK48</f>
        <v>1194720.3700211663</v>
      </c>
      <c r="AB49" s="6">
        <f>[4]士兵相关信息!AL48</f>
        <v>924058.75728289003</v>
      </c>
      <c r="AC49" s="6">
        <f>[4]士兵相关信息!AM48</f>
        <v>632597.48792983685</v>
      </c>
      <c r="AE49" s="6">
        <v>42</v>
      </c>
      <c r="AF49" s="6">
        <f>求节点(节奏总纲!D$4:D$163,H$8:H$167,节奏总纲!AA45)-IF($AE49=1,0,求节点(节奏总纲!D$4:D$163,H$8:H$167,节奏总纲!AA44))</f>
        <v>820348928.00530291</v>
      </c>
      <c r="AG49" s="6">
        <f>求节点(节奏总纲!E$4:E$163,I$8:I$167,节奏总纲!AB45)-IF($AE49=1,0,求节点(节奏总纲!E$4:E$163,I$8:I$167,节奏总纲!AB44))</f>
        <v>755273605.73445749</v>
      </c>
      <c r="AH49" s="6">
        <f>求节点(节奏总纲!F$4:F$163,J$8:J$167,节奏总纲!AC45)-IF($AE49=1,0,求节点(节奏总纲!F$4:F$163,J$8:J$167,节奏总纲!AC44))</f>
        <v>682579230.30357838</v>
      </c>
      <c r="AI49" s="6">
        <f>求节点(节奏总纲!G$4:G$163,K$8:K$167,节奏总纲!AD45)-IF($AE49=1,0,求节点(节奏总纲!G$4:G$163,K$8:K$167,节奏总纲!AD44))</f>
        <v>593852281.98293018</v>
      </c>
      <c r="AJ49" s="6">
        <f>求节点(节奏总纲!H$4:H$163,L$8:L$167,节奏总纲!AE45)-IF($AE49=1,0,求节点(节奏总纲!H$4:H$163,L$8:L$167,节奏总纲!AE44))</f>
        <v>517050626.5315907</v>
      </c>
      <c r="AK49" s="6">
        <f>求节点(节奏总纲!D$4:D$163,M$8:M$167,节奏总纲!AA45)-IF($AE49=1,0,求节点(节奏总纲!D$4:D$163,M$8:M$167,节奏总纲!AA44))</f>
        <v>492507612.84293103</v>
      </c>
      <c r="AL49" s="6">
        <f>求节点(节奏总纲!E$4:E$163,N$8:N$167,节奏总纲!AB45)-IF($AE49=1,0,求节点(节奏总纲!E$4:E$163,N$8:N$167,节奏总纲!AB44))</f>
        <v>541334321.78372526</v>
      </c>
      <c r="AM49" s="6">
        <f>求节点(节奏总纲!F$4:F$163,O$8:O$167,节奏总纲!AC45)-IF($AE49=1,0,求节点(节奏总纲!F$4:F$163,O$8:O$167,节奏总纲!AC44))</f>
        <v>546813012.41394472</v>
      </c>
      <c r="AN49" s="6">
        <f>求节点(节奏总纲!G$4:G$163,P$8:P$167,节奏总纲!AD45)-IF($AE49=1,0,求节点(节奏总纲!G$4:G$163,P$8:P$167,节奏总纲!AD44))</f>
        <v>389691408.88571906</v>
      </c>
      <c r="AO49" s="6">
        <f>求节点(节奏总纲!H$4:H$163,Q$8:Q$167,节奏总纲!AE45)-IF($AE49=1,0,求节点(节奏总纲!H$4:H$163,Q$8:Q$167,节奏总纲!AE44))</f>
        <v>188481298.73301077</v>
      </c>
      <c r="AP49" s="6">
        <f>求节点(节奏总纲!D$4:D$163,R$8:R$167,节奏总纲!AA45)-IF($AE49=1,0,求节点(节奏总纲!D$4:D$163,R$8:R$167,节奏总纲!AA44))</f>
        <v>175824247.93794775</v>
      </c>
      <c r="AQ49" s="6">
        <f>求节点(节奏总纲!E$4:E$163,S$8:S$167,节奏总纲!AB45)-IF($AE49=1,0,求节点(节奏总纲!E$4:E$163,S$8:S$167,节奏总纲!AB44))</f>
        <v>185270792.87591171</v>
      </c>
      <c r="AR49" s="6">
        <f>求节点(节奏总纲!F$4:F$163,T$8:T$167,节奏总纲!AC45)-IF($AE49=1,0,求节点(节奏总纲!F$4:F$163,T$8:T$167,节奏总纲!AC44))</f>
        <v>204419884.04629421</v>
      </c>
      <c r="AS49" s="6">
        <f>求节点(节奏总纲!G$4:G$163,U$8:U$167,节奏总纲!AD45)-IF($AE49=1,0,求节点(节奏总纲!G$4:G$163,U$8:U$167,节奏总纲!AD44))</f>
        <v>231434503.84533167</v>
      </c>
      <c r="AT49" s="6">
        <f>求节点(节奏总纲!H$4:H$163,V$8:V$167,节奏总纲!AE45)-IF($AE49=1,0,求节点(节奏总纲!H$4:H$163,V$8:V$167,节奏总纲!AE44))</f>
        <v>265565331.5163765</v>
      </c>
      <c r="AV49" s="6">
        <v>42</v>
      </c>
      <c r="AW49" s="6">
        <f>求节点(节奏总纲!D$4:D$163,Y$8:Y$167,节奏总纲!AA45)-IF($AV49=1,0,求节点(节奏总纲!D$4:D$163,Y$8:Y$167,节奏总纲!AA44))+求节点(节奏总纲!D$4:D$103,信息索引!AK$4:AK$163,节奏总纲!AA45)</f>
        <v>17246190.127038527</v>
      </c>
      <c r="AX49" s="6">
        <f>求节点(节奏总纲!E$4:E$163,Z$8:Z$167,节奏总纲!AB45)-IF($AV49=1,0,求节点(节奏总纲!E$4:E$163,Z$8:Z$167,节奏总纲!AB44))+求节点(节奏总纲!E$4:E$103,信息索引!AL$4:AL$163,节奏总纲!AB45)</f>
        <v>11688138.665200129</v>
      </c>
      <c r="AY49" s="6">
        <f>求节点(节奏总纲!F$4:F$163,AA$8:AA$167,节奏总纲!AC45)-IF($AV49=1,0,求节点(节奏总纲!F$4:F$163,AA$8:AA$167,节奏总纲!AC44))+求节点(节奏总纲!F$4:F$103,信息索引!AM$4:AM$163,节奏总纲!AC45)</f>
        <v>8150798.7116399594</v>
      </c>
      <c r="AZ49" s="6">
        <f>求节点(节奏总纲!G$4:G$163,AB$8:AB$167,节奏总纲!AD45)-IF($AV49=1,0,求节点(节奏总纲!G$4:G$163,AB$8:AB$167,节奏总纲!AD44))+求节点(节奏总纲!G$4:G$103,信息索引!AN$4:AN$163,节奏总纲!AD45)</f>
        <v>4387544.1100262264</v>
      </c>
      <c r="BA49" s="6">
        <f>求节点(节奏总纲!H$4:H$163,AC$8:AC$167,节奏总纲!AE45)-IF($AV49=1,0,求节点(节奏总纲!H$4:H$163,AC$8:AC$167,节奏总纲!AE44))+求节点(节奏总纲!H$4:H$103,信息索引!AO$4:AO$163,节奏总纲!AE45)</f>
        <v>1203304.7874621646</v>
      </c>
      <c r="BC49" s="6">
        <v>1.82</v>
      </c>
      <c r="BD49" s="8">
        <v>42</v>
      </c>
      <c r="BE49" s="34">
        <f t="shared" si="16"/>
        <v>0.26178010471204188</v>
      </c>
      <c r="BF49" s="28">
        <f t="shared" si="17"/>
        <v>0.47643979057591623</v>
      </c>
      <c r="BG49" s="6">
        <f t="shared" si="18"/>
        <v>0.26178010471204194</v>
      </c>
      <c r="BH49" s="35">
        <v>0</v>
      </c>
      <c r="BI49" s="34" t="e">
        <f t="shared" si="19"/>
        <v>#VALUE!</v>
      </c>
      <c r="BJ49" s="6">
        <v>0</v>
      </c>
      <c r="BK49" s="6" t="e">
        <f t="shared" si="20"/>
        <v>#VALUE!</v>
      </c>
      <c r="BL49" s="28" t="e">
        <f>求节点(节奏总纲!D$4:D$163,[4]士兵阶位属性!CY$4:CY$163,节奏总纲!AA45)</f>
        <v>#VALUE!</v>
      </c>
      <c r="BM49" s="34">
        <f t="shared" si="22"/>
        <v>0.25</v>
      </c>
      <c r="BN49" s="6">
        <f t="shared" si="107"/>
        <v>0</v>
      </c>
      <c r="BO49" s="6">
        <f t="shared" si="23"/>
        <v>0.25</v>
      </c>
      <c r="BP49" s="35">
        <f t="shared" si="107"/>
        <v>0.5</v>
      </c>
      <c r="BQ49" s="6" t="e">
        <f t="shared" si="24"/>
        <v>#VALUE!</v>
      </c>
      <c r="BR49" s="8">
        <f t="shared" si="25"/>
        <v>214751028.2736395</v>
      </c>
      <c r="BS49" s="8">
        <f t="shared" si="26"/>
        <v>390846871.45802391</v>
      </c>
      <c r="BT49" s="8">
        <f t="shared" si="27"/>
        <v>214751028.27363956</v>
      </c>
      <c r="BU49" s="8">
        <f t="shared" si="28"/>
        <v>0</v>
      </c>
      <c r="BV49" s="8" t="e">
        <f t="shared" si="29"/>
        <v>#VALUE!</v>
      </c>
      <c r="BW49" s="8">
        <f t="shared" si="30"/>
        <v>0</v>
      </c>
      <c r="BX49" s="8" t="e">
        <f t="shared" si="31"/>
        <v>#VALUE!</v>
      </c>
      <c r="BY49" s="8" t="e">
        <f t="shared" si="104"/>
        <v>#VALUE!</v>
      </c>
      <c r="BZ49" s="8">
        <f t="shared" si="32"/>
        <v>43956061.984486938</v>
      </c>
      <c r="CA49" s="8">
        <f t="shared" si="33"/>
        <v>0</v>
      </c>
      <c r="CB49" s="8">
        <f t="shared" si="34"/>
        <v>43956061.984486938</v>
      </c>
      <c r="CC49" s="8">
        <f t="shared" si="35"/>
        <v>87912123.968973875</v>
      </c>
      <c r="CD49" s="38" t="e">
        <f>SUM(BR$8:BR49)+SUM(BV$8:BV49)+SUM(BZ$8:BZ49)</f>
        <v>#VALUE!</v>
      </c>
      <c r="CE49" s="38">
        <f>SUM(BS$8:BS49)+SUM(BW$8:BW49)+SUM(CA$8:CA49)</f>
        <v>2009313748.6017318</v>
      </c>
      <c r="CF49" s="38" t="e">
        <f>SUM(BT$8:BT49)+SUM(BX$8:BX49)+SUM(CB$8:CB49)</f>
        <v>#VALUE!</v>
      </c>
      <c r="CG49" s="38" t="e">
        <f>SUM(BU$8:BU49)+SUM(BY$8:BY49)+SUM(CC$8:CC49)</f>
        <v>#VALUE!</v>
      </c>
      <c r="CH49" s="39" t="e">
        <f t="shared" si="36"/>
        <v>#VALUE!</v>
      </c>
      <c r="CI49" s="39" t="e">
        <f t="shared" si="37"/>
        <v>#VALUE!</v>
      </c>
      <c r="CJ49" s="39" t="e">
        <f t="shared" si="38"/>
        <v>#VALUE!</v>
      </c>
      <c r="CK49" s="39" t="e">
        <f t="shared" si="39"/>
        <v>#VALUE!</v>
      </c>
      <c r="CL49" s="6">
        <v>0.85827772495642363</v>
      </c>
      <c r="CM49" s="8">
        <f t="shared" si="40"/>
        <v>197715603.59540772</v>
      </c>
      <c r="CN49" s="8">
        <f t="shared" si="41"/>
        <v>359842398.54364204</v>
      </c>
      <c r="CO49" s="8">
        <f t="shared" si="42"/>
        <v>197715603.59540775</v>
      </c>
      <c r="CP49" s="8">
        <f t="shared" si="43"/>
        <v>0</v>
      </c>
      <c r="CQ49" s="8" t="e">
        <f t="shared" si="44"/>
        <v>#VALUE!</v>
      </c>
      <c r="CR49" s="8">
        <f t="shared" si="45"/>
        <v>0</v>
      </c>
      <c r="CS49" s="8" t="e">
        <f t="shared" si="46"/>
        <v>#VALUE!</v>
      </c>
      <c r="CT49" s="8" t="e">
        <f t="shared" si="47"/>
        <v>#VALUE!</v>
      </c>
      <c r="CU49" s="8">
        <f t="shared" si="48"/>
        <v>46317698.218977928</v>
      </c>
      <c r="CV49" s="8">
        <f t="shared" si="49"/>
        <v>0</v>
      </c>
      <c r="CW49" s="8">
        <f t="shared" si="50"/>
        <v>46317698.218977928</v>
      </c>
      <c r="CX49" s="8">
        <f t="shared" si="51"/>
        <v>92635396.437955856</v>
      </c>
      <c r="CY49" s="38" t="e">
        <f>SUM(CM$8:CM49)+SUM(CQ$8:CQ49)+SUM(CU$8:CU49)</f>
        <v>#VALUE!</v>
      </c>
      <c r="CZ49" s="38">
        <f>SUM(CN$8:CN49)+SUM(CR$8:CR49)+SUM(CV$8:CV49)</f>
        <v>1801870614.7631388</v>
      </c>
      <c r="DA49" s="38" t="e">
        <f>SUM(CO$8:CO49)+SUM(CS$8:CS49)+SUM(CW$8:CW49)</f>
        <v>#VALUE!</v>
      </c>
      <c r="DB49" s="38" t="e">
        <f>SUM(CP$8:CP49)+SUM(CT$8:CT49)+SUM(CX$8:CX49)</f>
        <v>#VALUE!</v>
      </c>
      <c r="DC49" s="39" t="e">
        <f t="shared" si="52"/>
        <v>#VALUE!</v>
      </c>
      <c r="DD49" s="39" t="e">
        <f t="shared" si="53"/>
        <v>#VALUE!</v>
      </c>
      <c r="DE49" s="39" t="e">
        <f t="shared" si="54"/>
        <v>#VALUE!</v>
      </c>
      <c r="DF49" s="39" t="e">
        <f t="shared" si="55"/>
        <v>#VALUE!</v>
      </c>
      <c r="DH49" s="8">
        <f t="shared" si="56"/>
        <v>178685662.38313571</v>
      </c>
      <c r="DI49" s="8">
        <f t="shared" si="57"/>
        <v>325207905.53730696</v>
      </c>
      <c r="DJ49" s="8">
        <f t="shared" si="58"/>
        <v>178685662.38313574</v>
      </c>
      <c r="DK49" s="8">
        <f t="shared" si="59"/>
        <v>0</v>
      </c>
      <c r="DL49" s="8" t="e">
        <f t="shared" si="60"/>
        <v>#VALUE!</v>
      </c>
      <c r="DM49" s="8">
        <f t="shared" si="61"/>
        <v>0</v>
      </c>
      <c r="DN49" s="8" t="e">
        <f t="shared" si="62"/>
        <v>#VALUE!</v>
      </c>
      <c r="DO49" s="8" t="e">
        <f t="shared" si="63"/>
        <v>#VALUE!</v>
      </c>
      <c r="DP49" s="8">
        <f t="shared" si="64"/>
        <v>51104971.011573553</v>
      </c>
      <c r="DQ49" s="8">
        <f t="shared" si="65"/>
        <v>0</v>
      </c>
      <c r="DR49" s="8">
        <f t="shared" si="66"/>
        <v>51104971.011573553</v>
      </c>
      <c r="DS49" s="8">
        <f t="shared" si="67"/>
        <v>102209942.02314711</v>
      </c>
      <c r="DT49" s="38" t="e">
        <f>SUM(DH$8:DH49)+SUM(DL$8:DL49)+SUM(DP$8:DP49)</f>
        <v>#VALUE!</v>
      </c>
      <c r="DU49" s="38">
        <f>SUM(DI$8:DI49)+SUM(DM$8:DM49)+SUM(DQ$8:DQ49)</f>
        <v>1594037756.5938175</v>
      </c>
      <c r="DV49" s="38" t="e">
        <f>SUM(DJ$8:DJ49)+SUM(DN$8:DN49)+SUM(DR$8:DR49)</f>
        <v>#VALUE!</v>
      </c>
      <c r="DW49" s="38" t="e">
        <f>SUM(DK$8:DK49)+SUM(DO$8:DO49)+SUM(DS$8:DS49)</f>
        <v>#VALUE!</v>
      </c>
      <c r="DX49" s="39" t="e">
        <f t="shared" si="68"/>
        <v>#VALUE!</v>
      </c>
      <c r="DY49" s="39" t="e">
        <f t="shared" si="69"/>
        <v>#VALUE!</v>
      </c>
      <c r="DZ49" s="39" t="e">
        <f t="shared" si="70"/>
        <v>#VALUE!</v>
      </c>
      <c r="EA49" s="39" t="e">
        <f t="shared" si="71"/>
        <v>#VALUE!</v>
      </c>
      <c r="EC49" s="8">
        <f t="shared" si="72"/>
        <v>155458712.56097648</v>
      </c>
      <c r="ED49" s="8">
        <f t="shared" si="73"/>
        <v>282934856.86097723</v>
      </c>
      <c r="EE49" s="8">
        <f t="shared" si="74"/>
        <v>155458712.56097651</v>
      </c>
      <c r="EF49" s="8">
        <f t="shared" si="75"/>
        <v>0</v>
      </c>
      <c r="EG49" s="8" t="e">
        <f t="shared" si="76"/>
        <v>#VALUE!</v>
      </c>
      <c r="EH49" s="8">
        <f t="shared" si="77"/>
        <v>0</v>
      </c>
      <c r="EI49" s="8" t="e">
        <f t="shared" si="78"/>
        <v>#VALUE!</v>
      </c>
      <c r="EJ49" s="8" t="e">
        <f t="shared" si="79"/>
        <v>#VALUE!</v>
      </c>
      <c r="EK49" s="8">
        <f t="shared" si="80"/>
        <v>57858625.961332917</v>
      </c>
      <c r="EL49" s="8">
        <f t="shared" si="81"/>
        <v>0</v>
      </c>
      <c r="EM49" s="8">
        <f t="shared" si="82"/>
        <v>57858625.961332917</v>
      </c>
      <c r="EN49" s="8">
        <f t="shared" si="83"/>
        <v>115717251.92266583</v>
      </c>
      <c r="EO49" s="38" t="e">
        <f>SUM(EC$8:EC49)+SUM(EG$8:EG49)+SUM(EK$8:EK49)</f>
        <v>#VALUE!</v>
      </c>
      <c r="EP49" s="38">
        <f>SUM(ED$8:ED49)+SUM(EH$8:EH49)+SUM(EL$8:EL49)</f>
        <v>1388322100.0434244</v>
      </c>
      <c r="EQ49" s="38" t="e">
        <f>SUM(EE$8:EE49)+SUM(EI$8:EI49)+SUM(EM$8:EM49)</f>
        <v>#VALUE!</v>
      </c>
      <c r="ER49" s="38" t="e">
        <f>SUM(EF$8:EF49)+SUM(EJ$8:EJ49)+SUM(EN$8:EN49)</f>
        <v>#VALUE!</v>
      </c>
      <c r="ES49" s="39" t="e">
        <f t="shared" si="84"/>
        <v>#VALUE!</v>
      </c>
      <c r="ET49" s="39" t="e">
        <f t="shared" si="85"/>
        <v>#VALUE!</v>
      </c>
      <c r="EU49" s="39" t="e">
        <f t="shared" si="86"/>
        <v>#VALUE!</v>
      </c>
      <c r="EV49" s="39" t="e">
        <f t="shared" si="87"/>
        <v>#VALUE!</v>
      </c>
      <c r="EX49" s="8">
        <f t="shared" si="88"/>
        <v>135353567.15486667</v>
      </c>
      <c r="EY49" s="8">
        <f t="shared" si="89"/>
        <v>246343492.22185734</v>
      </c>
      <c r="EZ49" s="8">
        <f t="shared" si="90"/>
        <v>135353567.1548667</v>
      </c>
      <c r="FA49" s="8">
        <f t="shared" si="91"/>
        <v>0</v>
      </c>
      <c r="FB49" s="8" t="e">
        <f t="shared" si="92"/>
        <v>#VALUE!</v>
      </c>
      <c r="FC49" s="8">
        <f t="shared" si="93"/>
        <v>0</v>
      </c>
      <c r="FD49" s="8" t="e">
        <f t="shared" si="94"/>
        <v>#VALUE!</v>
      </c>
      <c r="FE49" s="8" t="e">
        <f t="shared" si="95"/>
        <v>#VALUE!</v>
      </c>
      <c r="FF49" s="8">
        <f t="shared" si="105"/>
        <v>66391332.879094124</v>
      </c>
      <c r="FG49" s="8">
        <f t="shared" si="96"/>
        <v>0</v>
      </c>
      <c r="FH49" s="8">
        <f t="shared" si="97"/>
        <v>66391332.879094124</v>
      </c>
      <c r="FI49" s="8">
        <f t="shared" si="98"/>
        <v>132782665.75818825</v>
      </c>
      <c r="FJ49" s="38" t="e">
        <f>SUM(EX$8:EX49)+SUM(FB$8:FB49)+SUM(FF$8:FF49)</f>
        <v>#VALUE!</v>
      </c>
      <c r="FK49" s="38">
        <f>SUM(EY$8:EY49)+SUM(FC$8:FC49)+SUM(FG$8:FG49)</f>
        <v>1191696338.2121451</v>
      </c>
      <c r="FL49" s="38" t="e">
        <f>SUM(EZ$8:EZ49)+SUM(FD$8:FD49)+SUM(FH$8:FH49)</f>
        <v>#VALUE!</v>
      </c>
      <c r="FM49" s="38" t="e">
        <f>SUM(FA$8:FA49)+SUM(FE$8:FE49)+SUM(FI$8:FI49)</f>
        <v>#VALUE!</v>
      </c>
      <c r="FN49" s="39" t="e">
        <f t="shared" si="99"/>
        <v>#VALUE!</v>
      </c>
      <c r="FO49" s="39" t="e">
        <f t="shared" si="100"/>
        <v>#VALUE!</v>
      </c>
      <c r="FP49" s="39" t="e">
        <f t="shared" si="101"/>
        <v>#VALUE!</v>
      </c>
      <c r="FQ49" s="39" t="e">
        <f t="shared" si="102"/>
        <v>#VALUE!</v>
      </c>
    </row>
    <row r="50" spans="7:173" x14ac:dyDescent="0.2">
      <c r="G50" s="6">
        <v>43</v>
      </c>
      <c r="H50" s="6">
        <f>'[1]资源-木石铜粮'!BI48</f>
        <v>145917128.83852297</v>
      </c>
      <c r="I50" s="6">
        <f>'[1]资源-木石铜粮'!BJ48</f>
        <v>145917128.83852297</v>
      </c>
      <c r="J50" s="6">
        <f>'[1]资源-木石铜粮'!BK48</f>
        <v>145917128.83852297</v>
      </c>
      <c r="K50" s="6">
        <f>'[1]资源-木石铜粮'!BL48</f>
        <v>145917128.83852297</v>
      </c>
      <c r="L50" s="6">
        <f>'[1]资源-木石铜粮'!BM48</f>
        <v>145917128.83852297</v>
      </c>
      <c r="M50" s="6">
        <f>'[1]功能-战损相关'!EM53</f>
        <v>89386200.39751704</v>
      </c>
      <c r="N50" s="6">
        <f>'[1]功能-战损相关'!EN53</f>
        <v>117733685.99259779</v>
      </c>
      <c r="O50" s="6">
        <f>'[1]功能-战损相关'!EO53</f>
        <v>151012480.7447404</v>
      </c>
      <c r="P50" s="6">
        <f>'[1]功能-战损相关'!EP53</f>
        <v>120806033.89146575</v>
      </c>
      <c r="Q50" s="6">
        <f>'[1]功能-战损相关'!EQ53</f>
        <v>68332489.734567776</v>
      </c>
      <c r="R50" s="6">
        <f>'[3]功能-圣人研究'!CA50</f>
        <v>37813376.280991904</v>
      </c>
      <c r="S50" s="6">
        <f>'[3]功能-圣人研究'!CB50</f>
        <v>46167544.687494375</v>
      </c>
      <c r="T50" s="6">
        <f>'[3]功能-圣人研究'!CC50</f>
        <v>60105024.239913166</v>
      </c>
      <c r="U50" s="6">
        <f>'[3]功能-圣人研究'!CD50</f>
        <v>81271998.104562342</v>
      </c>
      <c r="V50" s="6">
        <f>'[3]功能-圣人研究'!CE50</f>
        <v>113451416.73223397</v>
      </c>
      <c r="X50" s="6">
        <v>43</v>
      </c>
      <c r="Y50" s="6">
        <f>[4]士兵相关信息!AI49</f>
        <v>1779231.8105121977</v>
      </c>
      <c r="Z50" s="6">
        <f>[4]士兵相关信息!AJ49</f>
        <v>1541989.4616717068</v>
      </c>
      <c r="AA50" s="6">
        <f>[4]士兵相关信息!AK49</f>
        <v>1289935.2061339733</v>
      </c>
      <c r="AB50" s="6">
        <f>[4]士兵相关信息!AL49</f>
        <v>993184.11097284185</v>
      </c>
      <c r="AC50" s="6">
        <f>[4]士兵相关信息!AM49</f>
        <v>664260.39033485285</v>
      </c>
      <c r="AE50" s="6">
        <v>43</v>
      </c>
      <c r="AF50" s="6">
        <f>求节点(节奏总纲!D$4:D$163,H$8:H$167,节奏总纲!AA46)-IF($AE50=1,0,求节点(节奏总纲!D$4:D$163,H$8:H$167,节奏总纲!AA45))</f>
        <v>991247430.53050613</v>
      </c>
      <c r="AG50" s="6">
        <f>求节点(节奏总纲!E$4:E$163,I$8:I$167,节奏总纲!AB46)-IF($AE50=1,0,求节点(节奏总纲!E$4:E$163,I$8:I$167,节奏总纲!AB45))</f>
        <v>893409752.76957893</v>
      </c>
      <c r="AH50" s="6">
        <f>求节点(节奏总纲!F$4:F$163,J$8:J$167,节奏总纲!AC46)-IF($AE50=1,0,求节点(节奏总纲!F$4:F$163,J$8:J$167,节奏总纲!AC45))</f>
        <v>797110534.36204338</v>
      </c>
      <c r="AI50" s="6">
        <f>求节点(节奏总纲!G$4:G$163,K$8:K$167,节奏总纲!AD46)-IF($AE50=1,0,求节点(节奏总纲!G$4:G$163,K$8:K$167,节奏总纲!AD45))</f>
        <v>723662359.0164547</v>
      </c>
      <c r="AJ50" s="6">
        <f>求节点(节奏总纲!H$4:H$163,L$8:L$167,节奏总纲!AE46)-IF($AE50=1,0,求节点(节奏总纲!H$4:H$163,L$8:L$167,节奏总纲!AE45))</f>
        <v>631760942.79700041</v>
      </c>
      <c r="AK50" s="6">
        <f>求节点(节奏总纲!D$4:D$163,M$8:M$167,节奏总纲!AA46)-IF($AE50=1,0,求节点(节奏总纲!D$4:D$163,M$8:M$167,节奏总纲!AA45))</f>
        <v>621358351.9986763</v>
      </c>
      <c r="AL50" s="6">
        <f>求节点(节奏总纲!E$4:E$163,N$8:N$167,节奏总纲!AB46)-IF($AE50=1,0,求节点(节奏总纲!E$4:E$163,N$8:N$167,节奏总纲!AB45))</f>
        <v>781981464.56186867</v>
      </c>
      <c r="AM50" s="6">
        <f>求节点(节奏总纲!F$4:F$163,O$8:O$167,节奏总纲!AC46)-IF($AE50=1,0,求节点(节奏总纲!F$4:F$163,O$8:O$167,节奏总纲!AC45))</f>
        <v>691631663.70069408</v>
      </c>
      <c r="AN50" s="6">
        <f>求节点(节奏总纲!G$4:G$163,P$8:P$167,节奏总纲!AD46)-IF($AE50=1,0,求节点(节奏总纲!G$4:G$163,P$8:P$167,节奏总纲!AD45))</f>
        <v>583855844.35058308</v>
      </c>
      <c r="AO50" s="6">
        <f>求节点(节奏总纲!H$4:H$163,Q$8:Q$167,节奏总纲!AE46)-IF($AE50=1,0,求节点(节奏总纲!H$4:H$163,Q$8:Q$167,节奏总纲!AE45))</f>
        <v>242152631.23425436</v>
      </c>
      <c r="AP50" s="6">
        <f>求节点(节奏总纲!D$4:D$163,R$8:R$167,节奏总纲!AA46)-IF($AE50=1,0,求节点(节奏总纲!D$4:D$163,R$8:R$167,节奏总纲!AA45))</f>
        <v>231598532.50902677</v>
      </c>
      <c r="AQ50" s="6">
        <f>求节点(节奏总纲!E$4:E$163,S$8:S$167,节奏总纲!AB46)-IF($AE50=1,0,求节点(节奏总纲!E$4:E$163,S$8:S$167,节奏总纲!AB45))</f>
        <v>241366262.22008264</v>
      </c>
      <c r="AR50" s="6">
        <f>求节点(节奏总纲!F$4:F$163,T$8:T$167,节奏总纲!AC46)-IF($AE50=1,0,求节点(节奏总纲!F$4:F$163,T$8:T$167,节奏总纲!AC45))</f>
        <v>264089561.79857874</v>
      </c>
      <c r="AS50" s="6">
        <f>求节点(节奏总纲!G$4:G$163,U$8:U$167,节奏总纲!AD46)-IF($AE50=1,0,求节点(节奏总纲!G$4:G$163,U$8:U$167,节奏总纲!AD45))</f>
        <v>299481956.44698668</v>
      </c>
      <c r="AT50" s="6">
        <f>求节点(节奏总纲!H$4:H$163,V$8:V$167,节奏总纲!AE46)-IF($AE50=1,0,求节点(节奏总纲!H$4:H$163,V$8:V$167,节奏总纲!AE45))</f>
        <v>343945172.6604166</v>
      </c>
      <c r="AV50" s="6">
        <v>43</v>
      </c>
      <c r="AW50" s="6">
        <f>求节点(节奏总纲!D$4:D$163,Y$8:Y$167,节奏总纲!AA46)-IF($AV50=1,0,求节点(节奏总纲!D$4:D$163,Y$8:Y$167,节奏总纲!AA45))+求节点(节奏总纲!D$4:D$103,信息索引!AK$4:AK$163,节奏总纲!AA46)</f>
        <v>21205665.712362688</v>
      </c>
      <c r="AX50" s="6">
        <f>求节点(节奏总纲!E$4:E$163,Z$8:Z$167,节奏总纲!AB46)-IF($AV50=1,0,求节点(节奏总纲!E$4:E$163,Z$8:Z$167,节奏总纲!AB45))+求节点(节奏总纲!E$4:E$103,信息索引!AL$4:AL$163,节奏总纲!AB46)</f>
        <v>15455690.014128784</v>
      </c>
      <c r="AY50" s="6">
        <f>求节点(节奏总纲!F$4:F$163,AA$8:AA$167,节奏总纲!AC46)-IF($AV50=1,0,求节点(节奏总纲!F$4:F$163,AA$8:AA$167,节奏总纲!AC45))+求节点(节奏总纲!F$4:F$103,信息索引!AM$4:AM$163,节奏总纲!AC46)</f>
        <v>9674880.668174224</v>
      </c>
      <c r="AZ50" s="6">
        <f>求节点(节奏总纲!G$4:G$163,AB$8:AB$167,节奏总纲!AD46)-IF($AV50=1,0,求节点(节奏总纲!G$4:G$163,AB$8:AB$167,节奏总纲!AD45))+求节点(节奏总纲!G$4:G$103,信息索引!AN$4:AN$163,节奏总纲!AD46)</f>
        <v>5626062.6455703294</v>
      </c>
      <c r="BA50" s="6">
        <f>求节点(节奏总纲!H$4:H$163,AC$8:AC$167,节奏总纲!AE46)-IF($AV50=1,0,求节点(节奏总纲!H$4:H$163,AC$8:AC$167,节奏总纲!AE45))+求节点(节奏总纲!H$4:H$103,信息索引!AO$4:AO$163,节奏总纲!AE46)</f>
        <v>1531203.9529278735</v>
      </c>
      <c r="BC50" s="6">
        <v>1.84</v>
      </c>
      <c r="BD50" s="8">
        <v>43</v>
      </c>
      <c r="BE50" s="34">
        <f t="shared" si="16"/>
        <v>0.26041666666666663</v>
      </c>
      <c r="BF50" s="28">
        <f t="shared" si="17"/>
        <v>0.47916666666666669</v>
      </c>
      <c r="BG50" s="6">
        <f t="shared" si="18"/>
        <v>0.26041666666666669</v>
      </c>
      <c r="BH50" s="35">
        <v>0</v>
      </c>
      <c r="BI50" s="34" t="e">
        <f t="shared" si="19"/>
        <v>#VALUE!</v>
      </c>
      <c r="BJ50" s="6">
        <v>0</v>
      </c>
      <c r="BK50" s="6" t="e">
        <f t="shared" si="20"/>
        <v>#VALUE!</v>
      </c>
      <c r="BL50" s="28" t="e">
        <f>求节点(节奏总纲!D$4:D$163,[4]士兵阶位属性!CY$4:CY$163,节奏总纲!AA46)</f>
        <v>#VALUE!</v>
      </c>
      <c r="BM50" s="34">
        <f t="shared" si="22"/>
        <v>0.25</v>
      </c>
      <c r="BN50" s="6">
        <f t="shared" si="107"/>
        <v>0</v>
      </c>
      <c r="BO50" s="6">
        <f t="shared" si="23"/>
        <v>0.25</v>
      </c>
      <c r="BP50" s="35">
        <f t="shared" si="107"/>
        <v>0.5</v>
      </c>
      <c r="BQ50" s="6" t="e">
        <f t="shared" si="24"/>
        <v>#VALUE!</v>
      </c>
      <c r="BR50" s="8">
        <f t="shared" si="25"/>
        <v>258137351.7006526</v>
      </c>
      <c r="BS50" s="8">
        <f t="shared" si="26"/>
        <v>474972727.12920088</v>
      </c>
      <c r="BT50" s="8">
        <f t="shared" si="27"/>
        <v>258137351.70065266</v>
      </c>
      <c r="BU50" s="8">
        <f t="shared" si="28"/>
        <v>0</v>
      </c>
      <c r="BV50" s="8" t="e">
        <f t="shared" si="29"/>
        <v>#VALUE!</v>
      </c>
      <c r="BW50" s="8">
        <f t="shared" si="30"/>
        <v>0</v>
      </c>
      <c r="BX50" s="8" t="e">
        <f t="shared" si="31"/>
        <v>#VALUE!</v>
      </c>
      <c r="BY50" s="8" t="e">
        <f t="shared" si="104"/>
        <v>#VALUE!</v>
      </c>
      <c r="BZ50" s="8">
        <f t="shared" si="32"/>
        <v>57899633.127256691</v>
      </c>
      <c r="CA50" s="8">
        <f t="shared" si="33"/>
        <v>0</v>
      </c>
      <c r="CB50" s="8">
        <f t="shared" si="34"/>
        <v>57899633.127256691</v>
      </c>
      <c r="CC50" s="8">
        <f t="shared" si="35"/>
        <v>115799266.25451338</v>
      </c>
      <c r="CD50" s="38" t="e">
        <f>SUM(BR$8:BR50)+SUM(BV$8:BV50)+SUM(BZ$8:BZ50)</f>
        <v>#VALUE!</v>
      </c>
      <c r="CE50" s="38">
        <f>SUM(BS$8:BS50)+SUM(BW$8:BW50)+SUM(CA$8:CA50)</f>
        <v>2484286475.7309327</v>
      </c>
      <c r="CF50" s="38" t="e">
        <f>SUM(BT$8:BT50)+SUM(BX$8:BX50)+SUM(CB$8:CB50)</f>
        <v>#VALUE!</v>
      </c>
      <c r="CG50" s="38" t="e">
        <f>SUM(BU$8:BU50)+SUM(BY$8:BY50)+SUM(CC$8:CC50)</f>
        <v>#VALUE!</v>
      </c>
      <c r="CH50" s="39" t="e">
        <f t="shared" si="36"/>
        <v>#VALUE!</v>
      </c>
      <c r="CI50" s="39" t="e">
        <f t="shared" si="37"/>
        <v>#VALUE!</v>
      </c>
      <c r="CJ50" s="39" t="e">
        <f t="shared" si="38"/>
        <v>#VALUE!</v>
      </c>
      <c r="CK50" s="39" t="e">
        <f t="shared" si="39"/>
        <v>#VALUE!</v>
      </c>
      <c r="CL50" s="6">
        <v>0.85182596091825713</v>
      </c>
      <c r="CM50" s="8">
        <f t="shared" si="40"/>
        <v>232658789.78374448</v>
      </c>
      <c r="CN50" s="8">
        <f t="shared" si="41"/>
        <v>428092173.20208991</v>
      </c>
      <c r="CO50" s="8">
        <f t="shared" si="42"/>
        <v>232658789.78374454</v>
      </c>
      <c r="CP50" s="8">
        <f t="shared" si="43"/>
        <v>0</v>
      </c>
      <c r="CQ50" s="8" t="e">
        <f t="shared" si="44"/>
        <v>#VALUE!</v>
      </c>
      <c r="CR50" s="8">
        <f t="shared" si="45"/>
        <v>0</v>
      </c>
      <c r="CS50" s="8" t="e">
        <f t="shared" si="46"/>
        <v>#VALUE!</v>
      </c>
      <c r="CT50" s="8" t="e">
        <f t="shared" si="47"/>
        <v>#VALUE!</v>
      </c>
      <c r="CU50" s="8">
        <f t="shared" si="48"/>
        <v>60341565.55502066</v>
      </c>
      <c r="CV50" s="8">
        <f t="shared" si="49"/>
        <v>0</v>
      </c>
      <c r="CW50" s="8">
        <f t="shared" si="50"/>
        <v>60341565.55502066</v>
      </c>
      <c r="CX50" s="8">
        <f t="shared" si="51"/>
        <v>120683131.11004132</v>
      </c>
      <c r="CY50" s="38" t="e">
        <f>SUM(CM$8:CM50)+SUM(CQ$8:CQ50)+SUM(CU$8:CU50)</f>
        <v>#VALUE!</v>
      </c>
      <c r="CZ50" s="38">
        <f>SUM(CN$8:CN50)+SUM(CR$8:CR50)+SUM(CV$8:CV50)</f>
        <v>2229962787.9652286</v>
      </c>
      <c r="DA50" s="38" t="e">
        <f>SUM(CO$8:CO50)+SUM(CS$8:CS50)+SUM(CW$8:CW50)</f>
        <v>#VALUE!</v>
      </c>
      <c r="DB50" s="38" t="e">
        <f>SUM(CP$8:CP50)+SUM(CT$8:CT50)+SUM(CX$8:CX50)</f>
        <v>#VALUE!</v>
      </c>
      <c r="DC50" s="39" t="e">
        <f t="shared" si="52"/>
        <v>#VALUE!</v>
      </c>
      <c r="DD50" s="39" t="e">
        <f t="shared" si="53"/>
        <v>#VALUE!</v>
      </c>
      <c r="DE50" s="39" t="e">
        <f t="shared" si="54"/>
        <v>#VALUE!</v>
      </c>
      <c r="DF50" s="39" t="e">
        <f t="shared" si="55"/>
        <v>#VALUE!</v>
      </c>
      <c r="DH50" s="8">
        <f t="shared" si="56"/>
        <v>207580868.32344878</v>
      </c>
      <c r="DI50" s="8">
        <f t="shared" si="57"/>
        <v>381948797.71514583</v>
      </c>
      <c r="DJ50" s="8">
        <f t="shared" si="58"/>
        <v>207580868.32344881</v>
      </c>
      <c r="DK50" s="8">
        <f t="shared" si="59"/>
        <v>0</v>
      </c>
      <c r="DL50" s="8" t="e">
        <f t="shared" si="60"/>
        <v>#VALUE!</v>
      </c>
      <c r="DM50" s="8">
        <f t="shared" si="61"/>
        <v>0</v>
      </c>
      <c r="DN50" s="8" t="e">
        <f t="shared" si="62"/>
        <v>#VALUE!</v>
      </c>
      <c r="DO50" s="8" t="e">
        <f t="shared" si="63"/>
        <v>#VALUE!</v>
      </c>
      <c r="DP50" s="8">
        <f t="shared" si="64"/>
        <v>66022390.449644685</v>
      </c>
      <c r="DQ50" s="8">
        <f t="shared" si="65"/>
        <v>0</v>
      </c>
      <c r="DR50" s="8">
        <f t="shared" si="66"/>
        <v>66022390.449644685</v>
      </c>
      <c r="DS50" s="8">
        <f t="shared" si="67"/>
        <v>132044780.89928937</v>
      </c>
      <c r="DT50" s="38" t="e">
        <f>SUM(DH$8:DH50)+SUM(DL$8:DL50)+SUM(DP$8:DP50)</f>
        <v>#VALUE!</v>
      </c>
      <c r="DU50" s="38">
        <f>SUM(DI$8:DI50)+SUM(DM$8:DM50)+SUM(DQ$8:DQ50)</f>
        <v>1975986554.3089633</v>
      </c>
      <c r="DV50" s="38" t="e">
        <f>SUM(DJ$8:DJ50)+SUM(DN$8:DN50)+SUM(DR$8:DR50)</f>
        <v>#VALUE!</v>
      </c>
      <c r="DW50" s="38" t="e">
        <f>SUM(DK$8:DK50)+SUM(DO$8:DO50)+SUM(DS$8:DS50)</f>
        <v>#VALUE!</v>
      </c>
      <c r="DX50" s="39" t="e">
        <f t="shared" si="68"/>
        <v>#VALUE!</v>
      </c>
      <c r="DY50" s="39" t="e">
        <f t="shared" si="69"/>
        <v>#VALUE!</v>
      </c>
      <c r="DZ50" s="39" t="e">
        <f t="shared" si="70"/>
        <v>#VALUE!</v>
      </c>
      <c r="EA50" s="39" t="e">
        <f t="shared" si="71"/>
        <v>#VALUE!</v>
      </c>
      <c r="EC50" s="8">
        <f t="shared" si="72"/>
        <v>188453739.32720172</v>
      </c>
      <c r="ED50" s="8">
        <f t="shared" si="73"/>
        <v>346754880.36205125</v>
      </c>
      <c r="EE50" s="8">
        <f t="shared" si="74"/>
        <v>188453739.32720175</v>
      </c>
      <c r="EF50" s="8">
        <f t="shared" si="75"/>
        <v>0</v>
      </c>
      <c r="EG50" s="8" t="e">
        <f t="shared" si="76"/>
        <v>#VALUE!</v>
      </c>
      <c r="EH50" s="8">
        <f t="shared" si="77"/>
        <v>0</v>
      </c>
      <c r="EI50" s="8" t="e">
        <f t="shared" si="78"/>
        <v>#VALUE!</v>
      </c>
      <c r="EJ50" s="8" t="e">
        <f t="shared" si="79"/>
        <v>#VALUE!</v>
      </c>
      <c r="EK50" s="8">
        <f t="shared" si="80"/>
        <v>74870489.111746669</v>
      </c>
      <c r="EL50" s="8">
        <f t="shared" si="81"/>
        <v>0</v>
      </c>
      <c r="EM50" s="8">
        <f t="shared" si="82"/>
        <v>74870489.111746669</v>
      </c>
      <c r="EN50" s="8">
        <f t="shared" si="83"/>
        <v>149740978.22349334</v>
      </c>
      <c r="EO50" s="38" t="e">
        <f>SUM(EC$8:EC50)+SUM(EG$8:EG50)+SUM(EK$8:EK50)</f>
        <v>#VALUE!</v>
      </c>
      <c r="EP50" s="38">
        <f>SUM(ED$8:ED50)+SUM(EH$8:EH50)+SUM(EL$8:EL50)</f>
        <v>1735076980.4054756</v>
      </c>
      <c r="EQ50" s="38" t="e">
        <f>SUM(EE$8:EE50)+SUM(EI$8:EI50)+SUM(EM$8:EM50)</f>
        <v>#VALUE!</v>
      </c>
      <c r="ER50" s="38" t="e">
        <f>SUM(EF$8:EF50)+SUM(EJ$8:EJ50)+SUM(EN$8:EN50)</f>
        <v>#VALUE!</v>
      </c>
      <c r="ES50" s="39" t="e">
        <f t="shared" si="84"/>
        <v>#VALUE!</v>
      </c>
      <c r="ET50" s="39" t="e">
        <f t="shared" si="85"/>
        <v>#VALUE!</v>
      </c>
      <c r="EU50" s="39" t="e">
        <f t="shared" si="86"/>
        <v>#VALUE!</v>
      </c>
      <c r="EV50" s="39" t="e">
        <f t="shared" si="87"/>
        <v>#VALUE!</v>
      </c>
      <c r="EX50" s="8">
        <f t="shared" si="88"/>
        <v>164521078.85338551</v>
      </c>
      <c r="EY50" s="8">
        <f t="shared" si="89"/>
        <v>302718785.09022939</v>
      </c>
      <c r="EZ50" s="8">
        <f t="shared" si="90"/>
        <v>164521078.85338554</v>
      </c>
      <c r="FA50" s="8">
        <f t="shared" si="91"/>
        <v>0</v>
      </c>
      <c r="FB50" s="8" t="e">
        <f t="shared" si="92"/>
        <v>#VALUE!</v>
      </c>
      <c r="FC50" s="8">
        <f t="shared" si="93"/>
        <v>0</v>
      </c>
      <c r="FD50" s="8" t="e">
        <f t="shared" si="94"/>
        <v>#VALUE!</v>
      </c>
      <c r="FE50" s="8" t="e">
        <f t="shared" si="95"/>
        <v>#VALUE!</v>
      </c>
      <c r="FF50" s="8">
        <f t="shared" si="105"/>
        <v>85986293.165104151</v>
      </c>
      <c r="FG50" s="8">
        <f t="shared" si="96"/>
        <v>0</v>
      </c>
      <c r="FH50" s="8">
        <f t="shared" si="97"/>
        <v>85986293.165104151</v>
      </c>
      <c r="FI50" s="8">
        <f t="shared" si="98"/>
        <v>171972586.3302083</v>
      </c>
      <c r="FJ50" s="38" t="e">
        <f>SUM(EX$8:EX50)+SUM(FB$8:FB50)+SUM(FF$8:FF50)</f>
        <v>#VALUE!</v>
      </c>
      <c r="FK50" s="38">
        <f>SUM(EY$8:EY50)+SUM(FC$8:FC50)+SUM(FG$8:FG50)</f>
        <v>1494415123.3023744</v>
      </c>
      <c r="FL50" s="38" t="e">
        <f>SUM(EZ$8:EZ50)+SUM(FD$8:FD50)+SUM(FH$8:FH50)</f>
        <v>#VALUE!</v>
      </c>
      <c r="FM50" s="38" t="e">
        <f>SUM(FA$8:FA50)+SUM(FE$8:FE50)+SUM(FI$8:FI50)</f>
        <v>#VALUE!</v>
      </c>
      <c r="FN50" s="39" t="e">
        <f t="shared" si="99"/>
        <v>#VALUE!</v>
      </c>
      <c r="FO50" s="39" t="e">
        <f t="shared" si="100"/>
        <v>#VALUE!</v>
      </c>
      <c r="FP50" s="39" t="e">
        <f t="shared" si="101"/>
        <v>#VALUE!</v>
      </c>
      <c r="FQ50" s="39" t="e">
        <f t="shared" si="102"/>
        <v>#VALUE!</v>
      </c>
    </row>
    <row r="51" spans="7:173" x14ac:dyDescent="0.2">
      <c r="G51" s="6">
        <v>44</v>
      </c>
      <c r="H51" s="6">
        <f>'[1]资源-木石铜粮'!BI49</f>
        <v>163819851.67810699</v>
      </c>
      <c r="I51" s="6">
        <f>'[1]资源-木石铜粮'!BJ49</f>
        <v>163819851.67810699</v>
      </c>
      <c r="J51" s="6">
        <f>'[1]资源-木石铜粮'!BK49</f>
        <v>163819851.67810699</v>
      </c>
      <c r="K51" s="6">
        <f>'[1]资源-木石铜粮'!BL49</f>
        <v>163819851.67810699</v>
      </c>
      <c r="L51" s="6">
        <f>'[1]资源-木石铜粮'!BM49</f>
        <v>163819851.67810699</v>
      </c>
      <c r="M51" s="6">
        <f>'[1]功能-战损相关'!EM54</f>
        <v>98475783.391004518</v>
      </c>
      <c r="N51" s="6">
        <f>'[1]功能-战损相关'!EN54</f>
        <v>129401465.90346025</v>
      </c>
      <c r="O51" s="6">
        <f>'[1]功能-战损相关'!EO54</f>
        <v>164681135.85327393</v>
      </c>
      <c r="P51" s="6">
        <f>'[1]功能-战损相关'!EP54</f>
        <v>132333554.0992056</v>
      </c>
      <c r="Q51" s="6">
        <f>'[1]功能-战损相关'!EQ54</f>
        <v>75065511.137148514</v>
      </c>
      <c r="R51" s="6">
        <f>'[3]功能-圣人研究'!CA51</f>
        <v>42858857.123278797</v>
      </c>
      <c r="S51" s="6">
        <f>'[3]功能-圣人研究'!CB51</f>
        <v>52595328.71982567</v>
      </c>
      <c r="T51" s="6">
        <f>'[3]功能-圣人研究'!CC51</f>
        <v>67821272.235533342</v>
      </c>
      <c r="U51" s="6">
        <f>'[3]功能-圣人研究'!CD51</f>
        <v>91402853.521467075</v>
      </c>
      <c r="V51" s="6">
        <f>'[3]功能-圣人研究'!CE51</f>
        <v>127412148.95827153</v>
      </c>
      <c r="X51" s="6">
        <v>44</v>
      </c>
      <c r="Y51" s="6">
        <f>[4]士兵相关信息!AI50</f>
        <v>1983913.8109856055</v>
      </c>
      <c r="Z51" s="6">
        <f>[4]士兵相关信息!AJ50</f>
        <v>1668005.9216399493</v>
      </c>
      <c r="AA51" s="6">
        <f>[4]士兵相关信息!AK50</f>
        <v>1390066.3768651162</v>
      </c>
      <c r="AB51" s="6">
        <f>[4]士兵相关信息!AL50</f>
        <v>1067197.2939698086</v>
      </c>
      <c r="AC51" s="6">
        <f>[4]士兵相关信息!AM50</f>
        <v>697821.89933170029</v>
      </c>
      <c r="AE51" s="6">
        <v>44</v>
      </c>
      <c r="AF51" s="6">
        <f>求节点(节奏总纲!D$4:D$163,H$8:H$167,节奏总纲!AA47)-IF($AE51=1,0,求节点(节奏总纲!D$4:D$163,H$8:H$167,节奏总纲!AA46))</f>
        <v>1195853281.8297348</v>
      </c>
      <c r="AG51" s="6">
        <f>求节点(节奏总纲!E$4:E$163,I$8:I$167,节奏总纲!AB47)-IF($AE51=1,0,求节点(节奏总纲!E$4:E$163,I$8:I$167,节奏总纲!AB46))</f>
        <v>1076302278.4410439</v>
      </c>
      <c r="AH51" s="6">
        <f>求节点(节奏总纲!F$4:F$163,J$8:J$167,节奏总纲!AC47)-IF($AE51=1,0,求节点(节奏总纲!F$4:F$163,J$8:J$167,节奏总纲!AC46))</f>
        <v>963140012.15633917</v>
      </c>
      <c r="AI51" s="6">
        <f>求节点(节奏总纲!G$4:G$163,K$8:K$167,节奏总纲!AD47)-IF($AE51=1,0,求节点(节奏总纲!G$4:G$163,K$8:K$167,节奏总纲!AD46))</f>
        <v>850964580.97425747</v>
      </c>
      <c r="AJ51" s="6">
        <f>求节点(节奏总纲!H$4:H$163,L$8:L$167,节奏总纲!AE47)-IF($AE51=1,0,求节点(节奏总纲!H$4:H$163,L$8:L$167,节奏总纲!AE46))</f>
        <v>754844918.84498405</v>
      </c>
      <c r="AK51" s="6">
        <f>求节点(节奏总纲!D$4:D$163,M$8:M$167,节奏总纲!AA47)-IF($AE51=1,0,求节点(节奏总纲!D$4:D$163,M$8:M$167,节奏总纲!AA46))</f>
        <v>793730592.58976078</v>
      </c>
      <c r="AL51" s="6">
        <f>求节点(节奏总纲!E$4:E$163,N$8:N$167,节奏总纲!AB47)-IF($AE51=1,0,求节点(节奏总纲!E$4:E$163,N$8:N$167,节奏总纲!AB46))</f>
        <v>905044935.65705824</v>
      </c>
      <c r="AM51" s="6">
        <f>求节点(节奏总纲!F$4:F$163,O$8:O$167,节奏总纲!AC47)-IF($AE51=1,0,求节点(节奏总纲!F$4:F$163,O$8:O$167,节奏总纲!AC46))</f>
        <v>879467505.38976288</v>
      </c>
      <c r="AN51" s="6">
        <f>求节点(节奏总纲!G$4:G$163,P$8:P$167,节奏总纲!AD47)-IF($AE51=1,0,求节点(节奏总纲!G$4:G$163,P$8:P$167,节奏总纲!AD46))</f>
        <v>673932652.54942703</v>
      </c>
      <c r="AO51" s="6">
        <f>求节点(节奏总纲!H$4:H$163,Q$8:Q$167,节奏总纲!AE47)-IF($AE51=1,0,求节点(节奏总纲!H$4:H$163,Q$8:Q$167,节奏总纲!AE46))</f>
        <v>309925233.74036813</v>
      </c>
      <c r="AP51" s="6">
        <f>求节点(节奏总纲!D$4:D$163,R$8:R$167,节奏总纲!AA47)-IF($AE51=1,0,求节点(节奏总纲!D$4:D$163,R$8:R$167,节奏总纲!AA46))</f>
        <v>285953919.3791585</v>
      </c>
      <c r="AQ51" s="6">
        <f>求节点(节奏总纲!E$4:E$163,S$8:S$167,节奏总纲!AB47)-IF($AE51=1,0,求节点(节奏总纲!E$4:E$163,S$8:S$167,节奏总纲!AB46))</f>
        <v>300557979.59128737</v>
      </c>
      <c r="AR51" s="6">
        <f>求节点(节奏总纲!F$4:F$163,T$8:T$167,节奏总纲!AC47)-IF($AE51=1,0,求节点(节奏总纲!F$4:F$163,T$8:T$167,节奏总纲!AC46))</f>
        <v>327582889.23705435</v>
      </c>
      <c r="AS51" s="6">
        <f>求节点(节奏总纲!G$4:G$163,U$8:U$167,节奏总纲!AD47)-IF($AE51=1,0,求节点(节奏总纲!G$4:G$163,U$8:U$167,节奏总纲!AD46))</f>
        <v>370877375.12529874</v>
      </c>
      <c r="AT51" s="6">
        <f>求节点(节奏总纲!H$4:H$163,V$8:V$167,节奏总纲!AE47)-IF($AE51=1,0,求节点(节奏总纲!H$4:H$163,V$8:V$167,节奏总纲!AE46))</f>
        <v>428829973.78405046</v>
      </c>
      <c r="AV51" s="6">
        <v>44</v>
      </c>
      <c r="AW51" s="6">
        <f>求节点(节奏总纲!D$4:D$163,Y$8:Y$167,节奏总纲!AA47)-IF($AV51=1,0,求节点(节奏总纲!D$4:D$163,Y$8:Y$167,节奏总纲!AA46))+求节点(节奏总纲!D$4:D$103,信息索引!AK$4:AK$163,节奏总纲!AA47)</f>
        <v>25701904.280069664</v>
      </c>
      <c r="AX51" s="6">
        <f>求节点(节奏总纲!E$4:E$163,Z$8:Z$167,节奏总纲!AB47)-IF($AV51=1,0,求节点(节奏总纲!E$4:E$163,Z$8:Z$167,节奏总纲!AB46))+求节点(节奏总纲!E$4:E$103,信息索引!AL$4:AL$163,节奏总纲!AB47)</f>
        <v>19033606.437709246</v>
      </c>
      <c r="AY51" s="6">
        <f>求节点(节奏总纲!F$4:F$163,AA$8:AA$167,节奏总纲!AC47)-IF($AV51=1,0,求节点(节奏总纲!F$4:F$163,AA$8:AA$167,节奏总纲!AC46))+求节点(节奏总纲!F$4:F$103,信息索引!AM$4:AM$163,节奏总纲!AC47)</f>
        <v>11904508.551603638</v>
      </c>
      <c r="AZ51" s="6">
        <f>求节点(节奏总纲!G$4:G$163,AB$8:AB$167,节奏总纲!AD47)-IF($AV51=1,0,求节点(节奏总纲!G$4:G$163,AB$8:AB$167,节奏总纲!AD46))+求节点(节奏总纲!G$4:G$103,信息索引!AN$4:AN$163,节奏总纲!AD47)</f>
        <v>6972474.1661819676</v>
      </c>
      <c r="BA51" s="6">
        <f>求节点(节奏总纲!H$4:H$163,AC$8:AC$167,节奏总纲!AE47)-IF($AV51=1,0,求节点(节奏总纲!H$4:H$163,AC$8:AC$167,节奏总纲!AE46))+求节点(节奏总纲!H$4:H$103,信息索引!AO$4:AO$163,节奏总纲!AE47)</f>
        <v>2035999.9717852436</v>
      </c>
      <c r="BC51" s="6">
        <v>1.86</v>
      </c>
      <c r="BD51" s="8">
        <v>44</v>
      </c>
      <c r="BE51" s="34">
        <f t="shared" si="16"/>
        <v>0.2590673575129534</v>
      </c>
      <c r="BF51" s="28">
        <f t="shared" si="17"/>
        <v>0.48186528497409326</v>
      </c>
      <c r="BG51" s="6">
        <f t="shared" si="18"/>
        <v>0.25906735751295334</v>
      </c>
      <c r="BH51" s="35">
        <v>0</v>
      </c>
      <c r="BI51" s="34" t="e">
        <f t="shared" si="19"/>
        <v>#VALUE!</v>
      </c>
      <c r="BJ51" s="6">
        <v>0</v>
      </c>
      <c r="BK51" s="6" t="e">
        <f t="shared" si="20"/>
        <v>#VALUE!</v>
      </c>
      <c r="BL51" s="28" t="e">
        <f>求节点(节奏总纲!D$4:D$163,[4]士兵阶位属性!CY$4:CY$163,节奏总纲!AA47)</f>
        <v>#VALUE!</v>
      </c>
      <c r="BM51" s="34">
        <f t="shared" si="22"/>
        <v>0.25</v>
      </c>
      <c r="BN51" s="6">
        <f t="shared" si="107"/>
        <v>0</v>
      </c>
      <c r="BO51" s="6">
        <f t="shared" si="23"/>
        <v>0.25</v>
      </c>
      <c r="BP51" s="35">
        <f t="shared" si="107"/>
        <v>0.5</v>
      </c>
      <c r="BQ51" s="6" t="e">
        <f t="shared" si="24"/>
        <v>#VALUE!</v>
      </c>
      <c r="BR51" s="8">
        <f t="shared" si="25"/>
        <v>309806549.69682252</v>
      </c>
      <c r="BS51" s="8">
        <f t="shared" si="26"/>
        <v>576240182.43608987</v>
      </c>
      <c r="BT51" s="8">
        <f t="shared" si="27"/>
        <v>309806549.69682246</v>
      </c>
      <c r="BU51" s="8">
        <f t="shared" si="28"/>
        <v>0</v>
      </c>
      <c r="BV51" s="8" t="e">
        <f t="shared" si="29"/>
        <v>#VALUE!</v>
      </c>
      <c r="BW51" s="8">
        <f t="shared" si="30"/>
        <v>0</v>
      </c>
      <c r="BX51" s="8" t="e">
        <f t="shared" si="31"/>
        <v>#VALUE!</v>
      </c>
      <c r="BY51" s="8" t="e">
        <f t="shared" si="104"/>
        <v>#VALUE!</v>
      </c>
      <c r="BZ51" s="8">
        <f t="shared" si="32"/>
        <v>71488479.844789624</v>
      </c>
      <c r="CA51" s="8">
        <f t="shared" si="33"/>
        <v>0</v>
      </c>
      <c r="CB51" s="8">
        <f t="shared" si="34"/>
        <v>71488479.844789624</v>
      </c>
      <c r="CC51" s="8">
        <f t="shared" si="35"/>
        <v>142976959.68957925</v>
      </c>
      <c r="CD51" s="38" t="e">
        <f>SUM(BR$8:BR51)+SUM(BV$8:BV51)+SUM(BZ$8:BZ51)</f>
        <v>#VALUE!</v>
      </c>
      <c r="CE51" s="38">
        <f>SUM(BS$8:BS51)+SUM(BW$8:BW51)+SUM(CA$8:CA51)</f>
        <v>3060526658.1670227</v>
      </c>
      <c r="CF51" s="38" t="e">
        <f>SUM(BT$8:BT51)+SUM(BX$8:BX51)+SUM(CB$8:CB51)</f>
        <v>#VALUE!</v>
      </c>
      <c r="CG51" s="38" t="e">
        <f>SUM(BU$8:BU51)+SUM(BY$8:BY51)+SUM(CC$8:CC51)</f>
        <v>#VALUE!</v>
      </c>
      <c r="CH51" s="39" t="e">
        <f t="shared" si="36"/>
        <v>#VALUE!</v>
      </c>
      <c r="CI51" s="39" t="e">
        <f t="shared" si="37"/>
        <v>#VALUE!</v>
      </c>
      <c r="CJ51" s="39" t="e">
        <f t="shared" si="38"/>
        <v>#VALUE!</v>
      </c>
      <c r="CK51" s="39" t="e">
        <f t="shared" si="39"/>
        <v>#VALUE!</v>
      </c>
      <c r="CL51" s="6">
        <v>0.84804848589452686</v>
      </c>
      <c r="CM51" s="8">
        <f t="shared" si="40"/>
        <v>278834787.16089225</v>
      </c>
      <c r="CN51" s="8">
        <f t="shared" si="41"/>
        <v>518632704.11925948</v>
      </c>
      <c r="CO51" s="8">
        <f t="shared" si="42"/>
        <v>278834787.16089219</v>
      </c>
      <c r="CP51" s="8">
        <f t="shared" si="43"/>
        <v>0</v>
      </c>
      <c r="CQ51" s="8" t="e">
        <f t="shared" si="44"/>
        <v>#VALUE!</v>
      </c>
      <c r="CR51" s="8">
        <f t="shared" si="45"/>
        <v>0</v>
      </c>
      <c r="CS51" s="8" t="e">
        <f t="shared" si="46"/>
        <v>#VALUE!</v>
      </c>
      <c r="CT51" s="8" t="e">
        <f t="shared" si="47"/>
        <v>#VALUE!</v>
      </c>
      <c r="CU51" s="8">
        <f t="shared" si="48"/>
        <v>75139494.897821844</v>
      </c>
      <c r="CV51" s="8">
        <f t="shared" si="49"/>
        <v>0</v>
      </c>
      <c r="CW51" s="8">
        <f t="shared" si="50"/>
        <v>75139494.897821844</v>
      </c>
      <c r="CX51" s="8">
        <f t="shared" si="51"/>
        <v>150278989.79564369</v>
      </c>
      <c r="CY51" s="38" t="e">
        <f>SUM(CM$8:CM51)+SUM(CQ$8:CQ51)+SUM(CU$8:CU51)</f>
        <v>#VALUE!</v>
      </c>
      <c r="CZ51" s="38">
        <f>SUM(CN$8:CN51)+SUM(CR$8:CR51)+SUM(CV$8:CV51)</f>
        <v>2748595492.0844879</v>
      </c>
      <c r="DA51" s="38" t="e">
        <f>SUM(CO$8:CO51)+SUM(CS$8:CS51)+SUM(CW$8:CW51)</f>
        <v>#VALUE!</v>
      </c>
      <c r="DB51" s="38" t="e">
        <f>SUM(CP$8:CP51)+SUM(CT$8:CT51)+SUM(CX$8:CX51)</f>
        <v>#VALUE!</v>
      </c>
      <c r="DC51" s="39" t="e">
        <f t="shared" si="52"/>
        <v>#VALUE!</v>
      </c>
      <c r="DD51" s="39" t="e">
        <f t="shared" si="53"/>
        <v>#VALUE!</v>
      </c>
      <c r="DE51" s="39" t="e">
        <f t="shared" si="54"/>
        <v>#VALUE!</v>
      </c>
      <c r="DF51" s="39" t="e">
        <f t="shared" si="55"/>
        <v>#VALUE!</v>
      </c>
      <c r="DH51" s="8">
        <f t="shared" si="56"/>
        <v>249518137.86433661</v>
      </c>
      <c r="DI51" s="8">
        <f t="shared" si="57"/>
        <v>464103736.42766601</v>
      </c>
      <c r="DJ51" s="8">
        <f t="shared" si="58"/>
        <v>249518137.86433655</v>
      </c>
      <c r="DK51" s="8">
        <f t="shared" si="59"/>
        <v>0</v>
      </c>
      <c r="DL51" s="8" t="e">
        <f t="shared" si="60"/>
        <v>#VALUE!</v>
      </c>
      <c r="DM51" s="8">
        <f t="shared" si="61"/>
        <v>0</v>
      </c>
      <c r="DN51" s="8" t="e">
        <f t="shared" si="62"/>
        <v>#VALUE!</v>
      </c>
      <c r="DO51" s="8" t="e">
        <f t="shared" si="63"/>
        <v>#VALUE!</v>
      </c>
      <c r="DP51" s="8">
        <f t="shared" si="64"/>
        <v>81895722.309263587</v>
      </c>
      <c r="DQ51" s="8">
        <f t="shared" si="65"/>
        <v>0</v>
      </c>
      <c r="DR51" s="8">
        <f t="shared" si="66"/>
        <v>81895722.309263587</v>
      </c>
      <c r="DS51" s="8">
        <f t="shared" si="67"/>
        <v>163791444.61852717</v>
      </c>
      <c r="DT51" s="38" t="e">
        <f>SUM(DH$8:DH51)+SUM(DL$8:DL51)+SUM(DP$8:DP51)</f>
        <v>#VALUE!</v>
      </c>
      <c r="DU51" s="38">
        <f>SUM(DI$8:DI51)+SUM(DM$8:DM51)+SUM(DQ$8:DQ51)</f>
        <v>2440090290.7366295</v>
      </c>
      <c r="DV51" s="38" t="e">
        <f>SUM(DJ$8:DJ51)+SUM(DN$8:DN51)+SUM(DR$8:DR51)</f>
        <v>#VALUE!</v>
      </c>
      <c r="DW51" s="38" t="e">
        <f>SUM(DK$8:DK51)+SUM(DO$8:DO51)+SUM(DS$8:DS51)</f>
        <v>#VALUE!</v>
      </c>
      <c r="DX51" s="39" t="e">
        <f t="shared" si="68"/>
        <v>#VALUE!</v>
      </c>
      <c r="DY51" s="39" t="e">
        <f t="shared" si="69"/>
        <v>#VALUE!</v>
      </c>
      <c r="DZ51" s="39" t="e">
        <f t="shared" si="70"/>
        <v>#VALUE!</v>
      </c>
      <c r="EA51" s="39" t="e">
        <f t="shared" si="71"/>
        <v>#VALUE!</v>
      </c>
      <c r="EC51" s="8">
        <f t="shared" si="72"/>
        <v>220457145.33011854</v>
      </c>
      <c r="ED51" s="8">
        <f t="shared" si="73"/>
        <v>410050290.31402045</v>
      </c>
      <c r="EE51" s="8">
        <f t="shared" si="74"/>
        <v>220457145.33011851</v>
      </c>
      <c r="EF51" s="8">
        <f t="shared" si="75"/>
        <v>0</v>
      </c>
      <c r="EG51" s="8" t="e">
        <f t="shared" si="76"/>
        <v>#VALUE!</v>
      </c>
      <c r="EH51" s="8">
        <f t="shared" si="77"/>
        <v>0</v>
      </c>
      <c r="EI51" s="8" t="e">
        <f t="shared" si="78"/>
        <v>#VALUE!</v>
      </c>
      <c r="EJ51" s="8" t="e">
        <f t="shared" si="79"/>
        <v>#VALUE!</v>
      </c>
      <c r="EK51" s="8">
        <f t="shared" si="80"/>
        <v>92719343.781324685</v>
      </c>
      <c r="EL51" s="8">
        <f t="shared" si="81"/>
        <v>0</v>
      </c>
      <c r="EM51" s="8">
        <f t="shared" si="82"/>
        <v>92719343.781324685</v>
      </c>
      <c r="EN51" s="8">
        <f t="shared" si="83"/>
        <v>185438687.56264937</v>
      </c>
      <c r="EO51" s="38" t="e">
        <f>SUM(EC$8:EC51)+SUM(EG$8:EG51)+SUM(EK$8:EK51)</f>
        <v>#VALUE!</v>
      </c>
      <c r="EP51" s="38">
        <f>SUM(ED$8:ED51)+SUM(EH$8:EH51)+SUM(EL$8:EL51)</f>
        <v>2145127270.719496</v>
      </c>
      <c r="EQ51" s="38" t="e">
        <f>SUM(EE$8:EE51)+SUM(EI$8:EI51)+SUM(EM$8:EM51)</f>
        <v>#VALUE!</v>
      </c>
      <c r="ER51" s="38" t="e">
        <f>SUM(EF$8:EF51)+SUM(EJ$8:EJ51)+SUM(EN$8:EN51)</f>
        <v>#VALUE!</v>
      </c>
      <c r="ES51" s="39" t="e">
        <f t="shared" si="84"/>
        <v>#VALUE!</v>
      </c>
      <c r="ET51" s="39" t="e">
        <f t="shared" si="85"/>
        <v>#VALUE!</v>
      </c>
      <c r="EU51" s="39" t="e">
        <f t="shared" si="86"/>
        <v>#VALUE!</v>
      </c>
      <c r="EV51" s="39" t="e">
        <f t="shared" si="87"/>
        <v>#VALUE!</v>
      </c>
      <c r="EX51" s="8">
        <f t="shared" si="88"/>
        <v>195555678.45724979</v>
      </c>
      <c r="EY51" s="8">
        <f t="shared" si="89"/>
        <v>363733561.93048453</v>
      </c>
      <c r="EZ51" s="8">
        <f t="shared" si="90"/>
        <v>195555678.45724973</v>
      </c>
      <c r="FA51" s="8">
        <f t="shared" si="91"/>
        <v>0</v>
      </c>
      <c r="FB51" s="8" t="e">
        <f t="shared" si="92"/>
        <v>#VALUE!</v>
      </c>
      <c r="FC51" s="8">
        <f t="shared" si="93"/>
        <v>0</v>
      </c>
      <c r="FD51" s="8" t="e">
        <f t="shared" si="94"/>
        <v>#VALUE!</v>
      </c>
      <c r="FE51" s="8" t="e">
        <f t="shared" si="95"/>
        <v>#VALUE!</v>
      </c>
      <c r="FF51" s="8">
        <f t="shared" si="105"/>
        <v>107207493.44601262</v>
      </c>
      <c r="FG51" s="8">
        <f t="shared" si="96"/>
        <v>0</v>
      </c>
      <c r="FH51" s="8">
        <f t="shared" si="97"/>
        <v>107207493.44601262</v>
      </c>
      <c r="FI51" s="8">
        <f t="shared" si="98"/>
        <v>214414986.89202523</v>
      </c>
      <c r="FJ51" s="38" t="e">
        <f>SUM(EX$8:EX51)+SUM(FB$8:FB51)+SUM(FF$8:FF51)</f>
        <v>#VALUE!</v>
      </c>
      <c r="FK51" s="38">
        <f>SUM(EY$8:EY51)+SUM(FC$8:FC51)+SUM(FG$8:FG51)</f>
        <v>1858148685.2328589</v>
      </c>
      <c r="FL51" s="38" t="e">
        <f>SUM(EZ$8:EZ51)+SUM(FD$8:FD51)+SUM(FH$8:FH51)</f>
        <v>#VALUE!</v>
      </c>
      <c r="FM51" s="38" t="e">
        <f>SUM(FA$8:FA51)+SUM(FE$8:FE51)+SUM(FI$8:FI51)</f>
        <v>#VALUE!</v>
      </c>
      <c r="FN51" s="39" t="e">
        <f t="shared" si="99"/>
        <v>#VALUE!</v>
      </c>
      <c r="FO51" s="39" t="e">
        <f t="shared" si="100"/>
        <v>#VALUE!</v>
      </c>
      <c r="FP51" s="39" t="e">
        <f t="shared" si="101"/>
        <v>#VALUE!</v>
      </c>
      <c r="FQ51" s="39" t="e">
        <f t="shared" si="102"/>
        <v>#VALUE!</v>
      </c>
    </row>
    <row r="52" spans="7:173" x14ac:dyDescent="0.2">
      <c r="G52" s="6">
        <v>45</v>
      </c>
      <c r="H52" s="6">
        <f>'[1]资源-木石铜粮'!BI50</f>
        <v>183748475.62121814</v>
      </c>
      <c r="I52" s="6">
        <f>'[1]资源-木石铜粮'!BJ50</f>
        <v>183748475.62121814</v>
      </c>
      <c r="J52" s="6">
        <f>'[1]资源-木石铜粮'!BK50</f>
        <v>183748475.62121814</v>
      </c>
      <c r="K52" s="6">
        <f>'[1]资源-木石铜粮'!BL50</f>
        <v>183748475.62121814</v>
      </c>
      <c r="L52" s="6">
        <f>'[1]资源-木石铜粮'!BM50</f>
        <v>183748475.62121814</v>
      </c>
      <c r="M52" s="6">
        <f>'[1]功能-战损相关'!EM55</f>
        <v>108452999.06607397</v>
      </c>
      <c r="N52" s="6">
        <f>'[1]功能-战损相关'!EN55</f>
        <v>142219664.49638802</v>
      </c>
      <c r="O52" s="6">
        <f>'[1]功能-战损相关'!EO55</f>
        <v>179682756.23691893</v>
      </c>
      <c r="P52" s="6">
        <f>'[1]功能-战损相关'!EP55</f>
        <v>145109552.43958238</v>
      </c>
      <c r="Q52" s="6">
        <f>'[1]功能-战损相关'!EQ55</f>
        <v>82512767.228515953</v>
      </c>
      <c r="R52" s="6">
        <f>'[3]功能-圣人研究'!CA52</f>
        <v>48742481.109113798</v>
      </c>
      <c r="S52" s="6">
        <f>'[3]功能-圣人研究'!CB52</f>
        <v>59497063.472788937</v>
      </c>
      <c r="T52" s="6">
        <f>'[3]功能-圣人研究'!CC52</f>
        <v>76478015.270400509</v>
      </c>
      <c r="U52" s="6">
        <f>'[3]功能-圣人研究'!CD52</f>
        <v>102572575.82700685</v>
      </c>
      <c r="V52" s="6">
        <f>'[3]功能-圣人研究'!CE52</f>
        <v>142501658.34235618</v>
      </c>
      <c r="X52" s="6">
        <v>45</v>
      </c>
      <c r="Y52" s="6">
        <f>[4]士兵相关信息!AI51</f>
        <v>2221960.5530845034</v>
      </c>
      <c r="Z52" s="6">
        <f>[4]士兵相关信息!AJ51</f>
        <v>1832051.1886095258</v>
      </c>
      <c r="AA52" s="6">
        <f>[4]士兵相关信息!AK51</f>
        <v>1497305.7487649831</v>
      </c>
      <c r="AB52" s="6">
        <f>[4]士兵相关信息!AL51</f>
        <v>1146872.3225778968</v>
      </c>
      <c r="AC52" s="6">
        <f>[4]士兵相关信息!AM51</f>
        <v>733890.28480991442</v>
      </c>
      <c r="AE52" s="6">
        <v>45</v>
      </c>
      <c r="AF52" s="6">
        <f>求节点(节奏总纲!D$4:D$163,H$8:H$167,节奏总纲!AA48)-IF($AE52=1,0,求节点(节奏总纲!D$4:D$163,H$8:H$167,节奏总纲!AA47))</f>
        <v>1465132913.144227</v>
      </c>
      <c r="AG52" s="6">
        <f>求节点(节奏总纲!E$4:E$163,I$8:I$167,节奏总纲!AB48)-IF($AE52=1,0,求节点(节奏总纲!E$4:E$163,I$8:I$167,节奏总纲!AB47))</f>
        <v>1301633653.6271353</v>
      </c>
      <c r="AH52" s="6">
        <f>求节点(节奏总纲!F$4:F$163,J$8:J$167,节奏总纲!AC48)-IF($AE52=1,0,求节点(节奏总纲!F$4:F$163,J$8:J$167,节奏总纲!AC47))</f>
        <v>1150486170.2837753</v>
      </c>
      <c r="AI52" s="6">
        <f>求节点(节奏总纲!G$4:G$163,K$8:K$167,节奏总纲!AD48)-IF($AE52=1,0,求节点(节奏总纲!G$4:G$163,K$8:K$167,节奏总纲!AD47))</f>
        <v>1022306750.2407856</v>
      </c>
      <c r="AJ52" s="6">
        <f>求节点(节奏总纲!H$4:H$163,L$8:L$167,节奏总纲!AE48)-IF($AE52=1,0,求节点(节奏总纲!H$4:H$163,L$8:L$167,节奏总纲!AE47))</f>
        <v>879505330.07197046</v>
      </c>
      <c r="AK52" s="6">
        <f>求节点(节奏总纲!D$4:D$163,M$8:M$167,节奏总纲!AA48)-IF($AE52=1,0,求节点(节奏总纲!D$4:D$163,M$8:M$167,节奏总纲!AA47))</f>
        <v>1008674661.0987787</v>
      </c>
      <c r="AL52" s="6">
        <f>求节点(节奏总纲!E$4:E$163,N$8:N$167,节奏总纲!AB48)-IF($AE52=1,0,求节点(节奏总纲!E$4:E$163,N$8:N$167,节奏总纲!AB47))</f>
        <v>1137173865.6970329</v>
      </c>
      <c r="AM52" s="6">
        <f>求节点(节奏总纲!F$4:F$163,O$8:O$167,节奏总纲!AC48)-IF($AE52=1,0,求节点(节奏总纲!F$4:F$163,O$8:O$167,节奏总纲!AC47))</f>
        <v>1432963604.281106</v>
      </c>
      <c r="AN52" s="6">
        <f>求节点(节奏总纲!G$4:G$163,P$8:P$167,节奏总纲!AD48)-IF($AE52=1,0,求节点(节奏总纲!G$4:G$163,P$8:P$167,节奏总纲!AD47))</f>
        <v>820580532.15749931</v>
      </c>
      <c r="AO52" s="6">
        <f>求节点(节奏总纲!H$4:H$163,Q$8:Q$167,节奏总纲!AE48)-IF($AE52=1,0,求节点(节奏总纲!H$4:H$163,Q$8:Q$167,节奏总纲!AE47))</f>
        <v>392731465.30789661</v>
      </c>
      <c r="AP52" s="6">
        <f>求节点(节奏总纲!D$4:D$163,R$8:R$167,节奏总纲!AA48)-IF($AE52=1,0,求节点(节奏总纲!D$4:D$163,R$8:R$167,节奏总纲!AA47))</f>
        <v>345667786.64207554</v>
      </c>
      <c r="AQ52" s="6">
        <f>求节点(节奏总纲!E$4:E$163,S$8:S$167,节奏总纲!AB48)-IF($AE52=1,0,求节点(节奏总纲!E$4:E$163,S$8:S$167,节奏总纲!AB47))</f>
        <v>363346138.67847419</v>
      </c>
      <c r="AR52" s="6">
        <f>求节点(节奏总纲!F$4:F$163,T$8:T$167,节奏总纲!AC48)-IF($AE52=1,0,求节点(节奏总纲!F$4:F$163,T$8:T$167,节奏总纲!AC47))</f>
        <v>397613802.93659925</v>
      </c>
      <c r="AS52" s="6">
        <f>求节点(节奏总纲!G$4:G$163,U$8:U$167,节奏总纲!AD48)-IF($AE52=1,0,求节点(节奏总纲!G$4:G$163,U$8:U$167,节奏总纲!AD47))</f>
        <v>448856796.9461906</v>
      </c>
      <c r="AT52" s="6">
        <f>求节点(节奏总纲!H$4:H$163,V$8:V$167,节奏总纲!AE48)-IF($AE52=1,0,求节点(节奏总纲!H$4:H$163,V$8:V$167,节奏总纲!AE47))</f>
        <v>519201569.90569782</v>
      </c>
      <c r="AV52" s="6">
        <v>45</v>
      </c>
      <c r="AW52" s="6">
        <f>求节点(节奏总纲!D$4:D$163,Y$8:Y$167,节奏总纲!AA48)-IF($AV52=1,0,求节点(节奏总纲!D$4:D$163,Y$8:Y$167,节奏总纲!AA47))+求节点(节奏总纲!D$4:D$103,信息索引!AK$4:AK$163,节奏总纲!AA48)</f>
        <v>30638456.081223492</v>
      </c>
      <c r="AX52" s="6">
        <f>求节点(节奏总纲!E$4:E$163,Z$8:Z$167,节奏总纲!AB48)-IF($AV52=1,0,求节点(节奏总纲!E$4:E$163,Z$8:Z$167,节奏总纲!AB47))+求节点(节奏总纲!E$4:E$103,信息索引!AL$4:AL$163,节奏总纲!AB48)</f>
        <v>23260650.297294386</v>
      </c>
      <c r="AY52" s="6">
        <f>求节点(节奏总纲!F$4:F$163,AA$8:AA$167,节奏总纲!AC48)-IF($AV52=1,0,求节点(节奏总纲!F$4:F$163,AA$8:AA$167,节奏总纲!AC47))+求节点(节奏总纲!F$4:F$103,信息索引!AM$4:AM$163,节奏总纲!AC48)</f>
        <v>15603341.75225579</v>
      </c>
      <c r="AZ52" s="6">
        <f>求节点(节奏总纲!G$4:G$163,AB$8:AB$167,节奏总纲!AD48)-IF($AV52=1,0,求节点(节奏总纲!G$4:G$163,AB$8:AB$167,节奏总纲!AD47))+求节点(节奏总纲!G$4:G$103,信息索引!AN$4:AN$163,节奏总纲!AD48)</f>
        <v>8507053.2767119762</v>
      </c>
      <c r="BA52" s="6">
        <f>求节点(节奏总纲!H$4:H$163,AC$8:AC$167,节奏总纲!AE48)-IF($AV52=1,0,求节点(节奏总纲!H$4:H$163,AC$8:AC$167,节奏总纲!AE47))+求节点(节奏总纲!H$4:H$103,信息索引!AO$4:AO$163,节奏总纲!AE48)</f>
        <v>2625555.1459384095</v>
      </c>
      <c r="BC52" s="6">
        <v>1.88</v>
      </c>
      <c r="BD52" s="8">
        <v>45</v>
      </c>
      <c r="BE52" s="34">
        <f t="shared" si="16"/>
        <v>0.25773195876288657</v>
      </c>
      <c r="BF52" s="28">
        <f t="shared" si="17"/>
        <v>0.4845360824742268</v>
      </c>
      <c r="BG52" s="6">
        <f t="shared" si="18"/>
        <v>0.25773195876288663</v>
      </c>
      <c r="BH52" s="35">
        <v>0</v>
      </c>
      <c r="BI52" s="34" t="e">
        <f t="shared" si="19"/>
        <v>#VALUE!</v>
      </c>
      <c r="BJ52" s="6">
        <v>0</v>
      </c>
      <c r="BK52" s="6" t="e">
        <f t="shared" si="20"/>
        <v>#VALUE!</v>
      </c>
      <c r="BL52" s="28" t="e">
        <f>求节点(节奏总纲!D$4:D$163,[4]士兵阶位属性!CY$4:CY$163,节奏总纲!AA48)</f>
        <v>#VALUE!</v>
      </c>
      <c r="BM52" s="34">
        <f t="shared" si="22"/>
        <v>0.25</v>
      </c>
      <c r="BN52" s="6">
        <f t="shared" si="107"/>
        <v>0</v>
      </c>
      <c r="BO52" s="6">
        <f t="shared" si="23"/>
        <v>0.25</v>
      </c>
      <c r="BP52" s="35">
        <f t="shared" si="107"/>
        <v>0.5</v>
      </c>
      <c r="BQ52" s="6" t="e">
        <f t="shared" si="24"/>
        <v>#VALUE!</v>
      </c>
      <c r="BR52" s="8">
        <f t="shared" si="25"/>
        <v>377611575.55263579</v>
      </c>
      <c r="BS52" s="8">
        <f t="shared" si="26"/>
        <v>709909762.03895533</v>
      </c>
      <c r="BT52" s="8">
        <f t="shared" si="27"/>
        <v>377611575.55263585</v>
      </c>
      <c r="BU52" s="8">
        <f t="shared" si="28"/>
        <v>0</v>
      </c>
      <c r="BV52" s="8" t="e">
        <f t="shared" si="29"/>
        <v>#VALUE!</v>
      </c>
      <c r="BW52" s="8">
        <f t="shared" si="30"/>
        <v>0</v>
      </c>
      <c r="BX52" s="8" t="e">
        <f t="shared" si="31"/>
        <v>#VALUE!</v>
      </c>
      <c r="BY52" s="8" t="e">
        <f t="shared" si="104"/>
        <v>#VALUE!</v>
      </c>
      <c r="BZ52" s="8">
        <f t="shared" si="32"/>
        <v>86416946.660518885</v>
      </c>
      <c r="CA52" s="8">
        <f t="shared" si="33"/>
        <v>0</v>
      </c>
      <c r="CB52" s="8">
        <f t="shared" si="34"/>
        <v>86416946.660518885</v>
      </c>
      <c r="CC52" s="8">
        <f t="shared" si="35"/>
        <v>172833893.32103777</v>
      </c>
      <c r="CD52" s="38" t="e">
        <f>SUM(BR$8:BR52)+SUM(BV$8:BV52)+SUM(BZ$8:BZ52)</f>
        <v>#VALUE!</v>
      </c>
      <c r="CE52" s="38">
        <f>SUM(BS$8:BS52)+SUM(BW$8:BW52)+SUM(CA$8:CA52)</f>
        <v>3770436420.2059779</v>
      </c>
      <c r="CF52" s="38" t="e">
        <f>SUM(BT$8:BT52)+SUM(BX$8:BX52)+SUM(CB$8:CB52)</f>
        <v>#VALUE!</v>
      </c>
      <c r="CG52" s="38" t="e">
        <f>SUM(BU$8:BU52)+SUM(BY$8:BY52)+SUM(CC$8:CC52)</f>
        <v>#VALUE!</v>
      </c>
      <c r="CH52" s="39" t="e">
        <f t="shared" si="36"/>
        <v>#VALUE!</v>
      </c>
      <c r="CI52" s="39" t="e">
        <f t="shared" si="37"/>
        <v>#VALUE!</v>
      </c>
      <c r="CJ52" s="39" t="e">
        <f t="shared" si="38"/>
        <v>#VALUE!</v>
      </c>
      <c r="CK52" s="39" t="e">
        <f t="shared" si="39"/>
        <v>#VALUE!</v>
      </c>
      <c r="CL52" s="6">
        <v>0.84446332282047976</v>
      </c>
      <c r="CM52" s="8">
        <f t="shared" si="40"/>
        <v>335472591.14101422</v>
      </c>
      <c r="CN52" s="8">
        <f t="shared" si="41"/>
        <v>630688471.34510684</v>
      </c>
      <c r="CO52" s="8">
        <f t="shared" si="42"/>
        <v>335472591.14101428</v>
      </c>
      <c r="CP52" s="8">
        <f t="shared" si="43"/>
        <v>0</v>
      </c>
      <c r="CQ52" s="8" t="e">
        <f t="shared" si="44"/>
        <v>#VALUE!</v>
      </c>
      <c r="CR52" s="8">
        <f t="shared" si="45"/>
        <v>0</v>
      </c>
      <c r="CS52" s="8" t="e">
        <f t="shared" si="46"/>
        <v>#VALUE!</v>
      </c>
      <c r="CT52" s="8" t="e">
        <f t="shared" si="47"/>
        <v>#VALUE!</v>
      </c>
      <c r="CU52" s="8">
        <f t="shared" si="48"/>
        <v>90836534.669618547</v>
      </c>
      <c r="CV52" s="8">
        <f t="shared" si="49"/>
        <v>0</v>
      </c>
      <c r="CW52" s="8">
        <f t="shared" si="50"/>
        <v>90836534.669618547</v>
      </c>
      <c r="CX52" s="8">
        <f t="shared" si="51"/>
        <v>181673069.33923709</v>
      </c>
      <c r="CY52" s="38" t="e">
        <f>SUM(CM$8:CM52)+SUM(CQ$8:CQ52)+SUM(CU$8:CU52)</f>
        <v>#VALUE!</v>
      </c>
      <c r="CZ52" s="38">
        <f>SUM(CN$8:CN52)+SUM(CR$8:CR52)+SUM(CV$8:CV52)</f>
        <v>3379283963.429595</v>
      </c>
      <c r="DA52" s="38" t="e">
        <f>SUM(CO$8:CO52)+SUM(CS$8:CS52)+SUM(CW$8:CW52)</f>
        <v>#VALUE!</v>
      </c>
      <c r="DB52" s="38" t="e">
        <f>SUM(CP$8:CP52)+SUM(CT$8:CT52)+SUM(CX$8:CX52)</f>
        <v>#VALUE!</v>
      </c>
      <c r="DC52" s="39" t="e">
        <f t="shared" si="52"/>
        <v>#VALUE!</v>
      </c>
      <c r="DD52" s="39" t="e">
        <f t="shared" si="53"/>
        <v>#VALUE!</v>
      </c>
      <c r="DE52" s="39" t="e">
        <f t="shared" si="54"/>
        <v>#VALUE!</v>
      </c>
      <c r="DF52" s="39" t="e">
        <f t="shared" si="55"/>
        <v>#VALUE!</v>
      </c>
      <c r="DH52" s="8">
        <f t="shared" si="56"/>
        <v>296517054.19684929</v>
      </c>
      <c r="DI52" s="8">
        <f t="shared" si="57"/>
        <v>557452061.89007676</v>
      </c>
      <c r="DJ52" s="8">
        <f t="shared" si="58"/>
        <v>296517054.19684935</v>
      </c>
      <c r="DK52" s="8">
        <f t="shared" si="59"/>
        <v>0</v>
      </c>
      <c r="DL52" s="8" t="e">
        <f t="shared" si="60"/>
        <v>#VALUE!</v>
      </c>
      <c r="DM52" s="8">
        <f t="shared" si="61"/>
        <v>0</v>
      </c>
      <c r="DN52" s="8" t="e">
        <f t="shared" si="62"/>
        <v>#VALUE!</v>
      </c>
      <c r="DO52" s="8" t="e">
        <f t="shared" si="63"/>
        <v>#VALUE!</v>
      </c>
      <c r="DP52" s="8">
        <f t="shared" si="64"/>
        <v>99403450.734149814</v>
      </c>
      <c r="DQ52" s="8">
        <f t="shared" si="65"/>
        <v>0</v>
      </c>
      <c r="DR52" s="8">
        <f t="shared" si="66"/>
        <v>99403450.734149814</v>
      </c>
      <c r="DS52" s="8">
        <f t="shared" si="67"/>
        <v>198806901.46829963</v>
      </c>
      <c r="DT52" s="38" t="e">
        <f>SUM(DH$8:DH52)+SUM(DL$8:DL52)+SUM(DP$8:DP52)</f>
        <v>#VALUE!</v>
      </c>
      <c r="DU52" s="38">
        <f>SUM(DI$8:DI52)+SUM(DM$8:DM52)+SUM(DQ$8:DQ52)</f>
        <v>2997542352.6267061</v>
      </c>
      <c r="DV52" s="38" t="e">
        <f>SUM(DJ$8:DJ52)+SUM(DN$8:DN52)+SUM(DR$8:DR52)</f>
        <v>#VALUE!</v>
      </c>
      <c r="DW52" s="38" t="e">
        <f>SUM(DK$8:DK52)+SUM(DO$8:DO52)+SUM(DS$8:DS52)</f>
        <v>#VALUE!</v>
      </c>
      <c r="DX52" s="39" t="e">
        <f t="shared" si="68"/>
        <v>#VALUE!</v>
      </c>
      <c r="DY52" s="39" t="e">
        <f t="shared" si="69"/>
        <v>#VALUE!</v>
      </c>
      <c r="DZ52" s="39" t="e">
        <f t="shared" si="70"/>
        <v>#VALUE!</v>
      </c>
      <c r="EA52" s="39" t="e">
        <f t="shared" si="71"/>
        <v>#VALUE!</v>
      </c>
      <c r="EC52" s="8">
        <f t="shared" si="72"/>
        <v>263481121.19607875</v>
      </c>
      <c r="ED52" s="8">
        <f t="shared" si="73"/>
        <v>495344507.84862804</v>
      </c>
      <c r="EE52" s="8">
        <f t="shared" si="74"/>
        <v>263481121.19607878</v>
      </c>
      <c r="EF52" s="8">
        <f t="shared" si="75"/>
        <v>0</v>
      </c>
      <c r="EG52" s="8" t="e">
        <f t="shared" si="76"/>
        <v>#VALUE!</v>
      </c>
      <c r="EH52" s="8">
        <f t="shared" si="77"/>
        <v>0</v>
      </c>
      <c r="EI52" s="8" t="e">
        <f t="shared" si="78"/>
        <v>#VALUE!</v>
      </c>
      <c r="EJ52" s="8" t="e">
        <f t="shared" si="79"/>
        <v>#VALUE!</v>
      </c>
      <c r="EK52" s="8">
        <f t="shared" si="80"/>
        <v>112214199.23654765</v>
      </c>
      <c r="EL52" s="8">
        <f t="shared" si="81"/>
        <v>0</v>
      </c>
      <c r="EM52" s="8">
        <f t="shared" si="82"/>
        <v>112214199.23654765</v>
      </c>
      <c r="EN52" s="8">
        <f t="shared" si="83"/>
        <v>224428398.4730953</v>
      </c>
      <c r="EO52" s="38" t="e">
        <f>SUM(EC$8:EC52)+SUM(EG$8:EG52)+SUM(EK$8:EK52)</f>
        <v>#VALUE!</v>
      </c>
      <c r="EP52" s="38">
        <f>SUM(ED$8:ED52)+SUM(EH$8:EH52)+SUM(EL$8:EL52)</f>
        <v>2640471778.5681238</v>
      </c>
      <c r="EQ52" s="38" t="e">
        <f>SUM(EE$8:EE52)+SUM(EI$8:EI52)+SUM(EM$8:EM52)</f>
        <v>#VALUE!</v>
      </c>
      <c r="ER52" s="38" t="e">
        <f>SUM(EF$8:EF52)+SUM(EJ$8:EJ52)+SUM(EN$8:EN52)</f>
        <v>#VALUE!</v>
      </c>
      <c r="ES52" s="39" t="e">
        <f t="shared" si="84"/>
        <v>#VALUE!</v>
      </c>
      <c r="ET52" s="39" t="e">
        <f t="shared" si="85"/>
        <v>#VALUE!</v>
      </c>
      <c r="EU52" s="39" t="e">
        <f t="shared" si="86"/>
        <v>#VALUE!</v>
      </c>
      <c r="EV52" s="39" t="e">
        <f t="shared" si="87"/>
        <v>#VALUE!</v>
      </c>
      <c r="EX52" s="8">
        <f t="shared" si="88"/>
        <v>226676631.46184802</v>
      </c>
      <c r="EY52" s="8">
        <f t="shared" si="89"/>
        <v>426152067.14827436</v>
      </c>
      <c r="EZ52" s="8">
        <f t="shared" si="90"/>
        <v>226676631.46184808</v>
      </c>
      <c r="FA52" s="8">
        <f t="shared" si="91"/>
        <v>0</v>
      </c>
      <c r="FB52" s="8" t="e">
        <f t="shared" si="92"/>
        <v>#VALUE!</v>
      </c>
      <c r="FC52" s="8">
        <f t="shared" si="93"/>
        <v>0</v>
      </c>
      <c r="FD52" s="8" t="e">
        <f t="shared" si="94"/>
        <v>#VALUE!</v>
      </c>
      <c r="FE52" s="8" t="e">
        <f t="shared" si="95"/>
        <v>#VALUE!</v>
      </c>
      <c r="FF52" s="8">
        <f t="shared" si="105"/>
        <v>129800392.47642446</v>
      </c>
      <c r="FG52" s="8">
        <f t="shared" si="96"/>
        <v>0</v>
      </c>
      <c r="FH52" s="8">
        <f t="shared" si="97"/>
        <v>129800392.47642446</v>
      </c>
      <c r="FI52" s="8">
        <f t="shared" si="98"/>
        <v>259600784.95284891</v>
      </c>
      <c r="FJ52" s="38" t="e">
        <f>SUM(EX$8:EX52)+SUM(FB$8:FB52)+SUM(FF$8:FF52)</f>
        <v>#VALUE!</v>
      </c>
      <c r="FK52" s="38">
        <f>SUM(EY$8:EY52)+SUM(FC$8:FC52)+SUM(FG$8:FG52)</f>
        <v>2284300752.3811331</v>
      </c>
      <c r="FL52" s="38" t="e">
        <f>SUM(EZ$8:EZ52)+SUM(FD$8:FD52)+SUM(FH$8:FH52)</f>
        <v>#VALUE!</v>
      </c>
      <c r="FM52" s="38" t="e">
        <f>SUM(FA$8:FA52)+SUM(FE$8:FE52)+SUM(FI$8:FI52)</f>
        <v>#VALUE!</v>
      </c>
      <c r="FN52" s="39" t="e">
        <f t="shared" si="99"/>
        <v>#VALUE!</v>
      </c>
      <c r="FO52" s="39" t="e">
        <f t="shared" si="100"/>
        <v>#VALUE!</v>
      </c>
      <c r="FP52" s="39" t="e">
        <f t="shared" si="101"/>
        <v>#VALUE!</v>
      </c>
      <c r="FQ52" s="39" t="e">
        <f t="shared" si="102"/>
        <v>#VALUE!</v>
      </c>
    </row>
    <row r="53" spans="7:173" x14ac:dyDescent="0.2">
      <c r="G53" s="6">
        <v>46</v>
      </c>
      <c r="H53" s="6">
        <f>'[1]资源-木石铜粮'!BI51</f>
        <v>205790037.699873</v>
      </c>
      <c r="I53" s="6">
        <f>'[1]资源-木石铜粮'!BJ51</f>
        <v>205790037.699873</v>
      </c>
      <c r="J53" s="6">
        <f>'[1]资源-木石铜粮'!BK51</f>
        <v>205790037.699873</v>
      </c>
      <c r="K53" s="6">
        <f>'[1]资源-木石铜粮'!BL51</f>
        <v>205790037.699873</v>
      </c>
      <c r="L53" s="6">
        <f>'[1]资源-木石铜粮'!BM51</f>
        <v>205790037.699873</v>
      </c>
      <c r="M53" s="6">
        <f>'[1]功能-战损相关'!EM56</f>
        <v>119417364.36965947</v>
      </c>
      <c r="N53" s="6">
        <f>'[1]功能-战损相关'!EN56</f>
        <v>156152681.35295182</v>
      </c>
      <c r="O53" s="6">
        <f>'[1]功能-战损相关'!EO56</f>
        <v>196247656.26966146</v>
      </c>
      <c r="P53" s="6">
        <f>'[1]功能-战损相关'!EP56</f>
        <v>159125842.28249481</v>
      </c>
      <c r="Q53" s="6">
        <f>'[1]功能-战损相关'!EQ56</f>
        <v>90406984.445355952</v>
      </c>
      <c r="R53" s="6">
        <f>'[3]功能-圣人研究'!CA53</f>
        <v>55181817.406245038</v>
      </c>
      <c r="S53" s="6">
        <f>'[3]功能-圣人研究'!CB53</f>
        <v>67116549.781459183</v>
      </c>
      <c r="T53" s="6">
        <f>'[3]功能-圣人研究'!CC53</f>
        <v>85693561.393296361</v>
      </c>
      <c r="U53" s="6">
        <f>'[3]功能-圣人研究'!CD53</f>
        <v>115094709.29119335</v>
      </c>
      <c r="V53" s="6">
        <f>'[3]功能-圣人研究'!CE53</f>
        <v>158274743.75940734</v>
      </c>
      <c r="X53" s="6">
        <v>46</v>
      </c>
      <c r="Y53" s="6">
        <f>[4]士兵相关信息!AI52</f>
        <v>2498543.5337756313</v>
      </c>
      <c r="Z53" s="6">
        <f>[4]士兵相关信息!AJ52</f>
        <v>2038445.0253393981</v>
      </c>
      <c r="AA53" s="6">
        <f>[4]士兵相关信息!AK52</f>
        <v>1611467.5500282417</v>
      </c>
      <c r="AB53" s="6">
        <f>[4]士兵相关信息!AL52</f>
        <v>1231294.7799509207</v>
      </c>
      <c r="AC53" s="6">
        <f>[4]士兵相关信息!AM52</f>
        <v>770783.71062690206</v>
      </c>
      <c r="AE53" s="6">
        <v>46</v>
      </c>
      <c r="AF53" s="6">
        <f>求节点(节奏总纲!D$4:D$163,H$8:H$167,节奏总纲!AA49)-IF($AE53=1,0,求节点(节奏总纲!D$4:D$163,H$8:H$167,节奏总纲!AA48))</f>
        <v>1759413744.6983871</v>
      </c>
      <c r="AG53" s="6">
        <f>求节点(节奏总纲!E$4:E$163,I$8:I$167,节奏总纲!AB49)-IF($AE53=1,0,求节点(节奏总纲!E$4:E$163,I$8:I$167,节奏总纲!AB48))</f>
        <v>1634030012.0262632</v>
      </c>
      <c r="AH53" s="6">
        <f>求节点(节奏总纲!F$4:F$163,J$8:J$167,节奏总纲!AC49)-IF($AE53=1,0,求节点(节奏总纲!F$4:F$163,J$8:J$167,节奏总纲!AC48))</f>
        <v>1497022403.9159908</v>
      </c>
      <c r="AI53" s="6">
        <f>求节点(节奏总纲!G$4:G$163,K$8:K$167,节奏总纲!AD49)-IF($AE53=1,0,求节点(节奏总纲!G$4:G$163,K$8:K$167,节奏总纲!AD48))</f>
        <v>1300009441.7314062</v>
      </c>
      <c r="AJ53" s="6">
        <f>求节点(节奏总纲!H$4:H$163,L$8:L$167,节奏总纲!AE49)-IF($AE53=1,0,求节点(节奏总纲!H$4:H$163,L$8:L$167,节奏总纲!AE48))</f>
        <v>1136606230.5620775</v>
      </c>
      <c r="AK53" s="6">
        <f>求节点(节奏总纲!D$4:D$163,M$8:M$167,节奏总纲!AA49)-IF($AE53=1,0,求节点(节奏总纲!D$4:D$163,M$8:M$167,节奏总纲!AA48))</f>
        <v>1274865078.94736</v>
      </c>
      <c r="AL53" s="6">
        <f>求节点(节奏总纲!E$4:E$163,N$8:N$167,节奏总纲!AB49)-IF($AE53=1,0,求节点(节奏总纲!E$4:E$163,N$8:N$167,节奏总纲!AB48))</f>
        <v>1437675024.3012247</v>
      </c>
      <c r="AM53" s="6">
        <f>求节点(节奏总纲!F$4:F$163,O$8:O$167,节奏总纲!AC49)-IF($AE53=1,0,求节点(节奏总纲!F$4:F$163,O$8:O$167,节奏总纲!AC48))</f>
        <v>1452150675.7810202</v>
      </c>
      <c r="AN53" s="6">
        <f>求节点(节奏总纲!G$4:G$163,P$8:P$167,节奏总纲!AD49)-IF($AE53=1,0,求节点(节奏总纲!G$4:G$163,P$8:P$167,节奏总纲!AD48))</f>
        <v>1028919716.2614946</v>
      </c>
      <c r="AO53" s="6">
        <f>求节点(节奏总纲!H$4:H$163,Q$8:Q$167,节奏总纲!AE49)-IF($AE53=1,0,求节点(节奏总纲!H$4:H$163,Q$8:Q$167,节奏总纲!AE48))</f>
        <v>496193857.73001957</v>
      </c>
      <c r="AP53" s="6">
        <f>求节点(节奏总纲!D$4:D$163,R$8:R$167,节奏总纲!AA49)-IF($AE53=1,0,求节点(节奏总纲!D$4:D$163,R$8:R$167,节奏总纲!AA48))</f>
        <v>409909507.16142106</v>
      </c>
      <c r="AQ53" s="6">
        <f>求节点(节奏总纲!E$4:E$163,S$8:S$167,节奏总纲!AB49)-IF($AE53=1,0,求节点(节奏总纲!E$4:E$163,S$8:S$167,节奏总纲!AB48))</f>
        <v>430507041.33183026</v>
      </c>
      <c r="AR53" s="6">
        <f>求节点(节奏总纲!F$4:F$163,T$8:T$167,节奏总纲!AC49)-IF($AE53=1,0,求节点(节奏总纲!F$4:F$163,T$8:T$167,节奏总纲!AC48))</f>
        <v>470788399.88440871</v>
      </c>
      <c r="AS53" s="6">
        <f>求节点(节奏总纲!G$4:G$163,U$8:U$167,节奏总纲!AD49)-IF($AE53=1,0,求节点(节奏总纲!G$4:G$163,U$8:U$167,节奏总纲!AD48))</f>
        <v>530613416.91610813</v>
      </c>
      <c r="AT53" s="6">
        <f>求节点(节奏总纲!H$4:H$163,V$8:V$167,节奏总纲!AE49)-IF($AE53=1,0,求节点(节奏总纲!H$4:H$163,V$8:V$167,节奏总纲!AE48))</f>
        <v>614763475.90973616</v>
      </c>
      <c r="AV53" s="6">
        <v>46</v>
      </c>
      <c r="AW53" s="6">
        <f>求节点(节奏总纲!D$4:D$163,Y$8:Y$167,节奏总纲!AA49)-IF($AV53=1,0,求节点(节奏总纲!D$4:D$163,Y$8:Y$167,节奏总纲!AA48))+求节点(节奏总纲!D$4:D$103,信息索引!AK$4:AK$163,节奏总纲!AA49)</f>
        <v>36381482.822472647</v>
      </c>
      <c r="AX53" s="6">
        <f>求节点(节奏总纲!E$4:E$163,Z$8:Z$167,节奏总纲!AB49)-IF($AV53=1,0,求节点(节奏总纲!E$4:E$163,Z$8:Z$167,节奏总纲!AB48))+求节点(节奏总纲!E$4:E$103,信息索引!AL$4:AL$163,节奏总纲!AB49)</f>
        <v>28166920.746347111</v>
      </c>
      <c r="AY53" s="6">
        <f>求节点(节奏总纲!F$4:F$163,AA$8:AA$167,节奏总纲!AC49)-IF($AV53=1,0,求节点(节奏总纲!F$4:F$163,AA$8:AA$167,节奏总纲!AC48))+求节点(节奏总纲!F$4:F$103,信息索引!AM$4:AM$163,节奏总纲!AC49)</f>
        <v>19230604.950639781</v>
      </c>
      <c r="AZ53" s="6">
        <f>求节点(节奏总纲!G$4:G$163,AB$8:AB$167,节奏总纲!AD49)-IF($AV53=1,0,求节点(节奏总纲!G$4:G$163,AB$8:AB$167,节奏总纲!AD48))+求节点(节奏总纲!G$4:G$103,信息索引!AN$4:AN$163,节奏总纲!AD49)</f>
        <v>10095027.45340414</v>
      </c>
      <c r="BA53" s="6">
        <f>求节点(节奏总纲!H$4:H$163,AC$8:AC$167,节奏总纲!AE49)-IF($AV53=1,0,求节点(节奏总纲!H$4:H$163,AC$8:AC$167,节奏总纲!AE48))+求节点(节奏总纲!H$4:H$103,信息索引!AO$4:AO$163,节奏总纲!AE49)</f>
        <v>3632137.3435407765</v>
      </c>
      <c r="BC53" s="6">
        <v>1.9</v>
      </c>
      <c r="BD53" s="8">
        <v>46</v>
      </c>
      <c r="BE53" s="34">
        <f t="shared" si="16"/>
        <v>0.25641025641025639</v>
      </c>
      <c r="BF53" s="28">
        <f t="shared" si="17"/>
        <v>0.48717948717948717</v>
      </c>
      <c r="BG53" s="6">
        <f t="shared" si="18"/>
        <v>0.25641025641025644</v>
      </c>
      <c r="BH53" s="35">
        <v>0</v>
      </c>
      <c r="BI53" s="34" t="e">
        <f t="shared" si="19"/>
        <v>#VALUE!</v>
      </c>
      <c r="BJ53" s="6">
        <v>0</v>
      </c>
      <c r="BK53" s="6" t="e">
        <f t="shared" si="20"/>
        <v>#VALUE!</v>
      </c>
      <c r="BL53" s="28" t="e">
        <f>求节点(节奏总纲!D$4:D$163,[4]士兵阶位属性!CY$4:CY$163,节奏总纲!AA49)</f>
        <v>#VALUE!</v>
      </c>
      <c r="BM53" s="34">
        <f t="shared" si="22"/>
        <v>0.25</v>
      </c>
      <c r="BN53" s="6">
        <f t="shared" si="107"/>
        <v>0</v>
      </c>
      <c r="BO53" s="6">
        <f t="shared" si="23"/>
        <v>0.25</v>
      </c>
      <c r="BP53" s="35">
        <f t="shared" si="107"/>
        <v>0.5</v>
      </c>
      <c r="BQ53" s="6" t="e">
        <f t="shared" si="24"/>
        <v>#VALUE!</v>
      </c>
      <c r="BR53" s="8">
        <f t="shared" si="25"/>
        <v>451131729.40984279</v>
      </c>
      <c r="BS53" s="8">
        <f t="shared" si="26"/>
        <v>857150285.87870145</v>
      </c>
      <c r="BT53" s="8">
        <f t="shared" si="27"/>
        <v>451131729.40984291</v>
      </c>
      <c r="BU53" s="8">
        <f t="shared" si="28"/>
        <v>0</v>
      </c>
      <c r="BV53" s="8" t="e">
        <f t="shared" si="29"/>
        <v>#VALUE!</v>
      </c>
      <c r="BW53" s="8">
        <f t="shared" si="30"/>
        <v>0</v>
      </c>
      <c r="BX53" s="8" t="e">
        <f t="shared" si="31"/>
        <v>#VALUE!</v>
      </c>
      <c r="BY53" s="8" t="e">
        <f t="shared" si="104"/>
        <v>#VALUE!</v>
      </c>
      <c r="BZ53" s="8">
        <f t="shared" si="32"/>
        <v>102477376.79035527</v>
      </c>
      <c r="CA53" s="8">
        <f t="shared" si="33"/>
        <v>0</v>
      </c>
      <c r="CB53" s="8">
        <f t="shared" si="34"/>
        <v>102477376.79035527</v>
      </c>
      <c r="CC53" s="8">
        <f t="shared" si="35"/>
        <v>204954753.58071053</v>
      </c>
      <c r="CD53" s="38" t="e">
        <f>SUM(BR$8:BR53)+SUM(BV$8:BV53)+SUM(BZ$8:BZ53)</f>
        <v>#VALUE!</v>
      </c>
      <c r="CE53" s="38">
        <f>SUM(BS$8:BS53)+SUM(BW$8:BW53)+SUM(CA$8:CA53)</f>
        <v>4627586706.0846796</v>
      </c>
      <c r="CF53" s="38" t="e">
        <f>SUM(BT$8:BT53)+SUM(BX$8:BX53)+SUM(CB$8:CB53)</f>
        <v>#VALUE!</v>
      </c>
      <c r="CG53" s="38" t="e">
        <f>SUM(BU$8:BU53)+SUM(BY$8:BY53)+SUM(CC$8:CC53)</f>
        <v>#VALUE!</v>
      </c>
      <c r="CH53" s="39" t="e">
        <f t="shared" si="36"/>
        <v>#VALUE!</v>
      </c>
      <c r="CI53" s="39" t="e">
        <f t="shared" si="37"/>
        <v>#VALUE!</v>
      </c>
      <c r="CJ53" s="39" t="e">
        <f t="shared" si="38"/>
        <v>#VALUE!</v>
      </c>
      <c r="CK53" s="39" t="e">
        <f t="shared" si="39"/>
        <v>#VALUE!</v>
      </c>
      <c r="CL53" s="6">
        <v>0.84210519304349629</v>
      </c>
      <c r="CM53" s="8">
        <f t="shared" si="40"/>
        <v>418982054.36570847</v>
      </c>
      <c r="CN53" s="8">
        <f t="shared" si="41"/>
        <v>796065903.29484618</v>
      </c>
      <c r="CO53" s="8">
        <f t="shared" si="42"/>
        <v>418982054.36570859</v>
      </c>
      <c r="CP53" s="8">
        <f t="shared" si="43"/>
        <v>0</v>
      </c>
      <c r="CQ53" s="8" t="e">
        <f t="shared" si="44"/>
        <v>#VALUE!</v>
      </c>
      <c r="CR53" s="8">
        <f t="shared" si="45"/>
        <v>0</v>
      </c>
      <c r="CS53" s="8" t="e">
        <f t="shared" si="46"/>
        <v>#VALUE!</v>
      </c>
      <c r="CT53" s="8" t="e">
        <f t="shared" si="47"/>
        <v>#VALUE!</v>
      </c>
      <c r="CU53" s="8">
        <f t="shared" si="48"/>
        <v>107626760.33295757</v>
      </c>
      <c r="CV53" s="8">
        <f t="shared" si="49"/>
        <v>0</v>
      </c>
      <c r="CW53" s="8">
        <f t="shared" si="50"/>
        <v>107626760.33295757</v>
      </c>
      <c r="CX53" s="8">
        <f t="shared" si="51"/>
        <v>215253520.66591513</v>
      </c>
      <c r="CY53" s="38" t="e">
        <f>SUM(CM$8:CM53)+SUM(CQ$8:CQ53)+SUM(CU$8:CU53)</f>
        <v>#VALUE!</v>
      </c>
      <c r="CZ53" s="38">
        <f>SUM(CN$8:CN53)+SUM(CR$8:CR53)+SUM(CV$8:CV53)</f>
        <v>4175349866.7244411</v>
      </c>
      <c r="DA53" s="38" t="e">
        <f>SUM(CO$8:CO53)+SUM(CS$8:CS53)+SUM(CW$8:CW53)</f>
        <v>#VALUE!</v>
      </c>
      <c r="DB53" s="38" t="e">
        <f>SUM(CP$8:CP53)+SUM(CT$8:CT53)+SUM(CX$8:CX53)</f>
        <v>#VALUE!</v>
      </c>
      <c r="DC53" s="39" t="e">
        <f t="shared" si="52"/>
        <v>#VALUE!</v>
      </c>
      <c r="DD53" s="39" t="e">
        <f t="shared" si="53"/>
        <v>#VALUE!</v>
      </c>
      <c r="DE53" s="39" t="e">
        <f t="shared" si="54"/>
        <v>#VALUE!</v>
      </c>
      <c r="DF53" s="39" t="e">
        <f t="shared" si="55"/>
        <v>#VALUE!</v>
      </c>
      <c r="DH53" s="8">
        <f t="shared" si="56"/>
        <v>383851898.43999761</v>
      </c>
      <c r="DI53" s="8">
        <f t="shared" si="57"/>
        <v>729318607.03599548</v>
      </c>
      <c r="DJ53" s="8">
        <f t="shared" si="58"/>
        <v>383851898.43999767</v>
      </c>
      <c r="DK53" s="8">
        <f t="shared" si="59"/>
        <v>0</v>
      </c>
      <c r="DL53" s="8" t="e">
        <f t="shared" si="60"/>
        <v>#VALUE!</v>
      </c>
      <c r="DM53" s="8">
        <f t="shared" si="61"/>
        <v>0</v>
      </c>
      <c r="DN53" s="8" t="e">
        <f t="shared" si="62"/>
        <v>#VALUE!</v>
      </c>
      <c r="DO53" s="8" t="e">
        <f t="shared" si="63"/>
        <v>#VALUE!</v>
      </c>
      <c r="DP53" s="8">
        <f t="shared" si="64"/>
        <v>117697099.97110218</v>
      </c>
      <c r="DQ53" s="8">
        <f t="shared" si="65"/>
        <v>0</v>
      </c>
      <c r="DR53" s="8">
        <f t="shared" si="66"/>
        <v>117697099.97110218</v>
      </c>
      <c r="DS53" s="8">
        <f t="shared" si="67"/>
        <v>235394199.94220436</v>
      </c>
      <c r="DT53" s="38" t="e">
        <f>SUM(DH$8:DH53)+SUM(DL$8:DL53)+SUM(DP$8:DP53)</f>
        <v>#VALUE!</v>
      </c>
      <c r="DU53" s="38">
        <f>SUM(DI$8:DI53)+SUM(DM$8:DM53)+SUM(DQ$8:DQ53)</f>
        <v>3726860959.6627016</v>
      </c>
      <c r="DV53" s="38" t="e">
        <f>SUM(DJ$8:DJ53)+SUM(DN$8:DN53)+SUM(DR$8:DR53)</f>
        <v>#VALUE!</v>
      </c>
      <c r="DW53" s="38" t="e">
        <f>SUM(DK$8:DK53)+SUM(DO$8:DO53)+SUM(DS$8:DS53)</f>
        <v>#VALUE!</v>
      </c>
      <c r="DX53" s="39" t="e">
        <f t="shared" si="68"/>
        <v>#VALUE!</v>
      </c>
      <c r="DY53" s="39" t="e">
        <f t="shared" si="69"/>
        <v>#VALUE!</v>
      </c>
      <c r="DZ53" s="39" t="e">
        <f t="shared" si="70"/>
        <v>#VALUE!</v>
      </c>
      <c r="EA53" s="39" t="e">
        <f t="shared" si="71"/>
        <v>#VALUE!</v>
      </c>
      <c r="EC53" s="8">
        <f t="shared" si="72"/>
        <v>333335754.29010415</v>
      </c>
      <c r="ED53" s="8">
        <f t="shared" si="73"/>
        <v>633337933.15119791</v>
      </c>
      <c r="EE53" s="8">
        <f t="shared" si="74"/>
        <v>333335754.29010421</v>
      </c>
      <c r="EF53" s="8">
        <f t="shared" si="75"/>
        <v>0</v>
      </c>
      <c r="EG53" s="8" t="e">
        <f t="shared" si="76"/>
        <v>#VALUE!</v>
      </c>
      <c r="EH53" s="8">
        <f t="shared" si="77"/>
        <v>0</v>
      </c>
      <c r="EI53" s="8" t="e">
        <f t="shared" si="78"/>
        <v>#VALUE!</v>
      </c>
      <c r="EJ53" s="8" t="e">
        <f t="shared" si="79"/>
        <v>#VALUE!</v>
      </c>
      <c r="EK53" s="8">
        <f t="shared" si="80"/>
        <v>132653354.22902703</v>
      </c>
      <c r="EL53" s="8">
        <f t="shared" si="81"/>
        <v>0</v>
      </c>
      <c r="EM53" s="8">
        <f t="shared" si="82"/>
        <v>132653354.22902703</v>
      </c>
      <c r="EN53" s="8">
        <f t="shared" si="83"/>
        <v>265306708.45805407</v>
      </c>
      <c r="EO53" s="38" t="e">
        <f>SUM(EC$8:EC53)+SUM(EG$8:EG53)+SUM(EK$8:EK53)</f>
        <v>#VALUE!</v>
      </c>
      <c r="EP53" s="38">
        <f>SUM(ED$8:ED53)+SUM(EH$8:EH53)+SUM(EL$8:EL53)</f>
        <v>3273809711.7193217</v>
      </c>
      <c r="EQ53" s="38" t="e">
        <f>SUM(EE$8:EE53)+SUM(EI$8:EI53)+SUM(EM$8:EM53)</f>
        <v>#VALUE!</v>
      </c>
      <c r="ER53" s="38" t="e">
        <f>SUM(EF$8:EF53)+SUM(EJ$8:EJ53)+SUM(EN$8:EN53)</f>
        <v>#VALUE!</v>
      </c>
      <c r="ES53" s="39" t="e">
        <f t="shared" si="84"/>
        <v>#VALUE!</v>
      </c>
      <c r="ET53" s="39" t="e">
        <f t="shared" si="85"/>
        <v>#VALUE!</v>
      </c>
      <c r="EU53" s="39" t="e">
        <f t="shared" si="86"/>
        <v>#VALUE!</v>
      </c>
      <c r="EV53" s="39" t="e">
        <f t="shared" si="87"/>
        <v>#VALUE!</v>
      </c>
      <c r="EX53" s="8">
        <f t="shared" si="88"/>
        <v>291437495.0159173</v>
      </c>
      <c r="EY53" s="8">
        <f t="shared" si="89"/>
        <v>553731240.53024292</v>
      </c>
      <c r="EZ53" s="8">
        <f t="shared" si="90"/>
        <v>291437495.01591736</v>
      </c>
      <c r="FA53" s="8">
        <f t="shared" si="91"/>
        <v>0</v>
      </c>
      <c r="FB53" s="8" t="e">
        <f t="shared" si="92"/>
        <v>#VALUE!</v>
      </c>
      <c r="FC53" s="8">
        <f t="shared" si="93"/>
        <v>0</v>
      </c>
      <c r="FD53" s="8" t="e">
        <f t="shared" si="94"/>
        <v>#VALUE!</v>
      </c>
      <c r="FE53" s="8" t="e">
        <f t="shared" si="95"/>
        <v>#VALUE!</v>
      </c>
      <c r="FF53" s="8">
        <f t="shared" si="105"/>
        <v>153690868.97743404</v>
      </c>
      <c r="FG53" s="8">
        <f t="shared" si="96"/>
        <v>0</v>
      </c>
      <c r="FH53" s="8">
        <f t="shared" si="97"/>
        <v>153690868.97743404</v>
      </c>
      <c r="FI53" s="8">
        <f t="shared" si="98"/>
        <v>307381737.95486808</v>
      </c>
      <c r="FJ53" s="38" t="e">
        <f>SUM(EX$8:EX53)+SUM(FB$8:FB53)+SUM(FF$8:FF53)</f>
        <v>#VALUE!</v>
      </c>
      <c r="FK53" s="38">
        <f>SUM(EY$8:EY53)+SUM(FC$8:FC53)+SUM(FG$8:FG53)</f>
        <v>2838031992.911376</v>
      </c>
      <c r="FL53" s="38" t="e">
        <f>SUM(EZ$8:EZ53)+SUM(FD$8:FD53)+SUM(FH$8:FH53)</f>
        <v>#VALUE!</v>
      </c>
      <c r="FM53" s="38" t="e">
        <f>SUM(FA$8:FA53)+SUM(FE$8:FE53)+SUM(FI$8:FI53)</f>
        <v>#VALUE!</v>
      </c>
      <c r="FN53" s="39" t="e">
        <f t="shared" si="99"/>
        <v>#VALUE!</v>
      </c>
      <c r="FO53" s="39" t="e">
        <f t="shared" si="100"/>
        <v>#VALUE!</v>
      </c>
      <c r="FP53" s="39" t="e">
        <f t="shared" si="101"/>
        <v>#VALUE!</v>
      </c>
      <c r="FQ53" s="39" t="e">
        <f t="shared" si="102"/>
        <v>#VALUE!</v>
      </c>
    </row>
    <row r="54" spans="7:173" x14ac:dyDescent="0.2">
      <c r="G54" s="6">
        <v>47</v>
      </c>
      <c r="H54" s="6">
        <f>'[1]资源-木石铜粮'!BI52</f>
        <v>230272480.79144886</v>
      </c>
      <c r="I54" s="6">
        <f>'[1]资源-木石铜粮'!BJ52</f>
        <v>230272480.79144886</v>
      </c>
      <c r="J54" s="6">
        <f>'[1]资源-木石铜粮'!BK52</f>
        <v>230272480.79144886</v>
      </c>
      <c r="K54" s="6">
        <f>'[1]资源-木石铜粮'!BL52</f>
        <v>230272480.79144886</v>
      </c>
      <c r="L54" s="6">
        <f>'[1]资源-木石铜粮'!BM52</f>
        <v>230272480.79144886</v>
      </c>
      <c r="M54" s="6">
        <f>'[1]功能-战损相关'!EM57</f>
        <v>131464114.56490293</v>
      </c>
      <c r="N54" s="6">
        <f>'[1]功能-战损相关'!EN57</f>
        <v>171704868.42979702</v>
      </c>
      <c r="O54" s="6">
        <f>'[1]功能-战损相关'!EO57</f>
        <v>214664612.40653113</v>
      </c>
      <c r="P54" s="6">
        <f>'[1]功能-战损相关'!EP57</f>
        <v>174641329.68452162</v>
      </c>
      <c r="Q54" s="6">
        <f>'[1]功能-战损相关'!EQ57</f>
        <v>99146756.457736656</v>
      </c>
      <c r="R54" s="6">
        <f>'[3]功能-圣人研究'!CA54</f>
        <v>62270981.053998888</v>
      </c>
      <c r="S54" s="6">
        <f>'[3]功能-圣人研究'!CB54</f>
        <v>75396086.70838818</v>
      </c>
      <c r="T54" s="6">
        <f>'[3]功能-圣人研究'!CC54</f>
        <v>96258456.801717415</v>
      </c>
      <c r="U54" s="6">
        <f>'[3]功能-圣人研究'!CD54</f>
        <v>128460270.70181111</v>
      </c>
      <c r="V54" s="6">
        <f>'[3]功能-圣人研究'!CE54</f>
        <v>175399676.40881467</v>
      </c>
      <c r="X54" s="6">
        <v>47</v>
      </c>
      <c r="Y54" s="6">
        <f>[4]士兵相关信息!AI53</f>
        <v>2824559.4163312167</v>
      </c>
      <c r="Z54" s="6">
        <f>[4]士兵相关信息!AJ53</f>
        <v>2278527.9730448937</v>
      </c>
      <c r="AA54" s="6">
        <f>[4]士兵相关信息!AK53</f>
        <v>1743961.6270578231</v>
      </c>
      <c r="AB54" s="6">
        <f>[4]士兵相关信息!AL53</f>
        <v>1321403.5095600982</v>
      </c>
      <c r="AC54" s="6">
        <f>[4]士兵相关信息!AM53</f>
        <v>810322.01671246428</v>
      </c>
      <c r="AE54" s="6">
        <v>47</v>
      </c>
      <c r="AF54" s="6">
        <f>求节点(节奏总纲!D$4:D$163,H$8:H$167,节奏总纲!AA50)-IF($AE54=1,0,求节点(节奏总纲!D$4:D$163,H$8:H$167,节奏总纲!AA49))</f>
        <v>2085513539.5857849</v>
      </c>
      <c r="AG54" s="6">
        <f>求节点(节奏总纲!E$4:E$163,I$8:I$167,节奏总纲!AB50)-IF($AE54=1,0,求节点(节奏总纲!E$4:E$163,I$8:I$167,节奏总纲!AB49))</f>
        <v>1909408033.2803116</v>
      </c>
      <c r="AH54" s="6">
        <f>求节点(节奏总纲!F$4:F$163,J$8:J$167,节奏总纲!AC50)-IF($AE54=1,0,求节点(节奏总纲!F$4:F$163,J$8:J$167,节奏总纲!AC49))</f>
        <v>1726489705.0431814</v>
      </c>
      <c r="AI54" s="6">
        <f>求节点(节奏总纲!G$4:G$163,K$8:K$167,节奏总纲!AD50)-IF($AE54=1,0,求节点(节奏总纲!G$4:G$163,K$8:K$167,节奏总纲!AD49))</f>
        <v>1582097436.0386562</v>
      </c>
      <c r="AJ54" s="6">
        <f>求节点(节奏总纲!H$4:H$163,L$8:L$167,节奏总纲!AE50)-IF($AE54=1,0,求节点(节奏总纲!H$4:H$163,L$8:L$167,节奏总纲!AE49))</f>
        <v>1393730119.7589512</v>
      </c>
      <c r="AK54" s="6">
        <f>求节点(节奏总纲!D$4:D$163,M$8:M$167,节奏总纲!AA50)-IF($AE54=1,0,求节点(节奏总纲!D$4:D$163,M$8:M$167,节奏总纲!AA49))</f>
        <v>1602484932.0645227</v>
      </c>
      <c r="AL54" s="6">
        <f>求节点(节奏总纲!E$4:E$163,N$8:N$167,节奏总纲!AB50)-IF($AE54=1,0,求节点(节奏总纲!E$4:E$163,N$8:N$167,节奏总纲!AB49))</f>
        <v>1807642841.3261175</v>
      </c>
      <c r="AM54" s="6">
        <f>求节点(节奏总纲!F$4:F$163,O$8:O$167,节奏总纲!AC50)-IF($AE54=1,0,求节点(节奏总纲!F$4:F$163,O$8:O$167,节奏总纲!AC49))</f>
        <v>1788974214.7147741</v>
      </c>
      <c r="AN54" s="6">
        <f>求节点(节奏总纲!G$4:G$163,P$8:P$167,节奏总纲!AD50)-IF($AE54=1,0,求节点(节奏总纲!G$4:G$163,P$8:P$167,节奏总纲!AD49))</f>
        <v>1300682373.9717207</v>
      </c>
      <c r="AO54" s="6">
        <f>求节点(节奏总纲!H$4:H$163,Q$8:Q$167,节奏总纲!AE50)-IF($AE54=1,0,求节点(节奏总纲!H$4:H$163,Q$8:Q$167,节奏总纲!AE49))</f>
        <v>638399295.41086054</v>
      </c>
      <c r="AP54" s="6">
        <f>求节点(节奏总纲!D$4:D$163,R$8:R$167,节奏总纲!AA50)-IF($AE54=1,0,求节点(节奏总纲!D$4:D$163,R$8:R$167,节奏总纲!AA49))</f>
        <v>500596763.31309557</v>
      </c>
      <c r="AQ54" s="6">
        <f>求节点(节奏总纲!E$4:E$163,S$8:S$167,节奏总纲!AB50)-IF($AE54=1,0,求节点(节奏总纲!E$4:E$163,S$8:S$167,节奏总纲!AB49))</f>
        <v>525792252.50715446</v>
      </c>
      <c r="AR54" s="6">
        <f>求节点(节奏总纲!F$4:F$163,T$8:T$167,节奏总纲!AC50)-IF($AE54=1,0,求节点(节奏总纲!F$4:F$163,T$8:T$167,节奏总纲!AC49))</f>
        <v>576910505.12688112</v>
      </c>
      <c r="AS54" s="6">
        <f>求节点(节奏总纲!G$4:G$163,U$8:U$167,节奏总纲!AD50)-IF($AE54=1,0,求节点(节奏总纲!G$4:G$163,U$8:U$167,节奏总纲!AD49))</f>
        <v>651317217.79112673</v>
      </c>
      <c r="AT54" s="6">
        <f>求节点(节奏总纲!H$4:H$163,V$8:V$167,节奏总纲!AE50)-IF($AE54=1,0,求节点(节奏总纲!H$4:H$163,V$8:V$167,节奏总纲!AE49))</f>
        <v>751587599.79838085</v>
      </c>
      <c r="AV54" s="6">
        <v>47</v>
      </c>
      <c r="AW54" s="6">
        <f>求节点(节奏总纲!D$4:D$163,Y$8:Y$167,节奏总纲!AA50)-IF($AV54=1,0,求节点(节奏总纲!D$4:D$163,Y$8:Y$167,节奏总纲!AA49))+求节点(节奏总纲!D$4:D$103,信息索引!AK$4:AK$163,节奏总纲!AA50)</f>
        <v>45073752.294260293</v>
      </c>
      <c r="AX54" s="6">
        <f>求节点(节奏总纲!E$4:E$163,Z$8:Z$167,节奏总纲!AB50)-IF($AV54=1,0,求节点(节奏总纲!E$4:E$163,Z$8:Z$167,节奏总纲!AB49))+求节点(节奏总纲!E$4:E$103,信息索引!AL$4:AL$163,节奏总纲!AB50)</f>
        <v>33171716.618127946</v>
      </c>
      <c r="AY54" s="6">
        <f>求节点(节奏总纲!F$4:F$163,AA$8:AA$167,节奏总纲!AC50)-IF($AV54=1,0,求节点(节奏总纲!F$4:F$163,AA$8:AA$167,节奏总纲!AC49))+求节点(节奏总纲!F$4:F$103,信息索引!AM$4:AM$163,节奏总纲!AC50)</f>
        <v>23469535.211112134</v>
      </c>
      <c r="AZ54" s="6">
        <f>求节点(节奏总纲!G$4:G$163,AB$8:AB$167,节奏总纲!AD50)-IF($AV54=1,0,求节点(节奏总纲!G$4:G$163,AB$8:AB$167,节奏总纲!AD49))+求节点(节奏总纲!G$4:G$103,信息索引!AN$4:AN$163,节奏总纲!AD50)</f>
        <v>12786217.441853061</v>
      </c>
      <c r="BA54" s="6">
        <f>求节点(节奏总纲!H$4:H$163,AC$8:AC$167,节奏总纲!AE50)-IF($AV54=1,0,求节点(节奏总纲!H$4:H$163,AC$8:AC$167,节奏总纲!AE49))+求节点(节奏总纲!H$4:H$103,信息索引!AO$4:AO$163,节奏总纲!AE50)</f>
        <v>4762347.0665421747</v>
      </c>
      <c r="BC54" s="6">
        <v>1.92</v>
      </c>
      <c r="BD54" s="8">
        <v>47</v>
      </c>
      <c r="BE54" s="34">
        <f t="shared" si="16"/>
        <v>0.25510204081632654</v>
      </c>
      <c r="BF54" s="28">
        <f t="shared" si="17"/>
        <v>0.48979591836734693</v>
      </c>
      <c r="BG54" s="6">
        <f t="shared" si="18"/>
        <v>0.25510204081632659</v>
      </c>
      <c r="BH54" s="35">
        <v>0</v>
      </c>
      <c r="BI54" s="34" t="e">
        <f t="shared" si="19"/>
        <v>#VALUE!</v>
      </c>
      <c r="BJ54" s="6">
        <v>0</v>
      </c>
      <c r="BK54" s="6" t="e">
        <f t="shared" si="20"/>
        <v>#VALUE!</v>
      </c>
      <c r="BL54" s="28" t="e">
        <f>求节点(节奏总纲!D$4:D$163,[4]士兵阶位属性!CY$4:CY$163,节奏总纲!AA50)</f>
        <v>#VALUE!</v>
      </c>
      <c r="BM54" s="34">
        <f t="shared" si="22"/>
        <v>0.25</v>
      </c>
      <c r="BN54" s="6">
        <f t="shared" si="107"/>
        <v>0</v>
      </c>
      <c r="BO54" s="6">
        <f t="shared" si="23"/>
        <v>0.25</v>
      </c>
      <c r="BP54" s="35">
        <f t="shared" si="107"/>
        <v>0.5</v>
      </c>
      <c r="BQ54" s="6" t="e">
        <f t="shared" si="24"/>
        <v>#VALUE!</v>
      </c>
      <c r="BR54" s="8">
        <f t="shared" si="25"/>
        <v>532018760.09841454</v>
      </c>
      <c r="BS54" s="8">
        <f t="shared" si="26"/>
        <v>1021476019.3889558</v>
      </c>
      <c r="BT54" s="8">
        <f t="shared" si="27"/>
        <v>532018760.09841466</v>
      </c>
      <c r="BU54" s="8">
        <f t="shared" si="28"/>
        <v>0</v>
      </c>
      <c r="BV54" s="8" t="e">
        <f t="shared" si="29"/>
        <v>#VALUE!</v>
      </c>
      <c r="BW54" s="8">
        <f t="shared" si="30"/>
        <v>0</v>
      </c>
      <c r="BX54" s="8" t="e">
        <f t="shared" si="31"/>
        <v>#VALUE!</v>
      </c>
      <c r="BY54" s="8" t="e">
        <f t="shared" si="104"/>
        <v>#VALUE!</v>
      </c>
      <c r="BZ54" s="8">
        <f t="shared" si="32"/>
        <v>125149190.82827389</v>
      </c>
      <c r="CA54" s="8">
        <f t="shared" si="33"/>
        <v>0</v>
      </c>
      <c r="CB54" s="8">
        <f t="shared" si="34"/>
        <v>125149190.82827389</v>
      </c>
      <c r="CC54" s="8">
        <f t="shared" si="35"/>
        <v>250298381.65654778</v>
      </c>
      <c r="CD54" s="38" t="e">
        <f>SUM(BR$8:BR54)+SUM(BV$8:BV54)+SUM(BZ$8:BZ54)</f>
        <v>#VALUE!</v>
      </c>
      <c r="CE54" s="38">
        <f>SUM(BS$8:BS54)+SUM(BW$8:BW54)+SUM(CA$8:CA54)</f>
        <v>5649062725.4736357</v>
      </c>
      <c r="CF54" s="38" t="e">
        <f>SUM(BT$8:BT54)+SUM(BX$8:BX54)+SUM(CB$8:CB54)</f>
        <v>#VALUE!</v>
      </c>
      <c r="CG54" s="38" t="e">
        <f>SUM(BU$8:BU54)+SUM(BY$8:BY54)+SUM(CC$8:CC54)</f>
        <v>#VALUE!</v>
      </c>
      <c r="CH54" s="39" t="e">
        <f t="shared" si="36"/>
        <v>#VALUE!</v>
      </c>
      <c r="CI54" s="39" t="e">
        <f t="shared" si="37"/>
        <v>#VALUE!</v>
      </c>
      <c r="CJ54" s="39" t="e">
        <f t="shared" si="38"/>
        <v>#VALUE!</v>
      </c>
      <c r="CK54" s="39" t="e">
        <f t="shared" si="39"/>
        <v>#VALUE!</v>
      </c>
      <c r="CL54" s="6">
        <v>0.84200656188560863</v>
      </c>
      <c r="CM54" s="8">
        <f t="shared" si="40"/>
        <v>487093886.04089582</v>
      </c>
      <c r="CN54" s="8">
        <f t="shared" si="41"/>
        <v>935220261.19851995</v>
      </c>
      <c r="CO54" s="8">
        <f t="shared" si="42"/>
        <v>487093886.04089594</v>
      </c>
      <c r="CP54" s="8">
        <f t="shared" si="43"/>
        <v>0</v>
      </c>
      <c r="CQ54" s="8" t="e">
        <f t="shared" si="44"/>
        <v>#VALUE!</v>
      </c>
      <c r="CR54" s="8">
        <f t="shared" si="45"/>
        <v>0</v>
      </c>
      <c r="CS54" s="8" t="e">
        <f t="shared" si="46"/>
        <v>#VALUE!</v>
      </c>
      <c r="CT54" s="8" t="e">
        <f t="shared" si="47"/>
        <v>#VALUE!</v>
      </c>
      <c r="CU54" s="8">
        <f t="shared" si="48"/>
        <v>131448063.12678862</v>
      </c>
      <c r="CV54" s="8">
        <f t="shared" si="49"/>
        <v>0</v>
      </c>
      <c r="CW54" s="8">
        <f t="shared" si="50"/>
        <v>131448063.12678862</v>
      </c>
      <c r="CX54" s="8">
        <f t="shared" si="51"/>
        <v>262896126.25357723</v>
      </c>
      <c r="CY54" s="38" t="e">
        <f>SUM(CM$8:CM54)+SUM(CQ$8:CQ54)+SUM(CU$8:CU54)</f>
        <v>#VALUE!</v>
      </c>
      <c r="CZ54" s="38">
        <f>SUM(CN$8:CN54)+SUM(CR$8:CR54)+SUM(CV$8:CV54)</f>
        <v>5110570127.9229612</v>
      </c>
      <c r="DA54" s="38" t="e">
        <f>SUM(CO$8:CO54)+SUM(CS$8:CS54)+SUM(CW$8:CW54)</f>
        <v>#VALUE!</v>
      </c>
      <c r="DB54" s="38" t="e">
        <f>SUM(CP$8:CP54)+SUM(CT$8:CT54)+SUM(CX$8:CX54)</f>
        <v>#VALUE!</v>
      </c>
      <c r="DC54" s="39" t="e">
        <f t="shared" si="52"/>
        <v>#VALUE!</v>
      </c>
      <c r="DD54" s="39" t="e">
        <f t="shared" si="53"/>
        <v>#VALUE!</v>
      </c>
      <c r="DE54" s="39" t="e">
        <f t="shared" si="54"/>
        <v>#VALUE!</v>
      </c>
      <c r="DF54" s="39" t="e">
        <f t="shared" si="55"/>
        <v>#VALUE!</v>
      </c>
      <c r="DH54" s="8">
        <f t="shared" si="56"/>
        <v>440431047.20489323</v>
      </c>
      <c r="DI54" s="8">
        <f t="shared" si="57"/>
        <v>845627610.63339496</v>
      </c>
      <c r="DJ54" s="8">
        <f t="shared" si="58"/>
        <v>440431047.20489335</v>
      </c>
      <c r="DK54" s="8">
        <f t="shared" si="59"/>
        <v>0</v>
      </c>
      <c r="DL54" s="8" t="e">
        <f t="shared" si="60"/>
        <v>#VALUE!</v>
      </c>
      <c r="DM54" s="8">
        <f t="shared" si="61"/>
        <v>0</v>
      </c>
      <c r="DN54" s="8" t="e">
        <f t="shared" si="62"/>
        <v>#VALUE!</v>
      </c>
      <c r="DO54" s="8" t="e">
        <f t="shared" si="63"/>
        <v>#VALUE!</v>
      </c>
      <c r="DP54" s="8">
        <f t="shared" si="64"/>
        <v>144227626.28172028</v>
      </c>
      <c r="DQ54" s="8">
        <f t="shared" si="65"/>
        <v>0</v>
      </c>
      <c r="DR54" s="8">
        <f t="shared" si="66"/>
        <v>144227626.28172028</v>
      </c>
      <c r="DS54" s="8">
        <f t="shared" si="67"/>
        <v>288455252.56344056</v>
      </c>
      <c r="DT54" s="38" t="e">
        <f>SUM(DH$8:DH54)+SUM(DL$8:DL54)+SUM(DP$8:DP54)</f>
        <v>#VALUE!</v>
      </c>
      <c r="DU54" s="38">
        <f>SUM(DI$8:DI54)+SUM(DM$8:DM54)+SUM(DQ$8:DQ54)</f>
        <v>4572488570.2960968</v>
      </c>
      <c r="DV54" s="38" t="e">
        <f>SUM(DJ$8:DJ54)+SUM(DN$8:DN54)+SUM(DR$8:DR54)</f>
        <v>#VALUE!</v>
      </c>
      <c r="DW54" s="38" t="e">
        <f>SUM(DK$8:DK54)+SUM(DO$8:DO54)+SUM(DS$8:DS54)</f>
        <v>#VALUE!</v>
      </c>
      <c r="DX54" s="39" t="e">
        <f t="shared" si="68"/>
        <v>#VALUE!</v>
      </c>
      <c r="DY54" s="39" t="e">
        <f t="shared" si="69"/>
        <v>#VALUE!</v>
      </c>
      <c r="DZ54" s="39" t="e">
        <f t="shared" si="70"/>
        <v>#VALUE!</v>
      </c>
      <c r="EA54" s="39" t="e">
        <f t="shared" si="71"/>
        <v>#VALUE!</v>
      </c>
      <c r="EC54" s="8">
        <f t="shared" si="72"/>
        <v>403596284.70373887</v>
      </c>
      <c r="ED54" s="8">
        <f t="shared" si="73"/>
        <v>774904866.6311785</v>
      </c>
      <c r="EE54" s="8">
        <f t="shared" si="74"/>
        <v>403596284.70373893</v>
      </c>
      <c r="EF54" s="8">
        <f t="shared" si="75"/>
        <v>0</v>
      </c>
      <c r="EG54" s="8" t="e">
        <f t="shared" si="76"/>
        <v>#VALUE!</v>
      </c>
      <c r="EH54" s="8">
        <f t="shared" si="77"/>
        <v>0</v>
      </c>
      <c r="EI54" s="8" t="e">
        <f t="shared" si="78"/>
        <v>#VALUE!</v>
      </c>
      <c r="EJ54" s="8" t="e">
        <f t="shared" si="79"/>
        <v>#VALUE!</v>
      </c>
      <c r="EK54" s="8">
        <f t="shared" si="80"/>
        <v>162829304.44778168</v>
      </c>
      <c r="EL54" s="8">
        <f t="shared" si="81"/>
        <v>0</v>
      </c>
      <c r="EM54" s="8">
        <f t="shared" si="82"/>
        <v>162829304.44778168</v>
      </c>
      <c r="EN54" s="8">
        <f t="shared" si="83"/>
        <v>325658608.89556336</v>
      </c>
      <c r="EO54" s="38" t="e">
        <f>SUM(EC$8:EC54)+SUM(EG$8:EG54)+SUM(EK$8:EK54)</f>
        <v>#VALUE!</v>
      </c>
      <c r="EP54" s="38">
        <f>SUM(ED$8:ED54)+SUM(EH$8:EH54)+SUM(EL$8:EL54)</f>
        <v>4048714578.3505001</v>
      </c>
      <c r="EQ54" s="38" t="e">
        <f>SUM(EE$8:EE54)+SUM(EI$8:EI54)+SUM(EM$8:EM54)</f>
        <v>#VALUE!</v>
      </c>
      <c r="ER54" s="38" t="e">
        <f>SUM(EF$8:EF54)+SUM(EJ$8:EJ54)+SUM(EN$8:EN54)</f>
        <v>#VALUE!</v>
      </c>
      <c r="ES54" s="39" t="e">
        <f t="shared" si="84"/>
        <v>#VALUE!</v>
      </c>
      <c r="ET54" s="39" t="e">
        <f t="shared" si="85"/>
        <v>#VALUE!</v>
      </c>
      <c r="EU54" s="39" t="e">
        <f t="shared" si="86"/>
        <v>#VALUE!</v>
      </c>
      <c r="EV54" s="39" t="e">
        <f t="shared" si="87"/>
        <v>#VALUE!</v>
      </c>
      <c r="EX54" s="8">
        <f t="shared" si="88"/>
        <v>355543397.89769161</v>
      </c>
      <c r="EY54" s="8">
        <f t="shared" si="89"/>
        <v>682643323.96356797</v>
      </c>
      <c r="EZ54" s="8">
        <f t="shared" si="90"/>
        <v>355543397.89769173</v>
      </c>
      <c r="FA54" s="8">
        <f t="shared" si="91"/>
        <v>0</v>
      </c>
      <c r="FB54" s="8" t="e">
        <f t="shared" si="92"/>
        <v>#VALUE!</v>
      </c>
      <c r="FC54" s="8">
        <f t="shared" si="93"/>
        <v>0</v>
      </c>
      <c r="FD54" s="8" t="e">
        <f t="shared" si="94"/>
        <v>#VALUE!</v>
      </c>
      <c r="FE54" s="8" t="e">
        <f t="shared" si="95"/>
        <v>#VALUE!</v>
      </c>
      <c r="FF54" s="8">
        <f t="shared" si="105"/>
        <v>187896899.94959521</v>
      </c>
      <c r="FG54" s="8">
        <f t="shared" si="96"/>
        <v>0</v>
      </c>
      <c r="FH54" s="8">
        <f t="shared" si="97"/>
        <v>187896899.94959521</v>
      </c>
      <c r="FI54" s="8">
        <f t="shared" si="98"/>
        <v>375793799.89919043</v>
      </c>
      <c r="FJ54" s="38" t="e">
        <f>SUM(EX$8:EX54)+SUM(FB$8:FB54)+SUM(FF$8:FF54)</f>
        <v>#VALUE!</v>
      </c>
      <c r="FK54" s="38">
        <f>SUM(EY$8:EY54)+SUM(FC$8:FC54)+SUM(FG$8:FG54)</f>
        <v>3520675316.8749437</v>
      </c>
      <c r="FL54" s="38" t="e">
        <f>SUM(EZ$8:EZ54)+SUM(FD$8:FD54)+SUM(FH$8:FH54)</f>
        <v>#VALUE!</v>
      </c>
      <c r="FM54" s="38" t="e">
        <f>SUM(FA$8:FA54)+SUM(FE$8:FE54)+SUM(FI$8:FI54)</f>
        <v>#VALUE!</v>
      </c>
      <c r="FN54" s="39" t="e">
        <f t="shared" si="99"/>
        <v>#VALUE!</v>
      </c>
      <c r="FO54" s="39" t="e">
        <f t="shared" si="100"/>
        <v>#VALUE!</v>
      </c>
      <c r="FP54" s="39" t="e">
        <f t="shared" si="101"/>
        <v>#VALUE!</v>
      </c>
      <c r="FQ54" s="39" t="e">
        <f t="shared" si="102"/>
        <v>#VALUE!</v>
      </c>
    </row>
    <row r="55" spans="7:173" x14ac:dyDescent="0.2">
      <c r="G55" s="6">
        <v>48</v>
      </c>
      <c r="H55" s="6">
        <f>'[1]资源-木石铜粮'!BI53</f>
        <v>257456918.25969905</v>
      </c>
      <c r="I55" s="6">
        <f>'[1]资源-木石铜粮'!BJ53</f>
        <v>257456918.25969905</v>
      </c>
      <c r="J55" s="6">
        <f>'[1]资源-木石铜粮'!BK53</f>
        <v>257456918.25969905</v>
      </c>
      <c r="K55" s="6">
        <f>'[1]资源-木石铜粮'!BL53</f>
        <v>257456918.25969905</v>
      </c>
      <c r="L55" s="6">
        <f>'[1]资源-木石铜粮'!BM53</f>
        <v>257456918.25969905</v>
      </c>
      <c r="M55" s="6">
        <f>'[1]功能-战损相关'!EM58</f>
        <v>144882073.77312848</v>
      </c>
      <c r="N55" s="6">
        <f>'[1]功能-战损相关'!EN58</f>
        <v>188837203.09710932</v>
      </c>
      <c r="O55" s="6">
        <f>'[1]功能-战损相关'!EO58</f>
        <v>235100070.04524669</v>
      </c>
      <c r="P55" s="6">
        <f>'[1]功能-战损相关'!EP58</f>
        <v>191139192.96324819</v>
      </c>
      <c r="Q55" s="6">
        <f>'[1]功能-战损相关'!EQ58</f>
        <v>108731399.48098382</v>
      </c>
      <c r="R55" s="6">
        <f>'[3]功能-圣人研究'!CA55</f>
        <v>70049443.279694885</v>
      </c>
      <c r="S55" s="6">
        <f>'[3]功能-圣人研究'!CB55</f>
        <v>84504892.500160798</v>
      </c>
      <c r="T55" s="6">
        <f>'[3]功能-圣人研究'!CC55</f>
        <v>107799084.07721098</v>
      </c>
      <c r="U55" s="6">
        <f>'[3]功能-圣人研究'!CD55</f>
        <v>142650858.50840878</v>
      </c>
      <c r="V55" s="6">
        <f>'[3]功能-圣人研究'!CE55</f>
        <v>193740078.83182678</v>
      </c>
      <c r="X55" s="6">
        <v>48</v>
      </c>
      <c r="Y55" s="6">
        <f>[4]士兵相关信息!AI54</f>
        <v>3218644.9343953631</v>
      </c>
      <c r="Z55" s="6">
        <f>[4]士兵相关信息!AJ54</f>
        <v>2553642.6832980388</v>
      </c>
      <c r="AA55" s="6">
        <f>[4]士兵相关信息!AK54</f>
        <v>1922033.4402512133</v>
      </c>
      <c r="AB55" s="6">
        <f>[4]士兵相关信息!AL54</f>
        <v>1413837.8630887643</v>
      </c>
      <c r="AC55" s="6">
        <f>[4]士兵相关信息!AM54</f>
        <v>852276.57797367452</v>
      </c>
      <c r="AE55" s="6">
        <v>48</v>
      </c>
      <c r="AF55" s="6">
        <f>求节点(节奏总纲!D$4:D$163,H$8:H$167,节奏总纲!AA51)-IF($AE55=1,0,求节点(节奏总纲!D$4:D$163,H$8:H$167,节奏总纲!AA50))</f>
        <v>2465027531.105875</v>
      </c>
      <c r="AG55" s="6">
        <f>求节点(节奏总纲!E$4:E$163,I$8:I$167,节奏总纲!AB51)-IF($AE55=1,0,求节点(节奏总纲!E$4:E$163,I$8:I$167,节奏总纲!AB50))</f>
        <v>2271118363.963562</v>
      </c>
      <c r="AH55" s="6">
        <f>求节点(节奏总纲!F$4:F$163,J$8:J$167,节奏总纲!AC51)-IF($AE55=1,0,求节点(节奏总纲!F$4:F$163,J$8:J$167,节奏总纲!AC50))</f>
        <v>2087298638.7995949</v>
      </c>
      <c r="AI55" s="6">
        <f>求节点(节奏总纲!G$4:G$163,K$8:K$167,节奏总纲!AD51)-IF($AE55=1,0,求节点(节奏总纲!G$4:G$163,K$8:K$167,节奏总纲!AD50))</f>
        <v>1873695172.2050829</v>
      </c>
      <c r="AJ55" s="6">
        <f>求节点(节奏总纲!H$4:H$163,L$8:L$167,节奏总纲!AE51)-IF($AE55=1,0,求节点(节奏总纲!H$4:H$163,L$8:L$167,节奏总纲!AE50))</f>
        <v>1687342755.1416235</v>
      </c>
      <c r="AK55" s="6">
        <f>求节点(节奏总纲!D$4:D$163,M$8:M$167,节奏总纲!AA51)-IF($AE55=1,0,求节点(节奏总纲!D$4:D$163,M$8:M$167,节奏总纲!AA50))</f>
        <v>2005944059.6413584</v>
      </c>
      <c r="AL55" s="6">
        <f>求节点(节奏总纲!E$4:E$163,N$8:N$167,节奏总纲!AB51)-IF($AE55=1,0,求节点(节奏总纲!E$4:E$163,N$8:N$167,节奏总纲!AB50))</f>
        <v>2265849185.1426239</v>
      </c>
      <c r="AM55" s="6">
        <f>求节点(节奏总纲!F$4:F$163,O$8:O$167,节奏总纲!AC51)-IF($AE55=1,0,求节点(节奏总纲!F$4:F$163,O$8:O$167,节奏总纲!AC50))</f>
        <v>2237520648.3401394</v>
      </c>
      <c r="AN55" s="6">
        <f>求节点(节奏总纲!G$4:G$163,P$8:P$167,节奏总纲!AD51)-IF($AE55=1,0,求节点(节奏总纲!G$4:G$163,P$8:P$167,节奏总纲!AD50))</f>
        <v>1903750256.3223257</v>
      </c>
      <c r="AO55" s="6">
        <f>求节点(节奏总纲!H$4:H$163,Q$8:Q$167,节奏总纲!AE51)-IF($AE55=1,0,求节点(节奏总纲!H$4:H$163,Q$8:Q$167,节奏总纲!AE50))</f>
        <v>845018096.11814404</v>
      </c>
      <c r="AP55" s="6">
        <f>求节点(节奏总纲!D$4:D$163,R$8:R$167,节奏总纲!AA51)-IF($AE55=1,0,求节点(节奏总纲!D$4:D$163,R$8:R$167,节奏总纲!AA50))</f>
        <v>591217644.8303194</v>
      </c>
      <c r="AQ55" s="6">
        <f>求节点(节奏总纲!E$4:E$163,S$8:S$167,节奏总纲!AB51)-IF($AE55=1,0,求节点(节奏总纲!E$4:E$163,S$8:S$167,节奏总纲!AB50))</f>
        <v>619295040.42150545</v>
      </c>
      <c r="AR55" s="6">
        <f>求节点(节奏总纲!F$4:F$163,T$8:T$167,节奏总纲!AC51)-IF($AE55=1,0,求节点(节奏总纲!F$4:F$163,T$8:T$167,节奏总纲!AC50))</f>
        <v>677479301.54523039</v>
      </c>
      <c r="AS55" s="6">
        <f>求节点(节奏总纲!G$4:G$163,U$8:U$167,节奏总纲!AD51)-IF($AE55=1,0,求节点(节奏总纲!G$4:G$163,U$8:U$167,节奏总纲!AD50))</f>
        <v>771246241.5778017</v>
      </c>
      <c r="AT55" s="6">
        <f>求节点(节奏总纲!H$4:H$163,V$8:V$167,节奏总纲!AE51)-IF($AE55=1,0,求节点(节奏总纲!H$4:H$163,V$8:V$167,节奏总纲!AE50))</f>
        <v>885840343.63406324</v>
      </c>
      <c r="AV55" s="6">
        <v>48</v>
      </c>
      <c r="AW55" s="6">
        <f>求节点(节奏总纲!D$4:D$163,Y$8:Y$167,节奏总纲!AA51)-IF($AV55=1,0,求节点(节奏总纲!D$4:D$163,Y$8:Y$167,节奏总纲!AA50))+求节点(节奏总纲!D$4:D$103,信息索引!AK$4:AK$163,节奏总纲!AA51)</f>
        <v>55736605.931678012</v>
      </c>
      <c r="AX55" s="6">
        <f>求节点(节奏总纲!E$4:E$163,Z$8:Z$167,节奏总纲!AB51)-IF($AV55=1,0,求节点(节奏总纲!E$4:E$163,Z$8:Z$167,节奏总纲!AB50))+求节点(节奏总纲!E$4:E$103,信息索引!AL$4:AL$163,节奏总纲!AB51)</f>
        <v>40074813.037203491</v>
      </c>
      <c r="AY55" s="6">
        <f>求节点(节奏总纲!F$4:F$163,AA$8:AA$167,节奏总纲!AC51)-IF($AV55=1,0,求节点(节奏总纲!F$4:F$163,AA$8:AA$167,节奏总纲!AC50))+求节点(节奏总纲!F$4:F$103,信息索引!AM$4:AM$163,节奏总纲!AC51)</f>
        <v>28371383.265974823</v>
      </c>
      <c r="AZ55" s="6">
        <f>求节点(节奏总纲!G$4:G$163,AB$8:AB$167,节奏总纲!AD51)-IF($AV55=1,0,求节点(节奏总纲!G$4:G$163,AB$8:AB$167,节奏总纲!AD50))+求节点(节奏总纲!G$4:G$103,信息索引!AN$4:AN$163,节奏总纲!AD51)</f>
        <v>16327706.574263154</v>
      </c>
      <c r="BA55" s="6">
        <f>求节点(节奏总纲!H$4:H$163,AC$8:AC$167,节奏总纲!AE51)-IF($AV55=1,0,求节点(节奏总纲!H$4:H$163,AC$8:AC$167,节奏总纲!AE50))+求节点(节奏总纲!H$4:H$103,信息索引!AO$4:AO$163,节奏总纲!AE51)</f>
        <v>6005629.0681124218</v>
      </c>
      <c r="BC55" s="6">
        <v>1.94</v>
      </c>
      <c r="BD55" s="8">
        <v>48</v>
      </c>
      <c r="BE55" s="34">
        <f t="shared" si="16"/>
        <v>0.25380710659898476</v>
      </c>
      <c r="BF55" s="28">
        <f t="shared" si="17"/>
        <v>0.49238578680203043</v>
      </c>
      <c r="BG55" s="6">
        <f t="shared" si="18"/>
        <v>0.25380710659898481</v>
      </c>
      <c r="BH55" s="35">
        <v>0</v>
      </c>
      <c r="BI55" s="34" t="e">
        <f t="shared" si="19"/>
        <v>#VALUE!</v>
      </c>
      <c r="BJ55" s="6">
        <v>0</v>
      </c>
      <c r="BK55" s="6" t="e">
        <f t="shared" si="20"/>
        <v>#VALUE!</v>
      </c>
      <c r="BL55" s="28" t="e">
        <f>求节点(节奏总纲!D$4:D$163,[4]士兵阶位属性!CY$4:CY$163,节奏总纲!AA51)</f>
        <v>#VALUE!</v>
      </c>
      <c r="BM55" s="34">
        <f t="shared" si="22"/>
        <v>0.25</v>
      </c>
      <c r="BN55" s="6">
        <f t="shared" si="107"/>
        <v>0</v>
      </c>
      <c r="BO55" s="6">
        <f t="shared" si="23"/>
        <v>0.25</v>
      </c>
      <c r="BP55" s="35">
        <f t="shared" si="107"/>
        <v>0.5</v>
      </c>
      <c r="BQ55" s="6" t="e">
        <f t="shared" si="24"/>
        <v>#VALUE!</v>
      </c>
      <c r="BR55" s="8">
        <f t="shared" si="25"/>
        <v>625641505.35682106</v>
      </c>
      <c r="BS55" s="8">
        <f t="shared" si="26"/>
        <v>1213744520.3922329</v>
      </c>
      <c r="BT55" s="8">
        <f t="shared" si="27"/>
        <v>625641505.35682118</v>
      </c>
      <c r="BU55" s="8">
        <f t="shared" si="28"/>
        <v>0</v>
      </c>
      <c r="BV55" s="8" t="e">
        <f t="shared" si="29"/>
        <v>#VALUE!</v>
      </c>
      <c r="BW55" s="8">
        <f t="shared" si="30"/>
        <v>0</v>
      </c>
      <c r="BX55" s="8" t="e">
        <f t="shared" si="31"/>
        <v>#VALUE!</v>
      </c>
      <c r="BY55" s="8" t="e">
        <f t="shared" si="104"/>
        <v>#VALUE!</v>
      </c>
      <c r="BZ55" s="8">
        <f t="shared" si="32"/>
        <v>147804411.20757985</v>
      </c>
      <c r="CA55" s="8">
        <f t="shared" si="33"/>
        <v>0</v>
      </c>
      <c r="CB55" s="8">
        <f t="shared" si="34"/>
        <v>147804411.20757985</v>
      </c>
      <c r="CC55" s="8">
        <f t="shared" si="35"/>
        <v>295608822.4151597</v>
      </c>
      <c r="CD55" s="38" t="e">
        <f>SUM(BR$8:BR55)+SUM(BV$8:BV55)+SUM(BZ$8:BZ55)</f>
        <v>#VALUE!</v>
      </c>
      <c r="CE55" s="38">
        <f>SUM(BS$8:BS55)+SUM(BW$8:BW55)+SUM(CA$8:CA55)</f>
        <v>6862807245.8658686</v>
      </c>
      <c r="CF55" s="38" t="e">
        <f>SUM(BT$8:BT55)+SUM(BX$8:BX55)+SUM(CB$8:CB55)</f>
        <v>#VALUE!</v>
      </c>
      <c r="CG55" s="38" t="e">
        <f>SUM(BU$8:BU55)+SUM(BY$8:BY55)+SUM(CC$8:CC55)</f>
        <v>#VALUE!</v>
      </c>
      <c r="CH55" s="39" t="e">
        <f t="shared" si="36"/>
        <v>#VALUE!</v>
      </c>
      <c r="CI55" s="39" t="e">
        <f t="shared" si="37"/>
        <v>#VALUE!</v>
      </c>
      <c r="CJ55" s="39" t="e">
        <f t="shared" si="38"/>
        <v>#VALUE!</v>
      </c>
      <c r="CK55" s="39" t="e">
        <f t="shared" si="39"/>
        <v>#VALUE!</v>
      </c>
      <c r="CL55" s="6">
        <v>0.84287367621552312</v>
      </c>
      <c r="CM55" s="8">
        <f t="shared" si="40"/>
        <v>576425980.7014116</v>
      </c>
      <c r="CN55" s="8">
        <f t="shared" si="41"/>
        <v>1118266402.5607386</v>
      </c>
      <c r="CO55" s="8">
        <f t="shared" si="42"/>
        <v>576425980.70141172</v>
      </c>
      <c r="CP55" s="8">
        <f t="shared" si="43"/>
        <v>0</v>
      </c>
      <c r="CQ55" s="8" t="e">
        <f t="shared" si="44"/>
        <v>#VALUE!</v>
      </c>
      <c r="CR55" s="8">
        <f t="shared" si="45"/>
        <v>0</v>
      </c>
      <c r="CS55" s="8" t="e">
        <f t="shared" si="46"/>
        <v>#VALUE!</v>
      </c>
      <c r="CT55" s="8" t="e">
        <f t="shared" si="47"/>
        <v>#VALUE!</v>
      </c>
      <c r="CU55" s="8">
        <f t="shared" si="48"/>
        <v>154823760.10537636</v>
      </c>
      <c r="CV55" s="8">
        <f t="shared" si="49"/>
        <v>0</v>
      </c>
      <c r="CW55" s="8">
        <f t="shared" si="50"/>
        <v>154823760.10537636</v>
      </c>
      <c r="CX55" s="8">
        <f t="shared" si="51"/>
        <v>309647520.21075273</v>
      </c>
      <c r="CY55" s="38" t="e">
        <f>SUM(CM$8:CM55)+SUM(CQ$8:CQ55)+SUM(CU$8:CU55)</f>
        <v>#VALUE!</v>
      </c>
      <c r="CZ55" s="38">
        <f>SUM(CN$8:CN55)+SUM(CR$8:CR55)+SUM(CV$8:CV55)</f>
        <v>6228836530.4836998</v>
      </c>
      <c r="DA55" s="38" t="e">
        <f>SUM(CO$8:CO55)+SUM(CS$8:CS55)+SUM(CW$8:CW55)</f>
        <v>#VALUE!</v>
      </c>
      <c r="DB55" s="38" t="e">
        <f>SUM(CP$8:CP55)+SUM(CT$8:CT55)+SUM(CX$8:CX55)</f>
        <v>#VALUE!</v>
      </c>
      <c r="DC55" s="39" t="e">
        <f t="shared" si="52"/>
        <v>#VALUE!</v>
      </c>
      <c r="DD55" s="39" t="e">
        <f t="shared" si="53"/>
        <v>#VALUE!</v>
      </c>
      <c r="DE55" s="39" t="e">
        <f t="shared" si="54"/>
        <v>#VALUE!</v>
      </c>
      <c r="DF55" s="39" t="e">
        <f t="shared" si="55"/>
        <v>#VALUE!</v>
      </c>
      <c r="DH55" s="8">
        <f t="shared" si="56"/>
        <v>529771228.12172455</v>
      </c>
      <c r="DI55" s="8">
        <f t="shared" si="57"/>
        <v>1027756182.5561457</v>
      </c>
      <c r="DJ55" s="8">
        <f t="shared" si="58"/>
        <v>529771228.12172467</v>
      </c>
      <c r="DK55" s="8">
        <f t="shared" si="59"/>
        <v>0</v>
      </c>
      <c r="DL55" s="8" t="e">
        <f t="shared" si="60"/>
        <v>#VALUE!</v>
      </c>
      <c r="DM55" s="8">
        <f t="shared" si="61"/>
        <v>0</v>
      </c>
      <c r="DN55" s="8" t="e">
        <f t="shared" si="62"/>
        <v>#VALUE!</v>
      </c>
      <c r="DO55" s="8" t="e">
        <f t="shared" si="63"/>
        <v>#VALUE!</v>
      </c>
      <c r="DP55" s="8">
        <f t="shared" si="64"/>
        <v>169369825.3863076</v>
      </c>
      <c r="DQ55" s="8">
        <f t="shared" si="65"/>
        <v>0</v>
      </c>
      <c r="DR55" s="8">
        <f t="shared" si="66"/>
        <v>169369825.3863076</v>
      </c>
      <c r="DS55" s="8">
        <f t="shared" si="67"/>
        <v>338739650.77261519</v>
      </c>
      <c r="DT55" s="38" t="e">
        <f>SUM(DH$8:DH55)+SUM(DL$8:DL55)+SUM(DP$8:DP55)</f>
        <v>#VALUE!</v>
      </c>
      <c r="DU55" s="38">
        <f>SUM(DI$8:DI55)+SUM(DM$8:DM55)+SUM(DQ$8:DQ55)</f>
        <v>5600244752.8522425</v>
      </c>
      <c r="DV55" s="38" t="e">
        <f>SUM(DJ$8:DJ55)+SUM(DN$8:DN55)+SUM(DR$8:DR55)</f>
        <v>#VALUE!</v>
      </c>
      <c r="DW55" s="38" t="e">
        <f>SUM(DK$8:DK55)+SUM(DO$8:DO55)+SUM(DS$8:DS55)</f>
        <v>#VALUE!</v>
      </c>
      <c r="DX55" s="39" t="e">
        <f t="shared" si="68"/>
        <v>#VALUE!</v>
      </c>
      <c r="DY55" s="39" t="e">
        <f t="shared" si="69"/>
        <v>#VALUE!</v>
      </c>
      <c r="DZ55" s="39" t="e">
        <f t="shared" si="70"/>
        <v>#VALUE!</v>
      </c>
      <c r="EA55" s="39" t="e">
        <f t="shared" si="71"/>
        <v>#VALUE!</v>
      </c>
      <c r="EC55" s="8">
        <f t="shared" si="72"/>
        <v>475557150.30585855</v>
      </c>
      <c r="ED55" s="8">
        <f t="shared" si="73"/>
        <v>922580871.59336567</v>
      </c>
      <c r="EE55" s="8">
        <f t="shared" si="74"/>
        <v>475557150.30585867</v>
      </c>
      <c r="EF55" s="8">
        <f t="shared" si="75"/>
        <v>0</v>
      </c>
      <c r="EG55" s="8" t="e">
        <f t="shared" si="76"/>
        <v>#VALUE!</v>
      </c>
      <c r="EH55" s="8">
        <f t="shared" si="77"/>
        <v>0</v>
      </c>
      <c r="EI55" s="8" t="e">
        <f t="shared" si="78"/>
        <v>#VALUE!</v>
      </c>
      <c r="EJ55" s="8" t="e">
        <f t="shared" si="79"/>
        <v>#VALUE!</v>
      </c>
      <c r="EK55" s="8">
        <f t="shared" si="80"/>
        <v>192811560.39445043</v>
      </c>
      <c r="EL55" s="8">
        <f t="shared" si="81"/>
        <v>0</v>
      </c>
      <c r="EM55" s="8">
        <f t="shared" si="82"/>
        <v>192811560.39445043</v>
      </c>
      <c r="EN55" s="8">
        <f t="shared" si="83"/>
        <v>385623120.78890085</v>
      </c>
      <c r="EO55" s="38" t="e">
        <f>SUM(EC$8:EC55)+SUM(EG$8:EG55)+SUM(EK$8:EK55)</f>
        <v>#VALUE!</v>
      </c>
      <c r="EP55" s="38">
        <f>SUM(ED$8:ED55)+SUM(EH$8:EH55)+SUM(EL$8:EL55)</f>
        <v>4971295449.9438658</v>
      </c>
      <c r="EQ55" s="38" t="e">
        <f>SUM(EE$8:EE55)+SUM(EI$8:EI55)+SUM(EM$8:EM55)</f>
        <v>#VALUE!</v>
      </c>
      <c r="ER55" s="38" t="e">
        <f>SUM(EF$8:EF55)+SUM(EJ$8:EJ55)+SUM(EN$8:EN55)</f>
        <v>#VALUE!</v>
      </c>
      <c r="ES55" s="39" t="e">
        <f t="shared" si="84"/>
        <v>#VALUE!</v>
      </c>
      <c r="ET55" s="39" t="e">
        <f t="shared" si="85"/>
        <v>#VALUE!</v>
      </c>
      <c r="EU55" s="39" t="e">
        <f t="shared" si="86"/>
        <v>#VALUE!</v>
      </c>
      <c r="EV55" s="39" t="e">
        <f t="shared" si="87"/>
        <v>#VALUE!</v>
      </c>
      <c r="EX55" s="8">
        <f t="shared" si="88"/>
        <v>428259582.52325469</v>
      </c>
      <c r="EY55" s="8">
        <f t="shared" si="89"/>
        <v>830823590.09511411</v>
      </c>
      <c r="EZ55" s="8">
        <f t="shared" si="90"/>
        <v>428259582.52325475</v>
      </c>
      <c r="FA55" s="8">
        <f t="shared" si="91"/>
        <v>0</v>
      </c>
      <c r="FB55" s="8" t="e">
        <f t="shared" si="92"/>
        <v>#VALUE!</v>
      </c>
      <c r="FC55" s="8">
        <f t="shared" si="93"/>
        <v>0</v>
      </c>
      <c r="FD55" s="8" t="e">
        <f t="shared" si="94"/>
        <v>#VALUE!</v>
      </c>
      <c r="FE55" s="8" t="e">
        <f t="shared" si="95"/>
        <v>#VALUE!</v>
      </c>
      <c r="FF55" s="8">
        <f t="shared" si="105"/>
        <v>221460085.90851581</v>
      </c>
      <c r="FG55" s="8">
        <f t="shared" si="96"/>
        <v>0</v>
      </c>
      <c r="FH55" s="8">
        <f t="shared" si="97"/>
        <v>221460085.90851581</v>
      </c>
      <c r="FI55" s="8">
        <f t="shared" si="98"/>
        <v>442920171.81703162</v>
      </c>
      <c r="FJ55" s="38" t="e">
        <f>SUM(EX$8:EX55)+SUM(FB$8:FB55)+SUM(FF$8:FF55)</f>
        <v>#VALUE!</v>
      </c>
      <c r="FK55" s="38">
        <f>SUM(EY$8:EY55)+SUM(FC$8:FC55)+SUM(FG$8:FG55)</f>
        <v>4351498906.9700575</v>
      </c>
      <c r="FL55" s="38" t="e">
        <f>SUM(EZ$8:EZ55)+SUM(FD$8:FD55)+SUM(FH$8:FH55)</f>
        <v>#VALUE!</v>
      </c>
      <c r="FM55" s="38" t="e">
        <f>SUM(FA$8:FA55)+SUM(FE$8:FE55)+SUM(FI$8:FI55)</f>
        <v>#VALUE!</v>
      </c>
      <c r="FN55" s="39" t="e">
        <f t="shared" si="99"/>
        <v>#VALUE!</v>
      </c>
      <c r="FO55" s="39" t="e">
        <f t="shared" si="100"/>
        <v>#VALUE!</v>
      </c>
      <c r="FP55" s="39" t="e">
        <f t="shared" si="101"/>
        <v>#VALUE!</v>
      </c>
      <c r="FQ55" s="39" t="e">
        <f t="shared" si="102"/>
        <v>#VALUE!</v>
      </c>
    </row>
    <row r="56" spans="7:173" x14ac:dyDescent="0.2">
      <c r="G56" s="6">
        <v>49</v>
      </c>
      <c r="H56" s="6">
        <f>'[1]资源-木石铜粮'!BI54</f>
        <v>287757703.85987711</v>
      </c>
      <c r="I56" s="6">
        <f>'[1]资源-木石铜粮'!BJ54</f>
        <v>287757703.85987711</v>
      </c>
      <c r="J56" s="6">
        <f>'[1]资源-木石铜粮'!BK54</f>
        <v>287757703.85987711</v>
      </c>
      <c r="K56" s="6">
        <f>'[1]资源-木石铜粮'!BL54</f>
        <v>287757703.85987711</v>
      </c>
      <c r="L56" s="6">
        <f>'[1]资源-木石铜粮'!BM54</f>
        <v>287757703.85987711</v>
      </c>
      <c r="M56" s="6">
        <f>'[1]功能-战损相关'!EM59</f>
        <v>159826739.80550691</v>
      </c>
      <c r="N56" s="6">
        <f>'[1]功能-战损相关'!EN59</f>
        <v>208179899.55838412</v>
      </c>
      <c r="O56" s="6">
        <f>'[1]功能-战损相关'!EO59</f>
        <v>257102319.85539362</v>
      </c>
      <c r="P56" s="6">
        <f>'[1]功能-战损相关'!EP59</f>
        <v>209418353.54414806</v>
      </c>
      <c r="Q56" s="6">
        <f>'[1]功能-战损相关'!EQ59</f>
        <v>119930441.19473107</v>
      </c>
      <c r="R56" s="6">
        <f>'[3]功能-圣人研究'!CA56</f>
        <v>78563014.651423365</v>
      </c>
      <c r="S56" s="6">
        <f>'[3]功能-圣人研究'!CB56</f>
        <v>94829563.163440764</v>
      </c>
      <c r="T56" s="6">
        <f>'[3]功能-圣人研究'!CC56</f>
        <v>120051362.13436905</v>
      </c>
      <c r="U56" s="6">
        <f>'[3]功能-圣人研究'!CD56</f>
        <v>157835456.63519377</v>
      </c>
      <c r="V56" s="6">
        <f>'[3]功能-圣人研究'!CE56</f>
        <v>215180364.53067473</v>
      </c>
      <c r="X56" s="6">
        <v>49</v>
      </c>
      <c r="Y56" s="6">
        <f>[4]士兵相关信息!AI55</f>
        <v>3661607.3036257019</v>
      </c>
      <c r="Z56" s="6">
        <f>[4]士兵相关信息!AJ55</f>
        <v>2883251.0926563116</v>
      </c>
      <c r="AA56" s="6">
        <f>[4]士兵相关信息!AK55</f>
        <v>2130122.988398416</v>
      </c>
      <c r="AB56" s="6">
        <f>[4]士兵相关信息!AL55</f>
        <v>1512720.6202966524</v>
      </c>
      <c r="AC56" s="6">
        <f>[4]士兵相关信息!AM55</f>
        <v>899812.39383641793</v>
      </c>
      <c r="AE56" s="6">
        <v>49</v>
      </c>
      <c r="AF56" s="6">
        <f>求节点(节奏总纲!D$4:D$163,H$8:H$167,节奏总纲!AA52)-IF($AE56=1,0,求节点(节奏总纲!D$4:D$163,H$8:H$167,节奏总纲!AA51))</f>
        <v>2900242790.5747395</v>
      </c>
      <c r="AG56" s="6">
        <f>求节点(节奏总纲!E$4:E$163,I$8:I$167,节奏总纲!AB52)-IF($AE56=1,0,求节点(节奏总纲!E$4:E$163,I$8:I$167,节奏总纲!AB51))</f>
        <v>2654047241.1092854</v>
      </c>
      <c r="AH56" s="6">
        <f>求节点(节奏总纲!F$4:F$163,J$8:J$167,节奏总纲!AC52)-IF($AE56=1,0,求节点(节奏总纲!F$4:F$163,J$8:J$167,节奏总纲!AC51))</f>
        <v>2414174336.0097694</v>
      </c>
      <c r="AI56" s="6">
        <f>求节点(节奏总纲!G$4:G$163,K$8:K$167,节奏总纲!AD52)-IF($AE56=1,0,求节点(节奏总纲!G$4:G$163,K$8:K$167,节奏总纲!AD51))</f>
        <v>2170619153.7231426</v>
      </c>
      <c r="AJ56" s="6">
        <f>求节点(节奏总纲!H$4:H$163,L$8:L$167,节奏总纲!AE52)-IF($AE56=1,0,求节点(节奏总纲!H$4:H$163,L$8:L$167,节奏总纲!AE51))</f>
        <v>1952020947.7013702</v>
      </c>
      <c r="AK56" s="6">
        <f>求节点(节奏总纲!D$4:D$163,M$8:M$167,节奏总纲!AA52)-IF($AE56=1,0,求节点(节奏总纲!D$4:D$163,M$8:M$167,节奏总纲!AA51))</f>
        <v>2503847331.5823116</v>
      </c>
      <c r="AL56" s="6">
        <f>求节点(节奏总纲!E$4:E$163,N$8:N$167,节奏总纲!AB52)-IF($AE56=1,0,求节点(节奏总纲!E$4:E$163,N$8:N$167,节奏总纲!AB51))</f>
        <v>2820085913.322382</v>
      </c>
      <c r="AM56" s="6">
        <f>求节点(节奏总纲!F$4:F$163,O$8:O$167,节奏总纲!AC52)-IF($AE56=1,0,求节点(节奏总纲!F$4:F$163,O$8:O$167,节奏总纲!AC51))</f>
        <v>2792028664.0343876</v>
      </c>
      <c r="AN56" s="6">
        <f>求节点(节奏总纲!G$4:G$163,P$8:P$167,节奏总纲!AD52)-IF($AE56=1,0,求节点(节奏总纲!G$4:G$163,P$8:P$167,节奏总纲!AD51))</f>
        <v>2046118452.4409456</v>
      </c>
      <c r="AO56" s="6">
        <f>求节点(节奏总纲!H$4:H$163,Q$8:Q$167,节奏总纲!AE52)-IF($AE56=1,0,求节点(节奏总纲!H$4:H$163,Q$8:Q$167,节奏总纲!AE51))</f>
        <v>991899677.13759041</v>
      </c>
      <c r="AP56" s="6">
        <f>求节点(节奏总纲!D$4:D$163,R$8:R$167,节奏总纲!AA52)-IF($AE56=1,0,求节点(节奏总纲!D$4:D$163,R$8:R$167,节奏总纲!AA51))</f>
        <v>630569839.76670408</v>
      </c>
      <c r="AQ56" s="6">
        <f>求节点(节奏总纲!E$4:E$163,S$8:S$167,节奏总纲!AB52)-IF($AE56=1,0,求节点(节奏总纲!E$4:E$163,S$8:S$167,节奏总纲!AB51))</f>
        <v>661192776.02620459</v>
      </c>
      <c r="AR56" s="6">
        <f>求节点(节奏总纲!F$4:F$163,T$8:T$167,节奏总纲!AC52)-IF($AE56=1,0,求节点(节奏总纲!F$4:F$163,T$8:T$167,节奏总纲!AC51))</f>
        <v>722595693.68594408</v>
      </c>
      <c r="AS56" s="6">
        <f>求节点(节奏总纲!G$4:G$163,U$8:U$167,节奏总纲!AD52)-IF($AE56=1,0,求节点(节奏总纲!G$4:G$163,U$8:U$167,节奏总纲!AD51))</f>
        <v>815007507.35669327</v>
      </c>
      <c r="AT56" s="6">
        <f>求节点(节奏总纲!H$4:H$163,V$8:V$167,节奏总纲!AE52)-IF($AE56=1,0,求节点(节奏总纲!H$4:H$163,V$8:V$167,节奏总纲!AE51))</f>
        <v>945102754.10211945</v>
      </c>
      <c r="AV56" s="6">
        <v>49</v>
      </c>
      <c r="AW56" s="6">
        <f>求节点(节奏总纲!D$4:D$163,Y$8:Y$167,节奏总纲!AA52)-IF($AV56=1,0,求节点(节奏总纲!D$4:D$163,Y$8:Y$167,节奏总纲!AA51))+求节点(节奏总纲!D$4:D$103,信息索引!AK$4:AK$163,节奏总纲!AA52)</f>
        <v>65608530.007844485</v>
      </c>
      <c r="AX56" s="6">
        <f>求节点(节奏总纲!E$4:E$163,Z$8:Z$167,节奏总纲!AB52)-IF($AV56=1,0,求节点(节奏总纲!E$4:E$163,Z$8:Z$167,节奏总纲!AB51))+求节点(节奏总纲!E$4:E$103,信息索引!AL$4:AL$163,节奏总纲!AB52)</f>
        <v>50428434.358638205</v>
      </c>
      <c r="AY56" s="6">
        <f>求节点(节奏总纲!F$4:F$163,AA$8:AA$167,节奏总纲!AC52)-IF($AV56=1,0,求节点(节奏总纲!F$4:F$163,AA$8:AA$167,节奏总纲!AC51))+求节点(节奏总纲!F$4:F$103,信息索引!AM$4:AM$163,节奏总纲!AC52)</f>
        <v>33412547.305293795</v>
      </c>
      <c r="AZ56" s="6">
        <f>求节点(节奏总纲!G$4:G$163,AB$8:AB$167,节奏总纲!AD52)-IF($AV56=1,0,求节点(节奏总纲!G$4:G$163,AB$8:AB$167,节奏总纲!AD51))+求节点(节奏总纲!G$4:G$103,信息索引!AN$4:AN$163,节奏总纲!AD52)</f>
        <v>20250396.942657873</v>
      </c>
      <c r="BA56" s="6">
        <f>求节点(节奏总纲!H$4:H$163,AC$8:AC$167,节奏总纲!AE52)-IF($AV56=1,0,求节点(节奏总纲!H$4:H$163,AC$8:AC$167,节奏总纲!AE51))+求节点(节奏总纲!H$4:H$103,信息索引!AO$4:AO$163,节奏总纲!AE52)</f>
        <v>7487125.1801324189</v>
      </c>
      <c r="BC56" s="6">
        <v>1.96</v>
      </c>
      <c r="BD56" s="8">
        <v>49</v>
      </c>
      <c r="BE56" s="34">
        <f t="shared" si="16"/>
        <v>0.25252525252525249</v>
      </c>
      <c r="BF56" s="28">
        <f t="shared" si="17"/>
        <v>0.49494949494949497</v>
      </c>
      <c r="BG56" s="6">
        <f t="shared" si="18"/>
        <v>0.25252525252525254</v>
      </c>
      <c r="BH56" s="35">
        <v>0</v>
      </c>
      <c r="BI56" s="34" t="e">
        <f t="shared" si="19"/>
        <v>#VALUE!</v>
      </c>
      <c r="BJ56" s="6">
        <v>0</v>
      </c>
      <c r="BK56" s="6" t="e">
        <f t="shared" si="20"/>
        <v>#VALUE!</v>
      </c>
      <c r="BL56" s="28" t="e">
        <f>求节点(节奏总纲!D$4:D$163,[4]士兵阶位属性!CY$4:CY$163,节奏总纲!AA52)</f>
        <v>#VALUE!</v>
      </c>
      <c r="BM56" s="34">
        <f t="shared" si="22"/>
        <v>0.25</v>
      </c>
      <c r="BN56" s="6">
        <f t="shared" si="107"/>
        <v>0</v>
      </c>
      <c r="BO56" s="6">
        <f t="shared" si="23"/>
        <v>0.25</v>
      </c>
      <c r="BP56" s="35">
        <f t="shared" si="107"/>
        <v>0.5</v>
      </c>
      <c r="BQ56" s="6" t="e">
        <f t="shared" si="24"/>
        <v>#VALUE!</v>
      </c>
      <c r="BR56" s="8">
        <f t="shared" si="25"/>
        <v>732384543.07442904</v>
      </c>
      <c r="BS56" s="8">
        <f t="shared" si="26"/>
        <v>1435473704.4258811</v>
      </c>
      <c r="BT56" s="8">
        <f t="shared" si="27"/>
        <v>732384543.07442915</v>
      </c>
      <c r="BU56" s="8">
        <f t="shared" si="28"/>
        <v>0</v>
      </c>
      <c r="BV56" s="8" t="e">
        <f t="shared" si="29"/>
        <v>#VALUE!</v>
      </c>
      <c r="BW56" s="8">
        <f t="shared" si="30"/>
        <v>0</v>
      </c>
      <c r="BX56" s="8" t="e">
        <f t="shared" si="31"/>
        <v>#VALUE!</v>
      </c>
      <c r="BY56" s="8" t="e">
        <f t="shared" si="104"/>
        <v>#VALUE!</v>
      </c>
      <c r="BZ56" s="8">
        <f t="shared" si="32"/>
        <v>157642459.94167602</v>
      </c>
      <c r="CA56" s="8">
        <f t="shared" si="33"/>
        <v>0</v>
      </c>
      <c r="CB56" s="8">
        <f t="shared" si="34"/>
        <v>157642459.94167602</v>
      </c>
      <c r="CC56" s="8">
        <f t="shared" si="35"/>
        <v>315284919.88335204</v>
      </c>
      <c r="CD56" s="38" t="e">
        <f>SUM(BR$8:BR56)+SUM(BV$8:BV56)+SUM(BZ$8:BZ56)</f>
        <v>#VALUE!</v>
      </c>
      <c r="CE56" s="38">
        <f>SUM(BS$8:BS56)+SUM(BW$8:BW56)+SUM(CA$8:CA56)</f>
        <v>8298280950.29175</v>
      </c>
      <c r="CF56" s="38" t="e">
        <f>SUM(BT$8:BT56)+SUM(BX$8:BX56)+SUM(CB$8:CB56)</f>
        <v>#VALUE!</v>
      </c>
      <c r="CG56" s="38" t="e">
        <f>SUM(BU$8:BU56)+SUM(BY$8:BY56)+SUM(CC$8:CC56)</f>
        <v>#VALUE!</v>
      </c>
      <c r="CH56" s="39" t="e">
        <f t="shared" si="36"/>
        <v>#VALUE!</v>
      </c>
      <c r="CI56" s="39" t="e">
        <f t="shared" si="37"/>
        <v>#VALUE!</v>
      </c>
      <c r="CJ56" s="39" t="e">
        <f t="shared" si="38"/>
        <v>#VALUE!</v>
      </c>
      <c r="CK56" s="39" t="e">
        <f t="shared" si="39"/>
        <v>#VALUE!</v>
      </c>
      <c r="CL56" s="6">
        <v>0.84272271203072724</v>
      </c>
      <c r="CM56" s="8">
        <f t="shared" si="40"/>
        <v>670213949.77507198</v>
      </c>
      <c r="CN56" s="8">
        <f t="shared" si="41"/>
        <v>1313619341.5591414</v>
      </c>
      <c r="CO56" s="8">
        <f t="shared" si="42"/>
        <v>670213949.7750721</v>
      </c>
      <c r="CP56" s="8">
        <f t="shared" si="43"/>
        <v>0</v>
      </c>
      <c r="CQ56" s="8" t="e">
        <f t="shared" si="44"/>
        <v>#VALUE!</v>
      </c>
      <c r="CR56" s="8">
        <f t="shared" si="45"/>
        <v>0</v>
      </c>
      <c r="CS56" s="8" t="e">
        <f t="shared" si="46"/>
        <v>#VALUE!</v>
      </c>
      <c r="CT56" s="8" t="e">
        <f t="shared" si="47"/>
        <v>#VALUE!</v>
      </c>
      <c r="CU56" s="8">
        <f t="shared" si="48"/>
        <v>165298194.00655115</v>
      </c>
      <c r="CV56" s="8">
        <f t="shared" si="49"/>
        <v>0</v>
      </c>
      <c r="CW56" s="8">
        <f t="shared" si="50"/>
        <v>165298194.00655115</v>
      </c>
      <c r="CX56" s="8">
        <f t="shared" si="51"/>
        <v>330596388.01310229</v>
      </c>
      <c r="CY56" s="38" t="e">
        <f>SUM(CM$8:CM56)+SUM(CQ$8:CQ56)+SUM(CU$8:CU56)</f>
        <v>#VALUE!</v>
      </c>
      <c r="CZ56" s="38">
        <f>SUM(CN$8:CN56)+SUM(CR$8:CR56)+SUM(CV$8:CV56)</f>
        <v>7542455872.042841</v>
      </c>
      <c r="DA56" s="38" t="e">
        <f>SUM(CO$8:CO56)+SUM(CS$8:CS56)+SUM(CW$8:CW56)</f>
        <v>#VALUE!</v>
      </c>
      <c r="DB56" s="38" t="e">
        <f>SUM(CP$8:CP56)+SUM(CT$8:CT56)+SUM(CX$8:CX56)</f>
        <v>#VALUE!</v>
      </c>
      <c r="DC56" s="39" t="e">
        <f t="shared" si="52"/>
        <v>#VALUE!</v>
      </c>
      <c r="DD56" s="39" t="e">
        <f t="shared" si="53"/>
        <v>#VALUE!</v>
      </c>
      <c r="DE56" s="39" t="e">
        <f t="shared" si="54"/>
        <v>#VALUE!</v>
      </c>
      <c r="DF56" s="39" t="e">
        <f t="shared" si="55"/>
        <v>#VALUE!</v>
      </c>
      <c r="DH56" s="8">
        <f t="shared" si="56"/>
        <v>609639983.84085083</v>
      </c>
      <c r="DI56" s="8">
        <f t="shared" si="57"/>
        <v>1194894368.3280678</v>
      </c>
      <c r="DJ56" s="8">
        <f t="shared" si="58"/>
        <v>609639983.84085095</v>
      </c>
      <c r="DK56" s="8">
        <f t="shared" si="59"/>
        <v>0</v>
      </c>
      <c r="DL56" s="8" t="e">
        <f t="shared" si="60"/>
        <v>#VALUE!</v>
      </c>
      <c r="DM56" s="8">
        <f t="shared" si="61"/>
        <v>0</v>
      </c>
      <c r="DN56" s="8" t="e">
        <f t="shared" si="62"/>
        <v>#VALUE!</v>
      </c>
      <c r="DO56" s="8" t="e">
        <f t="shared" si="63"/>
        <v>#VALUE!</v>
      </c>
      <c r="DP56" s="8">
        <f t="shared" si="64"/>
        <v>180648923.42148602</v>
      </c>
      <c r="DQ56" s="8">
        <f t="shared" si="65"/>
        <v>0</v>
      </c>
      <c r="DR56" s="8">
        <f t="shared" si="66"/>
        <v>180648923.42148602</v>
      </c>
      <c r="DS56" s="8">
        <f t="shared" si="67"/>
        <v>361297846.84297204</v>
      </c>
      <c r="DT56" s="38" t="e">
        <f>SUM(DH$8:DH56)+SUM(DL$8:DL56)+SUM(DP$8:DP56)</f>
        <v>#VALUE!</v>
      </c>
      <c r="DU56" s="38">
        <f>SUM(DI$8:DI56)+SUM(DM$8:DM56)+SUM(DQ$8:DQ56)</f>
        <v>6795139121.1803102</v>
      </c>
      <c r="DV56" s="38" t="e">
        <f>SUM(DJ$8:DJ56)+SUM(DN$8:DN56)+SUM(DR$8:DR56)</f>
        <v>#VALUE!</v>
      </c>
      <c r="DW56" s="38" t="e">
        <f>SUM(DK$8:DK56)+SUM(DO$8:DO56)+SUM(DS$8:DS56)</f>
        <v>#VALUE!</v>
      </c>
      <c r="DX56" s="39" t="e">
        <f t="shared" si="68"/>
        <v>#VALUE!</v>
      </c>
      <c r="DY56" s="39" t="e">
        <f t="shared" si="69"/>
        <v>#VALUE!</v>
      </c>
      <c r="DZ56" s="39" t="e">
        <f t="shared" si="70"/>
        <v>#VALUE!</v>
      </c>
      <c r="EA56" s="39" t="e">
        <f t="shared" si="71"/>
        <v>#VALUE!</v>
      </c>
      <c r="EC56" s="8">
        <f t="shared" si="72"/>
        <v>548136149.93008649</v>
      </c>
      <c r="ED56" s="8">
        <f t="shared" si="73"/>
        <v>1074346853.8629696</v>
      </c>
      <c r="EE56" s="8">
        <f t="shared" si="74"/>
        <v>548136149.93008661</v>
      </c>
      <c r="EF56" s="8">
        <f t="shared" si="75"/>
        <v>0</v>
      </c>
      <c r="EG56" s="8" t="e">
        <f t="shared" si="76"/>
        <v>#VALUE!</v>
      </c>
      <c r="EH56" s="8">
        <f t="shared" si="77"/>
        <v>0</v>
      </c>
      <c r="EI56" s="8" t="e">
        <f t="shared" si="78"/>
        <v>#VALUE!</v>
      </c>
      <c r="EJ56" s="8" t="e">
        <f t="shared" si="79"/>
        <v>#VALUE!</v>
      </c>
      <c r="EK56" s="8">
        <f t="shared" si="80"/>
        <v>203751876.83917332</v>
      </c>
      <c r="EL56" s="8">
        <f t="shared" si="81"/>
        <v>0</v>
      </c>
      <c r="EM56" s="8">
        <f t="shared" si="82"/>
        <v>203751876.83917332</v>
      </c>
      <c r="EN56" s="8">
        <f t="shared" si="83"/>
        <v>407503753.67834663</v>
      </c>
      <c r="EO56" s="38" t="e">
        <f>SUM(EC$8:EC56)+SUM(EG$8:EG56)+SUM(EK$8:EK56)</f>
        <v>#VALUE!</v>
      </c>
      <c r="EP56" s="38">
        <f>SUM(ED$8:ED56)+SUM(EH$8:EH56)+SUM(EL$8:EL56)</f>
        <v>6045642303.8068352</v>
      </c>
      <c r="EQ56" s="38" t="e">
        <f>SUM(EE$8:EE56)+SUM(EI$8:EI56)+SUM(EM$8:EM56)</f>
        <v>#VALUE!</v>
      </c>
      <c r="ER56" s="38" t="e">
        <f>SUM(EF$8:EF56)+SUM(EJ$8:EJ56)+SUM(EN$8:EN56)</f>
        <v>#VALUE!</v>
      </c>
      <c r="ES56" s="39" t="e">
        <f t="shared" si="84"/>
        <v>#VALUE!</v>
      </c>
      <c r="ET56" s="39" t="e">
        <f t="shared" si="85"/>
        <v>#VALUE!</v>
      </c>
      <c r="EU56" s="39" t="e">
        <f t="shared" si="86"/>
        <v>#VALUE!</v>
      </c>
      <c r="EV56" s="39" t="e">
        <f t="shared" si="87"/>
        <v>#VALUE!</v>
      </c>
      <c r="EX56" s="8">
        <f t="shared" si="88"/>
        <v>492934582.75287122</v>
      </c>
      <c r="EY56" s="8">
        <f t="shared" si="89"/>
        <v>966151782.19562769</v>
      </c>
      <c r="EZ56" s="8">
        <f t="shared" si="90"/>
        <v>492934582.75287127</v>
      </c>
      <c r="FA56" s="8">
        <f t="shared" si="91"/>
        <v>0</v>
      </c>
      <c r="FB56" s="8" t="e">
        <f t="shared" si="92"/>
        <v>#VALUE!</v>
      </c>
      <c r="FC56" s="8">
        <f t="shared" si="93"/>
        <v>0</v>
      </c>
      <c r="FD56" s="8" t="e">
        <f t="shared" si="94"/>
        <v>#VALUE!</v>
      </c>
      <c r="FE56" s="8" t="e">
        <f t="shared" si="95"/>
        <v>#VALUE!</v>
      </c>
      <c r="FF56" s="8">
        <f t="shared" si="105"/>
        <v>236275688.52552986</v>
      </c>
      <c r="FG56" s="8">
        <f t="shared" si="96"/>
        <v>0</v>
      </c>
      <c r="FH56" s="8">
        <f t="shared" si="97"/>
        <v>236275688.52552986</v>
      </c>
      <c r="FI56" s="8">
        <f t="shared" si="98"/>
        <v>472551377.05105972</v>
      </c>
      <c r="FJ56" s="38" t="e">
        <f>SUM(EX$8:EX56)+SUM(FB$8:FB56)+SUM(FF$8:FF56)</f>
        <v>#VALUE!</v>
      </c>
      <c r="FK56" s="38">
        <f>SUM(EY$8:EY56)+SUM(FC$8:FC56)+SUM(FG$8:FG56)</f>
        <v>5317650689.1656857</v>
      </c>
      <c r="FL56" s="38" t="e">
        <f>SUM(EZ$8:EZ56)+SUM(FD$8:FD56)+SUM(FH$8:FH56)</f>
        <v>#VALUE!</v>
      </c>
      <c r="FM56" s="38" t="e">
        <f>SUM(FA$8:FA56)+SUM(FE$8:FE56)+SUM(FI$8:FI56)</f>
        <v>#VALUE!</v>
      </c>
      <c r="FN56" s="39" t="e">
        <f t="shared" si="99"/>
        <v>#VALUE!</v>
      </c>
      <c r="FO56" s="39" t="e">
        <f t="shared" si="100"/>
        <v>#VALUE!</v>
      </c>
      <c r="FP56" s="39" t="e">
        <f t="shared" si="101"/>
        <v>#VALUE!</v>
      </c>
      <c r="FQ56" s="39" t="e">
        <f t="shared" si="102"/>
        <v>#VALUE!</v>
      </c>
    </row>
    <row r="57" spans="7:173" x14ac:dyDescent="0.2">
      <c r="G57" s="6">
        <v>50</v>
      </c>
      <c r="H57" s="6">
        <f>'[1]资源-木石铜粮'!BI55</f>
        <v>321258683.21790576</v>
      </c>
      <c r="I57" s="6">
        <f>'[1]资源-木石铜粮'!BJ55</f>
        <v>321258683.21790576</v>
      </c>
      <c r="J57" s="6">
        <f>'[1]资源-木石铜粮'!BK55</f>
        <v>321258683.21790576</v>
      </c>
      <c r="K57" s="6">
        <f>'[1]资源-木石铜粮'!BL55</f>
        <v>321258683.21790576</v>
      </c>
      <c r="L57" s="6">
        <f>'[1]资源-木石铜粮'!BM55</f>
        <v>321258683.21790576</v>
      </c>
      <c r="M57" s="6">
        <f>'[1]功能-战损相关'!EM60</f>
        <v>176499073.82460868</v>
      </c>
      <c r="N57" s="6">
        <f>'[1]功能-战损相关'!EN60</f>
        <v>229775801.45099181</v>
      </c>
      <c r="O57" s="6">
        <f>'[1]功能-战损相关'!EO60</f>
        <v>281394149.50196129</v>
      </c>
      <c r="P57" s="6">
        <f>'[1]功能-战损相关'!EP60</f>
        <v>230564866.76715735</v>
      </c>
      <c r="Q57" s="6">
        <f>'[1]功能-战损相关'!EQ60</f>
        <v>132536120.06409112</v>
      </c>
      <c r="R57" s="6">
        <f>'[3]功能-圣人研究'!CA57</f>
        <v>88245415.301146582</v>
      </c>
      <c r="S57" s="6">
        <f>'[3]功能-圣人研究'!CB57</f>
        <v>105985372.19397558</v>
      </c>
      <c r="T57" s="6">
        <f>'[3]功能-圣人研究'!CC57</f>
        <v>133373707.08400473</v>
      </c>
      <c r="U57" s="6">
        <f>'[3]功能-圣人研究'!CD57</f>
        <v>175276021.82010257</v>
      </c>
      <c r="V57" s="6">
        <f>'[3]功能-圣人研究'!CE57</f>
        <v>238596330.26765689</v>
      </c>
      <c r="X57" s="6">
        <v>50</v>
      </c>
      <c r="Y57" s="6">
        <f>[4]士兵相关信息!AI56</f>
        <v>4152516.6303230454</v>
      </c>
      <c r="Z57" s="6">
        <f>[4]士兵相关信息!AJ56</f>
        <v>3281761.9904433847</v>
      </c>
      <c r="AA57" s="6">
        <f>[4]士兵相关信息!AK56</f>
        <v>2370541.6316276323</v>
      </c>
      <c r="AB57" s="6">
        <f>[4]士兵相关信息!AL56</f>
        <v>1623435.4698521609</v>
      </c>
      <c r="AC57" s="6">
        <f>[4]士兵相关信息!AM56</f>
        <v>961663.71667636419</v>
      </c>
      <c r="AE57" s="6">
        <v>50</v>
      </c>
      <c r="AF57" s="6">
        <f>求节点(节奏总纲!D$4:D$163,H$8:H$167,节奏总纲!AA53)-IF($AE57=1,0,求节点(节奏总纲!D$4:D$163,H$8:H$167,节奏总纲!AA52))</f>
        <v>3488941943.4165459</v>
      </c>
      <c r="AG57" s="6">
        <f>求节点(节奏总纲!E$4:E$163,I$8:I$167,节奏总纲!AB53)-IF($AE57=1,0,求节点(节奏总纲!E$4:E$163,I$8:I$167,节奏总纲!AB52))</f>
        <v>3363888614.1252079</v>
      </c>
      <c r="AH57" s="6">
        <f>求节点(节奏总纲!F$4:F$163,J$8:J$167,节奏总纲!AC53)-IF($AE57=1,0,求节点(节奏总纲!F$4:F$163,J$8:J$167,节奏总纲!AC52))</f>
        <v>3186493727.6712856</v>
      </c>
      <c r="AI57" s="6">
        <f>求节点(节奏总纲!G$4:G$163,K$8:K$167,节奏总纲!AD53)-IF($AE57=1,0,求节点(节奏总纲!G$4:G$163,K$8:K$167,节奏总纲!AD52))</f>
        <v>2922567450.0639172</v>
      </c>
      <c r="AJ57" s="6">
        <f>求节点(节奏总纲!H$4:H$163,L$8:L$167,节奏总纲!AE53)-IF($AE57=1,0,求节点(节奏总纲!H$4:H$163,L$8:L$167,节奏总纲!AE52))</f>
        <v>2651442529.8106441</v>
      </c>
      <c r="AK57" s="6">
        <f>求节点(节奏总纲!D$4:D$163,M$8:M$167,节奏总纲!AA53)-IF($AE57=1,0,求节点(节奏总纲!D$4:D$163,M$8:M$167,节奏总纲!AA52))</f>
        <v>3116282929.1934357</v>
      </c>
      <c r="AL57" s="6">
        <f>求节点(节奏总纲!E$4:E$163,N$8:N$167,节奏总纲!AB53)-IF($AE57=1,0,求节点(节奏总纲!E$4:E$163,N$8:N$167,节奏总纲!AB52))</f>
        <v>3513200054.8024578</v>
      </c>
      <c r="AM57" s="6">
        <f>求节点(节奏总纲!F$4:F$163,O$8:O$167,节奏总纲!AC53)-IF($AE57=1,0,求节点(节奏总纲!F$4:F$163,O$8:O$167,节奏总纲!AC52))</f>
        <v>3477448692.0923557</v>
      </c>
      <c r="AN57" s="6">
        <f>求节点(节奏总纲!G$4:G$163,P$8:P$167,节奏总纲!AD53)-IF($AE57=1,0,求节点(节奏总纲!G$4:G$163,P$8:P$167,节奏总纲!AD52))</f>
        <v>2531612997.5394745</v>
      </c>
      <c r="AO57" s="6">
        <f>求节点(节奏总纲!H$4:H$163,Q$8:Q$167,节奏总纲!AE53)-IF($AE57=1,0,求节点(节奏总纲!H$4:H$163,Q$8:Q$167,节奏总纲!AE52))</f>
        <v>1224259030.9830971</v>
      </c>
      <c r="AP57" s="6">
        <f>求节点(节奏总纲!D$4:D$163,R$8:R$167,节奏总纲!AA53)-IF($AE57=1,0,求节点(节奏总纲!D$4:D$163,R$8:R$167,节奏总纲!AA52))</f>
        <v>660640006.10471916</v>
      </c>
      <c r="AQ57" s="6">
        <f>求节点(节奏总纲!E$4:E$163,S$8:S$167,节奏总纲!AB53)-IF($AE57=1,0,求节点(节奏总纲!E$4:E$163,S$8:S$167,节奏总纲!AB52))</f>
        <v>695858399.89340258</v>
      </c>
      <c r="AR57" s="6">
        <f>求节点(节奏总纲!F$4:F$163,T$8:T$167,节奏总纲!AC53)-IF($AE57=1,0,求节点(节奏总纲!F$4:F$163,T$8:T$167,节奏总纲!AC52))</f>
        <v>763744061.7569828</v>
      </c>
      <c r="AS57" s="6">
        <f>求节点(节奏总纲!G$4:G$163,U$8:U$167,节奏总纲!AD53)-IF($AE57=1,0,求节点(节奏总纲!G$4:G$163,U$8:U$167,节奏总纲!AD52))</f>
        <v>852398477.56123447</v>
      </c>
      <c r="AT57" s="6">
        <f>求节点(节奏总纲!H$4:H$163,V$8:V$167,节奏总纲!AE53)-IF($AE57=1,0,求节点(节奏总纲!H$4:H$163,V$8:V$167,节奏总纲!AE52))</f>
        <v>982526991.46502781</v>
      </c>
      <c r="AV57" s="6">
        <v>50</v>
      </c>
      <c r="AW57" s="6">
        <f>求节点(节奏总纲!D$4:D$163,Y$8:Y$167,节奏总纲!AA53)-IF($AV57=1,0,求节点(节奏总纲!D$4:D$163,Y$8:Y$167,节奏总纲!AA52))+求节点(节奏总纲!D$4:D$103,信息索引!AK$4:AK$163,节奏总纲!AA53)</f>
        <v>77119209.173005894</v>
      </c>
      <c r="AX57" s="6">
        <f>求节点(节奏总纲!E$4:E$163,Z$8:Z$167,节奏总纲!AB53)-IF($AV57=1,0,求节点(节奏总纲!E$4:E$163,Z$8:Z$167,节奏总纲!AB52))+求节点(节奏总纲!E$4:E$103,信息索引!AL$4:AL$163,节奏总纲!AB53)</f>
        <v>60373874.333295032</v>
      </c>
      <c r="AY57" s="6">
        <f>求节点(节奏总纲!F$4:F$163,AA$8:AA$167,节奏总纲!AC53)-IF($AV57=1,0,求节点(节奏总纲!F$4:F$163,AA$8:AA$167,节奏总纲!AC52))+求节点(节奏总纲!F$4:F$103,信息索引!AM$4:AM$163,节奏总纲!AC53)</f>
        <v>40196708.615621582</v>
      </c>
      <c r="AZ57" s="6">
        <f>求节点(节奏总纲!G$4:G$163,AB$8:AB$167,节奏总纲!AD53)-IF($AV57=1,0,求节点(节奏总纲!G$4:G$163,AB$8:AB$167,节奏总纲!AD52))+求节点(节奏总纲!G$4:G$103,信息索引!AN$4:AN$163,节奏总纲!AD53)</f>
        <v>24514804.883563597</v>
      </c>
      <c r="BA57" s="6">
        <f>求节点(节奏总纲!H$4:H$163,AC$8:AC$167,节奏总纲!AE53)-IF($AV57=1,0,求节点(节奏总纲!H$4:H$163,AC$8:AC$167,节奏总纲!AE52))+求节点(节奏总纲!H$4:H$103,信息索引!AO$4:AO$163,节奏总纲!AE53)</f>
        <v>8931168.1588917822</v>
      </c>
      <c r="BC57" s="6">
        <v>1.98</v>
      </c>
      <c r="BD57" s="8">
        <v>50</v>
      </c>
      <c r="BE57" s="34">
        <f t="shared" ref="BE57:BE87" si="108">(1-BF57)/2</f>
        <v>0.25125628140703515</v>
      </c>
      <c r="BF57" s="28">
        <f t="shared" ref="BF57:BF87" si="109">BC57/(BC57+2)</f>
        <v>0.49748743718592964</v>
      </c>
      <c r="BG57" s="6">
        <f t="shared" ref="BG57:BG87" si="110">1-BE57-BF57</f>
        <v>0.25125628140703521</v>
      </c>
      <c r="BH57" s="35">
        <v>0</v>
      </c>
      <c r="BI57" s="34" t="e">
        <f t="shared" ref="BI57:BI87" si="111">(1-BL57)/2</f>
        <v>#VALUE!</v>
      </c>
      <c r="BJ57" s="6">
        <v>0</v>
      </c>
      <c r="BK57" s="6" t="e">
        <f t="shared" ref="BK57:BK87" si="112">BI57</f>
        <v>#VALUE!</v>
      </c>
      <c r="BL57" s="28" t="e">
        <f>求节点(节奏总纲!D$4:D$163,[4]士兵阶位属性!CY$4:CY$163,节奏总纲!AA53)</f>
        <v>#VALUE!</v>
      </c>
      <c r="BM57" s="34">
        <f t="shared" si="22"/>
        <v>0.25</v>
      </c>
      <c r="BN57" s="6">
        <f t="shared" si="107"/>
        <v>0</v>
      </c>
      <c r="BO57" s="6">
        <f t="shared" si="23"/>
        <v>0.25</v>
      </c>
      <c r="BP57" s="35">
        <f t="shared" si="107"/>
        <v>0.5</v>
      </c>
      <c r="BQ57" s="6" t="e">
        <f t="shared" ref="BQ57:BQ87" si="113">BL57/BK57</f>
        <v>#VALUE!</v>
      </c>
      <c r="BR57" s="8">
        <f t="shared" ref="BR57:BR87" si="114">BE57*$AF57</f>
        <v>876618578.74787581</v>
      </c>
      <c r="BS57" s="8">
        <f t="shared" ref="BS57:BS87" si="115">BF57*$AF57</f>
        <v>1735704785.9207942</v>
      </c>
      <c r="BT57" s="8">
        <f t="shared" ref="BT57:BT87" si="116">BG57*$AF57</f>
        <v>876618578.74787593</v>
      </c>
      <c r="BU57" s="8">
        <f t="shared" ref="BU57:BU87" si="117">BH57*$AF57</f>
        <v>0</v>
      </c>
      <c r="BV57" s="8" t="e">
        <f t="shared" ref="BV57:BV87" si="118">BI57*$AK57</f>
        <v>#VALUE!</v>
      </c>
      <c r="BW57" s="8">
        <f t="shared" ref="BW57:BW87" si="119">BJ57*$AK57</f>
        <v>0</v>
      </c>
      <c r="BX57" s="8" t="e">
        <f t="shared" ref="BX57:BX87" si="120">BK57*$AK57</f>
        <v>#VALUE!</v>
      </c>
      <c r="BY57" s="8" t="e">
        <f t="shared" ref="BY57:BY87" si="121">$BL57*$AK57-AW57</f>
        <v>#VALUE!</v>
      </c>
      <c r="BZ57" s="8">
        <f t="shared" ref="BZ57:BZ87" si="122">BM57*$AP57</f>
        <v>165160001.52617979</v>
      </c>
      <c r="CA57" s="8">
        <f t="shared" ref="CA57:CA87" si="123">BN57*$AP57</f>
        <v>0</v>
      </c>
      <c r="CB57" s="8">
        <f t="shared" ref="CB57:CB87" si="124">BO57*$AP57</f>
        <v>165160001.52617979</v>
      </c>
      <c r="CC57" s="8">
        <f t="shared" ref="CC57:CC87" si="125">BP57*$AP57</f>
        <v>330320003.05235958</v>
      </c>
      <c r="CD57" s="38" t="e">
        <f>SUM(BR$8:BR57)+SUM(BV$8:BV57)+SUM(BZ$8:BZ57)</f>
        <v>#VALUE!</v>
      </c>
      <c r="CE57" s="38">
        <f>SUM(BS$8:BS57)+SUM(BW$8:BW57)+SUM(CA$8:CA57)</f>
        <v>10033985736.212543</v>
      </c>
      <c r="CF57" s="38" t="e">
        <f>SUM(BT$8:BT57)+SUM(BX$8:BX57)+SUM(CB$8:CB57)</f>
        <v>#VALUE!</v>
      </c>
      <c r="CG57" s="38" t="e">
        <f>SUM(BU$8:BU57)+SUM(BY$8:BY57)+SUM(CC$8:CC57)</f>
        <v>#VALUE!</v>
      </c>
      <c r="CH57" s="39" t="e">
        <f t="shared" ref="CH57:CH87" si="126">CD57/($CD57+$CF57)*2</f>
        <v>#VALUE!</v>
      </c>
      <c r="CI57" s="39" t="e">
        <f t="shared" ref="CI57:CI87" si="127">CE57/($CD57+$CF57)*2</f>
        <v>#VALUE!</v>
      </c>
      <c r="CJ57" s="39" t="e">
        <f t="shared" ref="CJ57:CJ87" si="128">CF57/($CD57+$CF57)*2</f>
        <v>#VALUE!</v>
      </c>
      <c r="CK57" s="39" t="e">
        <f t="shared" ref="CK57:CK87" si="129">CG57/($CD57+$CF57)*2</f>
        <v>#VALUE!</v>
      </c>
      <c r="CL57" s="6">
        <v>0.83986128576382724</v>
      </c>
      <c r="CM57" s="8">
        <f t="shared" ref="CM57:CM87" si="130">BE57*$AG57</f>
        <v>845198144.25256467</v>
      </c>
      <c r="CN57" s="8">
        <f t="shared" ref="CN57:CN87" si="131">BF57*$AG57</f>
        <v>1673492325.6200783</v>
      </c>
      <c r="CO57" s="8">
        <f t="shared" ref="CO57:CO87" si="132">BG57*$AG57</f>
        <v>845198144.25256491</v>
      </c>
      <c r="CP57" s="8">
        <f t="shared" ref="CP57:CP87" si="133">BH57*$AG57</f>
        <v>0</v>
      </c>
      <c r="CQ57" s="8" t="e">
        <f t="shared" ref="CQ57:CQ87" si="134">BI57*$AL57</f>
        <v>#VALUE!</v>
      </c>
      <c r="CR57" s="8">
        <f t="shared" ref="CR57:CR87" si="135">BJ57*$AL57</f>
        <v>0</v>
      </c>
      <c r="CS57" s="8" t="e">
        <f t="shared" ref="CS57:CS87" si="136">BK57*$AL57</f>
        <v>#VALUE!</v>
      </c>
      <c r="CT57" s="8" t="e">
        <f t="shared" ref="CT57:CT87" si="137">$BL57*$AL57-AX57</f>
        <v>#VALUE!</v>
      </c>
      <c r="CU57" s="8">
        <f t="shared" ref="CU57:CU87" si="138">BM57*$AQ57</f>
        <v>173964599.97335064</v>
      </c>
      <c r="CV57" s="8">
        <f t="shared" ref="CV57:CV87" si="139">BN57*$AQ57</f>
        <v>0</v>
      </c>
      <c r="CW57" s="8">
        <f t="shared" ref="CW57:CW87" si="140">BO57*$AQ57</f>
        <v>173964599.97335064</v>
      </c>
      <c r="CX57" s="8">
        <f t="shared" ref="CX57:CX87" si="141">BP57*$AQ57</f>
        <v>347929199.94670129</v>
      </c>
      <c r="CY57" s="38" t="e">
        <f>SUM(CM$8:CM57)+SUM(CQ$8:CQ57)+SUM(CU$8:CU57)</f>
        <v>#VALUE!</v>
      </c>
      <c r="CZ57" s="38">
        <f>SUM(CN$8:CN57)+SUM(CR$8:CR57)+SUM(CV$8:CV57)</f>
        <v>9215948197.66292</v>
      </c>
      <c r="DA57" s="38" t="e">
        <f>SUM(CO$8:CO57)+SUM(CS$8:CS57)+SUM(CW$8:CW57)</f>
        <v>#VALUE!</v>
      </c>
      <c r="DB57" s="38" t="e">
        <f>SUM(CP$8:CP57)+SUM(CT$8:CT57)+SUM(CX$8:CX57)</f>
        <v>#VALUE!</v>
      </c>
      <c r="DC57" s="39" t="e">
        <f t="shared" ref="DC57:DC87" si="142">CY57/($CY57+$DA57)*2</f>
        <v>#VALUE!</v>
      </c>
      <c r="DD57" s="39" t="e">
        <f t="shared" ref="DD57:DD87" si="143">CZ57/($CY57+$DA57)*2</f>
        <v>#VALUE!</v>
      </c>
      <c r="DE57" s="39" t="e">
        <f t="shared" ref="DE57:DE87" si="144">DA57/($CY57+$DA57)*2</f>
        <v>#VALUE!</v>
      </c>
      <c r="DF57" s="39" t="e">
        <f t="shared" ref="DF57:DF87" si="145">DB57/($CY57+$DA57)*2</f>
        <v>#VALUE!</v>
      </c>
      <c r="DH57" s="8">
        <f t="shared" ref="DH57:DH87" si="146">BE57*$AH57</f>
        <v>800626564.74152899</v>
      </c>
      <c r="DI57" s="8">
        <f t="shared" ref="DI57:DI87" si="147">BF57*$AH57</f>
        <v>1585240598.1882274</v>
      </c>
      <c r="DJ57" s="8">
        <f t="shared" ref="DJ57:DJ87" si="148">BG57*$AH57</f>
        <v>800626564.74152911</v>
      </c>
      <c r="DK57" s="8">
        <f t="shared" ref="DK57:DK87" si="149">BH57*$AH57</f>
        <v>0</v>
      </c>
      <c r="DL57" s="8" t="e">
        <f t="shared" ref="DL57:DL87" si="150">BI57*$AM57</f>
        <v>#VALUE!</v>
      </c>
      <c r="DM57" s="8">
        <f t="shared" ref="DM57:DM87" si="151">BJ57*$AM57</f>
        <v>0</v>
      </c>
      <c r="DN57" s="8" t="e">
        <f t="shared" ref="DN57:DN87" si="152">BK57*$AM57</f>
        <v>#VALUE!</v>
      </c>
      <c r="DO57" s="8" t="e">
        <f t="shared" ref="DO57:DO87" si="153">BL57*$AM57-AY57</f>
        <v>#VALUE!</v>
      </c>
      <c r="DP57" s="8">
        <f t="shared" ref="DP57:DP87" si="154">BM57*$AR57</f>
        <v>190936015.4392457</v>
      </c>
      <c r="DQ57" s="8">
        <f t="shared" ref="DQ57:DQ87" si="155">BN57*$AR57</f>
        <v>0</v>
      </c>
      <c r="DR57" s="8">
        <f t="shared" ref="DR57:DR87" si="156">BO57*$AR57</f>
        <v>190936015.4392457</v>
      </c>
      <c r="DS57" s="8">
        <f t="shared" ref="DS57:DS87" si="157">BP57*$AR57</f>
        <v>381872030.8784914</v>
      </c>
      <c r="DT57" s="38" t="e">
        <f>SUM(DH$8:DH57)+SUM(DL$8:DL57)+SUM(DP$8:DP57)</f>
        <v>#VALUE!</v>
      </c>
      <c r="DU57" s="38">
        <f>SUM(DI$8:DI57)+SUM(DM$8:DM57)+SUM(DQ$8:DQ57)</f>
        <v>8380379719.3685379</v>
      </c>
      <c r="DV57" s="38" t="e">
        <f>SUM(DJ$8:DJ57)+SUM(DN$8:DN57)+SUM(DR$8:DR57)</f>
        <v>#VALUE!</v>
      </c>
      <c r="DW57" s="38" t="e">
        <f>SUM(DK$8:DK57)+SUM(DO$8:DO57)+SUM(DS$8:DS57)</f>
        <v>#VALUE!</v>
      </c>
      <c r="DX57" s="39" t="e">
        <f t="shared" ref="DX57:DX87" si="158">DT57/($DT57+$DV57)*2</f>
        <v>#VALUE!</v>
      </c>
      <c r="DY57" s="39" t="e">
        <f t="shared" ref="DY57:DY87" si="159">DU57/($DT57+$DV57)*2</f>
        <v>#VALUE!</v>
      </c>
      <c r="DZ57" s="39" t="e">
        <f t="shared" ref="DZ57:DZ87" si="160">DV57/($DT57+$DV57)*2</f>
        <v>#VALUE!</v>
      </c>
      <c r="EA57" s="39" t="e">
        <f t="shared" ref="EA57:EA87" si="161">DW57/($DT57+$DV57)*2</f>
        <v>#VALUE!</v>
      </c>
      <c r="EC57" s="8">
        <f t="shared" ref="EC57:EC87" si="162">BE57*$AI57</f>
        <v>734313429.66430068</v>
      </c>
      <c r="ED57" s="8">
        <f t="shared" ref="ED57:ED87" si="163">BF57*$AI57</f>
        <v>1453940590.7353156</v>
      </c>
      <c r="EE57" s="8">
        <f t="shared" ref="EE57:EE87" si="164">BG57*$AI57</f>
        <v>734313429.66430092</v>
      </c>
      <c r="EF57" s="8">
        <f t="shared" ref="EF57:EF87" si="165">BH57*$AI57</f>
        <v>0</v>
      </c>
      <c r="EG57" s="8" t="e">
        <f t="shared" ref="EG57:EG87" si="166">BI57*$AN57</f>
        <v>#VALUE!</v>
      </c>
      <c r="EH57" s="8">
        <f t="shared" ref="EH57:EH87" si="167">BJ57*$AN57</f>
        <v>0</v>
      </c>
      <c r="EI57" s="8" t="e">
        <f t="shared" ref="EI57:EI87" si="168">BK57*$AN57</f>
        <v>#VALUE!</v>
      </c>
      <c r="EJ57" s="8" t="e">
        <f t="shared" ref="EJ57:EJ87" si="169">BL57*$AN57-AZ57</f>
        <v>#VALUE!</v>
      </c>
      <c r="EK57" s="8">
        <f t="shared" ref="EK57:EK87" si="170">BM57*$AS57</f>
        <v>213099619.39030862</v>
      </c>
      <c r="EL57" s="8">
        <f t="shared" ref="EL57:EL87" si="171">BN57*$AS57</f>
        <v>0</v>
      </c>
      <c r="EM57" s="8">
        <f t="shared" ref="EM57:EM87" si="172">BO57*$AS57</f>
        <v>213099619.39030862</v>
      </c>
      <c r="EN57" s="8">
        <f t="shared" ref="EN57:EN87" si="173">BP57*$AS57</f>
        <v>426199238.78061724</v>
      </c>
      <c r="EO57" s="38" t="e">
        <f>SUM(EC$8:EC57)+SUM(EG$8:EG57)+SUM(EK$8:EK57)</f>
        <v>#VALUE!</v>
      </c>
      <c r="EP57" s="38">
        <f>SUM(ED$8:ED57)+SUM(EH$8:EH57)+SUM(EL$8:EL57)</f>
        <v>7499582894.5421505</v>
      </c>
      <c r="EQ57" s="38" t="e">
        <f>SUM(EE$8:EE57)+SUM(EI$8:EI57)+SUM(EM$8:EM57)</f>
        <v>#VALUE!</v>
      </c>
      <c r="ER57" s="38" t="e">
        <f>SUM(EF$8:EF57)+SUM(EJ$8:EJ57)+SUM(EN$8:EN57)</f>
        <v>#VALUE!</v>
      </c>
      <c r="ES57" s="39" t="e">
        <f t="shared" ref="ES57:ES87" si="174">EO57/($EO57+$EQ57)*2</f>
        <v>#VALUE!</v>
      </c>
      <c r="ET57" s="39" t="e">
        <f t="shared" ref="ET57:ET87" si="175">EP57/($EO57+$EQ57)*2</f>
        <v>#VALUE!</v>
      </c>
      <c r="EU57" s="39" t="e">
        <f t="shared" ref="EU57:EU87" si="176">EQ57/($EO57+$EQ57)*2</f>
        <v>#VALUE!</v>
      </c>
      <c r="EV57" s="39" t="e">
        <f t="shared" ref="EV57:EV87" si="177">ER57/($EO57+$EQ57)*2</f>
        <v>#VALUE!</v>
      </c>
      <c r="EX57" s="8">
        <f t="shared" ref="EX57:EX87" si="178">BE57*$AJ57</f>
        <v>666191590.40468442</v>
      </c>
      <c r="EY57" s="8">
        <f t="shared" ref="EY57:EY87" si="179">BF57*$AJ57</f>
        <v>1319059349.0012753</v>
      </c>
      <c r="EZ57" s="8">
        <f t="shared" ref="EZ57:EZ87" si="180">BG57*$AJ57</f>
        <v>666191590.40468454</v>
      </c>
      <c r="FA57" s="8">
        <f t="shared" ref="FA57:FA87" si="181">BH57*$AJ57</f>
        <v>0</v>
      </c>
      <c r="FB57" s="8" t="e">
        <f t="shared" ref="FB57:FB87" si="182">BI57*$AO57</f>
        <v>#VALUE!</v>
      </c>
      <c r="FC57" s="8">
        <f t="shared" ref="FC57:FC87" si="183">BJ57*$AO57</f>
        <v>0</v>
      </c>
      <c r="FD57" s="8" t="e">
        <f t="shared" ref="FD57:FD87" si="184">BK57*$AO57</f>
        <v>#VALUE!</v>
      </c>
      <c r="FE57" s="8" t="e">
        <f t="shared" ref="FE57:FE87" si="185">BL57*$AO57-BA57</f>
        <v>#VALUE!</v>
      </c>
      <c r="FF57" s="8">
        <f t="shared" ref="FF57:FF87" si="186">BM57*$AT57</f>
        <v>245631747.86625695</v>
      </c>
      <c r="FG57" s="8">
        <f t="shared" ref="FG57:FG87" si="187">BN57*$AT57</f>
        <v>0</v>
      </c>
      <c r="FH57" s="8">
        <f t="shared" ref="FH57:FH87" si="188">BO57*$AT57</f>
        <v>245631747.86625695</v>
      </c>
      <c r="FI57" s="8">
        <f t="shared" ref="FI57:FI87" si="189">BP57*$AT57</f>
        <v>491263495.7325139</v>
      </c>
      <c r="FJ57" s="38" t="e">
        <f>SUM(EX$8:EX57)+SUM(FB$8:FB57)+SUM(FF$8:FF57)</f>
        <v>#VALUE!</v>
      </c>
      <c r="FK57" s="38">
        <f>SUM(EY$8:EY57)+SUM(FC$8:FC57)+SUM(FG$8:FG57)</f>
        <v>6636710038.1669607</v>
      </c>
      <c r="FL57" s="38" t="e">
        <f>SUM(EZ$8:EZ57)+SUM(FD$8:FD57)+SUM(FH$8:FH57)</f>
        <v>#VALUE!</v>
      </c>
      <c r="FM57" s="38" t="e">
        <f>SUM(FA$8:FA57)+SUM(FE$8:FE57)+SUM(FI$8:FI57)</f>
        <v>#VALUE!</v>
      </c>
      <c r="FN57" s="39" t="e">
        <f t="shared" ref="FN57:FN87" si="190">FJ57/($FJ57+$FL57)*2</f>
        <v>#VALUE!</v>
      </c>
      <c r="FO57" s="39" t="e">
        <f t="shared" ref="FO57:FO87" si="191">FK57/($FJ57+$FL57)*2</f>
        <v>#VALUE!</v>
      </c>
      <c r="FP57" s="39" t="e">
        <f t="shared" ref="FP57:FP87" si="192">FL57/($FJ57+$FL57)*2</f>
        <v>#VALUE!</v>
      </c>
      <c r="FQ57" s="39" t="e">
        <f t="shared" ref="FQ57:FQ87" si="193">FM57/($FJ57+$FL57)*2</f>
        <v>#VALUE!</v>
      </c>
    </row>
    <row r="58" spans="7:173" x14ac:dyDescent="0.2">
      <c r="G58" s="6">
        <v>51</v>
      </c>
      <c r="H58" s="6">
        <f>'[1]资源-木石铜粮'!BI56</f>
        <v>359094546.63591033</v>
      </c>
      <c r="I58" s="6">
        <f>'[1]资源-木石铜粮'!BJ56</f>
        <v>359094546.63591033</v>
      </c>
      <c r="J58" s="6">
        <f>'[1]资源-木石铜粮'!BK56</f>
        <v>359094546.63591033</v>
      </c>
      <c r="K58" s="6">
        <f>'[1]资源-木石铜粮'!BL56</f>
        <v>359094546.63591033</v>
      </c>
      <c r="L58" s="6">
        <f>'[1]资源-木石铜粮'!BM56</f>
        <v>359094546.63591033</v>
      </c>
      <c r="M58" s="6">
        <f>'[1]功能-战损相关'!EM61</f>
        <v>195098087.23396876</v>
      </c>
      <c r="N58" s="6">
        <f>'[1]功能-战损相关'!EN61</f>
        <v>252496478.95530018</v>
      </c>
      <c r="O58" s="6">
        <f>'[1]功能-战损相关'!EO61</f>
        <v>308147242.05797714</v>
      </c>
      <c r="P58" s="6">
        <f>'[1]功能-战损相关'!EP61</f>
        <v>254041349.08600956</v>
      </c>
      <c r="Q58" s="6">
        <f>'[1]功能-战损相关'!EQ61</f>
        <v>145872915.01705214</v>
      </c>
      <c r="R58" s="6">
        <f>'[3]功能-圣人研究'!CA58</f>
        <v>98622755.371163994</v>
      </c>
      <c r="S58" s="6">
        <f>'[3]功能-圣人研究'!CB58</f>
        <v>117608188.07110824</v>
      </c>
      <c r="T58" s="6">
        <f>'[3]功能-圣人研究'!CC58</f>
        <v>147619793.78214303</v>
      </c>
      <c r="U58" s="6">
        <f>'[3]功能-圣人研究'!CD58</f>
        <v>194285363.4445788</v>
      </c>
      <c r="V58" s="6">
        <f>'[3]功能-圣人研究'!CE58</f>
        <v>262803391.30391759</v>
      </c>
      <c r="X58" s="6">
        <v>51</v>
      </c>
      <c r="Y58" s="6">
        <f>[4]士兵相关信息!AI57</f>
        <v>4697216.3090187944</v>
      </c>
      <c r="Z58" s="6">
        <f>[4]士兵相关信息!AJ57</f>
        <v>3701643.6163940085</v>
      </c>
      <c r="AA58" s="6">
        <f>[4]士兵相关信息!AK57</f>
        <v>2646214.5223497171</v>
      </c>
      <c r="AB58" s="6">
        <f>[4]士兵相关信息!AL57</f>
        <v>1746103.2668220387</v>
      </c>
      <c r="AC58" s="6">
        <f>[4]士兵相关信息!AM57</f>
        <v>1026751.1886548024</v>
      </c>
      <c r="AE58" s="6">
        <v>51</v>
      </c>
      <c r="AF58" s="6">
        <f>求节点(节奏总纲!D$4:D$163,H$8:H$167,节奏总纲!AA54)-IF($AE58=1,0,求节点(节奏总纲!D$4:D$163,H$8:H$167,节奏总纲!AA53))</f>
        <v>7345069748.6151581</v>
      </c>
      <c r="AG58" s="6">
        <f>求节点(节奏总纲!E$4:E$163,I$8:I$167,节奏总纲!AB54)-IF($AE58=1,0,求节点(节奏总纲!E$4:E$163,I$8:I$167,节奏总纲!AB53))</f>
        <v>3945072180.9571571</v>
      </c>
      <c r="AH58" s="6">
        <f>求节点(节奏总纲!F$4:F$163,J$8:J$167,节奏总纲!AC54)-IF($AE58=1,0,求节点(节奏总纲!F$4:F$163,J$8:J$167,节奏总纲!AC53))</f>
        <v>3557184754.0176315</v>
      </c>
      <c r="AI58" s="6">
        <f>求节点(节奏总纲!G$4:G$163,K$8:K$167,节奏总纲!AD54)-IF($AE58=1,0,求节点(节奏总纲!G$4:G$163,K$8:K$167,节奏总纲!AD53))</f>
        <v>3503363578.0905495</v>
      </c>
      <c r="AJ58" s="6">
        <f>求节点(节奏总纲!H$4:H$163,L$8:L$167,节奏总纲!AE54)-IF($AE58=1,0,求节点(节奏总纲!H$4:H$163,L$8:L$167,节奏总纲!AE53))</f>
        <v>3288685120.9629345</v>
      </c>
      <c r="AK58" s="6">
        <f>求节点(节奏总纲!D$4:D$163,M$8:M$167,节奏总纲!AA54)-IF($AE58=1,0,求节点(节奏总纲!D$4:D$163,M$8:M$167,节奏总纲!AA53))</f>
        <v>3943112833.6510372</v>
      </c>
      <c r="AL58" s="6">
        <f>求节点(节奏总纲!E$4:E$163,N$8:N$167,节奏总纲!AB54)-IF($AE58=1,0,求节点(节奏总纲!E$4:E$163,N$8:N$167,节奏总纲!AB53))</f>
        <v>4464857274.6513596</v>
      </c>
      <c r="AM58" s="6">
        <f>求节点(节奏总纲!F$4:F$163,O$8:O$167,节奏总纲!AC54)-IF($AE58=1,0,求节点(节奏总纲!F$4:F$163,O$8:O$167,节奏总纲!AC53))</f>
        <v>4416281172.9773941</v>
      </c>
      <c r="AN58" s="6">
        <f>求节点(节奏总纲!G$4:G$163,P$8:P$167,节奏总纲!AD54)-IF($AE58=1,0,求节点(节奏总纲!G$4:G$163,P$8:P$167,节奏总纲!AD53))</f>
        <v>3231587892.565527</v>
      </c>
      <c r="AO58" s="6">
        <f>求节点(节奏总纲!H$4:H$163,Q$8:Q$167,节奏总纲!AE54)-IF($AE58=1,0,求节点(节奏总纲!H$4:H$163,Q$8:Q$167,节奏总纲!AE53))</f>
        <v>1561764777.581872</v>
      </c>
      <c r="AP58" s="6">
        <f>求节点(节奏总纲!D$4:D$163,R$8:R$167,节奏总纲!AA54)-IF($AE58=1,0,求节点(节奏总纲!D$4:D$163,R$8:R$167,节奏总纲!AA53))</f>
        <v>670928246.10379601</v>
      </c>
      <c r="AQ58" s="6">
        <f>求节点(节奏总纲!E$4:E$163,S$8:S$167,节奏总纲!AB54)-IF($AE58=1,0,求节点(节奏总纲!E$4:E$163,S$8:S$167,节奏总纲!AB53))</f>
        <v>706558241.66684341</v>
      </c>
      <c r="AR58" s="6">
        <f>求节点(节奏总纲!F$4:F$163,T$8:T$167,节奏总纲!AC54)-IF($AE58=1,0,求节点(节奏总纲!F$4:F$163,T$8:T$167,节奏总纲!AC53))</f>
        <v>771678922.72551441</v>
      </c>
      <c r="AS58" s="6">
        <f>求节点(节奏总纲!G$4:G$163,U$8:U$167,节奏总纲!AD54)-IF($AE58=1,0,求节点(节奏总纲!G$4:G$163,U$8:U$167,节奏总纲!AD53))</f>
        <v>869032299.28573322</v>
      </c>
      <c r="AT58" s="6">
        <f>求节点(节奏总纲!H$4:H$163,V$8:V$167,节奏总纲!AE54)-IF($AE58=1,0,求节点(节奏总纲!H$4:H$163,V$8:V$167,节奏总纲!AE53))</f>
        <v>1021081963.7680264</v>
      </c>
      <c r="AV58" s="6">
        <v>51</v>
      </c>
      <c r="AW58" s="6">
        <f>求节点(节奏总纲!D$4:D$163,Y$8:Y$167,节奏总纲!AA54)-IF($AV58=1,0,求节点(节奏总纲!D$4:D$163,Y$8:Y$167,节奏总纲!AA53))+求节点(节奏总纲!D$4:D$103,信息索引!AK$4:AK$163,节奏总纲!AA54)</f>
        <v>89692730.208044931</v>
      </c>
      <c r="AX58" s="6">
        <f>求节点(节奏总纲!E$4:E$163,Z$8:Z$167,节奏总纲!AB54)-IF($AV58=1,0,求节点(节奏总纲!E$4:E$163,Z$8:Z$167,节奏总纲!AB53))+求节点(节奏总纲!E$4:E$103,信息索引!AL$4:AL$163,节奏总纲!AB54)</f>
        <v>70918417.666074291</v>
      </c>
      <c r="AY58" s="6">
        <f>求节点(节奏总纲!F$4:F$163,AA$8:AA$167,节奏总纲!AC54)-IF($AV58=1,0,求节点(节奏总纲!F$4:F$163,AA$8:AA$167,节奏总纲!AC53))+求节点(节奏总纲!F$4:F$103,信息索引!AM$4:AM$163,节奏总纲!AC54)</f>
        <v>51166954.244555622</v>
      </c>
      <c r="AZ58" s="6">
        <f>求节点(节奏总纲!G$4:G$163,AB$8:AB$167,节奏总纲!AD54)-IF($AV58=1,0,求节点(节奏总纲!G$4:G$163,AB$8:AB$167,节奏总纲!AD53))+求节点(节奏总纲!G$4:G$103,信息索引!AN$4:AN$163,节奏总纲!AD54)</f>
        <v>29484127.696321417</v>
      </c>
      <c r="BA58" s="6">
        <f>求节点(节奏总纲!H$4:H$163,AC$8:AC$167,节奏总纲!AE54)-IF($AV58=1,0,求节点(节奏总纲!H$4:H$163,AC$8:AC$167,节奏总纲!AE53))+求节点(节奏总纲!H$4:H$103,信息索引!AO$4:AO$163,节奏总纲!AE54)</f>
        <v>10732175.028843641</v>
      </c>
      <c r="BC58" s="6">
        <v>2</v>
      </c>
      <c r="BD58" s="8">
        <v>51</v>
      </c>
      <c r="BE58" s="34">
        <f t="shared" si="108"/>
        <v>0.25</v>
      </c>
      <c r="BF58" s="28">
        <f t="shared" si="109"/>
        <v>0.5</v>
      </c>
      <c r="BG58" s="6">
        <f t="shared" si="110"/>
        <v>0.25</v>
      </c>
      <c r="BH58" s="35">
        <v>0</v>
      </c>
      <c r="BI58" s="34" t="e">
        <f t="shared" si="111"/>
        <v>#VALUE!</v>
      </c>
      <c r="BJ58" s="6">
        <v>0</v>
      </c>
      <c r="BK58" s="6" t="e">
        <f t="shared" si="112"/>
        <v>#VALUE!</v>
      </c>
      <c r="BL58" s="28" t="e">
        <f>求节点(节奏总纲!D$4:D$163,[4]士兵阶位属性!CY$4:CY$163,节奏总纲!AA54)</f>
        <v>#VALUE!</v>
      </c>
      <c r="BM58" s="34">
        <f t="shared" si="22"/>
        <v>0.25</v>
      </c>
      <c r="BN58" s="6">
        <f t="shared" si="107"/>
        <v>0</v>
      </c>
      <c r="BO58" s="6">
        <f t="shared" si="23"/>
        <v>0.25</v>
      </c>
      <c r="BP58" s="35">
        <f t="shared" si="107"/>
        <v>0.5</v>
      </c>
      <c r="BQ58" s="6" t="e">
        <f t="shared" si="113"/>
        <v>#VALUE!</v>
      </c>
      <c r="BR58" s="8">
        <f t="shared" si="114"/>
        <v>1836267437.1537895</v>
      </c>
      <c r="BS58" s="8">
        <f t="shared" si="115"/>
        <v>3672534874.307579</v>
      </c>
      <c r="BT58" s="8">
        <f t="shared" si="116"/>
        <v>1836267437.1537895</v>
      </c>
      <c r="BU58" s="8">
        <f t="shared" si="117"/>
        <v>0</v>
      </c>
      <c r="BV58" s="8" t="e">
        <f t="shared" si="118"/>
        <v>#VALUE!</v>
      </c>
      <c r="BW58" s="8">
        <f t="shared" si="119"/>
        <v>0</v>
      </c>
      <c r="BX58" s="8" t="e">
        <f t="shared" si="120"/>
        <v>#VALUE!</v>
      </c>
      <c r="BY58" s="8" t="e">
        <f t="shared" si="121"/>
        <v>#VALUE!</v>
      </c>
      <c r="BZ58" s="8">
        <f t="shared" si="122"/>
        <v>167732061.525949</v>
      </c>
      <c r="CA58" s="8">
        <f t="shared" si="123"/>
        <v>0</v>
      </c>
      <c r="CB58" s="8">
        <f t="shared" si="124"/>
        <v>167732061.525949</v>
      </c>
      <c r="CC58" s="8">
        <f t="shared" si="125"/>
        <v>335464123.051898</v>
      </c>
      <c r="CD58" s="38" t="e">
        <f>SUM(BR$8:BR58)+SUM(BV$8:BV58)+SUM(BZ$8:BZ58)</f>
        <v>#VALUE!</v>
      </c>
      <c r="CE58" s="38">
        <f>SUM(BS$8:BS58)+SUM(BW$8:BW58)+SUM(CA$8:CA58)</f>
        <v>13706520610.520123</v>
      </c>
      <c r="CF58" s="38" t="e">
        <f>SUM(BT$8:BT58)+SUM(BX$8:BX58)+SUM(CB$8:CB58)</f>
        <v>#VALUE!</v>
      </c>
      <c r="CG58" s="38" t="e">
        <f>SUM(BU$8:BU58)+SUM(BY$8:BY58)+SUM(CC$8:CC58)</f>
        <v>#VALUE!</v>
      </c>
      <c r="CH58" s="39" t="e">
        <f t="shared" si="126"/>
        <v>#VALUE!</v>
      </c>
      <c r="CI58" s="39" t="e">
        <f t="shared" si="127"/>
        <v>#VALUE!</v>
      </c>
      <c r="CJ58" s="39" t="e">
        <f t="shared" si="128"/>
        <v>#VALUE!</v>
      </c>
      <c r="CK58" s="39" t="e">
        <f t="shared" si="129"/>
        <v>#VALUE!</v>
      </c>
      <c r="CL58" s="6">
        <v>0.78199847120723243</v>
      </c>
      <c r="CM58" s="8">
        <f t="shared" si="130"/>
        <v>986268045.23928928</v>
      </c>
      <c r="CN58" s="8">
        <f t="shared" si="131"/>
        <v>1972536090.4785786</v>
      </c>
      <c r="CO58" s="8">
        <f t="shared" si="132"/>
        <v>986268045.23928928</v>
      </c>
      <c r="CP58" s="8">
        <f t="shared" si="133"/>
        <v>0</v>
      </c>
      <c r="CQ58" s="8" t="e">
        <f t="shared" si="134"/>
        <v>#VALUE!</v>
      </c>
      <c r="CR58" s="8">
        <f t="shared" si="135"/>
        <v>0</v>
      </c>
      <c r="CS58" s="8" t="e">
        <f t="shared" si="136"/>
        <v>#VALUE!</v>
      </c>
      <c r="CT58" s="8" t="e">
        <f t="shared" si="137"/>
        <v>#VALUE!</v>
      </c>
      <c r="CU58" s="8">
        <f t="shared" si="138"/>
        <v>176639560.41671085</v>
      </c>
      <c r="CV58" s="8">
        <f t="shared" si="139"/>
        <v>0</v>
      </c>
      <c r="CW58" s="8">
        <f t="shared" si="140"/>
        <v>176639560.41671085</v>
      </c>
      <c r="CX58" s="8">
        <f t="shared" si="141"/>
        <v>353279120.83342171</v>
      </c>
      <c r="CY58" s="38" t="e">
        <f>SUM(CM$8:CM58)+SUM(CQ$8:CQ58)+SUM(CU$8:CU58)</f>
        <v>#VALUE!</v>
      </c>
      <c r="CZ58" s="38">
        <f>SUM(CN$8:CN58)+SUM(CR$8:CR58)+SUM(CV$8:CV58)</f>
        <v>11188484288.141499</v>
      </c>
      <c r="DA58" s="38" t="e">
        <f>SUM(CO$8:CO58)+SUM(CS$8:CS58)+SUM(CW$8:CW58)</f>
        <v>#VALUE!</v>
      </c>
      <c r="DB58" s="38" t="e">
        <f>SUM(CP$8:CP58)+SUM(CT$8:CT58)+SUM(CX$8:CX58)</f>
        <v>#VALUE!</v>
      </c>
      <c r="DC58" s="39" t="e">
        <f t="shared" si="142"/>
        <v>#VALUE!</v>
      </c>
      <c r="DD58" s="39" t="e">
        <f t="shared" si="143"/>
        <v>#VALUE!</v>
      </c>
      <c r="DE58" s="39" t="e">
        <f t="shared" si="144"/>
        <v>#VALUE!</v>
      </c>
      <c r="DF58" s="39" t="e">
        <f t="shared" si="145"/>
        <v>#VALUE!</v>
      </c>
      <c r="DH58" s="8">
        <f t="shared" si="146"/>
        <v>889296188.50440788</v>
      </c>
      <c r="DI58" s="8">
        <f t="shared" si="147"/>
        <v>1778592377.0088158</v>
      </c>
      <c r="DJ58" s="8">
        <f t="shared" si="148"/>
        <v>889296188.50440788</v>
      </c>
      <c r="DK58" s="8">
        <f t="shared" si="149"/>
        <v>0</v>
      </c>
      <c r="DL58" s="8" t="e">
        <f t="shared" si="150"/>
        <v>#VALUE!</v>
      </c>
      <c r="DM58" s="8">
        <f t="shared" si="151"/>
        <v>0</v>
      </c>
      <c r="DN58" s="8" t="e">
        <f t="shared" si="152"/>
        <v>#VALUE!</v>
      </c>
      <c r="DO58" s="8" t="e">
        <f t="shared" si="153"/>
        <v>#VALUE!</v>
      </c>
      <c r="DP58" s="8">
        <f t="shared" si="154"/>
        <v>192919730.6813786</v>
      </c>
      <c r="DQ58" s="8">
        <f t="shared" si="155"/>
        <v>0</v>
      </c>
      <c r="DR58" s="8">
        <f t="shared" si="156"/>
        <v>192919730.6813786</v>
      </c>
      <c r="DS58" s="8">
        <f t="shared" si="157"/>
        <v>385839461.36275721</v>
      </c>
      <c r="DT58" s="38" t="e">
        <f>SUM(DH$8:DH58)+SUM(DL$8:DL58)+SUM(DP$8:DP58)</f>
        <v>#VALUE!</v>
      </c>
      <c r="DU58" s="38">
        <f>SUM(DI$8:DI58)+SUM(DM$8:DM58)+SUM(DQ$8:DQ58)</f>
        <v>10158972096.377354</v>
      </c>
      <c r="DV58" s="38" t="e">
        <f>SUM(DJ$8:DJ58)+SUM(DN$8:DN58)+SUM(DR$8:DR58)</f>
        <v>#VALUE!</v>
      </c>
      <c r="DW58" s="38" t="e">
        <f>SUM(DK$8:DK58)+SUM(DO$8:DO58)+SUM(DS$8:DS58)</f>
        <v>#VALUE!</v>
      </c>
      <c r="DX58" s="39" t="e">
        <f t="shared" si="158"/>
        <v>#VALUE!</v>
      </c>
      <c r="DY58" s="39" t="e">
        <f t="shared" si="159"/>
        <v>#VALUE!</v>
      </c>
      <c r="DZ58" s="39" t="e">
        <f t="shared" si="160"/>
        <v>#VALUE!</v>
      </c>
      <c r="EA58" s="39" t="e">
        <f t="shared" si="161"/>
        <v>#VALUE!</v>
      </c>
      <c r="EC58" s="8">
        <f t="shared" si="162"/>
        <v>875840894.52263737</v>
      </c>
      <c r="ED58" s="8">
        <f t="shared" si="163"/>
        <v>1751681789.0452747</v>
      </c>
      <c r="EE58" s="8">
        <f t="shared" si="164"/>
        <v>875840894.52263737</v>
      </c>
      <c r="EF58" s="8">
        <f t="shared" si="165"/>
        <v>0</v>
      </c>
      <c r="EG58" s="8" t="e">
        <f t="shared" si="166"/>
        <v>#VALUE!</v>
      </c>
      <c r="EH58" s="8">
        <f t="shared" si="167"/>
        <v>0</v>
      </c>
      <c r="EI58" s="8" t="e">
        <f t="shared" si="168"/>
        <v>#VALUE!</v>
      </c>
      <c r="EJ58" s="8" t="e">
        <f t="shared" si="169"/>
        <v>#VALUE!</v>
      </c>
      <c r="EK58" s="8">
        <f t="shared" si="170"/>
        <v>217258074.82143331</v>
      </c>
      <c r="EL58" s="8">
        <f t="shared" si="171"/>
        <v>0</v>
      </c>
      <c r="EM58" s="8">
        <f t="shared" si="172"/>
        <v>217258074.82143331</v>
      </c>
      <c r="EN58" s="8">
        <f t="shared" si="173"/>
        <v>434516149.64286661</v>
      </c>
      <c r="EO58" s="38" t="e">
        <f>SUM(EC$8:EC58)+SUM(EG$8:EG58)+SUM(EK$8:EK58)</f>
        <v>#VALUE!</v>
      </c>
      <c r="EP58" s="38">
        <f>SUM(ED$8:ED58)+SUM(EH$8:EH58)+SUM(EL$8:EL58)</f>
        <v>9251264683.5874252</v>
      </c>
      <c r="EQ58" s="38" t="e">
        <f>SUM(EE$8:EE58)+SUM(EI$8:EI58)+SUM(EM$8:EM58)</f>
        <v>#VALUE!</v>
      </c>
      <c r="ER58" s="38" t="e">
        <f>SUM(EF$8:EF58)+SUM(EJ$8:EJ58)+SUM(EN$8:EN58)</f>
        <v>#VALUE!</v>
      </c>
      <c r="ES58" s="39" t="e">
        <f t="shared" si="174"/>
        <v>#VALUE!</v>
      </c>
      <c r="ET58" s="39" t="e">
        <f t="shared" si="175"/>
        <v>#VALUE!</v>
      </c>
      <c r="EU58" s="39" t="e">
        <f t="shared" si="176"/>
        <v>#VALUE!</v>
      </c>
      <c r="EV58" s="39" t="e">
        <f t="shared" si="177"/>
        <v>#VALUE!</v>
      </c>
      <c r="EX58" s="8">
        <f t="shared" si="178"/>
        <v>822171280.24073362</v>
      </c>
      <c r="EY58" s="8">
        <f t="shared" si="179"/>
        <v>1644342560.4814672</v>
      </c>
      <c r="EZ58" s="8">
        <f t="shared" si="180"/>
        <v>822171280.24073362</v>
      </c>
      <c r="FA58" s="8">
        <f t="shared" si="181"/>
        <v>0</v>
      </c>
      <c r="FB58" s="8" t="e">
        <f t="shared" si="182"/>
        <v>#VALUE!</v>
      </c>
      <c r="FC58" s="8">
        <f t="shared" si="183"/>
        <v>0</v>
      </c>
      <c r="FD58" s="8" t="e">
        <f t="shared" si="184"/>
        <v>#VALUE!</v>
      </c>
      <c r="FE58" s="8" t="e">
        <f t="shared" si="185"/>
        <v>#VALUE!</v>
      </c>
      <c r="FF58" s="8">
        <f t="shared" si="186"/>
        <v>255270490.94200659</v>
      </c>
      <c r="FG58" s="8">
        <f t="shared" si="187"/>
        <v>0</v>
      </c>
      <c r="FH58" s="8">
        <f t="shared" si="188"/>
        <v>255270490.94200659</v>
      </c>
      <c r="FI58" s="8">
        <f t="shared" si="189"/>
        <v>510540981.88401318</v>
      </c>
      <c r="FJ58" s="38" t="e">
        <f>SUM(EX$8:EX58)+SUM(FB$8:FB58)+SUM(FF$8:FF58)</f>
        <v>#VALUE!</v>
      </c>
      <c r="FK58" s="38">
        <f>SUM(EY$8:EY58)+SUM(FC$8:FC58)+SUM(FG$8:FG58)</f>
        <v>8281052598.648428</v>
      </c>
      <c r="FL58" s="38" t="e">
        <f>SUM(EZ$8:EZ58)+SUM(FD$8:FD58)+SUM(FH$8:FH58)</f>
        <v>#VALUE!</v>
      </c>
      <c r="FM58" s="38" t="e">
        <f>SUM(FA$8:FA58)+SUM(FE$8:FE58)+SUM(FI$8:FI58)</f>
        <v>#VALUE!</v>
      </c>
      <c r="FN58" s="39" t="e">
        <f t="shared" si="190"/>
        <v>#VALUE!</v>
      </c>
      <c r="FO58" s="39" t="e">
        <f t="shared" si="191"/>
        <v>#VALUE!</v>
      </c>
      <c r="FP58" s="39" t="e">
        <f t="shared" si="192"/>
        <v>#VALUE!</v>
      </c>
      <c r="FQ58" s="39" t="e">
        <f t="shared" si="193"/>
        <v>#VALUE!</v>
      </c>
    </row>
    <row r="59" spans="7:173" x14ac:dyDescent="0.2">
      <c r="G59" s="6">
        <v>52</v>
      </c>
      <c r="H59" s="6">
        <f>'[1]资源-木石铜粮'!BI57</f>
        <v>400730846.53710729</v>
      </c>
      <c r="I59" s="6">
        <f>'[1]资源-木石铜粮'!BJ57</f>
        <v>400730846.53710729</v>
      </c>
      <c r="J59" s="6">
        <f>'[1]资源-木石铜粮'!BK57</f>
        <v>400730846.53710729</v>
      </c>
      <c r="K59" s="6">
        <f>'[1]资源-木石铜粮'!BL57</f>
        <v>400730846.53710729</v>
      </c>
      <c r="L59" s="6">
        <f>'[1]资源-木石铜粮'!BM57</f>
        <v>400730846.53710729</v>
      </c>
      <c r="M59" s="6">
        <f>'[1]功能-战损相关'!EM62</f>
        <v>215804548.71499327</v>
      </c>
      <c r="N59" s="6">
        <f>'[1]功能-战损相关'!EN62</f>
        <v>279308678.0788002</v>
      </c>
      <c r="O59" s="6">
        <f>'[1]功能-战损相关'!EO62</f>
        <v>340100454.87982637</v>
      </c>
      <c r="P59" s="6">
        <f>'[1]功能-战损相关'!EP62</f>
        <v>281128138.52752781</v>
      </c>
      <c r="Q59" s="6">
        <f>'[1]功能-战损相关'!EQ62</f>
        <v>161002593.94205615</v>
      </c>
      <c r="R59" s="6">
        <f>'[3]功能-圣人研究'!CA59</f>
        <v>110127708.6830657</v>
      </c>
      <c r="S59" s="6">
        <f>'[3]功能-圣人研究'!CB59</f>
        <v>130826180.2435908</v>
      </c>
      <c r="T59" s="6">
        <f>'[3]功能-圣人研究'!CC59</f>
        <v>164637115.56200838</v>
      </c>
      <c r="U59" s="6">
        <f>'[3]功能-圣人研究'!CD59</f>
        <v>215613160.86525702</v>
      </c>
      <c r="V59" s="6">
        <f>'[3]功能-圣人研究'!CE59</f>
        <v>289481815.81966919</v>
      </c>
      <c r="X59" s="6">
        <v>52</v>
      </c>
      <c r="Y59" s="6">
        <f>[4]士兵相关信息!AI58</f>
        <v>5302326.3195598274</v>
      </c>
      <c r="Z59" s="6">
        <f>[4]士兵相关信息!AJ58</f>
        <v>4195457.0443702564</v>
      </c>
      <c r="AA59" s="6">
        <f>[4]士兵相关信息!AK58</f>
        <v>3002545.7486416674</v>
      </c>
      <c r="AB59" s="6">
        <f>[4]士兵相关信息!AL58</f>
        <v>1913179.7725149314</v>
      </c>
      <c r="AC59" s="6">
        <f>[4]士兵相关信息!AM58</f>
        <v>1098458.6971555715</v>
      </c>
      <c r="AE59" s="6">
        <v>52</v>
      </c>
      <c r="AF59" s="6">
        <f>求节点(节奏总纲!D$4:D$163,H$8:H$167,节奏总纲!AA55)-IF($AE59=1,0,求节点(节奏总纲!D$4:D$163,H$8:H$167,节奏总纲!AA54))</f>
        <v>5439285056.8161316</v>
      </c>
      <c r="AG59" s="6">
        <f>求节点(节奏总纲!E$4:E$163,I$8:I$167,节奏总纲!AB55)-IF($AE59=1,0,求节点(节奏总纲!E$4:E$163,I$8:I$167,节奏总纲!AB54))</f>
        <v>8008692745.6931725</v>
      </c>
      <c r="AH59" s="6">
        <f>求节点(节奏总纲!F$4:F$163,J$8:J$167,节奏总纲!AC55)-IF($AE59=1,0,求节点(节奏总纲!F$4:F$163,J$8:J$167,节奏总纲!AC54))</f>
        <v>7609373600.1755028</v>
      </c>
      <c r="AI59" s="6">
        <f>求节点(节奏总纲!G$4:G$163,K$8:K$167,节奏总纲!AD55)-IF($AE59=1,0,求节点(节奏总纲!G$4:G$163,K$8:K$167,节奏总纲!AD54))</f>
        <v>4132525473.5940056</v>
      </c>
      <c r="AJ59" s="6">
        <f>求节点(节奏总纲!H$4:H$163,L$8:L$167,节奏总纲!AE55)-IF($AE59=1,0,求节点(节奏总纲!H$4:H$163,L$8:L$167,节奏总纲!AE54))</f>
        <v>3741779412.5120945</v>
      </c>
      <c r="AK59" s="6">
        <f>求节点(节奏总纲!D$4:D$163,M$8:M$167,节奏总纲!AA55)-IF($AE59=1,0,求节点(节奏总纲!D$4:D$163,M$8:M$167,节奏总纲!AA54))</f>
        <v>5082524635.9226761</v>
      </c>
      <c r="AL59" s="6">
        <f>求节点(节奏总纲!E$4:E$163,N$8:N$167,节奏总纲!AB55)-IF($AE59=1,0,求节点(节奏总纲!E$4:E$163,N$8:N$167,节奏总纲!AB54))</f>
        <v>5750896307.7939262</v>
      </c>
      <c r="AM59" s="6">
        <f>求节点(节奏总纲!F$4:F$163,O$8:O$167,节奏总纲!AC55)-IF($AE59=1,0,求节点(节奏总纲!F$4:F$163,O$8:O$167,节奏总纲!AC54))</f>
        <v>5686974430.8434029</v>
      </c>
      <c r="AN59" s="6">
        <f>求节点(节奏总纲!G$4:G$163,P$8:P$167,节奏总纲!AD55)-IF($AE59=1,0,求节点(节奏总纲!G$4:G$163,P$8:P$167,节奏总纲!AD54))</f>
        <v>4184409296.1956329</v>
      </c>
      <c r="AO59" s="6">
        <f>求节点(节奏总纲!H$4:H$163,Q$8:Q$167,节奏总纲!AE55)-IF($AE59=1,0,求节点(节奏总纲!H$4:H$163,Q$8:Q$167,节奏总纲!AE54))</f>
        <v>2178799069.7868071</v>
      </c>
      <c r="AP59" s="6">
        <f>求节点(节奏总纲!D$4:D$163,R$8:R$167,节奏总纲!AA55)-IF($AE59=1,0,求节点(节奏总纲!D$4:D$163,R$8:R$167,节奏总纲!AA54))</f>
        <v>928914516.82769966</v>
      </c>
      <c r="AQ59" s="6">
        <f>求节点(节奏总纲!E$4:E$163,S$8:S$167,节奏总纲!AB55)-IF($AE59=1,0,求节点(节奏总纲!E$4:E$163,S$8:S$167,节奏总纲!AB54))</f>
        <v>972368136.13192081</v>
      </c>
      <c r="AR59" s="6">
        <f>求节点(节奏总纲!F$4:F$163,T$8:T$167,节奏总纲!AC55)-IF($AE59=1,0,求节点(节奏总纲!F$4:F$163,T$8:T$167,节奏总纲!AC54))</f>
        <v>1068503912.8856335</v>
      </c>
      <c r="AS59" s="6">
        <f>求节点(节奏总纲!G$4:G$163,U$8:U$167,节奏总纲!AD55)-IF($AE59=1,0,求节点(节奏总纲!G$4:G$163,U$8:U$167,节奏总纲!AD54))</f>
        <v>1224368591.1989012</v>
      </c>
      <c r="AT59" s="6">
        <f>求节点(节奏总纲!H$4:H$163,V$8:V$167,节奏总纲!AE55)-IF($AE59=1,0,求节点(节奏总纲!H$4:H$163,V$8:V$167,节奏总纲!AE54))</f>
        <v>1405466021.5017509</v>
      </c>
      <c r="AV59" s="6">
        <v>52</v>
      </c>
      <c r="AW59" s="6">
        <f>求节点(节奏总纲!D$4:D$163,Y$8:Y$167,节奏总纲!AA55)-IF($AV59=1,0,求节点(节奏总纲!D$4:D$163,Y$8:Y$167,节奏总纲!AA54))+求节点(节奏总纲!D$4:D$103,信息索引!AK$4:AK$163,节奏总纲!AA55)</f>
        <v>103870168.48297386</v>
      </c>
      <c r="AX59" s="6">
        <f>求节点(节奏总纲!E$4:E$163,Z$8:Z$167,节奏总纲!AB55)-IF($AV59=1,0,求节点(节奏总纲!E$4:E$163,Z$8:Z$167,节奏总纲!AB54))+求节点(节奏总纲!E$4:E$103,信息索引!AL$4:AL$163,节奏总纲!AB55)</f>
        <v>83029119.920925334</v>
      </c>
      <c r="AY59" s="6">
        <f>求节点(节奏总纲!F$4:F$163,AA$8:AA$167,节奏总纲!AC55)-IF($AV59=1,0,求节点(节奏总纲!F$4:F$163,AA$8:AA$167,节奏总纲!AC54))+求节点(节奏总纲!F$4:F$103,信息索引!AM$4:AM$163,节奏总纲!AC55)</f>
        <v>60780636.269536562</v>
      </c>
      <c r="AZ59" s="6">
        <f>求节点(节奏总纲!G$4:G$163,AB$8:AB$167,节奏总纲!AD55)-IF($AV59=1,0,求节点(节奏总纲!G$4:G$163,AB$8:AB$167,节奏总纲!AD54))+求节点(节奏总纲!G$4:G$103,信息索引!AN$4:AN$163,节奏总纲!AD55)</f>
        <v>34820822.608835928</v>
      </c>
      <c r="BA59" s="6">
        <f>求节点(节奏总纲!H$4:H$163,AC$8:AC$167,节奏总纲!AE55)-IF($AV59=1,0,求节点(节奏总纲!H$4:H$163,AC$8:AC$167,节奏总纲!AE54))+求节点(节奏总纲!H$4:H$103,信息索引!AO$4:AO$163,节奏总纲!AE55)</f>
        <v>13762450.747599907</v>
      </c>
      <c r="BC59" s="6">
        <v>2.02</v>
      </c>
      <c r="BD59" s="8">
        <v>52</v>
      </c>
      <c r="BE59" s="34">
        <f t="shared" si="108"/>
        <v>0.24875621890547261</v>
      </c>
      <c r="BF59" s="28">
        <f t="shared" si="109"/>
        <v>0.50248756218905477</v>
      </c>
      <c r="BG59" s="6">
        <f t="shared" si="110"/>
        <v>0.24875621890547261</v>
      </c>
      <c r="BH59" s="35">
        <v>0</v>
      </c>
      <c r="BI59" s="34" t="e">
        <f t="shared" si="111"/>
        <v>#VALUE!</v>
      </c>
      <c r="BJ59" s="6">
        <v>0</v>
      </c>
      <c r="BK59" s="6" t="e">
        <f t="shared" si="112"/>
        <v>#VALUE!</v>
      </c>
      <c r="BL59" s="28" t="e">
        <f>求节点(节奏总纲!D$4:D$163,[4]士兵阶位属性!CY$4:CY$163,节奏总纲!AA55)</f>
        <v>#VALUE!</v>
      </c>
      <c r="BM59" s="34">
        <f t="shared" si="22"/>
        <v>0.25</v>
      </c>
      <c r="BN59" s="6">
        <f t="shared" si="107"/>
        <v>0</v>
      </c>
      <c r="BO59" s="6">
        <f t="shared" si="23"/>
        <v>0.25</v>
      </c>
      <c r="BP59" s="35">
        <f t="shared" si="107"/>
        <v>0.5</v>
      </c>
      <c r="BQ59" s="6" t="e">
        <f t="shared" si="113"/>
        <v>#VALUE!</v>
      </c>
      <c r="BR59" s="8">
        <f t="shared" si="114"/>
        <v>1353055984.2826197</v>
      </c>
      <c r="BS59" s="8">
        <f t="shared" si="115"/>
        <v>2733173088.2508922</v>
      </c>
      <c r="BT59" s="8">
        <f t="shared" si="116"/>
        <v>1353055984.2826197</v>
      </c>
      <c r="BU59" s="8">
        <f t="shared" si="117"/>
        <v>0</v>
      </c>
      <c r="BV59" s="8" t="e">
        <f t="shared" si="118"/>
        <v>#VALUE!</v>
      </c>
      <c r="BW59" s="8">
        <f t="shared" si="119"/>
        <v>0</v>
      </c>
      <c r="BX59" s="8" t="e">
        <f t="shared" si="120"/>
        <v>#VALUE!</v>
      </c>
      <c r="BY59" s="8" t="e">
        <f t="shared" si="121"/>
        <v>#VALUE!</v>
      </c>
      <c r="BZ59" s="8">
        <f t="shared" si="122"/>
        <v>232228629.20692492</v>
      </c>
      <c r="CA59" s="8">
        <f t="shared" si="123"/>
        <v>0</v>
      </c>
      <c r="CB59" s="8">
        <f t="shared" si="124"/>
        <v>232228629.20692492</v>
      </c>
      <c r="CC59" s="8">
        <f t="shared" si="125"/>
        <v>464457258.41384983</v>
      </c>
      <c r="CD59" s="38" t="e">
        <f>SUM(BR$8:BR59)+SUM(BV$8:BV59)+SUM(BZ$8:BZ59)</f>
        <v>#VALUE!</v>
      </c>
      <c r="CE59" s="38">
        <f>SUM(BS$8:BS59)+SUM(BW$8:BW59)+SUM(CA$8:CA59)</f>
        <v>16439693698.771015</v>
      </c>
      <c r="CF59" s="38" t="e">
        <f>SUM(BT$8:BT59)+SUM(BX$8:BX59)+SUM(CB$8:CB59)</f>
        <v>#VALUE!</v>
      </c>
      <c r="CG59" s="38" t="e">
        <f>SUM(BU$8:BU59)+SUM(BY$8:BY59)+SUM(CC$8:CC59)</f>
        <v>#VALUE!</v>
      </c>
      <c r="CH59" s="39" t="e">
        <f t="shared" si="126"/>
        <v>#VALUE!</v>
      </c>
      <c r="CI59" s="39" t="e">
        <f t="shared" si="127"/>
        <v>#VALUE!</v>
      </c>
      <c r="CJ59" s="39" t="e">
        <f t="shared" si="128"/>
        <v>#VALUE!</v>
      </c>
      <c r="CK59" s="39" t="e">
        <f t="shared" si="129"/>
        <v>#VALUE!</v>
      </c>
      <c r="CL59" s="6">
        <v>0.78527361743963653</v>
      </c>
      <c r="CM59" s="8">
        <f t="shared" si="130"/>
        <v>1992212125.7943213</v>
      </c>
      <c r="CN59" s="8">
        <f t="shared" si="131"/>
        <v>4024268494.1045299</v>
      </c>
      <c r="CO59" s="8">
        <f t="shared" si="132"/>
        <v>1992212125.7943213</v>
      </c>
      <c r="CP59" s="8">
        <f t="shared" si="133"/>
        <v>0</v>
      </c>
      <c r="CQ59" s="8" t="e">
        <f t="shared" si="134"/>
        <v>#VALUE!</v>
      </c>
      <c r="CR59" s="8">
        <f t="shared" si="135"/>
        <v>0</v>
      </c>
      <c r="CS59" s="8" t="e">
        <f t="shared" si="136"/>
        <v>#VALUE!</v>
      </c>
      <c r="CT59" s="8" t="e">
        <f t="shared" si="137"/>
        <v>#VALUE!</v>
      </c>
      <c r="CU59" s="8">
        <f t="shared" si="138"/>
        <v>243092034.0329802</v>
      </c>
      <c r="CV59" s="8">
        <f t="shared" si="139"/>
        <v>0</v>
      </c>
      <c r="CW59" s="8">
        <f t="shared" si="140"/>
        <v>243092034.0329802</v>
      </c>
      <c r="CX59" s="8">
        <f t="shared" si="141"/>
        <v>486184068.06596041</v>
      </c>
      <c r="CY59" s="38" t="e">
        <f>SUM(CM$8:CM59)+SUM(CQ$8:CQ59)+SUM(CU$8:CU59)</f>
        <v>#VALUE!</v>
      </c>
      <c r="CZ59" s="38">
        <f>SUM(CN$8:CN59)+SUM(CR$8:CR59)+SUM(CV$8:CV59)</f>
        <v>15212752782.246029</v>
      </c>
      <c r="DA59" s="38" t="e">
        <f>SUM(CO$8:CO59)+SUM(CS$8:CS59)+SUM(CW$8:CW59)</f>
        <v>#VALUE!</v>
      </c>
      <c r="DB59" s="38" t="e">
        <f>SUM(CP$8:CP59)+SUM(CT$8:CT59)+SUM(CX$8:CX59)</f>
        <v>#VALUE!</v>
      </c>
      <c r="DC59" s="39" t="e">
        <f t="shared" si="142"/>
        <v>#VALUE!</v>
      </c>
      <c r="DD59" s="39" t="e">
        <f t="shared" si="143"/>
        <v>#VALUE!</v>
      </c>
      <c r="DE59" s="39" t="e">
        <f t="shared" si="144"/>
        <v>#VALUE!</v>
      </c>
      <c r="DF59" s="39" t="e">
        <f t="shared" si="145"/>
        <v>#VALUE!</v>
      </c>
      <c r="DH59" s="8">
        <f t="shared" si="146"/>
        <v>1892879005.0187817</v>
      </c>
      <c r="DI59" s="8">
        <f t="shared" si="147"/>
        <v>3823615590.1379395</v>
      </c>
      <c r="DJ59" s="8">
        <f t="shared" si="148"/>
        <v>1892879005.0187817</v>
      </c>
      <c r="DK59" s="8">
        <f t="shared" si="149"/>
        <v>0</v>
      </c>
      <c r="DL59" s="8" t="e">
        <f t="shared" si="150"/>
        <v>#VALUE!</v>
      </c>
      <c r="DM59" s="8">
        <f t="shared" si="151"/>
        <v>0</v>
      </c>
      <c r="DN59" s="8" t="e">
        <f t="shared" si="152"/>
        <v>#VALUE!</v>
      </c>
      <c r="DO59" s="8" t="e">
        <f t="shared" si="153"/>
        <v>#VALUE!</v>
      </c>
      <c r="DP59" s="8">
        <f t="shared" si="154"/>
        <v>267125978.22140837</v>
      </c>
      <c r="DQ59" s="8">
        <f t="shared" si="155"/>
        <v>0</v>
      </c>
      <c r="DR59" s="8">
        <f t="shared" si="156"/>
        <v>267125978.22140837</v>
      </c>
      <c r="DS59" s="8">
        <f t="shared" si="157"/>
        <v>534251956.44281673</v>
      </c>
      <c r="DT59" s="38" t="e">
        <f>SUM(DH$8:DH59)+SUM(DL$8:DL59)+SUM(DP$8:DP59)</f>
        <v>#VALUE!</v>
      </c>
      <c r="DU59" s="38">
        <f>SUM(DI$8:DI59)+SUM(DM$8:DM59)+SUM(DQ$8:DQ59)</f>
        <v>13982587686.515293</v>
      </c>
      <c r="DV59" s="38" t="e">
        <f>SUM(DJ$8:DJ59)+SUM(DN$8:DN59)+SUM(DR$8:DR59)</f>
        <v>#VALUE!</v>
      </c>
      <c r="DW59" s="38" t="e">
        <f>SUM(DK$8:DK59)+SUM(DO$8:DO59)+SUM(DS$8:DS59)</f>
        <v>#VALUE!</v>
      </c>
      <c r="DX59" s="39" t="e">
        <f t="shared" si="158"/>
        <v>#VALUE!</v>
      </c>
      <c r="DY59" s="39" t="e">
        <f t="shared" si="159"/>
        <v>#VALUE!</v>
      </c>
      <c r="DZ59" s="39" t="e">
        <f t="shared" si="160"/>
        <v>#VALUE!</v>
      </c>
      <c r="EA59" s="39" t="e">
        <f t="shared" si="161"/>
        <v>#VALUE!</v>
      </c>
      <c r="EC59" s="8">
        <f t="shared" si="162"/>
        <v>1027991411.3417923</v>
      </c>
      <c r="ED59" s="8">
        <f t="shared" si="163"/>
        <v>2076542650.9104209</v>
      </c>
      <c r="EE59" s="8">
        <f t="shared" si="164"/>
        <v>1027991411.3417923</v>
      </c>
      <c r="EF59" s="8">
        <f t="shared" si="165"/>
        <v>0</v>
      </c>
      <c r="EG59" s="8" t="e">
        <f t="shared" si="166"/>
        <v>#VALUE!</v>
      </c>
      <c r="EH59" s="8">
        <f t="shared" si="167"/>
        <v>0</v>
      </c>
      <c r="EI59" s="8" t="e">
        <f t="shared" si="168"/>
        <v>#VALUE!</v>
      </c>
      <c r="EJ59" s="8" t="e">
        <f t="shared" si="169"/>
        <v>#VALUE!</v>
      </c>
      <c r="EK59" s="8">
        <f t="shared" si="170"/>
        <v>306092147.79972529</v>
      </c>
      <c r="EL59" s="8">
        <f t="shared" si="171"/>
        <v>0</v>
      </c>
      <c r="EM59" s="8">
        <f t="shared" si="172"/>
        <v>306092147.79972529</v>
      </c>
      <c r="EN59" s="8">
        <f t="shared" si="173"/>
        <v>612184295.59945059</v>
      </c>
      <c r="EO59" s="38" t="e">
        <f>SUM(EC$8:EC59)+SUM(EG$8:EG59)+SUM(EK$8:EK59)</f>
        <v>#VALUE!</v>
      </c>
      <c r="EP59" s="38">
        <f>SUM(ED$8:ED59)+SUM(EH$8:EH59)+SUM(EL$8:EL59)</f>
        <v>11327807334.497847</v>
      </c>
      <c r="EQ59" s="38" t="e">
        <f>SUM(EE$8:EE59)+SUM(EI$8:EI59)+SUM(EM$8:EM59)</f>
        <v>#VALUE!</v>
      </c>
      <c r="ER59" s="38" t="e">
        <f>SUM(EF$8:EF59)+SUM(EJ$8:EJ59)+SUM(EN$8:EN59)</f>
        <v>#VALUE!</v>
      </c>
      <c r="ES59" s="39" t="e">
        <f t="shared" si="174"/>
        <v>#VALUE!</v>
      </c>
      <c r="ET59" s="39" t="e">
        <f t="shared" si="175"/>
        <v>#VALUE!</v>
      </c>
      <c r="EU59" s="39" t="e">
        <f t="shared" si="176"/>
        <v>#VALUE!</v>
      </c>
      <c r="EV59" s="39" t="e">
        <f t="shared" si="177"/>
        <v>#VALUE!</v>
      </c>
      <c r="EX59" s="8">
        <f t="shared" si="178"/>
        <v>930790898.63484931</v>
      </c>
      <c r="EY59" s="8">
        <f t="shared" si="179"/>
        <v>1880197615.2423959</v>
      </c>
      <c r="EZ59" s="8">
        <f t="shared" si="180"/>
        <v>930790898.63484931</v>
      </c>
      <c r="FA59" s="8">
        <f t="shared" si="181"/>
        <v>0</v>
      </c>
      <c r="FB59" s="8" t="e">
        <f t="shared" si="182"/>
        <v>#VALUE!</v>
      </c>
      <c r="FC59" s="8">
        <f t="shared" si="183"/>
        <v>0</v>
      </c>
      <c r="FD59" s="8" t="e">
        <f t="shared" si="184"/>
        <v>#VALUE!</v>
      </c>
      <c r="FE59" s="8" t="e">
        <f t="shared" si="185"/>
        <v>#VALUE!</v>
      </c>
      <c r="FF59" s="8">
        <f t="shared" si="186"/>
        <v>351366505.37543774</v>
      </c>
      <c r="FG59" s="8">
        <f t="shared" si="187"/>
        <v>0</v>
      </c>
      <c r="FH59" s="8">
        <f t="shared" si="188"/>
        <v>351366505.37543774</v>
      </c>
      <c r="FI59" s="8">
        <f t="shared" si="189"/>
        <v>702733010.75087547</v>
      </c>
      <c r="FJ59" s="38" t="e">
        <f>SUM(EX$8:EX59)+SUM(FB$8:FB59)+SUM(FF$8:FF59)</f>
        <v>#VALUE!</v>
      </c>
      <c r="FK59" s="38">
        <f>SUM(EY$8:EY59)+SUM(FC$8:FC59)+SUM(FG$8:FG59)</f>
        <v>10161250213.890823</v>
      </c>
      <c r="FL59" s="38" t="e">
        <f>SUM(EZ$8:EZ59)+SUM(FD$8:FD59)+SUM(FH$8:FH59)</f>
        <v>#VALUE!</v>
      </c>
      <c r="FM59" s="38" t="e">
        <f>SUM(FA$8:FA59)+SUM(FE$8:FE59)+SUM(FI$8:FI59)</f>
        <v>#VALUE!</v>
      </c>
      <c r="FN59" s="39" t="e">
        <f t="shared" si="190"/>
        <v>#VALUE!</v>
      </c>
      <c r="FO59" s="39" t="e">
        <f t="shared" si="191"/>
        <v>#VALUE!</v>
      </c>
      <c r="FP59" s="39" t="e">
        <f t="shared" si="192"/>
        <v>#VALUE!</v>
      </c>
      <c r="FQ59" s="39" t="e">
        <f t="shared" si="193"/>
        <v>#VALUE!</v>
      </c>
    </row>
    <row r="60" spans="7:173" x14ac:dyDescent="0.2">
      <c r="G60" s="6">
        <v>53</v>
      </c>
      <c r="H60" s="6">
        <f>'[1]资源-木石铜粮'!BI58</f>
        <v>446039811.38144296</v>
      </c>
      <c r="I60" s="6">
        <f>'[1]资源-木石铜粮'!BJ58</f>
        <v>446039811.38144296</v>
      </c>
      <c r="J60" s="6">
        <f>'[1]资源-木石铜粮'!BK58</f>
        <v>446039811.38144296</v>
      </c>
      <c r="K60" s="6">
        <f>'[1]资源-木石铜粮'!BL58</f>
        <v>446039811.38144296</v>
      </c>
      <c r="L60" s="6">
        <f>'[1]资源-木石铜粮'!BM58</f>
        <v>446039811.38144296</v>
      </c>
      <c r="M60" s="6">
        <f>'[1]功能-战损相关'!EM63</f>
        <v>238859215.67662996</v>
      </c>
      <c r="N60" s="6">
        <f>'[1]功能-战损相关'!EN63</f>
        <v>309605422.42981464</v>
      </c>
      <c r="O60" s="6">
        <f>'[1]功能-战损相关'!EO63</f>
        <v>375920823.843162</v>
      </c>
      <c r="P60" s="6">
        <f>'[1]功能-战损相关'!EP63</f>
        <v>310061199.89825952</v>
      </c>
      <c r="Q60" s="6">
        <f>'[1]功能-战损相关'!EQ63</f>
        <v>177506904.03259072</v>
      </c>
      <c r="R60" s="6">
        <f>'[3]功能-圣人研究'!CA60</f>
        <v>122468824.95713246</v>
      </c>
      <c r="S60" s="6">
        <f>'[3]功能-圣人研究'!CB60</f>
        <v>145756130.01403075</v>
      </c>
      <c r="T60" s="6">
        <f>'[3]功能-圣人研究'!CC60</f>
        <v>183064767.91201878</v>
      </c>
      <c r="U60" s="6">
        <f>'[3]功能-圣人研究'!CD60</f>
        <v>237782984.16070473</v>
      </c>
      <c r="V60" s="6">
        <f>'[3]功能-圣人研究'!CE60</f>
        <v>319051065.61192435</v>
      </c>
      <c r="X60" s="6">
        <v>53</v>
      </c>
      <c r="Y60" s="6">
        <f>[4]士兵相关信息!AI59</f>
        <v>5975352.078096427</v>
      </c>
      <c r="Z60" s="6">
        <f>[4]士兵相关信息!AJ59</f>
        <v>4753144.7191738421</v>
      </c>
      <c r="AA60" s="6">
        <f>[4]士兵相关信息!AK59</f>
        <v>3430950.4703554967</v>
      </c>
      <c r="AB60" s="6">
        <f>[4]士兵相关信息!AL59</f>
        <v>2116614.971979111</v>
      </c>
      <c r="AC60" s="6">
        <f>[4]士兵相关信息!AM59</f>
        <v>1174525.8192624317</v>
      </c>
      <c r="AE60" s="6">
        <v>53</v>
      </c>
      <c r="AF60" s="6">
        <f>求节点(节奏总纲!D$4:D$163,H$8:H$167,节奏总纲!AA56)-IF($AE60=1,0,求节点(节奏总纲!D$4:D$163,H$8:H$167,节奏总纲!AA55))</f>
        <v>6396906452.2447243</v>
      </c>
      <c r="AG60" s="6">
        <f>求节点(节奏总纲!E$4:E$163,I$8:I$167,节奏总纲!AB56)-IF($AE60=1,0,求节点(节奏总纲!E$4:E$163,I$8:I$167,节奏总纲!AB55))</f>
        <v>6002980399.2694283</v>
      </c>
      <c r="AH60" s="6">
        <f>求节点(节奏总纲!F$4:F$163,J$8:J$167,节奏总纲!AC56)-IF($AE60=1,0,求节点(节奏总纲!F$4:F$163,J$8:J$167,节奏总纲!AC55))</f>
        <v>5662700812.5221939</v>
      </c>
      <c r="AI60" s="6">
        <f>求节点(节奏总纲!G$4:G$163,K$8:K$167,节奏总纲!AD56)-IF($AE60=1,0,求节点(节奏总纲!G$4:G$163,K$8:K$167,节奏总纲!AD55))</f>
        <v>8130858013.9370842</v>
      </c>
      <c r="AJ60" s="6">
        <f>求节点(节奏总纲!H$4:H$163,L$8:L$167,节奏总纲!AE56)-IF($AE60=1,0,求节点(节奏总纲!H$4:H$163,L$8:L$167,节奏总纲!AE55))</f>
        <v>7609027722.1278572</v>
      </c>
      <c r="AK60" s="6">
        <f>求节点(节奏总纲!D$4:D$163,M$8:M$167,节奏总纲!AA56)-IF($AE60=1,0,求节点(节奏总纲!D$4:D$163,M$8:M$167,节奏总纲!AA55))</f>
        <v>6500568466.2725601</v>
      </c>
      <c r="AL60" s="6">
        <f>求节点(节奏总纲!E$4:E$163,N$8:N$167,节奏总纲!AB56)-IF($AE60=1,0,求节点(节奏总纲!E$4:E$163,N$8:N$167,节奏总纲!AB55))</f>
        <v>7357814988.8591118</v>
      </c>
      <c r="AM60" s="6">
        <f>求节点(节奏总纲!F$4:F$163,O$8:O$167,节奏总纲!AC56)-IF($AE60=1,0,求节点(节奏总纲!F$4:F$163,O$8:O$167,节奏总纲!AC55))</f>
        <v>7277317904.5646057</v>
      </c>
      <c r="AN60" s="6">
        <f>求节点(节奏总纲!G$4:G$163,P$8:P$167,节奏总纲!AD56)-IF($AE60=1,0,求节点(节奏总纲!G$4:G$163,P$8:P$167,节奏总纲!AD55))</f>
        <v>5346930223.7167587</v>
      </c>
      <c r="AO60" s="6">
        <f>求节点(节奏总纲!H$4:H$163,Q$8:Q$167,节奏总纲!AE56)-IF($AE60=1,0,求节点(节奏总纲!H$4:H$163,Q$8:Q$167,节奏总纲!AE55))</f>
        <v>2673662782.4639721</v>
      </c>
      <c r="AP60" s="6">
        <f>求节点(节奏总纲!D$4:D$163,R$8:R$167,节奏总纲!AA56)-IF($AE60=1,0,求节点(节奏总纲!D$4:D$163,R$8:R$167,节奏总纲!AA55))</f>
        <v>949857300.16958523</v>
      </c>
      <c r="AQ60" s="6">
        <f>求节点(节奏总纲!E$4:E$163,S$8:S$167,节奏总纲!AB56)-IF($AE60=1,0,求节点(节奏总纲!E$4:E$163,S$8:S$167,节奏总纲!AB55))</f>
        <v>997048133.49762821</v>
      </c>
      <c r="AR60" s="6">
        <f>求节点(节奏总纲!F$4:F$163,T$8:T$167,节奏总纲!AC56)-IF($AE60=1,0,求节点(节奏总纲!F$4:F$163,T$8:T$167,节奏总纲!AC55))</f>
        <v>1091564667.6736012</v>
      </c>
      <c r="AS60" s="6">
        <f>求节点(节奏总纲!G$4:G$163,U$8:U$167,节奏总纲!AD56)-IF($AE60=1,0,求节点(节奏总纲!G$4:G$163,U$8:U$167,节奏总纲!AD55))</f>
        <v>1231128441.5702381</v>
      </c>
      <c r="AT60" s="6">
        <f>求节点(节奏总纲!H$4:H$163,V$8:V$167,节奏总纲!AE56)-IF($AE60=1,0,求节点(节奏总纲!H$4:H$163,V$8:V$167,节奏总纲!AE55))</f>
        <v>1412049214.219183</v>
      </c>
      <c r="AV60" s="6">
        <v>53</v>
      </c>
      <c r="AW60" s="6">
        <f>求节点(节奏总纲!D$4:D$163,Y$8:Y$167,节奏总纲!AA56)-IF($AV60=1,0,求节点(节奏总纲!D$4:D$163,Y$8:Y$167,节奏总纲!AA55))+求节点(节奏总纲!D$4:D$103,信息索引!AK$4:AK$163,节奏总纲!AA56)</f>
        <v>120280610.16358577</v>
      </c>
      <c r="AX60" s="6">
        <f>求节点(节奏总纲!E$4:E$163,Z$8:Z$167,节奏总纲!AB56)-IF($AV60=1,0,求节点(节奏总纲!E$4:E$163,Z$8:Z$167,节奏总纲!AB55))+求节点(节奏总纲!E$4:E$103,信息索引!AL$4:AL$163,节奏总纲!AB56)</f>
        <v>96224488.196908608</v>
      </c>
      <c r="AY60" s="6">
        <f>求节点(节奏总纲!F$4:F$163,AA$8:AA$167,节奏总纲!AC56)-IF($AV60=1,0,求节点(节奏总纲!F$4:F$163,AA$8:AA$167,节奏总纲!AC55))+求节点(节奏总纲!F$4:F$103,信息索引!AM$4:AM$163,节奏总纲!AC56)</f>
        <v>71374238.201206699</v>
      </c>
      <c r="AZ60" s="6">
        <f>求节点(节奏总纲!G$4:G$163,AB$8:AB$167,节奏总纲!AD56)-IF($AV60=1,0,求节点(节奏总纲!G$4:G$163,AB$8:AB$167,节奏总纲!AD55))+求节点(节奏总纲!G$4:G$103,信息索引!AN$4:AN$163,节奏总纲!AD56)</f>
        <v>42688230.988351844</v>
      </c>
      <c r="BA60" s="6">
        <f>求节点(节奏总纲!H$4:H$163,AC$8:AC$167,节奏总纲!AE56)-IF($AV60=1,0,求节点(节奏总纲!H$4:H$163,AC$8:AC$167,节奏总纲!AE55))+求节点(节奏总纲!H$4:H$103,信息索引!AO$4:AO$163,节奏总纲!AE56)</f>
        <v>17509584.767273165</v>
      </c>
      <c r="BC60" s="6">
        <v>2.04</v>
      </c>
      <c r="BD60" s="8">
        <v>53</v>
      </c>
      <c r="BE60" s="34">
        <f t="shared" si="108"/>
        <v>0.24752475247524752</v>
      </c>
      <c r="BF60" s="28">
        <f t="shared" si="109"/>
        <v>0.50495049504950495</v>
      </c>
      <c r="BG60" s="6">
        <f t="shared" si="110"/>
        <v>0.24752475247524752</v>
      </c>
      <c r="BH60" s="35">
        <v>0</v>
      </c>
      <c r="BI60" s="34" t="e">
        <f t="shared" si="111"/>
        <v>#VALUE!</v>
      </c>
      <c r="BJ60" s="6">
        <v>0</v>
      </c>
      <c r="BK60" s="6" t="e">
        <f t="shared" si="112"/>
        <v>#VALUE!</v>
      </c>
      <c r="BL60" s="28" t="e">
        <f>求节点(节奏总纲!D$4:D$163,[4]士兵阶位属性!CY$4:CY$163,节奏总纲!AA56)</f>
        <v>#VALUE!</v>
      </c>
      <c r="BM60" s="34">
        <f t="shared" si="22"/>
        <v>0.25</v>
      </c>
      <c r="BN60" s="6">
        <f t="shared" si="107"/>
        <v>0</v>
      </c>
      <c r="BO60" s="6">
        <f t="shared" si="23"/>
        <v>0.25</v>
      </c>
      <c r="BP60" s="35">
        <f t="shared" si="107"/>
        <v>0.5</v>
      </c>
      <c r="BQ60" s="6" t="e">
        <f t="shared" si="113"/>
        <v>#VALUE!</v>
      </c>
      <c r="BR60" s="8">
        <f t="shared" si="114"/>
        <v>1583392686.1991892</v>
      </c>
      <c r="BS60" s="8">
        <f t="shared" si="115"/>
        <v>3230121079.8463459</v>
      </c>
      <c r="BT60" s="8">
        <f t="shared" si="116"/>
        <v>1583392686.1991892</v>
      </c>
      <c r="BU60" s="8">
        <f t="shared" si="117"/>
        <v>0</v>
      </c>
      <c r="BV60" s="8" t="e">
        <f t="shared" si="118"/>
        <v>#VALUE!</v>
      </c>
      <c r="BW60" s="8">
        <f t="shared" si="119"/>
        <v>0</v>
      </c>
      <c r="BX60" s="8" t="e">
        <f t="shared" si="120"/>
        <v>#VALUE!</v>
      </c>
      <c r="BY60" s="8" t="e">
        <f t="shared" si="121"/>
        <v>#VALUE!</v>
      </c>
      <c r="BZ60" s="8">
        <f t="shared" si="122"/>
        <v>237464325.04239631</v>
      </c>
      <c r="CA60" s="8">
        <f t="shared" si="123"/>
        <v>0</v>
      </c>
      <c r="CB60" s="8">
        <f t="shared" si="124"/>
        <v>237464325.04239631</v>
      </c>
      <c r="CC60" s="8">
        <f t="shared" si="125"/>
        <v>474928650.08479261</v>
      </c>
      <c r="CD60" s="38" t="e">
        <f>SUM(BR$8:BR60)+SUM(BV$8:BV60)+SUM(BZ$8:BZ60)</f>
        <v>#VALUE!</v>
      </c>
      <c r="CE60" s="38">
        <f>SUM(BS$8:BS60)+SUM(BW$8:BW60)+SUM(CA$8:CA60)</f>
        <v>19669814778.617363</v>
      </c>
      <c r="CF60" s="38" t="e">
        <f>SUM(BT$8:BT60)+SUM(BX$8:BX60)+SUM(CB$8:CB60)</f>
        <v>#VALUE!</v>
      </c>
      <c r="CG60" s="38" t="e">
        <f>SUM(BU$8:BU60)+SUM(BY$8:BY60)+SUM(CC$8:CC60)</f>
        <v>#VALUE!</v>
      </c>
      <c r="CH60" s="39" t="e">
        <f t="shared" si="126"/>
        <v>#VALUE!</v>
      </c>
      <c r="CI60" s="39" t="e">
        <f t="shared" si="127"/>
        <v>#VALUE!</v>
      </c>
      <c r="CJ60" s="39" t="e">
        <f t="shared" si="128"/>
        <v>#VALUE!</v>
      </c>
      <c r="CK60" s="39" t="e">
        <f t="shared" si="129"/>
        <v>#VALUE!</v>
      </c>
      <c r="CL60" s="6">
        <v>0.78771511948135886</v>
      </c>
      <c r="CM60" s="8">
        <f t="shared" si="130"/>
        <v>1485886237.4429278</v>
      </c>
      <c r="CN60" s="8">
        <f t="shared" si="131"/>
        <v>3031207924.3835726</v>
      </c>
      <c r="CO60" s="8">
        <f t="shared" si="132"/>
        <v>1485886237.4429278</v>
      </c>
      <c r="CP60" s="8">
        <f t="shared" si="133"/>
        <v>0</v>
      </c>
      <c r="CQ60" s="8" t="e">
        <f t="shared" si="134"/>
        <v>#VALUE!</v>
      </c>
      <c r="CR60" s="8">
        <f t="shared" si="135"/>
        <v>0</v>
      </c>
      <c r="CS60" s="8" t="e">
        <f t="shared" si="136"/>
        <v>#VALUE!</v>
      </c>
      <c r="CT60" s="8" t="e">
        <f t="shared" si="137"/>
        <v>#VALUE!</v>
      </c>
      <c r="CU60" s="8">
        <f t="shared" si="138"/>
        <v>249262033.37440705</v>
      </c>
      <c r="CV60" s="8">
        <f t="shared" si="139"/>
        <v>0</v>
      </c>
      <c r="CW60" s="8">
        <f t="shared" si="140"/>
        <v>249262033.37440705</v>
      </c>
      <c r="CX60" s="8">
        <f t="shared" si="141"/>
        <v>498524066.74881411</v>
      </c>
      <c r="CY60" s="38" t="e">
        <f>SUM(CM$8:CM60)+SUM(CQ$8:CQ60)+SUM(CU$8:CU60)</f>
        <v>#VALUE!</v>
      </c>
      <c r="CZ60" s="38">
        <f>SUM(CN$8:CN60)+SUM(CR$8:CR60)+SUM(CV$8:CV60)</f>
        <v>18243960706.629601</v>
      </c>
      <c r="DA60" s="38" t="e">
        <f>SUM(CO$8:CO60)+SUM(CS$8:CS60)+SUM(CW$8:CW60)</f>
        <v>#VALUE!</v>
      </c>
      <c r="DB60" s="38" t="e">
        <f>SUM(CP$8:CP60)+SUM(CT$8:CT60)+SUM(CX$8:CX60)</f>
        <v>#VALUE!</v>
      </c>
      <c r="DC60" s="39" t="e">
        <f t="shared" si="142"/>
        <v>#VALUE!</v>
      </c>
      <c r="DD60" s="39" t="e">
        <f t="shared" si="143"/>
        <v>#VALUE!</v>
      </c>
      <c r="DE60" s="39" t="e">
        <f t="shared" si="144"/>
        <v>#VALUE!</v>
      </c>
      <c r="DF60" s="39" t="e">
        <f t="shared" si="145"/>
        <v>#VALUE!</v>
      </c>
      <c r="DH60" s="8">
        <f t="shared" si="146"/>
        <v>1401658616.9609392</v>
      </c>
      <c r="DI60" s="8">
        <f t="shared" si="147"/>
        <v>2859383578.6003156</v>
      </c>
      <c r="DJ60" s="8">
        <f t="shared" si="148"/>
        <v>1401658616.9609392</v>
      </c>
      <c r="DK60" s="8">
        <f t="shared" si="149"/>
        <v>0</v>
      </c>
      <c r="DL60" s="8" t="e">
        <f t="shared" si="150"/>
        <v>#VALUE!</v>
      </c>
      <c r="DM60" s="8">
        <f t="shared" si="151"/>
        <v>0</v>
      </c>
      <c r="DN60" s="8" t="e">
        <f t="shared" si="152"/>
        <v>#VALUE!</v>
      </c>
      <c r="DO60" s="8" t="e">
        <f t="shared" si="153"/>
        <v>#VALUE!</v>
      </c>
      <c r="DP60" s="8">
        <f t="shared" si="154"/>
        <v>272891166.91840029</v>
      </c>
      <c r="DQ60" s="8">
        <f t="shared" si="155"/>
        <v>0</v>
      </c>
      <c r="DR60" s="8">
        <f t="shared" si="156"/>
        <v>272891166.91840029</v>
      </c>
      <c r="DS60" s="8">
        <f t="shared" si="157"/>
        <v>545782333.83680058</v>
      </c>
      <c r="DT60" s="38" t="e">
        <f>SUM(DH$8:DH60)+SUM(DL$8:DL60)+SUM(DP$8:DP60)</f>
        <v>#VALUE!</v>
      </c>
      <c r="DU60" s="38">
        <f>SUM(DI$8:DI60)+SUM(DM$8:DM60)+SUM(DQ$8:DQ60)</f>
        <v>16841971265.115608</v>
      </c>
      <c r="DV60" s="38" t="e">
        <f>SUM(DJ$8:DJ60)+SUM(DN$8:DN60)+SUM(DR$8:DR60)</f>
        <v>#VALUE!</v>
      </c>
      <c r="DW60" s="38" t="e">
        <f>SUM(DK$8:DK60)+SUM(DO$8:DO60)+SUM(DS$8:DS60)</f>
        <v>#VALUE!</v>
      </c>
      <c r="DX60" s="39" t="e">
        <f t="shared" si="158"/>
        <v>#VALUE!</v>
      </c>
      <c r="DY60" s="39" t="e">
        <f t="shared" si="159"/>
        <v>#VALUE!</v>
      </c>
      <c r="DZ60" s="39" t="e">
        <f t="shared" si="160"/>
        <v>#VALUE!</v>
      </c>
      <c r="EA60" s="39" t="e">
        <f t="shared" si="161"/>
        <v>#VALUE!</v>
      </c>
      <c r="EC60" s="8">
        <f t="shared" si="162"/>
        <v>2012588617.3111594</v>
      </c>
      <c r="ED60" s="8">
        <f t="shared" si="163"/>
        <v>4105680779.3147655</v>
      </c>
      <c r="EE60" s="8">
        <f t="shared" si="164"/>
        <v>2012588617.3111594</v>
      </c>
      <c r="EF60" s="8">
        <f t="shared" si="165"/>
        <v>0</v>
      </c>
      <c r="EG60" s="8" t="e">
        <f t="shared" si="166"/>
        <v>#VALUE!</v>
      </c>
      <c r="EH60" s="8">
        <f t="shared" si="167"/>
        <v>0</v>
      </c>
      <c r="EI60" s="8" t="e">
        <f t="shared" si="168"/>
        <v>#VALUE!</v>
      </c>
      <c r="EJ60" s="8" t="e">
        <f t="shared" si="169"/>
        <v>#VALUE!</v>
      </c>
      <c r="EK60" s="8">
        <f t="shared" si="170"/>
        <v>307782110.39255953</v>
      </c>
      <c r="EL60" s="8">
        <f t="shared" si="171"/>
        <v>0</v>
      </c>
      <c r="EM60" s="8">
        <f t="shared" si="172"/>
        <v>307782110.39255953</v>
      </c>
      <c r="EN60" s="8">
        <f t="shared" si="173"/>
        <v>615564220.78511906</v>
      </c>
      <c r="EO60" s="38" t="e">
        <f>SUM(EC$8:EC60)+SUM(EG$8:EG60)+SUM(EK$8:EK60)</f>
        <v>#VALUE!</v>
      </c>
      <c r="EP60" s="38">
        <f>SUM(ED$8:ED60)+SUM(EH$8:EH60)+SUM(EL$8:EL60)</f>
        <v>15433488113.812613</v>
      </c>
      <c r="EQ60" s="38" t="e">
        <f>SUM(EE$8:EE60)+SUM(EI$8:EI60)+SUM(EM$8:EM60)</f>
        <v>#VALUE!</v>
      </c>
      <c r="ER60" s="38" t="e">
        <f>SUM(EF$8:EF60)+SUM(EJ$8:EJ60)+SUM(EN$8:EN60)</f>
        <v>#VALUE!</v>
      </c>
      <c r="ES60" s="39" t="e">
        <f t="shared" si="174"/>
        <v>#VALUE!</v>
      </c>
      <c r="ET60" s="39" t="e">
        <f t="shared" si="175"/>
        <v>#VALUE!</v>
      </c>
      <c r="EU60" s="39" t="e">
        <f t="shared" si="176"/>
        <v>#VALUE!</v>
      </c>
      <c r="EV60" s="39" t="e">
        <f t="shared" si="177"/>
        <v>#VALUE!</v>
      </c>
      <c r="EX60" s="8">
        <f t="shared" si="178"/>
        <v>1883422703.4969943</v>
      </c>
      <c r="EY60" s="8">
        <f t="shared" si="179"/>
        <v>3842182315.1338687</v>
      </c>
      <c r="EZ60" s="8">
        <f t="shared" si="180"/>
        <v>1883422703.4969943</v>
      </c>
      <c r="FA60" s="8">
        <f t="shared" si="181"/>
        <v>0</v>
      </c>
      <c r="FB60" s="8" t="e">
        <f t="shared" si="182"/>
        <v>#VALUE!</v>
      </c>
      <c r="FC60" s="8">
        <f t="shared" si="183"/>
        <v>0</v>
      </c>
      <c r="FD60" s="8" t="e">
        <f t="shared" si="184"/>
        <v>#VALUE!</v>
      </c>
      <c r="FE60" s="8" t="e">
        <f t="shared" si="185"/>
        <v>#VALUE!</v>
      </c>
      <c r="FF60" s="8">
        <f t="shared" si="186"/>
        <v>353012303.55479574</v>
      </c>
      <c r="FG60" s="8">
        <f t="shared" si="187"/>
        <v>0</v>
      </c>
      <c r="FH60" s="8">
        <f t="shared" si="188"/>
        <v>353012303.55479574</v>
      </c>
      <c r="FI60" s="8">
        <f t="shared" si="189"/>
        <v>706024607.10959148</v>
      </c>
      <c r="FJ60" s="38" t="e">
        <f>SUM(EX$8:EX60)+SUM(FB$8:FB60)+SUM(FF$8:FF60)</f>
        <v>#VALUE!</v>
      </c>
      <c r="FK60" s="38">
        <f>SUM(EY$8:EY60)+SUM(FC$8:FC60)+SUM(FG$8:FG60)</f>
        <v>14003432529.024693</v>
      </c>
      <c r="FL60" s="38" t="e">
        <f>SUM(EZ$8:EZ60)+SUM(FD$8:FD60)+SUM(FH$8:FH60)</f>
        <v>#VALUE!</v>
      </c>
      <c r="FM60" s="38" t="e">
        <f>SUM(FA$8:FA60)+SUM(FE$8:FE60)+SUM(FI$8:FI60)</f>
        <v>#VALUE!</v>
      </c>
      <c r="FN60" s="39" t="e">
        <f t="shared" si="190"/>
        <v>#VALUE!</v>
      </c>
      <c r="FO60" s="39" t="e">
        <f t="shared" si="191"/>
        <v>#VALUE!</v>
      </c>
      <c r="FP60" s="39" t="e">
        <f t="shared" si="192"/>
        <v>#VALUE!</v>
      </c>
      <c r="FQ60" s="39" t="e">
        <f t="shared" si="193"/>
        <v>#VALUE!</v>
      </c>
    </row>
    <row r="61" spans="7:173" x14ac:dyDescent="0.2">
      <c r="G61" s="6">
        <v>54</v>
      </c>
      <c r="H61" s="6">
        <f>'[1]资源-木石铜粮'!BI59</f>
        <v>495763117.40878624</v>
      </c>
      <c r="I61" s="6">
        <f>'[1]资源-木石铜粮'!BJ59</f>
        <v>495763117.40878624</v>
      </c>
      <c r="J61" s="6">
        <f>'[1]资源-木石铜粮'!BK59</f>
        <v>495763117.40878624</v>
      </c>
      <c r="K61" s="6">
        <f>'[1]资源-木石铜粮'!BL59</f>
        <v>495763117.40878624</v>
      </c>
      <c r="L61" s="6">
        <f>'[1]资源-木石铜粮'!BM59</f>
        <v>495763117.40878624</v>
      </c>
      <c r="M61" s="6">
        <f>'[1]功能-战损相关'!EM64</f>
        <v>264504574.31101841</v>
      </c>
      <c r="N61" s="6">
        <f>'[1]功能-战损相关'!EN64</f>
        <v>343365142.72055036</v>
      </c>
      <c r="O61" s="6">
        <f>'[1]功能-战损相关'!EO64</f>
        <v>413029922.55356443</v>
      </c>
      <c r="P61" s="6">
        <f>'[1]功能-战损相关'!EP64</f>
        <v>341078776.25797814</v>
      </c>
      <c r="Q61" s="6">
        <f>'[1]功能-战损相关'!EQ64</f>
        <v>194609063.9821775</v>
      </c>
      <c r="R61" s="6">
        <f>'[3]功能-圣人研究'!CA61</f>
        <v>136083268.72453949</v>
      </c>
      <c r="S61" s="6">
        <f>'[3]功能-圣人研究'!CB61</f>
        <v>161864013.50127277</v>
      </c>
      <c r="T61" s="6">
        <f>'[3]功能-圣人研究'!CC61</f>
        <v>201634328.13412231</v>
      </c>
      <c r="U61" s="6">
        <f>'[3]功能-圣人研究'!CD61</f>
        <v>260936551.68035492</v>
      </c>
      <c r="V61" s="6">
        <f>'[3]功能-圣人研究'!CE61</f>
        <v>349428558.1354692</v>
      </c>
      <c r="X61" s="6">
        <v>54</v>
      </c>
      <c r="Y61" s="6">
        <f>[4]士兵相关信息!AI60</f>
        <v>6744508.1940452708</v>
      </c>
      <c r="Z61" s="6">
        <f>[4]士兵相关信息!AJ60</f>
        <v>5374153.1741116904</v>
      </c>
      <c r="AA61" s="6">
        <f>[4]士兵相关信息!AK60</f>
        <v>3872974.3001952325</v>
      </c>
      <c r="AB61" s="6">
        <f>[4]士兵相关信息!AL60</f>
        <v>2344854.8880891367</v>
      </c>
      <c r="AC61" s="6">
        <f>[4]士兵相关信息!AM60</f>
        <v>1251068.9884946859</v>
      </c>
      <c r="AE61" s="6">
        <v>54</v>
      </c>
      <c r="AF61" s="6">
        <f>求节点(节奏总纲!D$4:D$163,H$8:H$167,节奏总纲!AA57)-IF($AE61=1,0,求节点(节奏总纲!D$4:D$163,H$8:H$167,节奏总纲!AA56))</f>
        <v>7310508362.0730438</v>
      </c>
      <c r="AG61" s="6">
        <f>求节点(节奏总纲!E$4:E$163,I$8:I$167,节奏总纲!AB57)-IF($AE61=1,0,求节点(节奏总纲!E$4:E$163,I$8:I$167,节奏总纲!AB56))</f>
        <v>6907138518.0278854</v>
      </c>
      <c r="AH61" s="6">
        <f>求节点(节奏总纲!F$4:F$163,J$8:J$167,节奏总纲!AC57)-IF($AE61=1,0,求节点(节奏总纲!F$4:F$163,J$8:J$167,节奏总纲!AC56))</f>
        <v>6180839679.4395485</v>
      </c>
      <c r="AI61" s="6">
        <f>求节点(节奏总纲!G$4:G$163,K$8:K$167,节奏总纲!AD57)-IF($AE61=1,0,求节点(节奏总纲!G$4:G$163,K$8:K$167,节奏总纲!AD56))</f>
        <v>5680854731.7027283</v>
      </c>
      <c r="AJ61" s="6">
        <f>求节点(节奏总纲!H$4:H$163,L$8:L$167,节奏总纲!AE57)-IF($AE61=1,0,求节点(节奏总纲!H$4:H$163,L$8:L$167,节奏总纲!AE56))</f>
        <v>5309368386.3044167</v>
      </c>
      <c r="AK61" s="6">
        <f>求节点(节奏总纲!D$4:D$163,M$8:M$167,节奏总纲!AA57)-IF($AE61=1,0,求节点(节奏总纲!D$4:D$163,M$8:M$167,节奏总纲!AA56))</f>
        <v>8183496106.6207886</v>
      </c>
      <c r="AL61" s="6">
        <f>求节点(节奏总纲!E$4:E$163,N$8:N$167,节奏总纲!AB57)-IF($AE61=1,0,求节点(节奏总纲!E$4:E$163,N$8:N$167,节奏总纲!AB56))</f>
        <v>9326242305.483139</v>
      </c>
      <c r="AM61" s="6">
        <f>求节点(节奏总纲!F$4:F$163,O$8:O$167,节奏总纲!AC57)-IF($AE61=1,0,求节点(节奏总纲!F$4:F$163,O$8:O$167,节奏总纲!AC56))</f>
        <v>9213594380.4511337</v>
      </c>
      <c r="AN61" s="6">
        <f>求节点(节奏总纲!G$4:G$163,P$8:P$167,节奏总纲!AD57)-IF($AE61=1,0,求节点(节奏总纲!G$4:G$163,P$8:P$167,节奏总纲!AD56))</f>
        <v>6751191701.2563019</v>
      </c>
      <c r="AO61" s="6">
        <f>求节点(节奏总纲!H$4:H$163,Q$8:Q$167,节奏总纲!AE57)-IF($AE61=1,0,求节点(节奏总纲!H$4:H$163,Q$8:Q$167,节奏总纲!AE56))</f>
        <v>3289126092.8894138</v>
      </c>
      <c r="AP61" s="6">
        <f>求节点(节奏总纲!D$4:D$163,R$8:R$167,节奏总纲!AA57)-IF($AE61=1,0,求节点(节奏总纲!D$4:D$163,R$8:R$167,节奏总纲!AA56))</f>
        <v>1065421679.3495464</v>
      </c>
      <c r="AQ61" s="6">
        <f>求节点(节奏总纲!E$4:E$163,S$8:S$167,节奏总纲!AB57)-IF($AE61=1,0,求节点(节奏总纲!E$4:E$163,S$8:S$167,节奏总纲!AB56))</f>
        <v>1119551953.588027</v>
      </c>
      <c r="AR61" s="6">
        <f>求节点(节奏总纲!F$4:F$163,T$8:T$167,节奏总纲!AC57)-IF($AE61=1,0,求节点(节奏总纲!F$4:F$163,T$8:T$167,节奏总纲!AC56))</f>
        <v>1230654386.5556974</v>
      </c>
      <c r="AS61" s="6">
        <f>求节点(节奏总纲!G$4:G$163,U$8:U$167,节奏总纲!AD57)-IF($AE61=1,0,求节点(节奏总纲!G$4:G$163,U$8:U$167,节奏总纲!AD56))</f>
        <v>1395428767.8605309</v>
      </c>
      <c r="AT61" s="6">
        <f>求节点(节奏总纲!H$4:H$163,V$8:V$167,节奏总纲!AE57)-IF($AE61=1,0,求节点(节奏总纲!H$4:H$163,V$8:V$167,节奏总纲!AE56))</f>
        <v>1589199611.2152653</v>
      </c>
      <c r="AV61" s="6">
        <v>54</v>
      </c>
      <c r="AW61" s="6">
        <f>求节点(节奏总纲!D$4:D$163,Y$8:Y$167,节奏总纲!AA57)-IF($AV61=1,0,求节点(节奏总纲!D$4:D$163,Y$8:Y$167,节奏总纲!AA56))+求节点(节奏总纲!D$4:D$103,信息索引!AK$4:AK$163,节奏总纲!AA57)</f>
        <v>139274662.93191573</v>
      </c>
      <c r="AX61" s="6">
        <f>求节点(节奏总纲!E$4:E$163,Z$8:Z$167,节奏总纲!AB57)-IF($AV61=1,0,求节点(节奏总纲!E$4:E$163,Z$8:Z$167,节奏总纲!AB56))+求节点(节奏总纲!E$4:E$103,信息索引!AL$4:AL$163,节奏总纲!AB57)</f>
        <v>111419730.41157259</v>
      </c>
      <c r="AY61" s="6">
        <f>求节点(节奏总纲!F$4:F$163,AA$8:AA$167,节奏总纲!AC57)-IF($AV61=1,0,求节点(节奏总纲!F$4:F$163,AA$8:AA$167,节奏总纲!AC56))+求节点(节奏总纲!F$4:F$103,信息索引!AM$4:AM$163,节奏总纲!AC57)</f>
        <v>83495399.917119399</v>
      </c>
      <c r="AZ61" s="6">
        <f>求节点(节奏总纲!G$4:G$163,AB$8:AB$167,节奏总纲!AD57)-IF($AV61=1,0,求节点(节奏总纲!G$4:G$163,AB$8:AB$167,节奏总纲!AD56))+求节点(节奏总纲!G$4:G$103,信息索引!AN$4:AN$163,节奏总纲!AD57)</f>
        <v>53578968.936060332</v>
      </c>
      <c r="BA61" s="6">
        <f>求节点(节奏总纲!H$4:H$163,AC$8:AC$167,节奏总纲!AE57)-IF($AV61=1,0,求节点(节奏总纲!H$4:H$163,AC$8:AC$167,节奏总纲!AE56))+求节点(节奏总纲!H$4:H$103,信息索引!AO$4:AO$163,节奏总纲!AE57)</f>
        <v>21438917.230018348</v>
      </c>
      <c r="BC61" s="6">
        <v>2.06</v>
      </c>
      <c r="BD61" s="8">
        <v>54</v>
      </c>
      <c r="BE61" s="34">
        <f t="shared" si="108"/>
        <v>0.24630541871921185</v>
      </c>
      <c r="BF61" s="28">
        <f t="shared" si="109"/>
        <v>0.50738916256157629</v>
      </c>
      <c r="BG61" s="6">
        <f t="shared" si="110"/>
        <v>0.24630541871921185</v>
      </c>
      <c r="BH61" s="35">
        <v>0</v>
      </c>
      <c r="BI61" s="34" t="e">
        <f t="shared" si="111"/>
        <v>#VALUE!</v>
      </c>
      <c r="BJ61" s="6">
        <v>0</v>
      </c>
      <c r="BK61" s="6" t="e">
        <f t="shared" si="112"/>
        <v>#VALUE!</v>
      </c>
      <c r="BL61" s="28" t="e">
        <f>求节点(节奏总纲!D$4:D$163,[4]士兵阶位属性!CY$4:CY$163,节奏总纲!AA57)</f>
        <v>#VALUE!</v>
      </c>
      <c r="BM61" s="34">
        <f t="shared" si="22"/>
        <v>0.25</v>
      </c>
      <c r="BN61" s="6">
        <f t="shared" si="107"/>
        <v>0</v>
      </c>
      <c r="BO61" s="6">
        <f t="shared" si="23"/>
        <v>0.25</v>
      </c>
      <c r="BP61" s="35">
        <f t="shared" si="107"/>
        <v>0.5</v>
      </c>
      <c r="BQ61" s="6" t="e">
        <f t="shared" si="113"/>
        <v>#VALUE!</v>
      </c>
      <c r="BR61" s="8">
        <f t="shared" si="114"/>
        <v>1800617823.1707008</v>
      </c>
      <c r="BS61" s="8">
        <f t="shared" si="115"/>
        <v>3709272715.7316422</v>
      </c>
      <c r="BT61" s="8">
        <f t="shared" si="116"/>
        <v>1800617823.1707008</v>
      </c>
      <c r="BU61" s="8">
        <f t="shared" si="117"/>
        <v>0</v>
      </c>
      <c r="BV61" s="8" t="e">
        <f t="shared" si="118"/>
        <v>#VALUE!</v>
      </c>
      <c r="BW61" s="8">
        <f t="shared" si="119"/>
        <v>0</v>
      </c>
      <c r="BX61" s="8" t="e">
        <f t="shared" si="120"/>
        <v>#VALUE!</v>
      </c>
      <c r="BY61" s="8" t="e">
        <f t="shared" si="121"/>
        <v>#VALUE!</v>
      </c>
      <c r="BZ61" s="8">
        <f t="shared" si="122"/>
        <v>266355419.83738661</v>
      </c>
      <c r="CA61" s="8">
        <f t="shared" si="123"/>
        <v>0</v>
      </c>
      <c r="CB61" s="8">
        <f t="shared" si="124"/>
        <v>266355419.83738661</v>
      </c>
      <c r="CC61" s="8">
        <f t="shared" si="125"/>
        <v>532710839.67477322</v>
      </c>
      <c r="CD61" s="38" t="e">
        <f>SUM(BR$8:BR61)+SUM(BV$8:BV61)+SUM(BZ$8:BZ61)</f>
        <v>#VALUE!</v>
      </c>
      <c r="CE61" s="38">
        <f>SUM(BS$8:BS61)+SUM(BW$8:BW61)+SUM(CA$8:CA61)</f>
        <v>23379087494.349007</v>
      </c>
      <c r="CF61" s="38" t="e">
        <f>SUM(BT$8:BT61)+SUM(BX$8:BX61)+SUM(CB$8:CB61)</f>
        <v>#VALUE!</v>
      </c>
      <c r="CG61" s="38" t="e">
        <f>SUM(BU$8:BU61)+SUM(BY$8:BY61)+SUM(CC$8:CC61)</f>
        <v>#VALUE!</v>
      </c>
      <c r="CH61" s="39" t="e">
        <f t="shared" si="126"/>
        <v>#VALUE!</v>
      </c>
      <c r="CI61" s="39" t="e">
        <f t="shared" si="127"/>
        <v>#VALUE!</v>
      </c>
      <c r="CJ61" s="39" t="e">
        <f t="shared" si="128"/>
        <v>#VALUE!</v>
      </c>
      <c r="CK61" s="39" t="e">
        <f t="shared" si="129"/>
        <v>#VALUE!</v>
      </c>
      <c r="CL61" s="6">
        <v>0.79222923378859522</v>
      </c>
      <c r="CM61" s="8">
        <f t="shared" si="130"/>
        <v>1701265644.8344548</v>
      </c>
      <c r="CN61" s="8">
        <f t="shared" si="131"/>
        <v>3504607228.3589759</v>
      </c>
      <c r="CO61" s="8">
        <f t="shared" si="132"/>
        <v>1701265644.8344548</v>
      </c>
      <c r="CP61" s="8">
        <f t="shared" si="133"/>
        <v>0</v>
      </c>
      <c r="CQ61" s="8" t="e">
        <f t="shared" si="134"/>
        <v>#VALUE!</v>
      </c>
      <c r="CR61" s="8">
        <f t="shared" si="135"/>
        <v>0</v>
      </c>
      <c r="CS61" s="8" t="e">
        <f t="shared" si="136"/>
        <v>#VALUE!</v>
      </c>
      <c r="CT61" s="8" t="e">
        <f t="shared" si="137"/>
        <v>#VALUE!</v>
      </c>
      <c r="CU61" s="8">
        <f t="shared" si="138"/>
        <v>279887988.39700675</v>
      </c>
      <c r="CV61" s="8">
        <f t="shared" si="139"/>
        <v>0</v>
      </c>
      <c r="CW61" s="8">
        <f t="shared" si="140"/>
        <v>279887988.39700675</v>
      </c>
      <c r="CX61" s="8">
        <f t="shared" si="141"/>
        <v>559775976.7940135</v>
      </c>
      <c r="CY61" s="38" t="e">
        <f>SUM(CM$8:CM61)+SUM(CQ$8:CQ61)+SUM(CU$8:CU61)</f>
        <v>#VALUE!</v>
      </c>
      <c r="CZ61" s="38">
        <f>SUM(CN$8:CN61)+SUM(CR$8:CR61)+SUM(CV$8:CV61)</f>
        <v>21748567934.988575</v>
      </c>
      <c r="DA61" s="38" t="e">
        <f>SUM(CO$8:CO61)+SUM(CS$8:CS61)+SUM(CW$8:CW61)</f>
        <v>#VALUE!</v>
      </c>
      <c r="DB61" s="38" t="e">
        <f>SUM(CP$8:CP61)+SUM(CT$8:CT61)+SUM(CX$8:CX61)</f>
        <v>#VALUE!</v>
      </c>
      <c r="DC61" s="39" t="e">
        <f t="shared" si="142"/>
        <v>#VALUE!</v>
      </c>
      <c r="DD61" s="39" t="e">
        <f t="shared" si="143"/>
        <v>#VALUE!</v>
      </c>
      <c r="DE61" s="39" t="e">
        <f t="shared" si="144"/>
        <v>#VALUE!</v>
      </c>
      <c r="DF61" s="39" t="e">
        <f t="shared" si="145"/>
        <v>#VALUE!</v>
      </c>
      <c r="DH61" s="8">
        <f t="shared" si="146"/>
        <v>1522374305.2806771</v>
      </c>
      <c r="DI61" s="8">
        <f t="shared" si="147"/>
        <v>3136091068.8781943</v>
      </c>
      <c r="DJ61" s="8">
        <f t="shared" si="148"/>
        <v>1522374305.2806771</v>
      </c>
      <c r="DK61" s="8">
        <f t="shared" si="149"/>
        <v>0</v>
      </c>
      <c r="DL61" s="8" t="e">
        <f t="shared" si="150"/>
        <v>#VALUE!</v>
      </c>
      <c r="DM61" s="8">
        <f t="shared" si="151"/>
        <v>0</v>
      </c>
      <c r="DN61" s="8" t="e">
        <f t="shared" si="152"/>
        <v>#VALUE!</v>
      </c>
      <c r="DO61" s="8" t="e">
        <f t="shared" si="153"/>
        <v>#VALUE!</v>
      </c>
      <c r="DP61" s="8">
        <f t="shared" si="154"/>
        <v>307663596.63892436</v>
      </c>
      <c r="DQ61" s="8">
        <f t="shared" si="155"/>
        <v>0</v>
      </c>
      <c r="DR61" s="8">
        <f t="shared" si="156"/>
        <v>307663596.63892436</v>
      </c>
      <c r="DS61" s="8">
        <f t="shared" si="157"/>
        <v>615327193.27784872</v>
      </c>
      <c r="DT61" s="38" t="e">
        <f>SUM(DH$8:DH61)+SUM(DL$8:DL61)+SUM(DP$8:DP61)</f>
        <v>#VALUE!</v>
      </c>
      <c r="DU61" s="38">
        <f>SUM(DI$8:DI61)+SUM(DM$8:DM61)+SUM(DQ$8:DQ61)</f>
        <v>19978062333.993801</v>
      </c>
      <c r="DV61" s="38" t="e">
        <f>SUM(DJ$8:DJ61)+SUM(DN$8:DN61)+SUM(DR$8:DR61)</f>
        <v>#VALUE!</v>
      </c>
      <c r="DW61" s="38" t="e">
        <f>SUM(DK$8:DK61)+SUM(DO$8:DO61)+SUM(DS$8:DS61)</f>
        <v>#VALUE!</v>
      </c>
      <c r="DX61" s="39" t="e">
        <f t="shared" si="158"/>
        <v>#VALUE!</v>
      </c>
      <c r="DY61" s="39" t="e">
        <f t="shared" si="159"/>
        <v>#VALUE!</v>
      </c>
      <c r="DZ61" s="39" t="e">
        <f t="shared" si="160"/>
        <v>#VALUE!</v>
      </c>
      <c r="EA61" s="39" t="e">
        <f t="shared" si="161"/>
        <v>#VALUE!</v>
      </c>
      <c r="EC61" s="8">
        <f t="shared" si="162"/>
        <v>1399225303.3750565</v>
      </c>
      <c r="ED61" s="8">
        <f t="shared" si="163"/>
        <v>2882404124.9526153</v>
      </c>
      <c r="EE61" s="8">
        <f t="shared" si="164"/>
        <v>1399225303.3750565</v>
      </c>
      <c r="EF61" s="8">
        <f t="shared" si="165"/>
        <v>0</v>
      </c>
      <c r="EG61" s="8" t="e">
        <f t="shared" si="166"/>
        <v>#VALUE!</v>
      </c>
      <c r="EH61" s="8">
        <f t="shared" si="167"/>
        <v>0</v>
      </c>
      <c r="EI61" s="8" t="e">
        <f t="shared" si="168"/>
        <v>#VALUE!</v>
      </c>
      <c r="EJ61" s="8" t="e">
        <f t="shared" si="169"/>
        <v>#VALUE!</v>
      </c>
      <c r="EK61" s="8">
        <f t="shared" si="170"/>
        <v>348857191.96513271</v>
      </c>
      <c r="EL61" s="8">
        <f t="shared" si="171"/>
        <v>0</v>
      </c>
      <c r="EM61" s="8">
        <f t="shared" si="172"/>
        <v>348857191.96513271</v>
      </c>
      <c r="EN61" s="8">
        <f t="shared" si="173"/>
        <v>697714383.93026543</v>
      </c>
      <c r="EO61" s="38" t="e">
        <f>SUM(EC$8:EC61)+SUM(EG$8:EG61)+SUM(EK$8:EK61)</f>
        <v>#VALUE!</v>
      </c>
      <c r="EP61" s="38">
        <f>SUM(ED$8:ED61)+SUM(EH$8:EH61)+SUM(EL$8:EL61)</f>
        <v>18315892238.765228</v>
      </c>
      <c r="EQ61" s="38" t="e">
        <f>SUM(EE$8:EE61)+SUM(EI$8:EI61)+SUM(EM$8:EM61)</f>
        <v>#VALUE!</v>
      </c>
      <c r="ER61" s="38" t="e">
        <f>SUM(EF$8:EF61)+SUM(EJ$8:EJ61)+SUM(EN$8:EN61)</f>
        <v>#VALUE!</v>
      </c>
      <c r="ES61" s="39" t="e">
        <f t="shared" si="174"/>
        <v>#VALUE!</v>
      </c>
      <c r="ET61" s="39" t="e">
        <f t="shared" si="175"/>
        <v>#VALUE!</v>
      </c>
      <c r="EU61" s="39" t="e">
        <f t="shared" si="176"/>
        <v>#VALUE!</v>
      </c>
      <c r="EV61" s="39" t="e">
        <f t="shared" si="177"/>
        <v>#VALUE!</v>
      </c>
      <c r="EX61" s="8">
        <f t="shared" si="178"/>
        <v>1307726203.5232556</v>
      </c>
      <c r="EY61" s="8">
        <f t="shared" si="179"/>
        <v>2693915979.2579055</v>
      </c>
      <c r="EZ61" s="8">
        <f t="shared" si="180"/>
        <v>1307726203.5232556</v>
      </c>
      <c r="FA61" s="8">
        <f t="shared" si="181"/>
        <v>0</v>
      </c>
      <c r="FB61" s="8" t="e">
        <f t="shared" si="182"/>
        <v>#VALUE!</v>
      </c>
      <c r="FC61" s="8">
        <f t="shared" si="183"/>
        <v>0</v>
      </c>
      <c r="FD61" s="8" t="e">
        <f t="shared" si="184"/>
        <v>#VALUE!</v>
      </c>
      <c r="FE61" s="8" t="e">
        <f t="shared" si="185"/>
        <v>#VALUE!</v>
      </c>
      <c r="FF61" s="8">
        <f t="shared" si="186"/>
        <v>397299902.80381632</v>
      </c>
      <c r="FG61" s="8">
        <f t="shared" si="187"/>
        <v>0</v>
      </c>
      <c r="FH61" s="8">
        <f t="shared" si="188"/>
        <v>397299902.80381632</v>
      </c>
      <c r="FI61" s="8">
        <f t="shared" si="189"/>
        <v>794599805.60763264</v>
      </c>
      <c r="FJ61" s="38" t="e">
        <f>SUM(EX$8:EX61)+SUM(FB$8:FB61)+SUM(FF$8:FF61)</f>
        <v>#VALUE!</v>
      </c>
      <c r="FK61" s="38">
        <f>SUM(EY$8:EY61)+SUM(FC$8:FC61)+SUM(FG$8:FG61)</f>
        <v>16697348508.282598</v>
      </c>
      <c r="FL61" s="38" t="e">
        <f>SUM(EZ$8:EZ61)+SUM(FD$8:FD61)+SUM(FH$8:FH61)</f>
        <v>#VALUE!</v>
      </c>
      <c r="FM61" s="38" t="e">
        <f>SUM(FA$8:FA61)+SUM(FE$8:FE61)+SUM(FI$8:FI61)</f>
        <v>#VALUE!</v>
      </c>
      <c r="FN61" s="39" t="e">
        <f t="shared" si="190"/>
        <v>#VALUE!</v>
      </c>
      <c r="FO61" s="39" t="e">
        <f t="shared" si="191"/>
        <v>#VALUE!</v>
      </c>
      <c r="FP61" s="39" t="e">
        <f t="shared" si="192"/>
        <v>#VALUE!</v>
      </c>
      <c r="FQ61" s="39" t="e">
        <f t="shared" si="193"/>
        <v>#VALUE!</v>
      </c>
    </row>
    <row r="62" spans="7:173" x14ac:dyDescent="0.2">
      <c r="G62" s="6">
        <v>55</v>
      </c>
      <c r="H62" s="6">
        <f>'[1]资源-木石铜粮'!BI60</f>
        <v>550081695.47741854</v>
      </c>
      <c r="I62" s="6">
        <f>'[1]资源-木石铜粮'!BJ60</f>
        <v>550081695.47741854</v>
      </c>
      <c r="J62" s="6">
        <f>'[1]资源-木石铜粮'!BK60</f>
        <v>550081695.47741854</v>
      </c>
      <c r="K62" s="6">
        <f>'[1]资源-木石铜粮'!BL60</f>
        <v>550081695.47741854</v>
      </c>
      <c r="L62" s="6">
        <f>'[1]资源-木石铜粮'!BM60</f>
        <v>550081695.47741854</v>
      </c>
      <c r="M62" s="6">
        <f>'[1]功能-战损相关'!EM65</f>
        <v>293133618.36563712</v>
      </c>
      <c r="N62" s="6">
        <f>'[1]功能-战损相关'!EN65</f>
        <v>379278281.79192382</v>
      </c>
      <c r="O62" s="6">
        <f>'[1]功能-战损相关'!EO65</f>
        <v>453576758.46728265</v>
      </c>
      <c r="P62" s="6">
        <f>'[1]功能-战损相关'!EP65</f>
        <v>374807489.26869434</v>
      </c>
      <c r="Q62" s="6">
        <f>'[1]功能-战损相关'!EQ65</f>
        <v>213604981.21458104</v>
      </c>
      <c r="R62" s="6">
        <f>'[3]功能-圣人研究'!CA62</f>
        <v>150845746.14337972</v>
      </c>
      <c r="S62" s="6">
        <f>'[3]功能-圣人研究'!CB62</f>
        <v>178478950.25990567</v>
      </c>
      <c r="T62" s="6">
        <f>'[3]功能-圣人研究'!CC62</f>
        <v>221293205.05832329</v>
      </c>
      <c r="U62" s="6">
        <f>'[3]功能-圣人研究'!CD62</f>
        <v>286818633.02477038</v>
      </c>
      <c r="V62" s="6">
        <f>'[3]功能-圣人研究'!CE62</f>
        <v>383093861.79380667</v>
      </c>
      <c r="X62" s="6">
        <v>55</v>
      </c>
      <c r="Y62" s="6">
        <f>[4]士兵相关信息!AI61</f>
        <v>7641610.2545086555</v>
      </c>
      <c r="Z62" s="6">
        <f>[4]士兵相关信息!AJ61</f>
        <v>6034860.5386088518</v>
      </c>
      <c r="AA62" s="6">
        <f>[4]士兵相关信息!AK61</f>
        <v>4356138.6221837327</v>
      </c>
      <c r="AB62" s="6">
        <f>[4]士兵相关信息!AL61</f>
        <v>2604132.7984623415</v>
      </c>
      <c r="AC62" s="6">
        <f>[4]士兵相关信息!AM61</f>
        <v>1333521.4721137686</v>
      </c>
      <c r="AE62" s="6">
        <v>55</v>
      </c>
      <c r="AF62" s="6">
        <f>求节点(节奏总纲!D$4:D$163,H$8:H$167,节奏总纲!AA58)-IF($AE62=1,0,求节点(节奏总纲!D$4:D$163,H$8:H$167,节奏总纲!AA57))</f>
        <v>8163485346.914772</v>
      </c>
      <c r="AG62" s="6">
        <f>求节点(节奏总纲!E$4:E$163,I$8:I$167,节奏总纲!AB58)-IF($AE62=1,0,求节点(节奏总纲!E$4:E$163,I$8:I$167,节奏总纲!AB57))</f>
        <v>7547176481.8777084</v>
      </c>
      <c r="AH62" s="6">
        <f>求节点(节奏总纲!F$4:F$163,J$8:J$167,节奏总纲!AC58)-IF($AE62=1,0,求节点(节奏总纲!F$4:F$163,J$8:J$167,节奏总纲!AC57))</f>
        <v>7245427273.0613327</v>
      </c>
      <c r="AI62" s="6">
        <f>求节点(节奏总纲!G$4:G$163,K$8:K$167,节奏总纲!AD58)-IF($AE62=1,0,求节点(节奏总纲!G$4:G$163,K$8:K$167,节奏总纲!AD57))</f>
        <v>6770104270.4293137</v>
      </c>
      <c r="AJ62" s="6">
        <f>求节点(节奏总纲!H$4:H$163,L$8:L$167,节奏总纲!AE58)-IF($AE62=1,0,求节点(节奏总纲!H$4:H$163,L$8:L$167,节奏总纲!AE57))</f>
        <v>5932826997.2762756</v>
      </c>
      <c r="AK62" s="6">
        <f>求节点(节奏总纲!D$4:D$163,M$8:M$167,节奏总纲!AA58)-IF($AE62=1,0,求节点(节奏总纲!D$4:D$163,M$8:M$167,节奏总纲!AA57))</f>
        <v>10360224782.112236</v>
      </c>
      <c r="AL62" s="6">
        <f>求节点(节奏总纲!E$4:E$163,N$8:N$167,节奏总纲!AB58)-IF($AE62=1,0,求节点(节奏总纲!E$4:E$163,N$8:N$167,节奏总纲!AB57))</f>
        <v>11273339103.871933</v>
      </c>
      <c r="AM62" s="6">
        <f>求节点(节奏总纲!F$4:F$163,O$8:O$167,节奏总纲!AC58)-IF($AE62=1,0,求节点(节奏总纲!F$4:F$163,O$8:O$167,节奏总纲!AC57))</f>
        <v>10605720882.404755</v>
      </c>
      <c r="AN62" s="6">
        <f>求节点(节奏总纲!G$4:G$163,P$8:P$167,节奏总纲!AD58)-IF($AE62=1,0,求节点(节奏总纲!G$4:G$163,P$8:P$167,节奏总纲!AD57))</f>
        <v>8462028183.6311188</v>
      </c>
      <c r="AO62" s="6">
        <f>求节点(节奏总纲!H$4:H$163,Q$8:Q$167,节奏总纲!AE58)-IF($AE62=1,0,求节点(节奏总纲!H$4:H$163,Q$8:Q$167,节奏总纲!AE57))</f>
        <v>4108063946.4202709</v>
      </c>
      <c r="AP62" s="6">
        <f>求节点(节奏总纲!D$4:D$163,R$8:R$167,节奏总纲!AA58)-IF($AE62=1,0,求节点(节奏总纲!D$4:D$163,R$8:R$167,节奏总纲!AA57))</f>
        <v>1862325475.2202263</v>
      </c>
      <c r="AQ62" s="6">
        <f>求节点(节奏总纲!E$4:E$163,S$8:S$167,节奏总纲!AB58)-IF($AE62=1,0,求节点(节奏总纲!E$4:E$163,S$8:S$167,节奏总纲!AB57))</f>
        <v>1958695982.1568432</v>
      </c>
      <c r="AR62" s="6">
        <f>求节点(节奏总纲!F$4:F$163,T$8:T$167,节奏总纲!AC58)-IF($AE62=1,0,求节点(节奏总纲!F$4:F$163,T$8:T$167,节奏总纲!AC57))</f>
        <v>2137868114.666153</v>
      </c>
      <c r="AS62" s="6">
        <f>求节点(节奏总纲!G$4:G$163,U$8:U$167,节奏总纲!AD58)-IF($AE62=1,0,求节点(节奏总纲!G$4:G$163,U$8:U$167,节奏总纲!AD57))</f>
        <v>2409421295.8634949</v>
      </c>
      <c r="AT62" s="6">
        <f>求节点(节奏总纲!H$4:H$163,V$8:V$167,节奏总纲!AE58)-IF($AE62=1,0,求节点(节奏总纲!H$4:H$163,V$8:V$167,节奏总纲!AE57))</f>
        <v>2804366127.5179081</v>
      </c>
      <c r="AV62" s="6">
        <v>55</v>
      </c>
      <c r="AW62" s="6">
        <f>求节点(节奏总纲!D$4:D$163,Y$8:Y$167,节奏总纲!AA58)-IF($AV62=1,0,求节点(节奏总纲!D$4:D$163,Y$8:Y$167,节奏总纲!AA57))+求节点(节奏总纲!D$4:D$103,信息索引!AK$4:AK$163,节奏总纲!AA58)</f>
        <v>161257829.65447971</v>
      </c>
      <c r="AX62" s="6">
        <f>求节点(节奏总纲!E$4:E$163,Z$8:Z$167,节奏总纲!AB58)-IF($AV62=1,0,求节点(节奏总纲!E$4:E$163,Z$8:Z$167,节奏总纲!AB57))+求节点(节奏总纲!E$4:E$103,信息索引!AL$4:AL$163,节奏总纲!AB58)</f>
        <v>129006263.78962387</v>
      </c>
      <c r="AY62" s="6">
        <f>求节点(节奏总纲!F$4:F$163,AA$8:AA$167,节奏总纲!AC58)-IF($AV62=1,0,求节点(节奏总纲!F$4:F$163,AA$8:AA$167,节奏总纲!AC57))+求节点(节奏总纲!F$4:F$103,信息索引!AM$4:AM$163,节奏总纲!AC58)</f>
        <v>96754697.928967968</v>
      </c>
      <c r="AZ62" s="6">
        <f>求节点(节奏总纲!G$4:G$163,AB$8:AB$167,节奏总纲!AD58)-IF($AV62=1,0,求节点(节奏总纲!G$4:G$163,AB$8:AB$167,节奏总纲!AD57))+求节点(节奏总纲!G$4:G$103,信息索引!AN$4:AN$163,节奏总纲!AD58)</f>
        <v>63114024.387915455</v>
      </c>
      <c r="BA62" s="6">
        <f>求节点(节奏总纲!H$4:H$163,AC$8:AC$167,节奏总纲!AE58)-IF($AV62=1,0,求节点(节奏总纲!H$4:H$163,AC$8:AC$167,节奏总纲!AE57))+求节点(节奏总纲!H$4:H$103,信息索引!AO$4:AO$163,节奏总纲!AE58)</f>
        <v>25942565.408019841</v>
      </c>
      <c r="BC62" s="6">
        <v>2.08</v>
      </c>
      <c r="BD62" s="8">
        <v>55</v>
      </c>
      <c r="BE62" s="34">
        <f t="shared" si="108"/>
        <v>0.24509803921568629</v>
      </c>
      <c r="BF62" s="28">
        <f t="shared" si="109"/>
        <v>0.50980392156862742</v>
      </c>
      <c r="BG62" s="6">
        <f t="shared" si="110"/>
        <v>0.24509803921568629</v>
      </c>
      <c r="BH62" s="35">
        <v>0</v>
      </c>
      <c r="BI62" s="34" t="e">
        <f t="shared" si="111"/>
        <v>#VALUE!</v>
      </c>
      <c r="BJ62" s="6">
        <v>0</v>
      </c>
      <c r="BK62" s="6" t="e">
        <f t="shared" si="112"/>
        <v>#VALUE!</v>
      </c>
      <c r="BL62" s="28" t="e">
        <f>求节点(节奏总纲!D$4:D$163,[4]士兵阶位属性!CY$4:CY$163,节奏总纲!AA58)</f>
        <v>#VALUE!</v>
      </c>
      <c r="BM62" s="34">
        <f t="shared" si="22"/>
        <v>0.25</v>
      </c>
      <c r="BN62" s="6">
        <f t="shared" si="107"/>
        <v>0</v>
      </c>
      <c r="BO62" s="6">
        <f t="shared" si="23"/>
        <v>0.25</v>
      </c>
      <c r="BP62" s="35">
        <f t="shared" si="107"/>
        <v>0.5</v>
      </c>
      <c r="BQ62" s="6" t="e">
        <f t="shared" si="113"/>
        <v>#VALUE!</v>
      </c>
      <c r="BR62" s="8">
        <f t="shared" si="114"/>
        <v>2000854251.6947973</v>
      </c>
      <c r="BS62" s="8">
        <f t="shared" si="115"/>
        <v>4161776843.5251775</v>
      </c>
      <c r="BT62" s="8">
        <f t="shared" si="116"/>
        <v>2000854251.6947973</v>
      </c>
      <c r="BU62" s="8">
        <f t="shared" si="117"/>
        <v>0</v>
      </c>
      <c r="BV62" s="8" t="e">
        <f t="shared" si="118"/>
        <v>#VALUE!</v>
      </c>
      <c r="BW62" s="8">
        <f t="shared" si="119"/>
        <v>0</v>
      </c>
      <c r="BX62" s="8" t="e">
        <f t="shared" si="120"/>
        <v>#VALUE!</v>
      </c>
      <c r="BY62" s="8" t="e">
        <f t="shared" si="121"/>
        <v>#VALUE!</v>
      </c>
      <c r="BZ62" s="8">
        <f t="shared" si="122"/>
        <v>465581368.80505657</v>
      </c>
      <c r="CA62" s="8">
        <f t="shared" si="123"/>
        <v>0</v>
      </c>
      <c r="CB62" s="8">
        <f t="shared" si="124"/>
        <v>465581368.80505657</v>
      </c>
      <c r="CC62" s="8">
        <f t="shared" si="125"/>
        <v>931162737.61011314</v>
      </c>
      <c r="CD62" s="38" t="e">
        <f>SUM(BR$8:BR62)+SUM(BV$8:BV62)+SUM(BZ$8:BZ62)</f>
        <v>#VALUE!</v>
      </c>
      <c r="CE62" s="38">
        <f>SUM(BS$8:BS62)+SUM(BW$8:BW62)+SUM(CA$8:CA62)</f>
        <v>27540864337.874184</v>
      </c>
      <c r="CF62" s="38" t="e">
        <f>SUM(BT$8:BT62)+SUM(BX$8:BX62)+SUM(CB$8:CB62)</f>
        <v>#VALUE!</v>
      </c>
      <c r="CG62" s="38" t="e">
        <f>SUM(BU$8:BU62)+SUM(BY$8:BY62)+SUM(CC$8:CC62)</f>
        <v>#VALUE!</v>
      </c>
      <c r="CH62" s="39" t="e">
        <f t="shared" si="126"/>
        <v>#VALUE!</v>
      </c>
      <c r="CI62" s="39" t="e">
        <f t="shared" si="127"/>
        <v>#VALUE!</v>
      </c>
      <c r="CJ62" s="39" t="e">
        <f t="shared" si="128"/>
        <v>#VALUE!</v>
      </c>
      <c r="CK62" s="39" t="e">
        <f t="shared" si="129"/>
        <v>#VALUE!</v>
      </c>
      <c r="CL62" s="6">
        <v>0.80859544866396615</v>
      </c>
      <c r="CM62" s="8">
        <f t="shared" si="130"/>
        <v>1849798157.3229678</v>
      </c>
      <c r="CN62" s="8">
        <f t="shared" si="131"/>
        <v>3847580167.2317729</v>
      </c>
      <c r="CO62" s="8">
        <f t="shared" si="132"/>
        <v>1849798157.3229678</v>
      </c>
      <c r="CP62" s="8">
        <f t="shared" si="133"/>
        <v>0</v>
      </c>
      <c r="CQ62" s="8" t="e">
        <f t="shared" si="134"/>
        <v>#VALUE!</v>
      </c>
      <c r="CR62" s="8">
        <f t="shared" si="135"/>
        <v>0</v>
      </c>
      <c r="CS62" s="8" t="e">
        <f t="shared" si="136"/>
        <v>#VALUE!</v>
      </c>
      <c r="CT62" s="8" t="e">
        <f t="shared" si="137"/>
        <v>#VALUE!</v>
      </c>
      <c r="CU62" s="8">
        <f t="shared" si="138"/>
        <v>489673995.5392108</v>
      </c>
      <c r="CV62" s="8">
        <f t="shared" si="139"/>
        <v>0</v>
      </c>
      <c r="CW62" s="8">
        <f t="shared" si="140"/>
        <v>489673995.5392108</v>
      </c>
      <c r="CX62" s="8">
        <f t="shared" si="141"/>
        <v>979347991.07842159</v>
      </c>
      <c r="CY62" s="38" t="e">
        <f>SUM(CM$8:CM62)+SUM(CQ$8:CQ62)+SUM(CU$8:CU62)</f>
        <v>#VALUE!</v>
      </c>
      <c r="CZ62" s="38">
        <f>SUM(CN$8:CN62)+SUM(CR$8:CR62)+SUM(CV$8:CV62)</f>
        <v>25596148102.220348</v>
      </c>
      <c r="DA62" s="38" t="e">
        <f>SUM(CO$8:CO62)+SUM(CS$8:CS62)+SUM(CW$8:CW62)</f>
        <v>#VALUE!</v>
      </c>
      <c r="DB62" s="38" t="e">
        <f>SUM(CP$8:CP62)+SUM(CT$8:CT62)+SUM(CX$8:CX62)</f>
        <v>#VALUE!</v>
      </c>
      <c r="DC62" s="39" t="e">
        <f t="shared" si="142"/>
        <v>#VALUE!</v>
      </c>
      <c r="DD62" s="39" t="e">
        <f t="shared" si="143"/>
        <v>#VALUE!</v>
      </c>
      <c r="DE62" s="39" t="e">
        <f t="shared" si="144"/>
        <v>#VALUE!</v>
      </c>
      <c r="DF62" s="39" t="e">
        <f t="shared" si="145"/>
        <v>#VALUE!</v>
      </c>
      <c r="DH62" s="8">
        <f t="shared" si="146"/>
        <v>1775840017.9071896</v>
      </c>
      <c r="DI62" s="8">
        <f t="shared" si="147"/>
        <v>3693747237.2469535</v>
      </c>
      <c r="DJ62" s="8">
        <f t="shared" si="148"/>
        <v>1775840017.9071896</v>
      </c>
      <c r="DK62" s="8">
        <f t="shared" si="149"/>
        <v>0</v>
      </c>
      <c r="DL62" s="8" t="e">
        <f t="shared" si="150"/>
        <v>#VALUE!</v>
      </c>
      <c r="DM62" s="8">
        <f t="shared" si="151"/>
        <v>0</v>
      </c>
      <c r="DN62" s="8" t="e">
        <f t="shared" si="152"/>
        <v>#VALUE!</v>
      </c>
      <c r="DO62" s="8" t="e">
        <f t="shared" si="153"/>
        <v>#VALUE!</v>
      </c>
      <c r="DP62" s="8">
        <f t="shared" si="154"/>
        <v>534467028.66653824</v>
      </c>
      <c r="DQ62" s="8">
        <f t="shared" si="155"/>
        <v>0</v>
      </c>
      <c r="DR62" s="8">
        <f t="shared" si="156"/>
        <v>534467028.66653824</v>
      </c>
      <c r="DS62" s="8">
        <f t="shared" si="157"/>
        <v>1068934057.3330765</v>
      </c>
      <c r="DT62" s="38" t="e">
        <f>SUM(DH$8:DH62)+SUM(DL$8:DL62)+SUM(DP$8:DP62)</f>
        <v>#VALUE!</v>
      </c>
      <c r="DU62" s="38">
        <f>SUM(DI$8:DI62)+SUM(DM$8:DM62)+SUM(DQ$8:DQ62)</f>
        <v>23671809571.240753</v>
      </c>
      <c r="DV62" s="38" t="e">
        <f>SUM(DJ$8:DJ62)+SUM(DN$8:DN62)+SUM(DR$8:DR62)</f>
        <v>#VALUE!</v>
      </c>
      <c r="DW62" s="38" t="e">
        <f>SUM(DK$8:DK62)+SUM(DO$8:DO62)+SUM(DS$8:DS62)</f>
        <v>#VALUE!</v>
      </c>
      <c r="DX62" s="39" t="e">
        <f t="shared" si="158"/>
        <v>#VALUE!</v>
      </c>
      <c r="DY62" s="39" t="e">
        <f t="shared" si="159"/>
        <v>#VALUE!</v>
      </c>
      <c r="DZ62" s="39" t="e">
        <f t="shared" si="160"/>
        <v>#VALUE!</v>
      </c>
      <c r="EA62" s="39" t="e">
        <f t="shared" si="161"/>
        <v>#VALUE!</v>
      </c>
      <c r="EC62" s="8">
        <f t="shared" si="162"/>
        <v>1659339281.9679692</v>
      </c>
      <c r="ED62" s="8">
        <f t="shared" si="163"/>
        <v>3451425706.4933753</v>
      </c>
      <c r="EE62" s="8">
        <f t="shared" si="164"/>
        <v>1659339281.9679692</v>
      </c>
      <c r="EF62" s="8">
        <f t="shared" si="165"/>
        <v>0</v>
      </c>
      <c r="EG62" s="8" t="e">
        <f t="shared" si="166"/>
        <v>#VALUE!</v>
      </c>
      <c r="EH62" s="8">
        <f t="shared" si="167"/>
        <v>0</v>
      </c>
      <c r="EI62" s="8" t="e">
        <f t="shared" si="168"/>
        <v>#VALUE!</v>
      </c>
      <c r="EJ62" s="8" t="e">
        <f t="shared" si="169"/>
        <v>#VALUE!</v>
      </c>
      <c r="EK62" s="8">
        <f t="shared" si="170"/>
        <v>602355323.96587372</v>
      </c>
      <c r="EL62" s="8">
        <f t="shared" si="171"/>
        <v>0</v>
      </c>
      <c r="EM62" s="8">
        <f t="shared" si="172"/>
        <v>602355323.96587372</v>
      </c>
      <c r="EN62" s="8">
        <f t="shared" si="173"/>
        <v>1204710647.9317474</v>
      </c>
      <c r="EO62" s="38" t="e">
        <f>SUM(EC$8:EC62)+SUM(EG$8:EG62)+SUM(EK$8:EK62)</f>
        <v>#VALUE!</v>
      </c>
      <c r="EP62" s="38">
        <f>SUM(ED$8:ED62)+SUM(EH$8:EH62)+SUM(EL$8:EL62)</f>
        <v>21767317945.258602</v>
      </c>
      <c r="EQ62" s="38" t="e">
        <f>SUM(EE$8:EE62)+SUM(EI$8:EI62)+SUM(EM$8:EM62)</f>
        <v>#VALUE!</v>
      </c>
      <c r="ER62" s="38" t="e">
        <f>SUM(EF$8:EF62)+SUM(EJ$8:EJ62)+SUM(EN$8:EN62)</f>
        <v>#VALUE!</v>
      </c>
      <c r="ES62" s="39" t="e">
        <f t="shared" si="174"/>
        <v>#VALUE!</v>
      </c>
      <c r="ET62" s="39" t="e">
        <f t="shared" si="175"/>
        <v>#VALUE!</v>
      </c>
      <c r="EU62" s="39" t="e">
        <f t="shared" si="176"/>
        <v>#VALUE!</v>
      </c>
      <c r="EV62" s="39" t="e">
        <f t="shared" si="177"/>
        <v>#VALUE!</v>
      </c>
      <c r="EX62" s="8">
        <f t="shared" si="178"/>
        <v>1454124264.0383029</v>
      </c>
      <c r="EY62" s="8">
        <f t="shared" si="179"/>
        <v>3024578469.1996698</v>
      </c>
      <c r="EZ62" s="8">
        <f t="shared" si="180"/>
        <v>1454124264.0383029</v>
      </c>
      <c r="FA62" s="8">
        <f t="shared" si="181"/>
        <v>0</v>
      </c>
      <c r="FB62" s="8" t="e">
        <f t="shared" si="182"/>
        <v>#VALUE!</v>
      </c>
      <c r="FC62" s="8">
        <f t="shared" si="183"/>
        <v>0</v>
      </c>
      <c r="FD62" s="8" t="e">
        <f t="shared" si="184"/>
        <v>#VALUE!</v>
      </c>
      <c r="FE62" s="8" t="e">
        <f t="shared" si="185"/>
        <v>#VALUE!</v>
      </c>
      <c r="FF62" s="8">
        <f t="shared" si="186"/>
        <v>701091531.87947702</v>
      </c>
      <c r="FG62" s="8">
        <f t="shared" si="187"/>
        <v>0</v>
      </c>
      <c r="FH62" s="8">
        <f t="shared" si="188"/>
        <v>701091531.87947702</v>
      </c>
      <c r="FI62" s="8">
        <f t="shared" si="189"/>
        <v>1402183063.758954</v>
      </c>
      <c r="FJ62" s="38" t="e">
        <f>SUM(EX$8:EX62)+SUM(FB$8:FB62)+SUM(FF$8:FF62)</f>
        <v>#VALUE!</v>
      </c>
      <c r="FK62" s="38">
        <f>SUM(EY$8:EY62)+SUM(FC$8:FC62)+SUM(FG$8:FG62)</f>
        <v>19721926977.482269</v>
      </c>
      <c r="FL62" s="38" t="e">
        <f>SUM(EZ$8:EZ62)+SUM(FD$8:FD62)+SUM(FH$8:FH62)</f>
        <v>#VALUE!</v>
      </c>
      <c r="FM62" s="38" t="e">
        <f>SUM(FA$8:FA62)+SUM(FE$8:FE62)+SUM(FI$8:FI62)</f>
        <v>#VALUE!</v>
      </c>
      <c r="FN62" s="39" t="e">
        <f t="shared" si="190"/>
        <v>#VALUE!</v>
      </c>
      <c r="FO62" s="39" t="e">
        <f t="shared" si="191"/>
        <v>#VALUE!</v>
      </c>
      <c r="FP62" s="39" t="e">
        <f t="shared" si="192"/>
        <v>#VALUE!</v>
      </c>
      <c r="FQ62" s="39" t="e">
        <f t="shared" si="193"/>
        <v>#VALUE!</v>
      </c>
    </row>
    <row r="63" spans="7:173" x14ac:dyDescent="0.2">
      <c r="G63" s="6">
        <v>56</v>
      </c>
      <c r="H63" s="6">
        <f>'[1]资源-木石铜粮'!BI61</f>
        <v>609595757.41032636</v>
      </c>
      <c r="I63" s="6">
        <f>'[1]资源-木石铜粮'!BJ61</f>
        <v>609595757.41032636</v>
      </c>
      <c r="J63" s="6">
        <f>'[1]资源-木石铜粮'!BK61</f>
        <v>609595757.41032636</v>
      </c>
      <c r="K63" s="6">
        <f>'[1]资源-木石铜粮'!BL61</f>
        <v>609595757.41032636</v>
      </c>
      <c r="L63" s="6">
        <f>'[1]资源-木石铜粮'!BM61</f>
        <v>609595757.41032636</v>
      </c>
      <c r="M63" s="6">
        <f>'[1]功能-战损相关'!EM66</f>
        <v>324933416.71507847</v>
      </c>
      <c r="N63" s="6">
        <f>'[1]功能-战损相关'!EN66</f>
        <v>418717678.118981</v>
      </c>
      <c r="O63" s="6">
        <f>'[1]功能-战损相关'!EO66</f>
        <v>498546304.80898714</v>
      </c>
      <c r="P63" s="6">
        <f>'[1]功能-战损相关'!EP66</f>
        <v>412102487.58908033</v>
      </c>
      <c r="Q63" s="6">
        <f>'[1]功能-战损相关'!EQ66</f>
        <v>234609005.71977502</v>
      </c>
      <c r="R63" s="6">
        <f>'[3]功能-圣人研究'!CA63</f>
        <v>166724332.2541557</v>
      </c>
      <c r="S63" s="6">
        <f>'[3]功能-圣人研究'!CB63</f>
        <v>196156951.72181287</v>
      </c>
      <c r="T63" s="6">
        <f>'[3]功能-圣人研究'!CC63</f>
        <v>243330879.20702973</v>
      </c>
      <c r="U63" s="6">
        <f>'[3]功能-圣人研究'!CD63</f>
        <v>314537496.54767835</v>
      </c>
      <c r="V63" s="6">
        <f>'[3]功能-圣人研究'!CE63</f>
        <v>421624655.88544029</v>
      </c>
      <c r="X63" s="6">
        <v>56</v>
      </c>
      <c r="Y63" s="6">
        <f>[4]士兵相关信息!AI62</f>
        <v>8640788.9947254844</v>
      </c>
      <c r="Z63" s="6">
        <f>[4]士兵相关信息!AJ62</f>
        <v>6781869.2741360124</v>
      </c>
      <c r="AA63" s="6">
        <f>[4]士兵相关信息!AK62</f>
        <v>4893570.049260891</v>
      </c>
      <c r="AB63" s="6">
        <f>[4]士兵相关信息!AL62</f>
        <v>2907578.9228814654</v>
      </c>
      <c r="AC63" s="6">
        <f>[4]士兵相关信息!AM62</f>
        <v>1421934.8677683128</v>
      </c>
      <c r="AE63" s="6">
        <v>56</v>
      </c>
      <c r="AF63" s="6">
        <f>求节点(节奏总纲!D$4:D$163,H$8:H$167,节奏总纲!AA59)-IF($AE63=1,0,求节点(节奏总纲!D$4:D$163,H$8:H$167,节奏总纲!AA58))</f>
        <v>9816062732.8840714</v>
      </c>
      <c r="AG63" s="6">
        <f>求节点(节奏总纲!E$4:E$163,I$8:I$167,节奏总纲!AB59)-IF($AE63=1,0,求节点(节奏总纲!E$4:E$163,I$8:I$167,节奏总纲!AB58))</f>
        <v>9308524745.813446</v>
      </c>
      <c r="AH63" s="6">
        <f>求节点(节奏总纲!F$4:F$163,J$8:J$167,节奏总纲!AC59)-IF($AE63=1,0,求节点(节奏总纲!F$4:F$163,J$8:J$167,节奏总纲!AC58))</f>
        <v>8791689005.8939819</v>
      </c>
      <c r="AI63" s="6">
        <f>求节点(节奏总纲!G$4:G$163,K$8:K$167,节奏总纲!AD59)-IF($AE63=1,0,求节点(节奏总纲!G$4:G$163,K$8:K$167,节奏总纲!AD58))</f>
        <v>8075413387.0499649</v>
      </c>
      <c r="AJ63" s="6">
        <f>求节点(节奏总纲!H$4:H$163,L$8:L$167,节奏总纲!AE59)-IF($AE63=1,0,求节点(节奏总纲!H$4:H$163,L$8:L$167,节奏总纲!AE58))</f>
        <v>7690518907.5142746</v>
      </c>
      <c r="AK63" s="6">
        <f>求节点(节奏总纲!D$4:D$163,M$8:M$167,节奏总纲!AA59)-IF($AE63=1,0,求节点(节奏总纲!D$4:D$163,M$8:M$167,节奏总纲!AA58))</f>
        <v>13115820413.216873</v>
      </c>
      <c r="AL63" s="6">
        <f>求节点(节奏总纲!E$4:E$163,N$8:N$167,节奏总纲!AB59)-IF($AE63=1,0,求节点(节奏总纲!E$4:E$163,N$8:N$167,节奏总纲!AB58))</f>
        <v>14797018267.694778</v>
      </c>
      <c r="AM63" s="6">
        <f>求节点(节奏总纲!F$4:F$163,O$8:O$167,节奏总纲!AC59)-IF($AE63=1,0,求节点(节奏总纲!F$4:F$163,O$8:O$167,节奏总纲!AC58))</f>
        <v>13939765096.088242</v>
      </c>
      <c r="AN63" s="6">
        <f>求节点(节奏总纲!G$4:G$163,P$8:P$167,节奏总纲!AD59)-IF($AE63=1,0,求节点(节奏总纲!G$4:G$163,P$8:P$167,节奏总纲!AD58))</f>
        <v>9436923866.8623428</v>
      </c>
      <c r="AO63" s="6">
        <f>求节点(节奏总纲!H$4:H$163,Q$8:Q$167,节奏总纲!AE59)-IF($AE63=1,0,求节点(节奏总纲!H$4:H$163,Q$8:Q$167,节奏总纲!AE58))</f>
        <v>4789669775.766983</v>
      </c>
      <c r="AP63" s="6">
        <f>求节点(节奏总纲!D$4:D$163,R$8:R$167,节奏总纲!AA59)-IF($AE63=1,0,求节点(节奏总纲!D$4:D$163,R$8:R$167,节奏总纲!AA58))</f>
        <v>1997772009.1186714</v>
      </c>
      <c r="AQ63" s="6">
        <f>求节点(节奏总纲!E$4:E$163,S$8:S$167,节奏总纲!AB59)-IF($AE63=1,0,求节点(节奏总纲!E$4:E$163,S$8:S$167,节奏总纲!AB58))</f>
        <v>2102324087.9177532</v>
      </c>
      <c r="AR63" s="6">
        <f>求节点(节奏总纲!F$4:F$163,T$8:T$167,节奏总纲!AC59)-IF($AE63=1,0,求节点(节奏总纲!F$4:F$163,T$8:T$167,节奏总纲!AC58))</f>
        <v>2308526054.2124882</v>
      </c>
      <c r="AS63" s="6">
        <f>求节点(节奏总纲!G$4:G$163,U$8:U$167,节奏总纲!AD59)-IF($AE63=1,0,求节点(节奏总纲!G$4:G$163,U$8:U$167,节奏总纲!AD58))</f>
        <v>2601432135.365036</v>
      </c>
      <c r="AT63" s="6">
        <f>求节点(节奏总纲!H$4:H$163,V$8:V$167,节奏总纲!AE59)-IF($AE63=1,0,求节点(节奏总纲!H$4:H$163,V$8:V$167,节奏总纲!AE58))</f>
        <v>2980337110.2230911</v>
      </c>
      <c r="AV63" s="6">
        <v>56</v>
      </c>
      <c r="AW63" s="6">
        <f>求节点(节奏总纲!D$4:D$163,Y$8:Y$167,节奏总纲!AA59)-IF($AV63=1,0,求节点(节奏总纲!D$4:D$163,Y$8:Y$167,节奏总纲!AA58))+求节点(节奏总纲!D$4:D$103,信息索引!AK$4:AK$163,节奏总纲!AA59)</f>
        <v>186699081.67270395</v>
      </c>
      <c r="AX63" s="6">
        <f>求节点(节奏总纲!E$4:E$163,Z$8:Z$167,节奏总纲!AB59)-IF($AV63=1,0,求节点(节奏总纲!E$4:E$163,Z$8:Z$167,节奏总纲!AB58))+求节点(节奏总纲!E$4:E$103,信息索引!AL$4:AL$163,节奏总纲!AB59)</f>
        <v>149359265.40420321</v>
      </c>
      <c r="AY63" s="6">
        <f>求节点(节奏总纲!F$4:F$163,AA$8:AA$167,节奏总纲!AC59)-IF($AV63=1,0,求节点(节奏总纲!F$4:F$163,AA$8:AA$167,节奏总纲!AC58))+求节点(节奏总纲!F$4:F$103,信息索引!AM$4:AM$163,节奏总纲!AC59)</f>
        <v>112019449.13990219</v>
      </c>
      <c r="AZ63" s="6">
        <f>求节点(节奏总纲!G$4:G$163,AB$8:AB$167,节奏总纲!AD59)-IF($AV63=1,0,求节点(节奏总纲!G$4:G$163,AB$8:AB$167,节奏总纲!AD58))+求节点(节奏总纲!G$4:G$103,信息索引!AN$4:AN$163,节奏总纲!AD59)</f>
        <v>74100199.429929405</v>
      </c>
      <c r="BA63" s="6">
        <f>求节点(节奏总纲!H$4:H$163,AC$8:AC$167,节奏总纲!AE59)-IF($AV63=1,0,求节点(节奏总纲!H$4:H$163,AC$8:AC$167,节奏总纲!AE58))+求节点(节奏总纲!H$4:H$103,信息索引!AO$4:AO$163,节奏总纲!AE59)</f>
        <v>30848712.386403874</v>
      </c>
      <c r="BC63" s="6">
        <v>2.1</v>
      </c>
      <c r="BD63" s="8">
        <v>56</v>
      </c>
      <c r="BE63" s="34">
        <f t="shared" si="108"/>
        <v>0.24390243902439024</v>
      </c>
      <c r="BF63" s="28">
        <f t="shared" si="109"/>
        <v>0.51219512195121952</v>
      </c>
      <c r="BG63" s="6">
        <f t="shared" si="110"/>
        <v>0.24390243902439024</v>
      </c>
      <c r="BH63" s="35">
        <v>0</v>
      </c>
      <c r="BI63" s="34" t="e">
        <f t="shared" si="111"/>
        <v>#VALUE!</v>
      </c>
      <c r="BJ63" s="6">
        <v>0</v>
      </c>
      <c r="BK63" s="6" t="e">
        <f t="shared" si="112"/>
        <v>#VALUE!</v>
      </c>
      <c r="BL63" s="28" t="e">
        <f>求节点(节奏总纲!D$4:D$163,[4]士兵阶位属性!CY$4:CY$163,节奏总纲!AA59)</f>
        <v>#VALUE!</v>
      </c>
      <c r="BM63" s="34">
        <f t="shared" si="22"/>
        <v>0.25</v>
      </c>
      <c r="BN63" s="6">
        <f t="shared" si="107"/>
        <v>0</v>
      </c>
      <c r="BO63" s="6">
        <f t="shared" si="23"/>
        <v>0.25</v>
      </c>
      <c r="BP63" s="35">
        <f t="shared" si="107"/>
        <v>0.5</v>
      </c>
      <c r="BQ63" s="6" t="e">
        <f t="shared" si="113"/>
        <v>#VALUE!</v>
      </c>
      <c r="BR63" s="8">
        <f t="shared" si="114"/>
        <v>2394161642.1668468</v>
      </c>
      <c r="BS63" s="8">
        <f t="shared" si="115"/>
        <v>5027739448.5503778</v>
      </c>
      <c r="BT63" s="8">
        <f t="shared" si="116"/>
        <v>2394161642.1668468</v>
      </c>
      <c r="BU63" s="8">
        <f t="shared" si="117"/>
        <v>0</v>
      </c>
      <c r="BV63" s="8" t="e">
        <f t="shared" si="118"/>
        <v>#VALUE!</v>
      </c>
      <c r="BW63" s="8">
        <f t="shared" si="119"/>
        <v>0</v>
      </c>
      <c r="BX63" s="8" t="e">
        <f t="shared" si="120"/>
        <v>#VALUE!</v>
      </c>
      <c r="BY63" s="8" t="e">
        <f t="shared" si="121"/>
        <v>#VALUE!</v>
      </c>
      <c r="BZ63" s="8">
        <f t="shared" si="122"/>
        <v>499443002.27966785</v>
      </c>
      <c r="CA63" s="8">
        <f t="shared" si="123"/>
        <v>0</v>
      </c>
      <c r="CB63" s="8">
        <f t="shared" si="124"/>
        <v>499443002.27966785</v>
      </c>
      <c r="CC63" s="8">
        <f t="shared" si="125"/>
        <v>998886004.55933571</v>
      </c>
      <c r="CD63" s="38" t="e">
        <f>SUM(BR$8:BR63)+SUM(BV$8:BV63)+SUM(BZ$8:BZ63)</f>
        <v>#VALUE!</v>
      </c>
      <c r="CE63" s="38">
        <f>SUM(BS$8:BS63)+SUM(BW$8:BW63)+SUM(CA$8:CA63)</f>
        <v>32568603786.424561</v>
      </c>
      <c r="CF63" s="38" t="e">
        <f>SUM(BT$8:BT63)+SUM(BX$8:BX63)+SUM(CB$8:CB63)</f>
        <v>#VALUE!</v>
      </c>
      <c r="CG63" s="38" t="e">
        <f>SUM(BU$8:BU63)+SUM(BY$8:BY63)+SUM(CC$8:CC63)</f>
        <v>#VALUE!</v>
      </c>
      <c r="CH63" s="39" t="e">
        <f t="shared" si="126"/>
        <v>#VALUE!</v>
      </c>
      <c r="CI63" s="39" t="e">
        <f t="shared" si="127"/>
        <v>#VALUE!</v>
      </c>
      <c r="CJ63" s="39" t="e">
        <f t="shared" si="128"/>
        <v>#VALUE!</v>
      </c>
      <c r="CK63" s="39" t="e">
        <f t="shared" si="129"/>
        <v>#VALUE!</v>
      </c>
      <c r="CL63" s="6">
        <v>0.82116101959087096</v>
      </c>
      <c r="CM63" s="8">
        <f t="shared" si="130"/>
        <v>2270371889.2227917</v>
      </c>
      <c r="CN63" s="8">
        <f t="shared" si="131"/>
        <v>4767780967.3678627</v>
      </c>
      <c r="CO63" s="8">
        <f t="shared" si="132"/>
        <v>2270371889.2227917</v>
      </c>
      <c r="CP63" s="8">
        <f t="shared" si="133"/>
        <v>0</v>
      </c>
      <c r="CQ63" s="8" t="e">
        <f t="shared" si="134"/>
        <v>#VALUE!</v>
      </c>
      <c r="CR63" s="8">
        <f t="shared" si="135"/>
        <v>0</v>
      </c>
      <c r="CS63" s="8" t="e">
        <f t="shared" si="136"/>
        <v>#VALUE!</v>
      </c>
      <c r="CT63" s="8" t="e">
        <f t="shared" si="137"/>
        <v>#VALUE!</v>
      </c>
      <c r="CU63" s="8">
        <f t="shared" si="138"/>
        <v>525581021.9794383</v>
      </c>
      <c r="CV63" s="8">
        <f t="shared" si="139"/>
        <v>0</v>
      </c>
      <c r="CW63" s="8">
        <f t="shared" si="140"/>
        <v>525581021.9794383</v>
      </c>
      <c r="CX63" s="8">
        <f t="shared" si="141"/>
        <v>1051162043.9588766</v>
      </c>
      <c r="CY63" s="38" t="e">
        <f>SUM(CM$8:CM63)+SUM(CQ$8:CQ63)+SUM(CU$8:CU63)</f>
        <v>#VALUE!</v>
      </c>
      <c r="CZ63" s="38">
        <f>SUM(CN$8:CN63)+SUM(CR$8:CR63)+SUM(CV$8:CV63)</f>
        <v>30363929069.588211</v>
      </c>
      <c r="DA63" s="38" t="e">
        <f>SUM(CO$8:CO63)+SUM(CS$8:CS63)+SUM(CW$8:CW63)</f>
        <v>#VALUE!</v>
      </c>
      <c r="DB63" s="38" t="e">
        <f>SUM(CP$8:CP63)+SUM(CT$8:CT63)+SUM(CX$8:CX63)</f>
        <v>#VALUE!</v>
      </c>
      <c r="DC63" s="39" t="e">
        <f t="shared" si="142"/>
        <v>#VALUE!</v>
      </c>
      <c r="DD63" s="39" t="e">
        <f t="shared" si="143"/>
        <v>#VALUE!</v>
      </c>
      <c r="DE63" s="39" t="e">
        <f t="shared" si="144"/>
        <v>#VALUE!</v>
      </c>
      <c r="DF63" s="39" t="e">
        <f t="shared" si="145"/>
        <v>#VALUE!</v>
      </c>
      <c r="DH63" s="8">
        <f t="shared" si="146"/>
        <v>2144314391.681459</v>
      </c>
      <c r="DI63" s="8">
        <f t="shared" si="147"/>
        <v>4503060222.531064</v>
      </c>
      <c r="DJ63" s="8">
        <f t="shared" si="148"/>
        <v>2144314391.681459</v>
      </c>
      <c r="DK63" s="8">
        <f t="shared" si="149"/>
        <v>0</v>
      </c>
      <c r="DL63" s="8" t="e">
        <f t="shared" si="150"/>
        <v>#VALUE!</v>
      </c>
      <c r="DM63" s="8">
        <f t="shared" si="151"/>
        <v>0</v>
      </c>
      <c r="DN63" s="8" t="e">
        <f t="shared" si="152"/>
        <v>#VALUE!</v>
      </c>
      <c r="DO63" s="8" t="e">
        <f t="shared" si="153"/>
        <v>#VALUE!</v>
      </c>
      <c r="DP63" s="8">
        <f t="shared" si="154"/>
        <v>577131513.55312204</v>
      </c>
      <c r="DQ63" s="8">
        <f t="shared" si="155"/>
        <v>0</v>
      </c>
      <c r="DR63" s="8">
        <f t="shared" si="156"/>
        <v>577131513.55312204</v>
      </c>
      <c r="DS63" s="8">
        <f t="shared" si="157"/>
        <v>1154263027.1062441</v>
      </c>
      <c r="DT63" s="38" t="e">
        <f>SUM(DH$8:DH63)+SUM(DL$8:DL63)+SUM(DP$8:DP63)</f>
        <v>#VALUE!</v>
      </c>
      <c r="DU63" s="38">
        <f>SUM(DI$8:DI63)+SUM(DM$8:DM63)+SUM(DQ$8:DQ63)</f>
        <v>28174869793.771816</v>
      </c>
      <c r="DV63" s="38" t="e">
        <f>SUM(DJ$8:DJ63)+SUM(DN$8:DN63)+SUM(DR$8:DR63)</f>
        <v>#VALUE!</v>
      </c>
      <c r="DW63" s="38" t="e">
        <f>SUM(DK$8:DK63)+SUM(DO$8:DO63)+SUM(DS$8:DS63)</f>
        <v>#VALUE!</v>
      </c>
      <c r="DX63" s="39" t="e">
        <f t="shared" si="158"/>
        <v>#VALUE!</v>
      </c>
      <c r="DY63" s="39" t="e">
        <f t="shared" si="159"/>
        <v>#VALUE!</v>
      </c>
      <c r="DZ63" s="39" t="e">
        <f t="shared" si="160"/>
        <v>#VALUE!</v>
      </c>
      <c r="EA63" s="39" t="e">
        <f t="shared" si="161"/>
        <v>#VALUE!</v>
      </c>
      <c r="EC63" s="8">
        <f t="shared" si="162"/>
        <v>1969613021.2316988</v>
      </c>
      <c r="ED63" s="8">
        <f t="shared" si="163"/>
        <v>4136187344.5865674</v>
      </c>
      <c r="EE63" s="8">
        <f t="shared" si="164"/>
        <v>1969613021.2316988</v>
      </c>
      <c r="EF63" s="8">
        <f t="shared" si="165"/>
        <v>0</v>
      </c>
      <c r="EG63" s="8" t="e">
        <f t="shared" si="166"/>
        <v>#VALUE!</v>
      </c>
      <c r="EH63" s="8">
        <f t="shared" si="167"/>
        <v>0</v>
      </c>
      <c r="EI63" s="8" t="e">
        <f t="shared" si="168"/>
        <v>#VALUE!</v>
      </c>
      <c r="EJ63" s="8" t="e">
        <f t="shared" si="169"/>
        <v>#VALUE!</v>
      </c>
      <c r="EK63" s="8">
        <f t="shared" si="170"/>
        <v>650358033.841259</v>
      </c>
      <c r="EL63" s="8">
        <f t="shared" si="171"/>
        <v>0</v>
      </c>
      <c r="EM63" s="8">
        <f t="shared" si="172"/>
        <v>650358033.841259</v>
      </c>
      <c r="EN63" s="8">
        <f t="shared" si="173"/>
        <v>1300716067.682518</v>
      </c>
      <c r="EO63" s="38" t="e">
        <f>SUM(EC$8:EC63)+SUM(EG$8:EG63)+SUM(EK$8:EK63)</f>
        <v>#VALUE!</v>
      </c>
      <c r="EP63" s="38">
        <f>SUM(ED$8:ED63)+SUM(EH$8:EH63)+SUM(EL$8:EL63)</f>
        <v>25903505289.845169</v>
      </c>
      <c r="EQ63" s="38" t="e">
        <f>SUM(EE$8:EE63)+SUM(EI$8:EI63)+SUM(EM$8:EM63)</f>
        <v>#VALUE!</v>
      </c>
      <c r="ER63" s="38" t="e">
        <f>SUM(EF$8:EF63)+SUM(EJ$8:EJ63)+SUM(EN$8:EN63)</f>
        <v>#VALUE!</v>
      </c>
      <c r="ES63" s="39" t="e">
        <f t="shared" si="174"/>
        <v>#VALUE!</v>
      </c>
      <c r="ET63" s="39" t="e">
        <f t="shared" si="175"/>
        <v>#VALUE!</v>
      </c>
      <c r="EU63" s="39" t="e">
        <f t="shared" si="176"/>
        <v>#VALUE!</v>
      </c>
      <c r="EV63" s="39" t="e">
        <f t="shared" si="177"/>
        <v>#VALUE!</v>
      </c>
      <c r="EX63" s="8">
        <f t="shared" si="178"/>
        <v>1875736318.9059205</v>
      </c>
      <c r="EY63" s="8">
        <f t="shared" si="179"/>
        <v>3939046269.7024336</v>
      </c>
      <c r="EZ63" s="8">
        <f t="shared" si="180"/>
        <v>1875736318.9059205</v>
      </c>
      <c r="FA63" s="8">
        <f t="shared" si="181"/>
        <v>0</v>
      </c>
      <c r="FB63" s="8" t="e">
        <f t="shared" si="182"/>
        <v>#VALUE!</v>
      </c>
      <c r="FC63" s="8">
        <f t="shared" si="183"/>
        <v>0</v>
      </c>
      <c r="FD63" s="8" t="e">
        <f t="shared" si="184"/>
        <v>#VALUE!</v>
      </c>
      <c r="FE63" s="8" t="e">
        <f t="shared" si="185"/>
        <v>#VALUE!</v>
      </c>
      <c r="FF63" s="8">
        <f t="shared" si="186"/>
        <v>745084277.55577278</v>
      </c>
      <c r="FG63" s="8">
        <f t="shared" si="187"/>
        <v>0</v>
      </c>
      <c r="FH63" s="8">
        <f t="shared" si="188"/>
        <v>745084277.55577278</v>
      </c>
      <c r="FI63" s="8">
        <f t="shared" si="189"/>
        <v>1490168555.1115456</v>
      </c>
      <c r="FJ63" s="38" t="e">
        <f>SUM(EX$8:EX63)+SUM(FB$8:FB63)+SUM(FF$8:FF63)</f>
        <v>#VALUE!</v>
      </c>
      <c r="FK63" s="38">
        <f>SUM(EY$8:EY63)+SUM(FC$8:FC63)+SUM(FG$8:FG63)</f>
        <v>23660973247.184704</v>
      </c>
      <c r="FL63" s="38" t="e">
        <f>SUM(EZ$8:EZ63)+SUM(FD$8:FD63)+SUM(FH$8:FH63)</f>
        <v>#VALUE!</v>
      </c>
      <c r="FM63" s="38" t="e">
        <f>SUM(FA$8:FA63)+SUM(FE$8:FE63)+SUM(FI$8:FI63)</f>
        <v>#VALUE!</v>
      </c>
      <c r="FN63" s="39" t="e">
        <f t="shared" si="190"/>
        <v>#VALUE!</v>
      </c>
      <c r="FO63" s="39" t="e">
        <f t="shared" si="191"/>
        <v>#VALUE!</v>
      </c>
      <c r="FP63" s="39" t="e">
        <f t="shared" si="192"/>
        <v>#VALUE!</v>
      </c>
      <c r="FQ63" s="39" t="e">
        <f t="shared" si="193"/>
        <v>#VALUE!</v>
      </c>
    </row>
    <row r="64" spans="7:173" x14ac:dyDescent="0.2">
      <c r="G64" s="6">
        <v>57</v>
      </c>
      <c r="H64" s="6">
        <f>'[1]资源-木石铜粮'!BI62</f>
        <v>674987103.94989276</v>
      </c>
      <c r="I64" s="6">
        <f>'[1]资源-木石铜粮'!BJ62</f>
        <v>674987103.94989276</v>
      </c>
      <c r="J64" s="6">
        <f>'[1]资源-木石铜粮'!BK62</f>
        <v>674987103.94989276</v>
      </c>
      <c r="K64" s="6">
        <f>'[1]资源-木石铜粮'!BL62</f>
        <v>674987103.94989276</v>
      </c>
      <c r="L64" s="6">
        <f>'[1]资源-木石铜粮'!BM62</f>
        <v>674987103.94989276</v>
      </c>
      <c r="M64" s="6">
        <f>'[1]功能-战损相关'!EM67</f>
        <v>360222776.366238</v>
      </c>
      <c r="N64" s="6">
        <f>'[1]功能-战损相关'!EN67</f>
        <v>463870380.01412195</v>
      </c>
      <c r="O64" s="6">
        <f>'[1]功能-战损相关'!EO67</f>
        <v>548624654.49788499</v>
      </c>
      <c r="P64" s="6">
        <f>'[1]功能-战损相关'!EP67</f>
        <v>453574580.23128843</v>
      </c>
      <c r="Q64" s="6">
        <f>'[1]功能-战损相关'!EQ67</f>
        <v>258320212.82184586</v>
      </c>
      <c r="R64" s="6">
        <f>'[3]功能-圣人研究'!CA64</f>
        <v>183820601.58463448</v>
      </c>
      <c r="S64" s="6">
        <f>'[3]功能-圣人研究'!CB64</f>
        <v>216159126.48862392</v>
      </c>
      <c r="T64" s="6">
        <f>'[3]功能-圣人研究'!CC64</f>
        <v>267704009.12963173</v>
      </c>
      <c r="U64" s="6">
        <f>'[3]功能-圣人研究'!CD64</f>
        <v>346515888.83324623</v>
      </c>
      <c r="V64" s="6">
        <f>'[3]功能-圣人研究'!CE64</f>
        <v>463892416.54970223</v>
      </c>
      <c r="X64" s="6">
        <v>57</v>
      </c>
      <c r="Y64" s="6">
        <f>[4]士兵相关信息!AI63</f>
        <v>9752726.9687066153</v>
      </c>
      <c r="Z64" s="6">
        <f>[4]士兵相关信息!AJ63</f>
        <v>7681761.5337034678</v>
      </c>
      <c r="AA64" s="6">
        <f>[4]士兵相关信息!AK63</f>
        <v>5495041.1562641785</v>
      </c>
      <c r="AB64" s="6">
        <f>[4]士兵相关信息!AL63</f>
        <v>3274339.8300231057</v>
      </c>
      <c r="AC64" s="6">
        <f>[4]士兵相关信息!AM63</f>
        <v>1518795.6185471532</v>
      </c>
      <c r="AE64" s="6">
        <v>57</v>
      </c>
      <c r="AF64" s="6">
        <f>求节点(节奏总纲!D$4:D$163,H$8:H$167,节奏总纲!AA60)-IF($AE64=1,0,求节点(节奏总纲!D$4:D$163,H$8:H$167,节奏总纲!AA59))</f>
        <v>11614244858.695129</v>
      </c>
      <c r="AG64" s="6">
        <f>求节点(节奏总纲!E$4:E$163,I$8:I$167,节奏总纲!AB60)-IF($AE64=1,0,求节点(节奏总纲!E$4:E$163,I$8:I$167,节奏总纲!AB59))</f>
        <v>10688523950.029221</v>
      </c>
      <c r="AH64" s="6">
        <f>求节点(节奏总纲!F$4:F$163,J$8:J$167,节奏总纲!AC60)-IF($AE64=1,0,求节点(节奏总纲!F$4:F$163,J$8:J$167,节奏总纲!AC59))</f>
        <v>9771176106.4932175</v>
      </c>
      <c r="AI64" s="6">
        <f>求节点(节奏总纲!G$4:G$163,K$8:K$167,节奏总纲!AD60)-IF($AE64=1,0,求节点(节奏总纲!G$4:G$163,K$8:K$167,节奏总纲!AD59))</f>
        <v>9127153291.7668152</v>
      </c>
      <c r="AJ64" s="6">
        <f>求节点(节奏总纲!H$4:H$163,L$8:L$167,节奏总纲!AE60)-IF($AE64=1,0,求节点(节奏总纲!H$4:H$163,L$8:L$167,节奏总纲!AE59))</f>
        <v>8493039179.1647186</v>
      </c>
      <c r="AK64" s="6">
        <f>求节点(节奏总纲!D$4:D$163,M$8:M$167,节奏总纲!AA60)-IF($AE64=1,0,求节点(节奏总纲!D$4:D$163,M$8:M$167,节奏总纲!AA59))</f>
        <v>16414008993.087563</v>
      </c>
      <c r="AL64" s="6">
        <f>求节点(节奏总纲!E$4:E$163,N$8:N$167,节奏总纲!AB60)-IF($AE64=1,0,求节点(节奏总纲!E$4:E$163,N$8:N$167,节奏总纲!AB59))</f>
        <v>18511691699.919052</v>
      </c>
      <c r="AM64" s="6">
        <f>求节点(节奏总纲!F$4:F$163,O$8:O$167,节奏总纲!AC60)-IF($AE64=1,0,求节点(节奏总纲!F$4:F$163,O$8:O$167,节奏总纲!AC59))</f>
        <v>18246783595.11097</v>
      </c>
      <c r="AN64" s="6">
        <f>求节点(节奏总纲!G$4:G$163,P$8:P$167,节奏总纲!AD60)-IF($AE64=1,0,求节点(节奏总纲!G$4:G$163,P$8:P$167,节奏总纲!AD59))</f>
        <v>13312433706.981018</v>
      </c>
      <c r="AO64" s="6">
        <f>求节点(节奏总纲!H$4:H$163,Q$8:Q$167,节奏总纲!AE60)-IF($AE64=1,0,求节点(节奏总纲!H$4:H$163,Q$8:Q$167,节奏总纲!AE59))</f>
        <v>6103510293.5648079</v>
      </c>
      <c r="AP64" s="6">
        <f>求节点(节奏总纲!D$4:D$163,R$8:R$167,节奏总纲!AA60)-IF($AE64=1,0,求节点(节奏总纲!D$4:D$163,R$8:R$167,节奏总纲!AA59))</f>
        <v>2064508978.3150597</v>
      </c>
      <c r="AQ64" s="6">
        <f>求节点(节奏总纲!E$4:E$163,S$8:S$167,节奏总纲!AB60)-IF($AE64=1,0,求节点(节奏总纲!E$4:E$163,S$8:S$167,节奏总纲!AB59))</f>
        <v>2138674522.6616688</v>
      </c>
      <c r="AR64" s="6">
        <f>求节点(节奏总纲!F$4:F$163,T$8:T$167,节奏总纲!AC60)-IF($AE64=1,0,求节点(节奏总纲!F$4:F$163,T$8:T$167,节奏总纲!AC59))</f>
        <v>2338208461.0516834</v>
      </c>
      <c r="AS64" s="6">
        <f>求节点(节奏总纲!G$4:G$163,U$8:U$167,节奏总纲!AD60)-IF($AE64=1,0,求节点(节奏总纲!G$4:G$163,U$8:U$167,节奏总纲!AD59))</f>
        <v>2682317980.4103966</v>
      </c>
      <c r="AT64" s="6">
        <f>求节点(节奏总纲!H$4:H$163,V$8:V$167,节奏总纲!AE60)-IF($AE64=1,0,求节点(节奏总纲!H$4:H$163,V$8:V$167,节奏总纲!AE59))</f>
        <v>3161974363.1103363</v>
      </c>
      <c r="AV64" s="6">
        <v>57</v>
      </c>
      <c r="AW64" s="6">
        <f>求节点(节奏总纲!D$4:D$163,Y$8:Y$167,节奏总纲!AA60)-IF($AV64=1,0,求节点(节奏总纲!D$4:D$163,Y$8:Y$167,节奏总纲!AA59))+求节点(节奏总纲!D$4:D$103,信息索引!AK$4:AK$163,节奏总纲!AA60)</f>
        <v>216140767.9632431</v>
      </c>
      <c r="AX64" s="6">
        <f>求节点(节奏总纲!E$4:E$163,Z$8:Z$167,节奏总纲!AB60)-IF($AV64=1,0,求节点(节奏总纲!E$4:E$163,Z$8:Z$167,节奏总纲!AB59))+求节点(节奏总纲!E$4:E$103,信息索引!AL$4:AL$163,节奏总纲!AB60)</f>
        <v>172912614.43663457</v>
      </c>
      <c r="AY64" s="6">
        <f>求节点(节奏总纲!F$4:F$163,AA$8:AA$167,节奏总纲!AC60)-IF($AV64=1,0,求节点(节奏总纲!F$4:F$163,AA$8:AA$167,节奏总纲!AC59))+求节点(节奏总纲!F$4:F$103,信息索引!AM$4:AM$163,节奏总纲!AC60)</f>
        <v>129684460.91422589</v>
      </c>
      <c r="AZ64" s="6">
        <f>求节点(节奏总纲!G$4:G$163,AB$8:AB$167,节奏总纲!AD60)-IF($AV64=1,0,求节点(节奏总纲!G$4:G$163,AB$8:AB$167,节奏总纲!AD59))+求节点(节奏总纲!G$4:G$103,信息索引!AN$4:AN$163,节奏总纲!AD60)</f>
        <v>86439744.750703543</v>
      </c>
      <c r="BA64" s="6">
        <f>求节点(节奏总纲!H$4:H$163,AC$8:AC$167,节奏总纲!AE60)-IF($AV64=1,0,求节点(节奏总纲!H$4:H$163,AC$8:AC$167,节奏总纲!AE59))+求节点(节奏总纲!H$4:H$103,信息索引!AO$4:AO$163,节奏总纲!AE60)</f>
        <v>36667696.043209732</v>
      </c>
      <c r="BC64" s="6">
        <v>2.12</v>
      </c>
      <c r="BD64" s="8">
        <v>57</v>
      </c>
      <c r="BE64" s="34">
        <f t="shared" si="108"/>
        <v>0.24271844660194175</v>
      </c>
      <c r="BF64" s="28">
        <f t="shared" si="109"/>
        <v>0.5145631067961165</v>
      </c>
      <c r="BG64" s="6">
        <f t="shared" si="110"/>
        <v>0.24271844660194175</v>
      </c>
      <c r="BH64" s="35">
        <v>0</v>
      </c>
      <c r="BI64" s="34" t="e">
        <f t="shared" si="111"/>
        <v>#VALUE!</v>
      </c>
      <c r="BJ64" s="6">
        <v>0</v>
      </c>
      <c r="BK64" s="6" t="e">
        <f t="shared" si="112"/>
        <v>#VALUE!</v>
      </c>
      <c r="BL64" s="28" t="e">
        <f>求节点(节奏总纲!D$4:D$163,[4]士兵阶位属性!CY$4:CY$163,节奏总纲!AA60)</f>
        <v>#VALUE!</v>
      </c>
      <c r="BM64" s="34">
        <f t="shared" si="22"/>
        <v>0.25</v>
      </c>
      <c r="BN64" s="6">
        <f t="shared" si="107"/>
        <v>0</v>
      </c>
      <c r="BO64" s="6">
        <f t="shared" si="23"/>
        <v>0.25</v>
      </c>
      <c r="BP64" s="35">
        <f t="shared" si="107"/>
        <v>0.5</v>
      </c>
      <c r="BQ64" s="6" t="e">
        <f t="shared" si="113"/>
        <v>#VALUE!</v>
      </c>
      <c r="BR64" s="8">
        <f t="shared" si="114"/>
        <v>2818991470.5570703</v>
      </c>
      <c r="BS64" s="8">
        <f t="shared" si="115"/>
        <v>5976261917.5809889</v>
      </c>
      <c r="BT64" s="8">
        <f t="shared" si="116"/>
        <v>2818991470.5570703</v>
      </c>
      <c r="BU64" s="8">
        <f t="shared" si="117"/>
        <v>0</v>
      </c>
      <c r="BV64" s="8" t="e">
        <f t="shared" si="118"/>
        <v>#VALUE!</v>
      </c>
      <c r="BW64" s="8">
        <f t="shared" si="119"/>
        <v>0</v>
      </c>
      <c r="BX64" s="8" t="e">
        <f t="shared" si="120"/>
        <v>#VALUE!</v>
      </c>
      <c r="BY64" s="8" t="e">
        <f t="shared" si="121"/>
        <v>#VALUE!</v>
      </c>
      <c r="BZ64" s="8">
        <f t="shared" si="122"/>
        <v>516127244.57876492</v>
      </c>
      <c r="CA64" s="8">
        <f t="shared" si="123"/>
        <v>0</v>
      </c>
      <c r="CB64" s="8">
        <f t="shared" si="124"/>
        <v>516127244.57876492</v>
      </c>
      <c r="CC64" s="8">
        <f t="shared" si="125"/>
        <v>1032254489.1575298</v>
      </c>
      <c r="CD64" s="38" t="e">
        <f>SUM(BR$8:BR64)+SUM(BV$8:BV64)+SUM(BZ$8:BZ64)</f>
        <v>#VALUE!</v>
      </c>
      <c r="CE64" s="38">
        <f>SUM(BS$8:BS64)+SUM(BW$8:BW64)+SUM(CA$8:CA64)</f>
        <v>38544865704.005547</v>
      </c>
      <c r="CF64" s="38" t="e">
        <f>SUM(BT$8:BT64)+SUM(BX$8:BX64)+SUM(CB$8:CB64)</f>
        <v>#VALUE!</v>
      </c>
      <c r="CG64" s="38" t="e">
        <f>SUM(BU$8:BU64)+SUM(BY$8:BY64)+SUM(CC$8:CC64)</f>
        <v>#VALUE!</v>
      </c>
      <c r="CH64" s="39" t="e">
        <f t="shared" si="126"/>
        <v>#VALUE!</v>
      </c>
      <c r="CI64" s="39" t="e">
        <f t="shared" si="127"/>
        <v>#VALUE!</v>
      </c>
      <c r="CJ64" s="39" t="e">
        <f t="shared" si="128"/>
        <v>#VALUE!</v>
      </c>
      <c r="CK64" s="39" t="e">
        <f t="shared" si="129"/>
        <v>#VALUE!</v>
      </c>
      <c r="CL64" s="6">
        <v>0.83046729875000913</v>
      </c>
      <c r="CM64" s="8">
        <f t="shared" si="130"/>
        <v>2594301929.6187429</v>
      </c>
      <c r="CN64" s="8">
        <f t="shared" si="131"/>
        <v>5499920090.7917347</v>
      </c>
      <c r="CO64" s="8">
        <f t="shared" si="132"/>
        <v>2594301929.6187429</v>
      </c>
      <c r="CP64" s="8">
        <f t="shared" si="133"/>
        <v>0</v>
      </c>
      <c r="CQ64" s="8" t="e">
        <f t="shared" si="134"/>
        <v>#VALUE!</v>
      </c>
      <c r="CR64" s="8">
        <f t="shared" si="135"/>
        <v>0</v>
      </c>
      <c r="CS64" s="8" t="e">
        <f t="shared" si="136"/>
        <v>#VALUE!</v>
      </c>
      <c r="CT64" s="8" t="e">
        <f t="shared" si="137"/>
        <v>#VALUE!</v>
      </c>
      <c r="CU64" s="8">
        <f t="shared" si="138"/>
        <v>534668630.66541719</v>
      </c>
      <c r="CV64" s="8">
        <f t="shared" si="139"/>
        <v>0</v>
      </c>
      <c r="CW64" s="8">
        <f t="shared" si="140"/>
        <v>534668630.66541719</v>
      </c>
      <c r="CX64" s="8">
        <f t="shared" si="141"/>
        <v>1069337261.3308344</v>
      </c>
      <c r="CY64" s="38" t="e">
        <f>SUM(CM$8:CM64)+SUM(CQ$8:CQ64)+SUM(CU$8:CU64)</f>
        <v>#VALUE!</v>
      </c>
      <c r="CZ64" s="38">
        <f>SUM(CN$8:CN64)+SUM(CR$8:CR64)+SUM(CV$8:CV64)</f>
        <v>35863849160.379944</v>
      </c>
      <c r="DA64" s="38" t="e">
        <f>SUM(CO$8:CO64)+SUM(CS$8:CS64)+SUM(CW$8:CW64)</f>
        <v>#VALUE!</v>
      </c>
      <c r="DB64" s="38" t="e">
        <f>SUM(CP$8:CP64)+SUM(CT$8:CT64)+SUM(CX$8:CX64)</f>
        <v>#VALUE!</v>
      </c>
      <c r="DC64" s="39" t="e">
        <f t="shared" si="142"/>
        <v>#VALUE!</v>
      </c>
      <c r="DD64" s="39" t="e">
        <f t="shared" si="143"/>
        <v>#VALUE!</v>
      </c>
      <c r="DE64" s="39" t="e">
        <f t="shared" si="144"/>
        <v>#VALUE!</v>
      </c>
      <c r="DF64" s="39" t="e">
        <f t="shared" si="145"/>
        <v>#VALUE!</v>
      </c>
      <c r="DH64" s="8">
        <f t="shared" si="146"/>
        <v>2371644686.0420432</v>
      </c>
      <c r="DI64" s="8">
        <f t="shared" si="147"/>
        <v>5027886734.4091311</v>
      </c>
      <c r="DJ64" s="8">
        <f t="shared" si="148"/>
        <v>2371644686.0420432</v>
      </c>
      <c r="DK64" s="8">
        <f t="shared" si="149"/>
        <v>0</v>
      </c>
      <c r="DL64" s="8" t="e">
        <f t="shared" si="150"/>
        <v>#VALUE!</v>
      </c>
      <c r="DM64" s="8">
        <f t="shared" si="151"/>
        <v>0</v>
      </c>
      <c r="DN64" s="8" t="e">
        <f t="shared" si="152"/>
        <v>#VALUE!</v>
      </c>
      <c r="DO64" s="8" t="e">
        <f t="shared" si="153"/>
        <v>#VALUE!</v>
      </c>
      <c r="DP64" s="8">
        <f t="shared" si="154"/>
        <v>584552115.26292086</v>
      </c>
      <c r="DQ64" s="8">
        <f t="shared" si="155"/>
        <v>0</v>
      </c>
      <c r="DR64" s="8">
        <f t="shared" si="156"/>
        <v>584552115.26292086</v>
      </c>
      <c r="DS64" s="8">
        <f t="shared" si="157"/>
        <v>1169104230.5258417</v>
      </c>
      <c r="DT64" s="38" t="e">
        <f>SUM(DH$8:DH64)+SUM(DL$8:DL64)+SUM(DP$8:DP64)</f>
        <v>#VALUE!</v>
      </c>
      <c r="DU64" s="38">
        <f>SUM(DI$8:DI64)+SUM(DM$8:DM64)+SUM(DQ$8:DQ64)</f>
        <v>33202756528.180946</v>
      </c>
      <c r="DV64" s="38" t="e">
        <f>SUM(DJ$8:DJ64)+SUM(DN$8:DN64)+SUM(DR$8:DR64)</f>
        <v>#VALUE!</v>
      </c>
      <c r="DW64" s="38" t="e">
        <f>SUM(DK$8:DK64)+SUM(DO$8:DO64)+SUM(DS$8:DS64)</f>
        <v>#VALUE!</v>
      </c>
      <c r="DX64" s="39" t="e">
        <f t="shared" si="158"/>
        <v>#VALUE!</v>
      </c>
      <c r="DY64" s="39" t="e">
        <f t="shared" si="159"/>
        <v>#VALUE!</v>
      </c>
      <c r="DZ64" s="39" t="e">
        <f t="shared" si="160"/>
        <v>#VALUE!</v>
      </c>
      <c r="EA64" s="39" t="e">
        <f t="shared" si="161"/>
        <v>#VALUE!</v>
      </c>
      <c r="EC64" s="8">
        <f t="shared" si="162"/>
        <v>2215328468.8754406</v>
      </c>
      <c r="ED64" s="8">
        <f t="shared" si="163"/>
        <v>4696496354.015934</v>
      </c>
      <c r="EE64" s="8">
        <f t="shared" si="164"/>
        <v>2215328468.8754406</v>
      </c>
      <c r="EF64" s="8">
        <f t="shared" si="165"/>
        <v>0</v>
      </c>
      <c r="EG64" s="8" t="e">
        <f t="shared" si="166"/>
        <v>#VALUE!</v>
      </c>
      <c r="EH64" s="8">
        <f t="shared" si="167"/>
        <v>0</v>
      </c>
      <c r="EI64" s="8" t="e">
        <f t="shared" si="168"/>
        <v>#VALUE!</v>
      </c>
      <c r="EJ64" s="8" t="e">
        <f t="shared" si="169"/>
        <v>#VALUE!</v>
      </c>
      <c r="EK64" s="8">
        <f t="shared" si="170"/>
        <v>670579495.10259914</v>
      </c>
      <c r="EL64" s="8">
        <f t="shared" si="171"/>
        <v>0</v>
      </c>
      <c r="EM64" s="8">
        <f t="shared" si="172"/>
        <v>670579495.10259914</v>
      </c>
      <c r="EN64" s="8">
        <f t="shared" si="173"/>
        <v>1341158990.2051983</v>
      </c>
      <c r="EO64" s="38" t="e">
        <f>SUM(EC$8:EC64)+SUM(EG$8:EG64)+SUM(EK$8:EK64)</f>
        <v>#VALUE!</v>
      </c>
      <c r="EP64" s="38">
        <f>SUM(ED$8:ED64)+SUM(EH$8:EH64)+SUM(EL$8:EL64)</f>
        <v>30600001643.861103</v>
      </c>
      <c r="EQ64" s="38" t="e">
        <f>SUM(EE$8:EE64)+SUM(EI$8:EI64)+SUM(EM$8:EM64)</f>
        <v>#VALUE!</v>
      </c>
      <c r="ER64" s="38" t="e">
        <f>SUM(EF$8:EF64)+SUM(EJ$8:EJ64)+SUM(EN$8:EN64)</f>
        <v>#VALUE!</v>
      </c>
      <c r="ES64" s="39" t="e">
        <f t="shared" si="174"/>
        <v>#VALUE!</v>
      </c>
      <c r="ET64" s="39" t="e">
        <f t="shared" si="175"/>
        <v>#VALUE!</v>
      </c>
      <c r="EU64" s="39" t="e">
        <f t="shared" si="176"/>
        <v>#VALUE!</v>
      </c>
      <c r="EV64" s="39" t="e">
        <f t="shared" si="177"/>
        <v>#VALUE!</v>
      </c>
      <c r="EX64" s="8">
        <f t="shared" si="178"/>
        <v>2061417276.4962909</v>
      </c>
      <c r="EY64" s="8">
        <f t="shared" si="179"/>
        <v>4370204626.1721363</v>
      </c>
      <c r="EZ64" s="8">
        <f t="shared" si="180"/>
        <v>2061417276.4962909</v>
      </c>
      <c r="FA64" s="8">
        <f t="shared" si="181"/>
        <v>0</v>
      </c>
      <c r="FB64" s="8" t="e">
        <f t="shared" si="182"/>
        <v>#VALUE!</v>
      </c>
      <c r="FC64" s="8">
        <f t="shared" si="183"/>
        <v>0</v>
      </c>
      <c r="FD64" s="8" t="e">
        <f t="shared" si="184"/>
        <v>#VALUE!</v>
      </c>
      <c r="FE64" s="8" t="e">
        <f t="shared" si="185"/>
        <v>#VALUE!</v>
      </c>
      <c r="FF64" s="8">
        <f t="shared" si="186"/>
        <v>790493590.77758408</v>
      </c>
      <c r="FG64" s="8">
        <f t="shared" si="187"/>
        <v>0</v>
      </c>
      <c r="FH64" s="8">
        <f t="shared" si="188"/>
        <v>790493590.77758408</v>
      </c>
      <c r="FI64" s="8">
        <f t="shared" si="189"/>
        <v>1580987181.5551682</v>
      </c>
      <c r="FJ64" s="38" t="e">
        <f>SUM(EX$8:EX64)+SUM(FB$8:FB64)+SUM(FF$8:FF64)</f>
        <v>#VALUE!</v>
      </c>
      <c r="FK64" s="38">
        <f>SUM(EY$8:EY64)+SUM(FC$8:FC64)+SUM(FG$8:FG64)</f>
        <v>28031177873.356842</v>
      </c>
      <c r="FL64" s="38" t="e">
        <f>SUM(EZ$8:EZ64)+SUM(FD$8:FD64)+SUM(FH$8:FH64)</f>
        <v>#VALUE!</v>
      </c>
      <c r="FM64" s="38" t="e">
        <f>SUM(FA$8:FA64)+SUM(FE$8:FE64)+SUM(FI$8:FI64)</f>
        <v>#VALUE!</v>
      </c>
      <c r="FN64" s="39" t="e">
        <f t="shared" si="190"/>
        <v>#VALUE!</v>
      </c>
      <c r="FO64" s="39" t="e">
        <f t="shared" si="191"/>
        <v>#VALUE!</v>
      </c>
      <c r="FP64" s="39" t="e">
        <f t="shared" si="192"/>
        <v>#VALUE!</v>
      </c>
      <c r="FQ64" s="39" t="e">
        <f t="shared" si="193"/>
        <v>#VALUE!</v>
      </c>
    </row>
    <row r="65" spans="7:173" x14ac:dyDescent="0.2">
      <c r="G65" s="6">
        <v>58</v>
      </c>
      <c r="H65" s="6">
        <f>'[1]资源-木石铜粮'!BI63</f>
        <v>747803440.3884095</v>
      </c>
      <c r="I65" s="6">
        <f>'[1]资源-木石铜粮'!BJ63</f>
        <v>747803440.3884095</v>
      </c>
      <c r="J65" s="6">
        <f>'[1]资源-木石铜粮'!BK63</f>
        <v>747803440.3884095</v>
      </c>
      <c r="K65" s="6">
        <f>'[1]资源-木石铜粮'!BL63</f>
        <v>747803440.3884095</v>
      </c>
      <c r="L65" s="6">
        <f>'[1]资源-木石铜粮'!BM63</f>
        <v>747803440.3884095</v>
      </c>
      <c r="M65" s="6">
        <f>'[1]功能-战损相关'!EM68</f>
        <v>399377692.33824331</v>
      </c>
      <c r="N65" s="6">
        <f>'[1]功能-战损相关'!EN68</f>
        <v>512317729.63470936</v>
      </c>
      <c r="O65" s="6">
        <f>'[1]功能-战损相关'!EO68</f>
        <v>603862570.57916832</v>
      </c>
      <c r="P65" s="6">
        <f>'[1]功能-战损相关'!EP68</f>
        <v>500090037.9336921</v>
      </c>
      <c r="Q65" s="6">
        <f>'[1]功能-战损相关'!EQ68</f>
        <v>284241735.07456803</v>
      </c>
      <c r="R65" s="6">
        <f>'[3]功能-圣人研究'!CA65</f>
        <v>202341933.14634269</v>
      </c>
      <c r="S65" s="6">
        <f>'[3]功能-圣人研究'!CB65</f>
        <v>237815389.25189742</v>
      </c>
      <c r="T65" s="6">
        <f>'[3]功能-圣人研究'!CC65</f>
        <v>294585804.54098547</v>
      </c>
      <c r="U65" s="6">
        <f>'[3]功能-圣人研究'!CD65</f>
        <v>382179955.64687425</v>
      </c>
      <c r="V65" s="6">
        <f>'[3]功能-圣人研究'!CE65</f>
        <v>509651513.46170819</v>
      </c>
      <c r="X65" s="6">
        <v>58</v>
      </c>
      <c r="Y65" s="6">
        <f>[4]士兵相关信息!AI64</f>
        <v>11012801.309200287</v>
      </c>
      <c r="Z65" s="6">
        <f>[4]士兵相关信息!AJ64</f>
        <v>8650203.8502032049</v>
      </c>
      <c r="AA65" s="6">
        <f>[4]士兵相关信息!AK64</f>
        <v>6162378.6917099962</v>
      </c>
      <c r="AB65" s="6">
        <f>[4]士兵相关信息!AL64</f>
        <v>3695041.7996245539</v>
      </c>
      <c r="AC65" s="6">
        <f>[4]士兵相关信息!AM64</f>
        <v>1621803.1820253844</v>
      </c>
      <c r="AE65" s="6">
        <v>58</v>
      </c>
      <c r="AF65" s="6">
        <f>求节点(节奏总纲!D$4:D$163,H$8:H$167,节奏总纲!AA61)-IF($AE65=1,0,求节点(节奏总纲!D$4:D$163,H$8:H$167,节奏总纲!AA60))</f>
        <v>13611057846.344711</v>
      </c>
      <c r="AG65" s="6">
        <f>求节点(节奏总纲!E$4:E$163,I$8:I$167,节奏总纲!AB61)-IF($AE65=1,0,求节点(节奏总纲!E$4:E$163,I$8:I$167,节奏总纲!AB60))</f>
        <v>12748972003.010345</v>
      </c>
      <c r="AH65" s="6">
        <f>求节点(节奏总纲!F$4:F$163,J$8:J$167,节奏总纲!AC61)-IF($AE65=1,0,求节点(节奏总纲!F$4:F$163,J$8:J$167,节奏总纲!AC60))</f>
        <v>11730253780.230179</v>
      </c>
      <c r="AI65" s="6">
        <f>求节点(节奏总纲!G$4:G$163,K$8:K$167,节奏总纲!AD61)-IF($AE65=1,0,求节点(节奏总纲!G$4:G$163,K$8:K$167,节奏总纲!AD60))</f>
        <v>10803325952.881485</v>
      </c>
      <c r="AJ65" s="6">
        <f>求节点(节奏总纲!H$4:H$163,L$8:L$167,节奏总纲!AE61)-IF($AE65=1,0,求节点(节奏总纲!H$4:H$163,L$8:L$167,节奏总纲!AE60))</f>
        <v>9782745837.2813339</v>
      </c>
      <c r="AK65" s="6">
        <f>求节点(节奏总纲!D$4:D$163,M$8:M$167,节奏总纲!AA61)-IF($AE65=1,0,求节点(节奏总纲!D$4:D$163,M$8:M$167,节奏总纲!AA60))</f>
        <v>20471232538.795242</v>
      </c>
      <c r="AL65" s="6">
        <f>求节点(节奏总纲!E$4:E$163,N$8:N$167,节奏总纲!AB61)-IF($AE65=1,0,求节点(节奏总纲!E$4:E$163,N$8:N$167,节奏总纲!AB60))</f>
        <v>23085195834.721985</v>
      </c>
      <c r="AM65" s="6">
        <f>求节点(节奏总纲!F$4:F$163,O$8:O$167,节奏总纲!AC61)-IF($AE65=1,0,求节点(节奏总纲!F$4:F$163,O$8:O$167,节奏总纲!AC60))</f>
        <v>22720670532.270233</v>
      </c>
      <c r="AN65" s="6">
        <f>求节点(节奏总纲!G$4:G$163,P$8:P$167,节奏总纲!AD61)-IF($AE65=1,0,求节点(节奏总纲!G$4:G$163,P$8:P$167,节奏总纲!AD60))</f>
        <v>16552048304.002937</v>
      </c>
      <c r="AO65" s="6">
        <f>求节点(节奏总纲!H$4:H$163,Q$8:Q$167,节奏总纲!AE61)-IF($AE65=1,0,求节点(节奏总纲!H$4:H$163,Q$8:Q$167,节奏总纲!AE60))</f>
        <v>8000609412.2129326</v>
      </c>
      <c r="AP65" s="6">
        <f>求节点(节奏总纲!D$4:D$163,R$8:R$167,节奏总纲!AA61)-IF($AE65=1,0,求节点(节奏总纲!D$4:D$163,R$8:R$167,节奏总纲!AA60))</f>
        <v>3229158674.7595177</v>
      </c>
      <c r="AQ65" s="6">
        <f>求节点(节奏总纲!E$4:E$163,S$8:S$167,节奏总纲!AB61)-IF($AE65=1,0,求节点(节奏总纲!E$4:E$163,S$8:S$167,节奏总纲!AB60))</f>
        <v>3402115292.6013756</v>
      </c>
      <c r="AR65" s="6">
        <f>求节点(节奏总纲!F$4:F$163,T$8:T$167,节奏总纲!AC61)-IF($AE65=1,0,求节点(节奏总纲!F$4:F$163,T$8:T$167,节奏总纲!AC60))</f>
        <v>3730171829.1711826</v>
      </c>
      <c r="AS65" s="6">
        <f>求节点(节奏总纲!G$4:G$163,U$8:U$167,节奏总纲!AD61)-IF($AE65=1,0,求节点(节奏总纲!G$4:G$163,U$8:U$167,节奏总纲!AD60))</f>
        <v>4194332244.4301262</v>
      </c>
      <c r="AT65" s="6">
        <f>求节点(节奏总纲!H$4:H$163,V$8:V$167,节奏总纲!AE61)-IF($AE65=1,0,求节点(节奏总纲!H$4:H$163,V$8:V$167,节奏总纲!AE60))</f>
        <v>4743038525.3943405</v>
      </c>
      <c r="AV65" s="6">
        <v>58</v>
      </c>
      <c r="AW65" s="6">
        <f>求节点(节奏总纲!D$4:D$163,Y$8:Y$167,节奏总纲!AA61)-IF($AV65=1,0,求节点(节奏总纲!D$4:D$163,Y$8:Y$167,节奏总纲!AA60))+求节点(节奏总纲!D$4:D$103,信息索引!AK$4:AK$163,节奏总纲!AA61)</f>
        <v>250210067.88578114</v>
      </c>
      <c r="AX65" s="6">
        <f>求节点(节奏总纲!E$4:E$163,Z$8:Z$167,节奏总纲!AB61)-IF($AV65=1,0,求节点(节奏总纲!E$4:E$163,Z$8:Z$167,节奏总纲!AB60))+求节点(节奏总纲!E$4:E$103,信息索引!AL$4:AL$163,节奏总纲!AB61)</f>
        <v>200168054.37466493</v>
      </c>
      <c r="AY65" s="6">
        <f>求节点(节奏总纲!F$4:F$163,AA$8:AA$167,节奏总纲!AC61)-IF($AV65=1,0,求节点(节奏总纲!F$4:F$163,AA$8:AA$167,节奏总纲!AC60))+求节点(节奏总纲!F$4:F$103,信息索引!AM$4:AM$163,节奏总纲!AC61)</f>
        <v>150126040.86774844</v>
      </c>
      <c r="AZ65" s="6">
        <f>求节点(节奏总纲!G$4:G$163,AB$8:AB$167,节奏总纲!AD61)-IF($AV65=1,0,求节点(节奏总纲!G$4:G$163,AB$8:AB$167,节奏总纲!AD60))+求节点(节奏总纲!G$4:G$103,信息索引!AN$4:AN$163,节奏总纲!AD61)</f>
        <v>100084027.36503252</v>
      </c>
      <c r="BA65" s="6">
        <f>求节点(节奏总纲!H$4:H$163,AC$8:AC$167,节奏总纲!AE61)-IF($AV65=1,0,求节点(节奏总纲!H$4:H$163,AC$8:AC$167,节奏总纲!AE60))+求节点(节奏总纲!H$4:H$103,信息索引!AO$4:AO$163,节奏总纲!AE61)</f>
        <v>45509985.474405438</v>
      </c>
      <c r="BC65" s="6">
        <v>2.14</v>
      </c>
      <c r="BD65" s="8">
        <v>58</v>
      </c>
      <c r="BE65" s="34">
        <f t="shared" si="108"/>
        <v>0.24154589371980678</v>
      </c>
      <c r="BF65" s="28">
        <f t="shared" si="109"/>
        <v>0.51690821256038644</v>
      </c>
      <c r="BG65" s="6">
        <f t="shared" si="110"/>
        <v>0.24154589371980684</v>
      </c>
      <c r="BH65" s="35">
        <v>0</v>
      </c>
      <c r="BI65" s="34" t="e">
        <f t="shared" si="111"/>
        <v>#VALUE!</v>
      </c>
      <c r="BJ65" s="6">
        <v>0</v>
      </c>
      <c r="BK65" s="6" t="e">
        <f t="shared" si="112"/>
        <v>#VALUE!</v>
      </c>
      <c r="BL65" s="28" t="e">
        <f>求节点(节奏总纲!D$4:D$163,[4]士兵阶位属性!CY$4:CY$163,节奏总纲!AA61)</f>
        <v>#VALUE!</v>
      </c>
      <c r="BM65" s="34">
        <f t="shared" si="22"/>
        <v>0.25</v>
      </c>
      <c r="BN65" s="6">
        <f t="shared" si="107"/>
        <v>0</v>
      </c>
      <c r="BO65" s="6">
        <f t="shared" si="23"/>
        <v>0.25</v>
      </c>
      <c r="BP65" s="35">
        <f t="shared" si="107"/>
        <v>0.5</v>
      </c>
      <c r="BQ65" s="6" t="e">
        <f t="shared" si="113"/>
        <v>#VALUE!</v>
      </c>
      <c r="BR65" s="8">
        <f t="shared" si="114"/>
        <v>3287695131.9673219</v>
      </c>
      <c r="BS65" s="8">
        <f t="shared" si="115"/>
        <v>7035667582.4100676</v>
      </c>
      <c r="BT65" s="8">
        <f t="shared" si="116"/>
        <v>3287695131.9673223</v>
      </c>
      <c r="BU65" s="8">
        <f t="shared" si="117"/>
        <v>0</v>
      </c>
      <c r="BV65" s="8" t="e">
        <f t="shared" si="118"/>
        <v>#VALUE!</v>
      </c>
      <c r="BW65" s="8">
        <f t="shared" si="119"/>
        <v>0</v>
      </c>
      <c r="BX65" s="8" t="e">
        <f t="shared" si="120"/>
        <v>#VALUE!</v>
      </c>
      <c r="BY65" s="8" t="e">
        <f t="shared" si="121"/>
        <v>#VALUE!</v>
      </c>
      <c r="BZ65" s="8">
        <f t="shared" si="122"/>
        <v>807289668.68987942</v>
      </c>
      <c r="CA65" s="8">
        <f t="shared" si="123"/>
        <v>0</v>
      </c>
      <c r="CB65" s="8">
        <f t="shared" si="124"/>
        <v>807289668.68987942</v>
      </c>
      <c r="CC65" s="8">
        <f t="shared" si="125"/>
        <v>1614579337.3797588</v>
      </c>
      <c r="CD65" s="38" t="e">
        <f>SUM(BR$8:BR65)+SUM(BV$8:BV65)+SUM(BZ$8:BZ65)</f>
        <v>#VALUE!</v>
      </c>
      <c r="CE65" s="38">
        <f>SUM(BS$8:BS65)+SUM(BW$8:BW65)+SUM(CA$8:CA65)</f>
        <v>45580533286.415611</v>
      </c>
      <c r="CF65" s="38" t="e">
        <f>SUM(BT$8:BT65)+SUM(BX$8:BX65)+SUM(CB$8:CB65)</f>
        <v>#VALUE!</v>
      </c>
      <c r="CG65" s="38" t="e">
        <f>SUM(BU$8:BU65)+SUM(BY$8:BY65)+SUM(CC$8:CC65)</f>
        <v>#VALUE!</v>
      </c>
      <c r="CH65" s="39" t="e">
        <f t="shared" si="126"/>
        <v>#VALUE!</v>
      </c>
      <c r="CI65" s="39" t="e">
        <f t="shared" si="127"/>
        <v>#VALUE!</v>
      </c>
      <c r="CJ65" s="39" t="e">
        <f t="shared" si="128"/>
        <v>#VALUE!</v>
      </c>
      <c r="CK65" s="39" t="e">
        <f t="shared" si="129"/>
        <v>#VALUE!</v>
      </c>
      <c r="CL65" s="6">
        <v>0.84525129248432962</v>
      </c>
      <c r="CM65" s="8">
        <f t="shared" si="130"/>
        <v>3079461836.4759293</v>
      </c>
      <c r="CN65" s="8">
        <f t="shared" si="131"/>
        <v>6590048330.0584869</v>
      </c>
      <c r="CO65" s="8">
        <f t="shared" si="132"/>
        <v>3079461836.4759297</v>
      </c>
      <c r="CP65" s="8">
        <f t="shared" si="133"/>
        <v>0</v>
      </c>
      <c r="CQ65" s="8" t="e">
        <f t="shared" si="134"/>
        <v>#VALUE!</v>
      </c>
      <c r="CR65" s="8">
        <f t="shared" si="135"/>
        <v>0</v>
      </c>
      <c r="CS65" s="8" t="e">
        <f t="shared" si="136"/>
        <v>#VALUE!</v>
      </c>
      <c r="CT65" s="8" t="e">
        <f t="shared" si="137"/>
        <v>#VALUE!</v>
      </c>
      <c r="CU65" s="8">
        <f t="shared" si="138"/>
        <v>850528823.15034389</v>
      </c>
      <c r="CV65" s="8">
        <f t="shared" si="139"/>
        <v>0</v>
      </c>
      <c r="CW65" s="8">
        <f t="shared" si="140"/>
        <v>850528823.15034389</v>
      </c>
      <c r="CX65" s="8">
        <f t="shared" si="141"/>
        <v>1701057646.3006878</v>
      </c>
      <c r="CY65" s="38" t="e">
        <f>SUM(CM$8:CM65)+SUM(CQ$8:CQ65)+SUM(CU$8:CU65)</f>
        <v>#VALUE!</v>
      </c>
      <c r="CZ65" s="38">
        <f>SUM(CN$8:CN65)+SUM(CR$8:CR65)+SUM(CV$8:CV65)</f>
        <v>42453897490.438431</v>
      </c>
      <c r="DA65" s="38" t="e">
        <f>SUM(CO$8:CO65)+SUM(CS$8:CS65)+SUM(CW$8:CW65)</f>
        <v>#VALUE!</v>
      </c>
      <c r="DB65" s="38" t="e">
        <f>SUM(CP$8:CP65)+SUM(CT$8:CT65)+SUM(CX$8:CX65)</f>
        <v>#VALUE!</v>
      </c>
      <c r="DC65" s="39" t="e">
        <f t="shared" si="142"/>
        <v>#VALUE!</v>
      </c>
      <c r="DD65" s="39" t="e">
        <f t="shared" si="143"/>
        <v>#VALUE!</v>
      </c>
      <c r="DE65" s="39" t="e">
        <f t="shared" si="144"/>
        <v>#VALUE!</v>
      </c>
      <c r="DF65" s="39" t="e">
        <f t="shared" si="145"/>
        <v>#VALUE!</v>
      </c>
      <c r="DH65" s="8">
        <f t="shared" si="146"/>
        <v>2833394632.9058404</v>
      </c>
      <c r="DI65" s="8">
        <f t="shared" si="147"/>
        <v>6063464514.418498</v>
      </c>
      <c r="DJ65" s="8">
        <f t="shared" si="148"/>
        <v>2833394632.9058414</v>
      </c>
      <c r="DK65" s="8">
        <f t="shared" si="149"/>
        <v>0</v>
      </c>
      <c r="DL65" s="8" t="e">
        <f t="shared" si="150"/>
        <v>#VALUE!</v>
      </c>
      <c r="DM65" s="8">
        <f t="shared" si="151"/>
        <v>0</v>
      </c>
      <c r="DN65" s="8" t="e">
        <f t="shared" si="152"/>
        <v>#VALUE!</v>
      </c>
      <c r="DO65" s="8" t="e">
        <f t="shared" si="153"/>
        <v>#VALUE!</v>
      </c>
      <c r="DP65" s="8">
        <f t="shared" si="154"/>
        <v>932542957.29279566</v>
      </c>
      <c r="DQ65" s="8">
        <f t="shared" si="155"/>
        <v>0</v>
      </c>
      <c r="DR65" s="8">
        <f t="shared" si="156"/>
        <v>932542957.29279566</v>
      </c>
      <c r="DS65" s="8">
        <f t="shared" si="157"/>
        <v>1865085914.5855913</v>
      </c>
      <c r="DT65" s="38" t="e">
        <f>SUM(DH$8:DH65)+SUM(DL$8:DL65)+SUM(DP$8:DP65)</f>
        <v>#VALUE!</v>
      </c>
      <c r="DU65" s="38">
        <f>SUM(DI$8:DI65)+SUM(DM$8:DM65)+SUM(DQ$8:DQ65)</f>
        <v>39266221042.599442</v>
      </c>
      <c r="DV65" s="38" t="e">
        <f>SUM(DJ$8:DJ65)+SUM(DN$8:DN65)+SUM(DR$8:DR65)</f>
        <v>#VALUE!</v>
      </c>
      <c r="DW65" s="38" t="e">
        <f>SUM(DK$8:DK65)+SUM(DO$8:DO65)+SUM(DS$8:DS65)</f>
        <v>#VALUE!</v>
      </c>
      <c r="DX65" s="39" t="e">
        <f t="shared" si="158"/>
        <v>#VALUE!</v>
      </c>
      <c r="DY65" s="39" t="e">
        <f t="shared" si="159"/>
        <v>#VALUE!</v>
      </c>
      <c r="DZ65" s="39" t="e">
        <f t="shared" si="160"/>
        <v>#VALUE!</v>
      </c>
      <c r="EA65" s="39" t="e">
        <f t="shared" si="161"/>
        <v>#VALUE!</v>
      </c>
      <c r="EC65" s="8">
        <f t="shared" si="162"/>
        <v>2609499022.4351416</v>
      </c>
      <c r="ED65" s="8">
        <f t="shared" si="163"/>
        <v>5584327908.0112019</v>
      </c>
      <c r="EE65" s="8">
        <f t="shared" si="164"/>
        <v>2609499022.435142</v>
      </c>
      <c r="EF65" s="8">
        <f t="shared" si="165"/>
        <v>0</v>
      </c>
      <c r="EG65" s="8" t="e">
        <f t="shared" si="166"/>
        <v>#VALUE!</v>
      </c>
      <c r="EH65" s="8">
        <f t="shared" si="167"/>
        <v>0</v>
      </c>
      <c r="EI65" s="8" t="e">
        <f t="shared" si="168"/>
        <v>#VALUE!</v>
      </c>
      <c r="EJ65" s="8" t="e">
        <f t="shared" si="169"/>
        <v>#VALUE!</v>
      </c>
      <c r="EK65" s="8">
        <f t="shared" si="170"/>
        <v>1048583061.1075315</v>
      </c>
      <c r="EL65" s="8">
        <f t="shared" si="171"/>
        <v>0</v>
      </c>
      <c r="EM65" s="8">
        <f t="shared" si="172"/>
        <v>1048583061.1075315</v>
      </c>
      <c r="EN65" s="8">
        <f t="shared" si="173"/>
        <v>2097166122.2150631</v>
      </c>
      <c r="EO65" s="38" t="e">
        <f>SUM(EC$8:EC65)+SUM(EG$8:EG65)+SUM(EK$8:EK65)</f>
        <v>#VALUE!</v>
      </c>
      <c r="EP65" s="38">
        <f>SUM(ED$8:ED65)+SUM(EH$8:EH65)+SUM(EL$8:EL65)</f>
        <v>36184329551.872307</v>
      </c>
      <c r="EQ65" s="38" t="e">
        <f>SUM(EE$8:EE65)+SUM(EI$8:EI65)+SUM(EM$8:EM65)</f>
        <v>#VALUE!</v>
      </c>
      <c r="ER65" s="38" t="e">
        <f>SUM(EF$8:EF65)+SUM(EJ$8:EJ65)+SUM(EN$8:EN65)</f>
        <v>#VALUE!</v>
      </c>
      <c r="ES65" s="39" t="e">
        <f t="shared" si="174"/>
        <v>#VALUE!</v>
      </c>
      <c r="ET65" s="39" t="e">
        <f t="shared" si="175"/>
        <v>#VALUE!</v>
      </c>
      <c r="EU65" s="39" t="e">
        <f t="shared" si="176"/>
        <v>#VALUE!</v>
      </c>
      <c r="EV65" s="39" t="e">
        <f t="shared" si="177"/>
        <v>#VALUE!</v>
      </c>
      <c r="EX65" s="8">
        <f t="shared" si="178"/>
        <v>2362982086.2998395</v>
      </c>
      <c r="EY65" s="8">
        <f t="shared" si="179"/>
        <v>5056781664.6816549</v>
      </c>
      <c r="EZ65" s="8">
        <f t="shared" si="180"/>
        <v>2362982086.29984</v>
      </c>
      <c r="FA65" s="8">
        <f t="shared" si="181"/>
        <v>0</v>
      </c>
      <c r="FB65" s="8" t="e">
        <f t="shared" si="182"/>
        <v>#VALUE!</v>
      </c>
      <c r="FC65" s="8">
        <f t="shared" si="183"/>
        <v>0</v>
      </c>
      <c r="FD65" s="8" t="e">
        <f t="shared" si="184"/>
        <v>#VALUE!</v>
      </c>
      <c r="FE65" s="8" t="e">
        <f t="shared" si="185"/>
        <v>#VALUE!</v>
      </c>
      <c r="FF65" s="8">
        <f t="shared" si="186"/>
        <v>1185759631.3485851</v>
      </c>
      <c r="FG65" s="8">
        <f t="shared" si="187"/>
        <v>0</v>
      </c>
      <c r="FH65" s="8">
        <f t="shared" si="188"/>
        <v>1185759631.3485851</v>
      </c>
      <c r="FI65" s="8">
        <f t="shared" si="189"/>
        <v>2371519262.6971703</v>
      </c>
      <c r="FJ65" s="38" t="e">
        <f>SUM(EX$8:EX65)+SUM(FB$8:FB65)+SUM(FF$8:FF65)</f>
        <v>#VALUE!</v>
      </c>
      <c r="FK65" s="38">
        <f>SUM(EY$8:EY65)+SUM(FC$8:FC65)+SUM(FG$8:FG65)</f>
        <v>33087959538.038498</v>
      </c>
      <c r="FL65" s="38" t="e">
        <f>SUM(EZ$8:EZ65)+SUM(FD$8:FD65)+SUM(FH$8:FH65)</f>
        <v>#VALUE!</v>
      </c>
      <c r="FM65" s="38" t="e">
        <f>SUM(FA$8:FA65)+SUM(FE$8:FE65)+SUM(FI$8:FI65)</f>
        <v>#VALUE!</v>
      </c>
      <c r="FN65" s="39" t="e">
        <f t="shared" si="190"/>
        <v>#VALUE!</v>
      </c>
      <c r="FO65" s="39" t="e">
        <f t="shared" si="191"/>
        <v>#VALUE!</v>
      </c>
      <c r="FP65" s="39" t="e">
        <f t="shared" si="192"/>
        <v>#VALUE!</v>
      </c>
      <c r="FQ65" s="39" t="e">
        <f t="shared" si="193"/>
        <v>#VALUE!</v>
      </c>
    </row>
    <row r="66" spans="7:173" x14ac:dyDescent="0.2">
      <c r="G66" s="6">
        <v>59</v>
      </c>
      <c r="H66" s="6">
        <f>'[1]资源-木石铜粮'!BI64</f>
        <v>829142764.59230602</v>
      </c>
      <c r="I66" s="6">
        <f>'[1]资源-木石铜粮'!BJ64</f>
        <v>829142764.59230602</v>
      </c>
      <c r="J66" s="6">
        <f>'[1]资源-木石铜粮'!BK64</f>
        <v>829142764.59230602</v>
      </c>
      <c r="K66" s="6">
        <f>'[1]资源-木石铜粮'!BL64</f>
        <v>829142764.59230602</v>
      </c>
      <c r="L66" s="6">
        <f>'[1]资源-木石铜粮'!BM64</f>
        <v>829142764.59230602</v>
      </c>
      <c r="M66" s="6">
        <f>'[1]功能-战损相关'!EM69</f>
        <v>442764779.07331973</v>
      </c>
      <c r="N66" s="6">
        <f>'[1]功能-战损相关'!EN69</f>
        <v>567645913.09556997</v>
      </c>
      <c r="O66" s="6">
        <f>'[1]功能-战损相关'!EO69</f>
        <v>665634972.01301205</v>
      </c>
      <c r="P66" s="6">
        <f>'[1]功能-战损相关'!EP69</f>
        <v>551207184.03964329</v>
      </c>
      <c r="Q66" s="6">
        <f>'[1]功能-战损相关'!EQ69</f>
        <v>313661829.43623835</v>
      </c>
      <c r="R66" s="6">
        <f>'[3]功能-圣人研究'!CA66</f>
        <v>223290643.25234473</v>
      </c>
      <c r="S66" s="6">
        <f>'[3]功能-圣人研究'!CB66</f>
        <v>261840132.89833951</v>
      </c>
      <c r="T66" s="6">
        <f>'[3]功能-圣人研究'!CC66</f>
        <v>325619518.22378111</v>
      </c>
      <c r="U66" s="6">
        <f>'[3]功能-圣人研究'!CD66</f>
        <v>420634033.59283912</v>
      </c>
      <c r="V66" s="6">
        <f>'[3]功能-圣人研究'!CE66</f>
        <v>560100987.58330357</v>
      </c>
      <c r="X66" s="6">
        <v>59</v>
      </c>
      <c r="Y66" s="6">
        <f>[4]士兵相关信息!AI65</f>
        <v>12452396.45586565</v>
      </c>
      <c r="Z66" s="6">
        <f>[4]士兵相关信息!AJ65</f>
        <v>9761352.2708976436</v>
      </c>
      <c r="AA66" s="6">
        <f>[4]士兵相关信息!AK65</f>
        <v>6937922.0433541667</v>
      </c>
      <c r="AB66" s="6">
        <f>[4]士兵相关信息!AL65</f>
        <v>4158498.7989940019</v>
      </c>
      <c r="AC66" s="6">
        <f>[4]士兵相关信息!AM65</f>
        <v>1735369.1778320051</v>
      </c>
      <c r="AE66" s="6">
        <v>59</v>
      </c>
      <c r="AF66" s="6">
        <f>求节点(节奏总纲!D$4:D$163,H$8:H$167,节奏总纲!AA62)-IF($AE66=1,0,求节点(节奏总纲!D$4:D$163,H$8:H$167,节奏总纲!AA61))</f>
        <v>15932025046.157608</v>
      </c>
      <c r="AG66" s="6">
        <f>求节点(节奏总纲!E$4:E$163,I$8:I$167,节奏总纲!AB62)-IF($AE66=1,0,求节点(节奏总纲!E$4:E$163,I$8:I$167,节奏总纲!AB61))</f>
        <v>15184350909.896194</v>
      </c>
      <c r="AH66" s="6">
        <f>求节点(节奏总纲!F$4:F$163,J$8:J$167,节奏总纲!AC62)-IF($AE66=1,0,求节点(节奏总纲!F$4:F$163,J$8:J$167,节奏总纲!AC61))</f>
        <v>14504345329.220154</v>
      </c>
      <c r="AI66" s="6">
        <f>求节点(节奏总纲!G$4:G$163,K$8:K$167,节奏总纲!AD62)-IF($AE66=1,0,求节点(节奏总纲!G$4:G$163,K$8:K$167,节奏总纲!AD61))</f>
        <v>13475918172.311646</v>
      </c>
      <c r="AJ66" s="6">
        <f>求节点(节奏总纲!H$4:H$163,L$8:L$167,节奏总纲!AE62)-IF($AE66=1,0,求节点(节奏总纲!H$4:H$163,L$8:L$167,节奏总纲!AE61))</f>
        <v>12384823911.552986</v>
      </c>
      <c r="AK66" s="6">
        <f>求节点(节奏总纲!D$4:D$163,M$8:M$167,节奏总纲!AA62)-IF($AE66=1,0,求节点(节奏总纲!D$4:D$163,M$8:M$167,节奏总纲!AA61))</f>
        <v>25782700195.397766</v>
      </c>
      <c r="AL66" s="6">
        <f>求节点(节奏总纲!E$4:E$163,N$8:N$167,节奏总纲!AB62)-IF($AE66=1,0,求节点(节奏总纲!E$4:E$163,N$8:N$167,节奏总纲!AB61))</f>
        <v>29093510206.077454</v>
      </c>
      <c r="AM66" s="6">
        <f>求节点(节奏总纲!F$4:F$163,O$8:O$167,节奏总纲!AC62)-IF($AE66=1,0,求节点(节奏总纲!F$4:F$163,O$8:O$167,节奏总纲!AC61))</f>
        <v>28655609124.659927</v>
      </c>
      <c r="AN66" s="6">
        <f>求节点(节奏总纲!G$4:G$163,P$8:P$167,节奏总纲!AD62)-IF($AE66=1,0,求节点(节奏总纲!G$4:G$163,P$8:P$167,节奏总纲!AD61))</f>
        <v>20873218553.711746</v>
      </c>
      <c r="AO66" s="6">
        <f>求节点(节奏总纲!H$4:H$163,Q$8:Q$167,节奏总纲!AE62)-IF($AE66=1,0,求节点(节奏总纲!H$4:H$163,Q$8:Q$167,节奏总纲!AE61))</f>
        <v>10050400899.329971</v>
      </c>
      <c r="AP66" s="6">
        <f>求节点(节奏总纲!D$4:D$163,R$8:R$167,节奏总纲!AA62)-IF($AE66=1,0,求节点(节奏总纲!D$4:D$163,R$8:R$167,节奏总纲!AA61))</f>
        <v>3260003555.8708382</v>
      </c>
      <c r="AQ66" s="6">
        <f>求节点(节奏总纲!E$4:E$163,S$8:S$167,节奏总纲!AB62)-IF($AE66=1,0,求节点(节奏总纲!E$4:E$163,S$8:S$167,节奏总纲!AB61))</f>
        <v>3414582962.6306458</v>
      </c>
      <c r="AR66" s="6">
        <f>求节点(节奏总纲!F$4:F$163,T$8:T$167,节奏总纲!AC62)-IF($AE66=1,0,求节点(节奏总纲!F$4:F$163,T$8:T$167,节奏总纲!AC61))</f>
        <v>3730045639.662571</v>
      </c>
      <c r="AS66" s="6">
        <f>求节点(节奏总纲!G$4:G$163,U$8:U$167,节奏总纲!AD62)-IF($AE66=1,0,求节点(节奏总纲!G$4:G$163,U$8:U$167,节奏总纲!AD61))</f>
        <v>4221058678.9698715</v>
      </c>
      <c r="AT66" s="6">
        <f>求节点(节奏总纲!H$4:H$163,V$8:V$167,节奏总纲!AE62)-IF($AE66=1,0,求节点(节奏总纲!H$4:H$163,V$8:V$167,节奏总纲!AE61))</f>
        <v>4949206923.3177643</v>
      </c>
      <c r="AV66" s="6">
        <v>59</v>
      </c>
      <c r="AW66" s="6">
        <f>求节点(节奏总纲!D$4:D$163,Y$8:Y$167,节奏总纲!AA62)-IF($AV66=1,0,求节点(节奏总纲!D$4:D$163,Y$8:Y$167,节奏总纲!AA61))+求节点(节奏总纲!D$4:D$103,信息索引!AK$4:AK$163,节奏总纲!AA62)</f>
        <v>289632227.47277677</v>
      </c>
      <c r="AX66" s="6">
        <f>求节点(节奏总纲!E$4:E$163,Z$8:Z$167,节奏总纲!AB62)-IF($AV66=1,0,求节点(节奏总纲!E$4:E$163,Z$8:Z$167,节奏总纲!AB61))+求节点(节奏总纲!E$4:E$103,信息索引!AL$4:AL$163,节奏总纲!AB62)</f>
        <v>231705782.04426137</v>
      </c>
      <c r="AY66" s="6">
        <f>求节点(节奏总纲!F$4:F$163,AA$8:AA$167,节奏总纲!AC62)-IF($AV66=1,0,求节点(节奏总纲!F$4:F$163,AA$8:AA$167,节奏总纲!AC61))+求节点(节奏总纲!F$4:F$103,信息索引!AM$4:AM$163,节奏总纲!AC62)</f>
        <v>173779336.61994594</v>
      </c>
      <c r="AZ66" s="6">
        <f>求节点(节奏总纲!G$4:G$163,AB$8:AB$167,节奏总纲!AD62)-IF($AV66=1,0,求节点(节奏总纲!G$4:G$163,AB$8:AB$167,节奏总纲!AD61))+求节点(节奏总纲!G$4:G$103,信息索引!AN$4:AN$163,节奏总纲!AD62)</f>
        <v>115852891.19983044</v>
      </c>
      <c r="BA66" s="6">
        <f>求节点(节奏总纲!H$4:H$163,AC$8:AC$167,节奏总纲!AE62)-IF($AV66=1,0,求节点(节奏总纲!H$4:H$163,AC$8:AC$167,节奏总纲!AE61))+求节点(节奏总纲!H$4:H$103,信息索引!AO$4:AO$163,节奏总纲!AE62)</f>
        <v>56078136.158624381</v>
      </c>
      <c r="BC66" s="6">
        <v>2.16</v>
      </c>
      <c r="BD66" s="8">
        <v>59</v>
      </c>
      <c r="BE66" s="34">
        <f t="shared" si="108"/>
        <v>0.24038461538461536</v>
      </c>
      <c r="BF66" s="28">
        <f t="shared" si="109"/>
        <v>0.51923076923076927</v>
      </c>
      <c r="BG66" s="6">
        <f t="shared" si="110"/>
        <v>0.24038461538461531</v>
      </c>
      <c r="BH66" s="35">
        <v>0</v>
      </c>
      <c r="BI66" s="34" t="e">
        <f t="shared" si="111"/>
        <v>#VALUE!</v>
      </c>
      <c r="BJ66" s="6">
        <v>0</v>
      </c>
      <c r="BK66" s="6" t="e">
        <f t="shared" si="112"/>
        <v>#VALUE!</v>
      </c>
      <c r="BL66" s="28" t="e">
        <f>求节点(节奏总纲!D$4:D$163,[4]士兵阶位属性!CY$4:CY$163,节奏总纲!AA62)</f>
        <v>#VALUE!</v>
      </c>
      <c r="BM66" s="34">
        <f t="shared" si="22"/>
        <v>0.25</v>
      </c>
      <c r="BN66" s="6">
        <f t="shared" si="107"/>
        <v>0</v>
      </c>
      <c r="BO66" s="6">
        <f t="shared" si="23"/>
        <v>0.25</v>
      </c>
      <c r="BP66" s="35">
        <f t="shared" si="107"/>
        <v>0.5</v>
      </c>
      <c r="BQ66" s="6" t="e">
        <f t="shared" si="113"/>
        <v>#VALUE!</v>
      </c>
      <c r="BR66" s="8">
        <f t="shared" si="114"/>
        <v>3829813713.0186553</v>
      </c>
      <c r="BS66" s="8">
        <f t="shared" si="115"/>
        <v>8272397620.1202974</v>
      </c>
      <c r="BT66" s="8">
        <f t="shared" si="116"/>
        <v>3829813713.0186543</v>
      </c>
      <c r="BU66" s="8">
        <f t="shared" si="117"/>
        <v>0</v>
      </c>
      <c r="BV66" s="8" t="e">
        <f t="shared" si="118"/>
        <v>#VALUE!</v>
      </c>
      <c r="BW66" s="8">
        <f t="shared" si="119"/>
        <v>0</v>
      </c>
      <c r="BX66" s="8" t="e">
        <f t="shared" si="120"/>
        <v>#VALUE!</v>
      </c>
      <c r="BY66" s="8" t="e">
        <f t="shared" si="121"/>
        <v>#VALUE!</v>
      </c>
      <c r="BZ66" s="8">
        <f t="shared" si="122"/>
        <v>815000888.96770954</v>
      </c>
      <c r="CA66" s="8">
        <f t="shared" si="123"/>
        <v>0</v>
      </c>
      <c r="CB66" s="8">
        <f t="shared" si="124"/>
        <v>815000888.96770954</v>
      </c>
      <c r="CC66" s="8">
        <f t="shared" si="125"/>
        <v>1630001777.9354191</v>
      </c>
      <c r="CD66" s="38" t="e">
        <f>SUM(BR$8:BR66)+SUM(BV$8:BV66)+SUM(BZ$8:BZ66)</f>
        <v>#VALUE!</v>
      </c>
      <c r="CE66" s="38">
        <f>SUM(BS$8:BS66)+SUM(BW$8:BW66)+SUM(CA$8:CA66)</f>
        <v>53852930906.535912</v>
      </c>
      <c r="CF66" s="38" t="e">
        <f>SUM(BT$8:BT66)+SUM(BX$8:BX66)+SUM(CB$8:CB66)</f>
        <v>#VALUE!</v>
      </c>
      <c r="CG66" s="38" t="e">
        <f>SUM(BU$8:BU66)+SUM(BY$8:BY66)+SUM(CC$8:CC66)</f>
        <v>#VALUE!</v>
      </c>
      <c r="CH66" s="39" t="e">
        <f t="shared" si="126"/>
        <v>#VALUE!</v>
      </c>
      <c r="CI66" s="39" t="e">
        <f t="shared" si="127"/>
        <v>#VALUE!</v>
      </c>
      <c r="CJ66" s="39" t="e">
        <f t="shared" si="128"/>
        <v>#VALUE!</v>
      </c>
      <c r="CK66" s="39" t="e">
        <f t="shared" si="129"/>
        <v>#VALUE!</v>
      </c>
      <c r="CL66" s="6">
        <v>0.85618294699408359</v>
      </c>
      <c r="CM66" s="8">
        <f t="shared" si="130"/>
        <v>3650084353.3404312</v>
      </c>
      <c r="CN66" s="8">
        <f t="shared" si="131"/>
        <v>7884182203.215332</v>
      </c>
      <c r="CO66" s="8">
        <f t="shared" si="132"/>
        <v>3650084353.3404303</v>
      </c>
      <c r="CP66" s="8">
        <f t="shared" si="133"/>
        <v>0</v>
      </c>
      <c r="CQ66" s="8" t="e">
        <f t="shared" si="134"/>
        <v>#VALUE!</v>
      </c>
      <c r="CR66" s="8">
        <f t="shared" si="135"/>
        <v>0</v>
      </c>
      <c r="CS66" s="8" t="e">
        <f t="shared" si="136"/>
        <v>#VALUE!</v>
      </c>
      <c r="CT66" s="8" t="e">
        <f t="shared" si="137"/>
        <v>#VALUE!</v>
      </c>
      <c r="CU66" s="8">
        <f t="shared" si="138"/>
        <v>853645740.65766144</v>
      </c>
      <c r="CV66" s="8">
        <f t="shared" si="139"/>
        <v>0</v>
      </c>
      <c r="CW66" s="8">
        <f t="shared" si="140"/>
        <v>853645740.65766144</v>
      </c>
      <c r="CX66" s="8">
        <f t="shared" si="141"/>
        <v>1707291481.3153229</v>
      </c>
      <c r="CY66" s="38" t="e">
        <f>SUM(CM$8:CM66)+SUM(CQ$8:CQ66)+SUM(CU$8:CU66)</f>
        <v>#VALUE!</v>
      </c>
      <c r="CZ66" s="38">
        <f>SUM(CN$8:CN66)+SUM(CR$8:CR66)+SUM(CV$8:CV66)</f>
        <v>50338079693.653763</v>
      </c>
      <c r="DA66" s="38" t="e">
        <f>SUM(CO$8:CO66)+SUM(CS$8:CS66)+SUM(CW$8:CW66)</f>
        <v>#VALUE!</v>
      </c>
      <c r="DB66" s="38" t="e">
        <f>SUM(CP$8:CP66)+SUM(CT$8:CT66)+SUM(CX$8:CX66)</f>
        <v>#VALUE!</v>
      </c>
      <c r="DC66" s="39" t="e">
        <f t="shared" si="142"/>
        <v>#VALUE!</v>
      </c>
      <c r="DD66" s="39" t="e">
        <f t="shared" si="143"/>
        <v>#VALUE!</v>
      </c>
      <c r="DE66" s="39" t="e">
        <f t="shared" si="144"/>
        <v>#VALUE!</v>
      </c>
      <c r="DF66" s="39" t="e">
        <f t="shared" si="145"/>
        <v>#VALUE!</v>
      </c>
      <c r="DH66" s="8">
        <f t="shared" si="146"/>
        <v>3486621473.3702288</v>
      </c>
      <c r="DI66" s="8">
        <f t="shared" si="147"/>
        <v>7531102382.4796963</v>
      </c>
      <c r="DJ66" s="8">
        <f t="shared" si="148"/>
        <v>3486621473.3702283</v>
      </c>
      <c r="DK66" s="8">
        <f t="shared" si="149"/>
        <v>0</v>
      </c>
      <c r="DL66" s="8" t="e">
        <f t="shared" si="150"/>
        <v>#VALUE!</v>
      </c>
      <c r="DM66" s="8">
        <f t="shared" si="151"/>
        <v>0</v>
      </c>
      <c r="DN66" s="8" t="e">
        <f t="shared" si="152"/>
        <v>#VALUE!</v>
      </c>
      <c r="DO66" s="8" t="e">
        <f t="shared" si="153"/>
        <v>#VALUE!</v>
      </c>
      <c r="DP66" s="8">
        <f t="shared" si="154"/>
        <v>932511409.91564274</v>
      </c>
      <c r="DQ66" s="8">
        <f t="shared" si="155"/>
        <v>0</v>
      </c>
      <c r="DR66" s="8">
        <f t="shared" si="156"/>
        <v>932511409.91564274</v>
      </c>
      <c r="DS66" s="8">
        <f t="shared" si="157"/>
        <v>1865022819.8312855</v>
      </c>
      <c r="DT66" s="38" t="e">
        <f>SUM(DH$8:DH66)+SUM(DL$8:DL66)+SUM(DP$8:DP66)</f>
        <v>#VALUE!</v>
      </c>
      <c r="DU66" s="38">
        <f>SUM(DI$8:DI66)+SUM(DM$8:DM66)+SUM(DQ$8:DQ66)</f>
        <v>46797323425.07914</v>
      </c>
      <c r="DV66" s="38" t="e">
        <f>SUM(DJ$8:DJ66)+SUM(DN$8:DN66)+SUM(DR$8:DR66)</f>
        <v>#VALUE!</v>
      </c>
      <c r="DW66" s="38" t="e">
        <f>SUM(DK$8:DK66)+SUM(DO$8:DO66)+SUM(DS$8:DS66)</f>
        <v>#VALUE!</v>
      </c>
      <c r="DX66" s="39" t="e">
        <f t="shared" si="158"/>
        <v>#VALUE!</v>
      </c>
      <c r="DY66" s="39" t="e">
        <f t="shared" si="159"/>
        <v>#VALUE!</v>
      </c>
      <c r="DZ66" s="39" t="e">
        <f t="shared" si="160"/>
        <v>#VALUE!</v>
      </c>
      <c r="EA66" s="39" t="e">
        <f t="shared" si="161"/>
        <v>#VALUE!</v>
      </c>
      <c r="EC66" s="8">
        <f t="shared" si="162"/>
        <v>3239403406.8056836</v>
      </c>
      <c r="ED66" s="8">
        <f t="shared" si="163"/>
        <v>6997111358.7002783</v>
      </c>
      <c r="EE66" s="8">
        <f t="shared" si="164"/>
        <v>3239403406.8056831</v>
      </c>
      <c r="EF66" s="8">
        <f t="shared" si="165"/>
        <v>0</v>
      </c>
      <c r="EG66" s="8" t="e">
        <f t="shared" si="166"/>
        <v>#VALUE!</v>
      </c>
      <c r="EH66" s="8">
        <f t="shared" si="167"/>
        <v>0</v>
      </c>
      <c r="EI66" s="8" t="e">
        <f t="shared" si="168"/>
        <v>#VALUE!</v>
      </c>
      <c r="EJ66" s="8" t="e">
        <f t="shared" si="169"/>
        <v>#VALUE!</v>
      </c>
      <c r="EK66" s="8">
        <f t="shared" si="170"/>
        <v>1055264669.7424679</v>
      </c>
      <c r="EL66" s="8">
        <f t="shared" si="171"/>
        <v>0</v>
      </c>
      <c r="EM66" s="8">
        <f t="shared" si="172"/>
        <v>1055264669.7424679</v>
      </c>
      <c r="EN66" s="8">
        <f t="shared" si="173"/>
        <v>2110529339.4849358</v>
      </c>
      <c r="EO66" s="38" t="e">
        <f>SUM(EC$8:EC66)+SUM(EG$8:EG66)+SUM(EK$8:EK66)</f>
        <v>#VALUE!</v>
      </c>
      <c r="EP66" s="38">
        <f>SUM(ED$8:ED66)+SUM(EH$8:EH66)+SUM(EL$8:EL66)</f>
        <v>43181440910.572586</v>
      </c>
      <c r="EQ66" s="38" t="e">
        <f>SUM(EE$8:EE66)+SUM(EI$8:EI66)+SUM(EM$8:EM66)</f>
        <v>#VALUE!</v>
      </c>
      <c r="ER66" s="38" t="e">
        <f>SUM(EF$8:EF66)+SUM(EJ$8:EJ66)+SUM(EN$8:EN66)</f>
        <v>#VALUE!</v>
      </c>
      <c r="ES66" s="39" t="e">
        <f t="shared" si="174"/>
        <v>#VALUE!</v>
      </c>
      <c r="ET66" s="39" t="e">
        <f t="shared" si="175"/>
        <v>#VALUE!</v>
      </c>
      <c r="EU66" s="39" t="e">
        <f t="shared" si="176"/>
        <v>#VALUE!</v>
      </c>
      <c r="EV66" s="39" t="e">
        <f t="shared" si="177"/>
        <v>#VALUE!</v>
      </c>
      <c r="EX66" s="8">
        <f t="shared" si="178"/>
        <v>2977121132.5848522</v>
      </c>
      <c r="EY66" s="8">
        <f t="shared" si="179"/>
        <v>6430581646.3832817</v>
      </c>
      <c r="EZ66" s="8">
        <f t="shared" si="180"/>
        <v>2977121132.5848513</v>
      </c>
      <c r="FA66" s="8">
        <f t="shared" si="181"/>
        <v>0</v>
      </c>
      <c r="FB66" s="8" t="e">
        <f t="shared" si="182"/>
        <v>#VALUE!</v>
      </c>
      <c r="FC66" s="8">
        <f t="shared" si="183"/>
        <v>0</v>
      </c>
      <c r="FD66" s="8" t="e">
        <f t="shared" si="184"/>
        <v>#VALUE!</v>
      </c>
      <c r="FE66" s="8" t="e">
        <f t="shared" si="185"/>
        <v>#VALUE!</v>
      </c>
      <c r="FF66" s="8">
        <f t="shared" si="186"/>
        <v>1237301730.8294411</v>
      </c>
      <c r="FG66" s="8">
        <f t="shared" si="187"/>
        <v>0</v>
      </c>
      <c r="FH66" s="8">
        <f t="shared" si="188"/>
        <v>1237301730.8294411</v>
      </c>
      <c r="FI66" s="8">
        <f t="shared" si="189"/>
        <v>2474603461.6588821</v>
      </c>
      <c r="FJ66" s="38" t="e">
        <f>SUM(EX$8:EX66)+SUM(FB$8:FB66)+SUM(FF$8:FF66)</f>
        <v>#VALUE!</v>
      </c>
      <c r="FK66" s="38">
        <f>SUM(EY$8:EY66)+SUM(FC$8:FC66)+SUM(FG$8:FG66)</f>
        <v>39518541184.421783</v>
      </c>
      <c r="FL66" s="38" t="e">
        <f>SUM(EZ$8:EZ66)+SUM(FD$8:FD66)+SUM(FH$8:FH66)</f>
        <v>#VALUE!</v>
      </c>
      <c r="FM66" s="38" t="e">
        <f>SUM(FA$8:FA66)+SUM(FE$8:FE66)+SUM(FI$8:FI66)</f>
        <v>#VALUE!</v>
      </c>
      <c r="FN66" s="39" t="e">
        <f t="shared" si="190"/>
        <v>#VALUE!</v>
      </c>
      <c r="FO66" s="39" t="e">
        <f t="shared" si="191"/>
        <v>#VALUE!</v>
      </c>
      <c r="FP66" s="39" t="e">
        <f t="shared" si="192"/>
        <v>#VALUE!</v>
      </c>
      <c r="FQ66" s="39" t="e">
        <f t="shared" si="193"/>
        <v>#VALUE!</v>
      </c>
    </row>
    <row r="67" spans="7:173" x14ac:dyDescent="0.2">
      <c r="G67" s="6">
        <v>60</v>
      </c>
      <c r="H67" s="6">
        <f>'[1]资源-木石铜粮'!BI65</f>
        <v>919063687.66778183</v>
      </c>
      <c r="I67" s="6">
        <f>'[1]资源-木石铜粮'!BJ65</f>
        <v>919063687.66778183</v>
      </c>
      <c r="J67" s="6">
        <f>'[1]资源-木石铜粮'!BK65</f>
        <v>919063687.66778183</v>
      </c>
      <c r="K67" s="6">
        <f>'[1]资源-木石铜粮'!BL65</f>
        <v>919063687.66778183</v>
      </c>
      <c r="L67" s="6">
        <f>'[1]资源-木石铜粮'!BM65</f>
        <v>919063687.66778183</v>
      </c>
      <c r="M67" s="6">
        <f>'[1]功能-战损相关'!EM70</f>
        <v>490845827.42895991</v>
      </c>
      <c r="N67" s="6">
        <f>'[1]功能-战损相关'!EN70</f>
        <v>627514866.63205528</v>
      </c>
      <c r="O67" s="6">
        <f>'[1]功能-战损相关'!EO70</f>
        <v>733287731.87970543</v>
      </c>
      <c r="P67" s="6">
        <f>'[1]功能-战损相关'!EP70</f>
        <v>608180838.4747324</v>
      </c>
      <c r="Q67" s="6">
        <f>'[1]功能-战损相关'!EQ70</f>
        <v>347226950.7911154</v>
      </c>
      <c r="R67" s="6">
        <f>'[3]功能-圣人研究'!CA67</f>
        <v>245742914.81832314</v>
      </c>
      <c r="S67" s="6">
        <f>'[3]功能-圣人研究'!CB67</f>
        <v>289392142.97595811</v>
      </c>
      <c r="T67" s="6">
        <f>'[3]功能-圣人研究'!CC67</f>
        <v>358678817.16701311</v>
      </c>
      <c r="U67" s="6">
        <f>'[3]功能-圣人研究'!CD67</f>
        <v>462612601.43462175</v>
      </c>
      <c r="V67" s="6">
        <f>'[3]功能-圣人研究'!CE67</f>
        <v>615834453.46187055</v>
      </c>
      <c r="X67" s="6">
        <v>60</v>
      </c>
      <c r="Y67" s="6">
        <f>[4]士兵相关信息!AI66</f>
        <v>14225081.057593912</v>
      </c>
      <c r="Z67" s="6">
        <f>[4]士兵相关信息!AJ66</f>
        <v>10987887.39405345</v>
      </c>
      <c r="AA67" s="6">
        <f>[4]士兵相关信息!AK66</f>
        <v>7829282.8819867074</v>
      </c>
      <c r="AB67" s="6">
        <f>[4]士兵相关信息!AL66</f>
        <v>4677132.7729165461</v>
      </c>
      <c r="AC67" s="6">
        <f>[4]士兵相关信息!AM66</f>
        <v>1877337.2405904008</v>
      </c>
      <c r="AE67" s="6">
        <v>60</v>
      </c>
      <c r="AF67" s="6">
        <f>求节点(节奏总纲!D$4:D$163,H$8:H$167,节奏总纲!AA63)-IF($AE67=1,0,求节点(节奏总纲!D$4:D$163,H$8:H$167,节奏总纲!AA62))</f>
        <v>18632998282.059677</v>
      </c>
      <c r="AG67" s="6">
        <f>求节点(节奏总纲!E$4:E$163,I$8:I$167,节奏总纲!AB63)-IF($AE67=1,0,求节点(节奏总纲!E$4:E$163,I$8:I$167,节奏总纲!AB62))</f>
        <v>17169958538.607391</v>
      </c>
      <c r="AH67" s="6">
        <f>求节点(节奏总纲!F$4:F$163,J$8:J$167,节奏总纲!AC63)-IF($AE67=1,0,求节点(节奏总纲!F$4:F$163,J$8:J$167,节奏总纲!AC62))</f>
        <v>15846302991.590012</v>
      </c>
      <c r="AI67" s="6">
        <f>求节点(节奏总纲!G$4:G$163,K$8:K$167,节奏总纲!AD63)-IF($AE67=1,0,求节点(节奏总纲!G$4:G$163,K$8:K$167,节奏总纲!AD62))</f>
        <v>14870421721.198578</v>
      </c>
      <c r="AJ67" s="6">
        <f>求节点(节奏总纲!H$4:H$163,L$8:L$167,节奏总纲!AE63)-IF($AE67=1,0,求节点(节奏总纲!H$4:H$163,L$8:L$167,节奏总纲!AE62))</f>
        <v>13973767634.781067</v>
      </c>
      <c r="AK67" s="6">
        <f>求节点(节奏总纲!D$4:D$163,M$8:M$167,节奏总纲!AA63)-IF($AE67=1,0,求节点(节奏总纲!D$4:D$163,M$8:M$167,节奏总纲!AA62))</f>
        <v>32379787709.538788</v>
      </c>
      <c r="AL67" s="6">
        <f>求节点(节奏总纲!E$4:E$163,N$8:N$167,节奏总纲!AB63)-IF($AE67=1,0,求节点(节奏总纲!E$4:E$163,N$8:N$167,节奏总纲!AB62))</f>
        <v>36486062685.128601</v>
      </c>
      <c r="AM67" s="6">
        <f>求节点(节奏总纲!F$4:F$163,O$8:O$167,节奏总纲!AC63)-IF($AE67=1,0,求节点(节奏总纲!F$4:F$163,O$8:O$167,节奏总纲!AC62))</f>
        <v>35935371359.614746</v>
      </c>
      <c r="AN67" s="6">
        <f>求节点(节奏总纲!G$4:G$163,P$8:P$167,节奏总纲!AD63)-IF($AE67=1,0,求节点(节奏总纲!G$4:G$163,P$8:P$167,节奏总纲!AD62))</f>
        <v>26228065205.651215</v>
      </c>
      <c r="AO67" s="6">
        <f>求节点(节奏总纲!H$4:H$163,Q$8:Q$167,节奏总纲!AE63)-IF($AE67=1,0,求节点(节奏总纲!H$4:H$163,Q$8:Q$167,节奏总纲!AE62))</f>
        <v>12666006468.920479</v>
      </c>
      <c r="AP67" s="6">
        <f>求节点(节奏总纲!D$4:D$163,R$8:R$167,节奏总纲!AA63)-IF($AE67=1,0,求节点(节奏总纲!D$4:D$163,R$8:R$167,节奏总纲!AA62))</f>
        <v>3411915514.9918861</v>
      </c>
      <c r="AQ67" s="6">
        <f>求节点(节奏总纲!E$4:E$163,S$8:S$167,节奏总纲!AB63)-IF($AE67=1,0,求节点(节奏总纲!E$4:E$163,S$8:S$167,节奏总纲!AB62))</f>
        <v>3630786476.5663719</v>
      </c>
      <c r="AR67" s="6">
        <f>求节点(节奏总纲!F$4:F$163,T$8:T$167,节奏总纲!AC63)-IF($AE67=1,0,求节点(节奏总纲!F$4:F$163,T$8:T$167,节奏总纲!AC62))</f>
        <v>3988792266.0949097</v>
      </c>
      <c r="AS67" s="6">
        <f>求节点(节奏总纲!G$4:G$163,U$8:U$167,节奏总纲!AD63)-IF($AE67=1,0,求节点(节奏总纲!G$4:G$163,U$8:U$167,节奏总纲!AD62))</f>
        <v>4495905555.8550491</v>
      </c>
      <c r="AT67" s="6">
        <f>求节点(节奏总纲!H$4:H$163,V$8:V$167,节奏总纲!AE63)-IF($AE67=1,0,求节点(节奏总纲!H$4:H$163,V$8:V$167,节奏总纲!AE62))</f>
        <v>5097832624.9110641</v>
      </c>
      <c r="AV67" s="6">
        <v>60</v>
      </c>
      <c r="AW67" s="6">
        <f>求节点(节奏总纲!D$4:D$163,Y$8:Y$167,节奏总纲!AA63)-IF($AV67=1,0,求节点(节奏总纲!D$4:D$163,Y$8:Y$167,节奏总纲!AA62))+求节点(节奏总纲!D$4:D$103,信息索引!AK$4:AK$163,节奏总纲!AA63)</f>
        <v>335245856.44649518</v>
      </c>
      <c r="AX67" s="6">
        <f>求节点(节奏总纲!E$4:E$163,Z$8:Z$167,节奏总纲!AB63)-IF($AV67=1,0,求节点(节奏总纲!E$4:E$163,Z$8:Z$167,节奏总纲!AB62))+求节点(节奏总纲!E$4:E$103,信息索引!AL$4:AL$163,节奏总纲!AB63)</f>
        <v>268196685.22323647</v>
      </c>
      <c r="AY67" s="6">
        <f>求节点(节奏总纲!F$4:F$163,AA$8:AA$167,节奏总纲!AC63)-IF($AV67=1,0,求节点(节奏总纲!F$4:F$163,AA$8:AA$167,节奏总纲!AC62))+求节点(节奏总纲!F$4:F$103,信息索引!AM$4:AM$163,节奏总纲!AC63)</f>
        <v>201147514.00417727</v>
      </c>
      <c r="AZ67" s="6">
        <f>求节点(节奏总纲!G$4:G$163,AB$8:AB$167,节奏总纲!AD63)-IF($AV67=1,0,求节点(节奏总纲!G$4:G$163,AB$8:AB$167,节奏总纲!AD62))+求节点(节奏总纲!G$4:G$103,信息索引!AN$4:AN$163,节奏总纲!AD63)</f>
        <v>134098342.78931811</v>
      </c>
      <c r="BA67" s="6">
        <f>求节点(节奏总纲!H$4:H$163,AC$8:AC$167,节奏总纲!AE63)-IF($AV67=1,0,求节点(节奏总纲!H$4:H$163,AC$8:AC$167,节奏总纲!AE62))+求节点(节奏总纲!H$4:H$103,信息索引!AO$4:AO$163,节奏总纲!AE63)</f>
        <v>65862274.810934484</v>
      </c>
      <c r="BC67" s="6">
        <v>2.1800000000000002</v>
      </c>
      <c r="BD67" s="8">
        <v>60</v>
      </c>
      <c r="BE67" s="34">
        <f t="shared" si="108"/>
        <v>0.23923444976076552</v>
      </c>
      <c r="BF67" s="28">
        <f t="shared" si="109"/>
        <v>0.52153110047846896</v>
      </c>
      <c r="BG67" s="6">
        <f t="shared" si="110"/>
        <v>0.23923444976076558</v>
      </c>
      <c r="BH67" s="35">
        <v>0</v>
      </c>
      <c r="BI67" s="34" t="e">
        <f t="shared" si="111"/>
        <v>#VALUE!</v>
      </c>
      <c r="BJ67" s="6">
        <v>0</v>
      </c>
      <c r="BK67" s="6" t="e">
        <f t="shared" si="112"/>
        <v>#VALUE!</v>
      </c>
      <c r="BL67" s="28" t="e">
        <f>求节点(节奏总纲!D$4:D$163,[4]士兵阶位属性!CY$4:CY$163,节奏总纲!AA63)</f>
        <v>#VALUE!</v>
      </c>
      <c r="BM67" s="34">
        <f t="shared" si="22"/>
        <v>0.25</v>
      </c>
      <c r="BN67" s="6">
        <f t="shared" si="107"/>
        <v>0</v>
      </c>
      <c r="BO67" s="6">
        <f t="shared" si="23"/>
        <v>0.25</v>
      </c>
      <c r="BP67" s="35">
        <f t="shared" si="107"/>
        <v>0.5</v>
      </c>
      <c r="BQ67" s="6" t="e">
        <f t="shared" si="113"/>
        <v>#VALUE!</v>
      </c>
      <c r="BR67" s="8">
        <f t="shared" si="114"/>
        <v>4457655091.4018364</v>
      </c>
      <c r="BS67" s="8">
        <f t="shared" si="115"/>
        <v>9717688099.2560043</v>
      </c>
      <c r="BT67" s="8">
        <f t="shared" si="116"/>
        <v>4457655091.4018373</v>
      </c>
      <c r="BU67" s="8">
        <f t="shared" si="117"/>
        <v>0</v>
      </c>
      <c r="BV67" s="8" t="e">
        <f t="shared" si="118"/>
        <v>#VALUE!</v>
      </c>
      <c r="BW67" s="8">
        <f t="shared" si="119"/>
        <v>0</v>
      </c>
      <c r="BX67" s="8" t="e">
        <f t="shared" si="120"/>
        <v>#VALUE!</v>
      </c>
      <c r="BY67" s="8" t="e">
        <f t="shared" si="121"/>
        <v>#VALUE!</v>
      </c>
      <c r="BZ67" s="8">
        <f t="shared" si="122"/>
        <v>852978878.74797153</v>
      </c>
      <c r="CA67" s="8">
        <f t="shared" si="123"/>
        <v>0</v>
      </c>
      <c r="CB67" s="8">
        <f t="shared" si="124"/>
        <v>852978878.74797153</v>
      </c>
      <c r="CC67" s="8">
        <f t="shared" si="125"/>
        <v>1705957757.4959431</v>
      </c>
      <c r="CD67" s="38" t="e">
        <f>SUM(BR$8:BR67)+SUM(BV$8:BV67)+SUM(BZ$8:BZ67)</f>
        <v>#VALUE!</v>
      </c>
      <c r="CE67" s="38">
        <f>SUM(BS$8:BS67)+SUM(BW$8:BW67)+SUM(CA$8:CA67)</f>
        <v>63570619005.791916</v>
      </c>
      <c r="CF67" s="38" t="e">
        <f>SUM(BT$8:BT67)+SUM(BX$8:BX67)+SUM(CB$8:CB67)</f>
        <v>#VALUE!</v>
      </c>
      <c r="CG67" s="38" t="e">
        <f>SUM(BU$8:BU67)+SUM(BY$8:BY67)+SUM(CC$8:CC67)</f>
        <v>#VALUE!</v>
      </c>
      <c r="CH67" s="39" t="e">
        <f t="shared" si="126"/>
        <v>#VALUE!</v>
      </c>
      <c r="CI67" s="39" t="e">
        <f t="shared" si="127"/>
        <v>#VALUE!</v>
      </c>
      <c r="CJ67" s="39" t="e">
        <f t="shared" si="128"/>
        <v>#VALUE!</v>
      </c>
      <c r="CK67" s="39" t="e">
        <f t="shared" si="129"/>
        <v>#VALUE!</v>
      </c>
      <c r="CL67" s="6">
        <v>0.86516019704323288</v>
      </c>
      <c r="CM67" s="8">
        <f t="shared" si="130"/>
        <v>4107645583.3988972</v>
      </c>
      <c r="CN67" s="8">
        <f t="shared" si="131"/>
        <v>8954667371.809597</v>
      </c>
      <c r="CO67" s="8">
        <f t="shared" si="132"/>
        <v>4107645583.3988981</v>
      </c>
      <c r="CP67" s="8">
        <f t="shared" si="133"/>
        <v>0</v>
      </c>
      <c r="CQ67" s="8" t="e">
        <f t="shared" si="134"/>
        <v>#VALUE!</v>
      </c>
      <c r="CR67" s="8">
        <f t="shared" si="135"/>
        <v>0</v>
      </c>
      <c r="CS67" s="8" t="e">
        <f t="shared" si="136"/>
        <v>#VALUE!</v>
      </c>
      <c r="CT67" s="8" t="e">
        <f t="shared" si="137"/>
        <v>#VALUE!</v>
      </c>
      <c r="CU67" s="8">
        <f t="shared" si="138"/>
        <v>907696619.14159298</v>
      </c>
      <c r="CV67" s="8">
        <f t="shared" si="139"/>
        <v>0</v>
      </c>
      <c r="CW67" s="8">
        <f t="shared" si="140"/>
        <v>907696619.14159298</v>
      </c>
      <c r="CX67" s="8">
        <f t="shared" si="141"/>
        <v>1815393238.283186</v>
      </c>
      <c r="CY67" s="38" t="e">
        <f>SUM(CM$8:CM67)+SUM(CQ$8:CQ67)+SUM(CU$8:CU67)</f>
        <v>#VALUE!</v>
      </c>
      <c r="CZ67" s="38">
        <f>SUM(CN$8:CN67)+SUM(CR$8:CR67)+SUM(CV$8:CV67)</f>
        <v>59292747065.463364</v>
      </c>
      <c r="DA67" s="38" t="e">
        <f>SUM(CO$8:CO67)+SUM(CS$8:CS67)+SUM(CW$8:CW67)</f>
        <v>#VALUE!</v>
      </c>
      <c r="DB67" s="38" t="e">
        <f>SUM(CP$8:CP67)+SUM(CT$8:CT67)+SUM(CX$8:CX67)</f>
        <v>#VALUE!</v>
      </c>
      <c r="DC67" s="39" t="e">
        <f t="shared" si="142"/>
        <v>#VALUE!</v>
      </c>
      <c r="DD67" s="39" t="e">
        <f t="shared" si="143"/>
        <v>#VALUE!</v>
      </c>
      <c r="DE67" s="39" t="e">
        <f t="shared" si="144"/>
        <v>#VALUE!</v>
      </c>
      <c r="DF67" s="39" t="e">
        <f t="shared" si="145"/>
        <v>#VALUE!</v>
      </c>
      <c r="DH67" s="8">
        <f t="shared" si="146"/>
        <v>3790981576.9354091</v>
      </c>
      <c r="DI67" s="8">
        <f t="shared" si="147"/>
        <v>8264339837.7191935</v>
      </c>
      <c r="DJ67" s="8">
        <f t="shared" si="148"/>
        <v>3790981576.93541</v>
      </c>
      <c r="DK67" s="8">
        <f t="shared" si="149"/>
        <v>0</v>
      </c>
      <c r="DL67" s="8" t="e">
        <f t="shared" si="150"/>
        <v>#VALUE!</v>
      </c>
      <c r="DM67" s="8">
        <f t="shared" si="151"/>
        <v>0</v>
      </c>
      <c r="DN67" s="8" t="e">
        <f t="shared" si="152"/>
        <v>#VALUE!</v>
      </c>
      <c r="DO67" s="8" t="e">
        <f t="shared" si="153"/>
        <v>#VALUE!</v>
      </c>
      <c r="DP67" s="8">
        <f t="shared" si="154"/>
        <v>997198066.52372742</v>
      </c>
      <c r="DQ67" s="8">
        <f t="shared" si="155"/>
        <v>0</v>
      </c>
      <c r="DR67" s="8">
        <f t="shared" si="156"/>
        <v>997198066.52372742</v>
      </c>
      <c r="DS67" s="8">
        <f t="shared" si="157"/>
        <v>1994396133.0474548</v>
      </c>
      <c r="DT67" s="38" t="e">
        <f>SUM(DH$8:DH67)+SUM(DL$8:DL67)+SUM(DP$8:DP67)</f>
        <v>#VALUE!</v>
      </c>
      <c r="DU67" s="38">
        <f>SUM(DI$8:DI67)+SUM(DM$8:DM67)+SUM(DQ$8:DQ67)</f>
        <v>55061663262.798332</v>
      </c>
      <c r="DV67" s="38" t="e">
        <f>SUM(DJ$8:DJ67)+SUM(DN$8:DN67)+SUM(DR$8:DR67)</f>
        <v>#VALUE!</v>
      </c>
      <c r="DW67" s="38" t="e">
        <f>SUM(DK$8:DK67)+SUM(DO$8:DO67)+SUM(DS$8:DS67)</f>
        <v>#VALUE!</v>
      </c>
      <c r="DX67" s="39" t="e">
        <f t="shared" si="158"/>
        <v>#VALUE!</v>
      </c>
      <c r="DY67" s="39" t="e">
        <f t="shared" si="159"/>
        <v>#VALUE!</v>
      </c>
      <c r="DZ67" s="39" t="e">
        <f t="shared" si="160"/>
        <v>#VALUE!</v>
      </c>
      <c r="EA67" s="39" t="e">
        <f t="shared" si="161"/>
        <v>#VALUE!</v>
      </c>
      <c r="EC67" s="8">
        <f t="shared" si="162"/>
        <v>3557517158.1814775</v>
      </c>
      <c r="ED67" s="8">
        <f t="shared" si="163"/>
        <v>7755387404.8356228</v>
      </c>
      <c r="EE67" s="8">
        <f t="shared" si="164"/>
        <v>3557517158.1814785</v>
      </c>
      <c r="EF67" s="8">
        <f t="shared" si="165"/>
        <v>0</v>
      </c>
      <c r="EG67" s="8" t="e">
        <f t="shared" si="166"/>
        <v>#VALUE!</v>
      </c>
      <c r="EH67" s="8">
        <f t="shared" si="167"/>
        <v>0</v>
      </c>
      <c r="EI67" s="8" t="e">
        <f t="shared" si="168"/>
        <v>#VALUE!</v>
      </c>
      <c r="EJ67" s="8" t="e">
        <f t="shared" si="169"/>
        <v>#VALUE!</v>
      </c>
      <c r="EK67" s="8">
        <f t="shared" si="170"/>
        <v>1123976388.9637623</v>
      </c>
      <c r="EL67" s="8">
        <f t="shared" si="171"/>
        <v>0</v>
      </c>
      <c r="EM67" s="8">
        <f t="shared" si="172"/>
        <v>1123976388.9637623</v>
      </c>
      <c r="EN67" s="8">
        <f t="shared" si="173"/>
        <v>2247952777.9275246</v>
      </c>
      <c r="EO67" s="38" t="e">
        <f>SUM(EC$8:EC67)+SUM(EG$8:EG67)+SUM(EK$8:EK67)</f>
        <v>#VALUE!</v>
      </c>
      <c r="EP67" s="38">
        <f>SUM(ED$8:ED67)+SUM(EH$8:EH67)+SUM(EL$8:EL67)</f>
        <v>50936828315.408211</v>
      </c>
      <c r="EQ67" s="38" t="e">
        <f>SUM(EE$8:EE67)+SUM(EI$8:EI67)+SUM(EM$8:EM67)</f>
        <v>#VALUE!</v>
      </c>
      <c r="ER67" s="38" t="e">
        <f>SUM(EF$8:EF67)+SUM(EJ$8:EJ67)+SUM(EN$8:EN67)</f>
        <v>#VALUE!</v>
      </c>
      <c r="ES67" s="39" t="e">
        <f t="shared" si="174"/>
        <v>#VALUE!</v>
      </c>
      <c r="ET67" s="39" t="e">
        <f t="shared" si="175"/>
        <v>#VALUE!</v>
      </c>
      <c r="EU67" s="39" t="e">
        <f t="shared" si="176"/>
        <v>#VALUE!</v>
      </c>
      <c r="EV67" s="39" t="e">
        <f t="shared" si="177"/>
        <v>#VALUE!</v>
      </c>
      <c r="EX67" s="8">
        <f t="shared" si="178"/>
        <v>3343006611.1916423</v>
      </c>
      <c r="EY67" s="8">
        <f t="shared" si="179"/>
        <v>7287754412.3977823</v>
      </c>
      <c r="EZ67" s="8">
        <f t="shared" si="180"/>
        <v>3343006611.1916432</v>
      </c>
      <c r="FA67" s="8">
        <f t="shared" si="181"/>
        <v>0</v>
      </c>
      <c r="FB67" s="8" t="e">
        <f t="shared" si="182"/>
        <v>#VALUE!</v>
      </c>
      <c r="FC67" s="8">
        <f t="shared" si="183"/>
        <v>0</v>
      </c>
      <c r="FD67" s="8" t="e">
        <f t="shared" si="184"/>
        <v>#VALUE!</v>
      </c>
      <c r="FE67" s="8" t="e">
        <f t="shared" si="185"/>
        <v>#VALUE!</v>
      </c>
      <c r="FF67" s="8">
        <f t="shared" si="186"/>
        <v>1274458156.227766</v>
      </c>
      <c r="FG67" s="8">
        <f t="shared" si="187"/>
        <v>0</v>
      </c>
      <c r="FH67" s="8">
        <f t="shared" si="188"/>
        <v>1274458156.227766</v>
      </c>
      <c r="FI67" s="8">
        <f t="shared" si="189"/>
        <v>2548916312.4555321</v>
      </c>
      <c r="FJ67" s="38" t="e">
        <f>SUM(EX$8:EX67)+SUM(FB$8:FB67)+SUM(FF$8:FF67)</f>
        <v>#VALUE!</v>
      </c>
      <c r="FK67" s="38">
        <f>SUM(EY$8:EY67)+SUM(FC$8:FC67)+SUM(FG$8:FG67)</f>
        <v>46806295596.819565</v>
      </c>
      <c r="FL67" s="38" t="e">
        <f>SUM(EZ$8:EZ67)+SUM(FD$8:FD67)+SUM(FH$8:FH67)</f>
        <v>#VALUE!</v>
      </c>
      <c r="FM67" s="38" t="e">
        <f>SUM(FA$8:FA67)+SUM(FE$8:FE67)+SUM(FI$8:FI67)</f>
        <v>#VALUE!</v>
      </c>
      <c r="FN67" s="39" t="e">
        <f t="shared" si="190"/>
        <v>#VALUE!</v>
      </c>
      <c r="FO67" s="39" t="e">
        <f t="shared" si="191"/>
        <v>#VALUE!</v>
      </c>
      <c r="FP67" s="39" t="e">
        <f t="shared" si="192"/>
        <v>#VALUE!</v>
      </c>
      <c r="FQ67" s="39" t="e">
        <f t="shared" si="193"/>
        <v>#VALUE!</v>
      </c>
    </row>
    <row r="68" spans="7:173" x14ac:dyDescent="0.2">
      <c r="G68" s="6">
        <v>61</v>
      </c>
      <c r="H68" s="6">
        <f>'[1]资源-木石铜粮'!BI66</f>
        <v>1022554993.6024911</v>
      </c>
      <c r="I68" s="6">
        <f>'[1]资源-木石铜粮'!BJ66</f>
        <v>1022554993.6024911</v>
      </c>
      <c r="J68" s="6">
        <f>'[1]资源-木石铜粮'!BK66</f>
        <v>1022554993.6024911</v>
      </c>
      <c r="K68" s="6">
        <f>'[1]资源-木石铜粮'!BL66</f>
        <v>1022554993.6024911</v>
      </c>
      <c r="L68" s="6">
        <f>'[1]资源-木石铜粮'!BM66</f>
        <v>1022554993.6024911</v>
      </c>
      <c r="M68" s="6">
        <f>'[1]功能-战损相关'!EM71</f>
        <v>544002924.06748557</v>
      </c>
      <c r="N68" s="6">
        <f>'[1]功能-战损相关'!EN71</f>
        <v>695385849.89051998</v>
      </c>
      <c r="O68" s="6">
        <f>'[1]功能-战损相关'!EO71</f>
        <v>809361072.28334308</v>
      </c>
      <c r="P68" s="6">
        <f>'[1]功能-战损相关'!EP71</f>
        <v>672614310.11266077</v>
      </c>
      <c r="Q68" s="6">
        <f>'[1]功能-战损相关'!EQ71</f>
        <v>383204042.65520239</v>
      </c>
      <c r="R68" s="6">
        <f>'[3]功能-圣人研究'!CA68</f>
        <v>271910497.97204709</v>
      </c>
      <c r="S68" s="6">
        <f>'[3]功能-圣人研究'!CB68</f>
        <v>319648434.59015286</v>
      </c>
      <c r="T68" s="6">
        <f>'[3]功能-圣人研究'!CC68</f>
        <v>395323310.27270359</v>
      </c>
      <c r="U68" s="6">
        <f>'[3]功能-圣人研究'!CD68</f>
        <v>508631265.95708323</v>
      </c>
      <c r="V68" s="6">
        <f>'[3]功能-圣人研究'!CE68</f>
        <v>673867962.02692389</v>
      </c>
      <c r="X68" s="6">
        <v>61</v>
      </c>
      <c r="Y68" s="6">
        <f>[4]士兵相关信息!AI67</f>
        <v>16236752.713736696</v>
      </c>
      <c r="Z68" s="6">
        <f>[4]士兵相关信息!AJ67</f>
        <v>12430517.748112736</v>
      </c>
      <c r="AA68" s="6">
        <f>[4]士兵相关信息!AK67</f>
        <v>8837511.8480430841</v>
      </c>
      <c r="AB68" s="6">
        <f>[4]士兵相关信息!AL67</f>
        <v>5267354.79328393</v>
      </c>
      <c r="AC68" s="6">
        <f>[4]士兵相关信息!AM67</f>
        <v>2062862.3649866574</v>
      </c>
      <c r="AE68" s="6">
        <v>61</v>
      </c>
      <c r="AF68" s="6">
        <f>求节点(节奏总纲!D$4:D$163,H$8:H$167,节奏总纲!AA64)-IF($AE68=1,0,求节点(节奏总纲!D$4:D$163,H$8:H$167,节奏总纲!AA63))</f>
        <v>21835125764.127411</v>
      </c>
      <c r="AG68" s="6">
        <f>求节点(节奏总纲!E$4:E$163,I$8:I$167,节奏总纲!AB64)-IF($AE68=1,0,求节点(节奏总纲!E$4:E$163,I$8:I$167,节奏总纲!AB63))</f>
        <v>20471990416.556427</v>
      </c>
      <c r="AH68" s="6">
        <f>求节点(节奏总纲!F$4:F$163,J$8:J$167,节奏总纲!AC64)-IF($AE68=1,0,求节点(节奏总纲!F$4:F$163,J$8:J$167,节奏总纲!AC63))</f>
        <v>18874353585.268158</v>
      </c>
      <c r="AI68" s="6">
        <f>求节点(节奏总纲!G$4:G$163,K$8:K$167,节奏总纲!AD64)-IF($AE68=1,0,求节点(节奏总纲!G$4:G$163,K$8:K$167,节奏总纲!AD63))</f>
        <v>17201596921.841797</v>
      </c>
      <c r="AJ68" s="6">
        <f>求节点(节奏总纲!H$4:H$163,L$8:L$167,节奏总纲!AE64)-IF($AE68=1,0,求节点(节奏总纲!H$4:H$163,L$8:L$167,节奏总纲!AE63))</f>
        <v>15589131679.099991</v>
      </c>
      <c r="AK68" s="6">
        <f>求节点(节奏总纲!D$4:D$163,M$8:M$167,节奏总纲!AA64)-IF($AE68=1,0,求节点(节奏总纲!D$4:D$163,M$8:M$167,节奏总纲!AA63))</f>
        <v>40478829631.109772</v>
      </c>
      <c r="AL68" s="6">
        <f>求节点(节奏总纲!E$4:E$163,N$8:N$167,节奏总纲!AB64)-IF($AE68=1,0,求节点(节奏总纲!E$4:E$163,N$8:N$167,节奏总纲!AB63))</f>
        <v>45576763705.096832</v>
      </c>
      <c r="AM68" s="6">
        <f>求节点(节奏总纲!F$4:F$163,O$8:O$167,节奏总纲!AC64)-IF($AE68=1,0,求节点(节奏总纲!F$4:F$163,O$8:O$167,节奏总纲!AC63))</f>
        <v>44850464295.216888</v>
      </c>
      <c r="AN68" s="6">
        <f>求节点(节奏总纲!G$4:G$163,P$8:P$167,节奏总纲!AD64)-IF($AE68=1,0,求节点(节奏总纲!G$4:G$163,P$8:P$167,节奏总纲!AD63))</f>
        <v>32687601681.800903</v>
      </c>
      <c r="AO68" s="6">
        <f>求节点(节奏总纲!H$4:H$163,Q$8:Q$167,节奏总纲!AE64)-IF($AE68=1,0,求节点(节奏总纲!H$4:H$163,Q$8:Q$167,节奏总纲!AE63))</f>
        <v>15791340939.902351</v>
      </c>
      <c r="AP68" s="6">
        <f>求节点(节奏总纲!D$4:D$163,R$8:R$167,节奏总纲!AA64)-IF($AE68=1,0,求节点(节奏总纲!D$4:D$163,R$8:R$167,节奏总纲!AA63))</f>
        <v>5074076312.9316254</v>
      </c>
      <c r="AQ68" s="6">
        <f>求节点(节奏总纲!E$4:E$163,S$8:S$167,节奏总纲!AB64)-IF($AE68=1,0,求节点(节奏总纲!E$4:E$163,S$8:S$167,节奏总纲!AB63))</f>
        <v>5302557105.814003</v>
      </c>
      <c r="AR68" s="6">
        <f>求节点(节奏总纲!F$4:F$163,T$8:T$167,节奏总纲!AC64)-IF($AE68=1,0,求节点(节奏总纲!F$4:F$163,T$8:T$167,节奏总纲!AC63))</f>
        <v>5805321188.8311386</v>
      </c>
      <c r="AS68" s="6">
        <f>求节点(节奏总纲!G$4:G$163,U$8:U$167,节奏总纲!AD64)-IF($AE68=1,0,求节点(节奏总纲!G$4:G$163,U$8:U$167,节奏总纲!AD63))</f>
        <v>6552299389.3616829</v>
      </c>
      <c r="AT68" s="6">
        <f>求节点(节奏总纲!H$4:H$163,V$8:V$167,节奏总纲!AE64)-IF($AE68=1,0,求节点(节奏总纲!H$4:H$163,V$8:V$167,节奏总纲!AE63))</f>
        <v>7675691170.8123398</v>
      </c>
      <c r="AV68" s="6">
        <v>61</v>
      </c>
      <c r="AW68" s="6">
        <f>求节点(节奏总纲!D$4:D$163,Y$8:Y$167,节奏总纲!AA64)-IF($AV68=1,0,求节点(节奏总纲!D$4:D$163,Y$8:Y$167,节奏总纲!AA63))+求节点(节奏总纲!D$4:D$103,信息索引!AK$4:AK$163,节奏总纲!AA64)</f>
        <v>388020606.14683735</v>
      </c>
      <c r="AX68" s="6">
        <f>求节点(节奏总纲!E$4:E$163,Z$8:Z$167,节奏总纲!AB64)-IF($AV68=1,0,求节点(节奏总纲!E$4:E$163,Z$8:Z$167,节奏总纲!AB63))+求节点(节奏总纲!E$4:E$103,信息索引!AL$4:AL$163,节奏总纲!AB64)</f>
        <v>310416484.98350942</v>
      </c>
      <c r="AY68" s="6">
        <f>求节点(节奏总纲!F$4:F$163,AA$8:AA$167,节奏总纲!AC64)-IF($AV68=1,0,求节点(节奏总纲!F$4:F$163,AA$8:AA$167,节奏总纲!AC63))+求节点(节奏总纲!F$4:F$103,信息索引!AM$4:AM$163,节奏总纲!AC64)</f>
        <v>232812363.82438201</v>
      </c>
      <c r="AZ68" s="6">
        <f>求节点(节奏总纲!G$4:G$163,AB$8:AB$167,节奏总纲!AD64)-IF($AV68=1,0,求节点(节奏总纲!G$4:G$163,AB$8:AB$167,节奏总纲!AD63))+求节点(节奏总纲!G$4:G$103,信息索引!AN$4:AN$163,节奏总纲!AD64)</f>
        <v>155208242.66945496</v>
      </c>
      <c r="BA68" s="6">
        <f>求节点(节奏总纲!H$4:H$163,AC$8:AC$167,节奏总纲!AE64)-IF($AV68=1,0,求节点(节奏总纲!H$4:H$163,AC$8:AC$167,节奏总纲!AE63))+求节点(节奏总纲!H$4:H$103,信息索引!AO$4:AO$163,节奏总纲!AE64)</f>
        <v>77313586.577007353</v>
      </c>
      <c r="BC68" s="6">
        <v>2.2000000000000002</v>
      </c>
      <c r="BD68" s="8">
        <v>61</v>
      </c>
      <c r="BE68" s="34">
        <f t="shared" si="108"/>
        <v>0.23809523809523808</v>
      </c>
      <c r="BF68" s="28">
        <f t="shared" si="109"/>
        <v>0.52380952380952384</v>
      </c>
      <c r="BG68" s="6">
        <f t="shared" si="110"/>
        <v>0.23809523809523803</v>
      </c>
      <c r="BH68" s="35">
        <v>0</v>
      </c>
      <c r="BI68" s="34" t="e">
        <f t="shared" si="111"/>
        <v>#VALUE!</v>
      </c>
      <c r="BJ68" s="6">
        <v>0</v>
      </c>
      <c r="BK68" s="6" t="e">
        <f t="shared" si="112"/>
        <v>#VALUE!</v>
      </c>
      <c r="BL68" s="28" t="e">
        <f>求节点(节奏总纲!D$4:D$163,[4]士兵阶位属性!CY$4:CY$163,节奏总纲!AA64)</f>
        <v>#VALUE!</v>
      </c>
      <c r="BM68" s="34">
        <f t="shared" si="22"/>
        <v>0.25</v>
      </c>
      <c r="BN68" s="6">
        <f t="shared" si="107"/>
        <v>0</v>
      </c>
      <c r="BO68" s="6">
        <f t="shared" si="23"/>
        <v>0.25</v>
      </c>
      <c r="BP68" s="35">
        <f t="shared" si="107"/>
        <v>0.5</v>
      </c>
      <c r="BQ68" s="6" t="e">
        <f t="shared" si="113"/>
        <v>#VALUE!</v>
      </c>
      <c r="BR68" s="8">
        <f t="shared" si="114"/>
        <v>5198839467.6493835</v>
      </c>
      <c r="BS68" s="8">
        <f t="shared" si="115"/>
        <v>11437446828.828644</v>
      </c>
      <c r="BT68" s="8">
        <f t="shared" si="116"/>
        <v>5198839467.6493816</v>
      </c>
      <c r="BU68" s="8">
        <f t="shared" si="117"/>
        <v>0</v>
      </c>
      <c r="BV68" s="8" t="e">
        <f t="shared" si="118"/>
        <v>#VALUE!</v>
      </c>
      <c r="BW68" s="8">
        <f t="shared" si="119"/>
        <v>0</v>
      </c>
      <c r="BX68" s="8" t="e">
        <f t="shared" si="120"/>
        <v>#VALUE!</v>
      </c>
      <c r="BY68" s="8" t="e">
        <f t="shared" si="121"/>
        <v>#VALUE!</v>
      </c>
      <c r="BZ68" s="8">
        <f t="shared" si="122"/>
        <v>1268519078.2329063</v>
      </c>
      <c r="CA68" s="8">
        <f t="shared" si="123"/>
        <v>0</v>
      </c>
      <c r="CB68" s="8">
        <f t="shared" si="124"/>
        <v>1268519078.2329063</v>
      </c>
      <c r="CC68" s="8">
        <f t="shared" si="125"/>
        <v>2537038156.4658127</v>
      </c>
      <c r="CD68" s="38" t="e">
        <f>SUM(BR$8:BR68)+SUM(BV$8:BV68)+SUM(BZ$8:BZ68)</f>
        <v>#VALUE!</v>
      </c>
      <c r="CE68" s="38">
        <f>SUM(BS$8:BS68)+SUM(BW$8:BW68)+SUM(CA$8:CA68)</f>
        <v>75008065834.62056</v>
      </c>
      <c r="CF68" s="38" t="e">
        <f>SUM(BT$8:BT68)+SUM(BX$8:BX68)+SUM(CB$8:CB68)</f>
        <v>#VALUE!</v>
      </c>
      <c r="CG68" s="38" t="e">
        <f>SUM(BU$8:BU68)+SUM(BY$8:BY68)+SUM(CC$8:CC68)</f>
        <v>#VALUE!</v>
      </c>
      <c r="CH68" s="39" t="e">
        <f t="shared" si="126"/>
        <v>#VALUE!</v>
      </c>
      <c r="CI68" s="39" t="e">
        <f t="shared" si="127"/>
        <v>#VALUE!</v>
      </c>
      <c r="CJ68" s="39" t="e">
        <f t="shared" si="128"/>
        <v>#VALUE!</v>
      </c>
      <c r="CK68" s="39" t="e">
        <f t="shared" si="129"/>
        <v>#VALUE!</v>
      </c>
      <c r="CL68" s="6">
        <v>0.87827897364462704</v>
      </c>
      <c r="CM68" s="8">
        <f t="shared" si="130"/>
        <v>4874283432.5134344</v>
      </c>
      <c r="CN68" s="8">
        <f t="shared" si="131"/>
        <v>10723423551.529558</v>
      </c>
      <c r="CO68" s="8">
        <f t="shared" si="132"/>
        <v>4874283432.5134335</v>
      </c>
      <c r="CP68" s="8">
        <f t="shared" si="133"/>
        <v>0</v>
      </c>
      <c r="CQ68" s="8" t="e">
        <f t="shared" si="134"/>
        <v>#VALUE!</v>
      </c>
      <c r="CR68" s="8">
        <f t="shared" si="135"/>
        <v>0</v>
      </c>
      <c r="CS68" s="8" t="e">
        <f t="shared" si="136"/>
        <v>#VALUE!</v>
      </c>
      <c r="CT68" s="8" t="e">
        <f t="shared" si="137"/>
        <v>#VALUE!</v>
      </c>
      <c r="CU68" s="8">
        <f t="shared" si="138"/>
        <v>1325639276.4535007</v>
      </c>
      <c r="CV68" s="8">
        <f t="shared" si="139"/>
        <v>0</v>
      </c>
      <c r="CW68" s="8">
        <f t="shared" si="140"/>
        <v>1325639276.4535007</v>
      </c>
      <c r="CX68" s="8">
        <f t="shared" si="141"/>
        <v>2651278552.9070015</v>
      </c>
      <c r="CY68" s="38" t="e">
        <f>SUM(CM$8:CM68)+SUM(CQ$8:CQ68)+SUM(CU$8:CU68)</f>
        <v>#VALUE!</v>
      </c>
      <c r="CZ68" s="38">
        <f>SUM(CN$8:CN68)+SUM(CR$8:CR68)+SUM(CV$8:CV68)</f>
        <v>70016170616.99292</v>
      </c>
      <c r="DA68" s="38" t="e">
        <f>SUM(CO$8:CO68)+SUM(CS$8:CS68)+SUM(CW$8:CW68)</f>
        <v>#VALUE!</v>
      </c>
      <c r="DB68" s="38" t="e">
        <f>SUM(CP$8:CP68)+SUM(CT$8:CT68)+SUM(CX$8:CX68)</f>
        <v>#VALUE!</v>
      </c>
      <c r="DC68" s="39" t="e">
        <f t="shared" si="142"/>
        <v>#VALUE!</v>
      </c>
      <c r="DD68" s="39" t="e">
        <f t="shared" si="143"/>
        <v>#VALUE!</v>
      </c>
      <c r="DE68" s="39" t="e">
        <f t="shared" si="144"/>
        <v>#VALUE!</v>
      </c>
      <c r="DF68" s="39" t="e">
        <f t="shared" si="145"/>
        <v>#VALUE!</v>
      </c>
      <c r="DH68" s="8">
        <f t="shared" si="146"/>
        <v>4493893710.7781324</v>
      </c>
      <c r="DI68" s="8">
        <f t="shared" si="147"/>
        <v>9886566163.7118931</v>
      </c>
      <c r="DJ68" s="8">
        <f t="shared" si="148"/>
        <v>4493893710.7781315</v>
      </c>
      <c r="DK68" s="8">
        <f t="shared" si="149"/>
        <v>0</v>
      </c>
      <c r="DL68" s="8" t="e">
        <f t="shared" si="150"/>
        <v>#VALUE!</v>
      </c>
      <c r="DM68" s="8">
        <f t="shared" si="151"/>
        <v>0</v>
      </c>
      <c r="DN68" s="8" t="e">
        <f t="shared" si="152"/>
        <v>#VALUE!</v>
      </c>
      <c r="DO68" s="8" t="e">
        <f t="shared" si="153"/>
        <v>#VALUE!</v>
      </c>
      <c r="DP68" s="8">
        <f t="shared" si="154"/>
        <v>1451330297.2077847</v>
      </c>
      <c r="DQ68" s="8">
        <f t="shared" si="155"/>
        <v>0</v>
      </c>
      <c r="DR68" s="8">
        <f t="shared" si="156"/>
        <v>1451330297.2077847</v>
      </c>
      <c r="DS68" s="8">
        <f t="shared" si="157"/>
        <v>2902660594.4155693</v>
      </c>
      <c r="DT68" s="38" t="e">
        <f>SUM(DH$8:DH68)+SUM(DL$8:DL68)+SUM(DP$8:DP68)</f>
        <v>#VALUE!</v>
      </c>
      <c r="DU68" s="38">
        <f>SUM(DI$8:DI68)+SUM(DM$8:DM68)+SUM(DQ$8:DQ68)</f>
        <v>64948229426.510223</v>
      </c>
      <c r="DV68" s="38" t="e">
        <f>SUM(DJ$8:DJ68)+SUM(DN$8:DN68)+SUM(DR$8:DR68)</f>
        <v>#VALUE!</v>
      </c>
      <c r="DW68" s="38" t="e">
        <f>SUM(DK$8:DK68)+SUM(DO$8:DO68)+SUM(DS$8:DS68)</f>
        <v>#VALUE!</v>
      </c>
      <c r="DX68" s="39" t="e">
        <f t="shared" si="158"/>
        <v>#VALUE!</v>
      </c>
      <c r="DY68" s="39" t="e">
        <f t="shared" si="159"/>
        <v>#VALUE!</v>
      </c>
      <c r="DZ68" s="39" t="e">
        <f t="shared" si="160"/>
        <v>#VALUE!</v>
      </c>
      <c r="EA68" s="39" t="e">
        <f t="shared" si="161"/>
        <v>#VALUE!</v>
      </c>
      <c r="EC68" s="8">
        <f t="shared" si="162"/>
        <v>4095618314.724237</v>
      </c>
      <c r="ED68" s="8">
        <f t="shared" si="163"/>
        <v>9010360292.393322</v>
      </c>
      <c r="EE68" s="8">
        <f t="shared" si="164"/>
        <v>4095618314.724236</v>
      </c>
      <c r="EF68" s="8">
        <f t="shared" si="165"/>
        <v>0</v>
      </c>
      <c r="EG68" s="8" t="e">
        <f t="shared" si="166"/>
        <v>#VALUE!</v>
      </c>
      <c r="EH68" s="8">
        <f t="shared" si="167"/>
        <v>0</v>
      </c>
      <c r="EI68" s="8" t="e">
        <f t="shared" si="168"/>
        <v>#VALUE!</v>
      </c>
      <c r="EJ68" s="8" t="e">
        <f t="shared" si="169"/>
        <v>#VALUE!</v>
      </c>
      <c r="EK68" s="8">
        <f t="shared" si="170"/>
        <v>1638074847.3404207</v>
      </c>
      <c r="EL68" s="8">
        <f t="shared" si="171"/>
        <v>0</v>
      </c>
      <c r="EM68" s="8">
        <f t="shared" si="172"/>
        <v>1638074847.3404207</v>
      </c>
      <c r="EN68" s="8">
        <f t="shared" si="173"/>
        <v>3276149694.6808414</v>
      </c>
      <c r="EO68" s="38" t="e">
        <f>SUM(EC$8:EC68)+SUM(EG$8:EG68)+SUM(EK$8:EK68)</f>
        <v>#VALUE!</v>
      </c>
      <c r="EP68" s="38">
        <f>SUM(ED$8:ED68)+SUM(EH$8:EH68)+SUM(EL$8:EL68)</f>
        <v>59947188607.801529</v>
      </c>
      <c r="EQ68" s="38" t="e">
        <f>SUM(EE$8:EE68)+SUM(EI$8:EI68)+SUM(EM$8:EM68)</f>
        <v>#VALUE!</v>
      </c>
      <c r="ER68" s="38" t="e">
        <f>SUM(EF$8:EF68)+SUM(EJ$8:EJ68)+SUM(EN$8:EN68)</f>
        <v>#VALUE!</v>
      </c>
      <c r="ES68" s="39" t="e">
        <f t="shared" si="174"/>
        <v>#VALUE!</v>
      </c>
      <c r="ET68" s="39" t="e">
        <f t="shared" si="175"/>
        <v>#VALUE!</v>
      </c>
      <c r="EU68" s="39" t="e">
        <f t="shared" si="176"/>
        <v>#VALUE!</v>
      </c>
      <c r="EV68" s="39" t="e">
        <f t="shared" si="177"/>
        <v>#VALUE!</v>
      </c>
      <c r="EX68" s="8">
        <f t="shared" si="178"/>
        <v>3711698018.8333311</v>
      </c>
      <c r="EY68" s="8">
        <f t="shared" si="179"/>
        <v>8165735641.4333286</v>
      </c>
      <c r="EZ68" s="8">
        <f t="shared" si="180"/>
        <v>3711698018.8333302</v>
      </c>
      <c r="FA68" s="8">
        <f t="shared" si="181"/>
        <v>0</v>
      </c>
      <c r="FB68" s="8" t="e">
        <f t="shared" si="182"/>
        <v>#VALUE!</v>
      </c>
      <c r="FC68" s="8">
        <f t="shared" si="183"/>
        <v>0</v>
      </c>
      <c r="FD68" s="8" t="e">
        <f t="shared" si="184"/>
        <v>#VALUE!</v>
      </c>
      <c r="FE68" s="8" t="e">
        <f t="shared" si="185"/>
        <v>#VALUE!</v>
      </c>
      <c r="FF68" s="8">
        <f t="shared" si="186"/>
        <v>1918922792.7030849</v>
      </c>
      <c r="FG68" s="8">
        <f t="shared" si="187"/>
        <v>0</v>
      </c>
      <c r="FH68" s="8">
        <f t="shared" si="188"/>
        <v>1918922792.7030849</v>
      </c>
      <c r="FI68" s="8">
        <f t="shared" si="189"/>
        <v>3837845585.4061699</v>
      </c>
      <c r="FJ68" s="38" t="e">
        <f>SUM(EX$8:EX68)+SUM(FB$8:FB68)+SUM(FF$8:FF68)</f>
        <v>#VALUE!</v>
      </c>
      <c r="FK68" s="38">
        <f>SUM(EY$8:EY68)+SUM(FC$8:FC68)+SUM(FG$8:FG68)</f>
        <v>54972031238.252892</v>
      </c>
      <c r="FL68" s="38" t="e">
        <f>SUM(EZ$8:EZ68)+SUM(FD$8:FD68)+SUM(FH$8:FH68)</f>
        <v>#VALUE!</v>
      </c>
      <c r="FM68" s="38" t="e">
        <f>SUM(FA$8:FA68)+SUM(FE$8:FE68)+SUM(FI$8:FI68)</f>
        <v>#VALUE!</v>
      </c>
      <c r="FN68" s="39" t="e">
        <f t="shared" si="190"/>
        <v>#VALUE!</v>
      </c>
      <c r="FO68" s="39" t="e">
        <f t="shared" si="191"/>
        <v>#VALUE!</v>
      </c>
      <c r="FP68" s="39" t="e">
        <f t="shared" si="192"/>
        <v>#VALUE!</v>
      </c>
      <c r="FQ68" s="39" t="e">
        <f t="shared" si="193"/>
        <v>#VALUE!</v>
      </c>
    </row>
    <row r="69" spans="7:173" x14ac:dyDescent="0.2">
      <c r="G69" s="6">
        <v>62</v>
      </c>
      <c r="H69" s="6">
        <f>'[1]资源-木石铜粮'!BI67</f>
        <v>1135917977.3287802</v>
      </c>
      <c r="I69" s="6">
        <f>'[1]资源-木石铜粮'!BJ67</f>
        <v>1135917977.3287802</v>
      </c>
      <c r="J69" s="6">
        <f>'[1]资源-木石铜粮'!BK67</f>
        <v>1135917977.3287802</v>
      </c>
      <c r="K69" s="6">
        <f>'[1]资源-木石铜粮'!BL67</f>
        <v>1135917977.3287802</v>
      </c>
      <c r="L69" s="6">
        <f>'[1]资源-木石铜粮'!BM67</f>
        <v>1135917977.3287802</v>
      </c>
      <c r="M69" s="6">
        <f>'[1]功能-战损相关'!EM72</f>
        <v>602902909.63965189</v>
      </c>
      <c r="N69" s="6">
        <f>'[1]功能-战损相关'!EN72</f>
        <v>769589347.09857321</v>
      </c>
      <c r="O69" s="6">
        <f>'[1]功能-战损相关'!EO72</f>
        <v>894313156.06877935</v>
      </c>
      <c r="P69" s="6">
        <f>'[1]功能-战损相关'!EP72</f>
        <v>744324814.44484293</v>
      </c>
      <c r="Q69" s="6">
        <f>'[1]功能-战损相关'!EQ72</f>
        <v>425600210.00465208</v>
      </c>
      <c r="R69" s="6">
        <f>'[3]功能-圣人研究'!CA69</f>
        <v>300231635.43319279</v>
      </c>
      <c r="S69" s="6">
        <f>'[3]功能-圣人研究'!CB69</f>
        <v>352269628.86897802</v>
      </c>
      <c r="T69" s="6">
        <f>'[3]功能-圣人研究'!CC69</f>
        <v>434998428.98135149</v>
      </c>
      <c r="U69" s="6">
        <f>'[3]功能-圣人研究'!CD69</f>
        <v>558264977.03181028</v>
      </c>
      <c r="V69" s="6">
        <f>'[3]功能-圣人研究'!CE69</f>
        <v>743293690.19573247</v>
      </c>
      <c r="X69" s="6">
        <v>62</v>
      </c>
      <c r="Y69" s="6">
        <f>[4]士兵相关信息!AI68</f>
        <v>18479424.01792226</v>
      </c>
      <c r="Z69" s="6">
        <f>[4]士兵相关信息!AJ68</f>
        <v>14178248.645889696</v>
      </c>
      <c r="AA69" s="6">
        <f>[4]士兵相关信息!AK68</f>
        <v>9971537.6830610577</v>
      </c>
      <c r="AB69" s="6">
        <f>[4]士兵相关信息!AL68</f>
        <v>5929820.5439841952</v>
      </c>
      <c r="AC69" s="6">
        <f>[4]士兵相关信息!AM68</f>
        <v>2295732.7697534137</v>
      </c>
      <c r="AE69" s="6">
        <v>62</v>
      </c>
      <c r="AF69" s="6">
        <f>求节点(节奏总纲!D$4:D$163,H$8:H$167,节奏总纲!AA65)-IF($AE69=1,0,求节点(节奏总纲!D$4:D$163,H$8:H$167,节奏总纲!AA64))</f>
        <v>25590560615.734375</v>
      </c>
      <c r="AG69" s="6">
        <f>求节点(节奏总纲!E$4:E$163,I$8:I$167,节奏总纲!AB65)-IF($AE69=1,0,求节点(节奏总纲!E$4:E$163,I$8:I$167,节奏总纲!AB64))</f>
        <v>24357233994.963211</v>
      </c>
      <c r="AH69" s="6">
        <f>求节点(节奏总纲!F$4:F$163,J$8:J$167,节奏总纲!AC65)-IF($AE69=1,0,求节点(节奏总纲!F$4:F$163,J$8:J$167,节奏总纲!AC64))</f>
        <v>23267598854.901764</v>
      </c>
      <c r="AI69" s="6">
        <f>求节点(节奏总纲!G$4:G$163,K$8:K$167,节奏总纲!AD65)-IF($AE69=1,0,求节点(节奏总纲!G$4:G$163,K$8:K$167,节奏总纲!AD64))</f>
        <v>21725716068.290833</v>
      </c>
      <c r="AJ69" s="6">
        <f>求节点(节奏总纲!H$4:H$163,L$8:L$167,节奏总纲!AE65)-IF($AE69=1,0,求节点(节奏总纲!H$4:H$163,L$8:L$167,节奏总纲!AE64))</f>
        <v>19824255304.255066</v>
      </c>
      <c r="AK69" s="6">
        <f>求节点(节奏总纲!D$4:D$163,M$8:M$167,节奏总纲!AA65)-IF($AE69=1,0,求节点(节奏总纲!D$4:D$163,M$8:M$167,节奏总纲!AA64))</f>
        <v>50405823735.322845</v>
      </c>
      <c r="AL69" s="6">
        <f>求节点(节奏总纲!E$4:E$163,N$8:N$167,节奏总纲!AB65)-IF($AE69=1,0,求节点(节奏总纲!E$4:E$163,N$8:N$167,节奏总纲!AB64))</f>
        <v>56812796429.982178</v>
      </c>
      <c r="AM69" s="6">
        <f>求节点(节奏总纲!F$4:F$163,O$8:O$167,节奏总纲!AC65)-IF($AE69=1,0,求节点(节奏总纲!F$4:F$163,O$8:O$167,节奏总纲!AC64))</f>
        <v>55905063619.560852</v>
      </c>
      <c r="AN69" s="6">
        <f>求节点(节奏总纲!G$4:G$163,P$8:P$167,节奏总纲!AD65)-IF($AE69=1,0,求节点(节奏总纲!G$4:G$163,P$8:P$167,节奏总纲!AD64))</f>
        <v>40723421707.629211</v>
      </c>
      <c r="AO69" s="6">
        <f>求节点(节奏总纲!H$4:H$163,Q$8:Q$167,节奏总纲!AE65)-IF($AE69=1,0,求节点(节奏总纲!H$4:H$163,Q$8:Q$167,节奏总纲!AE64))</f>
        <v>19667673674.204681</v>
      </c>
      <c r="AP69" s="6">
        <f>求节点(节奏总纲!D$4:D$163,R$8:R$167,节奏总纲!AA65)-IF($AE69=1,0,求节点(节奏总纲!D$4:D$163,R$8:R$167,节奏总纲!AA64))</f>
        <v>5257778499.8193665</v>
      </c>
      <c r="AQ69" s="6">
        <f>求节点(节奏总纲!E$4:E$163,S$8:S$167,节奏总纲!AB65)-IF($AE69=1,0,求节点(节奏总纲!E$4:E$163,S$8:S$167,节奏总纲!AB64))</f>
        <v>5491747726.3824615</v>
      </c>
      <c r="AR69" s="6">
        <f>求节点(节奏总纲!F$4:F$163,T$8:T$167,节奏总纲!AC65)-IF($AE69=1,0,求节点(节奏总纲!F$4:F$163,T$8:T$167,节奏总纲!AC64))</f>
        <v>6000267229.9781151</v>
      </c>
      <c r="AS69" s="6">
        <f>求节点(节奏总纲!G$4:G$163,U$8:U$167,节奏总纲!AD65)-IF($AE69=1,0,求节点(节奏总纲!G$4:G$163,U$8:U$167,节奏总纲!AD64))</f>
        <v>6775362166.2442627</v>
      </c>
      <c r="AT69" s="6">
        <f>求节点(节奏总纲!H$4:H$163,V$8:V$167,节奏总纲!AE65)-IF($AE69=1,0,求节点(节奏总纲!H$4:H$163,V$8:V$167,节奏总纲!AE64))</f>
        <v>7693491255.4946594</v>
      </c>
      <c r="AV69" s="6">
        <v>62</v>
      </c>
      <c r="AW69" s="6">
        <f>求节点(节奏总纲!D$4:D$163,Y$8:Y$167,节奏总纲!AA65)-IF($AV69=1,0,求节点(节奏总纲!D$4:D$163,Y$8:Y$167,节奏总纲!AA64))+求节点(节奏总纲!D$4:D$103,信息索引!AK$4:AK$163,节奏总纲!AA65)</f>
        <v>449077598.20927346</v>
      </c>
      <c r="AX69" s="6">
        <f>求节点(节奏总纲!E$4:E$163,Z$8:Z$167,节奏总纲!AB65)-IF($AV69=1,0,求节点(节奏总纲!E$4:E$163,Z$8:Z$167,节奏总纲!AB64))+求节点(节奏总纲!E$4:E$103,信息索引!AL$4:AL$163,节奏总纲!AB65)</f>
        <v>359262078.63345873</v>
      </c>
      <c r="AY69" s="6">
        <f>求节点(节奏总纲!F$4:F$163,AA$8:AA$167,节奏总纲!AC65)-IF($AV69=1,0,求节点(节奏总纲!F$4:F$163,AA$8:AA$167,节奏总纲!AC64))+求节点(节奏总纲!F$4:F$103,信息索引!AM$4:AM$163,节奏总纲!AC65)</f>
        <v>269446559.06184334</v>
      </c>
      <c r="AZ69" s="6">
        <f>求节点(节奏总纲!G$4:G$163,AB$8:AB$167,节奏总纲!AD65)-IF($AV69=1,0,求节点(节奏总纲!G$4:G$163,AB$8:AB$167,节奏总纲!AD64))+求节点(节奏总纲!G$4:G$103,信息索引!AN$4:AN$163,节奏总纲!AD65)</f>
        <v>179631039.49442938</v>
      </c>
      <c r="BA69" s="6">
        <f>求节点(节奏总纲!H$4:H$163,AC$8:AC$167,节奏总纲!AE65)-IF($AV69=1,0,求节点(节奏总纲!H$4:H$163,AC$8:AC$167,节奏总纲!AE64))+求节点(节奏总纲!H$4:H$103,信息索引!AO$4:AO$163,节奏总纲!AE65)</f>
        <v>89815519.584214628</v>
      </c>
      <c r="BC69" s="6">
        <v>2.2200000000000002</v>
      </c>
      <c r="BD69" s="8">
        <v>62</v>
      </c>
      <c r="BE69" s="34">
        <f t="shared" si="108"/>
        <v>0.23696682464454977</v>
      </c>
      <c r="BF69" s="28">
        <f t="shared" si="109"/>
        <v>0.52606635071090047</v>
      </c>
      <c r="BG69" s="6">
        <f t="shared" si="110"/>
        <v>0.23696682464454977</v>
      </c>
      <c r="BH69" s="35">
        <v>0</v>
      </c>
      <c r="BI69" s="34" t="e">
        <f t="shared" si="111"/>
        <v>#VALUE!</v>
      </c>
      <c r="BJ69" s="6">
        <v>0</v>
      </c>
      <c r="BK69" s="6" t="e">
        <f t="shared" si="112"/>
        <v>#VALUE!</v>
      </c>
      <c r="BL69" s="28" t="e">
        <f>求节点(节奏总纲!D$4:D$163,[4]士兵阶位属性!CY$4:CY$163,节奏总纲!AA65)</f>
        <v>#VALUE!</v>
      </c>
      <c r="BM69" s="34">
        <f t="shared" si="22"/>
        <v>0.25</v>
      </c>
      <c r="BN69" s="6">
        <f t="shared" si="107"/>
        <v>0</v>
      </c>
      <c r="BO69" s="6">
        <f t="shared" si="23"/>
        <v>0.25</v>
      </c>
      <c r="BP69" s="35">
        <f t="shared" si="107"/>
        <v>0.5</v>
      </c>
      <c r="BQ69" s="6" t="e">
        <f t="shared" si="113"/>
        <v>#VALUE!</v>
      </c>
      <c r="BR69" s="8">
        <f t="shared" si="114"/>
        <v>6064113889.9844494</v>
      </c>
      <c r="BS69" s="8">
        <f t="shared" si="115"/>
        <v>13462332835.765476</v>
      </c>
      <c r="BT69" s="8">
        <f t="shared" si="116"/>
        <v>6064113889.9844494</v>
      </c>
      <c r="BU69" s="8">
        <f t="shared" si="117"/>
        <v>0</v>
      </c>
      <c r="BV69" s="8" t="e">
        <f t="shared" si="118"/>
        <v>#VALUE!</v>
      </c>
      <c r="BW69" s="8">
        <f t="shared" si="119"/>
        <v>0</v>
      </c>
      <c r="BX69" s="8" t="e">
        <f t="shared" si="120"/>
        <v>#VALUE!</v>
      </c>
      <c r="BY69" s="8" t="e">
        <f t="shared" si="121"/>
        <v>#VALUE!</v>
      </c>
      <c r="BZ69" s="8">
        <f t="shared" si="122"/>
        <v>1314444624.9548416</v>
      </c>
      <c r="CA69" s="8">
        <f t="shared" si="123"/>
        <v>0</v>
      </c>
      <c r="CB69" s="8">
        <f t="shared" si="124"/>
        <v>1314444624.9548416</v>
      </c>
      <c r="CC69" s="8">
        <f t="shared" si="125"/>
        <v>2628889249.9096832</v>
      </c>
      <c r="CD69" s="38" t="e">
        <f>SUM(BR$8:BR69)+SUM(BV$8:BV69)+SUM(BZ$8:BZ69)</f>
        <v>#VALUE!</v>
      </c>
      <c r="CE69" s="38">
        <f>SUM(BS$8:BS69)+SUM(BW$8:BW69)+SUM(CA$8:CA69)</f>
        <v>88470398670.386032</v>
      </c>
      <c r="CF69" s="38" t="e">
        <f>SUM(BT$8:BT69)+SUM(BX$8:BX69)+SUM(CB$8:CB69)</f>
        <v>#VALUE!</v>
      </c>
      <c r="CG69" s="38" t="e">
        <f>SUM(BU$8:BU69)+SUM(BY$8:BY69)+SUM(CC$8:CC69)</f>
        <v>#VALUE!</v>
      </c>
      <c r="CH69" s="39" t="e">
        <f t="shared" si="126"/>
        <v>#VALUE!</v>
      </c>
      <c r="CI69" s="39" t="e">
        <f t="shared" si="127"/>
        <v>#VALUE!</v>
      </c>
      <c r="CJ69" s="39" t="e">
        <f t="shared" si="128"/>
        <v>#VALUE!</v>
      </c>
      <c r="CK69" s="39" t="e">
        <f t="shared" si="129"/>
        <v>#VALUE!</v>
      </c>
      <c r="CL69" s="6">
        <v>0.88838594451477793</v>
      </c>
      <c r="CM69" s="8">
        <f t="shared" si="130"/>
        <v>5771856396.9107132</v>
      </c>
      <c r="CN69" s="8">
        <f t="shared" si="131"/>
        <v>12813521201.141785</v>
      </c>
      <c r="CO69" s="8">
        <f t="shared" si="132"/>
        <v>5771856396.9107132</v>
      </c>
      <c r="CP69" s="8">
        <f t="shared" si="133"/>
        <v>0</v>
      </c>
      <c r="CQ69" s="8" t="e">
        <f t="shared" si="134"/>
        <v>#VALUE!</v>
      </c>
      <c r="CR69" s="8">
        <f t="shared" si="135"/>
        <v>0</v>
      </c>
      <c r="CS69" s="8" t="e">
        <f t="shared" si="136"/>
        <v>#VALUE!</v>
      </c>
      <c r="CT69" s="8" t="e">
        <f t="shared" si="137"/>
        <v>#VALUE!</v>
      </c>
      <c r="CU69" s="8">
        <f t="shared" si="138"/>
        <v>1372936931.5956154</v>
      </c>
      <c r="CV69" s="8">
        <f t="shared" si="139"/>
        <v>0</v>
      </c>
      <c r="CW69" s="8">
        <f t="shared" si="140"/>
        <v>1372936931.5956154</v>
      </c>
      <c r="CX69" s="8">
        <f t="shared" si="141"/>
        <v>2745873863.1912308</v>
      </c>
      <c r="CY69" s="38" t="e">
        <f>SUM(CM$8:CM69)+SUM(CQ$8:CQ69)+SUM(CU$8:CU69)</f>
        <v>#VALUE!</v>
      </c>
      <c r="CZ69" s="38">
        <f>SUM(CN$8:CN69)+SUM(CR$8:CR69)+SUM(CV$8:CV69)</f>
        <v>82829691818.134705</v>
      </c>
      <c r="DA69" s="38" t="e">
        <f>SUM(CO$8:CO69)+SUM(CS$8:CS69)+SUM(CW$8:CW69)</f>
        <v>#VALUE!</v>
      </c>
      <c r="DB69" s="38" t="e">
        <f>SUM(CP$8:CP69)+SUM(CT$8:CT69)+SUM(CX$8:CX69)</f>
        <v>#VALUE!</v>
      </c>
      <c r="DC69" s="39" t="e">
        <f t="shared" si="142"/>
        <v>#VALUE!</v>
      </c>
      <c r="DD69" s="39" t="e">
        <f t="shared" si="143"/>
        <v>#VALUE!</v>
      </c>
      <c r="DE69" s="39" t="e">
        <f t="shared" si="144"/>
        <v>#VALUE!</v>
      </c>
      <c r="DF69" s="39" t="e">
        <f t="shared" si="145"/>
        <v>#VALUE!</v>
      </c>
      <c r="DH69" s="8">
        <f t="shared" si="146"/>
        <v>5513649017.7492332</v>
      </c>
      <c r="DI69" s="8">
        <f t="shared" si="147"/>
        <v>12240300819.403297</v>
      </c>
      <c r="DJ69" s="8">
        <f t="shared" si="148"/>
        <v>5513649017.7492332</v>
      </c>
      <c r="DK69" s="8">
        <f t="shared" si="149"/>
        <v>0</v>
      </c>
      <c r="DL69" s="8" t="e">
        <f t="shared" si="150"/>
        <v>#VALUE!</v>
      </c>
      <c r="DM69" s="8">
        <f t="shared" si="151"/>
        <v>0</v>
      </c>
      <c r="DN69" s="8" t="e">
        <f t="shared" si="152"/>
        <v>#VALUE!</v>
      </c>
      <c r="DO69" s="8" t="e">
        <f t="shared" si="153"/>
        <v>#VALUE!</v>
      </c>
      <c r="DP69" s="8">
        <f t="shared" si="154"/>
        <v>1500066807.4945288</v>
      </c>
      <c r="DQ69" s="8">
        <f t="shared" si="155"/>
        <v>0</v>
      </c>
      <c r="DR69" s="8">
        <f t="shared" si="156"/>
        <v>1500066807.4945288</v>
      </c>
      <c r="DS69" s="8">
        <f t="shared" si="157"/>
        <v>3000133614.9890575</v>
      </c>
      <c r="DT69" s="38" t="e">
        <f>SUM(DH$8:DH69)+SUM(DL$8:DL69)+SUM(DP$8:DP69)</f>
        <v>#VALUE!</v>
      </c>
      <c r="DU69" s="38">
        <f>SUM(DI$8:DI69)+SUM(DM$8:DM69)+SUM(DQ$8:DQ69)</f>
        <v>77188530245.913513</v>
      </c>
      <c r="DV69" s="38" t="e">
        <f>SUM(DJ$8:DJ69)+SUM(DN$8:DN69)+SUM(DR$8:DR69)</f>
        <v>#VALUE!</v>
      </c>
      <c r="DW69" s="38" t="e">
        <f>SUM(DK$8:DK69)+SUM(DO$8:DO69)+SUM(DS$8:DS69)</f>
        <v>#VALUE!</v>
      </c>
      <c r="DX69" s="39" t="e">
        <f t="shared" si="158"/>
        <v>#VALUE!</v>
      </c>
      <c r="DY69" s="39" t="e">
        <f t="shared" si="159"/>
        <v>#VALUE!</v>
      </c>
      <c r="DZ69" s="39" t="e">
        <f t="shared" si="160"/>
        <v>#VALUE!</v>
      </c>
      <c r="EA69" s="39" t="e">
        <f t="shared" si="161"/>
        <v>#VALUE!</v>
      </c>
      <c r="EC69" s="8">
        <f t="shared" si="162"/>
        <v>5148273949.8319511</v>
      </c>
      <c r="ED69" s="8">
        <f t="shared" si="163"/>
        <v>11429168168.62693</v>
      </c>
      <c r="EE69" s="8">
        <f t="shared" si="164"/>
        <v>5148273949.8319511</v>
      </c>
      <c r="EF69" s="8">
        <f t="shared" si="165"/>
        <v>0</v>
      </c>
      <c r="EG69" s="8" t="e">
        <f t="shared" si="166"/>
        <v>#VALUE!</v>
      </c>
      <c r="EH69" s="8">
        <f t="shared" si="167"/>
        <v>0</v>
      </c>
      <c r="EI69" s="8" t="e">
        <f t="shared" si="168"/>
        <v>#VALUE!</v>
      </c>
      <c r="EJ69" s="8" t="e">
        <f t="shared" si="169"/>
        <v>#VALUE!</v>
      </c>
      <c r="EK69" s="8">
        <f t="shared" si="170"/>
        <v>1693840541.5610657</v>
      </c>
      <c r="EL69" s="8">
        <f t="shared" si="171"/>
        <v>0</v>
      </c>
      <c r="EM69" s="8">
        <f t="shared" si="172"/>
        <v>1693840541.5610657</v>
      </c>
      <c r="EN69" s="8">
        <f t="shared" si="173"/>
        <v>3387681083.1221313</v>
      </c>
      <c r="EO69" s="38" t="e">
        <f>SUM(EC$8:EC69)+SUM(EG$8:EG69)+SUM(EK$8:EK69)</f>
        <v>#VALUE!</v>
      </c>
      <c r="EP69" s="38">
        <f>SUM(ED$8:ED69)+SUM(EH$8:EH69)+SUM(EL$8:EL69)</f>
        <v>71376356776.428467</v>
      </c>
      <c r="EQ69" s="38" t="e">
        <f>SUM(EE$8:EE69)+SUM(EI$8:EI69)+SUM(EM$8:EM69)</f>
        <v>#VALUE!</v>
      </c>
      <c r="ER69" s="38" t="e">
        <f>SUM(EF$8:EF69)+SUM(EJ$8:EJ69)+SUM(EN$8:EN69)</f>
        <v>#VALUE!</v>
      </c>
      <c r="ES69" s="39" t="e">
        <f t="shared" si="174"/>
        <v>#VALUE!</v>
      </c>
      <c r="ET69" s="39" t="e">
        <f t="shared" si="175"/>
        <v>#VALUE!</v>
      </c>
      <c r="EU69" s="39" t="e">
        <f t="shared" si="176"/>
        <v>#VALUE!</v>
      </c>
      <c r="EV69" s="39" t="e">
        <f t="shared" si="177"/>
        <v>#VALUE!</v>
      </c>
      <c r="EX69" s="8">
        <f t="shared" si="178"/>
        <v>4697690830.3921957</v>
      </c>
      <c r="EY69" s="8">
        <f t="shared" si="179"/>
        <v>10428873643.470675</v>
      </c>
      <c r="EZ69" s="8">
        <f t="shared" si="180"/>
        <v>4697690830.3921957</v>
      </c>
      <c r="FA69" s="8">
        <f t="shared" si="181"/>
        <v>0</v>
      </c>
      <c r="FB69" s="8" t="e">
        <f t="shared" si="182"/>
        <v>#VALUE!</v>
      </c>
      <c r="FC69" s="8">
        <f t="shared" si="183"/>
        <v>0</v>
      </c>
      <c r="FD69" s="8" t="e">
        <f t="shared" si="184"/>
        <v>#VALUE!</v>
      </c>
      <c r="FE69" s="8" t="e">
        <f t="shared" si="185"/>
        <v>#VALUE!</v>
      </c>
      <c r="FF69" s="8">
        <f t="shared" si="186"/>
        <v>1923372813.8736649</v>
      </c>
      <c r="FG69" s="8">
        <f t="shared" si="187"/>
        <v>0</v>
      </c>
      <c r="FH69" s="8">
        <f t="shared" si="188"/>
        <v>1923372813.8736649</v>
      </c>
      <c r="FI69" s="8">
        <f t="shared" si="189"/>
        <v>3846745627.7473297</v>
      </c>
      <c r="FJ69" s="38" t="e">
        <f>SUM(EX$8:EX69)+SUM(FB$8:FB69)+SUM(FF$8:FF69)</f>
        <v>#VALUE!</v>
      </c>
      <c r="FK69" s="38">
        <f>SUM(EY$8:EY69)+SUM(FC$8:FC69)+SUM(FG$8:FG69)</f>
        <v>65400904881.723564</v>
      </c>
      <c r="FL69" s="38" t="e">
        <f>SUM(EZ$8:EZ69)+SUM(FD$8:FD69)+SUM(FH$8:FH69)</f>
        <v>#VALUE!</v>
      </c>
      <c r="FM69" s="38" t="e">
        <f>SUM(FA$8:FA69)+SUM(FE$8:FE69)+SUM(FI$8:FI69)</f>
        <v>#VALUE!</v>
      </c>
      <c r="FN69" s="39" t="e">
        <f t="shared" si="190"/>
        <v>#VALUE!</v>
      </c>
      <c r="FO69" s="39" t="e">
        <f t="shared" si="191"/>
        <v>#VALUE!</v>
      </c>
      <c r="FP69" s="39" t="e">
        <f t="shared" si="192"/>
        <v>#VALUE!</v>
      </c>
      <c r="FQ69" s="39" t="e">
        <f t="shared" si="193"/>
        <v>#VALUE!</v>
      </c>
    </row>
    <row r="70" spans="7:173" x14ac:dyDescent="0.2">
      <c r="G70" s="6">
        <v>63</v>
      </c>
      <c r="H70" s="6">
        <f>'[1]资源-木石铜粮'!BI68</f>
        <v>1261587824.3265905</v>
      </c>
      <c r="I70" s="6">
        <f>'[1]资源-木石铜粮'!BJ68</f>
        <v>1261587824.3265905</v>
      </c>
      <c r="J70" s="6">
        <f>'[1]资源-木石铜粮'!BK68</f>
        <v>1261587824.3265905</v>
      </c>
      <c r="K70" s="6">
        <f>'[1]资源-木石铜粮'!BL68</f>
        <v>1261587824.3265905</v>
      </c>
      <c r="L70" s="6">
        <f>'[1]资源-木石铜粮'!BM68</f>
        <v>1261587824.3265905</v>
      </c>
      <c r="M70" s="6">
        <f>'[1]功能-战损相关'!EM73</f>
        <v>670974014.02208996</v>
      </c>
      <c r="N70" s="6">
        <f>'[1]功能-战损相关'!EN73</f>
        <v>853070115.55182254</v>
      </c>
      <c r="O70" s="6">
        <f>'[1]功能-战损相关'!EO73</f>
        <v>987750529.83534801</v>
      </c>
      <c r="P70" s="6">
        <f>'[1]功能-战损相关'!EP73</f>
        <v>824258846.68979955</v>
      </c>
      <c r="Q70" s="6">
        <f>'[1]功能-战损相关'!EQ73</f>
        <v>470793271.72104937</v>
      </c>
      <c r="R70" s="6">
        <f>'[3]功能-圣人研究'!CA70</f>
        <v>331035625.69350207</v>
      </c>
      <c r="S70" s="6">
        <f>'[3]功能-圣人研究'!CB70</f>
        <v>387881233.38986731</v>
      </c>
      <c r="T70" s="6">
        <f>'[3]功能-圣人研究'!CC70</f>
        <v>477184461.2470153</v>
      </c>
      <c r="U70" s="6">
        <f>'[3]功能-圣人研究'!CD70</f>
        <v>612871452.42028809</v>
      </c>
      <c r="V70" s="6">
        <f>'[3]功能-圣人研究'!CE70</f>
        <v>815829985.69892311</v>
      </c>
      <c r="X70" s="6">
        <v>63</v>
      </c>
      <c r="Y70" s="6">
        <f>[4]士兵相关信息!AI69</f>
        <v>20998727.739466619</v>
      </c>
      <c r="Z70" s="6">
        <f>[4]士兵相关信息!AJ69</f>
        <v>16197951.418029798</v>
      </c>
      <c r="AA70" s="6">
        <f>[4]士兵相关信息!AK69</f>
        <v>11272399.869213454</v>
      </c>
      <c r="AB70" s="6">
        <f>[4]士兵相关信息!AL69</f>
        <v>6689244.3463144563</v>
      </c>
      <c r="AC70" s="6">
        <f>[4]士兵相关信息!AM69</f>
        <v>2557057.9667584458</v>
      </c>
      <c r="AE70" s="6">
        <v>63</v>
      </c>
      <c r="AF70" s="6">
        <f>求节点(节奏总纲!D$4:D$163,H$8:H$167,节奏总纲!AA66)-IF($AE70=1,0,求节点(节奏总纲!D$4:D$163,H$8:H$167,节奏总纲!AA65))</f>
        <v>30000161130.192993</v>
      </c>
      <c r="AG70" s="6">
        <f>求节点(节奏总纲!E$4:E$163,I$8:I$167,节奏总纲!AB66)-IF($AE70=1,0,求节点(节奏总纲!E$4:E$163,I$8:I$167,节奏总纲!AB65))</f>
        <v>27919785024.233459</v>
      </c>
      <c r="AH70" s="6">
        <f>求节点(节奏总纲!F$4:F$163,J$8:J$167,节奏总纲!AC66)-IF($AE70=1,0,求节点(节奏总纲!F$4:F$163,J$8:J$167,节奏总纲!AC65))</f>
        <v>25995874739.194519</v>
      </c>
      <c r="AI70" s="6">
        <f>求节点(节奏总纲!G$4:G$163,K$8:K$167,节奏总纲!AD66)-IF($AE70=1,0,求节点(节奏总纲!G$4:G$163,K$8:K$167,节奏总纲!AD65))</f>
        <v>24388283480.171082</v>
      </c>
      <c r="AJ70" s="6">
        <f>求节点(节奏总纲!H$4:H$163,L$8:L$167,节奏总纲!AE66)-IF($AE70=1,0,求节点(节奏总纲!H$4:H$163,L$8:L$167,节奏总纲!AE65))</f>
        <v>23198392836.985825</v>
      </c>
      <c r="AK70" s="6">
        <f>求节点(节奏总纲!D$4:D$163,M$8:M$167,节奏总纲!AA66)-IF($AE70=1,0,求节点(节奏总纲!D$4:D$163,M$8:M$167,节奏总纲!AA65))</f>
        <v>62547509651.38797</v>
      </c>
      <c r="AL70" s="6">
        <f>求节点(节奏总纲!E$4:E$163,N$8:N$167,节奏总纲!AB66)-IF($AE70=1,0,求节点(节奏总纲!E$4:E$163,N$8:N$167,节奏总纲!AB65))</f>
        <v>70483217899.649231</v>
      </c>
      <c r="AM70" s="6">
        <f>求节点(节奏总纲!F$4:F$163,O$8:O$167,节奏总纲!AC66)-IF($AE70=1,0,求节点(节奏总纲!F$4:F$163,O$8:O$167,节奏总纲!AC65))</f>
        <v>69411911677.41217</v>
      </c>
      <c r="AN70" s="6">
        <f>求节点(节奏总纲!G$4:G$163,P$8:P$167,节奏总纲!AD66)-IF($AE70=1,0,求节点(节奏总纲!G$4:G$163,P$8:P$167,节奏总纲!AD65))</f>
        <v>50624699498.446167</v>
      </c>
      <c r="AO70" s="6">
        <f>求节点(节奏总纲!H$4:H$163,Q$8:Q$167,节奏总纲!AE66)-IF($AE70=1,0,求节点(节奏总纲!H$4:H$163,Q$8:Q$167,节奏总纲!AE65))</f>
        <v>24449563332.914856</v>
      </c>
      <c r="AP70" s="6">
        <f>求节点(节奏总纲!D$4:D$163,R$8:R$167,节奏总纲!AA66)-IF($AE70=1,0,求节点(节奏总纲!D$4:D$163,R$8:R$167,节奏总纲!AA65))</f>
        <v>5612369914.5030746</v>
      </c>
      <c r="AQ70" s="6">
        <f>求节点(节奏总纲!E$4:E$163,S$8:S$167,节奏总纲!AB66)-IF($AE70=1,0,求节点(节奏总纲!E$4:E$163,S$8:S$167,节奏总纲!AB65))</f>
        <v>5888844090.6484146</v>
      </c>
      <c r="AR70" s="6">
        <f>求节点(节奏总纲!F$4:F$163,T$8:T$167,节奏总纲!AC66)-IF($AE70=1,0,求节点(节奏总纲!F$4:F$163,T$8:T$167,节奏总纲!AC65))</f>
        <v>6412926461.7133942</v>
      </c>
      <c r="AS70" s="6">
        <f>求节点(节奏总纲!G$4:G$163,U$8:U$167,节奏总纲!AD66)-IF($AE70=1,0,求节点(节奏总纲!G$4:G$163,U$8:U$167,节奏总纲!AD65))</f>
        <v>7266489827.8103409</v>
      </c>
      <c r="AT70" s="6">
        <f>求节点(节奏总纲!H$4:H$163,V$8:V$167,节奏总纲!AE66)-IF($AE70=1,0,求节点(节奏总纲!H$4:H$163,V$8:V$167,节奏总纲!AE65))</f>
        <v>8336976912.7659912</v>
      </c>
      <c r="AV70" s="6">
        <v>63</v>
      </c>
      <c r="AW70" s="6">
        <f>求节点(节奏总纲!D$4:D$163,Y$8:Y$167,节奏总纲!AA66)-IF($AV70=1,0,求节点(节奏总纲!D$4:D$163,Y$8:Y$167,节奏总纲!AA65))+求节点(节奏总纲!D$4:D$103,信息索引!AK$4:AK$163,节奏总纲!AA66)</f>
        <v>519713031.17698491</v>
      </c>
      <c r="AX70" s="6">
        <f>求节点(节奏总纲!E$4:E$163,Z$8:Z$167,节奏总纲!AB66)-IF($AV70=1,0,求节点(节奏总纲!E$4:E$163,Z$8:Z$167,节奏总纲!AB65))+求节点(节奏总纲!E$4:E$103,信息索引!AL$4:AL$163,节奏总纲!AB66)</f>
        <v>415770425.00762713</v>
      </c>
      <c r="AY70" s="6">
        <f>求节点(节奏总纲!F$4:F$163,AA$8:AA$167,节奏总纲!AC66)-IF($AV70=1,0,求节点(节奏总纲!F$4:F$163,AA$8:AA$167,节奏总纲!AC65))+求节点(节奏总纲!F$4:F$103,信息索引!AM$4:AM$163,节奏总纲!AC66)</f>
        <v>311827818.84247106</v>
      </c>
      <c r="AZ70" s="6">
        <f>求节点(节奏总纲!G$4:G$163,AB$8:AB$167,节奏总纲!AD66)-IF($AV70=1,0,求节点(节奏总纲!G$4:G$163,AB$8:AB$167,节奏总纲!AD65))+求节点(节奏总纲!G$4:G$103,信息索引!AN$4:AN$163,节奏总纲!AD66)</f>
        <v>207885212.68151358</v>
      </c>
      <c r="BA70" s="6">
        <f>求节点(节奏总纲!H$4:H$163,AC$8:AC$167,节奏总纲!AE66)-IF($AV70=1,0,求节点(节奏总纲!H$4:H$163,AC$8:AC$167,节奏总纲!AE65))+求节点(节奏总纲!H$4:H$103,信息索引!AO$4:AO$163,节奏总纲!AE66)</f>
        <v>103942606.17775691</v>
      </c>
      <c r="BC70" s="6">
        <v>2.2400000000000002</v>
      </c>
      <c r="BD70" s="8">
        <v>63</v>
      </c>
      <c r="BE70" s="34">
        <f t="shared" si="108"/>
        <v>0.23584905660377359</v>
      </c>
      <c r="BF70" s="28">
        <f t="shared" si="109"/>
        <v>0.52830188679245282</v>
      </c>
      <c r="BG70" s="6">
        <f t="shared" si="110"/>
        <v>0.23584905660377353</v>
      </c>
      <c r="BH70" s="35">
        <v>0</v>
      </c>
      <c r="BI70" s="34" t="e">
        <f t="shared" si="111"/>
        <v>#VALUE!</v>
      </c>
      <c r="BJ70" s="6">
        <v>0</v>
      </c>
      <c r="BK70" s="6" t="e">
        <f t="shared" si="112"/>
        <v>#VALUE!</v>
      </c>
      <c r="BL70" s="28" t="e">
        <f>求节点(节奏总纲!D$4:D$163,[4]士兵阶位属性!CY$4:CY$163,节奏总纲!AA66)</f>
        <v>#VALUE!</v>
      </c>
      <c r="BM70" s="34">
        <f t="shared" si="22"/>
        <v>0.25</v>
      </c>
      <c r="BN70" s="6">
        <f t="shared" si="107"/>
        <v>0</v>
      </c>
      <c r="BO70" s="6">
        <f t="shared" si="23"/>
        <v>0.25</v>
      </c>
      <c r="BP70" s="35">
        <f t="shared" si="107"/>
        <v>0.5</v>
      </c>
      <c r="BQ70" s="6" t="e">
        <f t="shared" si="113"/>
        <v>#VALUE!</v>
      </c>
      <c r="BR70" s="8">
        <f t="shared" si="114"/>
        <v>7075509700.5172157</v>
      </c>
      <c r="BS70" s="8">
        <f t="shared" si="115"/>
        <v>15849141729.158562</v>
      </c>
      <c r="BT70" s="8">
        <f t="shared" si="116"/>
        <v>7075509700.5172138</v>
      </c>
      <c r="BU70" s="8">
        <f t="shared" si="117"/>
        <v>0</v>
      </c>
      <c r="BV70" s="8" t="e">
        <f t="shared" si="118"/>
        <v>#VALUE!</v>
      </c>
      <c r="BW70" s="8">
        <f t="shared" si="119"/>
        <v>0</v>
      </c>
      <c r="BX70" s="8" t="e">
        <f t="shared" si="120"/>
        <v>#VALUE!</v>
      </c>
      <c r="BY70" s="8" t="e">
        <f t="shared" si="121"/>
        <v>#VALUE!</v>
      </c>
      <c r="BZ70" s="8">
        <f t="shared" si="122"/>
        <v>1403092478.6257687</v>
      </c>
      <c r="CA70" s="8">
        <f t="shared" si="123"/>
        <v>0</v>
      </c>
      <c r="CB70" s="8">
        <f t="shared" si="124"/>
        <v>1403092478.6257687</v>
      </c>
      <c r="CC70" s="8">
        <f t="shared" si="125"/>
        <v>2806184957.2515373</v>
      </c>
      <c r="CD70" s="38" t="e">
        <f>SUM(BR$8:BR70)+SUM(BV$8:BV70)+SUM(BZ$8:BZ70)</f>
        <v>#VALUE!</v>
      </c>
      <c r="CE70" s="38">
        <f>SUM(BS$8:BS70)+SUM(BW$8:BW70)+SUM(CA$8:CA70)</f>
        <v>104319540399.54459</v>
      </c>
      <c r="CF70" s="38" t="e">
        <f>SUM(BT$8:BT70)+SUM(BX$8:BX70)+SUM(CB$8:CB70)</f>
        <v>#VALUE!</v>
      </c>
      <c r="CG70" s="38" t="e">
        <f>SUM(BU$8:BU70)+SUM(BY$8:BY70)+SUM(CC$8:CC70)</f>
        <v>#VALUE!</v>
      </c>
      <c r="CH70" s="39" t="e">
        <f t="shared" si="126"/>
        <v>#VALUE!</v>
      </c>
      <c r="CI70" s="39" t="e">
        <f t="shared" si="127"/>
        <v>#VALUE!</v>
      </c>
      <c r="CJ70" s="39" t="e">
        <f t="shared" si="128"/>
        <v>#VALUE!</v>
      </c>
      <c r="CK70" s="39" t="e">
        <f t="shared" si="129"/>
        <v>#VALUE!</v>
      </c>
      <c r="CL70" s="6">
        <v>0.89669433243433905</v>
      </c>
      <c r="CM70" s="8">
        <f t="shared" si="130"/>
        <v>6584854958.5456276</v>
      </c>
      <c r="CN70" s="8">
        <f t="shared" si="131"/>
        <v>14750075107.142204</v>
      </c>
      <c r="CO70" s="8">
        <f t="shared" si="132"/>
        <v>6584854958.5456257</v>
      </c>
      <c r="CP70" s="8">
        <f t="shared" si="133"/>
        <v>0</v>
      </c>
      <c r="CQ70" s="8" t="e">
        <f t="shared" si="134"/>
        <v>#VALUE!</v>
      </c>
      <c r="CR70" s="8">
        <f t="shared" si="135"/>
        <v>0</v>
      </c>
      <c r="CS70" s="8" t="e">
        <f t="shared" si="136"/>
        <v>#VALUE!</v>
      </c>
      <c r="CT70" s="8" t="e">
        <f t="shared" si="137"/>
        <v>#VALUE!</v>
      </c>
      <c r="CU70" s="8">
        <f t="shared" si="138"/>
        <v>1472211022.6621037</v>
      </c>
      <c r="CV70" s="8">
        <f t="shared" si="139"/>
        <v>0</v>
      </c>
      <c r="CW70" s="8">
        <f t="shared" si="140"/>
        <v>1472211022.6621037</v>
      </c>
      <c r="CX70" s="8">
        <f t="shared" si="141"/>
        <v>2944422045.3242073</v>
      </c>
      <c r="CY70" s="38" t="e">
        <f>SUM(CM$8:CM70)+SUM(CQ$8:CQ70)+SUM(CU$8:CU70)</f>
        <v>#VALUE!</v>
      </c>
      <c r="CZ70" s="38">
        <f>SUM(CN$8:CN70)+SUM(CR$8:CR70)+SUM(CV$8:CV70)</f>
        <v>97579766925.276917</v>
      </c>
      <c r="DA70" s="38" t="e">
        <f>SUM(CO$8:CO70)+SUM(CS$8:CS70)+SUM(CW$8:CW70)</f>
        <v>#VALUE!</v>
      </c>
      <c r="DB70" s="38" t="e">
        <f>SUM(CP$8:CP70)+SUM(CT$8:CT70)+SUM(CX$8:CX70)</f>
        <v>#VALUE!</v>
      </c>
      <c r="DC70" s="39" t="e">
        <f t="shared" si="142"/>
        <v>#VALUE!</v>
      </c>
      <c r="DD70" s="39" t="e">
        <f t="shared" si="143"/>
        <v>#VALUE!</v>
      </c>
      <c r="DE70" s="39" t="e">
        <f t="shared" si="144"/>
        <v>#VALUE!</v>
      </c>
      <c r="DF70" s="39" t="e">
        <f t="shared" si="145"/>
        <v>#VALUE!</v>
      </c>
      <c r="DH70" s="8">
        <f t="shared" si="146"/>
        <v>6131102532.8288965</v>
      </c>
      <c r="DI70" s="8">
        <f t="shared" si="147"/>
        <v>13733669673.536726</v>
      </c>
      <c r="DJ70" s="8">
        <f t="shared" si="148"/>
        <v>6131102532.8288946</v>
      </c>
      <c r="DK70" s="8">
        <f t="shared" si="149"/>
        <v>0</v>
      </c>
      <c r="DL70" s="8" t="e">
        <f t="shared" si="150"/>
        <v>#VALUE!</v>
      </c>
      <c r="DM70" s="8">
        <f t="shared" si="151"/>
        <v>0</v>
      </c>
      <c r="DN70" s="8" t="e">
        <f t="shared" si="152"/>
        <v>#VALUE!</v>
      </c>
      <c r="DO70" s="8" t="e">
        <f t="shared" si="153"/>
        <v>#VALUE!</v>
      </c>
      <c r="DP70" s="8">
        <f t="shared" si="154"/>
        <v>1603231615.4283485</v>
      </c>
      <c r="DQ70" s="8">
        <f t="shared" si="155"/>
        <v>0</v>
      </c>
      <c r="DR70" s="8">
        <f t="shared" si="156"/>
        <v>1603231615.4283485</v>
      </c>
      <c r="DS70" s="8">
        <f t="shared" si="157"/>
        <v>3206463230.8566971</v>
      </c>
      <c r="DT70" s="38" t="e">
        <f>SUM(DH$8:DH70)+SUM(DL$8:DL70)+SUM(DP$8:DP70)</f>
        <v>#VALUE!</v>
      </c>
      <c r="DU70" s="38">
        <f>SUM(DI$8:DI70)+SUM(DM$8:DM70)+SUM(DQ$8:DQ70)</f>
        <v>90922199919.450241</v>
      </c>
      <c r="DV70" s="38" t="e">
        <f>SUM(DJ$8:DJ70)+SUM(DN$8:DN70)+SUM(DR$8:DR70)</f>
        <v>#VALUE!</v>
      </c>
      <c r="DW70" s="38" t="e">
        <f>SUM(DK$8:DK70)+SUM(DO$8:DO70)+SUM(DS$8:DS70)</f>
        <v>#VALUE!</v>
      </c>
      <c r="DX70" s="39" t="e">
        <f t="shared" si="158"/>
        <v>#VALUE!</v>
      </c>
      <c r="DY70" s="39" t="e">
        <f t="shared" si="159"/>
        <v>#VALUE!</v>
      </c>
      <c r="DZ70" s="39" t="e">
        <f t="shared" si="160"/>
        <v>#VALUE!</v>
      </c>
      <c r="EA70" s="39" t="e">
        <f t="shared" si="161"/>
        <v>#VALUE!</v>
      </c>
      <c r="EC70" s="8">
        <f t="shared" si="162"/>
        <v>5751953650.9837456</v>
      </c>
      <c r="ED70" s="8">
        <f t="shared" si="163"/>
        <v>12884376178.20359</v>
      </c>
      <c r="EE70" s="8">
        <f t="shared" si="164"/>
        <v>5751953650.9837446</v>
      </c>
      <c r="EF70" s="8">
        <f t="shared" si="165"/>
        <v>0</v>
      </c>
      <c r="EG70" s="8" t="e">
        <f t="shared" si="166"/>
        <v>#VALUE!</v>
      </c>
      <c r="EH70" s="8">
        <f t="shared" si="167"/>
        <v>0</v>
      </c>
      <c r="EI70" s="8" t="e">
        <f t="shared" si="168"/>
        <v>#VALUE!</v>
      </c>
      <c r="EJ70" s="8" t="e">
        <f t="shared" si="169"/>
        <v>#VALUE!</v>
      </c>
      <c r="EK70" s="8">
        <f t="shared" si="170"/>
        <v>1816622456.9525852</v>
      </c>
      <c r="EL70" s="8">
        <f t="shared" si="171"/>
        <v>0</v>
      </c>
      <c r="EM70" s="8">
        <f t="shared" si="172"/>
        <v>1816622456.9525852</v>
      </c>
      <c r="EN70" s="8">
        <f t="shared" si="173"/>
        <v>3633244913.9051704</v>
      </c>
      <c r="EO70" s="38" t="e">
        <f>SUM(EC$8:EC70)+SUM(EG$8:EG70)+SUM(EK$8:EK70)</f>
        <v>#VALUE!</v>
      </c>
      <c r="EP70" s="38">
        <f>SUM(ED$8:ED70)+SUM(EH$8:EH70)+SUM(EL$8:EL70)</f>
        <v>84260732954.63205</v>
      </c>
      <c r="EQ70" s="38" t="e">
        <f>SUM(EE$8:EE70)+SUM(EI$8:EI70)+SUM(EM$8:EM70)</f>
        <v>#VALUE!</v>
      </c>
      <c r="ER70" s="38" t="e">
        <f>SUM(EF$8:EF70)+SUM(EJ$8:EJ70)+SUM(EN$8:EN70)</f>
        <v>#VALUE!</v>
      </c>
      <c r="ES70" s="39" t="e">
        <f t="shared" si="174"/>
        <v>#VALUE!</v>
      </c>
      <c r="ET70" s="39" t="e">
        <f t="shared" si="175"/>
        <v>#VALUE!</v>
      </c>
      <c r="EU70" s="39" t="e">
        <f t="shared" si="176"/>
        <v>#VALUE!</v>
      </c>
      <c r="EV70" s="39" t="e">
        <f t="shared" si="177"/>
        <v>#VALUE!</v>
      </c>
      <c r="EX70" s="8">
        <f t="shared" si="178"/>
        <v>5471319065.3268452</v>
      </c>
      <c r="EY70" s="8">
        <f t="shared" si="179"/>
        <v>12255754706.332134</v>
      </c>
      <c r="EZ70" s="8">
        <f t="shared" si="180"/>
        <v>5471319065.3268442</v>
      </c>
      <c r="FA70" s="8">
        <f t="shared" si="181"/>
        <v>0</v>
      </c>
      <c r="FB70" s="8" t="e">
        <f t="shared" si="182"/>
        <v>#VALUE!</v>
      </c>
      <c r="FC70" s="8">
        <f t="shared" si="183"/>
        <v>0</v>
      </c>
      <c r="FD70" s="8" t="e">
        <f t="shared" si="184"/>
        <v>#VALUE!</v>
      </c>
      <c r="FE70" s="8" t="e">
        <f t="shared" si="185"/>
        <v>#VALUE!</v>
      </c>
      <c r="FF70" s="8">
        <f t="shared" si="186"/>
        <v>2084244228.1914978</v>
      </c>
      <c r="FG70" s="8">
        <f t="shared" si="187"/>
        <v>0</v>
      </c>
      <c r="FH70" s="8">
        <f t="shared" si="188"/>
        <v>2084244228.1914978</v>
      </c>
      <c r="FI70" s="8">
        <f t="shared" si="189"/>
        <v>4168488456.3829956</v>
      </c>
      <c r="FJ70" s="38" t="e">
        <f>SUM(EX$8:EX70)+SUM(FB$8:FB70)+SUM(FF$8:FF70)</f>
        <v>#VALUE!</v>
      </c>
      <c r="FK70" s="38">
        <f>SUM(EY$8:EY70)+SUM(FC$8:FC70)+SUM(FG$8:FG70)</f>
        <v>77656659588.055695</v>
      </c>
      <c r="FL70" s="38" t="e">
        <f>SUM(EZ$8:EZ70)+SUM(FD$8:FD70)+SUM(FH$8:FH70)</f>
        <v>#VALUE!</v>
      </c>
      <c r="FM70" s="38" t="e">
        <f>SUM(FA$8:FA70)+SUM(FE$8:FE70)+SUM(FI$8:FI70)</f>
        <v>#VALUE!</v>
      </c>
      <c r="FN70" s="39" t="e">
        <f t="shared" si="190"/>
        <v>#VALUE!</v>
      </c>
      <c r="FO70" s="39" t="e">
        <f t="shared" si="191"/>
        <v>#VALUE!</v>
      </c>
      <c r="FP70" s="39" t="e">
        <f t="shared" si="192"/>
        <v>#VALUE!</v>
      </c>
      <c r="FQ70" s="39" t="e">
        <f t="shared" si="193"/>
        <v>#VALUE!</v>
      </c>
    </row>
    <row r="71" spans="7:173" x14ac:dyDescent="0.2">
      <c r="G71" s="6">
        <v>64</v>
      </c>
      <c r="H71" s="6">
        <f>'[1]资源-木石铜粮'!BI69</f>
        <v>1399117810.1711049</v>
      </c>
      <c r="I71" s="6">
        <f>'[1]资源-木石铜粮'!BJ69</f>
        <v>1399117810.1711049</v>
      </c>
      <c r="J71" s="6">
        <f>'[1]资源-木石铜粮'!BK69</f>
        <v>1399117810.1711049</v>
      </c>
      <c r="K71" s="6">
        <f>'[1]资源-木石铜粮'!BL69</f>
        <v>1399117810.1711049</v>
      </c>
      <c r="L71" s="6">
        <f>'[1]资源-木石铜粮'!BM69</f>
        <v>1399117810.1711049</v>
      </c>
      <c r="M71" s="6">
        <f>'[1]功能-战损相关'!EM74</f>
        <v>747942569.01764309</v>
      </c>
      <c r="N71" s="6">
        <f>'[1]功能-战损相关'!EN74</f>
        <v>944848253.34571815</v>
      </c>
      <c r="O71" s="6">
        <f>'[1]功能-战损相关'!EO74</f>
        <v>1091993120.0113521</v>
      </c>
      <c r="P71" s="6">
        <f>'[1]功能-战损相关'!EP74</f>
        <v>912635131.33258295</v>
      </c>
      <c r="Q71" s="6">
        <f>'[1]功能-战损相关'!EQ74</f>
        <v>519263394.82522076</v>
      </c>
      <c r="R71" s="6">
        <f>'[3]功能-圣人研究'!CA71</f>
        <v>364197199.41317374</v>
      </c>
      <c r="S71" s="6">
        <f>'[3]功能-圣人研究'!CB71</f>
        <v>425681641.17206365</v>
      </c>
      <c r="T71" s="6">
        <f>'[3]功能-圣人研究'!CC71</f>
        <v>522884284.40982646</v>
      </c>
      <c r="U71" s="6">
        <f>'[3]功能-圣人研究'!CD71</f>
        <v>673515886.87044358</v>
      </c>
      <c r="V71" s="6">
        <f>'[3]功能-圣人研究'!CE71</f>
        <v>892431977.88193965</v>
      </c>
      <c r="X71" s="6">
        <v>64</v>
      </c>
      <c r="Y71" s="6">
        <f>[4]士兵相关信息!AI70</f>
        <v>23831718.405845694</v>
      </c>
      <c r="Z71" s="6">
        <f>[4]士兵相关信息!AJ70</f>
        <v>18441261.251920313</v>
      </c>
      <c r="AA71" s="6">
        <f>[4]士兵相关信息!AK70</f>
        <v>12772369.849542214</v>
      </c>
      <c r="AB71" s="6">
        <f>[4]士兵相关信息!AL70</f>
        <v>7575053.567997802</v>
      </c>
      <c r="AC71" s="6">
        <f>[4]士兵相关信息!AM70</f>
        <v>2852593.329199254</v>
      </c>
      <c r="AE71" s="6">
        <v>64</v>
      </c>
      <c r="AF71" s="6">
        <f>求节点(节奏总纲!D$4:D$163,H$8:H$167,节奏总纲!AA67)-IF($AE71=1,0,求节点(节奏总纲!D$4:D$163,H$8:H$167,节奏总纲!AA66))</f>
        <v>35248656947.893738</v>
      </c>
      <c r="AG71" s="6">
        <f>求节点(节奏总纲!E$4:E$163,I$8:I$167,节奏总纲!AB67)-IF($AE71=1,0,求节点(节奏总纲!E$4:E$163,I$8:I$167,节奏总纲!AB66))</f>
        <v>32968631050.531342</v>
      </c>
      <c r="AH71" s="6">
        <f>求节点(节奏总纲!F$4:F$163,J$8:J$167,节奏总纲!AC67)-IF($AE71=1,0,求节点(节奏总纲!F$4:F$163,J$8:J$167,节奏总纲!AC66))</f>
        <v>30242228738.465576</v>
      </c>
      <c r="AI71" s="6">
        <f>求节点(节奏总纲!G$4:G$163,K$8:K$167,节奏总纲!AD67)-IF($AE71=1,0,求节点(节奏总纲!G$4:G$163,K$8:K$167,节奏总纲!AD66))</f>
        <v>27906443036.696655</v>
      </c>
      <c r="AJ71" s="6">
        <f>求节点(节奏总纲!H$4:H$163,L$8:L$167,节奏总纲!AE67)-IF($AE71=1,0,求节点(节奏总纲!H$4:H$163,L$8:L$167,节奏总纲!AE66))</f>
        <v>25848040366.121033</v>
      </c>
      <c r="AK71" s="6">
        <f>求节点(节奏总纲!D$4:D$163,M$8:M$167,节奏总纲!AA67)-IF($AE71=1,0,求节点(节奏总纲!D$4:D$163,M$8:M$167,节奏总纲!AA66))</f>
        <v>77368831744.63678</v>
      </c>
      <c r="AL71" s="6">
        <f>求节点(节奏总纲!E$4:E$163,N$8:N$167,节奏总纲!AB67)-IF($AE71=1,0,求节点(节奏总纲!E$4:E$163,N$8:N$167,节奏总纲!AB66))</f>
        <v>87120935728.475952</v>
      </c>
      <c r="AM71" s="6">
        <f>求节点(节奏总纲!F$4:F$163,O$8:O$167,节奏总纲!AC67)-IF($AE71=1,0,求节点(节奏总纲!F$4:F$163,O$8:O$167,节奏总纲!AC66))</f>
        <v>85759751391.961365</v>
      </c>
      <c r="AN71" s="6">
        <f>求节点(节奏总纲!G$4:G$163,P$8:P$167,节奏总纲!AD67)-IF($AE71=1,0,求节点(节奏总纲!G$4:G$163,P$8:P$167,节奏总纲!AD66))</f>
        <v>62540311277.92926</v>
      </c>
      <c r="AO71" s="6">
        <f>求节点(节奏总纲!H$4:H$163,Q$8:Q$167,节奏总纲!AE67)-IF($AE71=1,0,求节点(节奏总纲!H$4:H$163,Q$8:Q$167,节奏总纲!AE66))</f>
        <v>30232702616.448044</v>
      </c>
      <c r="AP71" s="6">
        <f>求节点(节奏总纲!D$4:D$163,R$8:R$167,节奏总纲!AA67)-IF($AE71=1,0,求节点(节奏总纲!D$4:D$163,R$8:R$167,节奏总纲!AA66))</f>
        <v>8073998011.423027</v>
      </c>
      <c r="AQ71" s="6">
        <f>求节点(节奏总纲!E$4:E$163,S$8:S$167,节奏总纲!AB67)-IF($AE71=1,0,求节点(节奏总纲!E$4:E$163,S$8:S$167,节奏总纲!AB66))</f>
        <v>8542079973.6447601</v>
      </c>
      <c r="AR71" s="6">
        <f>求节点(节奏总纲!F$4:F$163,T$8:T$167,节奏总纲!AC67)-IF($AE71=1,0,求节点(节奏总纲!F$4:F$163,T$8:T$167,节奏总纲!AC66))</f>
        <v>9417628832.1584778</v>
      </c>
      <c r="AS71" s="6">
        <f>求节点(节奏总纲!G$4:G$163,U$8:U$167,节奏总纲!AD67)-IF($AE71=1,0,求节点(节奏总纲!G$4:G$163,U$8:U$167,节奏总纲!AD66))</f>
        <v>10699471933.265953</v>
      </c>
      <c r="AT71" s="6">
        <f>求节点(节奏总纲!H$4:H$163,V$8:V$167,节奏总纲!AE67)-IF($AE71=1,0,求节点(节奏总纲!H$4:H$163,V$8:V$167,节奏总纲!AE66))</f>
        <v>12336926728.925774</v>
      </c>
      <c r="AV71" s="6">
        <v>64</v>
      </c>
      <c r="AW71" s="6">
        <f>求节点(节奏总纲!D$4:D$163,Y$8:Y$167,节奏总纲!AA67)-IF($AV71=1,0,求节点(节奏总纲!D$4:D$163,Y$8:Y$167,节奏总纲!AA66))+求节点(节奏总纲!D$4:D$103,信息索引!AK$4:AK$163,节奏总纲!AA67)</f>
        <v>601425458.45163167</v>
      </c>
      <c r="AX71" s="6">
        <f>求节点(节奏总纲!E$4:E$163,Z$8:Z$167,节奏总纲!AB67)-IF($AV71=1,0,求节点(节奏总纲!E$4:E$163,Z$8:Z$167,节奏总纲!AB66))+求节点(节奏总纲!E$4:E$103,信息索引!AL$4:AL$163,节奏总纲!AB67)</f>
        <v>481140366.82734501</v>
      </c>
      <c r="AY71" s="6">
        <f>求节点(节奏总纲!F$4:F$163,AA$8:AA$167,节奏总纲!AC67)-IF($AV71=1,0,求节点(节奏总纲!F$4:F$163,AA$8:AA$167,节奏总纲!AC66))+求节点(节奏总纲!F$4:F$103,信息索引!AM$4:AM$163,节奏总纲!AC67)</f>
        <v>360855275.2072584</v>
      </c>
      <c r="AZ71" s="6">
        <f>求节点(节奏总纲!G$4:G$163,AB$8:AB$167,节奏总纲!AD67)-IF($AV71=1,0,求节点(节奏总纲!G$4:G$163,AB$8:AB$167,节奏总纲!AD66))+求节点(节奏总纲!G$4:G$103,信息索引!AN$4:AN$163,节奏总纲!AD67)</f>
        <v>240570183.59137252</v>
      </c>
      <c r="BA71" s="6">
        <f>求节点(节奏总纲!H$4:H$163,AC$8:AC$167,节奏总纲!AE67)-IF($AV71=1,0,求节点(节奏总纲!H$4:H$163,AC$8:AC$167,节奏总纲!AE66))+求节点(节奏总纲!H$4:H$103,信息索引!AO$4:AO$163,节奏总纲!AE67)</f>
        <v>120285091.63268602</v>
      </c>
      <c r="BC71" s="6">
        <v>2.2599999999999998</v>
      </c>
      <c r="BD71" s="8">
        <v>64</v>
      </c>
      <c r="BE71" s="34">
        <f t="shared" si="108"/>
        <v>0.23474178403755869</v>
      </c>
      <c r="BF71" s="28">
        <f t="shared" si="109"/>
        <v>0.53051643192488263</v>
      </c>
      <c r="BG71" s="6">
        <f t="shared" si="110"/>
        <v>0.23474178403755863</v>
      </c>
      <c r="BH71" s="35">
        <v>0</v>
      </c>
      <c r="BI71" s="34" t="e">
        <f t="shared" si="111"/>
        <v>#VALUE!</v>
      </c>
      <c r="BJ71" s="6">
        <v>0</v>
      </c>
      <c r="BK71" s="6" t="e">
        <f t="shared" si="112"/>
        <v>#VALUE!</v>
      </c>
      <c r="BL71" s="28" t="e">
        <f>求节点(节奏总纲!D$4:D$163,[4]士兵阶位属性!CY$4:CY$163,节奏总纲!AA67)</f>
        <v>#VALUE!</v>
      </c>
      <c r="BM71" s="34">
        <f t="shared" si="22"/>
        <v>0.25</v>
      </c>
      <c r="BN71" s="6">
        <f t="shared" si="107"/>
        <v>0</v>
      </c>
      <c r="BO71" s="6">
        <f t="shared" si="23"/>
        <v>0.25</v>
      </c>
      <c r="BP71" s="35">
        <f t="shared" si="107"/>
        <v>0.5</v>
      </c>
      <c r="BQ71" s="6" t="e">
        <f t="shared" si="113"/>
        <v>#VALUE!</v>
      </c>
      <c r="BR71" s="8">
        <f t="shared" si="114"/>
        <v>8274332616.8764639</v>
      </c>
      <c r="BS71" s="8">
        <f t="shared" si="115"/>
        <v>18699991714.140808</v>
      </c>
      <c r="BT71" s="8">
        <f t="shared" si="116"/>
        <v>8274332616.876462</v>
      </c>
      <c r="BU71" s="8">
        <f t="shared" si="117"/>
        <v>0</v>
      </c>
      <c r="BV71" s="8" t="e">
        <f t="shared" si="118"/>
        <v>#VALUE!</v>
      </c>
      <c r="BW71" s="8">
        <f t="shared" si="119"/>
        <v>0</v>
      </c>
      <c r="BX71" s="8" t="e">
        <f t="shared" si="120"/>
        <v>#VALUE!</v>
      </c>
      <c r="BY71" s="8" t="e">
        <f t="shared" si="121"/>
        <v>#VALUE!</v>
      </c>
      <c r="BZ71" s="8">
        <f t="shared" si="122"/>
        <v>2018499502.8557568</v>
      </c>
      <c r="CA71" s="8">
        <f t="shared" si="123"/>
        <v>0</v>
      </c>
      <c r="CB71" s="8">
        <f t="shared" si="124"/>
        <v>2018499502.8557568</v>
      </c>
      <c r="CC71" s="8">
        <f t="shared" si="125"/>
        <v>4036999005.7115135</v>
      </c>
      <c r="CD71" s="38" t="e">
        <f>SUM(BR$8:BR71)+SUM(BV$8:BV71)+SUM(BZ$8:BZ71)</f>
        <v>#VALUE!</v>
      </c>
      <c r="CE71" s="38">
        <f>SUM(BS$8:BS71)+SUM(BW$8:BW71)+SUM(CA$8:CA71)</f>
        <v>123019532113.68539</v>
      </c>
      <c r="CF71" s="38" t="e">
        <f>SUM(BT$8:BT71)+SUM(BX$8:BX71)+SUM(CB$8:CB71)</f>
        <v>#VALUE!</v>
      </c>
      <c r="CG71" s="38" t="e">
        <f>SUM(BU$8:BU71)+SUM(BY$8:BY71)+SUM(CC$8:CC71)</f>
        <v>#VALUE!</v>
      </c>
      <c r="CH71" s="39" t="e">
        <f t="shared" si="126"/>
        <v>#VALUE!</v>
      </c>
      <c r="CI71" s="39" t="e">
        <f t="shared" si="127"/>
        <v>#VALUE!</v>
      </c>
      <c r="CJ71" s="39" t="e">
        <f t="shared" si="128"/>
        <v>#VALUE!</v>
      </c>
      <c r="CK71" s="39" t="e">
        <f t="shared" si="129"/>
        <v>#VALUE!</v>
      </c>
      <c r="CL71" s="6">
        <v>0.90807492416323121</v>
      </c>
      <c r="CM71" s="8">
        <f t="shared" si="130"/>
        <v>7739115270.0777798</v>
      </c>
      <c r="CN71" s="8">
        <f t="shared" si="131"/>
        <v>17490400510.375782</v>
      </c>
      <c r="CO71" s="8">
        <f t="shared" si="132"/>
        <v>7739115270.0777779</v>
      </c>
      <c r="CP71" s="8">
        <f t="shared" si="133"/>
        <v>0</v>
      </c>
      <c r="CQ71" s="8" t="e">
        <f t="shared" si="134"/>
        <v>#VALUE!</v>
      </c>
      <c r="CR71" s="8">
        <f t="shared" si="135"/>
        <v>0</v>
      </c>
      <c r="CS71" s="8" t="e">
        <f t="shared" si="136"/>
        <v>#VALUE!</v>
      </c>
      <c r="CT71" s="8" t="e">
        <f t="shared" si="137"/>
        <v>#VALUE!</v>
      </c>
      <c r="CU71" s="8">
        <f t="shared" si="138"/>
        <v>2135519993.41119</v>
      </c>
      <c r="CV71" s="8">
        <f t="shared" si="139"/>
        <v>0</v>
      </c>
      <c r="CW71" s="8">
        <f t="shared" si="140"/>
        <v>2135519993.41119</v>
      </c>
      <c r="CX71" s="8">
        <f t="shared" si="141"/>
        <v>4271039986.8223801</v>
      </c>
      <c r="CY71" s="38" t="e">
        <f>SUM(CM$8:CM71)+SUM(CQ$8:CQ71)+SUM(CU$8:CU71)</f>
        <v>#VALUE!</v>
      </c>
      <c r="CZ71" s="38">
        <f>SUM(CN$8:CN71)+SUM(CR$8:CR71)+SUM(CV$8:CV71)</f>
        <v>115070167435.65269</v>
      </c>
      <c r="DA71" s="38" t="e">
        <f>SUM(CO$8:CO71)+SUM(CS$8:CS71)+SUM(CW$8:CW71)</f>
        <v>#VALUE!</v>
      </c>
      <c r="DB71" s="38" t="e">
        <f>SUM(CP$8:CP71)+SUM(CT$8:CT71)+SUM(CX$8:CX71)</f>
        <v>#VALUE!</v>
      </c>
      <c r="DC71" s="39" t="e">
        <f t="shared" si="142"/>
        <v>#VALUE!</v>
      </c>
      <c r="DD71" s="39" t="e">
        <f t="shared" si="143"/>
        <v>#VALUE!</v>
      </c>
      <c r="DE71" s="39" t="e">
        <f t="shared" si="144"/>
        <v>#VALUE!</v>
      </c>
      <c r="DF71" s="39" t="e">
        <f t="shared" si="145"/>
        <v>#VALUE!</v>
      </c>
      <c r="DH71" s="8">
        <f t="shared" si="146"/>
        <v>7099114727.3393373</v>
      </c>
      <c r="DI71" s="8">
        <f t="shared" si="147"/>
        <v>16043999283.786901</v>
      </c>
      <c r="DJ71" s="8">
        <f t="shared" si="148"/>
        <v>7099114727.3393354</v>
      </c>
      <c r="DK71" s="8">
        <f t="shared" si="149"/>
        <v>0</v>
      </c>
      <c r="DL71" s="8" t="e">
        <f t="shared" si="150"/>
        <v>#VALUE!</v>
      </c>
      <c r="DM71" s="8">
        <f t="shared" si="151"/>
        <v>0</v>
      </c>
      <c r="DN71" s="8" t="e">
        <f t="shared" si="152"/>
        <v>#VALUE!</v>
      </c>
      <c r="DO71" s="8" t="e">
        <f t="shared" si="153"/>
        <v>#VALUE!</v>
      </c>
      <c r="DP71" s="8">
        <f t="shared" si="154"/>
        <v>2354407208.0396194</v>
      </c>
      <c r="DQ71" s="8">
        <f t="shared" si="155"/>
        <v>0</v>
      </c>
      <c r="DR71" s="8">
        <f t="shared" si="156"/>
        <v>2354407208.0396194</v>
      </c>
      <c r="DS71" s="8">
        <f t="shared" si="157"/>
        <v>4708814416.0792389</v>
      </c>
      <c r="DT71" s="38" t="e">
        <f>SUM(DH$8:DH71)+SUM(DL$8:DL71)+SUM(DP$8:DP71)</f>
        <v>#VALUE!</v>
      </c>
      <c r="DU71" s="38">
        <f>SUM(DI$8:DI71)+SUM(DM$8:DM71)+SUM(DQ$8:DQ71)</f>
        <v>106966199203.23714</v>
      </c>
      <c r="DV71" s="38" t="e">
        <f>SUM(DJ$8:DJ71)+SUM(DN$8:DN71)+SUM(DR$8:DR71)</f>
        <v>#VALUE!</v>
      </c>
      <c r="DW71" s="38" t="e">
        <f>SUM(DK$8:DK71)+SUM(DO$8:DO71)+SUM(DS$8:DS71)</f>
        <v>#VALUE!</v>
      </c>
      <c r="DX71" s="39" t="e">
        <f t="shared" si="158"/>
        <v>#VALUE!</v>
      </c>
      <c r="DY71" s="39" t="e">
        <f t="shared" si="159"/>
        <v>#VALUE!</v>
      </c>
      <c r="DZ71" s="39" t="e">
        <f t="shared" si="160"/>
        <v>#VALUE!</v>
      </c>
      <c r="EA71" s="39" t="e">
        <f t="shared" si="161"/>
        <v>#VALUE!</v>
      </c>
      <c r="EC71" s="8">
        <f t="shared" si="162"/>
        <v>6550808224.5766792</v>
      </c>
      <c r="ED71" s="8">
        <f t="shared" si="163"/>
        <v>14804826587.543297</v>
      </c>
      <c r="EE71" s="8">
        <f t="shared" si="164"/>
        <v>6550808224.5766783</v>
      </c>
      <c r="EF71" s="8">
        <f t="shared" si="165"/>
        <v>0</v>
      </c>
      <c r="EG71" s="8" t="e">
        <f t="shared" si="166"/>
        <v>#VALUE!</v>
      </c>
      <c r="EH71" s="8">
        <f t="shared" si="167"/>
        <v>0</v>
      </c>
      <c r="EI71" s="8" t="e">
        <f t="shared" si="168"/>
        <v>#VALUE!</v>
      </c>
      <c r="EJ71" s="8" t="e">
        <f t="shared" si="169"/>
        <v>#VALUE!</v>
      </c>
      <c r="EK71" s="8">
        <f t="shared" si="170"/>
        <v>2674867983.3164883</v>
      </c>
      <c r="EL71" s="8">
        <f t="shared" si="171"/>
        <v>0</v>
      </c>
      <c r="EM71" s="8">
        <f t="shared" si="172"/>
        <v>2674867983.3164883</v>
      </c>
      <c r="EN71" s="8">
        <f t="shared" si="173"/>
        <v>5349735966.6329765</v>
      </c>
      <c r="EO71" s="38" t="e">
        <f>SUM(EC$8:EC71)+SUM(EG$8:EG71)+SUM(EK$8:EK71)</f>
        <v>#VALUE!</v>
      </c>
      <c r="EP71" s="38">
        <f>SUM(ED$8:ED71)+SUM(EH$8:EH71)+SUM(EL$8:EL71)</f>
        <v>99065559542.175354</v>
      </c>
      <c r="EQ71" s="38" t="e">
        <f>SUM(EE$8:EE71)+SUM(EI$8:EI71)+SUM(EM$8:EM71)</f>
        <v>#VALUE!</v>
      </c>
      <c r="ER71" s="38" t="e">
        <f>SUM(EF$8:EF71)+SUM(EJ$8:EJ71)+SUM(EN$8:EN71)</f>
        <v>#VALUE!</v>
      </c>
      <c r="ES71" s="39" t="e">
        <f t="shared" si="174"/>
        <v>#VALUE!</v>
      </c>
      <c r="ET71" s="39" t="e">
        <f t="shared" si="175"/>
        <v>#VALUE!</v>
      </c>
      <c r="EU71" s="39" t="e">
        <f t="shared" si="176"/>
        <v>#VALUE!</v>
      </c>
      <c r="EV71" s="39" t="e">
        <f t="shared" si="177"/>
        <v>#VALUE!</v>
      </c>
      <c r="EX71" s="8">
        <f t="shared" si="178"/>
        <v>6067615109.4180832</v>
      </c>
      <c r="EY71" s="8">
        <f t="shared" si="179"/>
        <v>13712810147.284866</v>
      </c>
      <c r="EZ71" s="8">
        <f t="shared" si="180"/>
        <v>6067615109.4180813</v>
      </c>
      <c r="FA71" s="8">
        <f t="shared" si="181"/>
        <v>0</v>
      </c>
      <c r="FB71" s="8" t="e">
        <f t="shared" si="182"/>
        <v>#VALUE!</v>
      </c>
      <c r="FC71" s="8">
        <f t="shared" si="183"/>
        <v>0</v>
      </c>
      <c r="FD71" s="8" t="e">
        <f t="shared" si="184"/>
        <v>#VALUE!</v>
      </c>
      <c r="FE71" s="8" t="e">
        <f t="shared" si="185"/>
        <v>#VALUE!</v>
      </c>
      <c r="FF71" s="8">
        <f t="shared" si="186"/>
        <v>3084231682.2314434</v>
      </c>
      <c r="FG71" s="8">
        <f t="shared" si="187"/>
        <v>0</v>
      </c>
      <c r="FH71" s="8">
        <f t="shared" si="188"/>
        <v>3084231682.2314434</v>
      </c>
      <c r="FI71" s="8">
        <f t="shared" si="189"/>
        <v>6168463364.4628868</v>
      </c>
      <c r="FJ71" s="38" t="e">
        <f>SUM(EX$8:EX71)+SUM(FB$8:FB71)+SUM(FF$8:FF71)</f>
        <v>#VALUE!</v>
      </c>
      <c r="FK71" s="38">
        <f>SUM(EY$8:EY71)+SUM(FC$8:FC71)+SUM(FG$8:FG71)</f>
        <v>91369469735.340561</v>
      </c>
      <c r="FL71" s="38" t="e">
        <f>SUM(EZ$8:EZ71)+SUM(FD$8:FD71)+SUM(FH$8:FH71)</f>
        <v>#VALUE!</v>
      </c>
      <c r="FM71" s="38" t="e">
        <f>SUM(FA$8:FA71)+SUM(FE$8:FE71)+SUM(FI$8:FI71)</f>
        <v>#VALUE!</v>
      </c>
      <c r="FN71" s="39" t="e">
        <f t="shared" si="190"/>
        <v>#VALUE!</v>
      </c>
      <c r="FO71" s="39" t="e">
        <f t="shared" si="191"/>
        <v>#VALUE!</v>
      </c>
      <c r="FP71" s="39" t="e">
        <f t="shared" si="192"/>
        <v>#VALUE!</v>
      </c>
      <c r="FQ71" s="39" t="e">
        <f t="shared" si="193"/>
        <v>#VALUE!</v>
      </c>
    </row>
    <row r="72" spans="7:173" x14ac:dyDescent="0.2">
      <c r="G72" s="6">
        <v>65</v>
      </c>
      <c r="H72" s="6">
        <f>'[1]资源-木石铜粮'!BI70</f>
        <v>1553320598.5501513</v>
      </c>
      <c r="I72" s="6">
        <f>'[1]资源-木石铜粮'!BJ70</f>
        <v>1553320598.5501513</v>
      </c>
      <c r="J72" s="6">
        <f>'[1]资源-木石铜粮'!BK70</f>
        <v>1553320598.5501513</v>
      </c>
      <c r="K72" s="6">
        <f>'[1]资源-木石铜粮'!BL70</f>
        <v>1553320598.5501513</v>
      </c>
      <c r="L72" s="6">
        <f>'[1]资源-木石铜粮'!BM70</f>
        <v>1553320598.5501513</v>
      </c>
      <c r="M72" s="6">
        <f>'[1]功能-战损相关'!EM75</f>
        <v>829488756.2228111</v>
      </c>
      <c r="N72" s="6">
        <f>'[1]功能-战损相关'!EN75</f>
        <v>1054691603.8063514</v>
      </c>
      <c r="O72" s="6">
        <f>'[1]功能-战损相关'!EO75</f>
        <v>1208515114.2410715</v>
      </c>
      <c r="P72" s="6">
        <f>'[1]功能-战损相关'!EP75</f>
        <v>1008827323.6426755</v>
      </c>
      <c r="Q72" s="6">
        <f>'[1]功能-战损相关'!EQ75</f>
        <v>569399278.5911274</v>
      </c>
      <c r="R72" s="6">
        <f>'[3]功能-圣人研究'!CA72</f>
        <v>399631807.73380858</v>
      </c>
      <c r="S72" s="6">
        <f>'[3]功能-圣人研究'!CB72</f>
        <v>465894907.59745014</v>
      </c>
      <c r="T72" s="6">
        <f>'[3]功能-圣人研究'!CC72</f>
        <v>574918124.73948956</v>
      </c>
      <c r="U72" s="6">
        <f>'[3]功能-圣人研究'!CD72</f>
        <v>737840215.84596956</v>
      </c>
      <c r="V72" s="6">
        <f>'[3]功能-圣人研究'!CE72</f>
        <v>969797750.16008162</v>
      </c>
      <c r="X72" s="6">
        <v>65</v>
      </c>
      <c r="Y72" s="6">
        <f>[4]士兵相关信息!AI71</f>
        <v>26922910.874076255</v>
      </c>
      <c r="Z72" s="6">
        <f>[4]士兵相关信息!AJ71</f>
        <v>20944620.621837109</v>
      </c>
      <c r="AA72" s="6">
        <f>[4]士兵相关信息!AK71</f>
        <v>14636003.91706197</v>
      </c>
      <c r="AB72" s="6">
        <f>[4]士兵相关信息!AL71</f>
        <v>8556664.5854358915</v>
      </c>
      <c r="AC72" s="6">
        <f>[4]士兵相关信息!AM71</f>
        <v>3184465.24259122</v>
      </c>
      <c r="AE72" s="6">
        <v>65</v>
      </c>
      <c r="AF72" s="6">
        <f>求节点(节奏总纲!D$4:D$163,H$8:H$167,节奏总纲!AA68)-IF($AE72=1,0,求节点(节奏总纲!D$4:D$163,H$8:H$167,节奏总纲!AA67))</f>
        <v>41763850420.675293</v>
      </c>
      <c r="AG72" s="6">
        <f>求节点(节奏总纲!E$4:E$163,I$8:I$167,节奏总纲!AB68)-IF($AE72=1,0,求节点(节奏总纲!E$4:E$163,I$8:I$167,节奏总纲!AB67))</f>
        <v>39462448933.140747</v>
      </c>
      <c r="AH72" s="6">
        <f>求节点(节奏总纲!F$4:F$163,J$8:J$167,节奏总纲!AC68)-IF($AE72=1,0,求节点(节奏总纲!F$4:F$163,J$8:J$167,节奏总纲!AC67))</f>
        <v>37888291486.351013</v>
      </c>
      <c r="AI72" s="6">
        <f>求节点(节奏总纲!G$4:G$163,K$8:K$167,节奏总纲!AD68)-IF($AE72=1,0,求节点(节奏总纲!G$4:G$163,K$8:K$167,节奏总纲!AD67))</f>
        <v>35408279169.086304</v>
      </c>
      <c r="AJ72" s="6">
        <f>求节点(节奏总纲!H$4:H$163,L$8:L$167,节奏总纲!AE68)-IF($AE72=1,0,求节点(节奏总纲!H$4:H$163,L$8:L$167,节奏总纲!AE67))</f>
        <v>32150478658.046051</v>
      </c>
      <c r="AK72" s="6">
        <f>求节点(节奏总纲!D$4:D$163,M$8:M$167,节奏总纲!AA68)-IF($AE72=1,0,求节点(节奏总纲!D$4:D$163,M$8:M$167,节奏总纲!AA67))</f>
        <v>95428227999.49054</v>
      </c>
      <c r="AL72" s="6">
        <f>求节点(节奏总纲!E$4:E$163,N$8:N$167,节奏总纲!AB68)-IF($AE72=1,0,求节点(节奏总纲!E$4:E$163,N$8:N$167,节奏总纲!AB67))</f>
        <v>107504876140.04138</v>
      </c>
      <c r="AM72" s="6">
        <f>求节点(节奏总纲!F$4:F$163,O$8:O$167,节奏总纲!AC68)-IF($AE72=1,0,求节点(节奏总纲!F$4:F$163,O$8:O$167,节奏总纲!AC67))</f>
        <v>105825928889.70294</v>
      </c>
      <c r="AN72" s="6">
        <f>求节点(节奏总纲!G$4:G$163,P$8:P$167,节奏总纲!AD68)-IF($AE72=1,0,求节点(节奏总纲!G$4:G$163,P$8:P$167,节奏总纲!AD67))</f>
        <v>77140982342.610779</v>
      </c>
      <c r="AO72" s="6">
        <f>求节点(节奏总纲!H$4:H$163,Q$8:Q$167,节奏总纲!AE68)-IF($AE72=1,0,求节点(节奏总纲!H$4:H$163,Q$8:Q$167,节奏总纲!AE67))</f>
        <v>37256597724.000549</v>
      </c>
      <c r="AP72" s="6">
        <f>求节点(节奏总纲!D$4:D$163,R$8:R$167,节奏总纲!AA68)-IF($AE72=1,0,求节点(节奏总纲!D$4:D$163,R$8:R$167,节奏总纲!AA67))</f>
        <v>8487887648.4679718</v>
      </c>
      <c r="AQ72" s="6">
        <f>求节点(节奏总纲!E$4:E$163,S$8:S$167,节奏总纲!AB68)-IF($AE72=1,0,求节点(节奏总纲!E$4:E$163,S$8:S$167,节奏总纲!AB67))</f>
        <v>8881777296.4472275</v>
      </c>
      <c r="AR72" s="6">
        <f>求节点(节奏总纲!F$4:F$163,T$8:T$167,节奏总纲!AC68)-IF($AE72=1,0,求节点(节奏总纲!F$4:F$163,T$8:T$167,节奏总纲!AC67))</f>
        <v>9704914251.073494</v>
      </c>
      <c r="AS72" s="6">
        <f>求节点(节奏总纲!G$4:G$163,U$8:U$167,节奏总纲!AD68)-IF($AE72=1,0,求节点(节奏总纲!G$4:G$163,U$8:U$167,节奏总纲!AD67))</f>
        <v>10881326354.06292</v>
      </c>
      <c r="AT72" s="6">
        <f>求节点(节奏总纲!H$4:H$163,V$8:V$167,节奏总纲!AE68)-IF($AE72=1,0,求节点(节奏总纲!H$4:H$163,V$8:V$167,节奏总纲!AE67))</f>
        <v>12710287769.483627</v>
      </c>
      <c r="AV72" s="6">
        <v>65</v>
      </c>
      <c r="AW72" s="6">
        <f>求节点(节奏总纲!D$4:D$163,Y$8:Y$167,节奏总纲!AA68)-IF($AV72=1,0,求节点(节奏总纲!D$4:D$163,Y$8:Y$167,节奏总纲!AA67))+求节点(节奏总纲!D$4:D$103,信息索引!AK$4:AK$163,节奏总纲!AA68)</f>
        <v>695947307.45627415</v>
      </c>
      <c r="AX72" s="6">
        <f>求节点(节奏总纲!E$4:E$163,Z$8:Z$167,节奏总纲!AB68)-IF($AV72=1,0,求节点(节奏总纲!E$4:E$163,Z$8:Z$167,节奏总纲!AB67))+求节点(节奏总纲!E$4:E$103,信息索引!AL$4:AL$163,节奏总纲!AB68)</f>
        <v>556757846.03105938</v>
      </c>
      <c r="AY72" s="6">
        <f>求节点(节奏总纲!F$4:F$163,AA$8:AA$167,节奏总纲!AC68)-IF($AV72=1,0,求节点(节奏总纲!F$4:F$163,AA$8:AA$167,节奏总纲!AC67))+求节点(节奏总纲!F$4:F$103,信息索引!AM$4:AM$163,节奏总纲!AC68)</f>
        <v>417568384.61004466</v>
      </c>
      <c r="AZ72" s="6">
        <f>求节点(节奏总纲!G$4:G$163,AB$8:AB$167,节奏总纲!AD68)-IF($AV72=1,0,求节点(节奏总纲!G$4:G$163,AB$8:AB$167,节奏总纲!AD67))+求节点(节奏总纲!G$4:G$103,信息索引!AN$4:AN$163,节奏总纲!AD68)</f>
        <v>278378923.19323015</v>
      </c>
      <c r="BA72" s="6">
        <f>求节点(节奏总纲!H$4:H$163,AC$8:AC$167,节奏总纲!AE68)-IF($AV72=1,0,求节点(节奏总纲!H$4:H$163,AC$8:AC$167,节奏总纲!AE67))+求节点(节奏总纲!H$4:H$103,信息索引!AO$4:AO$163,节奏总纲!AE68)</f>
        <v>139189461.43361497</v>
      </c>
      <c r="BC72" s="6">
        <v>2.2799999999999998</v>
      </c>
      <c r="BD72" s="8">
        <v>65</v>
      </c>
      <c r="BE72" s="34">
        <f t="shared" si="108"/>
        <v>0.23364485981308408</v>
      </c>
      <c r="BF72" s="28">
        <f t="shared" si="109"/>
        <v>0.53271028037383183</v>
      </c>
      <c r="BG72" s="6">
        <f t="shared" si="110"/>
        <v>0.23364485981308414</v>
      </c>
      <c r="BH72" s="35">
        <v>0</v>
      </c>
      <c r="BI72" s="34" t="e">
        <f t="shared" si="111"/>
        <v>#VALUE!</v>
      </c>
      <c r="BJ72" s="6">
        <v>0</v>
      </c>
      <c r="BK72" s="6" t="e">
        <f t="shared" si="112"/>
        <v>#VALUE!</v>
      </c>
      <c r="BL72" s="28" t="e">
        <f>求节点(节奏总纲!D$4:D$163,[4]士兵阶位属性!CY$4:CY$163,节奏总纲!AA68)</f>
        <v>#VALUE!</v>
      </c>
      <c r="BM72" s="34">
        <f t="shared" si="22"/>
        <v>0.25</v>
      </c>
      <c r="BN72" s="6">
        <f t="shared" si="107"/>
        <v>0</v>
      </c>
      <c r="BO72" s="6">
        <f t="shared" si="23"/>
        <v>0.25</v>
      </c>
      <c r="BP72" s="35">
        <f t="shared" si="107"/>
        <v>0.5</v>
      </c>
      <c r="BQ72" s="6" t="e">
        <f t="shared" si="113"/>
        <v>#VALUE!</v>
      </c>
      <c r="BR72" s="8">
        <f t="shared" si="114"/>
        <v>9757908976.7932911</v>
      </c>
      <c r="BS72" s="8">
        <f t="shared" si="115"/>
        <v>22248032467.088711</v>
      </c>
      <c r="BT72" s="8">
        <f t="shared" si="116"/>
        <v>9757908976.793293</v>
      </c>
      <c r="BU72" s="8">
        <f t="shared" si="117"/>
        <v>0</v>
      </c>
      <c r="BV72" s="8" t="e">
        <f t="shared" si="118"/>
        <v>#VALUE!</v>
      </c>
      <c r="BW72" s="8">
        <f t="shared" si="119"/>
        <v>0</v>
      </c>
      <c r="BX72" s="8" t="e">
        <f t="shared" si="120"/>
        <v>#VALUE!</v>
      </c>
      <c r="BY72" s="8" t="e">
        <f t="shared" si="121"/>
        <v>#VALUE!</v>
      </c>
      <c r="BZ72" s="8">
        <f t="shared" si="122"/>
        <v>2121971912.116993</v>
      </c>
      <c r="CA72" s="8">
        <f t="shared" si="123"/>
        <v>0</v>
      </c>
      <c r="CB72" s="8">
        <f t="shared" si="124"/>
        <v>2121971912.116993</v>
      </c>
      <c r="CC72" s="8">
        <f t="shared" si="125"/>
        <v>4243943824.2339859</v>
      </c>
      <c r="CD72" s="38" t="e">
        <f>SUM(BR$8:BR72)+SUM(BV$8:BV72)+SUM(BZ$8:BZ72)</f>
        <v>#VALUE!</v>
      </c>
      <c r="CE72" s="38">
        <f>SUM(BS$8:BS72)+SUM(BW$8:BW72)+SUM(CA$8:CA72)</f>
        <v>145267564580.77411</v>
      </c>
      <c r="CF72" s="38" t="e">
        <f>SUM(BT$8:BT72)+SUM(BX$8:BX72)+SUM(CB$8:CB72)</f>
        <v>#VALUE!</v>
      </c>
      <c r="CG72" s="38" t="e">
        <f>SUM(BU$8:BU72)+SUM(BY$8:BY72)+SUM(CC$8:CC72)</f>
        <v>#VALUE!</v>
      </c>
      <c r="CH72" s="39" t="e">
        <f t="shared" si="126"/>
        <v>#VALUE!</v>
      </c>
      <c r="CI72" s="39" t="e">
        <f t="shared" si="127"/>
        <v>#VALUE!</v>
      </c>
      <c r="CJ72" s="39" t="e">
        <f t="shared" si="128"/>
        <v>#VALUE!</v>
      </c>
      <c r="CK72" s="39" t="e">
        <f t="shared" si="129"/>
        <v>#VALUE!</v>
      </c>
      <c r="CL72" s="6">
        <v>0.9162990697252722</v>
      </c>
      <c r="CM72" s="8">
        <f t="shared" si="130"/>
        <v>9220198348.8646603</v>
      </c>
      <c r="CN72" s="8">
        <f t="shared" si="131"/>
        <v>21022052235.411427</v>
      </c>
      <c r="CO72" s="8">
        <f t="shared" si="132"/>
        <v>9220198348.8646622</v>
      </c>
      <c r="CP72" s="8">
        <f t="shared" si="133"/>
        <v>0</v>
      </c>
      <c r="CQ72" s="8" t="e">
        <f t="shared" si="134"/>
        <v>#VALUE!</v>
      </c>
      <c r="CR72" s="8">
        <f t="shared" si="135"/>
        <v>0</v>
      </c>
      <c r="CS72" s="8" t="e">
        <f t="shared" si="136"/>
        <v>#VALUE!</v>
      </c>
      <c r="CT72" s="8" t="e">
        <f t="shared" si="137"/>
        <v>#VALUE!</v>
      </c>
      <c r="CU72" s="8">
        <f t="shared" si="138"/>
        <v>2220444324.1118069</v>
      </c>
      <c r="CV72" s="8">
        <f t="shared" si="139"/>
        <v>0</v>
      </c>
      <c r="CW72" s="8">
        <f t="shared" si="140"/>
        <v>2220444324.1118069</v>
      </c>
      <c r="CX72" s="8">
        <f t="shared" si="141"/>
        <v>4440888648.2236137</v>
      </c>
      <c r="CY72" s="38" t="e">
        <f>SUM(CM$8:CM72)+SUM(CQ$8:CQ72)+SUM(CU$8:CU72)</f>
        <v>#VALUE!</v>
      </c>
      <c r="CZ72" s="38">
        <f>SUM(CN$8:CN72)+SUM(CR$8:CR72)+SUM(CV$8:CV72)</f>
        <v>136092219671.06412</v>
      </c>
      <c r="DA72" s="38" t="e">
        <f>SUM(CO$8:CO72)+SUM(CS$8:CS72)+SUM(CW$8:CW72)</f>
        <v>#VALUE!</v>
      </c>
      <c r="DB72" s="38" t="e">
        <f>SUM(CP$8:CP72)+SUM(CT$8:CT72)+SUM(CX$8:CX72)</f>
        <v>#VALUE!</v>
      </c>
      <c r="DC72" s="39" t="e">
        <f t="shared" si="142"/>
        <v>#VALUE!</v>
      </c>
      <c r="DD72" s="39" t="e">
        <f t="shared" si="143"/>
        <v>#VALUE!</v>
      </c>
      <c r="DE72" s="39" t="e">
        <f t="shared" si="144"/>
        <v>#VALUE!</v>
      </c>
      <c r="DF72" s="39" t="e">
        <f t="shared" si="145"/>
        <v>#VALUE!</v>
      </c>
      <c r="DH72" s="8">
        <f t="shared" si="146"/>
        <v>8852404552.8857498</v>
      </c>
      <c r="DI72" s="8">
        <f t="shared" si="147"/>
        <v>20183482380.579514</v>
      </c>
      <c r="DJ72" s="8">
        <f t="shared" si="148"/>
        <v>8852404552.8857517</v>
      </c>
      <c r="DK72" s="8">
        <f t="shared" si="149"/>
        <v>0</v>
      </c>
      <c r="DL72" s="8" t="e">
        <f t="shared" si="150"/>
        <v>#VALUE!</v>
      </c>
      <c r="DM72" s="8">
        <f t="shared" si="151"/>
        <v>0</v>
      </c>
      <c r="DN72" s="8" t="e">
        <f t="shared" si="152"/>
        <v>#VALUE!</v>
      </c>
      <c r="DO72" s="8" t="e">
        <f t="shared" si="153"/>
        <v>#VALUE!</v>
      </c>
      <c r="DP72" s="8">
        <f t="shared" si="154"/>
        <v>2426228562.7683735</v>
      </c>
      <c r="DQ72" s="8">
        <f t="shared" si="155"/>
        <v>0</v>
      </c>
      <c r="DR72" s="8">
        <f t="shared" si="156"/>
        <v>2426228562.7683735</v>
      </c>
      <c r="DS72" s="8">
        <f t="shared" si="157"/>
        <v>4852457125.536747</v>
      </c>
      <c r="DT72" s="38" t="e">
        <f>SUM(DH$8:DH72)+SUM(DL$8:DL72)+SUM(DP$8:DP72)</f>
        <v>#VALUE!</v>
      </c>
      <c r="DU72" s="38">
        <f>SUM(DI$8:DI72)+SUM(DM$8:DM72)+SUM(DQ$8:DQ72)</f>
        <v>127149681583.81665</v>
      </c>
      <c r="DV72" s="38" t="e">
        <f>SUM(DJ$8:DJ72)+SUM(DN$8:DN72)+SUM(DR$8:DR72)</f>
        <v>#VALUE!</v>
      </c>
      <c r="DW72" s="38" t="e">
        <f>SUM(DK$8:DK72)+SUM(DO$8:DO72)+SUM(DS$8:DS72)</f>
        <v>#VALUE!</v>
      </c>
      <c r="DX72" s="39" t="e">
        <f t="shared" si="158"/>
        <v>#VALUE!</v>
      </c>
      <c r="DY72" s="39" t="e">
        <f t="shared" si="159"/>
        <v>#VALUE!</v>
      </c>
      <c r="DZ72" s="39" t="e">
        <f t="shared" si="160"/>
        <v>#VALUE!</v>
      </c>
      <c r="EA72" s="39" t="e">
        <f t="shared" si="161"/>
        <v>#VALUE!</v>
      </c>
      <c r="EC72" s="8">
        <f t="shared" si="162"/>
        <v>8272962422.6837149</v>
      </c>
      <c r="ED72" s="8">
        <f t="shared" si="163"/>
        <v>18862354323.718876</v>
      </c>
      <c r="EE72" s="8">
        <f t="shared" si="164"/>
        <v>8272962422.6837168</v>
      </c>
      <c r="EF72" s="8">
        <f t="shared" si="165"/>
        <v>0</v>
      </c>
      <c r="EG72" s="8" t="e">
        <f t="shared" si="166"/>
        <v>#VALUE!</v>
      </c>
      <c r="EH72" s="8">
        <f t="shared" si="167"/>
        <v>0</v>
      </c>
      <c r="EI72" s="8" t="e">
        <f t="shared" si="168"/>
        <v>#VALUE!</v>
      </c>
      <c r="EJ72" s="8" t="e">
        <f t="shared" si="169"/>
        <v>#VALUE!</v>
      </c>
      <c r="EK72" s="8">
        <f t="shared" si="170"/>
        <v>2720331588.5157299</v>
      </c>
      <c r="EL72" s="8">
        <f t="shared" si="171"/>
        <v>0</v>
      </c>
      <c r="EM72" s="8">
        <f t="shared" si="172"/>
        <v>2720331588.5157299</v>
      </c>
      <c r="EN72" s="8">
        <f t="shared" si="173"/>
        <v>5440663177.0314598</v>
      </c>
      <c r="EO72" s="38" t="e">
        <f>SUM(EC$8:EC72)+SUM(EG$8:EG72)+SUM(EK$8:EK72)</f>
        <v>#VALUE!</v>
      </c>
      <c r="EP72" s="38">
        <f>SUM(ED$8:ED72)+SUM(EH$8:EH72)+SUM(EL$8:EL72)</f>
        <v>117927913865.89423</v>
      </c>
      <c r="EQ72" s="38" t="e">
        <f>SUM(EE$8:EE72)+SUM(EI$8:EI72)+SUM(EM$8:EM72)</f>
        <v>#VALUE!</v>
      </c>
      <c r="ER72" s="38" t="e">
        <f>SUM(EF$8:EF72)+SUM(EJ$8:EJ72)+SUM(EN$8:EN72)</f>
        <v>#VALUE!</v>
      </c>
      <c r="ES72" s="39" t="e">
        <f t="shared" si="174"/>
        <v>#VALUE!</v>
      </c>
      <c r="ET72" s="39" t="e">
        <f t="shared" si="175"/>
        <v>#VALUE!</v>
      </c>
      <c r="EU72" s="39" t="e">
        <f t="shared" si="176"/>
        <v>#VALUE!</v>
      </c>
      <c r="EV72" s="39" t="e">
        <f t="shared" si="177"/>
        <v>#VALUE!</v>
      </c>
      <c r="EX72" s="8">
        <f t="shared" si="178"/>
        <v>7511794078.9827213</v>
      </c>
      <c r="EY72" s="8">
        <f t="shared" si="179"/>
        <v>17126890500.080608</v>
      </c>
      <c r="EZ72" s="8">
        <f t="shared" si="180"/>
        <v>7511794078.9827232</v>
      </c>
      <c r="FA72" s="8">
        <f t="shared" si="181"/>
        <v>0</v>
      </c>
      <c r="FB72" s="8" t="e">
        <f t="shared" si="182"/>
        <v>#VALUE!</v>
      </c>
      <c r="FC72" s="8">
        <f t="shared" si="183"/>
        <v>0</v>
      </c>
      <c r="FD72" s="8" t="e">
        <f t="shared" si="184"/>
        <v>#VALUE!</v>
      </c>
      <c r="FE72" s="8" t="e">
        <f t="shared" si="185"/>
        <v>#VALUE!</v>
      </c>
      <c r="FF72" s="8">
        <f t="shared" si="186"/>
        <v>3177571942.3709068</v>
      </c>
      <c r="FG72" s="8">
        <f t="shared" si="187"/>
        <v>0</v>
      </c>
      <c r="FH72" s="8">
        <f t="shared" si="188"/>
        <v>3177571942.3709068</v>
      </c>
      <c r="FI72" s="8">
        <f t="shared" si="189"/>
        <v>6355143884.7418137</v>
      </c>
      <c r="FJ72" s="38" t="e">
        <f>SUM(EX$8:EX72)+SUM(FB$8:FB72)+SUM(FF$8:FF72)</f>
        <v>#VALUE!</v>
      </c>
      <c r="FK72" s="38">
        <f>SUM(EY$8:EY72)+SUM(FC$8:FC72)+SUM(FG$8:FG72)</f>
        <v>108496360235.42117</v>
      </c>
      <c r="FL72" s="38" t="e">
        <f>SUM(EZ$8:EZ72)+SUM(FD$8:FD72)+SUM(FH$8:FH72)</f>
        <v>#VALUE!</v>
      </c>
      <c r="FM72" s="38" t="e">
        <f>SUM(FA$8:FA72)+SUM(FE$8:FE72)+SUM(FI$8:FI72)</f>
        <v>#VALUE!</v>
      </c>
      <c r="FN72" s="39" t="e">
        <f t="shared" si="190"/>
        <v>#VALUE!</v>
      </c>
      <c r="FO72" s="39" t="e">
        <f t="shared" si="191"/>
        <v>#VALUE!</v>
      </c>
      <c r="FP72" s="39" t="e">
        <f t="shared" si="192"/>
        <v>#VALUE!</v>
      </c>
      <c r="FQ72" s="39" t="e">
        <f t="shared" si="193"/>
        <v>#VALUE!</v>
      </c>
    </row>
    <row r="73" spans="7:173" x14ac:dyDescent="0.2">
      <c r="G73" s="6">
        <v>66</v>
      </c>
      <c r="H73" s="6">
        <f>'[1]资源-木石铜粮'!BI71</f>
        <v>1723791690.8961737</v>
      </c>
      <c r="I73" s="6">
        <f>'[1]资源-木石铜粮'!BJ71</f>
        <v>1723791690.8961737</v>
      </c>
      <c r="J73" s="6">
        <f>'[1]资源-木石铜粮'!BK71</f>
        <v>1723791690.8961737</v>
      </c>
      <c r="K73" s="6">
        <f>'[1]资源-木石铜粮'!BL71</f>
        <v>1723791690.8961737</v>
      </c>
      <c r="L73" s="6">
        <f>'[1]资源-木石铜粮'!BM71</f>
        <v>1723791690.8961737</v>
      </c>
      <c r="M73" s="6">
        <f>'[1]功能-战损相关'!EM76</f>
        <v>918493068.51017737</v>
      </c>
      <c r="N73" s="6">
        <f>'[1]功能-战损相关'!EN76</f>
        <v>1184461165.802207</v>
      </c>
      <c r="O73" s="6">
        <f>'[1]功能-战损相关'!EO76</f>
        <v>1335486709.5520442</v>
      </c>
      <c r="P73" s="6">
        <f>'[1]功能-战损相关'!EP76</f>
        <v>1108409862.7826908</v>
      </c>
      <c r="Q73" s="6">
        <f>'[1]功能-战损相关'!EQ76</f>
        <v>628767560.06701374</v>
      </c>
      <c r="R73" s="6">
        <f>'[3]功能-圣人研究'!CA73</f>
        <v>437545261.95463777</v>
      </c>
      <c r="S73" s="6">
        <f>'[3]功能-圣人研究'!CB73</f>
        <v>511089673.61757553</v>
      </c>
      <c r="T73" s="6">
        <f>'[3]功能-圣人研究'!CC73</f>
        <v>630061427.48411345</v>
      </c>
      <c r="U73" s="6">
        <f>'[3]功能-圣人研究'!CD73</f>
        <v>803465382.72288513</v>
      </c>
      <c r="V73" s="6">
        <f>'[3]功能-圣人研究'!CE73</f>
        <v>1061261188.1476305</v>
      </c>
      <c r="X73" s="6">
        <v>66</v>
      </c>
      <c r="Y73" s="6">
        <f>[4]士兵相关信息!AI72</f>
        <v>30431102.505567119</v>
      </c>
      <c r="Z73" s="6">
        <f>[4]士兵相关信息!AJ72</f>
        <v>23799070.169768561</v>
      </c>
      <c r="AA73" s="6">
        <f>[4]士兵相关信息!AK72</f>
        <v>16738350.424642809</v>
      </c>
      <c r="AB73" s="6">
        <f>[4]士兵相关信息!AL72</f>
        <v>9580372.1957631558</v>
      </c>
      <c r="AC73" s="6">
        <f>[4]士兵相关信息!AM72</f>
        <v>3589452.4662743295</v>
      </c>
      <c r="AE73" s="6">
        <v>66</v>
      </c>
      <c r="AF73" s="6">
        <f>求节点(节奏总纲!D$4:D$163,H$8:H$167,节奏总纲!AA69)-IF($AE73=1,0,求节点(节奏总纲!D$4:D$163,H$8:H$167,节奏总纲!AA68))</f>
        <v>49757241938.515015</v>
      </c>
      <c r="AG73" s="6">
        <f>求节点(节奏总纲!E$4:E$163,I$8:I$167,节奏总纲!AB69)-IF($AE73=1,0,求节点(节奏总纲!E$4:E$163,I$8:I$167,节奏总纲!AB68))</f>
        <v>46178465005.874451</v>
      </c>
      <c r="AH73" s="6">
        <f>求节点(节奏总纲!F$4:F$163,J$8:J$167,节奏总纲!AC69)-IF($AE73=1,0,求节点(节奏总纲!F$4:F$163,J$8:J$167,节奏总纲!AC68))</f>
        <v>41899517580.488983</v>
      </c>
      <c r="AI73" s="6">
        <f>求节点(节奏总纲!G$4:G$163,K$8:K$167,节奏总纲!AD69)-IF($AE73=1,0,求节点(节奏总纲!G$4:G$163,K$8:K$167,节奏总纲!AD68))</f>
        <v>38788912168.682343</v>
      </c>
      <c r="AJ73" s="6">
        <f>求节点(节奏总纲!H$4:H$163,L$8:L$167,节奏总纲!AE69)-IF($AE73=1,0,求节点(节奏总纲!H$4:H$163,L$8:L$167,节奏总纲!AE68))</f>
        <v>36864107164.839996</v>
      </c>
      <c r="AK73" s="6">
        <f>求节点(节奏总纲!D$4:D$163,M$8:M$167,节奏总纲!AA69)-IF($AE73=1,0,求节点(节奏总纲!D$4:D$163,M$8:M$167,节奏总纲!AA68))</f>
        <v>117489101527.85913</v>
      </c>
      <c r="AL73" s="6">
        <f>求节点(节奏总纲!E$4:E$163,N$8:N$167,节奏总纲!AB69)-IF($AE73=1,0,求节点(节奏总纲!E$4:E$163,N$8:N$167,节奏总纲!AB68))</f>
        <v>132356284836.56641</v>
      </c>
      <c r="AM73" s="6">
        <f>求节点(节奏总纲!F$4:F$163,O$8:O$167,节奏总纲!AC69)-IF($AE73=1,0,求节点(节奏总纲!F$4:F$163,O$8:O$167,节奏总纲!AC68))</f>
        <v>130398783767.89844</v>
      </c>
      <c r="AN73" s="6">
        <f>求节点(节奏总纲!G$4:G$163,P$8:P$167,节奏总纲!AD69)-IF($AE73=1,0,求节点(节奏总纲!G$4:G$163,P$8:P$167,节奏总纲!AD68))</f>
        <v>95177721434.705261</v>
      </c>
      <c r="AO73" s="6">
        <f>求节点(节奏总纲!H$4:H$163,Q$8:Q$167,节奏总纲!AE69)-IF($AE73=1,0,求节点(节奏总纲!H$4:H$163,Q$8:Q$167,节奏总纲!AE68))</f>
        <v>45981751528.979919</v>
      </c>
      <c r="AP73" s="6">
        <f>求节点(节奏总纲!D$4:D$163,R$8:R$167,节奏总纲!AA69)-IF($AE73=1,0,求节点(节奏总纲!D$4:D$163,R$8:R$167,节奏总纲!AA68))</f>
        <v>8704076211.3148041</v>
      </c>
      <c r="AQ73" s="6">
        <f>求节点(节奏总纲!E$4:E$163,S$8:S$167,节奏总纲!AB69)-IF($AE73=1,0,求节点(节奏总纲!E$4:E$163,S$8:S$167,节奏总纲!AB68))</f>
        <v>9034920405.0717697</v>
      </c>
      <c r="AR73" s="6">
        <f>求节点(节奏总纲!F$4:F$163,T$8:T$167,节奏总纲!AC69)-IF($AE73=1,0,求节点(节奏总纲!F$4:F$163,T$8:T$167,节奏总纲!AC68))</f>
        <v>9994550702.8075714</v>
      </c>
      <c r="AS73" s="6">
        <f>求节点(节奏总纲!G$4:G$163,U$8:U$167,节奏总纲!AD69)-IF($AE73=1,0,求节点(节奏总纲!G$4:G$163,U$8:U$167,节奏总纲!AD68))</f>
        <v>11374472269.738358</v>
      </c>
      <c r="AT73" s="6">
        <f>求节点(节奏总纲!H$4:H$163,V$8:V$167,节奏总纲!AE69)-IF($AE73=1,0,求节点(节奏总纲!H$4:H$163,V$8:V$167,节奏总纲!AE68))</f>
        <v>12842178478.25943</v>
      </c>
      <c r="AV73" s="6">
        <v>66</v>
      </c>
      <c r="AW73" s="6">
        <f>求节点(节奏总纲!D$4:D$163,Y$8:Y$167,节奏总纲!AA69)-IF($AV73=1,0,求节点(节奏总纲!D$4:D$163,Y$8:Y$167,节奏总纲!AA68))+求节点(节奏总纲!D$4:D$103,信息索引!AK$4:AK$163,节奏总纲!AA69)</f>
        <v>805281298.18473017</v>
      </c>
      <c r="AX73" s="6">
        <f>求节点(节奏总纲!E$4:E$163,Z$8:Z$167,节奏总纲!AB69)-IF($AV73=1,0,求节点(节奏总纲!E$4:E$163,Z$8:Z$167,节奏总纲!AB68))+求节点(节奏总纲!E$4:E$103,信息索引!AL$4:AL$163,节奏总纲!AB69)</f>
        <v>644225038.61382449</v>
      </c>
      <c r="AY73" s="6">
        <f>求节点(节奏总纲!F$4:F$163,AA$8:AA$167,节奏总纲!AC69)-IF($AV73=1,0,求节点(节奏总纲!F$4:F$163,AA$8:AA$167,节奏总纲!AC68))+求节点(节奏总纲!F$4:F$103,信息索引!AM$4:AM$163,节奏总纲!AC69)</f>
        <v>483168779.04711837</v>
      </c>
      <c r="AZ73" s="6">
        <f>求节点(节奏总纲!G$4:G$163,AB$8:AB$167,节奏总纲!AD69)-IF($AV73=1,0,求节点(节奏总纲!G$4:G$163,AB$8:AB$167,节奏总纲!AD68))+求节点(节奏总纲!G$4:G$103,信息索引!AN$4:AN$163,节奏总纲!AD69)</f>
        <v>322112519.48461223</v>
      </c>
      <c r="BA73" s="6">
        <f>求节点(节奏总纲!H$4:H$163,AC$8:AC$167,节奏总纲!AE69)-IF($AV73=1,0,求节点(节奏总纲!H$4:H$163,AC$8:AC$167,节奏总纲!AE68))+求节点(节奏总纲!H$4:H$103,信息索引!AO$4:AO$163,节奏总纲!AE69)</f>
        <v>161056259.57930613</v>
      </c>
      <c r="BC73" s="6">
        <v>2.2999999999999998</v>
      </c>
      <c r="BD73" s="8">
        <v>66</v>
      </c>
      <c r="BE73" s="34">
        <f t="shared" si="108"/>
        <v>0.23255813953488375</v>
      </c>
      <c r="BF73" s="28">
        <f t="shared" si="109"/>
        <v>0.53488372093023251</v>
      </c>
      <c r="BG73" s="6">
        <f t="shared" si="110"/>
        <v>0.2325581395348838</v>
      </c>
      <c r="BH73" s="35">
        <v>0</v>
      </c>
      <c r="BI73" s="34" t="e">
        <f t="shared" si="111"/>
        <v>#VALUE!</v>
      </c>
      <c r="BJ73" s="6">
        <v>0</v>
      </c>
      <c r="BK73" s="6" t="e">
        <f t="shared" si="112"/>
        <v>#VALUE!</v>
      </c>
      <c r="BL73" s="28" t="e">
        <f>求节点(节奏总纲!D$4:D$163,[4]士兵阶位属性!CY$4:CY$163,节奏总纲!AA69)</f>
        <v>#VALUE!</v>
      </c>
      <c r="BM73" s="34">
        <f t="shared" si="22"/>
        <v>0.25</v>
      </c>
      <c r="BN73" s="6">
        <f t="shared" si="107"/>
        <v>0</v>
      </c>
      <c r="BO73" s="6">
        <f t="shared" si="23"/>
        <v>0.25</v>
      </c>
      <c r="BP73" s="35">
        <f t="shared" si="107"/>
        <v>0.5</v>
      </c>
      <c r="BQ73" s="6" t="e">
        <f t="shared" si="113"/>
        <v>#VALUE!</v>
      </c>
      <c r="BR73" s="8">
        <f t="shared" si="114"/>
        <v>11571451613.608145</v>
      </c>
      <c r="BS73" s="8">
        <f t="shared" si="115"/>
        <v>26614338711.298725</v>
      </c>
      <c r="BT73" s="8">
        <f t="shared" si="116"/>
        <v>11571451613.608147</v>
      </c>
      <c r="BU73" s="8">
        <f t="shared" si="117"/>
        <v>0</v>
      </c>
      <c r="BV73" s="8" t="e">
        <f t="shared" si="118"/>
        <v>#VALUE!</v>
      </c>
      <c r="BW73" s="8">
        <f t="shared" si="119"/>
        <v>0</v>
      </c>
      <c r="BX73" s="8" t="e">
        <f t="shared" si="120"/>
        <v>#VALUE!</v>
      </c>
      <c r="BY73" s="8" t="e">
        <f t="shared" si="121"/>
        <v>#VALUE!</v>
      </c>
      <c r="BZ73" s="8">
        <f t="shared" si="122"/>
        <v>2176019052.828701</v>
      </c>
      <c r="CA73" s="8">
        <f t="shared" si="123"/>
        <v>0</v>
      </c>
      <c r="CB73" s="8">
        <f t="shared" si="124"/>
        <v>2176019052.828701</v>
      </c>
      <c r="CC73" s="8">
        <f t="shared" si="125"/>
        <v>4352038105.657402</v>
      </c>
      <c r="CD73" s="38" t="e">
        <f>SUM(BR$8:BR73)+SUM(BV$8:BV73)+SUM(BZ$8:BZ73)</f>
        <v>#VALUE!</v>
      </c>
      <c r="CE73" s="38">
        <f>SUM(BS$8:BS73)+SUM(BW$8:BW73)+SUM(CA$8:CA73)</f>
        <v>171881903292.07285</v>
      </c>
      <c r="CF73" s="38" t="e">
        <f>SUM(BT$8:BT73)+SUM(BX$8:BX73)+SUM(CB$8:CB73)</f>
        <v>#VALUE!</v>
      </c>
      <c r="CG73" s="38" t="e">
        <f>SUM(BU$8:BU73)+SUM(BY$8:BY73)+SUM(CC$8:CC73)</f>
        <v>#VALUE!</v>
      </c>
      <c r="CH73" s="39" t="e">
        <f t="shared" si="126"/>
        <v>#VALUE!</v>
      </c>
      <c r="CI73" s="39" t="e">
        <f t="shared" si="127"/>
        <v>#VALUE!</v>
      </c>
      <c r="CJ73" s="39" t="e">
        <f t="shared" si="128"/>
        <v>#VALUE!</v>
      </c>
      <c r="CK73" s="39" t="e">
        <f t="shared" si="129"/>
        <v>#VALUE!</v>
      </c>
      <c r="CL73" s="6">
        <v>0.92141680166794515</v>
      </c>
      <c r="CM73" s="8">
        <f t="shared" si="130"/>
        <v>10739177908.342897</v>
      </c>
      <c r="CN73" s="8">
        <f t="shared" si="131"/>
        <v>24700109189.188656</v>
      </c>
      <c r="CO73" s="8">
        <f t="shared" si="132"/>
        <v>10739177908.342899</v>
      </c>
      <c r="CP73" s="8">
        <f t="shared" si="133"/>
        <v>0</v>
      </c>
      <c r="CQ73" s="8" t="e">
        <f t="shared" si="134"/>
        <v>#VALUE!</v>
      </c>
      <c r="CR73" s="8">
        <f t="shared" si="135"/>
        <v>0</v>
      </c>
      <c r="CS73" s="8" t="e">
        <f t="shared" si="136"/>
        <v>#VALUE!</v>
      </c>
      <c r="CT73" s="8" t="e">
        <f t="shared" si="137"/>
        <v>#VALUE!</v>
      </c>
      <c r="CU73" s="8">
        <f t="shared" si="138"/>
        <v>2258730101.2679424</v>
      </c>
      <c r="CV73" s="8">
        <f t="shared" si="139"/>
        <v>0</v>
      </c>
      <c r="CW73" s="8">
        <f t="shared" si="140"/>
        <v>2258730101.2679424</v>
      </c>
      <c r="CX73" s="8">
        <f t="shared" si="141"/>
        <v>4517460202.5358849</v>
      </c>
      <c r="CY73" s="38" t="e">
        <f>SUM(CM$8:CM73)+SUM(CQ$8:CQ73)+SUM(CU$8:CU73)</f>
        <v>#VALUE!</v>
      </c>
      <c r="CZ73" s="38">
        <f>SUM(CN$8:CN73)+SUM(CR$8:CR73)+SUM(CV$8:CV73)</f>
        <v>160792328860.25278</v>
      </c>
      <c r="DA73" s="38" t="e">
        <f>SUM(CO$8:CO73)+SUM(CS$8:CS73)+SUM(CW$8:CW73)</f>
        <v>#VALUE!</v>
      </c>
      <c r="DB73" s="38" t="e">
        <f>SUM(CP$8:CP73)+SUM(CT$8:CT73)+SUM(CX$8:CX73)</f>
        <v>#VALUE!</v>
      </c>
      <c r="DC73" s="39" t="e">
        <f t="shared" si="142"/>
        <v>#VALUE!</v>
      </c>
      <c r="DD73" s="39" t="e">
        <f t="shared" si="143"/>
        <v>#VALUE!</v>
      </c>
      <c r="DE73" s="39" t="e">
        <f t="shared" si="144"/>
        <v>#VALUE!</v>
      </c>
      <c r="DF73" s="39" t="e">
        <f t="shared" si="145"/>
        <v>#VALUE!</v>
      </c>
      <c r="DH73" s="8">
        <f t="shared" si="146"/>
        <v>9744073855.9276714</v>
      </c>
      <c r="DI73" s="8">
        <f t="shared" si="147"/>
        <v>22411369868.63364</v>
      </c>
      <c r="DJ73" s="8">
        <f t="shared" si="148"/>
        <v>9744073855.9276733</v>
      </c>
      <c r="DK73" s="8">
        <f t="shared" si="149"/>
        <v>0</v>
      </c>
      <c r="DL73" s="8" t="e">
        <f t="shared" si="150"/>
        <v>#VALUE!</v>
      </c>
      <c r="DM73" s="8">
        <f t="shared" si="151"/>
        <v>0</v>
      </c>
      <c r="DN73" s="8" t="e">
        <f t="shared" si="152"/>
        <v>#VALUE!</v>
      </c>
      <c r="DO73" s="8" t="e">
        <f t="shared" si="153"/>
        <v>#VALUE!</v>
      </c>
      <c r="DP73" s="8">
        <f t="shared" si="154"/>
        <v>2498637675.7018929</v>
      </c>
      <c r="DQ73" s="8">
        <f t="shared" si="155"/>
        <v>0</v>
      </c>
      <c r="DR73" s="8">
        <f t="shared" si="156"/>
        <v>2498637675.7018929</v>
      </c>
      <c r="DS73" s="8">
        <f t="shared" si="157"/>
        <v>4997275351.4037857</v>
      </c>
      <c r="DT73" s="38" t="e">
        <f>SUM(DH$8:DH73)+SUM(DL$8:DL73)+SUM(DP$8:DP73)</f>
        <v>#VALUE!</v>
      </c>
      <c r="DU73" s="38">
        <f>SUM(DI$8:DI73)+SUM(DM$8:DM73)+SUM(DQ$8:DQ73)</f>
        <v>149561051452.45029</v>
      </c>
      <c r="DV73" s="38" t="e">
        <f>SUM(DJ$8:DJ73)+SUM(DN$8:DN73)+SUM(DR$8:DR73)</f>
        <v>#VALUE!</v>
      </c>
      <c r="DW73" s="38" t="e">
        <f>SUM(DK$8:DK73)+SUM(DO$8:DO73)+SUM(DS$8:DS73)</f>
        <v>#VALUE!</v>
      </c>
      <c r="DX73" s="39" t="e">
        <f t="shared" si="158"/>
        <v>#VALUE!</v>
      </c>
      <c r="DY73" s="39" t="e">
        <f t="shared" si="159"/>
        <v>#VALUE!</v>
      </c>
      <c r="DZ73" s="39" t="e">
        <f t="shared" si="160"/>
        <v>#VALUE!</v>
      </c>
      <c r="EA73" s="39" t="e">
        <f t="shared" si="161"/>
        <v>#VALUE!</v>
      </c>
      <c r="EC73" s="8">
        <f t="shared" si="162"/>
        <v>9020677248.5307789</v>
      </c>
      <c r="ED73" s="8">
        <f t="shared" si="163"/>
        <v>20747557671.620785</v>
      </c>
      <c r="EE73" s="8">
        <f t="shared" si="164"/>
        <v>9020677248.5307808</v>
      </c>
      <c r="EF73" s="8">
        <f t="shared" si="165"/>
        <v>0</v>
      </c>
      <c r="EG73" s="8" t="e">
        <f t="shared" si="166"/>
        <v>#VALUE!</v>
      </c>
      <c r="EH73" s="8">
        <f t="shared" si="167"/>
        <v>0</v>
      </c>
      <c r="EI73" s="8" t="e">
        <f t="shared" si="168"/>
        <v>#VALUE!</v>
      </c>
      <c r="EJ73" s="8" t="e">
        <f t="shared" si="169"/>
        <v>#VALUE!</v>
      </c>
      <c r="EK73" s="8">
        <f t="shared" si="170"/>
        <v>2843618067.4345894</v>
      </c>
      <c r="EL73" s="8">
        <f t="shared" si="171"/>
        <v>0</v>
      </c>
      <c r="EM73" s="8">
        <f t="shared" si="172"/>
        <v>2843618067.4345894</v>
      </c>
      <c r="EN73" s="8">
        <f t="shared" si="173"/>
        <v>5687236134.8691788</v>
      </c>
      <c r="EO73" s="38" t="e">
        <f>SUM(EC$8:EC73)+SUM(EG$8:EG73)+SUM(EK$8:EK73)</f>
        <v>#VALUE!</v>
      </c>
      <c r="EP73" s="38">
        <f>SUM(ED$8:ED73)+SUM(EH$8:EH73)+SUM(EL$8:EL73)</f>
        <v>138675471537.51501</v>
      </c>
      <c r="EQ73" s="38" t="e">
        <f>SUM(EE$8:EE73)+SUM(EI$8:EI73)+SUM(EM$8:EM73)</f>
        <v>#VALUE!</v>
      </c>
      <c r="ER73" s="38" t="e">
        <f>SUM(EF$8:EF73)+SUM(EJ$8:EJ73)+SUM(EN$8:EN73)</f>
        <v>#VALUE!</v>
      </c>
      <c r="ES73" s="39" t="e">
        <f t="shared" si="174"/>
        <v>#VALUE!</v>
      </c>
      <c r="ET73" s="39" t="e">
        <f t="shared" si="175"/>
        <v>#VALUE!</v>
      </c>
      <c r="EU73" s="39" t="e">
        <f t="shared" si="176"/>
        <v>#VALUE!</v>
      </c>
      <c r="EV73" s="39" t="e">
        <f t="shared" si="177"/>
        <v>#VALUE!</v>
      </c>
      <c r="EX73" s="8">
        <f t="shared" si="178"/>
        <v>8573048177.8697672</v>
      </c>
      <c r="EY73" s="8">
        <f t="shared" si="179"/>
        <v>19718010809.10046</v>
      </c>
      <c r="EZ73" s="8">
        <f t="shared" si="180"/>
        <v>8573048177.8697691</v>
      </c>
      <c r="FA73" s="8">
        <f t="shared" si="181"/>
        <v>0</v>
      </c>
      <c r="FB73" s="8" t="e">
        <f t="shared" si="182"/>
        <v>#VALUE!</v>
      </c>
      <c r="FC73" s="8">
        <f t="shared" si="183"/>
        <v>0</v>
      </c>
      <c r="FD73" s="8" t="e">
        <f t="shared" si="184"/>
        <v>#VALUE!</v>
      </c>
      <c r="FE73" s="8" t="e">
        <f t="shared" si="185"/>
        <v>#VALUE!</v>
      </c>
      <c r="FF73" s="8">
        <f t="shared" si="186"/>
        <v>3210544619.5648575</v>
      </c>
      <c r="FG73" s="8">
        <f t="shared" si="187"/>
        <v>0</v>
      </c>
      <c r="FH73" s="8">
        <f t="shared" si="188"/>
        <v>3210544619.5648575</v>
      </c>
      <c r="FI73" s="8">
        <f t="shared" si="189"/>
        <v>6421089239.129715</v>
      </c>
      <c r="FJ73" s="38" t="e">
        <f>SUM(EX$8:EX73)+SUM(FB$8:FB73)+SUM(FF$8:FF73)</f>
        <v>#VALUE!</v>
      </c>
      <c r="FK73" s="38">
        <f>SUM(EY$8:EY73)+SUM(FC$8:FC73)+SUM(FG$8:FG73)</f>
        <v>128214371044.52164</v>
      </c>
      <c r="FL73" s="38" t="e">
        <f>SUM(EZ$8:EZ73)+SUM(FD$8:FD73)+SUM(FH$8:FH73)</f>
        <v>#VALUE!</v>
      </c>
      <c r="FM73" s="38" t="e">
        <f>SUM(FA$8:FA73)+SUM(FE$8:FE73)+SUM(FI$8:FI73)</f>
        <v>#VALUE!</v>
      </c>
      <c r="FN73" s="39" t="e">
        <f t="shared" si="190"/>
        <v>#VALUE!</v>
      </c>
      <c r="FO73" s="39" t="e">
        <f t="shared" si="191"/>
        <v>#VALUE!</v>
      </c>
      <c r="FP73" s="39" t="e">
        <f t="shared" si="192"/>
        <v>#VALUE!</v>
      </c>
      <c r="FQ73" s="39" t="e">
        <f t="shared" si="193"/>
        <v>#VALUE!</v>
      </c>
    </row>
    <row r="74" spans="7:173" x14ac:dyDescent="0.2">
      <c r="G74" s="6">
        <v>67</v>
      </c>
      <c r="H74" s="6">
        <f>'[1]资源-木石铜粮'!BI72</f>
        <v>1913725347.185147</v>
      </c>
      <c r="I74" s="6">
        <f>'[1]资源-木石铜粮'!BJ72</f>
        <v>1913725347.185147</v>
      </c>
      <c r="J74" s="6">
        <f>'[1]资源-木石铜粮'!BK72</f>
        <v>1913725347.185147</v>
      </c>
      <c r="K74" s="6">
        <f>'[1]资源-木石铜粮'!BL72</f>
        <v>1913725347.185147</v>
      </c>
      <c r="L74" s="6">
        <f>'[1]资源-木石铜粮'!BM72</f>
        <v>1913725347.185147</v>
      </c>
      <c r="M74" s="6">
        <f>'[1]功能-战损相关'!EM77</f>
        <v>1016472104.4687279</v>
      </c>
      <c r="N74" s="6">
        <f>'[1]功能-战损相关'!EN77</f>
        <v>1315503842.2926524</v>
      </c>
      <c r="O74" s="6">
        <f>'[1]功能-战损相关'!EO77</f>
        <v>1469434264.2428961</v>
      </c>
      <c r="P74" s="6">
        <f>'[1]功能-战损相关'!EP77</f>
        <v>1219161255.314604</v>
      </c>
      <c r="Q74" s="6">
        <f>'[1]功能-战损相关'!EQ77</f>
        <v>694550544.00505161</v>
      </c>
      <c r="R74" s="6">
        <f>'[3]功能-圣人研究'!CA74</f>
        <v>479252430.68983221</v>
      </c>
      <c r="S74" s="6">
        <f>'[3]功能-圣人研究'!CB74</f>
        <v>560359285.19922233</v>
      </c>
      <c r="T74" s="6">
        <f>'[3]功能-圣人研究'!CC74</f>
        <v>687394579.97659969</v>
      </c>
      <c r="U74" s="6">
        <f>'[3]功能-圣人研究'!CD74</f>
        <v>873888603.56421781</v>
      </c>
      <c r="V74" s="6">
        <f>'[3]功能-圣人研究'!CE74</f>
        <v>1160543130.2863195</v>
      </c>
      <c r="X74" s="6">
        <v>67</v>
      </c>
      <c r="Y74" s="6">
        <f>[4]士兵相关信息!AI73</f>
        <v>34229442.871688277</v>
      </c>
      <c r="Z74" s="6">
        <f>[4]士兵相关信息!AJ73</f>
        <v>26918675.831221659</v>
      </c>
      <c r="AA74" s="6">
        <f>[4]士兵相关信息!AK73</f>
        <v>18941417.563287944</v>
      </c>
      <c r="AB74" s="6">
        <f>[4]士兵相关信息!AL73</f>
        <v>10717418.280404363</v>
      </c>
      <c r="AC74" s="6">
        <f>[4]士兵相关信息!AM73</f>
        <v>4027412.8106132867</v>
      </c>
      <c r="AE74" s="6">
        <v>67</v>
      </c>
      <c r="AF74" s="6">
        <f>求节点(节奏总纲!D$4:D$163,H$8:H$167,节奏总纲!AA70)-IF($AE74=1,0,求节点(节奏总纲!D$4:D$163,H$8:H$167,节奏总纲!AA69))</f>
        <v>58315161046.970642</v>
      </c>
      <c r="AG74" s="6">
        <f>求节点(节奏总纲!E$4:E$163,I$8:I$167,节奏总纲!AB70)-IF($AE74=1,0,求节点(节奏总纲!E$4:E$163,I$8:I$167,节奏总纲!AB69))</f>
        <v>54379144137.353943</v>
      </c>
      <c r="AH74" s="6">
        <f>求节点(节奏总纲!F$4:F$163,J$8:J$167,节奏总纲!AC70)-IF($AE74=1,0,求节点(节奏总纲!F$4:F$163,J$8:J$167,节奏总纲!AC69))</f>
        <v>50579872363.975281</v>
      </c>
      <c r="AI74" s="6">
        <f>求节点(节奏总纲!G$4:G$163,K$8:K$167,节奏总纲!AD70)-IF($AE74=1,0,求节点(节奏总纲!G$4:G$163,K$8:K$167,节奏总纲!AD69))</f>
        <v>46433463939.53714</v>
      </c>
      <c r="AJ74" s="6">
        <f>求节点(节奏总纲!H$4:H$163,L$8:L$167,节奏总纲!AE70)-IF($AE74=1,0,求节点(节奏总纲!H$4:H$163,L$8:L$167,节奏总纲!AE69))</f>
        <v>41391875196.807739</v>
      </c>
      <c r="AK74" s="6">
        <f>求节点(节奏总纲!D$4:D$163,M$8:M$167,节奏总纲!AA70)-IF($AE74=1,0,求节点(节奏总纲!D$4:D$163,M$8:M$167,节奏总纲!AA69))</f>
        <v>145962389959.74731</v>
      </c>
      <c r="AL74" s="6">
        <f>求节点(节奏总纲!E$4:E$163,N$8:N$167,节奏总纲!AB70)-IF($AE74=1,0,求节点(节奏总纲!E$4:E$163,N$8:N$167,节奏总纲!AB69))</f>
        <v>164546020309.42407</v>
      </c>
      <c r="AM74" s="6">
        <f>求节点(节奏总纲!F$4:F$163,O$8:O$167,节奏总纲!AC70)-IF($AE74=1,0,求节点(节奏总纲!F$4:F$163,O$8:O$167,节奏总纲!AC69))</f>
        <v>161874738994.79407</v>
      </c>
      <c r="AN74" s="6">
        <f>求节点(节奏总纲!G$4:G$163,P$8:P$167,节奏总纲!AD70)-IF($AE74=1,0,求节点(节奏总纲!G$4:G$163,P$8:P$167,节奏总纲!AD69))</f>
        <v>118038177623.57837</v>
      </c>
      <c r="AO74" s="6">
        <f>求节点(节奏总纲!H$4:H$163,Q$8:Q$167,节奏总纲!AE70)-IF($AE74=1,0,求节点(节奏总纲!H$4:H$163,Q$8:Q$167,节奏总纲!AE69))</f>
        <v>57052669207.25058</v>
      </c>
      <c r="AP74" s="6">
        <f>求节点(节奏总纲!D$4:D$163,R$8:R$167,节奏总纲!AA70)-IF($AE74=1,0,求节点(节奏总纲!D$4:D$163,R$8:R$167,节奏总纲!AA69))</f>
        <v>13251486587.449181</v>
      </c>
      <c r="AQ74" s="6">
        <f>求节点(节奏总纲!E$4:E$163,S$8:S$167,节奏总纲!AB70)-IF($AE74=1,0,求节点(节奏总纲!E$4:E$163,S$8:S$167,节奏总纲!AB69))</f>
        <v>13909247164.206581</v>
      </c>
      <c r="AR74" s="6">
        <f>求节点(节奏总纲!F$4:F$163,T$8:T$167,节奏总纲!AC70)-IF($AE74=1,0,求节点(节奏总纲!F$4:F$163,T$8:T$167,节奏总纲!AC69))</f>
        <v>15180330066.444763</v>
      </c>
      <c r="AS74" s="6">
        <f>求节点(节奏总纲!G$4:G$163,U$8:U$167,节奏总纲!AD70)-IF($AE74=1,0,求节点(节奏总纲!G$4:G$163,U$8:U$167,节奏总纲!AD69))</f>
        <v>17151884612.692398</v>
      </c>
      <c r="AT74" s="6">
        <f>求节点(节奏总纲!H$4:H$163,V$8:V$167,节奏总纲!AE70)-IF($AE74=1,0,求节点(节奏总纲!H$4:H$163,V$8:V$167,节奏总纲!AE69))</f>
        <v>19964104655.145752</v>
      </c>
      <c r="AV74" s="6">
        <v>67</v>
      </c>
      <c r="AW74" s="6">
        <f>求节点(节奏总纲!D$4:D$163,Y$8:Y$167,节奏总纲!AA70)-IF($AV74=1,0,求节点(节奏总纲!D$4:D$163,Y$8:Y$167,节奏总纲!AA69))+求节点(节奏总纲!D$4:D$103,信息索引!AK$4:AK$163,节奏总纲!AA70)</f>
        <v>931742521.27232802</v>
      </c>
      <c r="AX74" s="6">
        <f>求节点(节奏总纲!E$4:E$163,Z$8:Z$167,节奏总纲!AB70)-IF($AV74=1,0,求节点(节奏总纲!E$4:E$163,Z$8:Z$167,节奏总纲!AB69))+求节点(节奏总纲!E$4:E$103,信息索引!AL$4:AL$163,节奏总纲!AB70)</f>
        <v>745394017.083902</v>
      </c>
      <c r="AY74" s="6">
        <f>求节点(节奏总纲!F$4:F$163,AA$8:AA$167,节奏总纲!AC70)-IF($AV74=1,0,求节点(节奏总纲!F$4:F$163,AA$8:AA$167,节奏总纲!AC69))+求节点(节奏总纲!F$4:F$103,信息索引!AM$4:AM$163,节奏总纲!AC70)</f>
        <v>559045512.89967704</v>
      </c>
      <c r="AZ74" s="6">
        <f>求节点(节奏总纲!G$4:G$163,AB$8:AB$167,节奏总纲!AD70)-IF($AV74=1,0,求节点(节奏总纲!G$4:G$163,AB$8:AB$167,节奏总纲!AD69))+求节点(节奏总纲!G$4:G$103,信息索引!AN$4:AN$163,节奏总纲!AD70)</f>
        <v>372697008.71965051</v>
      </c>
      <c r="BA74" s="6">
        <f>求节点(节奏总纲!H$4:H$163,AC$8:AC$167,节奏总纲!AE70)-IF($AV74=1,0,求节点(节奏总纲!H$4:H$163,AC$8:AC$167,节奏总纲!AE69))+求节点(节奏总纲!H$4:H$103,信息索引!AO$4:AO$163,节奏总纲!AE70)</f>
        <v>186348504.19682515</v>
      </c>
      <c r="BC74" s="6">
        <v>2.3199999999999998</v>
      </c>
      <c r="BD74" s="8">
        <v>67</v>
      </c>
      <c r="BE74" s="34">
        <f t="shared" si="108"/>
        <v>0.23148148148148151</v>
      </c>
      <c r="BF74" s="28">
        <f t="shared" si="109"/>
        <v>0.53703703703703698</v>
      </c>
      <c r="BG74" s="6">
        <f t="shared" si="110"/>
        <v>0.23148148148148151</v>
      </c>
      <c r="BH74" s="35">
        <v>0</v>
      </c>
      <c r="BI74" s="34" t="e">
        <f t="shared" si="111"/>
        <v>#VALUE!</v>
      </c>
      <c r="BJ74" s="6">
        <v>0</v>
      </c>
      <c r="BK74" s="6" t="e">
        <f t="shared" si="112"/>
        <v>#VALUE!</v>
      </c>
      <c r="BL74" s="28" t="e">
        <f>求节点(节奏总纲!D$4:D$163,[4]士兵阶位属性!CY$4:CY$163,节奏总纲!AA70)</f>
        <v>#VALUE!</v>
      </c>
      <c r="BM74" s="34">
        <f t="shared" si="22"/>
        <v>0.25</v>
      </c>
      <c r="BN74" s="6">
        <f t="shared" si="107"/>
        <v>0</v>
      </c>
      <c r="BO74" s="6">
        <f t="shared" si="23"/>
        <v>0.25</v>
      </c>
      <c r="BP74" s="35">
        <f t="shared" si="107"/>
        <v>0.5</v>
      </c>
      <c r="BQ74" s="6" t="e">
        <f t="shared" si="113"/>
        <v>#VALUE!</v>
      </c>
      <c r="BR74" s="8">
        <f t="shared" si="114"/>
        <v>13498879871.983946</v>
      </c>
      <c r="BS74" s="8">
        <f t="shared" si="115"/>
        <v>31317401303.00275</v>
      </c>
      <c r="BT74" s="8">
        <f t="shared" si="116"/>
        <v>13498879871.983946</v>
      </c>
      <c r="BU74" s="8">
        <f t="shared" si="117"/>
        <v>0</v>
      </c>
      <c r="BV74" s="8" t="e">
        <f t="shared" si="118"/>
        <v>#VALUE!</v>
      </c>
      <c r="BW74" s="8">
        <f t="shared" si="119"/>
        <v>0</v>
      </c>
      <c r="BX74" s="8" t="e">
        <f t="shared" si="120"/>
        <v>#VALUE!</v>
      </c>
      <c r="BY74" s="8" t="e">
        <f t="shared" si="121"/>
        <v>#VALUE!</v>
      </c>
      <c r="BZ74" s="8">
        <f t="shared" si="122"/>
        <v>3312871646.8622952</v>
      </c>
      <c r="CA74" s="8">
        <f t="shared" si="123"/>
        <v>0</v>
      </c>
      <c r="CB74" s="8">
        <f t="shared" si="124"/>
        <v>3312871646.8622952</v>
      </c>
      <c r="CC74" s="8">
        <f t="shared" si="125"/>
        <v>6625743293.7245903</v>
      </c>
      <c r="CD74" s="38" t="e">
        <f>SUM(BR$8:BR74)+SUM(BV$8:BV74)+SUM(BZ$8:BZ74)</f>
        <v>#VALUE!</v>
      </c>
      <c r="CE74" s="38">
        <f>SUM(BS$8:BS74)+SUM(BW$8:BW74)+SUM(CA$8:CA74)</f>
        <v>203199304595.07559</v>
      </c>
      <c r="CF74" s="38" t="e">
        <f>SUM(BT$8:BT74)+SUM(BX$8:BX74)+SUM(CB$8:CB74)</f>
        <v>#VALUE!</v>
      </c>
      <c r="CG74" s="38" t="e">
        <f>SUM(BU$8:BU74)+SUM(BY$8:BY74)+SUM(CC$8:CC74)</f>
        <v>#VALUE!</v>
      </c>
      <c r="CH74" s="39" t="e">
        <f t="shared" si="126"/>
        <v>#VALUE!</v>
      </c>
      <c r="CI74" s="39" t="e">
        <f t="shared" si="127"/>
        <v>#VALUE!</v>
      </c>
      <c r="CJ74" s="39" t="e">
        <f t="shared" si="128"/>
        <v>#VALUE!</v>
      </c>
      <c r="CK74" s="39" t="e">
        <f t="shared" si="129"/>
        <v>#VALUE!</v>
      </c>
      <c r="CL74" s="6">
        <v>0.93071140035502409</v>
      </c>
      <c r="CM74" s="8">
        <f t="shared" si="130"/>
        <v>12587764846.609711</v>
      </c>
      <c r="CN74" s="8">
        <f t="shared" si="131"/>
        <v>29203614444.134521</v>
      </c>
      <c r="CO74" s="8">
        <f t="shared" si="132"/>
        <v>12587764846.609711</v>
      </c>
      <c r="CP74" s="8">
        <f t="shared" si="133"/>
        <v>0</v>
      </c>
      <c r="CQ74" s="8" t="e">
        <f t="shared" si="134"/>
        <v>#VALUE!</v>
      </c>
      <c r="CR74" s="8">
        <f t="shared" si="135"/>
        <v>0</v>
      </c>
      <c r="CS74" s="8" t="e">
        <f t="shared" si="136"/>
        <v>#VALUE!</v>
      </c>
      <c r="CT74" s="8" t="e">
        <f t="shared" si="137"/>
        <v>#VALUE!</v>
      </c>
      <c r="CU74" s="8">
        <f t="shared" si="138"/>
        <v>3477311791.0516453</v>
      </c>
      <c r="CV74" s="8">
        <f t="shared" si="139"/>
        <v>0</v>
      </c>
      <c r="CW74" s="8">
        <f t="shared" si="140"/>
        <v>3477311791.0516453</v>
      </c>
      <c r="CX74" s="8">
        <f t="shared" si="141"/>
        <v>6954623582.1032906</v>
      </c>
      <c r="CY74" s="38" t="e">
        <f>SUM(CM$8:CM74)+SUM(CQ$8:CQ74)+SUM(CU$8:CU74)</f>
        <v>#VALUE!</v>
      </c>
      <c r="CZ74" s="38">
        <f>SUM(CN$8:CN74)+SUM(CR$8:CR74)+SUM(CV$8:CV74)</f>
        <v>189995943304.3873</v>
      </c>
      <c r="DA74" s="38" t="e">
        <f>SUM(CO$8:CO74)+SUM(CS$8:CS74)+SUM(CW$8:CW74)</f>
        <v>#VALUE!</v>
      </c>
      <c r="DB74" s="38" t="e">
        <f>SUM(CP$8:CP74)+SUM(CT$8:CT74)+SUM(CX$8:CX74)</f>
        <v>#VALUE!</v>
      </c>
      <c r="DC74" s="39" t="e">
        <f t="shared" si="142"/>
        <v>#VALUE!</v>
      </c>
      <c r="DD74" s="39" t="e">
        <f t="shared" si="143"/>
        <v>#VALUE!</v>
      </c>
      <c r="DE74" s="39" t="e">
        <f t="shared" si="144"/>
        <v>#VALUE!</v>
      </c>
      <c r="DF74" s="39" t="e">
        <f t="shared" si="145"/>
        <v>#VALUE!</v>
      </c>
      <c r="DH74" s="8">
        <f t="shared" si="146"/>
        <v>11708303787.957243</v>
      </c>
      <c r="DI74" s="8">
        <f t="shared" si="147"/>
        <v>27163264788.060795</v>
      </c>
      <c r="DJ74" s="8">
        <f t="shared" si="148"/>
        <v>11708303787.957243</v>
      </c>
      <c r="DK74" s="8">
        <f t="shared" si="149"/>
        <v>0</v>
      </c>
      <c r="DL74" s="8" t="e">
        <f t="shared" si="150"/>
        <v>#VALUE!</v>
      </c>
      <c r="DM74" s="8">
        <f t="shared" si="151"/>
        <v>0</v>
      </c>
      <c r="DN74" s="8" t="e">
        <f t="shared" si="152"/>
        <v>#VALUE!</v>
      </c>
      <c r="DO74" s="8" t="e">
        <f t="shared" si="153"/>
        <v>#VALUE!</v>
      </c>
      <c r="DP74" s="8">
        <f t="shared" si="154"/>
        <v>3795082516.6111908</v>
      </c>
      <c r="DQ74" s="8">
        <f t="shared" si="155"/>
        <v>0</v>
      </c>
      <c r="DR74" s="8">
        <f t="shared" si="156"/>
        <v>3795082516.6111908</v>
      </c>
      <c r="DS74" s="8">
        <f t="shared" si="157"/>
        <v>7590165033.2223816</v>
      </c>
      <c r="DT74" s="38" t="e">
        <f>SUM(DH$8:DH74)+SUM(DL$8:DL74)+SUM(DP$8:DP74)</f>
        <v>#VALUE!</v>
      </c>
      <c r="DU74" s="38">
        <f>SUM(DI$8:DI74)+SUM(DM$8:DM74)+SUM(DQ$8:DQ74)</f>
        <v>176724316240.51108</v>
      </c>
      <c r="DV74" s="38" t="e">
        <f>SUM(DJ$8:DJ74)+SUM(DN$8:DN74)+SUM(DR$8:DR74)</f>
        <v>#VALUE!</v>
      </c>
      <c r="DW74" s="38" t="e">
        <f>SUM(DK$8:DK74)+SUM(DO$8:DO74)+SUM(DS$8:DS74)</f>
        <v>#VALUE!</v>
      </c>
      <c r="DX74" s="39" t="e">
        <f t="shared" si="158"/>
        <v>#VALUE!</v>
      </c>
      <c r="DY74" s="39" t="e">
        <f t="shared" si="159"/>
        <v>#VALUE!</v>
      </c>
      <c r="DZ74" s="39" t="e">
        <f t="shared" si="160"/>
        <v>#VALUE!</v>
      </c>
      <c r="EA74" s="39" t="e">
        <f t="shared" si="161"/>
        <v>#VALUE!</v>
      </c>
      <c r="EC74" s="8">
        <f t="shared" si="162"/>
        <v>10748487023.041006</v>
      </c>
      <c r="ED74" s="8">
        <f t="shared" si="163"/>
        <v>24936489893.455128</v>
      </c>
      <c r="EE74" s="8">
        <f t="shared" si="164"/>
        <v>10748487023.041006</v>
      </c>
      <c r="EF74" s="8">
        <f t="shared" si="165"/>
        <v>0</v>
      </c>
      <c r="EG74" s="8" t="e">
        <f t="shared" si="166"/>
        <v>#VALUE!</v>
      </c>
      <c r="EH74" s="8">
        <f t="shared" si="167"/>
        <v>0</v>
      </c>
      <c r="EI74" s="8" t="e">
        <f t="shared" si="168"/>
        <v>#VALUE!</v>
      </c>
      <c r="EJ74" s="8" t="e">
        <f t="shared" si="169"/>
        <v>#VALUE!</v>
      </c>
      <c r="EK74" s="8">
        <f t="shared" si="170"/>
        <v>4287971153.1730995</v>
      </c>
      <c r="EL74" s="8">
        <f t="shared" si="171"/>
        <v>0</v>
      </c>
      <c r="EM74" s="8">
        <f t="shared" si="172"/>
        <v>4287971153.1730995</v>
      </c>
      <c r="EN74" s="8">
        <f t="shared" si="173"/>
        <v>8575942306.346199</v>
      </c>
      <c r="EO74" s="38" t="e">
        <f>SUM(EC$8:EC74)+SUM(EG$8:EG74)+SUM(EK$8:EK74)</f>
        <v>#VALUE!</v>
      </c>
      <c r="EP74" s="38">
        <f>SUM(ED$8:ED74)+SUM(EH$8:EH74)+SUM(EL$8:EL74)</f>
        <v>163611961430.97015</v>
      </c>
      <c r="EQ74" s="38" t="e">
        <f>SUM(EE$8:EE74)+SUM(EI$8:EI74)+SUM(EM$8:EM74)</f>
        <v>#VALUE!</v>
      </c>
      <c r="ER74" s="38" t="e">
        <f>SUM(EF$8:EF74)+SUM(EJ$8:EJ74)+SUM(EN$8:EN74)</f>
        <v>#VALUE!</v>
      </c>
      <c r="ES74" s="39" t="e">
        <f t="shared" si="174"/>
        <v>#VALUE!</v>
      </c>
      <c r="ET74" s="39" t="e">
        <f t="shared" si="175"/>
        <v>#VALUE!</v>
      </c>
      <c r="EU74" s="39" t="e">
        <f t="shared" si="176"/>
        <v>#VALUE!</v>
      </c>
      <c r="EV74" s="39" t="e">
        <f t="shared" si="177"/>
        <v>#VALUE!</v>
      </c>
      <c r="EX74" s="8">
        <f t="shared" si="178"/>
        <v>9581452591.8536453</v>
      </c>
      <c r="EY74" s="8">
        <f t="shared" si="179"/>
        <v>22228970013.100449</v>
      </c>
      <c r="EZ74" s="8">
        <f t="shared" si="180"/>
        <v>9581452591.8536453</v>
      </c>
      <c r="FA74" s="8">
        <f t="shared" si="181"/>
        <v>0</v>
      </c>
      <c r="FB74" s="8" t="e">
        <f t="shared" si="182"/>
        <v>#VALUE!</v>
      </c>
      <c r="FC74" s="8">
        <f t="shared" si="183"/>
        <v>0</v>
      </c>
      <c r="FD74" s="8" t="e">
        <f t="shared" si="184"/>
        <v>#VALUE!</v>
      </c>
      <c r="FE74" s="8" t="e">
        <f t="shared" si="185"/>
        <v>#VALUE!</v>
      </c>
      <c r="FF74" s="8">
        <f t="shared" si="186"/>
        <v>4991026163.786438</v>
      </c>
      <c r="FG74" s="8">
        <f t="shared" si="187"/>
        <v>0</v>
      </c>
      <c r="FH74" s="8">
        <f t="shared" si="188"/>
        <v>4991026163.786438</v>
      </c>
      <c r="FI74" s="8">
        <f t="shared" si="189"/>
        <v>9982052327.572876</v>
      </c>
      <c r="FJ74" s="38" t="e">
        <f>SUM(EX$8:EX74)+SUM(FB$8:FB74)+SUM(FF$8:FF74)</f>
        <v>#VALUE!</v>
      </c>
      <c r="FK74" s="38">
        <f>SUM(EY$8:EY74)+SUM(FC$8:FC74)+SUM(FG$8:FG74)</f>
        <v>150443341057.62207</v>
      </c>
      <c r="FL74" s="38" t="e">
        <f>SUM(EZ$8:EZ74)+SUM(FD$8:FD74)+SUM(FH$8:FH74)</f>
        <v>#VALUE!</v>
      </c>
      <c r="FM74" s="38" t="e">
        <f>SUM(FA$8:FA74)+SUM(FE$8:FE74)+SUM(FI$8:FI74)</f>
        <v>#VALUE!</v>
      </c>
      <c r="FN74" s="39" t="e">
        <f t="shared" si="190"/>
        <v>#VALUE!</v>
      </c>
      <c r="FO74" s="39" t="e">
        <f t="shared" si="191"/>
        <v>#VALUE!</v>
      </c>
      <c r="FP74" s="39" t="e">
        <f t="shared" si="192"/>
        <v>#VALUE!</v>
      </c>
      <c r="FQ74" s="39" t="e">
        <f t="shared" si="193"/>
        <v>#VALUE!</v>
      </c>
    </row>
    <row r="75" spans="7:173" x14ac:dyDescent="0.2">
      <c r="G75" s="6">
        <v>68</v>
      </c>
      <c r="H75" s="6">
        <f>'[1]资源-木石铜粮'!BI73</f>
        <v>2124855996.6586311</v>
      </c>
      <c r="I75" s="6">
        <f>'[1]资源-木石铜粮'!BJ73</f>
        <v>2124855996.6586311</v>
      </c>
      <c r="J75" s="6">
        <f>'[1]资源-木石铜粮'!BK73</f>
        <v>2124855996.6586311</v>
      </c>
      <c r="K75" s="6">
        <f>'[1]资源-木石铜粮'!BL73</f>
        <v>2124855996.6586311</v>
      </c>
      <c r="L75" s="6">
        <f>'[1]资源-木石铜粮'!BM73</f>
        <v>2124855996.6586311</v>
      </c>
      <c r="M75" s="6">
        <f>'[1]功能-战损相关'!EM78</f>
        <v>1124429058.8455372</v>
      </c>
      <c r="N75" s="6">
        <f>'[1]功能-战损相关'!EN78</f>
        <v>1452094838.9592738</v>
      </c>
      <c r="O75" s="6">
        <f>'[1]功能-战损相关'!EO78</f>
        <v>1652580613.2164185</v>
      </c>
      <c r="P75" s="6">
        <f>'[1]功能-战损相关'!EP78</f>
        <v>1347282221.3232608</v>
      </c>
      <c r="Q75" s="6">
        <f>'[1]功能-战损相关'!EQ78</f>
        <v>767923248.22177529</v>
      </c>
      <c r="R75" s="6">
        <f>'[3]功能-圣人研究'!CA75</f>
        <v>525047125.79362071</v>
      </c>
      <c r="S75" s="6">
        <f>'[3]功能-圣人研究'!CB75</f>
        <v>612110345.7851156</v>
      </c>
      <c r="T75" s="6">
        <f>'[3]功能-圣人研究'!CC75</f>
        <v>746746128.05856514</v>
      </c>
      <c r="U75" s="6">
        <f>'[3]功能-圣人研究'!CD75</f>
        <v>957535313.44510019</v>
      </c>
      <c r="V75" s="6">
        <f>'[3]功能-圣人研究'!CE75</f>
        <v>1267240721.9152834</v>
      </c>
      <c r="X75" s="6">
        <v>68</v>
      </c>
      <c r="Y75" s="6">
        <f>[4]士兵相关信息!AI74</f>
        <v>38344460.08000616</v>
      </c>
      <c r="Z75" s="6">
        <f>[4]士兵相关信息!AJ74</f>
        <v>30347383.962246034</v>
      </c>
      <c r="AA75" s="6">
        <f>[4]士兵相关信息!AK74</f>
        <v>21318151.103567254</v>
      </c>
      <c r="AB75" s="6">
        <f>[4]士兵相关信息!AL74</f>
        <v>12080705.268016253</v>
      </c>
      <c r="AC75" s="6">
        <f>[4]士兵相关信息!AM74</f>
        <v>4505585.1044930154</v>
      </c>
      <c r="AE75" s="6">
        <v>68</v>
      </c>
      <c r="AF75" s="6">
        <f>求节点(节奏总纲!D$4:D$163,H$8:H$167,节奏总纲!AA71)-IF($AE75=1,0,求节点(节奏总纲!D$4:D$163,H$8:H$167,节奏总纲!AA70))</f>
        <v>68474322940.111572</v>
      </c>
      <c r="AG75" s="6">
        <f>求节点(节奏总纲!E$4:E$163,I$8:I$167,节奏总纲!AB71)-IF($AE75=1,0,求节点(节奏总纲!E$4:E$163,I$8:I$167,节奏总纲!AB70))</f>
        <v>65792067218.019409</v>
      </c>
      <c r="AH75" s="6">
        <f>求节点(节奏总纲!F$4:F$163,J$8:J$167,节奏总纲!AC71)-IF($AE75=1,0,求节点(节奏总纲!F$4:F$163,J$8:J$167,节奏总纲!AC70))</f>
        <v>63401393945.613708</v>
      </c>
      <c r="AI75" s="6">
        <f>求节点(节奏总纲!G$4:G$163,K$8:K$167,节奏总纲!AD71)-IF($AE75=1,0,求节点(节奏总纲!G$4:G$163,K$8:K$167,节奏总纲!AD70))</f>
        <v>59895129515.177917</v>
      </c>
      <c r="AJ75" s="6">
        <f>求节点(节奏总纲!H$4:H$163,L$8:L$167,节奏总纲!AE71)-IF($AE75=1,0,求节点(节奏总纲!H$4:H$163,L$8:L$167,节奏总纲!AE70))</f>
        <v>55087403797.983154</v>
      </c>
      <c r="AK75" s="6">
        <f>求节点(节奏总纲!D$4:D$163,M$8:M$167,节奏总纲!AA71)-IF($AE75=1,0,求节点(节奏总纲!D$4:D$163,M$8:M$167,节奏总纲!AA70))</f>
        <v>181712758945.38989</v>
      </c>
      <c r="AL75" s="6">
        <f>求节点(节奏总纲!E$4:E$163,N$8:N$167,节奏总纲!AB71)-IF($AE75=1,0,求节点(节奏总纲!E$4:E$163,N$8:N$167,节奏总纲!AB70))</f>
        <v>204923348845.85986</v>
      </c>
      <c r="AM75" s="6">
        <f>求节点(节奏总纲!F$4:F$163,O$8:O$167,节奏总纲!AC71)-IF($AE75=1,0,求节点(节奏总纲!F$4:F$163,O$8:O$167,节奏总纲!AC70))</f>
        <v>201789472341.79553</v>
      </c>
      <c r="AN75" s="6">
        <f>求节点(节奏总纲!G$4:G$163,P$8:P$167,节奏总纲!AD71)-IF($AE75=1,0,求节点(节奏总纲!G$4:G$163,P$8:P$167,节奏总纲!AD70))</f>
        <v>147068453839.80139</v>
      </c>
      <c r="AO75" s="6">
        <f>求节点(节奏总纲!H$4:H$163,Q$8:Q$167,节奏总纲!AE71)-IF($AE75=1,0,求节点(节奏总纲!H$4:H$163,Q$8:Q$167,节奏总纲!AE70))</f>
        <v>71053628321.199585</v>
      </c>
      <c r="AP75" s="6">
        <f>求节点(节奏总纲!D$4:D$163,R$8:R$167,节奏总纲!AA71)-IF($AE75=1,0,求节点(节奏总纲!D$4:D$163,R$8:R$167,节奏总纲!AA70))</f>
        <v>13316294069.569931</v>
      </c>
      <c r="AQ75" s="6">
        <f>求节点(节奏总纲!E$4:E$163,S$8:S$167,节奏总纲!AB71)-IF($AE75=1,0,求节点(节奏总纲!E$4:E$163,S$8:S$167,节奏总纲!AB70))</f>
        <v>13904476410.355423</v>
      </c>
      <c r="AR75" s="6">
        <f>求节点(节奏总纲!F$4:F$163,T$8:T$167,节奏总纲!AC71)-IF($AE75=1,0,求节点(节奏总纲!F$4:F$163,T$8:T$167,节奏总纲!AC70))</f>
        <v>15010741105.392532</v>
      </c>
      <c r="AS75" s="6">
        <f>求节点(节奏总纲!G$4:G$163,U$8:U$167,节奏总纲!AD71)-IF($AE75=1,0,求节点(节奏总纲!G$4:G$163,U$8:U$167,节奏总纲!AD70))</f>
        <v>16916125547.53212</v>
      </c>
      <c r="AT75" s="6">
        <f>求节点(节奏总纲!H$4:H$163,V$8:V$167,节奏总纲!AE71)-IF($AE75=1,0,求节点(节奏总纲!H$4:H$163,V$8:V$167,节奏总纲!AE70))</f>
        <v>19611340752.095093</v>
      </c>
      <c r="AV75" s="6">
        <v>68</v>
      </c>
      <c r="AW75" s="6">
        <f>求节点(节奏总纲!D$4:D$163,Y$8:Y$167,节奏总纲!AA71)-IF($AV75=1,0,求节点(节奏总纲!D$4:D$163,Y$8:Y$167,节奏总纲!AA70))+求节点(节奏总纲!D$4:D$103,信息索引!AK$4:AK$163,节奏总纲!AA71)</f>
        <v>1078007053.4530072</v>
      </c>
      <c r="AX75" s="6">
        <f>求节点(节奏总纲!E$4:E$163,Z$8:Z$167,节奏总纲!AB71)-IF($AV75=1,0,求节点(节奏总纲!E$4:E$163,Z$8:Z$167,节奏总纲!AB70))+求节点(节奏总纲!E$4:E$103,信息索引!AL$4:AL$163,节奏总纲!AB71)</f>
        <v>862405642.82844508</v>
      </c>
      <c r="AY75" s="6">
        <f>求节点(节奏总纲!F$4:F$163,AA$8:AA$167,节奏总纲!AC71)-IF($AV75=1,0,求节点(节奏总纲!F$4:F$163,AA$8:AA$167,节奏总纲!AC70))+求节点(节奏总纲!F$4:F$103,信息索引!AM$4:AM$163,节奏总纲!AC71)</f>
        <v>646804232.20808387</v>
      </c>
      <c r="AZ75" s="6">
        <f>求节点(节奏总纲!G$4:G$163,AB$8:AB$167,节奏总纲!AD71)-IF($AV75=1,0,求节点(节奏总纲!G$4:G$163,AB$8:AB$167,节奏总纲!AD70))+求节点(节奏总纲!G$4:G$103,信息索引!AN$4:AN$163,节奏总纲!AD71)</f>
        <v>431202821.59192348</v>
      </c>
      <c r="BA75" s="6">
        <f>求节点(节奏总纲!H$4:H$163,AC$8:AC$167,节奏总纲!AE71)-IF($AV75=1,0,求节点(节奏总纲!H$4:H$163,AC$8:AC$167,节奏总纲!AE70))+求节点(节奏总纲!H$4:H$103,信息索引!AO$4:AO$163,节奏总纲!AE71)</f>
        <v>215601410.63296175</v>
      </c>
      <c r="BC75" s="6">
        <v>2.34</v>
      </c>
      <c r="BD75" s="8">
        <v>68</v>
      </c>
      <c r="BE75" s="34">
        <f t="shared" si="108"/>
        <v>0.2304147465437788</v>
      </c>
      <c r="BF75" s="28">
        <f t="shared" si="109"/>
        <v>0.53917050691244239</v>
      </c>
      <c r="BG75" s="6">
        <f t="shared" si="110"/>
        <v>0.2304147465437788</v>
      </c>
      <c r="BH75" s="35">
        <v>0</v>
      </c>
      <c r="BI75" s="34" t="e">
        <f t="shared" si="111"/>
        <v>#VALUE!</v>
      </c>
      <c r="BJ75" s="6">
        <v>0</v>
      </c>
      <c r="BK75" s="6" t="e">
        <f t="shared" si="112"/>
        <v>#VALUE!</v>
      </c>
      <c r="BL75" s="28" t="e">
        <f>求节点(节奏总纲!D$4:D$163,[4]士兵阶位属性!CY$4:CY$163,节奏总纲!AA71)</f>
        <v>#VALUE!</v>
      </c>
      <c r="BM75" s="34">
        <f t="shared" si="22"/>
        <v>0.25</v>
      </c>
      <c r="BN75" s="6">
        <f t="shared" si="107"/>
        <v>0</v>
      </c>
      <c r="BO75" s="6">
        <f t="shared" si="23"/>
        <v>0.25</v>
      </c>
      <c r="BP75" s="35">
        <f t="shared" si="107"/>
        <v>0.5</v>
      </c>
      <c r="BQ75" s="6" t="e">
        <f t="shared" si="113"/>
        <v>#VALUE!</v>
      </c>
      <c r="BR75" s="8">
        <f t="shared" si="114"/>
        <v>15777493765.002666</v>
      </c>
      <c r="BS75" s="8">
        <f t="shared" si="115"/>
        <v>36919335410.106239</v>
      </c>
      <c r="BT75" s="8">
        <f t="shared" si="116"/>
        <v>15777493765.002666</v>
      </c>
      <c r="BU75" s="8">
        <f t="shared" si="117"/>
        <v>0</v>
      </c>
      <c r="BV75" s="8" t="e">
        <f t="shared" si="118"/>
        <v>#VALUE!</v>
      </c>
      <c r="BW75" s="8">
        <f t="shared" si="119"/>
        <v>0</v>
      </c>
      <c r="BX75" s="8" t="e">
        <f t="shared" si="120"/>
        <v>#VALUE!</v>
      </c>
      <c r="BY75" s="8" t="e">
        <f t="shared" si="121"/>
        <v>#VALUE!</v>
      </c>
      <c r="BZ75" s="8">
        <f t="shared" si="122"/>
        <v>3329073517.3924828</v>
      </c>
      <c r="CA75" s="8">
        <f t="shared" si="123"/>
        <v>0</v>
      </c>
      <c r="CB75" s="8">
        <f t="shared" si="124"/>
        <v>3329073517.3924828</v>
      </c>
      <c r="CC75" s="8">
        <f t="shared" si="125"/>
        <v>6658147034.7849655</v>
      </c>
      <c r="CD75" s="38" t="e">
        <f>SUM(BR$8:BR75)+SUM(BV$8:BV75)+SUM(BZ$8:BZ75)</f>
        <v>#VALUE!</v>
      </c>
      <c r="CE75" s="38">
        <f>SUM(BS$8:BS75)+SUM(BW$8:BW75)+SUM(CA$8:CA75)</f>
        <v>240118640005.18182</v>
      </c>
      <c r="CF75" s="38" t="e">
        <f>SUM(BT$8:BT75)+SUM(BX$8:BX75)+SUM(CB$8:CB75)</f>
        <v>#VALUE!</v>
      </c>
      <c r="CG75" s="38" t="e">
        <f>SUM(BU$8:BU75)+SUM(BY$8:BY75)+SUM(CC$8:CC75)</f>
        <v>#VALUE!</v>
      </c>
      <c r="CH75" s="39" t="e">
        <f t="shared" si="126"/>
        <v>#VALUE!</v>
      </c>
      <c r="CI75" s="39" t="e">
        <f t="shared" si="127"/>
        <v>#VALUE!</v>
      </c>
      <c r="CJ75" s="39" t="e">
        <f t="shared" si="128"/>
        <v>#VALUE!</v>
      </c>
      <c r="CK75" s="39" t="e">
        <f t="shared" si="129"/>
        <v>#VALUE!</v>
      </c>
      <c r="CL75" s="6">
        <v>0.93702741540912426</v>
      </c>
      <c r="CM75" s="8">
        <f t="shared" si="130"/>
        <v>15159462492.631201</v>
      </c>
      <c r="CN75" s="8">
        <f t="shared" si="131"/>
        <v>35473142232.757011</v>
      </c>
      <c r="CO75" s="8">
        <f t="shared" si="132"/>
        <v>15159462492.631201</v>
      </c>
      <c r="CP75" s="8">
        <f t="shared" si="133"/>
        <v>0</v>
      </c>
      <c r="CQ75" s="8" t="e">
        <f t="shared" si="134"/>
        <v>#VALUE!</v>
      </c>
      <c r="CR75" s="8">
        <f t="shared" si="135"/>
        <v>0</v>
      </c>
      <c r="CS75" s="8" t="e">
        <f t="shared" si="136"/>
        <v>#VALUE!</v>
      </c>
      <c r="CT75" s="8" t="e">
        <f t="shared" si="137"/>
        <v>#VALUE!</v>
      </c>
      <c r="CU75" s="8">
        <f t="shared" si="138"/>
        <v>3476119102.5888557</v>
      </c>
      <c r="CV75" s="8">
        <f t="shared" si="139"/>
        <v>0</v>
      </c>
      <c r="CW75" s="8">
        <f t="shared" si="140"/>
        <v>3476119102.5888557</v>
      </c>
      <c r="CX75" s="8">
        <f t="shared" si="141"/>
        <v>6952238205.1777115</v>
      </c>
      <c r="CY75" s="38" t="e">
        <f>SUM(CM$8:CM75)+SUM(CQ$8:CQ75)+SUM(CU$8:CU75)</f>
        <v>#VALUE!</v>
      </c>
      <c r="CZ75" s="38">
        <f>SUM(CN$8:CN75)+SUM(CR$8:CR75)+SUM(CV$8:CV75)</f>
        <v>225469085537.14432</v>
      </c>
      <c r="DA75" s="38" t="e">
        <f>SUM(CO$8:CO75)+SUM(CS$8:CS75)+SUM(CW$8:CW75)</f>
        <v>#VALUE!</v>
      </c>
      <c r="DB75" s="38" t="e">
        <f>SUM(CP$8:CP75)+SUM(CT$8:CT75)+SUM(CX$8:CX75)</f>
        <v>#VALUE!</v>
      </c>
      <c r="DC75" s="39" t="e">
        <f t="shared" si="142"/>
        <v>#VALUE!</v>
      </c>
      <c r="DD75" s="39" t="e">
        <f t="shared" si="143"/>
        <v>#VALUE!</v>
      </c>
      <c r="DE75" s="39" t="e">
        <f t="shared" si="144"/>
        <v>#VALUE!</v>
      </c>
      <c r="DF75" s="39" t="e">
        <f t="shared" si="145"/>
        <v>#VALUE!</v>
      </c>
      <c r="DH75" s="8">
        <f t="shared" si="146"/>
        <v>14608616116.500854</v>
      </c>
      <c r="DI75" s="8">
        <f t="shared" si="147"/>
        <v>34184161712.612</v>
      </c>
      <c r="DJ75" s="8">
        <f t="shared" si="148"/>
        <v>14608616116.500854</v>
      </c>
      <c r="DK75" s="8">
        <f t="shared" si="149"/>
        <v>0</v>
      </c>
      <c r="DL75" s="8" t="e">
        <f t="shared" si="150"/>
        <v>#VALUE!</v>
      </c>
      <c r="DM75" s="8">
        <f t="shared" si="151"/>
        <v>0</v>
      </c>
      <c r="DN75" s="8" t="e">
        <f t="shared" si="152"/>
        <v>#VALUE!</v>
      </c>
      <c r="DO75" s="8" t="e">
        <f t="shared" si="153"/>
        <v>#VALUE!</v>
      </c>
      <c r="DP75" s="8">
        <f t="shared" si="154"/>
        <v>3752685276.3481331</v>
      </c>
      <c r="DQ75" s="8">
        <f t="shared" si="155"/>
        <v>0</v>
      </c>
      <c r="DR75" s="8">
        <f t="shared" si="156"/>
        <v>3752685276.3481331</v>
      </c>
      <c r="DS75" s="8">
        <f t="shared" si="157"/>
        <v>7505370552.6962662</v>
      </c>
      <c r="DT75" s="38" t="e">
        <f>SUM(DH$8:DH75)+SUM(DL$8:DL75)+SUM(DP$8:DP75)</f>
        <v>#VALUE!</v>
      </c>
      <c r="DU75" s="38">
        <f>SUM(DI$8:DI75)+SUM(DM$8:DM75)+SUM(DQ$8:DQ75)</f>
        <v>210908477953.12308</v>
      </c>
      <c r="DV75" s="38" t="e">
        <f>SUM(DJ$8:DJ75)+SUM(DN$8:DN75)+SUM(DR$8:DR75)</f>
        <v>#VALUE!</v>
      </c>
      <c r="DW75" s="38" t="e">
        <f>SUM(DK$8:DK75)+SUM(DO$8:DO75)+SUM(DS$8:DS75)</f>
        <v>#VALUE!</v>
      </c>
      <c r="DX75" s="39" t="e">
        <f t="shared" si="158"/>
        <v>#VALUE!</v>
      </c>
      <c r="DY75" s="39" t="e">
        <f t="shared" si="159"/>
        <v>#VALUE!</v>
      </c>
      <c r="DZ75" s="39" t="e">
        <f t="shared" si="160"/>
        <v>#VALUE!</v>
      </c>
      <c r="EA75" s="39" t="e">
        <f t="shared" si="161"/>
        <v>#VALUE!</v>
      </c>
      <c r="EC75" s="8">
        <f t="shared" si="162"/>
        <v>13800721086.446526</v>
      </c>
      <c r="ED75" s="8">
        <f t="shared" si="163"/>
        <v>32293687342.284866</v>
      </c>
      <c r="EE75" s="8">
        <f t="shared" si="164"/>
        <v>13800721086.446526</v>
      </c>
      <c r="EF75" s="8">
        <f t="shared" si="165"/>
        <v>0</v>
      </c>
      <c r="EG75" s="8" t="e">
        <f t="shared" si="166"/>
        <v>#VALUE!</v>
      </c>
      <c r="EH75" s="8">
        <f t="shared" si="167"/>
        <v>0</v>
      </c>
      <c r="EI75" s="8" t="e">
        <f t="shared" si="168"/>
        <v>#VALUE!</v>
      </c>
      <c r="EJ75" s="8" t="e">
        <f t="shared" si="169"/>
        <v>#VALUE!</v>
      </c>
      <c r="EK75" s="8">
        <f t="shared" si="170"/>
        <v>4229031386.8830299</v>
      </c>
      <c r="EL75" s="8">
        <f t="shared" si="171"/>
        <v>0</v>
      </c>
      <c r="EM75" s="8">
        <f t="shared" si="172"/>
        <v>4229031386.8830299</v>
      </c>
      <c r="EN75" s="8">
        <f t="shared" si="173"/>
        <v>8458062773.7660599</v>
      </c>
      <c r="EO75" s="38" t="e">
        <f>SUM(EC$8:EC75)+SUM(EG$8:EG75)+SUM(EK$8:EK75)</f>
        <v>#VALUE!</v>
      </c>
      <c r="EP75" s="38">
        <f>SUM(ED$8:ED75)+SUM(EH$8:EH75)+SUM(EL$8:EL75)</f>
        <v>195905648773.255</v>
      </c>
      <c r="EQ75" s="38" t="e">
        <f>SUM(EE$8:EE75)+SUM(EI$8:EI75)+SUM(EM$8:EM75)</f>
        <v>#VALUE!</v>
      </c>
      <c r="ER75" s="38" t="e">
        <f>SUM(EF$8:EF75)+SUM(EJ$8:EJ75)+SUM(EN$8:EN75)</f>
        <v>#VALUE!</v>
      </c>
      <c r="ES75" s="39" t="e">
        <f t="shared" si="174"/>
        <v>#VALUE!</v>
      </c>
      <c r="ET75" s="39" t="e">
        <f t="shared" si="175"/>
        <v>#VALUE!</v>
      </c>
      <c r="EU75" s="39" t="e">
        <f t="shared" si="176"/>
        <v>#VALUE!</v>
      </c>
      <c r="EV75" s="39" t="e">
        <f t="shared" si="177"/>
        <v>#VALUE!</v>
      </c>
      <c r="EX75" s="8">
        <f t="shared" si="178"/>
        <v>12692950183.867086</v>
      </c>
      <c r="EY75" s="8">
        <f t="shared" si="179"/>
        <v>29701503430.248981</v>
      </c>
      <c r="EZ75" s="8">
        <f t="shared" si="180"/>
        <v>12692950183.867086</v>
      </c>
      <c r="FA75" s="8">
        <f t="shared" si="181"/>
        <v>0</v>
      </c>
      <c r="FB75" s="8" t="e">
        <f t="shared" si="182"/>
        <v>#VALUE!</v>
      </c>
      <c r="FC75" s="8">
        <f t="shared" si="183"/>
        <v>0</v>
      </c>
      <c r="FD75" s="8" t="e">
        <f t="shared" si="184"/>
        <v>#VALUE!</v>
      </c>
      <c r="FE75" s="8" t="e">
        <f t="shared" si="185"/>
        <v>#VALUE!</v>
      </c>
      <c r="FF75" s="8">
        <f t="shared" si="186"/>
        <v>4902835188.0237732</v>
      </c>
      <c r="FG75" s="8">
        <f t="shared" si="187"/>
        <v>0</v>
      </c>
      <c r="FH75" s="8">
        <f t="shared" si="188"/>
        <v>4902835188.0237732</v>
      </c>
      <c r="FI75" s="8">
        <f t="shared" si="189"/>
        <v>9805670376.0475464</v>
      </c>
      <c r="FJ75" s="38" t="e">
        <f>SUM(EX$8:EX75)+SUM(FB$8:FB75)+SUM(FF$8:FF75)</f>
        <v>#VALUE!</v>
      </c>
      <c r="FK75" s="38">
        <f>SUM(EY$8:EY75)+SUM(FC$8:FC75)+SUM(FG$8:FG75)</f>
        <v>180144844487.87106</v>
      </c>
      <c r="FL75" s="38" t="e">
        <f>SUM(EZ$8:EZ75)+SUM(FD$8:FD75)+SUM(FH$8:FH75)</f>
        <v>#VALUE!</v>
      </c>
      <c r="FM75" s="38" t="e">
        <f>SUM(FA$8:FA75)+SUM(FE$8:FE75)+SUM(FI$8:FI75)</f>
        <v>#VALUE!</v>
      </c>
      <c r="FN75" s="39" t="e">
        <f t="shared" si="190"/>
        <v>#VALUE!</v>
      </c>
      <c r="FO75" s="39" t="e">
        <f t="shared" si="191"/>
        <v>#VALUE!</v>
      </c>
      <c r="FP75" s="39" t="e">
        <f t="shared" si="192"/>
        <v>#VALUE!</v>
      </c>
      <c r="FQ75" s="39" t="e">
        <f t="shared" si="193"/>
        <v>#VALUE!</v>
      </c>
    </row>
    <row r="76" spans="7:173" x14ac:dyDescent="0.2">
      <c r="G76" s="6">
        <v>69</v>
      </c>
      <c r="H76" s="6">
        <f>'[1]资源-木石铜粮'!BI74</f>
        <v>2355542022.8591375</v>
      </c>
      <c r="I76" s="6">
        <f>'[1]资源-木石铜粮'!BJ74</f>
        <v>2355542022.8591375</v>
      </c>
      <c r="J76" s="6">
        <f>'[1]资源-木石铜粮'!BK74</f>
        <v>2355542022.8591375</v>
      </c>
      <c r="K76" s="6">
        <f>'[1]资源-木石铜粮'!BL74</f>
        <v>2355542022.8591375</v>
      </c>
      <c r="L76" s="6">
        <f>'[1]资源-木石铜粮'!BM74</f>
        <v>2355542022.8591375</v>
      </c>
      <c r="M76" s="6">
        <f>'[1]功能-战损相关'!EM79</f>
        <v>1243396134.5672998</v>
      </c>
      <c r="N76" s="6">
        <f>'[1]功能-战损相关'!EN79</f>
        <v>1597862811.014822</v>
      </c>
      <c r="O76" s="6">
        <f>'[1]功能-战损相关'!EO79</f>
        <v>1876487766.9826534</v>
      </c>
      <c r="P76" s="6">
        <f>'[1]功能-战损相关'!EP79</f>
        <v>1494594350.0729716</v>
      </c>
      <c r="Q76" s="6">
        <f>'[1]功能-战损相关'!EQ79</f>
        <v>850348801.92978263</v>
      </c>
      <c r="R76" s="6">
        <f>'[3]功能-圣人研究'!CA76</f>
        <v>574460760.85153949</v>
      </c>
      <c r="S76" s="6">
        <f>'[3]功能-圣人研究'!CB76</f>
        <v>666866357.3024255</v>
      </c>
      <c r="T76" s="6">
        <f>'[3]功能-圣人研究'!CC76</f>
        <v>818071088.51144326</v>
      </c>
      <c r="U76" s="6">
        <f>'[3]功能-圣人研究'!CD76</f>
        <v>1048594752.1111389</v>
      </c>
      <c r="V76" s="6">
        <f>'[3]功能-圣人研究'!CE76</f>
        <v>1384089045.0247462</v>
      </c>
      <c r="X76" s="6">
        <v>69</v>
      </c>
      <c r="Y76" s="6">
        <f>[4]士兵相关信息!AI75</f>
        <v>42805434.298008144</v>
      </c>
      <c r="Z76" s="6">
        <f>[4]士兵相关信息!AJ75</f>
        <v>33989170.881661043</v>
      </c>
      <c r="AA76" s="6">
        <f>[4]士兵相关信息!AK75</f>
        <v>24155716.917603556</v>
      </c>
      <c r="AB76" s="6">
        <f>[4]士兵相关信息!AL75</f>
        <v>13708638.42882942</v>
      </c>
      <c r="AC76" s="6">
        <f>[4]士兵相关信息!AM75</f>
        <v>5033429.3252926916</v>
      </c>
      <c r="AE76" s="6">
        <v>69</v>
      </c>
      <c r="AF76" s="6">
        <f>求节点(节奏总纲!D$4:D$163,H$8:H$167,节奏总纲!AA72)-IF($AE76=1,0,求节点(节奏总纲!D$4:D$163,H$8:H$167,节奏总纲!AA71))</f>
        <v>81308310568.437134</v>
      </c>
      <c r="AG76" s="6">
        <f>求节点(节奏总纲!E$4:E$163,I$8:I$167,节奏总纲!AB72)-IF($AE76=1,0,求节点(节奏总纲!E$4:E$163,I$8:I$167,节奏总纲!AB71))</f>
        <v>75187807275.84967</v>
      </c>
      <c r="AH76" s="6">
        <f>求节点(节奏总纲!F$4:F$163,J$8:J$167,节奏总纲!AC72)-IF($AE76=1,0,求节点(节奏总纲!F$4:F$163,J$8:J$167,节奏总纲!AC71))</f>
        <v>68959786249.305786</v>
      </c>
      <c r="AI76" s="6">
        <f>求节点(节奏总纲!G$4:G$163,K$8:K$167,节奏总纲!AD72)-IF($AE76=1,0,求节点(节奏总纲!G$4:G$163,K$8:K$167,节奏总纲!AD71))</f>
        <v>64370185942.451416</v>
      </c>
      <c r="AJ76" s="6">
        <f>求节点(节奏总纲!H$4:H$163,L$8:L$167,节奏总纲!AE72)-IF($AE76=1,0,求节点(节奏总纲!H$4:H$163,L$8:L$167,节奏总纲!AE71))</f>
        <v>61907004337.753479</v>
      </c>
      <c r="AK76" s="6">
        <f>求节点(节奏总纲!D$4:D$163,M$8:M$167,节奏总纲!AA72)-IF($AE76=1,0,求节点(节奏总纲!D$4:D$163,M$8:M$167,节奏总纲!AA71))</f>
        <v>225087960388.2146</v>
      </c>
      <c r="AL76" s="6">
        <f>求节点(节奏总纲!E$4:E$163,N$8:N$167,节奏总纲!AB72)-IF($AE76=1,0,求节点(节奏总纲!E$4:E$163,N$8:N$167,节奏总纲!AB71))</f>
        <v>253685838887.95679</v>
      </c>
      <c r="AM76" s="6">
        <f>求节点(节奏总纲!F$4:F$163,O$8:O$167,节奏总纲!AC72)-IF($AE76=1,0,求节点(节奏总纲!F$4:F$163,O$8:O$167,节奏总纲!AC71))</f>
        <v>249951806091.02576</v>
      </c>
      <c r="AN76" s="6">
        <f>求节点(节奏总纲!G$4:G$163,P$8:P$167,节奏总纲!AD72)-IF($AE76=1,0,求节点(节奏总纲!G$4:G$163,P$8:P$167,节奏总纲!AD71))</f>
        <v>182546930490.23853</v>
      </c>
      <c r="AO76" s="6">
        <f>求节点(节奏总纲!H$4:H$163,Q$8:Q$167,节奏总纲!AE72)-IF($AE76=1,0,求节点(节奏总纲!H$4:H$163,Q$8:Q$167,节奏总纲!AE71))</f>
        <v>88217974500.354248</v>
      </c>
      <c r="AP76" s="6">
        <f>求节点(节奏总纲!D$4:D$163,R$8:R$167,节奏总纲!AA72)-IF($AE76=1,0,求节点(节奏总纲!D$4:D$163,R$8:R$167,节奏总纲!AA71))</f>
        <v>13840388133.295715</v>
      </c>
      <c r="AQ76" s="6">
        <f>求节点(节奏总纲!E$4:E$163,S$8:S$167,节奏总纲!AB72)-IF($AE76=1,0,求节点(节奏总纲!E$4:E$163,S$8:S$167,节奏总纲!AB71))</f>
        <v>14848036419.088257</v>
      </c>
      <c r="AR76" s="6">
        <f>求节点(节奏总纲!F$4:F$163,T$8:T$167,节奏总纲!AC72)-IF($AE76=1,0,求节点(节奏总纲!F$4:F$163,T$8:T$167,节奏总纲!AC71))</f>
        <v>16366533279.653275</v>
      </c>
      <c r="AS76" s="6">
        <f>求节点(节奏总纲!G$4:G$163,U$8:U$167,节奏总纲!AD72)-IF($AE76=1,0,求节点(节奏总纲!G$4:G$163,U$8:U$167,节奏总纲!AD71))</f>
        <v>18494356859.146301</v>
      </c>
      <c r="AT76" s="6">
        <f>求节点(节奏总纲!H$4:H$163,V$8:V$167,节奏总纲!AE72)-IF($AE76=1,0,求节点(节奏总纲!H$4:H$163,V$8:V$167,节奏总纲!AE71))</f>
        <v>20743922009.485489</v>
      </c>
      <c r="AV76" s="6">
        <v>69</v>
      </c>
      <c r="AW76" s="6">
        <f>求节点(节奏总纲!D$4:D$163,Y$8:Y$167,节奏总纲!AA72)-IF($AV76=1,0,求节点(节奏总纲!D$4:D$163,Y$8:Y$167,节奏总纲!AA71))+求节点(节奏总纲!D$4:D$103,信息索引!AK$4:AK$163,节奏总纲!AA72)</f>
        <v>1247168124.2036386</v>
      </c>
      <c r="AX76" s="6">
        <f>求节点(节奏总纲!E$4:E$163,Z$8:Z$167,节奏总纲!AB72)-IF($AV76=1,0,求节点(节奏总纲!E$4:E$163,Z$8:Z$167,节奏总纲!AB71))+求节点(节奏总纲!E$4:E$103,信息索引!AL$4:AL$163,节奏总纲!AB72)</f>
        <v>997734499.42894995</v>
      </c>
      <c r="AY76" s="6">
        <f>求节点(节奏总纲!F$4:F$163,AA$8:AA$167,节奏总纲!AC72)-IF($AV76=1,0,求节点(节奏总纲!F$4:F$163,AA$8:AA$167,节奏总纲!AC71))+求节点(节奏总纲!F$4:F$103,信息索引!AM$4:AM$163,节奏总纲!AC72)</f>
        <v>748300874.65846229</v>
      </c>
      <c r="AZ76" s="6">
        <f>求节点(节奏总纲!G$4:G$163,AB$8:AB$167,节奏总纲!AD72)-IF($AV76=1,0,求节点(节奏总纲!G$4:G$163,AB$8:AB$167,节奏总纲!AD71))+求节点(节奏总纲!G$4:G$103,信息索引!AN$4:AN$163,节奏总纲!AD72)</f>
        <v>498867249.89217496</v>
      </c>
      <c r="BA76" s="6">
        <f>求节点(节奏总纲!H$4:H$163,AC$8:AC$167,节奏总纲!AE72)-IF($AV76=1,0,求节点(节奏总纲!H$4:H$163,AC$8:AC$167,节奏总纲!AE71))+求节点(节奏总纲!H$4:H$103,信息索引!AO$4:AO$163,节奏总纲!AE72)</f>
        <v>249433624.78308773</v>
      </c>
      <c r="BC76" s="6">
        <v>2.36</v>
      </c>
      <c r="BD76" s="8">
        <v>69</v>
      </c>
      <c r="BE76" s="34">
        <f t="shared" si="108"/>
        <v>0.22935779816513757</v>
      </c>
      <c r="BF76" s="28">
        <f t="shared" si="109"/>
        <v>0.54128440366972486</v>
      </c>
      <c r="BG76" s="6">
        <f t="shared" si="110"/>
        <v>0.22935779816513757</v>
      </c>
      <c r="BH76" s="35">
        <v>0</v>
      </c>
      <c r="BI76" s="34" t="e">
        <f t="shared" si="111"/>
        <v>#VALUE!</v>
      </c>
      <c r="BJ76" s="6">
        <v>0</v>
      </c>
      <c r="BK76" s="6" t="e">
        <f t="shared" si="112"/>
        <v>#VALUE!</v>
      </c>
      <c r="BL76" s="28" t="e">
        <f>求节点(节奏总纲!D$4:D$163,[4]士兵阶位属性!CY$4:CY$163,节奏总纲!AA72)</f>
        <v>#VALUE!</v>
      </c>
      <c r="BM76" s="34">
        <f t="shared" si="22"/>
        <v>0.25</v>
      </c>
      <c r="BN76" s="6">
        <f t="shared" si="107"/>
        <v>0</v>
      </c>
      <c r="BO76" s="6">
        <f t="shared" si="23"/>
        <v>0.25</v>
      </c>
      <c r="BP76" s="35">
        <f t="shared" si="107"/>
        <v>0.5</v>
      </c>
      <c r="BQ76" s="6" t="e">
        <f t="shared" si="113"/>
        <v>#VALUE!</v>
      </c>
      <c r="BR76" s="8">
        <f t="shared" si="114"/>
        <v>18648695084.503925</v>
      </c>
      <c r="BS76" s="8">
        <f t="shared" si="115"/>
        <v>44010920399.429283</v>
      </c>
      <c r="BT76" s="8">
        <f t="shared" si="116"/>
        <v>18648695084.503925</v>
      </c>
      <c r="BU76" s="8">
        <f t="shared" si="117"/>
        <v>0</v>
      </c>
      <c r="BV76" s="8" t="e">
        <f t="shared" si="118"/>
        <v>#VALUE!</v>
      </c>
      <c r="BW76" s="8">
        <f t="shared" si="119"/>
        <v>0</v>
      </c>
      <c r="BX76" s="8" t="e">
        <f t="shared" si="120"/>
        <v>#VALUE!</v>
      </c>
      <c r="BY76" s="8" t="e">
        <f t="shared" si="121"/>
        <v>#VALUE!</v>
      </c>
      <c r="BZ76" s="8">
        <f t="shared" si="122"/>
        <v>3460097033.3239288</v>
      </c>
      <c r="CA76" s="8">
        <f t="shared" si="123"/>
        <v>0</v>
      </c>
      <c r="CB76" s="8">
        <f t="shared" si="124"/>
        <v>3460097033.3239288</v>
      </c>
      <c r="CC76" s="8">
        <f t="shared" si="125"/>
        <v>6920194066.6478577</v>
      </c>
      <c r="CD76" s="38" t="e">
        <f>SUM(BR$8:BR76)+SUM(BV$8:BV76)+SUM(BZ$8:BZ76)</f>
        <v>#VALUE!</v>
      </c>
      <c r="CE76" s="38">
        <f>SUM(BS$8:BS76)+SUM(BW$8:BW76)+SUM(CA$8:CA76)</f>
        <v>284129560404.61108</v>
      </c>
      <c r="CF76" s="38" t="e">
        <f>SUM(BT$8:BT76)+SUM(BX$8:BX76)+SUM(CB$8:CB76)</f>
        <v>#VALUE!</v>
      </c>
      <c r="CG76" s="38" t="e">
        <f>SUM(BU$8:BU76)+SUM(BY$8:BY76)+SUM(CC$8:CC76)</f>
        <v>#VALUE!</v>
      </c>
      <c r="CH76" s="39" t="e">
        <f t="shared" si="126"/>
        <v>#VALUE!</v>
      </c>
      <c r="CI76" s="39" t="e">
        <f t="shared" si="127"/>
        <v>#VALUE!</v>
      </c>
      <c r="CJ76" s="39" t="e">
        <f t="shared" si="128"/>
        <v>#VALUE!</v>
      </c>
      <c r="CK76" s="39" t="e">
        <f t="shared" si="129"/>
        <v>#VALUE!</v>
      </c>
      <c r="CL76" s="6">
        <v>0.94094639652505674</v>
      </c>
      <c r="CM76" s="8">
        <f t="shared" si="130"/>
        <v>17244909925.653591</v>
      </c>
      <c r="CN76" s="8">
        <f t="shared" si="131"/>
        <v>40697987424.542488</v>
      </c>
      <c r="CO76" s="8">
        <f t="shared" si="132"/>
        <v>17244909925.653591</v>
      </c>
      <c r="CP76" s="8">
        <f t="shared" si="133"/>
        <v>0</v>
      </c>
      <c r="CQ76" s="8" t="e">
        <f t="shared" si="134"/>
        <v>#VALUE!</v>
      </c>
      <c r="CR76" s="8">
        <f t="shared" si="135"/>
        <v>0</v>
      </c>
      <c r="CS76" s="8" t="e">
        <f t="shared" si="136"/>
        <v>#VALUE!</v>
      </c>
      <c r="CT76" s="8" t="e">
        <f t="shared" si="137"/>
        <v>#VALUE!</v>
      </c>
      <c r="CU76" s="8">
        <f t="shared" si="138"/>
        <v>3712009104.7720642</v>
      </c>
      <c r="CV76" s="8">
        <f t="shared" si="139"/>
        <v>0</v>
      </c>
      <c r="CW76" s="8">
        <f t="shared" si="140"/>
        <v>3712009104.7720642</v>
      </c>
      <c r="CX76" s="8">
        <f t="shared" si="141"/>
        <v>7424018209.5441284</v>
      </c>
      <c r="CY76" s="38" t="e">
        <f>SUM(CM$8:CM76)+SUM(CQ$8:CQ76)+SUM(CU$8:CU76)</f>
        <v>#VALUE!</v>
      </c>
      <c r="CZ76" s="38">
        <f>SUM(CN$8:CN76)+SUM(CR$8:CR76)+SUM(CV$8:CV76)</f>
        <v>266167072961.6868</v>
      </c>
      <c r="DA76" s="38" t="e">
        <f>SUM(CO$8:CO76)+SUM(CS$8:CS76)+SUM(CW$8:CW76)</f>
        <v>#VALUE!</v>
      </c>
      <c r="DB76" s="38" t="e">
        <f>SUM(CP$8:CP76)+SUM(CT$8:CT76)+SUM(CX$8:CX76)</f>
        <v>#VALUE!</v>
      </c>
      <c r="DC76" s="39" t="e">
        <f t="shared" si="142"/>
        <v>#VALUE!</v>
      </c>
      <c r="DD76" s="39" t="e">
        <f t="shared" si="143"/>
        <v>#VALUE!</v>
      </c>
      <c r="DE76" s="39" t="e">
        <f t="shared" si="144"/>
        <v>#VALUE!</v>
      </c>
      <c r="DF76" s="39" t="e">
        <f t="shared" si="145"/>
        <v>#VALUE!</v>
      </c>
      <c r="DH76" s="8">
        <f t="shared" si="146"/>
        <v>15816464736.079306</v>
      </c>
      <c r="DI76" s="8">
        <f t="shared" si="147"/>
        <v>37326856777.147171</v>
      </c>
      <c r="DJ76" s="8">
        <f t="shared" si="148"/>
        <v>15816464736.079306</v>
      </c>
      <c r="DK76" s="8">
        <f t="shared" si="149"/>
        <v>0</v>
      </c>
      <c r="DL76" s="8" t="e">
        <f t="shared" si="150"/>
        <v>#VALUE!</v>
      </c>
      <c r="DM76" s="8">
        <f t="shared" si="151"/>
        <v>0</v>
      </c>
      <c r="DN76" s="8" t="e">
        <f t="shared" si="152"/>
        <v>#VALUE!</v>
      </c>
      <c r="DO76" s="8" t="e">
        <f t="shared" si="153"/>
        <v>#VALUE!</v>
      </c>
      <c r="DP76" s="8">
        <f t="shared" si="154"/>
        <v>4091633319.9133186</v>
      </c>
      <c r="DQ76" s="8">
        <f t="shared" si="155"/>
        <v>0</v>
      </c>
      <c r="DR76" s="8">
        <f t="shared" si="156"/>
        <v>4091633319.9133186</v>
      </c>
      <c r="DS76" s="8">
        <f t="shared" si="157"/>
        <v>8183266639.8266373</v>
      </c>
      <c r="DT76" s="38" t="e">
        <f>SUM(DH$8:DH76)+SUM(DL$8:DL76)+SUM(DP$8:DP76)</f>
        <v>#VALUE!</v>
      </c>
      <c r="DU76" s="38">
        <f>SUM(DI$8:DI76)+SUM(DM$8:DM76)+SUM(DQ$8:DQ76)</f>
        <v>248235334730.27026</v>
      </c>
      <c r="DV76" s="38" t="e">
        <f>SUM(DJ$8:DJ76)+SUM(DN$8:DN76)+SUM(DR$8:DR76)</f>
        <v>#VALUE!</v>
      </c>
      <c r="DW76" s="38" t="e">
        <f>SUM(DK$8:DK76)+SUM(DO$8:DO76)+SUM(DS$8:DS76)</f>
        <v>#VALUE!</v>
      </c>
      <c r="DX76" s="39" t="e">
        <f t="shared" si="158"/>
        <v>#VALUE!</v>
      </c>
      <c r="DY76" s="39" t="e">
        <f t="shared" si="159"/>
        <v>#VALUE!</v>
      </c>
      <c r="DZ76" s="39" t="e">
        <f t="shared" si="160"/>
        <v>#VALUE!</v>
      </c>
      <c r="EA76" s="39" t="e">
        <f t="shared" si="161"/>
        <v>#VALUE!</v>
      </c>
      <c r="EC76" s="8">
        <f t="shared" si="162"/>
        <v>14763804115.241148</v>
      </c>
      <c r="ED76" s="8">
        <f t="shared" si="163"/>
        <v>34842577711.969124</v>
      </c>
      <c r="EE76" s="8">
        <f t="shared" si="164"/>
        <v>14763804115.241148</v>
      </c>
      <c r="EF76" s="8">
        <f t="shared" si="165"/>
        <v>0</v>
      </c>
      <c r="EG76" s="8" t="e">
        <f t="shared" si="166"/>
        <v>#VALUE!</v>
      </c>
      <c r="EH76" s="8">
        <f t="shared" si="167"/>
        <v>0</v>
      </c>
      <c r="EI76" s="8" t="e">
        <f t="shared" si="168"/>
        <v>#VALUE!</v>
      </c>
      <c r="EJ76" s="8" t="e">
        <f t="shared" si="169"/>
        <v>#VALUE!</v>
      </c>
      <c r="EK76" s="8">
        <f t="shared" si="170"/>
        <v>4623589214.7865753</v>
      </c>
      <c r="EL76" s="8">
        <f t="shared" si="171"/>
        <v>0</v>
      </c>
      <c r="EM76" s="8">
        <f t="shared" si="172"/>
        <v>4623589214.7865753</v>
      </c>
      <c r="EN76" s="8">
        <f t="shared" si="173"/>
        <v>9247178429.5731506</v>
      </c>
      <c r="EO76" s="38" t="e">
        <f>SUM(EC$8:EC76)+SUM(EG$8:EG76)+SUM(EK$8:EK76)</f>
        <v>#VALUE!</v>
      </c>
      <c r="EP76" s="38">
        <f>SUM(ED$8:ED76)+SUM(EH$8:EH76)+SUM(EL$8:EL76)</f>
        <v>230748226485.22412</v>
      </c>
      <c r="EQ76" s="38" t="e">
        <f>SUM(EE$8:EE76)+SUM(EI$8:EI76)+SUM(EM$8:EM76)</f>
        <v>#VALUE!</v>
      </c>
      <c r="ER76" s="38" t="e">
        <f>SUM(EF$8:EF76)+SUM(EJ$8:EJ76)+SUM(EN$8:EN76)</f>
        <v>#VALUE!</v>
      </c>
      <c r="ES76" s="39" t="e">
        <f t="shared" si="174"/>
        <v>#VALUE!</v>
      </c>
      <c r="ET76" s="39" t="e">
        <f t="shared" si="175"/>
        <v>#VALUE!</v>
      </c>
      <c r="EU76" s="39" t="e">
        <f t="shared" si="176"/>
        <v>#VALUE!</v>
      </c>
      <c r="EV76" s="39" t="e">
        <f t="shared" si="177"/>
        <v>#VALUE!</v>
      </c>
      <c r="EX76" s="8">
        <f t="shared" si="178"/>
        <v>14198854205.906759</v>
      </c>
      <c r="EY76" s="8">
        <f t="shared" si="179"/>
        <v>33509295925.93996</v>
      </c>
      <c r="EZ76" s="8">
        <f t="shared" si="180"/>
        <v>14198854205.906759</v>
      </c>
      <c r="FA76" s="8">
        <f t="shared" si="181"/>
        <v>0</v>
      </c>
      <c r="FB76" s="8" t="e">
        <f t="shared" si="182"/>
        <v>#VALUE!</v>
      </c>
      <c r="FC76" s="8">
        <f t="shared" si="183"/>
        <v>0</v>
      </c>
      <c r="FD76" s="8" t="e">
        <f t="shared" si="184"/>
        <v>#VALUE!</v>
      </c>
      <c r="FE76" s="8" t="e">
        <f t="shared" si="185"/>
        <v>#VALUE!</v>
      </c>
      <c r="FF76" s="8">
        <f t="shared" si="186"/>
        <v>5185980502.3713722</v>
      </c>
      <c r="FG76" s="8">
        <f t="shared" si="187"/>
        <v>0</v>
      </c>
      <c r="FH76" s="8">
        <f t="shared" si="188"/>
        <v>5185980502.3713722</v>
      </c>
      <c r="FI76" s="8">
        <f t="shared" si="189"/>
        <v>10371961004.742744</v>
      </c>
      <c r="FJ76" s="38" t="e">
        <f>SUM(EX$8:EX76)+SUM(FB$8:FB76)+SUM(FF$8:FF76)</f>
        <v>#VALUE!</v>
      </c>
      <c r="FK76" s="38">
        <f>SUM(EY$8:EY76)+SUM(FC$8:FC76)+SUM(FG$8:FG76)</f>
        <v>213654140413.81104</v>
      </c>
      <c r="FL76" s="38" t="e">
        <f>SUM(EZ$8:EZ76)+SUM(FD$8:FD76)+SUM(FH$8:FH76)</f>
        <v>#VALUE!</v>
      </c>
      <c r="FM76" s="38" t="e">
        <f>SUM(FA$8:FA76)+SUM(FE$8:FE76)+SUM(FI$8:FI76)</f>
        <v>#VALUE!</v>
      </c>
      <c r="FN76" s="39" t="e">
        <f t="shared" si="190"/>
        <v>#VALUE!</v>
      </c>
      <c r="FO76" s="39" t="e">
        <f t="shared" si="191"/>
        <v>#VALUE!</v>
      </c>
      <c r="FP76" s="39" t="e">
        <f t="shared" si="192"/>
        <v>#VALUE!</v>
      </c>
      <c r="FQ76" s="39" t="e">
        <f t="shared" si="193"/>
        <v>#VALUE!</v>
      </c>
    </row>
    <row r="77" spans="7:173" x14ac:dyDescent="0.2">
      <c r="G77" s="6">
        <v>70</v>
      </c>
      <c r="H77" s="6">
        <f>'[1]资源-木石铜粮'!BI75</f>
        <v>2608512619.2235403</v>
      </c>
      <c r="I77" s="6">
        <f>'[1]资源-木石铜粮'!BJ75</f>
        <v>2608512619.2235403</v>
      </c>
      <c r="J77" s="6">
        <f>'[1]资源-木石铜粮'!BK75</f>
        <v>2608512619.2235403</v>
      </c>
      <c r="K77" s="6">
        <f>'[1]资源-木石铜粮'!BL75</f>
        <v>2608512619.2235403</v>
      </c>
      <c r="L77" s="6">
        <f>'[1]资源-木石铜粮'!BM75</f>
        <v>2608512619.2235403</v>
      </c>
      <c r="M77" s="6">
        <f>'[1]功能-战损相关'!EM80</f>
        <v>1374557940.3744667</v>
      </c>
      <c r="N77" s="6">
        <f>'[1]功能-战损相关'!EN80</f>
        <v>1768074951.2058949</v>
      </c>
      <c r="O77" s="6">
        <f>'[1]功能-战损相关'!EO80</f>
        <v>2096617020.0122662</v>
      </c>
      <c r="P77" s="6">
        <f>'[1]功能-战损相关'!EP80</f>
        <v>1659925522.0262699</v>
      </c>
      <c r="Q77" s="6">
        <f>'[1]功能-战损相关'!EQ80</f>
        <v>946329882.01007962</v>
      </c>
      <c r="R77" s="6">
        <f>'[3]功能-圣人研究'!CA77</f>
        <v>627995169.15713131</v>
      </c>
      <c r="S77" s="6">
        <f>'[3]功能-圣人研究'!CB77</f>
        <v>730074154.10439205</v>
      </c>
      <c r="T77" s="6">
        <f>'[3]功能-圣人研究'!CC77</f>
        <v>898990932.59978282</v>
      </c>
      <c r="U77" s="6">
        <f>'[3]功能-圣人研究'!CD77</f>
        <v>1149060308.6968083</v>
      </c>
      <c r="V77" s="6">
        <f>'[3]功能-圣人研究'!CE77</f>
        <v>1516866168.7647848</v>
      </c>
      <c r="X77" s="6">
        <v>70</v>
      </c>
      <c r="Y77" s="6">
        <f>[4]士兵相关信息!AI76</f>
        <v>47644721.380985573</v>
      </c>
      <c r="Z77" s="6">
        <f>[4]士兵相关信息!AJ76</f>
        <v>38099076.292441338</v>
      </c>
      <c r="AA77" s="6">
        <f>[4]士兵相关信息!AK76</f>
        <v>27323809.829362422</v>
      </c>
      <c r="AB77" s="6">
        <f>[4]士兵相关信息!AL76</f>
        <v>15552604.485269681</v>
      </c>
      <c r="AC77" s="6">
        <f>[4]士兵相关信息!AM76</f>
        <v>5639555.5117880041</v>
      </c>
      <c r="AE77" s="6">
        <v>70</v>
      </c>
      <c r="AF77" s="6">
        <f>求节点(节奏总纲!D$4:D$163,H$8:H$167,节奏总纲!AA73)-IF($AE77=1,0,求节点(节奏总纲!D$4:D$163,H$8:H$167,节奏总纲!AA72))</f>
        <v>95246786862.161377</v>
      </c>
      <c r="AG77" s="6">
        <f>求节点(节奏总纲!E$4:E$163,I$8:I$167,节奏总纲!AB73)-IF($AE77=1,0,求节点(节奏总纲!E$4:E$163,I$8:I$167,节奏总纲!AB72))</f>
        <v>89554712564.960266</v>
      </c>
      <c r="AH77" s="6">
        <f>求节点(节奏总纲!F$4:F$163,J$8:J$167,节奏总纲!AC73)-IF($AE77=1,0,求节点(节奏总纲!F$4:F$163,J$8:J$167,节奏总纲!AC72))</f>
        <v>82803398579.725647</v>
      </c>
      <c r="AI77" s="6">
        <f>求节点(节奏总纲!G$4:G$163,K$8:K$167,节奏总纲!AD73)-IF($AE77=1,0,求节点(节奏总纲!G$4:G$163,K$8:K$167,节奏总纲!AD72))</f>
        <v>75926714230.782715</v>
      </c>
      <c r="AJ77" s="6">
        <f>求节点(节奏总纲!H$4:H$163,L$8:L$167,节奏总纲!AE73)-IF($AE77=1,0,求节点(节奏总纲!H$4:H$163,L$8:L$167,节奏总纲!AE72))</f>
        <v>69290810115.534912</v>
      </c>
      <c r="AK77" s="6">
        <f>求节点(节奏总纲!D$4:D$163,M$8:M$167,节奏总纲!AA73)-IF($AE77=1,0,求节点(节奏总纲!D$4:D$163,M$8:M$167,节奏总纲!AA72))</f>
        <v>277953585966.04492</v>
      </c>
      <c r="AL77" s="6">
        <f>求节点(节奏总纲!E$4:E$163,N$8:N$167,节奏总纲!AB73)-IF($AE77=1,0,求节点(节奏总纲!E$4:E$163,N$8:N$167,节奏总纲!AB72))</f>
        <v>313098756633.47217</v>
      </c>
      <c r="AM77" s="6">
        <f>求节点(节奏总纲!F$4:F$163,O$8:O$167,节奏总纲!AC73)-IF($AE77=1,0,求节点(节奏总纲!F$4:F$163,O$8:O$167,节奏总纲!AC72))</f>
        <v>308294557378.71191</v>
      </c>
      <c r="AN77" s="6">
        <f>求节点(节奏总纲!G$4:G$163,P$8:P$167,节奏总纲!AD73)-IF($AE77=1,0,求节点(节奏总纲!G$4:G$163,P$8:P$167,节奏总纲!AD72))</f>
        <v>224921766954.33984</v>
      </c>
      <c r="AO77" s="6">
        <f>求节点(节奏总纲!H$4:H$163,Q$8:Q$167,节奏总纲!AE73)-IF($AE77=1,0,求节点(节奏总纲!H$4:H$163,Q$8:Q$167,节奏总纲!AE72))</f>
        <v>108775805161.70349</v>
      </c>
      <c r="AP77" s="6">
        <f>求节点(节奏总纲!D$4:D$163,R$8:R$167,节奏总纲!AA73)-IF($AE77=1,0,求节点(节奏总纲!D$4:D$163,R$8:R$167,节奏总纲!AA72))</f>
        <v>19332373323.655151</v>
      </c>
      <c r="AQ77" s="6">
        <f>求节点(节奏总纲!E$4:E$163,S$8:S$167,节奏总纲!AB73)-IF($AE77=1,0,求节点(节奏总纲!E$4:E$163,S$8:S$167,节奏总纲!AB72))</f>
        <v>20137829153.312592</v>
      </c>
      <c r="AR77" s="6">
        <f>求节点(节奏总纲!F$4:F$163,T$8:T$167,节奏总纲!AC73)-IF($AE77=1,0,求节点(节奏总纲!F$4:F$163,T$8:T$167,节奏总纲!AC72))</f>
        <v>22159530352.35376</v>
      </c>
      <c r="AS77" s="6">
        <f>求节点(节奏总纲!G$4:G$163,U$8:U$167,节奏总纲!AD73)-IF($AE77=1,0,求节点(节奏总纲!G$4:G$163,U$8:U$167,节奏总纲!AD72))</f>
        <v>25087701283.325562</v>
      </c>
      <c r="AT77" s="6">
        <f>求节点(节奏总纲!H$4:H$163,V$8:V$167,节奏总纲!AE73)-IF($AE77=1,0,求节点(节奏总纲!H$4:H$163,V$8:V$167,节奏总纲!AE72))</f>
        <v>29409485716.152924</v>
      </c>
      <c r="AV77" s="6">
        <v>70</v>
      </c>
      <c r="AW77" s="6">
        <f>求节点(节奏总纲!D$4:D$163,Y$8:Y$167,节奏总纲!AA73)-IF($AV77=1,0,求节点(节奏总纲!D$4:D$163,Y$8:Y$167,节奏总纲!AA72))+求节点(节奏总纲!D$4:D$103,信息索引!AK$4:AK$163,节奏总纲!AA73)</f>
        <v>1442801004.3272967</v>
      </c>
      <c r="AX77" s="6">
        <f>求节点(节奏总纲!E$4:E$163,Z$8:Z$167,节奏总纲!AB73)-IF($AV77=1,0,求节点(节奏总纲!E$4:E$163,Z$8:Z$167,节奏总纲!AB72))+求节点(节奏总纲!E$4:E$103,信息索引!AL$4:AL$163,节奏总纲!AB73)</f>
        <v>1154240803.5278795</v>
      </c>
      <c r="AY77" s="6">
        <f>求节点(节奏总纲!F$4:F$163,AA$8:AA$167,节奏总纲!AC73)-IF($AV77=1,0,求节点(节奏总纲!F$4:F$163,AA$8:AA$167,节奏总纲!AC72))+求节点(节奏总纲!F$4:F$103,信息索引!AM$4:AM$163,节奏总纲!AC73)</f>
        <v>865680602.7326591</v>
      </c>
      <c r="AZ77" s="6">
        <f>求节点(节奏总纲!G$4:G$163,AB$8:AB$167,节奏总纲!AD73)-IF($AV77=1,0,求节点(节奏总纲!G$4:G$163,AB$8:AB$167,节奏总纲!AD72))+求节点(节奏总纲!G$4:G$103,信息索引!AN$4:AN$163,节奏总纲!AD73)</f>
        <v>577120401.94163871</v>
      </c>
      <c r="BA77" s="6">
        <f>求节点(节奏总纲!H$4:H$163,AC$8:AC$167,节奏总纲!AE73)-IF($AV77=1,0,求节点(节奏总纲!H$4:H$163,AC$8:AC$167,节奏总纲!AE72))+求节点(节奏总纲!H$4:H$103,信息索引!AO$4:AO$163,节奏总纲!AE73)</f>
        <v>288560200.8078196</v>
      </c>
      <c r="BC77" s="6">
        <v>2.38</v>
      </c>
      <c r="BD77" s="8">
        <v>70</v>
      </c>
      <c r="BE77" s="34">
        <f t="shared" si="108"/>
        <v>0.22831050228310501</v>
      </c>
      <c r="BF77" s="28">
        <f t="shared" si="109"/>
        <v>0.54337899543378998</v>
      </c>
      <c r="BG77" s="6">
        <f t="shared" si="110"/>
        <v>0.22831050228310501</v>
      </c>
      <c r="BH77" s="35">
        <v>0</v>
      </c>
      <c r="BI77" s="34" t="e">
        <f t="shared" si="111"/>
        <v>#VALUE!</v>
      </c>
      <c r="BJ77" s="6">
        <v>0</v>
      </c>
      <c r="BK77" s="6" t="e">
        <f t="shared" si="112"/>
        <v>#VALUE!</v>
      </c>
      <c r="BL77" s="28" t="e">
        <f>求节点(节奏总纲!D$4:D$163,[4]士兵阶位属性!CY$4:CY$163,节奏总纲!AA73)</f>
        <v>#VALUE!</v>
      </c>
      <c r="BM77" s="34">
        <f t="shared" si="22"/>
        <v>0.25</v>
      </c>
      <c r="BN77" s="6">
        <f t="shared" si="107"/>
        <v>0</v>
      </c>
      <c r="BO77" s="6">
        <f t="shared" si="23"/>
        <v>0.25</v>
      </c>
      <c r="BP77" s="35">
        <f t="shared" si="107"/>
        <v>0.5</v>
      </c>
      <c r="BQ77" s="6" t="e">
        <f t="shared" si="113"/>
        <v>#VALUE!</v>
      </c>
      <c r="BR77" s="8">
        <f t="shared" si="114"/>
        <v>21745841749.35191</v>
      </c>
      <c r="BS77" s="8">
        <f t="shared" si="115"/>
        <v>51755103363.457558</v>
      </c>
      <c r="BT77" s="8">
        <f t="shared" si="116"/>
        <v>21745841749.35191</v>
      </c>
      <c r="BU77" s="8">
        <f t="shared" si="117"/>
        <v>0</v>
      </c>
      <c r="BV77" s="8" t="e">
        <f t="shared" si="118"/>
        <v>#VALUE!</v>
      </c>
      <c r="BW77" s="8">
        <f t="shared" si="119"/>
        <v>0</v>
      </c>
      <c r="BX77" s="8" t="e">
        <f t="shared" si="120"/>
        <v>#VALUE!</v>
      </c>
      <c r="BY77" s="8" t="e">
        <f t="shared" si="121"/>
        <v>#VALUE!</v>
      </c>
      <c r="BZ77" s="8">
        <f t="shared" si="122"/>
        <v>4833093330.9137878</v>
      </c>
      <c r="CA77" s="8">
        <f t="shared" si="123"/>
        <v>0</v>
      </c>
      <c r="CB77" s="8">
        <f t="shared" si="124"/>
        <v>4833093330.9137878</v>
      </c>
      <c r="CC77" s="8">
        <f t="shared" si="125"/>
        <v>9666186661.8275757</v>
      </c>
      <c r="CD77" s="38" t="e">
        <f>SUM(BR$8:BR77)+SUM(BV$8:BV77)+SUM(BZ$8:BZ77)</f>
        <v>#VALUE!</v>
      </c>
      <c r="CE77" s="38">
        <f>SUM(BS$8:BS77)+SUM(BW$8:BW77)+SUM(CA$8:CA77)</f>
        <v>335884663768.06866</v>
      </c>
      <c r="CF77" s="38" t="e">
        <f>SUM(BT$8:BT77)+SUM(BX$8:BX77)+SUM(CB$8:CB77)</f>
        <v>#VALUE!</v>
      </c>
      <c r="CG77" s="38" t="e">
        <f>SUM(BU$8:BU77)+SUM(BY$8:BY77)+SUM(CC$8:CC77)</f>
        <v>#VALUE!</v>
      </c>
      <c r="CH77" s="39" t="e">
        <f t="shared" si="126"/>
        <v>#VALUE!</v>
      </c>
      <c r="CI77" s="39" t="e">
        <f t="shared" si="127"/>
        <v>#VALUE!</v>
      </c>
      <c r="CJ77" s="39" t="e">
        <f t="shared" si="128"/>
        <v>#VALUE!</v>
      </c>
      <c r="CK77" s="39" t="e">
        <f t="shared" si="129"/>
        <v>#VALUE!</v>
      </c>
      <c r="CL77" s="6">
        <v>0.9477002552851872</v>
      </c>
      <c r="CM77" s="8">
        <f t="shared" si="130"/>
        <v>20446281407.525173</v>
      </c>
      <c r="CN77" s="8">
        <f t="shared" si="131"/>
        <v>48662149749.90992</v>
      </c>
      <c r="CO77" s="8">
        <f t="shared" si="132"/>
        <v>20446281407.525173</v>
      </c>
      <c r="CP77" s="8">
        <f t="shared" si="133"/>
        <v>0</v>
      </c>
      <c r="CQ77" s="8" t="e">
        <f t="shared" si="134"/>
        <v>#VALUE!</v>
      </c>
      <c r="CR77" s="8">
        <f t="shared" si="135"/>
        <v>0</v>
      </c>
      <c r="CS77" s="8" t="e">
        <f t="shared" si="136"/>
        <v>#VALUE!</v>
      </c>
      <c r="CT77" s="8" t="e">
        <f t="shared" si="137"/>
        <v>#VALUE!</v>
      </c>
      <c r="CU77" s="8">
        <f t="shared" si="138"/>
        <v>5034457288.3281479</v>
      </c>
      <c r="CV77" s="8">
        <f t="shared" si="139"/>
        <v>0</v>
      </c>
      <c r="CW77" s="8">
        <f t="shared" si="140"/>
        <v>5034457288.3281479</v>
      </c>
      <c r="CX77" s="8">
        <f t="shared" si="141"/>
        <v>10068914576.656296</v>
      </c>
      <c r="CY77" s="38" t="e">
        <f>SUM(CM$8:CM77)+SUM(CQ$8:CQ77)+SUM(CU$8:CU77)</f>
        <v>#VALUE!</v>
      </c>
      <c r="CZ77" s="38">
        <f>SUM(CN$8:CN77)+SUM(CR$8:CR77)+SUM(CV$8:CV77)</f>
        <v>314829222711.59674</v>
      </c>
      <c r="DA77" s="38" t="e">
        <f>SUM(CO$8:CO77)+SUM(CS$8:CS77)+SUM(CW$8:CW77)</f>
        <v>#VALUE!</v>
      </c>
      <c r="DB77" s="38" t="e">
        <f>SUM(CP$8:CP77)+SUM(CT$8:CT77)+SUM(CX$8:CX77)</f>
        <v>#VALUE!</v>
      </c>
      <c r="DC77" s="39" t="e">
        <f t="shared" si="142"/>
        <v>#VALUE!</v>
      </c>
      <c r="DD77" s="39" t="e">
        <f t="shared" si="143"/>
        <v>#VALUE!</v>
      </c>
      <c r="DE77" s="39" t="e">
        <f t="shared" si="144"/>
        <v>#VALUE!</v>
      </c>
      <c r="DF77" s="39" t="e">
        <f t="shared" si="145"/>
        <v>#VALUE!</v>
      </c>
      <c r="DH77" s="8">
        <f t="shared" si="146"/>
        <v>18904885520.485306</v>
      </c>
      <c r="DI77" s="8">
        <f t="shared" si="147"/>
        <v>44993627538.755035</v>
      </c>
      <c r="DJ77" s="8">
        <f t="shared" si="148"/>
        <v>18904885520.485306</v>
      </c>
      <c r="DK77" s="8">
        <f t="shared" si="149"/>
        <v>0</v>
      </c>
      <c r="DL77" s="8" t="e">
        <f t="shared" si="150"/>
        <v>#VALUE!</v>
      </c>
      <c r="DM77" s="8">
        <f t="shared" si="151"/>
        <v>0</v>
      </c>
      <c r="DN77" s="8" t="e">
        <f t="shared" si="152"/>
        <v>#VALUE!</v>
      </c>
      <c r="DO77" s="8" t="e">
        <f t="shared" si="153"/>
        <v>#VALUE!</v>
      </c>
      <c r="DP77" s="8">
        <f t="shared" si="154"/>
        <v>5539882588.0884399</v>
      </c>
      <c r="DQ77" s="8">
        <f t="shared" si="155"/>
        <v>0</v>
      </c>
      <c r="DR77" s="8">
        <f t="shared" si="156"/>
        <v>5539882588.0884399</v>
      </c>
      <c r="DS77" s="8">
        <f t="shared" si="157"/>
        <v>11079765176.17688</v>
      </c>
      <c r="DT77" s="38" t="e">
        <f>SUM(DH$8:DH77)+SUM(DL$8:DL77)+SUM(DP$8:DP77)</f>
        <v>#VALUE!</v>
      </c>
      <c r="DU77" s="38">
        <f>SUM(DI$8:DI77)+SUM(DM$8:DM77)+SUM(DQ$8:DQ77)</f>
        <v>293228962269.02527</v>
      </c>
      <c r="DV77" s="38" t="e">
        <f>SUM(DJ$8:DJ77)+SUM(DN$8:DN77)+SUM(DR$8:DR77)</f>
        <v>#VALUE!</v>
      </c>
      <c r="DW77" s="38" t="e">
        <f>SUM(DK$8:DK77)+SUM(DO$8:DO77)+SUM(DS$8:DS77)</f>
        <v>#VALUE!</v>
      </c>
      <c r="DX77" s="39" t="e">
        <f t="shared" si="158"/>
        <v>#VALUE!</v>
      </c>
      <c r="DY77" s="39" t="e">
        <f t="shared" si="159"/>
        <v>#VALUE!</v>
      </c>
      <c r="DZ77" s="39" t="e">
        <f t="shared" si="160"/>
        <v>#VALUE!</v>
      </c>
      <c r="EA77" s="39" t="e">
        <f t="shared" si="161"/>
        <v>#VALUE!</v>
      </c>
      <c r="EC77" s="8">
        <f t="shared" si="162"/>
        <v>17334866262.735779</v>
      </c>
      <c r="ED77" s="8">
        <f t="shared" si="163"/>
        <v>41256981705.311157</v>
      </c>
      <c r="EE77" s="8">
        <f t="shared" si="164"/>
        <v>17334866262.735779</v>
      </c>
      <c r="EF77" s="8">
        <f t="shared" si="165"/>
        <v>0</v>
      </c>
      <c r="EG77" s="8" t="e">
        <f t="shared" si="166"/>
        <v>#VALUE!</v>
      </c>
      <c r="EH77" s="8">
        <f t="shared" si="167"/>
        <v>0</v>
      </c>
      <c r="EI77" s="8" t="e">
        <f t="shared" si="168"/>
        <v>#VALUE!</v>
      </c>
      <c r="EJ77" s="8" t="e">
        <f t="shared" si="169"/>
        <v>#VALUE!</v>
      </c>
      <c r="EK77" s="8">
        <f t="shared" si="170"/>
        <v>6271925320.8313904</v>
      </c>
      <c r="EL77" s="8">
        <f t="shared" si="171"/>
        <v>0</v>
      </c>
      <c r="EM77" s="8">
        <f t="shared" si="172"/>
        <v>6271925320.8313904</v>
      </c>
      <c r="EN77" s="8">
        <f t="shared" si="173"/>
        <v>12543850641.662781</v>
      </c>
      <c r="EO77" s="38" t="e">
        <f>SUM(EC$8:EC77)+SUM(EG$8:EG77)+SUM(EK$8:EK77)</f>
        <v>#VALUE!</v>
      </c>
      <c r="EP77" s="38">
        <f>SUM(ED$8:ED77)+SUM(EH$8:EH77)+SUM(EL$8:EL77)</f>
        <v>272005208190.53528</v>
      </c>
      <c r="EQ77" s="38" t="e">
        <f>SUM(EE$8:EE77)+SUM(EI$8:EI77)+SUM(EM$8:EM77)</f>
        <v>#VALUE!</v>
      </c>
      <c r="ER77" s="38" t="e">
        <f>SUM(EF$8:EF77)+SUM(EJ$8:EJ77)+SUM(EN$8:EN77)</f>
        <v>#VALUE!</v>
      </c>
      <c r="ES77" s="39" t="e">
        <f t="shared" si="174"/>
        <v>#VALUE!</v>
      </c>
      <c r="ET77" s="39" t="e">
        <f t="shared" si="175"/>
        <v>#VALUE!</v>
      </c>
      <c r="EU77" s="39" t="e">
        <f t="shared" si="176"/>
        <v>#VALUE!</v>
      </c>
      <c r="EV77" s="39" t="e">
        <f t="shared" si="177"/>
        <v>#VALUE!</v>
      </c>
      <c r="EX77" s="8">
        <f t="shared" si="178"/>
        <v>15819819661.08103</v>
      </c>
      <c r="EY77" s="8">
        <f t="shared" si="179"/>
        <v>37651170793.372856</v>
      </c>
      <c r="EZ77" s="8">
        <f t="shared" si="180"/>
        <v>15819819661.08103</v>
      </c>
      <c r="FA77" s="8">
        <f t="shared" si="181"/>
        <v>0</v>
      </c>
      <c r="FB77" s="8" t="e">
        <f t="shared" si="182"/>
        <v>#VALUE!</v>
      </c>
      <c r="FC77" s="8">
        <f t="shared" si="183"/>
        <v>0</v>
      </c>
      <c r="FD77" s="8" t="e">
        <f t="shared" si="184"/>
        <v>#VALUE!</v>
      </c>
      <c r="FE77" s="8" t="e">
        <f t="shared" si="185"/>
        <v>#VALUE!</v>
      </c>
      <c r="FF77" s="8">
        <f t="shared" si="186"/>
        <v>7352371429.0382309</v>
      </c>
      <c r="FG77" s="8">
        <f t="shared" si="187"/>
        <v>0</v>
      </c>
      <c r="FH77" s="8">
        <f t="shared" si="188"/>
        <v>7352371429.0382309</v>
      </c>
      <c r="FI77" s="8">
        <f t="shared" si="189"/>
        <v>14704742858.076462</v>
      </c>
      <c r="FJ77" s="38" t="e">
        <f>SUM(EX$8:EX77)+SUM(FB$8:FB77)+SUM(FF$8:FF77)</f>
        <v>#VALUE!</v>
      </c>
      <c r="FK77" s="38">
        <f>SUM(EY$8:EY77)+SUM(FC$8:FC77)+SUM(FG$8:FG77)</f>
        <v>251305311207.1839</v>
      </c>
      <c r="FL77" s="38" t="e">
        <f>SUM(EZ$8:EZ77)+SUM(FD$8:FD77)+SUM(FH$8:FH77)</f>
        <v>#VALUE!</v>
      </c>
      <c r="FM77" s="38" t="e">
        <f>SUM(FA$8:FA77)+SUM(FE$8:FE77)+SUM(FI$8:FI77)</f>
        <v>#VALUE!</v>
      </c>
      <c r="FN77" s="39" t="e">
        <f t="shared" si="190"/>
        <v>#VALUE!</v>
      </c>
      <c r="FO77" s="39" t="e">
        <f t="shared" si="191"/>
        <v>#VALUE!</v>
      </c>
      <c r="FP77" s="39" t="e">
        <f t="shared" si="192"/>
        <v>#VALUE!</v>
      </c>
      <c r="FQ77" s="39" t="e">
        <f t="shared" si="193"/>
        <v>#VALUE!</v>
      </c>
    </row>
    <row r="78" spans="7:173" x14ac:dyDescent="0.2">
      <c r="G78" s="6">
        <v>71</v>
      </c>
      <c r="H78" s="6">
        <f>'[1]资源-木石铜粮'!BI76</f>
        <v>2892314292.4663196</v>
      </c>
      <c r="I78" s="6">
        <f>'[1]资源-木石铜粮'!BJ76</f>
        <v>2892314292.4663196</v>
      </c>
      <c r="J78" s="6">
        <f>'[1]资源-木石铜粮'!BK76</f>
        <v>2892314292.4663196</v>
      </c>
      <c r="K78" s="6">
        <f>'[1]资源-木石铜粮'!BL76</f>
        <v>2892314292.4663196</v>
      </c>
      <c r="L78" s="6">
        <f>'[1]资源-木石铜粮'!BM76</f>
        <v>2892314292.4663196</v>
      </c>
      <c r="M78" s="6">
        <f>'[1]功能-战损相关'!EM81</f>
        <v>1521476938.6865549</v>
      </c>
      <c r="N78" s="6">
        <f>'[1]功能-战损相关'!EN81</f>
        <v>1962285091.5713806</v>
      </c>
      <c r="O78" s="6">
        <f>'[1]功能-战损相关'!EO81</f>
        <v>2325944765.3739891</v>
      </c>
      <c r="P78" s="6">
        <f>'[1]功能-战损相关'!EP81</f>
        <v>1845785676.4162328</v>
      </c>
      <c r="Q78" s="6">
        <f>'[1]功能-战损相关'!EQ81</f>
        <v>1054700571.5186858</v>
      </c>
      <c r="R78" s="6">
        <f>'[3]功能-圣人研究'!CA78</f>
        <v>686645843.07064545</v>
      </c>
      <c r="S78" s="6">
        <f>'[3]功能-圣人研究'!CB78</f>
        <v>802007329.96796441</v>
      </c>
      <c r="T78" s="6">
        <f>'[3]功能-圣人研究'!CC78</f>
        <v>985204578.56509507</v>
      </c>
      <c r="U78" s="6">
        <f>'[3]功能-圣人研究'!CD78</f>
        <v>1256902802.7382801</v>
      </c>
      <c r="V78" s="6">
        <f>'[3]功能-圣人研究'!CE78</f>
        <v>1674690759.6396453</v>
      </c>
      <c r="X78" s="6">
        <v>71</v>
      </c>
      <c r="Y78" s="6">
        <f>[4]士兵相关信息!AI77</f>
        <v>53000138.337088235</v>
      </c>
      <c r="Z78" s="6">
        <f>[4]士兵相关信息!AJ77</f>
        <v>42594469.489695475</v>
      </c>
      <c r="AA78" s="6">
        <f>[4]士兵相关信息!AK77</f>
        <v>30824773.115699373</v>
      </c>
      <c r="AB78" s="6">
        <f>[4]士兵相关信息!AL77</f>
        <v>17661872.007993583</v>
      </c>
      <c r="AC78" s="6">
        <f>[4]士兵相关信息!AM77</f>
        <v>6316379.74939935</v>
      </c>
      <c r="AE78" s="6">
        <v>71</v>
      </c>
      <c r="AF78" s="6">
        <f>求节点(节奏总纲!D$4:D$163,H$8:H$167,节奏总纲!AA74)-IF($AE78=1,0,求节点(节奏总纲!D$4:D$163,H$8:H$167,节奏总纲!AA73))</f>
        <v>111562173284.24292</v>
      </c>
      <c r="AG78" s="6">
        <f>求节点(节奏总纲!E$4:E$163,I$8:I$167,节奏总纲!AB74)-IF($AE78=1,0,求节点(节奏总纲!E$4:E$163,I$8:I$167,节奏总纲!AB73))</f>
        <v>106388935332.50854</v>
      </c>
      <c r="AH78" s="6">
        <f>求节点(节奏总纲!F$4:F$163,J$8:J$167,节奏总纲!AC74)-IF($AE78=1,0,求节点(节奏总纲!F$4:F$163,J$8:J$167,节奏总纲!AC73))</f>
        <v>102588587388.19641</v>
      </c>
      <c r="AI78" s="6">
        <f>求节点(节奏总纲!G$4:G$163,K$8:K$167,节奏总纲!AD74)-IF($AE78=1,0,求节点(节奏总纲!G$4:G$163,K$8:K$167,节奏总纲!AD73))</f>
        <v>96578459656.130066</v>
      </c>
      <c r="AJ78" s="6">
        <f>求节点(节奏总纲!H$4:H$163,L$8:L$167,节奏总纲!AE74)-IF($AE78=1,0,求节点(节奏总纲!H$4:H$163,L$8:L$167,节奏总纲!AE73))</f>
        <v>88199528692.850281</v>
      </c>
      <c r="AK78" s="6">
        <f>求节点(节奏总纲!D$4:D$163,M$8:M$167,节奏总纲!AA74)-IF($AE78=1,0,求节点(节奏总纲!D$4:D$163,M$8:M$167,节奏总纲!AA73))</f>
        <v>342272128818.50659</v>
      </c>
      <c r="AL78" s="6">
        <f>求节点(节奏总纲!E$4:E$163,N$8:N$167,节奏总纲!AB74)-IF($AE78=1,0,求节点(节奏总纲!E$4:E$163,N$8:N$167,节奏总纲!AB73))</f>
        <v>385957991358.81543</v>
      </c>
      <c r="AM78" s="6">
        <f>求节点(节奏总纲!F$4:F$163,O$8:O$167,节奏总纲!AC74)-IF($AE78=1,0,求节点(节奏总纲!F$4:F$163,O$8:O$167,节奏总纲!AC73))</f>
        <v>380085643824.86255</v>
      </c>
      <c r="AN78" s="6">
        <f>求节点(节奏总纲!G$4:G$163,P$8:P$167,节奏总纲!AD74)-IF($AE78=1,0,求节点(节奏总纲!G$4:G$163,P$8:P$167,节奏总纲!AD73))</f>
        <v>277104656785.06006</v>
      </c>
      <c r="AO78" s="6">
        <f>求节点(节奏总纲!H$4:H$163,Q$8:Q$167,节奏总纲!AE74)-IF($AE78=1,0,求节点(节奏总纲!H$4:H$163,Q$8:Q$167,节奏总纲!AE73))</f>
        <v>133902042247.2821</v>
      </c>
      <c r="AP78" s="6">
        <f>求节点(节奏总纲!D$4:D$163,R$8:R$167,节奏总纲!AA74)-IF($AE78=1,0,求节点(节奏总纲!D$4:D$163,R$8:R$167,节奏总纲!AA73))</f>
        <v>19944701833.329712</v>
      </c>
      <c r="AQ78" s="6">
        <f>求节点(节奏总纲!E$4:E$163,S$8:S$167,节奏总纲!AB74)-IF($AE78=1,0,求节点(节奏总纲!E$4:E$163,S$8:S$167,节奏总纲!AB73))</f>
        <v>20850548982.938431</v>
      </c>
      <c r="AR78" s="6">
        <f>求节点(节奏总纲!F$4:F$163,T$8:T$167,节奏总纲!AC74)-IF($AE78=1,0,求节点(节奏总纲!F$4:F$163,T$8:T$167,节奏总纲!AC73))</f>
        <v>22744234036.381104</v>
      </c>
      <c r="AS78" s="6">
        <f>求节点(节奏总纲!G$4:G$163,U$8:U$167,节奏总纲!AD74)-IF($AE78=1,0,求节点(节奏总纲!G$4:G$163,U$8:U$167,节奏总纲!AD73))</f>
        <v>25756705329.795349</v>
      </c>
      <c r="AT78" s="6">
        <f>求节点(节奏总纲!H$4:H$163,V$8:V$167,节奏总纲!AE74)-IF($AE78=1,0,求节点(节奏总纲!H$4:H$163,V$8:V$167,节奏总纲!AE73))</f>
        <v>29430337357.237579</v>
      </c>
      <c r="AV78" s="6">
        <v>71</v>
      </c>
      <c r="AW78" s="6">
        <f>求节点(节奏总纲!D$4:D$163,Y$8:Y$167,节奏总纲!AA74)-IF($AV78=1,0,求节点(节奏总纲!D$4:D$163,Y$8:Y$167,节奏总纲!AA73))+求节点(节奏总纲!D$4:D$103,信息索引!AK$4:AK$163,节奏总纲!AA74)</f>
        <v>1669037968.4397769</v>
      </c>
      <c r="AX78" s="6">
        <f>求节点(节奏总纲!E$4:E$163,Z$8:Z$167,节奏总纲!AB74)-IF($AV78=1,0,求节点(节奏总纲!E$4:E$163,Z$8:Z$167,节奏总纲!AB73))+求节点(节奏总纲!E$4:E$103,信息索引!AL$4:AL$163,节奏总纲!AB74)</f>
        <v>1335230374.8178613</v>
      </c>
      <c r="AY78" s="6">
        <f>求节点(节奏总纲!F$4:F$163,AA$8:AA$167,节奏总纲!AC74)-IF($AV78=1,0,求节点(节奏总纲!F$4:F$163,AA$8:AA$167,节奏总纲!AC73))+求节点(节奏总纲!F$4:F$103,信息索引!AM$4:AM$163,节奏总纲!AC74)</f>
        <v>1001422781.2001455</v>
      </c>
      <c r="AZ78" s="6">
        <f>求节点(节奏总纲!G$4:G$163,AB$8:AB$167,节奏总纲!AD74)-IF($AV78=1,0,求节点(节奏总纲!G$4:G$163,AB$8:AB$167,节奏总纲!AD73))+求节点(节奏总纲!G$4:G$103,信息索引!AN$4:AN$163,节奏总纲!AD74)</f>
        <v>667615187.58663106</v>
      </c>
      <c r="BA78" s="6">
        <f>求节点(节奏总纲!H$4:H$163,AC$8:AC$167,节奏总纲!AE74)-IF($AV78=1,0,求节点(节奏总纲!H$4:H$163,AC$8:AC$167,节奏总纲!AE73))+求节点(节奏总纲!H$4:H$103,信息索引!AO$4:AO$163,节奏总纲!AE74)</f>
        <v>333807593.63031554</v>
      </c>
      <c r="BC78" s="6">
        <v>2.4</v>
      </c>
      <c r="BD78" s="8">
        <v>71</v>
      </c>
      <c r="BE78" s="34">
        <f t="shared" si="108"/>
        <v>0.22727272727272729</v>
      </c>
      <c r="BF78" s="28">
        <f t="shared" si="109"/>
        <v>0.54545454545454541</v>
      </c>
      <c r="BG78" s="6">
        <f t="shared" si="110"/>
        <v>0.22727272727272729</v>
      </c>
      <c r="BH78" s="35">
        <v>0</v>
      </c>
      <c r="BI78" s="34" t="e">
        <f t="shared" si="111"/>
        <v>#VALUE!</v>
      </c>
      <c r="BJ78" s="6">
        <v>0</v>
      </c>
      <c r="BK78" s="6" t="e">
        <f t="shared" si="112"/>
        <v>#VALUE!</v>
      </c>
      <c r="BL78" s="28" t="e">
        <f>求节点(节奏总纲!D$4:D$163,[4]士兵阶位属性!CY$4:CY$163,节奏总纲!AA74)</f>
        <v>#VALUE!</v>
      </c>
      <c r="BM78" s="34">
        <f t="shared" si="22"/>
        <v>0.25</v>
      </c>
      <c r="BN78" s="6">
        <f t="shared" si="107"/>
        <v>0</v>
      </c>
      <c r="BO78" s="6">
        <f t="shared" si="23"/>
        <v>0.25</v>
      </c>
      <c r="BP78" s="35">
        <f t="shared" si="107"/>
        <v>0.5</v>
      </c>
      <c r="BQ78" s="6" t="e">
        <f t="shared" si="113"/>
        <v>#VALUE!</v>
      </c>
      <c r="BR78" s="8">
        <f t="shared" si="114"/>
        <v>25355039382.782482</v>
      </c>
      <c r="BS78" s="8">
        <f t="shared" si="115"/>
        <v>60852094518.677956</v>
      </c>
      <c r="BT78" s="8">
        <f t="shared" si="116"/>
        <v>25355039382.782482</v>
      </c>
      <c r="BU78" s="8">
        <f t="shared" si="117"/>
        <v>0</v>
      </c>
      <c r="BV78" s="8" t="e">
        <f t="shared" si="118"/>
        <v>#VALUE!</v>
      </c>
      <c r="BW78" s="8">
        <f t="shared" si="119"/>
        <v>0</v>
      </c>
      <c r="BX78" s="8" t="e">
        <f t="shared" si="120"/>
        <v>#VALUE!</v>
      </c>
      <c r="BY78" s="8" t="e">
        <f t="shared" si="121"/>
        <v>#VALUE!</v>
      </c>
      <c r="BZ78" s="8">
        <f t="shared" si="122"/>
        <v>4986175458.332428</v>
      </c>
      <c r="CA78" s="8">
        <f t="shared" si="123"/>
        <v>0</v>
      </c>
      <c r="CB78" s="8">
        <f t="shared" si="124"/>
        <v>4986175458.332428</v>
      </c>
      <c r="CC78" s="8">
        <f t="shared" si="125"/>
        <v>9972350916.664856</v>
      </c>
      <c r="CD78" s="38" t="e">
        <f>SUM(BR$8:BR78)+SUM(BV$8:BV78)+SUM(BZ$8:BZ78)</f>
        <v>#VALUE!</v>
      </c>
      <c r="CE78" s="38">
        <f>SUM(BS$8:BS78)+SUM(BW$8:BW78)+SUM(CA$8:CA78)</f>
        <v>396736758286.74664</v>
      </c>
      <c r="CF78" s="38" t="e">
        <f>SUM(BT$8:BT78)+SUM(BX$8:BX78)+SUM(CB$8:CB78)</f>
        <v>#VALUE!</v>
      </c>
      <c r="CG78" s="38" t="e">
        <f>SUM(BU$8:BU78)+SUM(BY$8:BY78)+SUM(CC$8:CC78)</f>
        <v>#VALUE!</v>
      </c>
      <c r="CH78" s="39" t="e">
        <f t="shared" si="126"/>
        <v>#VALUE!</v>
      </c>
      <c r="CI78" s="39" t="e">
        <f t="shared" si="127"/>
        <v>#VALUE!</v>
      </c>
      <c r="CJ78" s="39" t="e">
        <f t="shared" si="128"/>
        <v>#VALUE!</v>
      </c>
      <c r="CK78" s="39" t="e">
        <f t="shared" si="129"/>
        <v>#VALUE!</v>
      </c>
      <c r="CL78" s="6">
        <v>0.95271808281523973</v>
      </c>
      <c r="CM78" s="8">
        <f t="shared" si="130"/>
        <v>24179303484.661034</v>
      </c>
      <c r="CN78" s="8">
        <f t="shared" si="131"/>
        <v>58030328363.186478</v>
      </c>
      <c r="CO78" s="8">
        <f t="shared" si="132"/>
        <v>24179303484.661034</v>
      </c>
      <c r="CP78" s="8">
        <f t="shared" si="133"/>
        <v>0</v>
      </c>
      <c r="CQ78" s="8" t="e">
        <f t="shared" si="134"/>
        <v>#VALUE!</v>
      </c>
      <c r="CR78" s="8">
        <f t="shared" si="135"/>
        <v>0</v>
      </c>
      <c r="CS78" s="8" t="e">
        <f t="shared" si="136"/>
        <v>#VALUE!</v>
      </c>
      <c r="CT78" s="8" t="e">
        <f t="shared" si="137"/>
        <v>#VALUE!</v>
      </c>
      <c r="CU78" s="8">
        <f t="shared" si="138"/>
        <v>5212637245.7346077</v>
      </c>
      <c r="CV78" s="8">
        <f t="shared" si="139"/>
        <v>0</v>
      </c>
      <c r="CW78" s="8">
        <f t="shared" si="140"/>
        <v>5212637245.7346077</v>
      </c>
      <c r="CX78" s="8">
        <f t="shared" si="141"/>
        <v>10425274491.469215</v>
      </c>
      <c r="CY78" s="38" t="e">
        <f>SUM(CM$8:CM78)+SUM(CQ$8:CQ78)+SUM(CU$8:CU78)</f>
        <v>#VALUE!</v>
      </c>
      <c r="CZ78" s="38">
        <f>SUM(CN$8:CN78)+SUM(CR$8:CR78)+SUM(CV$8:CV78)</f>
        <v>372859551074.7832</v>
      </c>
      <c r="DA78" s="38" t="e">
        <f>SUM(CO$8:CO78)+SUM(CS$8:CS78)+SUM(CW$8:CW78)</f>
        <v>#VALUE!</v>
      </c>
      <c r="DB78" s="38" t="e">
        <f>SUM(CP$8:CP78)+SUM(CT$8:CT78)+SUM(CX$8:CX78)</f>
        <v>#VALUE!</v>
      </c>
      <c r="DC78" s="39" t="e">
        <f t="shared" si="142"/>
        <v>#VALUE!</v>
      </c>
      <c r="DD78" s="39" t="e">
        <f t="shared" si="143"/>
        <v>#VALUE!</v>
      </c>
      <c r="DE78" s="39" t="e">
        <f t="shared" si="144"/>
        <v>#VALUE!</v>
      </c>
      <c r="DF78" s="39" t="e">
        <f t="shared" si="145"/>
        <v>#VALUE!</v>
      </c>
      <c r="DH78" s="8">
        <f t="shared" si="146"/>
        <v>23315588042.771915</v>
      </c>
      <c r="DI78" s="8">
        <f t="shared" si="147"/>
        <v>55957411302.65258</v>
      </c>
      <c r="DJ78" s="8">
        <f t="shared" si="148"/>
        <v>23315588042.771915</v>
      </c>
      <c r="DK78" s="8">
        <f t="shared" si="149"/>
        <v>0</v>
      </c>
      <c r="DL78" s="8" t="e">
        <f t="shared" si="150"/>
        <v>#VALUE!</v>
      </c>
      <c r="DM78" s="8">
        <f t="shared" si="151"/>
        <v>0</v>
      </c>
      <c r="DN78" s="8" t="e">
        <f t="shared" si="152"/>
        <v>#VALUE!</v>
      </c>
      <c r="DO78" s="8" t="e">
        <f t="shared" si="153"/>
        <v>#VALUE!</v>
      </c>
      <c r="DP78" s="8">
        <f t="shared" si="154"/>
        <v>5686058509.0952759</v>
      </c>
      <c r="DQ78" s="8">
        <f t="shared" si="155"/>
        <v>0</v>
      </c>
      <c r="DR78" s="8">
        <f t="shared" si="156"/>
        <v>5686058509.0952759</v>
      </c>
      <c r="DS78" s="8">
        <f t="shared" si="157"/>
        <v>11372117018.190552</v>
      </c>
      <c r="DT78" s="38" t="e">
        <f>SUM(DH$8:DH78)+SUM(DL$8:DL78)+SUM(DP$8:DP78)</f>
        <v>#VALUE!</v>
      </c>
      <c r="DU78" s="38">
        <f>SUM(DI$8:DI78)+SUM(DM$8:DM78)+SUM(DQ$8:DQ78)</f>
        <v>349186373571.67786</v>
      </c>
      <c r="DV78" s="38" t="e">
        <f>SUM(DJ$8:DJ78)+SUM(DN$8:DN78)+SUM(DR$8:DR78)</f>
        <v>#VALUE!</v>
      </c>
      <c r="DW78" s="38" t="e">
        <f>SUM(DK$8:DK78)+SUM(DO$8:DO78)+SUM(DS$8:DS78)</f>
        <v>#VALUE!</v>
      </c>
      <c r="DX78" s="39" t="e">
        <f t="shared" si="158"/>
        <v>#VALUE!</v>
      </c>
      <c r="DY78" s="39" t="e">
        <f t="shared" si="159"/>
        <v>#VALUE!</v>
      </c>
      <c r="DZ78" s="39" t="e">
        <f t="shared" si="160"/>
        <v>#VALUE!</v>
      </c>
      <c r="EA78" s="39" t="e">
        <f t="shared" si="161"/>
        <v>#VALUE!</v>
      </c>
      <c r="EC78" s="8">
        <f t="shared" si="162"/>
        <v>21949649921.847744</v>
      </c>
      <c r="ED78" s="8">
        <f t="shared" si="163"/>
        <v>52679159812.434578</v>
      </c>
      <c r="EE78" s="8">
        <f t="shared" si="164"/>
        <v>21949649921.847744</v>
      </c>
      <c r="EF78" s="8">
        <f t="shared" si="165"/>
        <v>0</v>
      </c>
      <c r="EG78" s="8" t="e">
        <f t="shared" si="166"/>
        <v>#VALUE!</v>
      </c>
      <c r="EH78" s="8">
        <f t="shared" si="167"/>
        <v>0</v>
      </c>
      <c r="EI78" s="8" t="e">
        <f t="shared" si="168"/>
        <v>#VALUE!</v>
      </c>
      <c r="EJ78" s="8" t="e">
        <f t="shared" si="169"/>
        <v>#VALUE!</v>
      </c>
      <c r="EK78" s="8">
        <f t="shared" si="170"/>
        <v>6439176332.4488373</v>
      </c>
      <c r="EL78" s="8">
        <f t="shared" si="171"/>
        <v>0</v>
      </c>
      <c r="EM78" s="8">
        <f t="shared" si="172"/>
        <v>6439176332.4488373</v>
      </c>
      <c r="EN78" s="8">
        <f t="shared" si="173"/>
        <v>12878352664.897675</v>
      </c>
      <c r="EO78" s="38" t="e">
        <f>SUM(EC$8:EC78)+SUM(EG$8:EG78)+SUM(EK$8:EK78)</f>
        <v>#VALUE!</v>
      </c>
      <c r="EP78" s="38">
        <f>SUM(ED$8:ED78)+SUM(EH$8:EH78)+SUM(EL$8:EL78)</f>
        <v>324684368002.96985</v>
      </c>
      <c r="EQ78" s="38" t="e">
        <f>SUM(EE$8:EE78)+SUM(EI$8:EI78)+SUM(EM$8:EM78)</f>
        <v>#VALUE!</v>
      </c>
      <c r="ER78" s="38" t="e">
        <f>SUM(EF$8:EF78)+SUM(EJ$8:EJ78)+SUM(EN$8:EN78)</f>
        <v>#VALUE!</v>
      </c>
      <c r="ES78" s="39" t="e">
        <f t="shared" si="174"/>
        <v>#VALUE!</v>
      </c>
      <c r="ET78" s="39" t="e">
        <f t="shared" si="175"/>
        <v>#VALUE!</v>
      </c>
      <c r="EU78" s="39" t="e">
        <f t="shared" si="176"/>
        <v>#VALUE!</v>
      </c>
      <c r="EV78" s="39" t="e">
        <f t="shared" si="177"/>
        <v>#VALUE!</v>
      </c>
      <c r="EX78" s="8">
        <f t="shared" si="178"/>
        <v>20045347430.193249</v>
      </c>
      <c r="EY78" s="8">
        <f t="shared" si="179"/>
        <v>48108833832.463783</v>
      </c>
      <c r="EZ78" s="8">
        <f t="shared" si="180"/>
        <v>20045347430.193249</v>
      </c>
      <c r="FA78" s="8">
        <f t="shared" si="181"/>
        <v>0</v>
      </c>
      <c r="FB78" s="8" t="e">
        <f t="shared" si="182"/>
        <v>#VALUE!</v>
      </c>
      <c r="FC78" s="8">
        <f t="shared" si="183"/>
        <v>0</v>
      </c>
      <c r="FD78" s="8" t="e">
        <f t="shared" si="184"/>
        <v>#VALUE!</v>
      </c>
      <c r="FE78" s="8" t="e">
        <f t="shared" si="185"/>
        <v>#VALUE!</v>
      </c>
      <c r="FF78" s="8">
        <f t="shared" si="186"/>
        <v>7357584339.3093948</v>
      </c>
      <c r="FG78" s="8">
        <f t="shared" si="187"/>
        <v>0</v>
      </c>
      <c r="FH78" s="8">
        <f t="shared" si="188"/>
        <v>7357584339.3093948</v>
      </c>
      <c r="FI78" s="8">
        <f t="shared" si="189"/>
        <v>14715168678.61879</v>
      </c>
      <c r="FJ78" s="38" t="e">
        <f>SUM(EX$8:EX78)+SUM(FB$8:FB78)+SUM(FF$8:FF78)</f>
        <v>#VALUE!</v>
      </c>
      <c r="FK78" s="38">
        <f>SUM(EY$8:EY78)+SUM(FC$8:FC78)+SUM(FG$8:FG78)</f>
        <v>299414145039.64771</v>
      </c>
      <c r="FL78" s="38" t="e">
        <f>SUM(EZ$8:EZ78)+SUM(FD$8:FD78)+SUM(FH$8:FH78)</f>
        <v>#VALUE!</v>
      </c>
      <c r="FM78" s="38" t="e">
        <f>SUM(FA$8:FA78)+SUM(FE$8:FE78)+SUM(FI$8:FI78)</f>
        <v>#VALUE!</v>
      </c>
      <c r="FN78" s="39" t="e">
        <f t="shared" si="190"/>
        <v>#VALUE!</v>
      </c>
      <c r="FO78" s="39" t="e">
        <f t="shared" si="191"/>
        <v>#VALUE!</v>
      </c>
      <c r="FP78" s="39" t="e">
        <f t="shared" si="192"/>
        <v>#VALUE!</v>
      </c>
      <c r="FQ78" s="39" t="e">
        <f t="shared" si="193"/>
        <v>#VALUE!</v>
      </c>
    </row>
    <row r="79" spans="7:173" x14ac:dyDescent="0.2">
      <c r="G79" s="6">
        <v>72</v>
      </c>
      <c r="H79" s="6">
        <f>'[1]资源-木石铜粮'!BI77</f>
        <v>3203337094.3120017</v>
      </c>
      <c r="I79" s="6">
        <f>'[1]资源-木石铜粮'!BJ77</f>
        <v>3203337094.3120017</v>
      </c>
      <c r="J79" s="6">
        <f>'[1]资源-木石铜粮'!BK77</f>
        <v>3203337094.3120017</v>
      </c>
      <c r="K79" s="6">
        <f>'[1]资源-木石铜粮'!BL77</f>
        <v>3203337094.3120017</v>
      </c>
      <c r="L79" s="6">
        <f>'[1]资源-木石铜粮'!BM77</f>
        <v>3203337094.3120017</v>
      </c>
      <c r="M79" s="6">
        <f>'[1]功能-战损相关'!EM82</f>
        <v>1688212349.2227957</v>
      </c>
      <c r="N79" s="6">
        <f>'[1]功能-战损相关'!EN82</f>
        <v>2179550502.1011195</v>
      </c>
      <c r="O79" s="6">
        <f>'[1]功能-战损相关'!EO82</f>
        <v>2571061037.1022234</v>
      </c>
      <c r="P79" s="6">
        <f>'[1]功能-战损相关'!EP82</f>
        <v>2053125605.4682848</v>
      </c>
      <c r="Q79" s="6">
        <f>'[1]功能-战损相关'!EQ82</f>
        <v>1174533097.5551765</v>
      </c>
      <c r="R79" s="6">
        <f>'[3]功能-圣人研究'!CA79</f>
        <v>753566097.13131881</v>
      </c>
      <c r="S79" s="6">
        <f>'[3]功能-圣人研究'!CB79</f>
        <v>879124044.32909107</v>
      </c>
      <c r="T79" s="6">
        <f>'[3]功能-圣人研究'!CC79</f>
        <v>1076586171.9375925</v>
      </c>
      <c r="U79" s="6">
        <f>'[3]功能-圣人研究'!CD79</f>
        <v>1381981029.2414982</v>
      </c>
      <c r="V79" s="6">
        <f>'[3]功能-圣人研究'!CE79</f>
        <v>1841552892.6829221</v>
      </c>
      <c r="X79" s="6">
        <v>72</v>
      </c>
      <c r="Y79" s="6">
        <f>[4]士兵相关信息!AI78</f>
        <v>58986915.609647289</v>
      </c>
      <c r="Z79" s="6">
        <f>[4]士兵相关信息!AJ78</f>
        <v>47417767.330154844</v>
      </c>
      <c r="AA79" s="6">
        <f>[4]士兵相关信息!AK78</f>
        <v>34500788.543094471</v>
      </c>
      <c r="AB79" s="6">
        <f>[4]士兵相关信息!AL78</f>
        <v>19991093.712508436</v>
      </c>
      <c r="AC79" s="6">
        <f>[4]士兵相关信息!AM78</f>
        <v>7083019.5323326271</v>
      </c>
      <c r="AE79" s="6">
        <v>72</v>
      </c>
      <c r="AF79" s="6">
        <f>求节点(节奏总纲!D$4:D$163,H$8:H$167,节奏总纲!AA75)-IF($AE79=1,0,求节点(节奏总纲!D$4:D$163,H$8:H$167,节奏总纲!AA74))</f>
        <v>130679096914.66235</v>
      </c>
      <c r="AG79" s="6">
        <f>求节点(节奏总纲!E$4:E$163,I$8:I$167,节奏总纲!AB75)-IF($AE79=1,0,求节点(节奏总纲!E$4:E$163,I$8:I$167,节奏总纲!AB74))</f>
        <v>121650349595.84167</v>
      </c>
      <c r="AH79" s="6">
        <f>求节点(节奏总纲!F$4:F$163,J$8:J$167,节奏总纲!AC75)-IF($AE79=1,0,求节点(节奏总纲!F$4:F$163,J$8:J$167,节奏总纲!AC74))</f>
        <v>111907310997.255</v>
      </c>
      <c r="AI79" s="6">
        <f>求节点(节奏总纲!G$4:G$163,K$8:K$167,节奏总纲!AD75)-IF($AE79=1,0,求节点(节奏总纲!G$4:G$163,K$8:K$167,节奏总纲!AD74))</f>
        <v>105199794190.83118</v>
      </c>
      <c r="AJ79" s="6">
        <f>求节点(节奏总纲!H$4:H$163,L$8:L$167,节奏总纲!AE75)-IF($AE79=1,0,求节点(节奏总纲!H$4:H$163,L$8:L$167,节奏总纲!AE74))</f>
        <v>100515546580.63269</v>
      </c>
      <c r="AK79" s="6">
        <f>求节点(节奏总纲!D$4:D$163,M$8:M$167,节奏总纲!AA75)-IF($AE79=1,0,求节点(节奏总纲!D$4:D$163,M$8:M$167,节奏总纲!AA74))</f>
        <v>420395902968.57324</v>
      </c>
      <c r="AL79" s="6">
        <f>求节点(节奏总纲!E$4:E$163,N$8:N$167,节奏总纲!AB75)-IF($AE79=1,0,求节点(节奏总纲!E$4:E$163,N$8:N$167,节奏总纲!AB74))</f>
        <v>473927587418.00049</v>
      </c>
      <c r="AM79" s="6">
        <f>求节点(节奏总纲!F$4:F$163,O$8:O$167,节奏总纲!AC75)-IF($AE79=1,0,求节点(节奏总纲!F$4:F$163,O$8:O$167,节奏总纲!AC74))</f>
        <v>467187372058.50732</v>
      </c>
      <c r="AN79" s="6">
        <f>求节点(节奏总纲!G$4:G$163,P$8:P$167,节奏总纲!AD75)-IF($AE79=1,0,求节点(节奏总纲!G$4:G$163,P$8:P$167,节奏总纲!AD74))</f>
        <v>341050146407.60571</v>
      </c>
      <c r="AO79" s="6">
        <f>求节点(节奏总纲!H$4:H$163,Q$8:Q$167,节奏总纲!AE75)-IF($AE79=1,0,求节点(节奏总纲!H$4:H$163,Q$8:Q$167,节奏总纲!AE74))</f>
        <v>164766986378.1377</v>
      </c>
      <c r="AP79" s="6">
        <f>求节点(节奏总纲!D$4:D$163,R$8:R$167,节奏总纲!AA75)-IF($AE79=1,0,求节点(节奏总纲!D$4:D$163,R$8:R$167,节奏总纲!AA74))</f>
        <v>21013907381.253174</v>
      </c>
      <c r="AQ79" s="6">
        <f>求节点(节奏总纲!E$4:E$163,S$8:S$167,节奏总纲!AB75)-IF($AE79=1,0,求节点(节奏总纲!E$4:E$163,S$8:S$167,节奏总纲!AB74))</f>
        <v>21980037171.658691</v>
      </c>
      <c r="AR79" s="6">
        <f>求节点(节奏总纲!F$4:F$163,T$8:T$167,节奏总纲!AC75)-IF($AE79=1,0,求节点(节奏总纲!F$4:F$163,T$8:T$167,节奏总纲!AC74))</f>
        <v>23833406834.006226</v>
      </c>
      <c r="AS79" s="6">
        <f>求节点(节奏总纲!G$4:G$163,U$8:U$167,节奏总纲!AD75)-IF($AE79=1,0,求节点(节奏总纲!G$4:G$163,U$8:U$167,节奏总纲!AD74))</f>
        <v>26233054415.573792</v>
      </c>
      <c r="AT79" s="6">
        <f>求节点(节奏总纲!H$4:H$163,V$8:V$167,节奏总纲!AE75)-IF($AE79=1,0,求节点(节奏总纲!H$4:H$163,V$8:V$167,节奏总纲!AE74))</f>
        <v>30116839996.559418</v>
      </c>
      <c r="AV79" s="6">
        <v>72</v>
      </c>
      <c r="AW79" s="6">
        <f>求节点(节奏总纲!D$4:D$163,Y$8:Y$167,节奏总纲!AA75)-IF($AV79=1,0,求节点(节奏总纲!D$4:D$163,Y$8:Y$167,节奏总纲!AA74))+求节点(节奏总纲!D$4:D$103,信息索引!AK$4:AK$163,节奏总纲!AA75)</f>
        <v>1930654892.5404124</v>
      </c>
      <c r="AX79" s="6">
        <f>求节点(节奏总纲!E$4:E$163,Z$8:Z$167,节奏总纲!AB75)-IF($AV79=1,0,求节点(节奏总纲!E$4:E$163,Z$8:Z$167,节奏总纲!AB74))+求节点(节奏总纲!E$4:E$103,信息索引!AL$4:AL$163,节奏总纲!AB75)</f>
        <v>1544523914.0983732</v>
      </c>
      <c r="AY79" s="6">
        <f>求节点(节奏总纲!F$4:F$163,AA$8:AA$167,节奏总纲!AC75)-IF($AV79=1,0,求节点(节奏总纲!F$4:F$163,AA$8:AA$167,节奏总纲!AC74))+求节点(节奏总纲!F$4:F$103,信息索引!AM$4:AM$163,节奏总纲!AC75)</f>
        <v>1158392935.6605289</v>
      </c>
      <c r="AZ79" s="6">
        <f>求节点(节奏总纲!G$4:G$163,AB$8:AB$167,节奏总纲!AD75)-IF($AV79=1,0,求节点(节奏总纲!G$4:G$163,AB$8:AB$167,节奏总纲!AD74))+求节点(节奏总纲!G$4:G$103,信息索引!AN$4:AN$163,节奏总纲!AD75)</f>
        <v>772261957.22688556</v>
      </c>
      <c r="BA79" s="6">
        <f>求节点(节奏总纲!H$4:H$163,AC$8:AC$167,节奏总纲!AE75)-IF($AV79=1,0,求节点(节奏总纲!H$4:H$163,AC$8:AC$167,节奏总纲!AE74))+求节点(节奏总纲!H$4:H$103,信息索引!AO$4:AO$163,节奏总纲!AE75)</f>
        <v>386130978.45044279</v>
      </c>
      <c r="BC79" s="6">
        <v>2.42</v>
      </c>
      <c r="BD79" s="8">
        <v>72</v>
      </c>
      <c r="BE79" s="34">
        <f t="shared" si="108"/>
        <v>0.22624434389140274</v>
      </c>
      <c r="BF79" s="28">
        <f t="shared" si="109"/>
        <v>0.54751131221719451</v>
      </c>
      <c r="BG79" s="6">
        <f t="shared" si="110"/>
        <v>0.22624434389140269</v>
      </c>
      <c r="BH79" s="35">
        <v>0</v>
      </c>
      <c r="BI79" s="34" t="e">
        <f t="shared" si="111"/>
        <v>#VALUE!</v>
      </c>
      <c r="BJ79" s="6">
        <v>0</v>
      </c>
      <c r="BK79" s="6" t="e">
        <f t="shared" si="112"/>
        <v>#VALUE!</v>
      </c>
      <c r="BL79" s="28" t="e">
        <f>求节点(节奏总纲!D$4:D$163,[4]士兵阶位属性!CY$4:CY$163,节奏总纲!AA75)</f>
        <v>#VALUE!</v>
      </c>
      <c r="BM79" s="34">
        <f t="shared" si="22"/>
        <v>0.25</v>
      </c>
      <c r="BN79" s="6">
        <f t="shared" si="107"/>
        <v>0</v>
      </c>
      <c r="BO79" s="6">
        <f t="shared" si="23"/>
        <v>0.25</v>
      </c>
      <c r="BP79" s="35">
        <f t="shared" si="107"/>
        <v>0.5</v>
      </c>
      <c r="BQ79" s="6" t="e">
        <f t="shared" si="113"/>
        <v>#VALUE!</v>
      </c>
      <c r="BR79" s="8">
        <f t="shared" si="114"/>
        <v>29565406541.778816</v>
      </c>
      <c r="BS79" s="8">
        <f t="shared" si="115"/>
        <v>71548283831.104721</v>
      </c>
      <c r="BT79" s="8">
        <f t="shared" si="116"/>
        <v>29565406541.778809</v>
      </c>
      <c r="BU79" s="8">
        <f t="shared" si="117"/>
        <v>0</v>
      </c>
      <c r="BV79" s="8" t="e">
        <f t="shared" si="118"/>
        <v>#VALUE!</v>
      </c>
      <c r="BW79" s="8">
        <f t="shared" si="119"/>
        <v>0</v>
      </c>
      <c r="BX79" s="8" t="e">
        <f t="shared" si="120"/>
        <v>#VALUE!</v>
      </c>
      <c r="BY79" s="8" t="e">
        <f t="shared" si="121"/>
        <v>#VALUE!</v>
      </c>
      <c r="BZ79" s="8">
        <f t="shared" si="122"/>
        <v>5253476845.3132935</v>
      </c>
      <c r="CA79" s="8">
        <f t="shared" si="123"/>
        <v>0</v>
      </c>
      <c r="CB79" s="8">
        <f t="shared" si="124"/>
        <v>5253476845.3132935</v>
      </c>
      <c r="CC79" s="8">
        <f t="shared" si="125"/>
        <v>10506953690.626587</v>
      </c>
      <c r="CD79" s="38" t="e">
        <f>SUM(BR$8:BR79)+SUM(BV$8:BV79)+SUM(BZ$8:BZ79)</f>
        <v>#VALUE!</v>
      </c>
      <c r="CE79" s="38">
        <f>SUM(BS$8:BS79)+SUM(BW$8:BW79)+SUM(CA$8:CA79)</f>
        <v>468285042117.85138</v>
      </c>
      <c r="CF79" s="38" t="e">
        <f>SUM(BT$8:BT79)+SUM(BX$8:BX79)+SUM(CB$8:CB79)</f>
        <v>#VALUE!</v>
      </c>
      <c r="CG79" s="38" t="e">
        <f>SUM(BU$8:BU79)+SUM(BY$8:BY79)+SUM(CC$8:CC79)</f>
        <v>#VALUE!</v>
      </c>
      <c r="CH79" s="39" t="e">
        <f t="shared" si="126"/>
        <v>#VALUE!</v>
      </c>
      <c r="CI79" s="39" t="e">
        <f t="shared" si="127"/>
        <v>#VALUE!</v>
      </c>
      <c r="CJ79" s="39" t="e">
        <f t="shared" si="128"/>
        <v>#VALUE!</v>
      </c>
      <c r="CK79" s="39" t="e">
        <f t="shared" si="129"/>
        <v>#VALUE!</v>
      </c>
      <c r="CL79" s="6">
        <v>0.95671810911460797</v>
      </c>
      <c r="CM79" s="8">
        <f t="shared" si="130"/>
        <v>27522703528.47097</v>
      </c>
      <c r="CN79" s="8">
        <f t="shared" si="131"/>
        <v>66604942538.899734</v>
      </c>
      <c r="CO79" s="8">
        <f t="shared" si="132"/>
        <v>27522703528.470963</v>
      </c>
      <c r="CP79" s="8">
        <f t="shared" si="133"/>
        <v>0</v>
      </c>
      <c r="CQ79" s="8" t="e">
        <f t="shared" si="134"/>
        <v>#VALUE!</v>
      </c>
      <c r="CR79" s="8">
        <f t="shared" si="135"/>
        <v>0</v>
      </c>
      <c r="CS79" s="8" t="e">
        <f t="shared" si="136"/>
        <v>#VALUE!</v>
      </c>
      <c r="CT79" s="8" t="e">
        <f t="shared" si="137"/>
        <v>#VALUE!</v>
      </c>
      <c r="CU79" s="8">
        <f t="shared" si="138"/>
        <v>5495009292.9146729</v>
      </c>
      <c r="CV79" s="8">
        <f t="shared" si="139"/>
        <v>0</v>
      </c>
      <c r="CW79" s="8">
        <f t="shared" si="140"/>
        <v>5495009292.9146729</v>
      </c>
      <c r="CX79" s="8">
        <f t="shared" si="141"/>
        <v>10990018585.829346</v>
      </c>
      <c r="CY79" s="38" t="e">
        <f>SUM(CM$8:CM79)+SUM(CQ$8:CQ79)+SUM(CU$8:CU79)</f>
        <v>#VALUE!</v>
      </c>
      <c r="CZ79" s="38">
        <f>SUM(CN$8:CN79)+SUM(CR$8:CR79)+SUM(CV$8:CV79)</f>
        <v>439464493613.68292</v>
      </c>
      <c r="DA79" s="38" t="e">
        <f>SUM(CO$8:CO79)+SUM(CS$8:CS79)+SUM(CW$8:CW79)</f>
        <v>#VALUE!</v>
      </c>
      <c r="DB79" s="38" t="e">
        <f>SUM(CP$8:CP79)+SUM(CT$8:CT79)+SUM(CX$8:CX79)</f>
        <v>#VALUE!</v>
      </c>
      <c r="DC79" s="39" t="e">
        <f t="shared" si="142"/>
        <v>#VALUE!</v>
      </c>
      <c r="DD79" s="39" t="e">
        <f t="shared" si="143"/>
        <v>#VALUE!</v>
      </c>
      <c r="DE79" s="39" t="e">
        <f t="shared" si="144"/>
        <v>#VALUE!</v>
      </c>
      <c r="DF79" s="39" t="e">
        <f t="shared" si="145"/>
        <v>#VALUE!</v>
      </c>
      <c r="DH79" s="8">
        <f t="shared" si="146"/>
        <v>25318396153.225117</v>
      </c>
      <c r="DI79" s="8">
        <f t="shared" si="147"/>
        <v>61270518690.804771</v>
      </c>
      <c r="DJ79" s="8">
        <f t="shared" si="148"/>
        <v>25318396153.225113</v>
      </c>
      <c r="DK79" s="8">
        <f t="shared" si="149"/>
        <v>0</v>
      </c>
      <c r="DL79" s="8" t="e">
        <f t="shared" si="150"/>
        <v>#VALUE!</v>
      </c>
      <c r="DM79" s="8">
        <f t="shared" si="151"/>
        <v>0</v>
      </c>
      <c r="DN79" s="8" t="e">
        <f t="shared" si="152"/>
        <v>#VALUE!</v>
      </c>
      <c r="DO79" s="8" t="e">
        <f t="shared" si="153"/>
        <v>#VALUE!</v>
      </c>
      <c r="DP79" s="8">
        <f t="shared" si="154"/>
        <v>5958351708.5015564</v>
      </c>
      <c r="DQ79" s="8">
        <f t="shared" si="155"/>
        <v>0</v>
      </c>
      <c r="DR79" s="8">
        <f t="shared" si="156"/>
        <v>5958351708.5015564</v>
      </c>
      <c r="DS79" s="8">
        <f t="shared" si="157"/>
        <v>11916703417.003113</v>
      </c>
      <c r="DT79" s="38" t="e">
        <f>SUM(DH$8:DH79)+SUM(DL$8:DL79)+SUM(DP$8:DP79)</f>
        <v>#VALUE!</v>
      </c>
      <c r="DU79" s="38">
        <f>SUM(DI$8:DI79)+SUM(DM$8:DM79)+SUM(DQ$8:DQ79)</f>
        <v>410456892262.4826</v>
      </c>
      <c r="DV79" s="38" t="e">
        <f>SUM(DJ$8:DJ79)+SUM(DN$8:DN79)+SUM(DR$8:DR79)</f>
        <v>#VALUE!</v>
      </c>
      <c r="DW79" s="38" t="e">
        <f>SUM(DK$8:DK79)+SUM(DO$8:DO79)+SUM(DS$8:DS79)</f>
        <v>#VALUE!</v>
      </c>
      <c r="DX79" s="39" t="e">
        <f t="shared" si="158"/>
        <v>#VALUE!</v>
      </c>
      <c r="DY79" s="39" t="e">
        <f t="shared" si="159"/>
        <v>#VALUE!</v>
      </c>
      <c r="DZ79" s="39" t="e">
        <f t="shared" si="160"/>
        <v>#VALUE!</v>
      </c>
      <c r="EA79" s="39" t="e">
        <f t="shared" si="161"/>
        <v>#VALUE!</v>
      </c>
      <c r="EC79" s="8">
        <f t="shared" si="162"/>
        <v>23800858414.215202</v>
      </c>
      <c r="ED79" s="8">
        <f t="shared" si="163"/>
        <v>57598077362.400772</v>
      </c>
      <c r="EE79" s="8">
        <f t="shared" si="164"/>
        <v>23800858414.215195</v>
      </c>
      <c r="EF79" s="8">
        <f t="shared" si="165"/>
        <v>0</v>
      </c>
      <c r="EG79" s="8" t="e">
        <f t="shared" si="166"/>
        <v>#VALUE!</v>
      </c>
      <c r="EH79" s="8">
        <f t="shared" si="167"/>
        <v>0</v>
      </c>
      <c r="EI79" s="8" t="e">
        <f t="shared" si="168"/>
        <v>#VALUE!</v>
      </c>
      <c r="EJ79" s="8" t="e">
        <f t="shared" si="169"/>
        <v>#VALUE!</v>
      </c>
      <c r="EK79" s="8">
        <f t="shared" si="170"/>
        <v>6558263603.8934479</v>
      </c>
      <c r="EL79" s="8">
        <f t="shared" si="171"/>
        <v>0</v>
      </c>
      <c r="EM79" s="8">
        <f t="shared" si="172"/>
        <v>6558263603.8934479</v>
      </c>
      <c r="EN79" s="8">
        <f t="shared" si="173"/>
        <v>13116527207.786896</v>
      </c>
      <c r="EO79" s="38" t="e">
        <f>SUM(EC$8:EC79)+SUM(EG$8:EG79)+SUM(EK$8:EK79)</f>
        <v>#VALUE!</v>
      </c>
      <c r="EP79" s="38">
        <f>SUM(ED$8:ED79)+SUM(EH$8:EH79)+SUM(EL$8:EL79)</f>
        <v>382282445365.37061</v>
      </c>
      <c r="EQ79" s="38" t="e">
        <f>SUM(EE$8:EE79)+SUM(EI$8:EI79)+SUM(EM$8:EM79)</f>
        <v>#VALUE!</v>
      </c>
      <c r="ER79" s="38" t="e">
        <f>SUM(EF$8:EF79)+SUM(EJ$8:EJ79)+SUM(EN$8:EN79)</f>
        <v>#VALUE!</v>
      </c>
      <c r="ES79" s="39" t="e">
        <f t="shared" si="174"/>
        <v>#VALUE!</v>
      </c>
      <c r="ET79" s="39" t="e">
        <f t="shared" si="175"/>
        <v>#VALUE!</v>
      </c>
      <c r="EU79" s="39" t="e">
        <f t="shared" si="176"/>
        <v>#VALUE!</v>
      </c>
      <c r="EV79" s="39" t="e">
        <f t="shared" si="177"/>
        <v>#VALUE!</v>
      </c>
      <c r="EX79" s="8">
        <f t="shared" si="178"/>
        <v>22741073887.020973</v>
      </c>
      <c r="EY79" s="8">
        <f t="shared" si="179"/>
        <v>55033398806.590744</v>
      </c>
      <c r="EZ79" s="8">
        <f t="shared" si="180"/>
        <v>22741073887.020969</v>
      </c>
      <c r="FA79" s="8">
        <f t="shared" si="181"/>
        <v>0</v>
      </c>
      <c r="FB79" s="8" t="e">
        <f t="shared" si="182"/>
        <v>#VALUE!</v>
      </c>
      <c r="FC79" s="8">
        <f t="shared" si="183"/>
        <v>0</v>
      </c>
      <c r="FD79" s="8" t="e">
        <f t="shared" si="184"/>
        <v>#VALUE!</v>
      </c>
      <c r="FE79" s="8" t="e">
        <f t="shared" si="185"/>
        <v>#VALUE!</v>
      </c>
      <c r="FF79" s="8">
        <f t="shared" si="186"/>
        <v>7529209999.1398544</v>
      </c>
      <c r="FG79" s="8">
        <f t="shared" si="187"/>
        <v>0</v>
      </c>
      <c r="FH79" s="8">
        <f t="shared" si="188"/>
        <v>7529209999.1398544</v>
      </c>
      <c r="FI79" s="8">
        <f t="shared" si="189"/>
        <v>15058419998.279709</v>
      </c>
      <c r="FJ79" s="38" t="e">
        <f>SUM(EX$8:EX79)+SUM(FB$8:FB79)+SUM(FF$8:FF79)</f>
        <v>#VALUE!</v>
      </c>
      <c r="FK79" s="38">
        <f>SUM(EY$8:EY79)+SUM(FC$8:FC79)+SUM(FG$8:FG79)</f>
        <v>354447543846.23846</v>
      </c>
      <c r="FL79" s="38" t="e">
        <f>SUM(EZ$8:EZ79)+SUM(FD$8:FD79)+SUM(FH$8:FH79)</f>
        <v>#VALUE!</v>
      </c>
      <c r="FM79" s="38" t="e">
        <f>SUM(FA$8:FA79)+SUM(FE$8:FE79)+SUM(FI$8:FI79)</f>
        <v>#VALUE!</v>
      </c>
      <c r="FN79" s="39" t="e">
        <f t="shared" si="190"/>
        <v>#VALUE!</v>
      </c>
      <c r="FO79" s="39" t="e">
        <f t="shared" si="191"/>
        <v>#VALUE!</v>
      </c>
      <c r="FP79" s="39" t="e">
        <f t="shared" si="192"/>
        <v>#VALUE!</v>
      </c>
      <c r="FQ79" s="39" t="e">
        <f t="shared" si="193"/>
        <v>#VALUE!</v>
      </c>
    </row>
    <row r="80" spans="7:173" x14ac:dyDescent="0.2">
      <c r="G80" s="6">
        <v>73</v>
      </c>
      <c r="H80" s="6">
        <f>'[1]资源-木石铜粮'!BI78</f>
        <v>3541428825.1145449</v>
      </c>
      <c r="I80" s="6">
        <f>'[1]资源-木石铜粮'!BJ78</f>
        <v>3541428825.1145449</v>
      </c>
      <c r="J80" s="6">
        <f>'[1]资源-木石铜粮'!BK78</f>
        <v>3541428825.1145449</v>
      </c>
      <c r="K80" s="6">
        <f>'[1]资源-木石铜粮'!BL78</f>
        <v>3541428825.1145449</v>
      </c>
      <c r="L80" s="6">
        <f>'[1]资源-木石铜粮'!BM78</f>
        <v>3541428825.1145449</v>
      </c>
      <c r="M80" s="6">
        <f>'[1]功能-战损相关'!EM83</f>
        <v>1892530374.369545</v>
      </c>
      <c r="N80" s="6">
        <f>'[1]功能-战损相关'!EN83</f>
        <v>2415997890.2785358</v>
      </c>
      <c r="O80" s="6">
        <f>'[1]功能-战损相关'!EO83</f>
        <v>2846468147.8849106</v>
      </c>
      <c r="P80" s="6">
        <f>'[1]功能-战损相关'!EP83</f>
        <v>2356196268.2063727</v>
      </c>
      <c r="Q80" s="6">
        <f>'[1]功能-战损相关'!EQ83</f>
        <v>1309403835.3171656</v>
      </c>
      <c r="R80" s="6">
        <f>'[3]功能-圣人研究'!CA80</f>
        <v>825646117.5682112</v>
      </c>
      <c r="S80" s="6">
        <f>'[3]功能-圣人研究'!CB80</f>
        <v>961207648.31184077</v>
      </c>
      <c r="T80" s="6">
        <f>'[3]功能-圣人研究'!CC80</f>
        <v>1179544289.4664798</v>
      </c>
      <c r="U80" s="6">
        <f>'[3]功能-圣人研究'!CD80</f>
        <v>1521753365.5287745</v>
      </c>
      <c r="V80" s="6">
        <f>'[3]功能-圣人研究'!CE80</f>
        <v>2032811590.5993075</v>
      </c>
      <c r="X80" s="6">
        <v>73</v>
      </c>
      <c r="Y80" s="6">
        <f>[4]士兵相关信息!AI79</f>
        <v>65951958.618876308</v>
      </c>
      <c r="Z80" s="6">
        <f>[4]士兵相关信息!AJ79</f>
        <v>52529448.036864191</v>
      </c>
      <c r="AA80" s="6">
        <f>[4]士兵相关信息!AK79</f>
        <v>38506706.553797618</v>
      </c>
      <c r="AB80" s="6">
        <f>[4]士兵相关信息!AL79</f>
        <v>22624739.096545838</v>
      </c>
      <c r="AC80" s="6">
        <f>[4]士兵相关信息!AM79</f>
        <v>7973441.8910276974</v>
      </c>
      <c r="AE80" s="6">
        <v>73</v>
      </c>
      <c r="AF80" s="6">
        <f>求节点(节奏总纲!D$4:D$163,H$8:H$167,节奏总纲!AA76)-IF($AE80=1,0,求节点(节奏总纲!D$4:D$163,H$8:H$167,节奏总纲!AA75))</f>
        <v>153068303967.45447</v>
      </c>
      <c r="AG80" s="6">
        <f>求节点(节奏总纲!E$4:E$163,I$8:I$167,节奏总纲!AB76)-IF($AE80=1,0,求节点(节奏总纲!E$4:E$163,I$8:I$167,节奏总纲!AB75))</f>
        <v>143712505115.98987</v>
      </c>
      <c r="AH80" s="6">
        <f>求节点(节奏总纲!F$4:F$163,J$8:J$167,节奏总纲!AC76)-IF($AE80=1,0,求节点(节奏总纲!F$4:F$163,J$8:J$167,节奏总纲!AC75))</f>
        <v>133421377355.66235</v>
      </c>
      <c r="AI80" s="6">
        <f>求节点(节奏总纲!G$4:G$163,K$8:K$167,节奏总纲!AD76)-IF($AE80=1,0,求节点(节奏总纲!G$4:G$163,K$8:K$167,节奏总纲!AD75))</f>
        <v>122838339685.75269</v>
      </c>
      <c r="AJ80" s="6">
        <f>求节点(节奏总纲!H$4:H$163,L$8:L$167,节奏总纲!AE76)-IF($AE80=1,0,求节点(节奏总纲!H$4:H$163,L$8:L$167,节奏总纲!AE75))</f>
        <v>112390316876.24231</v>
      </c>
      <c r="AK80" s="6">
        <f>求节点(节奏总纲!D$4:D$163,M$8:M$167,节奏总纲!AA76)-IF($AE80=1,0,求节点(节奏总纲!D$4:D$163,M$8:M$167,节奏总纲!AA75))</f>
        <v>515142155556.92529</v>
      </c>
      <c r="AL80" s="6">
        <f>求节点(节奏总纲!E$4:E$163,N$8:N$167,节奏总纲!AB76)-IF($AE80=1,0,求节点(节奏总纲!E$4:E$163,N$8:N$167,节奏总纲!AB75))</f>
        <v>580561036129.39111</v>
      </c>
      <c r="AM80" s="6">
        <f>求节点(节奏总纲!F$4:F$163,O$8:O$167,节奏总纲!AC76)-IF($AE80=1,0,求节点(节奏总纲!F$4:F$163,O$8:O$167,节奏总纲!AC75))</f>
        <v>571879083452.16797</v>
      </c>
      <c r="AN80" s="6">
        <f>求节点(节奏总纲!G$4:G$163,P$8:P$167,节奏总纲!AD76)-IF($AE80=1,0,求节点(节奏总纲!G$4:G$163,P$8:P$167,节奏总纲!AD75))</f>
        <v>417257951548.4917</v>
      </c>
      <c r="AO80" s="6">
        <f>求节点(节奏总纲!H$4:H$163,Q$8:Q$167,节奏总纲!AE76)-IF($AE80=1,0,求节点(节奏总纲!H$4:H$163,Q$8:Q$167,节奏总纲!AE75))</f>
        <v>201712991339.9187</v>
      </c>
      <c r="AP80" s="6">
        <f>求节点(节奏总纲!D$4:D$163,R$8:R$167,节奏总纲!AA76)-IF($AE80=1,0,求节点(节奏总纲!D$4:D$163,R$8:R$167,节奏总纲!AA75))</f>
        <v>28296082431.986816</v>
      </c>
      <c r="AQ80" s="6">
        <f>求节点(节奏总纲!E$4:E$163,S$8:S$167,节奏总纲!AB76)-IF($AE80=1,0,求节点(节奏总纲!E$4:E$163,S$8:S$167,节奏总纲!AB75))</f>
        <v>30084727416.952393</v>
      </c>
      <c r="AR80" s="6">
        <f>求节点(节奏总纲!F$4:F$163,T$8:T$167,节奏总纲!AC76)-IF($AE80=1,0,求节点(节奏总纲!F$4:F$163,T$8:T$167,节奏总纲!AC75))</f>
        <v>33417910800.061401</v>
      </c>
      <c r="AS80" s="6">
        <f>求节点(节奏总纲!G$4:G$163,U$8:U$167,节奏总纲!AD76)-IF($AE80=1,0,求节点(节奏总纲!G$4:G$163,U$8:U$167,节奏总纲!AD75))</f>
        <v>38546481039.626465</v>
      </c>
      <c r="AT80" s="6">
        <f>求节点(节奏总纲!H$4:H$163,V$8:V$167,节奏总纲!AE76)-IF($AE80=1,0,求节点(节奏总纲!H$4:H$163,V$8:V$167,节奏总纲!AE75))</f>
        <v>44536661721.547455</v>
      </c>
      <c r="AV80" s="6">
        <v>73</v>
      </c>
      <c r="AW80" s="6">
        <f>求节点(节奏总纲!D$4:D$163,Y$8:Y$167,节奏总纲!AA76)-IF($AV80=1,0,求节点(节奏总纲!D$4:D$163,Y$8:Y$167,节奏总纲!AA75))+求节点(节奏总纲!D$4:D$103,信息索引!AK$4:AK$163,节奏总纲!AA76)</f>
        <v>2233171289.3922935</v>
      </c>
      <c r="AX80" s="6">
        <f>求节点(节奏总纲!E$4:E$163,Z$8:Z$167,节奏总纲!AB76)-IF($AV80=1,0,求节点(节奏总纲!E$4:E$163,Z$8:Z$167,节奏总纲!AB75))+求节点(节奏总纲!E$4:E$103,信息索引!AL$4:AL$163,节奏总纲!AB76)</f>
        <v>1786537031.5798738</v>
      </c>
      <c r="AY80" s="6">
        <f>求节点(节奏总纲!F$4:F$163,AA$8:AA$167,节奏总纲!AC76)-IF($AV80=1,0,求节点(节奏总纲!F$4:F$163,AA$8:AA$167,节奏总纲!AC75))+求节点(节奏总纲!F$4:F$103,信息索引!AM$4:AM$163,节奏总纲!AC76)</f>
        <v>1339902773.7716548</v>
      </c>
      <c r="AZ80" s="6">
        <f>求节点(节奏总纲!G$4:G$163,AB$8:AB$167,节奏总纲!AD76)-IF($AV80=1,0,求节点(节奏总纲!G$4:G$163,AB$8:AB$167,节奏总纲!AD75))+求节点(节奏总纲!G$4:G$103,信息索引!AN$4:AN$163,节奏总纲!AD76)</f>
        <v>893268515.96763778</v>
      </c>
      <c r="BA80" s="6">
        <f>求节点(节奏总纲!H$4:H$163,AC$8:AC$167,节奏总纲!AE76)-IF($AV80=1,0,求节点(节奏总纲!H$4:H$163,AC$8:AC$167,节奏总纲!AE75))+求节点(节奏总纲!H$4:H$103,信息索引!AO$4:AO$163,节奏总纲!AE76)</f>
        <v>446634257.8208189</v>
      </c>
      <c r="BC80" s="6">
        <v>2.44</v>
      </c>
      <c r="BD80" s="8">
        <v>73</v>
      </c>
      <c r="BE80" s="34">
        <f t="shared" si="108"/>
        <v>0.2252252252252252</v>
      </c>
      <c r="BF80" s="28">
        <f t="shared" si="109"/>
        <v>0.5495495495495496</v>
      </c>
      <c r="BG80" s="6">
        <f t="shared" si="110"/>
        <v>0.22522522522522526</v>
      </c>
      <c r="BH80" s="35">
        <v>0</v>
      </c>
      <c r="BI80" s="34" t="e">
        <f t="shared" si="111"/>
        <v>#VALUE!</v>
      </c>
      <c r="BJ80" s="6">
        <v>0</v>
      </c>
      <c r="BK80" s="6" t="e">
        <f t="shared" si="112"/>
        <v>#VALUE!</v>
      </c>
      <c r="BL80" s="28" t="e">
        <f>求节点(节奏总纲!D$4:D$163,[4]士兵阶位属性!CY$4:CY$163,节奏总纲!AA76)</f>
        <v>#VALUE!</v>
      </c>
      <c r="BM80" s="34">
        <f t="shared" si="22"/>
        <v>0.25</v>
      </c>
      <c r="BN80" s="6">
        <f t="shared" si="107"/>
        <v>0</v>
      </c>
      <c r="BO80" s="6">
        <f t="shared" si="23"/>
        <v>0.25</v>
      </c>
      <c r="BP80" s="35">
        <f t="shared" si="107"/>
        <v>0.5</v>
      </c>
      <c r="BQ80" s="6" t="e">
        <f t="shared" si="113"/>
        <v>#VALUE!</v>
      </c>
      <c r="BR80" s="8">
        <f t="shared" si="114"/>
        <v>34474843235.913162</v>
      </c>
      <c r="BS80" s="8">
        <f t="shared" si="115"/>
        <v>84118617495.628143</v>
      </c>
      <c r="BT80" s="8">
        <f t="shared" si="116"/>
        <v>34474843235.91317</v>
      </c>
      <c r="BU80" s="8">
        <f t="shared" si="117"/>
        <v>0</v>
      </c>
      <c r="BV80" s="8" t="e">
        <f t="shared" si="118"/>
        <v>#VALUE!</v>
      </c>
      <c r="BW80" s="8">
        <f t="shared" si="119"/>
        <v>0</v>
      </c>
      <c r="BX80" s="8" t="e">
        <f t="shared" si="120"/>
        <v>#VALUE!</v>
      </c>
      <c r="BY80" s="8" t="e">
        <f t="shared" si="121"/>
        <v>#VALUE!</v>
      </c>
      <c r="BZ80" s="8">
        <f t="shared" si="122"/>
        <v>7074020607.9967041</v>
      </c>
      <c r="CA80" s="8">
        <f t="shared" si="123"/>
        <v>0</v>
      </c>
      <c r="CB80" s="8">
        <f t="shared" si="124"/>
        <v>7074020607.9967041</v>
      </c>
      <c r="CC80" s="8">
        <f t="shared" si="125"/>
        <v>14148041215.993408</v>
      </c>
      <c r="CD80" s="38" t="e">
        <f>SUM(BR$8:BR80)+SUM(BV$8:BV80)+SUM(BZ$8:BZ80)</f>
        <v>#VALUE!</v>
      </c>
      <c r="CE80" s="38">
        <f>SUM(BS$8:BS80)+SUM(BW$8:BW80)+SUM(CA$8:CA80)</f>
        <v>552403659613.47949</v>
      </c>
      <c r="CF80" s="38" t="e">
        <f>SUM(BT$8:BT80)+SUM(BX$8:BX80)+SUM(CB$8:CB80)</f>
        <v>#VALUE!</v>
      </c>
      <c r="CG80" s="38" t="e">
        <f>SUM(BU$8:BU80)+SUM(BY$8:BY80)+SUM(CC$8:CC80)</f>
        <v>#VALUE!</v>
      </c>
      <c r="CH80" s="39" t="e">
        <f t="shared" si="126"/>
        <v>#VALUE!</v>
      </c>
      <c r="CI80" s="39" t="e">
        <f t="shared" si="127"/>
        <v>#VALUE!</v>
      </c>
      <c r="CJ80" s="39" t="e">
        <f t="shared" si="128"/>
        <v>#VALUE!</v>
      </c>
      <c r="CK80" s="39" t="e">
        <f t="shared" si="129"/>
        <v>#VALUE!</v>
      </c>
      <c r="CL80" s="6">
        <v>0.96270859626314031</v>
      </c>
      <c r="CM80" s="8">
        <f t="shared" si="130"/>
        <v>32367681332.430145</v>
      </c>
      <c r="CN80" s="8">
        <f t="shared" si="131"/>
        <v>78977142451.129578</v>
      </c>
      <c r="CO80" s="8">
        <f t="shared" si="132"/>
        <v>32367681332.430157</v>
      </c>
      <c r="CP80" s="8">
        <f t="shared" si="133"/>
        <v>0</v>
      </c>
      <c r="CQ80" s="8" t="e">
        <f t="shared" si="134"/>
        <v>#VALUE!</v>
      </c>
      <c r="CR80" s="8">
        <f t="shared" si="135"/>
        <v>0</v>
      </c>
      <c r="CS80" s="8" t="e">
        <f t="shared" si="136"/>
        <v>#VALUE!</v>
      </c>
      <c r="CT80" s="8" t="e">
        <f t="shared" si="137"/>
        <v>#VALUE!</v>
      </c>
      <c r="CU80" s="8">
        <f t="shared" si="138"/>
        <v>7521181854.2380981</v>
      </c>
      <c r="CV80" s="8">
        <f t="shared" si="139"/>
        <v>0</v>
      </c>
      <c r="CW80" s="8">
        <f t="shared" si="140"/>
        <v>7521181854.2380981</v>
      </c>
      <c r="CX80" s="8">
        <f t="shared" si="141"/>
        <v>15042363708.476196</v>
      </c>
      <c r="CY80" s="38" t="e">
        <f>SUM(CM$8:CM80)+SUM(CQ$8:CQ80)+SUM(CU$8:CU80)</f>
        <v>#VALUE!</v>
      </c>
      <c r="CZ80" s="38">
        <f>SUM(CN$8:CN80)+SUM(CR$8:CR80)+SUM(CV$8:CV80)</f>
        <v>518441636064.8125</v>
      </c>
      <c r="DA80" s="38" t="e">
        <f>SUM(CO$8:CO80)+SUM(CS$8:CS80)+SUM(CW$8:CW80)</f>
        <v>#VALUE!</v>
      </c>
      <c r="DB80" s="38" t="e">
        <f>SUM(CP$8:CP80)+SUM(CT$8:CT80)+SUM(CX$8:CX80)</f>
        <v>#VALUE!</v>
      </c>
      <c r="DC80" s="39" t="e">
        <f t="shared" si="142"/>
        <v>#VALUE!</v>
      </c>
      <c r="DD80" s="39" t="e">
        <f t="shared" si="143"/>
        <v>#VALUE!</v>
      </c>
      <c r="DE80" s="39" t="e">
        <f t="shared" si="144"/>
        <v>#VALUE!</v>
      </c>
      <c r="DF80" s="39" t="e">
        <f t="shared" si="145"/>
        <v>#VALUE!</v>
      </c>
      <c r="DH80" s="8">
        <f t="shared" si="146"/>
        <v>30049859764.788815</v>
      </c>
      <c r="DI80" s="8">
        <f t="shared" si="147"/>
        <v>73321657826.084717</v>
      </c>
      <c r="DJ80" s="8">
        <f t="shared" si="148"/>
        <v>30049859764.788822</v>
      </c>
      <c r="DK80" s="8">
        <f t="shared" si="149"/>
        <v>0</v>
      </c>
      <c r="DL80" s="8" t="e">
        <f t="shared" si="150"/>
        <v>#VALUE!</v>
      </c>
      <c r="DM80" s="8">
        <f t="shared" si="151"/>
        <v>0</v>
      </c>
      <c r="DN80" s="8" t="e">
        <f t="shared" si="152"/>
        <v>#VALUE!</v>
      </c>
      <c r="DO80" s="8" t="e">
        <f t="shared" si="153"/>
        <v>#VALUE!</v>
      </c>
      <c r="DP80" s="8">
        <f t="shared" si="154"/>
        <v>8354477700.0153503</v>
      </c>
      <c r="DQ80" s="8">
        <f t="shared" si="155"/>
        <v>0</v>
      </c>
      <c r="DR80" s="8">
        <f t="shared" si="156"/>
        <v>8354477700.0153503</v>
      </c>
      <c r="DS80" s="8">
        <f t="shared" si="157"/>
        <v>16708955400.030701</v>
      </c>
      <c r="DT80" s="38" t="e">
        <f>SUM(DH$8:DH80)+SUM(DL$8:DL80)+SUM(DP$8:DP80)</f>
        <v>#VALUE!</v>
      </c>
      <c r="DU80" s="38">
        <f>SUM(DI$8:DI80)+SUM(DM$8:DM80)+SUM(DQ$8:DQ80)</f>
        <v>483778550088.56732</v>
      </c>
      <c r="DV80" s="38" t="e">
        <f>SUM(DJ$8:DJ80)+SUM(DN$8:DN80)+SUM(DR$8:DR80)</f>
        <v>#VALUE!</v>
      </c>
      <c r="DW80" s="38" t="e">
        <f>SUM(DK$8:DK80)+SUM(DO$8:DO80)+SUM(DS$8:DS80)</f>
        <v>#VALUE!</v>
      </c>
      <c r="DX80" s="39" t="e">
        <f t="shared" si="158"/>
        <v>#VALUE!</v>
      </c>
      <c r="DY80" s="39" t="e">
        <f t="shared" si="159"/>
        <v>#VALUE!</v>
      </c>
      <c r="DZ80" s="39" t="e">
        <f t="shared" si="160"/>
        <v>#VALUE!</v>
      </c>
      <c r="EA80" s="39" t="e">
        <f t="shared" si="161"/>
        <v>#VALUE!</v>
      </c>
      <c r="EC80" s="8">
        <f t="shared" si="162"/>
        <v>27666292722.016369</v>
      </c>
      <c r="ED80" s="8">
        <f t="shared" si="163"/>
        <v>67505754241.719948</v>
      </c>
      <c r="EE80" s="8">
        <f t="shared" si="164"/>
        <v>27666292722.016373</v>
      </c>
      <c r="EF80" s="8">
        <f t="shared" si="165"/>
        <v>0</v>
      </c>
      <c r="EG80" s="8" t="e">
        <f t="shared" si="166"/>
        <v>#VALUE!</v>
      </c>
      <c r="EH80" s="8">
        <f t="shared" si="167"/>
        <v>0</v>
      </c>
      <c r="EI80" s="8" t="e">
        <f t="shared" si="168"/>
        <v>#VALUE!</v>
      </c>
      <c r="EJ80" s="8" t="e">
        <f t="shared" si="169"/>
        <v>#VALUE!</v>
      </c>
      <c r="EK80" s="8">
        <f t="shared" si="170"/>
        <v>9636620259.9066162</v>
      </c>
      <c r="EL80" s="8">
        <f t="shared" si="171"/>
        <v>0</v>
      </c>
      <c r="EM80" s="8">
        <f t="shared" si="172"/>
        <v>9636620259.9066162</v>
      </c>
      <c r="EN80" s="8">
        <f t="shared" si="173"/>
        <v>19273240519.813232</v>
      </c>
      <c r="EO80" s="38" t="e">
        <f>SUM(EC$8:EC80)+SUM(EG$8:EG80)+SUM(EK$8:EK80)</f>
        <v>#VALUE!</v>
      </c>
      <c r="EP80" s="38">
        <f>SUM(ED$8:ED80)+SUM(EH$8:EH80)+SUM(EL$8:EL80)</f>
        <v>449788199607.09058</v>
      </c>
      <c r="EQ80" s="38" t="e">
        <f>SUM(EE$8:EE80)+SUM(EI$8:EI80)+SUM(EM$8:EM80)</f>
        <v>#VALUE!</v>
      </c>
      <c r="ER80" s="38" t="e">
        <f>SUM(EF$8:EF80)+SUM(EJ$8:EJ80)+SUM(EN$8:EN80)</f>
        <v>#VALUE!</v>
      </c>
      <c r="ES80" s="39" t="e">
        <f t="shared" si="174"/>
        <v>#VALUE!</v>
      </c>
      <c r="ET80" s="39" t="e">
        <f t="shared" si="175"/>
        <v>#VALUE!</v>
      </c>
      <c r="EU80" s="39" t="e">
        <f t="shared" si="176"/>
        <v>#VALUE!</v>
      </c>
      <c r="EV80" s="39" t="e">
        <f t="shared" si="177"/>
        <v>#VALUE!</v>
      </c>
      <c r="EX80" s="8">
        <f t="shared" si="178"/>
        <v>25313134431.586102</v>
      </c>
      <c r="EY80" s="8">
        <f t="shared" si="179"/>
        <v>61764048013.070107</v>
      </c>
      <c r="EZ80" s="8">
        <f t="shared" si="180"/>
        <v>25313134431.586109</v>
      </c>
      <c r="FA80" s="8">
        <f t="shared" si="181"/>
        <v>0</v>
      </c>
      <c r="FB80" s="8" t="e">
        <f t="shared" si="182"/>
        <v>#VALUE!</v>
      </c>
      <c r="FC80" s="8">
        <f t="shared" si="183"/>
        <v>0</v>
      </c>
      <c r="FD80" s="8" t="e">
        <f t="shared" si="184"/>
        <v>#VALUE!</v>
      </c>
      <c r="FE80" s="8" t="e">
        <f t="shared" si="185"/>
        <v>#VALUE!</v>
      </c>
      <c r="FF80" s="8">
        <f t="shared" si="186"/>
        <v>11134165430.386864</v>
      </c>
      <c r="FG80" s="8">
        <f t="shared" si="187"/>
        <v>0</v>
      </c>
      <c r="FH80" s="8">
        <f t="shared" si="188"/>
        <v>11134165430.386864</v>
      </c>
      <c r="FI80" s="8">
        <f t="shared" si="189"/>
        <v>22268330860.773727</v>
      </c>
      <c r="FJ80" s="38" t="e">
        <f>SUM(EX$8:EX80)+SUM(FB$8:FB80)+SUM(FF$8:FF80)</f>
        <v>#VALUE!</v>
      </c>
      <c r="FK80" s="38">
        <f>SUM(EY$8:EY80)+SUM(FC$8:FC80)+SUM(FG$8:FG80)</f>
        <v>416211591859.30859</v>
      </c>
      <c r="FL80" s="38" t="e">
        <f>SUM(EZ$8:EZ80)+SUM(FD$8:FD80)+SUM(FH$8:FH80)</f>
        <v>#VALUE!</v>
      </c>
      <c r="FM80" s="38" t="e">
        <f>SUM(FA$8:FA80)+SUM(FE$8:FE80)+SUM(FI$8:FI80)</f>
        <v>#VALUE!</v>
      </c>
      <c r="FN80" s="39" t="e">
        <f t="shared" si="190"/>
        <v>#VALUE!</v>
      </c>
      <c r="FO80" s="39" t="e">
        <f t="shared" si="191"/>
        <v>#VALUE!</v>
      </c>
      <c r="FP80" s="39" t="e">
        <f t="shared" si="192"/>
        <v>#VALUE!</v>
      </c>
      <c r="FQ80" s="39" t="e">
        <f t="shared" si="193"/>
        <v>#VALUE!</v>
      </c>
    </row>
    <row r="81" spans="7:173" x14ac:dyDescent="0.2">
      <c r="G81" s="6">
        <v>74</v>
      </c>
      <c r="H81" s="6">
        <f>'[1]资源-木石铜粮'!BI79</f>
        <v>3912859737.0998912</v>
      </c>
      <c r="I81" s="6">
        <f>'[1]资源-木石铜粮'!BJ79</f>
        <v>3912859737.0998912</v>
      </c>
      <c r="J81" s="6">
        <f>'[1]资源-木石铜粮'!BK79</f>
        <v>3912859737.0998912</v>
      </c>
      <c r="K81" s="6">
        <f>'[1]资源-木石铜粮'!BL79</f>
        <v>3912859737.0998912</v>
      </c>
      <c r="L81" s="6">
        <f>'[1]资源-木石铜粮'!BM79</f>
        <v>3912859737.0998912</v>
      </c>
      <c r="M81" s="6">
        <f>'[1]功能-战损相关'!EM84</f>
        <v>2114187245.9932814</v>
      </c>
      <c r="N81" s="6">
        <f>'[1]功能-战损相关'!EN84</f>
        <v>2690491899.9960375</v>
      </c>
      <c r="O81" s="6">
        <f>'[1]功能-战损相关'!EO84</f>
        <v>3167513323.0707335</v>
      </c>
      <c r="P81" s="6">
        <f>'[1]功能-战损相关'!EP84</f>
        <v>2656976470.5059056</v>
      </c>
      <c r="Q81" s="6">
        <f>'[1]功能-战损相关'!EQ84</f>
        <v>1465132250.5065546</v>
      </c>
      <c r="R81" s="6">
        <f>'[3]功能-圣人研究'!CA81</f>
        <v>905716200.21510375</v>
      </c>
      <c r="S81" s="6">
        <f>'[3]功能-圣人研究'!CB81</f>
        <v>1053021865.0103453</v>
      </c>
      <c r="T81" s="6">
        <f>'[3]功能-圣人研究'!CC81</f>
        <v>1304253396.1596675</v>
      </c>
      <c r="U81" s="6">
        <f>'[3]功能-圣人研究'!CD81</f>
        <v>1681539661.7789385</v>
      </c>
      <c r="V81" s="6">
        <f>'[3]功能-圣人研究'!CE81</f>
        <v>2244042404.0121789</v>
      </c>
      <c r="X81" s="6">
        <v>74</v>
      </c>
      <c r="Y81" s="6">
        <f>[4]士兵相关信息!AI80</f>
        <v>73756222.711715311</v>
      </c>
      <c r="Z81" s="6">
        <f>[4]士兵相关信息!AJ80</f>
        <v>58408839.056734927</v>
      </c>
      <c r="AA81" s="6">
        <f>[4]士兵相关信息!AK80</f>
        <v>43038646.492010191</v>
      </c>
      <c r="AB81" s="6">
        <f>[4]士兵相关信息!AL80</f>
        <v>25641236.9180668</v>
      </c>
      <c r="AC81" s="6">
        <f>[4]士兵相关信息!AM80</f>
        <v>8993549.4891063273</v>
      </c>
      <c r="AE81" s="6">
        <v>74</v>
      </c>
      <c r="AF81" s="6">
        <f>求节点(节奏总纲!D$4:D$163,H$8:H$167,节奏总纲!AA77)-IF($AE81=1,0,求节点(节奏总纲!D$4:D$163,H$8:H$167,节奏总纲!AA76))</f>
        <v>179291093105.59509</v>
      </c>
      <c r="AG81" s="6">
        <f>求节点(节奏总纲!E$4:E$163,I$8:I$167,节奏总纲!AB77)-IF($AE81=1,0,求节点(节奏总纲!E$4:E$163,I$8:I$167,节奏总纲!AB76))</f>
        <v>171828800194.31982</v>
      </c>
      <c r="AH81" s="6">
        <f>求节点(节奏总纲!F$4:F$163,J$8:J$167,节奏总纲!AC77)-IF($AE81=1,0,求节点(节奏总纲!F$4:F$163,J$8:J$167,节奏总纲!AC76))</f>
        <v>166008737909.13354</v>
      </c>
      <c r="AI81" s="6">
        <f>求节点(节奏总纲!G$4:G$163,K$8:K$167,节奏总纲!AD77)-IF($AE81=1,0,求节点(节奏总纲!G$4:G$163,K$8:K$167,节奏总纲!AD76))</f>
        <v>155802278884.83374</v>
      </c>
      <c r="AJ81" s="6">
        <f>求节点(节奏总纲!H$4:H$163,L$8:L$167,节奏总纲!AE77)-IF($AE81=1,0,求节点(节奏总纲!H$4:H$163,L$8:L$167,节奏总纲!AE76))</f>
        <v>143557831148.30835</v>
      </c>
      <c r="AK81" s="6">
        <f>求节点(节奏总纲!D$4:D$163,M$8:M$167,节奏总纲!AA77)-IF($AE81=1,0,求节点(节奏总纲!D$4:D$163,M$8:M$167,节奏总纲!AA76))</f>
        <v>630655845496.46924</v>
      </c>
      <c r="AL81" s="6">
        <f>求节点(节奏总纲!E$4:E$163,N$8:N$167,节奏总纲!AB77)-IF($AE81=1,0,求节点(节奏总纲!E$4:E$163,N$8:N$167,节奏总纲!AB76))</f>
        <v>710766143330.17334</v>
      </c>
      <c r="AM81" s="6">
        <f>求节点(节奏总纲!F$4:F$163,O$8:O$167,节奏总纲!AC77)-IF($AE81=1,0,求节点(节奏总纲!F$4:F$163,O$8:O$167,节奏总纲!AC76))</f>
        <v>701408530368.05859</v>
      </c>
      <c r="AN81" s="6">
        <f>求节点(节奏总纲!G$4:G$163,P$8:P$167,节奏总纲!AD77)-IF($AE81=1,0,求节点(节奏总纲!G$4:G$163,P$8:P$167,节奏总纲!AD76))</f>
        <v>511895506592.92065</v>
      </c>
      <c r="AO81" s="6">
        <f>求节点(节奏总纲!H$4:H$163,Q$8:Q$167,节奏总纲!AE77)-IF($AE81=1,0,求节点(节奏总纲!H$4:H$163,Q$8:Q$167,节奏总纲!AE76))</f>
        <v>247212137242.40015</v>
      </c>
      <c r="AP81" s="6">
        <f>求节点(节奏总纲!D$4:D$163,R$8:R$167,节奏总纲!AA77)-IF($AE81=1,0,求节点(节奏总纲!D$4:D$163,R$8:R$167,节奏总纲!AA76))</f>
        <v>29540786510.392853</v>
      </c>
      <c r="AQ81" s="6">
        <f>求节点(节奏总纲!E$4:E$163,S$8:S$167,节奏总纲!AB77)-IF($AE81=1,0,求节点(节奏总纲!E$4:E$163,S$8:S$167,节奏总纲!AB76))</f>
        <v>31017387165.079529</v>
      </c>
      <c r="AR81" s="6">
        <f>求节点(节奏总纲!F$4:F$163,T$8:T$167,节奏总纲!AC77)-IF($AE81=1,0,求节点(节奏总纲!F$4:F$163,T$8:T$167,节奏总纲!AC76))</f>
        <v>33227220071.281311</v>
      </c>
      <c r="AS81" s="6">
        <f>求节点(节奏总纲!G$4:G$163,U$8:U$167,节奏总纲!AD77)-IF($AE81=1,0,求节点(节奏总纲!G$4:G$163,U$8:U$167,节奏总纲!AD76))</f>
        <v>37161902737.244751</v>
      </c>
      <c r="AT81" s="6">
        <f>求节点(节奏总纲!H$4:H$163,V$8:V$167,节奏总纲!AE77)-IF($AE81=1,0,求节点(节奏总纲!H$4:H$163,V$8:V$167,节奏总纲!AE76))</f>
        <v>42851611186.218384</v>
      </c>
      <c r="AV81" s="6">
        <v>74</v>
      </c>
      <c r="AW81" s="6">
        <f>求节点(节奏总纲!D$4:D$163,Y$8:Y$167,节奏总纲!AA77)-IF($AV81=1,0,求节点(节奏总纲!D$4:D$163,Y$8:Y$167,节奏总纲!AA76))+求节点(节奏总纲!D$4:D$103,信息索引!AK$4:AK$163,节奏总纲!AA77)</f>
        <v>2582965863.2962165</v>
      </c>
      <c r="AX81" s="6">
        <f>求节点(节奏总纲!E$4:E$163,Z$8:Z$167,节奏总纲!AB77)-IF($AV81=1,0,求节点(节奏总纲!E$4:E$163,Z$8:Z$167,节奏总纲!AB76))+求节点(节奏总纲!E$4:E$103,信息索引!AL$4:AL$163,节奏总纲!AB77)</f>
        <v>2066372690.7030122</v>
      </c>
      <c r="AY81" s="6">
        <f>求节点(节奏总纲!F$4:F$163,AA$8:AA$167,节奏总纲!AC77)-IF($AV81=1,0,求节点(节奏总纲!F$4:F$163,AA$8:AA$167,节奏总纲!AC76))+求节点(节奏总纲!F$4:F$103,信息索引!AM$4:AM$163,节奏总纲!AC77)</f>
        <v>1549779518.1140115</v>
      </c>
      <c r="AZ81" s="6">
        <f>求节点(节奏总纲!G$4:G$163,AB$8:AB$167,节奏总纲!AD77)-IF($AV81=1,0,求节点(节奏总纲!G$4:G$163,AB$8:AB$167,节奏总纲!AD76))+求节点(节奏总纲!G$4:G$103,信息索引!AN$4:AN$163,节奏总纲!AD77)</f>
        <v>1033186345.5292051</v>
      </c>
      <c r="BA81" s="6">
        <f>求节点(节奏总纲!H$4:H$163,AC$8:AC$167,节奏总纲!AE77)-IF($AV81=1,0,求节点(节奏总纲!H$4:H$163,AC$8:AC$167,节奏总纲!AE76))+求节点(节奏总纲!H$4:H$103,信息索引!AO$4:AO$163,节奏总纲!AE77)</f>
        <v>516593172.60160303</v>
      </c>
      <c r="BC81" s="6">
        <v>2.46</v>
      </c>
      <c r="BD81" s="8">
        <v>74</v>
      </c>
      <c r="BE81" s="34">
        <f t="shared" si="108"/>
        <v>0.22421524663677128</v>
      </c>
      <c r="BF81" s="28">
        <f t="shared" si="109"/>
        <v>0.55156950672645744</v>
      </c>
      <c r="BG81" s="6">
        <f t="shared" si="110"/>
        <v>0.22421524663677128</v>
      </c>
      <c r="BH81" s="35">
        <v>0</v>
      </c>
      <c r="BI81" s="34" t="e">
        <f t="shared" si="111"/>
        <v>#VALUE!</v>
      </c>
      <c r="BJ81" s="6">
        <v>0</v>
      </c>
      <c r="BK81" s="6" t="e">
        <f t="shared" si="112"/>
        <v>#VALUE!</v>
      </c>
      <c r="BL81" s="28" t="e">
        <f>求节点(节奏总纲!D$4:D$163,[4]士兵阶位属性!CY$4:CY$163,节奏总纲!AA77)</f>
        <v>#VALUE!</v>
      </c>
      <c r="BM81" s="34">
        <f t="shared" si="22"/>
        <v>0.25</v>
      </c>
      <c r="BN81" s="6">
        <f t="shared" si="107"/>
        <v>0</v>
      </c>
      <c r="BO81" s="6">
        <f t="shared" si="23"/>
        <v>0.25</v>
      </c>
      <c r="BP81" s="35">
        <f t="shared" si="107"/>
        <v>0.5</v>
      </c>
      <c r="BQ81" s="6" t="e">
        <f t="shared" si="113"/>
        <v>#VALUE!</v>
      </c>
      <c r="BR81" s="8">
        <f t="shared" si="114"/>
        <v>40199796660.447327</v>
      </c>
      <c r="BS81" s="8">
        <f t="shared" si="115"/>
        <v>98891499784.700439</v>
      </c>
      <c r="BT81" s="8">
        <f t="shared" si="116"/>
        <v>40199796660.447327</v>
      </c>
      <c r="BU81" s="8">
        <f t="shared" si="117"/>
        <v>0</v>
      </c>
      <c r="BV81" s="8" t="e">
        <f t="shared" si="118"/>
        <v>#VALUE!</v>
      </c>
      <c r="BW81" s="8">
        <f t="shared" si="119"/>
        <v>0</v>
      </c>
      <c r="BX81" s="8" t="e">
        <f t="shared" si="120"/>
        <v>#VALUE!</v>
      </c>
      <c r="BY81" s="8" t="e">
        <f t="shared" si="121"/>
        <v>#VALUE!</v>
      </c>
      <c r="BZ81" s="8">
        <f t="shared" si="122"/>
        <v>7385196627.5982132</v>
      </c>
      <c r="CA81" s="8">
        <f t="shared" si="123"/>
        <v>0</v>
      </c>
      <c r="CB81" s="8">
        <f t="shared" si="124"/>
        <v>7385196627.5982132</v>
      </c>
      <c r="CC81" s="8">
        <f t="shared" si="125"/>
        <v>14770393255.196426</v>
      </c>
      <c r="CD81" s="38" t="e">
        <f>SUM(BR$8:BR81)+SUM(BV$8:BV81)+SUM(BZ$8:BZ81)</f>
        <v>#VALUE!</v>
      </c>
      <c r="CE81" s="38">
        <f>SUM(BS$8:BS81)+SUM(BW$8:BW81)+SUM(CA$8:CA81)</f>
        <v>651295159398.17993</v>
      </c>
      <c r="CF81" s="38" t="e">
        <f>SUM(BT$8:BT81)+SUM(BX$8:BX81)+SUM(CB$8:CB81)</f>
        <v>#VALUE!</v>
      </c>
      <c r="CG81" s="38" t="e">
        <f>SUM(BU$8:BU81)+SUM(BY$8:BY81)+SUM(CC$8:CC81)</f>
        <v>#VALUE!</v>
      </c>
      <c r="CH81" s="39" t="e">
        <f t="shared" si="126"/>
        <v>#VALUE!</v>
      </c>
      <c r="CI81" s="39" t="e">
        <f t="shared" si="127"/>
        <v>#VALUE!</v>
      </c>
      <c r="CJ81" s="39" t="e">
        <f t="shared" si="128"/>
        <v>#VALUE!</v>
      </c>
      <c r="CK81" s="39" t="e">
        <f t="shared" si="129"/>
        <v>#VALUE!</v>
      </c>
      <c r="CL81" s="6">
        <v>0.96732672739890735</v>
      </c>
      <c r="CM81" s="8">
        <f t="shared" si="130"/>
        <v>38526636814.869911</v>
      </c>
      <c r="CN81" s="8">
        <f t="shared" si="131"/>
        <v>94775526564.580002</v>
      </c>
      <c r="CO81" s="8">
        <f t="shared" si="132"/>
        <v>38526636814.869911</v>
      </c>
      <c r="CP81" s="8">
        <f t="shared" si="133"/>
        <v>0</v>
      </c>
      <c r="CQ81" s="8" t="e">
        <f t="shared" si="134"/>
        <v>#VALUE!</v>
      </c>
      <c r="CR81" s="8">
        <f t="shared" si="135"/>
        <v>0</v>
      </c>
      <c r="CS81" s="8" t="e">
        <f t="shared" si="136"/>
        <v>#VALUE!</v>
      </c>
      <c r="CT81" s="8" t="e">
        <f t="shared" si="137"/>
        <v>#VALUE!</v>
      </c>
      <c r="CU81" s="8">
        <f t="shared" si="138"/>
        <v>7754346791.2698822</v>
      </c>
      <c r="CV81" s="8">
        <f t="shared" si="139"/>
        <v>0</v>
      </c>
      <c r="CW81" s="8">
        <f t="shared" si="140"/>
        <v>7754346791.2698822</v>
      </c>
      <c r="CX81" s="8">
        <f t="shared" si="141"/>
        <v>15508693582.539764</v>
      </c>
      <c r="CY81" s="38" t="e">
        <f>SUM(CM$8:CM81)+SUM(CQ$8:CQ81)+SUM(CU$8:CU81)</f>
        <v>#VALUE!</v>
      </c>
      <c r="CZ81" s="38">
        <f>SUM(CN$8:CN81)+SUM(CR$8:CR81)+SUM(CV$8:CV81)</f>
        <v>613217162629.39246</v>
      </c>
      <c r="DA81" s="38" t="e">
        <f>SUM(CO$8:CO81)+SUM(CS$8:CS81)+SUM(CW$8:CW81)</f>
        <v>#VALUE!</v>
      </c>
      <c r="DB81" s="38" t="e">
        <f>SUM(CP$8:CP81)+SUM(CT$8:CT81)+SUM(CX$8:CX81)</f>
        <v>#VALUE!</v>
      </c>
      <c r="DC81" s="39" t="e">
        <f t="shared" si="142"/>
        <v>#VALUE!</v>
      </c>
      <c r="DD81" s="39" t="e">
        <f t="shared" si="143"/>
        <v>#VALUE!</v>
      </c>
      <c r="DE81" s="39" t="e">
        <f t="shared" si="144"/>
        <v>#VALUE!</v>
      </c>
      <c r="DF81" s="39" t="e">
        <f t="shared" si="145"/>
        <v>#VALUE!</v>
      </c>
      <c r="DH81" s="8">
        <f t="shared" si="146"/>
        <v>37221690114.155502</v>
      </c>
      <c r="DI81" s="8">
        <f t="shared" si="147"/>
        <v>91565357680.82254</v>
      </c>
      <c r="DJ81" s="8">
        <f t="shared" si="148"/>
        <v>37221690114.155502</v>
      </c>
      <c r="DK81" s="8">
        <f t="shared" si="149"/>
        <v>0</v>
      </c>
      <c r="DL81" s="8" t="e">
        <f t="shared" si="150"/>
        <v>#VALUE!</v>
      </c>
      <c r="DM81" s="8">
        <f t="shared" si="151"/>
        <v>0</v>
      </c>
      <c r="DN81" s="8" t="e">
        <f t="shared" si="152"/>
        <v>#VALUE!</v>
      </c>
      <c r="DO81" s="8" t="e">
        <f t="shared" si="153"/>
        <v>#VALUE!</v>
      </c>
      <c r="DP81" s="8">
        <f t="shared" si="154"/>
        <v>8306805017.8203278</v>
      </c>
      <c r="DQ81" s="8">
        <f t="shared" si="155"/>
        <v>0</v>
      </c>
      <c r="DR81" s="8">
        <f t="shared" si="156"/>
        <v>8306805017.8203278</v>
      </c>
      <c r="DS81" s="8">
        <f t="shared" si="157"/>
        <v>16613610035.640656</v>
      </c>
      <c r="DT81" s="38" t="e">
        <f>SUM(DH$8:DH81)+SUM(DL$8:DL81)+SUM(DP$8:DP81)</f>
        <v>#VALUE!</v>
      </c>
      <c r="DU81" s="38">
        <f>SUM(DI$8:DI81)+SUM(DM$8:DM81)+SUM(DQ$8:DQ81)</f>
        <v>575343907769.38989</v>
      </c>
      <c r="DV81" s="38" t="e">
        <f>SUM(DJ$8:DJ81)+SUM(DN$8:DN81)+SUM(DR$8:DR81)</f>
        <v>#VALUE!</v>
      </c>
      <c r="DW81" s="38" t="e">
        <f>SUM(DK$8:DK81)+SUM(DO$8:DO81)+SUM(DS$8:DS81)</f>
        <v>#VALUE!</v>
      </c>
      <c r="DX81" s="39" t="e">
        <f t="shared" si="158"/>
        <v>#VALUE!</v>
      </c>
      <c r="DY81" s="39" t="e">
        <f t="shared" si="159"/>
        <v>#VALUE!</v>
      </c>
      <c r="DZ81" s="39" t="e">
        <f t="shared" si="160"/>
        <v>#VALUE!</v>
      </c>
      <c r="EA81" s="39" t="e">
        <f t="shared" si="161"/>
        <v>#VALUE!</v>
      </c>
      <c r="EC81" s="8">
        <f t="shared" si="162"/>
        <v>34933246386.734016</v>
      </c>
      <c r="ED81" s="8">
        <f t="shared" si="163"/>
        <v>85935786111.365707</v>
      </c>
      <c r="EE81" s="8">
        <f t="shared" si="164"/>
        <v>34933246386.734016</v>
      </c>
      <c r="EF81" s="8">
        <f t="shared" si="165"/>
        <v>0</v>
      </c>
      <c r="EG81" s="8" t="e">
        <f t="shared" si="166"/>
        <v>#VALUE!</v>
      </c>
      <c r="EH81" s="8">
        <f t="shared" si="167"/>
        <v>0</v>
      </c>
      <c r="EI81" s="8" t="e">
        <f t="shared" si="168"/>
        <v>#VALUE!</v>
      </c>
      <c r="EJ81" s="8" t="e">
        <f t="shared" si="169"/>
        <v>#VALUE!</v>
      </c>
      <c r="EK81" s="8">
        <f t="shared" si="170"/>
        <v>9290475684.3111877</v>
      </c>
      <c r="EL81" s="8">
        <f t="shared" si="171"/>
        <v>0</v>
      </c>
      <c r="EM81" s="8">
        <f t="shared" si="172"/>
        <v>9290475684.3111877</v>
      </c>
      <c r="EN81" s="8">
        <f t="shared" si="173"/>
        <v>18580951368.622375</v>
      </c>
      <c r="EO81" s="38" t="e">
        <f>SUM(EC$8:EC81)+SUM(EG$8:EG81)+SUM(EK$8:EK81)</f>
        <v>#VALUE!</v>
      </c>
      <c r="EP81" s="38">
        <f>SUM(ED$8:ED81)+SUM(EH$8:EH81)+SUM(EL$8:EL81)</f>
        <v>535723985718.4563</v>
      </c>
      <c r="EQ81" s="38" t="e">
        <f>SUM(EE$8:EE81)+SUM(EI$8:EI81)+SUM(EM$8:EM81)</f>
        <v>#VALUE!</v>
      </c>
      <c r="ER81" s="38" t="e">
        <f>SUM(EF$8:EF81)+SUM(EJ$8:EJ81)+SUM(EN$8:EN81)</f>
        <v>#VALUE!</v>
      </c>
      <c r="ES81" s="39" t="e">
        <f t="shared" si="174"/>
        <v>#VALUE!</v>
      </c>
      <c r="ET81" s="39" t="e">
        <f t="shared" si="175"/>
        <v>#VALUE!</v>
      </c>
      <c r="EU81" s="39" t="e">
        <f t="shared" si="176"/>
        <v>#VALUE!</v>
      </c>
      <c r="EV81" s="39" t="e">
        <f t="shared" si="177"/>
        <v>#VALUE!</v>
      </c>
      <c r="EX81" s="8">
        <f t="shared" si="178"/>
        <v>32187854517.557922</v>
      </c>
      <c r="EY81" s="8">
        <f t="shared" si="179"/>
        <v>79182122113.192505</v>
      </c>
      <c r="EZ81" s="8">
        <f t="shared" si="180"/>
        <v>32187854517.557922</v>
      </c>
      <c r="FA81" s="8">
        <f t="shared" si="181"/>
        <v>0</v>
      </c>
      <c r="FB81" s="8" t="e">
        <f t="shared" si="182"/>
        <v>#VALUE!</v>
      </c>
      <c r="FC81" s="8">
        <f t="shared" si="183"/>
        <v>0</v>
      </c>
      <c r="FD81" s="8" t="e">
        <f t="shared" si="184"/>
        <v>#VALUE!</v>
      </c>
      <c r="FE81" s="8" t="e">
        <f t="shared" si="185"/>
        <v>#VALUE!</v>
      </c>
      <c r="FF81" s="8">
        <f t="shared" si="186"/>
        <v>10712902796.554596</v>
      </c>
      <c r="FG81" s="8">
        <f t="shared" si="187"/>
        <v>0</v>
      </c>
      <c r="FH81" s="8">
        <f t="shared" si="188"/>
        <v>10712902796.554596</v>
      </c>
      <c r="FI81" s="8">
        <f t="shared" si="189"/>
        <v>21425805593.109192</v>
      </c>
      <c r="FJ81" s="38" t="e">
        <f>SUM(EX$8:EX81)+SUM(FB$8:FB81)+SUM(FF$8:FF81)</f>
        <v>#VALUE!</v>
      </c>
      <c r="FK81" s="38">
        <f>SUM(EY$8:EY81)+SUM(FC$8:FC81)+SUM(FG$8:FG81)</f>
        <v>495393713972.5011</v>
      </c>
      <c r="FL81" s="38" t="e">
        <f>SUM(EZ$8:EZ81)+SUM(FD$8:FD81)+SUM(FH$8:FH81)</f>
        <v>#VALUE!</v>
      </c>
      <c r="FM81" s="38" t="e">
        <f>SUM(FA$8:FA81)+SUM(FE$8:FE81)+SUM(FI$8:FI81)</f>
        <v>#VALUE!</v>
      </c>
      <c r="FN81" s="39" t="e">
        <f t="shared" si="190"/>
        <v>#VALUE!</v>
      </c>
      <c r="FO81" s="39" t="e">
        <f t="shared" si="191"/>
        <v>#VALUE!</v>
      </c>
      <c r="FP81" s="39" t="e">
        <f t="shared" si="192"/>
        <v>#VALUE!</v>
      </c>
      <c r="FQ81" s="39" t="e">
        <f t="shared" si="193"/>
        <v>#VALUE!</v>
      </c>
    </row>
    <row r="82" spans="7:173" x14ac:dyDescent="0.2">
      <c r="G82" s="6">
        <v>75</v>
      </c>
      <c r="H82" s="6">
        <f>'[1]资源-木石铜粮'!BI80</f>
        <v>4315732310.2962246</v>
      </c>
      <c r="I82" s="6">
        <f>'[1]资源-木石铜粮'!BJ80</f>
        <v>4315732310.2962246</v>
      </c>
      <c r="J82" s="6">
        <f>'[1]资源-木石铜粮'!BK80</f>
        <v>4315732310.2962246</v>
      </c>
      <c r="K82" s="6">
        <f>'[1]资源-木石铜粮'!BL80</f>
        <v>4315732310.2962246</v>
      </c>
      <c r="L82" s="6">
        <f>'[1]资源-木石铜粮'!BM80</f>
        <v>4315732310.2962246</v>
      </c>
      <c r="M82" s="6">
        <f>'[1]功能-战损相关'!EM85</f>
        <v>2357157147.8904228</v>
      </c>
      <c r="N82" s="6">
        <f>'[1]功能-战损相关'!EN85</f>
        <v>3054682344.6989441</v>
      </c>
      <c r="O82" s="6">
        <f>'[1]功能-战损相关'!EO85</f>
        <v>3526593584.7712312</v>
      </c>
      <c r="P82" s="6">
        <f>'[1]功能-战损相关'!EP85</f>
        <v>2974105441.7520957</v>
      </c>
      <c r="Q82" s="6">
        <f>'[1]功能-战损相关'!EQ85</f>
        <v>1642266807.9481511</v>
      </c>
      <c r="R82" s="6">
        <f>'[3]功能-圣人研究'!CA82</f>
        <v>991533189.9391309</v>
      </c>
      <c r="S82" s="6">
        <f>'[3]功能-圣人研究'!CB82</f>
        <v>1164362004.6439269</v>
      </c>
      <c r="T82" s="6">
        <f>'[3]功能-圣人研究'!CC82</f>
        <v>1439581801.1598115</v>
      </c>
      <c r="U82" s="6">
        <f>'[3]功能-圣人研究'!CD82</f>
        <v>1857937743.349385</v>
      </c>
      <c r="V82" s="6">
        <f>'[3]功能-圣人研究'!CE82</f>
        <v>2483990424.8430624</v>
      </c>
      <c r="X82" s="6">
        <v>75</v>
      </c>
      <c r="Y82" s="6">
        <f>[4]士兵相关信息!AI81</f>
        <v>82246257.388433829</v>
      </c>
      <c r="Z82" s="6">
        <f>[4]士兵相关信息!AJ81</f>
        <v>65397560.852220587</v>
      </c>
      <c r="AA82" s="6">
        <f>[4]士兵相关信息!AK81</f>
        <v>47940802.648670495</v>
      </c>
      <c r="AB82" s="6">
        <f>[4]士兵相关信息!AL81</f>
        <v>28915403.716017894</v>
      </c>
      <c r="AC82" s="6">
        <f>[4]士兵相关信息!AM81</f>
        <v>10148292.870088331</v>
      </c>
      <c r="AE82" s="6">
        <v>75</v>
      </c>
      <c r="AF82" s="6">
        <f>求节点(节奏总纲!D$4:D$163,H$8:H$167,节奏总纲!AA78)-IF($AE82=1,0,求节点(节奏总纲!D$4:D$163,H$8:H$167,节奏总纲!AA77))</f>
        <v>209921089795.51831</v>
      </c>
      <c r="AG82" s="6">
        <f>求节点(节奏总纲!E$4:E$163,I$8:I$167,节奏总纲!AB78)-IF($AE82=1,0,求节点(节奏总纲!E$4:E$163,I$8:I$167,节奏总纲!AB77))</f>
        <v>196043963348.19556</v>
      </c>
      <c r="AH82" s="6">
        <f>求节点(节奏总纲!F$4:F$163,J$8:J$167,节奏总纲!AC78)-IF($AE82=1,0,求节点(节奏总纲!F$4:F$163,J$8:J$167,节奏总纲!AC77))</f>
        <v>180668878457.74744</v>
      </c>
      <c r="AI82" s="6">
        <f>求节点(节奏总纲!G$4:G$163,K$8:K$167,节奏总纲!AD78)-IF($AE82=1,0,求节点(节奏总纲!G$4:G$163,K$8:K$167,节奏总纲!AD77))</f>
        <v>170622086231.57654</v>
      </c>
      <c r="AJ82" s="6">
        <f>求节点(节奏总纲!H$4:H$163,L$8:L$167,节奏总纲!AE78)-IF($AE82=1,0,求节点(节奏总纲!H$4:H$163,L$8:L$167,节奏总纲!AE77))</f>
        <v>162746518998.99304</v>
      </c>
      <c r="AK82" s="6">
        <f>求节点(节奏总纲!D$4:D$163,M$8:M$167,节奏总纲!AA78)-IF($AE82=1,0,求节点(节奏总纲!D$4:D$163,M$8:M$167,节奏总纲!AA77))</f>
        <v>779852037489.47607</v>
      </c>
      <c r="AL82" s="6">
        <f>求节点(节奏总纲!E$4:E$163,N$8:N$167,节奏总纲!AB78)-IF($AE82=1,0,求节点(节奏总纲!E$4:E$163,N$8:N$167,节奏总纲!AB77))</f>
        <v>881294870738.1543</v>
      </c>
      <c r="AM82" s="6">
        <f>求节点(节奏总纲!F$4:F$163,O$8:O$167,节奏总纲!AC78)-IF($AE82=1,0,求节点(节奏总纲!F$4:F$163,O$8:O$167,节奏总纲!AC77))</f>
        <v>869966244194.56006</v>
      </c>
      <c r="AN82" s="6">
        <f>求节点(节奏总纲!G$4:G$163,P$8:P$167,节奏总纲!AD78)-IF($AE82=1,0,求节点(节奏总纲!G$4:G$163,P$8:P$167,节奏总纲!AD77))</f>
        <v>635660550186.13818</v>
      </c>
      <c r="AO82" s="6">
        <f>求节点(节奏总纲!H$4:H$163,Q$8:Q$167,节奏总纲!AE78)-IF($AE82=1,0,求节点(节奏总纲!H$4:H$163,Q$8:Q$167,节奏总纲!AE77))</f>
        <v>307366409287.33252</v>
      </c>
      <c r="AP82" s="6">
        <f>求节点(节奏总纲!D$4:D$163,R$8:R$167,节奏总纲!AA78)-IF($AE82=1,0,求节点(节奏总纲!D$4:D$163,R$8:R$167,节奏总纲!AA77))</f>
        <v>30411092222.509613</v>
      </c>
      <c r="AQ82" s="6">
        <f>求节点(节奏总纲!E$4:E$163,S$8:S$167,节奏总纲!AB78)-IF($AE82=1,0,求节点(节奏总纲!E$4:E$163,S$8:S$167,节奏总纲!AB77))</f>
        <v>31269640189.40802</v>
      </c>
      <c r="AR82" s="6">
        <f>求节点(节奏总纲!F$4:F$163,T$8:T$167,节奏总纲!AC78)-IF($AE82=1,0,求节点(节奏总纲!F$4:F$163,T$8:T$167,节奏总纲!AC77))</f>
        <v>35125688415.86792</v>
      </c>
      <c r="AS82" s="6">
        <f>求节点(节奏总纲!G$4:G$163,U$8:U$167,节奏总纲!AD78)-IF($AE82=1,0,求节点(节奏总纲!G$4:G$163,U$8:U$167,节奏总纲!AD77))</f>
        <v>39952898881.565125</v>
      </c>
      <c r="AT82" s="6">
        <f>求节点(节奏总纲!H$4:H$163,V$8:V$167,节奏总纲!AE78)-IF($AE82=1,0,求节点(节奏总纲!H$4:H$163,V$8:V$167,节奏总纲!AE77))</f>
        <v>45879277785.964417</v>
      </c>
      <c r="AV82" s="6">
        <v>75</v>
      </c>
      <c r="AW82" s="6">
        <f>求节点(节奏总纲!D$4:D$163,Y$8:Y$167,节奏总纲!AA78)-IF($AV82=1,0,求节点(节奏总纲!D$4:D$163,Y$8:Y$167,节奏总纲!AA77))+求节点(节奏总纲!D$4:D$103,信息索引!AK$4:AK$163,节奏总纲!AA78)</f>
        <v>2987409987.7722964</v>
      </c>
      <c r="AX82" s="6">
        <f>求节点(节奏总纲!E$4:E$163,Z$8:Z$167,节奏总纲!AB78)-IF($AV82=1,0,求节点(节奏总纲!E$4:E$163,Z$8:Z$167,节奏总纲!AB77))+求节点(节奏总纲!E$4:E$103,信息索引!AL$4:AL$163,节奏总纲!AB78)</f>
        <v>2389927990.2838798</v>
      </c>
      <c r="AY82" s="6">
        <f>求节点(节奏总纲!F$4:F$163,AA$8:AA$167,节奏总纲!AC78)-IF($AV82=1,0,求节点(节奏总纲!F$4:F$163,AA$8:AA$167,节奏总纲!AC77))+求节点(节奏总纲!F$4:F$103,信息索引!AM$4:AM$163,节奏总纲!AC78)</f>
        <v>1792445992.7996576</v>
      </c>
      <c r="AZ82" s="6">
        <f>求节点(节奏总纲!G$4:G$163,AB$8:AB$167,节奏总纲!AD78)-IF($AV82=1,0,求节点(节奏总纲!G$4:G$163,AB$8:AB$167,节奏总纲!AD77))+求节点(节奏总纲!G$4:G$103,信息索引!AN$4:AN$163,节奏总纲!AD78)</f>
        <v>1194963995.3196418</v>
      </c>
      <c r="BA82" s="6">
        <f>求节点(节奏总纲!H$4:H$163,AC$8:AC$167,节奏总纲!AE78)-IF($AV82=1,0,求节点(节奏总纲!H$4:H$163,AC$8:AC$167,节奏总纲!AE77))+求节点(节奏总纲!H$4:H$103,信息索引!AO$4:AO$163,节奏总纲!AE78)</f>
        <v>597481997.49681997</v>
      </c>
      <c r="BC82" s="6">
        <v>2.48</v>
      </c>
      <c r="BD82" s="8">
        <v>75</v>
      </c>
      <c r="BE82" s="34">
        <f t="shared" si="108"/>
        <v>0.22321428571428575</v>
      </c>
      <c r="BF82" s="28">
        <f t="shared" si="109"/>
        <v>0.55357142857142849</v>
      </c>
      <c r="BG82" s="6">
        <f t="shared" si="110"/>
        <v>0.2232142857142857</v>
      </c>
      <c r="BH82" s="35">
        <v>0</v>
      </c>
      <c r="BI82" s="34" t="e">
        <f t="shared" si="111"/>
        <v>#VALUE!</v>
      </c>
      <c r="BJ82" s="6">
        <v>0</v>
      </c>
      <c r="BK82" s="6" t="e">
        <f t="shared" si="112"/>
        <v>#VALUE!</v>
      </c>
      <c r="BL82" s="28" t="e">
        <f>求节点(节奏总纲!D$4:D$163,[4]士兵阶位属性!CY$4:CY$163,节奏总纲!AA78)</f>
        <v>#VALUE!</v>
      </c>
      <c r="BM82" s="34">
        <f t="shared" si="22"/>
        <v>0.25</v>
      </c>
      <c r="BN82" s="6">
        <f t="shared" si="107"/>
        <v>0</v>
      </c>
      <c r="BO82" s="6">
        <f t="shared" si="23"/>
        <v>0.25</v>
      </c>
      <c r="BP82" s="35">
        <f t="shared" si="107"/>
        <v>0.5</v>
      </c>
      <c r="BQ82" s="6" t="e">
        <f t="shared" si="113"/>
        <v>#VALUE!</v>
      </c>
      <c r="BR82" s="8">
        <f t="shared" si="114"/>
        <v>46857386115.07106</v>
      </c>
      <c r="BS82" s="8">
        <f t="shared" si="115"/>
        <v>116206317565.37619</v>
      </c>
      <c r="BT82" s="8">
        <f t="shared" si="116"/>
        <v>46857386115.071045</v>
      </c>
      <c r="BU82" s="8">
        <f t="shared" si="117"/>
        <v>0</v>
      </c>
      <c r="BV82" s="8" t="e">
        <f t="shared" si="118"/>
        <v>#VALUE!</v>
      </c>
      <c r="BW82" s="8">
        <f t="shared" si="119"/>
        <v>0</v>
      </c>
      <c r="BX82" s="8" t="e">
        <f t="shared" si="120"/>
        <v>#VALUE!</v>
      </c>
      <c r="BY82" s="8" t="e">
        <f t="shared" si="121"/>
        <v>#VALUE!</v>
      </c>
      <c r="BZ82" s="8">
        <f t="shared" si="122"/>
        <v>7602773055.6274033</v>
      </c>
      <c r="CA82" s="8">
        <f t="shared" si="123"/>
        <v>0</v>
      </c>
      <c r="CB82" s="8">
        <f t="shared" si="124"/>
        <v>7602773055.6274033</v>
      </c>
      <c r="CC82" s="8">
        <f t="shared" si="125"/>
        <v>15205546111.254807</v>
      </c>
      <c r="CD82" s="38" t="e">
        <f>SUM(BR$8:BR82)+SUM(BV$8:BV82)+SUM(BZ$8:BZ82)</f>
        <v>#VALUE!</v>
      </c>
      <c r="CE82" s="38">
        <f>SUM(BS$8:BS82)+SUM(BW$8:BW82)+SUM(CA$8:CA82)</f>
        <v>767501476963.55615</v>
      </c>
      <c r="CF82" s="38" t="e">
        <f>SUM(BT$8:BT82)+SUM(BX$8:BX82)+SUM(CB$8:CB82)</f>
        <v>#VALUE!</v>
      </c>
      <c r="CG82" s="38" t="e">
        <f>SUM(BU$8:BU82)+SUM(BY$8:BY82)+SUM(CC$8:CC82)</f>
        <v>#VALUE!</v>
      </c>
      <c r="CH82" s="39" t="e">
        <f t="shared" si="126"/>
        <v>#VALUE!</v>
      </c>
      <c r="CI82" s="39" t="e">
        <f t="shared" si="127"/>
        <v>#VALUE!</v>
      </c>
      <c r="CJ82" s="39" t="e">
        <f t="shared" si="128"/>
        <v>#VALUE!</v>
      </c>
      <c r="CK82" s="39" t="e">
        <f t="shared" si="129"/>
        <v>#VALUE!</v>
      </c>
      <c r="CL82" s="6">
        <v>0.97081920404181288</v>
      </c>
      <c r="CM82" s="8">
        <f t="shared" si="130"/>
        <v>43759813247.365089</v>
      </c>
      <c r="CN82" s="8">
        <f t="shared" si="131"/>
        <v>108524336853.46538</v>
      </c>
      <c r="CO82" s="8">
        <f t="shared" si="132"/>
        <v>43759813247.365074</v>
      </c>
      <c r="CP82" s="8">
        <f t="shared" si="133"/>
        <v>0</v>
      </c>
      <c r="CQ82" s="8" t="e">
        <f t="shared" si="134"/>
        <v>#VALUE!</v>
      </c>
      <c r="CR82" s="8">
        <f t="shared" si="135"/>
        <v>0</v>
      </c>
      <c r="CS82" s="8" t="e">
        <f t="shared" si="136"/>
        <v>#VALUE!</v>
      </c>
      <c r="CT82" s="8" t="e">
        <f t="shared" si="137"/>
        <v>#VALUE!</v>
      </c>
      <c r="CU82" s="8">
        <f t="shared" si="138"/>
        <v>7817410047.352005</v>
      </c>
      <c r="CV82" s="8">
        <f t="shared" si="139"/>
        <v>0</v>
      </c>
      <c r="CW82" s="8">
        <f t="shared" si="140"/>
        <v>7817410047.352005</v>
      </c>
      <c r="CX82" s="8">
        <f t="shared" si="141"/>
        <v>15634820094.70401</v>
      </c>
      <c r="CY82" s="38" t="e">
        <f>SUM(CM$8:CM82)+SUM(CQ$8:CQ82)+SUM(CU$8:CU82)</f>
        <v>#VALUE!</v>
      </c>
      <c r="CZ82" s="38">
        <f>SUM(CN$8:CN82)+SUM(CR$8:CR82)+SUM(CV$8:CV82)</f>
        <v>721741499482.85779</v>
      </c>
      <c r="DA82" s="38" t="e">
        <f>SUM(CO$8:CO82)+SUM(CS$8:CS82)+SUM(CW$8:CW82)</f>
        <v>#VALUE!</v>
      </c>
      <c r="DB82" s="38" t="e">
        <f>SUM(CP$8:CP82)+SUM(CT$8:CT82)+SUM(CX$8:CX82)</f>
        <v>#VALUE!</v>
      </c>
      <c r="DC82" s="39" t="e">
        <f t="shared" si="142"/>
        <v>#VALUE!</v>
      </c>
      <c r="DD82" s="39" t="e">
        <f t="shared" si="143"/>
        <v>#VALUE!</v>
      </c>
      <c r="DE82" s="39" t="e">
        <f t="shared" si="144"/>
        <v>#VALUE!</v>
      </c>
      <c r="DF82" s="39" t="e">
        <f t="shared" si="145"/>
        <v>#VALUE!</v>
      </c>
      <c r="DH82" s="8">
        <f t="shared" si="146"/>
        <v>40327874655.7472</v>
      </c>
      <c r="DI82" s="8">
        <f t="shared" si="147"/>
        <v>100013129146.25304</v>
      </c>
      <c r="DJ82" s="8">
        <f t="shared" si="148"/>
        <v>40327874655.747192</v>
      </c>
      <c r="DK82" s="8">
        <f t="shared" si="149"/>
        <v>0</v>
      </c>
      <c r="DL82" s="8" t="e">
        <f t="shared" si="150"/>
        <v>#VALUE!</v>
      </c>
      <c r="DM82" s="8">
        <f t="shared" si="151"/>
        <v>0</v>
      </c>
      <c r="DN82" s="8" t="e">
        <f t="shared" si="152"/>
        <v>#VALUE!</v>
      </c>
      <c r="DO82" s="8" t="e">
        <f t="shared" si="153"/>
        <v>#VALUE!</v>
      </c>
      <c r="DP82" s="8">
        <f t="shared" si="154"/>
        <v>8781422103.96698</v>
      </c>
      <c r="DQ82" s="8">
        <f t="shared" si="155"/>
        <v>0</v>
      </c>
      <c r="DR82" s="8">
        <f t="shared" si="156"/>
        <v>8781422103.96698</v>
      </c>
      <c r="DS82" s="8">
        <f t="shared" si="157"/>
        <v>17562844207.93396</v>
      </c>
      <c r="DT82" s="38" t="e">
        <f>SUM(DH$8:DH82)+SUM(DL$8:DL82)+SUM(DP$8:DP82)</f>
        <v>#VALUE!</v>
      </c>
      <c r="DU82" s="38">
        <f>SUM(DI$8:DI82)+SUM(DM$8:DM82)+SUM(DQ$8:DQ82)</f>
        <v>675357036915.64294</v>
      </c>
      <c r="DV82" s="38" t="e">
        <f>SUM(DJ$8:DJ82)+SUM(DN$8:DN82)+SUM(DR$8:DR82)</f>
        <v>#VALUE!</v>
      </c>
      <c r="DW82" s="38" t="e">
        <f>SUM(DK$8:DK82)+SUM(DO$8:DO82)+SUM(DS$8:DS82)</f>
        <v>#VALUE!</v>
      </c>
      <c r="DX82" s="39" t="e">
        <f t="shared" si="158"/>
        <v>#VALUE!</v>
      </c>
      <c r="DY82" s="39" t="e">
        <f t="shared" si="159"/>
        <v>#VALUE!</v>
      </c>
      <c r="DZ82" s="39" t="e">
        <f t="shared" si="160"/>
        <v>#VALUE!</v>
      </c>
      <c r="EA82" s="39" t="e">
        <f t="shared" si="161"/>
        <v>#VALUE!</v>
      </c>
      <c r="EC82" s="8">
        <f t="shared" si="162"/>
        <v>38085287105.262627</v>
      </c>
      <c r="ED82" s="8">
        <f t="shared" si="163"/>
        <v>94451512021.051285</v>
      </c>
      <c r="EE82" s="8">
        <f t="shared" si="164"/>
        <v>38085287105.262619</v>
      </c>
      <c r="EF82" s="8">
        <f t="shared" si="165"/>
        <v>0</v>
      </c>
      <c r="EG82" s="8" t="e">
        <f t="shared" si="166"/>
        <v>#VALUE!</v>
      </c>
      <c r="EH82" s="8">
        <f t="shared" si="167"/>
        <v>0</v>
      </c>
      <c r="EI82" s="8" t="e">
        <f t="shared" si="168"/>
        <v>#VALUE!</v>
      </c>
      <c r="EJ82" s="8" t="e">
        <f t="shared" si="169"/>
        <v>#VALUE!</v>
      </c>
      <c r="EK82" s="8">
        <f t="shared" si="170"/>
        <v>9988224720.3912811</v>
      </c>
      <c r="EL82" s="8">
        <f t="shared" si="171"/>
        <v>0</v>
      </c>
      <c r="EM82" s="8">
        <f t="shared" si="172"/>
        <v>9988224720.3912811</v>
      </c>
      <c r="EN82" s="8">
        <f t="shared" si="173"/>
        <v>19976449440.782562</v>
      </c>
      <c r="EO82" s="38" t="e">
        <f>SUM(EC$8:EC82)+SUM(EG$8:EG82)+SUM(EK$8:EK82)</f>
        <v>#VALUE!</v>
      </c>
      <c r="EP82" s="38">
        <f>SUM(ED$8:ED82)+SUM(EH$8:EH82)+SUM(EL$8:EL82)</f>
        <v>630175497739.50757</v>
      </c>
      <c r="EQ82" s="38" t="e">
        <f>SUM(EE$8:EE82)+SUM(EI$8:EI82)+SUM(EM$8:EM82)</f>
        <v>#VALUE!</v>
      </c>
      <c r="ER82" s="38" t="e">
        <f>SUM(EF$8:EF82)+SUM(EJ$8:EJ82)+SUM(EN$8:EN82)</f>
        <v>#VALUE!</v>
      </c>
      <c r="ES82" s="39" t="e">
        <f t="shared" si="174"/>
        <v>#VALUE!</v>
      </c>
      <c r="ET82" s="39" t="e">
        <f t="shared" si="175"/>
        <v>#VALUE!</v>
      </c>
      <c r="EU82" s="39" t="e">
        <f t="shared" si="176"/>
        <v>#VALUE!</v>
      </c>
      <c r="EV82" s="39" t="e">
        <f t="shared" si="177"/>
        <v>#VALUE!</v>
      </c>
      <c r="EX82" s="8">
        <f t="shared" si="178"/>
        <v>36327347990.846664</v>
      </c>
      <c r="EY82" s="8">
        <f t="shared" si="179"/>
        <v>90091823017.299713</v>
      </c>
      <c r="EZ82" s="8">
        <f t="shared" si="180"/>
        <v>36327347990.846657</v>
      </c>
      <c r="FA82" s="8">
        <f t="shared" si="181"/>
        <v>0</v>
      </c>
      <c r="FB82" s="8" t="e">
        <f t="shared" si="182"/>
        <v>#VALUE!</v>
      </c>
      <c r="FC82" s="8">
        <f t="shared" si="183"/>
        <v>0</v>
      </c>
      <c r="FD82" s="8" t="e">
        <f t="shared" si="184"/>
        <v>#VALUE!</v>
      </c>
      <c r="FE82" s="8" t="e">
        <f t="shared" si="185"/>
        <v>#VALUE!</v>
      </c>
      <c r="FF82" s="8">
        <f t="shared" si="186"/>
        <v>11469819446.491104</v>
      </c>
      <c r="FG82" s="8">
        <f t="shared" si="187"/>
        <v>0</v>
      </c>
      <c r="FH82" s="8">
        <f t="shared" si="188"/>
        <v>11469819446.491104</v>
      </c>
      <c r="FI82" s="8">
        <f t="shared" si="189"/>
        <v>22939638892.982208</v>
      </c>
      <c r="FJ82" s="38" t="e">
        <f>SUM(EX$8:EX82)+SUM(FB$8:FB82)+SUM(FF$8:FF82)</f>
        <v>#VALUE!</v>
      </c>
      <c r="FK82" s="38">
        <f>SUM(EY$8:EY82)+SUM(FC$8:FC82)+SUM(FG$8:FG82)</f>
        <v>585485536989.80078</v>
      </c>
      <c r="FL82" s="38" t="e">
        <f>SUM(EZ$8:EZ82)+SUM(FD$8:FD82)+SUM(FH$8:FH82)</f>
        <v>#VALUE!</v>
      </c>
      <c r="FM82" s="38" t="e">
        <f>SUM(FA$8:FA82)+SUM(FE$8:FE82)+SUM(FI$8:FI82)</f>
        <v>#VALUE!</v>
      </c>
      <c r="FN82" s="39" t="e">
        <f t="shared" si="190"/>
        <v>#VALUE!</v>
      </c>
      <c r="FO82" s="39" t="e">
        <f t="shared" si="191"/>
        <v>#VALUE!</v>
      </c>
      <c r="FP82" s="39" t="e">
        <f t="shared" si="192"/>
        <v>#VALUE!</v>
      </c>
      <c r="FQ82" s="39" t="e">
        <f t="shared" si="193"/>
        <v>#VALUE!</v>
      </c>
    </row>
    <row r="83" spans="7:173" x14ac:dyDescent="0.2">
      <c r="G83" s="6">
        <v>76</v>
      </c>
      <c r="H83" s="6">
        <f>'[1]资源-木石铜粮'!BI81</f>
        <v>4758861347.8428154</v>
      </c>
      <c r="I83" s="6">
        <f>'[1]资源-木石铜粮'!BJ81</f>
        <v>4758861347.8428154</v>
      </c>
      <c r="J83" s="6">
        <f>'[1]资源-木石铜粮'!BK81</f>
        <v>4758861347.8428154</v>
      </c>
      <c r="K83" s="6">
        <f>'[1]资源-木石铜粮'!BL81</f>
        <v>4758861347.8428154</v>
      </c>
      <c r="L83" s="6">
        <f>'[1]资源-木石铜粮'!BM81</f>
        <v>4758861347.8428154</v>
      </c>
      <c r="M83" s="6">
        <f>'[1]功能-战损相关'!EM86</f>
        <v>2629217735.6294403</v>
      </c>
      <c r="N83" s="6">
        <f>'[1]功能-战损相关'!EN86</f>
        <v>3436572473.893724</v>
      </c>
      <c r="O83" s="6">
        <f>'[1]功能-战损相关'!EO86</f>
        <v>3921502219.1762786</v>
      </c>
      <c r="P83" s="6">
        <f>'[1]功能-战损相关'!EP86</f>
        <v>3321882950.08003</v>
      </c>
      <c r="Q83" s="6">
        <f>'[1]功能-战损相关'!EQ86</f>
        <v>1843674265.8540375</v>
      </c>
      <c r="R83" s="6">
        <f>'[3]功能-圣人研究'!CA83</f>
        <v>1095463824.3451211</v>
      </c>
      <c r="S83" s="6">
        <f>'[3]功能-圣人研究'!CB83</f>
        <v>1282355205.5416787</v>
      </c>
      <c r="T83" s="6">
        <f>'[3]功能-圣人研究'!CC83</f>
        <v>1589384592.0330052</v>
      </c>
      <c r="U83" s="6">
        <f>'[3]功能-圣人研究'!CD83</f>
        <v>2051699300.4842486</v>
      </c>
      <c r="V83" s="6">
        <f>'[3]功能-圣人研究'!CE83</f>
        <v>2746558371.4047112</v>
      </c>
      <c r="X83" s="6">
        <v>76</v>
      </c>
      <c r="Y83" s="6">
        <f>[4]士兵相关信息!AI82</f>
        <v>91634838.584252626</v>
      </c>
      <c r="Z83" s="6">
        <f>[4]士兵相关信息!AJ82</f>
        <v>73098253.32970047</v>
      </c>
      <c r="AA83" s="6">
        <f>[4]士兵相关信息!AK82</f>
        <v>53283075.953077286</v>
      </c>
      <c r="AB83" s="6">
        <f>[4]士兵相关信息!AL82</f>
        <v>32622373.529533848</v>
      </c>
      <c r="AC83" s="6">
        <f>[4]士兵相关信息!AM82</f>
        <v>11515890.902004985</v>
      </c>
      <c r="AE83" s="6">
        <v>76</v>
      </c>
      <c r="AF83" s="6">
        <f>求节点(节奏总纲!D$4:D$163,H$8:H$167,节奏总纲!AA79)-IF($AE83=1,0,求节点(节奏总纲!D$4:D$163,H$8:H$167,节奏总纲!AA78))</f>
        <v>245703911819.64966</v>
      </c>
      <c r="AG83" s="6">
        <f>求节点(节奏总纲!E$4:E$163,I$8:I$167,节奏总纲!AB79)-IF($AE83=1,0,求节点(节奏总纲!E$4:E$163,I$8:I$167,节奏总纲!AB78))</f>
        <v>230244870478.81177</v>
      </c>
      <c r="AH83" s="6">
        <f>求节点(节奏总纲!F$4:F$163,J$8:J$167,节奏总纲!AC79)-IF($AE83=1,0,求节点(节奏总纲!F$4:F$163,J$8:J$167,节奏总纲!AC78))</f>
        <v>214804406978.68628</v>
      </c>
      <c r="AI83" s="6">
        <f>求节点(节奏总纲!G$4:G$163,K$8:K$167,节奏总纲!AD79)-IF($AE83=1,0,求节点(节奏总纲!G$4:G$163,K$8:K$167,节奏总纲!AD78))</f>
        <v>198534371778.01733</v>
      </c>
      <c r="AJ83" s="6">
        <f>求节点(节奏总纲!H$4:H$163,L$8:L$167,节奏总纲!AE79)-IF($AE83=1,0,求节点(节奏总纲!H$4:H$163,L$8:L$167,节奏总纲!AE78))</f>
        <v>182546426580.15979</v>
      </c>
      <c r="AK83" s="6">
        <f>求节点(节奏总纲!D$4:D$163,M$8:M$167,节奏总纲!AA79)-IF($AE83=1,0,求节点(节奏总纲!D$4:D$163,M$8:M$167,节奏总纲!AA78))</f>
        <v>965774744690.21094</v>
      </c>
      <c r="AL83" s="6">
        <f>求节点(节奏总纲!E$4:E$163,N$8:N$167,节奏总纲!AB79)-IF($AE83=1,0,求节点(节奏总纲!E$4:E$163,N$8:N$167,节奏总纲!AB78))</f>
        <v>1093075828913.8115</v>
      </c>
      <c r="AM83" s="6">
        <f>求节点(节奏总纲!F$4:F$163,O$8:O$167,节奏总纲!AC79)-IF($AE83=1,0,求节点(节奏总纲!F$4:F$163,O$8:O$167,节奏总纲!AC78))</f>
        <v>1078252950375.7246</v>
      </c>
      <c r="AN83" s="6">
        <f>求节点(节奏总纲!G$4:G$163,P$8:P$167,节奏总纲!AD79)-IF($AE83=1,0,求节点(节奏总纲!G$4:G$163,P$8:P$167,节奏总纲!AD78))</f>
        <v>787451919935.45605</v>
      </c>
      <c r="AO83" s="6">
        <f>求节点(节奏总纲!H$4:H$163,Q$8:Q$167,节奏总纲!AE79)-IF($AE83=1,0,求节点(节奏总纲!H$4:H$163,Q$8:Q$167,节奏总纲!AE78))</f>
        <v>380886627513.65259</v>
      </c>
      <c r="AP83" s="6">
        <f>求节点(节奏总纲!D$4:D$163,R$8:R$167,节奏总纲!AA79)-IF($AE83=1,0,求节点(节奏总纲!D$4:D$163,R$8:R$167,节奏总纲!AA78))</f>
        <v>43813633961.02829</v>
      </c>
      <c r="AQ83" s="6">
        <f>求节点(节奏总纲!E$4:E$163,S$8:S$167,节奏总纲!AB79)-IF($AE83=1,0,求节点(节奏总纲!E$4:E$163,S$8:S$167,节奏总纲!AB78))</f>
        <v>46151476369.335785</v>
      </c>
      <c r="AR83" s="6">
        <f>求节点(节奏总纲!F$4:F$163,T$8:T$167,节奏总纲!AC79)-IF($AE83=1,0,求节点(节奏总纲!F$4:F$163,T$8:T$167,节奏总纲!AC78))</f>
        <v>49995652914.674377</v>
      </c>
      <c r="AS83" s="6">
        <f>求节点(节奏总纲!G$4:G$163,U$8:U$167,节奏总纲!AD79)-IF($AE83=1,0,求节点(节奏总纲!G$4:G$163,U$8:U$167,节奏总纲!AD78))</f>
        <v>56117194351.185242</v>
      </c>
      <c r="AT83" s="6">
        <f>求节点(节奏总纲!H$4:H$163,V$8:V$167,节奏总纲!AE79)-IF($AE83=1,0,求节点(节奏总纲!H$4:H$163,V$8:V$167,节奏总纲!AE78))</f>
        <v>64906400547.649475</v>
      </c>
      <c r="AV83" s="6">
        <v>76</v>
      </c>
      <c r="AW83" s="6">
        <f>求节点(节奏总纲!D$4:D$163,Y$8:Y$167,节奏总纲!AA79)-IF($AV83=1,0,求节点(节奏总纲!D$4:D$163,Y$8:Y$167,节奏总纲!AA78))+求节点(节奏总纲!D$4:D$103,信息索引!AK$4:AK$163,节奏总纲!AA79)</f>
        <v>3455021881.3083873</v>
      </c>
      <c r="AX83" s="6">
        <f>求节点(节奏总纲!E$4:E$163,Z$8:Z$167,节奏总纲!AB79)-IF($AV83=1,0,求节点(节奏总纲!E$4:E$163,Z$8:Z$167,节奏总纲!AB78))+求节点(节奏总纲!E$4:E$103,信息索引!AL$4:AL$163,节奏总纲!AB79)</f>
        <v>2764017505.1127505</v>
      </c>
      <c r="AY83" s="6">
        <f>求节点(节奏总纲!F$4:F$163,AA$8:AA$167,节奏总纲!AC79)-IF($AV83=1,0,求节点(节奏总纲!F$4:F$163,AA$8:AA$167,节奏总纲!AC78))+求节点(节奏总纲!F$4:F$103,信息索引!AM$4:AM$163,节奏总纲!AC79)</f>
        <v>2073013128.9213121</v>
      </c>
      <c r="AZ83" s="6">
        <f>求节点(节奏总纲!G$4:G$163,AB$8:AB$167,节奏总纲!AD79)-IF($AV83=1,0,求节点(节奏总纲!G$4:G$163,AB$8:AB$167,节奏总纲!AD78))+求节点(节奏总纲!G$4:G$103,信息索引!AN$4:AN$163,节奏总纲!AD79)</f>
        <v>1382008752.7340715</v>
      </c>
      <c r="BA83" s="6">
        <f>求节点(节奏总纲!H$4:H$163,AC$8:AC$167,节奏总纲!AE79)-IF($AV83=1,0,求节点(节奏总纲!H$4:H$163,AC$8:AC$167,节奏总纲!AE78))+求节点(节奏总纲!H$4:H$103,信息索引!AO$4:AO$163,节奏总纲!AE79)</f>
        <v>691004376.20403671</v>
      </c>
      <c r="BC83" s="6">
        <v>2.5</v>
      </c>
      <c r="BD83" s="8">
        <v>76</v>
      </c>
      <c r="BE83" s="34">
        <f t="shared" si="108"/>
        <v>0.22222222222222221</v>
      </c>
      <c r="BF83" s="28">
        <f t="shared" si="109"/>
        <v>0.55555555555555558</v>
      </c>
      <c r="BG83" s="6">
        <f t="shared" si="110"/>
        <v>0.22222222222222221</v>
      </c>
      <c r="BH83" s="35">
        <v>0</v>
      </c>
      <c r="BI83" s="34" t="e">
        <f t="shared" si="111"/>
        <v>#VALUE!</v>
      </c>
      <c r="BJ83" s="6">
        <v>0</v>
      </c>
      <c r="BK83" s="6" t="e">
        <f t="shared" si="112"/>
        <v>#VALUE!</v>
      </c>
      <c r="BL83" s="28" t="e">
        <f>求节点(节奏总纲!D$4:D$163,[4]士兵阶位属性!CY$4:CY$163,节奏总纲!AA79)</f>
        <v>#VALUE!</v>
      </c>
      <c r="BM83" s="34">
        <f t="shared" si="22"/>
        <v>0.25</v>
      </c>
      <c r="BN83" s="6">
        <f t="shared" si="107"/>
        <v>0</v>
      </c>
      <c r="BO83" s="6">
        <f t="shared" si="23"/>
        <v>0.25</v>
      </c>
      <c r="BP83" s="35">
        <f t="shared" si="107"/>
        <v>0.5</v>
      </c>
      <c r="BQ83" s="6" t="e">
        <f t="shared" si="113"/>
        <v>#VALUE!</v>
      </c>
      <c r="BR83" s="8">
        <f t="shared" si="114"/>
        <v>54600869293.255478</v>
      </c>
      <c r="BS83" s="8">
        <f t="shared" si="115"/>
        <v>136502173233.1387</v>
      </c>
      <c r="BT83" s="8">
        <f t="shared" si="116"/>
        <v>54600869293.255478</v>
      </c>
      <c r="BU83" s="8">
        <f t="shared" si="117"/>
        <v>0</v>
      </c>
      <c r="BV83" s="8" t="e">
        <f t="shared" si="118"/>
        <v>#VALUE!</v>
      </c>
      <c r="BW83" s="8">
        <f t="shared" si="119"/>
        <v>0</v>
      </c>
      <c r="BX83" s="8" t="e">
        <f t="shared" si="120"/>
        <v>#VALUE!</v>
      </c>
      <c r="BY83" s="8" t="e">
        <f t="shared" si="121"/>
        <v>#VALUE!</v>
      </c>
      <c r="BZ83" s="8">
        <f t="shared" si="122"/>
        <v>10953408490.257072</v>
      </c>
      <c r="CA83" s="8">
        <f t="shared" si="123"/>
        <v>0</v>
      </c>
      <c r="CB83" s="8">
        <f t="shared" si="124"/>
        <v>10953408490.257072</v>
      </c>
      <c r="CC83" s="8">
        <f t="shared" si="125"/>
        <v>21906816980.514145</v>
      </c>
      <c r="CD83" s="38" t="e">
        <f>SUM(BR$8:BR83)+SUM(BV$8:BV83)+SUM(BZ$8:BZ83)</f>
        <v>#VALUE!</v>
      </c>
      <c r="CE83" s="38">
        <f>SUM(BS$8:BS83)+SUM(BW$8:BW83)+SUM(CA$8:CA83)</f>
        <v>904003650196.69482</v>
      </c>
      <c r="CF83" s="38" t="e">
        <f>SUM(BT$8:BT83)+SUM(BX$8:BX83)+SUM(CB$8:CB83)</f>
        <v>#VALUE!</v>
      </c>
      <c r="CG83" s="38" t="e">
        <f>SUM(BU$8:BU83)+SUM(BY$8:BY83)+SUM(CC$8:CC83)</f>
        <v>#VALUE!</v>
      </c>
      <c r="CH83" s="39" t="e">
        <f t="shared" si="126"/>
        <v>#VALUE!</v>
      </c>
      <c r="CI83" s="39" t="e">
        <f t="shared" si="127"/>
        <v>#VALUE!</v>
      </c>
      <c r="CJ83" s="39" t="e">
        <f t="shared" si="128"/>
        <v>#VALUE!</v>
      </c>
      <c r="CK83" s="39" t="e">
        <f t="shared" si="129"/>
        <v>#VALUE!</v>
      </c>
      <c r="CL83" s="6">
        <v>0.97683277822584691</v>
      </c>
      <c r="CM83" s="8">
        <f t="shared" si="130"/>
        <v>51165526773.069283</v>
      </c>
      <c r="CN83" s="8">
        <f t="shared" si="131"/>
        <v>127913816932.6732</v>
      </c>
      <c r="CO83" s="8">
        <f t="shared" si="132"/>
        <v>51165526773.069283</v>
      </c>
      <c r="CP83" s="8">
        <f t="shared" si="133"/>
        <v>0</v>
      </c>
      <c r="CQ83" s="8" t="e">
        <f t="shared" si="134"/>
        <v>#VALUE!</v>
      </c>
      <c r="CR83" s="8">
        <f t="shared" si="135"/>
        <v>0</v>
      </c>
      <c r="CS83" s="8" t="e">
        <f t="shared" si="136"/>
        <v>#VALUE!</v>
      </c>
      <c r="CT83" s="8" t="e">
        <f t="shared" si="137"/>
        <v>#VALUE!</v>
      </c>
      <c r="CU83" s="8">
        <f t="shared" si="138"/>
        <v>11537869092.333946</v>
      </c>
      <c r="CV83" s="8">
        <f t="shared" si="139"/>
        <v>0</v>
      </c>
      <c r="CW83" s="8">
        <f t="shared" si="140"/>
        <v>11537869092.333946</v>
      </c>
      <c r="CX83" s="8">
        <f t="shared" si="141"/>
        <v>23075738184.667892</v>
      </c>
      <c r="CY83" s="38" t="e">
        <f>SUM(CM$8:CM83)+SUM(CQ$8:CQ83)+SUM(CU$8:CU83)</f>
        <v>#VALUE!</v>
      </c>
      <c r="CZ83" s="38">
        <f>SUM(CN$8:CN83)+SUM(CR$8:CR83)+SUM(CV$8:CV83)</f>
        <v>849655316415.53101</v>
      </c>
      <c r="DA83" s="38" t="e">
        <f>SUM(CO$8:CO83)+SUM(CS$8:CS83)+SUM(CW$8:CW83)</f>
        <v>#VALUE!</v>
      </c>
      <c r="DB83" s="38" t="e">
        <f>SUM(CP$8:CP83)+SUM(CT$8:CT83)+SUM(CX$8:CX83)</f>
        <v>#VALUE!</v>
      </c>
      <c r="DC83" s="39" t="e">
        <f t="shared" si="142"/>
        <v>#VALUE!</v>
      </c>
      <c r="DD83" s="39" t="e">
        <f t="shared" si="143"/>
        <v>#VALUE!</v>
      </c>
      <c r="DE83" s="39" t="e">
        <f t="shared" si="144"/>
        <v>#VALUE!</v>
      </c>
      <c r="DF83" s="39" t="e">
        <f t="shared" si="145"/>
        <v>#VALUE!</v>
      </c>
      <c r="DH83" s="8">
        <f t="shared" si="146"/>
        <v>47734312661.930283</v>
      </c>
      <c r="DI83" s="8">
        <f t="shared" si="147"/>
        <v>119335781654.82571</v>
      </c>
      <c r="DJ83" s="8">
        <f t="shared" si="148"/>
        <v>47734312661.930283</v>
      </c>
      <c r="DK83" s="8">
        <f t="shared" si="149"/>
        <v>0</v>
      </c>
      <c r="DL83" s="8" t="e">
        <f t="shared" si="150"/>
        <v>#VALUE!</v>
      </c>
      <c r="DM83" s="8">
        <f t="shared" si="151"/>
        <v>0</v>
      </c>
      <c r="DN83" s="8" t="e">
        <f t="shared" si="152"/>
        <v>#VALUE!</v>
      </c>
      <c r="DO83" s="8" t="e">
        <f t="shared" si="153"/>
        <v>#VALUE!</v>
      </c>
      <c r="DP83" s="8">
        <f t="shared" si="154"/>
        <v>12498913228.668594</v>
      </c>
      <c r="DQ83" s="8">
        <f t="shared" si="155"/>
        <v>0</v>
      </c>
      <c r="DR83" s="8">
        <f t="shared" si="156"/>
        <v>12498913228.668594</v>
      </c>
      <c r="DS83" s="8">
        <f t="shared" si="157"/>
        <v>24997826457.337189</v>
      </c>
      <c r="DT83" s="38" t="e">
        <f>SUM(DH$8:DH83)+SUM(DL$8:DL83)+SUM(DP$8:DP83)</f>
        <v>#VALUE!</v>
      </c>
      <c r="DU83" s="38">
        <f>SUM(DI$8:DI83)+SUM(DM$8:DM83)+SUM(DQ$8:DQ83)</f>
        <v>794692818570.46863</v>
      </c>
      <c r="DV83" s="38" t="e">
        <f>SUM(DJ$8:DJ83)+SUM(DN$8:DN83)+SUM(DR$8:DR83)</f>
        <v>#VALUE!</v>
      </c>
      <c r="DW83" s="38" t="e">
        <f>SUM(DK$8:DK83)+SUM(DO$8:DO83)+SUM(DS$8:DS83)</f>
        <v>#VALUE!</v>
      </c>
      <c r="DX83" s="39" t="e">
        <f t="shared" si="158"/>
        <v>#VALUE!</v>
      </c>
      <c r="DY83" s="39" t="e">
        <f t="shared" si="159"/>
        <v>#VALUE!</v>
      </c>
      <c r="DZ83" s="39" t="e">
        <f t="shared" si="160"/>
        <v>#VALUE!</v>
      </c>
      <c r="EA83" s="39" t="e">
        <f t="shared" si="161"/>
        <v>#VALUE!</v>
      </c>
      <c r="EC83" s="8">
        <f t="shared" si="162"/>
        <v>44118749284.003853</v>
      </c>
      <c r="ED83" s="8">
        <f t="shared" si="163"/>
        <v>110296873210.00963</v>
      </c>
      <c r="EE83" s="8">
        <f t="shared" si="164"/>
        <v>44118749284.003853</v>
      </c>
      <c r="EF83" s="8">
        <f t="shared" si="165"/>
        <v>0</v>
      </c>
      <c r="EG83" s="8" t="e">
        <f t="shared" si="166"/>
        <v>#VALUE!</v>
      </c>
      <c r="EH83" s="8">
        <f t="shared" si="167"/>
        <v>0</v>
      </c>
      <c r="EI83" s="8" t="e">
        <f t="shared" si="168"/>
        <v>#VALUE!</v>
      </c>
      <c r="EJ83" s="8" t="e">
        <f t="shared" si="169"/>
        <v>#VALUE!</v>
      </c>
      <c r="EK83" s="8">
        <f t="shared" si="170"/>
        <v>14029298587.79631</v>
      </c>
      <c r="EL83" s="8">
        <f t="shared" si="171"/>
        <v>0</v>
      </c>
      <c r="EM83" s="8">
        <f t="shared" si="172"/>
        <v>14029298587.79631</v>
      </c>
      <c r="EN83" s="8">
        <f t="shared" si="173"/>
        <v>28058597175.592621</v>
      </c>
      <c r="EO83" s="38" t="e">
        <f>SUM(EC$8:EC83)+SUM(EG$8:EG83)+SUM(EK$8:EK83)</f>
        <v>#VALUE!</v>
      </c>
      <c r="EP83" s="38">
        <f>SUM(ED$8:ED83)+SUM(EH$8:EH83)+SUM(EL$8:EL83)</f>
        <v>740472370949.51721</v>
      </c>
      <c r="EQ83" s="38" t="e">
        <f>SUM(EE$8:EE83)+SUM(EI$8:EI83)+SUM(EM$8:EM83)</f>
        <v>#VALUE!</v>
      </c>
      <c r="ER83" s="38" t="e">
        <f>SUM(EF$8:EF83)+SUM(EJ$8:EJ83)+SUM(EN$8:EN83)</f>
        <v>#VALUE!</v>
      </c>
      <c r="ES83" s="39" t="e">
        <f t="shared" si="174"/>
        <v>#VALUE!</v>
      </c>
      <c r="ET83" s="39" t="e">
        <f t="shared" si="175"/>
        <v>#VALUE!</v>
      </c>
      <c r="EU83" s="39" t="e">
        <f t="shared" si="176"/>
        <v>#VALUE!</v>
      </c>
      <c r="EV83" s="39" t="e">
        <f t="shared" si="177"/>
        <v>#VALUE!</v>
      </c>
      <c r="EX83" s="8">
        <f t="shared" si="178"/>
        <v>40565872573.368843</v>
      </c>
      <c r="EY83" s="8">
        <f t="shared" si="179"/>
        <v>101414681433.4221</v>
      </c>
      <c r="EZ83" s="8">
        <f t="shared" si="180"/>
        <v>40565872573.368843</v>
      </c>
      <c r="FA83" s="8">
        <f t="shared" si="181"/>
        <v>0</v>
      </c>
      <c r="FB83" s="8" t="e">
        <f t="shared" si="182"/>
        <v>#VALUE!</v>
      </c>
      <c r="FC83" s="8">
        <f t="shared" si="183"/>
        <v>0</v>
      </c>
      <c r="FD83" s="8" t="e">
        <f t="shared" si="184"/>
        <v>#VALUE!</v>
      </c>
      <c r="FE83" s="8" t="e">
        <f t="shared" si="185"/>
        <v>#VALUE!</v>
      </c>
      <c r="FF83" s="8">
        <f t="shared" si="186"/>
        <v>16226600136.912369</v>
      </c>
      <c r="FG83" s="8">
        <f t="shared" si="187"/>
        <v>0</v>
      </c>
      <c r="FH83" s="8">
        <f t="shared" si="188"/>
        <v>16226600136.912369</v>
      </c>
      <c r="FI83" s="8">
        <f t="shared" si="189"/>
        <v>32453200273.824738</v>
      </c>
      <c r="FJ83" s="38" t="e">
        <f>SUM(EX$8:EX83)+SUM(FB$8:FB83)+SUM(FF$8:FF83)</f>
        <v>#VALUE!</v>
      </c>
      <c r="FK83" s="38">
        <f>SUM(EY$8:EY83)+SUM(FC$8:FC83)+SUM(FG$8:FG83)</f>
        <v>686900218423.2229</v>
      </c>
      <c r="FL83" s="38" t="e">
        <f>SUM(EZ$8:EZ83)+SUM(FD$8:FD83)+SUM(FH$8:FH83)</f>
        <v>#VALUE!</v>
      </c>
      <c r="FM83" s="38" t="e">
        <f>SUM(FA$8:FA83)+SUM(FE$8:FE83)+SUM(FI$8:FI83)</f>
        <v>#VALUE!</v>
      </c>
      <c r="FN83" s="39" t="e">
        <f t="shared" si="190"/>
        <v>#VALUE!</v>
      </c>
      <c r="FO83" s="39" t="e">
        <f t="shared" si="191"/>
        <v>#VALUE!</v>
      </c>
      <c r="FP83" s="39" t="e">
        <f t="shared" si="192"/>
        <v>#VALUE!</v>
      </c>
      <c r="FQ83" s="39" t="e">
        <f t="shared" si="193"/>
        <v>#VALUE!</v>
      </c>
    </row>
    <row r="84" spans="7:173" x14ac:dyDescent="0.2">
      <c r="G84" s="6">
        <v>77</v>
      </c>
      <c r="H84" s="6">
        <f>'[1]资源-木石铜粮'!BI82</f>
        <v>5239881933.2427788</v>
      </c>
      <c r="I84" s="6">
        <f>'[1]资源-木石铜粮'!BJ82</f>
        <v>5239881933.2427788</v>
      </c>
      <c r="J84" s="6">
        <f>'[1]资源-木石铜粮'!BK82</f>
        <v>5239881933.2427788</v>
      </c>
      <c r="K84" s="6">
        <f>'[1]资源-木石铜粮'!BL82</f>
        <v>5239881933.2427788</v>
      </c>
      <c r="L84" s="6">
        <f>'[1]资源-木石铜粮'!BM82</f>
        <v>5239881933.2427788</v>
      </c>
      <c r="M84" s="6">
        <f>'[1]功能-战损相关'!EM87</f>
        <v>2934760163.6487103</v>
      </c>
      <c r="N84" s="6">
        <f>'[1]功能-战损相关'!EN87</f>
        <v>3839918494.5004735</v>
      </c>
      <c r="O84" s="6">
        <f>'[1]功能-战损相关'!EO87</f>
        <v>4373929859.4210415</v>
      </c>
      <c r="P84" s="6">
        <f>'[1]功能-战损相关'!EP87</f>
        <v>3711566875.5505514</v>
      </c>
      <c r="Q84" s="6">
        <f>'[1]功能-战损相关'!EQ87</f>
        <v>2051326104.7799571</v>
      </c>
      <c r="R84" s="6">
        <f>'[3]功能-圣人研究'!CA84</f>
        <v>1207019198.6580126</v>
      </c>
      <c r="S84" s="6">
        <f>'[3]功能-圣人研究'!CB84</f>
        <v>1418629085.6486623</v>
      </c>
      <c r="T84" s="6">
        <f>'[3]功能-圣人研究'!CC84</f>
        <v>1754453513.2554648</v>
      </c>
      <c r="U84" s="6">
        <f>'[3]功能-圣人研究'!CD84</f>
        <v>2266590261.2650666</v>
      </c>
      <c r="V84" s="6">
        <f>'[3]功能-圣人研究'!CE84</f>
        <v>3009849454.9093843</v>
      </c>
      <c r="X84" s="6">
        <v>77</v>
      </c>
      <c r="Y84" s="6">
        <f>[4]士兵相关信息!AI83</f>
        <v>102029459.77484503</v>
      </c>
      <c r="Z84" s="6">
        <f>[4]士兵相关信息!AJ83</f>
        <v>81588967.498326018</v>
      </c>
      <c r="AA84" s="6">
        <f>[4]士兵相关信息!AK83</f>
        <v>59400070.305355534</v>
      </c>
      <c r="AB84" s="6">
        <f>[4]士兵相关信息!AL83</f>
        <v>36676056.129200041</v>
      </c>
      <c r="AC84" s="6">
        <f>[4]士兵相关信息!AM83</f>
        <v>12945607.963721022</v>
      </c>
      <c r="AE84" s="6">
        <v>77</v>
      </c>
      <c r="AF84" s="6">
        <f>求节点(节奏总纲!D$4:D$163,H$8:H$167,节奏总纲!AA80)-IF($AE84=1,0,求节点(节奏总纲!D$4:D$163,H$8:H$167,节奏总纲!AA79))</f>
        <v>287894136854.98315</v>
      </c>
      <c r="AG84" s="6">
        <f>求节点(节奏总纲!E$4:E$163,I$8:I$167,节奏总纲!AB80)-IF($AE84=1,0,求节点(节奏总纲!E$4:E$163,I$8:I$167,节奏总纲!AB79))</f>
        <v>276162549524.34082</v>
      </c>
      <c r="AH84" s="6">
        <f>求节点(节奏总纲!F$4:F$163,J$8:J$167,节奏总纲!AC80)-IF($AE84=1,0,求节点(节奏总纲!F$4:F$163,J$8:J$167,节奏总纲!AC79))</f>
        <v>266045801884.83447</v>
      </c>
      <c r="AI84" s="6">
        <f>求节点(节奏总纲!G$4:G$163,K$8:K$167,节奏总纲!AD80)-IF($AE84=1,0,求节点(节奏总纲!G$4:G$163,K$8:K$167,节奏总纲!AD79))</f>
        <v>251721852969.54297</v>
      </c>
      <c r="AJ84" s="6">
        <f>求节点(节奏总纲!H$4:H$163,L$8:L$167,节奏总纲!AE80)-IF($AE84=1,0,求节点(节奏总纲!H$4:H$163,L$8:L$167,节奏总纲!AE79))</f>
        <v>230455596538.50122</v>
      </c>
      <c r="AK84" s="6">
        <f>求节点(节奏总纲!D$4:D$163,M$8:M$167,节奏总纲!AA80)-IF($AE84=1,0,求节点(节奏总纲!D$4:D$163,M$8:M$167,节奏总纲!AA79))</f>
        <v>1193259225475.5078</v>
      </c>
      <c r="AL84" s="6">
        <f>求节点(节奏总纲!E$4:E$163,N$8:N$167,节奏总纲!AB80)-IF($AE84=1,0,求节点(节奏总纲!E$4:E$163,N$8:N$167,节奏总纲!AB79))</f>
        <v>1352923862858.3887</v>
      </c>
      <c r="AM84" s="6">
        <f>求节点(节奏总纲!F$4:F$163,O$8:O$167,节奏总纲!AC80)-IF($AE84=1,0,求节点(节奏总纲!F$4:F$163,O$8:O$167,节奏总纲!AC79))</f>
        <v>1335671171998.5742</v>
      </c>
      <c r="AN84" s="6">
        <f>求节点(节奏总纲!G$4:G$163,P$8:P$167,节奏总纲!AD80)-IF($AE84=1,0,求节点(节奏总纲!G$4:G$163,P$8:P$167,节奏总纲!AD79))</f>
        <v>974988239265.32813</v>
      </c>
      <c r="AO84" s="6">
        <f>求节点(节奏总纲!H$4:H$163,Q$8:Q$167,节奏总纲!AE80)-IF($AE84=1,0,求节点(节奏总纲!H$4:H$163,Q$8:Q$167,节奏总纲!AE79))</f>
        <v>471402032045.68677</v>
      </c>
      <c r="AP84" s="6">
        <f>求节点(节奏总纲!D$4:D$163,R$8:R$167,节奏总纲!AA80)-IF($AE84=1,0,求节点(节奏总纲!D$4:D$163,R$8:R$167,节奏总纲!AA79))</f>
        <v>44469224689.735535</v>
      </c>
      <c r="AQ84" s="6">
        <f>求节点(节奏总纲!E$4:E$163,S$8:S$167,节奏总纲!AB80)-IF($AE84=1,0,求节点(节奏总纲!E$4:E$163,S$8:S$167,节奏总纲!AB79))</f>
        <v>46131794708.861633</v>
      </c>
      <c r="AR84" s="6">
        <f>求节点(节奏总纲!F$4:F$163,T$8:T$167,节奏总纲!AC80)-IF($AE84=1,0,求节点(节奏总纲!F$4:F$163,T$8:T$167,节奏总纲!AC79))</f>
        <v>50131782941.918762</v>
      </c>
      <c r="AS84" s="6">
        <f>求节点(节奏总纲!G$4:G$163,U$8:U$167,节奏总纲!AD80)-IF($AE84=1,0,求节点(节奏总纲!G$4:G$163,U$8:U$167,节奏总纲!AD79))</f>
        <v>56860365786.973389</v>
      </c>
      <c r="AT84" s="6">
        <f>求节点(节奏总纲!H$4:H$163,V$8:V$167,节奏总纲!AE80)-IF($AE84=1,0,求节点(节奏总纲!H$4:H$163,V$8:V$167,节奏总纲!AE79))</f>
        <v>65822166373.692383</v>
      </c>
      <c r="AV84" s="6">
        <v>77</v>
      </c>
      <c r="AW84" s="6">
        <f>求节点(节奏总纲!D$4:D$163,Y$8:Y$167,节奏总纲!AA80)-IF($AV84=1,0,求节点(节奏总纲!D$4:D$163,Y$8:Y$167,节奏总纲!AA79))+求节点(节奏总纲!D$4:D$103,信息索引!AK$4:AK$163,节奏总纲!AA80)</f>
        <v>3995644685.3605456</v>
      </c>
      <c r="AX84" s="6">
        <f>求节点(节奏总纲!E$4:E$163,Z$8:Z$167,节奏总纲!AB80)-IF($AV84=1,0,求节点(节奏总纲!E$4:E$163,Z$8:Z$167,节奏总纲!AB79))+求节点(节奏总纲!E$4:E$103,信息索引!AL$4:AL$163,节奏总纲!AB80)</f>
        <v>3196515748.3544765</v>
      </c>
      <c r="AY84" s="6">
        <f>求节点(节奏总纲!F$4:F$163,AA$8:AA$167,节奏总纲!AC80)-IF($AV84=1,0,求节点(节奏总纲!F$4:F$163,AA$8:AA$167,节奏总纲!AC79))+求节点(节奏总纲!F$4:F$103,信息索引!AM$4:AM$163,节奏总纲!AC80)</f>
        <v>2397386811.3526111</v>
      </c>
      <c r="AZ84" s="6">
        <f>求节点(节奏总纲!G$4:G$163,AB$8:AB$167,节奏总纲!AD80)-IF($AV84=1,0,求节点(节奏总纲!G$4:G$163,AB$8:AB$167,节奏总纲!AD79))+求节点(节奏总纲!G$4:G$103,信息索引!AN$4:AN$163,节奏总纲!AD80)</f>
        <v>1598257874.3549383</v>
      </c>
      <c r="BA84" s="6">
        <f>求节点(节奏总纲!H$4:H$163,AC$8:AC$167,节奏总纲!AE80)-IF($AV84=1,0,求节点(节奏总纲!H$4:H$163,AC$8:AC$167,节奏总纲!AE79))+求节点(节奏总纲!H$4:H$103,信息索引!AO$4:AO$163,节奏总纲!AE80)</f>
        <v>799128937.01446915</v>
      </c>
      <c r="BC84" s="6">
        <v>2.52</v>
      </c>
      <c r="BD84" s="8">
        <v>77</v>
      </c>
      <c r="BE84" s="34">
        <f t="shared" si="108"/>
        <v>0.2212389380530973</v>
      </c>
      <c r="BF84" s="28">
        <f t="shared" si="109"/>
        <v>0.5575221238938054</v>
      </c>
      <c r="BG84" s="6">
        <f t="shared" si="110"/>
        <v>0.22123893805309736</v>
      </c>
      <c r="BH84" s="35">
        <v>0</v>
      </c>
      <c r="BI84" s="34" t="e">
        <f t="shared" si="111"/>
        <v>#VALUE!</v>
      </c>
      <c r="BJ84" s="6">
        <v>0</v>
      </c>
      <c r="BK84" s="6" t="e">
        <f t="shared" si="112"/>
        <v>#VALUE!</v>
      </c>
      <c r="BL84" s="28" t="e">
        <f>求节点(节奏总纲!D$4:D$163,[4]士兵阶位属性!CY$4:CY$163,节奏总纲!AA80)</f>
        <v>#VALUE!</v>
      </c>
      <c r="BM84" s="34">
        <f t="shared" si="22"/>
        <v>0.25</v>
      </c>
      <c r="BN84" s="6">
        <f t="shared" si="107"/>
        <v>0</v>
      </c>
      <c r="BO84" s="6">
        <f t="shared" si="23"/>
        <v>0.25</v>
      </c>
      <c r="BP84" s="35">
        <f t="shared" si="107"/>
        <v>0.5</v>
      </c>
      <c r="BQ84" s="6" t="e">
        <f t="shared" si="113"/>
        <v>#VALUE!</v>
      </c>
      <c r="BR84" s="8">
        <f t="shared" si="114"/>
        <v>63693393109.509537</v>
      </c>
      <c r="BS84" s="8">
        <f t="shared" si="115"/>
        <v>160507350635.96408</v>
      </c>
      <c r="BT84" s="8">
        <f t="shared" si="116"/>
        <v>63693393109.509552</v>
      </c>
      <c r="BU84" s="8">
        <f t="shared" si="117"/>
        <v>0</v>
      </c>
      <c r="BV84" s="8" t="e">
        <f t="shared" si="118"/>
        <v>#VALUE!</v>
      </c>
      <c r="BW84" s="8">
        <f t="shared" si="119"/>
        <v>0</v>
      </c>
      <c r="BX84" s="8" t="e">
        <f t="shared" si="120"/>
        <v>#VALUE!</v>
      </c>
      <c r="BY84" s="8" t="e">
        <f t="shared" si="121"/>
        <v>#VALUE!</v>
      </c>
      <c r="BZ84" s="8">
        <f t="shared" si="122"/>
        <v>11117306172.433884</v>
      </c>
      <c r="CA84" s="8">
        <f t="shared" si="123"/>
        <v>0</v>
      </c>
      <c r="CB84" s="8">
        <f t="shared" si="124"/>
        <v>11117306172.433884</v>
      </c>
      <c r="CC84" s="8">
        <f t="shared" si="125"/>
        <v>22234612344.867767</v>
      </c>
      <c r="CD84" s="38" t="e">
        <f>SUM(BR$8:BR84)+SUM(BV$8:BV84)+SUM(BZ$8:BZ84)</f>
        <v>#VALUE!</v>
      </c>
      <c r="CE84" s="38">
        <f>SUM(BS$8:BS84)+SUM(BW$8:BW84)+SUM(CA$8:CA84)</f>
        <v>1064511000832.6589</v>
      </c>
      <c r="CF84" s="38" t="e">
        <f>SUM(BT$8:BT84)+SUM(BX$8:BX84)+SUM(CB$8:CB84)</f>
        <v>#VALUE!</v>
      </c>
      <c r="CG84" s="38" t="e">
        <f>SUM(BU$8:BU84)+SUM(BY$8:BY84)+SUM(CC$8:CC84)</f>
        <v>#VALUE!</v>
      </c>
      <c r="CH84" s="39" t="e">
        <f t="shared" si="126"/>
        <v>#VALUE!</v>
      </c>
      <c r="CI84" s="39" t="e">
        <f t="shared" si="127"/>
        <v>#VALUE!</v>
      </c>
      <c r="CJ84" s="39" t="e">
        <f t="shared" si="128"/>
        <v>#VALUE!</v>
      </c>
      <c r="CK84" s="39" t="e">
        <f t="shared" si="129"/>
        <v>#VALUE!</v>
      </c>
      <c r="CL84" s="6">
        <v>0.981175498298134</v>
      </c>
      <c r="CM84" s="8">
        <f t="shared" si="130"/>
        <v>61097909186.801056</v>
      </c>
      <c r="CN84" s="8">
        <f t="shared" si="131"/>
        <v>153966731150.73871</v>
      </c>
      <c r="CO84" s="8">
        <f t="shared" si="132"/>
        <v>61097909186.801071</v>
      </c>
      <c r="CP84" s="8">
        <f t="shared" si="133"/>
        <v>0</v>
      </c>
      <c r="CQ84" s="8" t="e">
        <f t="shared" si="134"/>
        <v>#VALUE!</v>
      </c>
      <c r="CR84" s="8">
        <f t="shared" si="135"/>
        <v>0</v>
      </c>
      <c r="CS84" s="8" t="e">
        <f t="shared" si="136"/>
        <v>#VALUE!</v>
      </c>
      <c r="CT84" s="8" t="e">
        <f t="shared" si="137"/>
        <v>#VALUE!</v>
      </c>
      <c r="CU84" s="8">
        <f t="shared" si="138"/>
        <v>11532948677.215408</v>
      </c>
      <c r="CV84" s="8">
        <f t="shared" si="139"/>
        <v>0</v>
      </c>
      <c r="CW84" s="8">
        <f t="shared" si="140"/>
        <v>11532948677.215408</v>
      </c>
      <c r="CX84" s="8">
        <f t="shared" si="141"/>
        <v>23065897354.430817</v>
      </c>
      <c r="CY84" s="38" t="e">
        <f>SUM(CM$8:CM84)+SUM(CQ$8:CQ84)+SUM(CU$8:CU84)</f>
        <v>#VALUE!</v>
      </c>
      <c r="CZ84" s="38">
        <f>SUM(CN$8:CN84)+SUM(CR$8:CR84)+SUM(CV$8:CV84)</f>
        <v>1003622047566.2698</v>
      </c>
      <c r="DA84" s="38" t="e">
        <f>SUM(CO$8:CO84)+SUM(CS$8:CS84)+SUM(CW$8:CW84)</f>
        <v>#VALUE!</v>
      </c>
      <c r="DB84" s="38" t="e">
        <f>SUM(CP$8:CP84)+SUM(CT$8:CT84)+SUM(CX$8:CX84)</f>
        <v>#VALUE!</v>
      </c>
      <c r="DC84" s="39" t="e">
        <f t="shared" si="142"/>
        <v>#VALUE!</v>
      </c>
      <c r="DD84" s="39" t="e">
        <f t="shared" si="143"/>
        <v>#VALUE!</v>
      </c>
      <c r="DE84" s="39" t="e">
        <f t="shared" si="144"/>
        <v>#VALUE!</v>
      </c>
      <c r="DF84" s="39" t="e">
        <f t="shared" si="145"/>
        <v>#VALUE!</v>
      </c>
      <c r="DH84" s="8">
        <f t="shared" si="146"/>
        <v>58859690682.485489</v>
      </c>
      <c r="DI84" s="8">
        <f t="shared" si="147"/>
        <v>148326420519.86349</v>
      </c>
      <c r="DJ84" s="8">
        <f t="shared" si="148"/>
        <v>58859690682.485504</v>
      </c>
      <c r="DK84" s="8">
        <f t="shared" si="149"/>
        <v>0</v>
      </c>
      <c r="DL84" s="8" t="e">
        <f t="shared" si="150"/>
        <v>#VALUE!</v>
      </c>
      <c r="DM84" s="8">
        <f t="shared" si="151"/>
        <v>0</v>
      </c>
      <c r="DN84" s="8" t="e">
        <f t="shared" si="152"/>
        <v>#VALUE!</v>
      </c>
      <c r="DO84" s="8" t="e">
        <f t="shared" si="153"/>
        <v>#VALUE!</v>
      </c>
      <c r="DP84" s="8">
        <f t="shared" si="154"/>
        <v>12532945735.479691</v>
      </c>
      <c r="DQ84" s="8">
        <f t="shared" si="155"/>
        <v>0</v>
      </c>
      <c r="DR84" s="8">
        <f t="shared" si="156"/>
        <v>12532945735.479691</v>
      </c>
      <c r="DS84" s="8">
        <f t="shared" si="157"/>
        <v>25065891470.959381</v>
      </c>
      <c r="DT84" s="38" t="e">
        <f>SUM(DH$8:DH84)+SUM(DL$8:DL84)+SUM(DP$8:DP84)</f>
        <v>#VALUE!</v>
      </c>
      <c r="DU84" s="38">
        <f>SUM(DI$8:DI84)+SUM(DM$8:DM84)+SUM(DQ$8:DQ84)</f>
        <v>943019239090.33215</v>
      </c>
      <c r="DV84" s="38" t="e">
        <f>SUM(DJ$8:DJ84)+SUM(DN$8:DN84)+SUM(DR$8:DR84)</f>
        <v>#VALUE!</v>
      </c>
      <c r="DW84" s="38" t="e">
        <f>SUM(DK$8:DK84)+SUM(DO$8:DO84)+SUM(DS$8:DS84)</f>
        <v>#VALUE!</v>
      </c>
      <c r="DX84" s="39" t="e">
        <f t="shared" si="158"/>
        <v>#VALUE!</v>
      </c>
      <c r="DY84" s="39" t="e">
        <f t="shared" si="159"/>
        <v>#VALUE!</v>
      </c>
      <c r="DZ84" s="39" t="e">
        <f t="shared" si="160"/>
        <v>#VALUE!</v>
      </c>
      <c r="EA84" s="39" t="e">
        <f t="shared" si="161"/>
        <v>#VALUE!</v>
      </c>
      <c r="EC84" s="8">
        <f t="shared" si="162"/>
        <v>55690675435.739586</v>
      </c>
      <c r="ED84" s="8">
        <f t="shared" si="163"/>
        <v>140340502098.06381</v>
      </c>
      <c r="EE84" s="8">
        <f t="shared" si="164"/>
        <v>55690675435.739601</v>
      </c>
      <c r="EF84" s="8">
        <f t="shared" si="165"/>
        <v>0</v>
      </c>
      <c r="EG84" s="8" t="e">
        <f t="shared" si="166"/>
        <v>#VALUE!</v>
      </c>
      <c r="EH84" s="8">
        <f t="shared" si="167"/>
        <v>0</v>
      </c>
      <c r="EI84" s="8" t="e">
        <f t="shared" si="168"/>
        <v>#VALUE!</v>
      </c>
      <c r="EJ84" s="8" t="e">
        <f t="shared" si="169"/>
        <v>#VALUE!</v>
      </c>
      <c r="EK84" s="8">
        <f t="shared" si="170"/>
        <v>14215091446.743347</v>
      </c>
      <c r="EL84" s="8">
        <f t="shared" si="171"/>
        <v>0</v>
      </c>
      <c r="EM84" s="8">
        <f t="shared" si="172"/>
        <v>14215091446.743347</v>
      </c>
      <c r="EN84" s="8">
        <f t="shared" si="173"/>
        <v>28430182893.486694</v>
      </c>
      <c r="EO84" s="38" t="e">
        <f>SUM(EC$8:EC84)+SUM(EG$8:EG84)+SUM(EK$8:EK84)</f>
        <v>#VALUE!</v>
      </c>
      <c r="EP84" s="38">
        <f>SUM(ED$8:ED84)+SUM(EH$8:EH84)+SUM(EL$8:EL84)</f>
        <v>880812873047.58105</v>
      </c>
      <c r="EQ84" s="38" t="e">
        <f>SUM(EE$8:EE84)+SUM(EI$8:EI84)+SUM(EM$8:EM84)</f>
        <v>#VALUE!</v>
      </c>
      <c r="ER84" s="38" t="e">
        <f>SUM(EF$8:EF84)+SUM(EJ$8:EJ84)+SUM(EN$8:EN84)</f>
        <v>#VALUE!</v>
      </c>
      <c r="ES84" s="39" t="e">
        <f t="shared" si="174"/>
        <v>#VALUE!</v>
      </c>
      <c r="ET84" s="39" t="e">
        <f t="shared" si="175"/>
        <v>#VALUE!</v>
      </c>
      <c r="EU84" s="39" t="e">
        <f t="shared" si="176"/>
        <v>#VALUE!</v>
      </c>
      <c r="EV84" s="39" t="e">
        <f t="shared" si="177"/>
        <v>#VALUE!</v>
      </c>
      <c r="EX84" s="8">
        <f t="shared" si="178"/>
        <v>50985751446.571053</v>
      </c>
      <c r="EY84" s="8">
        <f t="shared" si="179"/>
        <v>128484093645.35912</v>
      </c>
      <c r="EZ84" s="8">
        <f t="shared" si="180"/>
        <v>50985751446.571068</v>
      </c>
      <c r="FA84" s="8">
        <f t="shared" si="181"/>
        <v>0</v>
      </c>
      <c r="FB84" s="8" t="e">
        <f t="shared" si="182"/>
        <v>#VALUE!</v>
      </c>
      <c r="FC84" s="8">
        <f t="shared" si="183"/>
        <v>0</v>
      </c>
      <c r="FD84" s="8" t="e">
        <f t="shared" si="184"/>
        <v>#VALUE!</v>
      </c>
      <c r="FE84" s="8" t="e">
        <f t="shared" si="185"/>
        <v>#VALUE!</v>
      </c>
      <c r="FF84" s="8">
        <f t="shared" si="186"/>
        <v>16455541593.423096</v>
      </c>
      <c r="FG84" s="8">
        <f t="shared" si="187"/>
        <v>0</v>
      </c>
      <c r="FH84" s="8">
        <f t="shared" si="188"/>
        <v>16455541593.423096</v>
      </c>
      <c r="FI84" s="8">
        <f t="shared" si="189"/>
        <v>32911083186.846191</v>
      </c>
      <c r="FJ84" s="38" t="e">
        <f>SUM(EX$8:EX84)+SUM(FB$8:FB84)+SUM(FF$8:FF84)</f>
        <v>#VALUE!</v>
      </c>
      <c r="FK84" s="38">
        <f>SUM(EY$8:EY84)+SUM(FC$8:FC84)+SUM(FG$8:FG84)</f>
        <v>815384312068.58203</v>
      </c>
      <c r="FL84" s="38" t="e">
        <f>SUM(EZ$8:EZ84)+SUM(FD$8:FD84)+SUM(FH$8:FH84)</f>
        <v>#VALUE!</v>
      </c>
      <c r="FM84" s="38" t="e">
        <f>SUM(FA$8:FA84)+SUM(FE$8:FE84)+SUM(FI$8:FI84)</f>
        <v>#VALUE!</v>
      </c>
      <c r="FN84" s="39" t="e">
        <f t="shared" si="190"/>
        <v>#VALUE!</v>
      </c>
      <c r="FO84" s="39" t="e">
        <f t="shared" si="191"/>
        <v>#VALUE!</v>
      </c>
      <c r="FP84" s="39" t="e">
        <f t="shared" si="192"/>
        <v>#VALUE!</v>
      </c>
      <c r="FQ84" s="39" t="e">
        <f t="shared" si="193"/>
        <v>#VALUE!</v>
      </c>
    </row>
    <row r="85" spans="7:173" x14ac:dyDescent="0.2">
      <c r="G85" s="6">
        <v>78</v>
      </c>
      <c r="H85" s="6">
        <f>'[1]资源-木石铜粮'!BI83</f>
        <v>5767893993.2376785</v>
      </c>
      <c r="I85" s="6">
        <f>'[1]资源-木石铜粮'!BJ83</f>
        <v>5767893993.2376785</v>
      </c>
      <c r="J85" s="6">
        <f>'[1]资源-木石铜粮'!BK83</f>
        <v>5767893993.2376785</v>
      </c>
      <c r="K85" s="6">
        <f>'[1]资源-木石铜粮'!BL83</f>
        <v>5767893993.2376785</v>
      </c>
      <c r="L85" s="6">
        <f>'[1]资源-木石铜粮'!BM83</f>
        <v>5767893993.2376785</v>
      </c>
      <c r="M85" s="6">
        <f>'[1]功能-战损相关'!EM88</f>
        <v>3277520354.1438384</v>
      </c>
      <c r="N85" s="6">
        <f>'[1]功能-战损相关'!EN88</f>
        <v>4282719471.3759093</v>
      </c>
      <c r="O85" s="6">
        <f>'[1]功能-战损相关'!EO88</f>
        <v>5097326611.7033119</v>
      </c>
      <c r="P85" s="6">
        <f>'[1]功能-战损相关'!EP88</f>
        <v>4135389551.6393476</v>
      </c>
      <c r="Q85" s="6">
        <f>'[1]功能-战损相关'!EQ88</f>
        <v>2280983528.4637675</v>
      </c>
      <c r="R85" s="6">
        <f>'[3]功能-圣人研究'!CA85</f>
        <v>1333584035.3933198</v>
      </c>
      <c r="S85" s="6">
        <f>'[3]功能-圣人研究'!CB85</f>
        <v>1563690546.7632303</v>
      </c>
      <c r="T85" s="6">
        <f>'[3]功能-圣人研究'!CC85</f>
        <v>1938143215.6892314</v>
      </c>
      <c r="U85" s="6">
        <f>'[3]功能-圣人研究'!CD85</f>
        <v>2493259112.3783898</v>
      </c>
      <c r="V85" s="6">
        <f>'[3]功能-圣人研究'!CE85</f>
        <v>3290385395.2661648</v>
      </c>
      <c r="X85" s="6">
        <v>78</v>
      </c>
      <c r="Y85" s="6">
        <f>[4]士兵相关信息!AI84</f>
        <v>113222707.82730365</v>
      </c>
      <c r="Z85" s="6">
        <f>[4]士兵相关信息!AJ84</f>
        <v>90902715.547271222</v>
      </c>
      <c r="AA85" s="6">
        <f>[4]士兵相关信息!AK84</f>
        <v>66462753.511692688</v>
      </c>
      <c r="AB85" s="6">
        <f>[4]士兵相关信息!AL84</f>
        <v>40977306.043680362</v>
      </c>
      <c r="AC85" s="6">
        <f>[4]士兵相关信息!AM84</f>
        <v>14674429.266696252</v>
      </c>
      <c r="AE85" s="6">
        <v>78</v>
      </c>
      <c r="AF85" s="6">
        <f>求节点(节奏总纲!D$4:D$163,H$8:H$167,节奏总纲!AA81)-IF($AE85=1,0,求节点(节奏总纲!D$4:D$163,H$8:H$167,节奏总纲!AA80))</f>
        <v>343639621708.05713</v>
      </c>
      <c r="AG85" s="6">
        <f>求节点(节奏总纲!E$4:E$163,I$8:I$167,节奏总纲!AB81)-IF($AE85=1,0,求节点(节奏总纲!E$4:E$163,I$8:I$167,节奏总纲!AB80))</f>
        <v>321128819605.03979</v>
      </c>
      <c r="AH85" s="6">
        <f>求节点(节奏总纲!F$4:F$163,J$8:J$167,节奏总纲!AC81)-IF($AE85=1,0,求节点(节奏总纲!F$4:F$163,J$8:J$167,节奏总纲!AC80))</f>
        <v>297452276018.99097</v>
      </c>
      <c r="AI85" s="6">
        <f>求节点(节奏总纲!G$4:G$163,K$8:K$167,节奏总纲!AD81)-IF($AE85=1,0,求节点(节奏总纲!G$4:G$163,K$8:K$167,节奏总纲!AD80))</f>
        <v>278610642590.65894</v>
      </c>
      <c r="AJ85" s="6">
        <f>求节点(节奏总纲!H$4:H$163,L$8:L$167,节奏总纲!AE81)-IF($AE85=1,0,求节点(节奏总纲!H$4:H$163,L$8:L$167,节奏总纲!AE80))</f>
        <v>268673395585.66992</v>
      </c>
      <c r="AK85" s="6">
        <f>求节点(节奏总纲!D$4:D$163,M$8:M$167,节奏总纲!AA81)-IF($AE85=1,0,求节点(节奏总纲!D$4:D$163,M$8:M$167,节奏总纲!AA80))</f>
        <v>1467345484136.2334</v>
      </c>
      <c r="AL85" s="6">
        <f>求节点(节奏总纲!E$4:E$163,N$8:N$167,节奏总纲!AB81)-IF($AE85=1,0,求节点(节奏总纲!E$4:E$163,N$8:N$167,节奏总纲!AB80))</f>
        <v>1665914530687.2754</v>
      </c>
      <c r="AM85" s="6">
        <f>求节点(节奏总纲!F$4:F$163,O$8:O$167,节奏总纲!AC81)-IF($AE85=1,0,求节点(节奏总纲!F$4:F$163,O$8:O$167,节奏总纲!AC80))</f>
        <v>1646871980414.4482</v>
      </c>
      <c r="AN85" s="6">
        <f>求节点(节奏总纲!G$4:G$163,P$8:P$167,节奏总纲!AD81)-IF($AE85=1,0,求节点(节奏总纲!G$4:G$163,P$8:P$167,节奏总纲!AD80))</f>
        <v>1204747535451.4609</v>
      </c>
      <c r="AO85" s="6">
        <f>求节点(节奏总纲!H$4:H$163,Q$8:Q$167,节奏总纲!AE81)-IF($AE85=1,0,求节点(节奏总纲!H$4:H$163,Q$8:Q$167,节奏总纲!AE80))</f>
        <v>582769155864.09814</v>
      </c>
      <c r="AP85" s="6">
        <f>求节点(节奏总纲!D$4:D$163,R$8:R$167,节奏总纲!AA81)-IF($AE85=1,0,求节点(节奏总纲!D$4:D$163,R$8:R$167,节奏总纲!AA80))</f>
        <v>47510855679.940552</v>
      </c>
      <c r="AQ85" s="6">
        <f>求节点(节奏总纲!E$4:E$163,S$8:S$167,节奏总纲!AB81)-IF($AE85=1,0,求节点(节奏总纲!E$4:E$163,S$8:S$167,节奏总纲!AB80))</f>
        <v>52986360483.882019</v>
      </c>
      <c r="AR85" s="6">
        <f>求节点(节奏总纲!F$4:F$163,T$8:T$167,节奏总纲!AC81)-IF($AE85=1,0,求节点(节奏总纲!F$4:F$163,T$8:T$167,节奏总纲!AC80))</f>
        <v>58273321308.11554</v>
      </c>
      <c r="AS85" s="6">
        <f>求节点(节奏总纲!G$4:G$163,U$8:U$167,节奏总纲!AD81)-IF($AE85=1,0,求节点(节奏总纲!G$4:G$163,U$8:U$167,节奏总纲!AD80))</f>
        <v>64942763116.477783</v>
      </c>
      <c r="AT85" s="6">
        <f>求节点(节奏总纲!H$4:H$163,V$8:V$167,节奏总纲!AE81)-IF($AE85=1,0,求节点(节奏总纲!H$4:H$163,V$8:V$167,节奏总纲!AE80))</f>
        <v>71472035947.822205</v>
      </c>
      <c r="AV85" s="6">
        <v>78</v>
      </c>
      <c r="AW85" s="6">
        <f>求节点(节奏总纲!D$4:D$163,Y$8:Y$167,节奏总纲!AA81)-IF($AV85=1,0,求节点(节奏总纲!D$4:D$163,Y$8:Y$167,节奏总纲!AA80))+求节点(节奏总纲!D$4:D$103,信息索引!AK$4:AK$163,节奏总纲!AA81)</f>
        <v>4620652144.0453491</v>
      </c>
      <c r="AX85" s="6">
        <f>求节点(节奏总纲!E$4:E$163,Z$8:Z$167,节奏总纲!AB81)-IF($AV85=1,0,求节点(节奏总纲!E$4:E$163,Z$8:Z$167,节奏总纲!AB80))+求节点(节奏总纲!E$4:E$103,信息索引!AL$4:AL$163,节奏总纲!AB81)</f>
        <v>3696521715.3023219</v>
      </c>
      <c r="AY85" s="6">
        <f>求节点(节奏总纲!F$4:F$163,AA$8:AA$167,节奏总纲!AC81)-IF($AV85=1,0,求节点(节奏总纲!F$4:F$163,AA$8:AA$167,节奏总纲!AC80))+求节点(节奏总纲!F$4:F$103,信息索引!AM$4:AM$163,节奏总纲!AC81)</f>
        <v>2772391286.5634913</v>
      </c>
      <c r="AZ85" s="6">
        <f>求节点(节奏总纲!G$4:G$163,AB$8:AB$167,节奏总纲!AD81)-IF($AV85=1,0,求节点(节奏总纲!G$4:G$163,AB$8:AB$167,节奏总纲!AD80))+求节点(节奏总纲!G$4:G$103,信息索引!AN$4:AN$163,节奏总纲!AD81)</f>
        <v>1848260857.8288591</v>
      </c>
      <c r="BA85" s="6">
        <f>求节点(节奏总纲!H$4:H$163,AC$8:AC$167,节奏总纲!AE81)-IF($AV85=1,0,求节点(节奏总纲!H$4:H$163,AC$8:AC$167,节奏总纲!AE80))+求节点(节奏总纲!H$4:H$103,信息索引!AO$4:AO$163,节奏总纲!AE81)</f>
        <v>924130428.75143051</v>
      </c>
      <c r="BC85" s="6">
        <v>2.54</v>
      </c>
      <c r="BD85" s="8">
        <v>78</v>
      </c>
      <c r="BE85" s="34">
        <f t="shared" si="108"/>
        <v>0.22026431718061673</v>
      </c>
      <c r="BF85" s="28">
        <f t="shared" si="109"/>
        <v>0.55947136563876654</v>
      </c>
      <c r="BG85" s="6">
        <f t="shared" si="110"/>
        <v>0.22026431718061679</v>
      </c>
      <c r="BH85" s="35">
        <v>0</v>
      </c>
      <c r="BI85" s="34" t="e">
        <f t="shared" si="111"/>
        <v>#VALUE!</v>
      </c>
      <c r="BJ85" s="6">
        <v>0</v>
      </c>
      <c r="BK85" s="6" t="e">
        <f t="shared" si="112"/>
        <v>#VALUE!</v>
      </c>
      <c r="BL85" s="28" t="e">
        <f>求节点(节奏总纲!D$4:D$163,[4]士兵阶位属性!CY$4:CY$163,节奏总纲!AA81)</f>
        <v>#VALUE!</v>
      </c>
      <c r="BM85" s="34">
        <f t="shared" si="22"/>
        <v>0.25</v>
      </c>
      <c r="BN85" s="6">
        <f t="shared" si="107"/>
        <v>0</v>
      </c>
      <c r="BO85" s="6">
        <f t="shared" si="23"/>
        <v>0.25</v>
      </c>
      <c r="BP85" s="35">
        <f t="shared" si="107"/>
        <v>0.5</v>
      </c>
      <c r="BQ85" s="6" t="e">
        <f t="shared" si="113"/>
        <v>#VALUE!</v>
      </c>
      <c r="BR85" s="8">
        <f t="shared" si="114"/>
        <v>75691546631.730637</v>
      </c>
      <c r="BS85" s="8">
        <f t="shared" si="115"/>
        <v>192256528444.59586</v>
      </c>
      <c r="BT85" s="8">
        <f t="shared" si="116"/>
        <v>75691546631.730667</v>
      </c>
      <c r="BU85" s="8">
        <f t="shared" si="117"/>
        <v>0</v>
      </c>
      <c r="BV85" s="8" t="e">
        <f t="shared" si="118"/>
        <v>#VALUE!</v>
      </c>
      <c r="BW85" s="8">
        <f t="shared" si="119"/>
        <v>0</v>
      </c>
      <c r="BX85" s="8" t="e">
        <f t="shared" si="120"/>
        <v>#VALUE!</v>
      </c>
      <c r="BY85" s="8" t="e">
        <f t="shared" si="121"/>
        <v>#VALUE!</v>
      </c>
      <c r="BZ85" s="8">
        <f t="shared" si="122"/>
        <v>11877713919.985138</v>
      </c>
      <c r="CA85" s="8">
        <f t="shared" si="123"/>
        <v>0</v>
      </c>
      <c r="CB85" s="8">
        <f t="shared" si="124"/>
        <v>11877713919.985138</v>
      </c>
      <c r="CC85" s="8">
        <f t="shared" si="125"/>
        <v>23755427839.970276</v>
      </c>
      <c r="CD85" s="38" t="e">
        <f>SUM(BR$8:BR85)+SUM(BV$8:BV85)+SUM(BZ$8:BZ85)</f>
        <v>#VALUE!</v>
      </c>
      <c r="CE85" s="38">
        <f>SUM(BS$8:BS85)+SUM(BW$8:BW85)+SUM(CA$8:CA85)</f>
        <v>1256767529277.2549</v>
      </c>
      <c r="CF85" s="38" t="e">
        <f>SUM(BT$8:BT85)+SUM(BX$8:BX85)+SUM(CB$8:CB85)</f>
        <v>#VALUE!</v>
      </c>
      <c r="CG85" s="38" t="e">
        <f>SUM(BU$8:BU85)+SUM(BY$8:BY85)+SUM(CC$8:CC85)</f>
        <v>#VALUE!</v>
      </c>
      <c r="CH85" s="39" t="e">
        <f t="shared" si="126"/>
        <v>#VALUE!</v>
      </c>
      <c r="CI85" s="39" t="e">
        <f t="shared" si="127"/>
        <v>#VALUE!</v>
      </c>
      <c r="CJ85" s="39" t="e">
        <f t="shared" si="128"/>
        <v>#VALUE!</v>
      </c>
      <c r="CK85" s="39" t="e">
        <f t="shared" si="129"/>
        <v>#VALUE!</v>
      </c>
      <c r="CL85" s="6">
        <v>0.98366201299716693</v>
      </c>
      <c r="CM85" s="8">
        <f t="shared" si="130"/>
        <v>70733220177.321533</v>
      </c>
      <c r="CN85" s="8">
        <f t="shared" si="131"/>
        <v>179662379250.39673</v>
      </c>
      <c r="CO85" s="8">
        <f t="shared" si="132"/>
        <v>70733220177.321548</v>
      </c>
      <c r="CP85" s="8">
        <f t="shared" si="133"/>
        <v>0</v>
      </c>
      <c r="CQ85" s="8" t="e">
        <f t="shared" si="134"/>
        <v>#VALUE!</v>
      </c>
      <c r="CR85" s="8">
        <f t="shared" si="135"/>
        <v>0</v>
      </c>
      <c r="CS85" s="8" t="e">
        <f t="shared" si="136"/>
        <v>#VALUE!</v>
      </c>
      <c r="CT85" s="8" t="e">
        <f t="shared" si="137"/>
        <v>#VALUE!</v>
      </c>
      <c r="CU85" s="8">
        <f t="shared" si="138"/>
        <v>13246590120.970505</v>
      </c>
      <c r="CV85" s="8">
        <f t="shared" si="139"/>
        <v>0</v>
      </c>
      <c r="CW85" s="8">
        <f t="shared" si="140"/>
        <v>13246590120.970505</v>
      </c>
      <c r="CX85" s="8">
        <f t="shared" si="141"/>
        <v>26493180241.94101</v>
      </c>
      <c r="CY85" s="38" t="e">
        <f>SUM(CM$8:CM85)+SUM(CQ$8:CQ85)+SUM(CU$8:CU85)</f>
        <v>#VALUE!</v>
      </c>
      <c r="CZ85" s="38">
        <f>SUM(CN$8:CN85)+SUM(CR$8:CR85)+SUM(CV$8:CV85)</f>
        <v>1183284426816.6665</v>
      </c>
      <c r="DA85" s="38" t="e">
        <f>SUM(CO$8:CO85)+SUM(CS$8:CS85)+SUM(CW$8:CW85)</f>
        <v>#VALUE!</v>
      </c>
      <c r="DB85" s="38" t="e">
        <f>SUM(CP$8:CP85)+SUM(CT$8:CT85)+SUM(CX$8:CX85)</f>
        <v>#VALUE!</v>
      </c>
      <c r="DC85" s="39" t="e">
        <f t="shared" si="142"/>
        <v>#VALUE!</v>
      </c>
      <c r="DD85" s="39" t="e">
        <f t="shared" si="143"/>
        <v>#VALUE!</v>
      </c>
      <c r="DE85" s="39" t="e">
        <f t="shared" si="144"/>
        <v>#VALUE!</v>
      </c>
      <c r="DF85" s="39" t="e">
        <f t="shared" si="145"/>
        <v>#VALUE!</v>
      </c>
      <c r="DH85" s="8">
        <f t="shared" si="146"/>
        <v>65518122471.143379</v>
      </c>
      <c r="DI85" s="8">
        <f t="shared" si="147"/>
        <v>166416031076.70419</v>
      </c>
      <c r="DJ85" s="8">
        <f t="shared" si="148"/>
        <v>65518122471.143402</v>
      </c>
      <c r="DK85" s="8">
        <f t="shared" si="149"/>
        <v>0</v>
      </c>
      <c r="DL85" s="8" t="e">
        <f t="shared" si="150"/>
        <v>#VALUE!</v>
      </c>
      <c r="DM85" s="8">
        <f t="shared" si="151"/>
        <v>0</v>
      </c>
      <c r="DN85" s="8" t="e">
        <f t="shared" si="152"/>
        <v>#VALUE!</v>
      </c>
      <c r="DO85" s="8" t="e">
        <f t="shared" si="153"/>
        <v>#VALUE!</v>
      </c>
      <c r="DP85" s="8">
        <f t="shared" si="154"/>
        <v>14568330327.028885</v>
      </c>
      <c r="DQ85" s="8">
        <f t="shared" si="155"/>
        <v>0</v>
      </c>
      <c r="DR85" s="8">
        <f t="shared" si="156"/>
        <v>14568330327.028885</v>
      </c>
      <c r="DS85" s="8">
        <f t="shared" si="157"/>
        <v>29136660654.05777</v>
      </c>
      <c r="DT85" s="38" t="e">
        <f>SUM(DH$8:DH85)+SUM(DL$8:DL85)+SUM(DP$8:DP85)</f>
        <v>#VALUE!</v>
      </c>
      <c r="DU85" s="38">
        <f>SUM(DI$8:DI85)+SUM(DM$8:DM85)+SUM(DQ$8:DQ85)</f>
        <v>1109435270167.0364</v>
      </c>
      <c r="DV85" s="38" t="e">
        <f>SUM(DJ$8:DJ85)+SUM(DN$8:DN85)+SUM(DR$8:DR85)</f>
        <v>#VALUE!</v>
      </c>
      <c r="DW85" s="38" t="e">
        <f>SUM(DK$8:DK85)+SUM(DO$8:DO85)+SUM(DS$8:DS85)</f>
        <v>#VALUE!</v>
      </c>
      <c r="DX85" s="39" t="e">
        <f t="shared" si="158"/>
        <v>#VALUE!</v>
      </c>
      <c r="DY85" s="39" t="e">
        <f t="shared" si="159"/>
        <v>#VALUE!</v>
      </c>
      <c r="DZ85" s="39" t="e">
        <f t="shared" si="160"/>
        <v>#VALUE!</v>
      </c>
      <c r="EA85" s="39" t="e">
        <f t="shared" si="161"/>
        <v>#VALUE!</v>
      </c>
      <c r="EC85" s="8">
        <f t="shared" si="162"/>
        <v>61367982949.484344</v>
      </c>
      <c r="ED85" s="8">
        <f t="shared" si="163"/>
        <v>155874676691.69025</v>
      </c>
      <c r="EE85" s="8">
        <f t="shared" si="164"/>
        <v>61367982949.48436</v>
      </c>
      <c r="EF85" s="8">
        <f t="shared" si="165"/>
        <v>0</v>
      </c>
      <c r="EG85" s="8" t="e">
        <f t="shared" si="166"/>
        <v>#VALUE!</v>
      </c>
      <c r="EH85" s="8">
        <f t="shared" si="167"/>
        <v>0</v>
      </c>
      <c r="EI85" s="8" t="e">
        <f t="shared" si="168"/>
        <v>#VALUE!</v>
      </c>
      <c r="EJ85" s="8" t="e">
        <f t="shared" si="169"/>
        <v>#VALUE!</v>
      </c>
      <c r="EK85" s="8">
        <f t="shared" si="170"/>
        <v>16235690779.119446</v>
      </c>
      <c r="EL85" s="8">
        <f t="shared" si="171"/>
        <v>0</v>
      </c>
      <c r="EM85" s="8">
        <f t="shared" si="172"/>
        <v>16235690779.119446</v>
      </c>
      <c r="EN85" s="8">
        <f t="shared" si="173"/>
        <v>32471381558.238892</v>
      </c>
      <c r="EO85" s="38" t="e">
        <f>SUM(EC$8:EC85)+SUM(EG$8:EG85)+SUM(EK$8:EK85)</f>
        <v>#VALUE!</v>
      </c>
      <c r="EP85" s="38">
        <f>SUM(ED$8:ED85)+SUM(EH$8:EH85)+SUM(EL$8:EL85)</f>
        <v>1036687549739.2712</v>
      </c>
      <c r="EQ85" s="38" t="e">
        <f>SUM(EE$8:EE85)+SUM(EI$8:EI85)+SUM(EM$8:EM85)</f>
        <v>#VALUE!</v>
      </c>
      <c r="ER85" s="38" t="e">
        <f>SUM(EF$8:EF85)+SUM(EJ$8:EJ85)+SUM(EN$8:EN85)</f>
        <v>#VALUE!</v>
      </c>
      <c r="ES85" s="39" t="e">
        <f t="shared" si="174"/>
        <v>#VALUE!</v>
      </c>
      <c r="ET85" s="39" t="e">
        <f t="shared" si="175"/>
        <v>#VALUE!</v>
      </c>
      <c r="EU85" s="39" t="e">
        <f t="shared" si="176"/>
        <v>#VALUE!</v>
      </c>
      <c r="EV85" s="39" t="e">
        <f t="shared" si="177"/>
        <v>#VALUE!</v>
      </c>
      <c r="EX85" s="8">
        <f t="shared" si="178"/>
        <v>59179162023.275314</v>
      </c>
      <c r="EY85" s="8">
        <f t="shared" si="179"/>
        <v>150315071539.11929</v>
      </c>
      <c r="EZ85" s="8">
        <f t="shared" si="180"/>
        <v>59179162023.275322</v>
      </c>
      <c r="FA85" s="8">
        <f t="shared" si="181"/>
        <v>0</v>
      </c>
      <c r="FB85" s="8" t="e">
        <f t="shared" si="182"/>
        <v>#VALUE!</v>
      </c>
      <c r="FC85" s="8">
        <f t="shared" si="183"/>
        <v>0</v>
      </c>
      <c r="FD85" s="8" t="e">
        <f t="shared" si="184"/>
        <v>#VALUE!</v>
      </c>
      <c r="FE85" s="8" t="e">
        <f t="shared" si="185"/>
        <v>#VALUE!</v>
      </c>
      <c r="FF85" s="8">
        <f t="shared" si="186"/>
        <v>17868008986.955551</v>
      </c>
      <c r="FG85" s="8">
        <f t="shared" si="187"/>
        <v>0</v>
      </c>
      <c r="FH85" s="8">
        <f t="shared" si="188"/>
        <v>17868008986.955551</v>
      </c>
      <c r="FI85" s="8">
        <f t="shared" si="189"/>
        <v>35736017973.911102</v>
      </c>
      <c r="FJ85" s="38" t="e">
        <f>SUM(EX$8:EX85)+SUM(FB$8:FB85)+SUM(FF$8:FF85)</f>
        <v>#VALUE!</v>
      </c>
      <c r="FK85" s="38">
        <f>SUM(EY$8:EY85)+SUM(FC$8:FC85)+SUM(FG$8:FG85)</f>
        <v>965699383607.70129</v>
      </c>
      <c r="FL85" s="38" t="e">
        <f>SUM(EZ$8:EZ85)+SUM(FD$8:FD85)+SUM(FH$8:FH85)</f>
        <v>#VALUE!</v>
      </c>
      <c r="FM85" s="38" t="e">
        <f>SUM(FA$8:FA85)+SUM(FE$8:FE85)+SUM(FI$8:FI85)</f>
        <v>#VALUE!</v>
      </c>
      <c r="FN85" s="39" t="e">
        <f t="shared" si="190"/>
        <v>#VALUE!</v>
      </c>
      <c r="FO85" s="39" t="e">
        <f t="shared" si="191"/>
        <v>#VALUE!</v>
      </c>
      <c r="FP85" s="39" t="e">
        <f t="shared" si="192"/>
        <v>#VALUE!</v>
      </c>
      <c r="FQ85" s="39" t="e">
        <f t="shared" si="193"/>
        <v>#VALUE!</v>
      </c>
    </row>
    <row r="86" spans="7:173" x14ac:dyDescent="0.2">
      <c r="G86" s="6">
        <v>79</v>
      </c>
      <c r="H86" s="6">
        <f>'[1]资源-木石铜粮'!BI84</f>
        <v>6342423132.2184134</v>
      </c>
      <c r="I86" s="6">
        <f>'[1]资源-木石铜粮'!BJ84</f>
        <v>6342423132.2184134</v>
      </c>
      <c r="J86" s="6">
        <f>'[1]资源-木石铜粮'!BK84</f>
        <v>6342423132.2184134</v>
      </c>
      <c r="K86" s="6">
        <f>'[1]资源-木石铜粮'!BL84</f>
        <v>6342423132.2184134</v>
      </c>
      <c r="L86" s="6">
        <f>'[1]资源-木石铜粮'!BM84</f>
        <v>6342423132.2184134</v>
      </c>
      <c r="M86" s="6">
        <f>'[1]功能-战损相关'!EM89</f>
        <v>3662214609.503335</v>
      </c>
      <c r="N86" s="6">
        <f>'[1]功能-战损相关'!EN89</f>
        <v>4783312862.8246593</v>
      </c>
      <c r="O86" s="6">
        <f>'[1]功能-战损相关'!EO89</f>
        <v>5762945655.1524086</v>
      </c>
      <c r="P86" s="6">
        <f>'[1]功能-战损相关'!EP89</f>
        <v>4587040361.9789524</v>
      </c>
      <c r="Q86" s="6">
        <f>'[1]功能-战损相关'!EQ89</f>
        <v>2540214413.7004633</v>
      </c>
      <c r="R86" s="6">
        <f>'[3]功能-圣人研究'!CA86</f>
        <v>1470432045.6559148</v>
      </c>
      <c r="S86" s="6">
        <f>'[3]功能-圣人研究'!CB86</f>
        <v>1727703770.8449659</v>
      </c>
      <c r="T86" s="6">
        <f>'[3]功能-圣人研究'!CC86</f>
        <v>2135617228.2931628</v>
      </c>
      <c r="U86" s="6">
        <f>'[3]功能-圣人研究'!CD86</f>
        <v>2727943715.3842402</v>
      </c>
      <c r="V86" s="6">
        <f>'[3]功能-圣人研究'!CE86</f>
        <v>3608117557.1739655</v>
      </c>
      <c r="X86" s="6">
        <v>79</v>
      </c>
      <c r="Y86" s="6">
        <f>[4]士兵相关信息!AI85</f>
        <v>125719203.52101335</v>
      </c>
      <c r="Z86" s="6">
        <f>[4]士兵相关信息!AJ85</f>
        <v>101359642.74481209</v>
      </c>
      <c r="AA86" s="6">
        <f>[4]士兵相关信息!AK85</f>
        <v>74399486.45841682</v>
      </c>
      <c r="AB86" s="6">
        <f>[4]士兵相关信息!AL85</f>
        <v>45439146.215603687</v>
      </c>
      <c r="AC86" s="6">
        <f>[4]士兵相关信息!AM85</f>
        <v>16659765.478452887</v>
      </c>
      <c r="AE86" s="6">
        <v>79</v>
      </c>
      <c r="AF86" s="6">
        <f>求节点(节奏总纲!D$4:D$163,H$8:H$167,节奏总纲!AA82)-IF($AE86=1,0,求节点(节奏总纲!D$4:D$163,H$8:H$167,节奏总纲!AA81))</f>
        <v>402129483636.90674</v>
      </c>
      <c r="AG86" s="6">
        <f>求节点(节奏总纲!E$4:E$163,I$8:I$167,节奏总纲!AB82)-IF($AE86=1,0,求节点(节奏总纲!E$4:E$163,I$8:I$167,节奏总纲!AB81))</f>
        <v>369819352491.50708</v>
      </c>
      <c r="AH86" s="6">
        <f>求节点(节奏总纲!F$4:F$163,J$8:J$167,节奏总纲!AC82)-IF($AE86=1,0,求节点(节奏总纲!F$4:F$163,J$8:J$167,节奏总纲!AC81))</f>
        <v>345399683850.04736</v>
      </c>
      <c r="AI86" s="6">
        <f>求节点(节奏总纲!G$4:G$163,K$8:K$167,节奏总纲!AD82)-IF($AE86=1,0,求节点(节奏总纲!G$4:G$163,K$8:K$167,节奏总纲!AD81))</f>
        <v>321763040675.07666</v>
      </c>
      <c r="AJ86" s="6">
        <f>求节点(节奏总纲!H$4:H$163,L$8:L$167,节奏总纲!AE82)-IF($AE86=1,0,求节点(节奏总纲!H$4:H$163,L$8:L$167,节奏总纲!AE81))</f>
        <v>298595864409.19971</v>
      </c>
      <c r="AK86" s="6">
        <f>求节点(节奏总纲!D$4:D$163,M$8:M$167,节奏总纲!AA82)-IF($AE86=1,0,求节点(节奏总纲!D$4:D$163,M$8:M$167,节奏总纲!AA81))</f>
        <v>1796051131842.0156</v>
      </c>
      <c r="AL86" s="6">
        <f>求节点(节奏总纲!E$4:E$163,N$8:N$167,节奏总纲!AB82)-IF($AE86=1,0,求节点(节奏总纲!E$4:E$163,N$8:N$167,节奏总纲!AB81))</f>
        <v>2041452852113.6875</v>
      </c>
      <c r="AM86" s="6">
        <f>求节点(节奏总纲!F$4:F$163,O$8:O$167,节奏总纲!AC82)-IF($AE86=1,0,求节点(节奏总纲!F$4:F$163,O$8:O$167,节奏总纲!AC81))</f>
        <v>2020190614799.5049</v>
      </c>
      <c r="AN86" s="6">
        <f>求节点(节奏总纲!G$4:G$163,P$8:P$167,节奏总纲!AD82)-IF($AE86=1,0,求节点(节奏总纲!G$4:G$163,P$8:P$167,节奏总纲!AD81))</f>
        <v>1479112962490.5352</v>
      </c>
      <c r="AO86" s="6">
        <f>求节点(节奏总纲!H$4:H$163,Q$8:Q$167,节奏总纲!AE82)-IF($AE86=1,0,求节点(节奏总纲!H$4:H$163,Q$8:Q$167,节奏总纲!AE81))</f>
        <v>716437986458.19629</v>
      </c>
      <c r="AP86" s="6">
        <f>求节点(节奏总纲!D$4:D$163,R$8:R$167,节奏总纲!AA82)-IF($AE86=1,0,求节点(节奏总纲!D$4:D$163,R$8:R$167,节奏总纲!AA81))</f>
        <v>94811115082.204346</v>
      </c>
      <c r="AQ86" s="6">
        <f>求节点(节奏总纲!E$4:E$163,S$8:S$167,节奏总纲!AB82)-IF($AE86=1,0,求节点(节奏总纲!E$4:E$163,S$8:S$167,节奏总纲!AB81))</f>
        <v>97889580894.744934</v>
      </c>
      <c r="AR86" s="6">
        <f>求节点(节奏总纲!F$4:F$163,T$8:T$167,节奏总纲!AC82)-IF($AE86=1,0,求节点(节奏总纲!F$4:F$163,T$8:T$167,节奏总纲!AC81))</f>
        <v>107382614563.3833</v>
      </c>
      <c r="AS86" s="6">
        <f>求节点(节奏总纲!G$4:G$163,U$8:U$167,节奏总纲!AD82)-IF($AE86=1,0,求节点(节奏总纲!G$4:G$163,U$8:U$167,节奏总纲!AD81))</f>
        <v>122137580227.06134</v>
      </c>
      <c r="AT86" s="6">
        <f>求节点(节奏总纲!H$4:H$163,V$8:V$167,节奏总纲!AE82)-IF($AE86=1,0,求节点(节奏总纲!H$4:H$163,V$8:V$167,节奏总纲!AE81))</f>
        <v>144086575557.82214</v>
      </c>
      <c r="AV86" s="6">
        <v>79</v>
      </c>
      <c r="AW86" s="6">
        <f>求节点(节奏总纲!D$4:D$163,Y$8:Y$167,节奏总纲!AA82)-IF($AV86=1,0,求节点(节奏总纲!D$4:D$163,Y$8:Y$167,节奏总纲!AA81))+求节点(节奏总纲!D$4:D$103,信息索引!AK$4:AK$163,节奏总纲!AA82)</f>
        <v>5343186156.6585159</v>
      </c>
      <c r="AX86" s="6">
        <f>求节点(节奏总纲!E$4:E$163,Z$8:Z$167,节奏总纲!AB82)-IF($AV86=1,0,求节点(节奏总纲!E$4:E$163,Z$8:Z$167,节奏总纲!AB81))+求节点(节奏总纲!E$4:E$103,信息索引!AL$4:AL$163,节奏总纲!AB82)</f>
        <v>4274548925.3928561</v>
      </c>
      <c r="AY86" s="6">
        <f>求节点(节奏总纲!F$4:F$163,AA$8:AA$167,节奏总纲!AC82)-IF($AV86=1,0,求节点(节奏总纲!F$4:F$163,AA$8:AA$167,节奏总纲!AC81))+求节点(节奏总纲!F$4:F$103,信息索引!AM$4:AM$163,节奏总纲!AC82)</f>
        <v>3205911694.1313891</v>
      </c>
      <c r="AZ86" s="6">
        <f>求节点(节奏总纲!G$4:G$163,AB$8:AB$167,节奏总纲!AD82)-IF($AV86=1,0,求节点(节奏总纲!G$4:G$163,AB$8:AB$167,节奏总纲!AD81))+求节点(节奏总纲!G$4:G$103,信息索引!AN$4:AN$163,节奏总纲!AD82)</f>
        <v>2137274462.8741281</v>
      </c>
      <c r="BA86" s="6">
        <f>求节点(节奏总纲!H$4:H$163,AC$8:AC$167,节奏总纲!AE82)-IF($AV86=1,0,求节点(节奏总纲!H$4:H$163,AC$8:AC$167,节奏总纲!AE81))+求节点(节奏总纲!H$4:H$103,信息索引!AO$4:AO$163,节奏总纲!AE82)</f>
        <v>1068637231.2740641</v>
      </c>
      <c r="BC86" s="6">
        <v>2.56</v>
      </c>
      <c r="BD86" s="8">
        <v>79</v>
      </c>
      <c r="BE86" s="34">
        <f t="shared" si="108"/>
        <v>0.2192982456140351</v>
      </c>
      <c r="BF86" s="28">
        <f t="shared" si="109"/>
        <v>0.56140350877192979</v>
      </c>
      <c r="BG86" s="6">
        <f t="shared" si="110"/>
        <v>0.2192982456140351</v>
      </c>
      <c r="BH86" s="35">
        <v>0</v>
      </c>
      <c r="BI86" s="34" t="e">
        <f t="shared" si="111"/>
        <v>#VALUE!</v>
      </c>
      <c r="BJ86" s="6">
        <v>0</v>
      </c>
      <c r="BK86" s="6" t="e">
        <f t="shared" si="112"/>
        <v>#VALUE!</v>
      </c>
      <c r="BL86" s="28" t="e">
        <f>求节点(节奏总纲!D$4:D$163,[4]士兵阶位属性!CY$4:CY$163,节奏总纲!AA82)</f>
        <v>#VALUE!</v>
      </c>
      <c r="BM86" s="34">
        <f t="shared" si="22"/>
        <v>0.25</v>
      </c>
      <c r="BN86" s="6">
        <f t="shared" si="107"/>
        <v>0</v>
      </c>
      <c r="BO86" s="6">
        <f t="shared" si="23"/>
        <v>0.25</v>
      </c>
      <c r="BP86" s="35">
        <f t="shared" si="107"/>
        <v>0.5</v>
      </c>
      <c r="BQ86" s="6" t="e">
        <f t="shared" si="113"/>
        <v>#VALUE!</v>
      </c>
      <c r="BR86" s="8">
        <f t="shared" si="114"/>
        <v>88186290271.25148</v>
      </c>
      <c r="BS86" s="8">
        <f t="shared" si="115"/>
        <v>225756903094.40378</v>
      </c>
      <c r="BT86" s="8">
        <f t="shared" si="116"/>
        <v>88186290271.25148</v>
      </c>
      <c r="BU86" s="8">
        <f t="shared" si="117"/>
        <v>0</v>
      </c>
      <c r="BV86" s="8" t="e">
        <f t="shared" si="118"/>
        <v>#VALUE!</v>
      </c>
      <c r="BW86" s="8">
        <f t="shared" si="119"/>
        <v>0</v>
      </c>
      <c r="BX86" s="8" t="e">
        <f t="shared" si="120"/>
        <v>#VALUE!</v>
      </c>
      <c r="BY86" s="8" t="e">
        <f t="shared" si="121"/>
        <v>#VALUE!</v>
      </c>
      <c r="BZ86" s="8">
        <f t="shared" si="122"/>
        <v>23702778770.551086</v>
      </c>
      <c r="CA86" s="8">
        <f t="shared" si="123"/>
        <v>0</v>
      </c>
      <c r="CB86" s="8">
        <f t="shared" si="124"/>
        <v>23702778770.551086</v>
      </c>
      <c r="CC86" s="8">
        <f t="shared" si="125"/>
        <v>47405557541.102173</v>
      </c>
      <c r="CD86" s="38" t="e">
        <f>SUM(BR$8:BR86)+SUM(BV$8:BV86)+SUM(BZ$8:BZ86)</f>
        <v>#VALUE!</v>
      </c>
      <c r="CE86" s="38">
        <f>SUM(BS$8:BS86)+SUM(BW$8:BW86)+SUM(CA$8:CA86)</f>
        <v>1482524432371.6587</v>
      </c>
      <c r="CF86" s="38" t="e">
        <f>SUM(BT$8:BT86)+SUM(BX$8:BX86)+SUM(CB$8:CB86)</f>
        <v>#VALUE!</v>
      </c>
      <c r="CG86" s="38" t="e">
        <f>SUM(BU$8:BU86)+SUM(BY$8:BY86)+SUM(CC$8:CC86)</f>
        <v>#VALUE!</v>
      </c>
      <c r="CH86" s="39" t="e">
        <f t="shared" si="126"/>
        <v>#VALUE!</v>
      </c>
      <c r="CI86" s="39" t="e">
        <f t="shared" si="127"/>
        <v>#VALUE!</v>
      </c>
      <c r="CJ86" s="39" t="e">
        <f t="shared" si="128"/>
        <v>#VALUE!</v>
      </c>
      <c r="CK86" s="39" t="e">
        <f t="shared" si="129"/>
        <v>#VALUE!</v>
      </c>
      <c r="CL86" s="6">
        <v>0.99264041469921793</v>
      </c>
      <c r="CM86" s="8">
        <f t="shared" si="130"/>
        <v>81100735195.505951</v>
      </c>
      <c r="CN86" s="8">
        <f t="shared" si="131"/>
        <v>207617882100.49518</v>
      </c>
      <c r="CO86" s="8">
        <f t="shared" si="132"/>
        <v>81100735195.505951</v>
      </c>
      <c r="CP86" s="8">
        <f t="shared" si="133"/>
        <v>0</v>
      </c>
      <c r="CQ86" s="8" t="e">
        <f t="shared" si="134"/>
        <v>#VALUE!</v>
      </c>
      <c r="CR86" s="8">
        <f t="shared" si="135"/>
        <v>0</v>
      </c>
      <c r="CS86" s="8" t="e">
        <f t="shared" si="136"/>
        <v>#VALUE!</v>
      </c>
      <c r="CT86" s="8" t="e">
        <f t="shared" si="137"/>
        <v>#VALUE!</v>
      </c>
      <c r="CU86" s="8">
        <f t="shared" si="138"/>
        <v>24472395223.686234</v>
      </c>
      <c r="CV86" s="8">
        <f t="shared" si="139"/>
        <v>0</v>
      </c>
      <c r="CW86" s="8">
        <f t="shared" si="140"/>
        <v>24472395223.686234</v>
      </c>
      <c r="CX86" s="8">
        <f t="shared" si="141"/>
        <v>48944790447.372467</v>
      </c>
      <c r="CY86" s="38" t="e">
        <f>SUM(CM$8:CM86)+SUM(CQ$8:CQ86)+SUM(CU$8:CU86)</f>
        <v>#VALUE!</v>
      </c>
      <c r="CZ86" s="38">
        <f>SUM(CN$8:CN86)+SUM(CR$8:CR86)+SUM(CV$8:CV86)</f>
        <v>1390902308917.1616</v>
      </c>
      <c r="DA86" s="38" t="e">
        <f>SUM(CO$8:CO86)+SUM(CS$8:CS86)+SUM(CW$8:CW86)</f>
        <v>#VALUE!</v>
      </c>
      <c r="DB86" s="38" t="e">
        <f>SUM(CP$8:CP86)+SUM(CT$8:CT86)+SUM(CX$8:CX86)</f>
        <v>#VALUE!</v>
      </c>
      <c r="DC86" s="39" t="e">
        <f t="shared" si="142"/>
        <v>#VALUE!</v>
      </c>
      <c r="DD86" s="39" t="e">
        <f t="shared" si="143"/>
        <v>#VALUE!</v>
      </c>
      <c r="DE86" s="39" t="e">
        <f t="shared" si="144"/>
        <v>#VALUE!</v>
      </c>
      <c r="DF86" s="39" t="e">
        <f t="shared" si="145"/>
        <v>#VALUE!</v>
      </c>
      <c r="DH86" s="8">
        <f t="shared" si="146"/>
        <v>75745544703.957764</v>
      </c>
      <c r="DI86" s="8">
        <f t="shared" si="147"/>
        <v>193908594442.13184</v>
      </c>
      <c r="DJ86" s="8">
        <f t="shared" si="148"/>
        <v>75745544703.957764</v>
      </c>
      <c r="DK86" s="8">
        <f t="shared" si="149"/>
        <v>0</v>
      </c>
      <c r="DL86" s="8" t="e">
        <f t="shared" si="150"/>
        <v>#VALUE!</v>
      </c>
      <c r="DM86" s="8">
        <f t="shared" si="151"/>
        <v>0</v>
      </c>
      <c r="DN86" s="8" t="e">
        <f t="shared" si="152"/>
        <v>#VALUE!</v>
      </c>
      <c r="DO86" s="8" t="e">
        <f t="shared" si="153"/>
        <v>#VALUE!</v>
      </c>
      <c r="DP86" s="8">
        <f t="shared" si="154"/>
        <v>26845653640.845825</v>
      </c>
      <c r="DQ86" s="8">
        <f t="shared" si="155"/>
        <v>0</v>
      </c>
      <c r="DR86" s="8">
        <f t="shared" si="156"/>
        <v>26845653640.845825</v>
      </c>
      <c r="DS86" s="8">
        <f t="shared" si="157"/>
        <v>53691307281.69165</v>
      </c>
      <c r="DT86" s="38" t="e">
        <f>SUM(DH$8:DH86)+SUM(DL$8:DL86)+SUM(DP$8:DP86)</f>
        <v>#VALUE!</v>
      </c>
      <c r="DU86" s="38">
        <f>SUM(DI$8:DI86)+SUM(DM$8:DM86)+SUM(DQ$8:DQ86)</f>
        <v>1303343864609.1682</v>
      </c>
      <c r="DV86" s="38" t="e">
        <f>SUM(DJ$8:DJ86)+SUM(DN$8:DN86)+SUM(DR$8:DR86)</f>
        <v>#VALUE!</v>
      </c>
      <c r="DW86" s="38" t="e">
        <f>SUM(DK$8:DK86)+SUM(DO$8:DO86)+SUM(DS$8:DS86)</f>
        <v>#VALUE!</v>
      </c>
      <c r="DX86" s="39" t="e">
        <f t="shared" si="158"/>
        <v>#VALUE!</v>
      </c>
      <c r="DY86" s="39" t="e">
        <f t="shared" si="159"/>
        <v>#VALUE!</v>
      </c>
      <c r="DZ86" s="39" t="e">
        <f t="shared" si="160"/>
        <v>#VALUE!</v>
      </c>
      <c r="EA86" s="39" t="e">
        <f t="shared" si="161"/>
        <v>#VALUE!</v>
      </c>
      <c r="EC86" s="8">
        <f t="shared" si="162"/>
        <v>70562070323.481735</v>
      </c>
      <c r="ED86" s="8">
        <f t="shared" si="163"/>
        <v>180638900028.11319</v>
      </c>
      <c r="EE86" s="8">
        <f t="shared" si="164"/>
        <v>70562070323.481735</v>
      </c>
      <c r="EF86" s="8">
        <f t="shared" si="165"/>
        <v>0</v>
      </c>
      <c r="EG86" s="8" t="e">
        <f t="shared" si="166"/>
        <v>#VALUE!</v>
      </c>
      <c r="EH86" s="8">
        <f t="shared" si="167"/>
        <v>0</v>
      </c>
      <c r="EI86" s="8" t="e">
        <f t="shared" si="168"/>
        <v>#VALUE!</v>
      </c>
      <c r="EJ86" s="8" t="e">
        <f t="shared" si="169"/>
        <v>#VALUE!</v>
      </c>
      <c r="EK86" s="8">
        <f t="shared" si="170"/>
        <v>30534395056.765335</v>
      </c>
      <c r="EL86" s="8">
        <f t="shared" si="171"/>
        <v>0</v>
      </c>
      <c r="EM86" s="8">
        <f t="shared" si="172"/>
        <v>30534395056.765335</v>
      </c>
      <c r="EN86" s="8">
        <f t="shared" si="173"/>
        <v>61068790113.53067</v>
      </c>
      <c r="EO86" s="38" t="e">
        <f>SUM(EC$8:EC86)+SUM(EG$8:EG86)+SUM(EK$8:EK86)</f>
        <v>#VALUE!</v>
      </c>
      <c r="EP86" s="38">
        <f>SUM(ED$8:ED86)+SUM(EH$8:EH86)+SUM(EL$8:EL86)</f>
        <v>1217326449767.3845</v>
      </c>
      <c r="EQ86" s="38" t="e">
        <f>SUM(EE$8:EE86)+SUM(EI$8:EI86)+SUM(EM$8:EM86)</f>
        <v>#VALUE!</v>
      </c>
      <c r="ER86" s="38" t="e">
        <f>SUM(EF$8:EF86)+SUM(EJ$8:EJ86)+SUM(EN$8:EN86)</f>
        <v>#VALUE!</v>
      </c>
      <c r="ES86" s="39" t="e">
        <f t="shared" si="174"/>
        <v>#VALUE!</v>
      </c>
      <c r="ET86" s="39" t="e">
        <f t="shared" si="175"/>
        <v>#VALUE!</v>
      </c>
      <c r="EU86" s="39" t="e">
        <f t="shared" si="176"/>
        <v>#VALUE!</v>
      </c>
      <c r="EV86" s="39" t="e">
        <f t="shared" si="177"/>
        <v>#VALUE!</v>
      </c>
      <c r="EX86" s="8">
        <f t="shared" si="178"/>
        <v>65481549212.5438</v>
      </c>
      <c r="EY86" s="8">
        <f t="shared" si="179"/>
        <v>167632765984.11212</v>
      </c>
      <c r="EZ86" s="8">
        <f t="shared" si="180"/>
        <v>65481549212.5438</v>
      </c>
      <c r="FA86" s="8">
        <f t="shared" si="181"/>
        <v>0</v>
      </c>
      <c r="FB86" s="8" t="e">
        <f t="shared" si="182"/>
        <v>#VALUE!</v>
      </c>
      <c r="FC86" s="8">
        <f t="shared" si="183"/>
        <v>0</v>
      </c>
      <c r="FD86" s="8" t="e">
        <f t="shared" si="184"/>
        <v>#VALUE!</v>
      </c>
      <c r="FE86" s="8" t="e">
        <f t="shared" si="185"/>
        <v>#VALUE!</v>
      </c>
      <c r="FF86" s="8">
        <f t="shared" si="186"/>
        <v>36021643889.455536</v>
      </c>
      <c r="FG86" s="8">
        <f t="shared" si="187"/>
        <v>0</v>
      </c>
      <c r="FH86" s="8">
        <f t="shared" si="188"/>
        <v>36021643889.455536</v>
      </c>
      <c r="FI86" s="8">
        <f t="shared" si="189"/>
        <v>72043287778.911072</v>
      </c>
      <c r="FJ86" s="38" t="e">
        <f>SUM(EX$8:EX86)+SUM(FB$8:FB86)+SUM(FF$8:FF86)</f>
        <v>#VALUE!</v>
      </c>
      <c r="FK86" s="38">
        <f>SUM(EY$8:EY86)+SUM(FC$8:FC86)+SUM(FG$8:FG86)</f>
        <v>1133332149591.8135</v>
      </c>
      <c r="FL86" s="38" t="e">
        <f>SUM(EZ$8:EZ86)+SUM(FD$8:FD86)+SUM(FH$8:FH86)</f>
        <v>#VALUE!</v>
      </c>
      <c r="FM86" s="38" t="e">
        <f>SUM(FA$8:FA86)+SUM(FE$8:FE86)+SUM(FI$8:FI86)</f>
        <v>#VALUE!</v>
      </c>
      <c r="FN86" s="39" t="e">
        <f t="shared" si="190"/>
        <v>#VALUE!</v>
      </c>
      <c r="FO86" s="39" t="e">
        <f t="shared" si="191"/>
        <v>#VALUE!</v>
      </c>
      <c r="FP86" s="39" t="e">
        <f t="shared" si="192"/>
        <v>#VALUE!</v>
      </c>
      <c r="FQ86" s="39" t="e">
        <f t="shared" si="193"/>
        <v>#VALUE!</v>
      </c>
    </row>
    <row r="87" spans="7:173" x14ac:dyDescent="0.2">
      <c r="G87" s="6">
        <v>80</v>
      </c>
      <c r="H87" s="6">
        <f>'[1]资源-木石铜粮'!BI85</f>
        <v>6972654923.9289865</v>
      </c>
      <c r="I87" s="6">
        <f>'[1]资源-木石铜粮'!BJ85</f>
        <v>6972654923.9289865</v>
      </c>
      <c r="J87" s="6">
        <f>'[1]资源-木石铜粮'!BK85</f>
        <v>6972654923.9289865</v>
      </c>
      <c r="K87" s="6">
        <f>'[1]资源-木石铜粮'!BL85</f>
        <v>6972654923.9289865</v>
      </c>
      <c r="L87" s="6">
        <f>'[1]资源-木石铜粮'!BM85</f>
        <v>6972654923.9289865</v>
      </c>
      <c r="M87" s="6">
        <f>'[1]功能-战损相关'!EM90</f>
        <v>4092973605.4094224</v>
      </c>
      <c r="N87" s="6">
        <f>'[1]功能-战损相关'!EN90</f>
        <v>5340814055.3913946</v>
      </c>
      <c r="O87" s="6">
        <f>'[1]功能-战损相关'!EO90</f>
        <v>6382297575.6762114</v>
      </c>
      <c r="P87" s="6">
        <f>'[1]功能-战损相关'!EP90</f>
        <v>5086990731.1229935</v>
      </c>
      <c r="Q87" s="6">
        <f>'[1]功能-战损相关'!EQ90</f>
        <v>2820589538.9457455</v>
      </c>
      <c r="R87" s="6">
        <f>'[3]功能-圣人研究'!CA87</f>
        <v>1622159809.2301638</v>
      </c>
      <c r="S87" s="6">
        <f>'[3]功能-圣人研究'!CB87</f>
        <v>1904096937.9847517</v>
      </c>
      <c r="T87" s="6">
        <f>'[3]功能-圣人研究'!CC87</f>
        <v>2337665374.0237708</v>
      </c>
      <c r="U87" s="6">
        <f>'[3]功能-圣人研究'!CD87</f>
        <v>2980330883.8247318</v>
      </c>
      <c r="V87" s="6">
        <f>'[3]功能-圣人研究'!CE87</f>
        <v>3945994006.6825743</v>
      </c>
      <c r="X87" s="6">
        <v>80</v>
      </c>
      <c r="Y87" s="6">
        <f>[4]士兵相关信息!AI86</f>
        <v>139208629.89954838</v>
      </c>
      <c r="Z87" s="6">
        <f>[4]士兵相关信息!AJ86</f>
        <v>112614274.24225408</v>
      </c>
      <c r="AA87" s="6">
        <f>[4]士兵相关信息!AK86</f>
        <v>82530444.521318063</v>
      </c>
      <c r="AB87" s="6">
        <f>[4]士兵相关信息!AL86</f>
        <v>50249111.700899825</v>
      </c>
      <c r="AC87" s="6">
        <f>[4]士兵相关信息!AM86</f>
        <v>18785261.005205885</v>
      </c>
      <c r="AE87" s="6">
        <v>80</v>
      </c>
      <c r="AF87" s="6">
        <f>求节点(节奏总纲!D$4:D$163,H$8:H$167,节奏总纲!AA83)-IF($AE87=1,0,求节点(节奏总纲!D$4:D$163,H$8:H$167,节奏总纲!AA82))</f>
        <v>440109033935.96436</v>
      </c>
      <c r="AG87" s="6">
        <f>求节点(节奏总纲!E$4:E$163,I$8:I$167,节奏总纲!AB83)-IF($AE87=1,0,求节点(节奏总纲!E$4:E$163,I$8:I$167,节奏总纲!AB82))</f>
        <v>357171966270.69922</v>
      </c>
      <c r="AH87" s="6">
        <f>求节点(节奏总纲!F$4:F$163,J$8:J$167,节奏总纲!AC83)-IF($AE87=1,0,求节点(节奏总纲!F$4:F$163,J$8:J$167,节奏总纲!AC82))</f>
        <v>303931407751.13037</v>
      </c>
      <c r="AI87" s="6">
        <f>求节点(节奏总纲!G$4:G$163,K$8:K$167,节奏总纲!AD83)-IF($AE87=1,0,求节点(节奏总纲!G$4:G$163,K$8:K$167,节奏总纲!AD82))</f>
        <v>258478743846.36475</v>
      </c>
      <c r="AJ87" s="6">
        <f>求节点(节奏总纲!H$4:H$163,L$8:L$167,节奏总纲!AE83)-IF($AE87=1,0,求节点(节奏总纲!H$4:H$163,L$8:L$167,节奏总纲!AE82))</f>
        <v>219999554343.36353</v>
      </c>
      <c r="AK87" s="6">
        <f>求节点(节奏总纲!D$4:D$163,M$8:M$167,节奏总纲!AA83)-IF($AE87=1,0,求节点(节奏总纲!D$4:D$163,M$8:M$167,节奏总纲!AA82))</f>
        <v>2191467135237.5879</v>
      </c>
      <c r="AL87" s="6">
        <f>求节点(节奏总纲!E$4:E$163,N$8:N$167,节奏总纲!AB83)-IF($AE87=1,0,求节点(节奏总纲!E$4:E$163,N$8:N$167,节奏总纲!AB82))</f>
        <v>2485906318151.7637</v>
      </c>
      <c r="AM87" s="6">
        <f>求节点(节奏总纲!F$4:F$163,O$8:O$167,节奏总纲!AC83)-IF($AE87=1,0,求节点(节奏总纲!F$4:F$163,O$8:O$167,节奏总纲!AC82))</f>
        <v>2458977859086.7461</v>
      </c>
      <c r="AN87" s="6">
        <f>求节点(节奏总纲!G$4:G$163,P$8:P$167,节奏总纲!AD83)-IF($AE87=1,0,求节点(节奏总纲!G$4:G$163,P$8:P$167,节奏总纲!AD82))</f>
        <v>1801217491238.1836</v>
      </c>
      <c r="AO87" s="6">
        <f>求节点(节奏总纲!H$4:H$163,Q$8:Q$167,节奏总纲!AE83)-IF($AE87=1,0,求节点(节奏总纲!H$4:H$163,Q$8:Q$167,节奏总纲!AE82))</f>
        <v>873662677748.62012</v>
      </c>
      <c r="AP87" s="6">
        <f>求节点(节奏总纲!D$4:D$163,R$8:R$167,节奏总纲!AA83)-IF($AE87=1,0,求节点(节奏总纲!D$4:D$163,R$8:R$167,节奏总纲!AA82))</f>
        <v>88600691151.047852</v>
      </c>
      <c r="AQ87" s="6">
        <f>求节点(节奏总纲!E$4:E$163,S$8:S$167,节奏总纲!AB83)-IF($AE87=1,0,求节点(节奏总纲!E$4:E$163,S$8:S$167,节奏总纲!AB82))</f>
        <v>89773932771.389954</v>
      </c>
      <c r="AR87" s="6">
        <f>求节点(节奏总纲!F$4:F$163,T$8:T$167,节奏总纲!AC83)-IF($AE87=1,0,求节点(节奏总纲!F$4:F$163,T$8:T$167,节奏总纲!AC82))</f>
        <v>100140396609.22754</v>
      </c>
      <c r="AS87" s="6">
        <f>求节点(节奏总纲!G$4:G$163,U$8:U$167,节奏总纲!AD83)-IF($AE87=1,0,求节点(节奏总纲!G$4:G$163,U$8:U$167,节奏总纲!AD82))</f>
        <v>107509371220.50427</v>
      </c>
      <c r="AT87" s="6">
        <f>求节点(节奏总纲!H$4:H$163,V$8:V$167,节奏总纲!AE83)-IF($AE87=1,0,求节点(节奏总纲!H$4:H$163,V$8:V$167,节奏总纲!AE82))</f>
        <v>120310107885.73462</v>
      </c>
      <c r="AV87" s="6">
        <v>80</v>
      </c>
      <c r="AW87" s="6">
        <f>求节点(节奏总纲!D$4:D$163,Y$8:Y$167,节奏总纲!AA83)-IF($AV87=1,0,求节点(节奏总纲!D$4:D$163,Y$8:Y$167,节奏总纲!AA82))+求节点(节奏总纲!D$4:D$103,信息索引!AK$4:AK$163,节奏总纲!AA83)</f>
        <v>6178431134.0682068</v>
      </c>
      <c r="AX87" s="6">
        <f>求节点(节奏总纲!E$4:E$163,Z$8:Z$167,节奏总纲!AB83)-IF($AV87=1,0,求节点(节奏总纲!E$4:E$163,Z$8:Z$167,节奏总纲!AB82))+求节点(节奏总纲!E$4:E$103,信息索引!AL$4:AL$163,节奏总纲!AB83)</f>
        <v>4942744907.32061</v>
      </c>
      <c r="AY87" s="6">
        <f>求节点(节奏总纲!F$4:F$163,AA$8:AA$167,节奏总纲!AC83)-IF($AV87=1,0,求节点(节奏总纲!F$4:F$163,AA$8:AA$167,节奏总纲!AC82))+求节点(节奏总纲!F$4:F$103,信息索引!AM$4:AM$163,节奏总纲!AC83)</f>
        <v>3707058680.5771976</v>
      </c>
      <c r="AZ87" s="6">
        <f>求节点(节奏总纲!G$4:G$163,AB$8:AB$167,节奏总纲!AD83)-IF($AV87=1,0,求节点(节奏总纲!G$4:G$163,AB$8:AB$167,节奏总纲!AD82))+求节点(节奏总纲!G$4:G$103,信息索引!AN$4:AN$163,节奏总纲!AD83)</f>
        <v>2471372453.8380032</v>
      </c>
      <c r="BA87" s="6">
        <f>求节点(节奏总纲!H$4:H$163,AC$8:AC$167,节奏总纲!AE83)-IF($AV87=1,0,求节点(节奏总纲!H$4:H$163,AC$8:AC$167,节奏总纲!AE82))+求节点(节奏总纲!H$4:H$103,信息索引!AO$4:AO$163,节奏总纲!AE83)</f>
        <v>1235686226.7559996</v>
      </c>
      <c r="BC87" s="6">
        <v>2.58</v>
      </c>
      <c r="BD87" s="8">
        <v>80</v>
      </c>
      <c r="BE87" s="34">
        <f t="shared" si="108"/>
        <v>0.2183406113537118</v>
      </c>
      <c r="BF87" s="28">
        <f t="shared" si="109"/>
        <v>0.5633187772925764</v>
      </c>
      <c r="BG87" s="6">
        <f t="shared" si="110"/>
        <v>0.21834061135371174</v>
      </c>
      <c r="BH87" s="35">
        <v>0</v>
      </c>
      <c r="BI87" s="34" t="e">
        <f t="shared" si="111"/>
        <v>#VALUE!</v>
      </c>
      <c r="BJ87" s="6">
        <v>0</v>
      </c>
      <c r="BK87" s="6" t="e">
        <f t="shared" si="112"/>
        <v>#VALUE!</v>
      </c>
      <c r="BL87" s="28" t="e">
        <f>求节点(节奏总纲!D$4:D$163,[4]士兵阶位属性!CY$4:CY$163,节奏总纲!AA83)</f>
        <v>#VALUE!</v>
      </c>
      <c r="BM87" s="34">
        <f t="shared" si="22"/>
        <v>0.25</v>
      </c>
      <c r="BN87" s="6">
        <f t="shared" si="107"/>
        <v>0</v>
      </c>
      <c r="BO87" s="6">
        <f t="shared" si="23"/>
        <v>0.25</v>
      </c>
      <c r="BP87" s="35">
        <f t="shared" si="107"/>
        <v>0.5</v>
      </c>
      <c r="BQ87" s="6" t="e">
        <f t="shared" si="113"/>
        <v>#VALUE!</v>
      </c>
      <c r="BR87" s="8">
        <f t="shared" si="114"/>
        <v>96093675531.869949</v>
      </c>
      <c r="BS87" s="8">
        <f t="shared" si="115"/>
        <v>247921682872.22446</v>
      </c>
      <c r="BT87" s="8">
        <f t="shared" si="116"/>
        <v>96093675531.869919</v>
      </c>
      <c r="BU87" s="8">
        <f t="shared" si="117"/>
        <v>0</v>
      </c>
      <c r="BV87" s="8" t="e">
        <f t="shared" si="118"/>
        <v>#VALUE!</v>
      </c>
      <c r="BW87" s="8">
        <f t="shared" si="119"/>
        <v>0</v>
      </c>
      <c r="BX87" s="8" t="e">
        <f t="shared" si="120"/>
        <v>#VALUE!</v>
      </c>
      <c r="BY87" s="8" t="e">
        <f t="shared" si="121"/>
        <v>#VALUE!</v>
      </c>
      <c r="BZ87" s="8">
        <f t="shared" si="122"/>
        <v>22150172787.761963</v>
      </c>
      <c r="CA87" s="8">
        <f t="shared" si="123"/>
        <v>0</v>
      </c>
      <c r="CB87" s="8">
        <f t="shared" si="124"/>
        <v>22150172787.761963</v>
      </c>
      <c r="CC87" s="8">
        <f t="shared" si="125"/>
        <v>44300345575.523926</v>
      </c>
      <c r="CD87" s="38" t="e">
        <f>SUM(BR$8:BR87)+SUM(BV$8:BV87)+SUM(BZ$8:BZ87)</f>
        <v>#VALUE!</v>
      </c>
      <c r="CE87" s="38">
        <f>SUM(BS$8:BS87)+SUM(BW$8:BW87)+SUM(CA$8:CA87)</f>
        <v>1730446115243.8831</v>
      </c>
      <c r="CF87" s="38" t="e">
        <f>SUM(BT$8:BT87)+SUM(BX$8:BX87)+SUM(CB$8:CB87)</f>
        <v>#VALUE!</v>
      </c>
      <c r="CG87" s="38" t="e">
        <f>SUM(BU$8:BU87)+SUM(BY$8:BY87)+SUM(CC$8:CC87)</f>
        <v>#VALUE!</v>
      </c>
      <c r="CH87" s="39" t="e">
        <f t="shared" si="126"/>
        <v>#VALUE!</v>
      </c>
      <c r="CI87" s="39" t="e">
        <f t="shared" si="127"/>
        <v>#VALUE!</v>
      </c>
      <c r="CJ87" s="39" t="e">
        <f t="shared" si="128"/>
        <v>#VALUE!</v>
      </c>
      <c r="CK87" s="39" t="e">
        <f t="shared" si="129"/>
        <v>#VALUE!</v>
      </c>
      <c r="CL87" s="6">
        <v>1.0027818530184389</v>
      </c>
      <c r="CM87" s="8">
        <f t="shared" si="130"/>
        <v>77985145473.951797</v>
      </c>
      <c r="CN87" s="8">
        <f t="shared" si="131"/>
        <v>201201675322.79562</v>
      </c>
      <c r="CO87" s="8">
        <f t="shared" si="132"/>
        <v>77985145473.951782</v>
      </c>
      <c r="CP87" s="8">
        <f t="shared" si="133"/>
        <v>0</v>
      </c>
      <c r="CQ87" s="8" t="e">
        <f t="shared" si="134"/>
        <v>#VALUE!</v>
      </c>
      <c r="CR87" s="8">
        <f t="shared" si="135"/>
        <v>0</v>
      </c>
      <c r="CS87" s="8" t="e">
        <f t="shared" si="136"/>
        <v>#VALUE!</v>
      </c>
      <c r="CT87" s="8" t="e">
        <f t="shared" si="137"/>
        <v>#VALUE!</v>
      </c>
      <c r="CU87" s="8">
        <f t="shared" si="138"/>
        <v>22443483192.847488</v>
      </c>
      <c r="CV87" s="8">
        <f t="shared" si="139"/>
        <v>0</v>
      </c>
      <c r="CW87" s="8">
        <f t="shared" si="140"/>
        <v>22443483192.847488</v>
      </c>
      <c r="CX87" s="8">
        <f t="shared" si="141"/>
        <v>44886966385.694977</v>
      </c>
      <c r="CY87" s="38" t="e">
        <f>SUM(CM$8:CM87)+SUM(CQ$8:CQ87)+SUM(CU$8:CU87)</f>
        <v>#VALUE!</v>
      </c>
      <c r="CZ87" s="38">
        <f>SUM(CN$8:CN87)+SUM(CR$8:CR87)+SUM(CV$8:CV87)</f>
        <v>1592103984239.9573</v>
      </c>
      <c r="DA87" s="38" t="e">
        <f>SUM(CO$8:CO87)+SUM(CS$8:CS87)+SUM(CW$8:CW87)</f>
        <v>#VALUE!</v>
      </c>
      <c r="DB87" s="38" t="e">
        <f>SUM(CP$8:CP87)+SUM(CT$8:CT87)+SUM(CX$8:CX87)</f>
        <v>#VALUE!</v>
      </c>
      <c r="DC87" s="39" t="e">
        <f t="shared" si="142"/>
        <v>#VALUE!</v>
      </c>
      <c r="DD87" s="39" t="e">
        <f t="shared" si="143"/>
        <v>#VALUE!</v>
      </c>
      <c r="DE87" s="39" t="e">
        <f t="shared" si="144"/>
        <v>#VALUE!</v>
      </c>
      <c r="DF87" s="39" t="e">
        <f t="shared" si="145"/>
        <v>#VALUE!</v>
      </c>
      <c r="DH87" s="8">
        <f t="shared" si="146"/>
        <v>66360569377.976067</v>
      </c>
      <c r="DI87" s="8">
        <f t="shared" si="147"/>
        <v>171210268995.17825</v>
      </c>
      <c r="DJ87" s="8">
        <f t="shared" si="148"/>
        <v>66360569377.976051</v>
      </c>
      <c r="DK87" s="8">
        <f t="shared" si="149"/>
        <v>0</v>
      </c>
      <c r="DL87" s="8" t="e">
        <f t="shared" si="150"/>
        <v>#VALUE!</v>
      </c>
      <c r="DM87" s="8">
        <f t="shared" si="151"/>
        <v>0</v>
      </c>
      <c r="DN87" s="8" t="e">
        <f t="shared" si="152"/>
        <v>#VALUE!</v>
      </c>
      <c r="DO87" s="8" t="e">
        <f t="shared" si="153"/>
        <v>#VALUE!</v>
      </c>
      <c r="DP87" s="8">
        <f t="shared" si="154"/>
        <v>25035099152.306885</v>
      </c>
      <c r="DQ87" s="8">
        <f t="shared" si="155"/>
        <v>0</v>
      </c>
      <c r="DR87" s="8">
        <f t="shared" si="156"/>
        <v>25035099152.306885</v>
      </c>
      <c r="DS87" s="8">
        <f t="shared" si="157"/>
        <v>50070198304.61377</v>
      </c>
      <c r="DT87" s="38" t="e">
        <f>SUM(DH$8:DH87)+SUM(DL$8:DL87)+SUM(DP$8:DP87)</f>
        <v>#VALUE!</v>
      </c>
      <c r="DU87" s="38">
        <f>SUM(DI$8:DI87)+SUM(DM$8:DM87)+SUM(DQ$8:DQ87)</f>
        <v>1474554133604.3464</v>
      </c>
      <c r="DV87" s="38" t="e">
        <f>SUM(DJ$8:DJ87)+SUM(DN$8:DN87)+SUM(DR$8:DR87)</f>
        <v>#VALUE!</v>
      </c>
      <c r="DW87" s="38" t="e">
        <f>SUM(DK$8:DK87)+SUM(DO$8:DO87)+SUM(DS$8:DS87)</f>
        <v>#VALUE!</v>
      </c>
      <c r="DX87" s="39" t="e">
        <f t="shared" si="158"/>
        <v>#VALUE!</v>
      </c>
      <c r="DY87" s="39" t="e">
        <f t="shared" si="159"/>
        <v>#VALUE!</v>
      </c>
      <c r="DZ87" s="39" t="e">
        <f t="shared" si="160"/>
        <v>#VALUE!</v>
      </c>
      <c r="EA87" s="39" t="e">
        <f t="shared" si="161"/>
        <v>#VALUE!</v>
      </c>
      <c r="EC87" s="8">
        <f t="shared" si="162"/>
        <v>56436406953.354752</v>
      </c>
      <c r="ED87" s="8">
        <f t="shared" si="163"/>
        <v>145605929939.65524</v>
      </c>
      <c r="EE87" s="8">
        <f t="shared" si="164"/>
        <v>56436406953.354736</v>
      </c>
      <c r="EF87" s="8">
        <f t="shared" si="165"/>
        <v>0</v>
      </c>
      <c r="EG87" s="8" t="e">
        <f t="shared" si="166"/>
        <v>#VALUE!</v>
      </c>
      <c r="EH87" s="8">
        <f t="shared" si="167"/>
        <v>0</v>
      </c>
      <c r="EI87" s="8" t="e">
        <f t="shared" si="168"/>
        <v>#VALUE!</v>
      </c>
      <c r="EJ87" s="8" t="e">
        <f t="shared" si="169"/>
        <v>#VALUE!</v>
      </c>
      <c r="EK87" s="8">
        <f t="shared" si="170"/>
        <v>26877342805.126068</v>
      </c>
      <c r="EL87" s="8">
        <f t="shared" si="171"/>
        <v>0</v>
      </c>
      <c r="EM87" s="8">
        <f t="shared" si="172"/>
        <v>26877342805.126068</v>
      </c>
      <c r="EN87" s="8">
        <f t="shared" si="173"/>
        <v>53754685610.252136</v>
      </c>
      <c r="EO87" s="38" t="e">
        <f>SUM(EC$8:EC87)+SUM(EG$8:EG87)+SUM(EK$8:EK87)</f>
        <v>#VALUE!</v>
      </c>
      <c r="EP87" s="38">
        <f>SUM(ED$8:ED87)+SUM(EH$8:EH87)+SUM(EL$8:EL87)</f>
        <v>1362932379707.0398</v>
      </c>
      <c r="EQ87" s="38" t="e">
        <f>SUM(EE$8:EE87)+SUM(EI$8:EI87)+SUM(EM$8:EM87)</f>
        <v>#VALUE!</v>
      </c>
      <c r="ER87" s="38" t="e">
        <f>SUM(EF$8:EF87)+SUM(EJ$8:EJ87)+SUM(EN$8:EN87)</f>
        <v>#VALUE!</v>
      </c>
      <c r="ES87" s="39" t="e">
        <f t="shared" si="174"/>
        <v>#VALUE!</v>
      </c>
      <c r="ET87" s="39" t="e">
        <f t="shared" si="175"/>
        <v>#VALUE!</v>
      </c>
      <c r="EU87" s="39" t="e">
        <f t="shared" si="176"/>
        <v>#VALUE!</v>
      </c>
      <c r="EV87" s="39" t="e">
        <f t="shared" si="177"/>
        <v>#VALUE!</v>
      </c>
      <c r="EX87" s="8">
        <f t="shared" si="178"/>
        <v>48034837192.874138</v>
      </c>
      <c r="EY87" s="8">
        <f t="shared" si="179"/>
        <v>123929879957.61525</v>
      </c>
      <c r="EZ87" s="8">
        <f t="shared" si="180"/>
        <v>48034837192.874123</v>
      </c>
      <c r="FA87" s="8">
        <f t="shared" si="181"/>
        <v>0</v>
      </c>
      <c r="FB87" s="8" t="e">
        <f t="shared" si="182"/>
        <v>#VALUE!</v>
      </c>
      <c r="FC87" s="8">
        <f t="shared" si="183"/>
        <v>0</v>
      </c>
      <c r="FD87" s="8" t="e">
        <f t="shared" si="184"/>
        <v>#VALUE!</v>
      </c>
      <c r="FE87" s="8" t="e">
        <f t="shared" si="185"/>
        <v>#VALUE!</v>
      </c>
      <c r="FF87" s="8">
        <f t="shared" si="186"/>
        <v>30077526971.433655</v>
      </c>
      <c r="FG87" s="8">
        <f t="shared" si="187"/>
        <v>0</v>
      </c>
      <c r="FH87" s="8">
        <f t="shared" si="188"/>
        <v>30077526971.433655</v>
      </c>
      <c r="FI87" s="8">
        <f t="shared" si="189"/>
        <v>60155053942.86731</v>
      </c>
      <c r="FJ87" s="38" t="e">
        <f>SUM(EX$8:EX87)+SUM(FB$8:FB87)+SUM(FF$8:FF87)</f>
        <v>#VALUE!</v>
      </c>
      <c r="FK87" s="38">
        <f>SUM(EY$8:EY87)+SUM(FC$8:FC87)+SUM(FG$8:FG87)</f>
        <v>1257262029549.4287</v>
      </c>
      <c r="FL87" s="38" t="e">
        <f>SUM(EZ$8:EZ87)+SUM(FD$8:FD87)+SUM(FH$8:FH87)</f>
        <v>#VALUE!</v>
      </c>
      <c r="FM87" s="38" t="e">
        <f>SUM(FA$8:FA87)+SUM(FE$8:FE87)+SUM(FI$8:FI87)</f>
        <v>#VALUE!</v>
      </c>
      <c r="FN87" s="39" t="e">
        <f t="shared" si="190"/>
        <v>#VALUE!</v>
      </c>
      <c r="FO87" s="39" t="e">
        <f t="shared" si="191"/>
        <v>#VALUE!</v>
      </c>
      <c r="FP87" s="39" t="e">
        <f t="shared" si="192"/>
        <v>#VALUE!</v>
      </c>
      <c r="FQ87" s="39" t="e">
        <f t="shared" si="193"/>
        <v>#VALUE!</v>
      </c>
    </row>
    <row r="88" spans="7:173" x14ac:dyDescent="0.2">
      <c r="G88" s="6">
        <v>81</v>
      </c>
      <c r="H88" s="6">
        <f>'[1]资源-木石铜粮'!BI86</f>
        <v>7675713525.7995358</v>
      </c>
      <c r="I88" s="6">
        <f>'[1]资源-木石铜粮'!BJ86</f>
        <v>7675713525.7995358</v>
      </c>
      <c r="J88" s="6">
        <f>'[1]资源-木石铜粮'!BK86</f>
        <v>7675713525.7995358</v>
      </c>
      <c r="K88" s="6">
        <f>'[1]资源-木石铜粮'!BL86</f>
        <v>7675713525.7995358</v>
      </c>
      <c r="L88" s="6">
        <f>'[1]资源-木石铜粮'!BM86</f>
        <v>7675713525.7995358</v>
      </c>
      <c r="M88" s="6">
        <f>'[1]功能-战损相关'!EM91</f>
        <v>4574635373.6060429</v>
      </c>
      <c r="N88" s="6">
        <f>'[1]功能-战损相关'!EN91</f>
        <v>5931728139.7066851</v>
      </c>
      <c r="O88" s="6">
        <f>'[1]功能-战损相关'!EO91</f>
        <v>7050339458.4425316</v>
      </c>
      <c r="P88" s="6">
        <f>'[1]功能-战损相关'!EP91</f>
        <v>5649327786.0900421</v>
      </c>
      <c r="Q88" s="6">
        <f>'[1]功能-战损相关'!EQ91</f>
        <v>3162563786.9998207</v>
      </c>
      <c r="R88" s="6">
        <f>'[3]功能-圣人研究'!CA88</f>
        <v>1786716783.4256039</v>
      </c>
      <c r="S88" s="6">
        <f>'[3]功能-圣人研究'!CB88</f>
        <v>2085623215.3706505</v>
      </c>
      <c r="T88" s="6">
        <f>'[3]功能-圣人研究'!CC88</f>
        <v>2552556150.7021427</v>
      </c>
      <c r="U88" s="6">
        <f>'[3]功能-圣人研究'!CD88</f>
        <v>3269082284.2976236</v>
      </c>
      <c r="V88" s="6">
        <f>'[3]功能-圣人研究'!CE88</f>
        <v>4319208286.2751207</v>
      </c>
      <c r="X88" s="6">
        <v>81</v>
      </c>
      <c r="Y88" s="6">
        <f>[4]士兵相关信息!AI87</f>
        <v>153776530.14807639</v>
      </c>
      <c r="Z88" s="6">
        <f>[4]士兵相关信息!AJ87</f>
        <v>124539754.73178086</v>
      </c>
      <c r="AA88" s="6">
        <f>[4]士兵相关信息!AK87</f>
        <v>91439014.487955928</v>
      </c>
      <c r="AB88" s="6">
        <f>[4]士兵相关信息!AL87</f>
        <v>55757277.240986183</v>
      </c>
      <c r="AC88" s="6">
        <f>[4]士兵相关信息!AM87</f>
        <v>21212026.604495388</v>
      </c>
    </row>
    <row r="89" spans="7:173" x14ac:dyDescent="0.2">
      <c r="G89" s="6">
        <v>82</v>
      </c>
      <c r="H89" s="6">
        <f>'[1]资源-木石铜粮'!BI87</f>
        <v>8439966088.3210125</v>
      </c>
      <c r="I89" s="6">
        <f>'[1]资源-木石铜粮'!BJ87</f>
        <v>8439966088.3210125</v>
      </c>
      <c r="J89" s="6">
        <f>'[1]资源-木石铜粮'!BK87</f>
        <v>8439966088.3210125</v>
      </c>
      <c r="K89" s="6">
        <f>'[1]资源-木石铜粮'!BL87</f>
        <v>8439966088.3210125</v>
      </c>
      <c r="L89" s="6">
        <f>'[1]资源-木石铜粮'!BM87</f>
        <v>8439966088.3210125</v>
      </c>
      <c r="M89" s="6">
        <f>'[1]功能-战损相关'!EM92</f>
        <v>5112749988.5239182</v>
      </c>
      <c r="N89" s="6">
        <f>'[1]功能-战损相关'!EN92</f>
        <v>6608054078.410449</v>
      </c>
      <c r="O89" s="6">
        <f>'[1]功能-战损相关'!EO92</f>
        <v>7815510657.8867331</v>
      </c>
      <c r="P89" s="6">
        <f>'[1]功能-战损相关'!EP92</f>
        <v>6288645677.2089005</v>
      </c>
      <c r="Q89" s="6">
        <f>'[1]功能-战损相关'!EQ92</f>
        <v>3549558706.6149325</v>
      </c>
      <c r="R89" s="6">
        <f>'[3]功能-圣人研究'!CA89</f>
        <v>1964660673.5421956</v>
      </c>
      <c r="S89" s="6">
        <f>'[3]功能-圣人研究'!CB89</f>
        <v>2285897891.2483115</v>
      </c>
      <c r="T89" s="6">
        <f>'[3]功能-圣人研究'!CC89</f>
        <v>2803533267.9211574</v>
      </c>
      <c r="U89" s="6">
        <f>'[3]功能-圣人研究'!CD89</f>
        <v>3585248913.3349738</v>
      </c>
      <c r="V89" s="6">
        <f>'[3]功能-圣人研究'!CE89</f>
        <v>4719757900.6831913</v>
      </c>
      <c r="X89" s="6">
        <v>82</v>
      </c>
      <c r="Y89" s="6">
        <f>[4]士兵相关信息!AI88</f>
        <v>169516710.16540861</v>
      </c>
      <c r="Z89" s="6">
        <f>[4]士兵相关信息!AJ88</f>
        <v>137742352.87708265</v>
      </c>
      <c r="AA89" s="6">
        <f>[4]士兵相关信息!AK88</f>
        <v>101655341.635006</v>
      </c>
      <c r="AB89" s="6">
        <f>[4]士兵相关信息!AL88</f>
        <v>62137729.879944436</v>
      </c>
      <c r="AC89" s="6">
        <f>[4]士兵相关信息!AM88</f>
        <v>23899286.096356917</v>
      </c>
    </row>
    <row r="90" spans="7:173" x14ac:dyDescent="0.2">
      <c r="G90" s="6">
        <v>83</v>
      </c>
      <c r="H90" s="6">
        <f>'[1]资源-木石铜粮'!BI88</f>
        <v>9268500522.0264702</v>
      </c>
      <c r="I90" s="6">
        <f>'[1]资源-木石铜粮'!BJ88</f>
        <v>9268500522.0264702</v>
      </c>
      <c r="J90" s="6">
        <f>'[1]资源-木石铜粮'!BK88</f>
        <v>9268500522.0264702</v>
      </c>
      <c r="K90" s="6">
        <f>'[1]资源-木石铜粮'!BL88</f>
        <v>9268500522.0264702</v>
      </c>
      <c r="L90" s="6">
        <f>'[1]资源-木石铜粮'!BM88</f>
        <v>9268500522.0264702</v>
      </c>
      <c r="M90" s="6">
        <f>'[1]功能-战损相关'!EM93</f>
        <v>5713327436.053091</v>
      </c>
      <c r="N90" s="6">
        <f>'[1]功能-战损相关'!EN93</f>
        <v>7378385318.1496</v>
      </c>
      <c r="O90" s="6">
        <f>'[1]功能-战损相关'!EO93</f>
        <v>8692058386.7325611</v>
      </c>
      <c r="P90" s="6">
        <f>'[1]功能-战损相关'!EP93</f>
        <v>7236238048.8505478</v>
      </c>
      <c r="Q90" s="6">
        <f>'[1]功能-战损相关'!EQ93</f>
        <v>3964936403.5281715</v>
      </c>
      <c r="R90" s="6">
        <f>'[3]功能-圣人研究'!CA90</f>
        <v>2156455236.8406115</v>
      </c>
      <c r="S90" s="6">
        <f>'[3]功能-圣人研究'!CB90</f>
        <v>2513632243.0053673</v>
      </c>
      <c r="T90" s="6">
        <f>'[3]功能-圣人研究'!CC90</f>
        <v>3085061463.2313037</v>
      </c>
      <c r="U90" s="6">
        <f>'[3]功能-圣人研究'!CD90</f>
        <v>3932752629.6951804</v>
      </c>
      <c r="V90" s="6">
        <f>'[3]功能-圣人研究'!CE90</f>
        <v>5153101177.5652018</v>
      </c>
      <c r="X90" s="6">
        <v>83</v>
      </c>
      <c r="Y90" s="6">
        <f>[4]士兵相关信息!AI89</f>
        <v>186532147.29165569</v>
      </c>
      <c r="Z90" s="6">
        <f>[4]士兵相关信息!AJ89</f>
        <v>152310815.68388674</v>
      </c>
      <c r="AA90" s="6">
        <f>[4]士兵相关信息!AK89</f>
        <v>113038206.10577551</v>
      </c>
      <c r="AB90" s="6">
        <f>[4]士兵相关信息!AL89</f>
        <v>69245968.350612178</v>
      </c>
      <c r="AC90" s="6">
        <f>[4]士兵相关信息!AM89</f>
        <v>26940283.970219791</v>
      </c>
    </row>
    <row r="91" spans="7:173" x14ac:dyDescent="0.2">
      <c r="G91" s="6">
        <v>84</v>
      </c>
      <c r="H91" s="6">
        <f>'[1]资源-木石铜粮'!BI89</f>
        <v>10167683752.322897</v>
      </c>
      <c r="I91" s="6">
        <f>'[1]资源-木石铜粮'!BJ89</f>
        <v>10167683752.322897</v>
      </c>
      <c r="J91" s="6">
        <f>'[1]资源-木石铜粮'!BK89</f>
        <v>10167683752.322897</v>
      </c>
      <c r="K91" s="6">
        <f>'[1]资源-木石铜粮'!BL89</f>
        <v>10167683752.322897</v>
      </c>
      <c r="L91" s="6">
        <f>'[1]资源-木石铜粮'!BM89</f>
        <v>10167683752.322897</v>
      </c>
      <c r="M91" s="6">
        <f>'[1]功能-战损相关'!EM94</f>
        <v>6382936043.3011217</v>
      </c>
      <c r="N91" s="6">
        <f>'[1]功能-战损相关'!EN94</f>
        <v>8236511445.4380283</v>
      </c>
      <c r="O91" s="6">
        <f>'[1]功能-战损相关'!EO94</f>
        <v>9633536997.8292713</v>
      </c>
      <c r="P91" s="6">
        <f>'[1]功能-战损相关'!EP94</f>
        <v>8061038954.6226921</v>
      </c>
      <c r="Q91" s="6">
        <f>'[1]功能-战损相关'!EQ94</f>
        <v>4420584631.5825701</v>
      </c>
      <c r="R91" s="6">
        <f>'[3]功能-圣人研究'!CA91</f>
        <v>2368476586.6567039</v>
      </c>
      <c r="S91" s="6">
        <f>'[3]功能-圣人研究'!CB91</f>
        <v>2764119868.258173</v>
      </c>
      <c r="T91" s="6">
        <f>'[3]功能-圣人研究'!CC91</f>
        <v>3381881295.1299548</v>
      </c>
      <c r="U91" s="6">
        <f>'[3]功能-圣人研究'!CD91</f>
        <v>4300894445.924758</v>
      </c>
      <c r="V91" s="6">
        <f>'[3]功能-圣人研究'!CE91</f>
        <v>5589927073.4331884</v>
      </c>
      <c r="X91" s="6">
        <v>84</v>
      </c>
      <c r="Y91" s="6">
        <f>[4]士兵相关信息!AI90</f>
        <v>205427018.22317666</v>
      </c>
      <c r="Z91" s="6">
        <f>[4]士兵相关信息!AJ90</f>
        <v>168060935.55962896</v>
      </c>
      <c r="AA91" s="6">
        <f>[4]士兵相关信息!AK90</f>
        <v>125313815.5021258</v>
      </c>
      <c r="AB91" s="6">
        <f>[4]士兵相关信息!AL90</f>
        <v>77110762.882355019</v>
      </c>
      <c r="AC91" s="6">
        <f>[4]士兵相关信息!AM90</f>
        <v>30409082.814524058</v>
      </c>
    </row>
    <row r="92" spans="7:173" x14ac:dyDescent="0.2">
      <c r="G92" s="6">
        <v>85</v>
      </c>
      <c r="H92" s="6">
        <f>'[1]资源-木石铜粮'!BI90</f>
        <v>11141165723.481728</v>
      </c>
      <c r="I92" s="6">
        <f>'[1]资源-木石铜粮'!BJ90</f>
        <v>11141165723.481728</v>
      </c>
      <c r="J92" s="6">
        <f>'[1]资源-木石铜粮'!BK90</f>
        <v>11141165723.481728</v>
      </c>
      <c r="K92" s="6">
        <f>'[1]资源-木石铜粮'!BL90</f>
        <v>11141165723.481728</v>
      </c>
      <c r="L92" s="6">
        <f>'[1]资源-木石铜粮'!BM90</f>
        <v>11141165723.481728</v>
      </c>
      <c r="M92" s="6">
        <f>'[1]功能-战损相关'!EM95</f>
        <v>7128266157.3361216</v>
      </c>
      <c r="N92" s="6">
        <f>'[1]功能-战损相关'!EN95</f>
        <v>9160766720.0969982</v>
      </c>
      <c r="O92" s="6">
        <f>'[1]功能-战损相关'!EO95</f>
        <v>10667606530.805531</v>
      </c>
      <c r="P92" s="6">
        <f>'[1]功能-战损相关'!EP95</f>
        <v>8969020582.6931171</v>
      </c>
      <c r="Q92" s="6">
        <f>'[1]功能-战损相关'!EQ95</f>
        <v>4918523741.0628824</v>
      </c>
      <c r="R92" s="6">
        <f>'[3]功能-圣人研究'!CA92</f>
        <v>2603115947.3035626</v>
      </c>
      <c r="S92" s="6">
        <f>'[3]功能-圣人研究'!CB92</f>
        <v>3027269116.0271201</v>
      </c>
      <c r="T92" s="6">
        <f>'[3]功能-圣人研究'!CC92</f>
        <v>3698968609.181653</v>
      </c>
      <c r="U92" s="6">
        <f>'[3]功能-圣人研究'!CD92</f>
        <v>4676736252.1555004</v>
      </c>
      <c r="V92" s="6">
        <f>'[3]功能-圣人研究'!CE92</f>
        <v>6049291451.3214474</v>
      </c>
      <c r="X92" s="6">
        <v>85</v>
      </c>
      <c r="Y92" s="6">
        <f>[4]士兵相关信息!AI91</f>
        <v>226309515.28700304</v>
      </c>
      <c r="Z92" s="6">
        <f>[4]士兵相关信息!AJ91</f>
        <v>184540094.78653246</v>
      </c>
      <c r="AA92" s="6">
        <f>[4]士兵相关信息!AK91</f>
        <v>138406730.39720696</v>
      </c>
      <c r="AB92" s="6">
        <f>[4]士兵相关信息!AL91</f>
        <v>86052736.524011314</v>
      </c>
      <c r="AC92" s="6">
        <f>[4]士兵相关信息!AM91</f>
        <v>34163073.557111911</v>
      </c>
    </row>
    <row r="93" spans="7:173" x14ac:dyDescent="0.2">
      <c r="G93" s="6">
        <v>86</v>
      </c>
      <c r="H93" s="6">
        <f>'[1]资源-木石铜粮'!BI91</f>
        <v>12193207650.413446</v>
      </c>
      <c r="I93" s="6">
        <f>'[1]资源-木石铜粮'!BJ91</f>
        <v>12193207650.413446</v>
      </c>
      <c r="J93" s="6">
        <f>'[1]资源-木石铜粮'!BK91</f>
        <v>12193207650.413446</v>
      </c>
      <c r="K93" s="6">
        <f>'[1]资源-木石铜粮'!BL91</f>
        <v>12193207650.413446</v>
      </c>
      <c r="L93" s="6">
        <f>'[1]资源-木石铜粮'!BM91</f>
        <v>12193207650.413446</v>
      </c>
      <c r="M93" s="6">
        <f>'[1]功能-战损相关'!EM96</f>
        <v>7956810960.0404587</v>
      </c>
      <c r="N93" s="6">
        <f>'[1]功能-战损相关'!EN96</f>
        <v>10204632120.139967</v>
      </c>
      <c r="O93" s="6">
        <f>'[1]功能-战损相关'!EO96</f>
        <v>11846444554.21133</v>
      </c>
      <c r="P93" s="6">
        <f>'[1]功能-战损相关'!EP96</f>
        <v>9988748081.3888969</v>
      </c>
      <c r="Q93" s="6">
        <f>'[1]功能-战损相关'!EQ96</f>
        <v>5396124323.8434429</v>
      </c>
      <c r="R93" s="6">
        <f>'[3]功能-圣人研究'!CA93</f>
        <v>2857001225.0101805</v>
      </c>
      <c r="S93" s="6">
        <f>'[3]功能-圣人研究'!CB93</f>
        <v>3317883147.3348408</v>
      </c>
      <c r="T93" s="6">
        <f>'[3]功能-圣人研究'!CC93</f>
        <v>4031138677.3412838</v>
      </c>
      <c r="U93" s="6">
        <f>'[3]功能-圣人研究'!CD93</f>
        <v>5081971754.7688484</v>
      </c>
      <c r="V93" s="6">
        <f>'[3]功能-圣人研究'!CE93</f>
        <v>6442252394.9074669</v>
      </c>
      <c r="X93" s="6">
        <v>86</v>
      </c>
      <c r="Y93" s="6">
        <f>[4]士兵相关信息!AI92</f>
        <v>249695807.44023767</v>
      </c>
      <c r="Z93" s="6">
        <f>[4]士兵相关信息!AJ92</f>
        <v>203006613.44476834</v>
      </c>
      <c r="AA93" s="6">
        <f>[4]士兵相关信息!AK92</f>
        <v>152920057.40601087</v>
      </c>
      <c r="AB93" s="6">
        <f>[4]士兵相关信息!AL92</f>
        <v>96190929.042908609</v>
      </c>
      <c r="AC93" s="6">
        <f>[4]士兵相关信息!AM92</f>
        <v>37691514.580635734</v>
      </c>
    </row>
    <row r="94" spans="7:173" x14ac:dyDescent="0.2">
      <c r="G94" s="6">
        <v>87</v>
      </c>
      <c r="H94" s="6">
        <f>'[1]资源-木石铜粮'!BI92</f>
        <v>13334232678.550392</v>
      </c>
      <c r="I94" s="6">
        <f>'[1]资源-木石铜粮'!BJ92</f>
        <v>13334232678.550392</v>
      </c>
      <c r="J94" s="6">
        <f>'[1]资源-木石铜粮'!BK92</f>
        <v>13334232678.550392</v>
      </c>
      <c r="K94" s="6">
        <f>'[1]资源-木石铜粮'!BL92</f>
        <v>13334232678.550392</v>
      </c>
      <c r="L94" s="6">
        <f>'[1]资源-木石铜粮'!BM92</f>
        <v>13334232678.550392</v>
      </c>
      <c r="M94" s="6">
        <f>'[1]功能-战损相关'!EM97</f>
        <v>8877988367.733017</v>
      </c>
      <c r="N94" s="6">
        <f>'[1]功能-战损相关'!EN97</f>
        <v>11384010109.013599</v>
      </c>
      <c r="O94" s="6">
        <f>'[1]功能-战损相关'!EO97</f>
        <v>13191004419.912529</v>
      </c>
      <c r="P94" s="6">
        <f>'[1]功能-战损相关'!EP97</f>
        <v>10991467364.31101</v>
      </c>
      <c r="Q94" s="6">
        <f>'[1]功能-战损相关'!EQ97</f>
        <v>5917978352.9596882</v>
      </c>
      <c r="R94" s="6">
        <f>'[3]功能-圣人研究'!CA94</f>
        <v>3133768896.6214304</v>
      </c>
      <c r="S94" s="6">
        <f>'[3]功能-圣人研究'!CB94</f>
        <v>3625047450.5842719</v>
      </c>
      <c r="T94" s="6">
        <f>'[3]功能-圣人研究'!CC94</f>
        <v>4379923458.8916426</v>
      </c>
      <c r="U94" s="6">
        <f>'[3]功能-圣人研究'!CD94</f>
        <v>5442186816.7915859</v>
      </c>
      <c r="V94" s="6">
        <f>'[3]功能-圣人研究'!CE94</f>
        <v>6859139634.8194237</v>
      </c>
      <c r="X94" s="6">
        <v>87</v>
      </c>
      <c r="Y94" s="6">
        <f>[4]士兵相关信息!AI93</f>
        <v>275596108.33442682</v>
      </c>
      <c r="Z94" s="6">
        <f>[4]士兵相关信息!AJ93</f>
        <v>223767788.83943105</v>
      </c>
      <c r="AA94" s="6">
        <f>[4]士兵相关信息!AK93</f>
        <v>169037592.32724223</v>
      </c>
      <c r="AB94" s="6">
        <f>[4]士兵相关信息!AL93</f>
        <v>106080852.54109336</v>
      </c>
      <c r="AC94" s="6">
        <f>[4]士兵相关信息!AM93</f>
        <v>41471404.619076923</v>
      </c>
    </row>
    <row r="95" spans="7:173" x14ac:dyDescent="0.2">
      <c r="G95" s="6">
        <v>88</v>
      </c>
      <c r="H95" s="6">
        <f>'[1]资源-木石铜粮'!BI93</f>
        <v>14564732816.184969</v>
      </c>
      <c r="I95" s="6">
        <f>'[1]资源-木石铜粮'!BJ93</f>
        <v>14564732816.184969</v>
      </c>
      <c r="J95" s="6">
        <f>'[1]资源-木石铜粮'!BK93</f>
        <v>14564732816.184969</v>
      </c>
      <c r="K95" s="6">
        <f>'[1]资源-木石铜粮'!BL93</f>
        <v>14564732816.184969</v>
      </c>
      <c r="L95" s="6">
        <f>'[1]资源-木石铜粮'!BM93</f>
        <v>14564732816.184969</v>
      </c>
      <c r="M95" s="6">
        <f>'[1]功能-战损相关'!EM98</f>
        <v>9901566710.1766586</v>
      </c>
      <c r="N95" s="6">
        <f>'[1]功能-战损相关'!EN98</f>
        <v>12713086549.171843</v>
      </c>
      <c r="O95" s="6">
        <f>'[1]功能-战损相关'!EO98</f>
        <v>14605096733.304874</v>
      </c>
      <c r="P95" s="6">
        <f>'[1]功能-战损相关'!EP98</f>
        <v>12044540317.869802</v>
      </c>
      <c r="Q95" s="6">
        <f>'[1]功能-战损相关'!EQ98</f>
        <v>6509487785.7049942</v>
      </c>
      <c r="R95" s="6">
        <f>'[3]功能-圣人研究'!CA95</f>
        <v>3424153723.1128807</v>
      </c>
      <c r="S95" s="6">
        <f>'[3]功能-圣人研究'!CB95</f>
        <v>3938707936.5789442</v>
      </c>
      <c r="T95" s="6">
        <f>'[3]功能-圣人研究'!CC95</f>
        <v>4720817553.2809095</v>
      </c>
      <c r="U95" s="6">
        <f>'[3]功能-圣人研究'!CD95</f>
        <v>5798750327.4127121</v>
      </c>
      <c r="V95" s="6">
        <f>'[3]功能-圣人研究'!CE95</f>
        <v>7268605864.0783749</v>
      </c>
      <c r="X95" s="6">
        <v>88</v>
      </c>
      <c r="Y95" s="6">
        <f>[4]士兵相关信息!AI94</f>
        <v>303473707.05818003</v>
      </c>
      <c r="Z95" s="6">
        <f>[4]士兵相关信息!AJ94</f>
        <v>247607762.00218606</v>
      </c>
      <c r="AA95" s="6">
        <f>[4]士兵相关信息!AK94</f>
        <v>185558803.63930821</v>
      </c>
      <c r="AB95" s="6">
        <f>[4]士兵相关信息!AL94</f>
        <v>116166487.67982119</v>
      </c>
      <c r="AC95" s="6">
        <f>[4]士兵相关信息!AM94</f>
        <v>45648359.296760932</v>
      </c>
    </row>
    <row r="96" spans="7:173" x14ac:dyDescent="0.2">
      <c r="G96" s="6">
        <v>89</v>
      </c>
      <c r="H96" s="6">
        <f>'[1]资源-木石铜粮'!BI94</f>
        <v>15897407830.361553</v>
      </c>
      <c r="I96" s="6">
        <f>'[1]资源-木石铜粮'!BJ94</f>
        <v>15897407830.361553</v>
      </c>
      <c r="J96" s="6">
        <f>'[1]资源-木石铜粮'!BK94</f>
        <v>15897407830.361553</v>
      </c>
      <c r="K96" s="6">
        <f>'[1]资源-木石铜粮'!BL94</f>
        <v>15897407830.361553</v>
      </c>
      <c r="L96" s="6">
        <f>'[1]资源-木石铜粮'!BM94</f>
        <v>15897407830.361553</v>
      </c>
      <c r="M96" s="6">
        <f>'[1]功能-战损相关'!EM99</f>
        <v>11037693100.456118</v>
      </c>
      <c r="N96" s="6">
        <f>'[1]功能-战损相关'!EN99</f>
        <v>14115464642.27459</v>
      </c>
      <c r="O96" s="6">
        <f>'[1]功能-战损相关'!EO99</f>
        <v>16008549444.626797</v>
      </c>
      <c r="P96" s="6">
        <f>'[1]功能-战损相关'!EP99</f>
        <v>13202691457.846319</v>
      </c>
      <c r="Q96" s="6">
        <f>'[1]功能-战损相关'!EQ99</f>
        <v>7130210905.5426102</v>
      </c>
      <c r="R96" s="6">
        <f>'[3]功能-圣人研究'!CA96</f>
        <v>3712772848.4902878</v>
      </c>
      <c r="S96" s="6">
        <f>'[3]功能-圣人研究'!CB96</f>
        <v>4252142586.5582557</v>
      </c>
      <c r="T96" s="6">
        <f>'[3]功能-圣人研究'!CC96</f>
        <v>5029290590.7898455</v>
      </c>
      <c r="U96" s="6">
        <f>'[3]功能-圣人研究'!CD96</f>
        <v>6160387934.2318249</v>
      </c>
      <c r="V96" s="6">
        <f>'[3]功能-圣人研究'!CE96</f>
        <v>7661842469.8134537</v>
      </c>
      <c r="X96" s="6">
        <v>89</v>
      </c>
      <c r="Y96" s="6">
        <f>[4]士兵相关信息!AI95</f>
        <v>333537853.47680581</v>
      </c>
      <c r="Z96" s="6">
        <f>[4]士兵相关信息!AJ95</f>
        <v>272728194.71572953</v>
      </c>
      <c r="AA96" s="6">
        <f>[4]士兵相关信息!AK95</f>
        <v>201819817.59786025</v>
      </c>
      <c r="AB96" s="6">
        <f>[4]士兵相关信息!AL95</f>
        <v>127352422.96888095</v>
      </c>
      <c r="AC96" s="6">
        <f>[4]士兵相关信息!AM95</f>
        <v>49865097.543732464</v>
      </c>
    </row>
    <row r="97" spans="7:29" x14ac:dyDescent="0.2">
      <c r="G97" s="6">
        <v>90</v>
      </c>
      <c r="H97" s="6">
        <f>'[1]资源-木石铜粮'!BI95</f>
        <v>17327590195.549404</v>
      </c>
      <c r="I97" s="6">
        <f>'[1]资源-木石铜粮'!BJ95</f>
        <v>17327590195.549404</v>
      </c>
      <c r="J97" s="6">
        <f>'[1]资源-木石铜粮'!BK95</f>
        <v>17327590195.549404</v>
      </c>
      <c r="K97" s="6">
        <f>'[1]资源-木石铜粮'!BL95</f>
        <v>17327590195.549404</v>
      </c>
      <c r="L97" s="6">
        <f>'[1]资源-木石铜粮'!BM95</f>
        <v>17327590195.549404</v>
      </c>
      <c r="M97" s="6">
        <f>'[1]功能-战损相关'!EM100</f>
        <v>12298257635.517799</v>
      </c>
      <c r="N97" s="6">
        <f>'[1]功能-战损相关'!EN100</f>
        <v>15528974803.452286</v>
      </c>
      <c r="O97" s="6">
        <f>'[1]功能-战损相关'!EO100</f>
        <v>17592405744.020618</v>
      </c>
      <c r="P97" s="6">
        <f>'[1]功能-战损相关'!EP100</f>
        <v>14440348067.485264</v>
      </c>
      <c r="Q97" s="6">
        <f>'[1]功能-战损相关'!EQ100</f>
        <v>7818775418.1901913</v>
      </c>
      <c r="R97" s="6">
        <f>'[3]功能-圣人研究'!CA97</f>
        <v>4019174879.4912777</v>
      </c>
      <c r="S97" s="6">
        <f>'[3]功能-圣人研究'!CB97</f>
        <v>4534704760.094985</v>
      </c>
      <c r="T97" s="6">
        <f>'[3]功能-圣人研究'!CC97</f>
        <v>5363791944.4313412</v>
      </c>
      <c r="U97" s="6">
        <f>'[3]功能-圣人研究'!CD97</f>
        <v>6494614164.1099072</v>
      </c>
      <c r="V97" s="6">
        <f>'[3]功能-圣人研究'!CE97</f>
        <v>8106036694.9598684</v>
      </c>
      <c r="X97" s="6">
        <v>90</v>
      </c>
      <c r="Y97" s="6">
        <f>[4]士兵相关信息!AI96</f>
        <v>365973093.39134026</v>
      </c>
      <c r="Z97" s="6">
        <f>[4]士兵相关信息!AJ96</f>
        <v>297303679.51449198</v>
      </c>
      <c r="AA97" s="6">
        <f>[4]士兵相关信息!AK96</f>
        <v>220011824.95307052</v>
      </c>
      <c r="AB97" s="6">
        <f>[4]士兵相关信息!AL96</f>
        <v>138820894.47641405</v>
      </c>
      <c r="AC97" s="6">
        <f>[4]士兵相关信息!AM96</f>
        <v>54548822.546955451</v>
      </c>
    </row>
    <row r="98" spans="7:29" x14ac:dyDescent="0.2">
      <c r="G98" s="6">
        <v>91</v>
      </c>
      <c r="H98" s="6">
        <f>'[1]资源-木石铜粮'!BI96</f>
        <v>18928637643.921085</v>
      </c>
      <c r="I98" s="6">
        <f>'[1]资源-木石铜粮'!BJ96</f>
        <v>18928637643.921085</v>
      </c>
      <c r="J98" s="6">
        <f>'[1]资源-木石铜粮'!BK96</f>
        <v>18928637643.921085</v>
      </c>
      <c r="K98" s="6">
        <f>'[1]资源-木石铜粮'!BL96</f>
        <v>18928637643.921085</v>
      </c>
      <c r="L98" s="6">
        <f>'[1]资源-木石铜粮'!BM96</f>
        <v>18928637643.921085</v>
      </c>
      <c r="M98" s="6">
        <f>'[1]功能-战损相关'!EM101</f>
        <v>13695318605.268768</v>
      </c>
      <c r="N98" s="6">
        <f>'[1]功能-战损相关'!EN101</f>
        <v>17276289334.51965</v>
      </c>
      <c r="O98" s="6">
        <f>'[1]功能-战损相关'!EO101</f>
        <v>19450776508.13633</v>
      </c>
      <c r="P98" s="6">
        <f>'[1]功能-战损相关'!EP101</f>
        <v>16023249998.009335</v>
      </c>
      <c r="Q98" s="6">
        <f>'[1]功能-战损相关'!EQ101</f>
        <v>8682276034.7939568</v>
      </c>
      <c r="R98" s="6">
        <f>'[3]功能-圣人研究'!CA98</f>
        <v>4319450882.3889675</v>
      </c>
      <c r="S98" s="6">
        <f>'[3]功能-圣人研究'!CB98</f>
        <v>4872616606.5058632</v>
      </c>
      <c r="T98" s="6">
        <f>'[3]功能-圣人研究'!CC98</f>
        <v>5692616606.9565973</v>
      </c>
      <c r="U98" s="6">
        <f>'[3]功能-圣人研究'!CD98</f>
        <v>6901106065.3476658</v>
      </c>
      <c r="V98" s="6">
        <f>'[3]功能-圣人研究'!CE98</f>
        <v>8727408710.8152847</v>
      </c>
      <c r="X98" s="6">
        <v>91</v>
      </c>
      <c r="Y98" s="6">
        <f>[4]士兵相关信息!AI97</f>
        <v>400981323.61122119</v>
      </c>
      <c r="Z98" s="6">
        <f>[4]士兵相关信息!AJ97</f>
        <v>326873240.17024285</v>
      </c>
      <c r="AA98" s="6">
        <f>[4]士兵相关信息!AK97</f>
        <v>241896316.80379304</v>
      </c>
      <c r="AB98" s="6">
        <f>[4]士兵相关信息!AL97</f>
        <v>152871718.92049518</v>
      </c>
      <c r="AC98" s="6">
        <f>[4]士兵相关信息!AM97</f>
        <v>60368704.859727964</v>
      </c>
    </row>
    <row r="99" spans="7:29" x14ac:dyDescent="0.2">
      <c r="G99" s="6">
        <v>92</v>
      </c>
      <c r="H99" s="6">
        <f>'[1]资源-木石铜粮'!BI97</f>
        <v>20641376707.799076</v>
      </c>
      <c r="I99" s="6">
        <f>'[1]资源-木石铜粮'!BJ97</f>
        <v>20641376707.799076</v>
      </c>
      <c r="J99" s="6">
        <f>'[1]资源-木石铜粮'!BK97</f>
        <v>20641376707.799076</v>
      </c>
      <c r="K99" s="6">
        <f>'[1]资源-木石铜粮'!BL97</f>
        <v>20641376707.799076</v>
      </c>
      <c r="L99" s="6">
        <f>'[1]资源-木石铜粮'!BM97</f>
        <v>20641376707.799076</v>
      </c>
      <c r="M99" s="6">
        <f>'[1]功能-战损相关'!EM102</f>
        <v>15243288664.434725</v>
      </c>
      <c r="N99" s="6">
        <f>'[1]功能-战损相关'!EN102</f>
        <v>19159040775.282806</v>
      </c>
      <c r="O99" s="6">
        <f>'[1]功能-战损相关'!EO102</f>
        <v>21594544717.828381</v>
      </c>
      <c r="P99" s="6">
        <f>'[1]功能-战损相关'!EP102</f>
        <v>17799332030.024822</v>
      </c>
      <c r="Q99" s="6">
        <f>'[1]功能-战损相关'!EQ102</f>
        <v>9774732676.9004154</v>
      </c>
      <c r="R99" s="6">
        <f>'[3]功能-圣人研究'!CA99</f>
        <v>4641278733.7311783</v>
      </c>
      <c r="S99" s="6">
        <f>'[3]功能-圣人研究'!CB99</f>
        <v>5176375371.2124519</v>
      </c>
      <c r="T99" s="6">
        <f>'[3]功能-圣人研究'!CC99</f>
        <v>6053449351.0690842</v>
      </c>
      <c r="U99" s="6">
        <f>'[3]功能-圣人研究'!CD99</f>
        <v>7443202717.808672</v>
      </c>
      <c r="V99" s="6">
        <f>'[3]功能-圣人研究'!CE99</f>
        <v>9371390366.2937927</v>
      </c>
      <c r="X99" s="6">
        <v>92</v>
      </c>
      <c r="Y99" s="6">
        <f>[4]士兵相关信息!AI98</f>
        <v>438783647.77990395</v>
      </c>
      <c r="Z99" s="6">
        <f>[4]士兵相关信息!AJ98</f>
        <v>357711626.76821625</v>
      </c>
      <c r="AA99" s="6">
        <f>[4]士兵相关信息!AK98</f>
        <v>266567078.95356953</v>
      </c>
      <c r="AB99" s="6">
        <f>[4]士兵相关信息!AL98</f>
        <v>168014010.97000775</v>
      </c>
      <c r="AC99" s="6">
        <f>[4]士兵相关信息!AM98</f>
        <v>66805946.745837115</v>
      </c>
    </row>
    <row r="100" spans="7:29" x14ac:dyDescent="0.2">
      <c r="G100" s="6">
        <v>93</v>
      </c>
      <c r="H100" s="6">
        <f>'[1]资源-木石铜粮'!BI98</f>
        <v>21854726801.490402</v>
      </c>
      <c r="I100" s="6">
        <f>'[1]资源-木石铜粮'!BJ98</f>
        <v>21854726801.490402</v>
      </c>
      <c r="J100" s="6">
        <f>'[1]资源-木石铜粮'!BK98</f>
        <v>21854726801.490402</v>
      </c>
      <c r="K100" s="6">
        <f>'[1]资源-木石铜粮'!BL98</f>
        <v>21854726801.490402</v>
      </c>
      <c r="L100" s="6">
        <f>'[1]资源-木石铜粮'!BM98</f>
        <v>21854726801.490402</v>
      </c>
      <c r="M100" s="6">
        <f>'[1]功能-战损相关'!EM103</f>
        <v>16965185139.712162</v>
      </c>
      <c r="N100" s="6">
        <f>'[1]功能-战损相关'!EN103</f>
        <v>21349411655.259624</v>
      </c>
      <c r="O100" s="6">
        <f>'[1]功能-战损相关'!EO103</f>
        <v>24005110774.920609</v>
      </c>
      <c r="P100" s="6">
        <f>'[1]功能-战损相关'!EP103</f>
        <v>19758692591.692936</v>
      </c>
      <c r="Q100" s="6">
        <f>'[1]功能-战损相关'!EQ103</f>
        <v>10911300501.880402</v>
      </c>
      <c r="R100" s="6">
        <f>'[3]功能-圣人研究'!CA100</f>
        <v>4940323289.3395224</v>
      </c>
      <c r="S100" s="6">
        <f>'[3]功能-圣人研究'!CB100</f>
        <v>5510205478.9151897</v>
      </c>
      <c r="T100" s="6">
        <f>'[3]功能-圣人研究'!CC100</f>
        <v>6522387150.3728609</v>
      </c>
      <c r="U100" s="6">
        <f>'[3]功能-圣人研究'!CD100</f>
        <v>8014164449.5592241</v>
      </c>
      <c r="V100" s="6">
        <f>'[3]功能-圣人研究'!CE100</f>
        <v>9984680793.7685795</v>
      </c>
      <c r="X100" s="6">
        <v>93</v>
      </c>
      <c r="Y100" s="6">
        <f>[4]士兵相关信息!AI99</f>
        <v>479307534.3790549</v>
      </c>
      <c r="Z100" s="6">
        <f>[4]士兵相关信息!AJ99</f>
        <v>391993144.74312186</v>
      </c>
      <c r="AA100" s="6">
        <f>[4]士兵相关信息!AK99</f>
        <v>293184034.36812669</v>
      </c>
      <c r="AB100" s="6">
        <f>[4]士兵相关信息!AL99</f>
        <v>184084700.27542788</v>
      </c>
      <c r="AC100" s="6">
        <f>[4]士兵相关信息!AM99</f>
        <v>74192174.97539866</v>
      </c>
    </row>
    <row r="101" spans="7:29" x14ac:dyDescent="0.2">
      <c r="G101" s="6">
        <v>94</v>
      </c>
      <c r="H101" s="6">
        <f>'[1]资源-木石铜粮'!BI99</f>
        <v>27663257646.759106</v>
      </c>
      <c r="I101" s="6">
        <f>'[1]资源-木石铜粮'!BJ99</f>
        <v>27663257646.759106</v>
      </c>
      <c r="J101" s="6">
        <f>'[1]资源-木石铜粮'!BK99</f>
        <v>27663257646.759106</v>
      </c>
      <c r="K101" s="6">
        <f>'[1]资源-木石铜粮'!BL99</f>
        <v>27663257646.759106</v>
      </c>
      <c r="L101" s="6">
        <f>'[1]资源-木石铜粮'!BM99</f>
        <v>27663257646.759106</v>
      </c>
      <c r="M101" s="6">
        <f>'[1]功能-战损相关'!EM104</f>
        <v>18911145216.185902</v>
      </c>
      <c r="N101" s="6">
        <f>'[1]功能-战损相关'!EN104</f>
        <v>23774224143.642128</v>
      </c>
      <c r="O101" s="6">
        <f>'[1]功能-战损相关'!EO104</f>
        <v>26693843550.114513</v>
      </c>
      <c r="P101" s="6">
        <f>'[1]功能-战损相关'!EP104</f>
        <v>21934066729.487522</v>
      </c>
      <c r="Q101" s="6">
        <f>'[1]功能-战损相关'!EQ104</f>
        <v>12111262800.786686</v>
      </c>
      <c r="R101" s="6">
        <f>'[3]功能-圣人研究'!CA101</f>
        <v>5259526090.2581711</v>
      </c>
      <c r="S101" s="6">
        <f>'[3]功能-圣人研究'!CB101</f>
        <v>5932778456.5680885</v>
      </c>
      <c r="T101" s="6">
        <f>'[3]功能-圣人研究'!CC101</f>
        <v>7034779253.8758526</v>
      </c>
      <c r="U101" s="6">
        <f>'[3]功能-圣人研究'!CD101</f>
        <v>8554725376.9605904</v>
      </c>
      <c r="V101" s="6">
        <f>'[3]功能-圣人研究'!CE101</f>
        <v>10628572564.285957</v>
      </c>
      <c r="X101" s="6">
        <v>94</v>
      </c>
      <c r="Y101" s="6">
        <f>[4]士兵相关信息!AI100</f>
        <v>522739960.63485473</v>
      </c>
      <c r="Z101" s="6">
        <f>[4]士兵相关信息!AJ100</f>
        <v>428350758.61478782</v>
      </c>
      <c r="AA101" s="6">
        <f>[4]士兵相关信息!AK100</f>
        <v>321652067.10451961</v>
      </c>
      <c r="AB101" s="6">
        <f>[4]士兵相关信息!AL100</f>
        <v>201576258.15193817</v>
      </c>
      <c r="AC101" s="6">
        <f>[4]士兵相关信息!AM100</f>
        <v>82093928.177735716</v>
      </c>
    </row>
    <row r="102" spans="7:29" x14ac:dyDescent="0.2">
      <c r="G102" s="6">
        <v>95</v>
      </c>
      <c r="H102" s="6">
        <f>'[1]资源-木石铜粮'!BI100</f>
        <v>30096074980.603088</v>
      </c>
      <c r="I102" s="6">
        <f>'[1]资源-木石铜粮'!BJ100</f>
        <v>30096074980.603088</v>
      </c>
      <c r="J102" s="6">
        <f>'[1]资源-木石铜粮'!BK100</f>
        <v>30096074980.603088</v>
      </c>
      <c r="K102" s="6">
        <f>'[1]资源-木石铜粮'!BL100</f>
        <v>30096074980.603088</v>
      </c>
      <c r="L102" s="6">
        <f>'[1]资源-木石铜粮'!BM100</f>
        <v>30096074980.603088</v>
      </c>
      <c r="M102" s="6">
        <f>'[1]功能-战损相关'!EM105</f>
        <v>21105295510.634312</v>
      </c>
      <c r="N102" s="6">
        <f>'[1]功能-战损相关'!EN105</f>
        <v>26581783117.769104</v>
      </c>
      <c r="O102" s="6">
        <f>'[1]功能-战损相关'!EO105</f>
        <v>29652228811.510777</v>
      </c>
      <c r="P102" s="6">
        <f>'[1]功能-战损相关'!EP105</f>
        <v>24368440571.676262</v>
      </c>
      <c r="Q102" s="6">
        <f>'[1]功能-战损相关'!EQ105</f>
        <v>13560262755.982727</v>
      </c>
      <c r="R102" s="6">
        <f>'[3]功能-圣人研究'!CA102</f>
        <v>5674049047.0220051</v>
      </c>
      <c r="S102" s="6">
        <f>'[3]功能-圣人研究'!CB102</f>
        <v>6416434611.4217997</v>
      </c>
      <c r="T102" s="6">
        <f>'[3]功能-圣人研究'!CC102</f>
        <v>7522448963.1458187</v>
      </c>
      <c r="U102" s="6">
        <f>'[3]功能-圣人研究'!CD102</f>
        <v>9115239902.2772331</v>
      </c>
      <c r="V102" s="6">
        <f>'[3]功能-圣人研究'!CE102</f>
        <v>11304994683.528687</v>
      </c>
      <c r="X102" s="6">
        <v>95</v>
      </c>
      <c r="Y102" s="6">
        <f>[4]士兵相关信息!AI101</f>
        <v>569289682.50938547</v>
      </c>
      <c r="Z102" s="6">
        <f>[4]士兵相关信息!AJ101</f>
        <v>468534678.56230605</v>
      </c>
      <c r="AA102" s="6">
        <f>[4]士兵相关信息!AK101</f>
        <v>351751160.75097942</v>
      </c>
      <c r="AB102" s="6">
        <f>[4]士兵相关信息!AL101</f>
        <v>220819889.89428872</v>
      </c>
      <c r="AC102" s="6">
        <f>[4]士兵相关信息!AM101</f>
        <v>91630154.476583973</v>
      </c>
    </row>
    <row r="103" spans="7:29" x14ac:dyDescent="0.2">
      <c r="G103" s="6">
        <v>96</v>
      </c>
      <c r="H103" s="6">
        <f>'[1]资源-木石铜粮'!BI101</f>
        <v>32707104930.739296</v>
      </c>
      <c r="I103" s="6">
        <f>'[1]资源-木石铜粮'!BJ101</f>
        <v>32707104930.739296</v>
      </c>
      <c r="J103" s="6">
        <f>'[1]资源-木石铜粮'!BK101</f>
        <v>32707104930.739296</v>
      </c>
      <c r="K103" s="6">
        <f>'[1]资源-木石铜粮'!BL101</f>
        <v>32707104930.739296</v>
      </c>
      <c r="L103" s="6">
        <f>'[1]资源-木石铜粮'!BM101</f>
        <v>32707104930.739296</v>
      </c>
      <c r="M103" s="6">
        <f>'[1]功能-战损相关'!EM106</f>
        <v>23575556311.804825</v>
      </c>
      <c r="N103" s="6">
        <f>'[1]功能-战损相关'!EN106</f>
        <v>29595338300.723171</v>
      </c>
      <c r="O103" s="6">
        <f>'[1]功能-战损相关'!EO106</f>
        <v>32950145868.675613</v>
      </c>
      <c r="P103" s="6">
        <f>'[1]功能-战损相关'!EP106</f>
        <v>27193909238.873108</v>
      </c>
      <c r="Q103" s="6">
        <f>'[1]功能-战损相关'!EQ106</f>
        <v>15157840114.941372</v>
      </c>
      <c r="R103" s="6">
        <f>'[3]功能-圣人研究'!CA103</f>
        <v>6131563899.0334435</v>
      </c>
      <c r="S103" s="6">
        <f>'[3]功能-圣人研究'!CB103</f>
        <v>6865919745.2116108</v>
      </c>
      <c r="T103" s="6">
        <f>'[3]功能-圣人研究'!CC103</f>
        <v>8018139752.0740709</v>
      </c>
      <c r="U103" s="6">
        <f>'[3]功能-圣人研究'!CD103</f>
        <v>9691260530.3397026</v>
      </c>
      <c r="V103" s="6">
        <f>'[3]功能-圣人研究'!CE103</f>
        <v>11995136372.594368</v>
      </c>
      <c r="X103" s="6">
        <v>96</v>
      </c>
      <c r="Y103" s="6">
        <f>[4]士兵相关信息!AI102</f>
        <v>619180439.1029526</v>
      </c>
      <c r="Z103" s="6">
        <f>[4]士兵相关信息!AJ102</f>
        <v>509698196.36060417</v>
      </c>
      <c r="AA103" s="6">
        <f>[4]士兵相关信息!AK102</f>
        <v>384049240.95933193</v>
      </c>
      <c r="AB103" s="6">
        <f>[4]士兵相关信息!AL102</f>
        <v>243599352.42276397</v>
      </c>
      <c r="AC103" s="6">
        <f>[4]士兵相关信息!AM102</f>
        <v>102090412.22248532</v>
      </c>
    </row>
    <row r="104" spans="7:29" x14ac:dyDescent="0.2">
      <c r="G104" s="6">
        <v>97</v>
      </c>
      <c r="H104" s="6">
        <f>'[1]资源-木石铜粮'!BI102</f>
        <v>35528544434.176834</v>
      </c>
      <c r="I104" s="6">
        <f>'[1]资源-木石铜粮'!BJ102</f>
        <v>35528544434.176834</v>
      </c>
      <c r="J104" s="6">
        <f>'[1]资源-木石铜粮'!BK102</f>
        <v>35528544434.176834</v>
      </c>
      <c r="K104" s="6">
        <f>'[1]资源-木石铜粮'!BL102</f>
        <v>35528544434.176834</v>
      </c>
      <c r="L104" s="6">
        <f>'[1]资源-木石铜粮'!BM102</f>
        <v>35528544434.176834</v>
      </c>
      <c r="M104" s="6">
        <f>'[1]功能-战损相关'!EM107</f>
        <v>26351447189.561543</v>
      </c>
      <c r="N104" s="6">
        <f>'[1]功能-战损相关'!EN107</f>
        <v>33028123216.717346</v>
      </c>
      <c r="O104" s="6">
        <f>'[1]功能-战损相关'!EO107</f>
        <v>36933686458.505585</v>
      </c>
      <c r="P104" s="6">
        <f>'[1]功能-战损相关'!EP107</f>
        <v>30579533201.8522</v>
      </c>
      <c r="Q104" s="6">
        <f>'[1]功能-战损相关'!EQ107</f>
        <v>17106016377.275002</v>
      </c>
      <c r="R104" s="6">
        <f>'[3]功能-圣人研究'!CA104</f>
        <v>6572798865.3596106</v>
      </c>
      <c r="S104" s="6">
        <f>'[3]功能-圣人研究'!CB104</f>
        <v>7331654968.3239498</v>
      </c>
      <c r="T104" s="6">
        <f>'[3]功能-圣人研究'!CC104</f>
        <v>8551091543.8132238</v>
      </c>
      <c r="U104" s="6">
        <f>'[3]功能-圣人研究'!CD104</f>
        <v>10312292625.560764</v>
      </c>
      <c r="V104" s="6">
        <f>'[3]功能-圣人研究'!CE104</f>
        <v>13251610146.727667</v>
      </c>
      <c r="X104" s="6">
        <v>97</v>
      </c>
      <c r="Y104" s="6">
        <f>[4]士兵相关信息!AI103</f>
        <v>672652028.04579484</v>
      </c>
      <c r="Z104" s="6">
        <f>[4]士兵相关信息!AJ103</f>
        <v>554506597.9742403</v>
      </c>
      <c r="AA104" s="6">
        <f>[4]士兵相关信息!AK103</f>
        <v>421674412.50730085</v>
      </c>
      <c r="AB104" s="6">
        <f>[4]士兵相关信息!AL103</f>
        <v>270666255.84562117</v>
      </c>
      <c r="AC104" s="6">
        <f>[4]士兵相关信息!AM103</f>
        <v>114423887.70740815</v>
      </c>
    </row>
    <row r="105" spans="7:29" x14ac:dyDescent="0.2">
      <c r="G105" s="6">
        <v>98</v>
      </c>
      <c r="H105" s="6">
        <f>'[1]资源-木石铜粮'!BI103</f>
        <v>38561634558.422073</v>
      </c>
      <c r="I105" s="6">
        <f>'[1]资源-木石铜粮'!BJ103</f>
        <v>38561634558.422073</v>
      </c>
      <c r="J105" s="6">
        <f>'[1]资源-木石铜粮'!BK103</f>
        <v>38561634558.422073</v>
      </c>
      <c r="K105" s="6">
        <f>'[1]资源-木石铜粮'!BL103</f>
        <v>38561634558.422073</v>
      </c>
      <c r="L105" s="6">
        <f>'[1]资源-木石铜粮'!BM103</f>
        <v>38561634558.422073</v>
      </c>
      <c r="M105" s="6">
        <f>'[1]功能-战损相关'!EM108</f>
        <v>29466513474.838032</v>
      </c>
      <c r="N105" s="6">
        <f>'[1]功能-战损相关'!EN108</f>
        <v>37074541464.014717</v>
      </c>
      <c r="O105" s="6">
        <f>'[1]功能-战损相关'!EO108</f>
        <v>41549103959.722717</v>
      </c>
      <c r="P105" s="6">
        <f>'[1]功能-战损相关'!EP108</f>
        <v>34471906836.476311</v>
      </c>
      <c r="Q105" s="6">
        <f>'[1]功能-战损相关'!EQ108</f>
        <v>19258154435.443821</v>
      </c>
      <c r="R105" s="6">
        <f>'[3]功能-圣人研究'!CA105</f>
        <v>7026642667.939333</v>
      </c>
      <c r="S105" s="6">
        <f>'[3]功能-圣人研究'!CB105</f>
        <v>7818455648.3962526</v>
      </c>
      <c r="T105" s="6">
        <f>'[3]功能-圣人研究'!CC105</f>
        <v>9100650512.8777523</v>
      </c>
      <c r="U105" s="6">
        <f>'[3]功能-圣人研究'!CD105</f>
        <v>11304332523.139523</v>
      </c>
      <c r="V105" s="6">
        <f>'[3]功能-圣人研究'!CE105</f>
        <v>14805056100.813034</v>
      </c>
      <c r="X105" s="6">
        <v>98</v>
      </c>
      <c r="Y105" s="6">
        <f>[4]士兵相关信息!AI104</f>
        <v>729961458.07438362</v>
      </c>
      <c r="Z105" s="6">
        <f>[4]士兵相关信息!AJ104</f>
        <v>605038153.46708047</v>
      </c>
      <c r="AA105" s="6">
        <f>[4]士兵相关信息!AK104</f>
        <v>463598525.58569485</v>
      </c>
      <c r="AB105" s="6">
        <f>[4]士兵相关信息!AL104</f>
        <v>300648938.61325562</v>
      </c>
      <c r="AC105" s="6">
        <f>[4]士兵相关信息!AM104</f>
        <v>128090055.05910465</v>
      </c>
    </row>
    <row r="106" spans="7:29" x14ac:dyDescent="0.2">
      <c r="G106" s="6">
        <v>99</v>
      </c>
      <c r="H106" s="6">
        <f>'[1]资源-木石铜粮'!BI104</f>
        <v>41909149757.328598</v>
      </c>
      <c r="I106" s="6">
        <f>'[1]资源-木石铜粮'!BJ104</f>
        <v>41909149757.328598</v>
      </c>
      <c r="J106" s="6">
        <f>'[1]资源-木石铜粮'!BK104</f>
        <v>41909149757.328598</v>
      </c>
      <c r="K106" s="6">
        <f>'[1]资源-木石铜粮'!BL104</f>
        <v>41909149757.328598</v>
      </c>
      <c r="L106" s="6">
        <f>'[1]资源-木石铜粮'!BM104</f>
        <v>41909149757.328598</v>
      </c>
      <c r="M106" s="6">
        <f>'[1]功能-战损相关'!EM109</f>
        <v>32956817951.170921</v>
      </c>
      <c r="N106" s="6">
        <f>'[1]功能-战损相关'!EN109</f>
        <v>41581246852.910866</v>
      </c>
      <c r="O106" s="6">
        <f>'[1]功能-战损相关'!EO109</f>
        <v>46579016422.870422</v>
      </c>
      <c r="P106" s="6">
        <f>'[1]功能-战损相关'!EP109</f>
        <v>38692211385.06356</v>
      </c>
      <c r="Q106" s="6">
        <f>'[1]功能-战损相关'!EQ109</f>
        <v>21409391013.641655</v>
      </c>
      <c r="R106" s="6">
        <f>'[3]功能-圣人研究'!CA106</f>
        <v>7472334232.1870222</v>
      </c>
      <c r="S106" s="6">
        <f>'[3]功能-圣人研究'!CB106</f>
        <v>8302418082.3667164</v>
      </c>
      <c r="T106" s="6">
        <f>'[3]功能-圣人研究'!CC106</f>
        <v>9903606122.6360226</v>
      </c>
      <c r="U106" s="6">
        <f>'[3]功能-圣人研究'!CD106</f>
        <v>12593996291.067072</v>
      </c>
      <c r="V106" s="6">
        <f>'[3]功能-圣人研究'!CE106</f>
        <v>16155997300.575022</v>
      </c>
      <c r="X106" s="6">
        <v>99</v>
      </c>
      <c r="Y106" s="6">
        <f>[4]士兵相关信息!AI105</f>
        <v>791384184.33210492</v>
      </c>
      <c r="Z106" s="6">
        <f>[4]士兵相关信息!AJ105</f>
        <v>658953017.42174923</v>
      </c>
      <c r="AA106" s="6">
        <f>[4]士兵相关信息!AK105</f>
        <v>507439553.2199108</v>
      </c>
      <c r="AB106" s="6">
        <f>[4]士兵相关信息!AL105</f>
        <v>332097125.57348526</v>
      </c>
      <c r="AC106" s="6">
        <f>[4]士兵相关信息!AM105</f>
        <v>141341950.52390584</v>
      </c>
    </row>
    <row r="107" spans="7:29" x14ac:dyDescent="0.2">
      <c r="G107" s="6">
        <v>100</v>
      </c>
      <c r="H107" s="6">
        <f>'[1]资源-木石铜粮'!BI105</f>
        <v>45502107948.018013</v>
      </c>
      <c r="I107" s="6">
        <f>'[1]资源-木石铜粮'!BJ105</f>
        <v>45502107948.018013</v>
      </c>
      <c r="J107" s="6">
        <f>'[1]资源-木石铜粮'!BK105</f>
        <v>45502107948.018013</v>
      </c>
      <c r="K107" s="6">
        <f>'[1]资源-木石铜粮'!BL105</f>
        <v>45502107948.018013</v>
      </c>
      <c r="L107" s="6">
        <f>'[1]资源-木石铜粮'!BM105</f>
        <v>45502107948.018013</v>
      </c>
      <c r="M107" s="6">
        <f>'[1]功能-战损相关'!EM110</f>
        <v>36862581002.90638</v>
      </c>
      <c r="N107" s="6">
        <f>'[1]功能-战损相关'!EN110</f>
        <v>46505966832.238411</v>
      </c>
      <c r="O107" s="6">
        <f>'[1]功能-战损相关'!EO110</f>
        <v>52086154830.053741</v>
      </c>
      <c r="P107" s="6">
        <f>'[1]功能-战损相关'!EP110</f>
        <v>42991973988.019638</v>
      </c>
      <c r="Q107" s="6">
        <f>'[1]功能-战损相关'!EQ110</f>
        <v>23687247527.741764</v>
      </c>
      <c r="R107" s="6">
        <f>'[3]功能-圣人研究'!CA107</f>
        <v>7922565771.6927795</v>
      </c>
      <c r="S107" s="6">
        <f>'[3]功能-圣人研究'!CB107</f>
        <v>8998576997.4740067</v>
      </c>
      <c r="T107" s="6">
        <f>'[3]功能-圣人研究'!CC107</f>
        <v>10995173297.220934</v>
      </c>
      <c r="U107" s="6">
        <f>'[3]功能-圣人研究'!CD107</f>
        <v>13769821842.066761</v>
      </c>
      <c r="V107" s="6">
        <f>'[3]功能-圣人研究'!CE107</f>
        <v>17475250044.899826</v>
      </c>
      <c r="X107" s="6">
        <v>100</v>
      </c>
      <c r="Y107" s="6">
        <f>[4]士兵相关信息!AI106</f>
        <v>857215432.33176172</v>
      </c>
      <c r="Z107" s="6">
        <f>[4]士兵相关信息!AJ106</f>
        <v>715468066.08545566</v>
      </c>
      <c r="AA107" s="6">
        <f>[4]士兵相关信息!AK106</f>
        <v>553557153.46447396</v>
      </c>
      <c r="AB107" s="6">
        <f>[4]士兵相关信息!AL106</f>
        <v>363134521.69685775</v>
      </c>
      <c r="AC107" s="6">
        <f>[4]士兵相关信息!AM106</f>
        <v>154969693.42611006</v>
      </c>
    </row>
    <row r="108" spans="7:29" x14ac:dyDescent="0.2">
      <c r="G108" s="6">
        <v>101</v>
      </c>
      <c r="H108" s="6">
        <f>'[1]资源-木石铜粮'!BI106</f>
        <v>48784494418.219841</v>
      </c>
      <c r="I108" s="6">
        <f>'[1]资源-木石铜粮'!BJ106</f>
        <v>48784494418.219841</v>
      </c>
      <c r="J108" s="6">
        <f>'[1]资源-木石铜粮'!BK106</f>
        <v>48784494418.219841</v>
      </c>
      <c r="K108" s="6">
        <f>'[1]资源-木石铜粮'!BL106</f>
        <v>48784494418.219841</v>
      </c>
      <c r="L108" s="6">
        <f>'[1]资源-木石铜粮'!BM106</f>
        <v>48784494418.219841</v>
      </c>
      <c r="M108" s="6">
        <f>'[1]功能-战损相关'!EM111</f>
        <v>41077946410.889168</v>
      </c>
      <c r="N108" s="6">
        <f>'[1]功能-战损相关'!EN111</f>
        <v>51571015323.713989</v>
      </c>
      <c r="O108" s="6">
        <f>'[1]功能-战损相关'!EO111</f>
        <v>56379539782.353989</v>
      </c>
      <c r="P108" s="6">
        <f>'[1]功能-战损相关'!EP111</f>
        <v>46394132850.526695</v>
      </c>
      <c r="Q108" s="6">
        <f>'[1]功能-战损相关'!EQ111</f>
        <v>25564610475.842949</v>
      </c>
      <c r="R108" s="6">
        <f>'[3]功能-圣人研究'!CA108</f>
        <v>8596980463.7173519</v>
      </c>
      <c r="S108" s="6">
        <f>'[3]功能-圣人研究'!CB108</f>
        <v>9990798850.4270058</v>
      </c>
      <c r="T108" s="6">
        <f>'[3]功能-圣人研究'!CC108</f>
        <v>12061546191.055529</v>
      </c>
      <c r="U108" s="6">
        <f>'[3]功能-圣人研究'!CD108</f>
        <v>14893706775.515764</v>
      </c>
      <c r="V108" s="6">
        <f>'[3]功能-圣人研究'!CE108</f>
        <v>18814143908.311905</v>
      </c>
      <c r="X108" s="6">
        <v>101</v>
      </c>
      <c r="Y108" s="6">
        <f>[4]士兵相关信息!AI107</f>
        <v>927771616.94343853</v>
      </c>
      <c r="Z108" s="6">
        <f>[4]士兵相关信息!AJ107</f>
        <v>776685102.20535684</v>
      </c>
      <c r="AA108" s="6">
        <f>[4]士兵相关信息!AK107</f>
        <v>601139465.9911474</v>
      </c>
      <c r="AB108" s="6">
        <f>[4]士兵相关信息!AL107</f>
        <v>395272008.61231571</v>
      </c>
      <c r="AC108" s="6">
        <f>[4]士兵相关信息!AM107</f>
        <v>169874197.54769719</v>
      </c>
    </row>
    <row r="109" spans="7:29" x14ac:dyDescent="0.2">
      <c r="G109" s="6">
        <v>102</v>
      </c>
      <c r="H109" s="6">
        <f>'[1]资源-木石铜粮'!BI107</f>
        <v>52691334277.201584</v>
      </c>
      <c r="I109" s="6">
        <f>'[1]资源-木石铜粮'!BJ107</f>
        <v>52691334277.201584</v>
      </c>
      <c r="J109" s="6">
        <f>'[1]资源-木石铜粮'!BK107</f>
        <v>52691334277.201584</v>
      </c>
      <c r="K109" s="6">
        <f>'[1]资源-木石铜粮'!BL107</f>
        <v>52691334277.201584</v>
      </c>
      <c r="L109" s="6">
        <f>'[1]资源-木石铜粮'!BM107</f>
        <v>52691334277.201584</v>
      </c>
      <c r="M109" s="6">
        <f>'[1]功能-战损相关'!EM112</f>
        <v>45950739901.273872</v>
      </c>
      <c r="N109" s="6">
        <f>'[1]功能-战损相关'!EN112</f>
        <v>57470039032.226471</v>
      </c>
      <c r="O109" s="6">
        <f>'[1]功能-战损相关'!EO112</f>
        <v>62563153228.229904</v>
      </c>
      <c r="P109" s="6">
        <f>'[1]功能-战损相关'!EP112</f>
        <v>51466902931.129417</v>
      </c>
      <c r="Q109" s="6">
        <f>'[1]功能-战损相关'!EQ112</f>
        <v>28422841462.215145</v>
      </c>
      <c r="R109" s="6">
        <f>'[3]功能-圣人研究'!CA109</f>
        <v>9530826466.5701828</v>
      </c>
      <c r="S109" s="6">
        <f>'[3]功能-圣人研究'!CB109</f>
        <v>10957990103.011948</v>
      </c>
      <c r="T109" s="6">
        <f>'[3]功能-圣人研究'!CC109</f>
        <v>13042456485.409077</v>
      </c>
      <c r="U109" s="6">
        <f>'[3]功能-圣人研究'!CD109</f>
        <v>16051238893.381348</v>
      </c>
      <c r="V109" s="6">
        <f>'[3]功能-圣人研究'!CE109</f>
        <v>20150093847.871655</v>
      </c>
      <c r="X109" s="6">
        <v>102</v>
      </c>
      <c r="Y109" s="6">
        <f>[4]士兵相关信息!AI108</f>
        <v>1003391863.2280459</v>
      </c>
      <c r="Z109" s="6">
        <f>[4]士兵相关信息!AJ108</f>
        <v>839197330.28633058</v>
      </c>
      <c r="AA109" s="6">
        <f>[4]士兵相关信息!AK108</f>
        <v>649120201.05932498</v>
      </c>
      <c r="AB109" s="6">
        <f>[4]士兵相关信息!AL108</f>
        <v>429763651.5924648</v>
      </c>
      <c r="AC109" s="6">
        <f>[4]士兵相关信息!AM108</f>
        <v>186105821.53407496</v>
      </c>
    </row>
    <row r="110" spans="7:29" x14ac:dyDescent="0.2">
      <c r="G110" s="6">
        <v>103</v>
      </c>
      <c r="H110" s="6">
        <f>'[1]资源-木石铜粮'!BI108</f>
        <v>56896663771.780968</v>
      </c>
      <c r="I110" s="6">
        <f>'[1]资源-木石铜粮'!BJ108</f>
        <v>56896663771.780968</v>
      </c>
      <c r="J110" s="6">
        <f>'[1]资源-木石铜粮'!BK108</f>
        <v>56896663771.780968</v>
      </c>
      <c r="K110" s="6">
        <f>'[1]资源-木石铜粮'!BL108</f>
        <v>56896663771.780968</v>
      </c>
      <c r="L110" s="6">
        <f>'[1]资源-木石铜粮'!BM108</f>
        <v>56896663771.780968</v>
      </c>
      <c r="M110" s="6">
        <f>'[1]功能-战损相关'!EM113</f>
        <v>51384694823.825134</v>
      </c>
      <c r="N110" s="6">
        <f>'[1]功能-战损相关'!EN113</f>
        <v>63973945060.288574</v>
      </c>
      <c r="O110" s="6">
        <f>'[1]功能-战损相关'!EO113</f>
        <v>69658298571.364899</v>
      </c>
      <c r="P110" s="6">
        <f>'[1]功能-战损相关'!EP113</f>
        <v>57455105860.096581</v>
      </c>
      <c r="Q110" s="6">
        <f>'[1]功能-战损相关'!EQ113</f>
        <v>31694006890.726196</v>
      </c>
      <c r="R110" s="6">
        <f>'[3]功能-圣人研究'!CA110</f>
        <v>10480822963.566763</v>
      </c>
      <c r="S110" s="6">
        <f>'[3]功能-圣人研究'!CB110</f>
        <v>11886904361.04801</v>
      </c>
      <c r="T110" s="6">
        <f>'[3]功能-圣人研究'!CC110</f>
        <v>14106080879.337887</v>
      </c>
      <c r="U110" s="6">
        <f>'[3]功能-圣人研究'!CD110</f>
        <v>17230287057.635075</v>
      </c>
      <c r="V110" s="6">
        <f>'[3]功能-圣人研究'!CE110</f>
        <v>21803251607.289158</v>
      </c>
      <c r="X110" s="6">
        <v>103</v>
      </c>
      <c r="Y110" s="6">
        <f>[4]士兵相关信息!AI109</f>
        <v>1084439636.4263482</v>
      </c>
      <c r="Z110" s="6">
        <f>[4]士兵相关信息!AJ109</f>
        <v>905550322.39445281</v>
      </c>
      <c r="AA110" s="6">
        <f>[4]士兵相关信息!AK109</f>
        <v>702179434.64476156</v>
      </c>
      <c r="AB110" s="6">
        <f>[4]士兵相关信息!AL109</f>
        <v>469139224.76975203</v>
      </c>
      <c r="AC110" s="6">
        <f>[4]士兵相关信息!AM109</f>
        <v>204660189.35576245</v>
      </c>
    </row>
    <row r="111" spans="7:29" x14ac:dyDescent="0.2">
      <c r="G111" s="6">
        <v>104</v>
      </c>
      <c r="H111" s="6">
        <f>'[1]资源-木石铜粮'!BI109</f>
        <v>61437839230.170174</v>
      </c>
      <c r="I111" s="6">
        <f>'[1]资源-木石铜粮'!BJ109</f>
        <v>61437839230.170174</v>
      </c>
      <c r="J111" s="6">
        <f>'[1]资源-木石铜粮'!BK109</f>
        <v>61437839230.170174</v>
      </c>
      <c r="K111" s="6">
        <f>'[1]资源-木石铜粮'!BL109</f>
        <v>61437839230.170174</v>
      </c>
      <c r="L111" s="6">
        <f>'[1]资源-木石铜粮'!BM109</f>
        <v>61437839230.170174</v>
      </c>
      <c r="M111" s="6">
        <f>'[1]功能-战损相关'!EM114</f>
        <v>57437318417.507751</v>
      </c>
      <c r="N111" s="6">
        <f>'[1]功能-战损相关'!EN114</f>
        <v>71532909104.810913</v>
      </c>
      <c r="O111" s="6">
        <f>'[1]功能-战损相关'!EO114</f>
        <v>78163877781.779434</v>
      </c>
      <c r="P111" s="6">
        <f>'[1]功能-战损相关'!EP114</f>
        <v>64423944059.733391</v>
      </c>
      <c r="Q111" s="6">
        <f>'[1]功能-战损相关'!EQ114</f>
        <v>35439540377.230362</v>
      </c>
      <c r="R111" s="6">
        <f>'[3]功能-圣人研究'!CA111</f>
        <v>11407353829.775866</v>
      </c>
      <c r="S111" s="6">
        <f>'[3]功能-圣人研究'!CB111</f>
        <v>12903658786.692066</v>
      </c>
      <c r="T111" s="6">
        <f>'[3]功能-圣人研究'!CC111</f>
        <v>15189484858.004993</v>
      </c>
      <c r="U111" s="6">
        <f>'[3]功能-圣人研究'!CD111</f>
        <v>18627472274.288406</v>
      </c>
      <c r="V111" s="6">
        <f>'[3]功能-圣人研究'!CE111</f>
        <v>24130440276.577164</v>
      </c>
      <c r="X111" s="6">
        <v>104</v>
      </c>
      <c r="Y111" s="6">
        <f>[4]士兵相关信息!AI110</f>
        <v>1171304488.9379475</v>
      </c>
      <c r="Z111" s="6">
        <f>[4]士兵相关信息!AJ110</f>
        <v>979827097.03090787</v>
      </c>
      <c r="AA111" s="6">
        <f>[4]士兵相关信息!AK110</f>
        <v>763530560.86235356</v>
      </c>
      <c r="AB111" s="6">
        <f>[4]士兵相关信息!AL110</f>
        <v>513380016.16187936</v>
      </c>
      <c r="AC111" s="6">
        <f>[4]士兵相关信息!AM110</f>
        <v>225872283.68954331</v>
      </c>
    </row>
    <row r="112" spans="7:29" x14ac:dyDescent="0.2">
      <c r="G112" s="6">
        <v>105</v>
      </c>
      <c r="H112" s="6">
        <f>'[1]资源-木石铜粮'!BI110</f>
        <v>66395277208.831474</v>
      </c>
      <c r="I112" s="6">
        <f>'[1]资源-木石铜粮'!BJ110</f>
        <v>66395277208.831474</v>
      </c>
      <c r="J112" s="6">
        <f>'[1]资源-木石铜粮'!BK110</f>
        <v>66395277208.831474</v>
      </c>
      <c r="K112" s="6">
        <f>'[1]资源-木石铜粮'!BL110</f>
        <v>66395277208.831474</v>
      </c>
      <c r="L112" s="6">
        <f>'[1]资源-木石铜粮'!BM110</f>
        <v>66395277208.831474</v>
      </c>
      <c r="M112" s="6">
        <f>'[1]功能-战损相关'!EM115</f>
        <v>64173775178.503082</v>
      </c>
      <c r="N112" s="6">
        <f>'[1]功能-战损相关'!EN115</f>
        <v>80053913589.670349</v>
      </c>
      <c r="O112" s="6">
        <f>'[1]功能-战损相关'!EO115</f>
        <v>87510260759.185455</v>
      </c>
      <c r="P112" s="6">
        <f>'[1]功能-战损相关'!EP115</f>
        <v>72010634997.460434</v>
      </c>
      <c r="Q112" s="6">
        <f>'[1]功能-战损相关'!EQ115</f>
        <v>39513025789.189072</v>
      </c>
      <c r="R112" s="6">
        <f>'[3]功能-圣人研究'!CA112</f>
        <v>12366245147.00313</v>
      </c>
      <c r="S112" s="6">
        <f>'[3]功能-圣人研究'!CB112</f>
        <v>13879992282.611755</v>
      </c>
      <c r="T112" s="6">
        <f>'[3]功能-圣人研究'!CC112</f>
        <v>16370531459.815502</v>
      </c>
      <c r="U112" s="6">
        <f>'[3]功能-圣人研究'!CD112</f>
        <v>20610386466.936245</v>
      </c>
      <c r="V112" s="6">
        <f>'[3]功能-圣人研究'!CE112</f>
        <v>26513360788.838825</v>
      </c>
      <c r="X112" s="6">
        <v>105</v>
      </c>
      <c r="Y112" s="6">
        <f>[4]士兵相关信息!AI111</f>
        <v>1264403932.6870091</v>
      </c>
      <c r="Z112" s="6">
        <f>[4]士兵相关信息!AJ111</f>
        <v>1060565021.4385881</v>
      </c>
      <c r="AA112" s="6">
        <f>[4]士兵相关信息!AK111</f>
        <v>828591261.25828016</v>
      </c>
      <c r="AB112" s="6">
        <f>[4]士兵相关信息!AL111</f>
        <v>559935436.40284467</v>
      </c>
      <c r="AC112" s="6">
        <f>[4]士兵相关信息!AM111</f>
        <v>249176238.20298028</v>
      </c>
    </row>
    <row r="113" spans="7:29" x14ac:dyDescent="0.2">
      <c r="G113" s="6">
        <v>106</v>
      </c>
      <c r="H113" s="6">
        <f>'[1]资源-木石铜粮'!BI111</f>
        <v>71758246240.906509</v>
      </c>
      <c r="I113" s="6">
        <f>'[1]资源-木石铜粮'!BJ111</f>
        <v>71758246240.906509</v>
      </c>
      <c r="J113" s="6">
        <f>'[1]资源-木石铜粮'!BK111</f>
        <v>71758246240.906509</v>
      </c>
      <c r="K113" s="6">
        <f>'[1]资源-木石铜粮'!BL111</f>
        <v>71758246240.906509</v>
      </c>
      <c r="L113" s="6">
        <f>'[1]资源-木石铜粮'!BM111</f>
        <v>71758246240.906509</v>
      </c>
      <c r="M113" s="6">
        <f>'[1]功能-战损相关'!EM116</f>
        <v>71662665680.569534</v>
      </c>
      <c r="N113" s="6">
        <f>'[1]功能-战损相关'!EN116</f>
        <v>89465490731.662155</v>
      </c>
      <c r="O113" s="6">
        <f>'[1]功能-战损相关'!EO116</f>
        <v>97713259599.014252</v>
      </c>
      <c r="P113" s="6">
        <f>'[1]功能-战损相关'!EP116</f>
        <v>80234796778.498123</v>
      </c>
      <c r="Q113" s="6">
        <f>'[1]功能-战损相关'!EQ116</f>
        <v>43801896742.955055</v>
      </c>
      <c r="R113" s="6">
        <f>'[3]功能-圣人研究'!CA113</f>
        <v>13285575041.199564</v>
      </c>
      <c r="S113" s="6">
        <f>'[3]功能-圣人研究'!CB113</f>
        <v>14950903161.430521</v>
      </c>
      <c r="T113" s="6">
        <f>'[3]功能-圣人研究'!CC113</f>
        <v>18094400622.304443</v>
      </c>
      <c r="U113" s="6">
        <f>'[3]功能-圣人研究'!CD113</f>
        <v>22681472862.659176</v>
      </c>
      <c r="V113" s="6">
        <f>'[3]功能-圣人研究'!CE113</f>
        <v>28649121509.082108</v>
      </c>
      <c r="X113" s="6">
        <v>106</v>
      </c>
      <c r="Y113" s="6">
        <f>[4]士兵相关信息!AI112</f>
        <v>1364185445.8741424</v>
      </c>
      <c r="Z113" s="6">
        <f>[4]士兵相关信息!AJ112</f>
        <v>1146602016.6492944</v>
      </c>
      <c r="AA113" s="6">
        <f>[4]士兵相关信息!AK112</f>
        <v>897220218.75996375</v>
      </c>
      <c r="AB113" s="6">
        <f>[4]士兵相关信息!AL112</f>
        <v>608690985.55135739</v>
      </c>
      <c r="AC113" s="6">
        <f>[4]士兵相关信息!AM112</f>
        <v>273542833.02267045</v>
      </c>
    </row>
    <row r="114" spans="7:29" x14ac:dyDescent="0.2">
      <c r="G114" s="6">
        <v>107</v>
      </c>
      <c r="H114" s="6">
        <f>'[1]资源-木石铜粮'!BI112</f>
        <v>77516509338.890396</v>
      </c>
      <c r="I114" s="6">
        <f>'[1]资源-木石铜粮'!BJ112</f>
        <v>77516509338.890396</v>
      </c>
      <c r="J114" s="6">
        <f>'[1]资源-木石铜粮'!BK112</f>
        <v>77516509338.890396</v>
      </c>
      <c r="K114" s="6">
        <f>'[1]资源-木石铜粮'!BL112</f>
        <v>77516509338.890396</v>
      </c>
      <c r="L114" s="6">
        <f>'[1]资源-木石铜粮'!BM112</f>
        <v>77516509338.890396</v>
      </c>
      <c r="M114" s="6">
        <f>'[1]功能-战损相关'!EM117</f>
        <v>79983132509.00679</v>
      </c>
      <c r="N114" s="6">
        <f>'[1]功能-战损相关'!EN117</f>
        <v>99733844390.838852</v>
      </c>
      <c r="O114" s="6">
        <f>'[1]功能-战损相关'!EO117</f>
        <v>109082764115.71361</v>
      </c>
      <c r="P114" s="6">
        <f>'[1]功能-战损相关'!EP117</f>
        <v>88954341038.038589</v>
      </c>
      <c r="Q114" s="6">
        <f>'[1]功能-战损相关'!EQ117</f>
        <v>48505473795.797112</v>
      </c>
      <c r="R114" s="6">
        <f>'[3]功能-圣人研究'!CA114</f>
        <v>14325692612.213345</v>
      </c>
      <c r="S114" s="6">
        <f>'[3]功能-圣人研究'!CB114</f>
        <v>16510681783.048254</v>
      </c>
      <c r="T114" s="6">
        <f>'[3]功能-圣人研究'!CC114</f>
        <v>19950284493.852383</v>
      </c>
      <c r="U114" s="6">
        <f>'[3]功能-圣人研究'!CD114</f>
        <v>24509063092.072182</v>
      </c>
      <c r="V114" s="6">
        <f>'[3]功能-圣人研究'!CE114</f>
        <v>30901982733.614269</v>
      </c>
      <c r="X114" s="6">
        <v>107</v>
      </c>
      <c r="Y114" s="6">
        <f>[4]士兵相关信息!AI113</f>
        <v>1471128623.7598279</v>
      </c>
      <c r="Z114" s="6">
        <f>[4]士兵相关信息!AJ113</f>
        <v>1237282398.9693103</v>
      </c>
      <c r="AA114" s="6">
        <f>[4]士兵相关信息!AK113</f>
        <v>971104814.01812673</v>
      </c>
      <c r="AB114" s="6">
        <f>[4]士兵相关信息!AL113</f>
        <v>658360196.54970992</v>
      </c>
      <c r="AC114" s="6">
        <f>[4]士兵相关信息!AM113</f>
        <v>299332454.37039143</v>
      </c>
    </row>
    <row r="115" spans="7:29" x14ac:dyDescent="0.2">
      <c r="G115" s="6">
        <v>108</v>
      </c>
      <c r="H115" s="6">
        <f>'[1]资源-木石铜粮'!BI113</f>
        <v>83753382670.379288</v>
      </c>
      <c r="I115" s="6">
        <f>'[1]资源-木石铜粮'!BJ113</f>
        <v>83753382670.379288</v>
      </c>
      <c r="J115" s="6">
        <f>'[1]资源-木石铜粮'!BK113</f>
        <v>83753382670.379288</v>
      </c>
      <c r="K115" s="6">
        <f>'[1]资源-木石铜粮'!BL113</f>
        <v>83753382670.379288</v>
      </c>
      <c r="L115" s="6">
        <f>'[1]资源-木石铜粮'!BM113</f>
        <v>83753382670.379288</v>
      </c>
      <c r="M115" s="6">
        <f>'[1]功能-战损相关'!EM118</f>
        <v>89216895011.47435</v>
      </c>
      <c r="N115" s="6">
        <f>'[1]功能-战损相关'!EN118</f>
        <v>111203020468.92464</v>
      </c>
      <c r="O115" s="6">
        <f>'[1]功能-战损相关'!EO118</f>
        <v>120840483272.26292</v>
      </c>
      <c r="P115" s="6">
        <f>'[1]功能-战损相关'!EP118</f>
        <v>98695906246.665329</v>
      </c>
      <c r="Q115" s="6">
        <f>'[1]功能-战损相关'!EQ118</f>
        <v>53967215167.647865</v>
      </c>
      <c r="R115" s="6">
        <f>'[3]功能-圣人研究'!CA115</f>
        <v>15827818717.970736</v>
      </c>
      <c r="S115" s="6">
        <f>'[3]功能-圣人研究'!CB115</f>
        <v>18193391611.582161</v>
      </c>
      <c r="T115" s="6">
        <f>'[3]功能-圣人研究'!CC115</f>
        <v>21554472131.578953</v>
      </c>
      <c r="U115" s="6">
        <f>'[3]功能-圣人研究'!CD115</f>
        <v>26472396344.64542</v>
      </c>
      <c r="V115" s="6">
        <f>'[3]功能-圣人研究'!CE115</f>
        <v>33098317442.203377</v>
      </c>
      <c r="X115" s="6">
        <v>108</v>
      </c>
      <c r="Y115" s="6">
        <f>[4]士兵相关信息!AI114</f>
        <v>1585747483.8170056</v>
      </c>
      <c r="Z115" s="6">
        <f>[4]士兵相关信息!AJ114</f>
        <v>1335109596.0281115</v>
      </c>
      <c r="AA115" s="6">
        <f>[4]士兵相关信息!AK114</f>
        <v>1044510687.8597866</v>
      </c>
      <c r="AB115" s="6">
        <f>[4]士兵相关信息!AL114</f>
        <v>711718554.46425343</v>
      </c>
      <c r="AC115" s="6">
        <f>[4]士兵相关信息!AM114</f>
        <v>328342784.61566138</v>
      </c>
    </row>
    <row r="116" spans="7:29" x14ac:dyDescent="0.2">
      <c r="G116" s="6">
        <v>109</v>
      </c>
      <c r="H116" s="6">
        <f>'[1]资源-木石铜粮'!BI114</f>
        <v>90442089714.368973</v>
      </c>
      <c r="I116" s="6">
        <f>'[1]资源-木石铜粮'!BJ114</f>
        <v>90442089714.368973</v>
      </c>
      <c r="J116" s="6">
        <f>'[1]资源-木石铜粮'!BK114</f>
        <v>90442089714.368973</v>
      </c>
      <c r="K116" s="6">
        <f>'[1]资源-木石铜粮'!BL114</f>
        <v>90442089714.368973</v>
      </c>
      <c r="L116" s="6">
        <f>'[1]资源-木石铜粮'!BM114</f>
        <v>90442089714.368973</v>
      </c>
      <c r="M116" s="6">
        <f>'[1]功能-战损相关'!EM119</f>
        <v>99470274452.469147</v>
      </c>
      <c r="N116" s="6">
        <f>'[1]功能-战损相关'!EN119</f>
        <v>123374805923.26216</v>
      </c>
      <c r="O116" s="6">
        <f>'[1]功能-战损相关'!EO119</f>
        <v>134190038281.55898</v>
      </c>
      <c r="P116" s="6">
        <f>'[1]功能-战损相关'!EP119</f>
        <v>109640174357.89235</v>
      </c>
      <c r="Q116" s="6">
        <f>'[1]功能-战损相关'!EQ119</f>
        <v>60103330526.942749</v>
      </c>
      <c r="R116" s="6">
        <f>'[3]功能-圣人研究'!CA116</f>
        <v>17435375207.54295</v>
      </c>
      <c r="S116" s="6">
        <f>'[3]功能-圣人研究'!CB116</f>
        <v>19688438603.223579</v>
      </c>
      <c r="T116" s="6">
        <f>'[3]功能-圣人研究'!CC116</f>
        <v>23293205885.376286</v>
      </c>
      <c r="U116" s="6">
        <f>'[3]功能-圣人研究'!CD116</f>
        <v>28366438076.928852</v>
      </c>
      <c r="V116" s="6">
        <f>'[3]功能-圣人研究'!CE116</f>
        <v>35454139869.132202</v>
      </c>
      <c r="X116" s="6">
        <v>109</v>
      </c>
      <c r="Y116" s="6">
        <f>[4]士兵相关信息!AI115</f>
        <v>1708592936.3324485</v>
      </c>
      <c r="Z116" s="6">
        <f>[4]士兵相关信息!AJ115</f>
        <v>1434824508.7388399</v>
      </c>
      <c r="AA116" s="6">
        <f>[4]士兵相关信息!AK115</f>
        <v>1124637578.4409416</v>
      </c>
      <c r="AB116" s="6">
        <f>[4]士兵相关信息!AL115</f>
        <v>769431055.07960701</v>
      </c>
      <c r="AC116" s="6">
        <f>[4]士兵相关信息!AM115</f>
        <v>359948804.88620305</v>
      </c>
    </row>
    <row r="117" spans="7:29" x14ac:dyDescent="0.2">
      <c r="G117" s="6">
        <v>110</v>
      </c>
      <c r="H117" s="6">
        <f>'[1]资源-木石铜粮'!BI115</f>
        <v>97697449941.801636</v>
      </c>
      <c r="I117" s="6">
        <f>'[1]资源-木石铜粮'!BJ115</f>
        <v>97697449941.801636</v>
      </c>
      <c r="J117" s="6">
        <f>'[1]资源-木石铜粮'!BK115</f>
        <v>97697449941.801636</v>
      </c>
      <c r="K117" s="6">
        <f>'[1]资源-木石铜粮'!BL115</f>
        <v>97697449941.801636</v>
      </c>
      <c r="L117" s="6">
        <f>'[1]资源-木石铜粮'!BM115</f>
        <v>97697449941.801636</v>
      </c>
      <c r="M117" s="6">
        <f>'[1]功能-战损相关'!EM120</f>
        <v>110915720525.40024</v>
      </c>
      <c r="N117" s="6">
        <f>'[1]功能-战损相关'!EN120</f>
        <v>137601516258.72668</v>
      </c>
      <c r="O117" s="6">
        <f>'[1]功能-战损相关'!EO120</f>
        <v>150099792126.77023</v>
      </c>
      <c r="P117" s="6">
        <f>'[1]功能-战损相关'!EP120</f>
        <v>122791579692.67239</v>
      </c>
      <c r="Q117" s="6">
        <f>'[1]功能-战损相关'!EQ120</f>
        <v>67228783879.031761</v>
      </c>
      <c r="R117" s="6">
        <f>'[3]功能-圣人研究'!CA117</f>
        <v>18926006689.962204</v>
      </c>
      <c r="S117" s="6">
        <f>'[3]功能-圣人研究'!CB117</f>
        <v>21352793868.472034</v>
      </c>
      <c r="T117" s="6">
        <f>'[3]功能-圣人研究'!CC117</f>
        <v>25085420642.401367</v>
      </c>
      <c r="U117" s="6">
        <f>'[3]功能-圣人研究'!CD117</f>
        <v>30489705039.185959</v>
      </c>
      <c r="V117" s="6">
        <f>'[3]功能-圣人研究'!CE117</f>
        <v>38916156271.265228</v>
      </c>
      <c r="X117" s="6">
        <v>110</v>
      </c>
      <c r="Y117" s="6">
        <f>[4]士兵相关信息!AI116</f>
        <v>1840255432.3317621</v>
      </c>
      <c r="Z117" s="6">
        <f>[4]士兵相关信息!AJ116</f>
        <v>1546829794.0854559</v>
      </c>
      <c r="AA117" s="6">
        <f>[4]士兵相关信息!AK116</f>
        <v>1216527201.4644737</v>
      </c>
      <c r="AB117" s="6">
        <f>[4]士兵相关信息!AL116</f>
        <v>836223842.8776722</v>
      </c>
      <c r="AC117" s="6">
        <f>[4]士兵相关信息!AM116</f>
        <v>395599239.24464595</v>
      </c>
    </row>
    <row r="118" spans="7:29" x14ac:dyDescent="0.2">
      <c r="G118" s="6">
        <v>111</v>
      </c>
      <c r="H118" s="6">
        <f>'[1]资源-木石铜粮'!BI116</f>
        <v>105440466904.34746</v>
      </c>
      <c r="I118" s="6">
        <f>'[1]资源-木石铜粮'!BJ116</f>
        <v>105440466904.34746</v>
      </c>
      <c r="J118" s="6">
        <f>'[1]资源-木石铜粮'!BK116</f>
        <v>105440466904.34746</v>
      </c>
      <c r="K118" s="6">
        <f>'[1]资源-木石铜粮'!BL116</f>
        <v>105440466904.34746</v>
      </c>
      <c r="L118" s="6">
        <f>'[1]资源-木石铜粮'!BM116</f>
        <v>105440466904.34746</v>
      </c>
      <c r="M118" s="6">
        <f>'[1]功能-战损相关'!EM121</f>
        <v>123682100144.26375</v>
      </c>
      <c r="N118" s="6">
        <f>'[1]功能-战损相关'!EN121</f>
        <v>153782854662.71759</v>
      </c>
      <c r="O118" s="6">
        <f>'[1]功能-战损相关'!EO121</f>
        <v>167909905441.08862</v>
      </c>
      <c r="P118" s="6">
        <f>'[1]功能-战损相关'!EP121</f>
        <v>137535077230.31873</v>
      </c>
      <c r="Q118" s="6">
        <f>'[1]功能-战损相关'!EQ121</f>
        <v>75333774637.44928</v>
      </c>
      <c r="R118" s="6">
        <f>'[3]功能-圣人研究'!CA118</f>
        <v>20523625955.24028</v>
      </c>
      <c r="S118" s="6">
        <f>'[3]功能-圣人研究'!CB118</f>
        <v>22978258378.669479</v>
      </c>
      <c r="T118" s="6">
        <f>'[3]功能-圣人研究'!CC118</f>
        <v>26942552523.433235</v>
      </c>
      <c r="U118" s="6">
        <f>'[3]功能-圣人研究'!CD118</f>
        <v>33409754137.422951</v>
      </c>
      <c r="V118" s="6">
        <f>'[3]功能-圣人研究'!CE118</f>
        <v>42977304033.551483</v>
      </c>
      <c r="X118" s="6">
        <v>111</v>
      </c>
      <c r="Y118" s="6">
        <f>[4]士兵相关信息!AI117</f>
        <v>1981367801.5551157</v>
      </c>
      <c r="Z118" s="6">
        <f>[4]士兵相关信息!AJ117</f>
        <v>1669401565.4268308</v>
      </c>
      <c r="AA118" s="6">
        <f>[4]士兵相关信息!AK117</f>
        <v>1315588606.776325</v>
      </c>
      <c r="AB118" s="6">
        <f>[4]士兵相关信息!AL117</f>
        <v>908415362.45557177</v>
      </c>
      <c r="AC118" s="6">
        <f>[4]士兵相关信息!AM117</f>
        <v>435034266.19542503</v>
      </c>
    </row>
    <row r="119" spans="7:29" x14ac:dyDescent="0.2">
      <c r="G119" s="6">
        <v>112</v>
      </c>
      <c r="H119" s="6">
        <f>'[1]资源-木石铜粮'!BI117</f>
        <v>113829141386.93831</v>
      </c>
      <c r="I119" s="6">
        <f>'[1]资源-木石铜粮'!BJ117</f>
        <v>113829141386.93831</v>
      </c>
      <c r="J119" s="6">
        <f>'[1]资源-木石铜粮'!BK117</f>
        <v>113829141386.93831</v>
      </c>
      <c r="K119" s="6">
        <f>'[1]资源-木石铜粮'!BL117</f>
        <v>113829141386.93831</v>
      </c>
      <c r="L119" s="6">
        <f>'[1]资源-木石铜粮'!BM117</f>
        <v>113829141386.93831</v>
      </c>
      <c r="M119" s="6">
        <f>'[1]功能-战损相关'!EM122</f>
        <v>137902136068.56152</v>
      </c>
      <c r="N119" s="6">
        <f>'[1]功能-战损相关'!EN122</f>
        <v>171631851361.30606</v>
      </c>
      <c r="O119" s="6">
        <f>'[1]功能-战损相关'!EO122</f>
        <v>187408296444.31512</v>
      </c>
      <c r="P119" s="6">
        <f>'[1]功能-战损相关'!EP122</f>
        <v>153528708277.25952</v>
      </c>
      <c r="Q119" s="6">
        <f>'[1]功能-战损相关'!EQ122</f>
        <v>83491504678.588196</v>
      </c>
      <c r="R119" s="6">
        <f>'[3]功能-圣人研究'!CA119</f>
        <v>22026847932.426666</v>
      </c>
      <c r="S119" s="6">
        <f>'[3]功能-圣人研究'!CB119</f>
        <v>24649693369.178329</v>
      </c>
      <c r="T119" s="6">
        <f>'[3]功能-圣人研究'!CC119</f>
        <v>29417476972.659443</v>
      </c>
      <c r="U119" s="6">
        <f>'[3]功能-圣人研究'!CD119</f>
        <v>36743265754.388657</v>
      </c>
      <c r="V119" s="6">
        <f>'[3]功能-圣人研究'!CE119</f>
        <v>46438334649.22361</v>
      </c>
      <c r="X119" s="6">
        <v>112</v>
      </c>
      <c r="Y119" s="6">
        <f>[4]士兵相关信息!AI118</f>
        <v>2132608294.1243305</v>
      </c>
      <c r="Z119" s="6">
        <f>[4]士兵相关信息!AJ118</f>
        <v>1799597824.7636209</v>
      </c>
      <c r="AA119" s="6">
        <f>[4]士兵相关信息!AK118</f>
        <v>1420150716.0753078</v>
      </c>
      <c r="AB119" s="6">
        <f>[4]士兵相关信息!AL118</f>
        <v>983983555.87636113</v>
      </c>
      <c r="AC119" s="6">
        <f>[4]士兵相关信息!AM118</f>
        <v>473428010.83088839</v>
      </c>
    </row>
    <row r="120" spans="7:29" x14ac:dyDescent="0.2">
      <c r="G120" s="6">
        <v>113</v>
      </c>
      <c r="H120" s="6">
        <f>'[1]资源-木石铜粮'!BI118</f>
        <v>122835072165.06277</v>
      </c>
      <c r="I120" s="6">
        <f>'[1]资源-木石铜粮'!BJ118</f>
        <v>122835072165.06277</v>
      </c>
      <c r="J120" s="6">
        <f>'[1]资源-木石铜粮'!BK118</f>
        <v>122835072165.06277</v>
      </c>
      <c r="K120" s="6">
        <f>'[1]资源-木石铜粮'!BL118</f>
        <v>122835072165.06277</v>
      </c>
      <c r="L120" s="6">
        <f>'[1]资源-木石铜粮'!BM118</f>
        <v>122835072165.06277</v>
      </c>
      <c r="M120" s="6">
        <f>'[1]功能-战损相关'!EM123</f>
        <v>153729927258.55322</v>
      </c>
      <c r="N120" s="6">
        <f>'[1]功能-战损相关'!EN123</f>
        <v>191420507769.27499</v>
      </c>
      <c r="O120" s="6">
        <f>'[1]功能-战损相关'!EO123</f>
        <v>209176446202.05847</v>
      </c>
      <c r="P120" s="6">
        <f>'[1]功能-战损相关'!EP123</f>
        <v>170445266343.43338</v>
      </c>
      <c r="Q120" s="6">
        <f>'[1]功能-战损相关'!EQ123</f>
        <v>92451320095.245758</v>
      </c>
      <c r="R120" s="6">
        <f>'[3]功能-圣人研究'!CA120</f>
        <v>23612335181.017551</v>
      </c>
      <c r="S120" s="6">
        <f>'[3]功能-圣人研究'!CB120</f>
        <v>26932735452.724052</v>
      </c>
      <c r="T120" s="6">
        <f>'[3]功能-圣人研究'!CC120</f>
        <v>32372789483.652039</v>
      </c>
      <c r="U120" s="6">
        <f>'[3]功能-圣人研究'!CD120</f>
        <v>39859832920.978416</v>
      </c>
      <c r="V120" s="6">
        <f>'[3]功能-圣人研究'!CE120</f>
        <v>49897359215.737137</v>
      </c>
      <c r="X120" s="6">
        <v>113</v>
      </c>
      <c r="Y120" s="6">
        <f>[4]士兵相关信息!AI119</f>
        <v>2294703840.5209351</v>
      </c>
      <c r="Z120" s="6">
        <f>[4]士兵相关信息!AJ119</f>
        <v>1938752105.4300017</v>
      </c>
      <c r="AA120" s="6">
        <f>[4]士兵相关信息!AK119</f>
        <v>1532782605.9148762</v>
      </c>
      <c r="AB120" s="6">
        <f>[4]士兵相关信息!AL119</f>
        <v>1061201529.4128238</v>
      </c>
      <c r="AC120" s="6">
        <f>[4]士兵相关信息!AM119</f>
        <v>514205719.05861825</v>
      </c>
    </row>
    <row r="121" spans="7:29" x14ac:dyDescent="0.2">
      <c r="G121" s="6">
        <v>114</v>
      </c>
      <c r="H121" s="6">
        <f>'[1]资源-木石铜粮'!BI119</f>
        <v>132578562491.87828</v>
      </c>
      <c r="I121" s="6">
        <f>'[1]资源-木石铜粮'!BJ119</f>
        <v>132578562491.87828</v>
      </c>
      <c r="J121" s="6">
        <f>'[1]资源-木石铜粮'!BK119</f>
        <v>132578562491.87828</v>
      </c>
      <c r="K121" s="6">
        <f>'[1]资源-木石铜粮'!BL119</f>
        <v>132578562491.87828</v>
      </c>
      <c r="L121" s="6">
        <f>'[1]资源-木石铜粮'!BM119</f>
        <v>132578562491.87828</v>
      </c>
      <c r="M121" s="6">
        <f>'[1]功能-战损相关'!EM124</f>
        <v>171326607408.18259</v>
      </c>
      <c r="N121" s="6">
        <f>'[1]功能-战损相关'!EN124</f>
        <v>213337216762.79361</v>
      </c>
      <c r="O121" s="6">
        <f>'[1]功能-战损相关'!EO124</f>
        <v>232160037210.5657</v>
      </c>
      <c r="P121" s="6">
        <f>'[1]功能-战损相关'!EP124</f>
        <v>188627975740.88727</v>
      </c>
      <c r="Q121" s="6">
        <f>'[1]功能-战损相关'!EQ124</f>
        <v>102338421174.91667</v>
      </c>
      <c r="R121" s="6">
        <f>'[3]功能-圣人研究'!CA121</f>
        <v>25828450821.789272</v>
      </c>
      <c r="S121" s="6">
        <f>'[3]功能-圣人研究'!CB121</f>
        <v>29600752540.200455</v>
      </c>
      <c r="T121" s="6">
        <f>'[3]功能-圣人研究'!CC121</f>
        <v>35104346377.843483</v>
      </c>
      <c r="U121" s="6">
        <f>'[3]功能-圣人研究'!CD121</f>
        <v>42839581399.896713</v>
      </c>
      <c r="V121" s="6">
        <f>'[3]功能-圣人研究'!CE121</f>
        <v>53414002951.139885</v>
      </c>
      <c r="X121" s="6">
        <v>114</v>
      </c>
      <c r="Y121" s="6">
        <f>[4]士兵相关信息!AI120</f>
        <v>2468433545.5441341</v>
      </c>
      <c r="Z121" s="6">
        <f>[4]士兵相关信息!AJ120</f>
        <v>2087444830.4669309</v>
      </c>
      <c r="AA121" s="6">
        <f>[4]士兵相关信息!AK120</f>
        <v>1647655549.84513</v>
      </c>
      <c r="AB121" s="6">
        <f>[4]士兵相关信息!AL120</f>
        <v>1141453937.370595</v>
      </c>
      <c r="AC121" s="6">
        <f>[4]士兵相关信息!AM120</f>
        <v>557753765.85335398</v>
      </c>
    </row>
    <row r="122" spans="7:29" x14ac:dyDescent="0.2">
      <c r="G122" s="6">
        <v>115</v>
      </c>
      <c r="H122" s="6">
        <f>'[1]资源-木石铜粮'!BI120</f>
        <v>143053119439.89474</v>
      </c>
      <c r="I122" s="6">
        <f>'[1]资源-木石铜粮'!BJ120</f>
        <v>143053119439.89474</v>
      </c>
      <c r="J122" s="6">
        <f>'[1]资源-木石铜粮'!BK120</f>
        <v>143053119439.89474</v>
      </c>
      <c r="K122" s="6">
        <f>'[1]资源-木石铜粮'!BL120</f>
        <v>143053119439.89474</v>
      </c>
      <c r="L122" s="6">
        <f>'[1]资源-木石铜粮'!BM120</f>
        <v>143053119439.89474</v>
      </c>
      <c r="M122" s="6">
        <f>'[1]功能-战损相关'!EM125</f>
        <v>190876038328.49902</v>
      </c>
      <c r="N122" s="6">
        <f>'[1]功能-战损相关'!EN125</f>
        <v>236559388975.47656</v>
      </c>
      <c r="O122" s="6">
        <f>'[1]功能-战损相关'!EO125</f>
        <v>256712681550.94424</v>
      </c>
      <c r="P122" s="6">
        <f>'[1]功能-战损相关'!EP125</f>
        <v>208358515271.11414</v>
      </c>
      <c r="Q122" s="6">
        <f>'[1]功能-战损相关'!EQ125</f>
        <v>113109941262.16661</v>
      </c>
      <c r="R122" s="6">
        <f>'[3]功能-圣人研究'!CA122</f>
        <v>28355749987.233475</v>
      </c>
      <c r="S122" s="6">
        <f>'[3]功能-圣人研究'!CB122</f>
        <v>32052522371.780384</v>
      </c>
      <c r="T122" s="6">
        <f>'[3]功能-圣人研究'!CC122</f>
        <v>37721401676.617676</v>
      </c>
      <c r="U122" s="6">
        <f>'[3]功能-圣人研究'!CD122</f>
        <v>45885362158.863358</v>
      </c>
      <c r="V122" s="6">
        <f>'[3]功能-圣人研究'!CE122</f>
        <v>56895037388.558365</v>
      </c>
      <c r="X122" s="6">
        <v>115</v>
      </c>
      <c r="Y122" s="6">
        <f>[4]士兵相关信息!AI121</f>
        <v>2654632433.0422573</v>
      </c>
      <c r="Z122" s="6">
        <f>[4]士兵相关信息!AJ121</f>
        <v>2239620308.5898738</v>
      </c>
      <c r="AA122" s="6">
        <f>[4]士兵相关信息!AK121</f>
        <v>1766306048.7478943</v>
      </c>
      <c r="AB122" s="6">
        <f>[4]士兵相关信息!AL121</f>
        <v>1225722681.2229726</v>
      </c>
      <c r="AC122" s="6">
        <f>[4]士兵相关信息!AM121</f>
        <v>603703866.34207833</v>
      </c>
    </row>
    <row r="123" spans="7:29" x14ac:dyDescent="0.2">
      <c r="G123" s="6">
        <v>116</v>
      </c>
      <c r="H123" s="6">
        <f>'[1]资源-木石铜粮'!BI121</f>
        <v>154372030427.0419</v>
      </c>
      <c r="I123" s="6">
        <f>'[1]资源-木石铜粮'!BJ121</f>
        <v>154372030427.0419</v>
      </c>
      <c r="J123" s="6">
        <f>'[1]资源-木石铜粮'!BK121</f>
        <v>154372030427.0419</v>
      </c>
      <c r="K123" s="6">
        <f>'[1]资源-木石铜粮'!BL121</f>
        <v>154372030427.0419</v>
      </c>
      <c r="L123" s="6">
        <f>'[1]资源-木石铜粮'!BM121</f>
        <v>154372030427.0419</v>
      </c>
      <c r="M123" s="6">
        <f>'[1]功能-战损相关'!EM126</f>
        <v>212573601412.6684</v>
      </c>
      <c r="N123" s="6">
        <f>'[1]功能-战损相关'!EN126</f>
        <v>262893042571.87732</v>
      </c>
      <c r="O123" s="6">
        <f>'[1]功能-战损相关'!EO126</f>
        <v>285250815988.22754</v>
      </c>
      <c r="P123" s="6">
        <f>'[1]功能-战损相关'!EP126</f>
        <v>232031811595.34708</v>
      </c>
      <c r="Q123" s="6">
        <f>'[1]功能-战损相关'!EQ126</f>
        <v>125766306802.02734</v>
      </c>
      <c r="R123" s="6">
        <f>'[3]功能-圣人研究'!CA123</f>
        <v>30817084068.107723</v>
      </c>
      <c r="S123" s="6">
        <f>'[3]功能-圣人研究'!CB123</f>
        <v>34600272756.371048</v>
      </c>
      <c r="T123" s="6">
        <f>'[3]功能-圣人研究'!CC123</f>
        <v>40576680192.96244</v>
      </c>
      <c r="U123" s="6">
        <f>'[3]功能-圣人研究'!CD123</f>
        <v>49103799977.570358</v>
      </c>
      <c r="V123" s="6">
        <f>'[3]功能-圣人研究'!CE123</f>
        <v>61382814095.754066</v>
      </c>
      <c r="X123" s="6">
        <v>116</v>
      </c>
      <c r="Y123" s="6">
        <f>[4]士兵相关信息!AI122</f>
        <v>2854195459.4165235</v>
      </c>
      <c r="Z123" s="6">
        <f>[4]士兵相关信息!AJ122</f>
        <v>2406409515.0993772</v>
      </c>
      <c r="AA123" s="6">
        <f>[4]士兵相关信息!AK122</f>
        <v>1899705483.8712769</v>
      </c>
      <c r="AB123" s="6">
        <f>[4]士兵相关信息!AL122</f>
        <v>1323604030.0489914</v>
      </c>
      <c r="AC123" s="6">
        <f>[4]士兵相关信息!AM122</f>
        <v>656009335.55477357</v>
      </c>
    </row>
    <row r="124" spans="7:29" x14ac:dyDescent="0.2">
      <c r="G124" s="6">
        <v>117</v>
      </c>
      <c r="H124" s="6">
        <f>'[1]资源-木石铜粮'!BI122</f>
        <v>166557134620.93018</v>
      </c>
      <c r="I124" s="6">
        <f>'[1]资源-木石铜粮'!BJ122</f>
        <v>166557134620.93018</v>
      </c>
      <c r="J124" s="6">
        <f>'[1]资源-木石铜粮'!BK122</f>
        <v>166557134620.93018</v>
      </c>
      <c r="K124" s="6">
        <f>'[1]资源-木石铜粮'!BL122</f>
        <v>166557134620.93018</v>
      </c>
      <c r="L124" s="6">
        <f>'[1]资源-木石铜粮'!BM122</f>
        <v>166557134620.93018</v>
      </c>
      <c r="M124" s="6">
        <f>'[1]功能-战损相关'!EM127</f>
        <v>236638357110.54205</v>
      </c>
      <c r="N124" s="6">
        <f>'[1]功能-战损相关'!EN127</f>
        <v>292666881692.31262</v>
      </c>
      <c r="O124" s="6">
        <f>'[1]功能-战损相关'!EO127</f>
        <v>317870435457.10406</v>
      </c>
      <c r="P124" s="6">
        <f>'[1]功能-战损相关'!EP127</f>
        <v>258163336750.85324</v>
      </c>
      <c r="Q124" s="6">
        <f>'[1]功能-战损相关'!EQ127</f>
        <v>140077503114.71304</v>
      </c>
      <c r="R124" s="6">
        <f>'[3]功能-圣人研究'!CA124</f>
        <v>33325479790.848709</v>
      </c>
      <c r="S124" s="6">
        <f>'[3]功能-圣人研究'!CB124</f>
        <v>37263210654.496819</v>
      </c>
      <c r="T124" s="6">
        <f>'[3]功能-圣人研究'!CC124</f>
        <v>43440047447.096245</v>
      </c>
      <c r="U124" s="6">
        <f>'[3]功能-圣人研究'!CD124</f>
        <v>52984539770.585114</v>
      </c>
      <c r="V124" s="6">
        <f>'[3]功能-圣人研究'!CE124</f>
        <v>67551493921.755966</v>
      </c>
      <c r="X124" s="6">
        <v>117</v>
      </c>
      <c r="Y124" s="6">
        <f>[4]士兵相关信息!AI123</f>
        <v>3068081815.1878924</v>
      </c>
      <c r="Z124" s="6">
        <f>[4]士兵相关信息!AJ123</f>
        <v>2588787340.8748808</v>
      </c>
      <c r="AA124" s="6">
        <f>[4]士兵相关信息!AK123</f>
        <v>2047297713.7214983</v>
      </c>
      <c r="AB124" s="6">
        <f>[4]士兵相关信息!AL123</f>
        <v>1428255554.1371789</v>
      </c>
      <c r="AC124" s="6">
        <f>[4]士兵相关信息!AM123</f>
        <v>713346127.95559168</v>
      </c>
    </row>
    <row r="125" spans="7:29" x14ac:dyDescent="0.2">
      <c r="G125" s="6">
        <v>118</v>
      </c>
      <c r="H125" s="6">
        <f>'[1]资源-木石铜粮'!BI123</f>
        <v>179708195728.34216</v>
      </c>
      <c r="I125" s="6">
        <f>'[1]资源-木石铜粮'!BJ123</f>
        <v>179708195728.34216</v>
      </c>
      <c r="J125" s="6">
        <f>'[1]资源-木石铜粮'!BK123</f>
        <v>179708195728.34216</v>
      </c>
      <c r="K125" s="6">
        <f>'[1]资源-木石铜粮'!BL123</f>
        <v>179708195728.34216</v>
      </c>
      <c r="L125" s="6">
        <f>'[1]资源-木石铜粮'!BM123</f>
        <v>179708195728.34216</v>
      </c>
      <c r="M125" s="6">
        <f>'[1]功能-战损相关'!EM128</f>
        <v>263306921767.17169</v>
      </c>
      <c r="N125" s="6">
        <f>'[1]功能-战损相关'!EN128</f>
        <v>325643854317.99036</v>
      </c>
      <c r="O125" s="6">
        <f>'[1]功能-战损相关'!EO128</f>
        <v>353692965014.07574</v>
      </c>
      <c r="P125" s="6">
        <f>'[1]功能-战损相关'!EP128</f>
        <v>287686156755.742</v>
      </c>
      <c r="Q125" s="6">
        <f>'[1]功能-战损相关'!EQ128</f>
        <v>155650717540.44266</v>
      </c>
      <c r="R125" s="6">
        <f>'[3]功能-圣人研究'!CA125</f>
        <v>35809750518.753548</v>
      </c>
      <c r="S125" s="6">
        <f>'[3]功能-圣人研究'!CB125</f>
        <v>39880638730.409348</v>
      </c>
      <c r="T125" s="6">
        <f>'[3]功能-圣人研究'!CC125</f>
        <v>46846299483.572113</v>
      </c>
      <c r="U125" s="6">
        <f>'[3]功能-圣人研究'!CD125</f>
        <v>58285102050.677292</v>
      </c>
      <c r="V125" s="6">
        <f>'[3]功能-圣人研究'!CE125</f>
        <v>73778062163.528473</v>
      </c>
      <c r="X125" s="6">
        <v>118</v>
      </c>
      <c r="Y125" s="6">
        <f>[4]士兵相关信息!AI124</f>
        <v>3297319535.3022532</v>
      </c>
      <c r="Z125" s="6">
        <f>[4]士兵相关信息!AJ124</f>
        <v>2784300916.0206699</v>
      </c>
      <c r="AA125" s="6">
        <f>[4]士兵相关信息!AK124</f>
        <v>2204274789.9461894</v>
      </c>
      <c r="AB125" s="6">
        <f>[4]士兵相关信息!AL124</f>
        <v>1542859670.6654894</v>
      </c>
      <c r="AC125" s="6">
        <f>[4]士兵相关信息!AM124</f>
        <v>773863247.89590847</v>
      </c>
    </row>
    <row r="126" spans="7:29" x14ac:dyDescent="0.2">
      <c r="G126" s="6">
        <v>119</v>
      </c>
      <c r="H126" s="6">
        <f>'[1]资源-木石铜粮'!BI124</f>
        <v>193888404392.69641</v>
      </c>
      <c r="I126" s="6">
        <f>'[1]资源-木石铜粮'!BJ124</f>
        <v>193888404392.69641</v>
      </c>
      <c r="J126" s="6">
        <f>'[1]资源-木石铜粮'!BK124</f>
        <v>193888404392.69641</v>
      </c>
      <c r="K126" s="6">
        <f>'[1]资源-木石铜粮'!BL124</f>
        <v>193888404392.69641</v>
      </c>
      <c r="L126" s="6">
        <f>'[1]资源-木石铜粮'!BM124</f>
        <v>193888404392.69641</v>
      </c>
      <c r="M126" s="6">
        <f>'[1]功能-战损相关'!EM129</f>
        <v>292839952172.83563</v>
      </c>
      <c r="N126" s="6">
        <f>'[1]功能-战损相关'!EN129</f>
        <v>362404659913.05768</v>
      </c>
      <c r="O126" s="6">
        <f>'[1]功能-战损相关'!EO129</f>
        <v>394013478338.86102</v>
      </c>
      <c r="P126" s="6">
        <f>'[1]功能-战损相关'!EP129</f>
        <v>319788394223.95264</v>
      </c>
      <c r="Q126" s="6">
        <f>'[1]功能-战损相关'!EQ129</f>
        <v>171972940164.81381</v>
      </c>
      <c r="R126" s="6">
        <f>'[3]功能-圣人研究'!CA126</f>
        <v>38299523992.01252</v>
      </c>
      <c r="S126" s="6">
        <f>'[3]功能-圣人研究'!CB126</f>
        <v>43044837219.049782</v>
      </c>
      <c r="T126" s="6">
        <f>'[3]功能-圣人研究'!CC126</f>
        <v>51462277112.171707</v>
      </c>
      <c r="U126" s="6">
        <f>'[3]功能-圣人研究'!CD126</f>
        <v>63662872888.094505</v>
      </c>
      <c r="V126" s="6">
        <f>'[3]功能-圣人研究'!CE126</f>
        <v>79257621140.656082</v>
      </c>
      <c r="X126" s="6">
        <v>119</v>
      </c>
      <c r="Y126" s="6">
        <f>[4]士兵相关信息!AI125</f>
        <v>3543010440.3331356</v>
      </c>
      <c r="Z126" s="6">
        <f>[4]士兵相关信息!AJ125</f>
        <v>2995363479.3922238</v>
      </c>
      <c r="AA126" s="6">
        <f>[4]士兵相关信息!AK125</f>
        <v>2375526682.4190092</v>
      </c>
      <c r="AB126" s="6">
        <f>[4]士兵相关信息!AL125</f>
        <v>1663709780.2799418</v>
      </c>
      <c r="AC126" s="6">
        <f>[4]士兵相关信息!AM125</f>
        <v>835447379.55061686</v>
      </c>
    </row>
    <row r="127" spans="7:29" x14ac:dyDescent="0.2">
      <c r="G127" s="6">
        <v>120</v>
      </c>
      <c r="H127" s="6">
        <f>'[1]资源-木石铜粮'!BI125</f>
        <v>209174849528.17511</v>
      </c>
      <c r="I127" s="6">
        <f>'[1]资源-木石铜粮'!BJ125</f>
        <v>209174849528.17511</v>
      </c>
      <c r="J127" s="6">
        <f>'[1]资源-木石铜粮'!BK125</f>
        <v>209174849528.17511</v>
      </c>
      <c r="K127" s="6">
        <f>'[1]资源-木石铜粮'!BL125</f>
        <v>209174849528.17511</v>
      </c>
      <c r="L127" s="6">
        <f>'[1]资源-木石铜粮'!BM125</f>
        <v>209174849528.17511</v>
      </c>
      <c r="M127" s="6">
        <f>'[1]功能-战损相关'!EM130</f>
        <v>325523657183.39618</v>
      </c>
      <c r="N127" s="6">
        <f>'[1]功能-战损相关'!EN130</f>
        <v>403084597454.25616</v>
      </c>
      <c r="O127" s="6">
        <f>'[1]功能-战损相关'!EO130</f>
        <v>437693480580.14038</v>
      </c>
      <c r="P127" s="6">
        <f>'[1]功能-战损相关'!EP130</f>
        <v>352665460879.32568</v>
      </c>
      <c r="Q127" s="6">
        <f>'[1]功能-战损相关'!EQ130</f>
        <v>189712344672.17786</v>
      </c>
      <c r="R127" s="6">
        <f>'[3]功能-圣人研究'!CA127</f>
        <v>41429259626.008644</v>
      </c>
      <c r="S127" s="6">
        <f>'[3]功能-圣人研究'!CB127</f>
        <v>47223126915.772713</v>
      </c>
      <c r="T127" s="6">
        <f>'[3]功能-圣人研究'!CC127</f>
        <v>56197369601.894646</v>
      </c>
      <c r="U127" s="6">
        <f>'[3]功能-圣人研究'!CD127</f>
        <v>68320218253.055954</v>
      </c>
      <c r="V127" s="6">
        <f>'[3]功能-圣人研究'!CE127</f>
        <v>85155406491.716202</v>
      </c>
      <c r="X127" s="6">
        <v>120</v>
      </c>
      <c r="Y127" s="6">
        <f>[4]士兵相关信息!AI126</f>
        <v>3806335432.3317628</v>
      </c>
      <c r="Z127" s="6">
        <f>[4]士兵相关信息!AJ126</f>
        <v>3221732770.0854559</v>
      </c>
      <c r="AA127" s="6">
        <f>[4]士兵相关信息!AK126</f>
        <v>2555428449.4644732</v>
      </c>
      <c r="AB127" s="6">
        <f>[4]士兵相关信息!AL126</f>
        <v>1783877858.8776722</v>
      </c>
      <c r="AC127" s="6">
        <f>[4]士兵相关信息!AM126</f>
        <v>900454662.4558574</v>
      </c>
    </row>
    <row r="128" spans="7:29" x14ac:dyDescent="0.2">
      <c r="G128" s="6">
        <v>121</v>
      </c>
      <c r="H128" s="6">
        <f>'[1]资源-木石铜粮'!BI126</f>
        <v>225723138927.62054</v>
      </c>
      <c r="I128" s="6">
        <f>'[1]资源-木石铜粮'!BJ126</f>
        <v>225723138927.62054</v>
      </c>
      <c r="J128" s="6">
        <f>'[1]资源-木石铜粮'!BK126</f>
        <v>225723138927.62054</v>
      </c>
      <c r="K128" s="6">
        <f>'[1]资源-木石铜粮'!BL126</f>
        <v>225723138927.62054</v>
      </c>
      <c r="L128" s="6">
        <f>'[1]资源-木石铜粮'!BM126</f>
        <v>225723138927.62054</v>
      </c>
      <c r="M128" s="6">
        <f>'[1]功能-战损相关'!EM131</f>
        <v>361667816425.4455</v>
      </c>
      <c r="N128" s="6">
        <f>'[1]功能-战损相关'!EN131</f>
        <v>446748409152.93829</v>
      </c>
      <c r="O128" s="6">
        <f>'[1]功能-战损相关'!EO131</f>
        <v>482548786717.10681</v>
      </c>
      <c r="P128" s="6">
        <f>'[1]功能-战损相关'!EP131</f>
        <v>388780898669.09875</v>
      </c>
      <c r="Q128" s="6">
        <f>'[1]功能-战损相关'!EQ131</f>
        <v>210022897496.51105</v>
      </c>
      <c r="R128" s="6">
        <f>'[3]功能-圣人研究'!CA128</f>
        <v>45398220385.242012</v>
      </c>
      <c r="S128" s="6">
        <f>'[3]功能-圣人研究'!CB128</f>
        <v>51446716674.195938</v>
      </c>
      <c r="T128" s="6">
        <f>'[3]功能-圣人研究'!CC128</f>
        <v>60296747742.125076</v>
      </c>
      <c r="U128" s="6">
        <f>'[3]功能-圣人研究'!CD128</f>
        <v>73281732645.430267</v>
      </c>
      <c r="V128" s="6">
        <f>'[3]功能-圣人研究'!CE128</f>
        <v>90712202937.384018</v>
      </c>
      <c r="X128" s="6">
        <v>121</v>
      </c>
      <c r="Y128" s="6">
        <f>[4]士兵相关信息!AI127</f>
        <v>4088560170.7784743</v>
      </c>
      <c r="Z128" s="6">
        <f>[4]士兵相关信息!AJ127</f>
        <v>3457355922.7128496</v>
      </c>
      <c r="AA128" s="6">
        <f>[4]士兵相关信息!AK127</f>
        <v>2734787659.448256</v>
      </c>
      <c r="AB128" s="6">
        <f>[4]士兵相关信息!AL127</f>
        <v>1912077999.9166572</v>
      </c>
      <c r="AC128" s="6">
        <f>[4]士兵相关信息!AM127</f>
        <v>972794846.82122576</v>
      </c>
    </row>
    <row r="129" spans="7:29" x14ac:dyDescent="0.2">
      <c r="G129" s="6">
        <v>122</v>
      </c>
      <c r="H129" s="6">
        <f>'[1]资源-木石铜粮'!BI127</f>
        <v>243537821395.0968</v>
      </c>
      <c r="I129" s="6">
        <f>'[1]资源-木石铜粮'!BJ127</f>
        <v>243537821395.0968</v>
      </c>
      <c r="J129" s="6">
        <f>'[1]资源-木石铜粮'!BK127</f>
        <v>243537821395.0968</v>
      </c>
      <c r="K129" s="6">
        <f>'[1]资源-木石铜粮'!BL127</f>
        <v>243537821395.0968</v>
      </c>
      <c r="L129" s="6">
        <f>'[1]资源-木石铜粮'!BM127</f>
        <v>243537821395.0968</v>
      </c>
      <c r="M129" s="6">
        <f>'[1]功能-战损相关'!EM132</f>
        <v>401618219026.47052</v>
      </c>
      <c r="N129" s="6">
        <f>'[1]功能-战损相关'!EN132</f>
        <v>494036189820.05914</v>
      </c>
      <c r="O129" s="6">
        <f>'[1]功能-战损相关'!EO132</f>
        <v>533213540226.96655</v>
      </c>
      <c r="P129" s="6">
        <f>'[1]功能-战损相关'!EP132</f>
        <v>430258852362.06763</v>
      </c>
      <c r="Q129" s="6">
        <f>'[1]功能-战损相关'!EQ132</f>
        <v>232398071989.57068</v>
      </c>
      <c r="R129" s="6">
        <f>'[3]功能-圣人研究'!CA129</f>
        <v>49459767488.865028</v>
      </c>
      <c r="S129" s="6">
        <f>'[3]功能-圣人研究'!CB129</f>
        <v>55354322191.168114</v>
      </c>
      <c r="T129" s="6">
        <f>'[3]功能-圣人研究'!CC129</f>
        <v>64873249492.527603</v>
      </c>
      <c r="U129" s="6">
        <f>'[3]功能-圣人研究'!CD129</f>
        <v>78214919468.559769</v>
      </c>
      <c r="V129" s="6">
        <f>'[3]功能-圣人研究'!CE129</f>
        <v>96864585744.58226</v>
      </c>
      <c r="X129" s="6">
        <v>122</v>
      </c>
      <c r="Y129" s="6">
        <f>[4]士兵相关信息!AI128</f>
        <v>4391041155.9169016</v>
      </c>
      <c r="Z129" s="6">
        <f>[4]士兵相关信息!AJ128</f>
        <v>3705041854.2580109</v>
      </c>
      <c r="AA129" s="6">
        <f>[4]士兵相关信息!AK128</f>
        <v>2931501283.1868939</v>
      </c>
      <c r="AB129" s="6">
        <f>[4]士兵相关信息!AL128</f>
        <v>2055166422.224577</v>
      </c>
      <c r="AC129" s="6">
        <f>[4]士兵相关信息!AM128</f>
        <v>1050236371.7327104</v>
      </c>
    </row>
    <row r="130" spans="7:29" x14ac:dyDescent="0.2">
      <c r="G130" s="6">
        <v>123</v>
      </c>
      <c r="H130" s="6">
        <f>'[1]资源-木石铜粮'!BI128</f>
        <v>262785259379.21063</v>
      </c>
      <c r="I130" s="6">
        <f>'[1]资源-木石铜粮'!BJ128</f>
        <v>262785259379.21063</v>
      </c>
      <c r="J130" s="6">
        <f>'[1]资源-木石铜粮'!BK128</f>
        <v>262785259379.21063</v>
      </c>
      <c r="K130" s="6">
        <f>'[1]资源-木石铜粮'!BL128</f>
        <v>262785259379.21063</v>
      </c>
      <c r="L130" s="6">
        <f>'[1]资源-木石铜粮'!BM128</f>
        <v>262785259379.21063</v>
      </c>
      <c r="M130" s="6">
        <f>'[1]功能-战损相关'!EM133</f>
        <v>445742618200.63977</v>
      </c>
      <c r="N130" s="6">
        <f>'[1]功能-战损相关'!EN133</f>
        <v>548110495209.96997</v>
      </c>
      <c r="O130" s="6">
        <f>'[1]功能-战损相关'!EO133</f>
        <v>593306053621.47217</v>
      </c>
      <c r="P130" s="6">
        <f>'[1]功能-战损相关'!EP133</f>
        <v>479405637246.45355</v>
      </c>
      <c r="Q130" s="6">
        <f>'[1]功能-战损相关'!EQ133</f>
        <v>258963492346.45807</v>
      </c>
      <c r="R130" s="6">
        <f>'[3]功能-圣人研究'!CA130</f>
        <v>53399695196.519157</v>
      </c>
      <c r="S130" s="6">
        <f>'[3]功能-圣人研究'!CB130</f>
        <v>59681958034.097176</v>
      </c>
      <c r="T130" s="6">
        <f>'[3]功能-圣人研究'!CC130</f>
        <v>69455802946.965851</v>
      </c>
      <c r="U130" s="6">
        <f>'[3]功能-圣人研究'!CD130</f>
        <v>83928848401.249435</v>
      </c>
      <c r="V130" s="6">
        <f>'[3]功能-圣人研究'!CE130</f>
        <v>106096277896.58926</v>
      </c>
      <c r="X130" s="6">
        <v>123</v>
      </c>
      <c r="Y130" s="6">
        <f>[4]士兵相关信息!AI129</f>
        <v>4715232248.7101097</v>
      </c>
      <c r="Z130" s="6">
        <f>[4]士兵相关信息!AJ129</f>
        <v>3979988320.0559311</v>
      </c>
      <c r="AA130" s="6">
        <f>[4]士兵相关信息!AK129</f>
        <v>3158173960.0139055</v>
      </c>
      <c r="AB130" s="6">
        <f>[4]士兵相关信息!AL129</f>
        <v>2219914046.412981</v>
      </c>
      <c r="AC130" s="6">
        <f>[4]士兵相关信息!AM129</f>
        <v>1138946981.2122438</v>
      </c>
    </row>
    <row r="131" spans="7:29" x14ac:dyDescent="0.2">
      <c r="G131" s="6">
        <v>124</v>
      </c>
      <c r="H131" s="6">
        <f>'[1]资源-木石铜粮'!BI129</f>
        <v>284045869408.0791</v>
      </c>
      <c r="I131" s="6">
        <f>'[1]资源-木石铜粮'!BJ129</f>
        <v>284045869408.0791</v>
      </c>
      <c r="J131" s="6">
        <f>'[1]资源-木石铜粮'!BK129</f>
        <v>284045869408.0791</v>
      </c>
      <c r="K131" s="6">
        <f>'[1]资源-木石铜粮'!BL129</f>
        <v>284045869408.0791</v>
      </c>
      <c r="L131" s="6">
        <f>'[1]资源-木石铜粮'!BM129</f>
        <v>284045869408.0791</v>
      </c>
      <c r="M131" s="6">
        <f>'[1]功能-战损相关'!EM134</f>
        <v>494458309148.12207</v>
      </c>
      <c r="N131" s="6">
        <f>'[1]功能-战损相关'!EN134</f>
        <v>609448096829.54224</v>
      </c>
      <c r="O131" s="6">
        <f>'[1]功能-战损相关'!EO134</f>
        <v>659159575310.06763</v>
      </c>
      <c r="P131" s="6">
        <f>'[1]功能-战损相关'!EP134</f>
        <v>533205620096.52307</v>
      </c>
      <c r="Q131" s="6">
        <f>'[1]功能-战损相关'!EQ134</f>
        <v>288553704899.13049</v>
      </c>
      <c r="R131" s="6">
        <f>'[3]功能-圣人研究'!CA131</f>
        <v>57496387845.355438</v>
      </c>
      <c r="S131" s="6">
        <f>'[3]功能-圣人研究'!CB131</f>
        <v>63925346479.399948</v>
      </c>
      <c r="T131" s="6">
        <f>'[3]功能-圣人研究'!CC131</f>
        <v>74391702964.218109</v>
      </c>
      <c r="U131" s="6">
        <f>'[3]功能-圣人研究'!CD131</f>
        <v>91827923672.670364</v>
      </c>
      <c r="V131" s="6">
        <f>'[3]功能-圣人研究'!CE131</f>
        <v>116702448782.272</v>
      </c>
      <c r="X131" s="6">
        <v>124</v>
      </c>
      <c r="Y131" s="6">
        <f>[4]士兵相关信息!AI130</f>
        <v>5062691658.7565031</v>
      </c>
      <c r="Z131" s="6">
        <f>[4]士兵相关信息!AJ130</f>
        <v>4282968735.6785564</v>
      </c>
      <c r="AA131" s="6">
        <f>[4]士兵相关信息!AK130</f>
        <v>3399561989.6974421</v>
      </c>
      <c r="AB131" s="6">
        <f>[4]士兵相关信息!AL130</f>
        <v>2393964442.4295259</v>
      </c>
      <c r="AC131" s="6">
        <f>[4]士兵相关信息!AM130</f>
        <v>1234337433.7791393</v>
      </c>
    </row>
    <row r="132" spans="7:29" x14ac:dyDescent="0.2">
      <c r="G132" s="6">
        <v>125</v>
      </c>
      <c r="H132" s="6">
        <f>'[1]资源-木石铜粮'!BI130</f>
        <v>307055158921.37231</v>
      </c>
      <c r="I132" s="6">
        <f>'[1]资源-木石铜粮'!BJ130</f>
        <v>307055158921.37231</v>
      </c>
      <c r="J132" s="6">
        <f>'[1]资源-木石铜粮'!BK130</f>
        <v>307055158921.37231</v>
      </c>
      <c r="K132" s="6">
        <f>'[1]资源-木石铜粮'!BL130</f>
        <v>307055158921.37231</v>
      </c>
      <c r="L132" s="6">
        <f>'[1]资源-木石铜粮'!BM130</f>
        <v>307055158921.37231</v>
      </c>
      <c r="M132" s="6">
        <f>'[1]功能-战损相关'!EM135</f>
        <v>548201422568.83606</v>
      </c>
      <c r="N132" s="6">
        <f>'[1]功能-战损相关'!EN135</f>
        <v>674933547230.05798</v>
      </c>
      <c r="O132" s="6">
        <f>'[1]功能-战损相关'!EO135</f>
        <v>732096143986.0011</v>
      </c>
      <c r="P132" s="6">
        <f>'[1]功能-战损相关'!EP135</f>
        <v>592356500128.72791</v>
      </c>
      <c r="Q132" s="6">
        <f>'[1]功能-战损相关'!EQ135</f>
        <v>317534188786.77435</v>
      </c>
      <c r="R132" s="6">
        <f>'[3]功能-圣人研究'!CA132</f>
        <v>61407704687.460342</v>
      </c>
      <c r="S132" s="6">
        <f>'[3]功能-圣人研究'!CB132</f>
        <v>68256711066.636002</v>
      </c>
      <c r="T132" s="6">
        <f>'[3]功能-圣人研究'!CC132</f>
        <v>81337751046.47261</v>
      </c>
      <c r="U132" s="6">
        <f>'[3]功能-圣人研究'!CD132</f>
        <v>100621343615.03258</v>
      </c>
      <c r="V132" s="6">
        <f>'[3]功能-圣人研究'!CE132</f>
        <v>125177785799.52681</v>
      </c>
      <c r="X132" s="6">
        <v>125</v>
      </c>
      <c r="Y132" s="6">
        <f>[4]士兵相关信息!AI131</f>
        <v>5435089433.7527542</v>
      </c>
      <c r="Z132" s="6">
        <f>[4]士兵相关信息!AJ131</f>
        <v>4597171143.4923029</v>
      </c>
      <c r="AA132" s="6">
        <f>[4]士兵相关信息!AK131</f>
        <v>3657572996.6311736</v>
      </c>
      <c r="AB132" s="6">
        <f>[4]士兵相关信息!AL131</f>
        <v>2578692769.7687001</v>
      </c>
      <c r="AC132" s="6">
        <f>[4]士兵相关信息!AM131</f>
        <v>1324677710.6263094</v>
      </c>
    </row>
    <row r="133" spans="7:29" x14ac:dyDescent="0.2">
      <c r="G133" s="6">
        <v>126</v>
      </c>
      <c r="H133" s="6">
        <f>'[1]资源-木石铜粮'!BI131</f>
        <v>331768653622.26862</v>
      </c>
      <c r="I133" s="6">
        <f>'[1]资源-木石铜粮'!BJ131</f>
        <v>331768653622.26862</v>
      </c>
      <c r="J133" s="6">
        <f>'[1]资源-木石铜粮'!BK131</f>
        <v>331768653622.26862</v>
      </c>
      <c r="K133" s="6">
        <f>'[1]资源-木石铜粮'!BL131</f>
        <v>331768653622.26862</v>
      </c>
      <c r="L133" s="6">
        <f>'[1]资源-木石铜粮'!BM131</f>
        <v>331768653622.26862</v>
      </c>
      <c r="M133" s="6">
        <f>'[1]功能-战损相关'!EM136</f>
        <v>607579408563.73645</v>
      </c>
      <c r="N133" s="6">
        <f>'[1]功能-战损相关'!EN136</f>
        <v>749702937429.60779</v>
      </c>
      <c r="O133" s="6">
        <f>'[1]功能-战损相关'!EO136</f>
        <v>812482428096.75317</v>
      </c>
      <c r="P133" s="6">
        <f>'[1]功能-战损相关'!EP136</f>
        <v>652897246496.151</v>
      </c>
      <c r="Q133" s="6">
        <f>'[1]功能-战损相关'!EQ136</f>
        <v>349464808072.08777</v>
      </c>
      <c r="R133" s="6">
        <f>'[3]功能-圣人研究'!CA133</f>
        <v>65765260324.792023</v>
      </c>
      <c r="S133" s="6">
        <f>'[3]功能-圣人研究'!CB133</f>
        <v>74781014216.617828</v>
      </c>
      <c r="T133" s="6">
        <f>'[3]功能-圣人研究'!CC133</f>
        <v>89005804407.998016</v>
      </c>
      <c r="U133" s="6">
        <f>'[3]功能-圣人研究'!CD133</f>
        <v>108028743189.63364</v>
      </c>
      <c r="V133" s="6">
        <f>'[3]功能-圣人研究'!CE133</f>
        <v>134040798723.68837</v>
      </c>
      <c r="X133" s="6">
        <v>126</v>
      </c>
      <c r="Y133" s="6">
        <f>[4]士兵相关信息!AI132</f>
        <v>5834215486.5012856</v>
      </c>
      <c r="Z133" s="6">
        <f>[4]士兵相关信息!AJ132</f>
        <v>4943299796.1566353</v>
      </c>
      <c r="AA133" s="6">
        <f>[4]士兵相关信息!AK132</f>
        <v>3932077990.3430843</v>
      </c>
      <c r="AB133" s="6">
        <f>[4]士兵相关信息!AL132</f>
        <v>2761465517.1173897</v>
      </c>
      <c r="AC133" s="6">
        <f>[4]士兵相关信息!AM132</f>
        <v>1420983068.5074317</v>
      </c>
    </row>
    <row r="134" spans="7:29" x14ac:dyDescent="0.2">
      <c r="G134" s="6">
        <v>127</v>
      </c>
      <c r="H134" s="6">
        <f>'[1]资源-木石铜粮'!BI132</f>
        <v>358539293833.19006</v>
      </c>
      <c r="I134" s="6">
        <f>'[1]资源-木石铜粮'!BJ132</f>
        <v>358539293833.19006</v>
      </c>
      <c r="J134" s="6">
        <f>'[1]资源-木石铜粮'!BK132</f>
        <v>358539293833.19006</v>
      </c>
      <c r="K134" s="6">
        <f>'[1]资源-木石铜粮'!BL132</f>
        <v>358539293833.19006</v>
      </c>
      <c r="L134" s="6">
        <f>'[1]资源-木石铜粮'!BM132</f>
        <v>358539293833.19006</v>
      </c>
      <c r="M134" s="6">
        <f>'[1]功能-战损相关'!EM137</f>
        <v>673525323813.35034</v>
      </c>
      <c r="N134" s="6">
        <f>'[1]功能-战损相关'!EN137</f>
        <v>831105782084.89246</v>
      </c>
      <c r="O134" s="6">
        <f>'[1]功能-战损相关'!EO137</f>
        <v>894706589887.92212</v>
      </c>
      <c r="P134" s="6">
        <f>'[1]功能-战损相关'!EP137</f>
        <v>717501590231.81775</v>
      </c>
      <c r="Q134" s="6">
        <f>'[1]功能-战损相关'!EQ137</f>
        <v>385493856198.66418</v>
      </c>
      <c r="R134" s="6">
        <f>'[3]功能-圣人研究'!CA134</f>
        <v>71919595832.836792</v>
      </c>
      <c r="S134" s="6">
        <f>'[3]功能-圣人研究'!CB134</f>
        <v>81605973798.97937</v>
      </c>
      <c r="T134" s="6">
        <f>'[3]功能-圣人研究'!CC134</f>
        <v>95540362224.283554</v>
      </c>
      <c r="U134" s="6">
        <f>'[3]功能-圣人研究'!CD134</f>
        <v>115444454610.82358</v>
      </c>
      <c r="V134" s="6">
        <f>'[3]功能-圣人研究'!CE134</f>
        <v>142729057744.5386</v>
      </c>
      <c r="X134" s="6">
        <v>127</v>
      </c>
      <c r="Y134" s="6">
        <f>[4]士兵相关信息!AI133</f>
        <v>6261988198.0440235</v>
      </c>
      <c r="Z134" s="6">
        <f>[4]士兵相关信息!AJ133</f>
        <v>5307120487.3237333</v>
      </c>
      <c r="AA134" s="6">
        <f>[4]士兵相关信息!AK133</f>
        <v>4203506408.787672</v>
      </c>
      <c r="AB134" s="6">
        <f>[4]士兵相关信息!AL133</f>
        <v>2950156745.5681257</v>
      </c>
      <c r="AC134" s="6">
        <f>[4]士兵相关信息!AM133</f>
        <v>1526199142.3924768</v>
      </c>
    </row>
    <row r="135" spans="7:29" x14ac:dyDescent="0.2">
      <c r="G135" s="6">
        <v>128</v>
      </c>
      <c r="H135" s="6">
        <f>'[1]资源-木石铜粮'!BI133</f>
        <v>387262625785.64294</v>
      </c>
      <c r="I135" s="6">
        <f>'[1]资源-木石铜粮'!BJ133</f>
        <v>387262625785.64294</v>
      </c>
      <c r="J135" s="6">
        <f>'[1]资源-木石铜粮'!BK133</f>
        <v>387262625785.64294</v>
      </c>
      <c r="K135" s="6">
        <f>'[1]资源-木石铜粮'!BL133</f>
        <v>387262625785.64294</v>
      </c>
      <c r="L135" s="6">
        <f>'[1]资源-木石铜粮'!BM133</f>
        <v>387262625785.64294</v>
      </c>
      <c r="M135" s="6">
        <f>'[1]功能-战损相关'!EM138</f>
        <v>746726388996.59766</v>
      </c>
      <c r="N135" s="6">
        <f>'[1]功能-战损相关'!EN138</f>
        <v>915008714109.32056</v>
      </c>
      <c r="O135" s="6">
        <f>'[1]功能-战损相关'!EO138</f>
        <v>984074156716.9812</v>
      </c>
      <c r="P135" s="6">
        <f>'[1]功能-战损相关'!EP138</f>
        <v>790733475472.17188</v>
      </c>
      <c r="Q135" s="6">
        <f>'[1]功能-战损相关'!EQ138</f>
        <v>425932114685.95544</v>
      </c>
      <c r="R135" s="6">
        <f>'[3]功能-圣人研究'!CA135</f>
        <v>78515649309.904144</v>
      </c>
      <c r="S135" s="6">
        <f>'[3]功能-圣人研究'!CB135</f>
        <v>87597685980.115005</v>
      </c>
      <c r="T135" s="6">
        <f>'[3]功能-圣人研究'!CC135</f>
        <v>102144047098.95734</v>
      </c>
      <c r="U135" s="6">
        <f>'[3]功能-圣人研究'!CD135</f>
        <v>123122917070.51083</v>
      </c>
      <c r="V135" s="6">
        <f>'[3]功能-圣人研究'!CE135</f>
        <v>151694099169.98566</v>
      </c>
      <c r="X135" s="6">
        <v>128</v>
      </c>
      <c r="Y135" s="6">
        <f>[4]士兵相关信息!AI134</f>
        <v>6720463638.2727337</v>
      </c>
      <c r="Z135" s="6">
        <f>[4]士兵相关信息!AJ134</f>
        <v>5669672536.4144859</v>
      </c>
      <c r="AA135" s="6">
        <f>[4]士兵相关信息!AK134</f>
        <v>4488887500.2686882</v>
      </c>
      <c r="AB135" s="6">
        <f>[4]士兵相关信息!AL134</f>
        <v>3157222013.626368</v>
      </c>
      <c r="AC135" s="6">
        <f>[4]士兵相关信息!AM134</f>
        <v>1640607846.768034</v>
      </c>
    </row>
    <row r="136" spans="7:29" x14ac:dyDescent="0.2">
      <c r="G136" s="6">
        <v>129</v>
      </c>
      <c r="H136" s="6">
        <f>'[1]资源-木石铜粮'!BI134</f>
        <v>418408964401.26862</v>
      </c>
      <c r="I136" s="6">
        <f>'[1]资源-木石铜粮'!BJ134</f>
        <v>418408964401.26862</v>
      </c>
      <c r="J136" s="6">
        <f>'[1]资源-木石铜粮'!BK134</f>
        <v>418408964401.26862</v>
      </c>
      <c r="K136" s="6">
        <f>'[1]资源-木石铜粮'!BL134</f>
        <v>418408964401.26862</v>
      </c>
      <c r="L136" s="6">
        <f>'[1]资源-木石铜粮'!BM134</f>
        <v>418408964401.26862</v>
      </c>
      <c r="M136" s="6">
        <f>'[1]功能-战损相关'!EM139</f>
        <v>827885573338.11902</v>
      </c>
      <c r="N136" s="6">
        <f>'[1]功能-战损相关'!EN139</f>
        <v>1014548208005.3896</v>
      </c>
      <c r="O136" s="6">
        <f>'[1]功能-战损相关'!EO139</f>
        <v>1093861712053.2924</v>
      </c>
      <c r="P136" s="6">
        <f>'[1]功能-战损相关'!EP139</f>
        <v>881078813645.68103</v>
      </c>
      <c r="Q136" s="6">
        <f>'[1]功能-战损相关'!EQ139</f>
        <v>473756190258.08649</v>
      </c>
      <c r="R136" s="6">
        <f>'[3]功能-圣人研究'!CA136</f>
        <v>84631555574.452866</v>
      </c>
      <c r="S136" s="6">
        <f>'[3]功能-圣人研究'!CB136</f>
        <v>94335299447.80484</v>
      </c>
      <c r="T136" s="6">
        <f>'[3]功能-圣人研究'!CC136</f>
        <v>109608912883.74445</v>
      </c>
      <c r="U136" s="6">
        <f>'[3]功能-圣人研究'!CD136</f>
        <v>131739515361.60918</v>
      </c>
      <c r="V136" s="6">
        <f>'[3]功能-圣人研究'!CE136</f>
        <v>163713203617.34729</v>
      </c>
      <c r="X136" s="6">
        <v>129</v>
      </c>
      <c r="Y136" s="6">
        <f>[4]士兵相关信息!AI135</f>
        <v>7211845448.3345108</v>
      </c>
      <c r="Z136" s="6">
        <f>[4]士兵相关信息!AJ135</f>
        <v>6085627238.6317806</v>
      </c>
      <c r="AA136" s="6">
        <f>[4]士兵相关信息!AK135</f>
        <v>4828149221.2679281</v>
      </c>
      <c r="AB136" s="6">
        <f>[4]士兵相关信息!AL135</f>
        <v>3404578327.5765944</v>
      </c>
      <c r="AC136" s="6">
        <f>[4]士兵相关信息!AM135</f>
        <v>1771737241.5925679</v>
      </c>
    </row>
    <row r="137" spans="7:29" x14ac:dyDescent="0.2">
      <c r="G137" s="6">
        <v>130</v>
      </c>
      <c r="H137" s="6">
        <f>'[1]资源-木石铜粮'!BI135</f>
        <v>451831572508.90363</v>
      </c>
      <c r="I137" s="6">
        <f>'[1]资源-木石铜粮'!BJ135</f>
        <v>451831572508.90363</v>
      </c>
      <c r="J137" s="6">
        <f>'[1]资源-木石铜粮'!BK135</f>
        <v>451831572508.90363</v>
      </c>
      <c r="K137" s="6">
        <f>'[1]资源-木石铜粮'!BL135</f>
        <v>451831572508.90363</v>
      </c>
      <c r="L137" s="6">
        <f>'[1]资源-木石铜粮'!BM135</f>
        <v>451831572508.90363</v>
      </c>
      <c r="M137" s="6">
        <f>'[1]功能-战损相关'!EM140</f>
        <v>917826740755.03735</v>
      </c>
      <c r="N137" s="6">
        <f>'[1]功能-战损相关'!EN140</f>
        <v>1126719493944.3372</v>
      </c>
      <c r="O137" s="6">
        <f>'[1]功能-战损相关'!EO140</f>
        <v>1216625327031.7244</v>
      </c>
      <c r="P137" s="6">
        <f>'[1]功能-战损相关'!EP140</f>
        <v>980438312781.05676</v>
      </c>
      <c r="Q137" s="6">
        <f>'[1]功能-战损相关'!EQ140</f>
        <v>527619411328.64813</v>
      </c>
      <c r="R137" s="6">
        <f>'[3]功能-圣人研究'!CA137</f>
        <v>91180397085.639221</v>
      </c>
      <c r="S137" s="6">
        <f>'[3]功能-圣人研究'!CB137</f>
        <v>101097688336.3177</v>
      </c>
      <c r="T137" s="6">
        <f>'[3]功能-圣人研究'!CC137</f>
        <v>117258369811.41689</v>
      </c>
      <c r="U137" s="6">
        <f>'[3]功能-圣人研究'!CD137</f>
        <v>142554400740.55692</v>
      </c>
      <c r="V137" s="6">
        <f>'[3]功能-圣人研究'!CE137</f>
        <v>179185598890.7377</v>
      </c>
      <c r="X137" s="6">
        <v>130</v>
      </c>
      <c r="Y137" s="6">
        <f>[4]士兵相关信息!AI136</f>
        <v>7738495432.3317633</v>
      </c>
      <c r="Z137" s="6">
        <f>[4]士兵相关信息!AJ136</f>
        <v>6539299810.0854549</v>
      </c>
      <c r="AA137" s="6">
        <f>[4]士兵相关信息!AK136</f>
        <v>5195485665.4644737</v>
      </c>
      <c r="AB137" s="6">
        <f>[4]士兵相关信息!AL136</f>
        <v>3668172002.8776722</v>
      </c>
      <c r="AC137" s="6">
        <f>[4]士兵相关信息!AM136</f>
        <v>1914953286.455858</v>
      </c>
    </row>
    <row r="138" spans="7:29" x14ac:dyDescent="0.2">
      <c r="G138" s="6">
        <v>131</v>
      </c>
      <c r="H138" s="6">
        <f>'[1]资源-木石铜粮'!BI136</f>
        <v>488541751902.82849</v>
      </c>
      <c r="I138" s="6">
        <f>'[1]资源-木石铜粮'!BJ136</f>
        <v>488541751902.82849</v>
      </c>
      <c r="J138" s="6">
        <f>'[1]资源-木石铜粮'!BK136</f>
        <v>488541751902.82849</v>
      </c>
      <c r="K138" s="6">
        <f>'[1]资源-木石铜粮'!BL136</f>
        <v>488541751902.82849</v>
      </c>
      <c r="L138" s="6">
        <f>'[1]资源-木石铜粮'!BM136</f>
        <v>488541751902.82849</v>
      </c>
      <c r="M138" s="6">
        <f>'[1]功能-战损相关'!EM141</f>
        <v>1017399397114.0297</v>
      </c>
      <c r="N138" s="6">
        <f>'[1]功能-战损相关'!EN141</f>
        <v>1249709147445.9561</v>
      </c>
      <c r="O138" s="6">
        <f>'[1]功能-战损相关'!EO141</f>
        <v>1350076877744.2354</v>
      </c>
      <c r="P138" s="6">
        <f>'[1]功能-战损相关'!EP141</f>
        <v>1089891803307.6279</v>
      </c>
      <c r="Q138" s="6">
        <f>'[1]功能-战损相关'!EQ141</f>
        <v>583706148837.36902</v>
      </c>
      <c r="R138" s="6">
        <f>'[3]功能-圣人研究'!CA138</f>
        <v>97353271001.278503</v>
      </c>
      <c r="S138" s="6">
        <f>'[3]功能-圣人研究'!CB138</f>
        <v>107915866509.47217</v>
      </c>
      <c r="T138" s="6">
        <f>'[3]功能-圣人研究'!CC138</f>
        <v>126477763566.45143</v>
      </c>
      <c r="U138" s="6">
        <f>'[3]功能-圣人研究'!CD138</f>
        <v>155301639272.11011</v>
      </c>
      <c r="V138" s="6">
        <f>'[3]功能-圣人研究'!CE138</f>
        <v>193517934709.44412</v>
      </c>
      <c r="X138" s="6">
        <v>131</v>
      </c>
      <c r="Y138" s="6">
        <f>[4]士兵相关信息!AI137</f>
        <v>8302944909.2251863</v>
      </c>
      <c r="Z138" s="6">
        <f>[4]士兵相关信息!AJ137</f>
        <v>7021041865.5433884</v>
      </c>
      <c r="AA138" s="6">
        <f>[4]士兵相关信息!AK137</f>
        <v>5582448867.2166996</v>
      </c>
      <c r="AB138" s="6">
        <f>[4]士兵相关信息!AL137</f>
        <v>3949733020.9556417</v>
      </c>
      <c r="AC138" s="6">
        <f>[4]士兵相关信息!AM137</f>
        <v>2059685918.8666325</v>
      </c>
    </row>
    <row r="139" spans="7:29" x14ac:dyDescent="0.2">
      <c r="G139" s="6">
        <v>132</v>
      </c>
      <c r="H139" s="6">
        <f>'[1]资源-木石铜粮'!BI137</f>
        <v>527977775935.99036</v>
      </c>
      <c r="I139" s="6">
        <f>'[1]资源-木石铜粮'!BJ137</f>
        <v>527977775935.99036</v>
      </c>
      <c r="J139" s="6">
        <f>'[1]资源-木石铜粮'!BK137</f>
        <v>527977775935.99036</v>
      </c>
      <c r="K139" s="6">
        <f>'[1]资源-木石铜粮'!BL137</f>
        <v>527977775935.99036</v>
      </c>
      <c r="L139" s="6">
        <f>'[1]资源-木石铜粮'!BM137</f>
        <v>527977775935.99036</v>
      </c>
      <c r="M139" s="6">
        <f>'[1]功能-战损相关'!EM142</f>
        <v>1127583830934.0806</v>
      </c>
      <c r="N139" s="6">
        <f>'[1]功能-战损相关'!EN142</f>
        <v>1386255979650.8809</v>
      </c>
      <c r="O139" s="6">
        <f>'[1]功能-战损相关'!EO142</f>
        <v>1500610192521.7219</v>
      </c>
      <c r="P139" s="6">
        <f>'[1]功能-战损相关'!EP142</f>
        <v>1205256300910.0291</v>
      </c>
      <c r="Q139" s="6">
        <f>'[1]功能-战损相关'!EQ142</f>
        <v>643383051972.8949</v>
      </c>
      <c r="R139" s="6">
        <f>'[3]功能-圣人研究'!CA139</f>
        <v>103855572146.34116</v>
      </c>
      <c r="S139" s="6">
        <f>'[3]功能-圣人研究'!CB139</f>
        <v>116552937190.29695</v>
      </c>
      <c r="T139" s="6">
        <f>'[3]功能-圣人研究'!CC139</f>
        <v>137848047449.59009</v>
      </c>
      <c r="U139" s="6">
        <f>'[3]功能-圣人研究'!CD139</f>
        <v>167476369907.66919</v>
      </c>
      <c r="V139" s="6">
        <f>'[3]功能-圣人研究'!CE139</f>
        <v>206622532542.34839</v>
      </c>
      <c r="X139" s="6">
        <v>132</v>
      </c>
      <c r="Y139" s="6">
        <f>[4]士兵相关信息!AI138</f>
        <v>8907906879.5020409</v>
      </c>
      <c r="Z139" s="6">
        <f>[4]士兵相关信息!AJ138</f>
        <v>7539408783.0094347</v>
      </c>
      <c r="AA139" s="6">
        <f>[4]士兵相关信息!AK138</f>
        <v>6005678270.6589394</v>
      </c>
      <c r="AB139" s="6">
        <f>[4]士兵相关信息!AL138</f>
        <v>4237715747.8609157</v>
      </c>
      <c r="AC139" s="6">
        <f>[4]士兵相关信息!AM138</f>
        <v>2209265844.4046574</v>
      </c>
    </row>
    <row r="140" spans="7:29" x14ac:dyDescent="0.2">
      <c r="G140" s="6">
        <v>133</v>
      </c>
      <c r="H140" s="6">
        <f>'[1]资源-木石铜粮'!BI138</f>
        <v>570631033094.17737</v>
      </c>
      <c r="I140" s="6">
        <f>'[1]资源-木石铜粮'!BJ138</f>
        <v>570631033094.17737</v>
      </c>
      <c r="J140" s="6">
        <f>'[1]资源-木石铜粮'!BK138</f>
        <v>570631033094.17737</v>
      </c>
      <c r="K140" s="6">
        <f>'[1]资源-木石铜粮'!BL138</f>
        <v>570631033094.17737</v>
      </c>
      <c r="L140" s="6">
        <f>'[1]资源-木石铜粮'!BM138</f>
        <v>570631033094.17737</v>
      </c>
      <c r="M140" s="6">
        <f>'[1]功能-战损相关'!EM143</f>
        <v>1249405525747.6162</v>
      </c>
      <c r="N140" s="6">
        <f>'[1]功能-战损相关'!EN143</f>
        <v>1537273149172.4238</v>
      </c>
      <c r="O140" s="6">
        <f>'[1]功能-战损相关'!EO143</f>
        <v>1655859449615.9304</v>
      </c>
      <c r="P140" s="6">
        <f>'[1]功能-战损相关'!EP143</f>
        <v>1325233539915.6145</v>
      </c>
      <c r="Q140" s="6">
        <f>'[1]功能-战损相关'!EQ143</f>
        <v>708194232377.45459</v>
      </c>
      <c r="R140" s="6">
        <f>'[3]功能-圣人研究'!CA140</f>
        <v>112398205074.70583</v>
      </c>
      <c r="S140" s="6">
        <f>'[3]功能-圣人研究'!CB140</f>
        <v>126657364363.9482</v>
      </c>
      <c r="T140" s="6">
        <f>'[3]功能-圣人研究'!CC140</f>
        <v>148379267841.95584</v>
      </c>
      <c r="U140" s="6">
        <f>'[3]功能-圣人研究'!CD140</f>
        <v>178642897999.61807</v>
      </c>
      <c r="V140" s="6">
        <f>'[3]功能-圣人研究'!CE140</f>
        <v>219793283268.42831</v>
      </c>
      <c r="X140" s="6">
        <v>133</v>
      </c>
      <c r="Y140" s="6">
        <f>[4]士兵相关信息!AI139</f>
        <v>9556289065.088459</v>
      </c>
      <c r="Z140" s="6">
        <f>[4]士兵相关信息!AJ139</f>
        <v>8095369759.6591644</v>
      </c>
      <c r="AA140" s="6">
        <f>[4]士兵相关信息!AK139</f>
        <v>6429277298.8407555</v>
      </c>
      <c r="AB140" s="6">
        <f>[4]士兵相关信息!AL139</f>
        <v>4528617690.143815</v>
      </c>
      <c r="AC140" s="6">
        <f>[4]士兵相关信息!AM139</f>
        <v>2367126647.527431</v>
      </c>
    </row>
    <row r="141" spans="7:29" x14ac:dyDescent="0.2">
      <c r="G141" s="6">
        <v>134</v>
      </c>
      <c r="H141" s="6">
        <f>'[1]资源-木石铜粮'!BI139</f>
        <v>616498745900.85229</v>
      </c>
      <c r="I141" s="6">
        <f>'[1]资源-木石铜粮'!BJ139</f>
        <v>616498745900.85229</v>
      </c>
      <c r="J141" s="6">
        <f>'[1]资源-木石铜粮'!BK139</f>
        <v>616498745900.85229</v>
      </c>
      <c r="K141" s="6">
        <f>'[1]资源-木石铜粮'!BL139</f>
        <v>616498745900.85229</v>
      </c>
      <c r="L141" s="6">
        <f>'[1]资源-木石铜粮'!BM139</f>
        <v>616498745900.85229</v>
      </c>
      <c r="M141" s="6">
        <f>'[1]功能-战损相关'!EM144</f>
        <v>1384029503940.9353</v>
      </c>
      <c r="N141" s="6">
        <f>'[1]功能-战损相关'!EN144</f>
        <v>1695438378255.6938</v>
      </c>
      <c r="O141" s="6">
        <f>'[1]功能-战损相关'!EO144</f>
        <v>1821249541947.7795</v>
      </c>
      <c r="P141" s="6">
        <f>'[1]功能-战损相关'!EP144</f>
        <v>1458660735818.676</v>
      </c>
      <c r="Q141" s="6">
        <f>'[1]功能-战损相关'!EQ144</f>
        <v>781089171733.83032</v>
      </c>
      <c r="R141" s="6">
        <f>'[3]功能-圣人研究'!CA141</f>
        <v>122021020384.05632</v>
      </c>
      <c r="S141" s="6">
        <f>'[3]功能-圣人研究'!CB141</f>
        <v>136208325510.72443</v>
      </c>
      <c r="T141" s="6">
        <f>'[3]功能-圣人研究'!CC141</f>
        <v>158101875329.99707</v>
      </c>
      <c r="U141" s="6">
        <f>'[3]功能-圣人研究'!CD141</f>
        <v>190318984768.21552</v>
      </c>
      <c r="V141" s="6">
        <f>'[3]功能-圣人研究'!CE141</f>
        <v>233128068662.00262</v>
      </c>
      <c r="X141" s="6">
        <v>134</v>
      </c>
      <c r="Y141" s="6">
        <f>[4]士兵相关信息!AI140</f>
        <v>10251207885.181246</v>
      </c>
      <c r="Z141" s="6">
        <f>[4]士兵相关信息!AJ140</f>
        <v>8660522755.9131126</v>
      </c>
      <c r="AA141" s="6">
        <f>[4]士兵相关信息!AK140</f>
        <v>6867571515.4397392</v>
      </c>
      <c r="AB141" s="6">
        <f>[4]士兵相关信息!AL140</f>
        <v>4842950629.3020048</v>
      </c>
      <c r="AC141" s="6">
        <f>[4]士兵相关信息!AM140</f>
        <v>2539773108.3476048</v>
      </c>
    </row>
    <row r="142" spans="7:29" x14ac:dyDescent="0.2">
      <c r="G142" s="6">
        <v>135</v>
      </c>
      <c r="H142" s="6">
        <f>'[1]资源-木石铜粮'!BI140</f>
        <v>666053728158.74927</v>
      </c>
      <c r="I142" s="6">
        <f>'[1]资源-木石铜粮'!BJ140</f>
        <v>666053728158.74927</v>
      </c>
      <c r="J142" s="6">
        <f>'[1]资源-木石铜粮'!BK140</f>
        <v>666053728158.74927</v>
      </c>
      <c r="K142" s="6">
        <f>'[1]资源-木石铜粮'!BL140</f>
        <v>666053728158.74927</v>
      </c>
      <c r="L142" s="6">
        <f>'[1]资源-木石铜粮'!BM140</f>
        <v>666053728158.74927</v>
      </c>
      <c r="M142" s="6">
        <f>'[1]功能-战损相关'!EM145</f>
        <v>1532692362809.6528</v>
      </c>
      <c r="N142" s="6">
        <f>'[1]功能-战损相关'!EN145</f>
        <v>1873975556116.0874</v>
      </c>
      <c r="O142" s="6">
        <f>'[1]功能-战损相关'!EO145</f>
        <v>2012326919063.8208</v>
      </c>
      <c r="P142" s="6">
        <f>'[1]功能-战损相关'!EP145</f>
        <v>1615348018920.2358</v>
      </c>
      <c r="Q142" s="6">
        <f>'[1]功能-战损相关'!EQ145</f>
        <v>866069198136.24768</v>
      </c>
      <c r="R142" s="6">
        <f>'[3]功能-圣人研究'!CA142</f>
        <v>131387204080.89665</v>
      </c>
      <c r="S142" s="6">
        <f>'[3]功能-圣人研究'!CB142</f>
        <v>145696725754.18079</v>
      </c>
      <c r="T142" s="6">
        <f>'[3]功能-圣人研究'!CC142</f>
        <v>169060375537.76974</v>
      </c>
      <c r="U142" s="6">
        <f>'[3]功能-圣人研究'!CD142</f>
        <v>202282384530.99384</v>
      </c>
      <c r="V142" s="6">
        <f>'[3]功能-圣人研究'!CE142</f>
        <v>248328660710.85312</v>
      </c>
      <c r="X142" s="6">
        <v>135</v>
      </c>
      <c r="Y142" s="6">
        <f>[4]士兵相关信息!AI141</f>
        <v>10996003435.173744</v>
      </c>
      <c r="Z142" s="6">
        <f>[4]士兵相关信息!AJ141</f>
        <v>9280020280.0889187</v>
      </c>
      <c r="AA142" s="6">
        <f>[4]士兵相关信息!AK141</f>
        <v>7359480455.3771267</v>
      </c>
      <c r="AB142" s="6">
        <f>[4]士兵相关信息!AL141</f>
        <v>5201782912.2389812</v>
      </c>
      <c r="AC142" s="6">
        <f>[4]士兵相关信息!AM141</f>
        <v>2735484952.7868152</v>
      </c>
    </row>
    <row r="143" spans="7:29" x14ac:dyDescent="0.2">
      <c r="G143" s="6">
        <v>136</v>
      </c>
      <c r="H143" s="6">
        <f>'[1]资源-木石铜粮'!BI141</f>
        <v>719401109828.47656</v>
      </c>
      <c r="I143" s="6">
        <f>'[1]资源-木石铜粮'!BJ141</f>
        <v>719401109828.47656</v>
      </c>
      <c r="J143" s="6">
        <f>'[1]资源-木石铜粮'!BK141</f>
        <v>719401109828.47656</v>
      </c>
      <c r="K143" s="6">
        <f>'[1]资源-木石铜粮'!BL141</f>
        <v>719401109828.47656</v>
      </c>
      <c r="L143" s="6">
        <f>'[1]资源-木石铜粮'!BM141</f>
        <v>719401109828.47656</v>
      </c>
      <c r="M143" s="6">
        <f>'[1]功能-战损相关'!EM146</f>
        <v>1696777147869.5398</v>
      </c>
      <c r="N143" s="6">
        <f>'[1]功能-战损相关'!EN146</f>
        <v>2076373772696.4736</v>
      </c>
      <c r="O143" s="6">
        <f>'[1]功能-战损相关'!EO146</f>
        <v>2238003608842.6597</v>
      </c>
      <c r="P143" s="6">
        <f>'[1]功能-战损相关'!EP146</f>
        <v>1795654742343.4976</v>
      </c>
      <c r="Q143" s="6">
        <f>'[1]功能-战损相关'!EQ146</f>
        <v>962475557997.07471</v>
      </c>
      <c r="R143" s="6">
        <f>'[3]功能-圣人研究'!CA143</f>
        <v>140942593019.95502</v>
      </c>
      <c r="S143" s="6">
        <f>'[3]功能-圣人研究'!CB143</f>
        <v>156043894684.89926</v>
      </c>
      <c r="T143" s="6">
        <f>'[3]功能-圣人研究'!CC143</f>
        <v>180331953997.69839</v>
      </c>
      <c r="U143" s="6">
        <f>'[3]功能-圣人研究'!CD143</f>
        <v>215979433538.10486</v>
      </c>
      <c r="V143" s="6">
        <f>'[3]功能-圣人研究'!CE143</f>
        <v>270077706954.36502</v>
      </c>
      <c r="X143" s="6">
        <v>136</v>
      </c>
      <c r="Y143" s="6">
        <f>[4]士兵相关信息!AI142</f>
        <v>11794255540.670811</v>
      </c>
      <c r="Z143" s="6">
        <f>[4]士兵相关信息!AJ142</f>
        <v>9962253557.7727909</v>
      </c>
      <c r="AA143" s="6">
        <f>[4]士兵相关信息!AK142</f>
        <v>7924118098.6258316</v>
      </c>
      <c r="AB143" s="6">
        <f>[4]士兵相关信息!AL142</f>
        <v>5603216262.9454184</v>
      </c>
      <c r="AC143" s="6">
        <f>[4]士兵相关信息!AM142</f>
        <v>2951522602.4181657</v>
      </c>
    </row>
    <row r="144" spans="7:29" x14ac:dyDescent="0.2">
      <c r="G144" s="6">
        <v>137</v>
      </c>
      <c r="H144" s="6">
        <f>'[1]资源-木石铜粮'!BI142</f>
        <v>776972257744.83105</v>
      </c>
      <c r="I144" s="6">
        <f>'[1]资源-木石铜粮'!BJ142</f>
        <v>776972257744.83105</v>
      </c>
      <c r="J144" s="6">
        <f>'[1]资源-木石铜粮'!BK142</f>
        <v>776972257744.83105</v>
      </c>
      <c r="K144" s="6">
        <f>'[1]资源-木石铜粮'!BL142</f>
        <v>776972257744.83105</v>
      </c>
      <c r="L144" s="6">
        <f>'[1]资源-木石铜粮'!BM142</f>
        <v>776972257744.83105</v>
      </c>
      <c r="M144" s="6">
        <f>'[1]功能-战损相关'!EM147</f>
        <v>1877773481144.123</v>
      </c>
      <c r="N144" s="6">
        <f>'[1]功能-战损相关'!EN147</f>
        <v>2301256871869.8457</v>
      </c>
      <c r="O144" s="6">
        <f>'[1]功能-战损相关'!EO147</f>
        <v>2479172192701.1646</v>
      </c>
      <c r="P144" s="6">
        <f>'[1]功能-战损相关'!EP147</f>
        <v>1990766930760.0559</v>
      </c>
      <c r="Q144" s="6">
        <f>'[1]功能-战损相关'!EQ147</f>
        <v>1065470382461.4781</v>
      </c>
      <c r="R144" s="6">
        <f>'[3]功能-圣人研究'!CA144</f>
        <v>150389893790.13876</v>
      </c>
      <c r="S144" s="6">
        <f>'[3]功能-圣人研究'!CB144</f>
        <v>165977495791.65048</v>
      </c>
      <c r="T144" s="6">
        <f>'[3]功能-圣人研究'!CC144</f>
        <v>192589417264.11444</v>
      </c>
      <c r="U144" s="6">
        <f>'[3]功能-圣人研究'!CD144</f>
        <v>234814216211.4585</v>
      </c>
      <c r="V144" s="6">
        <f>'[3]功能-圣人研究'!CE144</f>
        <v>292658424723.72211</v>
      </c>
      <c r="X144" s="6">
        <v>137</v>
      </c>
      <c r="Y144" s="6">
        <f>[4]士兵相关信息!AI143</f>
        <v>12649800963.756285</v>
      </c>
      <c r="Z144" s="6">
        <f>[4]士兵相关信息!AJ143</f>
        <v>10699076314.861454</v>
      </c>
      <c r="AA144" s="6">
        <f>[4]士兵相关信息!AK143</f>
        <v>8510810188.7074509</v>
      </c>
      <c r="AB144" s="6">
        <f>[4]士兵相关信息!AL143</f>
        <v>6025888592.2585793</v>
      </c>
      <c r="AC144" s="6">
        <f>[4]士兵相关信息!AM143</f>
        <v>3176171275.7759547</v>
      </c>
    </row>
    <row r="145" spans="7:29" x14ac:dyDescent="0.2">
      <c r="G145" s="6">
        <v>138</v>
      </c>
      <c r="H145" s="6">
        <f>'[1]资源-木石铜粮'!BI143</f>
        <v>839028452047.52124</v>
      </c>
      <c r="I145" s="6">
        <f>'[1]资源-木石铜粮'!BJ143</f>
        <v>839028452047.52124</v>
      </c>
      <c r="J145" s="6">
        <f>'[1]资源-木石铜粮'!BK143</f>
        <v>839028452047.52124</v>
      </c>
      <c r="K145" s="6">
        <f>'[1]资源-木石铜粮'!BL143</f>
        <v>839028452047.52124</v>
      </c>
      <c r="L145" s="6">
        <f>'[1]资源-木石铜粮'!BM143</f>
        <v>839028452047.52124</v>
      </c>
      <c r="M145" s="6">
        <f>'[1]功能-战损相关'!EM148</f>
        <v>2077321560691.3379</v>
      </c>
      <c r="N145" s="6">
        <f>'[1]功能-战损相关'!EN148</f>
        <v>2545092349645.0269</v>
      </c>
      <c r="O145" s="6">
        <f>'[1]功能-战损相关'!EO148</f>
        <v>2743927581018.1299</v>
      </c>
      <c r="P145" s="6">
        <f>'[1]功能-战损相关'!EP148</f>
        <v>2202121520726.397</v>
      </c>
      <c r="Q145" s="6">
        <f>'[1]功能-战损相关'!EQ148</f>
        <v>1170514160280.2522</v>
      </c>
      <c r="R145" s="6">
        <f>'[3]功能-圣人研究'!CA145</f>
        <v>159878795209.12885</v>
      </c>
      <c r="S145" s="6">
        <f>'[3]功能-圣人研究'!CB145</f>
        <v>177472578723.57166</v>
      </c>
      <c r="T145" s="6">
        <f>'[3]功能-圣人研究'!CC145</f>
        <v>208627278320.38928</v>
      </c>
      <c r="U145" s="6">
        <f>'[3]功能-圣人研究'!CD145</f>
        <v>253818666094.37378</v>
      </c>
      <c r="V145" s="6">
        <f>'[3]功能-圣人研究'!CE145</f>
        <v>311721663785.59387</v>
      </c>
      <c r="X145" s="6">
        <v>138</v>
      </c>
      <c r="Y145" s="6">
        <f>[4]士兵相关信息!AI144</f>
        <v>13566751844.213705</v>
      </c>
      <c r="Z145" s="6">
        <f>[4]士兵相关信息!AJ144</f>
        <v>11476008795.873028</v>
      </c>
      <c r="AA145" s="6">
        <f>[4]士兵相关信息!AK144</f>
        <v>9137514792.1026077</v>
      </c>
      <c r="AB145" s="6">
        <f>[4]士兵相关信息!AL144</f>
        <v>6471507926.1223927</v>
      </c>
      <c r="AC145" s="6">
        <f>[4]士兵相关信息!AM144</f>
        <v>3399419766.8742704</v>
      </c>
    </row>
    <row r="146" spans="7:29" x14ac:dyDescent="0.2">
      <c r="G146" s="6">
        <v>139</v>
      </c>
      <c r="H146" s="6">
        <f>'[1]资源-木石铜粮'!BI144</f>
        <v>905927009581.96106</v>
      </c>
      <c r="I146" s="6">
        <f>'[1]资源-木石铜粮'!BJ144</f>
        <v>905927009581.96106</v>
      </c>
      <c r="J146" s="6">
        <f>'[1]资源-木石铜粮'!BK144</f>
        <v>905927009581.96106</v>
      </c>
      <c r="K146" s="6">
        <f>'[1]资源-木石铜粮'!BL144</f>
        <v>905927009581.96106</v>
      </c>
      <c r="L146" s="6">
        <f>'[1]资源-木石铜粮'!BM144</f>
        <v>905927009581.96106</v>
      </c>
      <c r="M146" s="6">
        <f>'[1]功能-战损相关'!EM149</f>
        <v>2297213987040.2012</v>
      </c>
      <c r="N146" s="6">
        <f>'[1]功能-战损相关'!EN149</f>
        <v>2815550791621.2993</v>
      </c>
      <c r="O146" s="6">
        <f>'[1]功能-战损相关'!EO149</f>
        <v>3033137966346.2681</v>
      </c>
      <c r="P146" s="6">
        <f>'[1]功能-战损相关'!EP149</f>
        <v>2419050398034.9971</v>
      </c>
      <c r="Q146" s="6">
        <f>'[1]功能-战损相关'!EQ149</f>
        <v>1286333957479.1765</v>
      </c>
      <c r="R146" s="6">
        <f>'[3]功能-圣人研究'!CA146</f>
        <v>171351845801.34589</v>
      </c>
      <c r="S146" s="6">
        <f>'[3]功能-圣人研究'!CB146</f>
        <v>192037553443.82449</v>
      </c>
      <c r="T146" s="6">
        <f>'[3]功能-圣人研究'!CC146</f>
        <v>225269694671.85895</v>
      </c>
      <c r="U146" s="6">
        <f>'[3]功能-圣人研究'!CD146</f>
        <v>269899503902.85287</v>
      </c>
      <c r="V146" s="6">
        <f>'[3]功能-圣人研究'!CE146</f>
        <v>331190497649.745</v>
      </c>
      <c r="X146" s="6">
        <v>139</v>
      </c>
      <c r="Y146" s="6">
        <f>[4]士兵相关信息!AI145</f>
        <v>14549515464.337257</v>
      </c>
      <c r="Z146" s="6">
        <f>[4]士兵相关信息!AJ145</f>
        <v>12314574163.216515</v>
      </c>
      <c r="AA146" s="6">
        <f>[4]士兵相关信息!AK145</f>
        <v>9803821819.1193924</v>
      </c>
      <c r="AB146" s="6">
        <f>[4]士兵相关信息!AL145</f>
        <v>6917122116.2371101</v>
      </c>
      <c r="AC146" s="6">
        <f>[4]士兵相关信息!AM145</f>
        <v>3639176180.6652684</v>
      </c>
    </row>
    <row r="147" spans="7:29" x14ac:dyDescent="0.2">
      <c r="G147" s="6">
        <v>140</v>
      </c>
      <c r="H147" s="6">
        <f>'[1]资源-木石铜粮'!BI145</f>
        <v>978092395242.81653</v>
      </c>
      <c r="I147" s="6">
        <f>'[1]资源-木石铜粮'!BJ145</f>
        <v>978092395242.81653</v>
      </c>
      <c r="J147" s="6">
        <f>'[1]资源-木石铜粮'!BK145</f>
        <v>978092395242.81653</v>
      </c>
      <c r="K147" s="6">
        <f>'[1]资源-木石铜粮'!BL145</f>
        <v>978092395242.81653</v>
      </c>
      <c r="L147" s="6">
        <f>'[1]资源-木石铜粮'!BM145</f>
        <v>978092395242.81653</v>
      </c>
      <c r="M147" s="6">
        <f>'[1]功能-战损相关'!EM150</f>
        <v>2539394087224.6396</v>
      </c>
      <c r="N147" s="6">
        <f>'[1]功能-战损相关'!EN150</f>
        <v>3109307027325.418</v>
      </c>
      <c r="O147" s="6">
        <f>'[1]功能-战损相关'!EO150</f>
        <v>3330316312033.8052</v>
      </c>
      <c r="P147" s="6">
        <f>'[1]功能-战损相关'!EP150</f>
        <v>2655155735603.7554</v>
      </c>
      <c r="Q147" s="6">
        <f>'[1]功能-战损相关'!EQ150</f>
        <v>1416812366668.7854</v>
      </c>
      <c r="R147" s="6">
        <f>'[3]功能-圣人研究'!CA147</f>
        <v>185245282926.53668</v>
      </c>
      <c r="S147" s="6">
        <f>'[3]功能-圣人研究'!CB147</f>
        <v>206995443343.69992</v>
      </c>
      <c r="T147" s="6">
        <f>'[3]功能-圣人研究'!CC147</f>
        <v>239506259405.90604</v>
      </c>
      <c r="U147" s="6">
        <f>'[3]功能-圣人研究'!CD147</f>
        <v>287029107473.32141</v>
      </c>
      <c r="V147" s="6">
        <f>'[3]功能-圣人研究'!CE147</f>
        <v>350841254805.01257</v>
      </c>
      <c r="X147" s="6">
        <v>140</v>
      </c>
      <c r="Y147" s="6">
        <f>[4]士兵相关信息!AI146</f>
        <v>15602815432.331762</v>
      </c>
      <c r="Z147" s="6">
        <f>[4]士兵相关信息!AJ146</f>
        <v>13201165474.085457</v>
      </c>
      <c r="AA147" s="6">
        <f>[4]士兵相关信息!AK146</f>
        <v>10470874305.464474</v>
      </c>
      <c r="AB147" s="6">
        <f>[4]士兵相关信息!AL146</f>
        <v>7389572642.8776731</v>
      </c>
      <c r="AC147" s="6">
        <f>[4]士兵相关信息!AM146</f>
        <v>3899911014.4558582</v>
      </c>
    </row>
    <row r="148" spans="7:29" x14ac:dyDescent="0.2">
      <c r="G148" s="6">
        <v>141</v>
      </c>
      <c r="H148" s="6">
        <f>'[1]资源-木石铜粮'!BI146</f>
        <v>1055857076932.1255</v>
      </c>
      <c r="I148" s="6">
        <f>'[1]资源-木石铜粮'!BJ146</f>
        <v>1055857076932.1255</v>
      </c>
      <c r="J148" s="6">
        <f>'[1]资源-木石铜粮'!BK146</f>
        <v>1055857076932.1255</v>
      </c>
      <c r="K148" s="6">
        <f>'[1]资源-木石铜粮'!BL146</f>
        <v>1055857076932.1255</v>
      </c>
      <c r="L148" s="6">
        <f>'[1]资源-木石铜粮'!BM146</f>
        <v>1055857076932.1255</v>
      </c>
      <c r="M148" s="6">
        <f>'[1]功能-战损相关'!EM151</f>
        <v>2806016936289.3838</v>
      </c>
      <c r="N148" s="6">
        <f>'[1]功能-战损相关'!EN151</f>
        <v>3422010040914.8521</v>
      </c>
      <c r="O148" s="6">
        <f>'[1]功能-战损相关'!EO151</f>
        <v>3660613167349.0996</v>
      </c>
      <c r="P148" s="6">
        <f>'[1]功能-战损相关'!EP151</f>
        <v>2930037824580.8374</v>
      </c>
      <c r="Q148" s="6">
        <f>'[1]功能-战损相关'!EQ151</f>
        <v>1564733865397.3323</v>
      </c>
      <c r="R148" s="6">
        <f>'[3]功能-圣人研究'!CA148</f>
        <v>199407931833.28058</v>
      </c>
      <c r="S148" s="6">
        <f>'[3]功能-圣人研究'!CB148</f>
        <v>220454617192.27646</v>
      </c>
      <c r="T148" s="6">
        <f>'[3]功能-圣人研究'!CC148</f>
        <v>255036840792.67383</v>
      </c>
      <c r="U148" s="6">
        <f>'[3]功能-圣人研究'!CD148</f>
        <v>304488162069.20599</v>
      </c>
      <c r="V148" s="6">
        <f>'[3]功能-圣人研究'!CE148</f>
        <v>371838517728.93884</v>
      </c>
      <c r="X148" s="6">
        <v>141</v>
      </c>
      <c r="Y148" s="6">
        <f>[4]士兵相关信息!AI147</f>
        <v>16731714386.11858</v>
      </c>
      <c r="Z148" s="6">
        <f>[4]士兵相关信息!AJ147</f>
        <v>14120597083.930695</v>
      </c>
      <c r="AA148" s="6">
        <f>[4]士兵相关信息!AK147</f>
        <v>11192643399.036943</v>
      </c>
      <c r="AB148" s="6">
        <f>[4]士兵相关信息!AL147</f>
        <v>7920532273.5201187</v>
      </c>
      <c r="AC148" s="6">
        <f>[4]士兵相关信息!AM147</f>
        <v>4185424940.939147</v>
      </c>
    </row>
    <row r="149" spans="7:29" x14ac:dyDescent="0.2">
      <c r="G149" s="6">
        <v>142</v>
      </c>
      <c r="H149" s="6">
        <f>'[1]资源-木石铜粮'!BI147</f>
        <v>1139823266394.0605</v>
      </c>
      <c r="I149" s="6">
        <f>'[1]资源-木石铜粮'!BJ147</f>
        <v>1139823266394.0605</v>
      </c>
      <c r="J149" s="6">
        <f>'[1]资源-木石铜粮'!BK147</f>
        <v>1139823266394.0605</v>
      </c>
      <c r="K149" s="6">
        <f>'[1]资源-木石铜粮'!BL147</f>
        <v>1139823266394.0605</v>
      </c>
      <c r="L149" s="6">
        <f>'[1]资源-木石铜粮'!BM147</f>
        <v>1139823266394.0605</v>
      </c>
      <c r="M149" s="6">
        <f>'[1]功能-战损相关'!EM152</f>
        <v>3099382992084.1528</v>
      </c>
      <c r="N149" s="6">
        <f>'[1]功能-战损相关'!EN152</f>
        <v>3779624499910.853</v>
      </c>
      <c r="O149" s="6">
        <f>'[1]功能-战损相关'!EO152</f>
        <v>4060276297133.7749</v>
      </c>
      <c r="P149" s="6">
        <f>'[1]功能-战损相关'!EP152</f>
        <v>3250258644956.0806</v>
      </c>
      <c r="Q149" s="6">
        <f>'[1]功能-战损相关'!EQ152</f>
        <v>1736357667997.5806</v>
      </c>
      <c r="R149" s="6">
        <f>'[3]功能-圣人研究'!CA149</f>
        <v>213206024850.56989</v>
      </c>
      <c r="S149" s="6">
        <f>'[3]功能-圣人研究'!CB149</f>
        <v>235835960357.57297</v>
      </c>
      <c r="T149" s="6">
        <f>'[3]功能-圣人研究'!CC149</f>
        <v>271450235154.84323</v>
      </c>
      <c r="U149" s="6">
        <f>'[3]功能-圣人研究'!CD149</f>
        <v>323684982040.43408</v>
      </c>
      <c r="V149" s="6">
        <f>'[3]功能-圣人研究'!CE149</f>
        <v>400656255546.24841</v>
      </c>
      <c r="X149" s="6">
        <v>142</v>
      </c>
      <c r="Y149" s="6">
        <f>[4]士兵相关信息!AI148</f>
        <v>17941638326.672318</v>
      </c>
      <c r="Z149" s="6">
        <f>[4]士兵相关信息!AJ148</f>
        <v>15143103806.092661</v>
      </c>
      <c r="AA149" s="6">
        <f>[4]士兵相关信息!AK148</f>
        <v>12035699387.645103</v>
      </c>
      <c r="AB149" s="6">
        <f>[4]士兵相关信息!AL148</f>
        <v>8517902123.5301952</v>
      </c>
      <c r="AC149" s="6">
        <f>[4]士兵相关信息!AM148</f>
        <v>4505642394.275342</v>
      </c>
    </row>
    <row r="150" spans="7:29" x14ac:dyDescent="0.2">
      <c r="G150" s="6">
        <v>143</v>
      </c>
      <c r="H150" s="6">
        <f>'[1]资源-木石铜粮'!BI148</f>
        <v>1230148441745.666</v>
      </c>
      <c r="I150" s="6">
        <f>'[1]资源-木石铜粮'!BJ148</f>
        <v>1230148441745.666</v>
      </c>
      <c r="J150" s="6">
        <f>'[1]资源-木石铜粮'!BK148</f>
        <v>1230148441745.666</v>
      </c>
      <c r="K150" s="6">
        <f>'[1]资源-木石铜粮'!BL148</f>
        <v>1230148441745.666</v>
      </c>
      <c r="L150" s="6">
        <f>'[1]资源-木石铜粮'!BM148</f>
        <v>1230148441745.666</v>
      </c>
      <c r="M150" s="6">
        <f>'[1]功能-战损相关'!EM153</f>
        <v>3423119540838.2026</v>
      </c>
      <c r="N150" s="6">
        <f>'[1]功能-战损相关'!EN153</f>
        <v>4183530875336.9043</v>
      </c>
      <c r="O150" s="6">
        <f>'[1]功能-战损相关'!EO153</f>
        <v>4497181496070.9785</v>
      </c>
      <c r="P150" s="6">
        <f>'[1]功能-战损相关'!EP153</f>
        <v>3604987137120.5029</v>
      </c>
      <c r="Q150" s="6">
        <f>'[1]功能-战损相关'!EQ153</f>
        <v>1929103045877.4766</v>
      </c>
      <c r="R150" s="6">
        <f>'[3]功能-圣人研究'!CA150</f>
        <v>227483026367.09534</v>
      </c>
      <c r="S150" s="6">
        <f>'[3]功能-圣人研究'!CB150</f>
        <v>250409351468.84143</v>
      </c>
      <c r="T150" s="6">
        <f>'[3]功能-圣人研究'!CC150</f>
        <v>288319111534.24396</v>
      </c>
      <c r="U150" s="6">
        <f>'[3]功能-圣人研究'!CD150</f>
        <v>349015139361.74878</v>
      </c>
      <c r="V150" s="6">
        <f>'[3]功能-圣人研究'!CE150</f>
        <v>434891784487.15588</v>
      </c>
      <c r="X150" s="6">
        <v>143</v>
      </c>
      <c r="Y150" s="6">
        <f>[4]士兵相关信息!AI149</f>
        <v>19238402697.845154</v>
      </c>
      <c r="Z150" s="6">
        <f>[4]士兵相关信息!AJ149</f>
        <v>16258362643.436337</v>
      </c>
      <c r="AA150" s="6">
        <f>[4]士兵相关信息!AK149</f>
        <v>12925978426.4205</v>
      </c>
      <c r="AB150" s="6">
        <f>[4]士兵相关信息!AL149</f>
        <v>9157637465.9647923</v>
      </c>
      <c r="AC150" s="6">
        <f>[4]士兵相关信息!AM149</f>
        <v>4853493716.4193516</v>
      </c>
    </row>
    <row r="151" spans="7:29" x14ac:dyDescent="0.2">
      <c r="G151" s="6">
        <v>144</v>
      </c>
      <c r="H151" s="6">
        <f>'[1]资源-木石铜粮'!BI149</f>
        <v>1327793081262.7671</v>
      </c>
      <c r="I151" s="6">
        <f>'[1]资源-木石铜粮'!BJ149</f>
        <v>1327793081262.7671</v>
      </c>
      <c r="J151" s="6">
        <f>'[1]资源-木石铜粮'!BK149</f>
        <v>1327793081262.7671</v>
      </c>
      <c r="K151" s="6">
        <f>'[1]资源-木石铜粮'!BL149</f>
        <v>1327793081262.7671</v>
      </c>
      <c r="L151" s="6">
        <f>'[1]资源-木石铜粮'!BM149</f>
        <v>1327793081262.7671</v>
      </c>
      <c r="M151" s="6">
        <f>'[1]功能-战损相关'!EM154</f>
        <v>3782092718171.0205</v>
      </c>
      <c r="N151" s="6">
        <f>'[1]功能-战损相关'!EN154</f>
        <v>4624264744655.0332</v>
      </c>
      <c r="O151" s="6">
        <f>'[1]功能-战损相关'!EO154</f>
        <v>4979947217672.4951</v>
      </c>
      <c r="P151" s="6">
        <f>'[1]功能-战损相关'!EP154</f>
        <v>3996407032042.6182</v>
      </c>
      <c r="Q151" s="6">
        <f>'[1]功能-战损相关'!EQ154</f>
        <v>2127626938013.9719</v>
      </c>
      <c r="R151" s="6">
        <f>'[3]功能-圣人研究'!CA151</f>
        <v>241187075447.53772</v>
      </c>
      <c r="S151" s="6">
        <f>'[3]功能-圣人研究'!CB151</f>
        <v>265520353216.01144</v>
      </c>
      <c r="T151" s="6">
        <f>'[3]功能-圣人研究'!CC151</f>
        <v>310936456403.03735</v>
      </c>
      <c r="U151" s="6">
        <f>'[3]功能-圣人研究'!CD151</f>
        <v>377736669336.54486</v>
      </c>
      <c r="V151" s="6">
        <f>'[3]功能-圣人研究'!CE151</f>
        <v>465487662748.38751</v>
      </c>
      <c r="X151" s="6">
        <v>144</v>
      </c>
      <c r="Y151" s="6">
        <f>[4]士兵相关信息!AI150</f>
        <v>20628240338.030727</v>
      </c>
      <c r="Z151" s="6">
        <f>[4]士兵相关信息!AJ150</f>
        <v>17434304270.797352</v>
      </c>
      <c r="AA151" s="6">
        <f>[4]士兵相关信息!AK150</f>
        <v>13877256169.339565</v>
      </c>
      <c r="AB151" s="6">
        <f>[4]士兵相关信息!AL150</f>
        <v>9840528114.5943146</v>
      </c>
      <c r="AC151" s="6">
        <f>[4]士兵相关信息!AM150</f>
        <v>5200444421.2582121</v>
      </c>
    </row>
    <row r="152" spans="7:29" x14ac:dyDescent="0.2">
      <c r="G152" s="6">
        <v>145</v>
      </c>
      <c r="H152" s="6">
        <f>'[1]资源-木石铜粮'!BI150</f>
        <v>1432724265798.6143</v>
      </c>
      <c r="I152" s="6">
        <f>'[1]资源-木石铜粮'!BJ150</f>
        <v>1432724265798.6143</v>
      </c>
      <c r="J152" s="6">
        <f>'[1]资源-木石铜粮'!BK150</f>
        <v>1432724265798.6143</v>
      </c>
      <c r="K152" s="6">
        <f>'[1]资源-木石铜粮'!BL150</f>
        <v>1432724265798.6143</v>
      </c>
      <c r="L152" s="6">
        <f>'[1]资源-木石铜粮'!BM150</f>
        <v>1432724265798.6143</v>
      </c>
      <c r="M152" s="6">
        <f>'[1]功能-战损相关'!EM155</f>
        <v>4179901130548.6416</v>
      </c>
      <c r="N152" s="6">
        <f>'[1]功能-战损相关'!EN155</f>
        <v>5122950504151.1201</v>
      </c>
      <c r="O152" s="6">
        <f>'[1]功能-战损相关'!EO155</f>
        <v>5516416984006.375</v>
      </c>
      <c r="P152" s="6">
        <f>'[1]功能-战损相关'!EP155</f>
        <v>4407919823564.6689</v>
      </c>
      <c r="Q152" s="6">
        <f>'[1]功能-战损相关'!EQ155</f>
        <v>2342809837239.73</v>
      </c>
      <c r="R152" s="6">
        <f>'[3]功能-圣人研究'!CA152</f>
        <v>256549806735.57031</v>
      </c>
      <c r="S152" s="6">
        <f>'[3]功能-圣人研究'!CB152</f>
        <v>287167982123.14789</v>
      </c>
      <c r="T152" s="6">
        <f>'[3]功能-圣人研究'!CC152</f>
        <v>336501487572.69531</v>
      </c>
      <c r="U152" s="6">
        <f>'[3]功能-圣人研究'!CD152</f>
        <v>404379859198.66052</v>
      </c>
      <c r="V152" s="6">
        <f>'[3]功能-圣人研究'!CE152</f>
        <v>495491478016.84125</v>
      </c>
      <c r="X152" s="6">
        <v>145</v>
      </c>
      <c r="Y152" s="6">
        <f>[4]士兵相关信息!AI151</f>
        <v>22117831438.015728</v>
      </c>
      <c r="Z152" s="6">
        <f>[4]士兵相关信息!AJ151</f>
        <v>18721338535.701485</v>
      </c>
      <c r="AA152" s="6">
        <f>[4]士兵相关信息!AK151</f>
        <v>14900077441.303995</v>
      </c>
      <c r="AB152" s="6">
        <f>[4]士兵相关信息!AL151</f>
        <v>10535811334.401997</v>
      </c>
      <c r="AC152" s="6">
        <f>[4]士兵相关信息!AM151</f>
        <v>5564879340.7098179</v>
      </c>
    </row>
    <row r="153" spans="7:29" x14ac:dyDescent="0.2">
      <c r="G153" s="6">
        <v>146</v>
      </c>
      <c r="H153" s="6">
        <f>'[1]资源-木石铜粮'!BI151</f>
        <v>1546236724592.9778</v>
      </c>
      <c r="I153" s="6">
        <f>'[1]资源-木石铜粮'!BJ151</f>
        <v>1546236724592.9778</v>
      </c>
      <c r="J153" s="6">
        <f>'[1]资源-木石铜粮'!BK151</f>
        <v>1546236724592.9778</v>
      </c>
      <c r="K153" s="6">
        <f>'[1]资源-木石铜粮'!BL151</f>
        <v>1546236724592.9778</v>
      </c>
      <c r="L153" s="6">
        <f>'[1]资源-木石铜粮'!BM151</f>
        <v>1546236724592.9778</v>
      </c>
      <c r="M153" s="6">
        <f>'[1]功能-战损相关'!EM156</f>
        <v>4620307661130.8877</v>
      </c>
      <c r="N153" s="6">
        <f>'[1]功能-战损相关'!EN156</f>
        <v>5662582448702.4941</v>
      </c>
      <c r="O153" s="6">
        <f>'[1]功能-战损相关'!EO156</f>
        <v>6071938695334.9268</v>
      </c>
      <c r="P153" s="6">
        <f>'[1]功能-战损相关'!EP156</f>
        <v>4843175952498.1006</v>
      </c>
      <c r="Q153" s="6">
        <f>'[1]功能-战损相关'!EQ156</f>
        <v>2575487977591.2627</v>
      </c>
      <c r="R153" s="6">
        <f>'[3]功能-圣人研究'!CA153</f>
        <v>277118886421.5152</v>
      </c>
      <c r="S153" s="6">
        <f>'[3]功能-圣人研究'!CB153</f>
        <v>309881221436.93646</v>
      </c>
      <c r="T153" s="6">
        <f>'[3]功能-圣人研究'!CC153</f>
        <v>358768078209.72168</v>
      </c>
      <c r="U153" s="6">
        <f>'[3]功能-圣人研究'!CD153</f>
        <v>429127773868.11987</v>
      </c>
      <c r="V153" s="6">
        <f>'[3]功能-圣人研究'!CE153</f>
        <v>524488482975.21704</v>
      </c>
      <c r="X153" s="6">
        <v>146</v>
      </c>
      <c r="Y153" s="6">
        <f>[4]士兵相关信息!AI152</f>
        <v>23714335649.009857</v>
      </c>
      <c r="Z153" s="6">
        <f>[4]士兵相关信息!AJ152</f>
        <v>20069288713.633476</v>
      </c>
      <c r="AA153" s="6">
        <f>[4]士兵相关信息!AK152</f>
        <v>15926069795.35384</v>
      </c>
      <c r="AB153" s="6">
        <f>[4]士兵相关信息!AL152</f>
        <v>11248569562.254791</v>
      </c>
      <c r="AC153" s="6">
        <f>[4]士兵相关信息!AM152</f>
        <v>5947041997.6437683</v>
      </c>
    </row>
    <row r="154" spans="7:29" x14ac:dyDescent="0.2">
      <c r="G154" s="6">
        <v>147</v>
      </c>
      <c r="H154" s="6">
        <f>'[1]资源-木石铜粮'!BI152</f>
        <v>1668101994942.7039</v>
      </c>
      <c r="I154" s="6">
        <f>'[1]资源-木石铜粮'!BJ152</f>
        <v>1668101994942.7039</v>
      </c>
      <c r="J154" s="6">
        <f>'[1]资源-木石铜粮'!BK152</f>
        <v>1668101994942.7039</v>
      </c>
      <c r="K154" s="6">
        <f>'[1]资源-木石铜粮'!BL152</f>
        <v>1668101994942.7039</v>
      </c>
      <c r="L154" s="6">
        <f>'[1]资源-木石铜粮'!BM152</f>
        <v>1668101994942.7039</v>
      </c>
      <c r="M154" s="6">
        <f>'[1]功能-战损相关'!EM157</f>
        <v>5107650918731.9229</v>
      </c>
      <c r="N154" s="6">
        <f>'[1]功能-战损相关'!EN157</f>
        <v>6231881630942.8418</v>
      </c>
      <c r="O154" s="6">
        <f>'[1]功能-战损相关'!EO157</f>
        <v>6671194267292.8945</v>
      </c>
      <c r="P154" s="6">
        <f>'[1]功能-战损相关'!EP157</f>
        <v>5316942605530.8604</v>
      </c>
      <c r="Q154" s="6">
        <f>'[1]功能-战损相关'!EQ157</f>
        <v>2834489640109.2168</v>
      </c>
      <c r="R154" s="6">
        <f>'[3]功能-圣人研究'!CA154</f>
        <v>299032065311.91827</v>
      </c>
      <c r="S154" s="6">
        <f>'[3]功能-圣人研究'!CB154</f>
        <v>330235157417.37909</v>
      </c>
      <c r="T154" s="6">
        <f>'[3]功能-圣人研究'!CC154</f>
        <v>381203922717.35468</v>
      </c>
      <c r="U154" s="6">
        <f>'[3]功能-圣人研究'!CD154</f>
        <v>454658089870.75793</v>
      </c>
      <c r="V154" s="6">
        <f>'[3]功能-圣人研究'!CE154</f>
        <v>553404264539.00903</v>
      </c>
      <c r="X154" s="6">
        <v>147</v>
      </c>
      <c r="Y154" s="6">
        <f>[4]士兵相关信息!AI153</f>
        <v>25425426495.180809</v>
      </c>
      <c r="Z154" s="6">
        <f>[4]士兵相关信息!AJ153</f>
        <v>21447212954.448906</v>
      </c>
      <c r="AA154" s="6">
        <f>[4]士兵相关信息!AK153</f>
        <v>16998941359.785904</v>
      </c>
      <c r="AB154" s="6">
        <f>[4]士兵相关信息!AL153</f>
        <v>12001055277.305828</v>
      </c>
      <c r="AC154" s="6">
        <f>[4]士兵相关信息!AM153</f>
        <v>6359861574.2069454</v>
      </c>
    </row>
    <row r="155" spans="7:29" x14ac:dyDescent="0.2">
      <c r="G155" s="6">
        <v>148</v>
      </c>
      <c r="H155" s="6">
        <f>'[1]资源-木石铜粮'!BI153</f>
        <v>1800054191780.0332</v>
      </c>
      <c r="I155" s="6">
        <f>'[1]资源-木石铜粮'!BJ153</f>
        <v>1800054191780.0332</v>
      </c>
      <c r="J155" s="6">
        <f>'[1]资源-木石铜粮'!BK153</f>
        <v>1800054191780.0332</v>
      </c>
      <c r="K155" s="6">
        <f>'[1]资源-木石铜粮'!BL153</f>
        <v>1800054191780.0332</v>
      </c>
      <c r="L155" s="6">
        <f>'[1]资源-木石铜粮'!BM153</f>
        <v>1800054191780.0332</v>
      </c>
      <c r="M155" s="6">
        <f>'[1]功能-战损相关'!EM158</f>
        <v>5646405269160.0029</v>
      </c>
      <c r="N155" s="6">
        <f>'[1]功能-战损相关'!EN158</f>
        <v>6891887558676.0703</v>
      </c>
      <c r="O155" s="6">
        <f>'[1]功能-战损相关'!EO158</f>
        <v>7385389108461.04</v>
      </c>
      <c r="P155" s="6">
        <f>'[1]功能-战损相关'!EP158</f>
        <v>5899497495529.5049</v>
      </c>
      <c r="Q155" s="6">
        <f>'[1]功能-战损相关'!EQ158</f>
        <v>3137030653665.3027</v>
      </c>
      <c r="R155" s="6">
        <f>'[3]功能-圣人研究'!CA155</f>
        <v>319462838408.22888</v>
      </c>
      <c r="S155" s="6">
        <f>'[3]功能-圣人研究'!CB155</f>
        <v>352693773486.25934</v>
      </c>
      <c r="T155" s="6">
        <f>'[3]功能-圣人研究'!CC155</f>
        <v>405784867419.81067</v>
      </c>
      <c r="U155" s="6">
        <f>'[3]功能-圣人研究'!CD155</f>
        <v>482662935247.16516</v>
      </c>
      <c r="V155" s="6">
        <f>'[3]功能-圣人研究'!CE155</f>
        <v>594206822921.98083</v>
      </c>
      <c r="X155" s="6">
        <v>148</v>
      </c>
      <c r="Y155" s="6">
        <f>[4]士兵相关信息!AI154</f>
        <v>27259328256.09565</v>
      </c>
      <c r="Z155" s="6">
        <f>[4]士兵相关信息!AJ154</f>
        <v>22995576211.189312</v>
      </c>
      <c r="AA155" s="6">
        <f>[4]士兵相关信息!AK154</f>
        <v>18238975997.08054</v>
      </c>
      <c r="AB155" s="6">
        <f>[4]士兵相关信息!AL154</f>
        <v>12898809245.859776</v>
      </c>
      <c r="AC155" s="6">
        <f>[4]士兵相关信息!AM154</f>
        <v>6828044260.4095087</v>
      </c>
    </row>
    <row r="156" spans="7:29" x14ac:dyDescent="0.2">
      <c r="G156" s="6">
        <v>149</v>
      </c>
      <c r="H156" s="6">
        <f>'[1]资源-木石铜粮'!BI154</f>
        <v>1941659809100.9292</v>
      </c>
      <c r="I156" s="6">
        <f>'[1]资源-木石铜粮'!BJ154</f>
        <v>1941659809100.9292</v>
      </c>
      <c r="J156" s="6">
        <f>'[1]资源-木石铜粮'!BK154</f>
        <v>1941659809100.9292</v>
      </c>
      <c r="K156" s="6">
        <f>'[1]资源-木石铜粮'!BL154</f>
        <v>1941659809100.9292</v>
      </c>
      <c r="L156" s="6">
        <f>'[1]资源-木石铜粮'!BM154</f>
        <v>1941659809100.9292</v>
      </c>
      <c r="M156" s="6">
        <f>'[1]功能-战损相关'!EM159</f>
        <v>6241774696135.71</v>
      </c>
      <c r="N156" s="6">
        <f>'[1]功能-战损相关'!EN159</f>
        <v>7623706543645.8223</v>
      </c>
      <c r="O156" s="6">
        <f>'[1]功能-战损相关'!EO159</f>
        <v>8178151346855.6279</v>
      </c>
      <c r="P156" s="6">
        <f>'[1]功能-战损相关'!EP159</f>
        <v>6530194826633.418</v>
      </c>
      <c r="Q156" s="6">
        <f>'[1]功能-战损相关'!EQ159</f>
        <v>3472836014149.1235</v>
      </c>
      <c r="R156" s="6">
        <f>'[3]功能-圣人研究'!CA156</f>
        <v>341359998831.95514</v>
      </c>
      <c r="S156" s="6">
        <f>'[3]功能-圣人研究'!CB156</f>
        <v>374835700418.9353</v>
      </c>
      <c r="T156" s="6">
        <f>'[3]功能-圣人研究'!CC156</f>
        <v>430490896086.5741</v>
      </c>
      <c r="U156" s="6">
        <f>'[3]功能-圣人研究'!CD156</f>
        <v>521903210786.25226</v>
      </c>
      <c r="V156" s="6">
        <f>'[3]功能-圣人研究'!CE156</f>
        <v>666403940321.85095</v>
      </c>
      <c r="X156" s="6">
        <v>149</v>
      </c>
      <c r="Y156" s="6">
        <f>[4]士兵相关信息!AI155</f>
        <v>29224855496.342758</v>
      </c>
      <c r="Z156" s="6">
        <f>[4]士兵相关信息!AJ155</f>
        <v>24660940804.142746</v>
      </c>
      <c r="AA156" s="6">
        <f>[4]士兵相关信息!AK155</f>
        <v>19574668396.428658</v>
      </c>
      <c r="AB156" s="6">
        <f>[4]士兵相关信息!AL155</f>
        <v>13842418917.340504</v>
      </c>
      <c r="AC156" s="6">
        <f>[4]士兵相关信息!AM155</f>
        <v>7332961570.7210522</v>
      </c>
    </row>
    <row r="157" spans="7:29" x14ac:dyDescent="0.2">
      <c r="G157" s="6">
        <v>150</v>
      </c>
      <c r="H157" s="6">
        <f>'[1]资源-木石铜粮'!BI155</f>
        <v>2098023364502.4268</v>
      </c>
      <c r="I157" s="6">
        <f>'[1]资源-木石铜粮'!BJ155</f>
        <v>2098023364502.4268</v>
      </c>
      <c r="J157" s="6">
        <f>'[1]资源-木石铜粮'!BK155</f>
        <v>2098023364502.4268</v>
      </c>
      <c r="K157" s="6">
        <f>'[1]资源-木石铜粮'!BL155</f>
        <v>2098023364502.4268</v>
      </c>
      <c r="L157" s="6">
        <f>'[1]资源-木石铜粮'!BM155</f>
        <v>2098023364502.4268</v>
      </c>
      <c r="M157" s="6">
        <f>'[1]功能-战损相关'!EM160</f>
        <v>6898649798395.1924</v>
      </c>
      <c r="N157" s="6">
        <f>'[1]功能-战损相关'!EN160</f>
        <v>8428738542973.4639</v>
      </c>
      <c r="O157" s="6">
        <f>'[1]功能-战损相关'!EO160</f>
        <v>9044343993336.1855</v>
      </c>
      <c r="P157" s="6">
        <f>'[1]功能-战损相关'!EP160</f>
        <v>7226407922423.6475</v>
      </c>
      <c r="Q157" s="6">
        <f>'[1]功能-战损相关'!EQ160</f>
        <v>3858519980875.9902</v>
      </c>
      <c r="R157" s="6">
        <f>'[3]功能-圣人研究'!CA157</f>
        <v>361835702240.07776</v>
      </c>
      <c r="S157" s="6">
        <f>'[3]功能-圣人研究'!CB157</f>
        <v>397547380570.12683</v>
      </c>
      <c r="T157" s="6">
        <f>'[3]功能-圣人研究'!CC157</f>
        <v>468132523604.92133</v>
      </c>
      <c r="U157" s="6">
        <f>'[3]功能-圣人研究'!CD157</f>
        <v>582712380266.21509</v>
      </c>
      <c r="V157" s="6">
        <f>'[3]功能-圣人研究'!CE157</f>
        <v>745422351164.60913</v>
      </c>
      <c r="X157" s="6">
        <v>150</v>
      </c>
      <c r="Y157" s="6">
        <f>[4]士兵相关信息!AI156</f>
        <v>31331455432.331764</v>
      </c>
      <c r="Z157" s="6">
        <f>[4]士兵相关信息!AJ156</f>
        <v>26439964450.085464</v>
      </c>
      <c r="AA157" s="6">
        <f>[4]士兵相关信息!AK156</f>
        <v>20991763905.464474</v>
      </c>
      <c r="AB157" s="6">
        <f>[4]士兵相关信息!AL156</f>
        <v>14854386722.877672</v>
      </c>
      <c r="AC157" s="6">
        <f>[4]士兵相关信息!AM156</f>
        <v>7896559302.4558592</v>
      </c>
    </row>
    <row r="158" spans="7:29" x14ac:dyDescent="0.2">
      <c r="G158" s="6">
        <v>151</v>
      </c>
      <c r="H158" s="6">
        <f>'[1]资源-木石铜粮'!BI156</f>
        <v>2265966031318.4624</v>
      </c>
      <c r="I158" s="6">
        <f>'[1]资源-木石铜粮'!BJ156</f>
        <v>2265966031318.4624</v>
      </c>
      <c r="J158" s="6">
        <f>'[1]资源-木石铜粮'!BK156</f>
        <v>2265966031318.4624</v>
      </c>
      <c r="K158" s="6">
        <f>'[1]资源-木石铜粮'!BL156</f>
        <v>2265966031318.4624</v>
      </c>
      <c r="L158" s="6">
        <f>'[1]资源-木石铜粮'!BM156</f>
        <v>2265966031318.4624</v>
      </c>
      <c r="M158" s="6">
        <f>'[1]功能-战损相关'!EM161</f>
        <v>7622576205282.6152</v>
      </c>
      <c r="N158" s="6">
        <f>'[1]功能-战损相关'!EN161</f>
        <v>9322101676712.2617</v>
      </c>
      <c r="O158" s="6">
        <f>'[1]功能-战损相关'!EO161</f>
        <v>10007121196514.184</v>
      </c>
      <c r="P158" s="6">
        <f>'[1]功能-战损相关'!EP161</f>
        <v>8041512789824.3623</v>
      </c>
      <c r="Q158" s="6">
        <f>'[1]功能-战损相关'!EQ161</f>
        <v>4358517400384.8486</v>
      </c>
      <c r="R158" s="6">
        <f>'[3]功能-圣人研究'!CA158</f>
        <v>383586609959.81396</v>
      </c>
      <c r="S158" s="6">
        <f>'[3]功能-圣人研究'!CB158</f>
        <v>436047736359.95563</v>
      </c>
      <c r="T158" s="6">
        <f>'[3]功能-圣人研究'!CC158</f>
        <v>523201957437.9259</v>
      </c>
      <c r="U158" s="6">
        <f>'[3]功能-圣人研究'!CD158</f>
        <v>651743508542.00586</v>
      </c>
      <c r="V158" s="6">
        <f>'[3]功能-圣人研究'!CE158</f>
        <v>844145635379.47253</v>
      </c>
      <c r="X158" s="6">
        <v>151</v>
      </c>
      <c r="Y158" s="6">
        <f>[4]士兵相关信息!AI157</f>
        <v>33589253339.905403</v>
      </c>
      <c r="Z158" s="6">
        <f>[4]士兵相关信息!AJ157</f>
        <v>28360160430.194431</v>
      </c>
      <c r="AA158" s="6">
        <f>[4]士兵相关信息!AK157</f>
        <v>22524280699.772446</v>
      </c>
      <c r="AB158" s="6">
        <f>[4]士兵相关信息!AL157</f>
        <v>16007092557.651657</v>
      </c>
      <c r="AC158" s="6">
        <f>[4]士兵相关信息!AM157</f>
        <v>8607154240.5174313</v>
      </c>
    </row>
    <row r="159" spans="7:29" x14ac:dyDescent="0.2">
      <c r="G159" s="6">
        <v>152</v>
      </c>
      <c r="H159" s="6">
        <f>'[1]资源-木石铜粮'!BI157</f>
        <v>2447590236657.1538</v>
      </c>
      <c r="I159" s="6">
        <f>'[1]资源-木石铜粮'!BJ157</f>
        <v>2447590236657.1538</v>
      </c>
      <c r="J159" s="6">
        <f>'[1]资源-木石铜粮'!BK157</f>
        <v>2447590236657.1538</v>
      </c>
      <c r="K159" s="6">
        <f>'[1]资源-木石铜粮'!BL157</f>
        <v>2447590236657.1538</v>
      </c>
      <c r="L159" s="6">
        <f>'[1]资源-木石铜粮'!BM157</f>
        <v>2447590236657.1538</v>
      </c>
      <c r="M159" s="6">
        <f>'[1]功能-战损相关'!EM162</f>
        <v>8419785994601.1094</v>
      </c>
      <c r="N159" s="6">
        <f>'[1]功能-战损相关'!EN162</f>
        <v>10296087861957.182</v>
      </c>
      <c r="O159" s="6">
        <f>'[1]功能-战损相关'!EO162</f>
        <v>11142642099190.109</v>
      </c>
      <c r="P159" s="6">
        <f>'[1]功能-战损相关'!EP162</f>
        <v>9053300987025.1387</v>
      </c>
      <c r="Q159" s="6">
        <f>'[1]功能-战损相关'!EQ162</f>
        <v>7832621362515.6934</v>
      </c>
      <c r="R159" s="6">
        <f>'[3]功能-圣人研究'!CA159</f>
        <v>425055549516.07312</v>
      </c>
      <c r="S159" s="6">
        <f>'[3]功能-圣人研究'!CB159</f>
        <v>485394020467.35486</v>
      </c>
      <c r="T159" s="6">
        <f>'[3]功能-圣人研究'!CC159</f>
        <v>583616117276.50232</v>
      </c>
      <c r="U159" s="6">
        <f>'[3]功能-圣人研究'!CD159</f>
        <v>734474083879.15991</v>
      </c>
      <c r="V159" s="6">
        <f>'[3]功能-圣人研究'!CE159</f>
        <v>877691053453.5</v>
      </c>
      <c r="X159" s="6">
        <v>152</v>
      </c>
      <c r="Y159" s="6">
        <f>[4]士兵相关信息!AI158</f>
        <v>36009101221.012871</v>
      </c>
      <c r="Z159" s="6">
        <f>[4]士兵相关信息!AJ158</f>
        <v>30397463111.784397</v>
      </c>
      <c r="AA159" s="6">
        <f>[4]士兵相关信息!AK158</f>
        <v>24283630179.718567</v>
      </c>
      <c r="AB159" s="6">
        <f>[4]士兵相关信息!AL158</f>
        <v>17399860546.388012</v>
      </c>
      <c r="AC159" s="6">
        <f>[4]士兵相关信息!AM158</f>
        <v>13425434873.211273</v>
      </c>
    </row>
    <row r="160" spans="7:29" x14ac:dyDescent="0.2">
      <c r="G160" s="6">
        <v>153</v>
      </c>
      <c r="H160" s="6">
        <f>'[1]资源-木石铜粮'!BI158</f>
        <v>2642770704810.063</v>
      </c>
      <c r="I160" s="6">
        <f>'[1]资源-木石铜粮'!BJ158</f>
        <v>2642770704810.063</v>
      </c>
      <c r="J160" s="6">
        <f>'[1]资源-木石铜粮'!BK158</f>
        <v>2642770704810.063</v>
      </c>
      <c r="K160" s="6">
        <f>'[1]资源-木石铜粮'!BL158</f>
        <v>2642770704810.063</v>
      </c>
      <c r="L160" s="6">
        <f>'[1]资源-木石铜粮'!BM158</f>
        <v>2642770704810.063</v>
      </c>
      <c r="M160" s="6">
        <f>'[1]功能-战损相关'!EM163</f>
        <v>9297391882242.4043</v>
      </c>
      <c r="N160" s="6">
        <f>'[1]功能-战损相关'!EN163</f>
        <v>11492030256177.975</v>
      </c>
      <c r="O160" s="6">
        <f>'[1]功能-战损相关'!EO163</f>
        <v>12496587562536.955</v>
      </c>
      <c r="P160" s="6">
        <f>'[1]功能-战损相关'!EP163</f>
        <v>13304045906282.113</v>
      </c>
      <c r="Q160" s="6">
        <f>'[1]功能-战损相关'!EQ163</f>
        <v>14967016778521.281</v>
      </c>
      <c r="R160" s="6">
        <f>'[3]功能-圣人研究'!CA160</f>
        <v>473087910563.59424</v>
      </c>
      <c r="S160" s="6">
        <f>'[3]功能-圣人研究'!CB160</f>
        <v>542968479792.09711</v>
      </c>
      <c r="T160" s="6">
        <f>'[3]功能-圣人研究'!CC160</f>
        <v>655460264775.32092</v>
      </c>
      <c r="U160" s="6">
        <f>'[3]功能-圣人研究'!CD160</f>
        <v>760665579659.70007</v>
      </c>
      <c r="V160" s="6">
        <f>'[3]功能-圣人研究'!CE160</f>
        <v>877691053453.5</v>
      </c>
      <c r="X160" s="6">
        <v>153</v>
      </c>
      <c r="Y160" s="6">
        <f>[4]士兵相关信息!AI159</f>
        <v>38602629963.358543</v>
      </c>
      <c r="Z160" s="6">
        <f>[4]士兵相关信息!AJ159</f>
        <v>32832200055.98925</v>
      </c>
      <c r="AA160" s="6">
        <f>[4]士兵相关信息!AK159</f>
        <v>26326015054.155769</v>
      </c>
      <c r="AB160" s="6">
        <f>[4]士兵相关信息!AL159</f>
        <v>23111383857.49374</v>
      </c>
      <c r="AC160" s="6">
        <f>[4]士兵相关信息!AM159</f>
        <v>23111694421.071926</v>
      </c>
    </row>
    <row r="161" spans="7:29" x14ac:dyDescent="0.2">
      <c r="G161" s="6">
        <v>154</v>
      </c>
      <c r="H161" s="6">
        <f>'[1]资源-木石铜粮'!BI159</f>
        <v>2853647372106.3716</v>
      </c>
      <c r="I161" s="6">
        <f>'[1]资源-木石铜粮'!BJ159</f>
        <v>2853647372106.3716</v>
      </c>
      <c r="J161" s="6">
        <f>'[1]资源-木石铜粮'!BK159</f>
        <v>2853647372106.3716</v>
      </c>
      <c r="K161" s="6">
        <f>'[1]资源-木石铜粮'!BL159</f>
        <v>2853647372106.3716</v>
      </c>
      <c r="L161" s="6">
        <f>'[1]资源-木石铜粮'!BM159</f>
        <v>2853647372106.3716</v>
      </c>
      <c r="M161" s="6">
        <f>'[1]功能-战损相关'!EM164</f>
        <v>10262648908483.125</v>
      </c>
      <c r="N161" s="6">
        <f>'[1]功能-战损相关'!EN164</f>
        <v>12768618966122.316</v>
      </c>
      <c r="O161" s="6">
        <f>'[1]功能-战损相关'!EO164</f>
        <v>16659318797599.234</v>
      </c>
      <c r="P161" s="6">
        <f>'[1]功能-战损相关'!EP164</f>
        <v>20567497676858.051</v>
      </c>
      <c r="Q161" s="6">
        <f>'[1]功能-战损相关'!EQ164</f>
        <v>22016140099684.219</v>
      </c>
      <c r="R161" s="6">
        <f>'[3]功能-圣人研究'!CA161</f>
        <v>519376992028.83942</v>
      </c>
      <c r="S161" s="6">
        <f>'[3]功能-圣人研究'!CB161</f>
        <v>596825944987.34692</v>
      </c>
      <c r="T161" s="6">
        <f>'[3]功能-圣人研究'!CC161</f>
        <v>672896474314.34998</v>
      </c>
      <c r="U161" s="6">
        <f>'[3]功能-圣人研究'!CD161</f>
        <v>760665579659.70007</v>
      </c>
      <c r="V161" s="6">
        <f>'[3]功能-圣人研究'!CE161</f>
        <v>877691053453.5</v>
      </c>
      <c r="X161" s="6">
        <v>154</v>
      </c>
      <c r="Y161" s="6">
        <f>[4]士兵相关信息!AI160</f>
        <v>41382305243.729698</v>
      </c>
      <c r="Z161" s="6">
        <f>[4]士兵相关信息!AJ160</f>
        <v>35363732398.830704</v>
      </c>
      <c r="AA161" s="6">
        <f>[4]士兵相关信息!AK160</f>
        <v>32458264591.411858</v>
      </c>
      <c r="AB161" s="6">
        <f>[4]士兵相关信息!AL160</f>
        <v>32665551289.882042</v>
      </c>
      <c r="AC161" s="6">
        <f>[4]士兵相关信息!AM160</f>
        <v>32665861853.460228</v>
      </c>
    </row>
    <row r="162" spans="7:29" x14ac:dyDescent="0.2">
      <c r="G162" s="6">
        <v>155</v>
      </c>
      <c r="H162" s="6">
        <f>'[1]资源-木石铜粮'!BI160</f>
        <v>3080464754393.7632</v>
      </c>
      <c r="I162" s="6">
        <f>'[1]资源-木石铜粮'!BJ160</f>
        <v>3080464754393.7632</v>
      </c>
      <c r="J162" s="6">
        <f>'[1]资源-木石铜粮'!BK160</f>
        <v>3080464754393.7632</v>
      </c>
      <c r="K162" s="6">
        <f>'[1]资源-木石铜粮'!BL160</f>
        <v>3080464754393.7632</v>
      </c>
      <c r="L162" s="6">
        <f>'[1]资源-木石铜粮'!BM160</f>
        <v>3080464754393.7632</v>
      </c>
      <c r="M162" s="6">
        <f>'[1]功能-战损相关'!EM165</f>
        <v>11323918298234.801</v>
      </c>
      <c r="N162" s="6">
        <f>'[1]功能-战损相关'!EN165</f>
        <v>16291916704222.406</v>
      </c>
      <c r="O162" s="6">
        <f>'[1]功能-战损相关'!EO165</f>
        <v>23623096875368.441</v>
      </c>
      <c r="P162" s="6">
        <f>'[1]功能-战损相关'!EP165</f>
        <v>28065167450545.758</v>
      </c>
      <c r="Q162" s="6">
        <f>'[1]功能-战损相关'!EQ165</f>
        <v>29371784899941.066</v>
      </c>
      <c r="R162" s="6">
        <f>'[3]功能-圣人研究'!CA162</f>
        <v>567092772205.18933</v>
      </c>
      <c r="S162" s="6">
        <f>'[3]功能-圣人研究'!CB162</f>
        <v>614383737417.45007</v>
      </c>
      <c r="T162" s="6">
        <f>'[3]功能-圣人研究'!CC162</f>
        <v>672896474314.34998</v>
      </c>
      <c r="U162" s="6">
        <f>'[3]功能-圣人研究'!CD162</f>
        <v>760665579659.70007</v>
      </c>
      <c r="V162" s="6">
        <f>'[3]功能-圣人研究'!CE162</f>
        <v>877691053453.5</v>
      </c>
      <c r="X162" s="6">
        <v>155</v>
      </c>
      <c r="Y162" s="6">
        <f>[4]士兵相关信息!AI161</f>
        <v>44361487443.699707</v>
      </c>
      <c r="Z162" s="6">
        <f>[4]士兵相关信息!AJ161</f>
        <v>42190520243.298653</v>
      </c>
      <c r="AA162" s="6">
        <f>[4]士兵相关信息!AK161</f>
        <v>42501958786.75724</v>
      </c>
      <c r="AB162" s="6">
        <f>[4]士兵相关信息!AL161</f>
        <v>42501709636.170433</v>
      </c>
      <c r="AC162" s="6">
        <f>[4]士兵相关信息!AM161</f>
        <v>42635479255.782715</v>
      </c>
    </row>
    <row r="163" spans="7:29" x14ac:dyDescent="0.2">
      <c r="G163" s="6">
        <v>156</v>
      </c>
      <c r="H163" s="6">
        <f>'[1]资源-木石铜粮'!BI161</f>
        <v>3239285345775.1138</v>
      </c>
      <c r="I163" s="6">
        <f>'[1]资源-木石铜粮'!BJ161</f>
        <v>3239285345775.1138</v>
      </c>
      <c r="J163" s="6">
        <f>'[1]资源-木石铜粮'!BK161</f>
        <v>3239285345775.1138</v>
      </c>
      <c r="K163" s="6">
        <f>'[1]资源-木石铜粮'!BL161</f>
        <v>3239285345775.1138</v>
      </c>
      <c r="L163" s="6">
        <f>'[1]资源-木石铜粮'!BM161</f>
        <v>3239285345775.1138</v>
      </c>
      <c r="M163" s="6">
        <f>'[1]功能-战损相关'!EM166</f>
        <v>12487270468681.6</v>
      </c>
      <c r="N163" s="6">
        <f>'[1]功能-战损相关'!EN166</f>
        <v>19119054141313.871</v>
      </c>
      <c r="O163" s="6">
        <f>'[1]功能-战损相关'!EO166</f>
        <v>27468852262037.648</v>
      </c>
      <c r="P163" s="6">
        <f>'[1]功能-战损相关'!EP166</f>
        <v>32279933908241.699</v>
      </c>
      <c r="Q163" s="6">
        <f>'[1]功能-战损相关'!EQ166</f>
        <v>33458427627049.383</v>
      </c>
      <c r="R163" s="6">
        <f>'[3]功能-圣人研究'!CA163</f>
        <v>585127368969</v>
      </c>
      <c r="S163" s="6">
        <f>'[3]功能-圣人研究'!CB163</f>
        <v>614383737417.45007</v>
      </c>
      <c r="T163" s="6">
        <f>'[3]功能-圣人研究'!CC163</f>
        <v>672896474314.34998</v>
      </c>
      <c r="U163" s="6">
        <f>'[3]功能-圣人研究'!CD163</f>
        <v>760665579659.70007</v>
      </c>
      <c r="V163" s="6">
        <f>'[3]功能-圣人研究'!CE163</f>
        <v>877691053453.5</v>
      </c>
      <c r="X163" s="6">
        <v>156</v>
      </c>
      <c r="Y163" s="6">
        <f>[4]士兵相关信息!AI162</f>
        <v>47554495865.687958</v>
      </c>
      <c r="Z163" s="6">
        <f>[4]士兵相关信息!AJ162</f>
        <v>47554462643.441658</v>
      </c>
      <c r="AA163" s="6">
        <f>[4]士兵相关信息!AK162</f>
        <v>48031290327.154236</v>
      </c>
      <c r="AB163" s="6">
        <f>[4]士兵相关信息!AL162</f>
        <v>48031041176.567421</v>
      </c>
      <c r="AC163" s="6">
        <f>[4]士兵相关信息!AM162</f>
        <v>48174389821.445679</v>
      </c>
    </row>
    <row r="164" spans="7:29" x14ac:dyDescent="0.2">
      <c r="G164" s="6">
        <v>157</v>
      </c>
      <c r="H164" s="6">
        <f>'[1]资源-木石铜粮'!BI162</f>
        <v>3360440965160.252</v>
      </c>
      <c r="I164" s="6">
        <f>'[1]资源-木石铜粮'!BJ162</f>
        <v>3360440965160.252</v>
      </c>
      <c r="J164" s="6">
        <f>'[1]资源-木石铜粮'!BK162</f>
        <v>3360440965160.252</v>
      </c>
      <c r="K164" s="6">
        <f>'[1]资源-木石铜粮'!BL162</f>
        <v>3360440965160.252</v>
      </c>
      <c r="L164" s="6">
        <f>'[1]资源-木石铜粮'!BM162</f>
        <v>3360440965160.252</v>
      </c>
      <c r="M164" s="6">
        <f>'[1]功能-战损相关'!EM167</f>
        <v>13760020938940.117</v>
      </c>
      <c r="N164" s="6">
        <f>'[1]功能-战损相关'!EN167</f>
        <v>20928265078250.777</v>
      </c>
      <c r="O164" s="6">
        <f>'[1]功能-战损相关'!EO167</f>
        <v>29872847736711.238</v>
      </c>
      <c r="P164" s="6">
        <f>'[1]功能-战损相关'!EP167</f>
        <v>34914599142014.387</v>
      </c>
      <c r="Q164" s="6">
        <f>'[1]功能-战损相关'!EQ167</f>
        <v>35903049805918.367</v>
      </c>
      <c r="R164" s="6">
        <f>'[3]功能-圣人研究'!CA164</f>
        <v>585127368969</v>
      </c>
      <c r="S164" s="6">
        <f>'[3]功能-圣人研究'!CB164</f>
        <v>614383737417.45007</v>
      </c>
      <c r="T164" s="6">
        <f>'[3]功能-圣人研究'!CC164</f>
        <v>672896474314.34998</v>
      </c>
      <c r="U164" s="6">
        <f>'[3]功能-圣人研究'!CD164</f>
        <v>760665579659.70007</v>
      </c>
      <c r="V164" s="6">
        <f>'[3]功能-圣人研究'!CE164</f>
        <v>877691053453.5</v>
      </c>
      <c r="X164" s="6">
        <v>157</v>
      </c>
      <c r="Y164" s="6">
        <f>[4]士兵相关信息!AI163</f>
        <v>50976677558.029861</v>
      </c>
      <c r="Z164" s="6">
        <f>[4]士兵相关信息!AJ163</f>
        <v>50976644335.783554</v>
      </c>
      <c r="AA164" s="6">
        <f>[4]士兵相关信息!AK163</f>
        <v>51487693836.419556</v>
      </c>
      <c r="AB164" s="6">
        <f>[4]士兵相关信息!AL163</f>
        <v>51487444685.832741</v>
      </c>
      <c r="AC164" s="6">
        <f>[4]士兵相关信息!AM163</f>
        <v>51487755249.410927</v>
      </c>
    </row>
    <row r="165" spans="7:29" x14ac:dyDescent="0.2">
      <c r="G165" s="6">
        <v>158</v>
      </c>
      <c r="H165" s="6">
        <f>'[1]资源-木石铜粮'!BI163</f>
        <v>3490631767917.3867</v>
      </c>
      <c r="I165" s="6">
        <f>'[1]资源-木石铜粮'!BJ163</f>
        <v>3490631767917.3867</v>
      </c>
      <c r="J165" s="6">
        <f>'[1]资源-木石铜粮'!BK163</f>
        <v>3490631767917.3867</v>
      </c>
      <c r="K165" s="6">
        <f>'[1]资源-木石铜粮'!BL163</f>
        <v>3490631767917.3867</v>
      </c>
      <c r="L165" s="6">
        <f>'[1]资源-木石铜粮'!BM163</f>
        <v>3490631767917.3867</v>
      </c>
      <c r="M165" s="6">
        <f>'[1]功能-战损相关'!EM168</f>
        <v>15133910438066.879</v>
      </c>
      <c r="N165" s="6">
        <f>'[1]功能-战损相关'!EN168</f>
        <v>22867329114843.734</v>
      </c>
      <c r="O165" s="6">
        <f>'[1]功能-战损相关'!EO168</f>
        <v>32449386097084.488</v>
      </c>
      <c r="P165" s="6">
        <f>'[1]功能-战损相关'!EP168</f>
        <v>37738363283729.313</v>
      </c>
      <c r="Q165" s="6">
        <f>'[1]功能-战损相关'!EQ168</f>
        <v>38636239810181.375</v>
      </c>
      <c r="R165" s="6">
        <f>'[3]功能-圣人研究'!CA165</f>
        <v>585127368969</v>
      </c>
      <c r="S165" s="6">
        <f>'[3]功能-圣人研究'!CB165</f>
        <v>614383737417.45007</v>
      </c>
      <c r="T165" s="6">
        <f>'[3]功能-圣人研究'!CC165</f>
        <v>672896474314.34998</v>
      </c>
      <c r="U165" s="6">
        <f>'[3]功能-圣人研究'!CD165</f>
        <v>760665579659.70007</v>
      </c>
      <c r="V165" s="6">
        <f>'[3]功能-圣人研究'!CE165</f>
        <v>877691053453.5</v>
      </c>
      <c r="X165" s="6">
        <v>158</v>
      </c>
      <c r="Y165" s="6">
        <f>[4]士兵相关信息!AI164</f>
        <v>54644481079.859543</v>
      </c>
      <c r="Z165" s="6">
        <f>[4]士兵相关信息!AJ164</f>
        <v>54644447857.613235</v>
      </c>
      <c r="AA165" s="6">
        <f>[4]士兵相关信息!AK164</f>
        <v>55192175393.467529</v>
      </c>
      <c r="AB165" s="6">
        <f>[4]士兵相关信息!AL164</f>
        <v>55191926242.880714</v>
      </c>
      <c r="AC165" s="6">
        <f>[4]士兵相关信息!AM164</f>
        <v>55192236806.4589</v>
      </c>
    </row>
    <row r="166" spans="7:29" x14ac:dyDescent="0.2">
      <c r="G166" s="6">
        <v>159</v>
      </c>
      <c r="H166" s="6">
        <f>'[1]资源-木石铜粮'!BI164</f>
        <v>3630532555078.1167</v>
      </c>
      <c r="I166" s="6">
        <f>'[1]资源-木石铜粮'!BJ164</f>
        <v>3630532555078.1167</v>
      </c>
      <c r="J166" s="6">
        <f>'[1]资源-木石铜粮'!BK164</f>
        <v>3630532555078.1167</v>
      </c>
      <c r="K166" s="6">
        <f>'[1]资源-木石铜粮'!BL164</f>
        <v>3630532555078.1167</v>
      </c>
      <c r="L166" s="6">
        <f>'[1]资源-木石铜粮'!BM164</f>
        <v>3630532555078.1167</v>
      </c>
      <c r="M166" s="6">
        <f>'[1]功能-战损相关'!EM169</f>
        <v>16606408487122.199</v>
      </c>
      <c r="N166" s="6">
        <f>'[1]功能-战损相关'!EN169</f>
        <v>24945566257676.074</v>
      </c>
      <c r="O166" s="6">
        <f>'[1]功能-战损相关'!EO169</f>
        <v>35210851343499.992</v>
      </c>
      <c r="P166" s="6">
        <f>'[1]功能-战损相关'!EP169</f>
        <v>40764798616771.273</v>
      </c>
      <c r="Q166" s="6">
        <f>'[1]功能-战损相关'!EQ169</f>
        <v>41565600231709.969</v>
      </c>
      <c r="R166" s="6">
        <f>'[3]功能-圣人研究'!CA166</f>
        <v>585127368969</v>
      </c>
      <c r="S166" s="6">
        <f>'[3]功能-圣人研究'!CB166</f>
        <v>614383737417.45007</v>
      </c>
      <c r="T166" s="6">
        <f>'[3]功能-圣人研究'!CC166</f>
        <v>672896474314.34998</v>
      </c>
      <c r="U166" s="6">
        <f>'[3]功能-圣人研究'!CD166</f>
        <v>760665579659.70007</v>
      </c>
      <c r="V166" s="6">
        <f>'[3]功能-圣人研究'!CE166</f>
        <v>877691053453.5</v>
      </c>
      <c r="X166" s="6">
        <v>159</v>
      </c>
      <c r="Y166" s="6">
        <f>[4]士兵相关信息!AI165</f>
        <v>58575535560.35376</v>
      </c>
      <c r="Z166" s="6">
        <f>[4]士兵相关信息!AJ165</f>
        <v>58575502338.107452</v>
      </c>
      <c r="AA166" s="6">
        <f>[4]士兵相关信息!AK165</f>
        <v>59162540418.766693</v>
      </c>
      <c r="AB166" s="6">
        <f>[4]士兵相关信息!AL165</f>
        <v>59162291268.179871</v>
      </c>
      <c r="AC166" s="6">
        <f>[4]士兵相关信息!AM165</f>
        <v>59162601831.758057</v>
      </c>
    </row>
    <row r="167" spans="7:29" x14ac:dyDescent="0.2">
      <c r="G167" s="6">
        <v>160</v>
      </c>
      <c r="H167" s="6">
        <f>'[1]资源-木石铜粮'!BI165</f>
        <v>3780868449173.1655</v>
      </c>
      <c r="I167" s="6">
        <f>'[1]资源-木石铜粮'!BJ165</f>
        <v>3780868449173.1655</v>
      </c>
      <c r="J167" s="6">
        <f>'[1]资源-木石铜粮'!BK165</f>
        <v>3780868449173.1655</v>
      </c>
      <c r="K167" s="6">
        <f>'[1]资源-木石铜粮'!BL165</f>
        <v>3780868449173.1655</v>
      </c>
      <c r="L167" s="6">
        <f>'[1]资源-木石铜粮'!BM165</f>
        <v>3780868449173.1655</v>
      </c>
      <c r="M167" s="6">
        <f>'[1]功能-战损相关'!EM170</f>
        <v>18184592563170.102</v>
      </c>
      <c r="N167" s="6">
        <f>'[1]功能-战损相关'!EN170</f>
        <v>27172965442474.488</v>
      </c>
      <c r="O167" s="6">
        <f>'[1]功能-战损相关'!EO170</f>
        <v>38170516318885.031</v>
      </c>
      <c r="P167" s="6">
        <f>'[1]功能-战损相关'!EP170</f>
        <v>44008451554298.102</v>
      </c>
      <c r="Q167" s="6">
        <f>'[1]功能-战损相关'!EQ170</f>
        <v>44705210900598.453</v>
      </c>
      <c r="R167" s="6">
        <f>'[3]功能-圣人研究'!CA167</f>
        <v>585127368969</v>
      </c>
      <c r="S167" s="6">
        <f>'[3]功能-圣人研究'!CB167</f>
        <v>614383737417.45007</v>
      </c>
      <c r="T167" s="6">
        <f>'[3]功能-圣人研究'!CC167</f>
        <v>672896474314.34998</v>
      </c>
      <c r="U167" s="6">
        <f>'[3]功能-圣人研究'!CD167</f>
        <v>760665579659.70007</v>
      </c>
      <c r="V167" s="6">
        <f>'[3]功能-圣人研究'!CE167</f>
        <v>877691053453.5</v>
      </c>
      <c r="X167" s="6">
        <v>160</v>
      </c>
      <c r="Y167" s="6">
        <f>[4]士兵相关信息!AI166</f>
        <v>62788735432.331764</v>
      </c>
      <c r="Z167" s="6">
        <f>[4]士兵相关信息!AJ166</f>
        <v>62788702210.085457</v>
      </c>
      <c r="AA167" s="6">
        <f>[4]士兵相关信息!AK166</f>
        <v>63417872289.464485</v>
      </c>
      <c r="AB167" s="6">
        <f>[4]士兵相关信息!AL166</f>
        <v>63417623138.87767</v>
      </c>
      <c r="AC167" s="6">
        <f>[4]士兵相关信息!AM166</f>
        <v>63417933702.455856</v>
      </c>
    </row>
  </sheetData>
  <mergeCells count="37">
    <mergeCell ref="BV6:BY6"/>
    <mergeCell ref="CD6:CG6"/>
    <mergeCell ref="ES6:EV6"/>
    <mergeCell ref="EX6:FA6"/>
    <mergeCell ref="CQ6:CT6"/>
    <mergeCell ref="CY6:DB6"/>
    <mergeCell ref="DC6:DF6"/>
    <mergeCell ref="DH6:DK6"/>
    <mergeCell ref="CH6:CK6"/>
    <mergeCell ref="CM6:CP6"/>
    <mergeCell ref="BZ6:CC6"/>
    <mergeCell ref="CU6:CX6"/>
    <mergeCell ref="DP6:DS6"/>
    <mergeCell ref="EK6:EN6"/>
    <mergeCell ref="FB6:FE6"/>
    <mergeCell ref="FJ6:FM6"/>
    <mergeCell ref="FN6:FQ6"/>
    <mergeCell ref="DL6:DO6"/>
    <mergeCell ref="DT6:DW6"/>
    <mergeCell ref="DX6:EA6"/>
    <mergeCell ref="EC6:EF6"/>
    <mergeCell ref="EG6:EJ6"/>
    <mergeCell ref="EO6:ER6"/>
    <mergeCell ref="FF6:FI6"/>
    <mergeCell ref="B5:E15"/>
    <mergeCell ref="BE6:BH6"/>
    <mergeCell ref="BI6:BL6"/>
    <mergeCell ref="BR6:BU6"/>
    <mergeCell ref="AF6:AJ6"/>
    <mergeCell ref="AK6:AO6"/>
    <mergeCell ref="H6:L6"/>
    <mergeCell ref="M6:Q6"/>
    <mergeCell ref="AW5:BA6"/>
    <mergeCell ref="Y6:AC6"/>
    <mergeCell ref="BM6:BP6"/>
    <mergeCell ref="R6:V6"/>
    <mergeCell ref="AP6:AT6"/>
  </mergeCells>
  <phoneticPr fontId="1" type="noConversion"/>
  <conditionalFormatting sqref="CH8:CK8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8:DF8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8:EA8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8:EV8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N8:FQ8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C1:BL185"/>
  <sheetViews>
    <sheetView topLeftCell="AI1" workbookViewId="0">
      <selection activeCell="AW46" sqref="AW46"/>
    </sheetView>
  </sheetViews>
  <sheetFormatPr defaultColWidth="9" defaultRowHeight="11.25" x14ac:dyDescent="0.15"/>
  <cols>
    <col min="1" max="2" width="9" style="1"/>
    <col min="3" max="4" width="9" style="2"/>
    <col min="5" max="23" width="9" style="1"/>
    <col min="24" max="25" width="9" style="2"/>
    <col min="26" max="44" width="9" style="1"/>
    <col min="45" max="46" width="9" style="2"/>
    <col min="47" max="16384" width="9" style="1"/>
  </cols>
  <sheetData>
    <row r="1" spans="3:64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3:64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</row>
    <row r="3" spans="3:64" x14ac:dyDescent="0.15">
      <c r="C3" s="68" t="s">
        <v>103</v>
      </c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X3" s="68" t="s">
        <v>104</v>
      </c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S3" s="68" t="s">
        <v>130</v>
      </c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</row>
    <row r="4" spans="3:64" x14ac:dyDescent="0.15">
      <c r="C4" s="64" t="s">
        <v>42</v>
      </c>
      <c r="D4" s="64" t="s">
        <v>1</v>
      </c>
      <c r="E4" s="64" t="s">
        <v>43</v>
      </c>
      <c r="F4" s="64" t="s">
        <v>44</v>
      </c>
      <c r="G4" s="64" t="s">
        <v>4</v>
      </c>
      <c r="H4" s="68" t="s">
        <v>5</v>
      </c>
      <c r="I4" s="68"/>
      <c r="J4" s="68"/>
      <c r="K4" s="68"/>
      <c r="L4" s="68"/>
      <c r="M4" s="68"/>
      <c r="N4" s="2"/>
      <c r="O4" s="64" t="s">
        <v>293</v>
      </c>
      <c r="P4" s="68" t="s">
        <v>45</v>
      </c>
      <c r="Q4" s="68"/>
      <c r="R4" s="68"/>
      <c r="S4" s="68"/>
      <c r="T4" s="64" t="s">
        <v>7</v>
      </c>
      <c r="U4" s="64" t="s">
        <v>131</v>
      </c>
      <c r="X4" s="64" t="s">
        <v>42</v>
      </c>
      <c r="Y4" s="64" t="s">
        <v>1</v>
      </c>
      <c r="Z4" s="64" t="s">
        <v>43</v>
      </c>
      <c r="AA4" s="64" t="s">
        <v>44</v>
      </c>
      <c r="AB4" s="64" t="s">
        <v>4</v>
      </c>
      <c r="AC4" s="68" t="s">
        <v>5</v>
      </c>
      <c r="AD4" s="68"/>
      <c r="AE4" s="68"/>
      <c r="AF4" s="68"/>
      <c r="AG4" s="68"/>
      <c r="AH4" s="68"/>
      <c r="AI4" s="2"/>
      <c r="AJ4" s="64" t="s">
        <v>293</v>
      </c>
      <c r="AK4" s="68" t="s">
        <v>24</v>
      </c>
      <c r="AL4" s="68"/>
      <c r="AM4" s="68"/>
      <c r="AN4" s="68"/>
      <c r="AO4" s="64" t="s">
        <v>7</v>
      </c>
      <c r="AP4" s="64" t="s">
        <v>131</v>
      </c>
      <c r="AS4" s="64" t="s">
        <v>42</v>
      </c>
      <c r="AT4" s="64" t="s">
        <v>1</v>
      </c>
      <c r="AU4" s="64" t="s">
        <v>43</v>
      </c>
      <c r="AV4" s="64" t="s">
        <v>44</v>
      </c>
      <c r="AW4" s="64" t="s">
        <v>4</v>
      </c>
      <c r="AX4" s="68" t="s">
        <v>5</v>
      </c>
      <c r="AY4" s="68"/>
      <c r="AZ4" s="68"/>
      <c r="BA4" s="68"/>
      <c r="BB4" s="68"/>
      <c r="BC4" s="68"/>
      <c r="BD4" s="2"/>
      <c r="BE4" s="64" t="s">
        <v>293</v>
      </c>
      <c r="BF4" s="68" t="s">
        <v>24</v>
      </c>
      <c r="BG4" s="68"/>
      <c r="BH4" s="68"/>
      <c r="BI4" s="68"/>
      <c r="BJ4" s="64" t="s">
        <v>7</v>
      </c>
      <c r="BK4" s="64" t="s">
        <v>131</v>
      </c>
    </row>
    <row r="5" spans="3:64" x14ac:dyDescent="0.15">
      <c r="C5" s="64"/>
      <c r="D5" s="64"/>
      <c r="E5" s="64"/>
      <c r="F5" s="64"/>
      <c r="G5" s="64"/>
      <c r="H5" s="2" t="s">
        <v>46</v>
      </c>
      <c r="I5" s="2" t="s">
        <v>47</v>
      </c>
      <c r="J5" s="2" t="s">
        <v>48</v>
      </c>
      <c r="K5" s="2" t="s">
        <v>11</v>
      </c>
      <c r="L5" s="2" t="s">
        <v>49</v>
      </c>
      <c r="M5" s="2" t="s">
        <v>50</v>
      </c>
      <c r="N5" s="2" t="s">
        <v>14</v>
      </c>
      <c r="O5" s="64"/>
      <c r="P5" s="2" t="s">
        <v>51</v>
      </c>
      <c r="Q5" s="2" t="s">
        <v>52</v>
      </c>
      <c r="R5" s="2" t="s">
        <v>53</v>
      </c>
      <c r="S5" s="2" t="s">
        <v>54</v>
      </c>
      <c r="T5" s="64"/>
      <c r="U5" s="64"/>
      <c r="X5" s="64"/>
      <c r="Y5" s="64"/>
      <c r="Z5" s="64"/>
      <c r="AA5" s="64"/>
      <c r="AB5" s="64"/>
      <c r="AC5" s="2" t="s">
        <v>25</v>
      </c>
      <c r="AD5" s="2" t="s">
        <v>26</v>
      </c>
      <c r="AE5" s="2" t="s">
        <v>27</v>
      </c>
      <c r="AF5" s="2" t="s">
        <v>11</v>
      </c>
      <c r="AG5" s="2" t="s">
        <v>28</v>
      </c>
      <c r="AH5" s="2" t="s">
        <v>50</v>
      </c>
      <c r="AI5" s="2" t="s">
        <v>14</v>
      </c>
      <c r="AJ5" s="64"/>
      <c r="AK5" s="2" t="s">
        <v>15</v>
      </c>
      <c r="AL5" s="2" t="s">
        <v>52</v>
      </c>
      <c r="AM5" s="2" t="s">
        <v>32</v>
      </c>
      <c r="AN5" s="2" t="s">
        <v>54</v>
      </c>
      <c r="AO5" s="64"/>
      <c r="AP5" s="64"/>
      <c r="AS5" s="64"/>
      <c r="AT5" s="64"/>
      <c r="AU5" s="64"/>
      <c r="AV5" s="64"/>
      <c r="AW5" s="64"/>
      <c r="AX5" s="2" t="s">
        <v>25</v>
      </c>
      <c r="AY5" s="2" t="s">
        <v>26</v>
      </c>
      <c r="AZ5" s="2" t="s">
        <v>27</v>
      </c>
      <c r="BA5" s="2" t="s">
        <v>11</v>
      </c>
      <c r="BB5" s="2" t="s">
        <v>28</v>
      </c>
      <c r="BC5" s="2" t="s">
        <v>50</v>
      </c>
      <c r="BD5" s="2" t="s">
        <v>14</v>
      </c>
      <c r="BE5" s="64"/>
      <c r="BF5" s="2" t="s">
        <v>15</v>
      </c>
      <c r="BG5" s="2" t="s">
        <v>52</v>
      </c>
      <c r="BH5" s="2" t="s">
        <v>32</v>
      </c>
      <c r="BI5" s="2" t="s">
        <v>54</v>
      </c>
      <c r="BJ5" s="64"/>
      <c r="BK5" s="64"/>
    </row>
    <row r="6" spans="3:64" x14ac:dyDescent="0.15">
      <c r="C6" s="2">
        <v>1</v>
      </c>
      <c r="D6" s="2">
        <f>ROUND('[1]资源-铁'!DQ6,-4)</f>
        <v>0</v>
      </c>
      <c r="E6" s="2">
        <f>ROUND('[1]资源-铁'!DR6,-4)</f>
        <v>0</v>
      </c>
      <c r="F6" s="2">
        <f>ROUND('[1]资源-铁'!DS6,-4)</f>
        <v>0</v>
      </c>
      <c r="G6" s="2">
        <f>ROUND('[1]资源-铁'!DT6,-4)</f>
        <v>0</v>
      </c>
      <c r="H6" s="2">
        <f>ROUND('[1]资源-铁'!DU6,-4)</f>
        <v>0</v>
      </c>
      <c r="I6" s="2">
        <f>ROUND('[1]资源-铁'!DV6,-4)</f>
        <v>0</v>
      </c>
      <c r="J6" s="2">
        <f>ROUND('[1]资源-铁'!DW6,-4)</f>
        <v>0</v>
      </c>
      <c r="K6" s="2">
        <f>ROUND('[1]资源-铁'!DX6,-4)</f>
        <v>0</v>
      </c>
      <c r="L6" s="2">
        <f>ROUND('[1]资源-铁'!DY6,-4)</f>
        <v>0</v>
      </c>
      <c r="M6" s="2">
        <f>ROUND('[1]资源-铁'!DZ6,-4)</f>
        <v>0</v>
      </c>
      <c r="N6" s="2">
        <f>ROUND('[1]资源-铁'!EA6,-4)</f>
        <v>0</v>
      </c>
      <c r="O6" s="2">
        <f>ROUND('[1]资源-铁'!EB6,-4)</f>
        <v>0</v>
      </c>
      <c r="P6" s="2">
        <f>ROUND('[1]资源-铁'!EC6,-4)</f>
        <v>0</v>
      </c>
      <c r="Q6" s="2">
        <f>ROUND('[1]资源-铁'!ED6,-4)</f>
        <v>0</v>
      </c>
      <c r="R6" s="2">
        <f>ROUND('[1]资源-铁'!EE6,-4)</f>
        <v>0</v>
      </c>
      <c r="S6" s="2">
        <f>ROUND('[1]资源-铁'!EF6,-4)</f>
        <v>0</v>
      </c>
      <c r="T6" s="2">
        <f>ROUND('[1]资源-铁'!EG6,-4)</f>
        <v>0</v>
      </c>
      <c r="U6" s="2">
        <f>ROUND('[1]资源-铁'!EH6,-4)</f>
        <v>0</v>
      </c>
      <c r="V6" s="2">
        <f>ROUND('[1]资源-铁'!EI6,-4)</f>
        <v>0</v>
      </c>
      <c r="X6" s="2">
        <v>1</v>
      </c>
      <c r="Y6" s="2">
        <f>IF(D6=0,0,IF($X6=1,D6,D6-D5))</f>
        <v>0</v>
      </c>
      <c r="Z6" s="2">
        <f t="shared" ref="Z6:AQ6" si="0">IF(E6=0,0,IF($X6=1,E6,E6-E5))</f>
        <v>0</v>
      </c>
      <c r="AA6" s="2">
        <f t="shared" si="0"/>
        <v>0</v>
      </c>
      <c r="AB6" s="2">
        <f t="shared" si="0"/>
        <v>0</v>
      </c>
      <c r="AC6" s="2">
        <f t="shared" si="0"/>
        <v>0</v>
      </c>
      <c r="AD6" s="2">
        <f t="shared" si="0"/>
        <v>0</v>
      </c>
      <c r="AE6" s="2">
        <f t="shared" si="0"/>
        <v>0</v>
      </c>
      <c r="AF6" s="2">
        <f t="shared" si="0"/>
        <v>0</v>
      </c>
      <c r="AG6" s="2">
        <f t="shared" si="0"/>
        <v>0</v>
      </c>
      <c r="AH6" s="2">
        <f t="shared" si="0"/>
        <v>0</v>
      </c>
      <c r="AI6" s="2">
        <f t="shared" si="0"/>
        <v>0</v>
      </c>
      <c r="AJ6" s="2">
        <f t="shared" si="0"/>
        <v>0</v>
      </c>
      <c r="AK6" s="2">
        <f t="shared" si="0"/>
        <v>0</v>
      </c>
      <c r="AL6" s="2">
        <f t="shared" si="0"/>
        <v>0</v>
      </c>
      <c r="AM6" s="2">
        <f t="shared" si="0"/>
        <v>0</v>
      </c>
      <c r="AN6" s="2">
        <f t="shared" si="0"/>
        <v>0</v>
      </c>
      <c r="AO6" s="2">
        <f t="shared" si="0"/>
        <v>0</v>
      </c>
      <c r="AP6" s="2">
        <f t="shared" si="0"/>
        <v>0</v>
      </c>
      <c r="AQ6" s="2">
        <f t="shared" si="0"/>
        <v>0</v>
      </c>
      <c r="AS6" s="2">
        <v>1</v>
      </c>
      <c r="AT6" s="2">
        <f t="shared" ref="AT6:AT37" si="1">IFERROR(LARGE(Y$6:Y$85,COUNTIF(Y$6:Y$85,"&gt;0")+1-$AS6),0)</f>
        <v>0</v>
      </c>
      <c r="AU6" s="2">
        <f t="shared" ref="AU6:AU37" si="2">IFERROR(LARGE(Z$6:Z$85,COUNTIF(Z$6:Z$85,"&gt;0")+1-$AS6),0)</f>
        <v>0</v>
      </c>
      <c r="AV6" s="2">
        <f t="shared" ref="AV6:AV37" si="3">IFERROR(LARGE(AA$6:AA$85,COUNTIF(AA$6:AA$85,"&gt;0")+1-$AS6),0)</f>
        <v>0</v>
      </c>
      <c r="AW6" s="2">
        <f t="shared" ref="AW6:AW37" si="4">IFERROR(LARGE(AB$6:AB$85,COUNTIF(AB$6:AB$85,"&gt;0")+1-$AS6),0)</f>
        <v>0</v>
      </c>
      <c r="AX6" s="2">
        <f t="shared" ref="AX6:AX37" si="5">IFERROR(LARGE(AC$6:AC$85,COUNTIF(AC$6:AC$85,"&gt;0")+1-$AS6),0)</f>
        <v>0</v>
      </c>
      <c r="AY6" s="2">
        <f t="shared" ref="AY6:AY37" si="6">IFERROR(LARGE(AD$6:AD$85,COUNTIF(AD$6:AD$85,"&gt;0")+1-$AS6),0)</f>
        <v>0</v>
      </c>
      <c r="AZ6" s="2">
        <f t="shared" ref="AZ6:AZ37" si="7">IFERROR(LARGE(AE$6:AE$85,COUNTIF(AE$6:AE$85,"&gt;0")+1-$AS6),0)</f>
        <v>0</v>
      </c>
      <c r="BA6" s="2">
        <f t="shared" ref="BA6:BA37" si="8">IFERROR(LARGE(AF$6:AF$85,COUNTIF(AF$6:AF$85,"&gt;0")+1-$AS6),0)</f>
        <v>0</v>
      </c>
      <c r="BB6" s="2">
        <f t="shared" ref="BB6:BB37" si="9">IFERROR(LARGE(AG$6:AG$85,COUNTIF(AG$6:AG$85,"&gt;0")+1-$AS6),0)</f>
        <v>0</v>
      </c>
      <c r="BC6" s="2">
        <f t="shared" ref="BC6:BC37" si="10">IFERROR(LARGE(AH$6:AH$85,COUNTIF(AH$6:AH$85,"&gt;0")+1-$AS6),0)</f>
        <v>0</v>
      </c>
      <c r="BD6" s="2">
        <f t="shared" ref="BD6:BD37" si="11">IFERROR(LARGE(AI$6:AI$85,COUNTIF(AI$6:AI$85,"&gt;0")+1-$AS6),0)</f>
        <v>0</v>
      </c>
      <c r="BE6" s="2">
        <f t="shared" ref="BE6:BE37" si="12">IFERROR(LARGE(AJ$6:AJ$85,COUNTIF(AJ$6:AJ$85,"&gt;0")+1-$AS6),0)</f>
        <v>0</v>
      </c>
      <c r="BF6" s="2">
        <f t="shared" ref="BF6:BF37" si="13">IFERROR(LARGE(AK$6:AK$85,COUNTIF(AK$6:AK$85,"&gt;0")+1-$AS6),0)</f>
        <v>0</v>
      </c>
      <c r="BG6" s="2">
        <f t="shared" ref="BG6:BG37" si="14">IFERROR(LARGE(AL$6:AL$85,COUNTIF(AL$6:AL$85,"&gt;0")+1-$AS6),0)</f>
        <v>0</v>
      </c>
      <c r="BH6" s="2">
        <f t="shared" ref="BH6:BH37" si="15">IFERROR(LARGE(AM$6:AM$85,COUNTIF(AM$6:AM$85,"&gt;0")+1-$AS6),0)</f>
        <v>0</v>
      </c>
      <c r="BI6" s="2">
        <f t="shared" ref="BI6:BI37" si="16">IFERROR(LARGE(AN$6:AN$85,COUNTIF(AN$6:AN$85,"&gt;0")+1-$AS6),0)</f>
        <v>0</v>
      </c>
      <c r="BJ6" s="2">
        <f t="shared" ref="BJ6:BJ37" si="17">IFERROR(LARGE(AO$6:AO$85,COUNTIF(AO$6:AO$85,"&gt;0")+1-$AS6),0)</f>
        <v>0</v>
      </c>
      <c r="BK6" s="2">
        <f t="shared" ref="BK6:BK37" si="18">IFERROR(LARGE(AP$6:AP$85,COUNTIF(AP$6:AP$85,"&gt;0")+1-$AS6),0)</f>
        <v>0</v>
      </c>
      <c r="BL6" s="2">
        <f t="shared" ref="BL6:BL37" si="19">IFERROR(LARGE(AQ$6:AQ$85,COUNTIF(AQ$6:AQ$85,"&gt;0")+1-$AS6),0)</f>
        <v>0</v>
      </c>
    </row>
    <row r="7" spans="3:64" x14ac:dyDescent="0.15">
      <c r="C7" s="2">
        <v>2</v>
      </c>
      <c r="D7" s="2">
        <f>ROUND('[1]资源-铁'!DQ7,-4)</f>
        <v>0</v>
      </c>
      <c r="E7" s="2">
        <f>ROUND('[1]资源-铁'!DR7,-4)</f>
        <v>0</v>
      </c>
      <c r="F7" s="2">
        <f>ROUND('[1]资源-铁'!DS7,-4)</f>
        <v>0</v>
      </c>
      <c r="G7" s="2">
        <f>ROUND('[1]资源-铁'!DT7,-4)</f>
        <v>0</v>
      </c>
      <c r="H7" s="2">
        <f>ROUND('[1]资源-铁'!DU7,-4)</f>
        <v>0</v>
      </c>
      <c r="I7" s="2">
        <f>ROUND('[1]资源-铁'!DV7,-4)</f>
        <v>0</v>
      </c>
      <c r="J7" s="2">
        <f>ROUND('[1]资源-铁'!DW7,-4)</f>
        <v>0</v>
      </c>
      <c r="K7" s="2">
        <f>ROUND('[1]资源-铁'!DX7,-4)</f>
        <v>0</v>
      </c>
      <c r="L7" s="2">
        <f>ROUND('[1]资源-铁'!DY7,-4)</f>
        <v>0</v>
      </c>
      <c r="M7" s="2">
        <f>ROUND('[1]资源-铁'!DZ7,-4)</f>
        <v>0</v>
      </c>
      <c r="N7" s="2">
        <f>ROUND('[1]资源-铁'!EA7,-4)</f>
        <v>0</v>
      </c>
      <c r="O7" s="2">
        <f>ROUND('[1]资源-铁'!EB7,-4)</f>
        <v>0</v>
      </c>
      <c r="P7" s="2">
        <f>ROUND('[1]资源-铁'!EC7,-4)</f>
        <v>0</v>
      </c>
      <c r="Q7" s="2">
        <f>ROUND('[1]资源-铁'!ED7,-4)</f>
        <v>0</v>
      </c>
      <c r="R7" s="2">
        <f>ROUND('[1]资源-铁'!EE7,-4)</f>
        <v>0</v>
      </c>
      <c r="S7" s="2">
        <f>ROUND('[1]资源-铁'!EF7,-4)</f>
        <v>0</v>
      </c>
      <c r="T7" s="2">
        <f>ROUND('[1]资源-铁'!EG7,-4)</f>
        <v>0</v>
      </c>
      <c r="U7" s="2">
        <f>ROUND('[1]资源-铁'!EH7,-4)</f>
        <v>0</v>
      </c>
      <c r="V7" s="2">
        <f>ROUND('[1]资源-铁'!EI7,-4)</f>
        <v>0</v>
      </c>
      <c r="X7" s="2">
        <v>2</v>
      </c>
      <c r="Y7" s="2">
        <f t="shared" ref="Y7:Y54" si="20">IF(D7=0,0,IF($X7=1,D7,D7-D6))</f>
        <v>0</v>
      </c>
      <c r="Z7" s="2">
        <f t="shared" ref="Z7:Z54" si="21">IF(E7=0,0,IF($X7=1,E7,E7-E6))</f>
        <v>0</v>
      </c>
      <c r="AA7" s="2">
        <f t="shared" ref="AA7:AA54" si="22">IF(F7=0,0,IF($X7=1,F7,F7-F6))</f>
        <v>0</v>
      </c>
      <c r="AB7" s="2">
        <f t="shared" ref="AB7:AB54" si="23">IF(G7=0,0,IF($X7=1,G7,G7-G6))</f>
        <v>0</v>
      </c>
      <c r="AC7" s="2">
        <f t="shared" ref="AC7:AC54" si="24">IF(H7=0,0,IF($X7=1,H7,H7-H6))</f>
        <v>0</v>
      </c>
      <c r="AD7" s="2">
        <f t="shared" ref="AD7:AD54" si="25">IF(I7=0,0,IF($X7=1,I7,I7-I6))</f>
        <v>0</v>
      </c>
      <c r="AE7" s="2">
        <f t="shared" ref="AE7:AE54" si="26">IF(J7=0,0,IF($X7=1,J7,J7-J6))</f>
        <v>0</v>
      </c>
      <c r="AF7" s="2">
        <f t="shared" ref="AF7:AF54" si="27">IF(K7=0,0,IF($X7=1,K7,K7-K6))</f>
        <v>0</v>
      </c>
      <c r="AG7" s="2">
        <f t="shared" ref="AG7:AG54" si="28">IF(L7=0,0,IF($X7=1,L7,L7-L6))</f>
        <v>0</v>
      </c>
      <c r="AH7" s="2">
        <f t="shared" ref="AH7:AH54" si="29">IF(M7=0,0,IF($X7=1,M7,M7-M6))</f>
        <v>0</v>
      </c>
      <c r="AI7" s="2">
        <f t="shared" ref="AI7:AI54" si="30">IF(N7=0,0,IF($X7=1,N7,N7-N6))</f>
        <v>0</v>
      </c>
      <c r="AJ7" s="2">
        <f t="shared" ref="AJ7:AJ54" si="31">IF(O7=0,0,IF($X7=1,O7,O7-O6))</f>
        <v>0</v>
      </c>
      <c r="AK7" s="2">
        <f t="shared" ref="AK7:AK54" si="32">IF(P7=0,0,IF($X7=1,P7,P7-P6))</f>
        <v>0</v>
      </c>
      <c r="AL7" s="2">
        <f t="shared" ref="AL7:AL54" si="33">IF(Q7=0,0,IF($X7=1,Q7,Q7-Q6))</f>
        <v>0</v>
      </c>
      <c r="AM7" s="2">
        <f t="shared" ref="AM7:AM54" si="34">IF(R7=0,0,IF($X7=1,R7,R7-R6))</f>
        <v>0</v>
      </c>
      <c r="AN7" s="2">
        <f t="shared" ref="AN7:AN54" si="35">IF(S7=0,0,IF($X7=1,S7,S7-S6))</f>
        <v>0</v>
      </c>
      <c r="AO7" s="2">
        <f t="shared" ref="AO7:AO54" si="36">IF(T7=0,0,IF($X7=1,T7,T7-T6))</f>
        <v>0</v>
      </c>
      <c r="AP7" s="2">
        <f t="shared" ref="AP7:AP54" si="37">IF(U7=0,0,IF($X7=1,U7,U7-U6))</f>
        <v>0</v>
      </c>
      <c r="AQ7" s="2">
        <f t="shared" ref="AQ7:AQ54" si="38">IF(V7=0,0,IF($X7=1,V7,V7-V6))</f>
        <v>0</v>
      </c>
      <c r="AS7" s="2">
        <v>2</v>
      </c>
      <c r="AT7" s="2">
        <f t="shared" si="1"/>
        <v>0</v>
      </c>
      <c r="AU7" s="2">
        <f t="shared" si="2"/>
        <v>0</v>
      </c>
      <c r="AV7" s="2">
        <f t="shared" si="3"/>
        <v>0</v>
      </c>
      <c r="AW7" s="2">
        <f t="shared" si="4"/>
        <v>0</v>
      </c>
      <c r="AX7" s="2">
        <f t="shared" si="5"/>
        <v>0</v>
      </c>
      <c r="AY7" s="2">
        <f t="shared" si="6"/>
        <v>0</v>
      </c>
      <c r="AZ7" s="2">
        <f t="shared" si="7"/>
        <v>0</v>
      </c>
      <c r="BA7" s="2">
        <f t="shared" si="8"/>
        <v>0</v>
      </c>
      <c r="BB7" s="2">
        <f t="shared" si="9"/>
        <v>0</v>
      </c>
      <c r="BC7" s="2">
        <f t="shared" si="10"/>
        <v>0</v>
      </c>
      <c r="BD7" s="2">
        <f t="shared" si="11"/>
        <v>0</v>
      </c>
      <c r="BE7" s="2">
        <f t="shared" si="12"/>
        <v>0</v>
      </c>
      <c r="BF7" s="2">
        <f t="shared" si="13"/>
        <v>0</v>
      </c>
      <c r="BG7" s="2">
        <f t="shared" si="14"/>
        <v>0</v>
      </c>
      <c r="BH7" s="2">
        <f t="shared" si="15"/>
        <v>0</v>
      </c>
      <c r="BI7" s="2">
        <f t="shared" si="16"/>
        <v>0</v>
      </c>
      <c r="BJ7" s="2">
        <f t="shared" si="17"/>
        <v>0</v>
      </c>
      <c r="BK7" s="2">
        <f t="shared" si="18"/>
        <v>0</v>
      </c>
      <c r="BL7" s="2">
        <f t="shared" si="19"/>
        <v>0</v>
      </c>
    </row>
    <row r="8" spans="3:64" x14ac:dyDescent="0.15">
      <c r="C8" s="2">
        <v>3</v>
      </c>
      <c r="D8" s="2">
        <f>ROUND('[1]资源-铁'!DQ8,-4)</f>
        <v>0</v>
      </c>
      <c r="E8" s="2">
        <f>ROUND('[1]资源-铁'!DR8,-4)</f>
        <v>0</v>
      </c>
      <c r="F8" s="2">
        <f>ROUND('[1]资源-铁'!DS8,-4)</f>
        <v>0</v>
      </c>
      <c r="G8" s="2">
        <f>ROUND('[1]资源-铁'!DT8,-4)</f>
        <v>0</v>
      </c>
      <c r="H8" s="2">
        <f>ROUND('[1]资源-铁'!DU8,-4)</f>
        <v>0</v>
      </c>
      <c r="I8" s="2">
        <f>ROUND('[1]资源-铁'!DV8,-4)</f>
        <v>0</v>
      </c>
      <c r="J8" s="2">
        <f>ROUND('[1]资源-铁'!DW8,-4)</f>
        <v>0</v>
      </c>
      <c r="K8" s="2">
        <f>ROUND('[1]资源-铁'!DX8,-4)</f>
        <v>0</v>
      </c>
      <c r="L8" s="2">
        <f>ROUND('[1]资源-铁'!DY8,-4)</f>
        <v>0</v>
      </c>
      <c r="M8" s="2">
        <f>ROUND('[1]资源-铁'!DZ8,-4)</f>
        <v>0</v>
      </c>
      <c r="N8" s="2">
        <f>ROUND('[1]资源-铁'!EA8,-4)</f>
        <v>0</v>
      </c>
      <c r="O8" s="2">
        <f>ROUND('[1]资源-铁'!EB8,-4)</f>
        <v>0</v>
      </c>
      <c r="P8" s="2">
        <f>ROUND('[1]资源-铁'!EC8,-4)</f>
        <v>0</v>
      </c>
      <c r="Q8" s="2">
        <f>ROUND('[1]资源-铁'!ED8,-4)</f>
        <v>0</v>
      </c>
      <c r="R8" s="2">
        <f>ROUND('[1]资源-铁'!EE8,-4)</f>
        <v>0</v>
      </c>
      <c r="S8" s="2">
        <f>ROUND('[1]资源-铁'!EF8,-4)</f>
        <v>0</v>
      </c>
      <c r="T8" s="2">
        <f>ROUND('[1]资源-铁'!EG8,-4)</f>
        <v>0</v>
      </c>
      <c r="U8" s="2">
        <f>ROUND('[1]资源-铁'!EH8,-4)</f>
        <v>0</v>
      </c>
      <c r="V8" s="2">
        <f>ROUND('[1]资源-铁'!EI8,-4)</f>
        <v>0</v>
      </c>
      <c r="X8" s="2">
        <v>3</v>
      </c>
      <c r="Y8" s="2">
        <f t="shared" si="20"/>
        <v>0</v>
      </c>
      <c r="Z8" s="2">
        <f t="shared" si="21"/>
        <v>0</v>
      </c>
      <c r="AA8" s="2">
        <f t="shared" si="22"/>
        <v>0</v>
      </c>
      <c r="AB8" s="2">
        <f t="shared" si="23"/>
        <v>0</v>
      </c>
      <c r="AC8" s="2">
        <f t="shared" si="24"/>
        <v>0</v>
      </c>
      <c r="AD8" s="2">
        <f t="shared" si="25"/>
        <v>0</v>
      </c>
      <c r="AE8" s="2">
        <f t="shared" si="26"/>
        <v>0</v>
      </c>
      <c r="AF8" s="2">
        <f t="shared" si="27"/>
        <v>0</v>
      </c>
      <c r="AG8" s="2">
        <f t="shared" si="28"/>
        <v>0</v>
      </c>
      <c r="AH8" s="2">
        <f t="shared" si="29"/>
        <v>0</v>
      </c>
      <c r="AI8" s="2">
        <f t="shared" si="30"/>
        <v>0</v>
      </c>
      <c r="AJ8" s="2">
        <f t="shared" si="31"/>
        <v>0</v>
      </c>
      <c r="AK8" s="2">
        <f t="shared" si="32"/>
        <v>0</v>
      </c>
      <c r="AL8" s="2">
        <f t="shared" si="33"/>
        <v>0</v>
      </c>
      <c r="AM8" s="2">
        <f t="shared" si="34"/>
        <v>0</v>
      </c>
      <c r="AN8" s="2">
        <f t="shared" si="35"/>
        <v>0</v>
      </c>
      <c r="AO8" s="2">
        <f t="shared" si="36"/>
        <v>0</v>
      </c>
      <c r="AP8" s="2">
        <f t="shared" si="37"/>
        <v>0</v>
      </c>
      <c r="AQ8" s="2">
        <f t="shared" si="38"/>
        <v>0</v>
      </c>
      <c r="AS8" s="2">
        <v>3</v>
      </c>
      <c r="AT8" s="2">
        <f t="shared" si="1"/>
        <v>0</v>
      </c>
      <c r="AU8" s="2">
        <f t="shared" si="2"/>
        <v>0</v>
      </c>
      <c r="AV8" s="2">
        <f t="shared" si="3"/>
        <v>0</v>
      </c>
      <c r="AW8" s="2">
        <f t="shared" si="4"/>
        <v>0</v>
      </c>
      <c r="AX8" s="2">
        <f t="shared" si="5"/>
        <v>0</v>
      </c>
      <c r="AY8" s="2">
        <f t="shared" si="6"/>
        <v>0</v>
      </c>
      <c r="AZ8" s="2">
        <f t="shared" si="7"/>
        <v>0</v>
      </c>
      <c r="BA8" s="2">
        <f t="shared" si="8"/>
        <v>0</v>
      </c>
      <c r="BB8" s="2">
        <f t="shared" si="9"/>
        <v>0</v>
      </c>
      <c r="BC8" s="2">
        <f t="shared" si="10"/>
        <v>0</v>
      </c>
      <c r="BD8" s="2">
        <f t="shared" si="11"/>
        <v>0</v>
      </c>
      <c r="BE8" s="2">
        <f t="shared" si="12"/>
        <v>0</v>
      </c>
      <c r="BF8" s="2">
        <f t="shared" si="13"/>
        <v>0</v>
      </c>
      <c r="BG8" s="2">
        <f t="shared" si="14"/>
        <v>0</v>
      </c>
      <c r="BH8" s="2">
        <f t="shared" si="15"/>
        <v>0</v>
      </c>
      <c r="BI8" s="2">
        <f t="shared" si="16"/>
        <v>0</v>
      </c>
      <c r="BJ8" s="2">
        <f t="shared" si="17"/>
        <v>0</v>
      </c>
      <c r="BK8" s="2">
        <f t="shared" si="18"/>
        <v>0</v>
      </c>
      <c r="BL8" s="2">
        <f t="shared" si="19"/>
        <v>0</v>
      </c>
    </row>
    <row r="9" spans="3:64" x14ac:dyDescent="0.15">
      <c r="C9" s="2">
        <v>4</v>
      </c>
      <c r="D9" s="2">
        <f>ROUND('[1]资源-铁'!DQ9,-4)</f>
        <v>0</v>
      </c>
      <c r="E9" s="2">
        <f>ROUND('[1]资源-铁'!DR9,-4)</f>
        <v>0</v>
      </c>
      <c r="F9" s="2">
        <f>ROUND('[1]资源-铁'!DS9,-4)</f>
        <v>0</v>
      </c>
      <c r="G9" s="2">
        <f>ROUND('[1]资源-铁'!DT9,-4)</f>
        <v>0</v>
      </c>
      <c r="H9" s="2">
        <f>ROUND('[1]资源-铁'!DU9,-4)</f>
        <v>0</v>
      </c>
      <c r="I9" s="2">
        <f>ROUND('[1]资源-铁'!DV9,-4)</f>
        <v>0</v>
      </c>
      <c r="J9" s="2">
        <f>ROUND('[1]资源-铁'!DW9,-4)</f>
        <v>0</v>
      </c>
      <c r="K9" s="2">
        <f>ROUND('[1]资源-铁'!DX9,-4)</f>
        <v>0</v>
      </c>
      <c r="L9" s="2">
        <f>ROUND('[1]资源-铁'!DY9,-4)</f>
        <v>0</v>
      </c>
      <c r="M9" s="2">
        <f>ROUND('[1]资源-铁'!DZ9,-4)</f>
        <v>0</v>
      </c>
      <c r="N9" s="2">
        <f>ROUND('[1]资源-铁'!EA9,-4)</f>
        <v>0</v>
      </c>
      <c r="O9" s="2">
        <f>ROUND('[1]资源-铁'!EB9,-4)</f>
        <v>0</v>
      </c>
      <c r="P9" s="2">
        <f>ROUND('[1]资源-铁'!EC9,-4)</f>
        <v>0</v>
      </c>
      <c r="Q9" s="2">
        <f>ROUND('[1]资源-铁'!ED9,-4)</f>
        <v>0</v>
      </c>
      <c r="R9" s="2">
        <f>ROUND('[1]资源-铁'!EE9,-4)</f>
        <v>0</v>
      </c>
      <c r="S9" s="2">
        <f>ROUND('[1]资源-铁'!EF9,-4)</f>
        <v>0</v>
      </c>
      <c r="T9" s="2">
        <f>ROUND('[1]资源-铁'!EG9,-4)</f>
        <v>0</v>
      </c>
      <c r="U9" s="2">
        <f>ROUND('[1]资源-铁'!EH9,-4)</f>
        <v>0</v>
      </c>
      <c r="V9" s="2">
        <f>ROUND('[1]资源-铁'!EI9,-4)</f>
        <v>0</v>
      </c>
      <c r="X9" s="2">
        <v>4</v>
      </c>
      <c r="Y9" s="2">
        <f t="shared" si="20"/>
        <v>0</v>
      </c>
      <c r="Z9" s="2">
        <f t="shared" si="21"/>
        <v>0</v>
      </c>
      <c r="AA9" s="2">
        <f t="shared" si="22"/>
        <v>0</v>
      </c>
      <c r="AB9" s="2">
        <f t="shared" si="23"/>
        <v>0</v>
      </c>
      <c r="AC9" s="2">
        <f t="shared" si="24"/>
        <v>0</v>
      </c>
      <c r="AD9" s="2">
        <f t="shared" si="25"/>
        <v>0</v>
      </c>
      <c r="AE9" s="2">
        <f t="shared" si="26"/>
        <v>0</v>
      </c>
      <c r="AF9" s="2">
        <f t="shared" si="27"/>
        <v>0</v>
      </c>
      <c r="AG9" s="2">
        <f t="shared" si="28"/>
        <v>0</v>
      </c>
      <c r="AH9" s="2">
        <f t="shared" si="29"/>
        <v>0</v>
      </c>
      <c r="AI9" s="2">
        <f t="shared" si="30"/>
        <v>0</v>
      </c>
      <c r="AJ9" s="2">
        <f t="shared" si="31"/>
        <v>0</v>
      </c>
      <c r="AK9" s="2">
        <f t="shared" si="32"/>
        <v>0</v>
      </c>
      <c r="AL9" s="2">
        <f t="shared" si="33"/>
        <v>0</v>
      </c>
      <c r="AM9" s="2">
        <f t="shared" si="34"/>
        <v>0</v>
      </c>
      <c r="AN9" s="2">
        <f t="shared" si="35"/>
        <v>0</v>
      </c>
      <c r="AO9" s="2">
        <f t="shared" si="36"/>
        <v>0</v>
      </c>
      <c r="AP9" s="2">
        <f t="shared" si="37"/>
        <v>0</v>
      </c>
      <c r="AQ9" s="2">
        <f t="shared" si="38"/>
        <v>0</v>
      </c>
      <c r="AS9" s="2">
        <v>4</v>
      </c>
      <c r="AT9" s="2">
        <f t="shared" si="1"/>
        <v>0</v>
      </c>
      <c r="AU9" s="2">
        <f t="shared" si="2"/>
        <v>0</v>
      </c>
      <c r="AV9" s="2">
        <f t="shared" si="3"/>
        <v>0</v>
      </c>
      <c r="AW9" s="2">
        <f t="shared" si="4"/>
        <v>0</v>
      </c>
      <c r="AX9" s="2">
        <f t="shared" si="5"/>
        <v>0</v>
      </c>
      <c r="AY9" s="2">
        <f t="shared" si="6"/>
        <v>0</v>
      </c>
      <c r="AZ9" s="2">
        <f t="shared" si="7"/>
        <v>0</v>
      </c>
      <c r="BA9" s="2">
        <f t="shared" si="8"/>
        <v>0</v>
      </c>
      <c r="BB9" s="2">
        <f t="shared" si="9"/>
        <v>0</v>
      </c>
      <c r="BC9" s="2">
        <f t="shared" si="10"/>
        <v>0</v>
      </c>
      <c r="BD9" s="2">
        <f t="shared" si="11"/>
        <v>0</v>
      </c>
      <c r="BE9" s="2">
        <f t="shared" si="12"/>
        <v>0</v>
      </c>
      <c r="BF9" s="2">
        <f t="shared" si="13"/>
        <v>0</v>
      </c>
      <c r="BG9" s="2">
        <f t="shared" si="14"/>
        <v>0</v>
      </c>
      <c r="BH9" s="2">
        <f t="shared" si="15"/>
        <v>0</v>
      </c>
      <c r="BI9" s="2">
        <f t="shared" si="16"/>
        <v>0</v>
      </c>
      <c r="BJ9" s="2">
        <f t="shared" si="17"/>
        <v>0</v>
      </c>
      <c r="BK9" s="2">
        <f t="shared" si="18"/>
        <v>0</v>
      </c>
      <c r="BL9" s="2">
        <f t="shared" si="19"/>
        <v>0</v>
      </c>
    </row>
    <row r="10" spans="3:64" x14ac:dyDescent="0.15">
      <c r="C10" s="2">
        <v>5</v>
      </c>
      <c r="D10" s="2">
        <f>ROUND('[1]资源-铁'!DQ10,-4)</f>
        <v>0</v>
      </c>
      <c r="E10" s="2">
        <f>ROUND('[1]资源-铁'!DR10,-4)</f>
        <v>0</v>
      </c>
      <c r="F10" s="2">
        <f>ROUND('[1]资源-铁'!DS10,-4)</f>
        <v>0</v>
      </c>
      <c r="G10" s="2">
        <f>ROUND('[1]资源-铁'!DT10,-4)</f>
        <v>0</v>
      </c>
      <c r="H10" s="2">
        <f>ROUND('[1]资源-铁'!DU10,-4)</f>
        <v>0</v>
      </c>
      <c r="I10" s="2">
        <f>ROUND('[1]资源-铁'!DV10,-4)</f>
        <v>0</v>
      </c>
      <c r="J10" s="2">
        <f>ROUND('[1]资源-铁'!DW10,-4)</f>
        <v>0</v>
      </c>
      <c r="K10" s="2">
        <f>ROUND('[1]资源-铁'!DX10,-4)</f>
        <v>0</v>
      </c>
      <c r="L10" s="2">
        <f>ROUND('[1]资源-铁'!DY10,-4)</f>
        <v>0</v>
      </c>
      <c r="M10" s="2">
        <f>ROUND('[1]资源-铁'!DZ10,-4)</f>
        <v>0</v>
      </c>
      <c r="N10" s="2">
        <f>ROUND('[1]资源-铁'!EA10,-4)</f>
        <v>0</v>
      </c>
      <c r="O10" s="2">
        <f>ROUND('[1]资源-铁'!EB10,-4)</f>
        <v>0</v>
      </c>
      <c r="P10" s="2">
        <f>ROUND('[1]资源-铁'!EC10,-4)</f>
        <v>0</v>
      </c>
      <c r="Q10" s="2">
        <f>ROUND('[1]资源-铁'!ED10,-4)</f>
        <v>0</v>
      </c>
      <c r="R10" s="2">
        <f>ROUND('[1]资源-铁'!EE10,-4)</f>
        <v>0</v>
      </c>
      <c r="S10" s="2">
        <f>ROUND('[1]资源-铁'!EF10,-4)</f>
        <v>0</v>
      </c>
      <c r="T10" s="2">
        <f>ROUND('[1]资源-铁'!EG10,-4)</f>
        <v>0</v>
      </c>
      <c r="U10" s="2">
        <f>ROUND('[1]资源-铁'!EH10,-4)</f>
        <v>0</v>
      </c>
      <c r="V10" s="2">
        <f>ROUND('[1]资源-铁'!EI10,-4)</f>
        <v>0</v>
      </c>
      <c r="X10" s="2">
        <v>5</v>
      </c>
      <c r="Y10" s="2">
        <f t="shared" si="20"/>
        <v>0</v>
      </c>
      <c r="Z10" s="2">
        <f t="shared" si="21"/>
        <v>0</v>
      </c>
      <c r="AA10" s="2">
        <f t="shared" si="22"/>
        <v>0</v>
      </c>
      <c r="AB10" s="2">
        <f t="shared" si="23"/>
        <v>0</v>
      </c>
      <c r="AC10" s="2">
        <f t="shared" si="24"/>
        <v>0</v>
      </c>
      <c r="AD10" s="2">
        <f t="shared" si="25"/>
        <v>0</v>
      </c>
      <c r="AE10" s="2">
        <f t="shared" si="26"/>
        <v>0</v>
      </c>
      <c r="AF10" s="2">
        <f t="shared" si="27"/>
        <v>0</v>
      </c>
      <c r="AG10" s="2">
        <f t="shared" si="28"/>
        <v>0</v>
      </c>
      <c r="AH10" s="2">
        <f t="shared" si="29"/>
        <v>0</v>
      </c>
      <c r="AI10" s="2">
        <f t="shared" si="30"/>
        <v>0</v>
      </c>
      <c r="AJ10" s="2">
        <f t="shared" si="31"/>
        <v>0</v>
      </c>
      <c r="AK10" s="2">
        <f t="shared" si="32"/>
        <v>0</v>
      </c>
      <c r="AL10" s="2">
        <f t="shared" si="33"/>
        <v>0</v>
      </c>
      <c r="AM10" s="2">
        <f t="shared" si="34"/>
        <v>0</v>
      </c>
      <c r="AN10" s="2">
        <f t="shared" si="35"/>
        <v>0</v>
      </c>
      <c r="AO10" s="2">
        <f t="shared" si="36"/>
        <v>0</v>
      </c>
      <c r="AP10" s="2">
        <f t="shared" si="37"/>
        <v>0</v>
      </c>
      <c r="AQ10" s="2">
        <f t="shared" si="38"/>
        <v>0</v>
      </c>
      <c r="AS10" s="2">
        <v>5</v>
      </c>
      <c r="AT10" s="2">
        <f t="shared" si="1"/>
        <v>0</v>
      </c>
      <c r="AU10" s="2">
        <f t="shared" si="2"/>
        <v>0</v>
      </c>
      <c r="AV10" s="2">
        <f t="shared" si="3"/>
        <v>0</v>
      </c>
      <c r="AW10" s="2">
        <f t="shared" si="4"/>
        <v>0</v>
      </c>
      <c r="AX10" s="2">
        <f t="shared" si="5"/>
        <v>0</v>
      </c>
      <c r="AY10" s="2">
        <f t="shared" si="6"/>
        <v>0</v>
      </c>
      <c r="AZ10" s="2">
        <f t="shared" si="7"/>
        <v>0</v>
      </c>
      <c r="BA10" s="2">
        <f t="shared" si="8"/>
        <v>0</v>
      </c>
      <c r="BB10" s="2">
        <f t="shared" si="9"/>
        <v>0</v>
      </c>
      <c r="BC10" s="2">
        <f t="shared" si="10"/>
        <v>0</v>
      </c>
      <c r="BD10" s="2">
        <f t="shared" si="11"/>
        <v>0</v>
      </c>
      <c r="BE10" s="2">
        <f t="shared" si="12"/>
        <v>0</v>
      </c>
      <c r="BF10" s="2">
        <f t="shared" si="13"/>
        <v>0</v>
      </c>
      <c r="BG10" s="2">
        <f t="shared" si="14"/>
        <v>0</v>
      </c>
      <c r="BH10" s="2">
        <f t="shared" si="15"/>
        <v>0</v>
      </c>
      <c r="BI10" s="2">
        <f t="shared" si="16"/>
        <v>0</v>
      </c>
      <c r="BJ10" s="2">
        <f t="shared" si="17"/>
        <v>0</v>
      </c>
      <c r="BK10" s="2">
        <f t="shared" si="18"/>
        <v>0</v>
      </c>
      <c r="BL10" s="2">
        <f t="shared" si="19"/>
        <v>0</v>
      </c>
    </row>
    <row r="11" spans="3:64" x14ac:dyDescent="0.15">
      <c r="C11" s="2">
        <v>6</v>
      </c>
      <c r="D11" s="2">
        <f>ROUND('[1]资源-铁'!DQ11,-4)</f>
        <v>0</v>
      </c>
      <c r="E11" s="2">
        <f>ROUND('[1]资源-铁'!DR11,-4)</f>
        <v>0</v>
      </c>
      <c r="F11" s="2">
        <f>ROUND('[1]资源-铁'!DS11,-4)</f>
        <v>0</v>
      </c>
      <c r="G11" s="2">
        <f>ROUND('[1]资源-铁'!DT11,-4)</f>
        <v>0</v>
      </c>
      <c r="H11" s="2">
        <f>ROUND('[1]资源-铁'!DU11,-4)</f>
        <v>0</v>
      </c>
      <c r="I11" s="2">
        <f>ROUND('[1]资源-铁'!DV11,-4)</f>
        <v>0</v>
      </c>
      <c r="J11" s="2">
        <f>ROUND('[1]资源-铁'!DW11,-4)</f>
        <v>0</v>
      </c>
      <c r="K11" s="2">
        <f>ROUND('[1]资源-铁'!DX11,-4)</f>
        <v>0</v>
      </c>
      <c r="L11" s="2">
        <f>ROUND('[1]资源-铁'!DY11,-4)</f>
        <v>0</v>
      </c>
      <c r="M11" s="2">
        <f>ROUND('[1]资源-铁'!DZ11,-4)</f>
        <v>0</v>
      </c>
      <c r="N11" s="2">
        <f>ROUND('[1]资源-铁'!EA11,-4)</f>
        <v>0</v>
      </c>
      <c r="O11" s="2">
        <f>ROUND('[1]资源-铁'!EB11,-4)</f>
        <v>0</v>
      </c>
      <c r="P11" s="2">
        <f>ROUND('[1]资源-铁'!EC11,-4)</f>
        <v>0</v>
      </c>
      <c r="Q11" s="2">
        <f>ROUND('[1]资源-铁'!ED11,-4)</f>
        <v>0</v>
      </c>
      <c r="R11" s="2">
        <f>ROUND('[1]资源-铁'!EE11,-4)</f>
        <v>0</v>
      </c>
      <c r="S11" s="2">
        <f>ROUND('[1]资源-铁'!EF11,-4)</f>
        <v>0</v>
      </c>
      <c r="T11" s="2">
        <f>ROUND('[1]资源-铁'!EG11,-4)</f>
        <v>0</v>
      </c>
      <c r="U11" s="2">
        <f>ROUND('[1]资源-铁'!EH11,-4)</f>
        <v>0</v>
      </c>
      <c r="V11" s="2">
        <f>ROUND('[1]资源-铁'!EI11,-4)</f>
        <v>0</v>
      </c>
      <c r="X11" s="2">
        <v>6</v>
      </c>
      <c r="Y11" s="2">
        <f t="shared" si="20"/>
        <v>0</v>
      </c>
      <c r="Z11" s="2">
        <f t="shared" si="21"/>
        <v>0</v>
      </c>
      <c r="AA11" s="2">
        <f t="shared" si="22"/>
        <v>0</v>
      </c>
      <c r="AB11" s="2">
        <f t="shared" si="23"/>
        <v>0</v>
      </c>
      <c r="AC11" s="2">
        <f t="shared" si="24"/>
        <v>0</v>
      </c>
      <c r="AD11" s="2">
        <f t="shared" si="25"/>
        <v>0</v>
      </c>
      <c r="AE11" s="2">
        <f t="shared" si="26"/>
        <v>0</v>
      </c>
      <c r="AF11" s="2">
        <f t="shared" si="27"/>
        <v>0</v>
      </c>
      <c r="AG11" s="2">
        <f t="shared" si="28"/>
        <v>0</v>
      </c>
      <c r="AH11" s="2">
        <f t="shared" si="29"/>
        <v>0</v>
      </c>
      <c r="AI11" s="2">
        <f t="shared" si="30"/>
        <v>0</v>
      </c>
      <c r="AJ11" s="2">
        <f t="shared" si="31"/>
        <v>0</v>
      </c>
      <c r="AK11" s="2">
        <f t="shared" si="32"/>
        <v>0</v>
      </c>
      <c r="AL11" s="2">
        <f t="shared" si="33"/>
        <v>0</v>
      </c>
      <c r="AM11" s="2">
        <f t="shared" si="34"/>
        <v>0</v>
      </c>
      <c r="AN11" s="2">
        <f t="shared" si="35"/>
        <v>0</v>
      </c>
      <c r="AO11" s="2">
        <f t="shared" si="36"/>
        <v>0</v>
      </c>
      <c r="AP11" s="2">
        <f t="shared" si="37"/>
        <v>0</v>
      </c>
      <c r="AQ11" s="2">
        <f t="shared" si="38"/>
        <v>0</v>
      </c>
      <c r="AS11" s="2">
        <v>6</v>
      </c>
      <c r="AT11" s="2">
        <f t="shared" si="1"/>
        <v>0</v>
      </c>
      <c r="AU11" s="2">
        <f t="shared" si="2"/>
        <v>0</v>
      </c>
      <c r="AV11" s="2">
        <f t="shared" si="3"/>
        <v>0</v>
      </c>
      <c r="AW11" s="2">
        <f t="shared" si="4"/>
        <v>0</v>
      </c>
      <c r="AX11" s="2">
        <f t="shared" si="5"/>
        <v>0</v>
      </c>
      <c r="AY11" s="2">
        <f t="shared" si="6"/>
        <v>0</v>
      </c>
      <c r="AZ11" s="2">
        <f t="shared" si="7"/>
        <v>0</v>
      </c>
      <c r="BA11" s="2">
        <f t="shared" si="8"/>
        <v>0</v>
      </c>
      <c r="BB11" s="2">
        <f t="shared" si="9"/>
        <v>0</v>
      </c>
      <c r="BC11" s="2">
        <f t="shared" si="10"/>
        <v>0</v>
      </c>
      <c r="BD11" s="2">
        <f t="shared" si="11"/>
        <v>0</v>
      </c>
      <c r="BE11" s="2">
        <f t="shared" si="12"/>
        <v>0</v>
      </c>
      <c r="BF11" s="2">
        <f t="shared" si="13"/>
        <v>0</v>
      </c>
      <c r="BG11" s="2">
        <f t="shared" si="14"/>
        <v>0</v>
      </c>
      <c r="BH11" s="2">
        <f t="shared" si="15"/>
        <v>0</v>
      </c>
      <c r="BI11" s="2">
        <f t="shared" si="16"/>
        <v>0</v>
      </c>
      <c r="BJ11" s="2">
        <f t="shared" si="17"/>
        <v>0</v>
      </c>
      <c r="BK11" s="2">
        <f t="shared" si="18"/>
        <v>0</v>
      </c>
      <c r="BL11" s="2">
        <f t="shared" si="19"/>
        <v>0</v>
      </c>
    </row>
    <row r="12" spans="3:64" x14ac:dyDescent="0.15">
      <c r="C12" s="2">
        <v>7</v>
      </c>
      <c r="D12" s="2">
        <f>ROUND('[1]资源-铁'!DQ12,-4)</f>
        <v>0</v>
      </c>
      <c r="E12" s="2">
        <f>ROUND('[1]资源-铁'!DR12,-4)</f>
        <v>0</v>
      </c>
      <c r="F12" s="2">
        <f>ROUND('[1]资源-铁'!DS12,-4)</f>
        <v>0</v>
      </c>
      <c r="G12" s="2">
        <f>ROUND('[1]资源-铁'!DT12,-4)</f>
        <v>0</v>
      </c>
      <c r="H12" s="2">
        <f>ROUND('[1]资源-铁'!DU12,-4)</f>
        <v>0</v>
      </c>
      <c r="I12" s="2">
        <f>ROUND('[1]资源-铁'!DV12,-4)</f>
        <v>0</v>
      </c>
      <c r="J12" s="2">
        <f>ROUND('[1]资源-铁'!DW12,-4)</f>
        <v>0</v>
      </c>
      <c r="K12" s="2">
        <f>ROUND('[1]资源-铁'!DX12,-4)</f>
        <v>0</v>
      </c>
      <c r="L12" s="2">
        <f>ROUND('[1]资源-铁'!DY12,-4)</f>
        <v>0</v>
      </c>
      <c r="M12" s="2">
        <f>ROUND('[1]资源-铁'!DZ12,-4)</f>
        <v>0</v>
      </c>
      <c r="N12" s="2">
        <f>ROUND('[1]资源-铁'!EA12,-4)</f>
        <v>0</v>
      </c>
      <c r="O12" s="2">
        <f>ROUND('[1]资源-铁'!EB12,-4)</f>
        <v>0</v>
      </c>
      <c r="P12" s="2">
        <f>ROUND('[1]资源-铁'!EC12,-4)</f>
        <v>0</v>
      </c>
      <c r="Q12" s="2">
        <f>ROUND('[1]资源-铁'!ED12,-4)</f>
        <v>0</v>
      </c>
      <c r="R12" s="2">
        <f>ROUND('[1]资源-铁'!EE12,-4)</f>
        <v>0</v>
      </c>
      <c r="S12" s="2">
        <f>ROUND('[1]资源-铁'!EF12,-4)</f>
        <v>0</v>
      </c>
      <c r="T12" s="2">
        <f>ROUND('[1]资源-铁'!EG12,-4)</f>
        <v>0</v>
      </c>
      <c r="U12" s="2">
        <f>ROUND('[1]资源-铁'!EH12,-4)</f>
        <v>0</v>
      </c>
      <c r="V12" s="2">
        <f>ROUND('[1]资源-铁'!EI12,-4)</f>
        <v>0</v>
      </c>
      <c r="X12" s="2">
        <v>7</v>
      </c>
      <c r="Y12" s="2">
        <f t="shared" si="20"/>
        <v>0</v>
      </c>
      <c r="Z12" s="2">
        <f t="shared" si="21"/>
        <v>0</v>
      </c>
      <c r="AA12" s="2">
        <f t="shared" si="22"/>
        <v>0</v>
      </c>
      <c r="AB12" s="2">
        <f t="shared" si="23"/>
        <v>0</v>
      </c>
      <c r="AC12" s="2">
        <f t="shared" si="24"/>
        <v>0</v>
      </c>
      <c r="AD12" s="2">
        <f t="shared" si="25"/>
        <v>0</v>
      </c>
      <c r="AE12" s="2">
        <f t="shared" si="26"/>
        <v>0</v>
      </c>
      <c r="AF12" s="2">
        <f t="shared" si="27"/>
        <v>0</v>
      </c>
      <c r="AG12" s="2">
        <f t="shared" si="28"/>
        <v>0</v>
      </c>
      <c r="AH12" s="2">
        <f t="shared" si="29"/>
        <v>0</v>
      </c>
      <c r="AI12" s="2">
        <f t="shared" si="30"/>
        <v>0</v>
      </c>
      <c r="AJ12" s="2">
        <f t="shared" si="31"/>
        <v>0</v>
      </c>
      <c r="AK12" s="2">
        <f t="shared" si="32"/>
        <v>0</v>
      </c>
      <c r="AL12" s="2">
        <f t="shared" si="33"/>
        <v>0</v>
      </c>
      <c r="AM12" s="2">
        <f t="shared" si="34"/>
        <v>0</v>
      </c>
      <c r="AN12" s="2">
        <f t="shared" si="35"/>
        <v>0</v>
      </c>
      <c r="AO12" s="2">
        <f t="shared" si="36"/>
        <v>0</v>
      </c>
      <c r="AP12" s="2">
        <f t="shared" si="37"/>
        <v>0</v>
      </c>
      <c r="AQ12" s="2">
        <f t="shared" si="38"/>
        <v>0</v>
      </c>
      <c r="AS12" s="2">
        <v>7</v>
      </c>
      <c r="AT12" s="2">
        <f t="shared" si="1"/>
        <v>0</v>
      </c>
      <c r="AU12" s="2">
        <f t="shared" si="2"/>
        <v>0</v>
      </c>
      <c r="AV12" s="2">
        <f t="shared" si="3"/>
        <v>0</v>
      </c>
      <c r="AW12" s="2">
        <f t="shared" si="4"/>
        <v>0</v>
      </c>
      <c r="AX12" s="2">
        <f t="shared" si="5"/>
        <v>0</v>
      </c>
      <c r="AY12" s="2">
        <f t="shared" si="6"/>
        <v>0</v>
      </c>
      <c r="AZ12" s="2">
        <f t="shared" si="7"/>
        <v>0</v>
      </c>
      <c r="BA12" s="2">
        <f t="shared" si="8"/>
        <v>0</v>
      </c>
      <c r="BB12" s="2">
        <f t="shared" si="9"/>
        <v>0</v>
      </c>
      <c r="BC12" s="2">
        <f t="shared" si="10"/>
        <v>0</v>
      </c>
      <c r="BD12" s="2">
        <f t="shared" si="11"/>
        <v>0</v>
      </c>
      <c r="BE12" s="2">
        <f t="shared" si="12"/>
        <v>0</v>
      </c>
      <c r="BF12" s="2">
        <f t="shared" si="13"/>
        <v>0</v>
      </c>
      <c r="BG12" s="2">
        <f t="shared" si="14"/>
        <v>0</v>
      </c>
      <c r="BH12" s="2">
        <f t="shared" si="15"/>
        <v>0</v>
      </c>
      <c r="BI12" s="2">
        <f t="shared" si="16"/>
        <v>0</v>
      </c>
      <c r="BJ12" s="2">
        <f t="shared" si="17"/>
        <v>0</v>
      </c>
      <c r="BK12" s="2">
        <f t="shared" si="18"/>
        <v>0</v>
      </c>
      <c r="BL12" s="2">
        <f t="shared" si="19"/>
        <v>0</v>
      </c>
    </row>
    <row r="13" spans="3:64" x14ac:dyDescent="0.15">
      <c r="C13" s="2">
        <v>8</v>
      </c>
      <c r="D13" s="2">
        <f>ROUND('[1]资源-铁'!DQ13,-4)</f>
        <v>0</v>
      </c>
      <c r="E13" s="2">
        <f>ROUND('[1]资源-铁'!DR13,-4)</f>
        <v>0</v>
      </c>
      <c r="F13" s="2">
        <f>ROUND('[1]资源-铁'!DS13,-4)</f>
        <v>0</v>
      </c>
      <c r="G13" s="2">
        <f>ROUND('[1]资源-铁'!DT13,-4)</f>
        <v>0</v>
      </c>
      <c r="H13" s="2">
        <f>ROUND('[1]资源-铁'!DU13,-4)</f>
        <v>0</v>
      </c>
      <c r="I13" s="2">
        <f>ROUND('[1]资源-铁'!DV13,-4)</f>
        <v>0</v>
      </c>
      <c r="J13" s="2">
        <f>ROUND('[1]资源-铁'!DW13,-4)</f>
        <v>0</v>
      </c>
      <c r="K13" s="2">
        <f>ROUND('[1]资源-铁'!DX13,-4)</f>
        <v>0</v>
      </c>
      <c r="L13" s="2">
        <f>ROUND('[1]资源-铁'!DY13,-4)</f>
        <v>0</v>
      </c>
      <c r="M13" s="2">
        <f>ROUND('[1]资源-铁'!DZ13,-4)</f>
        <v>0</v>
      </c>
      <c r="N13" s="2">
        <f>ROUND('[1]资源-铁'!EA13,-4)</f>
        <v>0</v>
      </c>
      <c r="O13" s="2">
        <f>ROUND('[1]资源-铁'!EB13,-4)</f>
        <v>0</v>
      </c>
      <c r="P13" s="2">
        <f>ROUND('[1]资源-铁'!EC13,-4)</f>
        <v>0</v>
      </c>
      <c r="Q13" s="2">
        <f>ROUND('[1]资源-铁'!ED13,-4)</f>
        <v>0</v>
      </c>
      <c r="R13" s="2">
        <f>ROUND('[1]资源-铁'!EE13,-4)</f>
        <v>0</v>
      </c>
      <c r="S13" s="2">
        <f>ROUND('[1]资源-铁'!EF13,-4)</f>
        <v>0</v>
      </c>
      <c r="T13" s="2">
        <f>ROUND('[1]资源-铁'!EG13,-4)</f>
        <v>0</v>
      </c>
      <c r="U13" s="2">
        <f>ROUND('[1]资源-铁'!EH13,-4)</f>
        <v>0</v>
      </c>
      <c r="V13" s="2">
        <f>ROUND('[1]资源-铁'!EI13,-4)</f>
        <v>0</v>
      </c>
      <c r="X13" s="2">
        <v>8</v>
      </c>
      <c r="Y13" s="2">
        <f t="shared" si="20"/>
        <v>0</v>
      </c>
      <c r="Z13" s="2">
        <f t="shared" si="21"/>
        <v>0</v>
      </c>
      <c r="AA13" s="2">
        <f>IF(F13=0,0,IF($X13=1,F13,F13-F12))</f>
        <v>0</v>
      </c>
      <c r="AB13" s="2">
        <f t="shared" si="23"/>
        <v>0</v>
      </c>
      <c r="AC13" s="2">
        <f t="shared" si="24"/>
        <v>0</v>
      </c>
      <c r="AD13" s="2">
        <f t="shared" si="25"/>
        <v>0</v>
      </c>
      <c r="AE13" s="2">
        <f t="shared" si="26"/>
        <v>0</v>
      </c>
      <c r="AF13" s="2">
        <f t="shared" si="27"/>
        <v>0</v>
      </c>
      <c r="AG13" s="2">
        <f t="shared" si="28"/>
        <v>0</v>
      </c>
      <c r="AH13" s="2">
        <f t="shared" si="29"/>
        <v>0</v>
      </c>
      <c r="AI13" s="2">
        <f t="shared" si="30"/>
        <v>0</v>
      </c>
      <c r="AJ13" s="2">
        <f t="shared" si="31"/>
        <v>0</v>
      </c>
      <c r="AK13" s="2">
        <f t="shared" si="32"/>
        <v>0</v>
      </c>
      <c r="AL13" s="2">
        <f t="shared" si="33"/>
        <v>0</v>
      </c>
      <c r="AM13" s="2">
        <f t="shared" si="34"/>
        <v>0</v>
      </c>
      <c r="AN13" s="2">
        <f t="shared" si="35"/>
        <v>0</v>
      </c>
      <c r="AO13" s="2">
        <f t="shared" si="36"/>
        <v>0</v>
      </c>
      <c r="AP13" s="2">
        <f t="shared" si="37"/>
        <v>0</v>
      </c>
      <c r="AQ13" s="2">
        <f t="shared" si="38"/>
        <v>0</v>
      </c>
      <c r="AS13" s="2">
        <v>8</v>
      </c>
      <c r="AT13" s="2">
        <f t="shared" si="1"/>
        <v>0</v>
      </c>
      <c r="AU13" s="2">
        <f t="shared" si="2"/>
        <v>0</v>
      </c>
      <c r="AV13" s="2">
        <f t="shared" si="3"/>
        <v>0</v>
      </c>
      <c r="AW13" s="2">
        <f t="shared" si="4"/>
        <v>0</v>
      </c>
      <c r="AX13" s="2">
        <f t="shared" si="5"/>
        <v>0</v>
      </c>
      <c r="AY13" s="2">
        <f t="shared" si="6"/>
        <v>0</v>
      </c>
      <c r="AZ13" s="2">
        <f t="shared" si="7"/>
        <v>0</v>
      </c>
      <c r="BA13" s="2">
        <f t="shared" si="8"/>
        <v>0</v>
      </c>
      <c r="BB13" s="2">
        <f t="shared" si="9"/>
        <v>0</v>
      </c>
      <c r="BC13" s="2">
        <f t="shared" si="10"/>
        <v>0</v>
      </c>
      <c r="BD13" s="2">
        <f t="shared" si="11"/>
        <v>0</v>
      </c>
      <c r="BE13" s="2">
        <f t="shared" si="12"/>
        <v>0</v>
      </c>
      <c r="BF13" s="2">
        <f t="shared" si="13"/>
        <v>0</v>
      </c>
      <c r="BG13" s="2">
        <f t="shared" si="14"/>
        <v>0</v>
      </c>
      <c r="BH13" s="2">
        <f t="shared" si="15"/>
        <v>0</v>
      </c>
      <c r="BI13" s="2">
        <f t="shared" si="16"/>
        <v>0</v>
      </c>
      <c r="BJ13" s="2">
        <f t="shared" si="17"/>
        <v>0</v>
      </c>
      <c r="BK13" s="2">
        <f t="shared" si="18"/>
        <v>0</v>
      </c>
      <c r="BL13" s="2">
        <f t="shared" si="19"/>
        <v>0</v>
      </c>
    </row>
    <row r="14" spans="3:64" x14ac:dyDescent="0.15">
      <c r="C14" s="2">
        <v>9</v>
      </c>
      <c r="D14" s="2">
        <f>ROUND('[1]资源-铁'!DQ14,-4)</f>
        <v>0</v>
      </c>
      <c r="E14" s="2">
        <f>ROUND('[1]资源-铁'!DR14,-4)</f>
        <v>0</v>
      </c>
      <c r="F14" s="2">
        <f>ROUND('[1]资源-铁'!DS14,-4)</f>
        <v>0</v>
      </c>
      <c r="G14" s="2">
        <f>ROUND('[1]资源-铁'!DT14,-4)</f>
        <v>0</v>
      </c>
      <c r="H14" s="2">
        <f>ROUND('[1]资源-铁'!DU14,-4)</f>
        <v>0</v>
      </c>
      <c r="I14" s="2">
        <f>ROUND('[1]资源-铁'!DV14,-4)</f>
        <v>0</v>
      </c>
      <c r="J14" s="2">
        <f>ROUND('[1]资源-铁'!DW14,-4)</f>
        <v>0</v>
      </c>
      <c r="K14" s="2">
        <f>ROUND('[1]资源-铁'!DX14,-4)</f>
        <v>0</v>
      </c>
      <c r="L14" s="2">
        <f>ROUND('[1]资源-铁'!DY14,-4)</f>
        <v>0</v>
      </c>
      <c r="M14" s="2">
        <f>ROUND('[1]资源-铁'!DZ14,-4)</f>
        <v>0</v>
      </c>
      <c r="N14" s="2">
        <f>ROUND('[1]资源-铁'!EA14,-4)</f>
        <v>0</v>
      </c>
      <c r="O14" s="2">
        <f>ROUND('[1]资源-铁'!EB14,-4)</f>
        <v>0</v>
      </c>
      <c r="P14" s="2">
        <f>ROUND('[1]资源-铁'!EC14,-4)</f>
        <v>0</v>
      </c>
      <c r="Q14" s="2">
        <f>ROUND('[1]资源-铁'!ED14,-4)</f>
        <v>0</v>
      </c>
      <c r="R14" s="2">
        <f>ROUND('[1]资源-铁'!EE14,-4)</f>
        <v>0</v>
      </c>
      <c r="S14" s="2">
        <f>ROUND('[1]资源-铁'!EF14,-4)</f>
        <v>0</v>
      </c>
      <c r="T14" s="2">
        <f>ROUND('[1]资源-铁'!EG14,-4)</f>
        <v>0</v>
      </c>
      <c r="U14" s="2">
        <f>ROUND('[1]资源-铁'!EH14,-4)</f>
        <v>0</v>
      </c>
      <c r="V14" s="2">
        <f>ROUND('[1]资源-铁'!EI14,-4)</f>
        <v>0</v>
      </c>
      <c r="X14" s="2">
        <v>9</v>
      </c>
      <c r="Y14" s="2">
        <f t="shared" si="20"/>
        <v>0</v>
      </c>
      <c r="Z14" s="2">
        <f t="shared" si="21"/>
        <v>0</v>
      </c>
      <c r="AA14" s="2">
        <f t="shared" si="22"/>
        <v>0</v>
      </c>
      <c r="AB14" s="2">
        <f t="shared" si="23"/>
        <v>0</v>
      </c>
      <c r="AC14" s="2">
        <f t="shared" si="24"/>
        <v>0</v>
      </c>
      <c r="AD14" s="2">
        <f t="shared" si="25"/>
        <v>0</v>
      </c>
      <c r="AE14" s="2">
        <f t="shared" si="26"/>
        <v>0</v>
      </c>
      <c r="AF14" s="2">
        <f t="shared" si="27"/>
        <v>0</v>
      </c>
      <c r="AG14" s="2">
        <f t="shared" si="28"/>
        <v>0</v>
      </c>
      <c r="AH14" s="2">
        <f t="shared" si="29"/>
        <v>0</v>
      </c>
      <c r="AI14" s="2">
        <f t="shared" si="30"/>
        <v>0</v>
      </c>
      <c r="AJ14" s="2">
        <f t="shared" si="31"/>
        <v>0</v>
      </c>
      <c r="AK14" s="2">
        <f t="shared" si="32"/>
        <v>0</v>
      </c>
      <c r="AL14" s="2">
        <f t="shared" si="33"/>
        <v>0</v>
      </c>
      <c r="AM14" s="2">
        <f t="shared" si="34"/>
        <v>0</v>
      </c>
      <c r="AN14" s="2">
        <f t="shared" si="35"/>
        <v>0</v>
      </c>
      <c r="AO14" s="2">
        <f t="shared" si="36"/>
        <v>0</v>
      </c>
      <c r="AP14" s="2">
        <f t="shared" si="37"/>
        <v>0</v>
      </c>
      <c r="AQ14" s="2">
        <f t="shared" si="38"/>
        <v>0</v>
      </c>
      <c r="AS14" s="2">
        <v>9</v>
      </c>
      <c r="AT14" s="2">
        <f t="shared" si="1"/>
        <v>0</v>
      </c>
      <c r="AU14" s="2">
        <f t="shared" si="2"/>
        <v>0</v>
      </c>
      <c r="AV14" s="2">
        <f t="shared" si="3"/>
        <v>0</v>
      </c>
      <c r="AW14" s="2">
        <f t="shared" si="4"/>
        <v>0</v>
      </c>
      <c r="AX14" s="2">
        <f t="shared" si="5"/>
        <v>0</v>
      </c>
      <c r="AY14" s="2">
        <f t="shared" si="6"/>
        <v>0</v>
      </c>
      <c r="AZ14" s="2">
        <f t="shared" si="7"/>
        <v>0</v>
      </c>
      <c r="BA14" s="2">
        <f t="shared" si="8"/>
        <v>0</v>
      </c>
      <c r="BB14" s="2">
        <f t="shared" si="9"/>
        <v>0</v>
      </c>
      <c r="BC14" s="2">
        <f t="shared" si="10"/>
        <v>0</v>
      </c>
      <c r="BD14" s="2">
        <f t="shared" si="11"/>
        <v>0</v>
      </c>
      <c r="BE14" s="2">
        <f t="shared" si="12"/>
        <v>0</v>
      </c>
      <c r="BF14" s="2">
        <f t="shared" si="13"/>
        <v>0</v>
      </c>
      <c r="BG14" s="2">
        <f t="shared" si="14"/>
        <v>0</v>
      </c>
      <c r="BH14" s="2">
        <f t="shared" si="15"/>
        <v>0</v>
      </c>
      <c r="BI14" s="2">
        <f t="shared" si="16"/>
        <v>0</v>
      </c>
      <c r="BJ14" s="2">
        <f t="shared" si="17"/>
        <v>0</v>
      </c>
      <c r="BK14" s="2">
        <f t="shared" si="18"/>
        <v>0</v>
      </c>
      <c r="BL14" s="2">
        <f t="shared" si="19"/>
        <v>0</v>
      </c>
    </row>
    <row r="15" spans="3:64" x14ac:dyDescent="0.15">
      <c r="C15" s="2">
        <v>10</v>
      </c>
      <c r="D15" s="2">
        <f>ROUND('[1]资源-铁'!DQ15,-4)</f>
        <v>0</v>
      </c>
      <c r="E15" s="2">
        <f>ROUND('[1]资源-铁'!DR15,-4)</f>
        <v>0</v>
      </c>
      <c r="F15" s="2">
        <f>ROUND('[1]资源-铁'!DS15,-4)</f>
        <v>0</v>
      </c>
      <c r="G15" s="2">
        <f>ROUND('[1]资源-铁'!DT15,-4)</f>
        <v>0</v>
      </c>
      <c r="H15" s="2">
        <f>ROUND('[1]资源-铁'!DU15,-4)</f>
        <v>0</v>
      </c>
      <c r="I15" s="2">
        <f>ROUND('[1]资源-铁'!DV15,-4)</f>
        <v>0</v>
      </c>
      <c r="J15" s="2">
        <f>ROUND('[1]资源-铁'!DW15,-4)</f>
        <v>0</v>
      </c>
      <c r="K15" s="2">
        <f>ROUND('[1]资源-铁'!DX15,-4)</f>
        <v>0</v>
      </c>
      <c r="L15" s="2">
        <f>ROUND('[1]资源-铁'!DY15,-4)</f>
        <v>0</v>
      </c>
      <c r="M15" s="2">
        <f>ROUND('[1]资源-铁'!DZ15,-4)</f>
        <v>0</v>
      </c>
      <c r="N15" s="2">
        <f>ROUND('[1]资源-铁'!EA15,-4)</f>
        <v>0</v>
      </c>
      <c r="O15" s="2">
        <f>ROUND('[1]资源-铁'!EB15,-4)</f>
        <v>0</v>
      </c>
      <c r="P15" s="2">
        <f>ROUND('[1]资源-铁'!EC15,-4)</f>
        <v>0</v>
      </c>
      <c r="Q15" s="2">
        <f>ROUND('[1]资源-铁'!ED15,-4)</f>
        <v>0</v>
      </c>
      <c r="R15" s="2">
        <f>ROUND('[1]资源-铁'!EE15,-4)</f>
        <v>0</v>
      </c>
      <c r="S15" s="2">
        <f>ROUND('[1]资源-铁'!EF15,-4)</f>
        <v>0</v>
      </c>
      <c r="T15" s="2">
        <f>ROUND('[1]资源-铁'!EG15,-4)</f>
        <v>0</v>
      </c>
      <c r="U15" s="2">
        <f>ROUND('[1]资源-铁'!EH15,-4)</f>
        <v>0</v>
      </c>
      <c r="V15" s="2">
        <f>ROUND('[1]资源-铁'!EI15,-4)</f>
        <v>0</v>
      </c>
      <c r="X15" s="2">
        <v>10</v>
      </c>
      <c r="Y15" s="2">
        <f t="shared" si="20"/>
        <v>0</v>
      </c>
      <c r="Z15" s="2">
        <f t="shared" si="21"/>
        <v>0</v>
      </c>
      <c r="AA15" s="2">
        <f t="shared" si="22"/>
        <v>0</v>
      </c>
      <c r="AB15" s="2">
        <f t="shared" si="23"/>
        <v>0</v>
      </c>
      <c r="AC15" s="2">
        <f t="shared" si="24"/>
        <v>0</v>
      </c>
      <c r="AD15" s="2">
        <f t="shared" si="25"/>
        <v>0</v>
      </c>
      <c r="AE15" s="2">
        <f t="shared" si="26"/>
        <v>0</v>
      </c>
      <c r="AF15" s="2">
        <f t="shared" si="27"/>
        <v>0</v>
      </c>
      <c r="AG15" s="2">
        <f t="shared" si="28"/>
        <v>0</v>
      </c>
      <c r="AH15" s="2">
        <f t="shared" si="29"/>
        <v>0</v>
      </c>
      <c r="AI15" s="2">
        <f t="shared" si="30"/>
        <v>0</v>
      </c>
      <c r="AJ15" s="2">
        <f t="shared" si="31"/>
        <v>0</v>
      </c>
      <c r="AK15" s="2">
        <f t="shared" si="32"/>
        <v>0</v>
      </c>
      <c r="AL15" s="2">
        <f t="shared" si="33"/>
        <v>0</v>
      </c>
      <c r="AM15" s="2">
        <f t="shared" si="34"/>
        <v>0</v>
      </c>
      <c r="AN15" s="2">
        <f t="shared" si="35"/>
        <v>0</v>
      </c>
      <c r="AO15" s="2">
        <f t="shared" si="36"/>
        <v>0</v>
      </c>
      <c r="AP15" s="2">
        <f t="shared" si="37"/>
        <v>0</v>
      </c>
      <c r="AQ15" s="2">
        <f t="shared" si="38"/>
        <v>0</v>
      </c>
      <c r="AS15" s="2">
        <v>10</v>
      </c>
      <c r="AT15" s="2">
        <f t="shared" si="1"/>
        <v>0</v>
      </c>
      <c r="AU15" s="2">
        <f t="shared" si="2"/>
        <v>0</v>
      </c>
      <c r="AV15" s="2">
        <f t="shared" si="3"/>
        <v>0</v>
      </c>
      <c r="AW15" s="2">
        <f t="shared" si="4"/>
        <v>0</v>
      </c>
      <c r="AX15" s="2">
        <f t="shared" si="5"/>
        <v>0</v>
      </c>
      <c r="AY15" s="2">
        <f t="shared" si="6"/>
        <v>0</v>
      </c>
      <c r="AZ15" s="2">
        <f t="shared" si="7"/>
        <v>0</v>
      </c>
      <c r="BA15" s="2">
        <f t="shared" si="8"/>
        <v>0</v>
      </c>
      <c r="BB15" s="2">
        <f t="shared" si="9"/>
        <v>0</v>
      </c>
      <c r="BC15" s="2">
        <f t="shared" si="10"/>
        <v>0</v>
      </c>
      <c r="BD15" s="2">
        <f t="shared" si="11"/>
        <v>0</v>
      </c>
      <c r="BE15" s="2">
        <f t="shared" si="12"/>
        <v>0</v>
      </c>
      <c r="BF15" s="2">
        <f t="shared" si="13"/>
        <v>0</v>
      </c>
      <c r="BG15" s="2">
        <f t="shared" si="14"/>
        <v>0</v>
      </c>
      <c r="BH15" s="2">
        <f t="shared" si="15"/>
        <v>0</v>
      </c>
      <c r="BI15" s="2">
        <f t="shared" si="16"/>
        <v>0</v>
      </c>
      <c r="BJ15" s="2">
        <f t="shared" si="17"/>
        <v>0</v>
      </c>
      <c r="BK15" s="2">
        <f t="shared" si="18"/>
        <v>0</v>
      </c>
      <c r="BL15" s="2">
        <f t="shared" si="19"/>
        <v>0</v>
      </c>
    </row>
    <row r="16" spans="3:64" x14ac:dyDescent="0.15">
      <c r="C16" s="2">
        <v>11</v>
      </c>
      <c r="D16" s="2">
        <f>ROUND('[1]资源-铁'!DQ16,-4)</f>
        <v>0</v>
      </c>
      <c r="E16" s="2">
        <f>ROUND('[1]资源-铁'!DR16,-4)</f>
        <v>0</v>
      </c>
      <c r="F16" s="2">
        <f>ROUND('[1]资源-铁'!DS16,-4)</f>
        <v>0</v>
      </c>
      <c r="G16" s="2">
        <f>ROUND('[1]资源-铁'!DT16,-4)</f>
        <v>0</v>
      </c>
      <c r="H16" s="2">
        <f>ROUND('[1]资源-铁'!DU16,-4)</f>
        <v>0</v>
      </c>
      <c r="I16" s="2">
        <f>ROUND('[1]资源-铁'!DV16,-4)</f>
        <v>0</v>
      </c>
      <c r="J16" s="2">
        <f>ROUND('[1]资源-铁'!DW16,-4)</f>
        <v>0</v>
      </c>
      <c r="K16" s="2">
        <f>ROUND('[1]资源-铁'!DX16,-4)</f>
        <v>0</v>
      </c>
      <c r="L16" s="2">
        <f>ROUND('[1]资源-铁'!DY16,-4)</f>
        <v>0</v>
      </c>
      <c r="M16" s="2">
        <f>ROUND('[1]资源-铁'!DZ16,-4)</f>
        <v>0</v>
      </c>
      <c r="N16" s="2">
        <f>ROUND('[1]资源-铁'!EA16,-4)</f>
        <v>0</v>
      </c>
      <c r="O16" s="2">
        <f>ROUND('[1]资源-铁'!EB16,-4)</f>
        <v>0</v>
      </c>
      <c r="P16" s="2">
        <f>ROUND('[1]资源-铁'!EC16,-4)</f>
        <v>0</v>
      </c>
      <c r="Q16" s="2">
        <f>ROUND('[1]资源-铁'!ED16,-4)</f>
        <v>0</v>
      </c>
      <c r="R16" s="2">
        <f>ROUND('[1]资源-铁'!EE16,-4)</f>
        <v>0</v>
      </c>
      <c r="S16" s="2">
        <f>ROUND('[1]资源-铁'!EF16,-4)</f>
        <v>0</v>
      </c>
      <c r="T16" s="2">
        <f>ROUND('[1]资源-铁'!EG16,-4)</f>
        <v>0</v>
      </c>
      <c r="U16" s="2">
        <f>ROUND('[1]资源-铁'!EH16,-4)</f>
        <v>0</v>
      </c>
      <c r="V16" s="2">
        <f>ROUND('[1]资源-铁'!EI16,-4)</f>
        <v>0</v>
      </c>
      <c r="X16" s="2">
        <v>11</v>
      </c>
      <c r="Y16" s="2">
        <f t="shared" si="20"/>
        <v>0</v>
      </c>
      <c r="Z16" s="2">
        <f t="shared" si="21"/>
        <v>0</v>
      </c>
      <c r="AA16" s="2">
        <f t="shared" si="22"/>
        <v>0</v>
      </c>
      <c r="AB16" s="2">
        <f t="shared" si="23"/>
        <v>0</v>
      </c>
      <c r="AC16" s="2">
        <f t="shared" si="24"/>
        <v>0</v>
      </c>
      <c r="AD16" s="2">
        <f t="shared" si="25"/>
        <v>0</v>
      </c>
      <c r="AE16" s="2">
        <f t="shared" si="26"/>
        <v>0</v>
      </c>
      <c r="AF16" s="2">
        <f t="shared" si="27"/>
        <v>0</v>
      </c>
      <c r="AG16" s="2">
        <f t="shared" si="28"/>
        <v>0</v>
      </c>
      <c r="AH16" s="2">
        <f t="shared" si="29"/>
        <v>0</v>
      </c>
      <c r="AI16" s="2">
        <f t="shared" si="30"/>
        <v>0</v>
      </c>
      <c r="AJ16" s="2">
        <f t="shared" si="31"/>
        <v>0</v>
      </c>
      <c r="AK16" s="2">
        <f t="shared" si="32"/>
        <v>0</v>
      </c>
      <c r="AL16" s="2">
        <f t="shared" si="33"/>
        <v>0</v>
      </c>
      <c r="AM16" s="2">
        <f t="shared" si="34"/>
        <v>0</v>
      </c>
      <c r="AN16" s="2">
        <f t="shared" si="35"/>
        <v>0</v>
      </c>
      <c r="AO16" s="2">
        <f t="shared" si="36"/>
        <v>0</v>
      </c>
      <c r="AP16" s="2">
        <f t="shared" si="37"/>
        <v>0</v>
      </c>
      <c r="AQ16" s="2">
        <f t="shared" si="38"/>
        <v>0</v>
      </c>
      <c r="AS16" s="2">
        <v>11</v>
      </c>
      <c r="AT16" s="2">
        <f t="shared" si="1"/>
        <v>0</v>
      </c>
      <c r="AU16" s="2">
        <f t="shared" si="2"/>
        <v>0</v>
      </c>
      <c r="AV16" s="2">
        <f t="shared" si="3"/>
        <v>0</v>
      </c>
      <c r="AW16" s="2">
        <f t="shared" si="4"/>
        <v>0</v>
      </c>
      <c r="AX16" s="2">
        <f t="shared" si="5"/>
        <v>0</v>
      </c>
      <c r="AY16" s="2">
        <f t="shared" si="6"/>
        <v>0</v>
      </c>
      <c r="AZ16" s="2">
        <f t="shared" si="7"/>
        <v>0</v>
      </c>
      <c r="BA16" s="2">
        <f t="shared" si="8"/>
        <v>0</v>
      </c>
      <c r="BB16" s="2">
        <f t="shared" si="9"/>
        <v>0</v>
      </c>
      <c r="BC16" s="2">
        <f t="shared" si="10"/>
        <v>0</v>
      </c>
      <c r="BD16" s="2">
        <f t="shared" si="11"/>
        <v>0</v>
      </c>
      <c r="BE16" s="2">
        <f t="shared" si="12"/>
        <v>0</v>
      </c>
      <c r="BF16" s="2">
        <f t="shared" si="13"/>
        <v>0</v>
      </c>
      <c r="BG16" s="2">
        <f t="shared" si="14"/>
        <v>0</v>
      </c>
      <c r="BH16" s="2">
        <f t="shared" si="15"/>
        <v>0</v>
      </c>
      <c r="BI16" s="2">
        <f t="shared" si="16"/>
        <v>0</v>
      </c>
      <c r="BJ16" s="2">
        <f t="shared" si="17"/>
        <v>0</v>
      </c>
      <c r="BK16" s="2">
        <f t="shared" si="18"/>
        <v>0</v>
      </c>
      <c r="BL16" s="2">
        <f t="shared" si="19"/>
        <v>0</v>
      </c>
    </row>
    <row r="17" spans="3:64" x14ac:dyDescent="0.15">
      <c r="C17" s="2">
        <v>12</v>
      </c>
      <c r="D17" s="2">
        <f>ROUND('[1]资源-铁'!DQ17,-4)</f>
        <v>0</v>
      </c>
      <c r="E17" s="2">
        <f>ROUND('[1]资源-铁'!DR17,-4)</f>
        <v>0</v>
      </c>
      <c r="F17" s="2">
        <f>ROUND('[1]资源-铁'!DS17,-4)</f>
        <v>0</v>
      </c>
      <c r="G17" s="2">
        <f>ROUND('[1]资源-铁'!DT17,-4)</f>
        <v>0</v>
      </c>
      <c r="H17" s="2">
        <f>ROUND('[1]资源-铁'!DU17,-4)</f>
        <v>0</v>
      </c>
      <c r="I17" s="2">
        <f>ROUND('[1]资源-铁'!DV17,-4)</f>
        <v>0</v>
      </c>
      <c r="J17" s="2">
        <f>ROUND('[1]资源-铁'!DW17,-4)</f>
        <v>0</v>
      </c>
      <c r="K17" s="2">
        <f>ROUND('[1]资源-铁'!DX17,-4)</f>
        <v>0</v>
      </c>
      <c r="L17" s="2">
        <f>ROUND('[1]资源-铁'!DY17,-4)</f>
        <v>0</v>
      </c>
      <c r="M17" s="2">
        <f>ROUND('[1]资源-铁'!DZ17,-4)</f>
        <v>0</v>
      </c>
      <c r="N17" s="2">
        <f>ROUND('[1]资源-铁'!EA17,-4)</f>
        <v>0</v>
      </c>
      <c r="O17" s="2">
        <f>ROUND('[1]资源-铁'!EB17,-4)</f>
        <v>0</v>
      </c>
      <c r="P17" s="2">
        <f>ROUND('[1]资源-铁'!EC17,-4)</f>
        <v>0</v>
      </c>
      <c r="Q17" s="2">
        <f>ROUND('[1]资源-铁'!ED17,-4)</f>
        <v>0</v>
      </c>
      <c r="R17" s="2">
        <f>ROUND('[1]资源-铁'!EE17,-4)</f>
        <v>0</v>
      </c>
      <c r="S17" s="2">
        <f>ROUND('[1]资源-铁'!EF17,-4)</f>
        <v>0</v>
      </c>
      <c r="T17" s="2">
        <f>ROUND('[1]资源-铁'!EG17,-4)</f>
        <v>0</v>
      </c>
      <c r="U17" s="2">
        <f>ROUND('[1]资源-铁'!EH17,-4)</f>
        <v>0</v>
      </c>
      <c r="V17" s="2">
        <f>ROUND('[1]资源-铁'!EI17,-4)</f>
        <v>0</v>
      </c>
      <c r="X17" s="2">
        <v>12</v>
      </c>
      <c r="Y17" s="2">
        <f t="shared" si="20"/>
        <v>0</v>
      </c>
      <c r="Z17" s="2">
        <f t="shared" si="21"/>
        <v>0</v>
      </c>
      <c r="AA17" s="2">
        <f t="shared" si="22"/>
        <v>0</v>
      </c>
      <c r="AB17" s="2">
        <f t="shared" si="23"/>
        <v>0</v>
      </c>
      <c r="AC17" s="2">
        <f t="shared" si="24"/>
        <v>0</v>
      </c>
      <c r="AD17" s="2">
        <f t="shared" si="25"/>
        <v>0</v>
      </c>
      <c r="AE17" s="2">
        <f t="shared" si="26"/>
        <v>0</v>
      </c>
      <c r="AF17" s="2">
        <f t="shared" si="27"/>
        <v>0</v>
      </c>
      <c r="AG17" s="2">
        <f t="shared" si="28"/>
        <v>0</v>
      </c>
      <c r="AH17" s="2">
        <f t="shared" si="29"/>
        <v>0</v>
      </c>
      <c r="AI17" s="2">
        <f t="shared" si="30"/>
        <v>0</v>
      </c>
      <c r="AJ17" s="2">
        <f t="shared" si="31"/>
        <v>0</v>
      </c>
      <c r="AK17" s="2">
        <f t="shared" si="32"/>
        <v>0</v>
      </c>
      <c r="AL17" s="2">
        <f t="shared" si="33"/>
        <v>0</v>
      </c>
      <c r="AM17" s="2">
        <f t="shared" si="34"/>
        <v>0</v>
      </c>
      <c r="AN17" s="2">
        <f t="shared" si="35"/>
        <v>0</v>
      </c>
      <c r="AO17" s="2">
        <f t="shared" si="36"/>
        <v>0</v>
      </c>
      <c r="AP17" s="2">
        <f t="shared" si="37"/>
        <v>0</v>
      </c>
      <c r="AQ17" s="2">
        <f t="shared" si="38"/>
        <v>0</v>
      </c>
      <c r="AS17" s="2">
        <v>12</v>
      </c>
      <c r="AT17" s="2">
        <f t="shared" si="1"/>
        <v>0</v>
      </c>
      <c r="AU17" s="2">
        <f t="shared" si="2"/>
        <v>0</v>
      </c>
      <c r="AV17" s="2">
        <f t="shared" si="3"/>
        <v>0</v>
      </c>
      <c r="AW17" s="2">
        <f t="shared" si="4"/>
        <v>0</v>
      </c>
      <c r="AX17" s="2">
        <f t="shared" si="5"/>
        <v>0</v>
      </c>
      <c r="AY17" s="2">
        <f t="shared" si="6"/>
        <v>0</v>
      </c>
      <c r="AZ17" s="2">
        <f t="shared" si="7"/>
        <v>0</v>
      </c>
      <c r="BA17" s="2">
        <f t="shared" si="8"/>
        <v>0</v>
      </c>
      <c r="BB17" s="2">
        <f t="shared" si="9"/>
        <v>0</v>
      </c>
      <c r="BC17" s="2">
        <f t="shared" si="10"/>
        <v>0</v>
      </c>
      <c r="BD17" s="2">
        <f t="shared" si="11"/>
        <v>0</v>
      </c>
      <c r="BE17" s="2">
        <f t="shared" si="12"/>
        <v>0</v>
      </c>
      <c r="BF17" s="2">
        <f t="shared" si="13"/>
        <v>0</v>
      </c>
      <c r="BG17" s="2">
        <f t="shared" si="14"/>
        <v>0</v>
      </c>
      <c r="BH17" s="2">
        <f t="shared" si="15"/>
        <v>0</v>
      </c>
      <c r="BI17" s="2">
        <f t="shared" si="16"/>
        <v>0</v>
      </c>
      <c r="BJ17" s="2">
        <f t="shared" si="17"/>
        <v>0</v>
      </c>
      <c r="BK17" s="2">
        <f t="shared" si="18"/>
        <v>0</v>
      </c>
      <c r="BL17" s="2">
        <f t="shared" si="19"/>
        <v>0</v>
      </c>
    </row>
    <row r="18" spans="3:64" x14ac:dyDescent="0.15">
      <c r="C18" s="2">
        <v>13</v>
      </c>
      <c r="D18" s="2">
        <f>ROUND('[1]资源-铁'!DQ18,-4)</f>
        <v>0</v>
      </c>
      <c r="E18" s="2">
        <f>ROUND('[1]资源-铁'!DR18,-4)</f>
        <v>0</v>
      </c>
      <c r="F18" s="2">
        <f>ROUND('[1]资源-铁'!DS18,-4)</f>
        <v>0</v>
      </c>
      <c r="G18" s="2">
        <f>ROUND('[1]资源-铁'!DT18,-4)</f>
        <v>0</v>
      </c>
      <c r="H18" s="2">
        <f>ROUND('[1]资源-铁'!DU18,-4)</f>
        <v>0</v>
      </c>
      <c r="I18" s="2">
        <f>ROUND('[1]资源-铁'!DV18,-4)</f>
        <v>0</v>
      </c>
      <c r="J18" s="2">
        <f>ROUND('[1]资源-铁'!DW18,-4)</f>
        <v>0</v>
      </c>
      <c r="K18" s="2">
        <f>ROUND('[1]资源-铁'!DX18,-4)</f>
        <v>0</v>
      </c>
      <c r="L18" s="2">
        <f>ROUND('[1]资源-铁'!DY18,-4)</f>
        <v>0</v>
      </c>
      <c r="M18" s="2">
        <f>ROUND('[1]资源-铁'!DZ18,-4)</f>
        <v>0</v>
      </c>
      <c r="N18" s="2">
        <f>ROUND('[1]资源-铁'!EA18,-4)</f>
        <v>0</v>
      </c>
      <c r="O18" s="2">
        <f>ROUND('[1]资源-铁'!EB18,-4)</f>
        <v>0</v>
      </c>
      <c r="P18" s="2">
        <f>ROUND('[1]资源-铁'!EC18,-4)</f>
        <v>0</v>
      </c>
      <c r="Q18" s="2">
        <f>ROUND('[1]资源-铁'!ED18,-4)</f>
        <v>0</v>
      </c>
      <c r="R18" s="2">
        <f>ROUND('[1]资源-铁'!EE18,-4)</f>
        <v>0</v>
      </c>
      <c r="S18" s="2">
        <f>ROUND('[1]资源-铁'!EF18,-4)</f>
        <v>0</v>
      </c>
      <c r="T18" s="2">
        <f>ROUND('[1]资源-铁'!EG18,-4)</f>
        <v>0</v>
      </c>
      <c r="U18" s="2">
        <f>ROUND('[1]资源-铁'!EH18,-4)</f>
        <v>0</v>
      </c>
      <c r="V18" s="2">
        <f>ROUND('[1]资源-铁'!EI18,-4)</f>
        <v>0</v>
      </c>
      <c r="X18" s="2">
        <v>13</v>
      </c>
      <c r="Y18" s="2">
        <f t="shared" si="20"/>
        <v>0</v>
      </c>
      <c r="Z18" s="2">
        <f t="shared" si="21"/>
        <v>0</v>
      </c>
      <c r="AA18" s="2">
        <f t="shared" si="22"/>
        <v>0</v>
      </c>
      <c r="AB18" s="2">
        <f t="shared" si="23"/>
        <v>0</v>
      </c>
      <c r="AC18" s="2">
        <f t="shared" si="24"/>
        <v>0</v>
      </c>
      <c r="AD18" s="2">
        <f t="shared" si="25"/>
        <v>0</v>
      </c>
      <c r="AE18" s="2">
        <f t="shared" si="26"/>
        <v>0</v>
      </c>
      <c r="AF18" s="2">
        <f t="shared" si="27"/>
        <v>0</v>
      </c>
      <c r="AG18" s="2">
        <f t="shared" si="28"/>
        <v>0</v>
      </c>
      <c r="AH18" s="2">
        <f t="shared" si="29"/>
        <v>0</v>
      </c>
      <c r="AI18" s="2">
        <f t="shared" si="30"/>
        <v>0</v>
      </c>
      <c r="AJ18" s="2">
        <f t="shared" si="31"/>
        <v>0</v>
      </c>
      <c r="AK18" s="2">
        <f t="shared" si="32"/>
        <v>0</v>
      </c>
      <c r="AL18" s="2">
        <f t="shared" si="33"/>
        <v>0</v>
      </c>
      <c r="AM18" s="2">
        <f t="shared" si="34"/>
        <v>0</v>
      </c>
      <c r="AN18" s="2">
        <f t="shared" si="35"/>
        <v>0</v>
      </c>
      <c r="AO18" s="2">
        <f t="shared" si="36"/>
        <v>0</v>
      </c>
      <c r="AP18" s="2">
        <f t="shared" si="37"/>
        <v>0</v>
      </c>
      <c r="AQ18" s="2">
        <f t="shared" si="38"/>
        <v>0</v>
      </c>
      <c r="AS18" s="2">
        <v>13</v>
      </c>
      <c r="AT18" s="2">
        <f t="shared" si="1"/>
        <v>0</v>
      </c>
      <c r="AU18" s="2">
        <f t="shared" si="2"/>
        <v>0</v>
      </c>
      <c r="AV18" s="2">
        <f t="shared" si="3"/>
        <v>0</v>
      </c>
      <c r="AW18" s="2">
        <f t="shared" si="4"/>
        <v>0</v>
      </c>
      <c r="AX18" s="2">
        <f t="shared" si="5"/>
        <v>0</v>
      </c>
      <c r="AY18" s="2">
        <f t="shared" si="6"/>
        <v>0</v>
      </c>
      <c r="AZ18" s="2">
        <f t="shared" si="7"/>
        <v>0</v>
      </c>
      <c r="BA18" s="2">
        <f t="shared" si="8"/>
        <v>0</v>
      </c>
      <c r="BB18" s="2">
        <f t="shared" si="9"/>
        <v>0</v>
      </c>
      <c r="BC18" s="2">
        <f t="shared" si="10"/>
        <v>0</v>
      </c>
      <c r="BD18" s="2">
        <f t="shared" si="11"/>
        <v>0</v>
      </c>
      <c r="BE18" s="2">
        <f t="shared" si="12"/>
        <v>0</v>
      </c>
      <c r="BF18" s="2">
        <f t="shared" si="13"/>
        <v>0</v>
      </c>
      <c r="BG18" s="2">
        <f t="shared" si="14"/>
        <v>0</v>
      </c>
      <c r="BH18" s="2">
        <f t="shared" si="15"/>
        <v>0</v>
      </c>
      <c r="BI18" s="2">
        <f t="shared" si="16"/>
        <v>0</v>
      </c>
      <c r="BJ18" s="2">
        <f t="shared" si="17"/>
        <v>0</v>
      </c>
      <c r="BK18" s="2">
        <f t="shared" si="18"/>
        <v>0</v>
      </c>
      <c r="BL18" s="2">
        <f t="shared" si="19"/>
        <v>0</v>
      </c>
    </row>
    <row r="19" spans="3:64" x14ac:dyDescent="0.15">
      <c r="C19" s="2">
        <v>14</v>
      </c>
      <c r="D19" s="2">
        <f>ROUND('[1]资源-铁'!DQ19,-4)</f>
        <v>0</v>
      </c>
      <c r="E19" s="2">
        <f>ROUND('[1]资源-铁'!DR19,-4)</f>
        <v>0</v>
      </c>
      <c r="F19" s="2">
        <f>ROUND('[1]资源-铁'!DS19,-4)</f>
        <v>0</v>
      </c>
      <c r="G19" s="2">
        <f>ROUND('[1]资源-铁'!DT19,-4)</f>
        <v>0</v>
      </c>
      <c r="H19" s="2">
        <f>ROUND('[1]资源-铁'!DU19,-4)</f>
        <v>0</v>
      </c>
      <c r="I19" s="2">
        <f>ROUND('[1]资源-铁'!DV19,-4)</f>
        <v>0</v>
      </c>
      <c r="J19" s="2">
        <f>ROUND('[1]资源-铁'!DW19,-4)</f>
        <v>0</v>
      </c>
      <c r="K19" s="2">
        <f>ROUND('[1]资源-铁'!DX19,-4)</f>
        <v>0</v>
      </c>
      <c r="L19" s="2">
        <f>ROUND('[1]资源-铁'!DY19,-4)</f>
        <v>0</v>
      </c>
      <c r="M19" s="2">
        <f>ROUND('[1]资源-铁'!DZ19,-4)</f>
        <v>0</v>
      </c>
      <c r="N19" s="2">
        <f>ROUND('[1]资源-铁'!EA19,-4)</f>
        <v>0</v>
      </c>
      <c r="O19" s="2">
        <f>ROUND('[1]资源-铁'!EB19,-4)</f>
        <v>0</v>
      </c>
      <c r="P19" s="2">
        <f>ROUND('[1]资源-铁'!EC19,-4)</f>
        <v>0</v>
      </c>
      <c r="Q19" s="2">
        <f>ROUND('[1]资源-铁'!ED19,-4)</f>
        <v>0</v>
      </c>
      <c r="R19" s="2">
        <f>ROUND('[1]资源-铁'!EE19,-4)</f>
        <v>0</v>
      </c>
      <c r="S19" s="2">
        <f>ROUND('[1]资源-铁'!EF19,-4)</f>
        <v>0</v>
      </c>
      <c r="T19" s="2">
        <f>ROUND('[1]资源-铁'!EG19,-4)</f>
        <v>0</v>
      </c>
      <c r="U19" s="2">
        <f>ROUND('[1]资源-铁'!EH19,-4)</f>
        <v>0</v>
      </c>
      <c r="V19" s="2">
        <f>ROUND('[1]资源-铁'!EI19,-4)</f>
        <v>0</v>
      </c>
      <c r="X19" s="2">
        <v>14</v>
      </c>
      <c r="Y19" s="2">
        <f t="shared" si="20"/>
        <v>0</v>
      </c>
      <c r="Z19" s="2">
        <f t="shared" si="21"/>
        <v>0</v>
      </c>
      <c r="AA19" s="2">
        <f t="shared" si="22"/>
        <v>0</v>
      </c>
      <c r="AB19" s="2">
        <f t="shared" si="23"/>
        <v>0</v>
      </c>
      <c r="AC19" s="2">
        <f t="shared" si="24"/>
        <v>0</v>
      </c>
      <c r="AD19" s="2">
        <f t="shared" si="25"/>
        <v>0</v>
      </c>
      <c r="AE19" s="2">
        <f t="shared" si="26"/>
        <v>0</v>
      </c>
      <c r="AF19" s="2">
        <f t="shared" si="27"/>
        <v>0</v>
      </c>
      <c r="AG19" s="2">
        <f t="shared" si="28"/>
        <v>0</v>
      </c>
      <c r="AH19" s="2">
        <f t="shared" si="29"/>
        <v>0</v>
      </c>
      <c r="AI19" s="2">
        <f t="shared" si="30"/>
        <v>0</v>
      </c>
      <c r="AJ19" s="2">
        <f t="shared" si="31"/>
        <v>0</v>
      </c>
      <c r="AK19" s="2">
        <f t="shared" si="32"/>
        <v>0</v>
      </c>
      <c r="AL19" s="2">
        <f t="shared" si="33"/>
        <v>0</v>
      </c>
      <c r="AM19" s="2">
        <f t="shared" si="34"/>
        <v>0</v>
      </c>
      <c r="AN19" s="2">
        <f t="shared" si="35"/>
        <v>0</v>
      </c>
      <c r="AO19" s="2">
        <f t="shared" si="36"/>
        <v>0</v>
      </c>
      <c r="AP19" s="2">
        <f t="shared" si="37"/>
        <v>0</v>
      </c>
      <c r="AQ19" s="2">
        <f t="shared" si="38"/>
        <v>0</v>
      </c>
      <c r="AS19" s="2">
        <v>14</v>
      </c>
      <c r="AT19" s="2">
        <f t="shared" si="1"/>
        <v>0</v>
      </c>
      <c r="AU19" s="2">
        <f t="shared" si="2"/>
        <v>0</v>
      </c>
      <c r="AV19" s="2">
        <f t="shared" si="3"/>
        <v>0</v>
      </c>
      <c r="AW19" s="2">
        <f t="shared" si="4"/>
        <v>0</v>
      </c>
      <c r="AX19" s="2">
        <f t="shared" si="5"/>
        <v>0</v>
      </c>
      <c r="AY19" s="2">
        <f t="shared" si="6"/>
        <v>0</v>
      </c>
      <c r="AZ19" s="2">
        <f t="shared" si="7"/>
        <v>0</v>
      </c>
      <c r="BA19" s="2">
        <f t="shared" si="8"/>
        <v>0</v>
      </c>
      <c r="BB19" s="2">
        <f t="shared" si="9"/>
        <v>0</v>
      </c>
      <c r="BC19" s="2">
        <f t="shared" si="10"/>
        <v>0</v>
      </c>
      <c r="BD19" s="2">
        <f t="shared" si="11"/>
        <v>0</v>
      </c>
      <c r="BE19" s="2">
        <f t="shared" si="12"/>
        <v>0</v>
      </c>
      <c r="BF19" s="2">
        <f t="shared" si="13"/>
        <v>0</v>
      </c>
      <c r="BG19" s="2">
        <f t="shared" si="14"/>
        <v>0</v>
      </c>
      <c r="BH19" s="2">
        <f t="shared" si="15"/>
        <v>0</v>
      </c>
      <c r="BI19" s="2">
        <f t="shared" si="16"/>
        <v>0</v>
      </c>
      <c r="BJ19" s="2">
        <f t="shared" si="17"/>
        <v>0</v>
      </c>
      <c r="BK19" s="2">
        <f t="shared" si="18"/>
        <v>0</v>
      </c>
      <c r="BL19" s="2">
        <f t="shared" si="19"/>
        <v>0</v>
      </c>
    </row>
    <row r="20" spans="3:64" x14ac:dyDescent="0.15">
      <c r="C20" s="2">
        <v>15</v>
      </c>
      <c r="D20" s="2">
        <f>ROUND('[1]资源-铁'!DQ20,-4)</f>
        <v>0</v>
      </c>
      <c r="E20" s="2">
        <f>ROUND('[1]资源-铁'!DR20,-4)</f>
        <v>0</v>
      </c>
      <c r="F20" s="2">
        <f>ROUND('[1]资源-铁'!DS20,-4)</f>
        <v>0</v>
      </c>
      <c r="G20" s="2">
        <f>ROUND('[1]资源-铁'!DT20,-4)</f>
        <v>0</v>
      </c>
      <c r="H20" s="2">
        <f>ROUND('[1]资源-铁'!DU20,-4)</f>
        <v>0</v>
      </c>
      <c r="I20" s="2">
        <f>ROUND('[1]资源-铁'!DV20,-4)</f>
        <v>0</v>
      </c>
      <c r="J20" s="2">
        <f>ROUND('[1]资源-铁'!DW20,-4)</f>
        <v>0</v>
      </c>
      <c r="K20" s="2">
        <f>ROUND('[1]资源-铁'!DX20,-4)</f>
        <v>0</v>
      </c>
      <c r="L20" s="2">
        <f>ROUND('[1]资源-铁'!DY20,-4)</f>
        <v>0</v>
      </c>
      <c r="M20" s="2">
        <f>ROUND('[1]资源-铁'!DZ20,-4)</f>
        <v>0</v>
      </c>
      <c r="N20" s="2">
        <f>ROUND('[1]资源-铁'!EA20,-4)</f>
        <v>0</v>
      </c>
      <c r="O20" s="2">
        <f>ROUND('[1]资源-铁'!EB20,-4)</f>
        <v>0</v>
      </c>
      <c r="P20" s="2">
        <f>ROUND('[1]资源-铁'!EC20,-4)</f>
        <v>0</v>
      </c>
      <c r="Q20" s="2">
        <f>ROUND('[1]资源-铁'!ED20,-4)</f>
        <v>0</v>
      </c>
      <c r="R20" s="2">
        <f>ROUND('[1]资源-铁'!EE20,-4)</f>
        <v>0</v>
      </c>
      <c r="S20" s="2">
        <f>ROUND('[1]资源-铁'!EF20,-4)</f>
        <v>0</v>
      </c>
      <c r="T20" s="2">
        <f>ROUND('[1]资源-铁'!EG20,-4)</f>
        <v>0</v>
      </c>
      <c r="U20" s="2">
        <f>ROUND('[1]资源-铁'!EH20,-4)</f>
        <v>0</v>
      </c>
      <c r="V20" s="2">
        <f>ROUND('[1]资源-铁'!EI20,-4)</f>
        <v>0</v>
      </c>
      <c r="X20" s="2">
        <v>15</v>
      </c>
      <c r="Y20" s="2">
        <f t="shared" si="20"/>
        <v>0</v>
      </c>
      <c r="Z20" s="2">
        <f t="shared" si="21"/>
        <v>0</v>
      </c>
      <c r="AA20" s="2">
        <f t="shared" si="22"/>
        <v>0</v>
      </c>
      <c r="AB20" s="2">
        <f t="shared" si="23"/>
        <v>0</v>
      </c>
      <c r="AC20" s="2">
        <f t="shared" si="24"/>
        <v>0</v>
      </c>
      <c r="AD20" s="2">
        <f t="shared" si="25"/>
        <v>0</v>
      </c>
      <c r="AE20" s="2">
        <f t="shared" si="26"/>
        <v>0</v>
      </c>
      <c r="AF20" s="2">
        <f t="shared" si="27"/>
        <v>0</v>
      </c>
      <c r="AG20" s="2">
        <f t="shared" si="28"/>
        <v>0</v>
      </c>
      <c r="AH20" s="2">
        <f t="shared" si="29"/>
        <v>0</v>
      </c>
      <c r="AI20" s="2">
        <f t="shared" si="30"/>
        <v>0</v>
      </c>
      <c r="AJ20" s="2">
        <f t="shared" si="31"/>
        <v>0</v>
      </c>
      <c r="AK20" s="2">
        <f t="shared" si="32"/>
        <v>0</v>
      </c>
      <c r="AL20" s="2">
        <f t="shared" si="33"/>
        <v>0</v>
      </c>
      <c r="AM20" s="2">
        <f t="shared" si="34"/>
        <v>0</v>
      </c>
      <c r="AN20" s="2">
        <f t="shared" si="35"/>
        <v>0</v>
      </c>
      <c r="AO20" s="2">
        <f t="shared" si="36"/>
        <v>0</v>
      </c>
      <c r="AP20" s="2">
        <f t="shared" si="37"/>
        <v>0</v>
      </c>
      <c r="AQ20" s="2">
        <f t="shared" si="38"/>
        <v>0</v>
      </c>
      <c r="AS20" s="2">
        <v>15</v>
      </c>
      <c r="AT20" s="2">
        <f t="shared" si="1"/>
        <v>0</v>
      </c>
      <c r="AU20" s="2">
        <f t="shared" si="2"/>
        <v>0</v>
      </c>
      <c r="AV20" s="2">
        <f t="shared" si="3"/>
        <v>0</v>
      </c>
      <c r="AW20" s="2">
        <f t="shared" si="4"/>
        <v>0</v>
      </c>
      <c r="AX20" s="2">
        <f t="shared" si="5"/>
        <v>0</v>
      </c>
      <c r="AY20" s="2">
        <f t="shared" si="6"/>
        <v>0</v>
      </c>
      <c r="AZ20" s="2">
        <f t="shared" si="7"/>
        <v>0</v>
      </c>
      <c r="BA20" s="2">
        <f t="shared" si="8"/>
        <v>0</v>
      </c>
      <c r="BB20" s="2">
        <f t="shared" si="9"/>
        <v>0</v>
      </c>
      <c r="BC20" s="2">
        <f t="shared" si="10"/>
        <v>0</v>
      </c>
      <c r="BD20" s="2">
        <f t="shared" si="11"/>
        <v>0</v>
      </c>
      <c r="BE20" s="2">
        <f t="shared" si="12"/>
        <v>0</v>
      </c>
      <c r="BF20" s="2">
        <f t="shared" si="13"/>
        <v>0</v>
      </c>
      <c r="BG20" s="2">
        <f t="shared" si="14"/>
        <v>0</v>
      </c>
      <c r="BH20" s="2">
        <f t="shared" si="15"/>
        <v>0</v>
      </c>
      <c r="BI20" s="2">
        <f t="shared" si="16"/>
        <v>0</v>
      </c>
      <c r="BJ20" s="2">
        <f t="shared" si="17"/>
        <v>0</v>
      </c>
      <c r="BK20" s="2">
        <f t="shared" si="18"/>
        <v>0</v>
      </c>
      <c r="BL20" s="2">
        <f t="shared" si="19"/>
        <v>0</v>
      </c>
    </row>
    <row r="21" spans="3:64" x14ac:dyDescent="0.15">
      <c r="C21" s="2">
        <v>16</v>
      </c>
      <c r="D21" s="2">
        <f>ROUND('[1]资源-铁'!DQ21,-4)</f>
        <v>0</v>
      </c>
      <c r="E21" s="2">
        <f>ROUND('[1]资源-铁'!DR21,-4)</f>
        <v>0</v>
      </c>
      <c r="F21" s="2">
        <f>ROUND('[1]资源-铁'!DS21,-4)</f>
        <v>0</v>
      </c>
      <c r="G21" s="2">
        <f>ROUND('[1]资源-铁'!DT21,-4)</f>
        <v>0</v>
      </c>
      <c r="H21" s="2">
        <f>ROUND('[1]资源-铁'!DU21,-4)</f>
        <v>0</v>
      </c>
      <c r="I21" s="2">
        <f>ROUND('[1]资源-铁'!DV21,-4)</f>
        <v>0</v>
      </c>
      <c r="J21" s="2">
        <f>ROUND('[1]资源-铁'!DW21,-4)</f>
        <v>0</v>
      </c>
      <c r="K21" s="2">
        <f>ROUND('[1]资源-铁'!DX21,-4)</f>
        <v>0</v>
      </c>
      <c r="L21" s="2">
        <f>ROUND('[1]资源-铁'!DY21,-4)</f>
        <v>0</v>
      </c>
      <c r="M21" s="2">
        <f>ROUND('[1]资源-铁'!DZ21,-4)</f>
        <v>0</v>
      </c>
      <c r="N21" s="2">
        <f>ROUND('[1]资源-铁'!EA21,-4)</f>
        <v>0</v>
      </c>
      <c r="O21" s="2">
        <f>ROUND('[1]资源-铁'!EB21,-4)</f>
        <v>0</v>
      </c>
      <c r="P21" s="2">
        <f>ROUND('[1]资源-铁'!EC21,-4)</f>
        <v>0</v>
      </c>
      <c r="Q21" s="2">
        <f>ROUND('[1]资源-铁'!ED21,-4)</f>
        <v>0</v>
      </c>
      <c r="R21" s="2">
        <f>ROUND('[1]资源-铁'!EE21,-4)</f>
        <v>0</v>
      </c>
      <c r="S21" s="2">
        <f>ROUND('[1]资源-铁'!EF21,-4)</f>
        <v>0</v>
      </c>
      <c r="T21" s="2">
        <f>ROUND('[1]资源-铁'!EG21,-4)</f>
        <v>0</v>
      </c>
      <c r="U21" s="2">
        <f>ROUND('[1]资源-铁'!EH21,-4)</f>
        <v>0</v>
      </c>
      <c r="V21" s="2">
        <f>ROUND('[1]资源-铁'!EI21,-4)</f>
        <v>0</v>
      </c>
      <c r="X21" s="2">
        <v>16</v>
      </c>
      <c r="Y21" s="2">
        <f t="shared" si="20"/>
        <v>0</v>
      </c>
      <c r="Z21" s="2">
        <f t="shared" si="21"/>
        <v>0</v>
      </c>
      <c r="AA21" s="2">
        <f t="shared" si="22"/>
        <v>0</v>
      </c>
      <c r="AB21" s="2">
        <f t="shared" si="23"/>
        <v>0</v>
      </c>
      <c r="AC21" s="2">
        <f t="shared" si="24"/>
        <v>0</v>
      </c>
      <c r="AD21" s="2">
        <f t="shared" si="25"/>
        <v>0</v>
      </c>
      <c r="AE21" s="2">
        <f t="shared" si="26"/>
        <v>0</v>
      </c>
      <c r="AF21" s="2">
        <f t="shared" si="27"/>
        <v>0</v>
      </c>
      <c r="AG21" s="2">
        <f t="shared" si="28"/>
        <v>0</v>
      </c>
      <c r="AH21" s="2">
        <f t="shared" si="29"/>
        <v>0</v>
      </c>
      <c r="AI21" s="2">
        <f t="shared" si="30"/>
        <v>0</v>
      </c>
      <c r="AJ21" s="2">
        <f t="shared" si="31"/>
        <v>0</v>
      </c>
      <c r="AK21" s="2">
        <f t="shared" si="32"/>
        <v>0</v>
      </c>
      <c r="AL21" s="2">
        <f t="shared" si="33"/>
        <v>0</v>
      </c>
      <c r="AM21" s="2">
        <f t="shared" si="34"/>
        <v>0</v>
      </c>
      <c r="AN21" s="2">
        <f t="shared" si="35"/>
        <v>0</v>
      </c>
      <c r="AO21" s="2">
        <f t="shared" si="36"/>
        <v>0</v>
      </c>
      <c r="AP21" s="2">
        <f t="shared" si="37"/>
        <v>0</v>
      </c>
      <c r="AQ21" s="2">
        <f t="shared" si="38"/>
        <v>0</v>
      </c>
      <c r="AS21" s="2">
        <v>16</v>
      </c>
      <c r="AT21" s="2">
        <f t="shared" si="1"/>
        <v>0</v>
      </c>
      <c r="AU21" s="2">
        <f t="shared" si="2"/>
        <v>0</v>
      </c>
      <c r="AV21" s="2">
        <f t="shared" si="3"/>
        <v>0</v>
      </c>
      <c r="AW21" s="2">
        <f t="shared" si="4"/>
        <v>0</v>
      </c>
      <c r="AX21" s="2">
        <f t="shared" si="5"/>
        <v>0</v>
      </c>
      <c r="AY21" s="2">
        <f t="shared" si="6"/>
        <v>0</v>
      </c>
      <c r="AZ21" s="2">
        <f t="shared" si="7"/>
        <v>0</v>
      </c>
      <c r="BA21" s="2">
        <f t="shared" si="8"/>
        <v>0</v>
      </c>
      <c r="BB21" s="2">
        <f t="shared" si="9"/>
        <v>0</v>
      </c>
      <c r="BC21" s="2">
        <f t="shared" si="10"/>
        <v>0</v>
      </c>
      <c r="BD21" s="2">
        <f t="shared" si="11"/>
        <v>0</v>
      </c>
      <c r="BE21" s="2">
        <f t="shared" si="12"/>
        <v>0</v>
      </c>
      <c r="BF21" s="2">
        <f t="shared" si="13"/>
        <v>0</v>
      </c>
      <c r="BG21" s="2">
        <f t="shared" si="14"/>
        <v>0</v>
      </c>
      <c r="BH21" s="2">
        <f t="shared" si="15"/>
        <v>0</v>
      </c>
      <c r="BI21" s="2">
        <f t="shared" si="16"/>
        <v>0</v>
      </c>
      <c r="BJ21" s="2">
        <f t="shared" si="17"/>
        <v>0</v>
      </c>
      <c r="BK21" s="2">
        <f t="shared" si="18"/>
        <v>0</v>
      </c>
      <c r="BL21" s="2">
        <f t="shared" si="19"/>
        <v>0</v>
      </c>
    </row>
    <row r="22" spans="3:64" x14ac:dyDescent="0.15">
      <c r="C22" s="2">
        <v>17</v>
      </c>
      <c r="D22" s="2">
        <f>ROUND('[1]资源-铁'!DQ22,-4)</f>
        <v>0</v>
      </c>
      <c r="E22" s="2">
        <f>ROUND('[1]资源-铁'!DR22,-4)</f>
        <v>0</v>
      </c>
      <c r="F22" s="2">
        <f>ROUND('[1]资源-铁'!DS22,-4)</f>
        <v>0</v>
      </c>
      <c r="G22" s="2">
        <f>ROUND('[1]资源-铁'!DT22,-4)</f>
        <v>0</v>
      </c>
      <c r="H22" s="2">
        <f>ROUND('[1]资源-铁'!DU22,-4)</f>
        <v>0</v>
      </c>
      <c r="I22" s="2">
        <f>ROUND('[1]资源-铁'!DV22,-4)</f>
        <v>0</v>
      </c>
      <c r="J22" s="2">
        <f>ROUND('[1]资源-铁'!DW22,-4)</f>
        <v>0</v>
      </c>
      <c r="K22" s="2">
        <f>ROUND('[1]资源-铁'!DX22,-4)</f>
        <v>0</v>
      </c>
      <c r="L22" s="2">
        <f>ROUND('[1]资源-铁'!DY22,-4)</f>
        <v>0</v>
      </c>
      <c r="M22" s="2">
        <f>ROUND('[1]资源-铁'!DZ22,-4)</f>
        <v>0</v>
      </c>
      <c r="N22" s="2">
        <f>ROUND('[1]资源-铁'!EA22,-4)</f>
        <v>0</v>
      </c>
      <c r="O22" s="2">
        <f>ROUND('[1]资源-铁'!EB22,-4)</f>
        <v>0</v>
      </c>
      <c r="P22" s="2">
        <f>ROUND('[1]资源-铁'!EC22,-4)</f>
        <v>0</v>
      </c>
      <c r="Q22" s="2">
        <f>ROUND('[1]资源-铁'!ED22,-4)</f>
        <v>0</v>
      </c>
      <c r="R22" s="2">
        <f>ROUND('[1]资源-铁'!EE22,-4)</f>
        <v>0</v>
      </c>
      <c r="S22" s="2">
        <f>ROUND('[1]资源-铁'!EF22,-4)</f>
        <v>0</v>
      </c>
      <c r="T22" s="2">
        <f>ROUND('[1]资源-铁'!EG22,-4)</f>
        <v>0</v>
      </c>
      <c r="U22" s="2">
        <f>ROUND('[1]资源-铁'!EH22,-4)</f>
        <v>0</v>
      </c>
      <c r="V22" s="2">
        <f>ROUND('[1]资源-铁'!EI22,-4)</f>
        <v>0</v>
      </c>
      <c r="X22" s="2">
        <v>17</v>
      </c>
      <c r="Y22" s="2">
        <f t="shared" si="20"/>
        <v>0</v>
      </c>
      <c r="Z22" s="2">
        <f t="shared" si="21"/>
        <v>0</v>
      </c>
      <c r="AA22" s="2">
        <f t="shared" si="22"/>
        <v>0</v>
      </c>
      <c r="AB22" s="2">
        <f t="shared" si="23"/>
        <v>0</v>
      </c>
      <c r="AC22" s="2">
        <f t="shared" si="24"/>
        <v>0</v>
      </c>
      <c r="AD22" s="2">
        <f t="shared" si="25"/>
        <v>0</v>
      </c>
      <c r="AE22" s="2">
        <f t="shared" si="26"/>
        <v>0</v>
      </c>
      <c r="AF22" s="2">
        <f t="shared" si="27"/>
        <v>0</v>
      </c>
      <c r="AG22" s="2">
        <f t="shared" si="28"/>
        <v>0</v>
      </c>
      <c r="AH22" s="2">
        <f t="shared" si="29"/>
        <v>0</v>
      </c>
      <c r="AI22" s="2">
        <f t="shared" si="30"/>
        <v>0</v>
      </c>
      <c r="AJ22" s="2">
        <f t="shared" si="31"/>
        <v>0</v>
      </c>
      <c r="AK22" s="2">
        <f t="shared" si="32"/>
        <v>0</v>
      </c>
      <c r="AL22" s="2">
        <f t="shared" si="33"/>
        <v>0</v>
      </c>
      <c r="AM22" s="2">
        <f t="shared" si="34"/>
        <v>0</v>
      </c>
      <c r="AN22" s="2">
        <f t="shared" si="35"/>
        <v>0</v>
      </c>
      <c r="AO22" s="2">
        <f t="shared" si="36"/>
        <v>0</v>
      </c>
      <c r="AP22" s="2">
        <f t="shared" si="37"/>
        <v>0</v>
      </c>
      <c r="AQ22" s="2">
        <f t="shared" si="38"/>
        <v>0</v>
      </c>
      <c r="AS22" s="2">
        <v>17</v>
      </c>
      <c r="AT22" s="2">
        <f t="shared" si="1"/>
        <v>0</v>
      </c>
      <c r="AU22" s="2">
        <f t="shared" si="2"/>
        <v>0</v>
      </c>
      <c r="AV22" s="2">
        <f t="shared" si="3"/>
        <v>0</v>
      </c>
      <c r="AW22" s="2">
        <f t="shared" si="4"/>
        <v>0</v>
      </c>
      <c r="AX22" s="2">
        <f t="shared" si="5"/>
        <v>0</v>
      </c>
      <c r="AY22" s="2">
        <f t="shared" si="6"/>
        <v>0</v>
      </c>
      <c r="AZ22" s="2">
        <f t="shared" si="7"/>
        <v>0</v>
      </c>
      <c r="BA22" s="2">
        <f t="shared" si="8"/>
        <v>0</v>
      </c>
      <c r="BB22" s="2">
        <f t="shared" si="9"/>
        <v>0</v>
      </c>
      <c r="BC22" s="2">
        <f t="shared" si="10"/>
        <v>0</v>
      </c>
      <c r="BD22" s="2">
        <f t="shared" si="11"/>
        <v>0</v>
      </c>
      <c r="BE22" s="2">
        <f t="shared" si="12"/>
        <v>0</v>
      </c>
      <c r="BF22" s="2">
        <f t="shared" si="13"/>
        <v>0</v>
      </c>
      <c r="BG22" s="2">
        <f t="shared" si="14"/>
        <v>0</v>
      </c>
      <c r="BH22" s="2">
        <f t="shared" si="15"/>
        <v>0</v>
      </c>
      <c r="BI22" s="2">
        <f t="shared" si="16"/>
        <v>0</v>
      </c>
      <c r="BJ22" s="2">
        <f t="shared" si="17"/>
        <v>0</v>
      </c>
      <c r="BK22" s="2">
        <f t="shared" si="18"/>
        <v>0</v>
      </c>
      <c r="BL22" s="2">
        <f t="shared" si="19"/>
        <v>0</v>
      </c>
    </row>
    <row r="23" spans="3:64" x14ac:dyDescent="0.15">
      <c r="C23" s="2">
        <v>18</v>
      </c>
      <c r="D23" s="2">
        <f>ROUND('[1]资源-铁'!DQ23,-4)</f>
        <v>0</v>
      </c>
      <c r="E23" s="2">
        <f>ROUND('[1]资源-铁'!DR23,-4)</f>
        <v>0</v>
      </c>
      <c r="F23" s="2">
        <f>ROUND('[1]资源-铁'!DS23,-4)</f>
        <v>0</v>
      </c>
      <c r="G23" s="2">
        <f>ROUND('[1]资源-铁'!DT23,-4)</f>
        <v>0</v>
      </c>
      <c r="H23" s="2">
        <f>ROUND('[1]资源-铁'!DU23,-4)</f>
        <v>0</v>
      </c>
      <c r="I23" s="2">
        <f>ROUND('[1]资源-铁'!DV23,-4)</f>
        <v>0</v>
      </c>
      <c r="J23" s="2">
        <f>ROUND('[1]资源-铁'!DW23,-4)</f>
        <v>0</v>
      </c>
      <c r="K23" s="2">
        <f>ROUND('[1]资源-铁'!DX23,-4)</f>
        <v>0</v>
      </c>
      <c r="L23" s="2">
        <f>ROUND('[1]资源-铁'!DY23,-4)</f>
        <v>0</v>
      </c>
      <c r="M23" s="2">
        <f>ROUND('[1]资源-铁'!DZ23,-4)</f>
        <v>0</v>
      </c>
      <c r="N23" s="2">
        <f>ROUND('[1]资源-铁'!EA23,-4)</f>
        <v>0</v>
      </c>
      <c r="O23" s="2">
        <f>ROUND('[1]资源-铁'!EB23,-4)</f>
        <v>0</v>
      </c>
      <c r="P23" s="2">
        <f>ROUND('[1]资源-铁'!EC23,-4)</f>
        <v>0</v>
      </c>
      <c r="Q23" s="2">
        <f>ROUND('[1]资源-铁'!ED23,-4)</f>
        <v>0</v>
      </c>
      <c r="R23" s="2">
        <f>ROUND('[1]资源-铁'!EE23,-4)</f>
        <v>0</v>
      </c>
      <c r="S23" s="2">
        <f>ROUND('[1]资源-铁'!EF23,-4)</f>
        <v>0</v>
      </c>
      <c r="T23" s="2">
        <f>ROUND('[1]资源-铁'!EG23,-4)</f>
        <v>0</v>
      </c>
      <c r="U23" s="2">
        <f>ROUND('[1]资源-铁'!EH23,-4)</f>
        <v>0</v>
      </c>
      <c r="V23" s="2">
        <f>ROUND('[1]资源-铁'!EI23,-4)</f>
        <v>0</v>
      </c>
      <c r="X23" s="2">
        <v>18</v>
      </c>
      <c r="Y23" s="2">
        <f t="shared" si="20"/>
        <v>0</v>
      </c>
      <c r="Z23" s="2">
        <f t="shared" si="21"/>
        <v>0</v>
      </c>
      <c r="AA23" s="2">
        <f t="shared" si="22"/>
        <v>0</v>
      </c>
      <c r="AB23" s="2">
        <f t="shared" si="23"/>
        <v>0</v>
      </c>
      <c r="AC23" s="2">
        <f t="shared" si="24"/>
        <v>0</v>
      </c>
      <c r="AD23" s="2">
        <f t="shared" si="25"/>
        <v>0</v>
      </c>
      <c r="AE23" s="2">
        <f t="shared" si="26"/>
        <v>0</v>
      </c>
      <c r="AF23" s="2">
        <f t="shared" si="27"/>
        <v>0</v>
      </c>
      <c r="AG23" s="2">
        <f t="shared" si="28"/>
        <v>0</v>
      </c>
      <c r="AH23" s="2">
        <f t="shared" si="29"/>
        <v>0</v>
      </c>
      <c r="AI23" s="2">
        <f t="shared" si="30"/>
        <v>0</v>
      </c>
      <c r="AJ23" s="2">
        <f t="shared" si="31"/>
        <v>0</v>
      </c>
      <c r="AK23" s="2">
        <f t="shared" si="32"/>
        <v>0</v>
      </c>
      <c r="AL23" s="2">
        <f t="shared" si="33"/>
        <v>0</v>
      </c>
      <c r="AM23" s="2">
        <f t="shared" si="34"/>
        <v>0</v>
      </c>
      <c r="AN23" s="2">
        <f t="shared" si="35"/>
        <v>0</v>
      </c>
      <c r="AO23" s="2">
        <f t="shared" si="36"/>
        <v>0</v>
      </c>
      <c r="AP23" s="2">
        <f t="shared" si="37"/>
        <v>0</v>
      </c>
      <c r="AQ23" s="2">
        <f t="shared" si="38"/>
        <v>0</v>
      </c>
      <c r="AS23" s="2">
        <v>18</v>
      </c>
      <c r="AT23" s="2">
        <f t="shared" si="1"/>
        <v>0</v>
      </c>
      <c r="AU23" s="2">
        <f t="shared" si="2"/>
        <v>0</v>
      </c>
      <c r="AV23" s="2">
        <f t="shared" si="3"/>
        <v>0</v>
      </c>
      <c r="AW23" s="2">
        <f t="shared" si="4"/>
        <v>0</v>
      </c>
      <c r="AX23" s="2">
        <f t="shared" si="5"/>
        <v>0</v>
      </c>
      <c r="AY23" s="2">
        <f t="shared" si="6"/>
        <v>0</v>
      </c>
      <c r="AZ23" s="2">
        <f t="shared" si="7"/>
        <v>0</v>
      </c>
      <c r="BA23" s="2">
        <f t="shared" si="8"/>
        <v>0</v>
      </c>
      <c r="BB23" s="2">
        <f t="shared" si="9"/>
        <v>0</v>
      </c>
      <c r="BC23" s="2">
        <f t="shared" si="10"/>
        <v>0</v>
      </c>
      <c r="BD23" s="2">
        <f t="shared" si="11"/>
        <v>0</v>
      </c>
      <c r="BE23" s="2">
        <f t="shared" si="12"/>
        <v>0</v>
      </c>
      <c r="BF23" s="2">
        <f t="shared" si="13"/>
        <v>0</v>
      </c>
      <c r="BG23" s="2">
        <f t="shared" si="14"/>
        <v>0</v>
      </c>
      <c r="BH23" s="2">
        <f t="shared" si="15"/>
        <v>0</v>
      </c>
      <c r="BI23" s="2">
        <f t="shared" si="16"/>
        <v>0</v>
      </c>
      <c r="BJ23" s="2">
        <f t="shared" si="17"/>
        <v>0</v>
      </c>
      <c r="BK23" s="2">
        <f t="shared" si="18"/>
        <v>0</v>
      </c>
      <c r="BL23" s="2">
        <f t="shared" si="19"/>
        <v>0</v>
      </c>
    </row>
    <row r="24" spans="3:64" x14ac:dyDescent="0.15">
      <c r="C24" s="2">
        <v>19</v>
      </c>
      <c r="D24" s="2">
        <f>ROUND('[1]资源-铁'!DQ24,-4)</f>
        <v>0</v>
      </c>
      <c r="E24" s="2">
        <f>ROUND('[1]资源-铁'!DR24,-4)</f>
        <v>0</v>
      </c>
      <c r="F24" s="2">
        <f>ROUND('[1]资源-铁'!DS24,-4)</f>
        <v>0</v>
      </c>
      <c r="G24" s="2">
        <f>ROUND('[1]资源-铁'!DT24,-4)</f>
        <v>0</v>
      </c>
      <c r="H24" s="2">
        <f>ROUND('[1]资源-铁'!DU24,-4)</f>
        <v>0</v>
      </c>
      <c r="I24" s="2">
        <f>ROUND('[1]资源-铁'!DV24,-4)</f>
        <v>0</v>
      </c>
      <c r="J24" s="2">
        <f>ROUND('[1]资源-铁'!DW24,-4)</f>
        <v>0</v>
      </c>
      <c r="K24" s="2">
        <f>ROUND('[1]资源-铁'!DX24,-4)</f>
        <v>0</v>
      </c>
      <c r="L24" s="2">
        <f>ROUND('[1]资源-铁'!DY24,-4)</f>
        <v>0</v>
      </c>
      <c r="M24" s="2">
        <f>ROUND('[1]资源-铁'!DZ24,-4)</f>
        <v>0</v>
      </c>
      <c r="N24" s="2">
        <f>ROUND('[1]资源-铁'!EA24,-4)</f>
        <v>0</v>
      </c>
      <c r="O24" s="2">
        <f>ROUND('[1]资源-铁'!EB24,-4)</f>
        <v>0</v>
      </c>
      <c r="P24" s="2">
        <f>ROUND('[1]资源-铁'!EC24,-4)</f>
        <v>0</v>
      </c>
      <c r="Q24" s="2">
        <f>ROUND('[1]资源-铁'!ED24,-4)</f>
        <v>0</v>
      </c>
      <c r="R24" s="2">
        <f>ROUND('[1]资源-铁'!EE24,-4)</f>
        <v>0</v>
      </c>
      <c r="S24" s="2">
        <f>ROUND('[1]资源-铁'!EF24,-4)</f>
        <v>0</v>
      </c>
      <c r="T24" s="2">
        <f>ROUND('[1]资源-铁'!EG24,-4)</f>
        <v>0</v>
      </c>
      <c r="U24" s="2">
        <f>ROUND('[1]资源-铁'!EH24,-4)</f>
        <v>0</v>
      </c>
      <c r="V24" s="2">
        <f>ROUND('[1]资源-铁'!EI24,-4)</f>
        <v>0</v>
      </c>
      <c r="X24" s="2">
        <v>19</v>
      </c>
      <c r="Y24" s="2">
        <f t="shared" si="20"/>
        <v>0</v>
      </c>
      <c r="Z24" s="2">
        <f t="shared" si="21"/>
        <v>0</v>
      </c>
      <c r="AA24" s="2">
        <f t="shared" si="22"/>
        <v>0</v>
      </c>
      <c r="AB24" s="2">
        <f t="shared" si="23"/>
        <v>0</v>
      </c>
      <c r="AC24" s="2">
        <f t="shared" si="24"/>
        <v>0</v>
      </c>
      <c r="AD24" s="2">
        <f t="shared" si="25"/>
        <v>0</v>
      </c>
      <c r="AE24" s="2">
        <f t="shared" si="26"/>
        <v>0</v>
      </c>
      <c r="AF24" s="2">
        <f t="shared" si="27"/>
        <v>0</v>
      </c>
      <c r="AG24" s="2">
        <f t="shared" si="28"/>
        <v>0</v>
      </c>
      <c r="AH24" s="2">
        <f t="shared" si="29"/>
        <v>0</v>
      </c>
      <c r="AI24" s="2">
        <f t="shared" si="30"/>
        <v>0</v>
      </c>
      <c r="AJ24" s="2">
        <f t="shared" si="31"/>
        <v>0</v>
      </c>
      <c r="AK24" s="2">
        <f t="shared" si="32"/>
        <v>0</v>
      </c>
      <c r="AL24" s="2">
        <f t="shared" si="33"/>
        <v>0</v>
      </c>
      <c r="AM24" s="2">
        <f t="shared" si="34"/>
        <v>0</v>
      </c>
      <c r="AN24" s="2">
        <f t="shared" si="35"/>
        <v>0</v>
      </c>
      <c r="AO24" s="2">
        <f t="shared" si="36"/>
        <v>0</v>
      </c>
      <c r="AP24" s="2">
        <f t="shared" si="37"/>
        <v>0</v>
      </c>
      <c r="AQ24" s="2">
        <f t="shared" si="38"/>
        <v>0</v>
      </c>
      <c r="AS24" s="2">
        <v>19</v>
      </c>
      <c r="AT24" s="2">
        <f t="shared" si="1"/>
        <v>0</v>
      </c>
      <c r="AU24" s="2">
        <f t="shared" si="2"/>
        <v>0</v>
      </c>
      <c r="AV24" s="2">
        <f t="shared" si="3"/>
        <v>0</v>
      </c>
      <c r="AW24" s="2">
        <f t="shared" si="4"/>
        <v>0</v>
      </c>
      <c r="AX24" s="2">
        <f t="shared" si="5"/>
        <v>0</v>
      </c>
      <c r="AY24" s="2">
        <f t="shared" si="6"/>
        <v>0</v>
      </c>
      <c r="AZ24" s="2">
        <f t="shared" si="7"/>
        <v>0</v>
      </c>
      <c r="BA24" s="2">
        <f t="shared" si="8"/>
        <v>0</v>
      </c>
      <c r="BB24" s="2">
        <f t="shared" si="9"/>
        <v>0</v>
      </c>
      <c r="BC24" s="2">
        <f t="shared" si="10"/>
        <v>0</v>
      </c>
      <c r="BD24" s="2">
        <f t="shared" si="11"/>
        <v>0</v>
      </c>
      <c r="BE24" s="2">
        <f t="shared" si="12"/>
        <v>0</v>
      </c>
      <c r="BF24" s="2">
        <f t="shared" si="13"/>
        <v>0</v>
      </c>
      <c r="BG24" s="2">
        <f t="shared" si="14"/>
        <v>0</v>
      </c>
      <c r="BH24" s="2">
        <f t="shared" si="15"/>
        <v>0</v>
      </c>
      <c r="BI24" s="2">
        <f t="shared" si="16"/>
        <v>0</v>
      </c>
      <c r="BJ24" s="2">
        <f t="shared" si="17"/>
        <v>0</v>
      </c>
      <c r="BK24" s="2">
        <f t="shared" si="18"/>
        <v>0</v>
      </c>
      <c r="BL24" s="2">
        <f t="shared" si="19"/>
        <v>0</v>
      </c>
    </row>
    <row r="25" spans="3:64" x14ac:dyDescent="0.15">
      <c r="C25" s="2">
        <v>20</v>
      </c>
      <c r="D25" s="2">
        <f>ROUND('[1]资源-铁'!DQ25,-4)</f>
        <v>0</v>
      </c>
      <c r="E25" s="2">
        <f>ROUND('[1]资源-铁'!DR25,-4)</f>
        <v>0</v>
      </c>
      <c r="F25" s="2">
        <f>ROUND('[1]资源-铁'!DS25,-4)</f>
        <v>0</v>
      </c>
      <c r="G25" s="2">
        <f>ROUND('[1]资源-铁'!DT25,-4)</f>
        <v>0</v>
      </c>
      <c r="H25" s="2">
        <f>ROUND('[1]资源-铁'!DU25,-4)</f>
        <v>0</v>
      </c>
      <c r="I25" s="2">
        <f>ROUND('[1]资源-铁'!DV25,-4)</f>
        <v>0</v>
      </c>
      <c r="J25" s="2">
        <f>ROUND('[1]资源-铁'!DW25,-4)</f>
        <v>0</v>
      </c>
      <c r="K25" s="2">
        <f>ROUND('[1]资源-铁'!DX25,-4)</f>
        <v>0</v>
      </c>
      <c r="L25" s="2">
        <f>ROUND('[1]资源-铁'!DY25,-4)</f>
        <v>0</v>
      </c>
      <c r="M25" s="2">
        <f>ROUND('[1]资源-铁'!DZ25,-4)</f>
        <v>0</v>
      </c>
      <c r="N25" s="2">
        <f>ROUND('[1]资源-铁'!EA25,-4)</f>
        <v>0</v>
      </c>
      <c r="O25" s="2">
        <f>ROUND('[1]资源-铁'!EB25,-4)</f>
        <v>0</v>
      </c>
      <c r="P25" s="2">
        <f>ROUND('[1]资源-铁'!EC25,-4)</f>
        <v>0</v>
      </c>
      <c r="Q25" s="2">
        <f>ROUND('[1]资源-铁'!ED25,-4)</f>
        <v>0</v>
      </c>
      <c r="R25" s="2">
        <f>ROUND('[1]资源-铁'!EE25,-4)</f>
        <v>0</v>
      </c>
      <c r="S25" s="2">
        <f>ROUND('[1]资源-铁'!EF25,-4)</f>
        <v>0</v>
      </c>
      <c r="T25" s="2">
        <f>ROUND('[1]资源-铁'!EG25,-4)</f>
        <v>0</v>
      </c>
      <c r="U25" s="2">
        <f>ROUND('[1]资源-铁'!EH25,-4)</f>
        <v>0</v>
      </c>
      <c r="V25" s="2">
        <f>ROUND('[1]资源-铁'!EI25,-4)</f>
        <v>0</v>
      </c>
      <c r="X25" s="2">
        <v>20</v>
      </c>
      <c r="Y25" s="2">
        <f t="shared" si="20"/>
        <v>0</v>
      </c>
      <c r="Z25" s="2">
        <f t="shared" si="21"/>
        <v>0</v>
      </c>
      <c r="AA25" s="2">
        <f t="shared" si="22"/>
        <v>0</v>
      </c>
      <c r="AB25" s="2">
        <f t="shared" si="23"/>
        <v>0</v>
      </c>
      <c r="AC25" s="2">
        <f t="shared" si="24"/>
        <v>0</v>
      </c>
      <c r="AD25" s="2">
        <f t="shared" si="25"/>
        <v>0</v>
      </c>
      <c r="AE25" s="2">
        <f t="shared" si="26"/>
        <v>0</v>
      </c>
      <c r="AF25" s="2">
        <f t="shared" si="27"/>
        <v>0</v>
      </c>
      <c r="AG25" s="2">
        <f t="shared" si="28"/>
        <v>0</v>
      </c>
      <c r="AH25" s="2">
        <f t="shared" si="29"/>
        <v>0</v>
      </c>
      <c r="AI25" s="2">
        <f t="shared" si="30"/>
        <v>0</v>
      </c>
      <c r="AJ25" s="2">
        <f t="shared" si="31"/>
        <v>0</v>
      </c>
      <c r="AK25" s="2">
        <f t="shared" si="32"/>
        <v>0</v>
      </c>
      <c r="AL25" s="2">
        <f t="shared" si="33"/>
        <v>0</v>
      </c>
      <c r="AM25" s="2">
        <f t="shared" si="34"/>
        <v>0</v>
      </c>
      <c r="AN25" s="2">
        <f t="shared" si="35"/>
        <v>0</v>
      </c>
      <c r="AO25" s="2">
        <f t="shared" si="36"/>
        <v>0</v>
      </c>
      <c r="AP25" s="2">
        <f t="shared" si="37"/>
        <v>0</v>
      </c>
      <c r="AQ25" s="2">
        <f t="shared" si="38"/>
        <v>0</v>
      </c>
      <c r="AS25" s="2">
        <v>20</v>
      </c>
      <c r="AT25" s="2">
        <f t="shared" si="1"/>
        <v>0</v>
      </c>
      <c r="AU25" s="2">
        <f t="shared" si="2"/>
        <v>0</v>
      </c>
      <c r="AV25" s="2">
        <f t="shared" si="3"/>
        <v>0</v>
      </c>
      <c r="AW25" s="2">
        <f t="shared" si="4"/>
        <v>0</v>
      </c>
      <c r="AX25" s="2">
        <f t="shared" si="5"/>
        <v>0</v>
      </c>
      <c r="AY25" s="2">
        <f t="shared" si="6"/>
        <v>0</v>
      </c>
      <c r="AZ25" s="2">
        <f t="shared" si="7"/>
        <v>0</v>
      </c>
      <c r="BA25" s="2">
        <f t="shared" si="8"/>
        <v>0</v>
      </c>
      <c r="BB25" s="2">
        <f t="shared" si="9"/>
        <v>0</v>
      </c>
      <c r="BC25" s="2">
        <f t="shared" si="10"/>
        <v>0</v>
      </c>
      <c r="BD25" s="2">
        <f t="shared" si="11"/>
        <v>0</v>
      </c>
      <c r="BE25" s="2">
        <f t="shared" si="12"/>
        <v>0</v>
      </c>
      <c r="BF25" s="2">
        <f t="shared" si="13"/>
        <v>0</v>
      </c>
      <c r="BG25" s="2">
        <f t="shared" si="14"/>
        <v>0</v>
      </c>
      <c r="BH25" s="2">
        <f t="shared" si="15"/>
        <v>0</v>
      </c>
      <c r="BI25" s="2">
        <f t="shared" si="16"/>
        <v>0</v>
      </c>
      <c r="BJ25" s="2">
        <f t="shared" si="17"/>
        <v>0</v>
      </c>
      <c r="BK25" s="2">
        <f t="shared" si="18"/>
        <v>0</v>
      </c>
      <c r="BL25" s="2">
        <f t="shared" si="19"/>
        <v>0</v>
      </c>
    </row>
    <row r="26" spans="3:64" x14ac:dyDescent="0.15">
      <c r="C26" s="2">
        <v>21</v>
      </c>
      <c r="D26" s="2">
        <f>ROUND('[1]资源-铁'!DQ26,-4)</f>
        <v>0</v>
      </c>
      <c r="E26" s="2">
        <f>ROUND('[1]资源-铁'!DR26,-4)</f>
        <v>0</v>
      </c>
      <c r="F26" s="2">
        <f>ROUND('[1]资源-铁'!DS26,-4)</f>
        <v>0</v>
      </c>
      <c r="G26" s="2">
        <f>ROUND('[1]资源-铁'!DT26,-4)</f>
        <v>0</v>
      </c>
      <c r="H26" s="2">
        <f>ROUND('[1]资源-铁'!DU26,-4)</f>
        <v>0</v>
      </c>
      <c r="I26" s="2">
        <f>ROUND('[1]资源-铁'!DV26,-4)</f>
        <v>0</v>
      </c>
      <c r="J26" s="2">
        <f>ROUND('[1]资源-铁'!DW26,-4)</f>
        <v>0</v>
      </c>
      <c r="K26" s="2">
        <f>ROUND('[1]资源-铁'!DX26,-4)</f>
        <v>0</v>
      </c>
      <c r="L26" s="2">
        <f>ROUND('[1]资源-铁'!DY26,-4)</f>
        <v>0</v>
      </c>
      <c r="M26" s="2">
        <f>ROUND('[1]资源-铁'!DZ26,-4)</f>
        <v>0</v>
      </c>
      <c r="N26" s="2">
        <f>ROUND('[1]资源-铁'!EA26,-4)</f>
        <v>0</v>
      </c>
      <c r="O26" s="2">
        <f>ROUND('[1]资源-铁'!EB26,-4)</f>
        <v>0</v>
      </c>
      <c r="P26" s="2">
        <f>ROUND('[1]资源-铁'!EC26,-4)</f>
        <v>0</v>
      </c>
      <c r="Q26" s="2">
        <f>ROUND('[1]资源-铁'!ED26,-4)</f>
        <v>0</v>
      </c>
      <c r="R26" s="2">
        <f>ROUND('[1]资源-铁'!EE26,-4)</f>
        <v>0</v>
      </c>
      <c r="S26" s="2">
        <f>ROUND('[1]资源-铁'!EF26,-4)</f>
        <v>0</v>
      </c>
      <c r="T26" s="2">
        <f>ROUND('[1]资源-铁'!EG26,-4)</f>
        <v>0</v>
      </c>
      <c r="U26" s="2">
        <f>ROUND('[1]资源-铁'!EH26,-4)</f>
        <v>0</v>
      </c>
      <c r="V26" s="2">
        <f>ROUND('[1]资源-铁'!EI26,-4)</f>
        <v>0</v>
      </c>
      <c r="X26" s="2">
        <v>21</v>
      </c>
      <c r="Y26" s="2">
        <f t="shared" si="20"/>
        <v>0</v>
      </c>
      <c r="Z26" s="2">
        <f t="shared" si="21"/>
        <v>0</v>
      </c>
      <c r="AA26" s="2">
        <f t="shared" si="22"/>
        <v>0</v>
      </c>
      <c r="AB26" s="2">
        <f t="shared" si="23"/>
        <v>0</v>
      </c>
      <c r="AC26" s="2">
        <f t="shared" si="24"/>
        <v>0</v>
      </c>
      <c r="AD26" s="2">
        <f t="shared" si="25"/>
        <v>0</v>
      </c>
      <c r="AE26" s="2">
        <f t="shared" si="26"/>
        <v>0</v>
      </c>
      <c r="AF26" s="2">
        <f t="shared" si="27"/>
        <v>0</v>
      </c>
      <c r="AG26" s="2">
        <f t="shared" si="28"/>
        <v>0</v>
      </c>
      <c r="AH26" s="2">
        <f t="shared" si="29"/>
        <v>0</v>
      </c>
      <c r="AI26" s="2">
        <f t="shared" si="30"/>
        <v>0</v>
      </c>
      <c r="AJ26" s="2">
        <f t="shared" si="31"/>
        <v>0</v>
      </c>
      <c r="AK26" s="2">
        <f t="shared" si="32"/>
        <v>0</v>
      </c>
      <c r="AL26" s="2">
        <f t="shared" si="33"/>
        <v>0</v>
      </c>
      <c r="AM26" s="2">
        <f t="shared" si="34"/>
        <v>0</v>
      </c>
      <c r="AN26" s="2">
        <f t="shared" si="35"/>
        <v>0</v>
      </c>
      <c r="AO26" s="2">
        <f t="shared" si="36"/>
        <v>0</v>
      </c>
      <c r="AP26" s="2">
        <f t="shared" si="37"/>
        <v>0</v>
      </c>
      <c r="AQ26" s="2">
        <f t="shared" si="38"/>
        <v>0</v>
      </c>
      <c r="AS26" s="2">
        <v>21</v>
      </c>
      <c r="AT26" s="2">
        <f t="shared" si="1"/>
        <v>0</v>
      </c>
      <c r="AU26" s="2">
        <f t="shared" si="2"/>
        <v>0</v>
      </c>
      <c r="AV26" s="2">
        <f t="shared" si="3"/>
        <v>0</v>
      </c>
      <c r="AW26" s="2">
        <f t="shared" si="4"/>
        <v>0</v>
      </c>
      <c r="AX26" s="2">
        <f t="shared" si="5"/>
        <v>0</v>
      </c>
      <c r="AY26" s="2">
        <f t="shared" si="6"/>
        <v>0</v>
      </c>
      <c r="AZ26" s="2">
        <f t="shared" si="7"/>
        <v>0</v>
      </c>
      <c r="BA26" s="2">
        <f t="shared" si="8"/>
        <v>0</v>
      </c>
      <c r="BB26" s="2">
        <f t="shared" si="9"/>
        <v>0</v>
      </c>
      <c r="BC26" s="2">
        <f t="shared" si="10"/>
        <v>0</v>
      </c>
      <c r="BD26" s="2">
        <f t="shared" si="11"/>
        <v>0</v>
      </c>
      <c r="BE26" s="2">
        <f t="shared" si="12"/>
        <v>0</v>
      </c>
      <c r="BF26" s="2">
        <f t="shared" si="13"/>
        <v>0</v>
      </c>
      <c r="BG26" s="2">
        <f t="shared" si="14"/>
        <v>0</v>
      </c>
      <c r="BH26" s="2">
        <f t="shared" si="15"/>
        <v>0</v>
      </c>
      <c r="BI26" s="2">
        <f t="shared" si="16"/>
        <v>0</v>
      </c>
      <c r="BJ26" s="2">
        <f t="shared" si="17"/>
        <v>0</v>
      </c>
      <c r="BK26" s="2">
        <f t="shared" si="18"/>
        <v>0</v>
      </c>
      <c r="BL26" s="2">
        <f t="shared" si="19"/>
        <v>0</v>
      </c>
    </row>
    <row r="27" spans="3:64" x14ac:dyDescent="0.15">
      <c r="C27" s="2">
        <v>22</v>
      </c>
      <c r="D27" s="2">
        <f>ROUND('[1]资源-铁'!DQ27,-4)</f>
        <v>0</v>
      </c>
      <c r="E27" s="2">
        <f>ROUND('[1]资源-铁'!DR27,-4)</f>
        <v>0</v>
      </c>
      <c r="F27" s="2">
        <f>ROUND('[1]资源-铁'!DS27,-4)</f>
        <v>0</v>
      </c>
      <c r="G27" s="2">
        <f>ROUND('[1]资源-铁'!DT27,-4)</f>
        <v>0</v>
      </c>
      <c r="H27" s="2">
        <f>ROUND('[1]资源-铁'!DU27,-4)</f>
        <v>0</v>
      </c>
      <c r="I27" s="2">
        <f>ROUND('[1]资源-铁'!DV27,-4)</f>
        <v>0</v>
      </c>
      <c r="J27" s="2">
        <f>ROUND('[1]资源-铁'!DW27,-4)</f>
        <v>0</v>
      </c>
      <c r="K27" s="2">
        <f>ROUND('[1]资源-铁'!DX27,-4)</f>
        <v>0</v>
      </c>
      <c r="L27" s="2">
        <f>ROUND('[1]资源-铁'!DY27,-4)</f>
        <v>0</v>
      </c>
      <c r="M27" s="2">
        <f>ROUND('[1]资源-铁'!DZ27,-4)</f>
        <v>0</v>
      </c>
      <c r="N27" s="2">
        <f>ROUND('[1]资源-铁'!EA27,-4)</f>
        <v>0</v>
      </c>
      <c r="O27" s="2">
        <f>ROUND('[1]资源-铁'!EB27,-4)</f>
        <v>0</v>
      </c>
      <c r="P27" s="2">
        <f>ROUND('[1]资源-铁'!EC27,-4)</f>
        <v>0</v>
      </c>
      <c r="Q27" s="2">
        <f>ROUND('[1]资源-铁'!ED27,-4)</f>
        <v>0</v>
      </c>
      <c r="R27" s="2">
        <f>ROUND('[1]资源-铁'!EE27,-4)</f>
        <v>0</v>
      </c>
      <c r="S27" s="2">
        <f>ROUND('[1]资源-铁'!EF27,-4)</f>
        <v>0</v>
      </c>
      <c r="T27" s="2">
        <f>ROUND('[1]资源-铁'!EG27,-4)</f>
        <v>0</v>
      </c>
      <c r="U27" s="2">
        <f>ROUND('[1]资源-铁'!EH27,-4)</f>
        <v>0</v>
      </c>
      <c r="V27" s="2">
        <f>ROUND('[1]资源-铁'!EI27,-4)</f>
        <v>0</v>
      </c>
      <c r="X27" s="2">
        <v>22</v>
      </c>
      <c r="Y27" s="2">
        <f t="shared" si="20"/>
        <v>0</v>
      </c>
      <c r="Z27" s="2">
        <f t="shared" si="21"/>
        <v>0</v>
      </c>
      <c r="AA27" s="2">
        <f t="shared" si="22"/>
        <v>0</v>
      </c>
      <c r="AB27" s="2">
        <f t="shared" si="23"/>
        <v>0</v>
      </c>
      <c r="AC27" s="2">
        <f t="shared" si="24"/>
        <v>0</v>
      </c>
      <c r="AD27" s="2">
        <f t="shared" si="25"/>
        <v>0</v>
      </c>
      <c r="AE27" s="2">
        <f t="shared" si="26"/>
        <v>0</v>
      </c>
      <c r="AF27" s="2">
        <f t="shared" si="27"/>
        <v>0</v>
      </c>
      <c r="AG27" s="2">
        <f t="shared" si="28"/>
        <v>0</v>
      </c>
      <c r="AH27" s="2">
        <f t="shared" si="29"/>
        <v>0</v>
      </c>
      <c r="AI27" s="2">
        <f t="shared" si="30"/>
        <v>0</v>
      </c>
      <c r="AJ27" s="2">
        <f t="shared" si="31"/>
        <v>0</v>
      </c>
      <c r="AK27" s="2">
        <f t="shared" si="32"/>
        <v>0</v>
      </c>
      <c r="AL27" s="2">
        <f t="shared" si="33"/>
        <v>0</v>
      </c>
      <c r="AM27" s="2">
        <f t="shared" si="34"/>
        <v>0</v>
      </c>
      <c r="AN27" s="2">
        <f t="shared" si="35"/>
        <v>0</v>
      </c>
      <c r="AO27" s="2">
        <f t="shared" si="36"/>
        <v>0</v>
      </c>
      <c r="AP27" s="2">
        <f t="shared" si="37"/>
        <v>0</v>
      </c>
      <c r="AQ27" s="2">
        <f t="shared" si="38"/>
        <v>0</v>
      </c>
      <c r="AS27" s="2">
        <v>22</v>
      </c>
      <c r="AT27" s="2">
        <f t="shared" si="1"/>
        <v>0</v>
      </c>
      <c r="AU27" s="2">
        <f t="shared" si="2"/>
        <v>0</v>
      </c>
      <c r="AV27" s="2">
        <f t="shared" si="3"/>
        <v>0</v>
      </c>
      <c r="AW27" s="2">
        <f t="shared" si="4"/>
        <v>0</v>
      </c>
      <c r="AX27" s="2">
        <f t="shared" si="5"/>
        <v>0</v>
      </c>
      <c r="AY27" s="2">
        <f t="shared" si="6"/>
        <v>0</v>
      </c>
      <c r="AZ27" s="2">
        <f t="shared" si="7"/>
        <v>0</v>
      </c>
      <c r="BA27" s="2">
        <f t="shared" si="8"/>
        <v>0</v>
      </c>
      <c r="BB27" s="2">
        <f t="shared" si="9"/>
        <v>0</v>
      </c>
      <c r="BC27" s="2">
        <f t="shared" si="10"/>
        <v>0</v>
      </c>
      <c r="BD27" s="2">
        <f t="shared" si="11"/>
        <v>0</v>
      </c>
      <c r="BE27" s="2">
        <f t="shared" si="12"/>
        <v>0</v>
      </c>
      <c r="BF27" s="2">
        <f t="shared" si="13"/>
        <v>0</v>
      </c>
      <c r="BG27" s="2">
        <f t="shared" si="14"/>
        <v>0</v>
      </c>
      <c r="BH27" s="2">
        <f t="shared" si="15"/>
        <v>0</v>
      </c>
      <c r="BI27" s="2">
        <f t="shared" si="16"/>
        <v>0</v>
      </c>
      <c r="BJ27" s="2">
        <f t="shared" si="17"/>
        <v>0</v>
      </c>
      <c r="BK27" s="2">
        <f t="shared" si="18"/>
        <v>0</v>
      </c>
      <c r="BL27" s="2">
        <f t="shared" si="19"/>
        <v>0</v>
      </c>
    </row>
    <row r="28" spans="3:64" x14ac:dyDescent="0.15">
      <c r="C28" s="2">
        <v>23</v>
      </c>
      <c r="D28" s="2">
        <f>ROUND('[1]资源-铁'!DQ28,-4)</f>
        <v>0</v>
      </c>
      <c r="E28" s="2">
        <f>ROUND('[1]资源-铁'!DR28,-4)</f>
        <v>0</v>
      </c>
      <c r="F28" s="2">
        <f>ROUND('[1]资源-铁'!DS28,-4)</f>
        <v>0</v>
      </c>
      <c r="G28" s="2">
        <f>ROUND('[1]资源-铁'!DT28,-4)</f>
        <v>0</v>
      </c>
      <c r="H28" s="2">
        <f>ROUND('[1]资源-铁'!DU28,-4)</f>
        <v>0</v>
      </c>
      <c r="I28" s="2">
        <f>ROUND('[1]资源-铁'!DV28,-4)</f>
        <v>0</v>
      </c>
      <c r="J28" s="2">
        <f>ROUND('[1]资源-铁'!DW28,-4)</f>
        <v>0</v>
      </c>
      <c r="K28" s="2">
        <f>ROUND('[1]资源-铁'!DX28,-4)</f>
        <v>0</v>
      </c>
      <c r="L28" s="2">
        <f>ROUND('[1]资源-铁'!DY28,-4)</f>
        <v>0</v>
      </c>
      <c r="M28" s="2">
        <f>ROUND('[1]资源-铁'!DZ28,-4)</f>
        <v>0</v>
      </c>
      <c r="N28" s="2">
        <f>ROUND('[1]资源-铁'!EA28,-4)</f>
        <v>0</v>
      </c>
      <c r="O28" s="2">
        <f>ROUND('[1]资源-铁'!EB28,-4)</f>
        <v>0</v>
      </c>
      <c r="P28" s="2">
        <f>ROUND('[1]资源-铁'!EC28,-4)</f>
        <v>0</v>
      </c>
      <c r="Q28" s="2">
        <f>ROUND('[1]资源-铁'!ED28,-4)</f>
        <v>0</v>
      </c>
      <c r="R28" s="2">
        <f>ROUND('[1]资源-铁'!EE28,-4)</f>
        <v>0</v>
      </c>
      <c r="S28" s="2">
        <f>ROUND('[1]资源-铁'!EF28,-4)</f>
        <v>0</v>
      </c>
      <c r="T28" s="2">
        <f>ROUND('[1]资源-铁'!EG28,-4)</f>
        <v>0</v>
      </c>
      <c r="U28" s="2">
        <f>ROUND('[1]资源-铁'!EH28,-4)</f>
        <v>0</v>
      </c>
      <c r="V28" s="2">
        <f>ROUND('[1]资源-铁'!EI28,-4)</f>
        <v>0</v>
      </c>
      <c r="X28" s="2">
        <v>23</v>
      </c>
      <c r="Y28" s="2">
        <f t="shared" si="20"/>
        <v>0</v>
      </c>
      <c r="Z28" s="2">
        <f t="shared" si="21"/>
        <v>0</v>
      </c>
      <c r="AA28" s="2">
        <f t="shared" si="22"/>
        <v>0</v>
      </c>
      <c r="AB28" s="2">
        <f t="shared" si="23"/>
        <v>0</v>
      </c>
      <c r="AC28" s="2">
        <f t="shared" si="24"/>
        <v>0</v>
      </c>
      <c r="AD28" s="2">
        <f t="shared" si="25"/>
        <v>0</v>
      </c>
      <c r="AE28" s="2">
        <f t="shared" si="26"/>
        <v>0</v>
      </c>
      <c r="AF28" s="2">
        <f t="shared" si="27"/>
        <v>0</v>
      </c>
      <c r="AG28" s="2">
        <f t="shared" si="28"/>
        <v>0</v>
      </c>
      <c r="AH28" s="2">
        <f t="shared" si="29"/>
        <v>0</v>
      </c>
      <c r="AI28" s="2">
        <f t="shared" si="30"/>
        <v>0</v>
      </c>
      <c r="AJ28" s="2">
        <f t="shared" si="31"/>
        <v>0</v>
      </c>
      <c r="AK28" s="2">
        <f t="shared" si="32"/>
        <v>0</v>
      </c>
      <c r="AL28" s="2">
        <f t="shared" si="33"/>
        <v>0</v>
      </c>
      <c r="AM28" s="2">
        <f t="shared" si="34"/>
        <v>0</v>
      </c>
      <c r="AN28" s="2">
        <f t="shared" si="35"/>
        <v>0</v>
      </c>
      <c r="AO28" s="2">
        <f t="shared" si="36"/>
        <v>0</v>
      </c>
      <c r="AP28" s="2">
        <f t="shared" si="37"/>
        <v>0</v>
      </c>
      <c r="AQ28" s="2">
        <f t="shared" si="38"/>
        <v>0</v>
      </c>
      <c r="AS28" s="2">
        <v>23</v>
      </c>
      <c r="AT28" s="2">
        <f t="shared" si="1"/>
        <v>0</v>
      </c>
      <c r="AU28" s="2">
        <f t="shared" si="2"/>
        <v>0</v>
      </c>
      <c r="AV28" s="2">
        <f t="shared" si="3"/>
        <v>0</v>
      </c>
      <c r="AW28" s="2">
        <f t="shared" si="4"/>
        <v>0</v>
      </c>
      <c r="AX28" s="2">
        <f t="shared" si="5"/>
        <v>0</v>
      </c>
      <c r="AY28" s="2">
        <f t="shared" si="6"/>
        <v>0</v>
      </c>
      <c r="AZ28" s="2">
        <f t="shared" si="7"/>
        <v>0</v>
      </c>
      <c r="BA28" s="2">
        <f t="shared" si="8"/>
        <v>0</v>
      </c>
      <c r="BB28" s="2">
        <f t="shared" si="9"/>
        <v>0</v>
      </c>
      <c r="BC28" s="2">
        <f t="shared" si="10"/>
        <v>0</v>
      </c>
      <c r="BD28" s="2">
        <f t="shared" si="11"/>
        <v>0</v>
      </c>
      <c r="BE28" s="2">
        <f t="shared" si="12"/>
        <v>0</v>
      </c>
      <c r="BF28" s="2">
        <f t="shared" si="13"/>
        <v>0</v>
      </c>
      <c r="BG28" s="2">
        <f t="shared" si="14"/>
        <v>0</v>
      </c>
      <c r="BH28" s="2">
        <f t="shared" si="15"/>
        <v>0</v>
      </c>
      <c r="BI28" s="2">
        <f t="shared" si="16"/>
        <v>0</v>
      </c>
      <c r="BJ28" s="2">
        <f t="shared" si="17"/>
        <v>0</v>
      </c>
      <c r="BK28" s="2">
        <f t="shared" si="18"/>
        <v>0</v>
      </c>
      <c r="BL28" s="2">
        <f t="shared" si="19"/>
        <v>0</v>
      </c>
    </row>
    <row r="29" spans="3:64" x14ac:dyDescent="0.15">
      <c r="C29" s="2">
        <v>24</v>
      </c>
      <c r="D29" s="2">
        <f>ROUND('[1]资源-铁'!DQ29,-4)</f>
        <v>0</v>
      </c>
      <c r="E29" s="2">
        <f>ROUND('[1]资源-铁'!DR29,-4)</f>
        <v>0</v>
      </c>
      <c r="F29" s="2">
        <f>ROUND('[1]资源-铁'!DS29,-4)</f>
        <v>0</v>
      </c>
      <c r="G29" s="2">
        <f>ROUND('[1]资源-铁'!DT29,-4)</f>
        <v>0</v>
      </c>
      <c r="H29" s="2">
        <f>ROUND('[1]资源-铁'!DU29,-4)</f>
        <v>0</v>
      </c>
      <c r="I29" s="2">
        <f>ROUND('[1]资源-铁'!DV29,-4)</f>
        <v>0</v>
      </c>
      <c r="J29" s="2">
        <f>ROUND('[1]资源-铁'!DW29,-4)</f>
        <v>0</v>
      </c>
      <c r="K29" s="2">
        <f>ROUND('[1]资源-铁'!DX29,-4)</f>
        <v>0</v>
      </c>
      <c r="L29" s="2">
        <f>ROUND('[1]资源-铁'!DY29,-4)</f>
        <v>0</v>
      </c>
      <c r="M29" s="2">
        <f>ROUND('[1]资源-铁'!DZ29,-4)</f>
        <v>0</v>
      </c>
      <c r="N29" s="2">
        <f>ROUND('[1]资源-铁'!EA29,-4)</f>
        <v>0</v>
      </c>
      <c r="O29" s="2">
        <f>ROUND('[1]资源-铁'!EB29,-4)</f>
        <v>0</v>
      </c>
      <c r="P29" s="2">
        <f>ROUND('[1]资源-铁'!EC29,-4)</f>
        <v>0</v>
      </c>
      <c r="Q29" s="2">
        <f>ROUND('[1]资源-铁'!ED29,-4)</f>
        <v>0</v>
      </c>
      <c r="R29" s="2">
        <f>ROUND('[1]资源-铁'!EE29,-4)</f>
        <v>0</v>
      </c>
      <c r="S29" s="2">
        <f>ROUND('[1]资源-铁'!EF29,-4)</f>
        <v>0</v>
      </c>
      <c r="T29" s="2">
        <f>ROUND('[1]资源-铁'!EG29,-4)</f>
        <v>0</v>
      </c>
      <c r="U29" s="2">
        <f>ROUND('[1]资源-铁'!EH29,-4)</f>
        <v>0</v>
      </c>
      <c r="V29" s="2">
        <f>ROUND('[1]资源-铁'!EI29,-4)</f>
        <v>0</v>
      </c>
      <c r="X29" s="2">
        <v>24</v>
      </c>
      <c r="Y29" s="2">
        <f t="shared" si="20"/>
        <v>0</v>
      </c>
      <c r="Z29" s="2">
        <f t="shared" si="21"/>
        <v>0</v>
      </c>
      <c r="AA29" s="2">
        <f t="shared" si="22"/>
        <v>0</v>
      </c>
      <c r="AB29" s="2">
        <f t="shared" si="23"/>
        <v>0</v>
      </c>
      <c r="AC29" s="2">
        <f t="shared" si="24"/>
        <v>0</v>
      </c>
      <c r="AD29" s="2">
        <f t="shared" si="25"/>
        <v>0</v>
      </c>
      <c r="AE29" s="2">
        <f t="shared" si="26"/>
        <v>0</v>
      </c>
      <c r="AF29" s="2">
        <f t="shared" si="27"/>
        <v>0</v>
      </c>
      <c r="AG29" s="2">
        <f t="shared" si="28"/>
        <v>0</v>
      </c>
      <c r="AH29" s="2">
        <f t="shared" si="29"/>
        <v>0</v>
      </c>
      <c r="AI29" s="2">
        <f t="shared" si="30"/>
        <v>0</v>
      </c>
      <c r="AJ29" s="2">
        <f t="shared" si="31"/>
        <v>0</v>
      </c>
      <c r="AK29" s="2">
        <f t="shared" si="32"/>
        <v>0</v>
      </c>
      <c r="AL29" s="2">
        <f t="shared" si="33"/>
        <v>0</v>
      </c>
      <c r="AM29" s="2">
        <f t="shared" si="34"/>
        <v>0</v>
      </c>
      <c r="AN29" s="2">
        <f t="shared" si="35"/>
        <v>0</v>
      </c>
      <c r="AO29" s="2">
        <f t="shared" si="36"/>
        <v>0</v>
      </c>
      <c r="AP29" s="2">
        <f t="shared" si="37"/>
        <v>0</v>
      </c>
      <c r="AQ29" s="2">
        <f t="shared" si="38"/>
        <v>0</v>
      </c>
      <c r="AS29" s="2">
        <v>24</v>
      </c>
      <c r="AT29" s="2">
        <f t="shared" si="1"/>
        <v>0</v>
      </c>
      <c r="AU29" s="2">
        <f t="shared" si="2"/>
        <v>0</v>
      </c>
      <c r="AV29" s="2">
        <f t="shared" si="3"/>
        <v>0</v>
      </c>
      <c r="AW29" s="2">
        <f t="shared" si="4"/>
        <v>0</v>
      </c>
      <c r="AX29" s="2">
        <f t="shared" si="5"/>
        <v>0</v>
      </c>
      <c r="AY29" s="2">
        <f t="shared" si="6"/>
        <v>0</v>
      </c>
      <c r="AZ29" s="2">
        <f t="shared" si="7"/>
        <v>0</v>
      </c>
      <c r="BA29" s="2">
        <f t="shared" si="8"/>
        <v>0</v>
      </c>
      <c r="BB29" s="2">
        <f t="shared" si="9"/>
        <v>0</v>
      </c>
      <c r="BC29" s="2">
        <f t="shared" si="10"/>
        <v>0</v>
      </c>
      <c r="BD29" s="2">
        <f t="shared" si="11"/>
        <v>0</v>
      </c>
      <c r="BE29" s="2">
        <f t="shared" si="12"/>
        <v>0</v>
      </c>
      <c r="BF29" s="2">
        <f t="shared" si="13"/>
        <v>0</v>
      </c>
      <c r="BG29" s="2">
        <f t="shared" si="14"/>
        <v>0</v>
      </c>
      <c r="BH29" s="2">
        <f t="shared" si="15"/>
        <v>0</v>
      </c>
      <c r="BI29" s="2">
        <f t="shared" si="16"/>
        <v>0</v>
      </c>
      <c r="BJ29" s="2">
        <f t="shared" si="17"/>
        <v>0</v>
      </c>
      <c r="BK29" s="2">
        <f t="shared" si="18"/>
        <v>0</v>
      </c>
      <c r="BL29" s="2">
        <f t="shared" si="19"/>
        <v>0</v>
      </c>
    </row>
    <row r="30" spans="3:64" x14ac:dyDescent="0.15">
      <c r="C30" s="2">
        <v>25</v>
      </c>
      <c r="D30" s="2">
        <f>ROUND('[1]资源-铁'!DQ30,-4)</f>
        <v>0</v>
      </c>
      <c r="E30" s="2">
        <f>ROUND('[1]资源-铁'!DR30,-4)</f>
        <v>0</v>
      </c>
      <c r="F30" s="2">
        <f>ROUND('[1]资源-铁'!DS30,-4)</f>
        <v>0</v>
      </c>
      <c r="G30" s="2">
        <f>ROUND('[1]资源-铁'!DT30,-4)</f>
        <v>0</v>
      </c>
      <c r="H30" s="2">
        <f>ROUND('[1]资源-铁'!DU30,-4)</f>
        <v>0</v>
      </c>
      <c r="I30" s="2">
        <f>ROUND('[1]资源-铁'!DV30,-4)</f>
        <v>0</v>
      </c>
      <c r="J30" s="2">
        <f>ROUND('[1]资源-铁'!DW30,-4)</f>
        <v>0</v>
      </c>
      <c r="K30" s="2">
        <f>ROUND('[1]资源-铁'!DX30,-4)</f>
        <v>0</v>
      </c>
      <c r="L30" s="2">
        <f>ROUND('[1]资源-铁'!DY30,-4)</f>
        <v>0</v>
      </c>
      <c r="M30" s="2">
        <f>ROUND('[1]资源-铁'!DZ30,-4)</f>
        <v>0</v>
      </c>
      <c r="N30" s="2">
        <f>ROUND('[1]资源-铁'!EA30,-4)</f>
        <v>0</v>
      </c>
      <c r="O30" s="2">
        <f>ROUND('[1]资源-铁'!EB30,-4)</f>
        <v>0</v>
      </c>
      <c r="P30" s="2">
        <f>ROUND('[1]资源-铁'!EC30,-4)</f>
        <v>0</v>
      </c>
      <c r="Q30" s="2">
        <f>ROUND('[1]资源-铁'!ED30,-4)</f>
        <v>0</v>
      </c>
      <c r="R30" s="2">
        <f>ROUND('[1]资源-铁'!EE30,-4)</f>
        <v>0</v>
      </c>
      <c r="S30" s="2">
        <f>ROUND('[1]资源-铁'!EF30,-4)</f>
        <v>0</v>
      </c>
      <c r="T30" s="2">
        <f>ROUND('[1]资源-铁'!EG30,-4)</f>
        <v>0</v>
      </c>
      <c r="U30" s="2">
        <f>ROUND('[1]资源-铁'!EH30,-4)</f>
        <v>0</v>
      </c>
      <c r="V30" s="2">
        <f>ROUND('[1]资源-铁'!EI30,-4)</f>
        <v>0</v>
      </c>
      <c r="X30" s="2">
        <v>25</v>
      </c>
      <c r="Y30" s="2">
        <f t="shared" si="20"/>
        <v>0</v>
      </c>
      <c r="Z30" s="2">
        <f t="shared" si="21"/>
        <v>0</v>
      </c>
      <c r="AA30" s="2">
        <f t="shared" si="22"/>
        <v>0</v>
      </c>
      <c r="AB30" s="2">
        <f t="shared" si="23"/>
        <v>0</v>
      </c>
      <c r="AC30" s="2">
        <f t="shared" si="24"/>
        <v>0</v>
      </c>
      <c r="AD30" s="2">
        <f t="shared" si="25"/>
        <v>0</v>
      </c>
      <c r="AE30" s="2">
        <f t="shared" si="26"/>
        <v>0</v>
      </c>
      <c r="AF30" s="2">
        <f t="shared" si="27"/>
        <v>0</v>
      </c>
      <c r="AG30" s="2">
        <f t="shared" si="28"/>
        <v>0</v>
      </c>
      <c r="AH30" s="2">
        <f t="shared" si="29"/>
        <v>0</v>
      </c>
      <c r="AI30" s="2">
        <f t="shared" si="30"/>
        <v>0</v>
      </c>
      <c r="AJ30" s="2">
        <f t="shared" si="31"/>
        <v>0</v>
      </c>
      <c r="AK30" s="2">
        <f t="shared" si="32"/>
        <v>0</v>
      </c>
      <c r="AL30" s="2">
        <f t="shared" si="33"/>
        <v>0</v>
      </c>
      <c r="AM30" s="2">
        <f t="shared" si="34"/>
        <v>0</v>
      </c>
      <c r="AN30" s="2">
        <f t="shared" si="35"/>
        <v>0</v>
      </c>
      <c r="AO30" s="2">
        <f t="shared" si="36"/>
        <v>0</v>
      </c>
      <c r="AP30" s="2">
        <f t="shared" si="37"/>
        <v>0</v>
      </c>
      <c r="AQ30" s="2">
        <f t="shared" si="38"/>
        <v>0</v>
      </c>
      <c r="AS30" s="2">
        <v>25</v>
      </c>
      <c r="AT30" s="2">
        <f t="shared" si="1"/>
        <v>0</v>
      </c>
      <c r="AU30" s="2">
        <f t="shared" si="2"/>
        <v>0</v>
      </c>
      <c r="AV30" s="2">
        <f t="shared" si="3"/>
        <v>0</v>
      </c>
      <c r="AW30" s="2">
        <f t="shared" si="4"/>
        <v>0</v>
      </c>
      <c r="AX30" s="2">
        <f t="shared" si="5"/>
        <v>0</v>
      </c>
      <c r="AY30" s="2">
        <f t="shared" si="6"/>
        <v>0</v>
      </c>
      <c r="AZ30" s="2">
        <f t="shared" si="7"/>
        <v>0</v>
      </c>
      <c r="BA30" s="2">
        <f t="shared" si="8"/>
        <v>0</v>
      </c>
      <c r="BB30" s="2">
        <f t="shared" si="9"/>
        <v>0</v>
      </c>
      <c r="BC30" s="2">
        <f t="shared" si="10"/>
        <v>0</v>
      </c>
      <c r="BD30" s="2">
        <f t="shared" si="11"/>
        <v>0</v>
      </c>
      <c r="BE30" s="2">
        <f t="shared" si="12"/>
        <v>0</v>
      </c>
      <c r="BF30" s="2">
        <f t="shared" si="13"/>
        <v>0</v>
      </c>
      <c r="BG30" s="2">
        <f t="shared" si="14"/>
        <v>0</v>
      </c>
      <c r="BH30" s="2">
        <f t="shared" si="15"/>
        <v>0</v>
      </c>
      <c r="BI30" s="2">
        <f t="shared" si="16"/>
        <v>0</v>
      </c>
      <c r="BJ30" s="2">
        <f t="shared" si="17"/>
        <v>0</v>
      </c>
      <c r="BK30" s="2">
        <f t="shared" si="18"/>
        <v>0</v>
      </c>
      <c r="BL30" s="2">
        <f t="shared" si="19"/>
        <v>0</v>
      </c>
    </row>
    <row r="31" spans="3:64" x14ac:dyDescent="0.15">
      <c r="C31" s="2">
        <v>26</v>
      </c>
      <c r="D31" s="2">
        <f>ROUND('[1]资源-铁'!DQ31,-4)</f>
        <v>0</v>
      </c>
      <c r="E31" s="2">
        <f>ROUND('[1]资源-铁'!DR31,-4)</f>
        <v>0</v>
      </c>
      <c r="F31" s="2">
        <f>ROUND('[1]资源-铁'!DS31,-4)</f>
        <v>0</v>
      </c>
      <c r="G31" s="2">
        <f>ROUND('[1]资源-铁'!DT31,-4)</f>
        <v>0</v>
      </c>
      <c r="H31" s="2">
        <f>ROUND('[1]资源-铁'!DU31,-4)</f>
        <v>0</v>
      </c>
      <c r="I31" s="2">
        <f>ROUND('[1]资源-铁'!DV31,-4)</f>
        <v>0</v>
      </c>
      <c r="J31" s="2">
        <f>ROUND('[1]资源-铁'!DW31,-4)</f>
        <v>0</v>
      </c>
      <c r="K31" s="2">
        <f>ROUND('[1]资源-铁'!DX31,-4)</f>
        <v>0</v>
      </c>
      <c r="L31" s="2">
        <f>ROUND('[1]资源-铁'!DY31,-4)</f>
        <v>0</v>
      </c>
      <c r="M31" s="2">
        <f>ROUND('[1]资源-铁'!DZ31,-4)</f>
        <v>0</v>
      </c>
      <c r="N31" s="2">
        <f>ROUND('[1]资源-铁'!EA31,-4)</f>
        <v>0</v>
      </c>
      <c r="O31" s="2">
        <f>ROUND('[1]资源-铁'!EB31,-4)</f>
        <v>0</v>
      </c>
      <c r="P31" s="2">
        <f>ROUND('[1]资源-铁'!EC31,-4)</f>
        <v>0</v>
      </c>
      <c r="Q31" s="2">
        <f>ROUND('[1]资源-铁'!ED31,-4)</f>
        <v>0</v>
      </c>
      <c r="R31" s="2">
        <f>ROUND('[1]资源-铁'!EE31,-4)</f>
        <v>0</v>
      </c>
      <c r="S31" s="2">
        <f>ROUND('[1]资源-铁'!EF31,-4)</f>
        <v>0</v>
      </c>
      <c r="T31" s="2">
        <f>ROUND('[1]资源-铁'!EG31,-4)</f>
        <v>0</v>
      </c>
      <c r="U31" s="2">
        <f>ROUND('[1]资源-铁'!EH31,-4)</f>
        <v>0</v>
      </c>
      <c r="V31" s="2">
        <f>ROUND('[1]资源-铁'!EI31,-4)</f>
        <v>0</v>
      </c>
      <c r="X31" s="2">
        <v>26</v>
      </c>
      <c r="Y31" s="2">
        <f t="shared" si="20"/>
        <v>0</v>
      </c>
      <c r="Z31" s="2">
        <f t="shared" si="21"/>
        <v>0</v>
      </c>
      <c r="AA31" s="2">
        <f t="shared" si="22"/>
        <v>0</v>
      </c>
      <c r="AB31" s="2">
        <f t="shared" si="23"/>
        <v>0</v>
      </c>
      <c r="AC31" s="2">
        <f t="shared" si="24"/>
        <v>0</v>
      </c>
      <c r="AD31" s="2">
        <f t="shared" si="25"/>
        <v>0</v>
      </c>
      <c r="AE31" s="2">
        <f t="shared" si="26"/>
        <v>0</v>
      </c>
      <c r="AF31" s="2">
        <f t="shared" si="27"/>
        <v>0</v>
      </c>
      <c r="AG31" s="2">
        <f t="shared" si="28"/>
        <v>0</v>
      </c>
      <c r="AH31" s="2">
        <f t="shared" si="29"/>
        <v>0</v>
      </c>
      <c r="AI31" s="2">
        <f t="shared" si="30"/>
        <v>0</v>
      </c>
      <c r="AJ31" s="2">
        <f t="shared" si="31"/>
        <v>0</v>
      </c>
      <c r="AK31" s="2">
        <f t="shared" si="32"/>
        <v>0</v>
      </c>
      <c r="AL31" s="2">
        <f t="shared" si="33"/>
        <v>0</v>
      </c>
      <c r="AM31" s="2">
        <f t="shared" si="34"/>
        <v>0</v>
      </c>
      <c r="AN31" s="2">
        <f t="shared" si="35"/>
        <v>0</v>
      </c>
      <c r="AO31" s="2">
        <f t="shared" si="36"/>
        <v>0</v>
      </c>
      <c r="AP31" s="2">
        <f t="shared" si="37"/>
        <v>0</v>
      </c>
      <c r="AQ31" s="2">
        <f t="shared" si="38"/>
        <v>0</v>
      </c>
      <c r="AS31" s="2">
        <v>26</v>
      </c>
      <c r="AT31" s="2">
        <f t="shared" si="1"/>
        <v>0</v>
      </c>
      <c r="AU31" s="2">
        <f t="shared" si="2"/>
        <v>0</v>
      </c>
      <c r="AV31" s="2">
        <f t="shared" si="3"/>
        <v>0</v>
      </c>
      <c r="AW31" s="2">
        <f t="shared" si="4"/>
        <v>0</v>
      </c>
      <c r="AX31" s="2">
        <f t="shared" si="5"/>
        <v>0</v>
      </c>
      <c r="AY31" s="2">
        <f t="shared" si="6"/>
        <v>0</v>
      </c>
      <c r="AZ31" s="2">
        <f t="shared" si="7"/>
        <v>0</v>
      </c>
      <c r="BA31" s="2">
        <f t="shared" si="8"/>
        <v>0</v>
      </c>
      <c r="BB31" s="2">
        <f t="shared" si="9"/>
        <v>0</v>
      </c>
      <c r="BC31" s="2">
        <f t="shared" si="10"/>
        <v>0</v>
      </c>
      <c r="BD31" s="2">
        <f t="shared" si="11"/>
        <v>0</v>
      </c>
      <c r="BE31" s="2">
        <f t="shared" si="12"/>
        <v>0</v>
      </c>
      <c r="BF31" s="2">
        <f t="shared" si="13"/>
        <v>0</v>
      </c>
      <c r="BG31" s="2">
        <f t="shared" si="14"/>
        <v>0</v>
      </c>
      <c r="BH31" s="2">
        <f t="shared" si="15"/>
        <v>0</v>
      </c>
      <c r="BI31" s="2">
        <f t="shared" si="16"/>
        <v>0</v>
      </c>
      <c r="BJ31" s="2">
        <f t="shared" si="17"/>
        <v>0</v>
      </c>
      <c r="BK31" s="2">
        <f t="shared" si="18"/>
        <v>0</v>
      </c>
      <c r="BL31" s="2">
        <f t="shared" si="19"/>
        <v>0</v>
      </c>
    </row>
    <row r="32" spans="3:64" x14ac:dyDescent="0.15">
      <c r="C32" s="2">
        <v>27</v>
      </c>
      <c r="D32" s="2">
        <f>ROUND('[1]资源-铁'!DQ32,-4)</f>
        <v>0</v>
      </c>
      <c r="E32" s="2">
        <f>ROUND('[1]资源-铁'!DR32,-4)</f>
        <v>0</v>
      </c>
      <c r="F32" s="2">
        <f>ROUND('[1]资源-铁'!DS32,-4)</f>
        <v>0</v>
      </c>
      <c r="G32" s="2">
        <f>ROUND('[1]资源-铁'!DT32,-4)</f>
        <v>0</v>
      </c>
      <c r="H32" s="2">
        <f>ROUND('[1]资源-铁'!DU32,-4)</f>
        <v>0</v>
      </c>
      <c r="I32" s="2">
        <f>ROUND('[1]资源-铁'!DV32,-4)</f>
        <v>0</v>
      </c>
      <c r="J32" s="2">
        <f>ROUND('[1]资源-铁'!DW32,-4)</f>
        <v>0</v>
      </c>
      <c r="K32" s="2">
        <f>ROUND('[1]资源-铁'!DX32,-4)</f>
        <v>0</v>
      </c>
      <c r="L32" s="2">
        <f>ROUND('[1]资源-铁'!DY32,-4)</f>
        <v>0</v>
      </c>
      <c r="M32" s="2">
        <f>ROUND('[1]资源-铁'!DZ32,-4)</f>
        <v>0</v>
      </c>
      <c r="N32" s="2">
        <f>ROUND('[1]资源-铁'!EA32,-4)</f>
        <v>0</v>
      </c>
      <c r="O32" s="2">
        <f>ROUND('[1]资源-铁'!EB32,-4)</f>
        <v>0</v>
      </c>
      <c r="P32" s="2">
        <f>ROUND('[1]资源-铁'!EC32,-4)</f>
        <v>0</v>
      </c>
      <c r="Q32" s="2">
        <f>ROUND('[1]资源-铁'!ED32,-4)</f>
        <v>0</v>
      </c>
      <c r="R32" s="2">
        <f>ROUND('[1]资源-铁'!EE32,-4)</f>
        <v>0</v>
      </c>
      <c r="S32" s="2">
        <f>ROUND('[1]资源-铁'!EF32,-4)</f>
        <v>0</v>
      </c>
      <c r="T32" s="2">
        <f>ROUND('[1]资源-铁'!EG32,-4)</f>
        <v>0</v>
      </c>
      <c r="U32" s="2">
        <f>ROUND('[1]资源-铁'!EH32,-4)</f>
        <v>0</v>
      </c>
      <c r="V32" s="2">
        <f>ROUND('[1]资源-铁'!EI32,-4)</f>
        <v>0</v>
      </c>
      <c r="X32" s="2">
        <v>27</v>
      </c>
      <c r="Y32" s="2">
        <f t="shared" si="20"/>
        <v>0</v>
      </c>
      <c r="Z32" s="2">
        <f t="shared" si="21"/>
        <v>0</v>
      </c>
      <c r="AA32" s="2">
        <f t="shared" si="22"/>
        <v>0</v>
      </c>
      <c r="AB32" s="2">
        <f t="shared" si="23"/>
        <v>0</v>
      </c>
      <c r="AC32" s="2">
        <f t="shared" si="24"/>
        <v>0</v>
      </c>
      <c r="AD32" s="2">
        <f t="shared" si="25"/>
        <v>0</v>
      </c>
      <c r="AE32" s="2">
        <f t="shared" si="26"/>
        <v>0</v>
      </c>
      <c r="AF32" s="2">
        <f t="shared" si="27"/>
        <v>0</v>
      </c>
      <c r="AG32" s="2">
        <f t="shared" si="28"/>
        <v>0</v>
      </c>
      <c r="AH32" s="2">
        <f t="shared" si="29"/>
        <v>0</v>
      </c>
      <c r="AI32" s="2">
        <f t="shared" si="30"/>
        <v>0</v>
      </c>
      <c r="AJ32" s="2">
        <f t="shared" si="31"/>
        <v>0</v>
      </c>
      <c r="AK32" s="2">
        <f t="shared" si="32"/>
        <v>0</v>
      </c>
      <c r="AL32" s="2">
        <f t="shared" si="33"/>
        <v>0</v>
      </c>
      <c r="AM32" s="2">
        <f t="shared" si="34"/>
        <v>0</v>
      </c>
      <c r="AN32" s="2">
        <f t="shared" si="35"/>
        <v>0</v>
      </c>
      <c r="AO32" s="2">
        <f t="shared" si="36"/>
        <v>0</v>
      </c>
      <c r="AP32" s="2">
        <f t="shared" si="37"/>
        <v>0</v>
      </c>
      <c r="AQ32" s="2">
        <f t="shared" si="38"/>
        <v>0</v>
      </c>
      <c r="AS32" s="2">
        <v>27</v>
      </c>
      <c r="AT32" s="2">
        <f t="shared" si="1"/>
        <v>0</v>
      </c>
      <c r="AU32" s="2">
        <f t="shared" si="2"/>
        <v>0</v>
      </c>
      <c r="AV32" s="2">
        <f t="shared" si="3"/>
        <v>0</v>
      </c>
      <c r="AW32" s="2">
        <f t="shared" si="4"/>
        <v>0</v>
      </c>
      <c r="AX32" s="2">
        <f t="shared" si="5"/>
        <v>0</v>
      </c>
      <c r="AY32" s="2">
        <f t="shared" si="6"/>
        <v>0</v>
      </c>
      <c r="AZ32" s="2">
        <f t="shared" si="7"/>
        <v>0</v>
      </c>
      <c r="BA32" s="2">
        <f t="shared" si="8"/>
        <v>0</v>
      </c>
      <c r="BB32" s="2">
        <f t="shared" si="9"/>
        <v>0</v>
      </c>
      <c r="BC32" s="2">
        <f t="shared" si="10"/>
        <v>0</v>
      </c>
      <c r="BD32" s="2">
        <f t="shared" si="11"/>
        <v>0</v>
      </c>
      <c r="BE32" s="2">
        <f t="shared" si="12"/>
        <v>0</v>
      </c>
      <c r="BF32" s="2">
        <f t="shared" si="13"/>
        <v>0</v>
      </c>
      <c r="BG32" s="2">
        <f t="shared" si="14"/>
        <v>0</v>
      </c>
      <c r="BH32" s="2">
        <f t="shared" si="15"/>
        <v>0</v>
      </c>
      <c r="BI32" s="2">
        <f t="shared" si="16"/>
        <v>0</v>
      </c>
      <c r="BJ32" s="2">
        <f t="shared" si="17"/>
        <v>0</v>
      </c>
      <c r="BK32" s="2">
        <f t="shared" si="18"/>
        <v>0</v>
      </c>
      <c r="BL32" s="2">
        <f t="shared" si="19"/>
        <v>0</v>
      </c>
    </row>
    <row r="33" spans="3:64" x14ac:dyDescent="0.15">
      <c r="C33" s="2">
        <v>28</v>
      </c>
      <c r="D33" s="29">
        <v>0</v>
      </c>
      <c r="E33" s="2">
        <f>ROUND('[1]资源-铁'!DR33,-4)</f>
        <v>0</v>
      </c>
      <c r="F33" s="2">
        <f>ROUND('[1]资源-铁'!DS33,-4)</f>
        <v>0</v>
      </c>
      <c r="G33" s="2">
        <f>ROUND('[1]资源-铁'!DT33,-4)</f>
        <v>0</v>
      </c>
      <c r="H33" s="2">
        <f>ROUND('[1]资源-铁'!DU33,-4)</f>
        <v>0</v>
      </c>
      <c r="I33" s="2">
        <f>ROUND('[1]资源-铁'!DV33,-4)</f>
        <v>0</v>
      </c>
      <c r="J33" s="2">
        <f>ROUND('[1]资源-铁'!DW33,-4)</f>
        <v>0</v>
      </c>
      <c r="K33" s="2">
        <f>ROUND('[1]资源-铁'!DX33,-4)</f>
        <v>0</v>
      </c>
      <c r="L33" s="2">
        <f>ROUND('[1]资源-铁'!DY33,-4)</f>
        <v>0</v>
      </c>
      <c r="M33" s="2">
        <f>ROUND('[1]资源-铁'!DZ33,-4)</f>
        <v>0</v>
      </c>
      <c r="N33" s="2">
        <f>ROUND('[1]资源-铁'!EA33,-4)</f>
        <v>0</v>
      </c>
      <c r="O33" s="2">
        <f>ROUND('[1]资源-铁'!EB33,-4)</f>
        <v>0</v>
      </c>
      <c r="P33" s="2">
        <f>ROUND('[1]资源-铁'!EC33,-4)</f>
        <v>0</v>
      </c>
      <c r="Q33" s="2">
        <f>ROUND('[1]资源-铁'!ED33,-4)</f>
        <v>0</v>
      </c>
      <c r="R33" s="2">
        <f>ROUND('[1]资源-铁'!EE33,-4)</f>
        <v>0</v>
      </c>
      <c r="S33" s="2">
        <f>ROUND('[1]资源-铁'!EF33,-4)</f>
        <v>0</v>
      </c>
      <c r="T33" s="2">
        <f>ROUND('[1]资源-铁'!EG33,-4)</f>
        <v>0</v>
      </c>
      <c r="U33" s="2">
        <f>ROUND('[1]资源-铁'!EH33,-4)</f>
        <v>0</v>
      </c>
      <c r="V33" s="2">
        <f>ROUND('[1]资源-铁'!EI33,-4)</f>
        <v>0</v>
      </c>
      <c r="X33" s="2">
        <v>28</v>
      </c>
      <c r="Y33" s="2">
        <f t="shared" si="20"/>
        <v>0</v>
      </c>
      <c r="Z33" s="2">
        <f t="shared" si="21"/>
        <v>0</v>
      </c>
      <c r="AA33" s="2">
        <f t="shared" si="22"/>
        <v>0</v>
      </c>
      <c r="AB33" s="2">
        <f t="shared" si="23"/>
        <v>0</v>
      </c>
      <c r="AC33" s="2">
        <f t="shared" si="24"/>
        <v>0</v>
      </c>
      <c r="AD33" s="2">
        <f t="shared" si="25"/>
        <v>0</v>
      </c>
      <c r="AE33" s="2">
        <f t="shared" si="26"/>
        <v>0</v>
      </c>
      <c r="AF33" s="2">
        <f t="shared" si="27"/>
        <v>0</v>
      </c>
      <c r="AG33" s="2">
        <f t="shared" si="28"/>
        <v>0</v>
      </c>
      <c r="AH33" s="2">
        <f t="shared" si="29"/>
        <v>0</v>
      </c>
      <c r="AI33" s="2">
        <f t="shared" si="30"/>
        <v>0</v>
      </c>
      <c r="AJ33" s="2">
        <f t="shared" si="31"/>
        <v>0</v>
      </c>
      <c r="AK33" s="2">
        <f t="shared" si="32"/>
        <v>0</v>
      </c>
      <c r="AL33" s="2">
        <f t="shared" si="33"/>
        <v>0</v>
      </c>
      <c r="AM33" s="2">
        <f t="shared" si="34"/>
        <v>0</v>
      </c>
      <c r="AN33" s="2">
        <f t="shared" si="35"/>
        <v>0</v>
      </c>
      <c r="AO33" s="2">
        <f t="shared" si="36"/>
        <v>0</v>
      </c>
      <c r="AP33" s="2">
        <f t="shared" si="37"/>
        <v>0</v>
      </c>
      <c r="AQ33" s="2">
        <f t="shared" si="38"/>
        <v>0</v>
      </c>
      <c r="AS33" s="2">
        <v>28</v>
      </c>
      <c r="AT33" s="2">
        <f t="shared" si="1"/>
        <v>0</v>
      </c>
      <c r="AU33" s="2">
        <f t="shared" si="2"/>
        <v>0</v>
      </c>
      <c r="AV33" s="2">
        <f t="shared" si="3"/>
        <v>0</v>
      </c>
      <c r="AW33" s="2">
        <f t="shared" si="4"/>
        <v>0</v>
      </c>
      <c r="AX33" s="2">
        <f t="shared" si="5"/>
        <v>0</v>
      </c>
      <c r="AY33" s="2">
        <f t="shared" si="6"/>
        <v>0</v>
      </c>
      <c r="AZ33" s="2">
        <f t="shared" si="7"/>
        <v>0</v>
      </c>
      <c r="BA33" s="2">
        <f t="shared" si="8"/>
        <v>0</v>
      </c>
      <c r="BB33" s="2">
        <f t="shared" si="9"/>
        <v>0</v>
      </c>
      <c r="BC33" s="2">
        <f t="shared" si="10"/>
        <v>0</v>
      </c>
      <c r="BD33" s="2">
        <f t="shared" si="11"/>
        <v>0</v>
      </c>
      <c r="BE33" s="2">
        <f t="shared" si="12"/>
        <v>0</v>
      </c>
      <c r="BF33" s="2">
        <f t="shared" si="13"/>
        <v>0</v>
      </c>
      <c r="BG33" s="2">
        <f t="shared" si="14"/>
        <v>0</v>
      </c>
      <c r="BH33" s="2">
        <f t="shared" si="15"/>
        <v>0</v>
      </c>
      <c r="BI33" s="2">
        <f t="shared" si="16"/>
        <v>0</v>
      </c>
      <c r="BJ33" s="2">
        <f t="shared" si="17"/>
        <v>0</v>
      </c>
      <c r="BK33" s="2">
        <f t="shared" si="18"/>
        <v>0</v>
      </c>
      <c r="BL33" s="2">
        <f t="shared" si="19"/>
        <v>0</v>
      </c>
    </row>
    <row r="34" spans="3:64" x14ac:dyDescent="0.15">
      <c r="C34" s="2">
        <v>29</v>
      </c>
      <c r="D34" s="2">
        <f>ROUND('[1]资源-铁'!DQ34,-4)</f>
        <v>0</v>
      </c>
      <c r="E34" s="2">
        <f>ROUND('[1]资源-铁'!DR34,-4)</f>
        <v>0</v>
      </c>
      <c r="F34" s="2">
        <f>ROUND('[1]资源-铁'!DS34,-4)</f>
        <v>0</v>
      </c>
      <c r="G34" s="2">
        <f>ROUND('[1]资源-铁'!DT34,-4)</f>
        <v>0</v>
      </c>
      <c r="H34" s="2">
        <f>ROUND('[1]资源-铁'!DU34,-4)</f>
        <v>0</v>
      </c>
      <c r="I34" s="2">
        <f>ROUND('[1]资源-铁'!DV34,-4)</f>
        <v>0</v>
      </c>
      <c r="J34" s="2">
        <f>ROUND('[1]资源-铁'!DW34,-4)</f>
        <v>0</v>
      </c>
      <c r="K34" s="2">
        <f>ROUND('[1]资源-铁'!DX34,-4)</f>
        <v>0</v>
      </c>
      <c r="L34" s="2">
        <f>ROUND('[1]资源-铁'!DY34,-4)</f>
        <v>0</v>
      </c>
      <c r="M34" s="2">
        <f>ROUND('[1]资源-铁'!DZ34,-4)</f>
        <v>0</v>
      </c>
      <c r="N34" s="2">
        <f>ROUND('[1]资源-铁'!EA34,-4)</f>
        <v>0</v>
      </c>
      <c r="O34" s="2">
        <f>ROUND('[1]资源-铁'!EB34,-4)</f>
        <v>0</v>
      </c>
      <c r="P34" s="2">
        <f>ROUND('[1]资源-铁'!EC34,-4)</f>
        <v>0</v>
      </c>
      <c r="Q34" s="2">
        <f>ROUND('[1]资源-铁'!ED34,-4)</f>
        <v>0</v>
      </c>
      <c r="R34" s="2">
        <f>ROUND('[1]资源-铁'!EE34,-4)</f>
        <v>0</v>
      </c>
      <c r="S34" s="2">
        <f>ROUND('[1]资源-铁'!EF34,-4)</f>
        <v>0</v>
      </c>
      <c r="T34" s="2">
        <f>ROUND('[1]资源-铁'!EG34,-4)</f>
        <v>0</v>
      </c>
      <c r="U34" s="2">
        <f>ROUND('[1]资源-铁'!EH34,-4)</f>
        <v>0</v>
      </c>
      <c r="V34" s="2">
        <f>ROUND('[1]资源-铁'!EI34,-4)</f>
        <v>0</v>
      </c>
      <c r="X34" s="2">
        <v>29</v>
      </c>
      <c r="Y34" s="2">
        <f t="shared" si="20"/>
        <v>0</v>
      </c>
      <c r="Z34" s="2">
        <f t="shared" si="21"/>
        <v>0</v>
      </c>
      <c r="AA34" s="2">
        <f t="shared" si="22"/>
        <v>0</v>
      </c>
      <c r="AB34" s="2">
        <f t="shared" si="23"/>
        <v>0</v>
      </c>
      <c r="AC34" s="2">
        <f t="shared" si="24"/>
        <v>0</v>
      </c>
      <c r="AD34" s="2">
        <f t="shared" si="25"/>
        <v>0</v>
      </c>
      <c r="AE34" s="2">
        <f t="shared" si="26"/>
        <v>0</v>
      </c>
      <c r="AF34" s="2">
        <f t="shared" si="27"/>
        <v>0</v>
      </c>
      <c r="AG34" s="2">
        <f t="shared" si="28"/>
        <v>0</v>
      </c>
      <c r="AH34" s="2">
        <f t="shared" si="29"/>
        <v>0</v>
      </c>
      <c r="AI34" s="2">
        <f t="shared" si="30"/>
        <v>0</v>
      </c>
      <c r="AJ34" s="2">
        <f t="shared" si="31"/>
        <v>0</v>
      </c>
      <c r="AK34" s="2">
        <f t="shared" si="32"/>
        <v>0</v>
      </c>
      <c r="AL34" s="2">
        <f t="shared" si="33"/>
        <v>0</v>
      </c>
      <c r="AM34" s="2">
        <f t="shared" si="34"/>
        <v>0</v>
      </c>
      <c r="AN34" s="2">
        <f t="shared" si="35"/>
        <v>0</v>
      </c>
      <c r="AO34" s="2">
        <f t="shared" si="36"/>
        <v>0</v>
      </c>
      <c r="AP34" s="2">
        <f t="shared" si="37"/>
        <v>0</v>
      </c>
      <c r="AQ34" s="2">
        <f t="shared" si="38"/>
        <v>0</v>
      </c>
      <c r="AS34" s="2">
        <v>29</v>
      </c>
      <c r="AT34" s="2">
        <f t="shared" si="1"/>
        <v>0</v>
      </c>
      <c r="AU34" s="2">
        <f t="shared" si="2"/>
        <v>0</v>
      </c>
      <c r="AV34" s="2">
        <f t="shared" si="3"/>
        <v>0</v>
      </c>
      <c r="AW34" s="2">
        <f t="shared" si="4"/>
        <v>0</v>
      </c>
      <c r="AX34" s="2">
        <f t="shared" si="5"/>
        <v>0</v>
      </c>
      <c r="AY34" s="2">
        <f t="shared" si="6"/>
        <v>0</v>
      </c>
      <c r="AZ34" s="2">
        <f t="shared" si="7"/>
        <v>0</v>
      </c>
      <c r="BA34" s="2">
        <f t="shared" si="8"/>
        <v>0</v>
      </c>
      <c r="BB34" s="2">
        <f t="shared" si="9"/>
        <v>0</v>
      </c>
      <c r="BC34" s="2">
        <f t="shared" si="10"/>
        <v>0</v>
      </c>
      <c r="BD34" s="2">
        <f t="shared" si="11"/>
        <v>0</v>
      </c>
      <c r="BE34" s="2">
        <f t="shared" si="12"/>
        <v>0</v>
      </c>
      <c r="BF34" s="2">
        <f t="shared" si="13"/>
        <v>0</v>
      </c>
      <c r="BG34" s="2">
        <f t="shared" si="14"/>
        <v>0</v>
      </c>
      <c r="BH34" s="2">
        <f t="shared" si="15"/>
        <v>0</v>
      </c>
      <c r="BI34" s="2">
        <f t="shared" si="16"/>
        <v>0</v>
      </c>
      <c r="BJ34" s="2">
        <f t="shared" si="17"/>
        <v>0</v>
      </c>
      <c r="BK34" s="2">
        <f t="shared" si="18"/>
        <v>0</v>
      </c>
      <c r="BL34" s="2">
        <f t="shared" si="19"/>
        <v>0</v>
      </c>
    </row>
    <row r="35" spans="3:64" x14ac:dyDescent="0.15">
      <c r="C35" s="2">
        <v>30</v>
      </c>
      <c r="D35" s="2">
        <f>ROUND('[1]资源-铁'!DQ35,-4)</f>
        <v>0</v>
      </c>
      <c r="E35" s="2">
        <f>ROUND('[1]资源-铁'!DR35,-4)</f>
        <v>0</v>
      </c>
      <c r="F35" s="2">
        <f>ROUND('[1]资源-铁'!DS35,-4)</f>
        <v>0</v>
      </c>
      <c r="G35" s="2">
        <f>ROUND('[1]资源-铁'!DT35,-4)</f>
        <v>0</v>
      </c>
      <c r="H35" s="2">
        <f>ROUND('[1]资源-铁'!DU35,-4)</f>
        <v>0</v>
      </c>
      <c r="I35" s="2">
        <f>ROUND('[1]资源-铁'!DV35,-4)</f>
        <v>0</v>
      </c>
      <c r="J35" s="2">
        <f>ROUND('[1]资源-铁'!DW35,-4)</f>
        <v>0</v>
      </c>
      <c r="K35" s="2">
        <f>ROUND('[1]资源-铁'!DX35,-4)</f>
        <v>0</v>
      </c>
      <c r="L35" s="2">
        <f>ROUND('[1]资源-铁'!DY35,-4)</f>
        <v>0</v>
      </c>
      <c r="M35" s="2">
        <f>ROUND('[1]资源-铁'!DZ35,-4)</f>
        <v>0</v>
      </c>
      <c r="N35" s="2">
        <f>ROUND('[1]资源-铁'!EA35,-4)</f>
        <v>0</v>
      </c>
      <c r="O35" s="2">
        <f>ROUND('[1]资源-铁'!EB35,-4)</f>
        <v>0</v>
      </c>
      <c r="P35" s="2">
        <f>ROUND('[1]资源-铁'!EC35,-4)</f>
        <v>0</v>
      </c>
      <c r="Q35" s="2">
        <f>ROUND('[1]资源-铁'!ED35,-4)</f>
        <v>0</v>
      </c>
      <c r="R35" s="2">
        <f>ROUND('[1]资源-铁'!EE35,-4)</f>
        <v>0</v>
      </c>
      <c r="S35" s="2">
        <f>ROUND('[1]资源-铁'!EF35,-4)</f>
        <v>0</v>
      </c>
      <c r="T35" s="2">
        <f>ROUND('[1]资源-铁'!EG35,-4)</f>
        <v>0</v>
      </c>
      <c r="U35" s="2">
        <f>ROUND('[1]资源-铁'!EH35,-4)</f>
        <v>0</v>
      </c>
      <c r="V35" s="2">
        <f>ROUND('[1]资源-铁'!EI35,-4)</f>
        <v>0</v>
      </c>
      <c r="X35" s="2">
        <v>30</v>
      </c>
      <c r="Y35" s="2">
        <f t="shared" si="20"/>
        <v>0</v>
      </c>
      <c r="Z35" s="2">
        <f t="shared" si="21"/>
        <v>0</v>
      </c>
      <c r="AA35" s="2">
        <f t="shared" si="22"/>
        <v>0</v>
      </c>
      <c r="AB35" s="2">
        <f t="shared" si="23"/>
        <v>0</v>
      </c>
      <c r="AC35" s="2">
        <f t="shared" si="24"/>
        <v>0</v>
      </c>
      <c r="AD35" s="2">
        <f t="shared" si="25"/>
        <v>0</v>
      </c>
      <c r="AE35" s="2">
        <f t="shared" si="26"/>
        <v>0</v>
      </c>
      <c r="AF35" s="2">
        <f t="shared" si="27"/>
        <v>0</v>
      </c>
      <c r="AG35" s="2">
        <f t="shared" si="28"/>
        <v>0</v>
      </c>
      <c r="AH35" s="2">
        <f t="shared" si="29"/>
        <v>0</v>
      </c>
      <c r="AI35" s="2">
        <f t="shared" si="30"/>
        <v>0</v>
      </c>
      <c r="AJ35" s="2">
        <f t="shared" si="31"/>
        <v>0</v>
      </c>
      <c r="AK35" s="2">
        <f t="shared" si="32"/>
        <v>0</v>
      </c>
      <c r="AL35" s="2">
        <f t="shared" si="33"/>
        <v>0</v>
      </c>
      <c r="AM35" s="2">
        <f t="shared" si="34"/>
        <v>0</v>
      </c>
      <c r="AN35" s="2">
        <f t="shared" si="35"/>
        <v>0</v>
      </c>
      <c r="AO35" s="2">
        <f t="shared" si="36"/>
        <v>0</v>
      </c>
      <c r="AP35" s="2">
        <f t="shared" si="37"/>
        <v>0</v>
      </c>
      <c r="AQ35" s="2">
        <f t="shared" si="38"/>
        <v>0</v>
      </c>
      <c r="AS35" s="2">
        <v>30</v>
      </c>
      <c r="AT35" s="2">
        <f t="shared" si="1"/>
        <v>0</v>
      </c>
      <c r="AU35" s="2">
        <f t="shared" si="2"/>
        <v>0</v>
      </c>
      <c r="AV35" s="2">
        <f t="shared" si="3"/>
        <v>0</v>
      </c>
      <c r="AW35" s="2">
        <f t="shared" si="4"/>
        <v>0</v>
      </c>
      <c r="AX35" s="2">
        <f t="shared" si="5"/>
        <v>0</v>
      </c>
      <c r="AY35" s="2">
        <f t="shared" si="6"/>
        <v>0</v>
      </c>
      <c r="AZ35" s="2">
        <f t="shared" si="7"/>
        <v>0</v>
      </c>
      <c r="BA35" s="2">
        <f t="shared" si="8"/>
        <v>0</v>
      </c>
      <c r="BB35" s="2">
        <f t="shared" si="9"/>
        <v>0</v>
      </c>
      <c r="BC35" s="2">
        <f t="shared" si="10"/>
        <v>0</v>
      </c>
      <c r="BD35" s="2">
        <f t="shared" si="11"/>
        <v>0</v>
      </c>
      <c r="BE35" s="2">
        <f t="shared" si="12"/>
        <v>0</v>
      </c>
      <c r="BF35" s="2">
        <f t="shared" si="13"/>
        <v>0</v>
      </c>
      <c r="BG35" s="2">
        <f t="shared" si="14"/>
        <v>0</v>
      </c>
      <c r="BH35" s="2">
        <f t="shared" si="15"/>
        <v>0</v>
      </c>
      <c r="BI35" s="2">
        <f t="shared" si="16"/>
        <v>0</v>
      </c>
      <c r="BJ35" s="2">
        <f t="shared" si="17"/>
        <v>0</v>
      </c>
      <c r="BK35" s="2">
        <f t="shared" si="18"/>
        <v>0</v>
      </c>
      <c r="BL35" s="2">
        <f t="shared" si="19"/>
        <v>0</v>
      </c>
    </row>
    <row r="36" spans="3:64" x14ac:dyDescent="0.15">
      <c r="C36" s="2">
        <v>31</v>
      </c>
      <c r="D36" s="2">
        <f>ROUND('[1]资源-铁'!DQ36,-4)</f>
        <v>0</v>
      </c>
      <c r="E36" s="2">
        <f>ROUND('[1]资源-铁'!DR36,-4)</f>
        <v>0</v>
      </c>
      <c r="F36" s="2">
        <f>ROUND('[1]资源-铁'!DS36,-4)</f>
        <v>0</v>
      </c>
      <c r="G36" s="2">
        <f>ROUND('[1]资源-铁'!DT36,-4)</f>
        <v>0</v>
      </c>
      <c r="H36" s="2">
        <f>ROUND('[1]资源-铁'!DU36,-4)</f>
        <v>0</v>
      </c>
      <c r="I36" s="2">
        <f>ROUND('[1]资源-铁'!DV36,-4)</f>
        <v>0</v>
      </c>
      <c r="J36" s="2">
        <f>ROUND('[1]资源-铁'!DW36,-4)</f>
        <v>0</v>
      </c>
      <c r="K36" s="2">
        <f>ROUND('[1]资源-铁'!DX36,-4)</f>
        <v>0</v>
      </c>
      <c r="L36" s="2">
        <f>ROUND('[1]资源-铁'!DY36,-4)</f>
        <v>0</v>
      </c>
      <c r="M36" s="2">
        <f>ROUND('[1]资源-铁'!DZ36,-4)</f>
        <v>0</v>
      </c>
      <c r="N36" s="2">
        <f>ROUND('[1]资源-铁'!EA36,-4)</f>
        <v>0</v>
      </c>
      <c r="O36" s="2">
        <f>ROUND('[1]资源-铁'!EB36,-4)</f>
        <v>0</v>
      </c>
      <c r="P36" s="2">
        <f>ROUND('[1]资源-铁'!EC36,-4)</f>
        <v>0</v>
      </c>
      <c r="Q36" s="2">
        <f>ROUND('[1]资源-铁'!ED36,-4)</f>
        <v>0</v>
      </c>
      <c r="R36" s="2">
        <f>ROUND('[1]资源-铁'!EE36,-4)</f>
        <v>0</v>
      </c>
      <c r="S36" s="2">
        <f>ROUND('[1]资源-铁'!EF36,-4)</f>
        <v>0</v>
      </c>
      <c r="T36" s="2">
        <f>ROUND('[1]资源-铁'!EG36,-4)</f>
        <v>0</v>
      </c>
      <c r="U36" s="2">
        <f>ROUND('[1]资源-铁'!EH36,-4)</f>
        <v>0</v>
      </c>
      <c r="V36" s="2">
        <f>ROUND('[1]资源-铁'!EI36,-4)</f>
        <v>0</v>
      </c>
      <c r="X36" s="2">
        <v>31</v>
      </c>
      <c r="Y36" s="2">
        <f t="shared" si="20"/>
        <v>0</v>
      </c>
      <c r="Z36" s="2">
        <f t="shared" si="21"/>
        <v>0</v>
      </c>
      <c r="AA36" s="2">
        <f t="shared" si="22"/>
        <v>0</v>
      </c>
      <c r="AB36" s="2">
        <f t="shared" si="23"/>
        <v>0</v>
      </c>
      <c r="AC36" s="2">
        <f t="shared" si="24"/>
        <v>0</v>
      </c>
      <c r="AD36" s="2">
        <f t="shared" si="25"/>
        <v>0</v>
      </c>
      <c r="AE36" s="2">
        <f t="shared" si="26"/>
        <v>0</v>
      </c>
      <c r="AF36" s="2">
        <f t="shared" si="27"/>
        <v>0</v>
      </c>
      <c r="AG36" s="2">
        <f t="shared" si="28"/>
        <v>0</v>
      </c>
      <c r="AH36" s="2">
        <f t="shared" si="29"/>
        <v>0</v>
      </c>
      <c r="AI36" s="2">
        <f t="shared" si="30"/>
        <v>0</v>
      </c>
      <c r="AJ36" s="2">
        <f t="shared" si="31"/>
        <v>0</v>
      </c>
      <c r="AK36" s="2">
        <f t="shared" si="32"/>
        <v>0</v>
      </c>
      <c r="AL36" s="2">
        <f t="shared" si="33"/>
        <v>0</v>
      </c>
      <c r="AM36" s="2">
        <f t="shared" si="34"/>
        <v>0</v>
      </c>
      <c r="AN36" s="2">
        <f t="shared" si="35"/>
        <v>0</v>
      </c>
      <c r="AO36" s="2">
        <f t="shared" si="36"/>
        <v>0</v>
      </c>
      <c r="AP36" s="2">
        <f t="shared" si="37"/>
        <v>0</v>
      </c>
      <c r="AQ36" s="2">
        <f t="shared" si="38"/>
        <v>0</v>
      </c>
      <c r="AS36" s="2">
        <v>31</v>
      </c>
      <c r="AT36" s="2">
        <f t="shared" si="1"/>
        <v>0</v>
      </c>
      <c r="AU36" s="2">
        <f t="shared" si="2"/>
        <v>0</v>
      </c>
      <c r="AV36" s="2">
        <f t="shared" si="3"/>
        <v>0</v>
      </c>
      <c r="AW36" s="2">
        <f t="shared" si="4"/>
        <v>0</v>
      </c>
      <c r="AX36" s="2">
        <f t="shared" si="5"/>
        <v>0</v>
      </c>
      <c r="AY36" s="2">
        <f t="shared" si="6"/>
        <v>0</v>
      </c>
      <c r="AZ36" s="2">
        <f t="shared" si="7"/>
        <v>0</v>
      </c>
      <c r="BA36" s="2">
        <f t="shared" si="8"/>
        <v>0</v>
      </c>
      <c r="BB36" s="2">
        <f t="shared" si="9"/>
        <v>0</v>
      </c>
      <c r="BC36" s="2">
        <f t="shared" si="10"/>
        <v>0</v>
      </c>
      <c r="BD36" s="2">
        <f t="shared" si="11"/>
        <v>0</v>
      </c>
      <c r="BE36" s="2">
        <f t="shared" si="12"/>
        <v>0</v>
      </c>
      <c r="BF36" s="2">
        <f t="shared" si="13"/>
        <v>0</v>
      </c>
      <c r="BG36" s="2">
        <f t="shared" si="14"/>
        <v>0</v>
      </c>
      <c r="BH36" s="2">
        <f t="shared" si="15"/>
        <v>0</v>
      </c>
      <c r="BI36" s="2">
        <f t="shared" si="16"/>
        <v>0</v>
      </c>
      <c r="BJ36" s="2">
        <f t="shared" si="17"/>
        <v>0</v>
      </c>
      <c r="BK36" s="2">
        <f t="shared" si="18"/>
        <v>0</v>
      </c>
      <c r="BL36" s="2">
        <f t="shared" si="19"/>
        <v>0</v>
      </c>
    </row>
    <row r="37" spans="3:64" x14ac:dyDescent="0.15">
      <c r="C37" s="2">
        <v>32</v>
      </c>
      <c r="D37" s="2">
        <f>ROUND('[1]资源-铁'!DQ37,-4)</f>
        <v>0</v>
      </c>
      <c r="E37" s="2">
        <f>ROUND('[1]资源-铁'!DR37,-4)</f>
        <v>0</v>
      </c>
      <c r="F37" s="2">
        <f>ROUND('[1]资源-铁'!DS37,-4)</f>
        <v>0</v>
      </c>
      <c r="G37" s="2">
        <f>ROUND('[1]资源-铁'!DT37,-4)</f>
        <v>0</v>
      </c>
      <c r="H37" s="2">
        <f>ROUND('[1]资源-铁'!DU37,-4)</f>
        <v>0</v>
      </c>
      <c r="I37" s="2">
        <f>ROUND('[1]资源-铁'!DV37,-4)</f>
        <v>0</v>
      </c>
      <c r="J37" s="2">
        <f>ROUND('[1]资源-铁'!DW37,-4)</f>
        <v>0</v>
      </c>
      <c r="K37" s="2">
        <f>ROUND('[1]资源-铁'!DX37,-4)</f>
        <v>0</v>
      </c>
      <c r="L37" s="2">
        <f>ROUND('[1]资源-铁'!DY37,-4)</f>
        <v>0</v>
      </c>
      <c r="M37" s="2">
        <f>ROUND('[1]资源-铁'!DZ37,-4)</f>
        <v>0</v>
      </c>
      <c r="N37" s="2">
        <f>ROUND('[1]资源-铁'!EA37,-4)</f>
        <v>0</v>
      </c>
      <c r="O37" s="2">
        <f>ROUND('[1]资源-铁'!EB37,-4)</f>
        <v>0</v>
      </c>
      <c r="P37" s="2">
        <f>ROUND('[1]资源-铁'!EC37,-4)</f>
        <v>0</v>
      </c>
      <c r="Q37" s="2">
        <f>ROUND('[1]资源-铁'!ED37,-4)</f>
        <v>0</v>
      </c>
      <c r="R37" s="2">
        <f>ROUND('[1]资源-铁'!EE37,-4)</f>
        <v>0</v>
      </c>
      <c r="S37" s="2">
        <f>ROUND('[1]资源-铁'!EF37,-4)</f>
        <v>0</v>
      </c>
      <c r="T37" s="2">
        <f>ROUND('[1]资源-铁'!EG37,-4)</f>
        <v>0</v>
      </c>
      <c r="U37" s="2">
        <f>ROUND('[1]资源-铁'!EH37,-4)</f>
        <v>0</v>
      </c>
      <c r="V37" s="2">
        <f>ROUND('[1]资源-铁'!EI37,-4)</f>
        <v>0</v>
      </c>
      <c r="X37" s="2">
        <v>32</v>
      </c>
      <c r="Y37" s="2">
        <f t="shared" si="20"/>
        <v>0</v>
      </c>
      <c r="Z37" s="2">
        <f t="shared" si="21"/>
        <v>0</v>
      </c>
      <c r="AA37" s="2">
        <f t="shared" si="22"/>
        <v>0</v>
      </c>
      <c r="AB37" s="2">
        <f t="shared" si="23"/>
        <v>0</v>
      </c>
      <c r="AC37" s="2">
        <f t="shared" si="24"/>
        <v>0</v>
      </c>
      <c r="AD37" s="2">
        <f t="shared" si="25"/>
        <v>0</v>
      </c>
      <c r="AE37" s="2">
        <f t="shared" si="26"/>
        <v>0</v>
      </c>
      <c r="AF37" s="2">
        <f t="shared" si="27"/>
        <v>0</v>
      </c>
      <c r="AG37" s="2">
        <f t="shared" si="28"/>
        <v>0</v>
      </c>
      <c r="AH37" s="2">
        <f t="shared" si="29"/>
        <v>0</v>
      </c>
      <c r="AI37" s="2">
        <f t="shared" si="30"/>
        <v>0</v>
      </c>
      <c r="AJ37" s="2">
        <f t="shared" si="31"/>
        <v>0</v>
      </c>
      <c r="AK37" s="2">
        <f t="shared" si="32"/>
        <v>0</v>
      </c>
      <c r="AL37" s="2">
        <f t="shared" si="33"/>
        <v>0</v>
      </c>
      <c r="AM37" s="2">
        <f t="shared" si="34"/>
        <v>0</v>
      </c>
      <c r="AN37" s="2">
        <f t="shared" si="35"/>
        <v>0</v>
      </c>
      <c r="AO37" s="2">
        <f t="shared" si="36"/>
        <v>0</v>
      </c>
      <c r="AP37" s="2">
        <f t="shared" si="37"/>
        <v>0</v>
      </c>
      <c r="AQ37" s="2">
        <f t="shared" si="38"/>
        <v>0</v>
      </c>
      <c r="AS37" s="2">
        <v>32</v>
      </c>
      <c r="AT37" s="2">
        <f t="shared" si="1"/>
        <v>0</v>
      </c>
      <c r="AU37" s="2">
        <f t="shared" si="2"/>
        <v>0</v>
      </c>
      <c r="AV37" s="2">
        <f t="shared" si="3"/>
        <v>0</v>
      </c>
      <c r="AW37" s="2">
        <f t="shared" si="4"/>
        <v>0</v>
      </c>
      <c r="AX37" s="2">
        <f t="shared" si="5"/>
        <v>0</v>
      </c>
      <c r="AY37" s="2">
        <f t="shared" si="6"/>
        <v>0</v>
      </c>
      <c r="AZ37" s="2">
        <f t="shared" si="7"/>
        <v>0</v>
      </c>
      <c r="BA37" s="2">
        <f t="shared" si="8"/>
        <v>0</v>
      </c>
      <c r="BB37" s="2">
        <f t="shared" si="9"/>
        <v>0</v>
      </c>
      <c r="BC37" s="2">
        <f t="shared" si="10"/>
        <v>0</v>
      </c>
      <c r="BD37" s="2">
        <f t="shared" si="11"/>
        <v>0</v>
      </c>
      <c r="BE37" s="2">
        <f t="shared" si="12"/>
        <v>0</v>
      </c>
      <c r="BF37" s="2">
        <f t="shared" si="13"/>
        <v>0</v>
      </c>
      <c r="BG37" s="2">
        <f t="shared" si="14"/>
        <v>0</v>
      </c>
      <c r="BH37" s="2">
        <f t="shared" si="15"/>
        <v>0</v>
      </c>
      <c r="BI37" s="2">
        <f t="shared" si="16"/>
        <v>0</v>
      </c>
      <c r="BJ37" s="2">
        <f t="shared" si="17"/>
        <v>0</v>
      </c>
      <c r="BK37" s="2">
        <f t="shared" si="18"/>
        <v>0</v>
      </c>
      <c r="BL37" s="2">
        <f t="shared" si="19"/>
        <v>0</v>
      </c>
    </row>
    <row r="38" spans="3:64" x14ac:dyDescent="0.15">
      <c r="C38" s="2">
        <v>33</v>
      </c>
      <c r="D38" s="2">
        <f>ROUND('[1]资源-铁'!DQ38,-4)</f>
        <v>0</v>
      </c>
      <c r="E38" s="2">
        <f>ROUND('[1]资源-铁'!DR38,-4)</f>
        <v>0</v>
      </c>
      <c r="F38" s="2">
        <f>ROUND('[1]资源-铁'!DS38,-4)</f>
        <v>0</v>
      </c>
      <c r="G38" s="2">
        <f>ROUND('[1]资源-铁'!DT38,-4)</f>
        <v>0</v>
      </c>
      <c r="H38" s="2">
        <f>ROUND('[1]资源-铁'!DU38,-4)</f>
        <v>0</v>
      </c>
      <c r="I38" s="2">
        <f>ROUND('[1]资源-铁'!DV38,-4)</f>
        <v>0</v>
      </c>
      <c r="J38" s="2">
        <f>ROUND('[1]资源-铁'!DW38,-4)</f>
        <v>0</v>
      </c>
      <c r="K38" s="2">
        <f>ROUND('[1]资源-铁'!DX38,-4)</f>
        <v>0</v>
      </c>
      <c r="L38" s="2">
        <f>ROUND('[1]资源-铁'!DY38,-4)</f>
        <v>0</v>
      </c>
      <c r="M38" s="2">
        <f>ROUND('[1]资源-铁'!DZ38,-4)</f>
        <v>0</v>
      </c>
      <c r="N38" s="2">
        <f>ROUND('[1]资源-铁'!EA38,-4)</f>
        <v>0</v>
      </c>
      <c r="O38" s="2">
        <f>ROUND('[1]资源-铁'!EB38,-4)</f>
        <v>0</v>
      </c>
      <c r="P38" s="2">
        <f>ROUND('[1]资源-铁'!EC38,-4)</f>
        <v>0</v>
      </c>
      <c r="Q38" s="2">
        <f>ROUND('[1]资源-铁'!ED38,-4)</f>
        <v>0</v>
      </c>
      <c r="R38" s="2">
        <f>ROUND('[1]资源-铁'!EE38,-4)</f>
        <v>0</v>
      </c>
      <c r="S38" s="2">
        <f>ROUND('[1]资源-铁'!EF38,-4)</f>
        <v>0</v>
      </c>
      <c r="T38" s="2">
        <f>ROUND('[1]资源-铁'!EG38,-4)</f>
        <v>0</v>
      </c>
      <c r="U38" s="2">
        <f>ROUND('[1]资源-铁'!EH38,-4)</f>
        <v>0</v>
      </c>
      <c r="V38" s="2">
        <f>ROUND('[1]资源-铁'!EI38,-4)</f>
        <v>0</v>
      </c>
      <c r="X38" s="2">
        <v>33</v>
      </c>
      <c r="Y38" s="2">
        <f t="shared" si="20"/>
        <v>0</v>
      </c>
      <c r="Z38" s="2">
        <f t="shared" si="21"/>
        <v>0</v>
      </c>
      <c r="AA38" s="2">
        <f t="shared" si="22"/>
        <v>0</v>
      </c>
      <c r="AB38" s="2">
        <f t="shared" si="23"/>
        <v>0</v>
      </c>
      <c r="AC38" s="2">
        <f t="shared" si="24"/>
        <v>0</v>
      </c>
      <c r="AD38" s="2">
        <f t="shared" si="25"/>
        <v>0</v>
      </c>
      <c r="AE38" s="2">
        <f t="shared" si="26"/>
        <v>0</v>
      </c>
      <c r="AF38" s="2">
        <f t="shared" si="27"/>
        <v>0</v>
      </c>
      <c r="AG38" s="2">
        <f t="shared" si="28"/>
        <v>0</v>
      </c>
      <c r="AH38" s="2">
        <f t="shared" si="29"/>
        <v>0</v>
      </c>
      <c r="AI38" s="2">
        <f t="shared" si="30"/>
        <v>0</v>
      </c>
      <c r="AJ38" s="2">
        <f t="shared" si="31"/>
        <v>0</v>
      </c>
      <c r="AK38" s="2">
        <f t="shared" si="32"/>
        <v>0</v>
      </c>
      <c r="AL38" s="2">
        <f t="shared" si="33"/>
        <v>0</v>
      </c>
      <c r="AM38" s="2">
        <f t="shared" si="34"/>
        <v>0</v>
      </c>
      <c r="AN38" s="2">
        <f t="shared" si="35"/>
        <v>0</v>
      </c>
      <c r="AO38" s="2">
        <f t="shared" si="36"/>
        <v>0</v>
      </c>
      <c r="AP38" s="2">
        <f t="shared" si="37"/>
        <v>0</v>
      </c>
      <c r="AQ38" s="2">
        <f t="shared" si="38"/>
        <v>0</v>
      </c>
      <c r="AS38" s="2">
        <v>33</v>
      </c>
      <c r="AT38" s="2">
        <f t="shared" ref="AT38:AT54" si="39">IFERROR(LARGE(Y$6:Y$85,COUNTIF(Y$6:Y$85,"&gt;0")+1-$AS38),0)</f>
        <v>0</v>
      </c>
      <c r="AU38" s="2">
        <f t="shared" ref="AU38:AU54" si="40">IFERROR(LARGE(Z$6:Z$85,COUNTIF(Z$6:Z$85,"&gt;0")+1-$AS38),0)</f>
        <v>0</v>
      </c>
      <c r="AV38" s="2">
        <f t="shared" ref="AV38:AV54" si="41">IFERROR(LARGE(AA$6:AA$85,COUNTIF(AA$6:AA$85,"&gt;0")+1-$AS38),0)</f>
        <v>0</v>
      </c>
      <c r="AW38" s="2">
        <f t="shared" ref="AW38:AW54" si="42">IFERROR(LARGE(AB$6:AB$85,COUNTIF(AB$6:AB$85,"&gt;0")+1-$AS38),0)</f>
        <v>0</v>
      </c>
      <c r="AX38" s="2">
        <f t="shared" ref="AX38:AX54" si="43">IFERROR(LARGE(AC$6:AC$85,COUNTIF(AC$6:AC$85,"&gt;0")+1-$AS38),0)</f>
        <v>0</v>
      </c>
      <c r="AY38" s="2">
        <f t="shared" ref="AY38:AY54" si="44">IFERROR(LARGE(AD$6:AD$85,COUNTIF(AD$6:AD$85,"&gt;0")+1-$AS38),0)</f>
        <v>0</v>
      </c>
      <c r="AZ38" s="2">
        <f t="shared" ref="AZ38:AZ54" si="45">IFERROR(LARGE(AE$6:AE$85,COUNTIF(AE$6:AE$85,"&gt;0")+1-$AS38),0)</f>
        <v>0</v>
      </c>
      <c r="BA38" s="2">
        <f t="shared" ref="BA38:BA54" si="46">IFERROR(LARGE(AF$6:AF$85,COUNTIF(AF$6:AF$85,"&gt;0")+1-$AS38),0)</f>
        <v>0</v>
      </c>
      <c r="BB38" s="2">
        <f t="shared" ref="BB38:BB54" si="47">IFERROR(LARGE(AG$6:AG$85,COUNTIF(AG$6:AG$85,"&gt;0")+1-$AS38),0)</f>
        <v>0</v>
      </c>
      <c r="BC38" s="2">
        <f t="shared" ref="BC38:BC54" si="48">IFERROR(LARGE(AH$6:AH$85,COUNTIF(AH$6:AH$85,"&gt;0")+1-$AS38),0)</f>
        <v>0</v>
      </c>
      <c r="BD38" s="2">
        <f t="shared" ref="BD38:BD54" si="49">IFERROR(LARGE(AI$6:AI$85,COUNTIF(AI$6:AI$85,"&gt;0")+1-$AS38),0)</f>
        <v>0</v>
      </c>
      <c r="BE38" s="2">
        <f t="shared" ref="BE38:BE54" si="50">IFERROR(LARGE(AJ$6:AJ$85,COUNTIF(AJ$6:AJ$85,"&gt;0")+1-$AS38),0)</f>
        <v>0</v>
      </c>
      <c r="BF38" s="2">
        <f t="shared" ref="BF38:BF54" si="51">IFERROR(LARGE(AK$6:AK$85,COUNTIF(AK$6:AK$85,"&gt;0")+1-$AS38),0)</f>
        <v>0</v>
      </c>
      <c r="BG38" s="2">
        <f t="shared" ref="BG38:BG54" si="52">IFERROR(LARGE(AL$6:AL$85,COUNTIF(AL$6:AL$85,"&gt;0")+1-$AS38),0)</f>
        <v>0</v>
      </c>
      <c r="BH38" s="2">
        <f t="shared" ref="BH38:BH54" si="53">IFERROR(LARGE(AM$6:AM$85,COUNTIF(AM$6:AM$85,"&gt;0")+1-$AS38),0)</f>
        <v>0</v>
      </c>
      <c r="BI38" s="2">
        <f t="shared" ref="BI38:BI54" si="54">IFERROR(LARGE(AN$6:AN$85,COUNTIF(AN$6:AN$85,"&gt;0")+1-$AS38),0)</f>
        <v>0</v>
      </c>
      <c r="BJ38" s="2">
        <f t="shared" ref="BJ38:BJ54" si="55">IFERROR(LARGE(AO$6:AO$85,COUNTIF(AO$6:AO$85,"&gt;0")+1-$AS38),0)</f>
        <v>0</v>
      </c>
      <c r="BK38" s="2">
        <f t="shared" ref="BK38:BK54" si="56">IFERROR(LARGE(AP$6:AP$85,COUNTIF(AP$6:AP$85,"&gt;0")+1-$AS38),0)</f>
        <v>0</v>
      </c>
      <c r="BL38" s="2">
        <f t="shared" ref="BL38:BL54" si="57">IFERROR(LARGE(AQ$6:AQ$85,COUNTIF(AQ$6:AQ$85,"&gt;0")+1-$AS38),0)</f>
        <v>0</v>
      </c>
    </row>
    <row r="39" spans="3:64" x14ac:dyDescent="0.15">
      <c r="C39" s="2">
        <v>34</v>
      </c>
      <c r="D39" s="2">
        <f>ROUND('[1]资源-铁'!DQ39,-4)</f>
        <v>0</v>
      </c>
      <c r="E39" s="2">
        <f>ROUND('[1]资源-铁'!DR39,-4)</f>
        <v>0</v>
      </c>
      <c r="F39" s="2">
        <f>ROUND('[1]资源-铁'!DS39,-4)</f>
        <v>0</v>
      </c>
      <c r="G39" s="2">
        <f>ROUND('[1]资源-铁'!DT39,-4)</f>
        <v>0</v>
      </c>
      <c r="H39" s="2">
        <f>ROUND('[1]资源-铁'!DU39,-4)</f>
        <v>0</v>
      </c>
      <c r="I39" s="2">
        <f>ROUND('[1]资源-铁'!DV39,-4)</f>
        <v>0</v>
      </c>
      <c r="J39" s="2">
        <f>ROUND('[1]资源-铁'!DW39,-4)</f>
        <v>0</v>
      </c>
      <c r="K39" s="2">
        <f>ROUND('[1]资源-铁'!DX39,-4)</f>
        <v>0</v>
      </c>
      <c r="L39" s="2">
        <f>ROUND('[1]资源-铁'!DY39,-4)</f>
        <v>0</v>
      </c>
      <c r="M39" s="2">
        <f>ROUND('[1]资源-铁'!DZ39,-4)</f>
        <v>0</v>
      </c>
      <c r="N39" s="2">
        <f>ROUND('[1]资源-铁'!EA39,-4)</f>
        <v>0</v>
      </c>
      <c r="O39" s="2">
        <f>ROUND('[1]资源-铁'!EB39,-4)</f>
        <v>0</v>
      </c>
      <c r="P39" s="2">
        <f>ROUND('[1]资源-铁'!EC39,-4)</f>
        <v>0</v>
      </c>
      <c r="Q39" s="2">
        <f>ROUND('[1]资源-铁'!ED39,-4)</f>
        <v>0</v>
      </c>
      <c r="R39" s="2">
        <f>ROUND('[1]资源-铁'!EE39,-4)</f>
        <v>0</v>
      </c>
      <c r="S39" s="2">
        <f>ROUND('[1]资源-铁'!EF39,-4)</f>
        <v>0</v>
      </c>
      <c r="T39" s="2">
        <f>ROUND('[1]资源-铁'!EG39,-4)</f>
        <v>0</v>
      </c>
      <c r="U39" s="2">
        <f>ROUND('[1]资源-铁'!EH39,-4)</f>
        <v>0</v>
      </c>
      <c r="V39" s="2">
        <f>ROUND('[1]资源-铁'!EI39,-4)</f>
        <v>0</v>
      </c>
      <c r="X39" s="2">
        <v>34</v>
      </c>
      <c r="Y39" s="2">
        <f t="shared" si="20"/>
        <v>0</v>
      </c>
      <c r="Z39" s="2">
        <f t="shared" si="21"/>
        <v>0</v>
      </c>
      <c r="AA39" s="2">
        <f t="shared" si="22"/>
        <v>0</v>
      </c>
      <c r="AB39" s="2">
        <f t="shared" si="23"/>
        <v>0</v>
      </c>
      <c r="AC39" s="2">
        <f t="shared" si="24"/>
        <v>0</v>
      </c>
      <c r="AD39" s="2">
        <f t="shared" si="25"/>
        <v>0</v>
      </c>
      <c r="AE39" s="2">
        <f t="shared" si="26"/>
        <v>0</v>
      </c>
      <c r="AF39" s="2">
        <f t="shared" si="27"/>
        <v>0</v>
      </c>
      <c r="AG39" s="2">
        <f t="shared" si="28"/>
        <v>0</v>
      </c>
      <c r="AH39" s="2">
        <f t="shared" si="29"/>
        <v>0</v>
      </c>
      <c r="AI39" s="2">
        <f t="shared" si="30"/>
        <v>0</v>
      </c>
      <c r="AJ39" s="2">
        <f t="shared" si="31"/>
        <v>0</v>
      </c>
      <c r="AK39" s="2">
        <f t="shared" si="32"/>
        <v>0</v>
      </c>
      <c r="AL39" s="2">
        <f t="shared" si="33"/>
        <v>0</v>
      </c>
      <c r="AM39" s="2">
        <f t="shared" si="34"/>
        <v>0</v>
      </c>
      <c r="AN39" s="2">
        <f t="shared" si="35"/>
        <v>0</v>
      </c>
      <c r="AO39" s="2">
        <f t="shared" si="36"/>
        <v>0</v>
      </c>
      <c r="AP39" s="2">
        <f t="shared" si="37"/>
        <v>0</v>
      </c>
      <c r="AQ39" s="2">
        <f t="shared" si="38"/>
        <v>0</v>
      </c>
      <c r="AS39" s="2">
        <v>34</v>
      </c>
      <c r="AT39" s="2">
        <f t="shared" si="39"/>
        <v>0</v>
      </c>
      <c r="AU39" s="2">
        <f t="shared" si="40"/>
        <v>0</v>
      </c>
      <c r="AV39" s="2">
        <f t="shared" si="41"/>
        <v>0</v>
      </c>
      <c r="AW39" s="2">
        <f t="shared" si="42"/>
        <v>0</v>
      </c>
      <c r="AX39" s="2">
        <f t="shared" si="43"/>
        <v>0</v>
      </c>
      <c r="AY39" s="2">
        <f t="shared" si="44"/>
        <v>0</v>
      </c>
      <c r="AZ39" s="2">
        <f t="shared" si="45"/>
        <v>0</v>
      </c>
      <c r="BA39" s="2">
        <f t="shared" si="46"/>
        <v>0</v>
      </c>
      <c r="BB39" s="2">
        <f t="shared" si="47"/>
        <v>0</v>
      </c>
      <c r="BC39" s="2">
        <f t="shared" si="48"/>
        <v>0</v>
      </c>
      <c r="BD39" s="2">
        <f t="shared" si="49"/>
        <v>0</v>
      </c>
      <c r="BE39" s="2">
        <f t="shared" si="50"/>
        <v>0</v>
      </c>
      <c r="BF39" s="2">
        <f t="shared" si="51"/>
        <v>0</v>
      </c>
      <c r="BG39" s="2">
        <f t="shared" si="52"/>
        <v>0</v>
      </c>
      <c r="BH39" s="2">
        <f t="shared" si="53"/>
        <v>0</v>
      </c>
      <c r="BI39" s="2">
        <f t="shared" si="54"/>
        <v>0</v>
      </c>
      <c r="BJ39" s="2">
        <f t="shared" si="55"/>
        <v>0</v>
      </c>
      <c r="BK39" s="2">
        <f t="shared" si="56"/>
        <v>0</v>
      </c>
      <c r="BL39" s="2">
        <f t="shared" si="57"/>
        <v>0</v>
      </c>
    </row>
    <row r="40" spans="3:64" x14ac:dyDescent="0.15">
      <c r="C40" s="2">
        <v>35</v>
      </c>
      <c r="D40" s="2">
        <f>ROUND('[1]资源-铁'!DQ40,-4)</f>
        <v>0</v>
      </c>
      <c r="E40" s="2">
        <f>ROUND('[1]资源-铁'!DR40,-4)</f>
        <v>0</v>
      </c>
      <c r="F40" s="2">
        <f>ROUND('[1]资源-铁'!DS40,-4)</f>
        <v>0</v>
      </c>
      <c r="G40" s="2">
        <f>ROUND('[1]资源-铁'!DT40,-4)</f>
        <v>0</v>
      </c>
      <c r="H40" s="2">
        <f>ROUND('[1]资源-铁'!DU40,-4)</f>
        <v>0</v>
      </c>
      <c r="I40" s="2">
        <f>ROUND('[1]资源-铁'!DV40,-4)</f>
        <v>0</v>
      </c>
      <c r="J40" s="2">
        <f>ROUND('[1]资源-铁'!DW40,-4)</f>
        <v>0</v>
      </c>
      <c r="K40" s="2">
        <f>ROUND('[1]资源-铁'!DX40,-4)</f>
        <v>0</v>
      </c>
      <c r="L40" s="2">
        <f>ROUND('[1]资源-铁'!DY40,-4)</f>
        <v>0</v>
      </c>
      <c r="M40" s="2">
        <f>ROUND('[1]资源-铁'!DZ40,-4)</f>
        <v>0</v>
      </c>
      <c r="N40" s="2">
        <f>ROUND('[1]资源-铁'!EA40,-4)</f>
        <v>0</v>
      </c>
      <c r="O40" s="2">
        <f>ROUND('[1]资源-铁'!EB40,-4)</f>
        <v>0</v>
      </c>
      <c r="P40" s="2">
        <f>ROUND('[1]资源-铁'!EC40,-4)</f>
        <v>0</v>
      </c>
      <c r="Q40" s="2">
        <f>ROUND('[1]资源-铁'!ED40,-4)</f>
        <v>0</v>
      </c>
      <c r="R40" s="2">
        <f>ROUND('[1]资源-铁'!EE40,-4)</f>
        <v>0</v>
      </c>
      <c r="S40" s="2">
        <f>ROUND('[1]资源-铁'!EF40,-4)</f>
        <v>0</v>
      </c>
      <c r="T40" s="2">
        <f>ROUND('[1]资源-铁'!EG40,-4)</f>
        <v>0</v>
      </c>
      <c r="U40" s="2">
        <f>ROUND('[1]资源-铁'!EH40,-4)</f>
        <v>0</v>
      </c>
      <c r="V40" s="2">
        <f>ROUND('[1]资源-铁'!EI40,-4)</f>
        <v>0</v>
      </c>
      <c r="X40" s="2">
        <v>35</v>
      </c>
      <c r="Y40" s="2">
        <f t="shared" si="20"/>
        <v>0</v>
      </c>
      <c r="Z40" s="2">
        <f t="shared" si="21"/>
        <v>0</v>
      </c>
      <c r="AA40" s="2">
        <f t="shared" si="22"/>
        <v>0</v>
      </c>
      <c r="AB40" s="2">
        <f t="shared" si="23"/>
        <v>0</v>
      </c>
      <c r="AC40" s="2">
        <f t="shared" si="24"/>
        <v>0</v>
      </c>
      <c r="AD40" s="2">
        <f t="shared" si="25"/>
        <v>0</v>
      </c>
      <c r="AE40" s="2">
        <f t="shared" si="26"/>
        <v>0</v>
      </c>
      <c r="AF40" s="2">
        <f t="shared" si="27"/>
        <v>0</v>
      </c>
      <c r="AG40" s="2">
        <f t="shared" si="28"/>
        <v>0</v>
      </c>
      <c r="AH40" s="2">
        <f t="shared" si="29"/>
        <v>0</v>
      </c>
      <c r="AI40" s="2">
        <f t="shared" si="30"/>
        <v>0</v>
      </c>
      <c r="AJ40" s="2">
        <f t="shared" si="31"/>
        <v>0</v>
      </c>
      <c r="AK40" s="2">
        <f t="shared" si="32"/>
        <v>0</v>
      </c>
      <c r="AL40" s="2">
        <f t="shared" si="33"/>
        <v>0</v>
      </c>
      <c r="AM40" s="2">
        <f t="shared" si="34"/>
        <v>0</v>
      </c>
      <c r="AN40" s="2">
        <f t="shared" si="35"/>
        <v>0</v>
      </c>
      <c r="AO40" s="2">
        <f t="shared" si="36"/>
        <v>0</v>
      </c>
      <c r="AP40" s="2">
        <f t="shared" si="37"/>
        <v>0</v>
      </c>
      <c r="AQ40" s="2">
        <f t="shared" si="38"/>
        <v>0</v>
      </c>
      <c r="AS40" s="2">
        <v>35</v>
      </c>
      <c r="AT40" s="2">
        <f t="shared" si="39"/>
        <v>0</v>
      </c>
      <c r="AU40" s="2">
        <f t="shared" si="40"/>
        <v>0</v>
      </c>
      <c r="AV40" s="2">
        <f t="shared" si="41"/>
        <v>0</v>
      </c>
      <c r="AW40" s="2">
        <f t="shared" si="42"/>
        <v>0</v>
      </c>
      <c r="AX40" s="2">
        <f t="shared" si="43"/>
        <v>0</v>
      </c>
      <c r="AY40" s="2">
        <f t="shared" si="44"/>
        <v>0</v>
      </c>
      <c r="AZ40" s="2">
        <f t="shared" si="45"/>
        <v>0</v>
      </c>
      <c r="BA40" s="2">
        <f t="shared" si="46"/>
        <v>0</v>
      </c>
      <c r="BB40" s="2">
        <f t="shared" si="47"/>
        <v>0</v>
      </c>
      <c r="BC40" s="2">
        <f t="shared" si="48"/>
        <v>0</v>
      </c>
      <c r="BD40" s="2">
        <f t="shared" si="49"/>
        <v>0</v>
      </c>
      <c r="BE40" s="2">
        <f t="shared" si="50"/>
        <v>0</v>
      </c>
      <c r="BF40" s="2">
        <f t="shared" si="51"/>
        <v>0</v>
      </c>
      <c r="BG40" s="2">
        <f t="shared" si="52"/>
        <v>0</v>
      </c>
      <c r="BH40" s="2">
        <f t="shared" si="53"/>
        <v>0</v>
      </c>
      <c r="BI40" s="2">
        <f t="shared" si="54"/>
        <v>0</v>
      </c>
      <c r="BJ40" s="2">
        <f t="shared" si="55"/>
        <v>0</v>
      </c>
      <c r="BK40" s="2">
        <f t="shared" si="56"/>
        <v>0</v>
      </c>
      <c r="BL40" s="2">
        <f t="shared" si="57"/>
        <v>0</v>
      </c>
    </row>
    <row r="41" spans="3:64" x14ac:dyDescent="0.15">
      <c r="C41" s="2">
        <v>36</v>
      </c>
      <c r="D41" s="2">
        <f>ROUND('[1]资源-铁'!DQ41,-4)</f>
        <v>0</v>
      </c>
      <c r="E41" s="2">
        <f>ROUND('[1]资源-铁'!DR41,-4)</f>
        <v>0</v>
      </c>
      <c r="F41" s="2">
        <f>ROUND('[1]资源-铁'!DS41,-4)</f>
        <v>0</v>
      </c>
      <c r="G41" s="2">
        <f>ROUND('[1]资源-铁'!DT41,-4)</f>
        <v>0</v>
      </c>
      <c r="H41" s="2">
        <f>ROUND('[1]资源-铁'!DU41,-4)</f>
        <v>0</v>
      </c>
      <c r="I41" s="2">
        <f>ROUND('[1]资源-铁'!DV41,-4)</f>
        <v>0</v>
      </c>
      <c r="J41" s="2">
        <f>ROUND('[1]资源-铁'!DW41,-4)</f>
        <v>0</v>
      </c>
      <c r="K41" s="2">
        <f>ROUND('[1]资源-铁'!DX41,-4)</f>
        <v>0</v>
      </c>
      <c r="L41" s="2">
        <f>ROUND('[1]资源-铁'!DY41,-4)</f>
        <v>0</v>
      </c>
      <c r="M41" s="2">
        <f>ROUND('[1]资源-铁'!DZ41,-4)</f>
        <v>0</v>
      </c>
      <c r="N41" s="2">
        <f>ROUND('[1]资源-铁'!EA41,-4)</f>
        <v>0</v>
      </c>
      <c r="O41" s="2">
        <f>ROUND('[1]资源-铁'!EB41,-4)</f>
        <v>0</v>
      </c>
      <c r="P41" s="2">
        <f>ROUND('[1]资源-铁'!EC41,-4)</f>
        <v>0</v>
      </c>
      <c r="Q41" s="2">
        <f>ROUND('[1]资源-铁'!ED41,-4)</f>
        <v>0</v>
      </c>
      <c r="R41" s="2">
        <f>ROUND('[1]资源-铁'!EE41,-4)</f>
        <v>0</v>
      </c>
      <c r="S41" s="2">
        <f>ROUND('[1]资源-铁'!EF41,-4)</f>
        <v>0</v>
      </c>
      <c r="T41" s="2">
        <f>ROUND('[1]资源-铁'!EG41,-4)</f>
        <v>0</v>
      </c>
      <c r="U41" s="2">
        <f>ROUND('[1]资源-铁'!EH41,-4)</f>
        <v>0</v>
      </c>
      <c r="V41" s="2">
        <f>ROUND('[1]资源-铁'!EI41,-4)</f>
        <v>0</v>
      </c>
      <c r="X41" s="2">
        <v>36</v>
      </c>
      <c r="Y41" s="2">
        <f t="shared" si="20"/>
        <v>0</v>
      </c>
      <c r="Z41" s="2">
        <f t="shared" si="21"/>
        <v>0</v>
      </c>
      <c r="AA41" s="2">
        <f t="shared" si="22"/>
        <v>0</v>
      </c>
      <c r="AB41" s="2">
        <f t="shared" si="23"/>
        <v>0</v>
      </c>
      <c r="AC41" s="2">
        <f t="shared" si="24"/>
        <v>0</v>
      </c>
      <c r="AD41" s="2">
        <f t="shared" si="25"/>
        <v>0</v>
      </c>
      <c r="AE41" s="2">
        <f t="shared" si="26"/>
        <v>0</v>
      </c>
      <c r="AF41" s="2">
        <f t="shared" si="27"/>
        <v>0</v>
      </c>
      <c r="AG41" s="2">
        <f t="shared" si="28"/>
        <v>0</v>
      </c>
      <c r="AH41" s="2">
        <f t="shared" si="29"/>
        <v>0</v>
      </c>
      <c r="AI41" s="2">
        <f t="shared" si="30"/>
        <v>0</v>
      </c>
      <c r="AJ41" s="2">
        <f t="shared" si="31"/>
        <v>0</v>
      </c>
      <c r="AK41" s="2">
        <f t="shared" si="32"/>
        <v>0</v>
      </c>
      <c r="AL41" s="2">
        <f t="shared" si="33"/>
        <v>0</v>
      </c>
      <c r="AM41" s="2">
        <f t="shared" si="34"/>
        <v>0</v>
      </c>
      <c r="AN41" s="2">
        <f t="shared" si="35"/>
        <v>0</v>
      </c>
      <c r="AO41" s="2">
        <f t="shared" si="36"/>
        <v>0</v>
      </c>
      <c r="AP41" s="2">
        <f t="shared" si="37"/>
        <v>0</v>
      </c>
      <c r="AQ41" s="2">
        <f t="shared" si="38"/>
        <v>0</v>
      </c>
      <c r="AS41" s="2">
        <v>36</v>
      </c>
      <c r="AT41" s="2">
        <f t="shared" si="39"/>
        <v>0</v>
      </c>
      <c r="AU41" s="2">
        <f t="shared" si="40"/>
        <v>0</v>
      </c>
      <c r="AV41" s="2">
        <f t="shared" si="41"/>
        <v>0</v>
      </c>
      <c r="AW41" s="2">
        <f t="shared" si="42"/>
        <v>0</v>
      </c>
      <c r="AX41" s="2">
        <f t="shared" si="43"/>
        <v>0</v>
      </c>
      <c r="AY41" s="2">
        <f t="shared" si="44"/>
        <v>0</v>
      </c>
      <c r="AZ41" s="2">
        <f t="shared" si="45"/>
        <v>0</v>
      </c>
      <c r="BA41" s="2">
        <f t="shared" si="46"/>
        <v>0</v>
      </c>
      <c r="BB41" s="2">
        <f t="shared" si="47"/>
        <v>0</v>
      </c>
      <c r="BC41" s="2">
        <f t="shared" si="48"/>
        <v>0</v>
      </c>
      <c r="BD41" s="2">
        <f t="shared" si="49"/>
        <v>0</v>
      </c>
      <c r="BE41" s="2">
        <f t="shared" si="50"/>
        <v>0</v>
      </c>
      <c r="BF41" s="2">
        <f t="shared" si="51"/>
        <v>0</v>
      </c>
      <c r="BG41" s="2">
        <f t="shared" si="52"/>
        <v>0</v>
      </c>
      <c r="BH41" s="2">
        <f t="shared" si="53"/>
        <v>0</v>
      </c>
      <c r="BI41" s="2">
        <f t="shared" si="54"/>
        <v>0</v>
      </c>
      <c r="BJ41" s="2">
        <f t="shared" si="55"/>
        <v>0</v>
      </c>
      <c r="BK41" s="2">
        <f t="shared" si="56"/>
        <v>0</v>
      </c>
      <c r="BL41" s="2">
        <f t="shared" si="57"/>
        <v>0</v>
      </c>
    </row>
    <row r="42" spans="3:64" x14ac:dyDescent="0.15">
      <c r="C42" s="2">
        <v>37</v>
      </c>
      <c r="D42" s="2">
        <f>ROUND('[1]资源-铁'!DQ42,-4)</f>
        <v>0</v>
      </c>
      <c r="E42" s="2">
        <f>ROUND('[1]资源-铁'!DR42,-4)</f>
        <v>0</v>
      </c>
      <c r="F42" s="2">
        <f>ROUND('[1]资源-铁'!DS42,-4)</f>
        <v>0</v>
      </c>
      <c r="G42" s="2">
        <f>ROUND('[1]资源-铁'!DT42,-4)</f>
        <v>0</v>
      </c>
      <c r="H42" s="2">
        <f>ROUND('[1]资源-铁'!DU42,-4)</f>
        <v>0</v>
      </c>
      <c r="I42" s="2">
        <f>ROUND('[1]资源-铁'!DV42,-4)</f>
        <v>0</v>
      </c>
      <c r="J42" s="2">
        <f>ROUND('[1]资源-铁'!DW42,-4)</f>
        <v>0</v>
      </c>
      <c r="K42" s="2">
        <f>ROUND('[1]资源-铁'!DX42,-4)</f>
        <v>0</v>
      </c>
      <c r="L42" s="2">
        <f>ROUND('[1]资源-铁'!DY42,-4)</f>
        <v>0</v>
      </c>
      <c r="M42" s="2">
        <f>ROUND('[1]资源-铁'!DZ42,-4)</f>
        <v>0</v>
      </c>
      <c r="N42" s="2">
        <f>ROUND('[1]资源-铁'!EA42,-4)</f>
        <v>0</v>
      </c>
      <c r="O42" s="2">
        <f>ROUND('[1]资源-铁'!EB42,-4)</f>
        <v>0</v>
      </c>
      <c r="P42" s="2">
        <f>ROUND('[1]资源-铁'!EC42,-4)</f>
        <v>0</v>
      </c>
      <c r="Q42" s="2">
        <f>ROUND('[1]资源-铁'!ED42,-4)</f>
        <v>0</v>
      </c>
      <c r="R42" s="2">
        <f>ROUND('[1]资源-铁'!EE42,-4)</f>
        <v>0</v>
      </c>
      <c r="S42" s="2">
        <f>ROUND('[1]资源-铁'!EF42,-4)</f>
        <v>0</v>
      </c>
      <c r="T42" s="2">
        <f>ROUND('[1]资源-铁'!EG42,-4)</f>
        <v>0</v>
      </c>
      <c r="U42" s="2">
        <f>ROUND('[1]资源-铁'!EH42,-4)</f>
        <v>0</v>
      </c>
      <c r="V42" s="2">
        <f>ROUND('[1]资源-铁'!EI42,-4)</f>
        <v>0</v>
      </c>
      <c r="X42" s="2">
        <v>37</v>
      </c>
      <c r="Y42" s="2">
        <f t="shared" si="20"/>
        <v>0</v>
      </c>
      <c r="Z42" s="2">
        <f t="shared" si="21"/>
        <v>0</v>
      </c>
      <c r="AA42" s="2">
        <f t="shared" si="22"/>
        <v>0</v>
      </c>
      <c r="AB42" s="2">
        <f t="shared" si="23"/>
        <v>0</v>
      </c>
      <c r="AC42" s="2">
        <f t="shared" si="24"/>
        <v>0</v>
      </c>
      <c r="AD42" s="2">
        <f t="shared" si="25"/>
        <v>0</v>
      </c>
      <c r="AE42" s="2">
        <f t="shared" si="26"/>
        <v>0</v>
      </c>
      <c r="AF42" s="2">
        <f t="shared" si="27"/>
        <v>0</v>
      </c>
      <c r="AG42" s="2">
        <f t="shared" si="28"/>
        <v>0</v>
      </c>
      <c r="AH42" s="2">
        <f t="shared" si="29"/>
        <v>0</v>
      </c>
      <c r="AI42" s="2">
        <f t="shared" si="30"/>
        <v>0</v>
      </c>
      <c r="AJ42" s="2">
        <f t="shared" si="31"/>
        <v>0</v>
      </c>
      <c r="AK42" s="2">
        <f t="shared" si="32"/>
        <v>0</v>
      </c>
      <c r="AL42" s="2">
        <f t="shared" si="33"/>
        <v>0</v>
      </c>
      <c r="AM42" s="2">
        <f t="shared" si="34"/>
        <v>0</v>
      </c>
      <c r="AN42" s="2">
        <f t="shared" si="35"/>
        <v>0</v>
      </c>
      <c r="AO42" s="2">
        <f t="shared" si="36"/>
        <v>0</v>
      </c>
      <c r="AP42" s="2">
        <f t="shared" si="37"/>
        <v>0</v>
      </c>
      <c r="AQ42" s="2">
        <f t="shared" si="38"/>
        <v>0</v>
      </c>
      <c r="AS42" s="2">
        <v>37</v>
      </c>
      <c r="AT42" s="2">
        <f t="shared" si="39"/>
        <v>0</v>
      </c>
      <c r="AU42" s="2">
        <f t="shared" si="40"/>
        <v>0</v>
      </c>
      <c r="AV42" s="2">
        <f t="shared" si="41"/>
        <v>0</v>
      </c>
      <c r="AW42" s="2">
        <f t="shared" si="42"/>
        <v>0</v>
      </c>
      <c r="AX42" s="2">
        <f t="shared" si="43"/>
        <v>0</v>
      </c>
      <c r="AY42" s="2">
        <f t="shared" si="44"/>
        <v>0</v>
      </c>
      <c r="AZ42" s="2">
        <f t="shared" si="45"/>
        <v>0</v>
      </c>
      <c r="BA42" s="2">
        <f t="shared" si="46"/>
        <v>0</v>
      </c>
      <c r="BB42" s="2">
        <f t="shared" si="47"/>
        <v>0</v>
      </c>
      <c r="BC42" s="2">
        <f t="shared" si="48"/>
        <v>0</v>
      </c>
      <c r="BD42" s="2">
        <f t="shared" si="49"/>
        <v>0</v>
      </c>
      <c r="BE42" s="2">
        <f t="shared" si="50"/>
        <v>0</v>
      </c>
      <c r="BF42" s="2">
        <f t="shared" si="51"/>
        <v>0</v>
      </c>
      <c r="BG42" s="2">
        <f t="shared" si="52"/>
        <v>0</v>
      </c>
      <c r="BH42" s="2">
        <f t="shared" si="53"/>
        <v>0</v>
      </c>
      <c r="BI42" s="2">
        <f t="shared" si="54"/>
        <v>0</v>
      </c>
      <c r="BJ42" s="2">
        <f t="shared" si="55"/>
        <v>0</v>
      </c>
      <c r="BK42" s="2">
        <f t="shared" si="56"/>
        <v>0</v>
      </c>
      <c r="BL42" s="2">
        <f t="shared" si="57"/>
        <v>0</v>
      </c>
    </row>
    <row r="43" spans="3:64" x14ac:dyDescent="0.15">
      <c r="C43" s="2">
        <v>38</v>
      </c>
      <c r="D43" s="2">
        <f>ROUND('[1]资源-铁'!DQ43,-4)</f>
        <v>0</v>
      </c>
      <c r="E43" s="2">
        <f>ROUND('[1]资源-铁'!DR43,-4)</f>
        <v>0</v>
      </c>
      <c r="F43" s="2">
        <f>ROUND('[1]资源-铁'!DS43,-4)</f>
        <v>0</v>
      </c>
      <c r="G43" s="2">
        <f>ROUND('[1]资源-铁'!DT43,-4)</f>
        <v>0</v>
      </c>
      <c r="H43" s="2">
        <f>ROUND('[1]资源-铁'!DU43,-4)</f>
        <v>0</v>
      </c>
      <c r="I43" s="2">
        <f>ROUND('[1]资源-铁'!DV43,-4)</f>
        <v>0</v>
      </c>
      <c r="J43" s="2">
        <f>ROUND('[1]资源-铁'!DW43,-4)</f>
        <v>0</v>
      </c>
      <c r="K43" s="2">
        <f>ROUND('[1]资源-铁'!DX43,-4)</f>
        <v>0</v>
      </c>
      <c r="L43" s="2">
        <f>ROUND('[1]资源-铁'!DY43,-4)</f>
        <v>0</v>
      </c>
      <c r="M43" s="2">
        <f>ROUND('[1]资源-铁'!DZ43,-4)</f>
        <v>0</v>
      </c>
      <c r="N43" s="2">
        <f>ROUND('[1]资源-铁'!EA43,-4)</f>
        <v>0</v>
      </c>
      <c r="O43" s="2">
        <f>ROUND('[1]资源-铁'!EB43,-4)</f>
        <v>0</v>
      </c>
      <c r="P43" s="2">
        <f>ROUND('[1]资源-铁'!EC43,-4)</f>
        <v>0</v>
      </c>
      <c r="Q43" s="2">
        <f>ROUND('[1]资源-铁'!ED43,-4)</f>
        <v>0</v>
      </c>
      <c r="R43" s="2">
        <f>ROUND('[1]资源-铁'!EE43,-4)</f>
        <v>0</v>
      </c>
      <c r="S43" s="2">
        <f>ROUND('[1]资源-铁'!EF43,-4)</f>
        <v>0</v>
      </c>
      <c r="T43" s="2">
        <f>ROUND('[1]资源-铁'!EG43,-4)</f>
        <v>0</v>
      </c>
      <c r="U43" s="2">
        <f>ROUND('[1]资源-铁'!EH43,-4)</f>
        <v>0</v>
      </c>
      <c r="V43" s="2">
        <f>ROUND('[1]资源-铁'!EI43,-4)</f>
        <v>0</v>
      </c>
      <c r="X43" s="2">
        <v>38</v>
      </c>
      <c r="Y43" s="2">
        <f t="shared" si="20"/>
        <v>0</v>
      </c>
      <c r="Z43" s="2">
        <f t="shared" si="21"/>
        <v>0</v>
      </c>
      <c r="AA43" s="2">
        <f t="shared" si="22"/>
        <v>0</v>
      </c>
      <c r="AB43" s="2">
        <f t="shared" si="23"/>
        <v>0</v>
      </c>
      <c r="AC43" s="2">
        <f t="shared" si="24"/>
        <v>0</v>
      </c>
      <c r="AD43" s="2">
        <f t="shared" si="25"/>
        <v>0</v>
      </c>
      <c r="AE43" s="2">
        <f t="shared" si="26"/>
        <v>0</v>
      </c>
      <c r="AF43" s="2">
        <f t="shared" si="27"/>
        <v>0</v>
      </c>
      <c r="AG43" s="2">
        <f t="shared" si="28"/>
        <v>0</v>
      </c>
      <c r="AH43" s="2">
        <f t="shared" si="29"/>
        <v>0</v>
      </c>
      <c r="AI43" s="2">
        <f t="shared" si="30"/>
        <v>0</v>
      </c>
      <c r="AJ43" s="2">
        <f t="shared" si="31"/>
        <v>0</v>
      </c>
      <c r="AK43" s="2">
        <f t="shared" si="32"/>
        <v>0</v>
      </c>
      <c r="AL43" s="2">
        <f t="shared" si="33"/>
        <v>0</v>
      </c>
      <c r="AM43" s="2">
        <f t="shared" si="34"/>
        <v>0</v>
      </c>
      <c r="AN43" s="2">
        <f t="shared" si="35"/>
        <v>0</v>
      </c>
      <c r="AO43" s="2">
        <f t="shared" si="36"/>
        <v>0</v>
      </c>
      <c r="AP43" s="2">
        <f t="shared" si="37"/>
        <v>0</v>
      </c>
      <c r="AQ43" s="2">
        <f t="shared" si="38"/>
        <v>0</v>
      </c>
      <c r="AS43" s="2">
        <v>38</v>
      </c>
      <c r="AT43" s="2">
        <f t="shared" si="39"/>
        <v>0</v>
      </c>
      <c r="AU43" s="2">
        <f t="shared" si="40"/>
        <v>0</v>
      </c>
      <c r="AV43" s="2">
        <f t="shared" si="41"/>
        <v>0</v>
      </c>
      <c r="AW43" s="2">
        <f t="shared" si="42"/>
        <v>0</v>
      </c>
      <c r="AX43" s="2">
        <f t="shared" si="43"/>
        <v>0</v>
      </c>
      <c r="AY43" s="2">
        <f t="shared" si="44"/>
        <v>0</v>
      </c>
      <c r="AZ43" s="2">
        <f t="shared" si="45"/>
        <v>0</v>
      </c>
      <c r="BA43" s="2">
        <f t="shared" si="46"/>
        <v>0</v>
      </c>
      <c r="BB43" s="2">
        <f t="shared" si="47"/>
        <v>0</v>
      </c>
      <c r="BC43" s="2">
        <f t="shared" si="48"/>
        <v>0</v>
      </c>
      <c r="BD43" s="2">
        <f t="shared" si="49"/>
        <v>0</v>
      </c>
      <c r="BE43" s="2">
        <f t="shared" si="50"/>
        <v>0</v>
      </c>
      <c r="BF43" s="2">
        <f t="shared" si="51"/>
        <v>0</v>
      </c>
      <c r="BG43" s="2">
        <f t="shared" si="52"/>
        <v>0</v>
      </c>
      <c r="BH43" s="2">
        <f t="shared" si="53"/>
        <v>0</v>
      </c>
      <c r="BI43" s="2">
        <f t="shared" si="54"/>
        <v>0</v>
      </c>
      <c r="BJ43" s="2">
        <f t="shared" si="55"/>
        <v>0</v>
      </c>
      <c r="BK43" s="2">
        <f t="shared" si="56"/>
        <v>0</v>
      </c>
      <c r="BL43" s="2">
        <f t="shared" si="57"/>
        <v>0</v>
      </c>
    </row>
    <row r="44" spans="3:64" x14ac:dyDescent="0.15">
      <c r="C44" s="2">
        <v>39</v>
      </c>
      <c r="D44" s="2">
        <f>ROUND('[1]资源-铁'!DQ44,-4)</f>
        <v>0</v>
      </c>
      <c r="E44" s="2">
        <f>ROUND('[1]资源-铁'!DR44,-4)</f>
        <v>0</v>
      </c>
      <c r="F44" s="2">
        <f>ROUND('[1]资源-铁'!DS44,-4)</f>
        <v>0</v>
      </c>
      <c r="G44" s="2">
        <f>ROUND('[1]资源-铁'!DT44,-4)</f>
        <v>0</v>
      </c>
      <c r="H44" s="2">
        <f>ROUND('[1]资源-铁'!DU44,-4)</f>
        <v>0</v>
      </c>
      <c r="I44" s="2">
        <f>ROUND('[1]资源-铁'!DV44,-4)</f>
        <v>0</v>
      </c>
      <c r="J44" s="2">
        <f>ROUND('[1]资源-铁'!DW44,-4)</f>
        <v>0</v>
      </c>
      <c r="K44" s="2">
        <f>ROUND('[1]资源-铁'!DX44,-4)</f>
        <v>0</v>
      </c>
      <c r="L44" s="2">
        <f>ROUND('[1]资源-铁'!DY44,-4)</f>
        <v>0</v>
      </c>
      <c r="M44" s="2">
        <f>ROUND('[1]资源-铁'!DZ44,-4)</f>
        <v>0</v>
      </c>
      <c r="N44" s="2">
        <f>ROUND('[1]资源-铁'!EA44,-4)</f>
        <v>0</v>
      </c>
      <c r="O44" s="2">
        <f>ROUND('[1]资源-铁'!EB44,-4)</f>
        <v>0</v>
      </c>
      <c r="P44" s="2">
        <f>ROUND('[1]资源-铁'!EC44,-4)</f>
        <v>0</v>
      </c>
      <c r="Q44" s="2">
        <f>ROUND('[1]资源-铁'!ED44,-4)</f>
        <v>0</v>
      </c>
      <c r="R44" s="2">
        <f>ROUND('[1]资源-铁'!EE44,-4)</f>
        <v>0</v>
      </c>
      <c r="S44" s="2">
        <f>ROUND('[1]资源-铁'!EF44,-4)</f>
        <v>0</v>
      </c>
      <c r="T44" s="2">
        <f>ROUND('[1]资源-铁'!EG44,-4)</f>
        <v>0</v>
      </c>
      <c r="U44" s="2">
        <f>ROUND('[1]资源-铁'!EH44,-4)</f>
        <v>0</v>
      </c>
      <c r="V44" s="2">
        <f>ROUND('[1]资源-铁'!EI44,-4)</f>
        <v>0</v>
      </c>
      <c r="X44" s="2">
        <v>39</v>
      </c>
      <c r="Y44" s="2">
        <f t="shared" si="20"/>
        <v>0</v>
      </c>
      <c r="Z44" s="2">
        <f t="shared" si="21"/>
        <v>0</v>
      </c>
      <c r="AA44" s="2">
        <f t="shared" si="22"/>
        <v>0</v>
      </c>
      <c r="AB44" s="2">
        <f t="shared" si="23"/>
        <v>0</v>
      </c>
      <c r="AC44" s="2">
        <f t="shared" si="24"/>
        <v>0</v>
      </c>
      <c r="AD44" s="2">
        <f t="shared" si="25"/>
        <v>0</v>
      </c>
      <c r="AE44" s="2">
        <f t="shared" si="26"/>
        <v>0</v>
      </c>
      <c r="AF44" s="2">
        <f t="shared" si="27"/>
        <v>0</v>
      </c>
      <c r="AG44" s="2">
        <f t="shared" si="28"/>
        <v>0</v>
      </c>
      <c r="AH44" s="2">
        <f t="shared" si="29"/>
        <v>0</v>
      </c>
      <c r="AI44" s="2">
        <f t="shared" si="30"/>
        <v>0</v>
      </c>
      <c r="AJ44" s="2">
        <f t="shared" si="31"/>
        <v>0</v>
      </c>
      <c r="AK44" s="2">
        <f t="shared" si="32"/>
        <v>0</v>
      </c>
      <c r="AL44" s="2">
        <f t="shared" si="33"/>
        <v>0</v>
      </c>
      <c r="AM44" s="2">
        <f t="shared" si="34"/>
        <v>0</v>
      </c>
      <c r="AN44" s="2">
        <f t="shared" si="35"/>
        <v>0</v>
      </c>
      <c r="AO44" s="2">
        <f t="shared" si="36"/>
        <v>0</v>
      </c>
      <c r="AP44" s="2">
        <f t="shared" si="37"/>
        <v>0</v>
      </c>
      <c r="AQ44" s="2">
        <f t="shared" si="38"/>
        <v>0</v>
      </c>
      <c r="AS44" s="2">
        <v>39</v>
      </c>
      <c r="AT44" s="2">
        <f t="shared" si="39"/>
        <v>0</v>
      </c>
      <c r="AU44" s="2">
        <f t="shared" si="40"/>
        <v>0</v>
      </c>
      <c r="AV44" s="2">
        <f t="shared" si="41"/>
        <v>0</v>
      </c>
      <c r="AW44" s="2">
        <f t="shared" si="42"/>
        <v>0</v>
      </c>
      <c r="AX44" s="2">
        <f t="shared" si="43"/>
        <v>0</v>
      </c>
      <c r="AY44" s="2">
        <f t="shared" si="44"/>
        <v>0</v>
      </c>
      <c r="AZ44" s="2">
        <f t="shared" si="45"/>
        <v>0</v>
      </c>
      <c r="BA44" s="2">
        <f t="shared" si="46"/>
        <v>0</v>
      </c>
      <c r="BB44" s="2">
        <f t="shared" si="47"/>
        <v>0</v>
      </c>
      <c r="BC44" s="2">
        <f t="shared" si="48"/>
        <v>0</v>
      </c>
      <c r="BD44" s="2">
        <f t="shared" si="49"/>
        <v>0</v>
      </c>
      <c r="BE44" s="2">
        <f t="shared" si="50"/>
        <v>0</v>
      </c>
      <c r="BF44" s="2">
        <f t="shared" si="51"/>
        <v>0</v>
      </c>
      <c r="BG44" s="2">
        <f t="shared" si="52"/>
        <v>0</v>
      </c>
      <c r="BH44" s="2">
        <f t="shared" si="53"/>
        <v>0</v>
      </c>
      <c r="BI44" s="2">
        <f t="shared" si="54"/>
        <v>0</v>
      </c>
      <c r="BJ44" s="2">
        <f t="shared" si="55"/>
        <v>0</v>
      </c>
      <c r="BK44" s="2">
        <f t="shared" si="56"/>
        <v>0</v>
      </c>
      <c r="BL44" s="2">
        <f t="shared" si="57"/>
        <v>0</v>
      </c>
    </row>
    <row r="45" spans="3:64" x14ac:dyDescent="0.15">
      <c r="C45" s="2">
        <v>40</v>
      </c>
      <c r="D45" s="2">
        <f>ROUND('[1]资源-铁'!DQ45,-4)</f>
        <v>0</v>
      </c>
      <c r="E45" s="2">
        <f>ROUND('[1]资源-铁'!DR45,-4)</f>
        <v>0</v>
      </c>
      <c r="F45" s="2">
        <f>ROUND('[1]资源-铁'!DS45,-4)</f>
        <v>0</v>
      </c>
      <c r="G45" s="2">
        <f>ROUND('[1]资源-铁'!DT45,-4)</f>
        <v>0</v>
      </c>
      <c r="H45" s="2">
        <f>ROUND('[1]资源-铁'!DU45,-4)</f>
        <v>0</v>
      </c>
      <c r="I45" s="2">
        <f>ROUND('[1]资源-铁'!DV45,-4)</f>
        <v>0</v>
      </c>
      <c r="J45" s="2">
        <f>ROUND('[1]资源-铁'!DW45,-4)</f>
        <v>0</v>
      </c>
      <c r="K45" s="2">
        <f>ROUND('[1]资源-铁'!DX45,-4)</f>
        <v>0</v>
      </c>
      <c r="L45" s="2">
        <f>ROUND('[1]资源-铁'!DY45,-4)</f>
        <v>0</v>
      </c>
      <c r="M45" s="2">
        <f>ROUND('[1]资源-铁'!DZ45,-4)</f>
        <v>0</v>
      </c>
      <c r="N45" s="2">
        <f>ROUND('[1]资源-铁'!EA45,-4)</f>
        <v>0</v>
      </c>
      <c r="O45" s="2">
        <f>ROUND('[1]资源-铁'!EB45,-4)</f>
        <v>0</v>
      </c>
      <c r="P45" s="2">
        <f>ROUND('[1]资源-铁'!EC45,-4)</f>
        <v>0</v>
      </c>
      <c r="Q45" s="2">
        <f>ROUND('[1]资源-铁'!ED45,-4)</f>
        <v>0</v>
      </c>
      <c r="R45" s="2">
        <f>ROUND('[1]资源-铁'!EE45,-4)</f>
        <v>0</v>
      </c>
      <c r="S45" s="2">
        <f>ROUND('[1]资源-铁'!EF45,-4)</f>
        <v>0</v>
      </c>
      <c r="T45" s="2">
        <f>ROUND('[1]资源-铁'!EG45,-4)</f>
        <v>0</v>
      </c>
      <c r="U45" s="2">
        <f>ROUND('[1]资源-铁'!EH45,-4)</f>
        <v>0</v>
      </c>
      <c r="V45" s="2">
        <f>ROUND('[1]资源-铁'!EI45,-4)</f>
        <v>0</v>
      </c>
      <c r="X45" s="2">
        <v>40</v>
      </c>
      <c r="Y45" s="2">
        <f t="shared" si="20"/>
        <v>0</v>
      </c>
      <c r="Z45" s="2">
        <f t="shared" si="21"/>
        <v>0</v>
      </c>
      <c r="AA45" s="2">
        <f t="shared" si="22"/>
        <v>0</v>
      </c>
      <c r="AB45" s="2">
        <f t="shared" si="23"/>
        <v>0</v>
      </c>
      <c r="AC45" s="2">
        <f t="shared" si="24"/>
        <v>0</v>
      </c>
      <c r="AD45" s="2">
        <f t="shared" si="25"/>
        <v>0</v>
      </c>
      <c r="AE45" s="2">
        <f t="shared" si="26"/>
        <v>0</v>
      </c>
      <c r="AF45" s="2">
        <f t="shared" si="27"/>
        <v>0</v>
      </c>
      <c r="AG45" s="2">
        <f t="shared" si="28"/>
        <v>0</v>
      </c>
      <c r="AH45" s="2">
        <f t="shared" si="29"/>
        <v>0</v>
      </c>
      <c r="AI45" s="2">
        <f t="shared" si="30"/>
        <v>0</v>
      </c>
      <c r="AJ45" s="2">
        <f t="shared" si="31"/>
        <v>0</v>
      </c>
      <c r="AK45" s="2">
        <f t="shared" si="32"/>
        <v>0</v>
      </c>
      <c r="AL45" s="2">
        <f t="shared" si="33"/>
        <v>0</v>
      </c>
      <c r="AM45" s="2">
        <f t="shared" si="34"/>
        <v>0</v>
      </c>
      <c r="AN45" s="2">
        <f t="shared" si="35"/>
        <v>0</v>
      </c>
      <c r="AO45" s="2">
        <f t="shared" si="36"/>
        <v>0</v>
      </c>
      <c r="AP45" s="2">
        <f t="shared" si="37"/>
        <v>0</v>
      </c>
      <c r="AQ45" s="2">
        <f t="shared" si="38"/>
        <v>0</v>
      </c>
      <c r="AS45" s="2">
        <v>40</v>
      </c>
      <c r="AT45" s="2">
        <f t="shared" si="39"/>
        <v>0</v>
      </c>
      <c r="AU45" s="2">
        <f t="shared" si="40"/>
        <v>0</v>
      </c>
      <c r="AV45" s="2">
        <f t="shared" si="41"/>
        <v>0</v>
      </c>
      <c r="AW45" s="2">
        <f t="shared" si="42"/>
        <v>0</v>
      </c>
      <c r="AX45" s="2">
        <f t="shared" si="43"/>
        <v>0</v>
      </c>
      <c r="AY45" s="2">
        <f t="shared" si="44"/>
        <v>0</v>
      </c>
      <c r="AZ45" s="2">
        <f t="shared" si="45"/>
        <v>0</v>
      </c>
      <c r="BA45" s="2">
        <f t="shared" si="46"/>
        <v>0</v>
      </c>
      <c r="BB45" s="2">
        <f t="shared" si="47"/>
        <v>0</v>
      </c>
      <c r="BC45" s="2">
        <f t="shared" si="48"/>
        <v>0</v>
      </c>
      <c r="BD45" s="2">
        <f t="shared" si="49"/>
        <v>0</v>
      </c>
      <c r="BE45" s="2">
        <f t="shared" si="50"/>
        <v>0</v>
      </c>
      <c r="BF45" s="2">
        <f t="shared" si="51"/>
        <v>0</v>
      </c>
      <c r="BG45" s="2">
        <f t="shared" si="52"/>
        <v>0</v>
      </c>
      <c r="BH45" s="2">
        <f t="shared" si="53"/>
        <v>0</v>
      </c>
      <c r="BI45" s="2">
        <f t="shared" si="54"/>
        <v>0</v>
      </c>
      <c r="BJ45" s="2">
        <f t="shared" si="55"/>
        <v>0</v>
      </c>
      <c r="BK45" s="2">
        <f t="shared" si="56"/>
        <v>0</v>
      </c>
      <c r="BL45" s="2">
        <f t="shared" si="57"/>
        <v>0</v>
      </c>
    </row>
    <row r="46" spans="3:64" x14ac:dyDescent="0.15">
      <c r="C46" s="2">
        <v>41</v>
      </c>
      <c r="D46" s="2">
        <f>ROUND('[1]资源-铁'!DQ46,-4)</f>
        <v>0</v>
      </c>
      <c r="E46" s="2">
        <f>ROUND('[1]资源-铁'!DR46,-4)</f>
        <v>0</v>
      </c>
      <c r="F46" s="2">
        <f>ROUND('[1]资源-铁'!DS46,-4)</f>
        <v>0</v>
      </c>
      <c r="G46" s="2">
        <f>ROUND('[1]资源-铁'!DT46,-4)</f>
        <v>0</v>
      </c>
      <c r="H46" s="2">
        <f>ROUND('[1]资源-铁'!DU46,-4)</f>
        <v>0</v>
      </c>
      <c r="I46" s="2">
        <f>ROUND('[1]资源-铁'!DV46,-4)</f>
        <v>0</v>
      </c>
      <c r="J46" s="2">
        <f>ROUND('[1]资源-铁'!DW46,-4)</f>
        <v>0</v>
      </c>
      <c r="K46" s="2">
        <f>ROUND('[1]资源-铁'!DX46,-4)</f>
        <v>0</v>
      </c>
      <c r="L46" s="2">
        <f>ROUND('[1]资源-铁'!DY46,-4)</f>
        <v>0</v>
      </c>
      <c r="M46" s="2">
        <f>ROUND('[1]资源-铁'!DZ46,-4)</f>
        <v>0</v>
      </c>
      <c r="N46" s="2">
        <f>ROUND('[1]资源-铁'!EA46,-4)</f>
        <v>0</v>
      </c>
      <c r="O46" s="2">
        <f>ROUND('[1]资源-铁'!EB46,-4)</f>
        <v>0</v>
      </c>
      <c r="P46" s="2">
        <f>ROUND('[1]资源-铁'!EC46,-4)</f>
        <v>0</v>
      </c>
      <c r="Q46" s="2">
        <f>ROUND('[1]资源-铁'!ED46,-4)</f>
        <v>0</v>
      </c>
      <c r="R46" s="2">
        <f>ROUND('[1]资源-铁'!EE46,-4)</f>
        <v>0</v>
      </c>
      <c r="S46" s="2">
        <f>ROUND('[1]资源-铁'!EF46,-4)</f>
        <v>0</v>
      </c>
      <c r="T46" s="2">
        <f>ROUND('[1]资源-铁'!EG46,-4)</f>
        <v>0</v>
      </c>
      <c r="U46" s="2">
        <f>ROUND('[1]资源-铁'!EH46,-4)</f>
        <v>0</v>
      </c>
      <c r="V46" s="2">
        <f>ROUND('[1]资源-铁'!EI46,-4)</f>
        <v>0</v>
      </c>
      <c r="X46" s="2">
        <v>41</v>
      </c>
      <c r="Y46" s="2">
        <f t="shared" si="20"/>
        <v>0</v>
      </c>
      <c r="Z46" s="2">
        <f t="shared" si="21"/>
        <v>0</v>
      </c>
      <c r="AA46" s="2">
        <f t="shared" si="22"/>
        <v>0</v>
      </c>
      <c r="AB46" s="2">
        <f t="shared" si="23"/>
        <v>0</v>
      </c>
      <c r="AC46" s="2">
        <f t="shared" si="24"/>
        <v>0</v>
      </c>
      <c r="AD46" s="2">
        <f t="shared" si="25"/>
        <v>0</v>
      </c>
      <c r="AE46" s="2">
        <f t="shared" si="26"/>
        <v>0</v>
      </c>
      <c r="AF46" s="2">
        <f t="shared" si="27"/>
        <v>0</v>
      </c>
      <c r="AG46" s="2">
        <f t="shared" si="28"/>
        <v>0</v>
      </c>
      <c r="AH46" s="2">
        <f t="shared" si="29"/>
        <v>0</v>
      </c>
      <c r="AI46" s="2">
        <f t="shared" si="30"/>
        <v>0</v>
      </c>
      <c r="AJ46" s="2">
        <f t="shared" si="31"/>
        <v>0</v>
      </c>
      <c r="AK46" s="2">
        <f t="shared" si="32"/>
        <v>0</v>
      </c>
      <c r="AL46" s="2">
        <f t="shared" si="33"/>
        <v>0</v>
      </c>
      <c r="AM46" s="2">
        <f t="shared" si="34"/>
        <v>0</v>
      </c>
      <c r="AN46" s="2">
        <f t="shared" si="35"/>
        <v>0</v>
      </c>
      <c r="AO46" s="2">
        <f t="shared" si="36"/>
        <v>0</v>
      </c>
      <c r="AP46" s="2">
        <f t="shared" si="37"/>
        <v>0</v>
      </c>
      <c r="AQ46" s="2">
        <f t="shared" si="38"/>
        <v>0</v>
      </c>
      <c r="AS46" s="2">
        <v>41</v>
      </c>
      <c r="AT46" s="2">
        <f t="shared" si="39"/>
        <v>0</v>
      </c>
      <c r="AU46" s="2">
        <f t="shared" si="40"/>
        <v>0</v>
      </c>
      <c r="AV46" s="2">
        <f t="shared" si="41"/>
        <v>0</v>
      </c>
      <c r="AW46" s="2">
        <f t="shared" si="42"/>
        <v>0</v>
      </c>
      <c r="AX46" s="2">
        <f t="shared" si="43"/>
        <v>0</v>
      </c>
      <c r="AY46" s="2">
        <f t="shared" si="44"/>
        <v>0</v>
      </c>
      <c r="AZ46" s="2">
        <f t="shared" si="45"/>
        <v>0</v>
      </c>
      <c r="BA46" s="2">
        <f t="shared" si="46"/>
        <v>0</v>
      </c>
      <c r="BB46" s="2">
        <f t="shared" si="47"/>
        <v>0</v>
      </c>
      <c r="BC46" s="2">
        <f t="shared" si="48"/>
        <v>0</v>
      </c>
      <c r="BD46" s="2">
        <f t="shared" si="49"/>
        <v>0</v>
      </c>
      <c r="BE46" s="2">
        <f t="shared" si="50"/>
        <v>0</v>
      </c>
      <c r="BF46" s="2">
        <f t="shared" si="51"/>
        <v>0</v>
      </c>
      <c r="BG46" s="2">
        <f t="shared" si="52"/>
        <v>0</v>
      </c>
      <c r="BH46" s="2">
        <f t="shared" si="53"/>
        <v>0</v>
      </c>
      <c r="BI46" s="2">
        <f t="shared" si="54"/>
        <v>0</v>
      </c>
      <c r="BJ46" s="2">
        <f t="shared" si="55"/>
        <v>0</v>
      </c>
      <c r="BK46" s="2">
        <f t="shared" si="56"/>
        <v>0</v>
      </c>
      <c r="BL46" s="2">
        <f t="shared" si="57"/>
        <v>0</v>
      </c>
    </row>
    <row r="47" spans="3:64" x14ac:dyDescent="0.15">
      <c r="C47" s="2">
        <v>42</v>
      </c>
      <c r="D47" s="2">
        <f>ROUND('[1]资源-铁'!DQ47,-4)</f>
        <v>0</v>
      </c>
      <c r="E47" s="2">
        <f>ROUND('[1]资源-铁'!DR47,-4)</f>
        <v>0</v>
      </c>
      <c r="F47" s="2">
        <f>ROUND('[1]资源-铁'!DS47,-4)</f>
        <v>0</v>
      </c>
      <c r="G47" s="2">
        <f>ROUND('[1]资源-铁'!DT47,-4)</f>
        <v>0</v>
      </c>
      <c r="H47" s="2">
        <f>ROUND('[1]资源-铁'!DU47,-4)</f>
        <v>0</v>
      </c>
      <c r="I47" s="2">
        <f>ROUND('[1]资源-铁'!DV47,-4)</f>
        <v>0</v>
      </c>
      <c r="J47" s="2">
        <f>ROUND('[1]资源-铁'!DW47,-4)</f>
        <v>0</v>
      </c>
      <c r="K47" s="2">
        <f>ROUND('[1]资源-铁'!DX47,-4)</f>
        <v>0</v>
      </c>
      <c r="L47" s="2">
        <f>ROUND('[1]资源-铁'!DY47,-4)</f>
        <v>0</v>
      </c>
      <c r="M47" s="2">
        <f>ROUND('[1]资源-铁'!DZ47,-4)</f>
        <v>0</v>
      </c>
      <c r="N47" s="2">
        <f>ROUND('[1]资源-铁'!EA47,-4)</f>
        <v>0</v>
      </c>
      <c r="O47" s="2">
        <f>ROUND('[1]资源-铁'!EB47,-4)</f>
        <v>0</v>
      </c>
      <c r="P47" s="2">
        <f>ROUND('[1]资源-铁'!EC47,-4)</f>
        <v>0</v>
      </c>
      <c r="Q47" s="2">
        <f>ROUND('[1]资源-铁'!ED47,-4)</f>
        <v>0</v>
      </c>
      <c r="R47" s="2">
        <f>ROUND('[1]资源-铁'!EE47,-4)</f>
        <v>0</v>
      </c>
      <c r="S47" s="2">
        <f>ROUND('[1]资源-铁'!EF47,-4)</f>
        <v>0</v>
      </c>
      <c r="T47" s="2">
        <f>ROUND('[1]资源-铁'!EG47,-4)</f>
        <v>0</v>
      </c>
      <c r="U47" s="2">
        <f>ROUND('[1]资源-铁'!EH47,-4)</f>
        <v>0</v>
      </c>
      <c r="V47" s="2">
        <f>ROUND('[1]资源-铁'!EI47,-4)</f>
        <v>0</v>
      </c>
      <c r="X47" s="2">
        <v>42</v>
      </c>
      <c r="Y47" s="2">
        <f t="shared" si="20"/>
        <v>0</v>
      </c>
      <c r="Z47" s="2">
        <f t="shared" si="21"/>
        <v>0</v>
      </c>
      <c r="AA47" s="2">
        <f t="shared" si="22"/>
        <v>0</v>
      </c>
      <c r="AB47" s="2">
        <f t="shared" si="23"/>
        <v>0</v>
      </c>
      <c r="AC47" s="2">
        <f t="shared" si="24"/>
        <v>0</v>
      </c>
      <c r="AD47" s="2">
        <f t="shared" si="25"/>
        <v>0</v>
      </c>
      <c r="AE47" s="2">
        <f t="shared" si="26"/>
        <v>0</v>
      </c>
      <c r="AF47" s="2">
        <f t="shared" si="27"/>
        <v>0</v>
      </c>
      <c r="AG47" s="2">
        <f t="shared" si="28"/>
        <v>0</v>
      </c>
      <c r="AH47" s="2">
        <f t="shared" si="29"/>
        <v>0</v>
      </c>
      <c r="AI47" s="2">
        <f t="shared" si="30"/>
        <v>0</v>
      </c>
      <c r="AJ47" s="2">
        <f t="shared" si="31"/>
        <v>0</v>
      </c>
      <c r="AK47" s="2">
        <f t="shared" si="32"/>
        <v>0</v>
      </c>
      <c r="AL47" s="2">
        <f t="shared" si="33"/>
        <v>0</v>
      </c>
      <c r="AM47" s="2">
        <f t="shared" si="34"/>
        <v>0</v>
      </c>
      <c r="AN47" s="2">
        <f t="shared" si="35"/>
        <v>0</v>
      </c>
      <c r="AO47" s="2">
        <f t="shared" si="36"/>
        <v>0</v>
      </c>
      <c r="AP47" s="2">
        <f t="shared" si="37"/>
        <v>0</v>
      </c>
      <c r="AQ47" s="2">
        <f t="shared" si="38"/>
        <v>0</v>
      </c>
      <c r="AS47" s="2">
        <v>42</v>
      </c>
      <c r="AT47" s="2">
        <f t="shared" si="39"/>
        <v>0</v>
      </c>
      <c r="AU47" s="2">
        <f t="shared" si="40"/>
        <v>0</v>
      </c>
      <c r="AV47" s="2">
        <f t="shared" si="41"/>
        <v>0</v>
      </c>
      <c r="AW47" s="2">
        <f t="shared" si="42"/>
        <v>0</v>
      </c>
      <c r="AX47" s="2">
        <f t="shared" si="43"/>
        <v>0</v>
      </c>
      <c r="AY47" s="2">
        <f t="shared" si="44"/>
        <v>0</v>
      </c>
      <c r="AZ47" s="2">
        <f t="shared" si="45"/>
        <v>0</v>
      </c>
      <c r="BA47" s="2">
        <f t="shared" si="46"/>
        <v>0</v>
      </c>
      <c r="BB47" s="2">
        <f t="shared" si="47"/>
        <v>0</v>
      </c>
      <c r="BC47" s="2">
        <f t="shared" si="48"/>
        <v>0</v>
      </c>
      <c r="BD47" s="2">
        <f t="shared" si="49"/>
        <v>0</v>
      </c>
      <c r="BE47" s="2">
        <f t="shared" si="50"/>
        <v>0</v>
      </c>
      <c r="BF47" s="2">
        <f t="shared" si="51"/>
        <v>0</v>
      </c>
      <c r="BG47" s="2">
        <f t="shared" si="52"/>
        <v>0</v>
      </c>
      <c r="BH47" s="2">
        <f t="shared" si="53"/>
        <v>0</v>
      </c>
      <c r="BI47" s="2">
        <f t="shared" si="54"/>
        <v>0</v>
      </c>
      <c r="BJ47" s="2">
        <f t="shared" si="55"/>
        <v>0</v>
      </c>
      <c r="BK47" s="2">
        <f t="shared" si="56"/>
        <v>0</v>
      </c>
      <c r="BL47" s="2">
        <f t="shared" si="57"/>
        <v>0</v>
      </c>
    </row>
    <row r="48" spans="3:64" x14ac:dyDescent="0.15">
      <c r="C48" s="2">
        <v>43</v>
      </c>
      <c r="D48" s="2">
        <f>ROUND('[1]资源-铁'!DQ48,-4)</f>
        <v>0</v>
      </c>
      <c r="E48" s="2">
        <f>ROUND('[1]资源-铁'!DR48,-4)</f>
        <v>0</v>
      </c>
      <c r="F48" s="2">
        <f>ROUND('[1]资源-铁'!DS48,-4)</f>
        <v>0</v>
      </c>
      <c r="G48" s="2">
        <f>ROUND('[1]资源-铁'!DT48,-4)</f>
        <v>0</v>
      </c>
      <c r="H48" s="2">
        <f>ROUND('[1]资源-铁'!DU48,-4)</f>
        <v>0</v>
      </c>
      <c r="I48" s="2">
        <f>ROUND('[1]资源-铁'!DV48,-4)</f>
        <v>0</v>
      </c>
      <c r="J48" s="2">
        <f>ROUND('[1]资源-铁'!DW48,-4)</f>
        <v>0</v>
      </c>
      <c r="K48" s="2">
        <f>ROUND('[1]资源-铁'!DX48,-4)</f>
        <v>0</v>
      </c>
      <c r="L48" s="2">
        <f>ROUND('[1]资源-铁'!DY48,-4)</f>
        <v>0</v>
      </c>
      <c r="M48" s="2">
        <f>ROUND('[1]资源-铁'!DZ48,-4)</f>
        <v>0</v>
      </c>
      <c r="N48" s="2">
        <f>ROUND('[1]资源-铁'!EA48,-4)</f>
        <v>0</v>
      </c>
      <c r="O48" s="2">
        <f>ROUND('[1]资源-铁'!EB48,-4)</f>
        <v>0</v>
      </c>
      <c r="P48" s="2">
        <f>ROUND('[1]资源-铁'!EC48,-4)</f>
        <v>0</v>
      </c>
      <c r="Q48" s="2">
        <f>ROUND('[1]资源-铁'!ED48,-4)</f>
        <v>0</v>
      </c>
      <c r="R48" s="2">
        <f>ROUND('[1]资源-铁'!EE48,-4)</f>
        <v>0</v>
      </c>
      <c r="S48" s="2">
        <f>ROUND('[1]资源-铁'!EF48,-4)</f>
        <v>0</v>
      </c>
      <c r="T48" s="2">
        <f>ROUND('[1]资源-铁'!EG48,-4)</f>
        <v>0</v>
      </c>
      <c r="U48" s="2">
        <f>ROUND('[1]资源-铁'!EH48,-4)</f>
        <v>0</v>
      </c>
      <c r="V48" s="2">
        <f>ROUND('[1]资源-铁'!EI48,-4)</f>
        <v>0</v>
      </c>
      <c r="X48" s="2">
        <v>43</v>
      </c>
      <c r="Y48" s="2">
        <f t="shared" si="20"/>
        <v>0</v>
      </c>
      <c r="Z48" s="2">
        <f t="shared" si="21"/>
        <v>0</v>
      </c>
      <c r="AA48" s="2">
        <f t="shared" si="22"/>
        <v>0</v>
      </c>
      <c r="AB48" s="2">
        <f t="shared" si="23"/>
        <v>0</v>
      </c>
      <c r="AC48" s="2">
        <f t="shared" si="24"/>
        <v>0</v>
      </c>
      <c r="AD48" s="2">
        <f t="shared" si="25"/>
        <v>0</v>
      </c>
      <c r="AE48" s="2">
        <f t="shared" si="26"/>
        <v>0</v>
      </c>
      <c r="AF48" s="2">
        <f t="shared" si="27"/>
        <v>0</v>
      </c>
      <c r="AG48" s="2">
        <f t="shared" si="28"/>
        <v>0</v>
      </c>
      <c r="AH48" s="2">
        <f t="shared" si="29"/>
        <v>0</v>
      </c>
      <c r="AI48" s="2">
        <f t="shared" si="30"/>
        <v>0</v>
      </c>
      <c r="AJ48" s="2">
        <f t="shared" si="31"/>
        <v>0</v>
      </c>
      <c r="AK48" s="2">
        <f t="shared" si="32"/>
        <v>0</v>
      </c>
      <c r="AL48" s="2">
        <f t="shared" si="33"/>
        <v>0</v>
      </c>
      <c r="AM48" s="2">
        <f t="shared" si="34"/>
        <v>0</v>
      </c>
      <c r="AN48" s="2">
        <f t="shared" si="35"/>
        <v>0</v>
      </c>
      <c r="AO48" s="2">
        <f t="shared" si="36"/>
        <v>0</v>
      </c>
      <c r="AP48" s="2">
        <f t="shared" si="37"/>
        <v>0</v>
      </c>
      <c r="AQ48" s="2">
        <f t="shared" si="38"/>
        <v>0</v>
      </c>
      <c r="AS48" s="2">
        <v>43</v>
      </c>
      <c r="AT48" s="2">
        <f t="shared" si="39"/>
        <v>0</v>
      </c>
      <c r="AU48" s="2">
        <f t="shared" si="40"/>
        <v>0</v>
      </c>
      <c r="AV48" s="2">
        <f t="shared" si="41"/>
        <v>0</v>
      </c>
      <c r="AW48" s="2">
        <f t="shared" si="42"/>
        <v>0</v>
      </c>
      <c r="AX48" s="2">
        <f t="shared" si="43"/>
        <v>0</v>
      </c>
      <c r="AY48" s="2">
        <f t="shared" si="44"/>
        <v>0</v>
      </c>
      <c r="AZ48" s="2">
        <f t="shared" si="45"/>
        <v>0</v>
      </c>
      <c r="BA48" s="2">
        <f t="shared" si="46"/>
        <v>0</v>
      </c>
      <c r="BB48" s="2">
        <f t="shared" si="47"/>
        <v>0</v>
      </c>
      <c r="BC48" s="2">
        <f t="shared" si="48"/>
        <v>0</v>
      </c>
      <c r="BD48" s="2">
        <f t="shared" si="49"/>
        <v>0</v>
      </c>
      <c r="BE48" s="2">
        <f t="shared" si="50"/>
        <v>0</v>
      </c>
      <c r="BF48" s="2">
        <f t="shared" si="51"/>
        <v>0</v>
      </c>
      <c r="BG48" s="2">
        <f t="shared" si="52"/>
        <v>0</v>
      </c>
      <c r="BH48" s="2">
        <f t="shared" si="53"/>
        <v>0</v>
      </c>
      <c r="BI48" s="2">
        <f t="shared" si="54"/>
        <v>0</v>
      </c>
      <c r="BJ48" s="2">
        <f t="shared" si="55"/>
        <v>0</v>
      </c>
      <c r="BK48" s="2">
        <f t="shared" si="56"/>
        <v>0</v>
      </c>
      <c r="BL48" s="2">
        <f t="shared" si="57"/>
        <v>0</v>
      </c>
    </row>
    <row r="49" spans="3:64" x14ac:dyDescent="0.15">
      <c r="C49" s="2">
        <v>44</v>
      </c>
      <c r="D49" s="2">
        <f>ROUND('[1]资源-铁'!DQ49,-4)</f>
        <v>0</v>
      </c>
      <c r="E49" s="2">
        <f>ROUND('[1]资源-铁'!DR49,-4)</f>
        <v>0</v>
      </c>
      <c r="F49" s="2">
        <f>ROUND('[1]资源-铁'!DS49,-4)</f>
        <v>0</v>
      </c>
      <c r="G49" s="2">
        <f>ROUND('[1]资源-铁'!DT49,-4)</f>
        <v>0</v>
      </c>
      <c r="H49" s="2">
        <f>ROUND('[1]资源-铁'!DU49,-4)</f>
        <v>0</v>
      </c>
      <c r="I49" s="2">
        <f>ROUND('[1]资源-铁'!DV49,-4)</f>
        <v>0</v>
      </c>
      <c r="J49" s="2">
        <f>ROUND('[1]资源-铁'!DW49,-4)</f>
        <v>0</v>
      </c>
      <c r="K49" s="2">
        <f>ROUND('[1]资源-铁'!DX49,-4)</f>
        <v>0</v>
      </c>
      <c r="L49" s="2">
        <f>ROUND('[1]资源-铁'!DY49,-4)</f>
        <v>0</v>
      </c>
      <c r="M49" s="2">
        <f>ROUND('[1]资源-铁'!DZ49,-4)</f>
        <v>0</v>
      </c>
      <c r="N49" s="2">
        <f>ROUND('[1]资源-铁'!EA49,-4)</f>
        <v>0</v>
      </c>
      <c r="O49" s="2">
        <f>ROUND('[1]资源-铁'!EB49,-4)</f>
        <v>0</v>
      </c>
      <c r="P49" s="2">
        <f>ROUND('[1]资源-铁'!EC49,-4)</f>
        <v>0</v>
      </c>
      <c r="Q49" s="2">
        <f>ROUND('[1]资源-铁'!ED49,-4)</f>
        <v>0</v>
      </c>
      <c r="R49" s="2">
        <f>ROUND('[1]资源-铁'!EE49,-4)</f>
        <v>0</v>
      </c>
      <c r="S49" s="2">
        <f>ROUND('[1]资源-铁'!EF49,-4)</f>
        <v>0</v>
      </c>
      <c r="T49" s="2">
        <f>ROUND('[1]资源-铁'!EG49,-4)</f>
        <v>0</v>
      </c>
      <c r="U49" s="2">
        <f>ROUND('[1]资源-铁'!EH49,-4)</f>
        <v>0</v>
      </c>
      <c r="V49" s="2">
        <f>ROUND('[1]资源-铁'!EI49,-4)</f>
        <v>0</v>
      </c>
      <c r="X49" s="2">
        <v>44</v>
      </c>
      <c r="Y49" s="2">
        <f t="shared" si="20"/>
        <v>0</v>
      </c>
      <c r="Z49" s="2">
        <f t="shared" si="21"/>
        <v>0</v>
      </c>
      <c r="AA49" s="2">
        <f t="shared" si="22"/>
        <v>0</v>
      </c>
      <c r="AB49" s="2">
        <f t="shared" si="23"/>
        <v>0</v>
      </c>
      <c r="AC49" s="2">
        <f t="shared" si="24"/>
        <v>0</v>
      </c>
      <c r="AD49" s="2">
        <f t="shared" si="25"/>
        <v>0</v>
      </c>
      <c r="AE49" s="2">
        <f t="shared" si="26"/>
        <v>0</v>
      </c>
      <c r="AF49" s="2">
        <f t="shared" si="27"/>
        <v>0</v>
      </c>
      <c r="AG49" s="2">
        <f t="shared" si="28"/>
        <v>0</v>
      </c>
      <c r="AH49" s="2">
        <f t="shared" si="29"/>
        <v>0</v>
      </c>
      <c r="AI49" s="2">
        <f t="shared" si="30"/>
        <v>0</v>
      </c>
      <c r="AJ49" s="2">
        <f t="shared" si="31"/>
        <v>0</v>
      </c>
      <c r="AK49" s="2">
        <f t="shared" si="32"/>
        <v>0</v>
      </c>
      <c r="AL49" s="2">
        <f t="shared" si="33"/>
        <v>0</v>
      </c>
      <c r="AM49" s="2">
        <f t="shared" si="34"/>
        <v>0</v>
      </c>
      <c r="AN49" s="2">
        <f t="shared" si="35"/>
        <v>0</v>
      </c>
      <c r="AO49" s="2">
        <f t="shared" si="36"/>
        <v>0</v>
      </c>
      <c r="AP49" s="2">
        <f t="shared" si="37"/>
        <v>0</v>
      </c>
      <c r="AQ49" s="2">
        <f t="shared" si="38"/>
        <v>0</v>
      </c>
      <c r="AS49" s="2">
        <v>44</v>
      </c>
      <c r="AT49" s="2">
        <f t="shared" si="39"/>
        <v>0</v>
      </c>
      <c r="AU49" s="2">
        <f t="shared" si="40"/>
        <v>0</v>
      </c>
      <c r="AV49" s="2">
        <f t="shared" si="41"/>
        <v>0</v>
      </c>
      <c r="AW49" s="2">
        <f t="shared" si="42"/>
        <v>0</v>
      </c>
      <c r="AX49" s="2">
        <f t="shared" si="43"/>
        <v>0</v>
      </c>
      <c r="AY49" s="2">
        <f t="shared" si="44"/>
        <v>0</v>
      </c>
      <c r="AZ49" s="2">
        <f t="shared" si="45"/>
        <v>0</v>
      </c>
      <c r="BA49" s="2">
        <f t="shared" si="46"/>
        <v>0</v>
      </c>
      <c r="BB49" s="2">
        <f t="shared" si="47"/>
        <v>0</v>
      </c>
      <c r="BC49" s="2">
        <f t="shared" si="48"/>
        <v>0</v>
      </c>
      <c r="BD49" s="2">
        <f t="shared" si="49"/>
        <v>0</v>
      </c>
      <c r="BE49" s="2">
        <f t="shared" si="50"/>
        <v>0</v>
      </c>
      <c r="BF49" s="2">
        <f t="shared" si="51"/>
        <v>0</v>
      </c>
      <c r="BG49" s="2">
        <f t="shared" si="52"/>
        <v>0</v>
      </c>
      <c r="BH49" s="2">
        <f t="shared" si="53"/>
        <v>0</v>
      </c>
      <c r="BI49" s="2">
        <f t="shared" si="54"/>
        <v>0</v>
      </c>
      <c r="BJ49" s="2">
        <f t="shared" si="55"/>
        <v>0</v>
      </c>
      <c r="BK49" s="2">
        <f t="shared" si="56"/>
        <v>0</v>
      </c>
      <c r="BL49" s="2">
        <f t="shared" si="57"/>
        <v>0</v>
      </c>
    </row>
    <row r="50" spans="3:64" x14ac:dyDescent="0.15">
      <c r="C50" s="2">
        <v>45</v>
      </c>
      <c r="D50" s="2">
        <f>ROUND('[1]资源-铁'!DQ50,-4)</f>
        <v>0</v>
      </c>
      <c r="E50" s="2">
        <f>ROUND('[1]资源-铁'!DR50,-4)</f>
        <v>0</v>
      </c>
      <c r="F50" s="2">
        <f>ROUND('[1]资源-铁'!DS50,-4)</f>
        <v>0</v>
      </c>
      <c r="G50" s="2">
        <f>ROUND('[1]资源-铁'!DT50,-4)</f>
        <v>0</v>
      </c>
      <c r="H50" s="2">
        <f>ROUND('[1]资源-铁'!DU50,-4)</f>
        <v>0</v>
      </c>
      <c r="I50" s="2">
        <f>ROUND('[1]资源-铁'!DV50,-4)</f>
        <v>0</v>
      </c>
      <c r="J50" s="2">
        <f>ROUND('[1]资源-铁'!DW50,-4)</f>
        <v>0</v>
      </c>
      <c r="K50" s="2">
        <f>ROUND('[1]资源-铁'!DX50,-4)</f>
        <v>0</v>
      </c>
      <c r="L50" s="2">
        <f>ROUND('[1]资源-铁'!DY50,-4)</f>
        <v>0</v>
      </c>
      <c r="M50" s="2">
        <f>ROUND('[1]资源-铁'!DZ50,-4)</f>
        <v>0</v>
      </c>
      <c r="N50" s="2">
        <f>ROUND('[1]资源-铁'!EA50,-4)</f>
        <v>0</v>
      </c>
      <c r="O50" s="2">
        <f>ROUND('[1]资源-铁'!EB50,-4)</f>
        <v>0</v>
      </c>
      <c r="P50" s="2">
        <f>ROUND('[1]资源-铁'!EC50,-4)</f>
        <v>0</v>
      </c>
      <c r="Q50" s="2">
        <f>ROUND('[1]资源-铁'!ED50,-4)</f>
        <v>0</v>
      </c>
      <c r="R50" s="2">
        <f>ROUND('[1]资源-铁'!EE50,-4)</f>
        <v>0</v>
      </c>
      <c r="S50" s="2">
        <f>ROUND('[1]资源-铁'!EF50,-4)</f>
        <v>0</v>
      </c>
      <c r="T50" s="2">
        <f>ROUND('[1]资源-铁'!EG50,-4)</f>
        <v>0</v>
      </c>
      <c r="U50" s="2">
        <f>ROUND('[1]资源-铁'!EH50,-4)</f>
        <v>0</v>
      </c>
      <c r="V50" s="2">
        <f>ROUND('[1]资源-铁'!EI50,-4)</f>
        <v>0</v>
      </c>
      <c r="X50" s="2">
        <v>45</v>
      </c>
      <c r="Y50" s="2">
        <f t="shared" si="20"/>
        <v>0</v>
      </c>
      <c r="Z50" s="2">
        <f t="shared" si="21"/>
        <v>0</v>
      </c>
      <c r="AA50" s="2">
        <f t="shared" si="22"/>
        <v>0</v>
      </c>
      <c r="AB50" s="2">
        <f t="shared" si="23"/>
        <v>0</v>
      </c>
      <c r="AC50" s="2">
        <f t="shared" si="24"/>
        <v>0</v>
      </c>
      <c r="AD50" s="2">
        <f t="shared" si="25"/>
        <v>0</v>
      </c>
      <c r="AE50" s="2">
        <f t="shared" si="26"/>
        <v>0</v>
      </c>
      <c r="AF50" s="2">
        <f t="shared" si="27"/>
        <v>0</v>
      </c>
      <c r="AG50" s="2">
        <f t="shared" si="28"/>
        <v>0</v>
      </c>
      <c r="AH50" s="2">
        <f t="shared" si="29"/>
        <v>0</v>
      </c>
      <c r="AI50" s="2">
        <f t="shared" si="30"/>
        <v>0</v>
      </c>
      <c r="AJ50" s="2">
        <f t="shared" si="31"/>
        <v>0</v>
      </c>
      <c r="AK50" s="2">
        <f t="shared" si="32"/>
        <v>0</v>
      </c>
      <c r="AL50" s="2">
        <f t="shared" si="33"/>
        <v>0</v>
      </c>
      <c r="AM50" s="2">
        <f t="shared" si="34"/>
        <v>0</v>
      </c>
      <c r="AN50" s="2">
        <f t="shared" si="35"/>
        <v>0</v>
      </c>
      <c r="AO50" s="2">
        <f t="shared" si="36"/>
        <v>0</v>
      </c>
      <c r="AP50" s="2">
        <f t="shared" si="37"/>
        <v>0</v>
      </c>
      <c r="AQ50" s="2">
        <f t="shared" si="38"/>
        <v>0</v>
      </c>
      <c r="AS50" s="2">
        <v>45</v>
      </c>
      <c r="AT50" s="2">
        <f t="shared" si="39"/>
        <v>0</v>
      </c>
      <c r="AU50" s="2">
        <f t="shared" si="40"/>
        <v>0</v>
      </c>
      <c r="AV50" s="2">
        <f t="shared" si="41"/>
        <v>0</v>
      </c>
      <c r="AW50" s="2">
        <f t="shared" si="42"/>
        <v>0</v>
      </c>
      <c r="AX50" s="2">
        <f t="shared" si="43"/>
        <v>0</v>
      </c>
      <c r="AY50" s="2">
        <f t="shared" si="44"/>
        <v>0</v>
      </c>
      <c r="AZ50" s="2">
        <f t="shared" si="45"/>
        <v>0</v>
      </c>
      <c r="BA50" s="2">
        <f t="shared" si="46"/>
        <v>0</v>
      </c>
      <c r="BB50" s="2">
        <f t="shared" si="47"/>
        <v>0</v>
      </c>
      <c r="BC50" s="2">
        <f t="shared" si="48"/>
        <v>0</v>
      </c>
      <c r="BD50" s="2">
        <f t="shared" si="49"/>
        <v>0</v>
      </c>
      <c r="BE50" s="2">
        <f t="shared" si="50"/>
        <v>0</v>
      </c>
      <c r="BF50" s="2">
        <f t="shared" si="51"/>
        <v>0</v>
      </c>
      <c r="BG50" s="2">
        <f t="shared" si="52"/>
        <v>0</v>
      </c>
      <c r="BH50" s="2">
        <f t="shared" si="53"/>
        <v>0</v>
      </c>
      <c r="BI50" s="2">
        <f t="shared" si="54"/>
        <v>0</v>
      </c>
      <c r="BJ50" s="2">
        <f t="shared" si="55"/>
        <v>0</v>
      </c>
      <c r="BK50" s="2">
        <f t="shared" si="56"/>
        <v>0</v>
      </c>
      <c r="BL50" s="2">
        <f t="shared" si="57"/>
        <v>0</v>
      </c>
    </row>
    <row r="51" spans="3:64" x14ac:dyDescent="0.15">
      <c r="C51" s="2">
        <v>46</v>
      </c>
      <c r="D51" s="2">
        <f>ROUND('[1]资源-铁'!DQ51,-4)</f>
        <v>0</v>
      </c>
      <c r="E51" s="2">
        <f>ROUND('[1]资源-铁'!DR51,-4)</f>
        <v>0</v>
      </c>
      <c r="F51" s="2">
        <f>ROUND('[1]资源-铁'!DS51,-4)</f>
        <v>0</v>
      </c>
      <c r="G51" s="2">
        <f>ROUND('[1]资源-铁'!DT51,-4)</f>
        <v>0</v>
      </c>
      <c r="H51" s="2">
        <f>ROUND('[1]资源-铁'!DU51,-4)</f>
        <v>0</v>
      </c>
      <c r="I51" s="2">
        <f>ROUND('[1]资源-铁'!DV51,-4)</f>
        <v>0</v>
      </c>
      <c r="J51" s="2">
        <f>ROUND('[1]资源-铁'!DW51,-4)</f>
        <v>0</v>
      </c>
      <c r="K51" s="2">
        <f>ROUND('[1]资源-铁'!DX51,-4)</f>
        <v>0</v>
      </c>
      <c r="L51" s="2">
        <f>ROUND('[1]资源-铁'!DY51,-4)</f>
        <v>0</v>
      </c>
      <c r="M51" s="2">
        <f>ROUND('[1]资源-铁'!DZ51,-4)</f>
        <v>0</v>
      </c>
      <c r="N51" s="2">
        <f>ROUND('[1]资源-铁'!EA51,-4)</f>
        <v>0</v>
      </c>
      <c r="O51" s="2">
        <f>ROUND('[1]资源-铁'!EB51,-4)</f>
        <v>0</v>
      </c>
      <c r="P51" s="2">
        <f>ROUND('[1]资源-铁'!EC51,-4)</f>
        <v>0</v>
      </c>
      <c r="Q51" s="2">
        <f>ROUND('[1]资源-铁'!ED51,-4)</f>
        <v>0</v>
      </c>
      <c r="R51" s="2">
        <f>ROUND('[1]资源-铁'!EE51,-4)</f>
        <v>0</v>
      </c>
      <c r="S51" s="2">
        <f>ROUND('[1]资源-铁'!EF51,-4)</f>
        <v>0</v>
      </c>
      <c r="T51" s="2">
        <f>ROUND('[1]资源-铁'!EG51,-4)</f>
        <v>0</v>
      </c>
      <c r="U51" s="2">
        <f>ROUND('[1]资源-铁'!EH51,-4)</f>
        <v>0</v>
      </c>
      <c r="V51" s="2">
        <f>ROUND('[1]资源-铁'!EI51,-4)</f>
        <v>0</v>
      </c>
      <c r="X51" s="2">
        <v>46</v>
      </c>
      <c r="Y51" s="2">
        <f t="shared" si="20"/>
        <v>0</v>
      </c>
      <c r="Z51" s="2">
        <f t="shared" si="21"/>
        <v>0</v>
      </c>
      <c r="AA51" s="2">
        <f t="shared" si="22"/>
        <v>0</v>
      </c>
      <c r="AB51" s="2">
        <f t="shared" si="23"/>
        <v>0</v>
      </c>
      <c r="AC51" s="2">
        <f t="shared" si="24"/>
        <v>0</v>
      </c>
      <c r="AD51" s="2">
        <f t="shared" si="25"/>
        <v>0</v>
      </c>
      <c r="AE51" s="2">
        <f t="shared" si="26"/>
        <v>0</v>
      </c>
      <c r="AF51" s="2">
        <f t="shared" si="27"/>
        <v>0</v>
      </c>
      <c r="AG51" s="2">
        <f t="shared" si="28"/>
        <v>0</v>
      </c>
      <c r="AH51" s="2">
        <f t="shared" si="29"/>
        <v>0</v>
      </c>
      <c r="AI51" s="2">
        <f t="shared" si="30"/>
        <v>0</v>
      </c>
      <c r="AJ51" s="2">
        <f t="shared" si="31"/>
        <v>0</v>
      </c>
      <c r="AK51" s="2">
        <f t="shared" si="32"/>
        <v>0</v>
      </c>
      <c r="AL51" s="2">
        <f t="shared" si="33"/>
        <v>0</v>
      </c>
      <c r="AM51" s="2">
        <f t="shared" si="34"/>
        <v>0</v>
      </c>
      <c r="AN51" s="2">
        <f t="shared" si="35"/>
        <v>0</v>
      </c>
      <c r="AO51" s="2">
        <f t="shared" si="36"/>
        <v>0</v>
      </c>
      <c r="AP51" s="2">
        <f t="shared" si="37"/>
        <v>0</v>
      </c>
      <c r="AQ51" s="2">
        <f t="shared" si="38"/>
        <v>0</v>
      </c>
      <c r="AS51" s="2">
        <v>46</v>
      </c>
      <c r="AT51" s="2">
        <f t="shared" si="39"/>
        <v>0</v>
      </c>
      <c r="AU51" s="2">
        <f t="shared" si="40"/>
        <v>0</v>
      </c>
      <c r="AV51" s="2">
        <f t="shared" si="41"/>
        <v>0</v>
      </c>
      <c r="AW51" s="2">
        <f t="shared" si="42"/>
        <v>0</v>
      </c>
      <c r="AX51" s="2">
        <f t="shared" si="43"/>
        <v>0</v>
      </c>
      <c r="AY51" s="2">
        <f t="shared" si="44"/>
        <v>0</v>
      </c>
      <c r="AZ51" s="2">
        <f t="shared" si="45"/>
        <v>0</v>
      </c>
      <c r="BA51" s="2">
        <f t="shared" si="46"/>
        <v>0</v>
      </c>
      <c r="BB51" s="2">
        <f t="shared" si="47"/>
        <v>0</v>
      </c>
      <c r="BC51" s="2">
        <f t="shared" si="48"/>
        <v>0</v>
      </c>
      <c r="BD51" s="2">
        <f t="shared" si="49"/>
        <v>0</v>
      </c>
      <c r="BE51" s="2">
        <f t="shared" si="50"/>
        <v>0</v>
      </c>
      <c r="BF51" s="2">
        <f t="shared" si="51"/>
        <v>0</v>
      </c>
      <c r="BG51" s="2">
        <f t="shared" si="52"/>
        <v>0</v>
      </c>
      <c r="BH51" s="2">
        <f t="shared" si="53"/>
        <v>0</v>
      </c>
      <c r="BI51" s="2">
        <f t="shared" si="54"/>
        <v>0</v>
      </c>
      <c r="BJ51" s="2">
        <f t="shared" si="55"/>
        <v>0</v>
      </c>
      <c r="BK51" s="2">
        <f t="shared" si="56"/>
        <v>0</v>
      </c>
      <c r="BL51" s="2">
        <f t="shared" si="57"/>
        <v>0</v>
      </c>
    </row>
    <row r="52" spans="3:64" x14ac:dyDescent="0.15">
      <c r="C52" s="2">
        <v>47</v>
      </c>
      <c r="D52" s="2">
        <f>ROUND('[1]资源-铁'!DQ52,-4)</f>
        <v>0</v>
      </c>
      <c r="E52" s="2">
        <f>ROUND('[1]资源-铁'!DR52,-4)</f>
        <v>0</v>
      </c>
      <c r="F52" s="2">
        <f>ROUND('[1]资源-铁'!DS52,-4)</f>
        <v>0</v>
      </c>
      <c r="G52" s="2">
        <f>ROUND('[1]资源-铁'!DT52,-4)</f>
        <v>0</v>
      </c>
      <c r="H52" s="2">
        <f>ROUND('[1]资源-铁'!DU52,-4)</f>
        <v>0</v>
      </c>
      <c r="I52" s="2">
        <f>ROUND('[1]资源-铁'!DV52,-4)</f>
        <v>0</v>
      </c>
      <c r="J52" s="2">
        <f>ROUND('[1]资源-铁'!DW52,-4)</f>
        <v>0</v>
      </c>
      <c r="K52" s="2">
        <f>ROUND('[1]资源-铁'!DX52,-4)</f>
        <v>0</v>
      </c>
      <c r="L52" s="2">
        <f>ROUND('[1]资源-铁'!DY52,-4)</f>
        <v>0</v>
      </c>
      <c r="M52" s="2">
        <f>ROUND('[1]资源-铁'!DZ52,-4)</f>
        <v>0</v>
      </c>
      <c r="N52" s="2">
        <f>ROUND('[1]资源-铁'!EA52,-4)</f>
        <v>0</v>
      </c>
      <c r="O52" s="2">
        <f>ROUND('[1]资源-铁'!EB52,-4)</f>
        <v>0</v>
      </c>
      <c r="P52" s="2">
        <f>ROUND('[1]资源-铁'!EC52,-4)</f>
        <v>0</v>
      </c>
      <c r="Q52" s="2">
        <f>ROUND('[1]资源-铁'!ED52,-4)</f>
        <v>0</v>
      </c>
      <c r="R52" s="2">
        <f>ROUND('[1]资源-铁'!EE52,-4)</f>
        <v>0</v>
      </c>
      <c r="S52" s="2">
        <f>ROUND('[1]资源-铁'!EF52,-4)</f>
        <v>0</v>
      </c>
      <c r="T52" s="2">
        <f>ROUND('[1]资源-铁'!EG52,-4)</f>
        <v>0</v>
      </c>
      <c r="U52" s="2">
        <f>ROUND('[1]资源-铁'!EH52,-4)</f>
        <v>0</v>
      </c>
      <c r="V52" s="2">
        <f>ROUND('[1]资源-铁'!EI52,-4)</f>
        <v>0</v>
      </c>
      <c r="X52" s="2">
        <v>47</v>
      </c>
      <c r="Y52" s="2">
        <f t="shared" si="20"/>
        <v>0</v>
      </c>
      <c r="Z52" s="2">
        <f t="shared" si="21"/>
        <v>0</v>
      </c>
      <c r="AA52" s="2">
        <f t="shared" si="22"/>
        <v>0</v>
      </c>
      <c r="AB52" s="2">
        <f t="shared" si="23"/>
        <v>0</v>
      </c>
      <c r="AC52" s="2">
        <f t="shared" si="24"/>
        <v>0</v>
      </c>
      <c r="AD52" s="2">
        <f t="shared" si="25"/>
        <v>0</v>
      </c>
      <c r="AE52" s="2">
        <f t="shared" si="26"/>
        <v>0</v>
      </c>
      <c r="AF52" s="2">
        <f t="shared" si="27"/>
        <v>0</v>
      </c>
      <c r="AG52" s="2">
        <f t="shared" si="28"/>
        <v>0</v>
      </c>
      <c r="AH52" s="2">
        <f t="shared" si="29"/>
        <v>0</v>
      </c>
      <c r="AI52" s="2">
        <f t="shared" si="30"/>
        <v>0</v>
      </c>
      <c r="AJ52" s="2">
        <f t="shared" si="31"/>
        <v>0</v>
      </c>
      <c r="AK52" s="2">
        <f t="shared" si="32"/>
        <v>0</v>
      </c>
      <c r="AL52" s="2">
        <f t="shared" si="33"/>
        <v>0</v>
      </c>
      <c r="AM52" s="2">
        <f t="shared" si="34"/>
        <v>0</v>
      </c>
      <c r="AN52" s="2">
        <f t="shared" si="35"/>
        <v>0</v>
      </c>
      <c r="AO52" s="2">
        <f t="shared" si="36"/>
        <v>0</v>
      </c>
      <c r="AP52" s="2">
        <f t="shared" si="37"/>
        <v>0</v>
      </c>
      <c r="AQ52" s="2">
        <f t="shared" si="38"/>
        <v>0</v>
      </c>
      <c r="AS52" s="2">
        <v>47</v>
      </c>
      <c r="AT52" s="2">
        <f t="shared" si="39"/>
        <v>0</v>
      </c>
      <c r="AU52" s="2">
        <f t="shared" si="40"/>
        <v>0</v>
      </c>
      <c r="AV52" s="2">
        <f t="shared" si="41"/>
        <v>0</v>
      </c>
      <c r="AW52" s="2">
        <f t="shared" si="42"/>
        <v>0</v>
      </c>
      <c r="AX52" s="2">
        <f t="shared" si="43"/>
        <v>0</v>
      </c>
      <c r="AY52" s="2">
        <f t="shared" si="44"/>
        <v>0</v>
      </c>
      <c r="AZ52" s="2">
        <f t="shared" si="45"/>
        <v>0</v>
      </c>
      <c r="BA52" s="2">
        <f t="shared" si="46"/>
        <v>0</v>
      </c>
      <c r="BB52" s="2">
        <f t="shared" si="47"/>
        <v>0</v>
      </c>
      <c r="BC52" s="2">
        <f t="shared" si="48"/>
        <v>0</v>
      </c>
      <c r="BD52" s="2">
        <f t="shared" si="49"/>
        <v>0</v>
      </c>
      <c r="BE52" s="2">
        <f t="shared" si="50"/>
        <v>0</v>
      </c>
      <c r="BF52" s="2">
        <f t="shared" si="51"/>
        <v>0</v>
      </c>
      <c r="BG52" s="2">
        <f t="shared" si="52"/>
        <v>0</v>
      </c>
      <c r="BH52" s="2">
        <f t="shared" si="53"/>
        <v>0</v>
      </c>
      <c r="BI52" s="2">
        <f t="shared" si="54"/>
        <v>0</v>
      </c>
      <c r="BJ52" s="2">
        <f t="shared" si="55"/>
        <v>0</v>
      </c>
      <c r="BK52" s="2">
        <f t="shared" si="56"/>
        <v>0</v>
      </c>
      <c r="BL52" s="2">
        <f t="shared" si="57"/>
        <v>0</v>
      </c>
    </row>
    <row r="53" spans="3:64" x14ac:dyDescent="0.15">
      <c r="C53" s="2">
        <v>48</v>
      </c>
      <c r="D53" s="2">
        <f>ROUND('[1]资源-铁'!DQ53,-4)</f>
        <v>0</v>
      </c>
      <c r="E53" s="2">
        <f>ROUND('[1]资源-铁'!DR53,-4)</f>
        <v>0</v>
      </c>
      <c r="F53" s="2">
        <f>ROUND('[1]资源-铁'!DS53,-4)</f>
        <v>0</v>
      </c>
      <c r="G53" s="2">
        <f>ROUND('[1]资源-铁'!DT53,-4)</f>
        <v>0</v>
      </c>
      <c r="H53" s="2">
        <f>ROUND('[1]资源-铁'!DU53,-4)</f>
        <v>0</v>
      </c>
      <c r="I53" s="2">
        <f>ROUND('[1]资源-铁'!DV53,-4)</f>
        <v>0</v>
      </c>
      <c r="J53" s="2">
        <f>ROUND('[1]资源-铁'!DW53,-4)</f>
        <v>0</v>
      </c>
      <c r="K53" s="2">
        <f>ROUND('[1]资源-铁'!DX53,-4)</f>
        <v>0</v>
      </c>
      <c r="L53" s="2">
        <f>ROUND('[1]资源-铁'!DY53,-4)</f>
        <v>0</v>
      </c>
      <c r="M53" s="2">
        <f>ROUND('[1]资源-铁'!DZ53,-4)</f>
        <v>0</v>
      </c>
      <c r="N53" s="2">
        <f>ROUND('[1]资源-铁'!EA53,-4)</f>
        <v>0</v>
      </c>
      <c r="O53" s="2">
        <f>ROUND('[1]资源-铁'!EB53,-4)</f>
        <v>0</v>
      </c>
      <c r="P53" s="2">
        <f>ROUND('[1]资源-铁'!EC53,-4)</f>
        <v>0</v>
      </c>
      <c r="Q53" s="2">
        <f>ROUND('[1]资源-铁'!ED53,-4)</f>
        <v>0</v>
      </c>
      <c r="R53" s="2">
        <f>ROUND('[1]资源-铁'!EE53,-4)</f>
        <v>0</v>
      </c>
      <c r="S53" s="2">
        <f>ROUND('[1]资源-铁'!EF53,-4)</f>
        <v>0</v>
      </c>
      <c r="T53" s="2">
        <f>ROUND('[1]资源-铁'!EG53,-4)</f>
        <v>0</v>
      </c>
      <c r="U53" s="2">
        <f>ROUND('[1]资源-铁'!EH53,-4)</f>
        <v>0</v>
      </c>
      <c r="V53" s="2">
        <f>ROUND('[1]资源-铁'!EI53,-4)</f>
        <v>0</v>
      </c>
      <c r="X53" s="2">
        <v>48</v>
      </c>
      <c r="Y53" s="2">
        <f t="shared" si="20"/>
        <v>0</v>
      </c>
      <c r="Z53" s="2">
        <f t="shared" si="21"/>
        <v>0</v>
      </c>
      <c r="AA53" s="2">
        <f t="shared" si="22"/>
        <v>0</v>
      </c>
      <c r="AB53" s="2">
        <f t="shared" si="23"/>
        <v>0</v>
      </c>
      <c r="AC53" s="2">
        <f t="shared" si="24"/>
        <v>0</v>
      </c>
      <c r="AD53" s="2">
        <f t="shared" si="25"/>
        <v>0</v>
      </c>
      <c r="AE53" s="2">
        <f t="shared" si="26"/>
        <v>0</v>
      </c>
      <c r="AF53" s="2">
        <f t="shared" si="27"/>
        <v>0</v>
      </c>
      <c r="AG53" s="2">
        <f t="shared" si="28"/>
        <v>0</v>
      </c>
      <c r="AH53" s="2">
        <f t="shared" si="29"/>
        <v>0</v>
      </c>
      <c r="AI53" s="2">
        <f t="shared" si="30"/>
        <v>0</v>
      </c>
      <c r="AJ53" s="2">
        <f t="shared" si="31"/>
        <v>0</v>
      </c>
      <c r="AK53" s="2">
        <f t="shared" si="32"/>
        <v>0</v>
      </c>
      <c r="AL53" s="2">
        <f t="shared" si="33"/>
        <v>0</v>
      </c>
      <c r="AM53" s="2">
        <f t="shared" si="34"/>
        <v>0</v>
      </c>
      <c r="AN53" s="2">
        <f t="shared" si="35"/>
        <v>0</v>
      </c>
      <c r="AO53" s="2">
        <f t="shared" si="36"/>
        <v>0</v>
      </c>
      <c r="AP53" s="2">
        <f t="shared" si="37"/>
        <v>0</v>
      </c>
      <c r="AQ53" s="2">
        <f t="shared" si="38"/>
        <v>0</v>
      </c>
      <c r="AS53" s="2">
        <v>48</v>
      </c>
      <c r="AT53" s="2">
        <f t="shared" si="39"/>
        <v>0</v>
      </c>
      <c r="AU53" s="2">
        <f t="shared" si="40"/>
        <v>0</v>
      </c>
      <c r="AV53" s="2">
        <f t="shared" si="41"/>
        <v>0</v>
      </c>
      <c r="AW53" s="2">
        <f t="shared" si="42"/>
        <v>0</v>
      </c>
      <c r="AX53" s="2">
        <f t="shared" si="43"/>
        <v>0</v>
      </c>
      <c r="AY53" s="2">
        <f t="shared" si="44"/>
        <v>0</v>
      </c>
      <c r="AZ53" s="2">
        <f t="shared" si="45"/>
        <v>0</v>
      </c>
      <c r="BA53" s="2">
        <f t="shared" si="46"/>
        <v>0</v>
      </c>
      <c r="BB53" s="2">
        <f t="shared" si="47"/>
        <v>0</v>
      </c>
      <c r="BC53" s="2">
        <f t="shared" si="48"/>
        <v>0</v>
      </c>
      <c r="BD53" s="2">
        <f t="shared" si="49"/>
        <v>0</v>
      </c>
      <c r="BE53" s="2">
        <f t="shared" si="50"/>
        <v>0</v>
      </c>
      <c r="BF53" s="2">
        <f t="shared" si="51"/>
        <v>0</v>
      </c>
      <c r="BG53" s="2">
        <f t="shared" si="52"/>
        <v>0</v>
      </c>
      <c r="BH53" s="2">
        <f t="shared" si="53"/>
        <v>0</v>
      </c>
      <c r="BI53" s="2">
        <f t="shared" si="54"/>
        <v>0</v>
      </c>
      <c r="BJ53" s="2">
        <f t="shared" si="55"/>
        <v>0</v>
      </c>
      <c r="BK53" s="2">
        <f t="shared" si="56"/>
        <v>0</v>
      </c>
      <c r="BL53" s="2">
        <f t="shared" si="57"/>
        <v>0</v>
      </c>
    </row>
    <row r="54" spans="3:64" x14ac:dyDescent="0.15">
      <c r="C54" s="2">
        <v>49</v>
      </c>
      <c r="D54" s="2">
        <f>ROUND('[1]资源-铁'!DQ54,-4)</f>
        <v>0</v>
      </c>
      <c r="E54" s="2">
        <f>ROUND('[1]资源-铁'!DR54,-4)</f>
        <v>0</v>
      </c>
      <c r="F54" s="2">
        <f>ROUND('[1]资源-铁'!DS54,-4)</f>
        <v>0</v>
      </c>
      <c r="G54" s="2">
        <f>ROUND('[1]资源-铁'!DT54,-4)</f>
        <v>0</v>
      </c>
      <c r="H54" s="2">
        <f>ROUND('[1]资源-铁'!DU54,-4)</f>
        <v>0</v>
      </c>
      <c r="I54" s="2">
        <f>ROUND('[1]资源-铁'!DV54,-4)</f>
        <v>0</v>
      </c>
      <c r="J54" s="2">
        <f>ROUND('[1]资源-铁'!DW54,-4)</f>
        <v>0</v>
      </c>
      <c r="K54" s="2">
        <f>ROUND('[1]资源-铁'!DX54,-4)</f>
        <v>0</v>
      </c>
      <c r="L54" s="2">
        <f>ROUND('[1]资源-铁'!DY54,-4)</f>
        <v>0</v>
      </c>
      <c r="M54" s="2">
        <f>ROUND('[1]资源-铁'!DZ54,-4)</f>
        <v>0</v>
      </c>
      <c r="N54" s="2">
        <f>ROUND('[1]资源-铁'!EA54,-4)</f>
        <v>0</v>
      </c>
      <c r="O54" s="2">
        <f>ROUND('[1]资源-铁'!EB54,-4)</f>
        <v>0</v>
      </c>
      <c r="P54" s="2">
        <f>ROUND('[1]资源-铁'!EC54,-4)</f>
        <v>0</v>
      </c>
      <c r="Q54" s="2">
        <f>ROUND('[1]资源-铁'!ED54,-4)</f>
        <v>0</v>
      </c>
      <c r="R54" s="2">
        <f>ROUND('[1]资源-铁'!EE54,-4)</f>
        <v>0</v>
      </c>
      <c r="S54" s="2">
        <f>ROUND('[1]资源-铁'!EF54,-4)</f>
        <v>0</v>
      </c>
      <c r="T54" s="2">
        <f>ROUND('[1]资源-铁'!EG54,-4)</f>
        <v>0</v>
      </c>
      <c r="U54" s="2">
        <f>ROUND('[1]资源-铁'!EH54,-4)</f>
        <v>0</v>
      </c>
      <c r="V54" s="2">
        <f>ROUND('[1]资源-铁'!EI54,-4)</f>
        <v>0</v>
      </c>
      <c r="X54" s="2">
        <v>49</v>
      </c>
      <c r="Y54" s="2">
        <f t="shared" si="20"/>
        <v>0</v>
      </c>
      <c r="Z54" s="2">
        <f t="shared" si="21"/>
        <v>0</v>
      </c>
      <c r="AA54" s="2">
        <f t="shared" si="22"/>
        <v>0</v>
      </c>
      <c r="AB54" s="2">
        <f t="shared" si="23"/>
        <v>0</v>
      </c>
      <c r="AC54" s="2">
        <f t="shared" si="24"/>
        <v>0</v>
      </c>
      <c r="AD54" s="2">
        <f t="shared" si="25"/>
        <v>0</v>
      </c>
      <c r="AE54" s="2">
        <f t="shared" si="26"/>
        <v>0</v>
      </c>
      <c r="AF54" s="2">
        <f t="shared" si="27"/>
        <v>0</v>
      </c>
      <c r="AG54" s="2">
        <f t="shared" si="28"/>
        <v>0</v>
      </c>
      <c r="AH54" s="2">
        <f t="shared" si="29"/>
        <v>0</v>
      </c>
      <c r="AI54" s="2">
        <f t="shared" si="30"/>
        <v>0</v>
      </c>
      <c r="AJ54" s="2">
        <f t="shared" si="31"/>
        <v>0</v>
      </c>
      <c r="AK54" s="2">
        <f t="shared" si="32"/>
        <v>0</v>
      </c>
      <c r="AL54" s="2">
        <f t="shared" si="33"/>
        <v>0</v>
      </c>
      <c r="AM54" s="2">
        <f t="shared" si="34"/>
        <v>0</v>
      </c>
      <c r="AN54" s="2">
        <f t="shared" si="35"/>
        <v>0</v>
      </c>
      <c r="AO54" s="2">
        <f t="shared" si="36"/>
        <v>0</v>
      </c>
      <c r="AP54" s="2">
        <f t="shared" si="37"/>
        <v>0</v>
      </c>
      <c r="AQ54" s="2">
        <f t="shared" si="38"/>
        <v>0</v>
      </c>
      <c r="AS54" s="2">
        <v>49</v>
      </c>
      <c r="AT54" s="2">
        <f t="shared" si="39"/>
        <v>0</v>
      </c>
      <c r="AU54" s="2">
        <f t="shared" si="40"/>
        <v>0</v>
      </c>
      <c r="AV54" s="2">
        <f t="shared" si="41"/>
        <v>0</v>
      </c>
      <c r="AW54" s="2">
        <f t="shared" si="42"/>
        <v>0</v>
      </c>
      <c r="AX54" s="2">
        <f t="shared" si="43"/>
        <v>0</v>
      </c>
      <c r="AY54" s="2">
        <f t="shared" si="44"/>
        <v>0</v>
      </c>
      <c r="AZ54" s="2">
        <f t="shared" si="45"/>
        <v>0</v>
      </c>
      <c r="BA54" s="2">
        <f t="shared" si="46"/>
        <v>0</v>
      </c>
      <c r="BB54" s="2">
        <f t="shared" si="47"/>
        <v>0</v>
      </c>
      <c r="BC54" s="2">
        <f t="shared" si="48"/>
        <v>0</v>
      </c>
      <c r="BD54" s="2">
        <f t="shared" si="49"/>
        <v>0</v>
      </c>
      <c r="BE54" s="2">
        <f t="shared" si="50"/>
        <v>0</v>
      </c>
      <c r="BF54" s="2">
        <f t="shared" si="51"/>
        <v>0</v>
      </c>
      <c r="BG54" s="2">
        <f t="shared" si="52"/>
        <v>0</v>
      </c>
      <c r="BH54" s="2">
        <f t="shared" si="53"/>
        <v>0</v>
      </c>
      <c r="BI54" s="2">
        <f t="shared" si="54"/>
        <v>0</v>
      </c>
      <c r="BJ54" s="2">
        <f t="shared" si="55"/>
        <v>0</v>
      </c>
      <c r="BK54" s="2">
        <f t="shared" si="56"/>
        <v>0</v>
      </c>
      <c r="BL54" s="2">
        <f t="shared" si="57"/>
        <v>0</v>
      </c>
    </row>
    <row r="55" spans="3:64" x14ac:dyDescent="0.15">
      <c r="C55" s="2">
        <v>50</v>
      </c>
      <c r="D55" s="2">
        <f>ROUND('[1]资源-铁'!DQ55,-4)</f>
        <v>0</v>
      </c>
      <c r="E55" s="2">
        <f>ROUND('[1]资源-铁'!DR55,-4)</f>
        <v>0</v>
      </c>
      <c r="F55" s="2">
        <f>ROUND('[1]资源-铁'!DS55,-4)</f>
        <v>0</v>
      </c>
      <c r="G55" s="2">
        <f>ROUND('[1]资源-铁'!DT55,-4)</f>
        <v>0</v>
      </c>
      <c r="H55" s="2">
        <f>ROUND('[1]资源-铁'!DU55,-4)</f>
        <v>0</v>
      </c>
      <c r="I55" s="2">
        <f>ROUND('[1]资源-铁'!DV55,-4)</f>
        <v>0</v>
      </c>
      <c r="J55" s="2">
        <f>ROUND('[1]资源-铁'!DW55,-4)</f>
        <v>0</v>
      </c>
      <c r="K55" s="2">
        <f>ROUND('[1]资源-铁'!DX55,-4)</f>
        <v>0</v>
      </c>
      <c r="L55" s="2">
        <f>ROUND('[1]资源-铁'!DY55,-4)</f>
        <v>0</v>
      </c>
      <c r="M55" s="2">
        <f>ROUND('[1]资源-铁'!DZ55,-4)</f>
        <v>0</v>
      </c>
      <c r="N55" s="2">
        <f>ROUND('[1]资源-铁'!EA55,-4)</f>
        <v>0</v>
      </c>
      <c r="O55" s="2">
        <f>ROUND('[1]资源-铁'!EB55,-4)</f>
        <v>0</v>
      </c>
      <c r="P55" s="2">
        <f>ROUND('[1]资源-铁'!EC55,-4)</f>
        <v>0</v>
      </c>
      <c r="Q55" s="2">
        <f>ROUND('[1]资源-铁'!ED55,-4)</f>
        <v>0</v>
      </c>
      <c r="R55" s="2">
        <f>ROUND('[1]资源-铁'!EE55,-4)</f>
        <v>0</v>
      </c>
      <c r="S55" s="2">
        <f>ROUND('[1]资源-铁'!EF55,-4)</f>
        <v>0</v>
      </c>
      <c r="T55" s="2">
        <f>ROUND('[1]资源-铁'!EG55,-4)</f>
        <v>0</v>
      </c>
      <c r="U55" s="2">
        <f>ROUND('[1]资源-铁'!EH55,-4)</f>
        <v>0</v>
      </c>
      <c r="V55" s="2">
        <f>ROUND('[1]资源-铁'!EI55,-4)</f>
        <v>0</v>
      </c>
      <c r="X55" s="2">
        <v>50</v>
      </c>
      <c r="Y55" s="2">
        <f t="shared" ref="Y55:Y85" si="58">IF(D55=0,0,IF($X55=1,D55,D55-D54))</f>
        <v>0</v>
      </c>
      <c r="Z55" s="2">
        <f t="shared" ref="Z55:Z85" si="59">IF(E55=0,0,IF($X55=1,E55,E55-E54))</f>
        <v>0</v>
      </c>
      <c r="AA55" s="2">
        <f t="shared" ref="AA55:AA85" si="60">IF(F55=0,0,IF($X55=1,F55,F55-F54))</f>
        <v>0</v>
      </c>
      <c r="AB55" s="2">
        <f t="shared" ref="AB55:AB85" si="61">IF(G55=0,0,IF($X55=1,G55,G55-G54))</f>
        <v>0</v>
      </c>
      <c r="AC55" s="2">
        <f t="shared" ref="AC55:AC85" si="62">IF(H55=0,0,IF($X55=1,H55,H55-H54))</f>
        <v>0</v>
      </c>
      <c r="AD55" s="2">
        <f t="shared" ref="AD55:AD85" si="63">IF(I55=0,0,IF($X55=1,I55,I55-I54))</f>
        <v>0</v>
      </c>
      <c r="AE55" s="2">
        <f t="shared" ref="AE55:AE85" si="64">IF(J55=0,0,IF($X55=1,J55,J55-J54))</f>
        <v>0</v>
      </c>
      <c r="AF55" s="2">
        <f t="shared" ref="AF55:AF85" si="65">IF(K55=0,0,IF($X55=1,K55,K55-K54))</f>
        <v>0</v>
      </c>
      <c r="AG55" s="2">
        <f t="shared" ref="AG55:AG85" si="66">IF(L55=0,0,IF($X55=1,L55,L55-L54))</f>
        <v>0</v>
      </c>
      <c r="AH55" s="2">
        <f t="shared" ref="AH55:AH85" si="67">IF(M55=0,0,IF($X55=1,M55,M55-M54))</f>
        <v>0</v>
      </c>
      <c r="AI55" s="2">
        <f t="shared" ref="AI55:AI85" si="68">IF(N55=0,0,IF($X55=1,N55,N55-N54))</f>
        <v>0</v>
      </c>
      <c r="AJ55" s="2">
        <f t="shared" ref="AJ55:AJ85" si="69">IF(O55=0,0,IF($X55=1,O55,O55-O54))</f>
        <v>0</v>
      </c>
      <c r="AK55" s="2">
        <f t="shared" ref="AK55:AK85" si="70">IF(P55=0,0,IF($X55=1,P55,P55-P54))</f>
        <v>0</v>
      </c>
      <c r="AL55" s="2">
        <f t="shared" ref="AL55:AL85" si="71">IF(Q55=0,0,IF($X55=1,Q55,Q55-Q54))</f>
        <v>0</v>
      </c>
      <c r="AM55" s="2">
        <f t="shared" ref="AM55:AM85" si="72">IF(R55=0,0,IF($X55=1,R55,R55-R54))</f>
        <v>0</v>
      </c>
      <c r="AN55" s="2">
        <f t="shared" ref="AN55:AN85" si="73">IF(S55=0,0,IF($X55=1,S55,S55-S54))</f>
        <v>0</v>
      </c>
      <c r="AO55" s="2">
        <f t="shared" ref="AO55:AO85" si="74">IF(T55=0,0,IF($X55=1,T55,T55-T54))</f>
        <v>0</v>
      </c>
      <c r="AP55" s="2">
        <f t="shared" ref="AP55:AP85" si="75">IF(U55=0,0,IF($X55=1,U55,U55-U54))</f>
        <v>0</v>
      </c>
      <c r="AQ55" s="2">
        <f t="shared" ref="AQ55:AQ85" si="76">IF(V55=0,0,IF($X55=1,V55,V55-V54))</f>
        <v>0</v>
      </c>
      <c r="AS55" s="2">
        <v>50</v>
      </c>
      <c r="AT55" s="2">
        <f t="shared" ref="AT55:AT85" si="77">IFERROR(LARGE(Y$6:Y$85,COUNTIF(Y$6:Y$85,"&gt;0")+1-$AS55),0)</f>
        <v>0</v>
      </c>
      <c r="AU55" s="2">
        <f t="shared" ref="AU55:AU85" si="78">IFERROR(LARGE(Z$6:Z$85,COUNTIF(Z$6:Z$85,"&gt;0")+1-$AS55),0)</f>
        <v>0</v>
      </c>
      <c r="AV55" s="2">
        <f t="shared" ref="AV55:AV85" si="79">IFERROR(LARGE(AA$6:AA$85,COUNTIF(AA$6:AA$85,"&gt;0")+1-$AS55),0)</f>
        <v>0</v>
      </c>
      <c r="AW55" s="2">
        <f t="shared" ref="AW55:AW85" si="80">IFERROR(LARGE(AB$6:AB$85,COUNTIF(AB$6:AB$85,"&gt;0")+1-$AS55),0)</f>
        <v>0</v>
      </c>
      <c r="AX55" s="2">
        <f t="shared" ref="AX55:AX85" si="81">IFERROR(LARGE(AC$6:AC$85,COUNTIF(AC$6:AC$85,"&gt;0")+1-$AS55),0)</f>
        <v>0</v>
      </c>
      <c r="AY55" s="2">
        <f t="shared" ref="AY55:AY85" si="82">IFERROR(LARGE(AD$6:AD$85,COUNTIF(AD$6:AD$85,"&gt;0")+1-$AS55),0)</f>
        <v>0</v>
      </c>
      <c r="AZ55" s="2">
        <f t="shared" ref="AZ55:AZ85" si="83">IFERROR(LARGE(AE$6:AE$85,COUNTIF(AE$6:AE$85,"&gt;0")+1-$AS55),0)</f>
        <v>0</v>
      </c>
      <c r="BA55" s="2">
        <f t="shared" ref="BA55:BA85" si="84">IFERROR(LARGE(AF$6:AF$85,COUNTIF(AF$6:AF$85,"&gt;0")+1-$AS55),0)</f>
        <v>0</v>
      </c>
      <c r="BB55" s="2">
        <f t="shared" ref="BB55:BB85" si="85">IFERROR(LARGE(AG$6:AG$85,COUNTIF(AG$6:AG$85,"&gt;0")+1-$AS55),0)</f>
        <v>0</v>
      </c>
      <c r="BC55" s="2">
        <f t="shared" ref="BC55:BC85" si="86">IFERROR(LARGE(AH$6:AH$85,COUNTIF(AH$6:AH$85,"&gt;0")+1-$AS55),0)</f>
        <v>0</v>
      </c>
      <c r="BD55" s="2">
        <f t="shared" ref="BD55:BD85" si="87">IFERROR(LARGE(AI$6:AI$85,COUNTIF(AI$6:AI$85,"&gt;0")+1-$AS55),0)</f>
        <v>0</v>
      </c>
      <c r="BE55" s="2">
        <f t="shared" ref="BE55:BE85" si="88">IFERROR(LARGE(AJ$6:AJ$85,COUNTIF(AJ$6:AJ$85,"&gt;0")+1-$AS55),0)</f>
        <v>0</v>
      </c>
      <c r="BF55" s="2">
        <f t="shared" ref="BF55:BF85" si="89">IFERROR(LARGE(AK$6:AK$85,COUNTIF(AK$6:AK$85,"&gt;0")+1-$AS55),0)</f>
        <v>0</v>
      </c>
      <c r="BG55" s="2">
        <f t="shared" ref="BG55:BG85" si="90">IFERROR(LARGE(AL$6:AL$85,COUNTIF(AL$6:AL$85,"&gt;0")+1-$AS55),0)</f>
        <v>0</v>
      </c>
      <c r="BH55" s="2">
        <f t="shared" ref="BH55:BH85" si="91">IFERROR(LARGE(AM$6:AM$85,COUNTIF(AM$6:AM$85,"&gt;0")+1-$AS55),0)</f>
        <v>0</v>
      </c>
      <c r="BI55" s="2">
        <f t="shared" ref="BI55:BI85" si="92">IFERROR(LARGE(AN$6:AN$85,COUNTIF(AN$6:AN$85,"&gt;0")+1-$AS55),0)</f>
        <v>0</v>
      </c>
      <c r="BJ55" s="2">
        <f t="shared" ref="BJ55:BJ85" si="93">IFERROR(LARGE(AO$6:AO$85,COUNTIF(AO$6:AO$85,"&gt;0")+1-$AS55),0)</f>
        <v>0</v>
      </c>
      <c r="BK55" s="2">
        <f t="shared" ref="BK55:BK85" si="94">IFERROR(LARGE(AP$6:AP$85,COUNTIF(AP$6:AP$85,"&gt;0")+1-$AS55),0)</f>
        <v>0</v>
      </c>
      <c r="BL55" s="2">
        <f t="shared" ref="BL55:BL85" si="95">IFERROR(LARGE(AQ$6:AQ$85,COUNTIF(AQ$6:AQ$85,"&gt;0")+1-$AS55),0)</f>
        <v>0</v>
      </c>
    </row>
    <row r="56" spans="3:64" x14ac:dyDescent="0.15">
      <c r="C56" s="2">
        <v>51</v>
      </c>
      <c r="D56" s="2">
        <f>ROUND('[1]资源-铁'!DQ56,-4)</f>
        <v>0</v>
      </c>
      <c r="E56" s="2">
        <f>ROUND('[1]资源-铁'!DR56,-4)</f>
        <v>0</v>
      </c>
      <c r="F56" s="2">
        <f>ROUND('[1]资源-铁'!DS56,-4)</f>
        <v>0</v>
      </c>
      <c r="G56" s="2">
        <f>ROUND('[1]资源-铁'!DT56,-4)</f>
        <v>0</v>
      </c>
      <c r="H56" s="2">
        <f>ROUND('[1]资源-铁'!DU56,-4)</f>
        <v>0</v>
      </c>
      <c r="I56" s="2">
        <f>ROUND('[1]资源-铁'!DV56,-4)</f>
        <v>0</v>
      </c>
      <c r="J56" s="2">
        <f>ROUND('[1]资源-铁'!DW56,-4)</f>
        <v>0</v>
      </c>
      <c r="K56" s="2">
        <f>ROUND('[1]资源-铁'!DX56,-4)</f>
        <v>0</v>
      </c>
      <c r="L56" s="2">
        <f>ROUND('[1]资源-铁'!DY56,-4)</f>
        <v>0</v>
      </c>
      <c r="M56" s="2">
        <f>ROUND('[1]资源-铁'!DZ56,-4)</f>
        <v>0</v>
      </c>
      <c r="N56" s="2">
        <f>ROUND('[1]资源-铁'!EA56,-4)</f>
        <v>0</v>
      </c>
      <c r="O56" s="2">
        <f>ROUND('[1]资源-铁'!EB56,-4)</f>
        <v>0</v>
      </c>
      <c r="P56" s="2">
        <f>ROUND('[1]资源-铁'!EC56,-4)</f>
        <v>0</v>
      </c>
      <c r="Q56" s="2">
        <f>ROUND('[1]资源-铁'!ED56,-4)</f>
        <v>0</v>
      </c>
      <c r="R56" s="2">
        <f>ROUND('[1]资源-铁'!EE56,-4)</f>
        <v>0</v>
      </c>
      <c r="S56" s="2">
        <f>ROUND('[1]资源-铁'!EF56,-4)</f>
        <v>0</v>
      </c>
      <c r="T56" s="2">
        <f>ROUND('[1]资源-铁'!EG56,-4)</f>
        <v>0</v>
      </c>
      <c r="U56" s="2">
        <f>ROUND('[1]资源-铁'!EH56,-4)</f>
        <v>0</v>
      </c>
      <c r="V56" s="2">
        <f>ROUND('[1]资源-铁'!EI56,-4)</f>
        <v>0</v>
      </c>
      <c r="X56" s="2">
        <v>51</v>
      </c>
      <c r="Y56" s="2">
        <f t="shared" si="58"/>
        <v>0</v>
      </c>
      <c r="Z56" s="2">
        <f t="shared" si="59"/>
        <v>0</v>
      </c>
      <c r="AA56" s="2">
        <f t="shared" si="60"/>
        <v>0</v>
      </c>
      <c r="AB56" s="2">
        <f t="shared" si="61"/>
        <v>0</v>
      </c>
      <c r="AC56" s="2">
        <f t="shared" si="62"/>
        <v>0</v>
      </c>
      <c r="AD56" s="2">
        <f t="shared" si="63"/>
        <v>0</v>
      </c>
      <c r="AE56" s="2">
        <f t="shared" si="64"/>
        <v>0</v>
      </c>
      <c r="AF56" s="2">
        <f t="shared" si="65"/>
        <v>0</v>
      </c>
      <c r="AG56" s="2">
        <f t="shared" si="66"/>
        <v>0</v>
      </c>
      <c r="AH56" s="2">
        <f t="shared" si="67"/>
        <v>0</v>
      </c>
      <c r="AI56" s="2">
        <f t="shared" si="68"/>
        <v>0</v>
      </c>
      <c r="AJ56" s="2">
        <f t="shared" si="69"/>
        <v>0</v>
      </c>
      <c r="AK56" s="2">
        <f t="shared" si="70"/>
        <v>0</v>
      </c>
      <c r="AL56" s="2">
        <f t="shared" si="71"/>
        <v>0</v>
      </c>
      <c r="AM56" s="2">
        <f t="shared" si="72"/>
        <v>0</v>
      </c>
      <c r="AN56" s="2">
        <f t="shared" si="73"/>
        <v>0</v>
      </c>
      <c r="AO56" s="2">
        <f t="shared" si="74"/>
        <v>0</v>
      </c>
      <c r="AP56" s="2">
        <f t="shared" si="75"/>
        <v>0</v>
      </c>
      <c r="AQ56" s="2">
        <f t="shared" si="76"/>
        <v>0</v>
      </c>
      <c r="AS56" s="2">
        <v>51</v>
      </c>
      <c r="AT56" s="2">
        <f t="shared" si="77"/>
        <v>0</v>
      </c>
      <c r="AU56" s="2">
        <f t="shared" si="78"/>
        <v>0</v>
      </c>
      <c r="AV56" s="2">
        <f t="shared" si="79"/>
        <v>0</v>
      </c>
      <c r="AW56" s="2">
        <f t="shared" si="80"/>
        <v>0</v>
      </c>
      <c r="AX56" s="2">
        <f t="shared" si="81"/>
        <v>0</v>
      </c>
      <c r="AY56" s="2">
        <f t="shared" si="82"/>
        <v>0</v>
      </c>
      <c r="AZ56" s="2">
        <f t="shared" si="83"/>
        <v>0</v>
      </c>
      <c r="BA56" s="2">
        <f t="shared" si="84"/>
        <v>0</v>
      </c>
      <c r="BB56" s="2">
        <f t="shared" si="85"/>
        <v>0</v>
      </c>
      <c r="BC56" s="2">
        <f t="shared" si="86"/>
        <v>0</v>
      </c>
      <c r="BD56" s="2">
        <f t="shared" si="87"/>
        <v>0</v>
      </c>
      <c r="BE56" s="2">
        <f t="shared" si="88"/>
        <v>0</v>
      </c>
      <c r="BF56" s="2">
        <f t="shared" si="89"/>
        <v>0</v>
      </c>
      <c r="BG56" s="2">
        <f t="shared" si="90"/>
        <v>0</v>
      </c>
      <c r="BH56" s="2">
        <f t="shared" si="91"/>
        <v>0</v>
      </c>
      <c r="BI56" s="2">
        <f t="shared" si="92"/>
        <v>0</v>
      </c>
      <c r="BJ56" s="2">
        <f t="shared" si="93"/>
        <v>0</v>
      </c>
      <c r="BK56" s="2">
        <f t="shared" si="94"/>
        <v>0</v>
      </c>
      <c r="BL56" s="2">
        <f t="shared" si="95"/>
        <v>0</v>
      </c>
    </row>
    <row r="57" spans="3:64" x14ac:dyDescent="0.15">
      <c r="C57" s="2">
        <v>52</v>
      </c>
      <c r="D57" s="2">
        <f>ROUND('[1]资源-铁'!DQ57,-4)</f>
        <v>0</v>
      </c>
      <c r="E57" s="2">
        <f>ROUND('[1]资源-铁'!DR57,-4)</f>
        <v>0</v>
      </c>
      <c r="F57" s="2">
        <f>ROUND('[1]资源-铁'!DS57,-4)</f>
        <v>0</v>
      </c>
      <c r="G57" s="2">
        <f>ROUND('[1]资源-铁'!DT57,-4)</f>
        <v>0</v>
      </c>
      <c r="H57" s="2">
        <f>ROUND('[1]资源-铁'!DU57,-4)</f>
        <v>0</v>
      </c>
      <c r="I57" s="2">
        <f>ROUND('[1]资源-铁'!DV57,-4)</f>
        <v>0</v>
      </c>
      <c r="J57" s="2">
        <f>ROUND('[1]资源-铁'!DW57,-4)</f>
        <v>0</v>
      </c>
      <c r="K57" s="2">
        <f>ROUND('[1]资源-铁'!DX57,-4)</f>
        <v>0</v>
      </c>
      <c r="L57" s="2">
        <f>ROUND('[1]资源-铁'!DY57,-4)</f>
        <v>0</v>
      </c>
      <c r="M57" s="2">
        <f>ROUND('[1]资源-铁'!DZ57,-4)</f>
        <v>0</v>
      </c>
      <c r="N57" s="2">
        <f>ROUND('[1]资源-铁'!EA57,-4)</f>
        <v>0</v>
      </c>
      <c r="O57" s="2">
        <f>ROUND('[1]资源-铁'!EB57,-4)</f>
        <v>0</v>
      </c>
      <c r="P57" s="2">
        <f>ROUND('[1]资源-铁'!EC57,-4)</f>
        <v>0</v>
      </c>
      <c r="Q57" s="2">
        <f>ROUND('[1]资源-铁'!ED57,-4)</f>
        <v>0</v>
      </c>
      <c r="R57" s="2">
        <f>ROUND('[1]资源-铁'!EE57,-4)</f>
        <v>0</v>
      </c>
      <c r="S57" s="2">
        <f>ROUND('[1]资源-铁'!EF57,-4)</f>
        <v>0</v>
      </c>
      <c r="T57" s="2">
        <f>ROUND('[1]资源-铁'!EG57,-4)</f>
        <v>0</v>
      </c>
      <c r="U57" s="2">
        <f>ROUND('[1]资源-铁'!EH57,-4)</f>
        <v>0</v>
      </c>
      <c r="V57" s="2">
        <f>ROUND('[1]资源-铁'!EI57,-4)</f>
        <v>0</v>
      </c>
      <c r="X57" s="2">
        <v>52</v>
      </c>
      <c r="Y57" s="2">
        <f t="shared" si="58"/>
        <v>0</v>
      </c>
      <c r="Z57" s="2">
        <f t="shared" si="59"/>
        <v>0</v>
      </c>
      <c r="AA57" s="2">
        <f t="shared" si="60"/>
        <v>0</v>
      </c>
      <c r="AB57" s="2">
        <f t="shared" si="61"/>
        <v>0</v>
      </c>
      <c r="AC57" s="2">
        <f t="shared" si="62"/>
        <v>0</v>
      </c>
      <c r="AD57" s="2">
        <f t="shared" si="63"/>
        <v>0</v>
      </c>
      <c r="AE57" s="2">
        <f t="shared" si="64"/>
        <v>0</v>
      </c>
      <c r="AF57" s="2">
        <f t="shared" si="65"/>
        <v>0</v>
      </c>
      <c r="AG57" s="2">
        <f t="shared" si="66"/>
        <v>0</v>
      </c>
      <c r="AH57" s="2">
        <f t="shared" si="67"/>
        <v>0</v>
      </c>
      <c r="AI57" s="2">
        <f t="shared" si="68"/>
        <v>0</v>
      </c>
      <c r="AJ57" s="2">
        <f t="shared" si="69"/>
        <v>0</v>
      </c>
      <c r="AK57" s="2">
        <f t="shared" si="70"/>
        <v>0</v>
      </c>
      <c r="AL57" s="2">
        <f t="shared" si="71"/>
        <v>0</v>
      </c>
      <c r="AM57" s="2">
        <f t="shared" si="72"/>
        <v>0</v>
      </c>
      <c r="AN57" s="2">
        <f t="shared" si="73"/>
        <v>0</v>
      </c>
      <c r="AO57" s="2">
        <f t="shared" si="74"/>
        <v>0</v>
      </c>
      <c r="AP57" s="2">
        <f t="shared" si="75"/>
        <v>0</v>
      </c>
      <c r="AQ57" s="2">
        <f t="shared" si="76"/>
        <v>0</v>
      </c>
      <c r="AS57" s="2">
        <v>52</v>
      </c>
      <c r="AT57" s="2">
        <f t="shared" si="77"/>
        <v>0</v>
      </c>
      <c r="AU57" s="2">
        <f t="shared" si="78"/>
        <v>0</v>
      </c>
      <c r="AV57" s="2">
        <f t="shared" si="79"/>
        <v>0</v>
      </c>
      <c r="AW57" s="2">
        <f t="shared" si="80"/>
        <v>0</v>
      </c>
      <c r="AX57" s="2">
        <f t="shared" si="81"/>
        <v>0</v>
      </c>
      <c r="AY57" s="2">
        <f t="shared" si="82"/>
        <v>0</v>
      </c>
      <c r="AZ57" s="2">
        <f t="shared" si="83"/>
        <v>0</v>
      </c>
      <c r="BA57" s="2">
        <f t="shared" si="84"/>
        <v>0</v>
      </c>
      <c r="BB57" s="2">
        <f t="shared" si="85"/>
        <v>0</v>
      </c>
      <c r="BC57" s="2">
        <f t="shared" si="86"/>
        <v>0</v>
      </c>
      <c r="BD57" s="2">
        <f t="shared" si="87"/>
        <v>0</v>
      </c>
      <c r="BE57" s="2">
        <f t="shared" si="88"/>
        <v>0</v>
      </c>
      <c r="BF57" s="2">
        <f t="shared" si="89"/>
        <v>0</v>
      </c>
      <c r="BG57" s="2">
        <f t="shared" si="90"/>
        <v>0</v>
      </c>
      <c r="BH57" s="2">
        <f t="shared" si="91"/>
        <v>0</v>
      </c>
      <c r="BI57" s="2">
        <f t="shared" si="92"/>
        <v>0</v>
      </c>
      <c r="BJ57" s="2">
        <f t="shared" si="93"/>
        <v>0</v>
      </c>
      <c r="BK57" s="2">
        <f t="shared" si="94"/>
        <v>0</v>
      </c>
      <c r="BL57" s="2">
        <f t="shared" si="95"/>
        <v>0</v>
      </c>
    </row>
    <row r="58" spans="3:64" x14ac:dyDescent="0.15">
      <c r="C58" s="2">
        <v>53</v>
      </c>
      <c r="D58" s="2">
        <f>ROUND('[1]资源-铁'!DQ58,-4)</f>
        <v>0</v>
      </c>
      <c r="E58" s="2">
        <f>ROUND('[1]资源-铁'!DR58,-4)</f>
        <v>0</v>
      </c>
      <c r="F58" s="2">
        <f>ROUND('[1]资源-铁'!DS58,-4)</f>
        <v>0</v>
      </c>
      <c r="G58" s="2">
        <f>ROUND('[1]资源-铁'!DT58,-4)</f>
        <v>0</v>
      </c>
      <c r="H58" s="2">
        <f>ROUND('[1]资源-铁'!DU58,-4)</f>
        <v>0</v>
      </c>
      <c r="I58" s="2">
        <f>ROUND('[1]资源-铁'!DV58,-4)</f>
        <v>0</v>
      </c>
      <c r="J58" s="2">
        <f>ROUND('[1]资源-铁'!DW58,-4)</f>
        <v>0</v>
      </c>
      <c r="K58" s="2">
        <f>ROUND('[1]资源-铁'!DX58,-4)</f>
        <v>0</v>
      </c>
      <c r="L58" s="2">
        <f>ROUND('[1]资源-铁'!DY58,-4)</f>
        <v>0</v>
      </c>
      <c r="M58" s="2">
        <f>ROUND('[1]资源-铁'!DZ58,-4)</f>
        <v>0</v>
      </c>
      <c r="N58" s="2">
        <f>ROUND('[1]资源-铁'!EA58,-4)</f>
        <v>0</v>
      </c>
      <c r="O58" s="2">
        <f>ROUND('[1]资源-铁'!EB58,-4)</f>
        <v>0</v>
      </c>
      <c r="P58" s="2">
        <f>ROUND('[1]资源-铁'!EC58,-4)</f>
        <v>0</v>
      </c>
      <c r="Q58" s="2">
        <f>ROUND('[1]资源-铁'!ED58,-4)</f>
        <v>0</v>
      </c>
      <c r="R58" s="2">
        <f>ROUND('[1]资源-铁'!EE58,-4)</f>
        <v>0</v>
      </c>
      <c r="S58" s="2">
        <f>ROUND('[1]资源-铁'!EF58,-4)</f>
        <v>0</v>
      </c>
      <c r="T58" s="2">
        <f>ROUND('[1]资源-铁'!EG58,-4)</f>
        <v>0</v>
      </c>
      <c r="U58" s="2">
        <f>ROUND('[1]资源-铁'!EH58,-4)</f>
        <v>0</v>
      </c>
      <c r="V58" s="2">
        <f>ROUND('[1]资源-铁'!EI58,-4)</f>
        <v>0</v>
      </c>
      <c r="X58" s="2">
        <v>53</v>
      </c>
      <c r="Y58" s="2">
        <f t="shared" si="58"/>
        <v>0</v>
      </c>
      <c r="Z58" s="2">
        <f t="shared" si="59"/>
        <v>0</v>
      </c>
      <c r="AA58" s="2">
        <f t="shared" si="60"/>
        <v>0</v>
      </c>
      <c r="AB58" s="2">
        <f t="shared" si="61"/>
        <v>0</v>
      </c>
      <c r="AC58" s="2">
        <f t="shared" si="62"/>
        <v>0</v>
      </c>
      <c r="AD58" s="2">
        <f t="shared" si="63"/>
        <v>0</v>
      </c>
      <c r="AE58" s="2">
        <f t="shared" si="64"/>
        <v>0</v>
      </c>
      <c r="AF58" s="2">
        <f t="shared" si="65"/>
        <v>0</v>
      </c>
      <c r="AG58" s="2">
        <f t="shared" si="66"/>
        <v>0</v>
      </c>
      <c r="AH58" s="2">
        <f t="shared" si="67"/>
        <v>0</v>
      </c>
      <c r="AI58" s="2">
        <f t="shared" si="68"/>
        <v>0</v>
      </c>
      <c r="AJ58" s="2">
        <f t="shared" si="69"/>
        <v>0</v>
      </c>
      <c r="AK58" s="2">
        <f t="shared" si="70"/>
        <v>0</v>
      </c>
      <c r="AL58" s="2">
        <f t="shared" si="71"/>
        <v>0</v>
      </c>
      <c r="AM58" s="2">
        <f t="shared" si="72"/>
        <v>0</v>
      </c>
      <c r="AN58" s="2">
        <f t="shared" si="73"/>
        <v>0</v>
      </c>
      <c r="AO58" s="2">
        <f t="shared" si="74"/>
        <v>0</v>
      </c>
      <c r="AP58" s="2">
        <f t="shared" si="75"/>
        <v>0</v>
      </c>
      <c r="AQ58" s="2">
        <f t="shared" si="76"/>
        <v>0</v>
      </c>
      <c r="AS58" s="2">
        <v>53</v>
      </c>
      <c r="AT58" s="2">
        <f t="shared" si="77"/>
        <v>0</v>
      </c>
      <c r="AU58" s="2">
        <f t="shared" si="78"/>
        <v>0</v>
      </c>
      <c r="AV58" s="2">
        <f t="shared" si="79"/>
        <v>0</v>
      </c>
      <c r="AW58" s="2">
        <f t="shared" si="80"/>
        <v>0</v>
      </c>
      <c r="AX58" s="2">
        <f t="shared" si="81"/>
        <v>0</v>
      </c>
      <c r="AY58" s="2">
        <f t="shared" si="82"/>
        <v>0</v>
      </c>
      <c r="AZ58" s="2">
        <f t="shared" si="83"/>
        <v>0</v>
      </c>
      <c r="BA58" s="2">
        <f t="shared" si="84"/>
        <v>0</v>
      </c>
      <c r="BB58" s="2">
        <f t="shared" si="85"/>
        <v>0</v>
      </c>
      <c r="BC58" s="2">
        <f t="shared" si="86"/>
        <v>0</v>
      </c>
      <c r="BD58" s="2">
        <f t="shared" si="87"/>
        <v>0</v>
      </c>
      <c r="BE58" s="2">
        <f t="shared" si="88"/>
        <v>0</v>
      </c>
      <c r="BF58" s="2">
        <f t="shared" si="89"/>
        <v>0</v>
      </c>
      <c r="BG58" s="2">
        <f t="shared" si="90"/>
        <v>0</v>
      </c>
      <c r="BH58" s="2">
        <f t="shared" si="91"/>
        <v>0</v>
      </c>
      <c r="BI58" s="2">
        <f t="shared" si="92"/>
        <v>0</v>
      </c>
      <c r="BJ58" s="2">
        <f t="shared" si="93"/>
        <v>0</v>
      </c>
      <c r="BK58" s="2">
        <f t="shared" si="94"/>
        <v>0</v>
      </c>
      <c r="BL58" s="2">
        <f t="shared" si="95"/>
        <v>0</v>
      </c>
    </row>
    <row r="59" spans="3:64" x14ac:dyDescent="0.15">
      <c r="C59" s="2">
        <v>54</v>
      </c>
      <c r="D59" s="2">
        <f>ROUND('[1]资源-铁'!DQ59,-4)</f>
        <v>0</v>
      </c>
      <c r="E59" s="2">
        <f>ROUND('[1]资源-铁'!DR59,-4)</f>
        <v>0</v>
      </c>
      <c r="F59" s="2">
        <f>ROUND('[1]资源-铁'!DS59,-4)</f>
        <v>0</v>
      </c>
      <c r="G59" s="2">
        <f>ROUND('[1]资源-铁'!DT59,-4)</f>
        <v>0</v>
      </c>
      <c r="H59" s="2">
        <f>ROUND('[1]资源-铁'!DU59,-4)</f>
        <v>0</v>
      </c>
      <c r="I59" s="2">
        <f>ROUND('[1]资源-铁'!DV59,-4)</f>
        <v>0</v>
      </c>
      <c r="J59" s="2">
        <f>ROUND('[1]资源-铁'!DW59,-4)</f>
        <v>0</v>
      </c>
      <c r="K59" s="2">
        <f>ROUND('[1]资源-铁'!DX59,-4)</f>
        <v>0</v>
      </c>
      <c r="L59" s="2">
        <f>ROUND('[1]资源-铁'!DY59,-4)</f>
        <v>0</v>
      </c>
      <c r="M59" s="2">
        <f>ROUND('[1]资源-铁'!DZ59,-4)</f>
        <v>0</v>
      </c>
      <c r="N59" s="2">
        <f>ROUND('[1]资源-铁'!EA59,-4)</f>
        <v>0</v>
      </c>
      <c r="O59" s="2">
        <f>ROUND('[1]资源-铁'!EB59,-4)</f>
        <v>0</v>
      </c>
      <c r="P59" s="2">
        <f>ROUND('[1]资源-铁'!EC59,-4)</f>
        <v>0</v>
      </c>
      <c r="Q59" s="2">
        <f>ROUND('[1]资源-铁'!ED59,-4)</f>
        <v>0</v>
      </c>
      <c r="R59" s="2">
        <f>ROUND('[1]资源-铁'!EE59,-4)</f>
        <v>0</v>
      </c>
      <c r="S59" s="2">
        <f>ROUND('[1]资源-铁'!EF59,-4)</f>
        <v>0</v>
      </c>
      <c r="T59" s="2">
        <f>ROUND('[1]资源-铁'!EG59,-4)</f>
        <v>0</v>
      </c>
      <c r="U59" s="2">
        <f>ROUND('[1]资源-铁'!EH59,-4)</f>
        <v>0</v>
      </c>
      <c r="V59" s="2">
        <f>ROUND('[1]资源-铁'!EI59,-4)</f>
        <v>0</v>
      </c>
      <c r="X59" s="2">
        <v>54</v>
      </c>
      <c r="Y59" s="2">
        <f t="shared" si="58"/>
        <v>0</v>
      </c>
      <c r="Z59" s="2">
        <f t="shared" si="59"/>
        <v>0</v>
      </c>
      <c r="AA59" s="2">
        <f t="shared" si="60"/>
        <v>0</v>
      </c>
      <c r="AB59" s="2">
        <f t="shared" si="61"/>
        <v>0</v>
      </c>
      <c r="AC59" s="2">
        <f t="shared" si="62"/>
        <v>0</v>
      </c>
      <c r="AD59" s="2">
        <f t="shared" si="63"/>
        <v>0</v>
      </c>
      <c r="AE59" s="2">
        <f t="shared" si="64"/>
        <v>0</v>
      </c>
      <c r="AF59" s="2">
        <f t="shared" si="65"/>
        <v>0</v>
      </c>
      <c r="AG59" s="2">
        <f t="shared" si="66"/>
        <v>0</v>
      </c>
      <c r="AH59" s="2">
        <f t="shared" si="67"/>
        <v>0</v>
      </c>
      <c r="AI59" s="2">
        <f t="shared" si="68"/>
        <v>0</v>
      </c>
      <c r="AJ59" s="2">
        <f t="shared" si="69"/>
        <v>0</v>
      </c>
      <c r="AK59" s="2">
        <f t="shared" si="70"/>
        <v>0</v>
      </c>
      <c r="AL59" s="2">
        <f t="shared" si="71"/>
        <v>0</v>
      </c>
      <c r="AM59" s="2">
        <f t="shared" si="72"/>
        <v>0</v>
      </c>
      <c r="AN59" s="2">
        <f t="shared" si="73"/>
        <v>0</v>
      </c>
      <c r="AO59" s="2">
        <f t="shared" si="74"/>
        <v>0</v>
      </c>
      <c r="AP59" s="2">
        <f t="shared" si="75"/>
        <v>0</v>
      </c>
      <c r="AQ59" s="2">
        <f t="shared" si="76"/>
        <v>0</v>
      </c>
      <c r="AS59" s="2">
        <v>54</v>
      </c>
      <c r="AT59" s="2">
        <f t="shared" si="77"/>
        <v>0</v>
      </c>
      <c r="AU59" s="2">
        <f t="shared" si="78"/>
        <v>0</v>
      </c>
      <c r="AV59" s="2">
        <f t="shared" si="79"/>
        <v>0</v>
      </c>
      <c r="AW59" s="2">
        <f t="shared" si="80"/>
        <v>0</v>
      </c>
      <c r="AX59" s="2">
        <f t="shared" si="81"/>
        <v>0</v>
      </c>
      <c r="AY59" s="2">
        <f t="shared" si="82"/>
        <v>0</v>
      </c>
      <c r="AZ59" s="2">
        <f t="shared" si="83"/>
        <v>0</v>
      </c>
      <c r="BA59" s="2">
        <f t="shared" si="84"/>
        <v>0</v>
      </c>
      <c r="BB59" s="2">
        <f t="shared" si="85"/>
        <v>0</v>
      </c>
      <c r="BC59" s="2">
        <f t="shared" si="86"/>
        <v>0</v>
      </c>
      <c r="BD59" s="2">
        <f t="shared" si="87"/>
        <v>0</v>
      </c>
      <c r="BE59" s="2">
        <f t="shared" si="88"/>
        <v>0</v>
      </c>
      <c r="BF59" s="2">
        <f t="shared" si="89"/>
        <v>0</v>
      </c>
      <c r="BG59" s="2">
        <f t="shared" si="90"/>
        <v>0</v>
      </c>
      <c r="BH59" s="2">
        <f t="shared" si="91"/>
        <v>0</v>
      </c>
      <c r="BI59" s="2">
        <f t="shared" si="92"/>
        <v>0</v>
      </c>
      <c r="BJ59" s="2">
        <f t="shared" si="93"/>
        <v>0</v>
      </c>
      <c r="BK59" s="2">
        <f t="shared" si="94"/>
        <v>0</v>
      </c>
      <c r="BL59" s="2">
        <f t="shared" si="95"/>
        <v>0</v>
      </c>
    </row>
    <row r="60" spans="3:64" x14ac:dyDescent="0.15">
      <c r="C60" s="2">
        <v>55</v>
      </c>
      <c r="D60" s="2">
        <f>ROUND('[1]资源-铁'!DQ60,-4)</f>
        <v>0</v>
      </c>
      <c r="E60" s="2">
        <f>ROUND('[1]资源-铁'!DR60,-4)</f>
        <v>0</v>
      </c>
      <c r="F60" s="2">
        <f>ROUND('[1]资源-铁'!DS60,-4)</f>
        <v>0</v>
      </c>
      <c r="G60" s="2">
        <f>ROUND('[1]资源-铁'!DT60,-4)</f>
        <v>0</v>
      </c>
      <c r="H60" s="2">
        <f>ROUND('[1]资源-铁'!DU60,-4)</f>
        <v>0</v>
      </c>
      <c r="I60" s="2">
        <f>ROUND('[1]资源-铁'!DV60,-4)</f>
        <v>0</v>
      </c>
      <c r="J60" s="2">
        <f>ROUND('[1]资源-铁'!DW60,-4)</f>
        <v>0</v>
      </c>
      <c r="K60" s="2">
        <f>ROUND('[1]资源-铁'!DX60,-4)</f>
        <v>0</v>
      </c>
      <c r="L60" s="2">
        <f>ROUND('[1]资源-铁'!DY60,-4)</f>
        <v>0</v>
      </c>
      <c r="M60" s="2">
        <f>ROUND('[1]资源-铁'!DZ60,-4)</f>
        <v>0</v>
      </c>
      <c r="N60" s="2">
        <f>ROUND('[1]资源-铁'!EA60,-4)</f>
        <v>0</v>
      </c>
      <c r="O60" s="2">
        <f>ROUND('[1]资源-铁'!EB60,-4)</f>
        <v>0</v>
      </c>
      <c r="P60" s="2">
        <f>ROUND('[1]资源-铁'!EC60,-4)</f>
        <v>0</v>
      </c>
      <c r="Q60" s="2">
        <f>ROUND('[1]资源-铁'!ED60,-4)</f>
        <v>0</v>
      </c>
      <c r="R60" s="2">
        <f>ROUND('[1]资源-铁'!EE60,-4)</f>
        <v>0</v>
      </c>
      <c r="S60" s="2">
        <f>ROUND('[1]资源-铁'!EF60,-4)</f>
        <v>0</v>
      </c>
      <c r="T60" s="2">
        <f>ROUND('[1]资源-铁'!EG60,-4)</f>
        <v>0</v>
      </c>
      <c r="U60" s="2">
        <f>ROUND('[1]资源-铁'!EH60,-4)</f>
        <v>0</v>
      </c>
      <c r="V60" s="2">
        <f>ROUND('[1]资源-铁'!EI60,-4)</f>
        <v>0</v>
      </c>
      <c r="X60" s="2">
        <v>55</v>
      </c>
      <c r="Y60" s="2">
        <f t="shared" si="58"/>
        <v>0</v>
      </c>
      <c r="Z60" s="2">
        <f t="shared" si="59"/>
        <v>0</v>
      </c>
      <c r="AA60" s="2">
        <f t="shared" si="60"/>
        <v>0</v>
      </c>
      <c r="AB60" s="2">
        <f t="shared" si="61"/>
        <v>0</v>
      </c>
      <c r="AC60" s="2">
        <f t="shared" si="62"/>
        <v>0</v>
      </c>
      <c r="AD60" s="2">
        <f t="shared" si="63"/>
        <v>0</v>
      </c>
      <c r="AE60" s="2">
        <f t="shared" si="64"/>
        <v>0</v>
      </c>
      <c r="AF60" s="2">
        <f t="shared" si="65"/>
        <v>0</v>
      </c>
      <c r="AG60" s="2">
        <f t="shared" si="66"/>
        <v>0</v>
      </c>
      <c r="AH60" s="2">
        <f t="shared" si="67"/>
        <v>0</v>
      </c>
      <c r="AI60" s="2">
        <f t="shared" si="68"/>
        <v>0</v>
      </c>
      <c r="AJ60" s="2">
        <f t="shared" si="69"/>
        <v>0</v>
      </c>
      <c r="AK60" s="2">
        <f t="shared" si="70"/>
        <v>0</v>
      </c>
      <c r="AL60" s="2">
        <f t="shared" si="71"/>
        <v>0</v>
      </c>
      <c r="AM60" s="2">
        <f t="shared" si="72"/>
        <v>0</v>
      </c>
      <c r="AN60" s="2">
        <f t="shared" si="73"/>
        <v>0</v>
      </c>
      <c r="AO60" s="2">
        <f t="shared" si="74"/>
        <v>0</v>
      </c>
      <c r="AP60" s="2">
        <f t="shared" si="75"/>
        <v>0</v>
      </c>
      <c r="AQ60" s="2">
        <f t="shared" si="76"/>
        <v>0</v>
      </c>
      <c r="AS60" s="2">
        <v>55</v>
      </c>
      <c r="AT60" s="2">
        <f t="shared" si="77"/>
        <v>0</v>
      </c>
      <c r="AU60" s="2">
        <f t="shared" si="78"/>
        <v>0</v>
      </c>
      <c r="AV60" s="2">
        <f t="shared" si="79"/>
        <v>0</v>
      </c>
      <c r="AW60" s="2">
        <f t="shared" si="80"/>
        <v>0</v>
      </c>
      <c r="AX60" s="2">
        <f t="shared" si="81"/>
        <v>0</v>
      </c>
      <c r="AY60" s="2">
        <f t="shared" si="82"/>
        <v>0</v>
      </c>
      <c r="AZ60" s="2">
        <f t="shared" si="83"/>
        <v>0</v>
      </c>
      <c r="BA60" s="2">
        <f t="shared" si="84"/>
        <v>0</v>
      </c>
      <c r="BB60" s="2">
        <f t="shared" si="85"/>
        <v>0</v>
      </c>
      <c r="BC60" s="2">
        <f t="shared" si="86"/>
        <v>0</v>
      </c>
      <c r="BD60" s="2">
        <f t="shared" si="87"/>
        <v>0</v>
      </c>
      <c r="BE60" s="2">
        <f t="shared" si="88"/>
        <v>0</v>
      </c>
      <c r="BF60" s="2">
        <f t="shared" si="89"/>
        <v>0</v>
      </c>
      <c r="BG60" s="2">
        <f t="shared" si="90"/>
        <v>0</v>
      </c>
      <c r="BH60" s="2">
        <f t="shared" si="91"/>
        <v>0</v>
      </c>
      <c r="BI60" s="2">
        <f t="shared" si="92"/>
        <v>0</v>
      </c>
      <c r="BJ60" s="2">
        <f t="shared" si="93"/>
        <v>0</v>
      </c>
      <c r="BK60" s="2">
        <f t="shared" si="94"/>
        <v>0</v>
      </c>
      <c r="BL60" s="2">
        <f t="shared" si="95"/>
        <v>0</v>
      </c>
    </row>
    <row r="61" spans="3:64" x14ac:dyDescent="0.15">
      <c r="C61" s="2">
        <v>56</v>
      </c>
      <c r="D61" s="2">
        <f>ROUND('[1]资源-铁'!DQ61,-4)</f>
        <v>0</v>
      </c>
      <c r="E61" s="2">
        <f>ROUND('[1]资源-铁'!DR61,-4)</f>
        <v>0</v>
      </c>
      <c r="F61" s="2">
        <f>ROUND('[1]资源-铁'!DS61,-4)</f>
        <v>0</v>
      </c>
      <c r="G61" s="2">
        <f>ROUND('[1]资源-铁'!DT61,-4)</f>
        <v>0</v>
      </c>
      <c r="H61" s="2">
        <f>ROUND('[1]资源-铁'!DU61,-4)</f>
        <v>0</v>
      </c>
      <c r="I61" s="2">
        <f>ROUND('[1]资源-铁'!DV61,-4)</f>
        <v>0</v>
      </c>
      <c r="J61" s="2">
        <f>ROUND('[1]资源-铁'!DW61,-4)</f>
        <v>0</v>
      </c>
      <c r="K61" s="2">
        <f>ROUND('[1]资源-铁'!DX61,-4)</f>
        <v>0</v>
      </c>
      <c r="L61" s="2">
        <f>ROUND('[1]资源-铁'!DY61,-4)</f>
        <v>0</v>
      </c>
      <c r="M61" s="2">
        <f>ROUND('[1]资源-铁'!DZ61,-4)</f>
        <v>0</v>
      </c>
      <c r="N61" s="2">
        <f>ROUND('[1]资源-铁'!EA61,-4)</f>
        <v>0</v>
      </c>
      <c r="O61" s="2">
        <f>ROUND('[1]资源-铁'!EB61,-4)</f>
        <v>0</v>
      </c>
      <c r="P61" s="2">
        <f>ROUND('[1]资源-铁'!EC61,-4)</f>
        <v>0</v>
      </c>
      <c r="Q61" s="2">
        <f>ROUND('[1]资源-铁'!ED61,-4)</f>
        <v>0</v>
      </c>
      <c r="R61" s="2">
        <f>ROUND('[1]资源-铁'!EE61,-4)</f>
        <v>0</v>
      </c>
      <c r="S61" s="2">
        <f>ROUND('[1]资源-铁'!EF61,-4)</f>
        <v>0</v>
      </c>
      <c r="T61" s="2">
        <f>ROUND('[1]资源-铁'!EG61,-4)</f>
        <v>0</v>
      </c>
      <c r="U61" s="2">
        <f>ROUND('[1]资源-铁'!EH61,-4)</f>
        <v>0</v>
      </c>
      <c r="V61" s="2">
        <f>ROUND('[1]资源-铁'!EI61,-4)</f>
        <v>0</v>
      </c>
      <c r="X61" s="2">
        <v>56</v>
      </c>
      <c r="Y61" s="2">
        <f t="shared" si="58"/>
        <v>0</v>
      </c>
      <c r="Z61" s="2">
        <f t="shared" si="59"/>
        <v>0</v>
      </c>
      <c r="AA61" s="2">
        <f t="shared" si="60"/>
        <v>0</v>
      </c>
      <c r="AB61" s="2">
        <f t="shared" si="61"/>
        <v>0</v>
      </c>
      <c r="AC61" s="2">
        <f t="shared" si="62"/>
        <v>0</v>
      </c>
      <c r="AD61" s="2">
        <f t="shared" si="63"/>
        <v>0</v>
      </c>
      <c r="AE61" s="2">
        <f t="shared" si="64"/>
        <v>0</v>
      </c>
      <c r="AF61" s="2">
        <f t="shared" si="65"/>
        <v>0</v>
      </c>
      <c r="AG61" s="2">
        <f t="shared" si="66"/>
        <v>0</v>
      </c>
      <c r="AH61" s="2">
        <f t="shared" si="67"/>
        <v>0</v>
      </c>
      <c r="AI61" s="2">
        <f t="shared" si="68"/>
        <v>0</v>
      </c>
      <c r="AJ61" s="2">
        <f t="shared" si="69"/>
        <v>0</v>
      </c>
      <c r="AK61" s="2">
        <f t="shared" si="70"/>
        <v>0</v>
      </c>
      <c r="AL61" s="2">
        <f t="shared" si="71"/>
        <v>0</v>
      </c>
      <c r="AM61" s="2">
        <f t="shared" si="72"/>
        <v>0</v>
      </c>
      <c r="AN61" s="2">
        <f t="shared" si="73"/>
        <v>0</v>
      </c>
      <c r="AO61" s="2">
        <f t="shared" si="74"/>
        <v>0</v>
      </c>
      <c r="AP61" s="2">
        <f t="shared" si="75"/>
        <v>0</v>
      </c>
      <c r="AQ61" s="2">
        <f t="shared" si="76"/>
        <v>0</v>
      </c>
      <c r="AS61" s="2">
        <v>56</v>
      </c>
      <c r="AT61" s="2">
        <f t="shared" si="77"/>
        <v>0</v>
      </c>
      <c r="AU61" s="2">
        <f t="shared" si="78"/>
        <v>0</v>
      </c>
      <c r="AV61" s="2">
        <f t="shared" si="79"/>
        <v>0</v>
      </c>
      <c r="AW61" s="2">
        <f t="shared" si="80"/>
        <v>0</v>
      </c>
      <c r="AX61" s="2">
        <f t="shared" si="81"/>
        <v>0</v>
      </c>
      <c r="AY61" s="2">
        <f t="shared" si="82"/>
        <v>0</v>
      </c>
      <c r="AZ61" s="2">
        <f t="shared" si="83"/>
        <v>0</v>
      </c>
      <c r="BA61" s="2">
        <f t="shared" si="84"/>
        <v>0</v>
      </c>
      <c r="BB61" s="2">
        <f t="shared" si="85"/>
        <v>0</v>
      </c>
      <c r="BC61" s="2">
        <f t="shared" si="86"/>
        <v>0</v>
      </c>
      <c r="BD61" s="2">
        <f t="shared" si="87"/>
        <v>0</v>
      </c>
      <c r="BE61" s="2">
        <f t="shared" si="88"/>
        <v>0</v>
      </c>
      <c r="BF61" s="2">
        <f t="shared" si="89"/>
        <v>0</v>
      </c>
      <c r="BG61" s="2">
        <f t="shared" si="90"/>
        <v>0</v>
      </c>
      <c r="BH61" s="2">
        <f t="shared" si="91"/>
        <v>0</v>
      </c>
      <c r="BI61" s="2">
        <f t="shared" si="92"/>
        <v>0</v>
      </c>
      <c r="BJ61" s="2">
        <f t="shared" si="93"/>
        <v>0</v>
      </c>
      <c r="BK61" s="2">
        <f t="shared" si="94"/>
        <v>0</v>
      </c>
      <c r="BL61" s="2">
        <f t="shared" si="95"/>
        <v>0</v>
      </c>
    </row>
    <row r="62" spans="3:64" x14ac:dyDescent="0.15">
      <c r="C62" s="2">
        <v>57</v>
      </c>
      <c r="D62" s="2">
        <f>ROUND('[1]资源-铁'!DQ62,-4)</f>
        <v>0</v>
      </c>
      <c r="E62" s="2">
        <f>ROUND('[1]资源-铁'!DR62,-4)</f>
        <v>0</v>
      </c>
      <c r="F62" s="2">
        <f>ROUND('[1]资源-铁'!DS62,-4)</f>
        <v>0</v>
      </c>
      <c r="G62" s="2">
        <f>ROUND('[1]资源-铁'!DT62,-4)</f>
        <v>0</v>
      </c>
      <c r="H62" s="2">
        <f>ROUND('[1]资源-铁'!DU62,-4)</f>
        <v>0</v>
      </c>
      <c r="I62" s="2">
        <f>ROUND('[1]资源-铁'!DV62,-4)</f>
        <v>0</v>
      </c>
      <c r="J62" s="2">
        <f>ROUND('[1]资源-铁'!DW62,-4)</f>
        <v>0</v>
      </c>
      <c r="K62" s="2">
        <f>ROUND('[1]资源-铁'!DX62,-4)</f>
        <v>0</v>
      </c>
      <c r="L62" s="2">
        <f>ROUND('[1]资源-铁'!DY62,-4)</f>
        <v>0</v>
      </c>
      <c r="M62" s="2">
        <f>ROUND('[1]资源-铁'!DZ62,-4)</f>
        <v>0</v>
      </c>
      <c r="N62" s="2">
        <f>ROUND('[1]资源-铁'!EA62,-4)</f>
        <v>0</v>
      </c>
      <c r="O62" s="2">
        <f>ROUND('[1]资源-铁'!EB62,-4)</f>
        <v>0</v>
      </c>
      <c r="P62" s="2">
        <f>ROUND('[1]资源-铁'!EC62,-4)</f>
        <v>0</v>
      </c>
      <c r="Q62" s="2">
        <f>ROUND('[1]资源-铁'!ED62,-4)</f>
        <v>0</v>
      </c>
      <c r="R62" s="2">
        <f>ROUND('[1]资源-铁'!EE62,-4)</f>
        <v>0</v>
      </c>
      <c r="S62" s="2">
        <f>ROUND('[1]资源-铁'!EF62,-4)</f>
        <v>0</v>
      </c>
      <c r="T62" s="2">
        <f>ROUND('[1]资源-铁'!EG62,-4)</f>
        <v>0</v>
      </c>
      <c r="U62" s="2">
        <f>ROUND('[1]资源-铁'!EH62,-4)</f>
        <v>0</v>
      </c>
      <c r="V62" s="2">
        <f>ROUND('[1]资源-铁'!EI62,-4)</f>
        <v>0</v>
      </c>
      <c r="X62" s="2">
        <v>57</v>
      </c>
      <c r="Y62" s="2">
        <f t="shared" si="58"/>
        <v>0</v>
      </c>
      <c r="Z62" s="2">
        <f t="shared" si="59"/>
        <v>0</v>
      </c>
      <c r="AA62" s="2">
        <f t="shared" si="60"/>
        <v>0</v>
      </c>
      <c r="AB62" s="2">
        <f t="shared" si="61"/>
        <v>0</v>
      </c>
      <c r="AC62" s="2">
        <f t="shared" si="62"/>
        <v>0</v>
      </c>
      <c r="AD62" s="2">
        <f t="shared" si="63"/>
        <v>0</v>
      </c>
      <c r="AE62" s="2">
        <f t="shared" si="64"/>
        <v>0</v>
      </c>
      <c r="AF62" s="2">
        <f t="shared" si="65"/>
        <v>0</v>
      </c>
      <c r="AG62" s="2">
        <f t="shared" si="66"/>
        <v>0</v>
      </c>
      <c r="AH62" s="2">
        <f t="shared" si="67"/>
        <v>0</v>
      </c>
      <c r="AI62" s="2">
        <f t="shared" si="68"/>
        <v>0</v>
      </c>
      <c r="AJ62" s="2">
        <f t="shared" si="69"/>
        <v>0</v>
      </c>
      <c r="AK62" s="2">
        <f t="shared" si="70"/>
        <v>0</v>
      </c>
      <c r="AL62" s="2">
        <f t="shared" si="71"/>
        <v>0</v>
      </c>
      <c r="AM62" s="2">
        <f t="shared" si="72"/>
        <v>0</v>
      </c>
      <c r="AN62" s="2">
        <f t="shared" si="73"/>
        <v>0</v>
      </c>
      <c r="AO62" s="2">
        <f t="shared" si="74"/>
        <v>0</v>
      </c>
      <c r="AP62" s="2">
        <f t="shared" si="75"/>
        <v>0</v>
      </c>
      <c r="AQ62" s="2">
        <f t="shared" si="76"/>
        <v>0</v>
      </c>
      <c r="AS62" s="2">
        <v>57</v>
      </c>
      <c r="AT62" s="2">
        <f t="shared" si="77"/>
        <v>0</v>
      </c>
      <c r="AU62" s="2">
        <f t="shared" si="78"/>
        <v>0</v>
      </c>
      <c r="AV62" s="2">
        <f t="shared" si="79"/>
        <v>0</v>
      </c>
      <c r="AW62" s="2">
        <f t="shared" si="80"/>
        <v>0</v>
      </c>
      <c r="AX62" s="2">
        <f t="shared" si="81"/>
        <v>0</v>
      </c>
      <c r="AY62" s="2">
        <f t="shared" si="82"/>
        <v>0</v>
      </c>
      <c r="AZ62" s="2">
        <f t="shared" si="83"/>
        <v>0</v>
      </c>
      <c r="BA62" s="2">
        <f t="shared" si="84"/>
        <v>0</v>
      </c>
      <c r="BB62" s="2">
        <f t="shared" si="85"/>
        <v>0</v>
      </c>
      <c r="BC62" s="2">
        <f t="shared" si="86"/>
        <v>0</v>
      </c>
      <c r="BD62" s="2">
        <f t="shared" si="87"/>
        <v>0</v>
      </c>
      <c r="BE62" s="2">
        <f t="shared" si="88"/>
        <v>0</v>
      </c>
      <c r="BF62" s="2">
        <f t="shared" si="89"/>
        <v>0</v>
      </c>
      <c r="BG62" s="2">
        <f t="shared" si="90"/>
        <v>0</v>
      </c>
      <c r="BH62" s="2">
        <f t="shared" si="91"/>
        <v>0</v>
      </c>
      <c r="BI62" s="2">
        <f t="shared" si="92"/>
        <v>0</v>
      </c>
      <c r="BJ62" s="2">
        <f t="shared" si="93"/>
        <v>0</v>
      </c>
      <c r="BK62" s="2">
        <f t="shared" si="94"/>
        <v>0</v>
      </c>
      <c r="BL62" s="2">
        <f t="shared" si="95"/>
        <v>0</v>
      </c>
    </row>
    <row r="63" spans="3:64" x14ac:dyDescent="0.15">
      <c r="C63" s="2">
        <v>58</v>
      </c>
      <c r="D63" s="2">
        <f>ROUND('[1]资源-铁'!DQ63,-4)</f>
        <v>0</v>
      </c>
      <c r="E63" s="2">
        <f>ROUND('[1]资源-铁'!DR63,-4)</f>
        <v>0</v>
      </c>
      <c r="F63" s="2">
        <f>ROUND('[1]资源-铁'!DS63,-4)</f>
        <v>0</v>
      </c>
      <c r="G63" s="2">
        <f>ROUND('[1]资源-铁'!DT63,-4)</f>
        <v>0</v>
      </c>
      <c r="H63" s="2">
        <f>ROUND('[1]资源-铁'!DU63,-4)</f>
        <v>0</v>
      </c>
      <c r="I63" s="2">
        <f>ROUND('[1]资源-铁'!DV63,-4)</f>
        <v>0</v>
      </c>
      <c r="J63" s="2">
        <f>ROUND('[1]资源-铁'!DW63,-4)</f>
        <v>0</v>
      </c>
      <c r="K63" s="2">
        <f>ROUND('[1]资源-铁'!DX63,-4)</f>
        <v>0</v>
      </c>
      <c r="L63" s="2">
        <f>ROUND('[1]资源-铁'!DY63,-4)</f>
        <v>0</v>
      </c>
      <c r="M63" s="2">
        <f>ROUND('[1]资源-铁'!DZ63,-4)</f>
        <v>0</v>
      </c>
      <c r="N63" s="2">
        <f>ROUND('[1]资源-铁'!EA63,-4)</f>
        <v>0</v>
      </c>
      <c r="O63" s="2">
        <f>ROUND('[1]资源-铁'!EB63,-4)</f>
        <v>0</v>
      </c>
      <c r="P63" s="2">
        <f>ROUND('[1]资源-铁'!EC63,-4)</f>
        <v>0</v>
      </c>
      <c r="Q63" s="2">
        <f>ROUND('[1]资源-铁'!ED63,-4)</f>
        <v>0</v>
      </c>
      <c r="R63" s="2">
        <f>ROUND('[1]资源-铁'!EE63,-4)</f>
        <v>0</v>
      </c>
      <c r="S63" s="2">
        <f>ROUND('[1]资源-铁'!EF63,-4)</f>
        <v>0</v>
      </c>
      <c r="T63" s="2">
        <f>ROUND('[1]资源-铁'!EG63,-4)</f>
        <v>0</v>
      </c>
      <c r="U63" s="2">
        <f>ROUND('[1]资源-铁'!EH63,-4)</f>
        <v>0</v>
      </c>
      <c r="V63" s="2">
        <f>ROUND('[1]资源-铁'!EI63,-4)</f>
        <v>0</v>
      </c>
      <c r="X63" s="2">
        <v>58</v>
      </c>
      <c r="Y63" s="2">
        <f t="shared" si="58"/>
        <v>0</v>
      </c>
      <c r="Z63" s="2">
        <f t="shared" si="59"/>
        <v>0</v>
      </c>
      <c r="AA63" s="2">
        <f t="shared" si="60"/>
        <v>0</v>
      </c>
      <c r="AB63" s="2">
        <f t="shared" si="61"/>
        <v>0</v>
      </c>
      <c r="AC63" s="2">
        <f t="shared" si="62"/>
        <v>0</v>
      </c>
      <c r="AD63" s="2">
        <f t="shared" si="63"/>
        <v>0</v>
      </c>
      <c r="AE63" s="2">
        <f t="shared" si="64"/>
        <v>0</v>
      </c>
      <c r="AF63" s="2">
        <f t="shared" si="65"/>
        <v>0</v>
      </c>
      <c r="AG63" s="2">
        <f t="shared" si="66"/>
        <v>0</v>
      </c>
      <c r="AH63" s="2">
        <f t="shared" si="67"/>
        <v>0</v>
      </c>
      <c r="AI63" s="2">
        <f t="shared" si="68"/>
        <v>0</v>
      </c>
      <c r="AJ63" s="2">
        <f t="shared" si="69"/>
        <v>0</v>
      </c>
      <c r="AK63" s="2">
        <f t="shared" si="70"/>
        <v>0</v>
      </c>
      <c r="AL63" s="2">
        <f t="shared" si="71"/>
        <v>0</v>
      </c>
      <c r="AM63" s="2">
        <f t="shared" si="72"/>
        <v>0</v>
      </c>
      <c r="AN63" s="2">
        <f t="shared" si="73"/>
        <v>0</v>
      </c>
      <c r="AO63" s="2">
        <f t="shared" si="74"/>
        <v>0</v>
      </c>
      <c r="AP63" s="2">
        <f t="shared" si="75"/>
        <v>0</v>
      </c>
      <c r="AQ63" s="2">
        <f t="shared" si="76"/>
        <v>0</v>
      </c>
      <c r="AS63" s="2">
        <v>58</v>
      </c>
      <c r="AT63" s="2">
        <f t="shared" si="77"/>
        <v>0</v>
      </c>
      <c r="AU63" s="2">
        <f t="shared" si="78"/>
        <v>0</v>
      </c>
      <c r="AV63" s="2">
        <f t="shared" si="79"/>
        <v>0</v>
      </c>
      <c r="AW63" s="2">
        <f t="shared" si="80"/>
        <v>0</v>
      </c>
      <c r="AX63" s="2">
        <f t="shared" si="81"/>
        <v>0</v>
      </c>
      <c r="AY63" s="2">
        <f t="shared" si="82"/>
        <v>0</v>
      </c>
      <c r="AZ63" s="2">
        <f t="shared" si="83"/>
        <v>0</v>
      </c>
      <c r="BA63" s="2">
        <f t="shared" si="84"/>
        <v>0</v>
      </c>
      <c r="BB63" s="2">
        <f t="shared" si="85"/>
        <v>0</v>
      </c>
      <c r="BC63" s="2">
        <f t="shared" si="86"/>
        <v>0</v>
      </c>
      <c r="BD63" s="2">
        <f t="shared" si="87"/>
        <v>0</v>
      </c>
      <c r="BE63" s="2">
        <f t="shared" si="88"/>
        <v>0</v>
      </c>
      <c r="BF63" s="2">
        <f t="shared" si="89"/>
        <v>0</v>
      </c>
      <c r="BG63" s="2">
        <f t="shared" si="90"/>
        <v>0</v>
      </c>
      <c r="BH63" s="2">
        <f t="shared" si="91"/>
        <v>0</v>
      </c>
      <c r="BI63" s="2">
        <f t="shared" si="92"/>
        <v>0</v>
      </c>
      <c r="BJ63" s="2">
        <f t="shared" si="93"/>
        <v>0</v>
      </c>
      <c r="BK63" s="2">
        <f t="shared" si="94"/>
        <v>0</v>
      </c>
      <c r="BL63" s="2">
        <f t="shared" si="95"/>
        <v>0</v>
      </c>
    </row>
    <row r="64" spans="3:64" x14ac:dyDescent="0.15">
      <c r="C64" s="2">
        <v>59</v>
      </c>
      <c r="D64" s="2">
        <f>ROUND('[1]资源-铁'!DQ64,-4)</f>
        <v>0</v>
      </c>
      <c r="E64" s="2">
        <f>ROUND('[1]资源-铁'!DR64,-4)</f>
        <v>0</v>
      </c>
      <c r="F64" s="2">
        <f>ROUND('[1]资源-铁'!DS64,-4)</f>
        <v>0</v>
      </c>
      <c r="G64" s="2">
        <f>ROUND('[1]资源-铁'!DT64,-4)</f>
        <v>0</v>
      </c>
      <c r="H64" s="2">
        <f>ROUND('[1]资源-铁'!DU64,-4)</f>
        <v>0</v>
      </c>
      <c r="I64" s="2">
        <f>ROUND('[1]资源-铁'!DV64,-4)</f>
        <v>0</v>
      </c>
      <c r="J64" s="2">
        <f>ROUND('[1]资源-铁'!DW64,-4)</f>
        <v>0</v>
      </c>
      <c r="K64" s="2">
        <f>ROUND('[1]资源-铁'!DX64,-4)</f>
        <v>0</v>
      </c>
      <c r="L64" s="2">
        <f>ROUND('[1]资源-铁'!DY64,-4)</f>
        <v>0</v>
      </c>
      <c r="M64" s="2">
        <f>ROUND('[1]资源-铁'!DZ64,-4)</f>
        <v>0</v>
      </c>
      <c r="N64" s="2">
        <f>ROUND('[1]资源-铁'!EA64,-4)</f>
        <v>0</v>
      </c>
      <c r="O64" s="2">
        <f>ROUND('[1]资源-铁'!EB64,-4)</f>
        <v>0</v>
      </c>
      <c r="P64" s="2">
        <f>ROUND('[1]资源-铁'!EC64,-4)</f>
        <v>0</v>
      </c>
      <c r="Q64" s="2">
        <f>ROUND('[1]资源-铁'!ED64,-4)</f>
        <v>0</v>
      </c>
      <c r="R64" s="2">
        <f>ROUND('[1]资源-铁'!EE64,-4)</f>
        <v>0</v>
      </c>
      <c r="S64" s="2">
        <f>ROUND('[1]资源-铁'!EF64,-4)</f>
        <v>0</v>
      </c>
      <c r="T64" s="2">
        <f>ROUND('[1]资源-铁'!EG64,-4)</f>
        <v>0</v>
      </c>
      <c r="U64" s="2">
        <f>ROUND('[1]资源-铁'!EH64,-4)</f>
        <v>0</v>
      </c>
      <c r="V64" s="2">
        <f>ROUND('[1]资源-铁'!EI64,-4)</f>
        <v>0</v>
      </c>
      <c r="X64" s="2">
        <v>59</v>
      </c>
      <c r="Y64" s="2">
        <f t="shared" si="58"/>
        <v>0</v>
      </c>
      <c r="Z64" s="2">
        <f t="shared" si="59"/>
        <v>0</v>
      </c>
      <c r="AA64" s="2">
        <f t="shared" si="60"/>
        <v>0</v>
      </c>
      <c r="AB64" s="2">
        <f t="shared" si="61"/>
        <v>0</v>
      </c>
      <c r="AC64" s="2">
        <f t="shared" si="62"/>
        <v>0</v>
      </c>
      <c r="AD64" s="2">
        <f t="shared" si="63"/>
        <v>0</v>
      </c>
      <c r="AE64" s="2">
        <f t="shared" si="64"/>
        <v>0</v>
      </c>
      <c r="AF64" s="2">
        <f t="shared" si="65"/>
        <v>0</v>
      </c>
      <c r="AG64" s="2">
        <f t="shared" si="66"/>
        <v>0</v>
      </c>
      <c r="AH64" s="2">
        <f t="shared" si="67"/>
        <v>0</v>
      </c>
      <c r="AI64" s="2">
        <f t="shared" si="68"/>
        <v>0</v>
      </c>
      <c r="AJ64" s="2">
        <f t="shared" si="69"/>
        <v>0</v>
      </c>
      <c r="AK64" s="2">
        <f t="shared" si="70"/>
        <v>0</v>
      </c>
      <c r="AL64" s="2">
        <f t="shared" si="71"/>
        <v>0</v>
      </c>
      <c r="AM64" s="2">
        <f t="shared" si="72"/>
        <v>0</v>
      </c>
      <c r="AN64" s="2">
        <f t="shared" si="73"/>
        <v>0</v>
      </c>
      <c r="AO64" s="2">
        <f t="shared" si="74"/>
        <v>0</v>
      </c>
      <c r="AP64" s="2">
        <f t="shared" si="75"/>
        <v>0</v>
      </c>
      <c r="AQ64" s="2">
        <f t="shared" si="76"/>
        <v>0</v>
      </c>
      <c r="AS64" s="2">
        <v>59</v>
      </c>
      <c r="AT64" s="2">
        <f t="shared" si="77"/>
        <v>0</v>
      </c>
      <c r="AU64" s="2">
        <f t="shared" si="78"/>
        <v>0</v>
      </c>
      <c r="AV64" s="2">
        <f t="shared" si="79"/>
        <v>0</v>
      </c>
      <c r="AW64" s="2">
        <f t="shared" si="80"/>
        <v>0</v>
      </c>
      <c r="AX64" s="2">
        <f t="shared" si="81"/>
        <v>0</v>
      </c>
      <c r="AY64" s="2">
        <f t="shared" si="82"/>
        <v>0</v>
      </c>
      <c r="AZ64" s="2">
        <f t="shared" si="83"/>
        <v>0</v>
      </c>
      <c r="BA64" s="2">
        <f t="shared" si="84"/>
        <v>0</v>
      </c>
      <c r="BB64" s="2">
        <f t="shared" si="85"/>
        <v>0</v>
      </c>
      <c r="BC64" s="2">
        <f t="shared" si="86"/>
        <v>0</v>
      </c>
      <c r="BD64" s="2">
        <f t="shared" si="87"/>
        <v>0</v>
      </c>
      <c r="BE64" s="2">
        <f t="shared" si="88"/>
        <v>0</v>
      </c>
      <c r="BF64" s="2">
        <f t="shared" si="89"/>
        <v>0</v>
      </c>
      <c r="BG64" s="2">
        <f t="shared" si="90"/>
        <v>0</v>
      </c>
      <c r="BH64" s="2">
        <f t="shared" si="91"/>
        <v>0</v>
      </c>
      <c r="BI64" s="2">
        <f t="shared" si="92"/>
        <v>0</v>
      </c>
      <c r="BJ64" s="2">
        <f t="shared" si="93"/>
        <v>0</v>
      </c>
      <c r="BK64" s="2">
        <f t="shared" si="94"/>
        <v>0</v>
      </c>
      <c r="BL64" s="2">
        <f t="shared" si="95"/>
        <v>0</v>
      </c>
    </row>
    <row r="65" spans="3:64" x14ac:dyDescent="0.15">
      <c r="C65" s="2">
        <v>60</v>
      </c>
      <c r="D65" s="2">
        <f>ROUND('[1]资源-铁'!DQ65,-4)</f>
        <v>0</v>
      </c>
      <c r="E65" s="2">
        <f>ROUND('[1]资源-铁'!DR65,-4)</f>
        <v>0</v>
      </c>
      <c r="F65" s="2">
        <f>ROUND('[1]资源-铁'!DS65,-4)</f>
        <v>0</v>
      </c>
      <c r="G65" s="2">
        <f>ROUND('[1]资源-铁'!DT65,-4)</f>
        <v>0</v>
      </c>
      <c r="H65" s="2">
        <f>ROUND('[1]资源-铁'!DU65,-4)</f>
        <v>0</v>
      </c>
      <c r="I65" s="2">
        <f>ROUND('[1]资源-铁'!DV65,-4)</f>
        <v>0</v>
      </c>
      <c r="J65" s="2">
        <f>ROUND('[1]资源-铁'!DW65,-4)</f>
        <v>0</v>
      </c>
      <c r="K65" s="2">
        <f>ROUND('[1]资源-铁'!DX65,-4)</f>
        <v>0</v>
      </c>
      <c r="L65" s="2">
        <f>ROUND('[1]资源-铁'!DY65,-4)</f>
        <v>0</v>
      </c>
      <c r="M65" s="2">
        <f>ROUND('[1]资源-铁'!DZ65,-4)</f>
        <v>0</v>
      </c>
      <c r="N65" s="2">
        <f>ROUND('[1]资源-铁'!EA65,-4)</f>
        <v>0</v>
      </c>
      <c r="O65" s="2">
        <f>ROUND('[1]资源-铁'!EB65,-4)</f>
        <v>0</v>
      </c>
      <c r="P65" s="2">
        <f>ROUND('[1]资源-铁'!EC65,-4)</f>
        <v>0</v>
      </c>
      <c r="Q65" s="2">
        <f>ROUND('[1]资源-铁'!ED65,-4)</f>
        <v>0</v>
      </c>
      <c r="R65" s="2">
        <f>ROUND('[1]资源-铁'!EE65,-4)</f>
        <v>0</v>
      </c>
      <c r="S65" s="2">
        <f>ROUND('[1]资源-铁'!EF65,-4)</f>
        <v>0</v>
      </c>
      <c r="T65" s="2">
        <f>ROUND('[1]资源-铁'!EG65,-4)</f>
        <v>0</v>
      </c>
      <c r="U65" s="2">
        <f>ROUND('[1]资源-铁'!EH65,-4)</f>
        <v>0</v>
      </c>
      <c r="V65" s="2">
        <f>ROUND('[1]资源-铁'!EI65,-4)</f>
        <v>0</v>
      </c>
      <c r="X65" s="2">
        <v>60</v>
      </c>
      <c r="Y65" s="2">
        <f t="shared" si="58"/>
        <v>0</v>
      </c>
      <c r="Z65" s="2">
        <f t="shared" si="59"/>
        <v>0</v>
      </c>
      <c r="AA65" s="2">
        <f t="shared" si="60"/>
        <v>0</v>
      </c>
      <c r="AB65" s="2">
        <f t="shared" si="61"/>
        <v>0</v>
      </c>
      <c r="AC65" s="2">
        <f t="shared" si="62"/>
        <v>0</v>
      </c>
      <c r="AD65" s="2">
        <f t="shared" si="63"/>
        <v>0</v>
      </c>
      <c r="AE65" s="2">
        <f t="shared" si="64"/>
        <v>0</v>
      </c>
      <c r="AF65" s="2">
        <f t="shared" si="65"/>
        <v>0</v>
      </c>
      <c r="AG65" s="2">
        <f t="shared" si="66"/>
        <v>0</v>
      </c>
      <c r="AH65" s="2">
        <f t="shared" si="67"/>
        <v>0</v>
      </c>
      <c r="AI65" s="2">
        <f t="shared" si="68"/>
        <v>0</v>
      </c>
      <c r="AJ65" s="2">
        <f t="shared" si="69"/>
        <v>0</v>
      </c>
      <c r="AK65" s="2">
        <f t="shared" si="70"/>
        <v>0</v>
      </c>
      <c r="AL65" s="2">
        <f t="shared" si="71"/>
        <v>0</v>
      </c>
      <c r="AM65" s="2">
        <f t="shared" si="72"/>
        <v>0</v>
      </c>
      <c r="AN65" s="2">
        <f t="shared" si="73"/>
        <v>0</v>
      </c>
      <c r="AO65" s="2">
        <f t="shared" si="74"/>
        <v>0</v>
      </c>
      <c r="AP65" s="2">
        <f t="shared" si="75"/>
        <v>0</v>
      </c>
      <c r="AQ65" s="2">
        <f t="shared" si="76"/>
        <v>0</v>
      </c>
      <c r="AS65" s="2">
        <v>60</v>
      </c>
      <c r="AT65" s="2">
        <f t="shared" si="77"/>
        <v>0</v>
      </c>
      <c r="AU65" s="2">
        <f t="shared" si="78"/>
        <v>0</v>
      </c>
      <c r="AV65" s="2">
        <f t="shared" si="79"/>
        <v>0</v>
      </c>
      <c r="AW65" s="2">
        <f t="shared" si="80"/>
        <v>0</v>
      </c>
      <c r="AX65" s="2">
        <f t="shared" si="81"/>
        <v>0</v>
      </c>
      <c r="AY65" s="2">
        <f t="shared" si="82"/>
        <v>0</v>
      </c>
      <c r="AZ65" s="2">
        <f t="shared" si="83"/>
        <v>0</v>
      </c>
      <c r="BA65" s="2">
        <f t="shared" si="84"/>
        <v>0</v>
      </c>
      <c r="BB65" s="2">
        <f t="shared" si="85"/>
        <v>0</v>
      </c>
      <c r="BC65" s="2">
        <f t="shared" si="86"/>
        <v>0</v>
      </c>
      <c r="BD65" s="2">
        <f t="shared" si="87"/>
        <v>0</v>
      </c>
      <c r="BE65" s="2">
        <f t="shared" si="88"/>
        <v>0</v>
      </c>
      <c r="BF65" s="2">
        <f t="shared" si="89"/>
        <v>0</v>
      </c>
      <c r="BG65" s="2">
        <f t="shared" si="90"/>
        <v>0</v>
      </c>
      <c r="BH65" s="2">
        <f t="shared" si="91"/>
        <v>0</v>
      </c>
      <c r="BI65" s="2">
        <f t="shared" si="92"/>
        <v>0</v>
      </c>
      <c r="BJ65" s="2">
        <f t="shared" si="93"/>
        <v>0</v>
      </c>
      <c r="BK65" s="2">
        <f t="shared" si="94"/>
        <v>0</v>
      </c>
      <c r="BL65" s="2">
        <f t="shared" si="95"/>
        <v>0</v>
      </c>
    </row>
    <row r="66" spans="3:64" x14ac:dyDescent="0.15">
      <c r="C66" s="2">
        <v>61</v>
      </c>
      <c r="D66" s="2">
        <f>ROUND('[1]资源-铁'!DQ66,-4)</f>
        <v>0</v>
      </c>
      <c r="E66" s="2">
        <f>ROUND('[1]资源-铁'!DR66,-4)</f>
        <v>0</v>
      </c>
      <c r="F66" s="2">
        <f>ROUND('[1]资源-铁'!DS66,-4)</f>
        <v>0</v>
      </c>
      <c r="G66" s="2">
        <f>ROUND('[1]资源-铁'!DT66,-4)</f>
        <v>0</v>
      </c>
      <c r="H66" s="2">
        <f>ROUND('[1]资源-铁'!DU66,-4)</f>
        <v>0</v>
      </c>
      <c r="I66" s="2">
        <f>ROUND('[1]资源-铁'!DV66,-4)</f>
        <v>0</v>
      </c>
      <c r="J66" s="2">
        <f>ROUND('[1]资源-铁'!DW66,-4)</f>
        <v>0</v>
      </c>
      <c r="K66" s="2">
        <f>ROUND('[1]资源-铁'!DX66,-4)</f>
        <v>0</v>
      </c>
      <c r="L66" s="2">
        <f>ROUND('[1]资源-铁'!DY66,-4)</f>
        <v>0</v>
      </c>
      <c r="M66" s="2">
        <f>ROUND('[1]资源-铁'!DZ66,-4)</f>
        <v>0</v>
      </c>
      <c r="N66" s="2">
        <f>ROUND('[1]资源-铁'!EA66,-4)</f>
        <v>0</v>
      </c>
      <c r="O66" s="2">
        <f>ROUND('[1]资源-铁'!EB66,-4)</f>
        <v>0</v>
      </c>
      <c r="P66" s="2">
        <f>ROUND('[1]资源-铁'!EC66,-4)</f>
        <v>0</v>
      </c>
      <c r="Q66" s="2">
        <f>ROUND('[1]资源-铁'!ED66,-4)</f>
        <v>0</v>
      </c>
      <c r="R66" s="2">
        <f>ROUND('[1]资源-铁'!EE66,-4)</f>
        <v>0</v>
      </c>
      <c r="S66" s="2">
        <f>ROUND('[1]资源-铁'!EF66,-4)</f>
        <v>0</v>
      </c>
      <c r="T66" s="2">
        <f>ROUND('[1]资源-铁'!EG66,-4)</f>
        <v>0</v>
      </c>
      <c r="U66" s="2">
        <f>ROUND('[1]资源-铁'!EH66,-4)</f>
        <v>0</v>
      </c>
      <c r="V66" s="2">
        <f>ROUND('[1]资源-铁'!EI66,-4)</f>
        <v>0</v>
      </c>
      <c r="X66" s="2">
        <v>61</v>
      </c>
      <c r="Y66" s="2">
        <f t="shared" si="58"/>
        <v>0</v>
      </c>
      <c r="Z66" s="2">
        <f t="shared" si="59"/>
        <v>0</v>
      </c>
      <c r="AA66" s="2">
        <f t="shared" si="60"/>
        <v>0</v>
      </c>
      <c r="AB66" s="2">
        <f t="shared" si="61"/>
        <v>0</v>
      </c>
      <c r="AC66" s="2">
        <f t="shared" si="62"/>
        <v>0</v>
      </c>
      <c r="AD66" s="2">
        <f t="shared" si="63"/>
        <v>0</v>
      </c>
      <c r="AE66" s="2">
        <f t="shared" si="64"/>
        <v>0</v>
      </c>
      <c r="AF66" s="2">
        <f t="shared" si="65"/>
        <v>0</v>
      </c>
      <c r="AG66" s="2">
        <f t="shared" si="66"/>
        <v>0</v>
      </c>
      <c r="AH66" s="2">
        <f t="shared" si="67"/>
        <v>0</v>
      </c>
      <c r="AI66" s="2">
        <f t="shared" si="68"/>
        <v>0</v>
      </c>
      <c r="AJ66" s="2">
        <f t="shared" si="69"/>
        <v>0</v>
      </c>
      <c r="AK66" s="2">
        <f t="shared" si="70"/>
        <v>0</v>
      </c>
      <c r="AL66" s="2">
        <f t="shared" si="71"/>
        <v>0</v>
      </c>
      <c r="AM66" s="2">
        <f t="shared" si="72"/>
        <v>0</v>
      </c>
      <c r="AN66" s="2">
        <f t="shared" si="73"/>
        <v>0</v>
      </c>
      <c r="AO66" s="2">
        <f t="shared" si="74"/>
        <v>0</v>
      </c>
      <c r="AP66" s="2">
        <f t="shared" si="75"/>
        <v>0</v>
      </c>
      <c r="AQ66" s="2">
        <f t="shared" si="76"/>
        <v>0</v>
      </c>
      <c r="AS66" s="2">
        <v>61</v>
      </c>
      <c r="AT66" s="2">
        <f t="shared" si="77"/>
        <v>0</v>
      </c>
      <c r="AU66" s="2">
        <f t="shared" si="78"/>
        <v>0</v>
      </c>
      <c r="AV66" s="2">
        <f t="shared" si="79"/>
        <v>0</v>
      </c>
      <c r="AW66" s="2">
        <f t="shared" si="80"/>
        <v>0</v>
      </c>
      <c r="AX66" s="2">
        <f t="shared" si="81"/>
        <v>0</v>
      </c>
      <c r="AY66" s="2">
        <f t="shared" si="82"/>
        <v>0</v>
      </c>
      <c r="AZ66" s="2">
        <f t="shared" si="83"/>
        <v>0</v>
      </c>
      <c r="BA66" s="2">
        <f t="shared" si="84"/>
        <v>0</v>
      </c>
      <c r="BB66" s="2">
        <f t="shared" si="85"/>
        <v>0</v>
      </c>
      <c r="BC66" s="2">
        <f t="shared" si="86"/>
        <v>0</v>
      </c>
      <c r="BD66" s="2">
        <f t="shared" si="87"/>
        <v>0</v>
      </c>
      <c r="BE66" s="2">
        <f t="shared" si="88"/>
        <v>0</v>
      </c>
      <c r="BF66" s="2">
        <f t="shared" si="89"/>
        <v>0</v>
      </c>
      <c r="BG66" s="2">
        <f t="shared" si="90"/>
        <v>0</v>
      </c>
      <c r="BH66" s="2">
        <f t="shared" si="91"/>
        <v>0</v>
      </c>
      <c r="BI66" s="2">
        <f t="shared" si="92"/>
        <v>0</v>
      </c>
      <c r="BJ66" s="2">
        <f t="shared" si="93"/>
        <v>0</v>
      </c>
      <c r="BK66" s="2">
        <f t="shared" si="94"/>
        <v>0</v>
      </c>
      <c r="BL66" s="2">
        <f t="shared" si="95"/>
        <v>0</v>
      </c>
    </row>
    <row r="67" spans="3:64" x14ac:dyDescent="0.15">
      <c r="C67" s="2">
        <v>62</v>
      </c>
      <c r="D67" s="2">
        <f>ROUND('[1]资源-铁'!DQ67,-4)</f>
        <v>0</v>
      </c>
      <c r="E67" s="2">
        <f>ROUND('[1]资源-铁'!DR67,-4)</f>
        <v>0</v>
      </c>
      <c r="F67" s="2">
        <f>ROUND('[1]资源-铁'!DS67,-4)</f>
        <v>0</v>
      </c>
      <c r="G67" s="2">
        <f>ROUND('[1]资源-铁'!DT67,-4)</f>
        <v>0</v>
      </c>
      <c r="H67" s="2">
        <f>ROUND('[1]资源-铁'!DU67,-4)</f>
        <v>0</v>
      </c>
      <c r="I67" s="2">
        <f>ROUND('[1]资源-铁'!DV67,-4)</f>
        <v>0</v>
      </c>
      <c r="J67" s="2">
        <f>ROUND('[1]资源-铁'!DW67,-4)</f>
        <v>0</v>
      </c>
      <c r="K67" s="2">
        <f>ROUND('[1]资源-铁'!DX67,-4)</f>
        <v>0</v>
      </c>
      <c r="L67" s="2">
        <f>ROUND('[1]资源-铁'!DY67,-4)</f>
        <v>0</v>
      </c>
      <c r="M67" s="2">
        <f>ROUND('[1]资源-铁'!DZ67,-4)</f>
        <v>0</v>
      </c>
      <c r="N67" s="2">
        <f>ROUND('[1]资源-铁'!EA67,-4)</f>
        <v>0</v>
      </c>
      <c r="O67" s="2">
        <f>ROUND('[1]资源-铁'!EB67,-4)</f>
        <v>0</v>
      </c>
      <c r="P67" s="2">
        <f>ROUND('[1]资源-铁'!EC67,-4)</f>
        <v>0</v>
      </c>
      <c r="Q67" s="2">
        <f>ROUND('[1]资源-铁'!ED67,-4)</f>
        <v>0</v>
      </c>
      <c r="R67" s="2">
        <f>ROUND('[1]资源-铁'!EE67,-4)</f>
        <v>0</v>
      </c>
      <c r="S67" s="2">
        <f>ROUND('[1]资源-铁'!EF67,-4)</f>
        <v>0</v>
      </c>
      <c r="T67" s="2">
        <f>ROUND('[1]资源-铁'!EG67,-4)</f>
        <v>0</v>
      </c>
      <c r="U67" s="2">
        <f>ROUND('[1]资源-铁'!EH67,-4)</f>
        <v>0</v>
      </c>
      <c r="V67" s="2">
        <f>ROUND('[1]资源-铁'!EI67,-4)</f>
        <v>0</v>
      </c>
      <c r="X67" s="2">
        <v>62</v>
      </c>
      <c r="Y67" s="2">
        <f t="shared" si="58"/>
        <v>0</v>
      </c>
      <c r="Z67" s="2">
        <f t="shared" si="59"/>
        <v>0</v>
      </c>
      <c r="AA67" s="2">
        <f t="shared" si="60"/>
        <v>0</v>
      </c>
      <c r="AB67" s="2">
        <f t="shared" si="61"/>
        <v>0</v>
      </c>
      <c r="AC67" s="2">
        <f t="shared" si="62"/>
        <v>0</v>
      </c>
      <c r="AD67" s="2">
        <f t="shared" si="63"/>
        <v>0</v>
      </c>
      <c r="AE67" s="2">
        <f t="shared" si="64"/>
        <v>0</v>
      </c>
      <c r="AF67" s="2">
        <f t="shared" si="65"/>
        <v>0</v>
      </c>
      <c r="AG67" s="2">
        <f t="shared" si="66"/>
        <v>0</v>
      </c>
      <c r="AH67" s="2">
        <f t="shared" si="67"/>
        <v>0</v>
      </c>
      <c r="AI67" s="2">
        <f t="shared" si="68"/>
        <v>0</v>
      </c>
      <c r="AJ67" s="2">
        <f t="shared" si="69"/>
        <v>0</v>
      </c>
      <c r="AK67" s="2">
        <f t="shared" si="70"/>
        <v>0</v>
      </c>
      <c r="AL67" s="2">
        <f t="shared" si="71"/>
        <v>0</v>
      </c>
      <c r="AM67" s="2">
        <f t="shared" si="72"/>
        <v>0</v>
      </c>
      <c r="AN67" s="2">
        <f t="shared" si="73"/>
        <v>0</v>
      </c>
      <c r="AO67" s="2">
        <f t="shared" si="74"/>
        <v>0</v>
      </c>
      <c r="AP67" s="2">
        <f t="shared" si="75"/>
        <v>0</v>
      </c>
      <c r="AQ67" s="2">
        <f t="shared" si="76"/>
        <v>0</v>
      </c>
      <c r="AS67" s="2">
        <v>62</v>
      </c>
      <c r="AT67" s="2">
        <f t="shared" si="77"/>
        <v>0</v>
      </c>
      <c r="AU67" s="2">
        <f t="shared" si="78"/>
        <v>0</v>
      </c>
      <c r="AV67" s="2">
        <f t="shared" si="79"/>
        <v>0</v>
      </c>
      <c r="AW67" s="2">
        <f t="shared" si="80"/>
        <v>0</v>
      </c>
      <c r="AX67" s="2">
        <f t="shared" si="81"/>
        <v>0</v>
      </c>
      <c r="AY67" s="2">
        <f t="shared" si="82"/>
        <v>0</v>
      </c>
      <c r="AZ67" s="2">
        <f t="shared" si="83"/>
        <v>0</v>
      </c>
      <c r="BA67" s="2">
        <f t="shared" si="84"/>
        <v>0</v>
      </c>
      <c r="BB67" s="2">
        <f t="shared" si="85"/>
        <v>0</v>
      </c>
      <c r="BC67" s="2">
        <f t="shared" si="86"/>
        <v>0</v>
      </c>
      <c r="BD67" s="2">
        <f t="shared" si="87"/>
        <v>0</v>
      </c>
      <c r="BE67" s="2">
        <f t="shared" si="88"/>
        <v>0</v>
      </c>
      <c r="BF67" s="2">
        <f t="shared" si="89"/>
        <v>0</v>
      </c>
      <c r="BG67" s="2">
        <f t="shared" si="90"/>
        <v>0</v>
      </c>
      <c r="BH67" s="2">
        <f t="shared" si="91"/>
        <v>0</v>
      </c>
      <c r="BI67" s="2">
        <f t="shared" si="92"/>
        <v>0</v>
      </c>
      <c r="BJ67" s="2">
        <f t="shared" si="93"/>
        <v>0</v>
      </c>
      <c r="BK67" s="2">
        <f t="shared" si="94"/>
        <v>0</v>
      </c>
      <c r="BL67" s="2">
        <f t="shared" si="95"/>
        <v>0</v>
      </c>
    </row>
    <row r="68" spans="3:64" x14ac:dyDescent="0.15">
      <c r="C68" s="2">
        <v>63</v>
      </c>
      <c r="D68" s="2">
        <f>ROUND('[1]资源-铁'!DQ68,-4)</f>
        <v>0</v>
      </c>
      <c r="E68" s="2">
        <f>ROUND('[1]资源-铁'!DR68,-4)</f>
        <v>0</v>
      </c>
      <c r="F68" s="2">
        <f>ROUND('[1]资源-铁'!DS68,-4)</f>
        <v>0</v>
      </c>
      <c r="G68" s="2">
        <f>ROUND('[1]资源-铁'!DT68,-4)</f>
        <v>0</v>
      </c>
      <c r="H68" s="2">
        <f>ROUND('[1]资源-铁'!DU68,-4)</f>
        <v>0</v>
      </c>
      <c r="I68" s="2">
        <f>ROUND('[1]资源-铁'!DV68,-4)</f>
        <v>0</v>
      </c>
      <c r="J68" s="2">
        <f>ROUND('[1]资源-铁'!DW68,-4)</f>
        <v>0</v>
      </c>
      <c r="K68" s="2">
        <f>ROUND('[1]资源-铁'!DX68,-4)</f>
        <v>0</v>
      </c>
      <c r="L68" s="2">
        <f>ROUND('[1]资源-铁'!DY68,-4)</f>
        <v>0</v>
      </c>
      <c r="M68" s="2">
        <f>ROUND('[1]资源-铁'!DZ68,-4)</f>
        <v>0</v>
      </c>
      <c r="N68" s="2">
        <f>ROUND('[1]资源-铁'!EA68,-4)</f>
        <v>0</v>
      </c>
      <c r="O68" s="2">
        <f>ROUND('[1]资源-铁'!EB68,-4)</f>
        <v>0</v>
      </c>
      <c r="P68" s="2">
        <f>ROUND('[1]资源-铁'!EC68,-4)</f>
        <v>0</v>
      </c>
      <c r="Q68" s="2">
        <f>ROUND('[1]资源-铁'!ED68,-4)</f>
        <v>0</v>
      </c>
      <c r="R68" s="2">
        <f>ROUND('[1]资源-铁'!EE68,-4)</f>
        <v>0</v>
      </c>
      <c r="S68" s="2">
        <f>ROUND('[1]资源-铁'!EF68,-4)</f>
        <v>0</v>
      </c>
      <c r="T68" s="2">
        <f>ROUND('[1]资源-铁'!EG68,-4)</f>
        <v>0</v>
      </c>
      <c r="U68" s="2">
        <f>ROUND('[1]资源-铁'!EH68,-4)</f>
        <v>0</v>
      </c>
      <c r="V68" s="2">
        <f>ROUND('[1]资源-铁'!EI68,-4)</f>
        <v>0</v>
      </c>
      <c r="X68" s="2">
        <v>63</v>
      </c>
      <c r="Y68" s="2">
        <f t="shared" si="58"/>
        <v>0</v>
      </c>
      <c r="Z68" s="2">
        <f t="shared" si="59"/>
        <v>0</v>
      </c>
      <c r="AA68" s="2">
        <f t="shared" si="60"/>
        <v>0</v>
      </c>
      <c r="AB68" s="2">
        <f t="shared" si="61"/>
        <v>0</v>
      </c>
      <c r="AC68" s="2">
        <f t="shared" si="62"/>
        <v>0</v>
      </c>
      <c r="AD68" s="2">
        <f t="shared" si="63"/>
        <v>0</v>
      </c>
      <c r="AE68" s="2">
        <f t="shared" si="64"/>
        <v>0</v>
      </c>
      <c r="AF68" s="2">
        <f t="shared" si="65"/>
        <v>0</v>
      </c>
      <c r="AG68" s="2">
        <f t="shared" si="66"/>
        <v>0</v>
      </c>
      <c r="AH68" s="2">
        <f t="shared" si="67"/>
        <v>0</v>
      </c>
      <c r="AI68" s="2">
        <f t="shared" si="68"/>
        <v>0</v>
      </c>
      <c r="AJ68" s="2">
        <f t="shared" si="69"/>
        <v>0</v>
      </c>
      <c r="AK68" s="2">
        <f t="shared" si="70"/>
        <v>0</v>
      </c>
      <c r="AL68" s="2">
        <f t="shared" si="71"/>
        <v>0</v>
      </c>
      <c r="AM68" s="2">
        <f t="shared" si="72"/>
        <v>0</v>
      </c>
      <c r="AN68" s="2">
        <f t="shared" si="73"/>
        <v>0</v>
      </c>
      <c r="AO68" s="2">
        <f t="shared" si="74"/>
        <v>0</v>
      </c>
      <c r="AP68" s="2">
        <f t="shared" si="75"/>
        <v>0</v>
      </c>
      <c r="AQ68" s="2">
        <f t="shared" si="76"/>
        <v>0</v>
      </c>
      <c r="AS68" s="2">
        <v>63</v>
      </c>
      <c r="AT68" s="2">
        <f t="shared" si="77"/>
        <v>0</v>
      </c>
      <c r="AU68" s="2">
        <f t="shared" si="78"/>
        <v>0</v>
      </c>
      <c r="AV68" s="2">
        <f t="shared" si="79"/>
        <v>0</v>
      </c>
      <c r="AW68" s="2">
        <f t="shared" si="80"/>
        <v>0</v>
      </c>
      <c r="AX68" s="2">
        <f t="shared" si="81"/>
        <v>0</v>
      </c>
      <c r="AY68" s="2">
        <f t="shared" si="82"/>
        <v>0</v>
      </c>
      <c r="AZ68" s="2">
        <f t="shared" si="83"/>
        <v>0</v>
      </c>
      <c r="BA68" s="2">
        <f t="shared" si="84"/>
        <v>0</v>
      </c>
      <c r="BB68" s="2">
        <f t="shared" si="85"/>
        <v>0</v>
      </c>
      <c r="BC68" s="2">
        <f t="shared" si="86"/>
        <v>0</v>
      </c>
      <c r="BD68" s="2">
        <f t="shared" si="87"/>
        <v>0</v>
      </c>
      <c r="BE68" s="2">
        <f t="shared" si="88"/>
        <v>0</v>
      </c>
      <c r="BF68" s="2">
        <f t="shared" si="89"/>
        <v>0</v>
      </c>
      <c r="BG68" s="2">
        <f t="shared" si="90"/>
        <v>0</v>
      </c>
      <c r="BH68" s="2">
        <f t="shared" si="91"/>
        <v>0</v>
      </c>
      <c r="BI68" s="2">
        <f t="shared" si="92"/>
        <v>0</v>
      </c>
      <c r="BJ68" s="2">
        <f t="shared" si="93"/>
        <v>0</v>
      </c>
      <c r="BK68" s="2">
        <f t="shared" si="94"/>
        <v>0</v>
      </c>
      <c r="BL68" s="2">
        <f t="shared" si="95"/>
        <v>0</v>
      </c>
    </row>
    <row r="69" spans="3:64" x14ac:dyDescent="0.15">
      <c r="C69" s="2">
        <v>64</v>
      </c>
      <c r="D69" s="2">
        <f>ROUND('[1]资源-铁'!DQ69,-4)</f>
        <v>0</v>
      </c>
      <c r="E69" s="2">
        <f>ROUND('[1]资源-铁'!DR69,-4)</f>
        <v>0</v>
      </c>
      <c r="F69" s="2">
        <f>ROUND('[1]资源-铁'!DS69,-4)</f>
        <v>0</v>
      </c>
      <c r="G69" s="2">
        <f>ROUND('[1]资源-铁'!DT69,-4)</f>
        <v>0</v>
      </c>
      <c r="H69" s="2">
        <f>ROUND('[1]资源-铁'!DU69,-4)</f>
        <v>0</v>
      </c>
      <c r="I69" s="2">
        <f>ROUND('[1]资源-铁'!DV69,-4)</f>
        <v>0</v>
      </c>
      <c r="J69" s="2">
        <f>ROUND('[1]资源-铁'!DW69,-4)</f>
        <v>0</v>
      </c>
      <c r="K69" s="2">
        <f>ROUND('[1]资源-铁'!DX69,-4)</f>
        <v>0</v>
      </c>
      <c r="L69" s="2">
        <f>ROUND('[1]资源-铁'!DY69,-4)</f>
        <v>0</v>
      </c>
      <c r="M69" s="2">
        <f>ROUND('[1]资源-铁'!DZ69,-4)</f>
        <v>0</v>
      </c>
      <c r="N69" s="2">
        <f>ROUND('[1]资源-铁'!EA69,-4)</f>
        <v>0</v>
      </c>
      <c r="O69" s="2">
        <f>ROUND('[1]资源-铁'!EB69,-4)</f>
        <v>0</v>
      </c>
      <c r="P69" s="2">
        <f>ROUND('[1]资源-铁'!EC69,-4)</f>
        <v>0</v>
      </c>
      <c r="Q69" s="2">
        <f>ROUND('[1]资源-铁'!ED69,-4)</f>
        <v>0</v>
      </c>
      <c r="R69" s="2">
        <f>ROUND('[1]资源-铁'!EE69,-4)</f>
        <v>0</v>
      </c>
      <c r="S69" s="2">
        <f>ROUND('[1]资源-铁'!EF69,-4)</f>
        <v>0</v>
      </c>
      <c r="T69" s="2">
        <f>ROUND('[1]资源-铁'!EG69,-4)</f>
        <v>0</v>
      </c>
      <c r="U69" s="2">
        <f>ROUND('[1]资源-铁'!EH69,-4)</f>
        <v>0</v>
      </c>
      <c r="V69" s="2">
        <f>ROUND('[1]资源-铁'!EI69,-4)</f>
        <v>0</v>
      </c>
      <c r="X69" s="2">
        <v>64</v>
      </c>
      <c r="Y69" s="2">
        <f t="shared" si="58"/>
        <v>0</v>
      </c>
      <c r="Z69" s="2">
        <f t="shared" si="59"/>
        <v>0</v>
      </c>
      <c r="AA69" s="2">
        <f t="shared" si="60"/>
        <v>0</v>
      </c>
      <c r="AB69" s="2">
        <f t="shared" si="61"/>
        <v>0</v>
      </c>
      <c r="AC69" s="2">
        <f t="shared" si="62"/>
        <v>0</v>
      </c>
      <c r="AD69" s="2">
        <f t="shared" si="63"/>
        <v>0</v>
      </c>
      <c r="AE69" s="2">
        <f t="shared" si="64"/>
        <v>0</v>
      </c>
      <c r="AF69" s="2">
        <f t="shared" si="65"/>
        <v>0</v>
      </c>
      <c r="AG69" s="2">
        <f t="shared" si="66"/>
        <v>0</v>
      </c>
      <c r="AH69" s="2">
        <f t="shared" si="67"/>
        <v>0</v>
      </c>
      <c r="AI69" s="2">
        <f t="shared" si="68"/>
        <v>0</v>
      </c>
      <c r="AJ69" s="2">
        <f t="shared" si="69"/>
        <v>0</v>
      </c>
      <c r="AK69" s="2">
        <f t="shared" si="70"/>
        <v>0</v>
      </c>
      <c r="AL69" s="2">
        <f t="shared" si="71"/>
        <v>0</v>
      </c>
      <c r="AM69" s="2">
        <f t="shared" si="72"/>
        <v>0</v>
      </c>
      <c r="AN69" s="2">
        <f t="shared" si="73"/>
        <v>0</v>
      </c>
      <c r="AO69" s="2">
        <f t="shared" si="74"/>
        <v>0</v>
      </c>
      <c r="AP69" s="2">
        <f t="shared" si="75"/>
        <v>0</v>
      </c>
      <c r="AQ69" s="2">
        <f t="shared" si="76"/>
        <v>0</v>
      </c>
      <c r="AS69" s="2">
        <v>64</v>
      </c>
      <c r="AT69" s="2">
        <f t="shared" si="77"/>
        <v>0</v>
      </c>
      <c r="AU69" s="2">
        <f t="shared" si="78"/>
        <v>0</v>
      </c>
      <c r="AV69" s="2">
        <f t="shared" si="79"/>
        <v>0</v>
      </c>
      <c r="AW69" s="2">
        <f t="shared" si="80"/>
        <v>0</v>
      </c>
      <c r="AX69" s="2">
        <f t="shared" si="81"/>
        <v>0</v>
      </c>
      <c r="AY69" s="2">
        <f t="shared" si="82"/>
        <v>0</v>
      </c>
      <c r="AZ69" s="2">
        <f t="shared" si="83"/>
        <v>0</v>
      </c>
      <c r="BA69" s="2">
        <f t="shared" si="84"/>
        <v>0</v>
      </c>
      <c r="BB69" s="2">
        <f t="shared" si="85"/>
        <v>0</v>
      </c>
      <c r="BC69" s="2">
        <f t="shared" si="86"/>
        <v>0</v>
      </c>
      <c r="BD69" s="2">
        <f t="shared" si="87"/>
        <v>0</v>
      </c>
      <c r="BE69" s="2">
        <f t="shared" si="88"/>
        <v>0</v>
      </c>
      <c r="BF69" s="2">
        <f t="shared" si="89"/>
        <v>0</v>
      </c>
      <c r="BG69" s="2">
        <f t="shared" si="90"/>
        <v>0</v>
      </c>
      <c r="BH69" s="2">
        <f t="shared" si="91"/>
        <v>0</v>
      </c>
      <c r="BI69" s="2">
        <f t="shared" si="92"/>
        <v>0</v>
      </c>
      <c r="BJ69" s="2">
        <f t="shared" si="93"/>
        <v>0</v>
      </c>
      <c r="BK69" s="2">
        <f t="shared" si="94"/>
        <v>0</v>
      </c>
      <c r="BL69" s="2">
        <f t="shared" si="95"/>
        <v>0</v>
      </c>
    </row>
    <row r="70" spans="3:64" x14ac:dyDescent="0.15">
      <c r="C70" s="2">
        <v>65</v>
      </c>
      <c r="D70" s="2">
        <f>ROUND('[1]资源-铁'!DQ70,-4)</f>
        <v>0</v>
      </c>
      <c r="E70" s="2">
        <f>ROUND('[1]资源-铁'!DR70,-4)</f>
        <v>0</v>
      </c>
      <c r="F70" s="2">
        <f>ROUND('[1]资源-铁'!DS70,-4)</f>
        <v>0</v>
      </c>
      <c r="G70" s="2">
        <f>ROUND('[1]资源-铁'!DT70,-4)</f>
        <v>0</v>
      </c>
      <c r="H70" s="2">
        <f>ROUND('[1]资源-铁'!DU70,-4)</f>
        <v>0</v>
      </c>
      <c r="I70" s="2">
        <f>ROUND('[1]资源-铁'!DV70,-4)</f>
        <v>0</v>
      </c>
      <c r="J70" s="2">
        <f>ROUND('[1]资源-铁'!DW70,-4)</f>
        <v>0</v>
      </c>
      <c r="K70" s="2">
        <f>ROUND('[1]资源-铁'!DX70,-4)</f>
        <v>0</v>
      </c>
      <c r="L70" s="2">
        <f>ROUND('[1]资源-铁'!DY70,-4)</f>
        <v>0</v>
      </c>
      <c r="M70" s="2">
        <f>ROUND('[1]资源-铁'!DZ70,-4)</f>
        <v>0</v>
      </c>
      <c r="N70" s="2">
        <f>ROUND('[1]资源-铁'!EA70,-4)</f>
        <v>0</v>
      </c>
      <c r="O70" s="2">
        <f>ROUND('[1]资源-铁'!EB70,-4)</f>
        <v>0</v>
      </c>
      <c r="P70" s="2">
        <f>ROUND('[1]资源-铁'!EC70,-4)</f>
        <v>0</v>
      </c>
      <c r="Q70" s="2">
        <f>ROUND('[1]资源-铁'!ED70,-4)</f>
        <v>0</v>
      </c>
      <c r="R70" s="2">
        <f>ROUND('[1]资源-铁'!EE70,-4)</f>
        <v>0</v>
      </c>
      <c r="S70" s="2">
        <f>ROUND('[1]资源-铁'!EF70,-4)</f>
        <v>0</v>
      </c>
      <c r="T70" s="2">
        <f>ROUND('[1]资源-铁'!EG70,-4)</f>
        <v>0</v>
      </c>
      <c r="U70" s="2">
        <f>ROUND('[1]资源-铁'!EH70,-4)</f>
        <v>0</v>
      </c>
      <c r="V70" s="2">
        <f>ROUND('[1]资源-铁'!EI70,-4)</f>
        <v>0</v>
      </c>
      <c r="X70" s="2">
        <v>65</v>
      </c>
      <c r="Y70" s="2">
        <f t="shared" si="58"/>
        <v>0</v>
      </c>
      <c r="Z70" s="2">
        <f t="shared" si="59"/>
        <v>0</v>
      </c>
      <c r="AA70" s="2">
        <f t="shared" si="60"/>
        <v>0</v>
      </c>
      <c r="AB70" s="2">
        <f t="shared" si="61"/>
        <v>0</v>
      </c>
      <c r="AC70" s="2">
        <f t="shared" si="62"/>
        <v>0</v>
      </c>
      <c r="AD70" s="2">
        <f t="shared" si="63"/>
        <v>0</v>
      </c>
      <c r="AE70" s="2">
        <f t="shared" si="64"/>
        <v>0</v>
      </c>
      <c r="AF70" s="2">
        <f t="shared" si="65"/>
        <v>0</v>
      </c>
      <c r="AG70" s="2">
        <f t="shared" si="66"/>
        <v>0</v>
      </c>
      <c r="AH70" s="2">
        <f t="shared" si="67"/>
        <v>0</v>
      </c>
      <c r="AI70" s="2">
        <f t="shared" si="68"/>
        <v>0</v>
      </c>
      <c r="AJ70" s="2">
        <f t="shared" si="69"/>
        <v>0</v>
      </c>
      <c r="AK70" s="2">
        <f t="shared" si="70"/>
        <v>0</v>
      </c>
      <c r="AL70" s="2">
        <f t="shared" si="71"/>
        <v>0</v>
      </c>
      <c r="AM70" s="2">
        <f t="shared" si="72"/>
        <v>0</v>
      </c>
      <c r="AN70" s="2">
        <f t="shared" si="73"/>
        <v>0</v>
      </c>
      <c r="AO70" s="2">
        <f t="shared" si="74"/>
        <v>0</v>
      </c>
      <c r="AP70" s="2">
        <f t="shared" si="75"/>
        <v>0</v>
      </c>
      <c r="AQ70" s="2">
        <f t="shared" si="76"/>
        <v>0</v>
      </c>
      <c r="AS70" s="2">
        <v>65</v>
      </c>
      <c r="AT70" s="2">
        <f t="shared" si="77"/>
        <v>0</v>
      </c>
      <c r="AU70" s="2">
        <f t="shared" si="78"/>
        <v>0</v>
      </c>
      <c r="AV70" s="2">
        <f t="shared" si="79"/>
        <v>0</v>
      </c>
      <c r="AW70" s="2">
        <f t="shared" si="80"/>
        <v>0</v>
      </c>
      <c r="AX70" s="2">
        <f t="shared" si="81"/>
        <v>0</v>
      </c>
      <c r="AY70" s="2">
        <f t="shared" si="82"/>
        <v>0</v>
      </c>
      <c r="AZ70" s="2">
        <f t="shared" si="83"/>
        <v>0</v>
      </c>
      <c r="BA70" s="2">
        <f t="shared" si="84"/>
        <v>0</v>
      </c>
      <c r="BB70" s="2">
        <f t="shared" si="85"/>
        <v>0</v>
      </c>
      <c r="BC70" s="2">
        <f t="shared" si="86"/>
        <v>0</v>
      </c>
      <c r="BD70" s="2">
        <f t="shared" si="87"/>
        <v>0</v>
      </c>
      <c r="BE70" s="2">
        <f t="shared" si="88"/>
        <v>0</v>
      </c>
      <c r="BF70" s="2">
        <f t="shared" si="89"/>
        <v>0</v>
      </c>
      <c r="BG70" s="2">
        <f t="shared" si="90"/>
        <v>0</v>
      </c>
      <c r="BH70" s="2">
        <f t="shared" si="91"/>
        <v>0</v>
      </c>
      <c r="BI70" s="2">
        <f t="shared" si="92"/>
        <v>0</v>
      </c>
      <c r="BJ70" s="2">
        <f t="shared" si="93"/>
        <v>0</v>
      </c>
      <c r="BK70" s="2">
        <f t="shared" si="94"/>
        <v>0</v>
      </c>
      <c r="BL70" s="2">
        <f t="shared" si="95"/>
        <v>0</v>
      </c>
    </row>
    <row r="71" spans="3:64" x14ac:dyDescent="0.15">
      <c r="C71" s="2">
        <v>66</v>
      </c>
      <c r="D71" s="2">
        <f>ROUND('[1]资源-铁'!DQ71,-4)</f>
        <v>0</v>
      </c>
      <c r="E71" s="2">
        <f>ROUND('[1]资源-铁'!DR71,-4)</f>
        <v>0</v>
      </c>
      <c r="F71" s="2">
        <f>ROUND('[1]资源-铁'!DS71,-4)</f>
        <v>0</v>
      </c>
      <c r="G71" s="2">
        <f>ROUND('[1]资源-铁'!DT71,-4)</f>
        <v>0</v>
      </c>
      <c r="H71" s="2">
        <f>ROUND('[1]资源-铁'!DU71,-4)</f>
        <v>0</v>
      </c>
      <c r="I71" s="2">
        <f>ROUND('[1]资源-铁'!DV71,-4)</f>
        <v>0</v>
      </c>
      <c r="J71" s="2">
        <f>ROUND('[1]资源-铁'!DW71,-4)</f>
        <v>0</v>
      </c>
      <c r="K71" s="2">
        <f>ROUND('[1]资源-铁'!DX71,-4)</f>
        <v>0</v>
      </c>
      <c r="L71" s="2">
        <f>ROUND('[1]资源-铁'!DY71,-4)</f>
        <v>0</v>
      </c>
      <c r="M71" s="2">
        <f>ROUND('[1]资源-铁'!DZ71,-4)</f>
        <v>0</v>
      </c>
      <c r="N71" s="2">
        <f>ROUND('[1]资源-铁'!EA71,-4)</f>
        <v>0</v>
      </c>
      <c r="O71" s="2">
        <f>ROUND('[1]资源-铁'!EB71,-4)</f>
        <v>0</v>
      </c>
      <c r="P71" s="2">
        <f>ROUND('[1]资源-铁'!EC71,-4)</f>
        <v>0</v>
      </c>
      <c r="Q71" s="2">
        <f>ROUND('[1]资源-铁'!ED71,-4)</f>
        <v>0</v>
      </c>
      <c r="R71" s="2">
        <f>ROUND('[1]资源-铁'!EE71,-4)</f>
        <v>0</v>
      </c>
      <c r="S71" s="2">
        <f>ROUND('[1]资源-铁'!EF71,-4)</f>
        <v>0</v>
      </c>
      <c r="T71" s="2">
        <f>ROUND('[1]资源-铁'!EG71,-4)</f>
        <v>0</v>
      </c>
      <c r="U71" s="2">
        <f>ROUND('[1]资源-铁'!EH71,-4)</f>
        <v>0</v>
      </c>
      <c r="V71" s="2">
        <f>ROUND('[1]资源-铁'!EI71,-4)</f>
        <v>0</v>
      </c>
      <c r="X71" s="2">
        <v>66</v>
      </c>
      <c r="Y71" s="2">
        <f t="shared" si="58"/>
        <v>0</v>
      </c>
      <c r="Z71" s="2">
        <f t="shared" si="59"/>
        <v>0</v>
      </c>
      <c r="AA71" s="2">
        <f t="shared" si="60"/>
        <v>0</v>
      </c>
      <c r="AB71" s="2">
        <f t="shared" si="61"/>
        <v>0</v>
      </c>
      <c r="AC71" s="2">
        <f t="shared" si="62"/>
        <v>0</v>
      </c>
      <c r="AD71" s="2">
        <f t="shared" si="63"/>
        <v>0</v>
      </c>
      <c r="AE71" s="2">
        <f t="shared" si="64"/>
        <v>0</v>
      </c>
      <c r="AF71" s="2">
        <f t="shared" si="65"/>
        <v>0</v>
      </c>
      <c r="AG71" s="2">
        <f t="shared" si="66"/>
        <v>0</v>
      </c>
      <c r="AH71" s="2">
        <f t="shared" si="67"/>
        <v>0</v>
      </c>
      <c r="AI71" s="2">
        <f t="shared" si="68"/>
        <v>0</v>
      </c>
      <c r="AJ71" s="2">
        <f t="shared" si="69"/>
        <v>0</v>
      </c>
      <c r="AK71" s="2">
        <f t="shared" si="70"/>
        <v>0</v>
      </c>
      <c r="AL71" s="2">
        <f t="shared" si="71"/>
        <v>0</v>
      </c>
      <c r="AM71" s="2">
        <f t="shared" si="72"/>
        <v>0</v>
      </c>
      <c r="AN71" s="2">
        <f t="shared" si="73"/>
        <v>0</v>
      </c>
      <c r="AO71" s="2">
        <f t="shared" si="74"/>
        <v>0</v>
      </c>
      <c r="AP71" s="2">
        <f t="shared" si="75"/>
        <v>0</v>
      </c>
      <c r="AQ71" s="2">
        <f t="shared" si="76"/>
        <v>0</v>
      </c>
      <c r="AS71" s="2">
        <v>66</v>
      </c>
      <c r="AT71" s="2">
        <f t="shared" si="77"/>
        <v>0</v>
      </c>
      <c r="AU71" s="2">
        <f t="shared" si="78"/>
        <v>0</v>
      </c>
      <c r="AV71" s="2">
        <f t="shared" si="79"/>
        <v>0</v>
      </c>
      <c r="AW71" s="2">
        <f t="shared" si="80"/>
        <v>0</v>
      </c>
      <c r="AX71" s="2">
        <f t="shared" si="81"/>
        <v>0</v>
      </c>
      <c r="AY71" s="2">
        <f t="shared" si="82"/>
        <v>0</v>
      </c>
      <c r="AZ71" s="2">
        <f t="shared" si="83"/>
        <v>0</v>
      </c>
      <c r="BA71" s="2">
        <f t="shared" si="84"/>
        <v>0</v>
      </c>
      <c r="BB71" s="2">
        <f t="shared" si="85"/>
        <v>0</v>
      </c>
      <c r="BC71" s="2">
        <f t="shared" si="86"/>
        <v>0</v>
      </c>
      <c r="BD71" s="2">
        <f t="shared" si="87"/>
        <v>0</v>
      </c>
      <c r="BE71" s="2">
        <f t="shared" si="88"/>
        <v>0</v>
      </c>
      <c r="BF71" s="2">
        <f t="shared" si="89"/>
        <v>0</v>
      </c>
      <c r="BG71" s="2">
        <f t="shared" si="90"/>
        <v>0</v>
      </c>
      <c r="BH71" s="2">
        <f t="shared" si="91"/>
        <v>0</v>
      </c>
      <c r="BI71" s="2">
        <f t="shared" si="92"/>
        <v>0</v>
      </c>
      <c r="BJ71" s="2">
        <f t="shared" si="93"/>
        <v>0</v>
      </c>
      <c r="BK71" s="2">
        <f t="shared" si="94"/>
        <v>0</v>
      </c>
      <c r="BL71" s="2">
        <f t="shared" si="95"/>
        <v>0</v>
      </c>
    </row>
    <row r="72" spans="3:64" x14ac:dyDescent="0.15">
      <c r="C72" s="2">
        <v>67</v>
      </c>
      <c r="D72" s="2">
        <f>ROUND('[1]资源-铁'!DQ72,-4)</f>
        <v>0</v>
      </c>
      <c r="E72" s="2">
        <f>ROUND('[1]资源-铁'!DR72,-4)</f>
        <v>0</v>
      </c>
      <c r="F72" s="2">
        <f>ROUND('[1]资源-铁'!DS72,-4)</f>
        <v>0</v>
      </c>
      <c r="G72" s="2">
        <f>ROUND('[1]资源-铁'!DT72,-4)</f>
        <v>0</v>
      </c>
      <c r="H72" s="2">
        <f>ROUND('[1]资源-铁'!DU72,-4)</f>
        <v>0</v>
      </c>
      <c r="I72" s="2">
        <f>ROUND('[1]资源-铁'!DV72,-4)</f>
        <v>0</v>
      </c>
      <c r="J72" s="2">
        <f>ROUND('[1]资源-铁'!DW72,-4)</f>
        <v>0</v>
      </c>
      <c r="K72" s="2">
        <f>ROUND('[1]资源-铁'!DX72,-4)</f>
        <v>0</v>
      </c>
      <c r="L72" s="2">
        <f>ROUND('[1]资源-铁'!DY72,-4)</f>
        <v>0</v>
      </c>
      <c r="M72" s="2">
        <f>ROUND('[1]资源-铁'!DZ72,-4)</f>
        <v>0</v>
      </c>
      <c r="N72" s="2">
        <f>ROUND('[1]资源-铁'!EA72,-4)</f>
        <v>0</v>
      </c>
      <c r="O72" s="2">
        <f>ROUND('[1]资源-铁'!EB72,-4)</f>
        <v>0</v>
      </c>
      <c r="P72" s="2">
        <f>ROUND('[1]资源-铁'!EC72,-4)</f>
        <v>0</v>
      </c>
      <c r="Q72" s="2">
        <f>ROUND('[1]资源-铁'!ED72,-4)</f>
        <v>0</v>
      </c>
      <c r="R72" s="2">
        <f>ROUND('[1]资源-铁'!EE72,-4)</f>
        <v>0</v>
      </c>
      <c r="S72" s="2">
        <f>ROUND('[1]资源-铁'!EF72,-4)</f>
        <v>0</v>
      </c>
      <c r="T72" s="2">
        <f>ROUND('[1]资源-铁'!EG72,-4)</f>
        <v>0</v>
      </c>
      <c r="U72" s="2">
        <f>ROUND('[1]资源-铁'!EH72,-4)</f>
        <v>0</v>
      </c>
      <c r="V72" s="2">
        <f>ROUND('[1]资源-铁'!EI72,-4)</f>
        <v>0</v>
      </c>
      <c r="X72" s="2">
        <v>67</v>
      </c>
      <c r="Y72" s="2">
        <f t="shared" si="58"/>
        <v>0</v>
      </c>
      <c r="Z72" s="2">
        <f t="shared" si="59"/>
        <v>0</v>
      </c>
      <c r="AA72" s="2">
        <f t="shared" si="60"/>
        <v>0</v>
      </c>
      <c r="AB72" s="2">
        <f t="shared" si="61"/>
        <v>0</v>
      </c>
      <c r="AC72" s="2">
        <f t="shared" si="62"/>
        <v>0</v>
      </c>
      <c r="AD72" s="2">
        <f t="shared" si="63"/>
        <v>0</v>
      </c>
      <c r="AE72" s="2">
        <f t="shared" si="64"/>
        <v>0</v>
      </c>
      <c r="AF72" s="2">
        <f t="shared" si="65"/>
        <v>0</v>
      </c>
      <c r="AG72" s="2">
        <f t="shared" si="66"/>
        <v>0</v>
      </c>
      <c r="AH72" s="2">
        <f t="shared" si="67"/>
        <v>0</v>
      </c>
      <c r="AI72" s="2">
        <f t="shared" si="68"/>
        <v>0</v>
      </c>
      <c r="AJ72" s="2">
        <f t="shared" si="69"/>
        <v>0</v>
      </c>
      <c r="AK72" s="2">
        <f t="shared" si="70"/>
        <v>0</v>
      </c>
      <c r="AL72" s="2">
        <f t="shared" si="71"/>
        <v>0</v>
      </c>
      <c r="AM72" s="2">
        <f t="shared" si="72"/>
        <v>0</v>
      </c>
      <c r="AN72" s="2">
        <f t="shared" si="73"/>
        <v>0</v>
      </c>
      <c r="AO72" s="2">
        <f t="shared" si="74"/>
        <v>0</v>
      </c>
      <c r="AP72" s="2">
        <f t="shared" si="75"/>
        <v>0</v>
      </c>
      <c r="AQ72" s="2">
        <f t="shared" si="76"/>
        <v>0</v>
      </c>
      <c r="AS72" s="2">
        <v>67</v>
      </c>
      <c r="AT72" s="2">
        <f t="shared" si="77"/>
        <v>0</v>
      </c>
      <c r="AU72" s="2">
        <f t="shared" si="78"/>
        <v>0</v>
      </c>
      <c r="AV72" s="2">
        <f t="shared" si="79"/>
        <v>0</v>
      </c>
      <c r="AW72" s="2">
        <f t="shared" si="80"/>
        <v>0</v>
      </c>
      <c r="AX72" s="2">
        <f t="shared" si="81"/>
        <v>0</v>
      </c>
      <c r="AY72" s="2">
        <f t="shared" si="82"/>
        <v>0</v>
      </c>
      <c r="AZ72" s="2">
        <f t="shared" si="83"/>
        <v>0</v>
      </c>
      <c r="BA72" s="2">
        <f t="shared" si="84"/>
        <v>0</v>
      </c>
      <c r="BB72" s="2">
        <f t="shared" si="85"/>
        <v>0</v>
      </c>
      <c r="BC72" s="2">
        <f t="shared" si="86"/>
        <v>0</v>
      </c>
      <c r="BD72" s="2">
        <f t="shared" si="87"/>
        <v>0</v>
      </c>
      <c r="BE72" s="2">
        <f t="shared" si="88"/>
        <v>0</v>
      </c>
      <c r="BF72" s="2">
        <f t="shared" si="89"/>
        <v>0</v>
      </c>
      <c r="BG72" s="2">
        <f t="shared" si="90"/>
        <v>0</v>
      </c>
      <c r="BH72" s="2">
        <f t="shared" si="91"/>
        <v>0</v>
      </c>
      <c r="BI72" s="2">
        <f t="shared" si="92"/>
        <v>0</v>
      </c>
      <c r="BJ72" s="2">
        <f t="shared" si="93"/>
        <v>0</v>
      </c>
      <c r="BK72" s="2">
        <f t="shared" si="94"/>
        <v>0</v>
      </c>
      <c r="BL72" s="2">
        <f t="shared" si="95"/>
        <v>0</v>
      </c>
    </row>
    <row r="73" spans="3:64" x14ac:dyDescent="0.15">
      <c r="C73" s="2">
        <v>68</v>
      </c>
      <c r="D73" s="2">
        <f>ROUND('[1]资源-铁'!DQ73,-4)</f>
        <v>0</v>
      </c>
      <c r="E73" s="2">
        <f>ROUND('[1]资源-铁'!DR73,-4)</f>
        <v>0</v>
      </c>
      <c r="F73" s="2">
        <f>ROUND('[1]资源-铁'!DS73,-4)</f>
        <v>0</v>
      </c>
      <c r="G73" s="2">
        <f>ROUND('[1]资源-铁'!DT73,-4)</f>
        <v>0</v>
      </c>
      <c r="H73" s="2">
        <f>ROUND('[1]资源-铁'!DU73,-4)</f>
        <v>0</v>
      </c>
      <c r="I73" s="2">
        <f>ROUND('[1]资源-铁'!DV73,-4)</f>
        <v>0</v>
      </c>
      <c r="J73" s="2">
        <f>ROUND('[1]资源-铁'!DW73,-4)</f>
        <v>0</v>
      </c>
      <c r="K73" s="2">
        <f>ROUND('[1]资源-铁'!DX73,-4)</f>
        <v>0</v>
      </c>
      <c r="L73" s="2">
        <f>ROUND('[1]资源-铁'!DY73,-4)</f>
        <v>0</v>
      </c>
      <c r="M73" s="2">
        <f>ROUND('[1]资源-铁'!DZ73,-4)</f>
        <v>0</v>
      </c>
      <c r="N73" s="2">
        <f>ROUND('[1]资源-铁'!EA73,-4)</f>
        <v>0</v>
      </c>
      <c r="O73" s="2">
        <f>ROUND('[1]资源-铁'!EB73,-4)</f>
        <v>0</v>
      </c>
      <c r="P73" s="2">
        <f>ROUND('[1]资源-铁'!EC73,-4)</f>
        <v>0</v>
      </c>
      <c r="Q73" s="2">
        <f>ROUND('[1]资源-铁'!ED73,-4)</f>
        <v>0</v>
      </c>
      <c r="R73" s="2">
        <f>ROUND('[1]资源-铁'!EE73,-4)</f>
        <v>0</v>
      </c>
      <c r="S73" s="2">
        <f>ROUND('[1]资源-铁'!EF73,-4)</f>
        <v>0</v>
      </c>
      <c r="T73" s="2">
        <f>ROUND('[1]资源-铁'!EG73,-4)</f>
        <v>0</v>
      </c>
      <c r="U73" s="2">
        <f>ROUND('[1]资源-铁'!EH73,-4)</f>
        <v>0</v>
      </c>
      <c r="V73" s="2">
        <f>ROUND('[1]资源-铁'!EI73,-4)</f>
        <v>0</v>
      </c>
      <c r="X73" s="2">
        <v>68</v>
      </c>
      <c r="Y73" s="2">
        <f t="shared" si="58"/>
        <v>0</v>
      </c>
      <c r="Z73" s="2">
        <f t="shared" si="59"/>
        <v>0</v>
      </c>
      <c r="AA73" s="2">
        <f t="shared" si="60"/>
        <v>0</v>
      </c>
      <c r="AB73" s="2">
        <f t="shared" si="61"/>
        <v>0</v>
      </c>
      <c r="AC73" s="2">
        <f t="shared" si="62"/>
        <v>0</v>
      </c>
      <c r="AD73" s="2">
        <f t="shared" si="63"/>
        <v>0</v>
      </c>
      <c r="AE73" s="2">
        <f t="shared" si="64"/>
        <v>0</v>
      </c>
      <c r="AF73" s="2">
        <f t="shared" si="65"/>
        <v>0</v>
      </c>
      <c r="AG73" s="2">
        <f t="shared" si="66"/>
        <v>0</v>
      </c>
      <c r="AH73" s="2">
        <f t="shared" si="67"/>
        <v>0</v>
      </c>
      <c r="AI73" s="2">
        <f t="shared" si="68"/>
        <v>0</v>
      </c>
      <c r="AJ73" s="2">
        <f t="shared" si="69"/>
        <v>0</v>
      </c>
      <c r="AK73" s="2">
        <f t="shared" si="70"/>
        <v>0</v>
      </c>
      <c r="AL73" s="2">
        <f t="shared" si="71"/>
        <v>0</v>
      </c>
      <c r="AM73" s="2">
        <f t="shared" si="72"/>
        <v>0</v>
      </c>
      <c r="AN73" s="2">
        <f t="shared" si="73"/>
        <v>0</v>
      </c>
      <c r="AO73" s="2">
        <f t="shared" si="74"/>
        <v>0</v>
      </c>
      <c r="AP73" s="2">
        <f t="shared" si="75"/>
        <v>0</v>
      </c>
      <c r="AQ73" s="2">
        <f t="shared" si="76"/>
        <v>0</v>
      </c>
      <c r="AS73" s="2">
        <v>68</v>
      </c>
      <c r="AT73" s="2">
        <f t="shared" si="77"/>
        <v>0</v>
      </c>
      <c r="AU73" s="2">
        <f t="shared" si="78"/>
        <v>0</v>
      </c>
      <c r="AV73" s="2">
        <f t="shared" si="79"/>
        <v>0</v>
      </c>
      <c r="AW73" s="2">
        <f t="shared" si="80"/>
        <v>0</v>
      </c>
      <c r="AX73" s="2">
        <f t="shared" si="81"/>
        <v>0</v>
      </c>
      <c r="AY73" s="2">
        <f t="shared" si="82"/>
        <v>0</v>
      </c>
      <c r="AZ73" s="2">
        <f t="shared" si="83"/>
        <v>0</v>
      </c>
      <c r="BA73" s="2">
        <f t="shared" si="84"/>
        <v>0</v>
      </c>
      <c r="BB73" s="2">
        <f t="shared" si="85"/>
        <v>0</v>
      </c>
      <c r="BC73" s="2">
        <f t="shared" si="86"/>
        <v>0</v>
      </c>
      <c r="BD73" s="2">
        <f t="shared" si="87"/>
        <v>0</v>
      </c>
      <c r="BE73" s="2">
        <f t="shared" si="88"/>
        <v>0</v>
      </c>
      <c r="BF73" s="2">
        <f t="shared" si="89"/>
        <v>0</v>
      </c>
      <c r="BG73" s="2">
        <f t="shared" si="90"/>
        <v>0</v>
      </c>
      <c r="BH73" s="2">
        <f t="shared" si="91"/>
        <v>0</v>
      </c>
      <c r="BI73" s="2">
        <f t="shared" si="92"/>
        <v>0</v>
      </c>
      <c r="BJ73" s="2">
        <f t="shared" si="93"/>
        <v>0</v>
      </c>
      <c r="BK73" s="2">
        <f t="shared" si="94"/>
        <v>0</v>
      </c>
      <c r="BL73" s="2">
        <f t="shared" si="95"/>
        <v>0</v>
      </c>
    </row>
    <row r="74" spans="3:64" x14ac:dyDescent="0.15">
      <c r="C74" s="2">
        <v>69</v>
      </c>
      <c r="D74" s="2">
        <f>ROUND('[1]资源-铁'!DQ74,-4)</f>
        <v>0</v>
      </c>
      <c r="E74" s="2">
        <f>ROUND('[1]资源-铁'!DR74,-4)</f>
        <v>0</v>
      </c>
      <c r="F74" s="2">
        <f>ROUND('[1]资源-铁'!DS74,-4)</f>
        <v>0</v>
      </c>
      <c r="G74" s="2">
        <f>ROUND('[1]资源-铁'!DT74,-4)</f>
        <v>0</v>
      </c>
      <c r="H74" s="2">
        <f>ROUND('[1]资源-铁'!DU74,-4)</f>
        <v>0</v>
      </c>
      <c r="I74" s="2">
        <f>ROUND('[1]资源-铁'!DV74,-4)</f>
        <v>0</v>
      </c>
      <c r="J74" s="2">
        <f>ROUND('[1]资源-铁'!DW74,-4)</f>
        <v>0</v>
      </c>
      <c r="K74" s="2">
        <f>ROUND('[1]资源-铁'!DX74,-4)</f>
        <v>0</v>
      </c>
      <c r="L74" s="2">
        <f>ROUND('[1]资源-铁'!DY74,-4)</f>
        <v>0</v>
      </c>
      <c r="M74" s="2">
        <f>ROUND('[1]资源-铁'!DZ74,-4)</f>
        <v>0</v>
      </c>
      <c r="N74" s="2">
        <f>ROUND('[1]资源-铁'!EA74,-4)</f>
        <v>0</v>
      </c>
      <c r="O74" s="2">
        <f>ROUND('[1]资源-铁'!EB74,-4)</f>
        <v>0</v>
      </c>
      <c r="P74" s="2">
        <f>ROUND('[1]资源-铁'!EC74,-4)</f>
        <v>0</v>
      </c>
      <c r="Q74" s="2">
        <f>ROUND('[1]资源-铁'!ED74,-4)</f>
        <v>0</v>
      </c>
      <c r="R74" s="2">
        <f>ROUND('[1]资源-铁'!EE74,-4)</f>
        <v>0</v>
      </c>
      <c r="S74" s="2">
        <f>ROUND('[1]资源-铁'!EF74,-4)</f>
        <v>0</v>
      </c>
      <c r="T74" s="2">
        <f>ROUND('[1]资源-铁'!EG74,-4)</f>
        <v>0</v>
      </c>
      <c r="U74" s="2">
        <f>ROUND('[1]资源-铁'!EH74,-4)</f>
        <v>0</v>
      </c>
      <c r="V74" s="2">
        <f>ROUND('[1]资源-铁'!EI74,-4)</f>
        <v>0</v>
      </c>
      <c r="X74" s="2">
        <v>69</v>
      </c>
      <c r="Y74" s="2">
        <f t="shared" si="58"/>
        <v>0</v>
      </c>
      <c r="Z74" s="2">
        <f t="shared" si="59"/>
        <v>0</v>
      </c>
      <c r="AA74" s="2">
        <f t="shared" si="60"/>
        <v>0</v>
      </c>
      <c r="AB74" s="2">
        <f t="shared" si="61"/>
        <v>0</v>
      </c>
      <c r="AC74" s="2">
        <f t="shared" si="62"/>
        <v>0</v>
      </c>
      <c r="AD74" s="2">
        <f t="shared" si="63"/>
        <v>0</v>
      </c>
      <c r="AE74" s="2">
        <f t="shared" si="64"/>
        <v>0</v>
      </c>
      <c r="AF74" s="2">
        <f t="shared" si="65"/>
        <v>0</v>
      </c>
      <c r="AG74" s="2">
        <f t="shared" si="66"/>
        <v>0</v>
      </c>
      <c r="AH74" s="2">
        <f t="shared" si="67"/>
        <v>0</v>
      </c>
      <c r="AI74" s="2">
        <f t="shared" si="68"/>
        <v>0</v>
      </c>
      <c r="AJ74" s="2">
        <f t="shared" si="69"/>
        <v>0</v>
      </c>
      <c r="AK74" s="2">
        <f t="shared" si="70"/>
        <v>0</v>
      </c>
      <c r="AL74" s="2">
        <f t="shared" si="71"/>
        <v>0</v>
      </c>
      <c r="AM74" s="2">
        <f t="shared" si="72"/>
        <v>0</v>
      </c>
      <c r="AN74" s="2">
        <f t="shared" si="73"/>
        <v>0</v>
      </c>
      <c r="AO74" s="2">
        <f t="shared" si="74"/>
        <v>0</v>
      </c>
      <c r="AP74" s="2">
        <f t="shared" si="75"/>
        <v>0</v>
      </c>
      <c r="AQ74" s="2">
        <f t="shared" si="76"/>
        <v>0</v>
      </c>
      <c r="AS74" s="2">
        <v>69</v>
      </c>
      <c r="AT74" s="2">
        <f t="shared" si="77"/>
        <v>0</v>
      </c>
      <c r="AU74" s="2">
        <f t="shared" si="78"/>
        <v>0</v>
      </c>
      <c r="AV74" s="2">
        <f t="shared" si="79"/>
        <v>0</v>
      </c>
      <c r="AW74" s="2">
        <f t="shared" si="80"/>
        <v>0</v>
      </c>
      <c r="AX74" s="2">
        <f t="shared" si="81"/>
        <v>0</v>
      </c>
      <c r="AY74" s="2">
        <f t="shared" si="82"/>
        <v>0</v>
      </c>
      <c r="AZ74" s="2">
        <f t="shared" si="83"/>
        <v>0</v>
      </c>
      <c r="BA74" s="2">
        <f t="shared" si="84"/>
        <v>0</v>
      </c>
      <c r="BB74" s="2">
        <f t="shared" si="85"/>
        <v>0</v>
      </c>
      <c r="BC74" s="2">
        <f t="shared" si="86"/>
        <v>0</v>
      </c>
      <c r="BD74" s="2">
        <f t="shared" si="87"/>
        <v>0</v>
      </c>
      <c r="BE74" s="2">
        <f t="shared" si="88"/>
        <v>0</v>
      </c>
      <c r="BF74" s="2">
        <f t="shared" si="89"/>
        <v>0</v>
      </c>
      <c r="BG74" s="2">
        <f t="shared" si="90"/>
        <v>0</v>
      </c>
      <c r="BH74" s="2">
        <f t="shared" si="91"/>
        <v>0</v>
      </c>
      <c r="BI74" s="2">
        <f t="shared" si="92"/>
        <v>0</v>
      </c>
      <c r="BJ74" s="2">
        <f t="shared" si="93"/>
        <v>0</v>
      </c>
      <c r="BK74" s="2">
        <f t="shared" si="94"/>
        <v>0</v>
      </c>
      <c r="BL74" s="2">
        <f t="shared" si="95"/>
        <v>0</v>
      </c>
    </row>
    <row r="75" spans="3:64" x14ac:dyDescent="0.15">
      <c r="C75" s="2">
        <v>70</v>
      </c>
      <c r="D75" s="2">
        <f>ROUND('[1]资源-铁'!DQ75,-4)</f>
        <v>0</v>
      </c>
      <c r="E75" s="2">
        <f>ROUND('[1]资源-铁'!DR75,-4)</f>
        <v>0</v>
      </c>
      <c r="F75" s="2">
        <f>ROUND('[1]资源-铁'!DS75,-4)</f>
        <v>0</v>
      </c>
      <c r="G75" s="2">
        <f>ROUND('[1]资源-铁'!DT75,-4)</f>
        <v>0</v>
      </c>
      <c r="H75" s="2">
        <f>ROUND('[1]资源-铁'!DU75,-4)</f>
        <v>0</v>
      </c>
      <c r="I75" s="2">
        <f>ROUND('[1]资源-铁'!DV75,-4)</f>
        <v>0</v>
      </c>
      <c r="J75" s="2">
        <f>ROUND('[1]资源-铁'!DW75,-4)</f>
        <v>0</v>
      </c>
      <c r="K75" s="2">
        <f>ROUND('[1]资源-铁'!DX75,-4)</f>
        <v>0</v>
      </c>
      <c r="L75" s="2">
        <f>ROUND('[1]资源-铁'!DY75,-4)</f>
        <v>0</v>
      </c>
      <c r="M75" s="2">
        <f>ROUND('[1]资源-铁'!DZ75,-4)</f>
        <v>0</v>
      </c>
      <c r="N75" s="2">
        <f>ROUND('[1]资源-铁'!EA75,-4)</f>
        <v>0</v>
      </c>
      <c r="O75" s="2">
        <f>ROUND('[1]资源-铁'!EB75,-4)</f>
        <v>0</v>
      </c>
      <c r="P75" s="2">
        <f>ROUND('[1]资源-铁'!EC75,-4)</f>
        <v>0</v>
      </c>
      <c r="Q75" s="2">
        <f>ROUND('[1]资源-铁'!ED75,-4)</f>
        <v>0</v>
      </c>
      <c r="R75" s="2">
        <f>ROUND('[1]资源-铁'!EE75,-4)</f>
        <v>0</v>
      </c>
      <c r="S75" s="2">
        <f>ROUND('[1]资源-铁'!EF75,-4)</f>
        <v>0</v>
      </c>
      <c r="T75" s="2">
        <f>ROUND('[1]资源-铁'!EG75,-4)</f>
        <v>0</v>
      </c>
      <c r="U75" s="2">
        <f>ROUND('[1]资源-铁'!EH75,-4)</f>
        <v>0</v>
      </c>
      <c r="V75" s="2">
        <f>ROUND('[1]资源-铁'!EI75,-4)</f>
        <v>0</v>
      </c>
      <c r="X75" s="2">
        <v>70</v>
      </c>
      <c r="Y75" s="2">
        <f t="shared" si="58"/>
        <v>0</v>
      </c>
      <c r="Z75" s="2">
        <f t="shared" si="59"/>
        <v>0</v>
      </c>
      <c r="AA75" s="2">
        <f t="shared" si="60"/>
        <v>0</v>
      </c>
      <c r="AB75" s="2">
        <f t="shared" si="61"/>
        <v>0</v>
      </c>
      <c r="AC75" s="2">
        <f t="shared" si="62"/>
        <v>0</v>
      </c>
      <c r="AD75" s="2">
        <f t="shared" si="63"/>
        <v>0</v>
      </c>
      <c r="AE75" s="2">
        <f t="shared" si="64"/>
        <v>0</v>
      </c>
      <c r="AF75" s="2">
        <f t="shared" si="65"/>
        <v>0</v>
      </c>
      <c r="AG75" s="2">
        <f t="shared" si="66"/>
        <v>0</v>
      </c>
      <c r="AH75" s="2">
        <f t="shared" si="67"/>
        <v>0</v>
      </c>
      <c r="AI75" s="2">
        <f t="shared" si="68"/>
        <v>0</v>
      </c>
      <c r="AJ75" s="2">
        <f t="shared" si="69"/>
        <v>0</v>
      </c>
      <c r="AK75" s="2">
        <f t="shared" si="70"/>
        <v>0</v>
      </c>
      <c r="AL75" s="2">
        <f t="shared" si="71"/>
        <v>0</v>
      </c>
      <c r="AM75" s="2">
        <f t="shared" si="72"/>
        <v>0</v>
      </c>
      <c r="AN75" s="2">
        <f t="shared" si="73"/>
        <v>0</v>
      </c>
      <c r="AO75" s="2">
        <f t="shared" si="74"/>
        <v>0</v>
      </c>
      <c r="AP75" s="2">
        <f t="shared" si="75"/>
        <v>0</v>
      </c>
      <c r="AQ75" s="2">
        <f t="shared" si="76"/>
        <v>0</v>
      </c>
      <c r="AS75" s="2">
        <v>70</v>
      </c>
      <c r="AT75" s="2">
        <f t="shared" si="77"/>
        <v>0</v>
      </c>
      <c r="AU75" s="2">
        <f t="shared" si="78"/>
        <v>0</v>
      </c>
      <c r="AV75" s="2">
        <f t="shared" si="79"/>
        <v>0</v>
      </c>
      <c r="AW75" s="2">
        <f t="shared" si="80"/>
        <v>0</v>
      </c>
      <c r="AX75" s="2">
        <f t="shared" si="81"/>
        <v>0</v>
      </c>
      <c r="AY75" s="2">
        <f t="shared" si="82"/>
        <v>0</v>
      </c>
      <c r="AZ75" s="2">
        <f t="shared" si="83"/>
        <v>0</v>
      </c>
      <c r="BA75" s="2">
        <f t="shared" si="84"/>
        <v>0</v>
      </c>
      <c r="BB75" s="2">
        <f t="shared" si="85"/>
        <v>0</v>
      </c>
      <c r="BC75" s="2">
        <f t="shared" si="86"/>
        <v>0</v>
      </c>
      <c r="BD75" s="2">
        <f t="shared" si="87"/>
        <v>0</v>
      </c>
      <c r="BE75" s="2">
        <f t="shared" si="88"/>
        <v>0</v>
      </c>
      <c r="BF75" s="2">
        <f t="shared" si="89"/>
        <v>0</v>
      </c>
      <c r="BG75" s="2">
        <f t="shared" si="90"/>
        <v>0</v>
      </c>
      <c r="BH75" s="2">
        <f t="shared" si="91"/>
        <v>0</v>
      </c>
      <c r="BI75" s="2">
        <f t="shared" si="92"/>
        <v>0</v>
      </c>
      <c r="BJ75" s="2">
        <f t="shared" si="93"/>
        <v>0</v>
      </c>
      <c r="BK75" s="2">
        <f t="shared" si="94"/>
        <v>0</v>
      </c>
      <c r="BL75" s="2">
        <f t="shared" si="95"/>
        <v>0</v>
      </c>
    </row>
    <row r="76" spans="3:64" x14ac:dyDescent="0.15">
      <c r="C76" s="2">
        <v>71</v>
      </c>
      <c r="D76" s="2">
        <f>ROUND('[1]资源-铁'!DQ76,-4)</f>
        <v>0</v>
      </c>
      <c r="E76" s="2">
        <f>ROUND('[1]资源-铁'!DR76,-4)</f>
        <v>0</v>
      </c>
      <c r="F76" s="2">
        <f>ROUND('[1]资源-铁'!DS76,-4)</f>
        <v>0</v>
      </c>
      <c r="G76" s="2">
        <f>ROUND('[1]资源-铁'!DT76,-4)</f>
        <v>0</v>
      </c>
      <c r="H76" s="2">
        <f>ROUND('[1]资源-铁'!DU76,-4)</f>
        <v>0</v>
      </c>
      <c r="I76" s="2">
        <f>ROUND('[1]资源-铁'!DV76,-4)</f>
        <v>0</v>
      </c>
      <c r="J76" s="2">
        <f>ROUND('[1]资源-铁'!DW76,-4)</f>
        <v>0</v>
      </c>
      <c r="K76" s="2">
        <f>ROUND('[1]资源-铁'!DX76,-4)</f>
        <v>0</v>
      </c>
      <c r="L76" s="2">
        <f>ROUND('[1]资源-铁'!DY76,-4)</f>
        <v>0</v>
      </c>
      <c r="M76" s="2">
        <f>ROUND('[1]资源-铁'!DZ76,-4)</f>
        <v>0</v>
      </c>
      <c r="N76" s="2">
        <f>ROUND('[1]资源-铁'!EA76,-4)</f>
        <v>0</v>
      </c>
      <c r="O76" s="2">
        <f>ROUND('[1]资源-铁'!EB76,-4)</f>
        <v>0</v>
      </c>
      <c r="P76" s="2">
        <f>ROUND('[1]资源-铁'!EC76,-4)</f>
        <v>0</v>
      </c>
      <c r="Q76" s="2">
        <f>ROUND('[1]资源-铁'!ED76,-4)</f>
        <v>0</v>
      </c>
      <c r="R76" s="2">
        <f>ROUND('[1]资源-铁'!EE76,-4)</f>
        <v>0</v>
      </c>
      <c r="S76" s="2">
        <f>ROUND('[1]资源-铁'!EF76,-4)</f>
        <v>0</v>
      </c>
      <c r="T76" s="2">
        <f>ROUND('[1]资源-铁'!EG76,-4)</f>
        <v>0</v>
      </c>
      <c r="U76" s="2">
        <f>ROUND('[1]资源-铁'!EH76,-4)</f>
        <v>0</v>
      </c>
      <c r="V76" s="2">
        <f>ROUND('[1]资源-铁'!EI76,-4)</f>
        <v>0</v>
      </c>
      <c r="X76" s="2">
        <v>71</v>
      </c>
      <c r="Y76" s="2">
        <f t="shared" si="58"/>
        <v>0</v>
      </c>
      <c r="Z76" s="2">
        <f t="shared" si="59"/>
        <v>0</v>
      </c>
      <c r="AA76" s="2">
        <f t="shared" si="60"/>
        <v>0</v>
      </c>
      <c r="AB76" s="2">
        <f t="shared" si="61"/>
        <v>0</v>
      </c>
      <c r="AC76" s="2">
        <f t="shared" si="62"/>
        <v>0</v>
      </c>
      <c r="AD76" s="2">
        <f t="shared" si="63"/>
        <v>0</v>
      </c>
      <c r="AE76" s="2">
        <f t="shared" si="64"/>
        <v>0</v>
      </c>
      <c r="AF76" s="2">
        <f t="shared" si="65"/>
        <v>0</v>
      </c>
      <c r="AG76" s="2">
        <f t="shared" si="66"/>
        <v>0</v>
      </c>
      <c r="AH76" s="2">
        <f t="shared" si="67"/>
        <v>0</v>
      </c>
      <c r="AI76" s="2">
        <f t="shared" si="68"/>
        <v>0</v>
      </c>
      <c r="AJ76" s="2">
        <f t="shared" si="69"/>
        <v>0</v>
      </c>
      <c r="AK76" s="2">
        <f t="shared" si="70"/>
        <v>0</v>
      </c>
      <c r="AL76" s="2">
        <f t="shared" si="71"/>
        <v>0</v>
      </c>
      <c r="AM76" s="2">
        <f t="shared" si="72"/>
        <v>0</v>
      </c>
      <c r="AN76" s="2">
        <f t="shared" si="73"/>
        <v>0</v>
      </c>
      <c r="AO76" s="2">
        <f t="shared" si="74"/>
        <v>0</v>
      </c>
      <c r="AP76" s="2">
        <f t="shared" si="75"/>
        <v>0</v>
      </c>
      <c r="AQ76" s="2">
        <f t="shared" si="76"/>
        <v>0</v>
      </c>
      <c r="AS76" s="2">
        <v>71</v>
      </c>
      <c r="AT76" s="2">
        <f t="shared" si="77"/>
        <v>0</v>
      </c>
      <c r="AU76" s="2">
        <f t="shared" si="78"/>
        <v>0</v>
      </c>
      <c r="AV76" s="2">
        <f t="shared" si="79"/>
        <v>0</v>
      </c>
      <c r="AW76" s="2">
        <f t="shared" si="80"/>
        <v>0</v>
      </c>
      <c r="AX76" s="2">
        <f t="shared" si="81"/>
        <v>0</v>
      </c>
      <c r="AY76" s="2">
        <f t="shared" si="82"/>
        <v>0</v>
      </c>
      <c r="AZ76" s="2">
        <f t="shared" si="83"/>
        <v>0</v>
      </c>
      <c r="BA76" s="2">
        <f t="shared" si="84"/>
        <v>0</v>
      </c>
      <c r="BB76" s="2">
        <f t="shared" si="85"/>
        <v>0</v>
      </c>
      <c r="BC76" s="2">
        <f t="shared" si="86"/>
        <v>0</v>
      </c>
      <c r="BD76" s="2">
        <f t="shared" si="87"/>
        <v>0</v>
      </c>
      <c r="BE76" s="2">
        <f t="shared" si="88"/>
        <v>0</v>
      </c>
      <c r="BF76" s="2">
        <f t="shared" si="89"/>
        <v>0</v>
      </c>
      <c r="BG76" s="2">
        <f t="shared" si="90"/>
        <v>0</v>
      </c>
      <c r="BH76" s="2">
        <f t="shared" si="91"/>
        <v>0</v>
      </c>
      <c r="BI76" s="2">
        <f t="shared" si="92"/>
        <v>0</v>
      </c>
      <c r="BJ76" s="2">
        <f t="shared" si="93"/>
        <v>0</v>
      </c>
      <c r="BK76" s="2">
        <f t="shared" si="94"/>
        <v>0</v>
      </c>
      <c r="BL76" s="2">
        <f t="shared" si="95"/>
        <v>0</v>
      </c>
    </row>
    <row r="77" spans="3:64" x14ac:dyDescent="0.15">
      <c r="C77" s="2">
        <v>72</v>
      </c>
      <c r="D77" s="2">
        <f>ROUND('[1]资源-铁'!DQ77,-4)</f>
        <v>0</v>
      </c>
      <c r="E77" s="2">
        <f>ROUND('[1]资源-铁'!DR77,-4)</f>
        <v>0</v>
      </c>
      <c r="F77" s="2">
        <f>ROUND('[1]资源-铁'!DS77,-4)</f>
        <v>0</v>
      </c>
      <c r="G77" s="2">
        <f>ROUND('[1]资源-铁'!DT77,-4)</f>
        <v>0</v>
      </c>
      <c r="H77" s="2">
        <f>ROUND('[1]资源-铁'!DU77,-4)</f>
        <v>0</v>
      </c>
      <c r="I77" s="2">
        <f>ROUND('[1]资源-铁'!DV77,-4)</f>
        <v>0</v>
      </c>
      <c r="J77" s="2">
        <f>ROUND('[1]资源-铁'!DW77,-4)</f>
        <v>0</v>
      </c>
      <c r="K77" s="2">
        <f>ROUND('[1]资源-铁'!DX77,-4)</f>
        <v>0</v>
      </c>
      <c r="L77" s="2">
        <f>ROUND('[1]资源-铁'!DY77,-4)</f>
        <v>0</v>
      </c>
      <c r="M77" s="2">
        <f>ROUND('[1]资源-铁'!DZ77,-4)</f>
        <v>0</v>
      </c>
      <c r="N77" s="2">
        <f>ROUND('[1]资源-铁'!EA77,-4)</f>
        <v>0</v>
      </c>
      <c r="O77" s="2">
        <f>ROUND('[1]资源-铁'!EB77,-4)</f>
        <v>0</v>
      </c>
      <c r="P77" s="2">
        <f>ROUND('[1]资源-铁'!EC77,-4)</f>
        <v>0</v>
      </c>
      <c r="Q77" s="2">
        <f>ROUND('[1]资源-铁'!ED77,-4)</f>
        <v>0</v>
      </c>
      <c r="R77" s="2">
        <f>ROUND('[1]资源-铁'!EE77,-4)</f>
        <v>0</v>
      </c>
      <c r="S77" s="2">
        <f>ROUND('[1]资源-铁'!EF77,-4)</f>
        <v>0</v>
      </c>
      <c r="T77" s="2">
        <f>ROUND('[1]资源-铁'!EG77,-4)</f>
        <v>0</v>
      </c>
      <c r="U77" s="2">
        <f>ROUND('[1]资源-铁'!EH77,-4)</f>
        <v>0</v>
      </c>
      <c r="V77" s="2">
        <f>ROUND('[1]资源-铁'!EI77,-4)</f>
        <v>0</v>
      </c>
      <c r="X77" s="2">
        <v>72</v>
      </c>
      <c r="Y77" s="2">
        <f t="shared" si="58"/>
        <v>0</v>
      </c>
      <c r="Z77" s="2">
        <f t="shared" si="59"/>
        <v>0</v>
      </c>
      <c r="AA77" s="2">
        <f t="shared" si="60"/>
        <v>0</v>
      </c>
      <c r="AB77" s="2">
        <f t="shared" si="61"/>
        <v>0</v>
      </c>
      <c r="AC77" s="2">
        <f t="shared" si="62"/>
        <v>0</v>
      </c>
      <c r="AD77" s="2">
        <f t="shared" si="63"/>
        <v>0</v>
      </c>
      <c r="AE77" s="2">
        <f t="shared" si="64"/>
        <v>0</v>
      </c>
      <c r="AF77" s="2">
        <f t="shared" si="65"/>
        <v>0</v>
      </c>
      <c r="AG77" s="2">
        <f t="shared" si="66"/>
        <v>0</v>
      </c>
      <c r="AH77" s="2">
        <f t="shared" si="67"/>
        <v>0</v>
      </c>
      <c r="AI77" s="2">
        <f t="shared" si="68"/>
        <v>0</v>
      </c>
      <c r="AJ77" s="2">
        <f t="shared" si="69"/>
        <v>0</v>
      </c>
      <c r="AK77" s="2">
        <f t="shared" si="70"/>
        <v>0</v>
      </c>
      <c r="AL77" s="2">
        <f t="shared" si="71"/>
        <v>0</v>
      </c>
      <c r="AM77" s="2">
        <f t="shared" si="72"/>
        <v>0</v>
      </c>
      <c r="AN77" s="2">
        <f t="shared" si="73"/>
        <v>0</v>
      </c>
      <c r="AO77" s="2">
        <f t="shared" si="74"/>
        <v>0</v>
      </c>
      <c r="AP77" s="2">
        <f t="shared" si="75"/>
        <v>0</v>
      </c>
      <c r="AQ77" s="2">
        <f t="shared" si="76"/>
        <v>0</v>
      </c>
      <c r="AS77" s="2">
        <v>72</v>
      </c>
      <c r="AT77" s="2">
        <f t="shared" si="77"/>
        <v>0</v>
      </c>
      <c r="AU77" s="2">
        <f t="shared" si="78"/>
        <v>0</v>
      </c>
      <c r="AV77" s="2">
        <f t="shared" si="79"/>
        <v>0</v>
      </c>
      <c r="AW77" s="2">
        <f t="shared" si="80"/>
        <v>0</v>
      </c>
      <c r="AX77" s="2">
        <f t="shared" si="81"/>
        <v>0</v>
      </c>
      <c r="AY77" s="2">
        <f t="shared" si="82"/>
        <v>0</v>
      </c>
      <c r="AZ77" s="2">
        <f t="shared" si="83"/>
        <v>0</v>
      </c>
      <c r="BA77" s="2">
        <f t="shared" si="84"/>
        <v>0</v>
      </c>
      <c r="BB77" s="2">
        <f t="shared" si="85"/>
        <v>0</v>
      </c>
      <c r="BC77" s="2">
        <f t="shared" si="86"/>
        <v>0</v>
      </c>
      <c r="BD77" s="2">
        <f t="shared" si="87"/>
        <v>0</v>
      </c>
      <c r="BE77" s="2">
        <f t="shared" si="88"/>
        <v>0</v>
      </c>
      <c r="BF77" s="2">
        <f t="shared" si="89"/>
        <v>0</v>
      </c>
      <c r="BG77" s="2">
        <f t="shared" si="90"/>
        <v>0</v>
      </c>
      <c r="BH77" s="2">
        <f t="shared" si="91"/>
        <v>0</v>
      </c>
      <c r="BI77" s="2">
        <f t="shared" si="92"/>
        <v>0</v>
      </c>
      <c r="BJ77" s="2">
        <f t="shared" si="93"/>
        <v>0</v>
      </c>
      <c r="BK77" s="2">
        <f t="shared" si="94"/>
        <v>0</v>
      </c>
      <c r="BL77" s="2">
        <f t="shared" si="95"/>
        <v>0</v>
      </c>
    </row>
    <row r="78" spans="3:64" x14ac:dyDescent="0.15">
      <c r="C78" s="2">
        <v>73</v>
      </c>
      <c r="D78" s="2">
        <f>ROUND('[1]资源-铁'!DQ78,-4)</f>
        <v>0</v>
      </c>
      <c r="E78" s="2">
        <f>ROUND('[1]资源-铁'!DR78,-4)</f>
        <v>0</v>
      </c>
      <c r="F78" s="2">
        <f>ROUND('[1]资源-铁'!DS78,-4)</f>
        <v>0</v>
      </c>
      <c r="G78" s="2">
        <f>ROUND('[1]资源-铁'!DT78,-4)</f>
        <v>0</v>
      </c>
      <c r="H78" s="2">
        <f>ROUND('[1]资源-铁'!DU78,-4)</f>
        <v>0</v>
      </c>
      <c r="I78" s="2">
        <f>ROUND('[1]资源-铁'!DV78,-4)</f>
        <v>0</v>
      </c>
      <c r="J78" s="2">
        <f>ROUND('[1]资源-铁'!DW78,-4)</f>
        <v>0</v>
      </c>
      <c r="K78" s="2">
        <f>ROUND('[1]资源-铁'!DX78,-4)</f>
        <v>0</v>
      </c>
      <c r="L78" s="2">
        <f>ROUND('[1]资源-铁'!DY78,-4)</f>
        <v>0</v>
      </c>
      <c r="M78" s="2">
        <f>ROUND('[1]资源-铁'!DZ78,-4)</f>
        <v>0</v>
      </c>
      <c r="N78" s="2">
        <f>ROUND('[1]资源-铁'!EA78,-4)</f>
        <v>0</v>
      </c>
      <c r="O78" s="2">
        <f>ROUND('[1]资源-铁'!EB78,-4)</f>
        <v>0</v>
      </c>
      <c r="P78" s="2">
        <f>ROUND('[1]资源-铁'!EC78,-4)</f>
        <v>0</v>
      </c>
      <c r="Q78" s="2">
        <f>ROUND('[1]资源-铁'!ED78,-4)</f>
        <v>0</v>
      </c>
      <c r="R78" s="2">
        <f>ROUND('[1]资源-铁'!EE78,-4)</f>
        <v>0</v>
      </c>
      <c r="S78" s="2">
        <f>ROUND('[1]资源-铁'!EF78,-4)</f>
        <v>0</v>
      </c>
      <c r="T78" s="2">
        <f>ROUND('[1]资源-铁'!EG78,-4)</f>
        <v>0</v>
      </c>
      <c r="U78" s="2">
        <f>ROUND('[1]资源-铁'!EH78,-4)</f>
        <v>0</v>
      </c>
      <c r="V78" s="2">
        <f>ROUND('[1]资源-铁'!EI78,-4)</f>
        <v>0</v>
      </c>
      <c r="X78" s="2">
        <v>73</v>
      </c>
      <c r="Y78" s="2">
        <f t="shared" si="58"/>
        <v>0</v>
      </c>
      <c r="Z78" s="2">
        <f t="shared" si="59"/>
        <v>0</v>
      </c>
      <c r="AA78" s="2">
        <f t="shared" si="60"/>
        <v>0</v>
      </c>
      <c r="AB78" s="2">
        <f t="shared" si="61"/>
        <v>0</v>
      </c>
      <c r="AC78" s="2">
        <f t="shared" si="62"/>
        <v>0</v>
      </c>
      <c r="AD78" s="2">
        <f t="shared" si="63"/>
        <v>0</v>
      </c>
      <c r="AE78" s="2">
        <f t="shared" si="64"/>
        <v>0</v>
      </c>
      <c r="AF78" s="2">
        <f t="shared" si="65"/>
        <v>0</v>
      </c>
      <c r="AG78" s="2">
        <f t="shared" si="66"/>
        <v>0</v>
      </c>
      <c r="AH78" s="2">
        <f t="shared" si="67"/>
        <v>0</v>
      </c>
      <c r="AI78" s="2">
        <f t="shared" si="68"/>
        <v>0</v>
      </c>
      <c r="AJ78" s="2">
        <f t="shared" si="69"/>
        <v>0</v>
      </c>
      <c r="AK78" s="2">
        <f t="shared" si="70"/>
        <v>0</v>
      </c>
      <c r="AL78" s="2">
        <f t="shared" si="71"/>
        <v>0</v>
      </c>
      <c r="AM78" s="2">
        <f t="shared" si="72"/>
        <v>0</v>
      </c>
      <c r="AN78" s="2">
        <f t="shared" si="73"/>
        <v>0</v>
      </c>
      <c r="AO78" s="2">
        <f t="shared" si="74"/>
        <v>0</v>
      </c>
      <c r="AP78" s="2">
        <f t="shared" si="75"/>
        <v>0</v>
      </c>
      <c r="AQ78" s="2">
        <f t="shared" si="76"/>
        <v>0</v>
      </c>
      <c r="AS78" s="2">
        <v>73</v>
      </c>
      <c r="AT78" s="2">
        <f t="shared" si="77"/>
        <v>0</v>
      </c>
      <c r="AU78" s="2">
        <f t="shared" si="78"/>
        <v>0</v>
      </c>
      <c r="AV78" s="2">
        <f t="shared" si="79"/>
        <v>0</v>
      </c>
      <c r="AW78" s="2">
        <f t="shared" si="80"/>
        <v>0</v>
      </c>
      <c r="AX78" s="2">
        <f t="shared" si="81"/>
        <v>0</v>
      </c>
      <c r="AY78" s="2">
        <f t="shared" si="82"/>
        <v>0</v>
      </c>
      <c r="AZ78" s="2">
        <f t="shared" si="83"/>
        <v>0</v>
      </c>
      <c r="BA78" s="2">
        <f t="shared" si="84"/>
        <v>0</v>
      </c>
      <c r="BB78" s="2">
        <f t="shared" si="85"/>
        <v>0</v>
      </c>
      <c r="BC78" s="2">
        <f t="shared" si="86"/>
        <v>0</v>
      </c>
      <c r="BD78" s="2">
        <f t="shared" si="87"/>
        <v>0</v>
      </c>
      <c r="BE78" s="2">
        <f t="shared" si="88"/>
        <v>0</v>
      </c>
      <c r="BF78" s="2">
        <f t="shared" si="89"/>
        <v>0</v>
      </c>
      <c r="BG78" s="2">
        <f t="shared" si="90"/>
        <v>0</v>
      </c>
      <c r="BH78" s="2">
        <f t="shared" si="91"/>
        <v>0</v>
      </c>
      <c r="BI78" s="2">
        <f t="shared" si="92"/>
        <v>0</v>
      </c>
      <c r="BJ78" s="2">
        <f t="shared" si="93"/>
        <v>0</v>
      </c>
      <c r="BK78" s="2">
        <f t="shared" si="94"/>
        <v>0</v>
      </c>
      <c r="BL78" s="2">
        <f t="shared" si="95"/>
        <v>0</v>
      </c>
    </row>
    <row r="79" spans="3:64" x14ac:dyDescent="0.15">
      <c r="C79" s="2">
        <v>74</v>
      </c>
      <c r="D79" s="2">
        <f>ROUND('[1]资源-铁'!DQ79,-4)</f>
        <v>0</v>
      </c>
      <c r="E79" s="2">
        <f>ROUND('[1]资源-铁'!DR79,-4)</f>
        <v>0</v>
      </c>
      <c r="F79" s="2">
        <f>ROUND('[1]资源-铁'!DS79,-4)</f>
        <v>0</v>
      </c>
      <c r="G79" s="2">
        <f>ROUND('[1]资源-铁'!DT79,-4)</f>
        <v>0</v>
      </c>
      <c r="H79" s="2">
        <f>ROUND('[1]资源-铁'!DU79,-4)</f>
        <v>0</v>
      </c>
      <c r="I79" s="2">
        <f>ROUND('[1]资源-铁'!DV79,-4)</f>
        <v>0</v>
      </c>
      <c r="J79" s="2">
        <f>ROUND('[1]资源-铁'!DW79,-4)</f>
        <v>0</v>
      </c>
      <c r="K79" s="2">
        <f>ROUND('[1]资源-铁'!DX79,-4)</f>
        <v>0</v>
      </c>
      <c r="L79" s="2">
        <f>ROUND('[1]资源-铁'!DY79,-4)</f>
        <v>0</v>
      </c>
      <c r="M79" s="2">
        <f>ROUND('[1]资源-铁'!DZ79,-4)</f>
        <v>0</v>
      </c>
      <c r="N79" s="2">
        <f>ROUND('[1]资源-铁'!EA79,-4)</f>
        <v>0</v>
      </c>
      <c r="O79" s="2">
        <f>ROUND('[1]资源-铁'!EB79,-4)</f>
        <v>0</v>
      </c>
      <c r="P79" s="2">
        <f>ROUND('[1]资源-铁'!EC79,-4)</f>
        <v>0</v>
      </c>
      <c r="Q79" s="2">
        <f>ROUND('[1]资源-铁'!ED79,-4)</f>
        <v>0</v>
      </c>
      <c r="R79" s="2">
        <f>ROUND('[1]资源-铁'!EE79,-4)</f>
        <v>0</v>
      </c>
      <c r="S79" s="2">
        <f>ROUND('[1]资源-铁'!EF79,-4)</f>
        <v>0</v>
      </c>
      <c r="T79" s="2">
        <f>ROUND('[1]资源-铁'!EG79,-4)</f>
        <v>0</v>
      </c>
      <c r="U79" s="2">
        <f>ROUND('[1]资源-铁'!EH79,-4)</f>
        <v>0</v>
      </c>
      <c r="V79" s="2">
        <f>ROUND('[1]资源-铁'!EI79,-4)</f>
        <v>0</v>
      </c>
      <c r="X79" s="2">
        <v>74</v>
      </c>
      <c r="Y79" s="2">
        <f t="shared" si="58"/>
        <v>0</v>
      </c>
      <c r="Z79" s="2">
        <f t="shared" si="59"/>
        <v>0</v>
      </c>
      <c r="AA79" s="2">
        <f t="shared" si="60"/>
        <v>0</v>
      </c>
      <c r="AB79" s="2">
        <f t="shared" si="61"/>
        <v>0</v>
      </c>
      <c r="AC79" s="2">
        <f t="shared" si="62"/>
        <v>0</v>
      </c>
      <c r="AD79" s="2">
        <f t="shared" si="63"/>
        <v>0</v>
      </c>
      <c r="AE79" s="2">
        <f t="shared" si="64"/>
        <v>0</v>
      </c>
      <c r="AF79" s="2">
        <f t="shared" si="65"/>
        <v>0</v>
      </c>
      <c r="AG79" s="2">
        <f t="shared" si="66"/>
        <v>0</v>
      </c>
      <c r="AH79" s="2">
        <f t="shared" si="67"/>
        <v>0</v>
      </c>
      <c r="AI79" s="2">
        <f t="shared" si="68"/>
        <v>0</v>
      </c>
      <c r="AJ79" s="2">
        <f t="shared" si="69"/>
        <v>0</v>
      </c>
      <c r="AK79" s="2">
        <f t="shared" si="70"/>
        <v>0</v>
      </c>
      <c r="AL79" s="2">
        <f t="shared" si="71"/>
        <v>0</v>
      </c>
      <c r="AM79" s="2">
        <f t="shared" si="72"/>
        <v>0</v>
      </c>
      <c r="AN79" s="2">
        <f t="shared" si="73"/>
        <v>0</v>
      </c>
      <c r="AO79" s="2">
        <f t="shared" si="74"/>
        <v>0</v>
      </c>
      <c r="AP79" s="2">
        <f t="shared" si="75"/>
        <v>0</v>
      </c>
      <c r="AQ79" s="2">
        <f t="shared" si="76"/>
        <v>0</v>
      </c>
      <c r="AS79" s="2">
        <v>74</v>
      </c>
      <c r="AT79" s="2">
        <f t="shared" si="77"/>
        <v>0</v>
      </c>
      <c r="AU79" s="2">
        <f t="shared" si="78"/>
        <v>0</v>
      </c>
      <c r="AV79" s="2">
        <f t="shared" si="79"/>
        <v>0</v>
      </c>
      <c r="AW79" s="2">
        <f t="shared" si="80"/>
        <v>0</v>
      </c>
      <c r="AX79" s="2">
        <f t="shared" si="81"/>
        <v>0</v>
      </c>
      <c r="AY79" s="2">
        <f t="shared" si="82"/>
        <v>0</v>
      </c>
      <c r="AZ79" s="2">
        <f t="shared" si="83"/>
        <v>0</v>
      </c>
      <c r="BA79" s="2">
        <f t="shared" si="84"/>
        <v>0</v>
      </c>
      <c r="BB79" s="2">
        <f t="shared" si="85"/>
        <v>0</v>
      </c>
      <c r="BC79" s="2">
        <f t="shared" si="86"/>
        <v>0</v>
      </c>
      <c r="BD79" s="2">
        <f t="shared" si="87"/>
        <v>0</v>
      </c>
      <c r="BE79" s="2">
        <f t="shared" si="88"/>
        <v>0</v>
      </c>
      <c r="BF79" s="2">
        <f t="shared" si="89"/>
        <v>0</v>
      </c>
      <c r="BG79" s="2">
        <f t="shared" si="90"/>
        <v>0</v>
      </c>
      <c r="BH79" s="2">
        <f t="shared" si="91"/>
        <v>0</v>
      </c>
      <c r="BI79" s="2">
        <f t="shared" si="92"/>
        <v>0</v>
      </c>
      <c r="BJ79" s="2">
        <f t="shared" si="93"/>
        <v>0</v>
      </c>
      <c r="BK79" s="2">
        <f t="shared" si="94"/>
        <v>0</v>
      </c>
      <c r="BL79" s="2">
        <f t="shared" si="95"/>
        <v>0</v>
      </c>
    </row>
    <row r="80" spans="3:64" x14ac:dyDescent="0.15">
      <c r="C80" s="2">
        <v>75</v>
      </c>
      <c r="D80" s="2">
        <f>ROUND('[1]资源-铁'!DQ80,-4)</f>
        <v>0</v>
      </c>
      <c r="E80" s="2">
        <f>ROUND('[1]资源-铁'!DR80,-4)</f>
        <v>0</v>
      </c>
      <c r="F80" s="2">
        <f>ROUND('[1]资源-铁'!DS80,-4)</f>
        <v>0</v>
      </c>
      <c r="G80" s="2">
        <f>ROUND('[1]资源-铁'!DT80,-4)</f>
        <v>0</v>
      </c>
      <c r="H80" s="2">
        <f>ROUND('[1]资源-铁'!DU80,-4)</f>
        <v>0</v>
      </c>
      <c r="I80" s="2">
        <f>ROUND('[1]资源-铁'!DV80,-4)</f>
        <v>0</v>
      </c>
      <c r="J80" s="2">
        <f>ROUND('[1]资源-铁'!DW80,-4)</f>
        <v>0</v>
      </c>
      <c r="K80" s="2">
        <f>ROUND('[1]资源-铁'!DX80,-4)</f>
        <v>0</v>
      </c>
      <c r="L80" s="2">
        <f>ROUND('[1]资源-铁'!DY80,-4)</f>
        <v>0</v>
      </c>
      <c r="M80" s="2">
        <f>ROUND('[1]资源-铁'!DZ80,-4)</f>
        <v>0</v>
      </c>
      <c r="N80" s="2">
        <f>ROUND('[1]资源-铁'!EA80,-4)</f>
        <v>0</v>
      </c>
      <c r="O80" s="2">
        <f>ROUND('[1]资源-铁'!EB80,-4)</f>
        <v>0</v>
      </c>
      <c r="P80" s="2">
        <f>ROUND('[1]资源-铁'!EC80,-4)</f>
        <v>0</v>
      </c>
      <c r="Q80" s="2">
        <f>ROUND('[1]资源-铁'!ED80,-4)</f>
        <v>0</v>
      </c>
      <c r="R80" s="2">
        <f>ROUND('[1]资源-铁'!EE80,-4)</f>
        <v>0</v>
      </c>
      <c r="S80" s="2">
        <f>ROUND('[1]资源-铁'!EF80,-4)</f>
        <v>0</v>
      </c>
      <c r="T80" s="2">
        <f>ROUND('[1]资源-铁'!EG80,-4)</f>
        <v>0</v>
      </c>
      <c r="U80" s="2">
        <f>ROUND('[1]资源-铁'!EH80,-4)</f>
        <v>0</v>
      </c>
      <c r="V80" s="2">
        <f>ROUND('[1]资源-铁'!EI80,-4)</f>
        <v>0</v>
      </c>
      <c r="X80" s="2">
        <v>75</v>
      </c>
      <c r="Y80" s="2">
        <f t="shared" si="58"/>
        <v>0</v>
      </c>
      <c r="Z80" s="2">
        <f t="shared" si="59"/>
        <v>0</v>
      </c>
      <c r="AA80" s="2">
        <f t="shared" si="60"/>
        <v>0</v>
      </c>
      <c r="AB80" s="2">
        <f t="shared" si="61"/>
        <v>0</v>
      </c>
      <c r="AC80" s="2">
        <f t="shared" si="62"/>
        <v>0</v>
      </c>
      <c r="AD80" s="2">
        <f t="shared" si="63"/>
        <v>0</v>
      </c>
      <c r="AE80" s="2">
        <f t="shared" si="64"/>
        <v>0</v>
      </c>
      <c r="AF80" s="2">
        <f t="shared" si="65"/>
        <v>0</v>
      </c>
      <c r="AG80" s="2">
        <f t="shared" si="66"/>
        <v>0</v>
      </c>
      <c r="AH80" s="2">
        <f t="shared" si="67"/>
        <v>0</v>
      </c>
      <c r="AI80" s="2">
        <f t="shared" si="68"/>
        <v>0</v>
      </c>
      <c r="AJ80" s="2">
        <f t="shared" si="69"/>
        <v>0</v>
      </c>
      <c r="AK80" s="2">
        <f t="shared" si="70"/>
        <v>0</v>
      </c>
      <c r="AL80" s="2">
        <f t="shared" si="71"/>
        <v>0</v>
      </c>
      <c r="AM80" s="2">
        <f t="shared" si="72"/>
        <v>0</v>
      </c>
      <c r="AN80" s="2">
        <f t="shared" si="73"/>
        <v>0</v>
      </c>
      <c r="AO80" s="2">
        <f t="shared" si="74"/>
        <v>0</v>
      </c>
      <c r="AP80" s="2">
        <f t="shared" si="75"/>
        <v>0</v>
      </c>
      <c r="AQ80" s="2">
        <f t="shared" si="76"/>
        <v>0</v>
      </c>
      <c r="AS80" s="2">
        <v>75</v>
      </c>
      <c r="AT80" s="2">
        <f t="shared" si="77"/>
        <v>0</v>
      </c>
      <c r="AU80" s="2">
        <f t="shared" si="78"/>
        <v>0</v>
      </c>
      <c r="AV80" s="2">
        <f t="shared" si="79"/>
        <v>0</v>
      </c>
      <c r="AW80" s="2">
        <f t="shared" si="80"/>
        <v>0</v>
      </c>
      <c r="AX80" s="2">
        <f t="shared" si="81"/>
        <v>0</v>
      </c>
      <c r="AY80" s="2">
        <f t="shared" si="82"/>
        <v>0</v>
      </c>
      <c r="AZ80" s="2">
        <f t="shared" si="83"/>
        <v>0</v>
      </c>
      <c r="BA80" s="2">
        <f t="shared" si="84"/>
        <v>0</v>
      </c>
      <c r="BB80" s="2">
        <f t="shared" si="85"/>
        <v>0</v>
      </c>
      <c r="BC80" s="2">
        <f t="shared" si="86"/>
        <v>0</v>
      </c>
      <c r="BD80" s="2">
        <f t="shared" si="87"/>
        <v>0</v>
      </c>
      <c r="BE80" s="2">
        <f t="shared" si="88"/>
        <v>0</v>
      </c>
      <c r="BF80" s="2">
        <f t="shared" si="89"/>
        <v>0</v>
      </c>
      <c r="BG80" s="2">
        <f t="shared" si="90"/>
        <v>0</v>
      </c>
      <c r="BH80" s="2">
        <f t="shared" si="91"/>
        <v>0</v>
      </c>
      <c r="BI80" s="2">
        <f t="shared" si="92"/>
        <v>0</v>
      </c>
      <c r="BJ80" s="2">
        <f t="shared" si="93"/>
        <v>0</v>
      </c>
      <c r="BK80" s="2">
        <f t="shared" si="94"/>
        <v>0</v>
      </c>
      <c r="BL80" s="2">
        <f t="shared" si="95"/>
        <v>0</v>
      </c>
    </row>
    <row r="81" spans="3:64" x14ac:dyDescent="0.15">
      <c r="C81" s="2">
        <v>76</v>
      </c>
      <c r="D81" s="2">
        <f>ROUND('[1]资源-铁'!DQ81,-4)</f>
        <v>0</v>
      </c>
      <c r="E81" s="2">
        <f>ROUND('[1]资源-铁'!DR81,-4)</f>
        <v>0</v>
      </c>
      <c r="F81" s="2">
        <f>ROUND('[1]资源-铁'!DS81,-4)</f>
        <v>0</v>
      </c>
      <c r="G81" s="2">
        <f>ROUND('[1]资源-铁'!DT81,-4)</f>
        <v>0</v>
      </c>
      <c r="H81" s="2">
        <f>ROUND('[1]资源-铁'!DU81,-4)</f>
        <v>0</v>
      </c>
      <c r="I81" s="2">
        <f>ROUND('[1]资源-铁'!DV81,-4)</f>
        <v>0</v>
      </c>
      <c r="J81" s="2">
        <f>ROUND('[1]资源-铁'!DW81,-4)</f>
        <v>0</v>
      </c>
      <c r="K81" s="2">
        <f>ROUND('[1]资源-铁'!DX81,-4)</f>
        <v>0</v>
      </c>
      <c r="L81" s="2">
        <f>ROUND('[1]资源-铁'!DY81,-4)</f>
        <v>0</v>
      </c>
      <c r="M81" s="2">
        <f>ROUND('[1]资源-铁'!DZ81,-4)</f>
        <v>0</v>
      </c>
      <c r="N81" s="2">
        <f>ROUND('[1]资源-铁'!EA81,-4)</f>
        <v>0</v>
      </c>
      <c r="O81" s="2">
        <f>ROUND('[1]资源-铁'!EB81,-4)</f>
        <v>0</v>
      </c>
      <c r="P81" s="2">
        <f>ROUND('[1]资源-铁'!EC81,-4)</f>
        <v>0</v>
      </c>
      <c r="Q81" s="2">
        <f>ROUND('[1]资源-铁'!ED81,-4)</f>
        <v>0</v>
      </c>
      <c r="R81" s="2">
        <f>ROUND('[1]资源-铁'!EE81,-4)</f>
        <v>0</v>
      </c>
      <c r="S81" s="2">
        <f>ROUND('[1]资源-铁'!EF81,-4)</f>
        <v>0</v>
      </c>
      <c r="T81" s="2">
        <f>ROUND('[1]资源-铁'!EG81,-4)</f>
        <v>0</v>
      </c>
      <c r="U81" s="2">
        <f>ROUND('[1]资源-铁'!EH81,-4)</f>
        <v>0</v>
      </c>
      <c r="V81" s="2">
        <f>ROUND('[1]资源-铁'!EI81,-4)</f>
        <v>0</v>
      </c>
      <c r="X81" s="2">
        <v>76</v>
      </c>
      <c r="Y81" s="2">
        <f t="shared" si="58"/>
        <v>0</v>
      </c>
      <c r="Z81" s="2">
        <f t="shared" si="59"/>
        <v>0</v>
      </c>
      <c r="AA81" s="2">
        <f t="shared" si="60"/>
        <v>0</v>
      </c>
      <c r="AB81" s="2">
        <f t="shared" si="61"/>
        <v>0</v>
      </c>
      <c r="AC81" s="2">
        <f t="shared" si="62"/>
        <v>0</v>
      </c>
      <c r="AD81" s="2">
        <f t="shared" si="63"/>
        <v>0</v>
      </c>
      <c r="AE81" s="2">
        <f t="shared" si="64"/>
        <v>0</v>
      </c>
      <c r="AF81" s="2">
        <f t="shared" si="65"/>
        <v>0</v>
      </c>
      <c r="AG81" s="2">
        <f t="shared" si="66"/>
        <v>0</v>
      </c>
      <c r="AH81" s="2">
        <f t="shared" si="67"/>
        <v>0</v>
      </c>
      <c r="AI81" s="2">
        <f t="shared" si="68"/>
        <v>0</v>
      </c>
      <c r="AJ81" s="2">
        <f t="shared" si="69"/>
        <v>0</v>
      </c>
      <c r="AK81" s="2">
        <f t="shared" si="70"/>
        <v>0</v>
      </c>
      <c r="AL81" s="2">
        <f t="shared" si="71"/>
        <v>0</v>
      </c>
      <c r="AM81" s="2">
        <f t="shared" si="72"/>
        <v>0</v>
      </c>
      <c r="AN81" s="2">
        <f t="shared" si="73"/>
        <v>0</v>
      </c>
      <c r="AO81" s="2">
        <f t="shared" si="74"/>
        <v>0</v>
      </c>
      <c r="AP81" s="2">
        <f t="shared" si="75"/>
        <v>0</v>
      </c>
      <c r="AQ81" s="2">
        <f t="shared" si="76"/>
        <v>0</v>
      </c>
      <c r="AS81" s="2">
        <v>76</v>
      </c>
      <c r="AT81" s="2">
        <f t="shared" si="77"/>
        <v>0</v>
      </c>
      <c r="AU81" s="2">
        <f t="shared" si="78"/>
        <v>0</v>
      </c>
      <c r="AV81" s="2">
        <f t="shared" si="79"/>
        <v>0</v>
      </c>
      <c r="AW81" s="2">
        <f t="shared" si="80"/>
        <v>0</v>
      </c>
      <c r="AX81" s="2">
        <f t="shared" si="81"/>
        <v>0</v>
      </c>
      <c r="AY81" s="2">
        <f t="shared" si="82"/>
        <v>0</v>
      </c>
      <c r="AZ81" s="2">
        <f t="shared" si="83"/>
        <v>0</v>
      </c>
      <c r="BA81" s="2">
        <f t="shared" si="84"/>
        <v>0</v>
      </c>
      <c r="BB81" s="2">
        <f t="shared" si="85"/>
        <v>0</v>
      </c>
      <c r="BC81" s="2">
        <f t="shared" si="86"/>
        <v>0</v>
      </c>
      <c r="BD81" s="2">
        <f t="shared" si="87"/>
        <v>0</v>
      </c>
      <c r="BE81" s="2">
        <f t="shared" si="88"/>
        <v>0</v>
      </c>
      <c r="BF81" s="2">
        <f t="shared" si="89"/>
        <v>0</v>
      </c>
      <c r="BG81" s="2">
        <f t="shared" si="90"/>
        <v>0</v>
      </c>
      <c r="BH81" s="2">
        <f t="shared" si="91"/>
        <v>0</v>
      </c>
      <c r="BI81" s="2">
        <f t="shared" si="92"/>
        <v>0</v>
      </c>
      <c r="BJ81" s="2">
        <f t="shared" si="93"/>
        <v>0</v>
      </c>
      <c r="BK81" s="2">
        <f t="shared" si="94"/>
        <v>0</v>
      </c>
      <c r="BL81" s="2">
        <f t="shared" si="95"/>
        <v>0</v>
      </c>
    </row>
    <row r="82" spans="3:64" x14ac:dyDescent="0.15">
      <c r="C82" s="2">
        <v>77</v>
      </c>
      <c r="D82" s="2">
        <f>ROUND('[1]资源-铁'!DQ82,-4)</f>
        <v>0</v>
      </c>
      <c r="E82" s="2">
        <f>ROUND('[1]资源-铁'!DR82,-4)</f>
        <v>0</v>
      </c>
      <c r="F82" s="2">
        <f>ROUND('[1]资源-铁'!DS82,-4)</f>
        <v>0</v>
      </c>
      <c r="G82" s="2">
        <f>ROUND('[1]资源-铁'!DT82,-4)</f>
        <v>0</v>
      </c>
      <c r="H82" s="2">
        <f>ROUND('[1]资源-铁'!DU82,-4)</f>
        <v>0</v>
      </c>
      <c r="I82" s="2">
        <f>ROUND('[1]资源-铁'!DV82,-4)</f>
        <v>0</v>
      </c>
      <c r="J82" s="2">
        <f>ROUND('[1]资源-铁'!DW82,-4)</f>
        <v>0</v>
      </c>
      <c r="K82" s="2">
        <f>ROUND('[1]资源-铁'!DX82,-4)</f>
        <v>0</v>
      </c>
      <c r="L82" s="2">
        <f>ROUND('[1]资源-铁'!DY82,-4)</f>
        <v>0</v>
      </c>
      <c r="M82" s="2">
        <f>ROUND('[1]资源-铁'!DZ82,-4)</f>
        <v>0</v>
      </c>
      <c r="N82" s="2">
        <f>ROUND('[1]资源-铁'!EA82,-4)</f>
        <v>0</v>
      </c>
      <c r="O82" s="2">
        <f>ROUND('[1]资源-铁'!EB82,-4)</f>
        <v>0</v>
      </c>
      <c r="P82" s="2">
        <f>ROUND('[1]资源-铁'!EC82,-4)</f>
        <v>0</v>
      </c>
      <c r="Q82" s="2">
        <f>ROUND('[1]资源-铁'!ED82,-4)</f>
        <v>0</v>
      </c>
      <c r="R82" s="2">
        <f>ROUND('[1]资源-铁'!EE82,-4)</f>
        <v>0</v>
      </c>
      <c r="S82" s="2">
        <f>ROUND('[1]资源-铁'!EF82,-4)</f>
        <v>0</v>
      </c>
      <c r="T82" s="2">
        <f>ROUND('[1]资源-铁'!EG82,-4)</f>
        <v>0</v>
      </c>
      <c r="U82" s="2">
        <f>ROUND('[1]资源-铁'!EH82,-4)</f>
        <v>0</v>
      </c>
      <c r="V82" s="2">
        <f>ROUND('[1]资源-铁'!EI82,-4)</f>
        <v>0</v>
      </c>
      <c r="X82" s="2">
        <v>77</v>
      </c>
      <c r="Y82" s="2">
        <f t="shared" si="58"/>
        <v>0</v>
      </c>
      <c r="Z82" s="2">
        <f t="shared" si="59"/>
        <v>0</v>
      </c>
      <c r="AA82" s="2">
        <f t="shared" si="60"/>
        <v>0</v>
      </c>
      <c r="AB82" s="2">
        <f t="shared" si="61"/>
        <v>0</v>
      </c>
      <c r="AC82" s="2">
        <f t="shared" si="62"/>
        <v>0</v>
      </c>
      <c r="AD82" s="2">
        <f t="shared" si="63"/>
        <v>0</v>
      </c>
      <c r="AE82" s="2">
        <f t="shared" si="64"/>
        <v>0</v>
      </c>
      <c r="AF82" s="2">
        <f t="shared" si="65"/>
        <v>0</v>
      </c>
      <c r="AG82" s="2">
        <f t="shared" si="66"/>
        <v>0</v>
      </c>
      <c r="AH82" s="2">
        <f t="shared" si="67"/>
        <v>0</v>
      </c>
      <c r="AI82" s="2">
        <f t="shared" si="68"/>
        <v>0</v>
      </c>
      <c r="AJ82" s="2">
        <f t="shared" si="69"/>
        <v>0</v>
      </c>
      <c r="AK82" s="2">
        <f t="shared" si="70"/>
        <v>0</v>
      </c>
      <c r="AL82" s="2">
        <f t="shared" si="71"/>
        <v>0</v>
      </c>
      <c r="AM82" s="2">
        <f t="shared" si="72"/>
        <v>0</v>
      </c>
      <c r="AN82" s="2">
        <f t="shared" si="73"/>
        <v>0</v>
      </c>
      <c r="AO82" s="2">
        <f t="shared" si="74"/>
        <v>0</v>
      </c>
      <c r="AP82" s="2">
        <f t="shared" si="75"/>
        <v>0</v>
      </c>
      <c r="AQ82" s="2">
        <f t="shared" si="76"/>
        <v>0</v>
      </c>
      <c r="AS82" s="2">
        <v>77</v>
      </c>
      <c r="AT82" s="2">
        <f t="shared" si="77"/>
        <v>0</v>
      </c>
      <c r="AU82" s="2">
        <f t="shared" si="78"/>
        <v>0</v>
      </c>
      <c r="AV82" s="2">
        <f t="shared" si="79"/>
        <v>0</v>
      </c>
      <c r="AW82" s="2">
        <f t="shared" si="80"/>
        <v>0</v>
      </c>
      <c r="AX82" s="2">
        <f t="shared" si="81"/>
        <v>0</v>
      </c>
      <c r="AY82" s="2">
        <f t="shared" si="82"/>
        <v>0</v>
      </c>
      <c r="AZ82" s="2">
        <f t="shared" si="83"/>
        <v>0</v>
      </c>
      <c r="BA82" s="2">
        <f t="shared" si="84"/>
        <v>0</v>
      </c>
      <c r="BB82" s="2">
        <f t="shared" si="85"/>
        <v>0</v>
      </c>
      <c r="BC82" s="2">
        <f t="shared" si="86"/>
        <v>0</v>
      </c>
      <c r="BD82" s="2">
        <f t="shared" si="87"/>
        <v>0</v>
      </c>
      <c r="BE82" s="2">
        <f t="shared" si="88"/>
        <v>0</v>
      </c>
      <c r="BF82" s="2">
        <f t="shared" si="89"/>
        <v>0</v>
      </c>
      <c r="BG82" s="2">
        <f t="shared" si="90"/>
        <v>0</v>
      </c>
      <c r="BH82" s="2">
        <f t="shared" si="91"/>
        <v>0</v>
      </c>
      <c r="BI82" s="2">
        <f t="shared" si="92"/>
        <v>0</v>
      </c>
      <c r="BJ82" s="2">
        <f t="shared" si="93"/>
        <v>0</v>
      </c>
      <c r="BK82" s="2">
        <f t="shared" si="94"/>
        <v>0</v>
      </c>
      <c r="BL82" s="2">
        <f t="shared" si="95"/>
        <v>0</v>
      </c>
    </row>
    <row r="83" spans="3:64" x14ac:dyDescent="0.15">
      <c r="C83" s="2">
        <v>78</v>
      </c>
      <c r="D83" s="2">
        <f>ROUND('[1]资源-铁'!DQ83,-4)</f>
        <v>0</v>
      </c>
      <c r="E83" s="2">
        <f>ROUND('[1]资源-铁'!DR83,-4)</f>
        <v>0</v>
      </c>
      <c r="F83" s="2">
        <f>ROUND('[1]资源-铁'!DS83,-4)</f>
        <v>0</v>
      </c>
      <c r="G83" s="2">
        <f>ROUND('[1]资源-铁'!DT83,-4)</f>
        <v>0</v>
      </c>
      <c r="H83" s="2">
        <f>ROUND('[1]资源-铁'!DU83,-4)</f>
        <v>0</v>
      </c>
      <c r="I83" s="2">
        <f>ROUND('[1]资源-铁'!DV83,-4)</f>
        <v>0</v>
      </c>
      <c r="J83" s="2">
        <f>ROUND('[1]资源-铁'!DW83,-4)</f>
        <v>0</v>
      </c>
      <c r="K83" s="2">
        <f>ROUND('[1]资源-铁'!DX83,-4)</f>
        <v>0</v>
      </c>
      <c r="L83" s="2">
        <f>ROUND('[1]资源-铁'!DY83,-4)</f>
        <v>0</v>
      </c>
      <c r="M83" s="2">
        <f>ROUND('[1]资源-铁'!DZ83,-4)</f>
        <v>0</v>
      </c>
      <c r="N83" s="2">
        <f>ROUND('[1]资源-铁'!EA83,-4)</f>
        <v>0</v>
      </c>
      <c r="O83" s="2">
        <f>ROUND('[1]资源-铁'!EB83,-4)</f>
        <v>0</v>
      </c>
      <c r="P83" s="2">
        <f>ROUND('[1]资源-铁'!EC83,-4)</f>
        <v>0</v>
      </c>
      <c r="Q83" s="2">
        <f>ROUND('[1]资源-铁'!ED83,-4)</f>
        <v>0</v>
      </c>
      <c r="R83" s="2">
        <f>ROUND('[1]资源-铁'!EE83,-4)</f>
        <v>0</v>
      </c>
      <c r="S83" s="2">
        <f>ROUND('[1]资源-铁'!EF83,-4)</f>
        <v>0</v>
      </c>
      <c r="T83" s="2">
        <f>ROUND('[1]资源-铁'!EG83,-4)</f>
        <v>0</v>
      </c>
      <c r="U83" s="2">
        <f>ROUND('[1]资源-铁'!EH83,-4)</f>
        <v>0</v>
      </c>
      <c r="V83" s="2">
        <f>ROUND('[1]资源-铁'!EI83,-4)</f>
        <v>0</v>
      </c>
      <c r="X83" s="2">
        <v>78</v>
      </c>
      <c r="Y83" s="2">
        <f t="shared" si="58"/>
        <v>0</v>
      </c>
      <c r="Z83" s="2">
        <f t="shared" si="59"/>
        <v>0</v>
      </c>
      <c r="AA83" s="2">
        <f t="shared" si="60"/>
        <v>0</v>
      </c>
      <c r="AB83" s="2">
        <f t="shared" si="61"/>
        <v>0</v>
      </c>
      <c r="AC83" s="2">
        <f t="shared" si="62"/>
        <v>0</v>
      </c>
      <c r="AD83" s="2">
        <f t="shared" si="63"/>
        <v>0</v>
      </c>
      <c r="AE83" s="2">
        <f t="shared" si="64"/>
        <v>0</v>
      </c>
      <c r="AF83" s="2">
        <f t="shared" si="65"/>
        <v>0</v>
      </c>
      <c r="AG83" s="2">
        <f t="shared" si="66"/>
        <v>0</v>
      </c>
      <c r="AH83" s="2">
        <f t="shared" si="67"/>
        <v>0</v>
      </c>
      <c r="AI83" s="2">
        <f t="shared" si="68"/>
        <v>0</v>
      </c>
      <c r="AJ83" s="2">
        <f t="shared" si="69"/>
        <v>0</v>
      </c>
      <c r="AK83" s="2">
        <f t="shared" si="70"/>
        <v>0</v>
      </c>
      <c r="AL83" s="2">
        <f t="shared" si="71"/>
        <v>0</v>
      </c>
      <c r="AM83" s="2">
        <f t="shared" si="72"/>
        <v>0</v>
      </c>
      <c r="AN83" s="2">
        <f t="shared" si="73"/>
        <v>0</v>
      </c>
      <c r="AO83" s="2">
        <f t="shared" si="74"/>
        <v>0</v>
      </c>
      <c r="AP83" s="2">
        <f t="shared" si="75"/>
        <v>0</v>
      </c>
      <c r="AQ83" s="2">
        <f t="shared" si="76"/>
        <v>0</v>
      </c>
      <c r="AS83" s="2">
        <v>78</v>
      </c>
      <c r="AT83" s="2">
        <f t="shared" si="77"/>
        <v>0</v>
      </c>
      <c r="AU83" s="2">
        <f t="shared" si="78"/>
        <v>0</v>
      </c>
      <c r="AV83" s="2">
        <f t="shared" si="79"/>
        <v>0</v>
      </c>
      <c r="AW83" s="2">
        <f t="shared" si="80"/>
        <v>0</v>
      </c>
      <c r="AX83" s="2">
        <f t="shared" si="81"/>
        <v>0</v>
      </c>
      <c r="AY83" s="2">
        <f t="shared" si="82"/>
        <v>0</v>
      </c>
      <c r="AZ83" s="2">
        <f t="shared" si="83"/>
        <v>0</v>
      </c>
      <c r="BA83" s="2">
        <f t="shared" si="84"/>
        <v>0</v>
      </c>
      <c r="BB83" s="2">
        <f t="shared" si="85"/>
        <v>0</v>
      </c>
      <c r="BC83" s="2">
        <f t="shared" si="86"/>
        <v>0</v>
      </c>
      <c r="BD83" s="2">
        <f t="shared" si="87"/>
        <v>0</v>
      </c>
      <c r="BE83" s="2">
        <f t="shared" si="88"/>
        <v>0</v>
      </c>
      <c r="BF83" s="2">
        <f t="shared" si="89"/>
        <v>0</v>
      </c>
      <c r="BG83" s="2">
        <f t="shared" si="90"/>
        <v>0</v>
      </c>
      <c r="BH83" s="2">
        <f t="shared" si="91"/>
        <v>0</v>
      </c>
      <c r="BI83" s="2">
        <f t="shared" si="92"/>
        <v>0</v>
      </c>
      <c r="BJ83" s="2">
        <f t="shared" si="93"/>
        <v>0</v>
      </c>
      <c r="BK83" s="2">
        <f t="shared" si="94"/>
        <v>0</v>
      </c>
      <c r="BL83" s="2">
        <f t="shared" si="95"/>
        <v>0</v>
      </c>
    </row>
    <row r="84" spans="3:64" x14ac:dyDescent="0.15">
      <c r="C84" s="2">
        <v>79</v>
      </c>
      <c r="D84" s="2">
        <f>ROUND('[1]资源-铁'!DQ84,-4)</f>
        <v>0</v>
      </c>
      <c r="E84" s="2">
        <f>ROUND('[1]资源-铁'!DR84,-4)</f>
        <v>0</v>
      </c>
      <c r="F84" s="2">
        <f>ROUND('[1]资源-铁'!DS84,-4)</f>
        <v>0</v>
      </c>
      <c r="G84" s="2">
        <f>ROUND('[1]资源-铁'!DT84,-4)</f>
        <v>0</v>
      </c>
      <c r="H84" s="2">
        <f>ROUND('[1]资源-铁'!DU84,-4)</f>
        <v>0</v>
      </c>
      <c r="I84" s="2">
        <f>ROUND('[1]资源-铁'!DV84,-4)</f>
        <v>0</v>
      </c>
      <c r="J84" s="2">
        <f>ROUND('[1]资源-铁'!DW84,-4)</f>
        <v>0</v>
      </c>
      <c r="K84" s="2">
        <f>ROUND('[1]资源-铁'!DX84,-4)</f>
        <v>0</v>
      </c>
      <c r="L84" s="2">
        <f>ROUND('[1]资源-铁'!DY84,-4)</f>
        <v>0</v>
      </c>
      <c r="M84" s="2">
        <f>ROUND('[1]资源-铁'!DZ84,-4)</f>
        <v>0</v>
      </c>
      <c r="N84" s="2">
        <f>ROUND('[1]资源-铁'!EA84,-4)</f>
        <v>0</v>
      </c>
      <c r="O84" s="2">
        <f>ROUND('[1]资源-铁'!EB84,-4)</f>
        <v>0</v>
      </c>
      <c r="P84" s="2">
        <f>ROUND('[1]资源-铁'!EC84,-4)</f>
        <v>0</v>
      </c>
      <c r="Q84" s="2">
        <f>ROUND('[1]资源-铁'!ED84,-4)</f>
        <v>0</v>
      </c>
      <c r="R84" s="2">
        <f>ROUND('[1]资源-铁'!EE84,-4)</f>
        <v>0</v>
      </c>
      <c r="S84" s="2">
        <f>ROUND('[1]资源-铁'!EF84,-4)</f>
        <v>0</v>
      </c>
      <c r="T84" s="2">
        <f>ROUND('[1]资源-铁'!EG84,-4)</f>
        <v>0</v>
      </c>
      <c r="U84" s="2">
        <f>ROUND('[1]资源-铁'!EH84,-4)</f>
        <v>0</v>
      </c>
      <c r="V84" s="2">
        <f>ROUND('[1]资源-铁'!EI84,-4)</f>
        <v>0</v>
      </c>
      <c r="X84" s="2">
        <v>79</v>
      </c>
      <c r="Y84" s="2">
        <f t="shared" si="58"/>
        <v>0</v>
      </c>
      <c r="Z84" s="2">
        <f t="shared" si="59"/>
        <v>0</v>
      </c>
      <c r="AA84" s="2">
        <f t="shared" si="60"/>
        <v>0</v>
      </c>
      <c r="AB84" s="2">
        <f t="shared" si="61"/>
        <v>0</v>
      </c>
      <c r="AC84" s="2">
        <f t="shared" si="62"/>
        <v>0</v>
      </c>
      <c r="AD84" s="2">
        <f t="shared" si="63"/>
        <v>0</v>
      </c>
      <c r="AE84" s="2">
        <f t="shared" si="64"/>
        <v>0</v>
      </c>
      <c r="AF84" s="2">
        <f t="shared" si="65"/>
        <v>0</v>
      </c>
      <c r="AG84" s="2">
        <f t="shared" si="66"/>
        <v>0</v>
      </c>
      <c r="AH84" s="2">
        <f t="shared" si="67"/>
        <v>0</v>
      </c>
      <c r="AI84" s="2">
        <f t="shared" si="68"/>
        <v>0</v>
      </c>
      <c r="AJ84" s="2">
        <f t="shared" si="69"/>
        <v>0</v>
      </c>
      <c r="AK84" s="2">
        <f t="shared" si="70"/>
        <v>0</v>
      </c>
      <c r="AL84" s="2">
        <f t="shared" si="71"/>
        <v>0</v>
      </c>
      <c r="AM84" s="2">
        <f t="shared" si="72"/>
        <v>0</v>
      </c>
      <c r="AN84" s="2">
        <f t="shared" si="73"/>
        <v>0</v>
      </c>
      <c r="AO84" s="2">
        <f t="shared" si="74"/>
        <v>0</v>
      </c>
      <c r="AP84" s="2">
        <f t="shared" si="75"/>
        <v>0</v>
      </c>
      <c r="AQ84" s="2">
        <f t="shared" si="76"/>
        <v>0</v>
      </c>
      <c r="AS84" s="2">
        <v>79</v>
      </c>
      <c r="AT84" s="2">
        <f t="shared" si="77"/>
        <v>0</v>
      </c>
      <c r="AU84" s="2">
        <f t="shared" si="78"/>
        <v>0</v>
      </c>
      <c r="AV84" s="2">
        <f t="shared" si="79"/>
        <v>0</v>
      </c>
      <c r="AW84" s="2">
        <f t="shared" si="80"/>
        <v>0</v>
      </c>
      <c r="AX84" s="2">
        <f t="shared" si="81"/>
        <v>0</v>
      </c>
      <c r="AY84" s="2">
        <f t="shared" si="82"/>
        <v>0</v>
      </c>
      <c r="AZ84" s="2">
        <f t="shared" si="83"/>
        <v>0</v>
      </c>
      <c r="BA84" s="2">
        <f t="shared" si="84"/>
        <v>0</v>
      </c>
      <c r="BB84" s="2">
        <f t="shared" si="85"/>
        <v>0</v>
      </c>
      <c r="BC84" s="2">
        <f t="shared" si="86"/>
        <v>0</v>
      </c>
      <c r="BD84" s="2">
        <f t="shared" si="87"/>
        <v>0</v>
      </c>
      <c r="BE84" s="2">
        <f t="shared" si="88"/>
        <v>0</v>
      </c>
      <c r="BF84" s="2">
        <f t="shared" si="89"/>
        <v>0</v>
      </c>
      <c r="BG84" s="2">
        <f t="shared" si="90"/>
        <v>0</v>
      </c>
      <c r="BH84" s="2">
        <f t="shared" si="91"/>
        <v>0</v>
      </c>
      <c r="BI84" s="2">
        <f t="shared" si="92"/>
        <v>0</v>
      </c>
      <c r="BJ84" s="2">
        <f t="shared" si="93"/>
        <v>0</v>
      </c>
      <c r="BK84" s="2">
        <f t="shared" si="94"/>
        <v>0</v>
      </c>
      <c r="BL84" s="2">
        <f t="shared" si="95"/>
        <v>0</v>
      </c>
    </row>
    <row r="85" spans="3:64" x14ac:dyDescent="0.15">
      <c r="C85" s="2">
        <v>80</v>
      </c>
      <c r="D85" s="2">
        <f>ROUND('[1]资源-铁'!DQ85,-4)</f>
        <v>0</v>
      </c>
      <c r="E85" s="2">
        <f>ROUND('[1]资源-铁'!DR85,-4)</f>
        <v>0</v>
      </c>
      <c r="F85" s="2">
        <f>ROUND('[1]资源-铁'!DS85,-4)</f>
        <v>0</v>
      </c>
      <c r="G85" s="2">
        <f>ROUND('[1]资源-铁'!DT85,-4)</f>
        <v>0</v>
      </c>
      <c r="H85" s="2">
        <f>ROUND('[1]资源-铁'!DU85,-4)</f>
        <v>0</v>
      </c>
      <c r="I85" s="2">
        <f>ROUND('[1]资源-铁'!DV85,-4)</f>
        <v>0</v>
      </c>
      <c r="J85" s="2">
        <f>ROUND('[1]资源-铁'!DW85,-4)</f>
        <v>0</v>
      </c>
      <c r="K85" s="2">
        <f>ROUND('[1]资源-铁'!DX85,-4)</f>
        <v>0</v>
      </c>
      <c r="L85" s="2">
        <f>ROUND('[1]资源-铁'!DY85,-4)</f>
        <v>0</v>
      </c>
      <c r="M85" s="2">
        <f>ROUND('[1]资源-铁'!DZ85,-4)</f>
        <v>0</v>
      </c>
      <c r="N85" s="2">
        <f>ROUND('[1]资源-铁'!EA85,-4)</f>
        <v>0</v>
      </c>
      <c r="O85" s="2">
        <f>ROUND('[1]资源-铁'!EB85,-4)</f>
        <v>0</v>
      </c>
      <c r="P85" s="2">
        <f>ROUND('[1]资源-铁'!EC85,-4)</f>
        <v>0</v>
      </c>
      <c r="Q85" s="2">
        <f>ROUND('[1]资源-铁'!ED85,-4)</f>
        <v>0</v>
      </c>
      <c r="R85" s="2">
        <f>ROUND('[1]资源-铁'!EE85,-4)</f>
        <v>0</v>
      </c>
      <c r="S85" s="2">
        <f>ROUND('[1]资源-铁'!EF85,-4)</f>
        <v>0</v>
      </c>
      <c r="T85" s="2">
        <f>ROUND('[1]资源-铁'!EG85,-4)</f>
        <v>0</v>
      </c>
      <c r="U85" s="2">
        <f>ROUND('[1]资源-铁'!EH85,-4)</f>
        <v>0</v>
      </c>
      <c r="V85" s="2">
        <f>ROUND('[1]资源-铁'!EI85,-4)</f>
        <v>0</v>
      </c>
      <c r="X85" s="2">
        <v>80</v>
      </c>
      <c r="Y85" s="2">
        <f t="shared" si="58"/>
        <v>0</v>
      </c>
      <c r="Z85" s="2">
        <f t="shared" si="59"/>
        <v>0</v>
      </c>
      <c r="AA85" s="2">
        <f t="shared" si="60"/>
        <v>0</v>
      </c>
      <c r="AB85" s="2">
        <f t="shared" si="61"/>
        <v>0</v>
      </c>
      <c r="AC85" s="2">
        <f t="shared" si="62"/>
        <v>0</v>
      </c>
      <c r="AD85" s="2">
        <f t="shared" si="63"/>
        <v>0</v>
      </c>
      <c r="AE85" s="2">
        <f t="shared" si="64"/>
        <v>0</v>
      </c>
      <c r="AF85" s="2">
        <f t="shared" si="65"/>
        <v>0</v>
      </c>
      <c r="AG85" s="2">
        <f t="shared" si="66"/>
        <v>0</v>
      </c>
      <c r="AH85" s="2">
        <f t="shared" si="67"/>
        <v>0</v>
      </c>
      <c r="AI85" s="2">
        <f t="shared" si="68"/>
        <v>0</v>
      </c>
      <c r="AJ85" s="2">
        <f t="shared" si="69"/>
        <v>0</v>
      </c>
      <c r="AK85" s="2">
        <f t="shared" si="70"/>
        <v>0</v>
      </c>
      <c r="AL85" s="2">
        <f t="shared" si="71"/>
        <v>0</v>
      </c>
      <c r="AM85" s="2">
        <f t="shared" si="72"/>
        <v>0</v>
      </c>
      <c r="AN85" s="2">
        <f t="shared" si="73"/>
        <v>0</v>
      </c>
      <c r="AO85" s="2">
        <f t="shared" si="74"/>
        <v>0</v>
      </c>
      <c r="AP85" s="2">
        <f t="shared" si="75"/>
        <v>0</v>
      </c>
      <c r="AQ85" s="2">
        <f t="shared" si="76"/>
        <v>0</v>
      </c>
      <c r="AS85" s="2">
        <v>80</v>
      </c>
      <c r="AT85" s="2">
        <f t="shared" si="77"/>
        <v>0</v>
      </c>
      <c r="AU85" s="2">
        <f t="shared" si="78"/>
        <v>0</v>
      </c>
      <c r="AV85" s="2">
        <f t="shared" si="79"/>
        <v>0</v>
      </c>
      <c r="AW85" s="2">
        <f t="shared" si="80"/>
        <v>0</v>
      </c>
      <c r="AX85" s="2">
        <f t="shared" si="81"/>
        <v>0</v>
      </c>
      <c r="AY85" s="2">
        <f t="shared" si="82"/>
        <v>0</v>
      </c>
      <c r="AZ85" s="2">
        <f t="shared" si="83"/>
        <v>0</v>
      </c>
      <c r="BA85" s="2">
        <f t="shared" si="84"/>
        <v>0</v>
      </c>
      <c r="BB85" s="2">
        <f t="shared" si="85"/>
        <v>0</v>
      </c>
      <c r="BC85" s="2">
        <f t="shared" si="86"/>
        <v>0</v>
      </c>
      <c r="BD85" s="2">
        <f t="shared" si="87"/>
        <v>0</v>
      </c>
      <c r="BE85" s="2">
        <f t="shared" si="88"/>
        <v>0</v>
      </c>
      <c r="BF85" s="2">
        <f t="shared" si="89"/>
        <v>0</v>
      </c>
      <c r="BG85" s="2">
        <f t="shared" si="90"/>
        <v>0</v>
      </c>
      <c r="BH85" s="2">
        <f t="shared" si="91"/>
        <v>0</v>
      </c>
      <c r="BI85" s="2">
        <f t="shared" si="92"/>
        <v>0</v>
      </c>
      <c r="BJ85" s="2">
        <f t="shared" si="93"/>
        <v>0</v>
      </c>
      <c r="BK85" s="2">
        <f t="shared" si="94"/>
        <v>0</v>
      </c>
      <c r="BL85" s="2">
        <f t="shared" si="95"/>
        <v>0</v>
      </c>
    </row>
    <row r="86" spans="3:64" x14ac:dyDescent="0.1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</row>
    <row r="87" spans="3:64" x14ac:dyDescent="0.1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</row>
    <row r="88" spans="3:64" x14ac:dyDescent="0.1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</row>
    <row r="89" spans="3:64" x14ac:dyDescent="0.1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</row>
    <row r="90" spans="3:64" x14ac:dyDescent="0.15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</row>
    <row r="91" spans="3:64" x14ac:dyDescent="0.15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</row>
    <row r="92" spans="3:64" x14ac:dyDescent="0.15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</row>
    <row r="93" spans="3:64" x14ac:dyDescent="0.15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</row>
    <row r="94" spans="3:64" x14ac:dyDescent="0.15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</row>
    <row r="95" spans="3:64" x14ac:dyDescent="0.15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</row>
    <row r="96" spans="3:64" x14ac:dyDescent="0.15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</row>
    <row r="97" spans="5:63" x14ac:dyDescent="0.15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</row>
    <row r="98" spans="5:63" x14ac:dyDescent="0.15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</row>
    <row r="99" spans="5:63" x14ac:dyDescent="0.15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</row>
    <row r="100" spans="5:63" x14ac:dyDescent="0.15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</row>
    <row r="101" spans="5:63" x14ac:dyDescent="0.15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</row>
    <row r="102" spans="5:63" x14ac:dyDescent="0.15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</row>
    <row r="103" spans="5:63" x14ac:dyDescent="0.15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</row>
    <row r="104" spans="5:63" x14ac:dyDescent="0.15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</row>
    <row r="105" spans="5:63" x14ac:dyDescent="0.15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</row>
    <row r="106" spans="5:63" x14ac:dyDescent="0.15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</row>
    <row r="107" spans="5:63" x14ac:dyDescent="0.15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</row>
    <row r="108" spans="5:63" x14ac:dyDescent="0.15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</row>
    <row r="109" spans="5:63" x14ac:dyDescent="0.15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</row>
    <row r="110" spans="5:63" x14ac:dyDescent="0.15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</row>
    <row r="111" spans="5:63" x14ac:dyDescent="0.15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</row>
    <row r="112" spans="5:63" x14ac:dyDescent="0.15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</row>
    <row r="113" spans="5:61" x14ac:dyDescent="0.15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</row>
    <row r="114" spans="5:61" x14ac:dyDescent="0.15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</row>
    <row r="115" spans="5:61" x14ac:dyDescent="0.15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</row>
    <row r="116" spans="5:61" x14ac:dyDescent="0.15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</row>
    <row r="117" spans="5:61" x14ac:dyDescent="0.15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</row>
    <row r="118" spans="5:61" x14ac:dyDescent="0.15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</row>
    <row r="119" spans="5:61" x14ac:dyDescent="0.1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</row>
    <row r="120" spans="5:61" x14ac:dyDescent="0.15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</row>
    <row r="121" spans="5:61" x14ac:dyDescent="0.15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</row>
    <row r="122" spans="5:61" x14ac:dyDescent="0.15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</row>
    <row r="123" spans="5:61" x14ac:dyDescent="0.15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</row>
    <row r="124" spans="5:61" x14ac:dyDescent="0.15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</row>
    <row r="125" spans="5:61" x14ac:dyDescent="0.1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</row>
    <row r="126" spans="5:61" x14ac:dyDescent="0.15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</row>
    <row r="127" spans="5:61" x14ac:dyDescent="0.15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</row>
    <row r="128" spans="5:61" x14ac:dyDescent="0.15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</row>
    <row r="129" spans="5:61" x14ac:dyDescent="0.15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</row>
    <row r="130" spans="5:61" x14ac:dyDescent="0.15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</row>
    <row r="131" spans="5:61" x14ac:dyDescent="0.15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</row>
    <row r="132" spans="5:61" x14ac:dyDescent="0.15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</row>
    <row r="133" spans="5:61" x14ac:dyDescent="0.15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</row>
    <row r="134" spans="5:61" x14ac:dyDescent="0.15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</row>
    <row r="135" spans="5:61" x14ac:dyDescent="0.15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</row>
    <row r="136" spans="5:61" x14ac:dyDescent="0.15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</row>
    <row r="137" spans="5:61" x14ac:dyDescent="0.15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</row>
    <row r="138" spans="5:61" x14ac:dyDescent="0.15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</row>
    <row r="139" spans="5:61" x14ac:dyDescent="0.15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</row>
    <row r="140" spans="5:61" x14ac:dyDescent="0.15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</row>
    <row r="141" spans="5:61" x14ac:dyDescent="0.15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</row>
    <row r="142" spans="5:61" x14ac:dyDescent="0.15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</row>
    <row r="143" spans="5:61" x14ac:dyDescent="0.15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</row>
    <row r="144" spans="5:61" x14ac:dyDescent="0.15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</row>
    <row r="145" spans="3:61" x14ac:dyDescent="0.15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</row>
    <row r="159" spans="3:61" x14ac:dyDescent="0.15">
      <c r="C159" s="1"/>
      <c r="D159" s="1"/>
      <c r="X159" s="1"/>
      <c r="Y159" s="1"/>
      <c r="AS159" s="1"/>
      <c r="AT159" s="1"/>
    </row>
    <row r="160" spans="3:61" x14ac:dyDescent="0.15">
      <c r="C160" s="1"/>
      <c r="D160" s="1"/>
      <c r="X160" s="1"/>
      <c r="Y160" s="1"/>
      <c r="AS160" s="1"/>
      <c r="AT160" s="1"/>
    </row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  <row r="168" s="1" customFormat="1" x14ac:dyDescent="0.15"/>
    <row r="169" s="1" customFormat="1" x14ac:dyDescent="0.15"/>
    <row r="170" s="1" customFormat="1" x14ac:dyDescent="0.15"/>
    <row r="171" s="1" customFormat="1" x14ac:dyDescent="0.15"/>
    <row r="172" s="1" customFormat="1" x14ac:dyDescent="0.15"/>
    <row r="173" s="1" customFormat="1" x14ac:dyDescent="0.15"/>
    <row r="174" s="1" customFormat="1" x14ac:dyDescent="0.15"/>
    <row r="175" s="1" customFormat="1" x14ac:dyDescent="0.15"/>
    <row r="176" s="1" customFormat="1" x14ac:dyDescent="0.15"/>
    <row r="177" s="1" customFormat="1" x14ac:dyDescent="0.15"/>
    <row r="178" s="1" customFormat="1" x14ac:dyDescent="0.15"/>
    <row r="179" s="1" customFormat="1" x14ac:dyDescent="0.15"/>
    <row r="180" s="1" customFormat="1" x14ac:dyDescent="0.15"/>
    <row r="181" s="1" customFormat="1" x14ac:dyDescent="0.15"/>
    <row r="182" s="1" customFormat="1" x14ac:dyDescent="0.15"/>
    <row r="183" s="1" customFormat="1" x14ac:dyDescent="0.15"/>
    <row r="184" s="1" customFormat="1" x14ac:dyDescent="0.15"/>
    <row r="185" s="1" customFormat="1" x14ac:dyDescent="0.15"/>
  </sheetData>
  <sortState xmlns:xlrd2="http://schemas.microsoft.com/office/spreadsheetml/2017/richdata2" ref="BG15:BG25">
    <sortCondition ref="BG15"/>
  </sortState>
  <mergeCells count="33">
    <mergeCell ref="AS3:BL3"/>
    <mergeCell ref="AS4:AS5"/>
    <mergeCell ref="AT4:AT5"/>
    <mergeCell ref="AU4:AU5"/>
    <mergeCell ref="AV4:AV5"/>
    <mergeCell ref="AW4:AW5"/>
    <mergeCell ref="AX4:BC4"/>
    <mergeCell ref="BE4:BE5"/>
    <mergeCell ref="BF4:BI4"/>
    <mergeCell ref="BJ4:BJ5"/>
    <mergeCell ref="BK4:BK5"/>
    <mergeCell ref="X3:AQ3"/>
    <mergeCell ref="X4:X5"/>
    <mergeCell ref="Y4:Y5"/>
    <mergeCell ref="Z4:Z5"/>
    <mergeCell ref="AA4:AA5"/>
    <mergeCell ref="AB4:AB5"/>
    <mergeCell ref="AC4:AH4"/>
    <mergeCell ref="AJ4:AJ5"/>
    <mergeCell ref="AK4:AN4"/>
    <mergeCell ref="AO4:AO5"/>
    <mergeCell ref="AP4:AP5"/>
    <mergeCell ref="U4:U5"/>
    <mergeCell ref="C3:V3"/>
    <mergeCell ref="C4:C5"/>
    <mergeCell ref="D4:D5"/>
    <mergeCell ref="E4:E5"/>
    <mergeCell ref="F4:F5"/>
    <mergeCell ref="G4:G5"/>
    <mergeCell ref="H4:M4"/>
    <mergeCell ref="O4:O5"/>
    <mergeCell ref="P4:S4"/>
    <mergeCell ref="T4:T5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AT173"/>
  <sheetViews>
    <sheetView topLeftCell="J55" workbookViewId="0">
      <selection activeCell="Y88" sqref="Y88"/>
    </sheetView>
  </sheetViews>
  <sheetFormatPr defaultColWidth="6.625" defaultRowHeight="11.25" x14ac:dyDescent="0.2"/>
  <cols>
    <col min="1" max="6" width="6.625" style="6"/>
    <col min="7" max="47" width="6.625" style="6" customWidth="1"/>
    <col min="48" max="16384" width="6.625" style="6"/>
  </cols>
  <sheetData>
    <row r="1" spans="1:46" x14ac:dyDescent="0.2">
      <c r="A1" s="6" t="s">
        <v>145</v>
      </c>
      <c r="Y1" s="6">
        <v>1</v>
      </c>
      <c r="Z1" s="6">
        <v>0.25</v>
      </c>
      <c r="AG1" s="6" t="s">
        <v>168</v>
      </c>
      <c r="AH1" s="11">
        <v>0</v>
      </c>
      <c r="AI1" s="11">
        <v>0.1</v>
      </c>
      <c r="AJ1" s="11">
        <v>0.2</v>
      </c>
      <c r="AK1" s="11">
        <v>0.3</v>
      </c>
      <c r="AL1" s="11">
        <v>0.4</v>
      </c>
    </row>
    <row r="2" spans="1:46" x14ac:dyDescent="0.2">
      <c r="B2" s="40" t="s">
        <v>249</v>
      </c>
      <c r="Y2" s="6">
        <v>6</v>
      </c>
      <c r="Z2" s="6">
        <v>0.5</v>
      </c>
    </row>
    <row r="3" spans="1:46" x14ac:dyDescent="0.2">
      <c r="B3" s="40" t="s">
        <v>144</v>
      </c>
      <c r="Y3" s="6">
        <v>16</v>
      </c>
      <c r="Z3" s="6">
        <v>2.5</v>
      </c>
    </row>
    <row r="4" spans="1:46" x14ac:dyDescent="0.2">
      <c r="B4" s="40" t="s">
        <v>143</v>
      </c>
      <c r="Y4" s="6">
        <v>22</v>
      </c>
      <c r="Z4" s="6">
        <v>4</v>
      </c>
    </row>
    <row r="5" spans="1:46" x14ac:dyDescent="0.2">
      <c r="B5" s="40" t="s">
        <v>142</v>
      </c>
      <c r="Y5" s="6">
        <v>47</v>
      </c>
      <c r="Z5" s="6">
        <v>12</v>
      </c>
    </row>
    <row r="6" spans="1:46" x14ac:dyDescent="0.2">
      <c r="B6" s="40" t="s">
        <v>141</v>
      </c>
    </row>
    <row r="7" spans="1:46" x14ac:dyDescent="0.2">
      <c r="B7" s="54" t="s">
        <v>317</v>
      </c>
    </row>
    <row r="8" spans="1:46" ht="11.25" customHeight="1" x14ac:dyDescent="0.2">
      <c r="J8" s="64" t="s">
        <v>167</v>
      </c>
      <c r="K8" s="64"/>
      <c r="L8" s="64"/>
      <c r="M8" s="64"/>
      <c r="N8" s="64"/>
      <c r="P8" s="64" t="s">
        <v>166</v>
      </c>
      <c r="Q8" s="64"/>
      <c r="R8" s="64"/>
      <c r="S8" s="64"/>
      <c r="T8" s="64" t="s">
        <v>255</v>
      </c>
      <c r="U8" s="64"/>
      <c r="V8" s="64"/>
      <c r="W8" s="64"/>
      <c r="X8" s="64"/>
      <c r="Y8" s="6" t="s">
        <v>263</v>
      </c>
      <c r="Z8" s="64" t="s">
        <v>269</v>
      </c>
      <c r="AA8" s="64"/>
      <c r="AB8" s="64"/>
      <c r="AC8" s="64"/>
      <c r="AD8" s="32"/>
      <c r="AH8" s="64" t="s">
        <v>165</v>
      </c>
      <c r="AI8" s="64"/>
      <c r="AJ8" s="64"/>
      <c r="AK8" s="64"/>
      <c r="AL8" s="64"/>
      <c r="AP8" s="64" t="s">
        <v>164</v>
      </c>
      <c r="AQ8" s="64"/>
      <c r="AR8" s="64"/>
      <c r="AS8" s="64"/>
      <c r="AT8" s="64"/>
    </row>
    <row r="9" spans="1:46" s="10" customFormat="1" ht="45" x14ac:dyDescent="0.2">
      <c r="A9" s="9" t="s">
        <v>163</v>
      </c>
      <c r="B9" s="9" t="s">
        <v>162</v>
      </c>
      <c r="C9" s="9" t="s">
        <v>161</v>
      </c>
      <c r="D9" s="9" t="s">
        <v>160</v>
      </c>
      <c r="G9" s="10" t="s">
        <v>159</v>
      </c>
      <c r="H9" s="10" t="s">
        <v>252</v>
      </c>
      <c r="I9" s="10" t="s">
        <v>251</v>
      </c>
      <c r="J9" s="10" t="s">
        <v>254</v>
      </c>
      <c r="K9" s="10" t="s">
        <v>250</v>
      </c>
      <c r="L9" s="10" t="s">
        <v>307</v>
      </c>
      <c r="M9" s="10" t="s">
        <v>158</v>
      </c>
      <c r="N9" s="10" t="s">
        <v>157</v>
      </c>
      <c r="O9" s="10" t="s">
        <v>156</v>
      </c>
      <c r="P9" s="10" t="s">
        <v>248</v>
      </c>
      <c r="Q9" s="10" t="s">
        <v>155</v>
      </c>
      <c r="R9" s="10" t="s">
        <v>307</v>
      </c>
      <c r="S9" s="10" t="s">
        <v>308</v>
      </c>
      <c r="T9" s="10" t="s">
        <v>258</v>
      </c>
      <c r="U9" s="10" t="s">
        <v>256</v>
      </c>
      <c r="V9" s="10" t="s">
        <v>313</v>
      </c>
      <c r="W9" s="10" t="s">
        <v>257</v>
      </c>
      <c r="X9" s="10" t="s">
        <v>253</v>
      </c>
      <c r="Y9" s="10" t="s">
        <v>264</v>
      </c>
      <c r="Z9" s="10" t="s">
        <v>265</v>
      </c>
      <c r="AA9" s="10" t="s">
        <v>266</v>
      </c>
      <c r="AB9" s="10" t="s">
        <v>267</v>
      </c>
      <c r="AC9" s="10" t="s">
        <v>268</v>
      </c>
      <c r="AG9" s="10" t="s">
        <v>283</v>
      </c>
      <c r="AH9" s="10" t="s">
        <v>153</v>
      </c>
      <c r="AI9" s="10" t="s">
        <v>154</v>
      </c>
      <c r="AJ9" s="10" t="s">
        <v>151</v>
      </c>
      <c r="AK9" s="10" t="s">
        <v>150</v>
      </c>
      <c r="AL9" s="10" t="s">
        <v>149</v>
      </c>
      <c r="AO9" s="10" t="s">
        <v>283</v>
      </c>
      <c r="AP9" s="10" t="s">
        <v>153</v>
      </c>
      <c r="AQ9" s="10" t="s">
        <v>152</v>
      </c>
      <c r="AR9" s="10" t="s">
        <v>151</v>
      </c>
      <c r="AS9" s="10" t="s">
        <v>150</v>
      </c>
      <c r="AT9" s="10" t="s">
        <v>149</v>
      </c>
    </row>
    <row r="10" spans="1:46" x14ac:dyDescent="0.2">
      <c r="A10" s="8">
        <v>1</v>
      </c>
      <c r="B10" s="8">
        <f>A10</f>
        <v>1</v>
      </c>
      <c r="C10" s="8">
        <v>1</v>
      </c>
      <c r="D10" s="8">
        <f>'[1]功能-城建'!$BI6</f>
        <v>10</v>
      </c>
      <c r="G10" s="6">
        <v>1</v>
      </c>
      <c r="H10" s="6">
        <f>[5]玩家城池攻打!$D20</f>
        <v>106453</v>
      </c>
      <c r="I10" s="6">
        <v>60000</v>
      </c>
      <c r="J10" s="6">
        <v>8000</v>
      </c>
      <c r="K10" s="6">
        <f>求节点($J$94:$J$173,$K$94:$K$173,INDEX($A$10:$A$89,MATCH(G10,$C$10:$C$89,1)))</f>
        <v>0</v>
      </c>
      <c r="L10" s="6">
        <f>求节点(信息索引!$T$4:$T$163,信息索引!$U$4:$U$163,信息索引!$D4)</f>
        <v>0</v>
      </c>
      <c r="M10" s="6">
        <f>SUM(I10:J10)*(1+L10)+K10</f>
        <v>68000</v>
      </c>
      <c r="N10" s="51">
        <f t="shared" ref="N10:N58" si="0">M10/H10</f>
        <v>0.63877955529670372</v>
      </c>
      <c r="O10" s="6">
        <f t="shared" ref="O10:O41" si="1">SUMIFS($L$94:$L$173,$J$94:$J$173,"&lt;="&amp;INDEX($A$10:$A$89,MATCH(G10,$C$10:$C$89,1)))</f>
        <v>300</v>
      </c>
      <c r="P10" s="13">
        <f>I10/$M10</f>
        <v>0.88235294117647056</v>
      </c>
      <c r="Q10" s="13">
        <f>J10/$M10</f>
        <v>0.11764705882352941</v>
      </c>
      <c r="R10" s="13">
        <f>(I10+J10)*L10/M10</f>
        <v>0</v>
      </c>
      <c r="S10" s="13">
        <f>K10/$M10</f>
        <v>0</v>
      </c>
      <c r="T10" s="6">
        <v>48000</v>
      </c>
      <c r="U10" s="6">
        <f t="shared" ref="U10:U41" si="2">INDEX($U$94:$U$173,INDEX($A$10:$A$89,MATCH(G10,$C$10:$C$89,1)),1)</f>
        <v>1200</v>
      </c>
      <c r="V10" s="6">
        <f>求节点(信息索引!$AA$4:$AA$163,信息索引!$AB$4:$AB$163,信息索引!$D4)</f>
        <v>0</v>
      </c>
      <c r="W10" s="6">
        <f>SUM(T10:U10)*(1+V10)</f>
        <v>49200</v>
      </c>
      <c r="X10" s="51">
        <f t="shared" ref="X10:X41" si="3">M10/W10</f>
        <v>1.3821138211382114</v>
      </c>
      <c r="Y10" s="6">
        <f>求节点(信息索引!$K$4:$K$163,信息索引!$L$4:$L$163,信息索引!$D4)</f>
        <v>81.09727643992845</v>
      </c>
      <c r="Z10" s="6">
        <f t="shared" ref="Z10:Z23" si="4">X10*3600/120</f>
        <v>41.463414634146339</v>
      </c>
      <c r="AA10" s="6">
        <v>200</v>
      </c>
      <c r="AB10" s="6">
        <f>Z10+AA10</f>
        <v>241.46341463414635</v>
      </c>
      <c r="AC10" s="6">
        <f t="shared" ref="AC10:AC41" si="5">$AB$10/M10</f>
        <v>3.550932568149211E-3</v>
      </c>
      <c r="AG10" s="6">
        <v>1</v>
      </c>
      <c r="AH10" s="6">
        <f>求节点($G$10:$G$89,$O$10:$O$89,节奏总纲!BE4)*(1-AH$1)*$K$92</f>
        <v>5970.9669608927488</v>
      </c>
      <c r="AI10" s="6">
        <f>求节点($G$10:$G$89,$O$10:$O$89,节奏总纲!BF4)*(1-AI$1)*$K$92</f>
        <v>5607.4583173280862</v>
      </c>
      <c r="AJ10" s="6">
        <f>求节点($G$10:$G$89,$O$10:$O$89,节奏总纲!BG4)*(1-AJ$1)*$K$92</f>
        <v>5210.4975575994067</v>
      </c>
      <c r="AK10" s="6">
        <f>求节点($G$10:$G$89,$O$10:$O$89,节奏总纲!BH4)*(1-AK$1)*$K$92</f>
        <v>4774.2646426875726</v>
      </c>
      <c r="AL10" s="6">
        <f>求节点($G$10:$G$89,$O$10:$O$89,节奏总纲!BI4)*(1-AL$1)*$K$92</f>
        <v>4288.5351797211424</v>
      </c>
      <c r="AO10" s="6">
        <v>1</v>
      </c>
      <c r="AP10" s="6">
        <f>节奏总纲!D4*3600*24/AH10</f>
        <v>1.0385633020164209</v>
      </c>
      <c r="AQ10" s="6">
        <f>节奏总纲!E4*3600*24/AI10</f>
        <v>0.92120563980463832</v>
      </c>
      <c r="AR10" s="6">
        <f>节奏总纲!F4*3600*24/AJ10</f>
        <v>0.7756149384085862</v>
      </c>
      <c r="AS10" s="6">
        <f>节奏总纲!G4*3600*24/AK10</f>
        <v>0.58969440170764675</v>
      </c>
      <c r="AT10" s="6">
        <f>节奏总纲!H4*3600*24/AL10</f>
        <v>0.34328069301839043</v>
      </c>
    </row>
    <row r="11" spans="1:46" x14ac:dyDescent="0.2">
      <c r="A11" s="8">
        <v>2</v>
      </c>
      <c r="B11" s="8">
        <f t="shared" ref="B11:B19" si="6">A11</f>
        <v>2</v>
      </c>
      <c r="C11" s="8">
        <v>2</v>
      </c>
      <c r="D11" s="8">
        <f>'[1]功能-城建'!$BI7</f>
        <v>10</v>
      </c>
      <c r="F11" s="6">
        <v>10000</v>
      </c>
      <c r="G11" s="6">
        <v>2</v>
      </c>
      <c r="H11" s="6">
        <f>[5]玩家城池攻打!$D21</f>
        <v>106453</v>
      </c>
      <c r="I11" s="6">
        <f>I10</f>
        <v>60000</v>
      </c>
      <c r="J11" s="6">
        <f>F11+J10</f>
        <v>18000</v>
      </c>
      <c r="K11" s="6">
        <f>求节点($J$94:$J$173,$K$94:$K$173,INDEX($A$10:$A$89,MATCH(G11,$C$10:$C$89,1)))</f>
        <v>0</v>
      </c>
      <c r="L11" s="6">
        <f>求节点(信息索引!$T$4:$T$163,信息索引!$U$4:$U$163,信息索引!$D5)</f>
        <v>0</v>
      </c>
      <c r="M11" s="6">
        <f t="shared" ref="M11:M23" si="7">SUM(I11:J11)*(1+L11)+K11</f>
        <v>78000</v>
      </c>
      <c r="N11" s="51">
        <f t="shared" si="0"/>
        <v>0.73271772519327782</v>
      </c>
      <c r="O11" s="6">
        <f t="shared" si="1"/>
        <v>900</v>
      </c>
      <c r="P11" s="13">
        <f t="shared" ref="P11:P58" si="8">I11/$M11</f>
        <v>0.76923076923076927</v>
      </c>
      <c r="Q11" s="13">
        <f>J11/$M11</f>
        <v>0.23076923076923078</v>
      </c>
      <c r="R11" s="13">
        <f t="shared" ref="R11:R58" si="9">(I11+J11)*L11/M11</f>
        <v>0</v>
      </c>
      <c r="S11" s="13">
        <f t="shared" ref="S11:S58" si="10">K11/$M11</f>
        <v>0</v>
      </c>
      <c r="T11" s="6">
        <f>T10</f>
        <v>48000</v>
      </c>
      <c r="U11" s="6">
        <f t="shared" si="2"/>
        <v>2400</v>
      </c>
      <c r="V11" s="6">
        <f>求节点(信息索引!$AA$4:$AA$163,信息索引!$AB$4:$AB$163,信息索引!$D5)</f>
        <v>0</v>
      </c>
      <c r="W11" s="6">
        <f t="shared" ref="W11:W58" si="11">SUM(T11:U11)*(1+V11)</f>
        <v>50400</v>
      </c>
      <c r="X11" s="51">
        <f t="shared" si="3"/>
        <v>1.5476190476190477</v>
      </c>
      <c r="Y11" s="6">
        <f>求节点(信息索引!$K$4:$K$163,信息索引!$L$4:$L$163,信息索引!$D5)</f>
        <v>81.09727643992845</v>
      </c>
      <c r="Z11" s="6">
        <f t="shared" si="4"/>
        <v>46.428571428571431</v>
      </c>
      <c r="AA11" s="6">
        <v>200</v>
      </c>
      <c r="AB11" s="6">
        <f t="shared" ref="AB11:AB23" si="12">Z11+AA11</f>
        <v>246.42857142857144</v>
      </c>
      <c r="AC11" s="6">
        <f t="shared" si="5"/>
        <v>3.0956848030018764E-3</v>
      </c>
      <c r="AG11" s="6">
        <v>2</v>
      </c>
      <c r="AH11" s="6">
        <f>求节点($G$10:$G$89,$O$10:$O$89,节奏总纲!BE5)*(1-AH$1)*$K$92</f>
        <v>12491.080211762823</v>
      </c>
      <c r="AI11" s="6">
        <f>求节点($G$10:$G$89,$O$10:$O$89,节奏总纲!BF5)*(1-AI$1)*$K$92</f>
        <v>11823.625630286029</v>
      </c>
      <c r="AJ11" s="6">
        <f>求节点($G$10:$G$89,$O$10:$O$89,节奏总纲!BG5)*(1-AJ$1)*$K$92</f>
        <v>11082.280862679363</v>
      </c>
      <c r="AK11" s="6">
        <f>求节点($G$10:$G$89,$O$10:$O$89,节奏总纲!BH5)*(1-AK$1)*$K$92</f>
        <v>10282.664288797752</v>
      </c>
      <c r="AL11" s="6">
        <f>求节点($G$10:$G$89,$O$10:$O$89,节奏总纲!BI5)*(1-AL$1)*$K$92</f>
        <v>9367.5578420818783</v>
      </c>
      <c r="AO11" s="6">
        <v>2</v>
      </c>
      <c r="AP11" s="6">
        <f>节奏总纲!D5*3600*24/AH11</f>
        <v>1.0285369763013237</v>
      </c>
      <c r="AQ11" s="6">
        <f>节奏总纲!E5*3600*24/AI11</f>
        <v>0.91382962282400859</v>
      </c>
      <c r="AR11" s="6">
        <f>节奏总纲!F5*3600*24/AJ11</f>
        <v>0.77057769327129899</v>
      </c>
      <c r="AS11" s="6">
        <f>节奏总纲!G5*3600*24/AK11</f>
        <v>0.58673546224237427</v>
      </c>
      <c r="AT11" s="6">
        <f>节奏总纲!H5*3600*24/AL11</f>
        <v>0.34205029733777492</v>
      </c>
    </row>
    <row r="12" spans="1:46" x14ac:dyDescent="0.2">
      <c r="A12" s="8">
        <v>3</v>
      </c>
      <c r="B12" s="8">
        <f t="shared" si="6"/>
        <v>3</v>
      </c>
      <c r="C12" s="8">
        <v>3</v>
      </c>
      <c r="D12" s="8">
        <f>'[1]功能-城建'!$BI8</f>
        <v>10</v>
      </c>
      <c r="F12" s="6">
        <v>10000</v>
      </c>
      <c r="G12" s="6">
        <v>3</v>
      </c>
      <c r="H12" s="6">
        <f>[5]玩家城池攻打!$D22</f>
        <v>136734</v>
      </c>
      <c r="I12" s="6">
        <f t="shared" ref="I12:I75" si="13">I11</f>
        <v>60000</v>
      </c>
      <c r="J12" s="6">
        <f t="shared" ref="J12:J58" si="14">F12+J11</f>
        <v>28000</v>
      </c>
      <c r="K12" s="6">
        <f>求节点($J$94:$J$173,$K$94:$K$173,INDEX($A$10:$A$89,MATCH(G12,$C$10:$C$89,1)))</f>
        <v>0</v>
      </c>
      <c r="L12" s="6">
        <f>求节点(信息索引!$T$4:$T$163,信息索引!$U$4:$U$163,信息索引!$D6)</f>
        <v>0</v>
      </c>
      <c r="M12" s="6">
        <f t="shared" si="7"/>
        <v>88000</v>
      </c>
      <c r="N12" s="51">
        <f t="shared" si="0"/>
        <v>0.64358535550777418</v>
      </c>
      <c r="O12" s="6">
        <f t="shared" si="1"/>
        <v>2100</v>
      </c>
      <c r="P12" s="13">
        <f t="shared" si="8"/>
        <v>0.68181818181818177</v>
      </c>
      <c r="Q12" s="13">
        <f t="shared" ref="Q12:Q58" si="15">J12/$M12</f>
        <v>0.31818181818181818</v>
      </c>
      <c r="R12" s="13">
        <f t="shared" si="9"/>
        <v>0</v>
      </c>
      <c r="S12" s="13">
        <f t="shared" si="10"/>
        <v>0</v>
      </c>
      <c r="T12" s="6">
        <f t="shared" ref="T12:T75" si="16">T11</f>
        <v>48000</v>
      </c>
      <c r="U12" s="6">
        <f t="shared" si="2"/>
        <v>3600</v>
      </c>
      <c r="V12" s="6">
        <f>求节点(信息索引!$AA$4:$AA$163,信息索引!$AB$4:$AB$163,信息索引!$D6)</f>
        <v>0</v>
      </c>
      <c r="W12" s="6">
        <f t="shared" si="11"/>
        <v>51600</v>
      </c>
      <c r="X12" s="51">
        <f t="shared" si="3"/>
        <v>1.7054263565891472</v>
      </c>
      <c r="Y12" s="6">
        <f>求节点(信息索引!$K$4:$K$163,信息索引!$L$4:$L$163,信息索引!$D6)</f>
        <v>81.09727643992845</v>
      </c>
      <c r="Z12" s="6">
        <f t="shared" si="4"/>
        <v>51.162790697674417</v>
      </c>
      <c r="AA12" s="6">
        <v>200</v>
      </c>
      <c r="AB12" s="6">
        <f t="shared" si="12"/>
        <v>251.16279069767441</v>
      </c>
      <c r="AC12" s="6">
        <f t="shared" si="5"/>
        <v>2.7439024390243905E-3</v>
      </c>
      <c r="AG12" s="6">
        <v>3</v>
      </c>
      <c r="AH12" s="6">
        <f>求节点($G$10:$G$89,$O$10:$O$89,节奏总纲!BE6)*(1-AH$1)*$K$92</f>
        <v>19508.897394226333</v>
      </c>
      <c r="AI12" s="6">
        <f>求节点($G$10:$G$89,$O$10:$O$89,节奏总纲!BF6)*(1-AI$1)*$K$92</f>
        <v>18611.717383022216</v>
      </c>
      <c r="AJ12" s="6">
        <f>求节点($G$10:$G$89,$O$10:$O$89,节奏总纲!BG6)*(1-AJ$1)*$K$92</f>
        <v>17607.380450304354</v>
      </c>
      <c r="AK12" s="6">
        <f>求节点($G$10:$G$89,$O$10:$O$89,节奏总纲!BH6)*(1-AK$1)*$K$92</f>
        <v>16472.570043706324</v>
      </c>
      <c r="AL12" s="6">
        <f>求节点($G$10:$G$89,$O$10:$O$89,节奏总纲!BI6)*(1-AL$1)*$K$92</f>
        <v>15092.687788831488</v>
      </c>
      <c r="AO12" s="6">
        <v>3</v>
      </c>
      <c r="AP12" s="6">
        <f>节奏总纲!D6*3600*24/AH12</f>
        <v>1.0236804730395044</v>
      </c>
      <c r="AQ12" s="6">
        <f>节奏总纲!E6*3600*24/AI12</f>
        <v>0.90906856747181319</v>
      </c>
      <c r="AR12" s="6">
        <f>节奏总纲!F6*3600*24/AJ12</f>
        <v>0.76628802056867562</v>
      </c>
      <c r="AS12" s="6">
        <f>节奏总纲!G6*3600*24/AK12</f>
        <v>0.58327201218704749</v>
      </c>
      <c r="AT12" s="6">
        <f>节奏总纲!H6*3600*24/AL12</f>
        <v>0.33993404312692771</v>
      </c>
    </row>
    <row r="13" spans="1:46" x14ac:dyDescent="0.2">
      <c r="A13" s="8">
        <v>4</v>
      </c>
      <c r="B13" s="8">
        <f t="shared" si="6"/>
        <v>4</v>
      </c>
      <c r="C13" s="8">
        <v>4</v>
      </c>
      <c r="D13" s="8">
        <f>'[1]功能-城建'!$BI9</f>
        <v>11</v>
      </c>
      <c r="F13" s="6">
        <v>10000</v>
      </c>
      <c r="G13" s="6">
        <v>4</v>
      </c>
      <c r="H13" s="6">
        <f>[5]玩家城池攻打!$D23</f>
        <v>136734</v>
      </c>
      <c r="I13" s="6">
        <f t="shared" si="13"/>
        <v>60000</v>
      </c>
      <c r="J13" s="6">
        <f t="shared" si="14"/>
        <v>38000</v>
      </c>
      <c r="K13" s="6">
        <f>求节点($J$94:$J$173,$K$94:$K$173,INDEX($A$10:$A$89,MATCH(G13,$C$10:$C$89,1)))</f>
        <v>0</v>
      </c>
      <c r="L13" s="6">
        <f>求节点(信息索引!$T$4:$T$163,信息索引!$U$4:$U$163,信息索引!$D7)</f>
        <v>0</v>
      </c>
      <c r="M13" s="6">
        <f t="shared" si="7"/>
        <v>98000</v>
      </c>
      <c r="N13" s="51">
        <f t="shared" si="0"/>
        <v>0.71672005499729396</v>
      </c>
      <c r="O13" s="6">
        <f t="shared" si="1"/>
        <v>3900</v>
      </c>
      <c r="P13" s="13">
        <f t="shared" si="8"/>
        <v>0.61224489795918369</v>
      </c>
      <c r="Q13" s="13">
        <f t="shared" si="15"/>
        <v>0.38775510204081631</v>
      </c>
      <c r="R13" s="13">
        <f t="shared" si="9"/>
        <v>0</v>
      </c>
      <c r="S13" s="13">
        <f t="shared" si="10"/>
        <v>0</v>
      </c>
      <c r="T13" s="6">
        <f t="shared" si="16"/>
        <v>48000</v>
      </c>
      <c r="U13" s="6">
        <f t="shared" si="2"/>
        <v>4800</v>
      </c>
      <c r="V13" s="6">
        <f>求节点(信息索引!$AA$4:$AA$163,信息索引!$AB$4:$AB$163,信息索引!$D7)</f>
        <v>0</v>
      </c>
      <c r="W13" s="6">
        <f t="shared" si="11"/>
        <v>52800</v>
      </c>
      <c r="X13" s="51">
        <f t="shared" si="3"/>
        <v>1.856060606060606</v>
      </c>
      <c r="Y13" s="6">
        <f>求节点(信息索引!$K$4:$K$163,信息索引!$L$4:$L$163,信息索引!$D7)</f>
        <v>85.396070922172655</v>
      </c>
      <c r="Z13" s="6">
        <f t="shared" si="4"/>
        <v>55.681818181818173</v>
      </c>
      <c r="AA13" s="6">
        <v>200</v>
      </c>
      <c r="AB13" s="6">
        <f t="shared" si="12"/>
        <v>255.68181818181819</v>
      </c>
      <c r="AC13" s="6">
        <f t="shared" si="5"/>
        <v>2.463912394225983E-3</v>
      </c>
      <c r="AG13" s="6">
        <v>4</v>
      </c>
      <c r="AH13" s="6">
        <f>求节点($G$10:$G$89,$O$10:$O$89,节奏总纲!BE7)*(1-AH$1)*$K$92</f>
        <v>27116.811319312234</v>
      </c>
      <c r="AI13" s="6">
        <f>求节点($G$10:$G$89,$O$10:$O$89,节奏总纲!BF7)*(1-AI$1)*$K$92</f>
        <v>26034.79096993358</v>
      </c>
      <c r="AJ13" s="6">
        <f>求节点($G$10:$G$89,$O$10:$O$89,节奏总纲!BG7)*(1-AJ$1)*$K$92</f>
        <v>24816.965555342227</v>
      </c>
      <c r="AK13" s="6">
        <f>求节点($G$10:$G$89,$O$10:$O$89,节奏总纲!BH7)*(1-AK$1)*$K$92</f>
        <v>23363.603230772573</v>
      </c>
      <c r="AL13" s="6">
        <f>求节点($G$10:$G$89,$O$10:$O$89,节奏总纲!BI7)*(1-AL$1)*$K$92</f>
        <v>21625.899050913788</v>
      </c>
      <c r="AO13" s="6">
        <v>4</v>
      </c>
      <c r="AP13" s="6">
        <f>节奏总纲!D7*3600*24/AH13</f>
        <v>1.0180210042291293</v>
      </c>
      <c r="AQ13" s="6">
        <f>节奏总纲!E7*3600*24/AI13</f>
        <v>0.90255334004743215</v>
      </c>
      <c r="AR13" s="6">
        <f>节奏总纲!F7*3600*24/AJ13</f>
        <v>0.75952171047945538</v>
      </c>
      <c r="AS13" s="6">
        <f>节奏总纲!G7*3600*24/AK13</f>
        <v>0.57719173502670207</v>
      </c>
      <c r="AT13" s="6">
        <f>节奏总纲!H7*3600*24/AL13</f>
        <v>0.33584743410317613</v>
      </c>
    </row>
    <row r="14" spans="1:46" x14ac:dyDescent="0.2">
      <c r="A14" s="8">
        <v>5</v>
      </c>
      <c r="B14" s="8">
        <f t="shared" si="6"/>
        <v>5</v>
      </c>
      <c r="C14" s="8">
        <v>5</v>
      </c>
      <c r="D14" s="8">
        <f>'[1]功能-城建'!$BI10</f>
        <v>11</v>
      </c>
      <c r="F14" s="6">
        <v>10000</v>
      </c>
      <c r="G14" s="6">
        <v>5</v>
      </c>
      <c r="H14" s="6">
        <f>[5]玩家城池攻打!$D24</f>
        <v>159223</v>
      </c>
      <c r="I14" s="6">
        <f t="shared" si="13"/>
        <v>60000</v>
      </c>
      <c r="J14" s="6">
        <f t="shared" si="14"/>
        <v>48000</v>
      </c>
      <c r="K14" s="6">
        <f>求节点($J$94:$J$173,$K$94:$K$173,INDEX($A$10:$A$89,MATCH(G14,$C$10:$C$89,1)))</f>
        <v>0</v>
      </c>
      <c r="L14" s="6">
        <f>求节点(信息索引!$T$4:$T$163,信息索引!$U$4:$U$163,信息索引!$D8)</f>
        <v>0</v>
      </c>
      <c r="M14" s="6">
        <f t="shared" si="7"/>
        <v>108000</v>
      </c>
      <c r="N14" s="51">
        <f t="shared" si="0"/>
        <v>0.67829396506786077</v>
      </c>
      <c r="O14" s="6">
        <f t="shared" si="1"/>
        <v>6300</v>
      </c>
      <c r="P14" s="13">
        <f t="shared" si="8"/>
        <v>0.55555555555555558</v>
      </c>
      <c r="Q14" s="13">
        <f t="shared" si="15"/>
        <v>0.44444444444444442</v>
      </c>
      <c r="R14" s="13">
        <f t="shared" si="9"/>
        <v>0</v>
      </c>
      <c r="S14" s="13">
        <f t="shared" si="10"/>
        <v>0</v>
      </c>
      <c r="T14" s="6">
        <f t="shared" si="16"/>
        <v>48000</v>
      </c>
      <c r="U14" s="6">
        <f t="shared" si="2"/>
        <v>6000</v>
      </c>
      <c r="V14" s="6">
        <f>求节点(信息索引!$AA$4:$AA$163,信息索引!$AB$4:$AB$163,信息索引!$D8)</f>
        <v>0</v>
      </c>
      <c r="W14" s="6">
        <f t="shared" si="11"/>
        <v>54000</v>
      </c>
      <c r="X14" s="51">
        <f t="shared" si="3"/>
        <v>2</v>
      </c>
      <c r="Y14" s="6">
        <f>求节点(信息索引!$K$4:$K$163,信息索引!$L$4:$L$163,信息索引!$D8)</f>
        <v>85.396070922172655</v>
      </c>
      <c r="Z14" s="6">
        <f t="shared" si="4"/>
        <v>60</v>
      </c>
      <c r="AA14" s="6">
        <v>200</v>
      </c>
      <c r="AB14" s="6">
        <f t="shared" si="12"/>
        <v>260</v>
      </c>
      <c r="AC14" s="6">
        <f t="shared" si="5"/>
        <v>2.2357723577235773E-3</v>
      </c>
      <c r="AG14" s="6">
        <v>5</v>
      </c>
      <c r="AH14" s="6">
        <f>求节点($G$10:$G$89,$O$10:$O$89,节奏总纲!BE8)*(1-AH$1)*$K$92</f>
        <v>35503.084630762874</v>
      </c>
      <c r="AI14" s="6">
        <f>求节点($G$10:$G$89,$O$10:$O$89,节奏总纲!BF8)*(1-AI$1)*$K$92</f>
        <v>34033.49894860934</v>
      </c>
      <c r="AJ14" s="6">
        <f>求节点($G$10:$G$89,$O$10:$O$89,节奏总纲!BG8)*(1-AJ$1)*$K$92</f>
        <v>32446.126903775745</v>
      </c>
      <c r="AK14" s="6">
        <f>求节点($G$10:$G$89,$O$10:$O$89,节奏总纲!BH8)*(1-AK$1)*$K$92</f>
        <v>30559.17201947578</v>
      </c>
      <c r="AL14" s="6">
        <f>求节点($G$10:$G$89,$O$10:$O$89,节奏总纲!BI8)*(1-AL$1)*$K$92</f>
        <v>28298.492063809335</v>
      </c>
      <c r="AO14" s="6">
        <v>5</v>
      </c>
      <c r="AP14" s="6">
        <f>节奏总纲!D8*3600*24/AH14</f>
        <v>1.0080265464602935</v>
      </c>
      <c r="AQ14" s="6">
        <f>节奏总纲!E8*3600*24/AI14</f>
        <v>0.89466188910192868</v>
      </c>
      <c r="AR14" s="6">
        <f>节奏总纲!F8*3600*24/AJ14</f>
        <v>0.75401024829677465</v>
      </c>
      <c r="AS14" s="6">
        <f>节奏总纲!G8*3600*24/AK14</f>
        <v>0.57384229407299814</v>
      </c>
      <c r="AT14" s="6">
        <f>节奏总纲!H8*3600*24/AL14</f>
        <v>0.33437685908085141</v>
      </c>
    </row>
    <row r="15" spans="1:46" x14ac:dyDescent="0.2">
      <c r="A15" s="8">
        <v>6</v>
      </c>
      <c r="B15" s="8">
        <f t="shared" si="6"/>
        <v>6</v>
      </c>
      <c r="C15" s="8">
        <v>6</v>
      </c>
      <c r="D15" s="8">
        <f>'[1]功能-城建'!$BI11</f>
        <v>12</v>
      </c>
      <c r="F15" s="6">
        <v>10000</v>
      </c>
      <c r="G15" s="6">
        <v>6</v>
      </c>
      <c r="H15" s="6">
        <f>[5]玩家城池攻打!$D25</f>
        <v>159223</v>
      </c>
      <c r="I15" s="6">
        <f t="shared" si="13"/>
        <v>60000</v>
      </c>
      <c r="J15" s="6">
        <f t="shared" si="14"/>
        <v>58000</v>
      </c>
      <c r="K15" s="6">
        <f>求节点($J$94:$J$173,$K$94:$K$173,INDEX($A$10:$A$89,MATCH(G15,$C$10:$C$89,1)))</f>
        <v>0</v>
      </c>
      <c r="L15" s="6">
        <f>求节点(信息索引!$T$4:$T$163,信息索引!$U$4:$U$163,信息索引!$D9)</f>
        <v>0</v>
      </c>
      <c r="M15" s="6">
        <f t="shared" si="7"/>
        <v>118000</v>
      </c>
      <c r="N15" s="51">
        <f t="shared" si="0"/>
        <v>0.74109896183340351</v>
      </c>
      <c r="O15" s="6">
        <f t="shared" si="1"/>
        <v>9300</v>
      </c>
      <c r="P15" s="13">
        <f t="shared" si="8"/>
        <v>0.50847457627118642</v>
      </c>
      <c r="Q15" s="13">
        <f t="shared" si="15"/>
        <v>0.49152542372881358</v>
      </c>
      <c r="R15" s="13">
        <f t="shared" si="9"/>
        <v>0</v>
      </c>
      <c r="S15" s="13">
        <f t="shared" si="10"/>
        <v>0</v>
      </c>
      <c r="T15" s="6">
        <f t="shared" si="16"/>
        <v>48000</v>
      </c>
      <c r="U15" s="6">
        <f t="shared" si="2"/>
        <v>7200</v>
      </c>
      <c r="V15" s="6">
        <f>求节点(信息索引!$AA$4:$AA$163,信息索引!$AB$4:$AB$163,信息索引!$D9)</f>
        <v>0</v>
      </c>
      <c r="W15" s="6">
        <f t="shared" si="11"/>
        <v>55200</v>
      </c>
      <c r="X15" s="51">
        <f t="shared" si="3"/>
        <v>2.13768115942029</v>
      </c>
      <c r="Y15" s="6">
        <f>求节点(信息索引!$K$4:$K$163,信息索引!$L$4:$L$163,信息索引!$D9)</f>
        <v>89.923450056333536</v>
      </c>
      <c r="Z15" s="6">
        <f t="shared" si="4"/>
        <v>64.130434782608702</v>
      </c>
      <c r="AA15" s="6">
        <v>200</v>
      </c>
      <c r="AB15" s="6">
        <f t="shared" si="12"/>
        <v>264.13043478260869</v>
      </c>
      <c r="AC15" s="6">
        <f t="shared" si="5"/>
        <v>2.0463001240181894E-3</v>
      </c>
      <c r="AD15" s="55">
        <v>0.5</v>
      </c>
      <c r="AG15" s="6">
        <v>6</v>
      </c>
      <c r="AH15" s="6">
        <f>求节点($G$10:$G$89,$O$10:$O$89,节奏总纲!BE9)*(1-AH$1)*$K$92</f>
        <v>44381.104662486316</v>
      </c>
      <c r="AI15" s="6">
        <f>求节点($G$10:$G$89,$O$10:$O$89,节奏总纲!BF9)*(1-AI$1)*$K$92</f>
        <v>42577.228666410803</v>
      </c>
      <c r="AJ15" s="6">
        <f>求节点($G$10:$G$89,$O$10:$O$89,节奏总纲!BG9)*(1-AJ$1)*$K$92</f>
        <v>40617.229860036321</v>
      </c>
      <c r="AK15" s="6">
        <f>求节点($G$10:$G$89,$O$10:$O$89,节奏总纲!BH9)*(1-AK$1)*$K$92</f>
        <v>38409.447852440382</v>
      </c>
      <c r="AL15" s="6">
        <f>求节点($G$10:$G$89,$O$10:$O$89,节奏总纲!BI9)*(1-AL$1)*$K$92</f>
        <v>35840.046394581972</v>
      </c>
      <c r="AO15" s="6">
        <v>6</v>
      </c>
      <c r="AP15" s="6">
        <f>节奏总纲!D9*3600*24/AH15</f>
        <v>1.0039838279230917</v>
      </c>
      <c r="AQ15" s="6">
        <f>节奏总纲!E9*3600*24/AI15</f>
        <v>0.89163483994358517</v>
      </c>
      <c r="AR15" s="6">
        <f>节奏总纲!F9*3600*24/AJ15</f>
        <v>0.7516780676532675</v>
      </c>
      <c r="AS15" s="6">
        <f>节奏总纲!G9*3600*24/AK15</f>
        <v>0.57226591102457391</v>
      </c>
      <c r="AT15" s="6">
        <f>节奏总纲!H9*3600*24/AL15</f>
        <v>0.33356228065800625</v>
      </c>
    </row>
    <row r="16" spans="1:46" x14ac:dyDescent="0.2">
      <c r="A16" s="8">
        <v>7</v>
      </c>
      <c r="B16" s="8">
        <f t="shared" si="6"/>
        <v>7</v>
      </c>
      <c r="C16" s="8">
        <v>7</v>
      </c>
      <c r="D16" s="8">
        <f>'[1]功能-城建'!$BI12</f>
        <v>12</v>
      </c>
      <c r="F16" s="6">
        <v>11000</v>
      </c>
      <c r="G16" s="6">
        <v>7</v>
      </c>
      <c r="H16" s="6">
        <f>[5]玩家城池攻打!$D26</f>
        <v>176643</v>
      </c>
      <c r="I16" s="6">
        <f t="shared" si="13"/>
        <v>60000</v>
      </c>
      <c r="J16" s="6">
        <f t="shared" si="14"/>
        <v>69000</v>
      </c>
      <c r="K16" s="6">
        <f>求节点($J$94:$J$173,$K$94:$K$173,INDEX($A$10:$A$89,MATCH(G16,$C$10:$C$89,1)))</f>
        <v>0</v>
      </c>
      <c r="L16" s="6">
        <f>求节点(信息索引!$T$4:$T$163,信息索引!$U$4:$U$163,信息索引!$D10)</f>
        <v>0</v>
      </c>
      <c r="M16" s="6">
        <f t="shared" si="7"/>
        <v>129000</v>
      </c>
      <c r="N16" s="51">
        <f t="shared" si="0"/>
        <v>0.73028651007965217</v>
      </c>
      <c r="O16" s="6">
        <f t="shared" si="1"/>
        <v>13200</v>
      </c>
      <c r="P16" s="13">
        <f t="shared" si="8"/>
        <v>0.46511627906976744</v>
      </c>
      <c r="Q16" s="13">
        <f t="shared" si="15"/>
        <v>0.53488372093023251</v>
      </c>
      <c r="R16" s="13">
        <f t="shared" si="9"/>
        <v>0</v>
      </c>
      <c r="S16" s="13">
        <f t="shared" si="10"/>
        <v>0</v>
      </c>
      <c r="T16" s="6">
        <f t="shared" si="16"/>
        <v>48000</v>
      </c>
      <c r="U16" s="6">
        <f t="shared" si="2"/>
        <v>8400</v>
      </c>
      <c r="V16" s="6">
        <f>求节点(信息索引!$AA$4:$AA$163,信息索引!$AB$4:$AB$163,信息索引!$D10)</f>
        <v>0</v>
      </c>
      <c r="W16" s="6">
        <f t="shared" si="11"/>
        <v>56400</v>
      </c>
      <c r="X16" s="51">
        <f t="shared" si="3"/>
        <v>2.2872340425531914</v>
      </c>
      <c r="Y16" s="6">
        <f>求节点(信息索引!$K$4:$K$163,信息索引!$L$4:$L$163,信息索引!$D10)</f>
        <v>89.923450056333536</v>
      </c>
      <c r="Z16" s="6">
        <f t="shared" si="4"/>
        <v>68.61702127659575</v>
      </c>
      <c r="AA16" s="6">
        <v>200</v>
      </c>
      <c r="AB16" s="6">
        <f t="shared" si="12"/>
        <v>268.61702127659578</v>
      </c>
      <c r="AC16" s="6">
        <f t="shared" si="5"/>
        <v>1.8718094157685764E-3</v>
      </c>
      <c r="AG16" s="6">
        <v>7</v>
      </c>
      <c r="AH16" s="6">
        <f>求节点($G$10:$G$89,$O$10:$O$89,节奏总纲!BE10)*(1-AH$1)*$K$92</f>
        <v>53868.696334653519</v>
      </c>
      <c r="AI16" s="6">
        <f>求节点($G$10:$G$89,$O$10:$O$89,节奏总纲!BF10)*(1-AI$1)*$K$92</f>
        <v>51866.044054703867</v>
      </c>
      <c r="AJ16" s="6">
        <f>求节点($G$10:$G$89,$O$10:$O$89,节奏总纲!BG10)*(1-AJ$1)*$K$92</f>
        <v>49600.922837953527</v>
      </c>
      <c r="AK16" s="6">
        <f>求节点($G$10:$G$89,$O$10:$O$89,节奏总纲!BH10)*(1-AK$1)*$K$92</f>
        <v>46819.302052742365</v>
      </c>
      <c r="AL16" s="6">
        <f>求节点($G$10:$G$89,$O$10:$O$89,节奏总纲!BI10)*(1-AL$1)*$K$92</f>
        <v>43352.54839486743</v>
      </c>
      <c r="AO16" s="6">
        <v>7</v>
      </c>
      <c r="AP16" s="6">
        <f>节奏总纲!D10*3600*24/AH16</f>
        <v>1.001643213252351</v>
      </c>
      <c r="AQ16" s="6">
        <f>节奏总纲!E10*3600*24/AI16</f>
        <v>0.88978456044976362</v>
      </c>
      <c r="AR16" s="6">
        <f>节奏总纲!F10*3600*24/AJ16</f>
        <v>0.75027415678734122</v>
      </c>
      <c r="AS16" s="6">
        <f>节奏总纲!G10*3600*24/AK16</f>
        <v>0.57115749553585771</v>
      </c>
      <c r="AT16" s="6">
        <f>节奏总纲!H10*3600*24/AL16</f>
        <v>0.33280994040640444</v>
      </c>
    </row>
    <row r="17" spans="1:46" x14ac:dyDescent="0.2">
      <c r="A17" s="8">
        <v>8</v>
      </c>
      <c r="B17" s="8">
        <f t="shared" si="6"/>
        <v>8</v>
      </c>
      <c r="C17" s="8">
        <v>8</v>
      </c>
      <c r="D17" s="8">
        <f>'[1]功能-城建'!$BI13</f>
        <v>13</v>
      </c>
      <c r="F17" s="6">
        <v>11000</v>
      </c>
      <c r="G17" s="6">
        <v>8</v>
      </c>
      <c r="H17" s="6">
        <f>[5]玩家城池攻打!$D27</f>
        <v>176643</v>
      </c>
      <c r="I17" s="6">
        <f t="shared" si="13"/>
        <v>60000</v>
      </c>
      <c r="J17" s="6">
        <f t="shared" si="14"/>
        <v>80000</v>
      </c>
      <c r="K17" s="6">
        <f>求节点($J$94:$J$173,$K$94:$K$173,INDEX($A$10:$A$89,MATCH(G17,$C$10:$C$89,1)))</f>
        <v>0</v>
      </c>
      <c r="L17" s="6">
        <f>求节点(信息索引!$T$4:$T$163,信息索引!$U$4:$U$163,信息索引!$D11)</f>
        <v>0</v>
      </c>
      <c r="M17" s="6">
        <f t="shared" si="7"/>
        <v>140000</v>
      </c>
      <c r="N17" s="51">
        <f t="shared" si="0"/>
        <v>0.79255900318721939</v>
      </c>
      <c r="O17" s="6">
        <f t="shared" si="1"/>
        <v>18300</v>
      </c>
      <c r="P17" s="13">
        <f t="shared" si="8"/>
        <v>0.42857142857142855</v>
      </c>
      <c r="Q17" s="13">
        <f t="shared" si="15"/>
        <v>0.5714285714285714</v>
      </c>
      <c r="R17" s="13">
        <f t="shared" si="9"/>
        <v>0</v>
      </c>
      <c r="S17" s="13">
        <f t="shared" si="10"/>
        <v>0</v>
      </c>
      <c r="T17" s="6">
        <f t="shared" si="16"/>
        <v>48000</v>
      </c>
      <c r="U17" s="6">
        <f t="shared" si="2"/>
        <v>9600</v>
      </c>
      <c r="V17" s="6">
        <f>求节点(信息索引!$AA$4:$AA$163,信息索引!$AB$4:$AB$163,信息索引!$D11)</f>
        <v>0</v>
      </c>
      <c r="W17" s="6">
        <f t="shared" si="11"/>
        <v>57600</v>
      </c>
      <c r="X17" s="51">
        <f t="shared" si="3"/>
        <v>2.4305555555555554</v>
      </c>
      <c r="Y17" s="6">
        <f>求节点(信息索引!$K$4:$K$163,信息索引!$L$4:$L$163,信息索引!$D11)</f>
        <v>91.867148602752721</v>
      </c>
      <c r="Z17" s="6">
        <f t="shared" si="4"/>
        <v>72.916666666666671</v>
      </c>
      <c r="AA17" s="6">
        <v>200</v>
      </c>
      <c r="AB17" s="6">
        <f t="shared" si="12"/>
        <v>272.91666666666669</v>
      </c>
      <c r="AC17" s="6">
        <f t="shared" si="5"/>
        <v>1.7247386759581883E-3</v>
      </c>
      <c r="AG17" s="6">
        <v>8</v>
      </c>
      <c r="AH17" s="6">
        <f>求节点($G$10:$G$89,$O$10:$O$89,节奏总纲!BE11)*(1-AH$1)*$K$92</f>
        <v>64024.860537687819</v>
      </c>
      <c r="AI17" s="6">
        <f>求节点($G$10:$G$89,$O$10:$O$89,节奏总纲!BF11)*(1-AI$1)*$K$92</f>
        <v>61369.838522145379</v>
      </c>
      <c r="AJ17" s="6">
        <f>求节点($G$10:$G$89,$O$10:$O$89,节奏总纲!BG11)*(1-AJ$1)*$K$92</f>
        <v>58333.007250259921</v>
      </c>
      <c r="AK17" s="6">
        <f>求节点($G$10:$G$89,$O$10:$O$89,节奏总纲!BH11)*(1-AK$1)*$K$92</f>
        <v>54872.186573545951</v>
      </c>
      <c r="AL17" s="6">
        <f>求节点($G$10:$G$89,$O$10:$O$89,节奏总纲!BI11)*(1-AL$1)*$K$92</f>
        <v>50917.789581388999</v>
      </c>
      <c r="AO17" s="6">
        <v>8</v>
      </c>
      <c r="AP17" s="6">
        <f>节奏总纲!D11*3600*24/AH17</f>
        <v>1.0000980369161248</v>
      </c>
      <c r="AQ17" s="6">
        <f>节奏总纲!E11*3600*24/AI17</f>
        <v>0.88821656579402053</v>
      </c>
      <c r="AR17" s="6">
        <f>节奏总纲!F11*3600*24/AJ17</f>
        <v>0.74872942158767331</v>
      </c>
      <c r="AS17" s="6">
        <f>节奏总纲!G11*3600*24/AK17</f>
        <v>0.5699209276771563</v>
      </c>
      <c r="AT17" s="6">
        <f>节奏总纲!H11*3600*24/AL17</f>
        <v>0.33224196540474754</v>
      </c>
    </row>
    <row r="18" spans="1:46" x14ac:dyDescent="0.2">
      <c r="A18" s="8">
        <v>9</v>
      </c>
      <c r="B18" s="8">
        <f t="shared" si="6"/>
        <v>9</v>
      </c>
      <c r="C18" s="8">
        <v>9</v>
      </c>
      <c r="D18" s="8">
        <f>'[1]功能-城建'!$BI14</f>
        <v>13</v>
      </c>
      <c r="F18" s="6">
        <v>12000</v>
      </c>
      <c r="G18" s="6">
        <v>9</v>
      </c>
      <c r="H18" s="6">
        <f>[5]玩家城池攻打!$D28</f>
        <v>196562</v>
      </c>
      <c r="I18" s="6">
        <f t="shared" si="13"/>
        <v>60000</v>
      </c>
      <c r="J18" s="6">
        <f t="shared" si="14"/>
        <v>92000</v>
      </c>
      <c r="K18" s="6">
        <f>求节点($J$94:$J$173,$K$94:$K$173,INDEX($A$10:$A$89,MATCH(G18,$C$10:$C$89,1)))</f>
        <v>0</v>
      </c>
      <c r="L18" s="6">
        <f>求节点(信息索引!$T$4:$T$163,信息索引!$U$4:$U$163,信息索引!$D12)</f>
        <v>0</v>
      </c>
      <c r="M18" s="6">
        <f t="shared" si="7"/>
        <v>152000</v>
      </c>
      <c r="N18" s="51">
        <f t="shared" si="0"/>
        <v>0.77329290503759629</v>
      </c>
      <c r="O18" s="6">
        <f t="shared" si="1"/>
        <v>24600</v>
      </c>
      <c r="P18" s="13">
        <f t="shared" si="8"/>
        <v>0.39473684210526316</v>
      </c>
      <c r="Q18" s="13">
        <f t="shared" si="15"/>
        <v>0.60526315789473684</v>
      </c>
      <c r="R18" s="13">
        <f t="shared" si="9"/>
        <v>0</v>
      </c>
      <c r="S18" s="13">
        <f t="shared" si="10"/>
        <v>0</v>
      </c>
      <c r="T18" s="6">
        <f t="shared" si="16"/>
        <v>48000</v>
      </c>
      <c r="U18" s="6">
        <f t="shared" si="2"/>
        <v>10800</v>
      </c>
      <c r="V18" s="6">
        <f>求节点(信息索引!$AA$4:$AA$163,信息索引!$AB$4:$AB$163,信息索引!$D12)</f>
        <v>0</v>
      </c>
      <c r="W18" s="6">
        <f t="shared" si="11"/>
        <v>58800</v>
      </c>
      <c r="X18" s="51">
        <f t="shared" si="3"/>
        <v>2.5850340136054424</v>
      </c>
      <c r="Y18" s="6">
        <f>求节点(信息索引!$K$4:$K$163,信息索引!$L$4:$L$163,信息索引!$D12)</f>
        <v>91.867148602752721</v>
      </c>
      <c r="Z18" s="6">
        <f t="shared" si="4"/>
        <v>77.551020408163282</v>
      </c>
      <c r="AA18" s="6">
        <v>200</v>
      </c>
      <c r="AB18" s="6">
        <f t="shared" si="12"/>
        <v>277.55102040816325</v>
      </c>
      <c r="AC18" s="6">
        <f t="shared" si="5"/>
        <v>1.5885750962772785E-3</v>
      </c>
      <c r="AG18" s="6">
        <v>9</v>
      </c>
      <c r="AH18" s="6">
        <f>求节点($G$10:$G$89,$O$10:$O$89,节奏总纲!BE12)*(1-AH$1)*$K$92</f>
        <v>74983.085368086351</v>
      </c>
      <c r="AI18" s="6">
        <f>求节点($G$10:$G$89,$O$10:$O$89,节奏总纲!BF12)*(1-AI$1)*$K$92</f>
        <v>71844.391547167659</v>
      </c>
      <c r="AJ18" s="6">
        <f>求节点($G$10:$G$89,$O$10:$O$89,节奏总纲!BG12)*(1-AJ$1)*$K$92</f>
        <v>68520.497436261867</v>
      </c>
      <c r="AK18" s="6">
        <f>求节点($G$10:$G$89,$O$10:$O$89,节奏总纲!BH12)*(1-AK$1)*$K$92</f>
        <v>64901.728667766372</v>
      </c>
      <c r="AL18" s="6">
        <f>求节点($G$10:$G$89,$O$10:$O$89,节奏总纲!BI12)*(1-AL$1)*$K$92</f>
        <v>60359.371992765518</v>
      </c>
      <c r="AO18" s="6">
        <v>9</v>
      </c>
      <c r="AP18" s="6">
        <f>节奏总纲!D12*3600*24/AH18</f>
        <v>0.99793307477592808</v>
      </c>
      <c r="AQ18" s="6">
        <f>节奏总纲!E12*3600*24/AI18</f>
        <v>0.88634216988332537</v>
      </c>
      <c r="AR18" s="6">
        <f>节奏总纲!F12*3600*24/AJ18</f>
        <v>0.74751113912161837</v>
      </c>
      <c r="AS18" s="6">
        <f>节奏总纲!G12*3600*24/AK18</f>
        <v>0.56932406888753129</v>
      </c>
      <c r="AT18" s="6">
        <f>节奏总纲!H12*3600*24/AL18</f>
        <v>0.33199426649900293</v>
      </c>
    </row>
    <row r="19" spans="1:46" x14ac:dyDescent="0.2">
      <c r="A19" s="8">
        <v>10</v>
      </c>
      <c r="B19" s="8">
        <f t="shared" si="6"/>
        <v>10</v>
      </c>
      <c r="C19" s="8">
        <v>10</v>
      </c>
      <c r="D19" s="8">
        <f>'[1]功能-城建'!$BI15</f>
        <v>14</v>
      </c>
      <c r="F19" s="6">
        <v>12000</v>
      </c>
      <c r="G19" s="6">
        <v>10</v>
      </c>
      <c r="H19" s="6">
        <f>[5]玩家城池攻打!$D29</f>
        <v>196562</v>
      </c>
      <c r="I19" s="6">
        <f t="shared" si="13"/>
        <v>60000</v>
      </c>
      <c r="J19" s="6">
        <f t="shared" si="14"/>
        <v>104000</v>
      </c>
      <c r="K19" s="6">
        <f>求节点($J$94:$J$173,$K$94:$K$173,INDEX($A$10:$A$89,MATCH(G19,$C$10:$C$89,1)))</f>
        <v>0</v>
      </c>
      <c r="L19" s="6">
        <f>求节点(信息索引!$T$4:$T$163,信息索引!$U$4:$U$163,信息索引!$D13)</f>
        <v>0</v>
      </c>
      <c r="M19" s="6">
        <f t="shared" si="7"/>
        <v>164000</v>
      </c>
      <c r="N19" s="51">
        <f t="shared" si="0"/>
        <v>0.83434234490898551</v>
      </c>
      <c r="O19" s="6">
        <f t="shared" si="1"/>
        <v>32400</v>
      </c>
      <c r="P19" s="13">
        <f t="shared" si="8"/>
        <v>0.36585365853658536</v>
      </c>
      <c r="Q19" s="13">
        <f t="shared" si="15"/>
        <v>0.63414634146341464</v>
      </c>
      <c r="R19" s="13">
        <f t="shared" si="9"/>
        <v>0</v>
      </c>
      <c r="S19" s="13">
        <f t="shared" si="10"/>
        <v>0</v>
      </c>
      <c r="T19" s="6">
        <f t="shared" si="16"/>
        <v>48000</v>
      </c>
      <c r="U19" s="6">
        <f t="shared" si="2"/>
        <v>12000</v>
      </c>
      <c r="V19" s="6">
        <f>求节点(信息索引!$AA$4:$AA$163,信息索引!$AB$4:$AB$163,信息索引!$D13)</f>
        <v>0</v>
      </c>
      <c r="W19" s="6">
        <f t="shared" si="11"/>
        <v>60000</v>
      </c>
      <c r="X19" s="51">
        <f t="shared" si="3"/>
        <v>2.7333333333333334</v>
      </c>
      <c r="Y19" s="6">
        <f>求节点(信息索引!$K$4:$K$163,信息索引!$L$4:$L$163,信息索引!$D13)</f>
        <v>93.92311798994362</v>
      </c>
      <c r="Z19" s="6">
        <f t="shared" si="4"/>
        <v>82</v>
      </c>
      <c r="AA19" s="6">
        <v>200</v>
      </c>
      <c r="AB19" s="6">
        <f t="shared" si="12"/>
        <v>282</v>
      </c>
      <c r="AC19" s="6">
        <f t="shared" si="5"/>
        <v>1.4723378941106484E-3</v>
      </c>
      <c r="AG19" s="6">
        <v>10</v>
      </c>
      <c r="AH19" s="6">
        <f>求节点($G$10:$G$89,$O$10:$O$89,节奏总纲!BE13)*(1-AH$1)*$K$92</f>
        <v>86692.670418509108</v>
      </c>
      <c r="AI19" s="6">
        <f>求节点($G$10:$G$89,$O$10:$O$89,节奏总纲!BF13)*(1-AI$1)*$K$92</f>
        <v>83393.460057273303</v>
      </c>
      <c r="AJ19" s="6">
        <f>求节点($G$10:$G$89,$O$10:$O$89,节奏总纲!BG13)*(1-AJ$1)*$K$92</f>
        <v>79748.731045054417</v>
      </c>
      <c r="AK19" s="6">
        <f>求节点($G$10:$G$89,$O$10:$O$89,节奏总纲!BH13)*(1-AK$1)*$K$92</f>
        <v>75880.688753698865</v>
      </c>
      <c r="AL19" s="6">
        <f>求节点($G$10:$G$89,$O$10:$O$89,节奏总纲!BI13)*(1-AL$1)*$K$92</f>
        <v>71111.118117071528</v>
      </c>
      <c r="AO19" s="6">
        <v>10</v>
      </c>
      <c r="AP19" s="6">
        <f>节奏总纲!D13*3600*24/AH19</f>
        <v>0.99662404656476444</v>
      </c>
      <c r="AQ19" s="6">
        <f>节奏总纲!E13*3600*24/AI19</f>
        <v>0.88561764854555447</v>
      </c>
      <c r="AR19" s="6">
        <f>节奏总纲!F13*3600*24/AJ19</f>
        <v>0.74700624347670264</v>
      </c>
      <c r="AS19" s="6">
        <f>节奏总纲!G13*3600*24/AK19</f>
        <v>0.56908708538699215</v>
      </c>
      <c r="AT19" s="6">
        <f>节奏总纲!H13*3600*24/AL19</f>
        <v>0.33193796729703384</v>
      </c>
    </row>
    <row r="20" spans="1:46" x14ac:dyDescent="0.2">
      <c r="A20" s="8">
        <v>11</v>
      </c>
      <c r="B20" s="8">
        <f t="shared" ref="B20:B58" si="17">A20</f>
        <v>11</v>
      </c>
      <c r="C20" s="8">
        <v>11</v>
      </c>
      <c r="D20" s="8">
        <f>'[1]功能-城建'!$BI16</f>
        <v>14</v>
      </c>
      <c r="F20" s="6">
        <v>13000</v>
      </c>
      <c r="G20" s="6">
        <v>11</v>
      </c>
      <c r="H20" s="6">
        <f>[5]玩家城池攻打!$D30</f>
        <v>219231</v>
      </c>
      <c r="I20" s="6">
        <f t="shared" si="13"/>
        <v>60000</v>
      </c>
      <c r="J20" s="6">
        <f t="shared" si="14"/>
        <v>117000</v>
      </c>
      <c r="K20" s="6">
        <f>求节点($J$94:$J$173,$K$94:$K$173,INDEX($A$10:$A$89,MATCH(G20,$C$10:$C$89,1)))</f>
        <v>0</v>
      </c>
      <c r="L20" s="6">
        <f>求节点(信息索引!$T$4:$T$163,信息索引!$U$4:$U$163,信息索引!$D14)</f>
        <v>0</v>
      </c>
      <c r="M20" s="6">
        <f t="shared" si="7"/>
        <v>177000</v>
      </c>
      <c r="N20" s="51">
        <f t="shared" si="0"/>
        <v>0.80736757119203029</v>
      </c>
      <c r="O20" s="6">
        <f t="shared" si="1"/>
        <v>40500</v>
      </c>
      <c r="P20" s="13">
        <f t="shared" si="8"/>
        <v>0.33898305084745761</v>
      </c>
      <c r="Q20" s="13">
        <f t="shared" si="15"/>
        <v>0.66101694915254239</v>
      </c>
      <c r="R20" s="13">
        <f t="shared" si="9"/>
        <v>0</v>
      </c>
      <c r="S20" s="13">
        <f t="shared" si="10"/>
        <v>0</v>
      </c>
      <c r="T20" s="6">
        <f t="shared" si="16"/>
        <v>48000</v>
      </c>
      <c r="U20" s="6">
        <f t="shared" si="2"/>
        <v>13200</v>
      </c>
      <c r="V20" s="6">
        <f>求节点(信息索引!$AA$4:$AA$163,信息索引!$AB$4:$AB$163,信息索引!$D14)</f>
        <v>0</v>
      </c>
      <c r="W20" s="6">
        <f t="shared" si="11"/>
        <v>61200</v>
      </c>
      <c r="X20" s="51">
        <f t="shared" si="3"/>
        <v>2.892156862745098</v>
      </c>
      <c r="Y20" s="6">
        <f>求节点(信息索引!$K$4:$K$163,信息索引!$L$4:$L$163,信息索引!$D14)</f>
        <v>93.92311798994362</v>
      </c>
      <c r="Z20" s="6">
        <f t="shared" si="4"/>
        <v>86.764705882352942</v>
      </c>
      <c r="AA20" s="6">
        <v>200</v>
      </c>
      <c r="AB20" s="6">
        <f t="shared" si="12"/>
        <v>286.76470588235293</v>
      </c>
      <c r="AC20" s="6">
        <f t="shared" si="5"/>
        <v>1.3642000826787929E-3</v>
      </c>
      <c r="AG20" s="6">
        <v>11</v>
      </c>
      <c r="AH20" s="6">
        <f>求节点($G$10:$G$89,$O$10:$O$89,节奏总纲!BE14)*(1-AH$1)*$K$92</f>
        <v>99196.403167378478</v>
      </c>
      <c r="AI20" s="6">
        <f>求节点($G$10:$G$89,$O$10:$O$89,节奏总纲!BF14)*(1-AI$1)*$K$92</f>
        <v>95681.37773685572</v>
      </c>
      <c r="AJ20" s="6">
        <f>求节点($G$10:$G$89,$O$10:$O$89,节奏总纲!BG14)*(1-AJ$1)*$K$92</f>
        <v>91912.597012709812</v>
      </c>
      <c r="AK20" s="6">
        <f>求节点($G$10:$G$89,$O$10:$O$89,节奏总纲!BH14)*(1-AK$1)*$K$92</f>
        <v>87422.509733859057</v>
      </c>
      <c r="AL20" s="6">
        <f>求节点($G$10:$G$89,$O$10:$O$89,节奏总纲!BI14)*(1-AL$1)*$K$92</f>
        <v>82665.513134119828</v>
      </c>
      <c r="AO20" s="6">
        <v>11</v>
      </c>
      <c r="AP20" s="6">
        <f>节奏总纲!D14*3600*24/AH20</f>
        <v>0.99602859752442541</v>
      </c>
      <c r="AQ20" s="6">
        <f>节奏总纲!E14*3600*24/AI20</f>
        <v>0.88526467842953571</v>
      </c>
      <c r="AR20" s="6">
        <f>节奏总纲!F14*3600*24/AJ20</f>
        <v>0.74688288109627299</v>
      </c>
      <c r="AS20" s="6">
        <f>节奏总纲!G14*3600*24/AK20</f>
        <v>0.56904149634599721</v>
      </c>
      <c r="AT20" s="6">
        <f>节奏总纲!H14*3600*24/AL20</f>
        <v>0.33202868731131657</v>
      </c>
    </row>
    <row r="21" spans="1:46" x14ac:dyDescent="0.2">
      <c r="A21" s="8">
        <v>12</v>
      </c>
      <c r="B21" s="8">
        <f t="shared" si="17"/>
        <v>12</v>
      </c>
      <c r="C21" s="8">
        <v>12</v>
      </c>
      <c r="D21" s="8">
        <f>'[1]功能-城建'!$BI17</f>
        <v>15</v>
      </c>
      <c r="F21" s="6">
        <v>13000</v>
      </c>
      <c r="G21" s="6">
        <v>12</v>
      </c>
      <c r="H21" s="6">
        <f>[5]玩家城池攻打!$D31</f>
        <v>219231</v>
      </c>
      <c r="I21" s="6">
        <f t="shared" si="13"/>
        <v>60000</v>
      </c>
      <c r="J21" s="6">
        <f t="shared" si="14"/>
        <v>130000</v>
      </c>
      <c r="K21" s="6">
        <f>求节点($J$94:$J$173,$K$94:$K$173,INDEX($A$10:$A$89,MATCH(G21,$C$10:$C$89,1)))</f>
        <v>0</v>
      </c>
      <c r="L21" s="6">
        <f>求节点(信息索引!$T$4:$T$163,信息索引!$U$4:$U$163,信息索引!$D15)</f>
        <v>0</v>
      </c>
      <c r="M21" s="6">
        <f t="shared" si="7"/>
        <v>190000</v>
      </c>
      <c r="N21" s="51">
        <f t="shared" si="0"/>
        <v>0.86666575438692517</v>
      </c>
      <c r="O21" s="6">
        <f t="shared" si="1"/>
        <v>50100</v>
      </c>
      <c r="P21" s="13">
        <f t="shared" si="8"/>
        <v>0.31578947368421051</v>
      </c>
      <c r="Q21" s="13">
        <f t="shared" si="15"/>
        <v>0.68421052631578949</v>
      </c>
      <c r="R21" s="13">
        <f t="shared" si="9"/>
        <v>0</v>
      </c>
      <c r="S21" s="13">
        <f t="shared" si="10"/>
        <v>0</v>
      </c>
      <c r="T21" s="6">
        <f t="shared" si="16"/>
        <v>48000</v>
      </c>
      <c r="U21" s="6">
        <f t="shared" si="2"/>
        <v>14400</v>
      </c>
      <c r="V21" s="6">
        <f>求节点(信息索引!$AA$4:$AA$163,信息索引!$AB$4:$AB$163,信息索引!$D15)</f>
        <v>0</v>
      </c>
      <c r="W21" s="6">
        <f t="shared" si="11"/>
        <v>62400</v>
      </c>
      <c r="X21" s="51">
        <f t="shared" si="3"/>
        <v>3.0448717948717947</v>
      </c>
      <c r="Y21" s="6">
        <f>求节点(信息索引!$K$4:$K$163,信息索引!$L$4:$L$163,信息索引!$D15)</f>
        <v>96.081129092948274</v>
      </c>
      <c r="Z21" s="6">
        <f t="shared" si="4"/>
        <v>91.34615384615384</v>
      </c>
      <c r="AA21" s="6">
        <v>200</v>
      </c>
      <c r="AB21" s="6">
        <f t="shared" si="12"/>
        <v>291.34615384615381</v>
      </c>
      <c r="AC21" s="6">
        <f t="shared" si="5"/>
        <v>1.2708600770218229E-3</v>
      </c>
      <c r="AG21" s="6">
        <v>12</v>
      </c>
      <c r="AH21" s="6">
        <f>求节点($G$10:$G$89,$O$10:$O$89,节奏总纲!BE15)*(1-AH$1)*$K$92</f>
        <v>112560.61637271677</v>
      </c>
      <c r="AI21" s="6">
        <f>求节点($G$10:$G$89,$O$10:$O$89,节奏总纲!BF15)*(1-AI$1)*$K$92</f>
        <v>108605.80225365065</v>
      </c>
      <c r="AJ21" s="6">
        <f>求节点($G$10:$G$89,$O$10:$O$89,节奏总纲!BG15)*(1-AJ$1)*$K$92</f>
        <v>104777.03176243253</v>
      </c>
      <c r="AK21" s="6">
        <f>求节点($G$10:$G$89,$O$10:$O$89,节奏总纲!BH15)*(1-AK$1)*$K$92</f>
        <v>100506.32317442144</v>
      </c>
      <c r="AL21" s="6">
        <f>求节点($G$10:$G$89,$O$10:$O$89,节奏总纲!BI15)*(1-AL$1)*$K$92</f>
        <v>95067.4908679863</v>
      </c>
      <c r="AO21" s="6">
        <v>12</v>
      </c>
      <c r="AP21" s="6">
        <f>节奏总纲!D15*3600*24/AH21</f>
        <v>0.99586408955253425</v>
      </c>
      <c r="AQ21" s="6">
        <f>节奏总纲!E15*3600*24/AI21</f>
        <v>0.88515286442151053</v>
      </c>
      <c r="AR21" s="6">
        <f>节奏总纲!F15*3600*24/AJ21</f>
        <v>0.74696506063998547</v>
      </c>
      <c r="AS21" s="6">
        <f>节奏总纲!G15*3600*24/AK21</f>
        <v>0.56925101677619339</v>
      </c>
      <c r="AT21" s="6">
        <f>节奏总纲!H15*3600*24/AL21</f>
        <v>0.33227333609108772</v>
      </c>
    </row>
    <row r="22" spans="1:46" x14ac:dyDescent="0.2">
      <c r="A22" s="8">
        <v>13</v>
      </c>
      <c r="B22" s="8">
        <f t="shared" si="17"/>
        <v>13</v>
      </c>
      <c r="C22" s="8">
        <v>13</v>
      </c>
      <c r="D22" s="8">
        <f>'[1]功能-城建'!$BI18</f>
        <v>15</v>
      </c>
      <c r="F22" s="6">
        <v>16000</v>
      </c>
      <c r="G22" s="6">
        <v>13</v>
      </c>
      <c r="H22" s="6">
        <f>[5]玩家城池攻打!$D32</f>
        <v>244809</v>
      </c>
      <c r="I22" s="6">
        <f t="shared" si="13"/>
        <v>60000</v>
      </c>
      <c r="J22" s="6">
        <f t="shared" si="14"/>
        <v>146000</v>
      </c>
      <c r="K22" s="6">
        <f>求节点($J$94:$J$173,$K$94:$K$173,INDEX($A$10:$A$89,MATCH(G22,$C$10:$C$89,1)))</f>
        <v>0</v>
      </c>
      <c r="L22" s="6">
        <f>求节点(信息索引!$T$4:$T$163,信息索引!$U$4:$U$163,信息索引!$D16)</f>
        <v>0</v>
      </c>
      <c r="M22" s="6">
        <f t="shared" si="7"/>
        <v>206000</v>
      </c>
      <c r="N22" s="51">
        <f t="shared" si="0"/>
        <v>0.8414723314910808</v>
      </c>
      <c r="O22" s="6">
        <f t="shared" si="1"/>
        <v>61500</v>
      </c>
      <c r="P22" s="13">
        <f t="shared" si="8"/>
        <v>0.29126213592233008</v>
      </c>
      <c r="Q22" s="13">
        <f t="shared" si="15"/>
        <v>0.70873786407766992</v>
      </c>
      <c r="R22" s="13">
        <f t="shared" si="9"/>
        <v>0</v>
      </c>
      <c r="S22" s="13">
        <f t="shared" si="10"/>
        <v>0</v>
      </c>
      <c r="T22" s="6">
        <f t="shared" si="16"/>
        <v>48000</v>
      </c>
      <c r="U22" s="6">
        <f t="shared" si="2"/>
        <v>15600</v>
      </c>
      <c r="V22" s="6">
        <f>求节点(信息索引!$AA$4:$AA$163,信息索引!$AB$4:$AB$163,信息索引!$D16)</f>
        <v>0</v>
      </c>
      <c r="W22" s="6">
        <f t="shared" si="11"/>
        <v>63600</v>
      </c>
      <c r="X22" s="51">
        <f t="shared" si="3"/>
        <v>3.2389937106918238</v>
      </c>
      <c r="Y22" s="6">
        <f>求节点(信息索引!$K$4:$K$163,信息索引!$L$4:$L$163,信息索引!$D16)</f>
        <v>96.081129092948274</v>
      </c>
      <c r="Z22" s="6">
        <f t="shared" si="4"/>
        <v>97.169811320754718</v>
      </c>
      <c r="AA22" s="6">
        <v>200</v>
      </c>
      <c r="AB22" s="6">
        <f t="shared" si="12"/>
        <v>297.16981132075472</v>
      </c>
      <c r="AC22" s="6">
        <f t="shared" si="5"/>
        <v>1.1721524982240114E-3</v>
      </c>
      <c r="AG22" s="6">
        <v>13</v>
      </c>
      <c r="AH22" s="6">
        <f>求节点($G$10:$G$89,$O$10:$O$89,节奏总纲!BE16)*(1-AH$1)*$K$92</f>
        <v>126866.1549524428</v>
      </c>
      <c r="AI22" s="6">
        <f>求节点($G$10:$G$89,$O$10:$O$89,节奏总纲!BF16)*(1-AI$1)*$K$92</f>
        <v>123231.60999004317</v>
      </c>
      <c r="AJ22" s="6">
        <f>求节点($G$10:$G$89,$O$10:$O$89,节奏总纲!BG16)*(1-AJ$1)*$K$92</f>
        <v>119036.18667643535</v>
      </c>
      <c r="AK22" s="6">
        <f>求节点($G$10:$G$89,$O$10:$O$89,节奏总纲!BH16)*(1-AK$1)*$K$92</f>
        <v>114571.53112756762</v>
      </c>
      <c r="AL22" s="6">
        <f>求节点($G$10:$G$89,$O$10:$O$89,节奏总纲!BI16)*(1-AL$1)*$K$92</f>
        <v>108733.07005695434</v>
      </c>
      <c r="AO22" s="6">
        <v>13</v>
      </c>
      <c r="AP22" s="6">
        <f>节奏总纲!D16*3600*24/AH22</f>
        <v>0.99586650729157955</v>
      </c>
      <c r="AQ22" s="6">
        <f>节奏总纲!E16*3600*24/AI22</f>
        <v>0.88539571384185167</v>
      </c>
      <c r="AR22" s="6">
        <f>节奏总纲!F16*3600*24/AJ22</f>
        <v>0.74720635581577088</v>
      </c>
      <c r="AS22" s="6">
        <f>节奏总纲!G16*3600*24/AK22</f>
        <v>0.56978189933212364</v>
      </c>
      <c r="AT22" s="6">
        <f>节奏总纲!H16*3600*24/AL22</f>
        <v>0.33266461004437331</v>
      </c>
    </row>
    <row r="23" spans="1:46" x14ac:dyDescent="0.2">
      <c r="A23" s="8">
        <v>14</v>
      </c>
      <c r="B23" s="8">
        <f t="shared" si="17"/>
        <v>14</v>
      </c>
      <c r="C23" s="8">
        <v>14</v>
      </c>
      <c r="D23" s="8">
        <f>'[1]功能-城建'!$BI19</f>
        <v>16</v>
      </c>
      <c r="F23" s="6">
        <v>16000</v>
      </c>
      <c r="G23" s="6">
        <v>14</v>
      </c>
      <c r="H23" s="6">
        <f>[5]玩家城池攻打!$D33</f>
        <v>244809</v>
      </c>
      <c r="I23" s="6">
        <f t="shared" si="13"/>
        <v>60000</v>
      </c>
      <c r="J23" s="6">
        <f t="shared" si="14"/>
        <v>162000</v>
      </c>
      <c r="K23" s="6">
        <f>求节点($J$94:$J$173,$K$94:$K$173,INDEX($A$10:$A$89,MATCH(G23,$C$10:$C$89,1)))</f>
        <v>0</v>
      </c>
      <c r="L23" s="6">
        <f>求节点(信息索引!$T$4:$T$163,信息索引!$U$4:$U$163,信息索引!$D17)</f>
        <v>0</v>
      </c>
      <c r="M23" s="6">
        <f t="shared" si="7"/>
        <v>222000</v>
      </c>
      <c r="N23" s="51">
        <f t="shared" si="0"/>
        <v>0.90682940578165017</v>
      </c>
      <c r="O23" s="6">
        <f t="shared" si="1"/>
        <v>75000</v>
      </c>
      <c r="P23" s="13">
        <f t="shared" si="8"/>
        <v>0.27027027027027029</v>
      </c>
      <c r="Q23" s="13">
        <f t="shared" si="15"/>
        <v>0.72972972972972971</v>
      </c>
      <c r="R23" s="13">
        <f t="shared" si="9"/>
        <v>0</v>
      </c>
      <c r="S23" s="13">
        <f t="shared" si="10"/>
        <v>0</v>
      </c>
      <c r="T23" s="6">
        <f t="shared" si="16"/>
        <v>48000</v>
      </c>
      <c r="U23" s="6">
        <f t="shared" si="2"/>
        <v>16800</v>
      </c>
      <c r="V23" s="6">
        <f>求节点(信息索引!$AA$4:$AA$163,信息索引!$AB$4:$AB$163,信息索引!$D17)</f>
        <v>0</v>
      </c>
      <c r="W23" s="6">
        <f t="shared" si="11"/>
        <v>64800</v>
      </c>
      <c r="X23" s="51">
        <f t="shared" si="3"/>
        <v>3.425925925925926</v>
      </c>
      <c r="Y23" s="6">
        <f>求节点(信息索引!$K$4:$K$163,信息索引!$L$4:$L$163,信息索引!$D17)</f>
        <v>98.553977610066866</v>
      </c>
      <c r="Z23" s="6">
        <f t="shared" si="4"/>
        <v>102.77777777777779</v>
      </c>
      <c r="AA23" s="6">
        <v>200</v>
      </c>
      <c r="AB23" s="6">
        <f t="shared" si="12"/>
        <v>302.77777777777777</v>
      </c>
      <c r="AC23" s="6">
        <f t="shared" si="5"/>
        <v>1.087673038892551E-3</v>
      </c>
      <c r="AG23" s="6">
        <v>14</v>
      </c>
      <c r="AH23" s="6">
        <f>求节点($G$10:$G$89,$O$10:$O$89,节奏总纲!BE17)*(1-AH$1)*$K$92</f>
        <v>142156.17385047051</v>
      </c>
      <c r="AI23" s="6">
        <f>求节点($G$10:$G$89,$O$10:$O$89,节奏总纲!BF17)*(1-AI$1)*$K$92</f>
        <v>137889.38606504624</v>
      </c>
      <c r="AJ23" s="6">
        <f>求节点($G$10:$G$89,$O$10:$O$89,节奏总纲!BG17)*(1-AJ$1)*$K$92</f>
        <v>133363.40921163646</v>
      </c>
      <c r="AK23" s="6">
        <f>求节点($G$10:$G$89,$O$10:$O$89,节奏总纲!BH17)*(1-AK$1)*$K$92</f>
        <v>128173.6109305065</v>
      </c>
      <c r="AL23" s="6">
        <f>求节点($G$10:$G$89,$O$10:$O$89,节奏总纲!BI17)*(1-AL$1)*$K$92</f>
        <v>121512.13323257984</v>
      </c>
      <c r="AO23" s="6">
        <v>14</v>
      </c>
      <c r="AP23" s="6">
        <f>节奏总纲!D17*3600*24/AH23</f>
        <v>0.99616473309497011</v>
      </c>
      <c r="AQ23" s="6">
        <f>节奏总纲!E17*3600*24/AI23</f>
        <v>0.8857785396475375</v>
      </c>
      <c r="AR23" s="6">
        <f>节奏总纲!F17*3600*24/AJ23</f>
        <v>0.74796202145306667</v>
      </c>
      <c r="AS23" s="6">
        <f>节奏总纲!G17*3600*24/AK23</f>
        <v>0.57031693673288641</v>
      </c>
      <c r="AT23" s="6">
        <f>节奏总纲!H17*3600*24/AL23</f>
        <v>0.33283994852201765</v>
      </c>
    </row>
    <row r="24" spans="1:46" x14ac:dyDescent="0.2">
      <c r="A24" s="8">
        <v>15</v>
      </c>
      <c r="B24" s="8">
        <f t="shared" si="17"/>
        <v>15</v>
      </c>
      <c r="C24" s="8">
        <v>15</v>
      </c>
      <c r="D24" s="8">
        <f>'[1]功能-城建'!$BI20</f>
        <v>16</v>
      </c>
      <c r="F24" s="6">
        <v>16000</v>
      </c>
      <c r="G24" s="6">
        <v>15</v>
      </c>
      <c r="H24" s="6">
        <f>[5]玩家城池攻打!$D34</f>
        <v>273113</v>
      </c>
      <c r="I24" s="6">
        <f t="shared" si="13"/>
        <v>60000</v>
      </c>
      <c r="J24" s="6">
        <f t="shared" si="14"/>
        <v>178000</v>
      </c>
      <c r="K24" s="6">
        <f>求节点($J$94:$J$173,$K$94:$K$173,INDEX($A$10:$A$89,MATCH(G24,$C$10:$C$89,1)))</f>
        <v>0</v>
      </c>
      <c r="L24" s="6">
        <f>求节点(信息索引!$T$4:$T$163,信息索引!$U$4:$U$163,信息索引!$D18)</f>
        <v>0</v>
      </c>
      <c r="M24" s="6">
        <f t="shared" ref="M24:M58" si="18">SUM(I24:J24)*(1+L24)+K24</f>
        <v>238000</v>
      </c>
      <c r="N24" s="51">
        <f t="shared" si="0"/>
        <v>0.87143416827467024</v>
      </c>
      <c r="O24" s="6">
        <f t="shared" si="1"/>
        <v>90900</v>
      </c>
      <c r="P24" s="13">
        <f t="shared" si="8"/>
        <v>0.25210084033613445</v>
      </c>
      <c r="Q24" s="13">
        <f t="shared" si="15"/>
        <v>0.74789915966386555</v>
      </c>
      <c r="R24" s="13">
        <f t="shared" si="9"/>
        <v>0</v>
      </c>
      <c r="S24" s="13">
        <f t="shared" si="10"/>
        <v>0</v>
      </c>
      <c r="T24" s="6">
        <f t="shared" si="16"/>
        <v>48000</v>
      </c>
      <c r="U24" s="6">
        <f t="shared" si="2"/>
        <v>18000</v>
      </c>
      <c r="V24" s="6">
        <f>求节点(信息索引!$AA$4:$AA$163,信息索引!$AB$4:$AB$163,信息索引!$D18)</f>
        <v>0</v>
      </c>
      <c r="W24" s="6">
        <f t="shared" si="11"/>
        <v>66000</v>
      </c>
      <c r="X24" s="51">
        <f t="shared" si="3"/>
        <v>3.606060606060606</v>
      </c>
      <c r="Y24" s="6">
        <f>求节点(信息索引!$K$4:$K$163,信息索引!$L$4:$L$163,信息索引!$D18)</f>
        <v>98.553977610066866</v>
      </c>
      <c r="Z24" s="6">
        <f t="shared" ref="Z24:Z58" si="19">X24*3600/120</f>
        <v>108.18181818181819</v>
      </c>
      <c r="AA24" s="6">
        <v>200</v>
      </c>
      <c r="AB24" s="6">
        <f t="shared" ref="AB24:AB58" si="20">Z24+AA24</f>
        <v>308.18181818181819</v>
      </c>
      <c r="AC24" s="6">
        <f t="shared" si="5"/>
        <v>1.014552162328346E-3</v>
      </c>
      <c r="AG24" s="6">
        <v>15</v>
      </c>
      <c r="AH24" s="6">
        <f>求节点($G$10:$G$89,$O$10:$O$89,节奏总纲!BE18)*(1-AH$1)*$K$92</f>
        <v>158479.75095033311</v>
      </c>
      <c r="AI24" s="6">
        <f>求节点($G$10:$G$89,$O$10:$O$89,节奏总纲!BF18)*(1-AI$1)*$K$92</f>
        <v>153901.09427921067</v>
      </c>
      <c r="AJ24" s="6">
        <f>求节点($G$10:$G$89,$O$10:$O$89,节奏总纲!BG18)*(1-AJ$1)*$K$92</f>
        <v>149216.89010245178</v>
      </c>
      <c r="AK24" s="6">
        <f>求节点($G$10:$G$89,$O$10:$O$89,节奏总纲!BH18)*(1-AK$1)*$K$92</f>
        <v>143686.04152122553</v>
      </c>
      <c r="AL24" s="6">
        <f>求节点($G$10:$G$89,$O$10:$O$89,节奏总纲!BI18)*(1-AL$1)*$K$92</f>
        <v>136799.70658631224</v>
      </c>
      <c r="AO24" s="6">
        <v>15</v>
      </c>
      <c r="AP24" s="6">
        <f>节奏总纲!D18*3600*24/AH24</f>
        <v>0.99682200805312893</v>
      </c>
      <c r="AQ24" s="6">
        <f>节奏总纲!E18*3600*24/AI24</f>
        <v>0.88667178690210824</v>
      </c>
      <c r="AR24" s="6">
        <f>节奏总纲!F18*3600*24/AJ24</f>
        <v>0.74860763257669882</v>
      </c>
      <c r="AS24" s="6">
        <f>节奏总纲!G18*3600*24/AK24</f>
        <v>0.57061630266226748</v>
      </c>
      <c r="AT24" s="6">
        <f>节奏总纲!H18*3600*24/AL24</f>
        <v>0.33292842359147906</v>
      </c>
    </row>
    <row r="25" spans="1:46" x14ac:dyDescent="0.2">
      <c r="A25" s="8">
        <v>16</v>
      </c>
      <c r="B25" s="8">
        <f t="shared" si="17"/>
        <v>16</v>
      </c>
      <c r="C25" s="8">
        <v>16</v>
      </c>
      <c r="D25" s="8">
        <f>'[1]功能-城建'!$BI21</f>
        <v>17</v>
      </c>
      <c r="F25" s="6">
        <v>16000</v>
      </c>
      <c r="G25" s="6">
        <v>16</v>
      </c>
      <c r="H25" s="6">
        <f>[5]玩家城池攻打!$D35</f>
        <v>273113</v>
      </c>
      <c r="I25" s="6">
        <f t="shared" si="13"/>
        <v>60000</v>
      </c>
      <c r="J25" s="6">
        <f t="shared" si="14"/>
        <v>194000</v>
      </c>
      <c r="K25" s="6">
        <f>求节点($J$94:$J$173,$K$94:$K$173,INDEX($A$10:$A$89,MATCH(G25,$C$10:$C$89,1)))</f>
        <v>0</v>
      </c>
      <c r="L25" s="6">
        <f>求节点(信息索引!$T$4:$T$163,信息索引!$U$4:$U$163,信息索引!$D19)</f>
        <v>0</v>
      </c>
      <c r="M25" s="6">
        <f t="shared" si="18"/>
        <v>254000</v>
      </c>
      <c r="N25" s="51">
        <f t="shared" si="0"/>
        <v>0.93001797790658081</v>
      </c>
      <c r="O25" s="6">
        <f t="shared" si="1"/>
        <v>109800</v>
      </c>
      <c r="P25" s="13">
        <f t="shared" si="8"/>
        <v>0.23622047244094488</v>
      </c>
      <c r="Q25" s="13">
        <f t="shared" si="15"/>
        <v>0.76377952755905509</v>
      </c>
      <c r="R25" s="13">
        <f t="shared" si="9"/>
        <v>0</v>
      </c>
      <c r="S25" s="13">
        <f t="shared" si="10"/>
        <v>0</v>
      </c>
      <c r="T25" s="6">
        <f t="shared" si="16"/>
        <v>48000</v>
      </c>
      <c r="U25" s="6">
        <f t="shared" si="2"/>
        <v>19200</v>
      </c>
      <c r="V25" s="6">
        <f>求节点(信息索引!$AA$4:$AA$163,信息索引!$AB$4:$AB$163,信息索引!$D19)</f>
        <v>0</v>
      </c>
      <c r="W25" s="6">
        <f t="shared" si="11"/>
        <v>67200</v>
      </c>
      <c r="X25" s="51">
        <f t="shared" si="3"/>
        <v>3.7797619047619047</v>
      </c>
      <c r="Y25" s="6">
        <f>求节点(信息索引!$K$4:$K$163,信息索引!$L$4:$L$163,信息索引!$D19)</f>
        <v>101.8412319123895</v>
      </c>
      <c r="Z25" s="6">
        <f t="shared" si="19"/>
        <v>113.39285714285714</v>
      </c>
      <c r="AA25" s="6">
        <v>200</v>
      </c>
      <c r="AB25" s="6">
        <f t="shared" si="20"/>
        <v>313.39285714285711</v>
      </c>
      <c r="AC25" s="6">
        <f t="shared" si="5"/>
        <v>9.5064336470136355E-4</v>
      </c>
      <c r="AD25" s="55">
        <v>2.5</v>
      </c>
      <c r="AG25" s="6">
        <v>16</v>
      </c>
      <c r="AH25" s="6">
        <f>求节点($G$10:$G$89,$O$10:$O$89,节奏总纲!BE19)*(1-AH$1)*$K$92</f>
        <v>175912.09085953078</v>
      </c>
      <c r="AI25" s="6">
        <f>求节点($G$10:$G$89,$O$10:$O$89,节奏总纲!BF19)*(1-AI$1)*$K$92</f>
        <v>171238.90363671002</v>
      </c>
      <c r="AJ25" s="6">
        <f>求节点($G$10:$G$89,$O$10:$O$89,节奏总纲!BG19)*(1-AJ$1)*$K$92</f>
        <v>166102.08372682141</v>
      </c>
      <c r="AK25" s="6">
        <f>求节点($G$10:$G$89,$O$10:$O$89,节奏总纲!BH19)*(1-AK$1)*$K$92</f>
        <v>160746.24670192981</v>
      </c>
      <c r="AL25" s="6">
        <f>求节点($G$10:$G$89,$O$10:$O$89,节奏总纲!BI19)*(1-AL$1)*$K$92</f>
        <v>154342.7000221037</v>
      </c>
      <c r="AO25" s="6">
        <v>16</v>
      </c>
      <c r="AP25" s="6">
        <f>节奏总纲!D19*3600*24/AH25</f>
        <v>0.99774735116501767</v>
      </c>
      <c r="AQ25" s="6">
        <f>节奏总纲!E19*3600*24/AI25</f>
        <v>0.88732200731489441</v>
      </c>
      <c r="AR25" s="6">
        <f>节奏总纲!F19*3600*24/AJ25</f>
        <v>0.74897082765920564</v>
      </c>
      <c r="AS25" s="6">
        <f>节奏总纲!G19*3600*24/AK25</f>
        <v>0.57072636160361456</v>
      </c>
      <c r="AT25" s="6">
        <f>节奏总纲!H19*3600*24/AL25</f>
        <v>0.33285332765905273</v>
      </c>
    </row>
    <row r="26" spans="1:46" x14ac:dyDescent="0.2">
      <c r="A26" s="8">
        <v>17</v>
      </c>
      <c r="B26" s="8">
        <f t="shared" si="17"/>
        <v>17</v>
      </c>
      <c r="C26" s="8">
        <v>17</v>
      </c>
      <c r="D26" s="8">
        <f>'[1]功能-城建'!$BI22</f>
        <v>17</v>
      </c>
      <c r="F26" s="6">
        <v>20000</v>
      </c>
      <c r="G26" s="6">
        <v>17</v>
      </c>
      <c r="H26" s="6">
        <f>[5]玩家城池攻打!$D36</f>
        <v>299125</v>
      </c>
      <c r="I26" s="6">
        <f t="shared" si="13"/>
        <v>60000</v>
      </c>
      <c r="J26" s="6">
        <f t="shared" si="14"/>
        <v>214000</v>
      </c>
      <c r="K26" s="6">
        <f>求节点($J$94:$J$173,$K$94:$K$173,INDEX($A$10:$A$89,MATCH(G26,$C$10:$C$89,1)))</f>
        <v>0</v>
      </c>
      <c r="L26" s="6">
        <f>求节点(信息索引!$T$4:$T$163,信息索引!$U$4:$U$163,信息索引!$D20)</f>
        <v>0</v>
      </c>
      <c r="M26" s="6">
        <f t="shared" si="18"/>
        <v>274000</v>
      </c>
      <c r="N26" s="51">
        <f t="shared" si="0"/>
        <v>0.91600501462599249</v>
      </c>
      <c r="O26" s="6">
        <f t="shared" si="1"/>
        <v>132300</v>
      </c>
      <c r="P26" s="13">
        <f t="shared" si="8"/>
        <v>0.21897810218978103</v>
      </c>
      <c r="Q26" s="13">
        <f t="shared" si="15"/>
        <v>0.78102189781021902</v>
      </c>
      <c r="R26" s="13">
        <f t="shared" si="9"/>
        <v>0</v>
      </c>
      <c r="S26" s="13">
        <f t="shared" si="10"/>
        <v>0</v>
      </c>
      <c r="T26" s="6">
        <f t="shared" si="16"/>
        <v>48000</v>
      </c>
      <c r="U26" s="6">
        <f t="shared" si="2"/>
        <v>20400</v>
      </c>
      <c r="V26" s="6">
        <f>求节点(信息索引!$AA$4:$AA$163,信息索引!$AB$4:$AB$163,信息索引!$D20)</f>
        <v>0</v>
      </c>
      <c r="W26" s="6">
        <f t="shared" si="11"/>
        <v>68400</v>
      </c>
      <c r="X26" s="51">
        <f t="shared" si="3"/>
        <v>4.0058479532163744</v>
      </c>
      <c r="Y26" s="6">
        <f>求节点(信息索引!$K$4:$K$163,信息索引!$L$4:$L$163,信息索引!$D20)</f>
        <v>101.8412319123895</v>
      </c>
      <c r="Z26" s="6">
        <f t="shared" si="19"/>
        <v>120.17543859649123</v>
      </c>
      <c r="AA26" s="6">
        <v>200</v>
      </c>
      <c r="AB26" s="6">
        <f t="shared" si="20"/>
        <v>320.17543859649123</v>
      </c>
      <c r="AC26" s="6">
        <f t="shared" si="5"/>
        <v>8.8125333808082606E-4</v>
      </c>
      <c r="AG26" s="6">
        <v>17</v>
      </c>
      <c r="AH26" s="6">
        <f>求节点($G$10:$G$89,$O$10:$O$89,节奏总纲!BE20)*(1-AH$1)*$K$92</f>
        <v>194637.10754330485</v>
      </c>
      <c r="AI26" s="6">
        <f>求节点($G$10:$G$89,$O$10:$O$89,节奏总纲!BF20)*(1-AI$1)*$K$92</f>
        <v>189145.27629181155</v>
      </c>
      <c r="AJ26" s="6">
        <f>求节点($G$10:$G$89,$O$10:$O$89,节奏总纲!BG20)*(1-AJ$1)*$K$92</f>
        <v>183450.47703468424</v>
      </c>
      <c r="AK26" s="6">
        <f>求节点($G$10:$G$89,$O$10:$O$89,节奏总纲!BH20)*(1-AK$1)*$K$92</f>
        <v>177792.26373462312</v>
      </c>
      <c r="AL26" s="6">
        <f>求节点($G$10:$G$89,$O$10:$O$89,节奏总纲!BI20)*(1-AL$1)*$K$92</f>
        <v>169480.29742382219</v>
      </c>
      <c r="AO26" s="6">
        <v>17</v>
      </c>
      <c r="AP26" s="6">
        <f>节奏总纲!D20*3600*24/AH26</f>
        <v>0.99834214879853744</v>
      </c>
      <c r="AQ26" s="6">
        <f>节奏总纲!E20*3600*24/AI26</f>
        <v>0.88771499179239521</v>
      </c>
      <c r="AR26" s="6">
        <f>节奏总纲!F20*3600*24/AJ26</f>
        <v>0.74908043756910114</v>
      </c>
      <c r="AS26" s="6">
        <f>节奏总纲!G20*3600*24/AK26</f>
        <v>0.57061854561107483</v>
      </c>
      <c r="AT26" s="6">
        <f>节奏总纲!H20*3600*24/AL26</f>
        <v>0.33295262518077201</v>
      </c>
    </row>
    <row r="27" spans="1:46" x14ac:dyDescent="0.2">
      <c r="A27" s="8">
        <v>18</v>
      </c>
      <c r="B27" s="8">
        <f t="shared" si="17"/>
        <v>18</v>
      </c>
      <c r="C27" s="8">
        <v>18</v>
      </c>
      <c r="D27" s="8">
        <f>'[1]功能-城建'!$BI23</f>
        <v>18</v>
      </c>
      <c r="F27" s="6">
        <v>20000</v>
      </c>
      <c r="G27" s="6">
        <v>18</v>
      </c>
      <c r="H27" s="6">
        <f>[5]玩家城池攻打!$D37</f>
        <v>299125</v>
      </c>
      <c r="I27" s="6">
        <f t="shared" si="13"/>
        <v>60000</v>
      </c>
      <c r="J27" s="6">
        <f t="shared" si="14"/>
        <v>234000</v>
      </c>
      <c r="K27" s="6">
        <f>求节点($J$94:$J$173,$K$94:$K$173,INDEX($A$10:$A$89,MATCH(G27,$C$10:$C$89,1)))</f>
        <v>0</v>
      </c>
      <c r="L27" s="6">
        <f>求节点(信息索引!$T$4:$T$163,信息索引!$U$4:$U$163,信息索引!$D21)</f>
        <v>0</v>
      </c>
      <c r="M27" s="6">
        <f t="shared" si="18"/>
        <v>294000</v>
      </c>
      <c r="N27" s="51">
        <f t="shared" si="0"/>
        <v>0.98286669452569997</v>
      </c>
      <c r="O27" s="6">
        <f t="shared" si="1"/>
        <v>158700</v>
      </c>
      <c r="P27" s="13">
        <f t="shared" si="8"/>
        <v>0.20408163265306123</v>
      </c>
      <c r="Q27" s="13">
        <f t="shared" si="15"/>
        <v>0.79591836734693877</v>
      </c>
      <c r="R27" s="13">
        <f t="shared" si="9"/>
        <v>0</v>
      </c>
      <c r="S27" s="13">
        <f t="shared" si="10"/>
        <v>0</v>
      </c>
      <c r="T27" s="6">
        <f t="shared" si="16"/>
        <v>48000</v>
      </c>
      <c r="U27" s="6">
        <f t="shared" si="2"/>
        <v>21600</v>
      </c>
      <c r="V27" s="6">
        <f>求节点(信息索引!$AA$4:$AA$163,信息索引!$AB$4:$AB$163,信息索引!$D21)</f>
        <v>0</v>
      </c>
      <c r="W27" s="6">
        <f t="shared" si="11"/>
        <v>69600</v>
      </c>
      <c r="X27" s="51">
        <f t="shared" si="3"/>
        <v>4.2241379310344831</v>
      </c>
      <c r="Y27" s="6">
        <f>求节点(信息索引!$K$4:$K$163,信息索引!$L$4:$L$163,信息索引!$D21)</f>
        <v>104.36353708398879</v>
      </c>
      <c r="Z27" s="6">
        <f t="shared" si="19"/>
        <v>126.72413793103449</v>
      </c>
      <c r="AA27" s="6">
        <v>200</v>
      </c>
      <c r="AB27" s="6">
        <f t="shared" si="20"/>
        <v>326.72413793103448</v>
      </c>
      <c r="AC27" s="6">
        <f t="shared" si="5"/>
        <v>8.2130413140866099E-4</v>
      </c>
      <c r="AG27" s="6">
        <v>18</v>
      </c>
      <c r="AH27" s="6">
        <f>求节点($G$10:$G$89,$O$10:$O$89,节奏总纲!BE21)*(1-AH$1)*$K$92</f>
        <v>214726.54907689962</v>
      </c>
      <c r="AI27" s="6">
        <f>求节点($G$10:$G$89,$O$10:$O$89,节奏总纲!BF21)*(1-AI$1)*$K$92</f>
        <v>209395.56285152244</v>
      </c>
      <c r="AJ27" s="6">
        <f>求节点($G$10:$G$89,$O$10:$O$89,节奏总纲!BG21)*(1-AJ$1)*$K$92</f>
        <v>204087.24815177053</v>
      </c>
      <c r="AK27" s="6">
        <f>求节点($G$10:$G$89,$O$10:$O$89,节奏总纲!BH21)*(1-AK$1)*$K$92</f>
        <v>197788.23182420232</v>
      </c>
      <c r="AL27" s="6">
        <f>求节点($G$10:$G$89,$O$10:$O$89,节奏总纲!BI21)*(1-AL$1)*$K$92</f>
        <v>188180.85860376267</v>
      </c>
      <c r="AO27" s="6">
        <v>18</v>
      </c>
      <c r="AP27" s="6">
        <f>节奏总纲!D21*3600*24/AH27</f>
        <v>0.99876925139022066</v>
      </c>
      <c r="AQ27" s="6">
        <f>节奏总纲!E21*3600*24/AI27</f>
        <v>0.88777382460690568</v>
      </c>
      <c r="AR27" s="6">
        <f>节奏总纲!F21*3600*24/AJ27</f>
        <v>0.74893098194604968</v>
      </c>
      <c r="AS27" s="6">
        <f>节奏总纲!G21*3600*24/AK27</f>
        <v>0.57077683716458527</v>
      </c>
      <c r="AT27" s="6">
        <f>节奏总纲!H21*3600*24/AL27</f>
        <v>0.33312273816084148</v>
      </c>
    </row>
    <row r="28" spans="1:46" x14ac:dyDescent="0.2">
      <c r="A28" s="8">
        <v>19</v>
      </c>
      <c r="B28" s="8">
        <f t="shared" si="17"/>
        <v>19</v>
      </c>
      <c r="C28" s="8">
        <v>19</v>
      </c>
      <c r="D28" s="8">
        <f>'[1]功能-城建'!$BI24</f>
        <v>19</v>
      </c>
      <c r="F28" s="6">
        <v>25000</v>
      </c>
      <c r="G28" s="6">
        <v>19</v>
      </c>
      <c r="H28" s="6">
        <f>[5]玩家城池攻打!$D38</f>
        <v>327578</v>
      </c>
      <c r="I28" s="6">
        <f t="shared" si="13"/>
        <v>60000</v>
      </c>
      <c r="J28" s="6">
        <f t="shared" si="14"/>
        <v>259000</v>
      </c>
      <c r="K28" s="6">
        <f>求节点($J$94:$J$173,$K$94:$K$173,INDEX($A$10:$A$89,MATCH(G28,$C$10:$C$89,1)))</f>
        <v>0</v>
      </c>
      <c r="L28" s="6">
        <f>求节点(信息索引!$T$4:$T$163,信息索引!$U$4:$U$163,信息索引!$D22)</f>
        <v>0</v>
      </c>
      <c r="M28" s="6">
        <f t="shared" si="18"/>
        <v>319000</v>
      </c>
      <c r="N28" s="51">
        <f t="shared" si="0"/>
        <v>0.9738138702843292</v>
      </c>
      <c r="O28" s="6">
        <f t="shared" si="1"/>
        <v>189900</v>
      </c>
      <c r="P28" s="13">
        <f t="shared" si="8"/>
        <v>0.18808777429467086</v>
      </c>
      <c r="Q28" s="13">
        <f t="shared" si="15"/>
        <v>0.81191222570532917</v>
      </c>
      <c r="R28" s="13">
        <f t="shared" si="9"/>
        <v>0</v>
      </c>
      <c r="S28" s="13">
        <f t="shared" si="10"/>
        <v>0</v>
      </c>
      <c r="T28" s="6">
        <f t="shared" si="16"/>
        <v>48000</v>
      </c>
      <c r="U28" s="6">
        <f t="shared" si="2"/>
        <v>22800</v>
      </c>
      <c r="V28" s="6">
        <f>求节点(信息索引!$AA$4:$AA$163,信息索引!$AB$4:$AB$163,信息索引!$D22)</f>
        <v>0</v>
      </c>
      <c r="W28" s="6">
        <f t="shared" si="11"/>
        <v>70800</v>
      </c>
      <c r="X28" s="51">
        <f t="shared" si="3"/>
        <v>4.5056497175141246</v>
      </c>
      <c r="Y28" s="6">
        <f>求节点(信息索引!$K$4:$K$163,信息索引!$L$4:$L$163,信息索引!$D22)</f>
        <v>106.94489062769728</v>
      </c>
      <c r="Z28" s="6">
        <f t="shared" si="19"/>
        <v>135.16949152542372</v>
      </c>
      <c r="AA28" s="6">
        <v>200</v>
      </c>
      <c r="AB28" s="6">
        <f t="shared" si="20"/>
        <v>335.16949152542372</v>
      </c>
      <c r="AC28" s="6">
        <f t="shared" si="5"/>
        <v>7.5693860386879727E-4</v>
      </c>
      <c r="AG28" s="6">
        <v>19</v>
      </c>
      <c r="AH28" s="6">
        <f>求节点($G$10:$G$89,$O$10:$O$89,节奏总纲!BE22)*(1-AH$1)*$K$92</f>
        <v>236359.88602594403</v>
      </c>
      <c r="AI28" s="6">
        <f>求节点($G$10:$G$89,$O$10:$O$89,节奏总纲!BF22)*(1-AI$1)*$K$92</f>
        <v>231026.60128493884</v>
      </c>
      <c r="AJ28" s="6">
        <f>求节点($G$10:$G$89,$O$10:$O$89,节奏总纲!BG22)*(1-AJ$1)*$K$92</f>
        <v>225018.88150095893</v>
      </c>
      <c r="AK28" s="6">
        <f>求节点($G$10:$G$89,$O$10:$O$89,节奏总纲!BH22)*(1-AK$1)*$K$92</f>
        <v>217807.16438398408</v>
      </c>
      <c r="AL28" s="6">
        <f>求节点($G$10:$G$89,$O$10:$O$89,节奏总纲!BI22)*(1-AL$1)*$K$92</f>
        <v>208118.86254983695</v>
      </c>
      <c r="AO28" s="6">
        <v>19</v>
      </c>
      <c r="AP28" s="6">
        <f>节奏总纲!D22*3600*24/AH28</f>
        <v>0.9987151620525403</v>
      </c>
      <c r="AQ28" s="6">
        <f>节奏总纲!E22*3600*24/AI28</f>
        <v>0.88761216859179848</v>
      </c>
      <c r="AR28" s="6">
        <f>节奏总纲!F22*3600*24/AJ28</f>
        <v>0.74912706273631213</v>
      </c>
      <c r="AS28" s="6">
        <f>节奏总纲!G22*3600*24/AK28</f>
        <v>0.57104647186319513</v>
      </c>
      <c r="AT28" s="6">
        <f>节奏总纲!H22*3600*24/AL28</f>
        <v>0.3332389542264716</v>
      </c>
    </row>
    <row r="29" spans="1:46" x14ac:dyDescent="0.2">
      <c r="A29" s="8">
        <v>20</v>
      </c>
      <c r="B29" s="8">
        <f t="shared" si="17"/>
        <v>20</v>
      </c>
      <c r="C29" s="8">
        <v>20</v>
      </c>
      <c r="D29" s="8">
        <f>'[1]功能-城建'!$BI25</f>
        <v>20</v>
      </c>
      <c r="F29" s="6">
        <v>25000</v>
      </c>
      <c r="G29" s="6">
        <v>20</v>
      </c>
      <c r="H29" s="6">
        <f>[5]玩家城池攻打!$D39</f>
        <v>369735</v>
      </c>
      <c r="I29" s="6">
        <f t="shared" si="13"/>
        <v>60000</v>
      </c>
      <c r="J29" s="6">
        <f t="shared" si="14"/>
        <v>284000</v>
      </c>
      <c r="K29" s="6">
        <f>求节点($J$94:$J$173,$K$94:$K$173,INDEX($A$10:$A$89,MATCH(G29,$C$10:$C$89,1)))</f>
        <v>0</v>
      </c>
      <c r="L29" s="6">
        <f>求节点(信息索引!$T$4:$T$163,信息索引!$U$4:$U$163,信息索引!$D23)</f>
        <v>5.5557120006106658E-2</v>
      </c>
      <c r="M29" s="6">
        <f t="shared" si="18"/>
        <v>363111.64928210073</v>
      </c>
      <c r="N29" s="51">
        <f t="shared" si="0"/>
        <v>0.98208622197547091</v>
      </c>
      <c r="O29" s="6">
        <f t="shared" si="1"/>
        <v>226800</v>
      </c>
      <c r="P29" s="13">
        <f t="shared" si="8"/>
        <v>0.1652384331888678</v>
      </c>
      <c r="Q29" s="13">
        <f t="shared" si="15"/>
        <v>0.78212858376064098</v>
      </c>
      <c r="R29" s="13">
        <f t="shared" si="9"/>
        <v>5.263298305049114E-2</v>
      </c>
      <c r="S29" s="13">
        <f t="shared" si="10"/>
        <v>0</v>
      </c>
      <c r="T29" s="6">
        <f t="shared" si="16"/>
        <v>48000</v>
      </c>
      <c r="U29" s="6">
        <f t="shared" si="2"/>
        <v>24000</v>
      </c>
      <c r="V29" s="6">
        <f>求节点(信息索引!$AA$4:$AA$163,信息索引!$AB$4:$AB$163,信息索引!$D23)</f>
        <v>0</v>
      </c>
      <c r="W29" s="6">
        <f t="shared" si="11"/>
        <v>72000</v>
      </c>
      <c r="X29" s="51">
        <f t="shared" si="3"/>
        <v>5.0432173511402878</v>
      </c>
      <c r="Y29" s="6">
        <f>求节点(信息索引!$K$4:$K$163,信息索引!$L$4:$L$163,信息索引!$D23)</f>
        <v>109.59207233660931</v>
      </c>
      <c r="Z29" s="6">
        <f t="shared" si="19"/>
        <v>151.29652053420861</v>
      </c>
      <c r="AA29" s="6">
        <v>200</v>
      </c>
      <c r="AB29" s="6">
        <f t="shared" si="20"/>
        <v>351.29652053420864</v>
      </c>
      <c r="AC29" s="6">
        <f t="shared" si="5"/>
        <v>6.6498393844300458E-4</v>
      </c>
      <c r="AG29" s="6">
        <v>20</v>
      </c>
      <c r="AH29" s="6">
        <f>求节点($G$10:$G$89,$O$10:$O$89,节奏总纲!BE23)*(1-AH$1)*$K$92</f>
        <v>259577.90761797543</v>
      </c>
      <c r="AI29" s="6">
        <f>求节点($G$10:$G$89,$O$10:$O$89,节奏总纲!BF23)*(1-AI$1)*$K$92</f>
        <v>253373.37403393822</v>
      </c>
      <c r="AJ29" s="6">
        <f>求节点($G$10:$G$89,$O$10:$O$89,节奏总纲!BG23)*(1-AJ$1)*$K$92</f>
        <v>246382.03288272509</v>
      </c>
      <c r="AK29" s="6">
        <f>求节点($G$10:$G$89,$O$10:$O$89,节奏总纲!BH23)*(1-AK$1)*$K$92</f>
        <v>238990.85880229707</v>
      </c>
      <c r="AL29" s="6">
        <f>求节点($G$10:$G$89,$O$10:$O$89,节奏总纲!BI23)*(1-AL$1)*$K$92</f>
        <v>228072.0552604844</v>
      </c>
      <c r="AO29" s="6">
        <v>20</v>
      </c>
      <c r="AP29" s="6">
        <f>节奏总纲!D23*3600*24/AH29</f>
        <v>0.99854414568079652</v>
      </c>
      <c r="AQ29" s="6">
        <f>节奏总纲!E23*3600*24/AI29</f>
        <v>0.88785840602914989</v>
      </c>
      <c r="AR29" s="6">
        <f>节奏总纲!F23*3600*24/AJ29</f>
        <v>0.74946244188143851</v>
      </c>
      <c r="AS29" s="6">
        <f>节奏总纲!G23*3600*24/AK29</f>
        <v>0.57123791547581904</v>
      </c>
      <c r="AT29" s="6">
        <f>节奏总纲!H23*3600*24/AL29</f>
        <v>0.33333044643795845</v>
      </c>
    </row>
    <row r="30" spans="1:46" x14ac:dyDescent="0.2">
      <c r="A30" s="8">
        <v>21</v>
      </c>
      <c r="B30" s="8">
        <f t="shared" si="17"/>
        <v>21</v>
      </c>
      <c r="C30" s="8">
        <v>21</v>
      </c>
      <c r="D30" s="8">
        <f>'[1]功能-城建'!$BI26</f>
        <v>21</v>
      </c>
      <c r="F30" s="6">
        <v>30000</v>
      </c>
      <c r="G30" s="6">
        <v>21</v>
      </c>
      <c r="H30" s="6">
        <f>[5]玩家城池攻打!$D40</f>
        <v>420000</v>
      </c>
      <c r="I30" s="6">
        <f t="shared" si="13"/>
        <v>60000</v>
      </c>
      <c r="J30" s="6">
        <f t="shared" si="14"/>
        <v>314000</v>
      </c>
      <c r="K30" s="6">
        <f>求节点($J$94:$J$173,$K$94:$K$173,INDEX($A$10:$A$89,MATCH(G30,$C$10:$C$89,1)))</f>
        <v>0</v>
      </c>
      <c r="L30" s="6">
        <f>求节点(信息索引!$T$4:$T$163,信息索引!$U$4:$U$163,信息索引!$D24)</f>
        <v>0.12863862615400842</v>
      </c>
      <c r="M30" s="6">
        <f t="shared" si="18"/>
        <v>422110.84618159913</v>
      </c>
      <c r="N30" s="51">
        <f t="shared" si="0"/>
        <v>1.0050258242419028</v>
      </c>
      <c r="O30" s="6">
        <f t="shared" si="1"/>
        <v>270300</v>
      </c>
      <c r="P30" s="13">
        <f t="shared" si="8"/>
        <v>0.14214275833648443</v>
      </c>
      <c r="Q30" s="13">
        <f t="shared" si="15"/>
        <v>0.7438804352942685</v>
      </c>
      <c r="R30" s="13">
        <f t="shared" si="9"/>
        <v>0.11397680636924705</v>
      </c>
      <c r="S30" s="13">
        <f t="shared" si="10"/>
        <v>0</v>
      </c>
      <c r="T30" s="6">
        <f t="shared" si="16"/>
        <v>48000</v>
      </c>
      <c r="U30" s="6">
        <f t="shared" si="2"/>
        <v>25200</v>
      </c>
      <c r="V30" s="6">
        <f>求节点(信息索引!$AA$4:$AA$163,信息索引!$AB$4:$AB$163,信息索引!$D24)</f>
        <v>0</v>
      </c>
      <c r="W30" s="6">
        <f t="shared" si="11"/>
        <v>73200</v>
      </c>
      <c r="X30" s="51">
        <f t="shared" si="3"/>
        <v>5.76654161450272</v>
      </c>
      <c r="Y30" s="6">
        <f>求节点(信息索引!$K$4:$K$163,信息索引!$L$4:$L$163,信息索引!$D24)</f>
        <v>112.44737113604418</v>
      </c>
      <c r="Z30" s="6">
        <f t="shared" si="19"/>
        <v>172.99624843508161</v>
      </c>
      <c r="AA30" s="6">
        <v>200</v>
      </c>
      <c r="AB30" s="6">
        <f t="shared" si="20"/>
        <v>372.99624843508161</v>
      </c>
      <c r="AC30" s="6">
        <f t="shared" si="5"/>
        <v>5.7203792989073002E-4</v>
      </c>
      <c r="AG30" s="6">
        <v>21</v>
      </c>
      <c r="AH30" s="6">
        <f>求节点($G$10:$G$89,$O$10:$O$89,节奏总纲!BE24)*(1-AH$1)*$K$92</f>
        <v>284320.12181481445</v>
      </c>
      <c r="AI30" s="6">
        <f>求节点($G$10:$G$89,$O$10:$O$89,节奏总纲!BF24)*(1-AI$1)*$K$92</f>
        <v>277400.77560129069</v>
      </c>
      <c r="AJ30" s="6">
        <f>求节点($G$10:$G$89,$O$10:$O$89,节奏总纲!BG24)*(1-AJ$1)*$K$92</f>
        <v>270433.71216047741</v>
      </c>
      <c r="AK30" s="6">
        <f>求节点($G$10:$G$89,$O$10:$O$89,节奏总纲!BH24)*(1-AK$1)*$K$92</f>
        <v>262581.40007221414</v>
      </c>
      <c r="AL30" s="6">
        <f>求节点($G$10:$G$89,$O$10:$O$89,节奏总纲!BI24)*(1-AL$1)*$K$92</f>
        <v>251856.46264706913</v>
      </c>
      <c r="AO30" s="6">
        <v>21</v>
      </c>
      <c r="AP30" s="6">
        <f>节奏总纲!D24*3600*24/AH30</f>
        <v>0.99889134416424863</v>
      </c>
      <c r="AQ30" s="6">
        <f>节奏总纲!E24*3600*24/AI30</f>
        <v>0.88825511829534964</v>
      </c>
      <c r="AR30" s="6">
        <f>节奏总纲!F24*3600*24/AJ30</f>
        <v>0.74972570049527087</v>
      </c>
      <c r="AS30" s="6">
        <f>节奏总纲!G24*3600*24/AK30</f>
        <v>0.5714029752293005</v>
      </c>
      <c r="AT30" s="6">
        <f>节奏总纲!H24*3600*24/AL30</f>
        <v>0.33333212940155865</v>
      </c>
    </row>
    <row r="31" spans="1:46" x14ac:dyDescent="0.2">
      <c r="A31" s="8">
        <v>22</v>
      </c>
      <c r="B31" s="8">
        <f t="shared" si="17"/>
        <v>22</v>
      </c>
      <c r="C31" s="8">
        <v>22</v>
      </c>
      <c r="D31" s="8">
        <f>'[1]功能-城建'!$BI27</f>
        <v>22</v>
      </c>
      <c r="F31" s="6">
        <v>30000</v>
      </c>
      <c r="G31" s="6">
        <v>22</v>
      </c>
      <c r="H31" s="6">
        <f>[5]玩家城池攻打!$D41</f>
        <v>477328</v>
      </c>
      <c r="I31" s="6">
        <f t="shared" si="13"/>
        <v>60000</v>
      </c>
      <c r="J31" s="6">
        <f t="shared" si="14"/>
        <v>344000</v>
      </c>
      <c r="K31" s="6">
        <f>求节点($J$94:$J$173,$K$94:$K$173,INDEX($A$10:$A$89,MATCH(G31,$C$10:$C$89,1)))</f>
        <v>0</v>
      </c>
      <c r="L31" s="6">
        <f>求节点(信息索引!$T$4:$T$163,信息索引!$U$4:$U$163,信息索引!$D25)</f>
        <v>0.18684478858507492</v>
      </c>
      <c r="M31" s="6">
        <f>SUM(I31:J31)*(1+L31)+K31</f>
        <v>479485.29458837025</v>
      </c>
      <c r="N31" s="51">
        <f t="shared" si="0"/>
        <v>1.0045195224004673</v>
      </c>
      <c r="O31" s="6">
        <f t="shared" si="1"/>
        <v>321600</v>
      </c>
      <c r="P31" s="13">
        <f t="shared" si="8"/>
        <v>0.12513418175109822</v>
      </c>
      <c r="Q31" s="13">
        <f t="shared" si="15"/>
        <v>0.71743597537296322</v>
      </c>
      <c r="R31" s="13">
        <f t="shared" si="9"/>
        <v>0.15742984287593861</v>
      </c>
      <c r="S31" s="13">
        <f t="shared" si="10"/>
        <v>0</v>
      </c>
      <c r="T31" s="6">
        <f t="shared" si="16"/>
        <v>48000</v>
      </c>
      <c r="U31" s="6">
        <f t="shared" si="2"/>
        <v>26400</v>
      </c>
      <c r="V31" s="6">
        <f>求节点(信息索引!$AA$4:$AA$163,信息索引!$AB$4:$AB$163,信息索引!$D25)</f>
        <v>0</v>
      </c>
      <c r="W31" s="6">
        <f t="shared" si="11"/>
        <v>74400</v>
      </c>
      <c r="X31" s="51">
        <f t="shared" si="3"/>
        <v>6.4446948197361591</v>
      </c>
      <c r="Y31" s="6">
        <f>求节点(信息索引!$K$4:$K$163,信息索引!$L$4:$L$163,信息索引!$D25)</f>
        <v>115.92986145247647</v>
      </c>
      <c r="Z31" s="6">
        <f t="shared" si="19"/>
        <v>193.34084459208478</v>
      </c>
      <c r="AA31" s="6">
        <v>200</v>
      </c>
      <c r="AB31" s="6">
        <f t="shared" si="20"/>
        <v>393.34084459208475</v>
      </c>
      <c r="AC31" s="6">
        <f t="shared" si="5"/>
        <v>5.0358878021783437E-4</v>
      </c>
      <c r="AD31" s="55">
        <v>4</v>
      </c>
      <c r="AG31" s="6">
        <v>22</v>
      </c>
      <c r="AH31" s="6">
        <f>求节点($G$10:$G$89,$O$10:$O$89,节奏总纲!BE25)*(1-AH$1)*$K$92</f>
        <v>310799.62306474464</v>
      </c>
      <c r="AI31" s="6">
        <f>求节点($G$10:$G$89,$O$10:$O$89,节奏总纲!BF25)*(1-AI$1)*$K$92</f>
        <v>303788.20387870964</v>
      </c>
      <c r="AJ31" s="6">
        <f>求节点($G$10:$G$89,$O$10:$O$89,节奏总纲!BG25)*(1-AJ$1)*$K$92</f>
        <v>296657.6420287012</v>
      </c>
      <c r="AK31" s="6">
        <f>求节点($G$10:$G$89,$O$10:$O$89,节奏总纲!BH25)*(1-AK$1)*$K$92</f>
        <v>288454.14066972065</v>
      </c>
      <c r="AL31" s="6">
        <f>求节点($G$10:$G$89,$O$10:$O$89,节奏总纲!BI25)*(1-AL$1)*$K$92</f>
        <v>277017.48792638164</v>
      </c>
      <c r="AO31" s="6">
        <v>22</v>
      </c>
      <c r="AP31" s="6">
        <f>节奏总纲!D25*3600*24/AH31</f>
        <v>0.99932602370715962</v>
      </c>
      <c r="AQ31" s="6">
        <f>节奏总纲!E25*3600*24/AI31</f>
        <v>0.88855952012245965</v>
      </c>
      <c r="AR31" s="6">
        <f>节奏总纲!F25*3600*24/AJ31</f>
        <v>0.7499409891776736</v>
      </c>
      <c r="AS31" s="6">
        <f>节奏总纲!G25*3600*24/AK31</f>
        <v>0.57142599170683406</v>
      </c>
      <c r="AT31" s="6">
        <f>节奏总纲!H25*3600*24/AL31</f>
        <v>0.33333076813409346</v>
      </c>
    </row>
    <row r="32" spans="1:46" x14ac:dyDescent="0.2">
      <c r="A32" s="8">
        <v>23</v>
      </c>
      <c r="B32" s="8">
        <f t="shared" si="17"/>
        <v>23</v>
      </c>
      <c r="C32" s="8">
        <v>23</v>
      </c>
      <c r="D32" s="8">
        <f>'[1]功能-城建'!$BI28</f>
        <v>23</v>
      </c>
      <c r="F32" s="6">
        <v>40000</v>
      </c>
      <c r="G32" s="6">
        <v>23</v>
      </c>
      <c r="H32" s="6">
        <f>[5]玩家城池攻打!$D42</f>
        <v>529693</v>
      </c>
      <c r="I32" s="6">
        <f t="shared" si="13"/>
        <v>60000</v>
      </c>
      <c r="J32" s="6">
        <f t="shared" si="14"/>
        <v>384000</v>
      </c>
      <c r="K32" s="6">
        <f>求节点($J$94:$J$173,$K$94:$K$173,INDEX($A$10:$A$89,MATCH(G32,$C$10:$C$89,1)))</f>
        <v>0</v>
      </c>
      <c r="L32" s="6">
        <f>求节点(信息索引!$T$4:$T$163,信息索引!$U$4:$U$163,信息索引!$D26)</f>
        <v>0.20340171268176521</v>
      </c>
      <c r="M32" s="6">
        <f t="shared" si="18"/>
        <v>534310.36043070373</v>
      </c>
      <c r="N32" s="51">
        <f t="shared" si="0"/>
        <v>1.008717050122814</v>
      </c>
      <c r="O32" s="6">
        <f t="shared" si="1"/>
        <v>381900</v>
      </c>
      <c r="P32" s="13">
        <f t="shared" si="8"/>
        <v>0.1122942852008979</v>
      </c>
      <c r="Q32" s="13">
        <f t="shared" si="15"/>
        <v>0.71868342528574658</v>
      </c>
      <c r="R32" s="13">
        <f t="shared" si="9"/>
        <v>0.16902228951335554</v>
      </c>
      <c r="S32" s="13">
        <f t="shared" si="10"/>
        <v>0</v>
      </c>
      <c r="T32" s="6">
        <f t="shared" si="16"/>
        <v>48000</v>
      </c>
      <c r="U32" s="6">
        <f t="shared" si="2"/>
        <v>27600</v>
      </c>
      <c r="V32" s="6">
        <f>求节点(信息索引!$AA$4:$AA$163,信息索引!$AB$4:$AB$163,信息索引!$D26)</f>
        <v>0</v>
      </c>
      <c r="W32" s="6">
        <f t="shared" si="11"/>
        <v>75600</v>
      </c>
      <c r="X32" s="51">
        <f t="shared" si="3"/>
        <v>7.0675973601944939</v>
      </c>
      <c r="Y32" s="6">
        <f>求节点(信息索引!$K$4:$K$163,信息索引!$L$4:$L$163,信息索引!$D26)</f>
        <v>119.98153039592233</v>
      </c>
      <c r="Z32" s="6">
        <f t="shared" si="19"/>
        <v>212.02792080583484</v>
      </c>
      <c r="AA32" s="6">
        <v>200</v>
      </c>
      <c r="AB32" s="6">
        <f t="shared" si="20"/>
        <v>412.02792080583481</v>
      </c>
      <c r="AC32" s="6">
        <f t="shared" si="5"/>
        <v>4.5191602580849159E-4</v>
      </c>
      <c r="AG32" s="6">
        <v>23</v>
      </c>
      <c r="AH32" s="6">
        <f>求节点($G$10:$G$89,$O$10:$O$89,节奏总纲!BE26)*(1-AH$1)*$K$92</f>
        <v>339203.79496202408</v>
      </c>
      <c r="AI32" s="6">
        <f>求节点($G$10:$G$89,$O$10:$O$89,节奏总纲!BF26)*(1-AI$1)*$K$92</f>
        <v>331300.92122459266</v>
      </c>
      <c r="AJ32" s="6">
        <f>求节点($G$10:$G$89,$O$10:$O$89,节奏总纲!BG26)*(1-AJ$1)*$K$92</f>
        <v>323306.59628484445</v>
      </c>
      <c r="AK32" s="6">
        <f>求节点($G$10:$G$89,$O$10:$O$89,节奏总纲!BH26)*(1-AK$1)*$K$92</f>
        <v>314440.75317579159</v>
      </c>
      <c r="AL32" s="6">
        <f>求节点($G$10:$G$89,$O$10:$O$89,节奏总纲!BI26)*(1-AL$1)*$K$92</f>
        <v>300915.32601593324</v>
      </c>
      <c r="AO32" s="6">
        <v>23</v>
      </c>
      <c r="AP32" s="6">
        <f>节奏总纲!D26*3600*24/AH32</f>
        <v>0.99964538807699788</v>
      </c>
      <c r="AQ32" s="6">
        <f>节奏总纲!E26*3600*24/AI32</f>
        <v>0.88879957938547816</v>
      </c>
      <c r="AR32" s="6">
        <f>节奏总纲!F26*3600*24/AJ32</f>
        <v>0.74999588703867681</v>
      </c>
      <c r="AS32" s="6">
        <f>节奏总纲!G26*3600*24/AK32</f>
        <v>0.57142832071828842</v>
      </c>
      <c r="AT32" s="6">
        <f>节奏总纲!H26*3600*24/AL32</f>
        <v>0.33331935386844214</v>
      </c>
    </row>
    <row r="33" spans="1:46" x14ac:dyDescent="0.2">
      <c r="A33" s="8">
        <v>24</v>
      </c>
      <c r="B33" s="8">
        <f t="shared" si="17"/>
        <v>24</v>
      </c>
      <c r="C33" s="8">
        <v>24</v>
      </c>
      <c r="D33" s="8">
        <f>'[1]功能-城建'!$BI29</f>
        <v>24</v>
      </c>
      <c r="F33" s="6">
        <v>40000</v>
      </c>
      <c r="G33" s="6">
        <v>24</v>
      </c>
      <c r="H33" s="6">
        <f>[5]玩家城池攻打!$D43</f>
        <v>588828</v>
      </c>
      <c r="I33" s="6">
        <f t="shared" si="13"/>
        <v>60000</v>
      </c>
      <c r="J33" s="6">
        <f t="shared" si="14"/>
        <v>424000</v>
      </c>
      <c r="K33" s="6">
        <f>求节点($J$94:$J$173,$K$94:$K$173,INDEX($A$10:$A$89,MATCH(G33,$C$10:$C$89,1)))</f>
        <v>0</v>
      </c>
      <c r="L33" s="6">
        <f>求节点(信息索引!$T$4:$T$163,信息索引!$U$4:$U$163,信息索引!$D27)</f>
        <v>0.20221405221249272</v>
      </c>
      <c r="M33" s="6">
        <f t="shared" si="18"/>
        <v>581871.60127084644</v>
      </c>
      <c r="N33" s="51">
        <f t="shared" si="0"/>
        <v>0.98818602592072124</v>
      </c>
      <c r="O33" s="6">
        <f t="shared" si="1"/>
        <v>452700</v>
      </c>
      <c r="P33" s="13">
        <f t="shared" si="8"/>
        <v>0.1031155324799423</v>
      </c>
      <c r="Q33" s="13">
        <f t="shared" si="15"/>
        <v>0.72868309619159222</v>
      </c>
      <c r="R33" s="13">
        <f t="shared" si="9"/>
        <v>0.16820137132846555</v>
      </c>
      <c r="S33" s="13">
        <f t="shared" si="10"/>
        <v>0</v>
      </c>
      <c r="T33" s="6">
        <f t="shared" si="16"/>
        <v>48000</v>
      </c>
      <c r="U33" s="6">
        <f t="shared" si="2"/>
        <v>28800</v>
      </c>
      <c r="V33" s="6">
        <f>求节点(信息索引!$AA$4:$AA$163,信息索引!$AB$4:$AB$163,信息索引!$D27)</f>
        <v>0</v>
      </c>
      <c r="W33" s="6">
        <f t="shared" si="11"/>
        <v>76800</v>
      </c>
      <c r="X33" s="51">
        <f t="shared" si="3"/>
        <v>7.5764531415474794</v>
      </c>
      <c r="Y33" s="6">
        <f>求节点(信息索引!$K$4:$K$163,信息索引!$L$4:$L$163,信息索引!$D27)</f>
        <v>124.21879549158238</v>
      </c>
      <c r="Z33" s="6">
        <f t="shared" si="19"/>
        <v>227.29359424642436</v>
      </c>
      <c r="AA33" s="6">
        <v>200</v>
      </c>
      <c r="AB33" s="6">
        <f t="shared" si="20"/>
        <v>427.29359424642439</v>
      </c>
      <c r="AC33" s="6">
        <f t="shared" si="5"/>
        <v>4.1497714290708484E-4</v>
      </c>
      <c r="AG33" s="6">
        <v>24</v>
      </c>
      <c r="AH33" s="6">
        <f>求节点($G$10:$G$89,$O$10:$O$89,节奏总纲!BE27)*(1-AH$1)*$K$92</f>
        <v>369654.47506076912</v>
      </c>
      <c r="AI33" s="6">
        <f>求节点($G$10:$G$89,$O$10:$O$89,节奏总纲!BF27)*(1-AI$1)*$K$92</f>
        <v>361727.96926499123</v>
      </c>
      <c r="AJ33" s="6">
        <f>求节点($G$10:$G$89,$O$10:$O$89,节奏总纲!BG27)*(1-AJ$1)*$K$92</f>
        <v>353654.67973548063</v>
      </c>
      <c r="AK33" s="6">
        <f>求节点($G$10:$G$89,$O$10:$O$89,节奏总纲!BH27)*(1-AK$1)*$K$92</f>
        <v>343870.84981445462</v>
      </c>
      <c r="AL33" s="6">
        <f>求节点($G$10:$G$89,$O$10:$O$89,节奏总纲!BI27)*(1-AL$1)*$K$92</f>
        <v>329033.29280532018</v>
      </c>
      <c r="AO33" s="6">
        <v>24</v>
      </c>
      <c r="AP33" s="6">
        <f>节奏总纲!D27*3600*24/AH33</f>
        <v>0.99991196887944744</v>
      </c>
      <c r="AQ33" s="6">
        <f>节奏总纲!E27*3600*24/AI33</f>
        <v>0.88888376811958647</v>
      </c>
      <c r="AR33" s="6">
        <f>节奏总纲!F27*3600*24/AJ33</f>
        <v>0.74999912346789432</v>
      </c>
      <c r="AS33" s="6">
        <f>节奏总纲!G27*3600*24/AK33</f>
        <v>0.57140935383389668</v>
      </c>
      <c r="AT33" s="6">
        <f>节奏总纲!H27*3600*24/AL33</f>
        <v>0.33330009517226028</v>
      </c>
    </row>
    <row r="34" spans="1:46" x14ac:dyDescent="0.2">
      <c r="A34" s="8">
        <v>25</v>
      </c>
      <c r="B34" s="8">
        <f t="shared" si="17"/>
        <v>25</v>
      </c>
      <c r="C34" s="8">
        <v>25</v>
      </c>
      <c r="D34" s="8">
        <f>'[1]功能-城建'!$BI30</f>
        <v>25</v>
      </c>
      <c r="F34" s="6">
        <v>60000</v>
      </c>
      <c r="G34" s="6">
        <v>25</v>
      </c>
      <c r="H34" s="6">
        <f>[5]玩家城池攻打!$D44</f>
        <v>662515</v>
      </c>
      <c r="I34" s="6">
        <f t="shared" si="13"/>
        <v>60000</v>
      </c>
      <c r="J34" s="6">
        <f t="shared" si="14"/>
        <v>484000</v>
      </c>
      <c r="K34" s="6">
        <f>求节点($J$94:$J$173,$K$94:$K$173,INDEX($A$10:$A$89,MATCH(G34,$C$10:$C$89,1)))</f>
        <v>0</v>
      </c>
      <c r="L34" s="6">
        <f>求节点(信息索引!$T$4:$T$163,信息索引!$U$4:$U$163,信息索引!$D28)</f>
        <v>0.20102117211358339</v>
      </c>
      <c r="M34" s="6">
        <f t="shared" si="18"/>
        <v>653355.5176297893</v>
      </c>
      <c r="N34" s="51">
        <f t="shared" si="0"/>
        <v>0.9861746792597742</v>
      </c>
      <c r="O34" s="6">
        <f t="shared" si="1"/>
        <v>535800</v>
      </c>
      <c r="P34" s="13">
        <f t="shared" si="8"/>
        <v>9.1833616432390464E-2</v>
      </c>
      <c r="Q34" s="13">
        <f t="shared" si="15"/>
        <v>0.74079117255461646</v>
      </c>
      <c r="R34" s="13">
        <f t="shared" si="9"/>
        <v>0.16737521101299316</v>
      </c>
      <c r="S34" s="13">
        <f t="shared" si="10"/>
        <v>0</v>
      </c>
      <c r="T34" s="6">
        <f t="shared" si="16"/>
        <v>48000</v>
      </c>
      <c r="U34" s="6">
        <f t="shared" si="2"/>
        <v>30000</v>
      </c>
      <c r="V34" s="6">
        <f>求节点(信息索引!$AA$4:$AA$163,信息索引!$AB$4:$AB$163,信息索引!$D28)</f>
        <v>0</v>
      </c>
      <c r="W34" s="6">
        <f t="shared" si="11"/>
        <v>78000</v>
      </c>
      <c r="X34" s="51">
        <f t="shared" si="3"/>
        <v>8.3763527901255035</v>
      </c>
      <c r="Y34" s="6">
        <f>求节点(信息索引!$K$4:$K$163,信息索引!$L$4:$L$163,信息索引!$D28)</f>
        <v>128.72970532307522</v>
      </c>
      <c r="Z34" s="6">
        <f t="shared" si="19"/>
        <v>251.29058370376509</v>
      </c>
      <c r="AA34" s="6">
        <v>200</v>
      </c>
      <c r="AB34" s="6">
        <f t="shared" si="20"/>
        <v>451.29058370376509</v>
      </c>
      <c r="AC34" s="6">
        <f t="shared" si="5"/>
        <v>3.695743100327909E-4</v>
      </c>
      <c r="AG34" s="6">
        <v>25</v>
      </c>
      <c r="AH34" s="6">
        <f>求节点($G$10:$G$89,$O$10:$O$89,节奏总纲!BE28)*(1-AH$1)*$K$92</f>
        <v>402354.5030945359</v>
      </c>
      <c r="AI34" s="6">
        <f>求节点($G$10:$G$89,$O$10:$O$89,节奏总纲!BF28)*(1-AI$1)*$K$92</f>
        <v>394074.44514949771</v>
      </c>
      <c r="AJ34" s="6">
        <f>求节点($G$10:$G$89,$O$10:$O$89,节奏总纲!BG28)*(1-AJ$1)*$K$92</f>
        <v>385302.31409720227</v>
      </c>
      <c r="AK34" s="6">
        <f>求节点($G$10:$G$89,$O$10:$O$89,节奏总纲!BH28)*(1-AK$1)*$K$92</f>
        <v>374755.84734221705</v>
      </c>
      <c r="AL34" s="6">
        <f>求节点($G$10:$G$89,$O$10:$O$89,节奏总纲!BI28)*(1-AL$1)*$K$92</f>
        <v>357865.47233530559</v>
      </c>
      <c r="AO34" s="6">
        <v>25</v>
      </c>
      <c r="AP34" s="6">
        <f>节奏总纲!D28*3600*24/AH34</f>
        <v>0.99999429374251658</v>
      </c>
      <c r="AQ34" s="6">
        <f>节奏总纲!E28*3600*24/AI34</f>
        <v>0.88888745733626651</v>
      </c>
      <c r="AR34" s="6">
        <f>节奏总纲!F28*3600*24/AJ34</f>
        <v>0.74998084518807506</v>
      </c>
      <c r="AS34" s="6">
        <f>节奏总纲!G28*3600*24/AK34</f>
        <v>0.57139026960387651</v>
      </c>
      <c r="AT34" s="6">
        <f>节奏总纲!H28*3600*24/AL34</f>
        <v>0.33324587986331683</v>
      </c>
    </row>
    <row r="35" spans="1:46" x14ac:dyDescent="0.2">
      <c r="A35" s="8">
        <v>26</v>
      </c>
      <c r="B35" s="8">
        <f t="shared" si="17"/>
        <v>26</v>
      </c>
      <c r="C35" s="8">
        <v>26</v>
      </c>
      <c r="D35" s="8">
        <f>'[1]功能-城建'!$BI31</f>
        <v>26</v>
      </c>
      <c r="F35" s="6">
        <v>60000</v>
      </c>
      <c r="G35" s="6">
        <v>26</v>
      </c>
      <c r="H35" s="6">
        <f>[5]玩家城池攻打!$D45</f>
        <v>741512</v>
      </c>
      <c r="I35" s="6">
        <f t="shared" si="13"/>
        <v>60000</v>
      </c>
      <c r="J35" s="6">
        <f t="shared" si="14"/>
        <v>544000</v>
      </c>
      <c r="K35" s="6">
        <f>求节点($J$94:$J$173,$K$94:$K$173,INDEX($A$10:$A$89,MATCH(G35,$C$10:$C$89,1)))</f>
        <v>0</v>
      </c>
      <c r="L35" s="6">
        <f>求节点(信息索引!$T$4:$T$163,信息索引!$U$4:$U$163,信息索引!$D29)</f>
        <v>0.19981819041771612</v>
      </c>
      <c r="M35" s="6">
        <f t="shared" si="18"/>
        <v>724690.18701230048</v>
      </c>
      <c r="N35" s="51">
        <f t="shared" si="0"/>
        <v>0.97731417294973033</v>
      </c>
      <c r="O35" s="6">
        <f t="shared" si="1"/>
        <v>633600</v>
      </c>
      <c r="P35" s="13">
        <f t="shared" si="8"/>
        <v>8.2794000905909326E-2</v>
      </c>
      <c r="Q35" s="13">
        <f t="shared" si="15"/>
        <v>0.75066560821357786</v>
      </c>
      <c r="R35" s="13">
        <f t="shared" si="9"/>
        <v>0.16654039088051292</v>
      </c>
      <c r="S35" s="13">
        <f t="shared" si="10"/>
        <v>0</v>
      </c>
      <c r="T35" s="6">
        <f t="shared" si="16"/>
        <v>48000</v>
      </c>
      <c r="U35" s="6">
        <f t="shared" si="2"/>
        <v>31200</v>
      </c>
      <c r="V35" s="6">
        <f>求节点(信息索引!$AA$4:$AA$163,信息索引!$AB$4:$AB$163,信息索引!$D29)</f>
        <v>0</v>
      </c>
      <c r="W35" s="6">
        <f t="shared" si="11"/>
        <v>79200</v>
      </c>
      <c r="X35" s="51">
        <f t="shared" si="3"/>
        <v>9.150128623892682</v>
      </c>
      <c r="Y35" s="6">
        <f>求节点(信息索引!$K$4:$K$163,信息索引!$L$4:$L$163,信息索引!$D29)</f>
        <v>133.18090197307012</v>
      </c>
      <c r="Z35" s="6">
        <f t="shared" si="19"/>
        <v>274.50385871678043</v>
      </c>
      <c r="AA35" s="6">
        <v>200</v>
      </c>
      <c r="AB35" s="6">
        <f t="shared" si="20"/>
        <v>474.50385871678043</v>
      </c>
      <c r="AC35" s="6">
        <f t="shared" si="5"/>
        <v>3.3319536949939115E-4</v>
      </c>
      <c r="AG35" s="6">
        <v>26</v>
      </c>
      <c r="AH35" s="6">
        <f>求节点($G$10:$G$89,$O$10:$O$89,节奏总纲!BE29)*(1-AH$1)*$K$92</f>
        <v>437432.36974004022</v>
      </c>
      <c r="AI35" s="6">
        <f>求节点($G$10:$G$89,$O$10:$O$89,节奏总纲!BF29)*(1-AI$1)*$K$92</f>
        <v>428538.81998488936</v>
      </c>
      <c r="AJ35" s="6">
        <f>求节点($G$10:$G$89,$O$10:$O$89,节奏总纲!BG29)*(1-AJ$1)*$K$92</f>
        <v>419025.8328909853</v>
      </c>
      <c r="AK35" s="6">
        <f>求节点($G$10:$G$89,$O$10:$O$89,节奏总纲!BH29)*(1-AK$1)*$K$92</f>
        <v>407029.99666143878</v>
      </c>
      <c r="AL35" s="6">
        <f>求节点($G$10:$G$89,$O$10:$O$89,节奏总纲!BI29)*(1-AL$1)*$K$92</f>
        <v>388858.79548894701</v>
      </c>
      <c r="AO35" s="6">
        <v>26</v>
      </c>
      <c r="AP35" s="6">
        <f>节奏总纲!D29*3600*24/AH35</f>
        <v>0.99999834407762933</v>
      </c>
      <c r="AQ35" s="6">
        <f>节奏总纲!E29*3600*24/AI35</f>
        <v>0.88887041042292159</v>
      </c>
      <c r="AR35" s="6">
        <f>节奏总纲!F29*3600*24/AJ35</f>
        <v>0.74995589622049397</v>
      </c>
      <c r="AS35" s="6">
        <f>节奏总纲!G29*3600*24/AK35</f>
        <v>0.57130595925247285</v>
      </c>
      <c r="AT35" s="6">
        <f>节奏总纲!H29*3600*24/AL35</f>
        <v>0.33319872114610333</v>
      </c>
    </row>
    <row r="36" spans="1:46" x14ac:dyDescent="0.2">
      <c r="A36" s="8">
        <v>27</v>
      </c>
      <c r="B36" s="8">
        <f t="shared" si="17"/>
        <v>27</v>
      </c>
      <c r="C36" s="8">
        <v>27</v>
      </c>
      <c r="D36" s="8">
        <f>'[1]功能-城建'!$BI32</f>
        <v>27</v>
      </c>
      <c r="F36" s="6">
        <v>60000</v>
      </c>
      <c r="G36" s="6">
        <v>27</v>
      </c>
      <c r="H36" s="6">
        <f>[5]玩家城池攻打!$D46</f>
        <v>807271</v>
      </c>
      <c r="I36" s="6">
        <f t="shared" si="13"/>
        <v>60000</v>
      </c>
      <c r="J36" s="6">
        <f t="shared" si="14"/>
        <v>604000</v>
      </c>
      <c r="K36" s="6">
        <f>求节点($J$94:$J$173,$K$94:$K$173,INDEX($A$10:$A$89,MATCH(G36,$C$10:$C$89,1)))</f>
        <v>0</v>
      </c>
      <c r="L36" s="6">
        <f>求节点(信息索引!$T$4:$T$163,信息索引!$U$4:$U$163,信息索引!$D30)</f>
        <v>0.19860410443782847</v>
      </c>
      <c r="M36" s="6">
        <f t="shared" si="18"/>
        <v>795873.12534671801</v>
      </c>
      <c r="N36" s="51">
        <f t="shared" si="0"/>
        <v>0.9858809809180783</v>
      </c>
      <c r="O36" s="6">
        <f t="shared" si="1"/>
        <v>748200</v>
      </c>
      <c r="P36" s="13">
        <f t="shared" si="8"/>
        <v>7.5388900679189672E-2</v>
      </c>
      <c r="Q36" s="13">
        <f t="shared" si="15"/>
        <v>0.75891493350384276</v>
      </c>
      <c r="R36" s="13">
        <f t="shared" si="9"/>
        <v>0.16569616581696769</v>
      </c>
      <c r="S36" s="13">
        <f t="shared" si="10"/>
        <v>0</v>
      </c>
      <c r="T36" s="6">
        <f t="shared" si="16"/>
        <v>48000</v>
      </c>
      <c r="U36" s="6">
        <f t="shared" si="2"/>
        <v>32400</v>
      </c>
      <c r="V36" s="6">
        <f>求节点(信息索引!$AA$4:$AA$163,信息索引!$AB$4:$AB$163,信息索引!$D30)</f>
        <v>0</v>
      </c>
      <c r="W36" s="6">
        <f t="shared" si="11"/>
        <v>80400</v>
      </c>
      <c r="X36" s="51">
        <f t="shared" si="3"/>
        <v>9.8989194694865432</v>
      </c>
      <c r="Y36" s="6">
        <f>求节点(信息索引!$K$4:$K$163,信息索引!$L$4:$L$163,信息索引!$D30)</f>
        <v>137.13188320220524</v>
      </c>
      <c r="Z36" s="6">
        <f t="shared" si="19"/>
        <v>296.9675840845963</v>
      </c>
      <c r="AA36" s="6">
        <v>200</v>
      </c>
      <c r="AB36" s="6">
        <f t="shared" si="20"/>
        <v>496.9675840845963</v>
      </c>
      <c r="AC36" s="6">
        <f t="shared" si="5"/>
        <v>3.0339435639186092E-4</v>
      </c>
      <c r="AG36" s="6">
        <v>27</v>
      </c>
      <c r="AH36" s="6">
        <f>求节点($G$10:$G$89,$O$10:$O$89,节奏总纲!BE30)*(1-AH$1)*$K$92</f>
        <v>475038.26501438121</v>
      </c>
      <c r="AI36" s="6">
        <f>求节点($G$10:$G$89,$O$10:$O$89,节奏总纲!BF30)*(1-AI$1)*$K$92</f>
        <v>465440.56360311713</v>
      </c>
      <c r="AJ36" s="6">
        <f>求节点($G$10:$G$89,$O$10:$O$89,节奏总纲!BG30)*(1-AJ$1)*$K$92</f>
        <v>455029.28569247463</v>
      </c>
      <c r="AK36" s="6">
        <f>求节点($G$10:$G$89,$O$10:$O$89,节奏总纲!BH30)*(1-AK$1)*$K$92</f>
        <v>441747.71055671124</v>
      </c>
      <c r="AL36" s="6">
        <f>求节点($G$10:$G$89,$O$10:$O$89,节奏总纲!BI30)*(1-AL$1)*$K$92</f>
        <v>422452.6269389934</v>
      </c>
      <c r="AO36" s="6">
        <v>27</v>
      </c>
      <c r="AP36" s="6">
        <f>节奏总纲!D30*3600*24/AH36</f>
        <v>0.99998019390511439</v>
      </c>
      <c r="AQ36" s="6">
        <f>节奏总纲!E30*3600*24/AI36</f>
        <v>0.88884094631239552</v>
      </c>
      <c r="AR36" s="6">
        <f>节奏总纲!F30*3600*24/AJ36</f>
        <v>0.74987091656122451</v>
      </c>
      <c r="AS36" s="6">
        <f>节奏总纲!G30*3600*24/AK36</f>
        <v>0.571220455633345</v>
      </c>
      <c r="AT36" s="6">
        <f>节奏总纲!H30*3600*24/AL36</f>
        <v>0.33317593776075072</v>
      </c>
    </row>
    <row r="37" spans="1:46" x14ac:dyDescent="0.2">
      <c r="A37" s="8">
        <v>28</v>
      </c>
      <c r="B37" s="8">
        <f t="shared" si="17"/>
        <v>28</v>
      </c>
      <c r="C37" s="8">
        <v>28</v>
      </c>
      <c r="D37" s="8">
        <f>'[1]功能-城建'!$BI33</f>
        <v>28</v>
      </c>
      <c r="F37" s="6">
        <v>60000</v>
      </c>
      <c r="G37" s="6">
        <v>28</v>
      </c>
      <c r="H37" s="6">
        <f>[5]玩家城池攻打!$D47</f>
        <v>882970</v>
      </c>
      <c r="I37" s="6">
        <f t="shared" si="13"/>
        <v>60000</v>
      </c>
      <c r="J37" s="6">
        <f t="shared" si="14"/>
        <v>664000</v>
      </c>
      <c r="K37" s="6">
        <f>求节点($J$94:$J$173,$K$94:$K$173,INDEX($A$10:$A$89,MATCH(G37,$C$10:$C$89,1)))</f>
        <v>0</v>
      </c>
      <c r="L37" s="6">
        <f>求节点(信息索引!$T$4:$T$163,信息索引!$U$4:$U$163,信息索引!$D31)</f>
        <v>0.20762434091985554</v>
      </c>
      <c r="M37" s="6">
        <f t="shared" si="18"/>
        <v>874320.02282597532</v>
      </c>
      <c r="N37" s="51">
        <f t="shared" si="0"/>
        <v>0.99020354352466711</v>
      </c>
      <c r="O37" s="6">
        <f t="shared" si="1"/>
        <v>882600</v>
      </c>
      <c r="P37" s="13">
        <f t="shared" si="8"/>
        <v>6.8624758021746002E-2</v>
      </c>
      <c r="Q37" s="13">
        <f t="shared" si="15"/>
        <v>0.75944732210732246</v>
      </c>
      <c r="R37" s="13">
        <f t="shared" si="9"/>
        <v>0.17192791987093164</v>
      </c>
      <c r="S37" s="13">
        <f t="shared" si="10"/>
        <v>0</v>
      </c>
      <c r="T37" s="6">
        <f t="shared" si="16"/>
        <v>48000</v>
      </c>
      <c r="U37" s="6">
        <f t="shared" si="2"/>
        <v>33600</v>
      </c>
      <c r="V37" s="6">
        <f>求节点(信息索引!$AA$4:$AA$163,信息索引!$AB$4:$AB$163,信息索引!$D31)</f>
        <v>0</v>
      </c>
      <c r="W37" s="6">
        <f t="shared" si="11"/>
        <v>81600</v>
      </c>
      <c r="X37" s="51">
        <f t="shared" si="3"/>
        <v>10.714706162083031</v>
      </c>
      <c r="Y37" s="6">
        <f>求节点(信息索引!$K$4:$K$163,信息索引!$L$4:$L$163,信息索引!$D31)</f>
        <v>141.1386559483461</v>
      </c>
      <c r="Z37" s="6">
        <f t="shared" si="19"/>
        <v>321.44118486249096</v>
      </c>
      <c r="AA37" s="6">
        <v>200</v>
      </c>
      <c r="AB37" s="6">
        <f t="shared" si="20"/>
        <v>521.4411848624909</v>
      </c>
      <c r="AC37" s="6">
        <f t="shared" si="5"/>
        <v>2.7617280667288028E-4</v>
      </c>
      <c r="AG37" s="6">
        <v>28</v>
      </c>
      <c r="AH37" s="6">
        <f>求节点($G$10:$G$89,$O$10:$O$89,节奏总纲!BE31)*(1-AH$1)*$K$92</f>
        <v>515351.65041688026</v>
      </c>
      <c r="AI37" s="6">
        <f>求节点($G$10:$G$89,$O$10:$O$89,节奏总纲!BF31)*(1-AI$1)*$K$92</f>
        <v>504678.58860342333</v>
      </c>
      <c r="AJ37" s="6">
        <f>求节点($G$10:$G$89,$O$10:$O$89,节奏总纲!BG31)*(1-AJ$1)*$K$92</f>
        <v>492670.90791965631</v>
      </c>
      <c r="AK37" s="6">
        <f>求节点($G$10:$G$89,$O$10:$O$89,节奏总纲!BH31)*(1-AK$1)*$K$92</f>
        <v>478809.76241945801</v>
      </c>
      <c r="AL37" s="6">
        <f>求节点($G$10:$G$89,$O$10:$O$89,节奏总纲!BI31)*(1-AL$1)*$K$92</f>
        <v>460017.27539580688</v>
      </c>
      <c r="AO37" s="6">
        <v>28</v>
      </c>
      <c r="AP37" s="6">
        <f>节奏总纲!D31*3600*24/AH37</f>
        <v>0.99994741247732988</v>
      </c>
      <c r="AQ37" s="6">
        <f>节奏总纲!E31*3600*24/AI37</f>
        <v>0.88876068429157451</v>
      </c>
      <c r="AR37" s="6">
        <f>节奏总纲!F31*3600*24/AJ37</f>
        <v>0.7497593850914368</v>
      </c>
      <c r="AS37" s="6">
        <f>节奏总纲!G31*3600*24/AK37</f>
        <v>0.57117201821088048</v>
      </c>
      <c r="AT37" s="6">
        <f>节奏总纲!H31*3600*24/AL37</f>
        <v>0.33315601211912771</v>
      </c>
    </row>
    <row r="38" spans="1:46" x14ac:dyDescent="0.2">
      <c r="A38" s="8">
        <v>29</v>
      </c>
      <c r="B38" s="8">
        <f t="shared" si="17"/>
        <v>29</v>
      </c>
      <c r="C38" s="8">
        <v>29</v>
      </c>
      <c r="D38" s="8">
        <f>'[1]功能-城建'!$BI34</f>
        <v>29</v>
      </c>
      <c r="F38" s="6">
        <v>60000</v>
      </c>
      <c r="G38" s="6">
        <v>29</v>
      </c>
      <c r="H38" s="6">
        <f>[5]玩家城池攻打!$D48</f>
        <v>965373</v>
      </c>
      <c r="I38" s="6">
        <f t="shared" si="13"/>
        <v>60000</v>
      </c>
      <c r="J38" s="6">
        <f t="shared" si="14"/>
        <v>724000</v>
      </c>
      <c r="K38" s="6">
        <f>求节点($J$94:$J$173,$K$94:$K$173,INDEX($A$10:$A$89,MATCH(G38,$C$10:$C$89,1)))</f>
        <v>0</v>
      </c>
      <c r="L38" s="6">
        <f>求节点(信息索引!$T$4:$T$163,信息索引!$U$4:$U$163,信息索引!$D32)</f>
        <v>0.24527615485877111</v>
      </c>
      <c r="M38" s="6">
        <f t="shared" si="18"/>
        <v>976296.50540927658</v>
      </c>
      <c r="N38" s="51">
        <f t="shared" si="0"/>
        <v>1.0113153210306032</v>
      </c>
      <c r="O38" s="6">
        <f t="shared" si="1"/>
        <v>1040100</v>
      </c>
      <c r="P38" s="13">
        <f t="shared" si="8"/>
        <v>6.1456739492114845E-2</v>
      </c>
      <c r="Q38" s="13">
        <f t="shared" si="15"/>
        <v>0.74157798987151913</v>
      </c>
      <c r="R38" s="13">
        <f t="shared" si="9"/>
        <v>0.19696527063636601</v>
      </c>
      <c r="S38" s="13">
        <f t="shared" si="10"/>
        <v>0</v>
      </c>
      <c r="T38" s="6">
        <f t="shared" si="16"/>
        <v>48000</v>
      </c>
      <c r="U38" s="6">
        <f t="shared" si="2"/>
        <v>34800</v>
      </c>
      <c r="V38" s="6">
        <f>求节点(信息索引!$AA$4:$AA$163,信息索引!$AB$4:$AB$163,信息索引!$D32)</f>
        <v>0</v>
      </c>
      <c r="W38" s="6">
        <f t="shared" si="11"/>
        <v>82800</v>
      </c>
      <c r="X38" s="51">
        <f t="shared" si="3"/>
        <v>11.791020596730393</v>
      </c>
      <c r="Y38" s="6">
        <f>求节点(信息索引!$K$4:$K$163,信息索引!$L$4:$L$163,信息索引!$D32)</f>
        <v>145.60747973770256</v>
      </c>
      <c r="Z38" s="6">
        <f t="shared" si="19"/>
        <v>353.73061790191178</v>
      </c>
      <c r="AA38" s="6">
        <v>200</v>
      </c>
      <c r="AB38" s="6">
        <f t="shared" si="20"/>
        <v>553.73061790191173</v>
      </c>
      <c r="AC38" s="6">
        <f t="shared" si="5"/>
        <v>2.4732590283412073E-4</v>
      </c>
      <c r="AG38" s="6">
        <v>29</v>
      </c>
      <c r="AH38" s="6">
        <f>求节点($G$10:$G$89,$O$10:$O$89,节奏总纲!BE32)*(1-AH$1)*$K$92</f>
        <v>558588.69426784443</v>
      </c>
      <c r="AI38" s="6">
        <f>求节点($G$10:$G$89,$O$10:$O$89,节奏总纲!BF32)*(1-AI$1)*$K$92</f>
        <v>547624.60965527641</v>
      </c>
      <c r="AJ38" s="6">
        <f>求节点($G$10:$G$89,$O$10:$O$89,节奏总纲!BG32)*(1-AJ$1)*$K$92</f>
        <v>536031.1219531995</v>
      </c>
      <c r="AK38" s="6">
        <f>求节点($G$10:$G$89,$O$10:$O$89,节奏总纲!BH32)*(1-AK$1)*$K$92</f>
        <v>522395.35528729588</v>
      </c>
      <c r="AL38" s="6">
        <f>求节点($G$10:$G$89,$O$10:$O$89,节奏总纲!BI32)*(1-AL$1)*$K$92</f>
        <v>502235.00622367847</v>
      </c>
      <c r="AO38" s="6">
        <v>29</v>
      </c>
      <c r="AP38" s="6">
        <f>节奏总纲!D32*3600*24/AH38</f>
        <v>0.99986342273234996</v>
      </c>
      <c r="AQ38" s="6">
        <f>节奏总纲!E32*3600*24/AI38</f>
        <v>0.88862306187063878</v>
      </c>
      <c r="AR38" s="6">
        <f>节奏总纲!F32*3600*24/AJ38</f>
        <v>0.74967601327704936</v>
      </c>
      <c r="AS38" s="6">
        <f>节奏总纲!G32*3600*24/AK38</f>
        <v>0.57113319072160318</v>
      </c>
      <c r="AT38" s="6">
        <f>节奏总纲!H32*3600*24/AL38</f>
        <v>0.33317135223554883</v>
      </c>
    </row>
    <row r="39" spans="1:46" x14ac:dyDescent="0.2">
      <c r="A39" s="8">
        <v>30</v>
      </c>
      <c r="B39" s="8">
        <f t="shared" si="17"/>
        <v>30</v>
      </c>
      <c r="C39" s="8">
        <v>30</v>
      </c>
      <c r="D39" s="8">
        <f>'[1]功能-城建'!$BI35</f>
        <v>30</v>
      </c>
      <c r="F39" s="6">
        <v>60000</v>
      </c>
      <c r="G39" s="6">
        <v>30</v>
      </c>
      <c r="H39" s="6">
        <f>[5]玩家城池攻打!$D49</f>
        <v>1043324</v>
      </c>
      <c r="I39" s="6">
        <f t="shared" si="13"/>
        <v>60000</v>
      </c>
      <c r="J39" s="6">
        <f t="shared" si="14"/>
        <v>784000</v>
      </c>
      <c r="K39" s="6">
        <f>求节点($J$94:$J$173,$K$94:$K$173,INDEX($A$10:$A$89,MATCH(G39,$C$10:$C$89,1)))</f>
        <v>0</v>
      </c>
      <c r="L39" s="6">
        <f>求节点(信息索引!$T$4:$T$163,信息索引!$U$4:$U$163,信息索引!$D33)</f>
        <v>0.24376942025143933</v>
      </c>
      <c r="M39" s="6">
        <f t="shared" si="18"/>
        <v>1049741.3906922147</v>
      </c>
      <c r="N39" s="51">
        <f t="shared" si="0"/>
        <v>1.0061509087227118</v>
      </c>
      <c r="O39" s="6">
        <f t="shared" si="1"/>
        <v>1224900</v>
      </c>
      <c r="P39" s="13">
        <f t="shared" si="8"/>
        <v>5.7156934585988965E-2</v>
      </c>
      <c r="Q39" s="13">
        <f t="shared" si="15"/>
        <v>0.74685061192358915</v>
      </c>
      <c r="R39" s="13">
        <f t="shared" si="9"/>
        <v>0.19599245349042199</v>
      </c>
      <c r="S39" s="13">
        <f t="shared" si="10"/>
        <v>0</v>
      </c>
      <c r="T39" s="6">
        <f t="shared" si="16"/>
        <v>48000</v>
      </c>
      <c r="U39" s="6">
        <f t="shared" si="2"/>
        <v>36000</v>
      </c>
      <c r="V39" s="6">
        <f>求节点(信息索引!$AA$4:$AA$163,信息索引!$AB$4:$AB$163,信息索引!$D33)</f>
        <v>0</v>
      </c>
      <c r="W39" s="6">
        <f t="shared" si="11"/>
        <v>84000</v>
      </c>
      <c r="X39" s="51">
        <f t="shared" si="3"/>
        <v>12.49692131776446</v>
      </c>
      <c r="Y39" s="6">
        <f>求节点(信息索引!$K$4:$K$163,信息索引!$L$4:$L$163,信息索引!$D33)</f>
        <v>150.09167041990685</v>
      </c>
      <c r="Z39" s="6">
        <f t="shared" si="19"/>
        <v>374.90763953293384</v>
      </c>
      <c r="AA39" s="6">
        <v>200</v>
      </c>
      <c r="AB39" s="6">
        <f t="shared" si="20"/>
        <v>574.9076395329339</v>
      </c>
      <c r="AC39" s="6">
        <f t="shared" si="5"/>
        <v>2.3002180991922388E-4</v>
      </c>
      <c r="AG39" s="6">
        <v>30</v>
      </c>
      <c r="AH39" s="6">
        <f>求节点($G$10:$G$89,$O$10:$O$89,节奏总纲!BE33)*(1-AH$1)*$K$92</f>
        <v>604974.55796429201</v>
      </c>
      <c r="AI39" s="6">
        <f>求节点($G$10:$G$89,$O$10:$O$89,节奏总纲!BF33)*(1-AI$1)*$K$92</f>
        <v>593421.07458067616</v>
      </c>
      <c r="AJ39" s="6">
        <f>求节点($G$10:$G$89,$O$10:$O$89,节奏总纲!BG33)*(1-AJ$1)*$K$92</f>
        <v>581138.46278903657</v>
      </c>
      <c r="AK39" s="6">
        <f>求节点($G$10:$G$89,$O$10:$O$89,节奏总纲!BH33)*(1-AK$1)*$K$92</f>
        <v>566211.5199934179</v>
      </c>
      <c r="AL39" s="6">
        <f>求节点($G$10:$G$89,$O$10:$O$89,节奏总纲!BI33)*(1-AL$1)*$K$92</f>
        <v>544743.36294068967</v>
      </c>
      <c r="AO39" s="6">
        <v>30</v>
      </c>
      <c r="AP39" s="6">
        <f>节奏总纲!D33*3600*24/AH39</f>
        <v>0.99971146230532504</v>
      </c>
      <c r="AQ39" s="6">
        <f>节奏总纲!E33*3600*24/AI39</f>
        <v>0.88851687711390492</v>
      </c>
      <c r="AR39" s="6">
        <f>节奏总纲!F33*3600*24/AJ39</f>
        <v>0.74962761526618149</v>
      </c>
      <c r="AS39" s="6">
        <f>节奏总纲!G33*3600*24/AK39</f>
        <v>0.57114090508748261</v>
      </c>
      <c r="AT39" s="6">
        <f>节奏总纲!H33*3600*24/AL39</f>
        <v>0.33318529852333661</v>
      </c>
    </row>
    <row r="40" spans="1:46" x14ac:dyDescent="0.2">
      <c r="A40" s="8">
        <v>31</v>
      </c>
      <c r="B40" s="8">
        <f t="shared" si="17"/>
        <v>31</v>
      </c>
      <c r="C40" s="8">
        <v>31</v>
      </c>
      <c r="D40" s="8">
        <f>'[1]功能-城建'!$BI36</f>
        <v>31</v>
      </c>
      <c r="F40" s="6">
        <v>100000</v>
      </c>
      <c r="G40" s="6">
        <v>31</v>
      </c>
      <c r="H40" s="6">
        <f>[5]玩家城池攻打!$D50</f>
        <v>1144040</v>
      </c>
      <c r="I40" s="6">
        <f t="shared" si="13"/>
        <v>60000</v>
      </c>
      <c r="J40" s="6">
        <f t="shared" si="14"/>
        <v>884000</v>
      </c>
      <c r="K40" s="6">
        <f>求节点($J$94:$J$173,$K$94:$K$173,INDEX($A$10:$A$89,MATCH(G40,$C$10:$C$89,1)))</f>
        <v>0</v>
      </c>
      <c r="L40" s="6">
        <f>求节点(信息索引!$T$4:$T$163,信息索引!$U$4:$U$163,信息索引!$D34)</f>
        <v>0.24225259688438766</v>
      </c>
      <c r="M40" s="6">
        <f t="shared" si="18"/>
        <v>1172686.4514588618</v>
      </c>
      <c r="N40" s="51">
        <f t="shared" si="0"/>
        <v>1.0250397289070852</v>
      </c>
      <c r="O40" s="6">
        <f t="shared" si="1"/>
        <v>1441200</v>
      </c>
      <c r="P40" s="13">
        <f t="shared" si="8"/>
        <v>5.1164571676732482E-2</v>
      </c>
      <c r="Q40" s="13">
        <f t="shared" si="15"/>
        <v>0.75382468937052516</v>
      </c>
      <c r="R40" s="13">
        <f t="shared" si="9"/>
        <v>0.19501073895274243</v>
      </c>
      <c r="S40" s="13">
        <f t="shared" si="10"/>
        <v>0</v>
      </c>
      <c r="T40" s="6">
        <f t="shared" si="16"/>
        <v>48000</v>
      </c>
      <c r="U40" s="6">
        <f t="shared" si="2"/>
        <v>37200</v>
      </c>
      <c r="V40" s="6">
        <f>求节点(信息索引!$AA$4:$AA$163,信息索引!$AB$4:$AB$163,信息索引!$D34)</f>
        <v>0</v>
      </c>
      <c r="W40" s="6">
        <f t="shared" si="11"/>
        <v>85200</v>
      </c>
      <c r="X40" s="51">
        <f t="shared" si="3"/>
        <v>13.763925486606359</v>
      </c>
      <c r="Y40" s="6">
        <f>求节点(信息索引!$K$4:$K$163,信息索引!$L$4:$L$163,信息索引!$D34)</f>
        <v>156.48797765501669</v>
      </c>
      <c r="Z40" s="6">
        <f t="shared" si="19"/>
        <v>412.91776459819079</v>
      </c>
      <c r="AA40" s="6">
        <v>200</v>
      </c>
      <c r="AB40" s="6">
        <f t="shared" si="20"/>
        <v>612.91776459819084</v>
      </c>
      <c r="AC40" s="6">
        <f t="shared" si="5"/>
        <v>2.0590620308928926E-4</v>
      </c>
      <c r="AG40" s="6">
        <v>31</v>
      </c>
      <c r="AH40" s="6">
        <f>求节点($G$10:$G$89,$O$10:$O$89,节奏总纲!BE34)*(1-AH$1)*$K$92</f>
        <v>654679.85823935305</v>
      </c>
      <c r="AI40" s="6">
        <f>求节点($G$10:$G$89,$O$10:$O$89,节奏总纲!BF34)*(1-AI$1)*$K$92</f>
        <v>642949.54761442705</v>
      </c>
      <c r="AJ40" s="6">
        <f>求节点($G$10:$G$89,$O$10:$O$89,节奏总纲!BG34)*(1-AJ$1)*$K$92</f>
        <v>629693.76488210738</v>
      </c>
      <c r="AK40" s="6">
        <f>求节点($G$10:$G$89,$O$10:$O$89,节奏总纲!BH34)*(1-AK$1)*$K$92</f>
        <v>612975.50620730279</v>
      </c>
      <c r="AL40" s="6">
        <f>求节点($G$10:$G$89,$O$10:$O$89,节奏总纲!BI34)*(1-AL$1)*$K$92</f>
        <v>590735.48748211411</v>
      </c>
      <c r="AO40" s="6">
        <v>31</v>
      </c>
      <c r="AP40" s="6">
        <f>节奏总纲!D34*3600*24/AH40</f>
        <v>0.99958752215931379</v>
      </c>
      <c r="AQ40" s="6">
        <f>节奏总纲!E34*3600*24/AI40</f>
        <v>0.88845902706533209</v>
      </c>
      <c r="AR40" s="6">
        <f>节奏总纲!F34*3600*24/AJ40</f>
        <v>0.74961168038646853</v>
      </c>
      <c r="AS40" s="6">
        <f>节奏总纲!G34*3600*24/AK40</f>
        <v>0.5711635272744765</v>
      </c>
      <c r="AT40" s="6">
        <f>节奏总纲!H34*3600*24/AL40</f>
        <v>0.33322269817306305</v>
      </c>
    </row>
    <row r="41" spans="1:46" x14ac:dyDescent="0.2">
      <c r="A41" s="8">
        <v>32</v>
      </c>
      <c r="B41" s="8">
        <f t="shared" si="17"/>
        <v>32</v>
      </c>
      <c r="C41" s="8">
        <v>32</v>
      </c>
      <c r="D41" s="8">
        <f>'[1]功能-城建'!$BI37</f>
        <v>32</v>
      </c>
      <c r="F41" s="6">
        <v>100000</v>
      </c>
      <c r="G41" s="6">
        <v>32</v>
      </c>
      <c r="H41" s="6">
        <f>[5]玩家城池攻打!$D51</f>
        <v>1257796</v>
      </c>
      <c r="I41" s="6">
        <f t="shared" si="13"/>
        <v>60000</v>
      </c>
      <c r="J41" s="6">
        <f t="shared" si="14"/>
        <v>984000</v>
      </c>
      <c r="K41" s="6">
        <f>求节点($J$94:$J$173,$K$94:$K$173,INDEX($A$10:$A$89,MATCH(G41,$C$10:$C$89,1)))</f>
        <v>0</v>
      </c>
      <c r="L41" s="6">
        <f>求节点(信息索引!$T$4:$T$163,信息索引!$U$4:$U$163,信息索引!$D35)</f>
        <v>0.2407717474613438</v>
      </c>
      <c r="M41" s="6">
        <f t="shared" si="18"/>
        <v>1295365.7043496429</v>
      </c>
      <c r="N41" s="51">
        <f t="shared" si="0"/>
        <v>1.0298694735470957</v>
      </c>
      <c r="O41" s="6">
        <f t="shared" si="1"/>
        <v>1694400</v>
      </c>
      <c r="P41" s="13">
        <f t="shared" si="8"/>
        <v>4.6318965986616015E-2</v>
      </c>
      <c r="Q41" s="13">
        <f t="shared" si="15"/>
        <v>0.75963104218050259</v>
      </c>
      <c r="R41" s="13">
        <f t="shared" si="9"/>
        <v>0.19404999183288146</v>
      </c>
      <c r="S41" s="13">
        <f t="shared" si="10"/>
        <v>0</v>
      </c>
      <c r="T41" s="6">
        <f t="shared" si="16"/>
        <v>48000</v>
      </c>
      <c r="U41" s="6">
        <f t="shared" si="2"/>
        <v>38400</v>
      </c>
      <c r="V41" s="6">
        <f>求节点(信息索引!$AA$4:$AA$163,信息索引!$AB$4:$AB$163,信息索引!$D35)</f>
        <v>0</v>
      </c>
      <c r="W41" s="6">
        <f t="shared" si="11"/>
        <v>86400</v>
      </c>
      <c r="X41" s="51">
        <f t="shared" si="3"/>
        <v>14.992658615157904</v>
      </c>
      <c r="Y41" s="6">
        <f>求节点(信息索引!$K$4:$K$163,信息索引!$L$4:$L$163,信息索引!$D35)</f>
        <v>164.81648321572433</v>
      </c>
      <c r="Z41" s="6">
        <f t="shared" si="19"/>
        <v>449.77975845473713</v>
      </c>
      <c r="AA41" s="6">
        <v>200</v>
      </c>
      <c r="AB41" s="6">
        <f t="shared" si="20"/>
        <v>649.77975845473713</v>
      </c>
      <c r="AC41" s="6">
        <f t="shared" si="5"/>
        <v>1.8640559482418638E-4</v>
      </c>
      <c r="AG41" s="6">
        <v>32</v>
      </c>
      <c r="AH41" s="6">
        <f>求节点($G$10:$G$89,$O$10:$O$89,节奏总纲!BE35)*(1-AH$1)*$K$92</f>
        <v>707917.602372322</v>
      </c>
      <c r="AI41" s="6">
        <f>求节点($G$10:$G$89,$O$10:$O$89,节奏总纲!BF35)*(1-AI$1)*$K$92</f>
        <v>695538.09662322665</v>
      </c>
      <c r="AJ41" s="6">
        <f>求节点($G$10:$G$89,$O$10:$O$89,节奏总纲!BG35)*(1-AJ$1)*$K$92</f>
        <v>680734.45769579126</v>
      </c>
      <c r="AK41" s="6">
        <f>求节点($G$10:$G$89,$O$10:$O$89,节奏总纲!BH35)*(1-AK$1)*$K$92</f>
        <v>663345.70623779728</v>
      </c>
      <c r="AL41" s="6">
        <f>求节点($G$10:$G$89,$O$10:$O$89,节奏总纲!BI35)*(1-AL$1)*$K$92</f>
        <v>639092.86915247643</v>
      </c>
      <c r="AO41" s="6">
        <v>32</v>
      </c>
      <c r="AP41" s="6">
        <f>节奏总纲!D35*3600*24/AH41</f>
        <v>0.99952353296875063</v>
      </c>
      <c r="AQ41" s="6">
        <f>节奏总纲!E35*3600*24/AI41</f>
        <v>0.88841988898543955</v>
      </c>
      <c r="AR41" s="6">
        <f>节奏总纲!F35*3600*24/AJ41</f>
        <v>0.74964166825364464</v>
      </c>
      <c r="AS41" s="6">
        <f>节奏总纲!G35*3600*24/AK41</f>
        <v>0.57120932370476285</v>
      </c>
      <c r="AT41" s="6">
        <f>节奏总纲!H35*3600*24/AL41</f>
        <v>0.33325621591992038</v>
      </c>
    </row>
    <row r="42" spans="1:46" x14ac:dyDescent="0.2">
      <c r="A42" s="8">
        <v>33</v>
      </c>
      <c r="B42" s="8">
        <f t="shared" si="17"/>
        <v>33</v>
      </c>
      <c r="C42" s="8">
        <v>33</v>
      </c>
      <c r="D42" s="8">
        <f>'[1]功能-城建'!$BI38</f>
        <v>33</v>
      </c>
      <c r="F42" s="6">
        <v>120000</v>
      </c>
      <c r="G42" s="6">
        <v>33</v>
      </c>
      <c r="H42" s="6">
        <f>[5]玩家城池攻打!$D52</f>
        <v>1388979</v>
      </c>
      <c r="I42" s="6">
        <f t="shared" si="13"/>
        <v>60000</v>
      </c>
      <c r="J42" s="6">
        <f t="shared" si="14"/>
        <v>1104000</v>
      </c>
      <c r="K42" s="6">
        <f>求节点($J$94:$J$173,$K$94:$K$173,INDEX($A$10:$A$89,MATCH(G42,$C$10:$C$89,1)))</f>
        <v>0</v>
      </c>
      <c r="L42" s="6">
        <f>求节点(信息索引!$T$4:$T$163,信息索引!$U$4:$U$163,信息索引!$D36)</f>
        <v>0.23927537636455803</v>
      </c>
      <c r="M42" s="6">
        <f t="shared" si="18"/>
        <v>1442516.5380883457</v>
      </c>
      <c r="N42" s="51">
        <f t="shared" si="0"/>
        <v>1.0385445266547195</v>
      </c>
      <c r="O42" s="6">
        <f t="shared" ref="O42:O73" si="21">SUMIFS($L$94:$L$173,$J$94:$J$173,"&lt;="&amp;INDEX($A$10:$A$89,MATCH(G42,$C$10:$C$89,1)))</f>
        <v>1990800</v>
      </c>
      <c r="P42" s="13">
        <f t="shared" si="8"/>
        <v>4.1593977202863341E-2</v>
      </c>
      <c r="Q42" s="13">
        <f t="shared" si="15"/>
        <v>0.7653291805326855</v>
      </c>
      <c r="R42" s="13">
        <f t="shared" si="9"/>
        <v>0.19307684226445107</v>
      </c>
      <c r="S42" s="13">
        <f t="shared" si="10"/>
        <v>0</v>
      </c>
      <c r="T42" s="6">
        <f t="shared" si="16"/>
        <v>48000</v>
      </c>
      <c r="U42" s="6">
        <f t="shared" ref="U42:U73" si="22">INDEX($U$94:$U$173,INDEX($A$10:$A$89,MATCH(G42,$C$10:$C$89,1)),1)</f>
        <v>39600</v>
      </c>
      <c r="V42" s="6">
        <f>求节点(信息索引!$AA$4:$AA$163,信息索引!$AB$4:$AB$163,信息索引!$D36)</f>
        <v>0</v>
      </c>
      <c r="W42" s="6">
        <f t="shared" si="11"/>
        <v>87600</v>
      </c>
      <c r="X42" s="51">
        <f t="shared" ref="X42:X58" si="23">M42/W42</f>
        <v>16.467083768131801</v>
      </c>
      <c r="Y42" s="6">
        <f>求节点(信息索引!$K$4:$K$163,信息索引!$L$4:$L$163,信息索引!$D36)</f>
        <v>172.82514263859647</v>
      </c>
      <c r="Z42" s="6">
        <f t="shared" si="19"/>
        <v>494.01251304395402</v>
      </c>
      <c r="AA42" s="6">
        <v>200</v>
      </c>
      <c r="AB42" s="6">
        <f t="shared" si="20"/>
        <v>694.01251304395396</v>
      </c>
      <c r="AC42" s="6">
        <f t="shared" ref="AC42:AC58" si="24">$AB$10/M42</f>
        <v>1.673903960603037E-4</v>
      </c>
      <c r="AG42" s="6">
        <v>33</v>
      </c>
      <c r="AH42" s="6">
        <f>求节点($G$10:$G$89,$O$10:$O$89,节奏总纲!BE36)*(1-AH$1)*$K$92</f>
        <v>764974.8992964027</v>
      </c>
      <c r="AI42" s="6">
        <f>求节点($G$10:$G$89,$O$10:$O$89,节奏总纲!BF36)*(1-AI$1)*$K$92</f>
        <v>749976.31516357907</v>
      </c>
      <c r="AJ42" s="6">
        <f>求节点($G$10:$G$89,$O$10:$O$89,节奏总纲!BG36)*(1-AJ$1)*$K$92</f>
        <v>734095.26959773491</v>
      </c>
      <c r="AK42" s="6">
        <f>求节点($G$10:$G$89,$O$10:$O$89,节奏总纲!BH36)*(1-AK$1)*$K$92</f>
        <v>716295.19319162995</v>
      </c>
      <c r="AL42" s="6">
        <f>求节点($G$10:$G$89,$O$10:$O$89,节奏总纲!BI36)*(1-AL$1)*$K$92</f>
        <v>690380.78510512214</v>
      </c>
      <c r="AO42" s="6">
        <v>33</v>
      </c>
      <c r="AP42" s="6">
        <f>节奏总纲!D36*3600*24/AH42</f>
        <v>0.99946680499873675</v>
      </c>
      <c r="AQ42" s="6">
        <f>节奏总纲!E36*3600*24/AI42</f>
        <v>0.88845493271465337</v>
      </c>
      <c r="AR42" s="6">
        <f>节奏总纲!F36*3600*24/AJ42</f>
        <v>0.74967836289253431</v>
      </c>
      <c r="AS42" s="6">
        <f>节奏总纲!G36*3600*24/AK42</f>
        <v>0.5712676452288743</v>
      </c>
      <c r="AT42" s="6">
        <f>节奏总纲!H36*3600*24/AL42</f>
        <v>0.33323380492524157</v>
      </c>
    </row>
    <row r="43" spans="1:46" x14ac:dyDescent="0.2">
      <c r="A43" s="8">
        <v>34</v>
      </c>
      <c r="B43" s="8">
        <f t="shared" si="17"/>
        <v>34</v>
      </c>
      <c r="C43" s="8">
        <v>34</v>
      </c>
      <c r="D43" s="8">
        <f>'[1]功能-城建'!$BI39</f>
        <v>34</v>
      </c>
      <c r="F43" s="6">
        <v>120000</v>
      </c>
      <c r="G43" s="6">
        <v>34</v>
      </c>
      <c r="H43" s="6">
        <f>[5]玩家城池攻打!$D53</f>
        <v>1520143</v>
      </c>
      <c r="I43" s="6">
        <f t="shared" si="13"/>
        <v>60000</v>
      </c>
      <c r="J43" s="6">
        <f t="shared" si="14"/>
        <v>1224000</v>
      </c>
      <c r="K43" s="6">
        <f>求节点($J$94:$J$173,$K$94:$K$173,INDEX($A$10:$A$89,MATCH(G43,$C$10:$C$89,1)))</f>
        <v>0</v>
      </c>
      <c r="L43" s="6">
        <f>求节点(信息索引!$T$4:$T$163,信息索引!$U$4:$U$163,信息索引!$D37)</f>
        <v>0.23776371561811141</v>
      </c>
      <c r="M43" s="6">
        <f t="shared" si="18"/>
        <v>1589288.610853655</v>
      </c>
      <c r="N43" s="51">
        <f t="shared" si="0"/>
        <v>1.0454862541574412</v>
      </c>
      <c r="O43" s="6">
        <f t="shared" si="21"/>
        <v>2337600</v>
      </c>
      <c r="P43" s="13">
        <f t="shared" si="8"/>
        <v>3.7752740182144882E-2</v>
      </c>
      <c r="Q43" s="13">
        <f t="shared" si="15"/>
        <v>0.7701558997157556</v>
      </c>
      <c r="R43" s="13">
        <f t="shared" si="9"/>
        <v>0.19209136010209957</v>
      </c>
      <c r="S43" s="13">
        <f t="shared" si="10"/>
        <v>0</v>
      </c>
      <c r="T43" s="6">
        <f t="shared" si="16"/>
        <v>48000</v>
      </c>
      <c r="U43" s="6">
        <f t="shared" si="22"/>
        <v>40800</v>
      </c>
      <c r="V43" s="6">
        <f>求节点(信息索引!$AA$4:$AA$163,信息索引!$AB$4:$AB$163,信息索引!$D37)</f>
        <v>0</v>
      </c>
      <c r="W43" s="6">
        <f t="shared" si="11"/>
        <v>88800</v>
      </c>
      <c r="X43" s="51">
        <f t="shared" si="23"/>
        <v>17.897394266369989</v>
      </c>
      <c r="Y43" s="6">
        <f>求节点(信息索引!$K$4:$K$163,信息索引!$L$4:$L$163,信息索引!$D37)</f>
        <v>181.36647003329827</v>
      </c>
      <c r="Z43" s="6">
        <f t="shared" si="19"/>
        <v>536.92182799109969</v>
      </c>
      <c r="AA43" s="6">
        <v>200</v>
      </c>
      <c r="AB43" s="6">
        <f t="shared" si="20"/>
        <v>736.92182799109969</v>
      </c>
      <c r="AC43" s="6">
        <f t="shared" si="24"/>
        <v>1.5193175926960745E-4</v>
      </c>
      <c r="AG43" s="6">
        <v>34</v>
      </c>
      <c r="AH43" s="6">
        <f>求节点($G$10:$G$89,$O$10:$O$89,节奏总纲!BE37)*(1-AH$1)*$K$92</f>
        <v>826050.80152466102</v>
      </c>
      <c r="AI43" s="6">
        <f>求节点($G$10:$G$89,$O$10:$O$89,节奏总纲!BF37)*(1-AI$1)*$K$92</f>
        <v>810136.07053847902</v>
      </c>
      <c r="AJ43" s="6">
        <f>求节点($G$10:$G$89,$O$10:$O$89,节奏总纲!BG37)*(1-AJ$1)*$K$92</f>
        <v>794194.0407117412</v>
      </c>
      <c r="AK43" s="6">
        <f>求节点($G$10:$G$89,$O$10:$O$89,节奏总纲!BH37)*(1-AK$1)*$K$92</f>
        <v>775666.83697618055</v>
      </c>
      <c r="AL43" s="6">
        <f>求节点($G$10:$G$89,$O$10:$O$89,节奏总纲!BI37)*(1-AL$1)*$K$92</f>
        <v>747075.30531777686</v>
      </c>
      <c r="AO43" s="6">
        <v>34</v>
      </c>
      <c r="AP43" s="6">
        <f>节奏总纲!D37*3600*24/AH43</f>
        <v>0.99950737460978722</v>
      </c>
      <c r="AQ43" s="6">
        <f>节奏总纲!E37*3600*24/AI43</f>
        <v>0.88848818147258901</v>
      </c>
      <c r="AR43" s="6">
        <f>节奏总纲!F37*3600*24/AJ43</f>
        <v>0.74975928680446691</v>
      </c>
      <c r="AS43" s="6">
        <f>节奏总纲!G37*3600*24/AK43</f>
        <v>0.57128014605272093</v>
      </c>
      <c r="AT43" s="6">
        <f>节奏总纲!H37*3600*24/AL43</f>
        <v>0.33320821128449796</v>
      </c>
    </row>
    <row r="44" spans="1:46" x14ac:dyDescent="0.2">
      <c r="A44" s="8">
        <v>35</v>
      </c>
      <c r="B44" s="8">
        <f t="shared" si="17"/>
        <v>35</v>
      </c>
      <c r="C44" s="8">
        <v>35</v>
      </c>
      <c r="D44" s="8">
        <f>'[1]功能-城建'!$BI40</f>
        <v>35</v>
      </c>
      <c r="F44" s="6">
        <v>120000</v>
      </c>
      <c r="G44" s="6">
        <v>35</v>
      </c>
      <c r="H44" s="6">
        <f>[5]玩家城池攻打!$D54</f>
        <v>1662331</v>
      </c>
      <c r="I44" s="6">
        <f t="shared" si="13"/>
        <v>60000</v>
      </c>
      <c r="J44" s="6">
        <f t="shared" si="14"/>
        <v>1344000</v>
      </c>
      <c r="K44" s="6">
        <f>求节点($J$94:$J$173,$K$94:$K$173,INDEX($A$10:$A$89,MATCH(G44,$C$10:$C$89,1)))</f>
        <v>0</v>
      </c>
      <c r="L44" s="6">
        <f>求节点(信息索引!$T$4:$T$163,信息索引!$U$4:$U$163,信息索引!$D38)</f>
        <v>0.23625595911084177</v>
      </c>
      <c r="M44" s="6">
        <f t="shared" si="18"/>
        <v>1735703.3665916219</v>
      </c>
      <c r="N44" s="51">
        <f t="shared" si="0"/>
        <v>1.0441382411755673</v>
      </c>
      <c r="O44" s="6">
        <f t="shared" si="21"/>
        <v>2743200</v>
      </c>
      <c r="P44" s="13">
        <f t="shared" si="8"/>
        <v>3.4568118697506027E-2</v>
      </c>
      <c r="Q44" s="13">
        <f t="shared" si="15"/>
        <v>0.77432585882413496</v>
      </c>
      <c r="R44" s="13">
        <f t="shared" si="9"/>
        <v>0.19110602247835898</v>
      </c>
      <c r="S44" s="13">
        <f t="shared" si="10"/>
        <v>0</v>
      </c>
      <c r="T44" s="6">
        <f t="shared" si="16"/>
        <v>48000</v>
      </c>
      <c r="U44" s="6">
        <f t="shared" si="22"/>
        <v>42000</v>
      </c>
      <c r="V44" s="6">
        <f>求节点(信息索引!$AA$4:$AA$163,信息索引!$AB$4:$AB$163,信息索引!$D38)</f>
        <v>0</v>
      </c>
      <c r="W44" s="6">
        <f t="shared" si="11"/>
        <v>90000</v>
      </c>
      <c r="X44" s="51">
        <f t="shared" si="23"/>
        <v>19.285592962129133</v>
      </c>
      <c r="Y44" s="6">
        <f>求节点(信息索引!$K$4:$K$163,信息索引!$L$4:$L$163,信息索引!$D38)</f>
        <v>190.08054593834984</v>
      </c>
      <c r="Z44" s="6">
        <f t="shared" si="19"/>
        <v>578.56778886387406</v>
      </c>
      <c r="AA44" s="6">
        <v>200</v>
      </c>
      <c r="AB44" s="6">
        <f t="shared" si="20"/>
        <v>778.56778886387406</v>
      </c>
      <c r="AC44" s="6">
        <f t="shared" si="24"/>
        <v>1.3911559963630473E-4</v>
      </c>
      <c r="AG44" s="6">
        <v>35</v>
      </c>
      <c r="AH44" s="6">
        <f>求节点($G$10:$G$89,$O$10:$O$89,节奏总纲!BE38)*(1-AH$1)*$K$92</f>
        <v>891510.3327333699</v>
      </c>
      <c r="AI44" s="6">
        <f>求节点($G$10:$G$89,$O$10:$O$89,节奏总纲!BF38)*(1-AI$1)*$K$92</f>
        <v>875580.76567238057</v>
      </c>
      <c r="AJ44" s="6">
        <f>求节点($G$10:$G$89,$O$10:$O$89,节奏总纲!BG38)*(1-AJ$1)*$K$92</f>
        <v>858981.25678341917</v>
      </c>
      <c r="AK44" s="6">
        <f>求节点($G$10:$G$89,$O$10:$O$89,节奏总纲!BH38)*(1-AK$1)*$K$92</f>
        <v>838010.42651447118</v>
      </c>
      <c r="AL44" s="6">
        <f>求节点($G$10:$G$89,$O$10:$O$89,节奏总纲!BI38)*(1-AL$1)*$K$92</f>
        <v>806560.58228833426</v>
      </c>
      <c r="AO44" s="6">
        <v>35</v>
      </c>
      <c r="AP44" s="6">
        <f>节奏总纲!D38*3600*24/AH44</f>
        <v>0.99954468455812262</v>
      </c>
      <c r="AQ44" s="6">
        <f>节奏总纲!E38*3600*24/AI44</f>
        <v>0.88857966579312742</v>
      </c>
      <c r="AR44" s="6">
        <f>节奏总纲!F38*3600*24/AJ44</f>
        <v>0.74983041315337706</v>
      </c>
      <c r="AS44" s="6">
        <f>节奏总纲!G38*3600*24/AK44</f>
        <v>0.57123548373928512</v>
      </c>
      <c r="AT44" s="6">
        <f>节奏总纲!H38*3600*24/AL44</f>
        <v>0.33321376875879566</v>
      </c>
    </row>
    <row r="45" spans="1:46" x14ac:dyDescent="0.2">
      <c r="A45" s="8">
        <v>36</v>
      </c>
      <c r="B45" s="8">
        <f t="shared" si="17"/>
        <v>36</v>
      </c>
      <c r="C45" s="8">
        <v>36</v>
      </c>
      <c r="D45" s="8">
        <f>'[1]功能-城建'!$BI41</f>
        <v>36</v>
      </c>
      <c r="F45" s="6">
        <v>120000</v>
      </c>
      <c r="G45" s="6">
        <v>36</v>
      </c>
      <c r="H45" s="6">
        <f>[5]玩家城池攻打!$D55</f>
        <v>1801963</v>
      </c>
      <c r="I45" s="6">
        <f t="shared" si="13"/>
        <v>60000</v>
      </c>
      <c r="J45" s="6">
        <f t="shared" si="14"/>
        <v>1464000</v>
      </c>
      <c r="K45" s="6">
        <f>求节点($J$94:$J$173,$K$94:$K$173,INDEX($A$10:$A$89,MATCH(G45,$C$10:$C$89,1)))</f>
        <v>0</v>
      </c>
      <c r="L45" s="6">
        <f>求节点(信息索引!$T$4:$T$163,信息索引!$U$4:$U$163,信息索引!$D39)</f>
        <v>0.23476899016878316</v>
      </c>
      <c r="M45" s="6">
        <f t="shared" si="18"/>
        <v>1881787.9410172256</v>
      </c>
      <c r="N45" s="51">
        <f t="shared" si="0"/>
        <v>1.0442988790653447</v>
      </c>
      <c r="O45" s="6">
        <f t="shared" si="21"/>
        <v>3186000</v>
      </c>
      <c r="P45" s="13">
        <f t="shared" si="8"/>
        <v>3.1884570355768249E-2</v>
      </c>
      <c r="Q45" s="13">
        <f t="shared" si="15"/>
        <v>0.77798351668074528</v>
      </c>
      <c r="R45" s="13">
        <f t="shared" si="9"/>
        <v>0.19013191296348647</v>
      </c>
      <c r="S45" s="13">
        <f t="shared" si="10"/>
        <v>0</v>
      </c>
      <c r="T45" s="6">
        <f t="shared" si="16"/>
        <v>48000</v>
      </c>
      <c r="U45" s="6">
        <f t="shared" si="22"/>
        <v>43200</v>
      </c>
      <c r="V45" s="6">
        <f>求节点(信息索引!$AA$4:$AA$163,信息索引!$AB$4:$AB$163,信息索引!$D39)</f>
        <v>0.27305090126651227</v>
      </c>
      <c r="W45" s="6">
        <f t="shared" si="11"/>
        <v>116102.24219550593</v>
      </c>
      <c r="X45" s="51">
        <f t="shared" si="23"/>
        <v>16.208024112475456</v>
      </c>
      <c r="Y45" s="6">
        <f>求节点(信息索引!$K$4:$K$163,信息索引!$L$4:$L$163,信息索引!$D39)</f>
        <v>198.10603751316094</v>
      </c>
      <c r="Z45" s="6">
        <f t="shared" si="19"/>
        <v>486.24072337426367</v>
      </c>
      <c r="AA45" s="6">
        <v>200</v>
      </c>
      <c r="AB45" s="6">
        <f t="shared" si="20"/>
        <v>686.24072337426367</v>
      </c>
      <c r="AC45" s="6">
        <f t="shared" si="24"/>
        <v>1.2831595387077465E-4</v>
      </c>
      <c r="AG45" s="6">
        <v>36</v>
      </c>
      <c r="AH45" s="6">
        <f>求节点($G$10:$G$89,$O$10:$O$89,节奏总纲!BE39)*(1-AH$1)*$K$92</f>
        <v>961612.94892971951</v>
      </c>
      <c r="AI45" s="6">
        <f>求节点($G$10:$G$89,$O$10:$O$89,节奏总纲!BF39)*(1-AI$1)*$K$92</f>
        <v>945613.18540890841</v>
      </c>
      <c r="AJ45" s="6">
        <f>求节点($G$10:$G$89,$O$10:$O$89,节奏总纲!BG39)*(1-AJ$1)*$K$92</f>
        <v>926556.08242887026</v>
      </c>
      <c r="AK45" s="6">
        <f>求节点($G$10:$G$89,$O$10:$O$89,节奏总纲!BH39)*(1-AK$1)*$K$92</f>
        <v>903018.77725079004</v>
      </c>
      <c r="AL45" s="6">
        <f>求节点($G$10:$G$89,$O$10:$O$89,节奏总纲!BI39)*(1-AL$1)*$K$92</f>
        <v>865703.81081655342</v>
      </c>
      <c r="AO45" s="6">
        <v>36</v>
      </c>
      <c r="AP45" s="6">
        <f>节奏总纲!D39*3600*24/AH45</f>
        <v>0.99963638368418228</v>
      </c>
      <c r="AQ45" s="6">
        <f>节奏总纲!E39*3600*24/AI45</f>
        <v>0.8886682015008992</v>
      </c>
      <c r="AR45" s="6">
        <f>节奏总纲!F39*3600*24/AJ45</f>
        <v>0.74977110766983279</v>
      </c>
      <c r="AS45" s="6">
        <f>节奏总纲!G39*3600*24/AK45</f>
        <v>0.57121058257351642</v>
      </c>
      <c r="AT45" s="6">
        <f>节奏总纲!H39*3600*24/AL45</f>
        <v>0.33322611031199734</v>
      </c>
    </row>
    <row r="46" spans="1:46" x14ac:dyDescent="0.2">
      <c r="A46" s="8">
        <v>37</v>
      </c>
      <c r="B46" s="8">
        <f t="shared" si="17"/>
        <v>37</v>
      </c>
      <c r="C46" s="8">
        <v>37</v>
      </c>
      <c r="D46" s="8">
        <f>'[1]功能-城建'!$BI42</f>
        <v>37</v>
      </c>
      <c r="F46" s="6">
        <v>120000</v>
      </c>
      <c r="G46" s="6">
        <v>37</v>
      </c>
      <c r="H46" s="6">
        <f>[5]玩家城池攻打!$D56</f>
        <v>1934285</v>
      </c>
      <c r="I46" s="6">
        <f t="shared" si="13"/>
        <v>60000</v>
      </c>
      <c r="J46" s="6">
        <f t="shared" si="14"/>
        <v>1584000</v>
      </c>
      <c r="K46" s="6">
        <f>求节点($J$94:$J$173,$K$94:$K$173,INDEX($A$10:$A$89,MATCH(G46,$C$10:$C$89,1)))</f>
        <v>0</v>
      </c>
      <c r="L46" s="6">
        <f>求节点(信息索引!$T$4:$T$163,信息索引!$U$4:$U$163,信息索引!$D40)</f>
        <v>0.23327421678538518</v>
      </c>
      <c r="M46" s="6">
        <f t="shared" si="18"/>
        <v>2027502.8123951731</v>
      </c>
      <c r="N46" s="51">
        <f t="shared" si="0"/>
        <v>1.0481923875722414</v>
      </c>
      <c r="O46" s="6">
        <f t="shared" si="21"/>
        <v>3699300</v>
      </c>
      <c r="P46" s="13">
        <f t="shared" si="8"/>
        <v>2.9593053895259219E-2</v>
      </c>
      <c r="Q46" s="13">
        <f t="shared" si="15"/>
        <v>0.78125662283484343</v>
      </c>
      <c r="R46" s="13">
        <f t="shared" si="9"/>
        <v>0.18915032326989745</v>
      </c>
      <c r="S46" s="13">
        <f t="shared" si="10"/>
        <v>0</v>
      </c>
      <c r="T46" s="6">
        <f t="shared" si="16"/>
        <v>48000</v>
      </c>
      <c r="U46" s="6">
        <f t="shared" si="22"/>
        <v>44400</v>
      </c>
      <c r="V46" s="6">
        <f>求节点(信息索引!$AA$4:$AA$163,信息索引!$AB$4:$AB$163,信息索引!$D40)</f>
        <v>1.1663710839269261</v>
      </c>
      <c r="W46" s="6">
        <f t="shared" si="11"/>
        <v>200172.68815484797</v>
      </c>
      <c r="X46" s="51">
        <f t="shared" si="23"/>
        <v>10.128768470285786</v>
      </c>
      <c r="Y46" s="6">
        <f>求节点(信息索引!$K$4:$K$163,信息索引!$L$4:$L$163,信息索引!$D40)</f>
        <v>206.4351903428072</v>
      </c>
      <c r="Z46" s="6">
        <f t="shared" si="19"/>
        <v>303.86305410857364</v>
      </c>
      <c r="AA46" s="6">
        <v>200</v>
      </c>
      <c r="AB46" s="6">
        <f t="shared" si="20"/>
        <v>503.86305410857364</v>
      </c>
      <c r="AC46" s="6">
        <f t="shared" si="24"/>
        <v>1.1909399738336028E-4</v>
      </c>
      <c r="AG46" s="6">
        <v>37</v>
      </c>
      <c r="AH46" s="6">
        <f>求节点($G$10:$G$89,$O$10:$O$89,节奏总纲!BE40)*(1-AH$1)*$K$92</f>
        <v>1036732.4759828184</v>
      </c>
      <c r="AI46" s="6">
        <f>求节点($G$10:$G$89,$O$10:$O$89,节奏总纲!BF40)*(1-AI$1)*$K$92</f>
        <v>1019268.2884149448</v>
      </c>
      <c r="AJ46" s="6">
        <f>求节点($G$10:$G$89,$O$10:$O$89,节奏总纲!BG40)*(1-AJ$1)*$K$92</f>
        <v>998831.74461715284</v>
      </c>
      <c r="AK46" s="6">
        <f>求节点($G$10:$G$89,$O$10:$O$89,节奏总纲!BH40)*(1-AK$1)*$K$92</f>
        <v>970534.26517545071</v>
      </c>
      <c r="AL46" s="6">
        <f>求节点($G$10:$G$89,$O$10:$O$89,节奏总纲!BI40)*(1-AL$1)*$K$92</f>
        <v>933384.46306047402</v>
      </c>
      <c r="AO46" s="6">
        <v>37</v>
      </c>
      <c r="AP46" s="6">
        <f>节奏总纲!D40*3600*24/AH46</f>
        <v>0.99973497187912641</v>
      </c>
      <c r="AQ46" s="6">
        <f>节奏总纲!E40*3600*24/AI46</f>
        <v>0.88863786447927984</v>
      </c>
      <c r="AR46" s="6">
        <f>节奏总纲!F40*3600*24/AJ46</f>
        <v>0.74971655784658031</v>
      </c>
      <c r="AS46" s="6">
        <f>节奏总纲!G40*3600*24/AK46</f>
        <v>0.57123303156662331</v>
      </c>
      <c r="AT46" s="6">
        <f>节奏总纲!H40*3600*24/AL46</f>
        <v>0.33323991548804888</v>
      </c>
    </row>
    <row r="47" spans="1:46" x14ac:dyDescent="0.2">
      <c r="A47" s="8">
        <v>38</v>
      </c>
      <c r="B47" s="8">
        <f t="shared" si="17"/>
        <v>38</v>
      </c>
      <c r="C47" s="8">
        <v>38</v>
      </c>
      <c r="D47" s="8">
        <f>'[1]功能-城建'!$BI43</f>
        <v>38</v>
      </c>
      <c r="F47" s="6">
        <v>120000</v>
      </c>
      <c r="G47" s="6">
        <v>38</v>
      </c>
      <c r="H47" s="6">
        <f>[5]玩家城池攻打!$D57</f>
        <v>2112439</v>
      </c>
      <c r="I47" s="6">
        <f t="shared" si="13"/>
        <v>60000</v>
      </c>
      <c r="J47" s="6">
        <f t="shared" si="14"/>
        <v>1704000</v>
      </c>
      <c r="K47" s="6">
        <f>求节点($J$94:$J$173,$K$94:$K$173,INDEX($A$10:$A$89,MATCH(G47,$C$10:$C$89,1)))</f>
        <v>0</v>
      </c>
      <c r="L47" s="6">
        <f>求节点(信息索引!$T$4:$T$163,信息索引!$U$4:$U$163,信息索引!$D41)</f>
        <v>0.28819973438072755</v>
      </c>
      <c r="M47" s="6">
        <f t="shared" si="18"/>
        <v>2272384.3314476032</v>
      </c>
      <c r="N47" s="51">
        <f t="shared" si="0"/>
        <v>1.075715952719867</v>
      </c>
      <c r="O47" s="6">
        <f t="shared" si="21"/>
        <v>4294200</v>
      </c>
      <c r="P47" s="13">
        <f t="shared" si="8"/>
        <v>2.6403984207098236E-2</v>
      </c>
      <c r="Q47" s="13">
        <f t="shared" si="15"/>
        <v>0.74987315148158995</v>
      </c>
      <c r="R47" s="13">
        <f t="shared" si="9"/>
        <v>0.22372286431131194</v>
      </c>
      <c r="S47" s="13">
        <f t="shared" si="10"/>
        <v>0</v>
      </c>
      <c r="T47" s="6">
        <f t="shared" si="16"/>
        <v>48000</v>
      </c>
      <c r="U47" s="6">
        <f t="shared" si="22"/>
        <v>45600</v>
      </c>
      <c r="V47" s="6">
        <f>求节点(信息索引!$AA$4:$AA$163,信息索引!$AB$4:$AB$163,信息索引!$D41)</f>
        <v>1.4409986719036378</v>
      </c>
      <c r="W47" s="6">
        <f t="shared" si="11"/>
        <v>228477.47569018052</v>
      </c>
      <c r="X47" s="51">
        <f t="shared" si="23"/>
        <v>9.9457695975641656</v>
      </c>
      <c r="Y47" s="6">
        <f>求节点(信息索引!$K$4:$K$163,信息索引!$L$4:$L$163,信息索引!$D41)</f>
        <v>215.51140027405839</v>
      </c>
      <c r="Z47" s="6">
        <f t="shared" si="19"/>
        <v>298.373087926925</v>
      </c>
      <c r="AA47" s="6">
        <v>200</v>
      </c>
      <c r="AB47" s="6">
        <f t="shared" si="20"/>
        <v>498.373087926925</v>
      </c>
      <c r="AC47" s="6">
        <f t="shared" si="24"/>
        <v>1.0625993644320022E-4</v>
      </c>
      <c r="AG47" s="6">
        <v>38</v>
      </c>
      <c r="AH47" s="6">
        <f>求节点($G$10:$G$89,$O$10:$O$89,节奏总纲!BE41)*(1-AH$1)*$K$92</f>
        <v>1117349.0456497516</v>
      </c>
      <c r="AI47" s="6">
        <f>求节点($G$10:$G$89,$O$10:$O$89,节奏总纲!BF41)*(1-AI$1)*$K$92</f>
        <v>1097975.4954792501</v>
      </c>
      <c r="AJ47" s="6">
        <f>求节点($G$10:$G$89,$O$10:$O$89,节奏总纲!BG41)*(1-AJ$1)*$K$92</f>
        <v>1073944.6673600783</v>
      </c>
      <c r="AK47" s="6">
        <f>求节点($G$10:$G$89,$O$10:$O$89,节奏总纲!BH41)*(1-AK$1)*$K$92</f>
        <v>1043028.3082798868</v>
      </c>
      <c r="AL47" s="6">
        <f>求节点($G$10:$G$89,$O$10:$O$89,节奏总纲!BI41)*(1-AL$1)*$K$92</f>
        <v>1003573.369530679</v>
      </c>
      <c r="AO47" s="6">
        <v>38</v>
      </c>
      <c r="AP47" s="6">
        <f>节奏总纲!D41*3600*24/AH47</f>
        <v>0.99973155483476039</v>
      </c>
      <c r="AQ47" s="6">
        <f>节奏总纲!E41*3600*24/AI47</f>
        <v>0.8885723650683317</v>
      </c>
      <c r="AR47" s="6">
        <f>节奏总纲!F41*3600*24/AJ47</f>
        <v>0.74973042356324993</v>
      </c>
      <c r="AS47" s="6">
        <f>节奏总纲!G41*3600*24/AK47</f>
        <v>0.57125390031791279</v>
      </c>
      <c r="AT47" s="6">
        <f>节奏总纲!H41*3600*24/AL47</f>
        <v>0.33325366167034814</v>
      </c>
    </row>
    <row r="48" spans="1:46" x14ac:dyDescent="0.2">
      <c r="A48" s="8">
        <v>39</v>
      </c>
      <c r="B48" s="8">
        <f t="shared" si="17"/>
        <v>39</v>
      </c>
      <c r="C48" s="8">
        <v>39</v>
      </c>
      <c r="D48" s="8">
        <f>'[1]功能-城建'!$BI44</f>
        <v>39</v>
      </c>
      <c r="F48" s="6">
        <v>120000</v>
      </c>
      <c r="G48" s="6">
        <v>39</v>
      </c>
      <c r="H48" s="6">
        <f>[5]玩家城池攻打!$D58</f>
        <v>2296642</v>
      </c>
      <c r="I48" s="6">
        <f t="shared" si="13"/>
        <v>60000</v>
      </c>
      <c r="J48" s="6">
        <f t="shared" si="14"/>
        <v>1824000</v>
      </c>
      <c r="K48" s="6">
        <f>求节点($J$94:$J$173,$K$94:$K$173,INDEX($A$10:$A$89,MATCH(G48,$C$10:$C$89,1)))</f>
        <v>0</v>
      </c>
      <c r="L48" s="6">
        <f>求节点(信息索引!$T$4:$T$163,信息索引!$U$4:$U$163,信息索引!$D42)</f>
        <v>0.3454115495698708</v>
      </c>
      <c r="M48" s="6">
        <f t="shared" si="18"/>
        <v>2534755.3593896367</v>
      </c>
      <c r="N48" s="51">
        <f t="shared" si="0"/>
        <v>1.1036789187821334</v>
      </c>
      <c r="O48" s="6">
        <f t="shared" si="21"/>
        <v>4983900</v>
      </c>
      <c r="P48" s="13">
        <f t="shared" si="8"/>
        <v>2.3670923419784332E-2</v>
      </c>
      <c r="Q48" s="13">
        <f t="shared" si="15"/>
        <v>0.71959607196144371</v>
      </c>
      <c r="R48" s="13">
        <f t="shared" si="9"/>
        <v>0.25673300461877196</v>
      </c>
      <c r="S48" s="13">
        <f t="shared" si="10"/>
        <v>0</v>
      </c>
      <c r="T48" s="6">
        <f t="shared" si="16"/>
        <v>48000</v>
      </c>
      <c r="U48" s="6">
        <f t="shared" si="22"/>
        <v>46800</v>
      </c>
      <c r="V48" s="6">
        <f>求节点(信息索引!$AA$4:$AA$163,信息索引!$AB$4:$AB$163,信息索引!$D42)</f>
        <v>1.7270577478493543</v>
      </c>
      <c r="W48" s="6">
        <f t="shared" si="11"/>
        <v>258525.07449611879</v>
      </c>
      <c r="X48" s="51">
        <f t="shared" si="23"/>
        <v>9.8046789632689606</v>
      </c>
      <c r="Y48" s="6">
        <f>求节点(信息索引!$K$4:$K$163,信息索引!$L$4:$L$163,信息索引!$D42)</f>
        <v>224.49375074584555</v>
      </c>
      <c r="Z48" s="6">
        <f t="shared" si="19"/>
        <v>294.14036889806886</v>
      </c>
      <c r="AA48" s="6">
        <v>200</v>
      </c>
      <c r="AB48" s="6">
        <f t="shared" si="20"/>
        <v>494.14036889806886</v>
      </c>
      <c r="AC48" s="6">
        <f t="shared" si="24"/>
        <v>9.5261033274741816E-5</v>
      </c>
      <c r="AG48" s="6">
        <v>39</v>
      </c>
      <c r="AH48" s="6">
        <f>求节点($G$10:$G$89,$O$10:$O$89,节奏总纲!BE42)*(1-AH$1)*$K$92</f>
        <v>1203838.0847707761</v>
      </c>
      <c r="AI48" s="6">
        <f>求节点($G$10:$G$89,$O$10:$O$89,节奏总纲!BF42)*(1-AI$1)*$K$92</f>
        <v>1181134.3442905836</v>
      </c>
      <c r="AJ48" s="6">
        <f>求节点($G$10:$G$89,$O$10:$O$89,节奏总纲!BG42)*(1-AJ$1)*$K$92</f>
        <v>1154215.0093415724</v>
      </c>
      <c r="AK48" s="6">
        <f>求节点($G$10:$G$89,$O$10:$O$89,节奏总纲!BH42)*(1-AK$1)*$K$92</f>
        <v>1122157.5985499418</v>
      </c>
      <c r="AL48" s="6">
        <f>求节点($G$10:$G$89,$O$10:$O$89,节奏总纲!BI42)*(1-AL$1)*$K$92</f>
        <v>1081123.0908582495</v>
      </c>
      <c r="AO48" s="6">
        <v>39</v>
      </c>
      <c r="AP48" s="6">
        <f>节奏总纲!D42*3600*24/AH48</f>
        <v>0.99965670028592568</v>
      </c>
      <c r="AQ48" s="6">
        <f>节奏总纲!E42*3600*24/AI48</f>
        <v>0.8885583419822819</v>
      </c>
      <c r="AR48" s="6">
        <f>节奏总纲!F42*3600*24/AJ48</f>
        <v>0.74975872958649081</v>
      </c>
      <c r="AS48" s="6">
        <f>节奏总纲!G42*3600*24/AK48</f>
        <v>0.57127839777932599</v>
      </c>
      <c r="AT48" s="6">
        <f>节奏总纲!H42*3600*24/AL48</f>
        <v>0.33326953277782279</v>
      </c>
    </row>
    <row r="49" spans="1:46" x14ac:dyDescent="0.2">
      <c r="A49" s="8">
        <v>40</v>
      </c>
      <c r="B49" s="8">
        <f t="shared" si="17"/>
        <v>40</v>
      </c>
      <c r="C49" s="8">
        <v>40</v>
      </c>
      <c r="D49" s="8">
        <f>'[1]功能-城建'!$BI45</f>
        <v>40</v>
      </c>
      <c r="F49" s="6">
        <v>120000</v>
      </c>
      <c r="G49" s="6">
        <v>40</v>
      </c>
      <c r="H49" s="6">
        <f>[5]玩家城池攻打!$D59</f>
        <v>2434971</v>
      </c>
      <c r="I49" s="6">
        <f t="shared" si="13"/>
        <v>60000</v>
      </c>
      <c r="J49" s="6">
        <f t="shared" si="14"/>
        <v>1944000</v>
      </c>
      <c r="K49" s="6">
        <f>求节点($J$94:$J$173,$K$94:$K$173,INDEX($A$10:$A$89,MATCH(G49,$C$10:$C$89,1)))</f>
        <v>0</v>
      </c>
      <c r="L49" s="6">
        <f>求节点(信息索引!$T$4:$T$163,信息索引!$U$4:$U$163,信息索引!$D43)</f>
        <v>0.34315385983777602</v>
      </c>
      <c r="M49" s="6">
        <f t="shared" si="18"/>
        <v>2691680.3351149033</v>
      </c>
      <c r="N49" s="51">
        <f t="shared" si="0"/>
        <v>1.1054260338685362</v>
      </c>
      <c r="O49" s="6">
        <f t="shared" si="21"/>
        <v>5783400</v>
      </c>
      <c r="P49" s="13">
        <f t="shared" si="8"/>
        <v>2.2290908477227738E-2</v>
      </c>
      <c r="Q49" s="13">
        <f t="shared" si="15"/>
        <v>0.72222543466217881</v>
      </c>
      <c r="R49" s="13">
        <f t="shared" si="9"/>
        <v>0.25548365686059343</v>
      </c>
      <c r="S49" s="13">
        <f t="shared" si="10"/>
        <v>0</v>
      </c>
      <c r="T49" s="6">
        <f t="shared" si="16"/>
        <v>48000</v>
      </c>
      <c r="U49" s="6">
        <f t="shared" si="22"/>
        <v>48000</v>
      </c>
      <c r="V49" s="6">
        <f>求节点(信息索引!$AA$4:$AA$163,信息索引!$AB$4:$AB$163,信息索引!$D43)</f>
        <v>1.7157692991888804</v>
      </c>
      <c r="W49" s="6">
        <f t="shared" si="11"/>
        <v>260713.85272213255</v>
      </c>
      <c r="X49" s="51">
        <f t="shared" si="23"/>
        <v>10.324270486630727</v>
      </c>
      <c r="Y49" s="6">
        <f>求节点(信息索引!$K$4:$K$163,信息索引!$L$4:$L$163,信息索引!$D43)</f>
        <v>233.01560906970178</v>
      </c>
      <c r="Z49" s="6">
        <f t="shared" si="19"/>
        <v>309.72811459892182</v>
      </c>
      <c r="AA49" s="6">
        <v>200</v>
      </c>
      <c r="AB49" s="6">
        <f t="shared" si="20"/>
        <v>509.72811459892182</v>
      </c>
      <c r="AC49" s="6">
        <f t="shared" si="24"/>
        <v>8.9707314603477492E-5</v>
      </c>
      <c r="AG49" s="6">
        <v>40</v>
      </c>
      <c r="AH49" s="6">
        <f>求节点($G$10:$G$89,$O$10:$O$89,节奏总纲!BE43)*(1-AH$1)*$K$92</f>
        <v>1296490.9355154927</v>
      </c>
      <c r="AI49" s="6">
        <f>求节点($G$10:$G$89,$O$10:$O$89,节奏总纲!BF43)*(1-AI$1)*$K$92</f>
        <v>1269757.7824657282</v>
      </c>
      <c r="AJ49" s="6">
        <f>求节点($G$10:$G$89,$O$10:$O$89,节奏总纲!BG43)*(1-AJ$1)*$K$92</f>
        <v>1242435.8215856974</v>
      </c>
      <c r="AK49" s="6">
        <f>求节点($G$10:$G$89,$O$10:$O$89,节奏总纲!BH43)*(1-AK$1)*$K$92</f>
        <v>1210018.9246224768</v>
      </c>
      <c r="AL49" s="6">
        <f>求节点($G$10:$G$89,$O$10:$O$89,节奏总纲!BI43)*(1-AL$1)*$K$92</f>
        <v>1166545.7624443918</v>
      </c>
      <c r="AO49" s="6">
        <v>40</v>
      </c>
      <c r="AP49" s="6">
        <f>节奏总纲!D43*3600*24/AH49</f>
        <v>0.99962133517324014</v>
      </c>
      <c r="AQ49" s="6">
        <f>节奏总纲!E43*3600*24/AI49</f>
        <v>0.88859278169492439</v>
      </c>
      <c r="AR49" s="6">
        <f>节奏总纲!F43*3600*24/AJ49</f>
        <v>0.74978907064274869</v>
      </c>
      <c r="AS49" s="6">
        <f>节奏总纲!G43*3600*24/AK49</f>
        <v>0.57130213910966698</v>
      </c>
      <c r="AT49" s="6">
        <f>节奏总纲!H43*3600*24/AL49</f>
        <v>0.33329168260429365</v>
      </c>
    </row>
    <row r="50" spans="1:46" x14ac:dyDescent="0.2">
      <c r="A50" s="8">
        <v>41</v>
      </c>
      <c r="B50" s="8">
        <f t="shared" si="17"/>
        <v>41</v>
      </c>
      <c r="C50" s="8">
        <v>41</v>
      </c>
      <c r="D50" s="8">
        <f>'[1]功能-城建'!$BI46</f>
        <v>41</v>
      </c>
      <c r="F50" s="6">
        <v>120000</v>
      </c>
      <c r="G50" s="6">
        <v>41</v>
      </c>
      <c r="H50" s="6">
        <f>[5]玩家城池攻打!$D60</f>
        <v>2588480</v>
      </c>
      <c r="I50" s="6">
        <f t="shared" si="13"/>
        <v>60000</v>
      </c>
      <c r="J50" s="6">
        <f t="shared" si="14"/>
        <v>2064000</v>
      </c>
      <c r="K50" s="6">
        <f>求节点($J$94:$J$173,$K$94:$K$173,INDEX($A$10:$A$89,MATCH(G50,$C$10:$C$89,1)))</f>
        <v>0</v>
      </c>
      <c r="L50" s="6">
        <f>求节点(信息索引!$T$4:$T$163,信息索引!$U$4:$U$163,信息索引!$D44)</f>
        <v>0.34089097209969393</v>
      </c>
      <c r="M50" s="6">
        <f t="shared" si="18"/>
        <v>2848052.4247397501</v>
      </c>
      <c r="N50" s="51">
        <f t="shared" si="0"/>
        <v>1.1002798649167658</v>
      </c>
      <c r="O50" s="6">
        <f t="shared" si="21"/>
        <v>6710100</v>
      </c>
      <c r="P50" s="13">
        <f t="shared" si="8"/>
        <v>2.1067027937690681E-2</v>
      </c>
      <c r="Q50" s="13">
        <f t="shared" si="15"/>
        <v>0.72470576105655937</v>
      </c>
      <c r="R50" s="13">
        <f t="shared" si="9"/>
        <v>0.2542272110057498</v>
      </c>
      <c r="S50" s="13">
        <f t="shared" si="10"/>
        <v>0</v>
      </c>
      <c r="T50" s="6">
        <f t="shared" si="16"/>
        <v>48000</v>
      </c>
      <c r="U50" s="6">
        <f t="shared" si="22"/>
        <v>49200</v>
      </c>
      <c r="V50" s="6">
        <f>求节点(信息索引!$AA$4:$AA$163,信息索引!$AB$4:$AB$163,信息索引!$D44)</f>
        <v>1.7044548604984699</v>
      </c>
      <c r="W50" s="6">
        <f t="shared" si="11"/>
        <v>262873.0124404513</v>
      </c>
      <c r="X50" s="51">
        <f t="shared" si="23"/>
        <v>10.834327945265663</v>
      </c>
      <c r="Y50" s="6">
        <f>求节点(信息索引!$K$4:$K$163,信息索引!$L$4:$L$163,信息索引!$D44)</f>
        <v>241.33560525338706</v>
      </c>
      <c r="Z50" s="6">
        <f t="shared" si="19"/>
        <v>325.02983835796994</v>
      </c>
      <c r="AA50" s="6">
        <v>200</v>
      </c>
      <c r="AB50" s="6">
        <f t="shared" si="20"/>
        <v>525.02983835796999</v>
      </c>
      <c r="AC50" s="6">
        <f t="shared" si="24"/>
        <v>8.4781941700462496E-5</v>
      </c>
      <c r="AG50" s="6">
        <v>41</v>
      </c>
      <c r="AH50" s="6">
        <f>求节点($G$10:$G$89,$O$10:$O$89,节奏总纲!BE44)*(1-AH$1)*$K$92</f>
        <v>1395692.3913122604</v>
      </c>
      <c r="AI50" s="6">
        <f>求节点($G$10:$G$89,$O$10:$O$89,节奏总纲!BF44)*(1-AI$1)*$K$92</f>
        <v>1367543.2811760292</v>
      </c>
      <c r="AJ50" s="6">
        <f>求节点($G$10:$G$89,$O$10:$O$89,节奏总纲!BG44)*(1-AJ$1)*$K$92</f>
        <v>1339172.2543997183</v>
      </c>
      <c r="AK50" s="6">
        <f>求节点($G$10:$G$89,$O$10:$O$89,节奏总纲!BH44)*(1-AK$1)*$K$92</f>
        <v>1305019.5214684207</v>
      </c>
      <c r="AL50" s="6">
        <f>求节点($G$10:$G$89,$O$10:$O$89,节奏总纲!BI44)*(1-AL$1)*$K$92</f>
        <v>1259977.5606769549</v>
      </c>
      <c r="AO50" s="6">
        <v>41</v>
      </c>
      <c r="AP50" s="6">
        <f>节奏总纲!D44*3600*24/AH50</f>
        <v>0.99966127442907038</v>
      </c>
      <c r="AQ50" s="6">
        <f>节奏总纲!E44*3600*24/AI50</f>
        <v>0.8886273059675357</v>
      </c>
      <c r="AR50" s="6">
        <f>节奏总纲!F44*3600*24/AJ50</f>
        <v>0.7498210687459651</v>
      </c>
      <c r="AS50" s="6">
        <f>节奏总纲!G44*3600*24/AK50</f>
        <v>0.57133656659535093</v>
      </c>
      <c r="AT50" s="6">
        <f>节奏总纲!H44*3600*24/AL50</f>
        <v>0.33330840415286977</v>
      </c>
    </row>
    <row r="51" spans="1:46" x14ac:dyDescent="0.2">
      <c r="A51" s="8">
        <v>42</v>
      </c>
      <c r="B51" s="8">
        <f t="shared" si="17"/>
        <v>42</v>
      </c>
      <c r="C51" s="8">
        <v>42</v>
      </c>
      <c r="D51" s="8">
        <f>'[1]功能-城建'!$BI47</f>
        <v>42</v>
      </c>
      <c r="F51" s="6">
        <v>120000</v>
      </c>
      <c r="G51" s="6">
        <v>42</v>
      </c>
      <c r="H51" s="6">
        <f>[5]玩家城池攻打!$D61</f>
        <v>2748598</v>
      </c>
      <c r="I51" s="6">
        <f t="shared" si="13"/>
        <v>60000</v>
      </c>
      <c r="J51" s="6">
        <f t="shared" si="14"/>
        <v>2184000</v>
      </c>
      <c r="K51" s="6">
        <f>求节点($J$94:$J$173,$K$94:$K$173,INDEX($A$10:$A$89,MATCH(G51,$C$10:$C$89,1)))</f>
        <v>0</v>
      </c>
      <c r="L51" s="6">
        <f>求节点(信息索引!$T$4:$T$163,信息索引!$U$4:$U$163,信息索引!$D45)</f>
        <v>0.33862702652899268</v>
      </c>
      <c r="M51" s="6">
        <f t="shared" si="18"/>
        <v>3003879.0475310595</v>
      </c>
      <c r="N51" s="51">
        <f t="shared" si="0"/>
        <v>1.0928768221220635</v>
      </c>
      <c r="O51" s="6">
        <f t="shared" si="21"/>
        <v>7784100</v>
      </c>
      <c r="P51" s="13">
        <f t="shared" si="8"/>
        <v>1.9974173077745939E-2</v>
      </c>
      <c r="Q51" s="13">
        <f t="shared" si="15"/>
        <v>0.72705990002995213</v>
      </c>
      <c r="R51" s="13">
        <f t="shared" si="9"/>
        <v>0.25296592689230196</v>
      </c>
      <c r="S51" s="13">
        <f t="shared" si="10"/>
        <v>0</v>
      </c>
      <c r="T51" s="6">
        <f t="shared" si="16"/>
        <v>48000</v>
      </c>
      <c r="U51" s="6">
        <f t="shared" si="22"/>
        <v>50400</v>
      </c>
      <c r="V51" s="6">
        <f>求节点(信息索引!$AA$4:$AA$163,信息索引!$AB$4:$AB$163,信息索引!$D45)</f>
        <v>1.6931351326449637</v>
      </c>
      <c r="W51" s="6">
        <f t="shared" si="11"/>
        <v>265004.49705226446</v>
      </c>
      <c r="X51" s="51">
        <f t="shared" si="23"/>
        <v>11.335200273747171</v>
      </c>
      <c r="Y51" s="6">
        <f>求节点(信息索引!$K$4:$K$163,信息索引!$L$4:$L$163,信息索引!$D45)</f>
        <v>250.16988205383984</v>
      </c>
      <c r="Z51" s="6">
        <f t="shared" si="19"/>
        <v>340.05600821241512</v>
      </c>
      <c r="AA51" s="6">
        <v>200</v>
      </c>
      <c r="AB51" s="6">
        <f t="shared" si="20"/>
        <v>540.05600821241512</v>
      </c>
      <c r="AC51" s="6">
        <f t="shared" si="24"/>
        <v>8.0383867264099504E-5</v>
      </c>
      <c r="AG51" s="6">
        <v>42</v>
      </c>
      <c r="AH51" s="6">
        <f>求节点($G$10:$G$89,$O$10:$O$89,节奏总纲!BE45)*(1-AH$1)*$K$92</f>
        <v>1502013.1712149892</v>
      </c>
      <c r="AI51" s="6">
        <f>求节点($G$10:$G$89,$O$10:$O$89,节奏总纲!BF45)*(1-AI$1)*$K$92</f>
        <v>1476102.6188804004</v>
      </c>
      <c r="AJ51" s="6">
        <f>求节点($G$10:$G$89,$O$10:$O$89,节奏总纲!BG45)*(1-AJ$1)*$K$92</f>
        <v>1445775.185301177</v>
      </c>
      <c r="AK51" s="6">
        <f>求节点($G$10:$G$89,$O$10:$O$89,节奏总纲!BH45)*(1-AK$1)*$K$92</f>
        <v>1409650.1399489925</v>
      </c>
      <c r="AL51" s="6">
        <f>求节点($G$10:$G$89,$O$10:$O$89,节奏总纲!BI45)*(1-AL$1)*$K$92</f>
        <v>1360566.4936349571</v>
      </c>
      <c r="AO51" s="6">
        <v>42</v>
      </c>
      <c r="AP51" s="6">
        <f>节奏总纲!D45*3600*24/AH51</f>
        <v>0.99969869420870516</v>
      </c>
      <c r="AQ51" s="6">
        <f>节奏总纲!E45*3600*24/AI51</f>
        <v>0.8886667692189566</v>
      </c>
      <c r="AR51" s="6">
        <f>节奏总纲!F45*3600*24/AJ51</f>
        <v>0.74985846244728882</v>
      </c>
      <c r="AS51" s="6">
        <f>节奏总纲!G45*3600*24/AK51</f>
        <v>0.5713737658761191</v>
      </c>
      <c r="AT51" s="6">
        <f>节奏总纲!H45*3600*24/AL51</f>
        <v>0.33329595070708351</v>
      </c>
    </row>
    <row r="52" spans="1:46" x14ac:dyDescent="0.2">
      <c r="A52" s="8">
        <v>43</v>
      </c>
      <c r="B52" s="8">
        <f t="shared" si="17"/>
        <v>43</v>
      </c>
      <c r="C52" s="8">
        <v>43</v>
      </c>
      <c r="D52" s="8">
        <f>'[1]功能-城建'!$BI48</f>
        <v>43</v>
      </c>
      <c r="F52" s="6">
        <v>120000</v>
      </c>
      <c r="G52" s="6">
        <v>43</v>
      </c>
      <c r="H52" s="6">
        <f>[5]玩家城池攻打!$D62</f>
        <v>2917659</v>
      </c>
      <c r="I52" s="6">
        <f t="shared" si="13"/>
        <v>60000</v>
      </c>
      <c r="J52" s="6">
        <f t="shared" si="14"/>
        <v>2304000</v>
      </c>
      <c r="K52" s="6">
        <f>求节点($J$94:$J$173,$K$94:$K$173,INDEX($A$10:$A$89,MATCH(G52,$C$10:$C$89,1)))</f>
        <v>0</v>
      </c>
      <c r="L52" s="6">
        <f>求节点(信息索引!$T$4:$T$163,信息索引!$U$4:$U$163,信息索引!$D46)</f>
        <v>0.33639396823332046</v>
      </c>
      <c r="M52" s="6">
        <f t="shared" si="18"/>
        <v>3159235.3409035695</v>
      </c>
      <c r="N52" s="51">
        <f t="shared" si="0"/>
        <v>1.0827980037775387</v>
      </c>
      <c r="O52" s="6">
        <f t="shared" si="21"/>
        <v>9028500</v>
      </c>
      <c r="P52" s="13">
        <f t="shared" si="8"/>
        <v>1.8991937454979048E-2</v>
      </c>
      <c r="Q52" s="13">
        <f t="shared" si="15"/>
        <v>0.72929039827119546</v>
      </c>
      <c r="R52" s="13">
        <f t="shared" si="9"/>
        <v>0.25171766427382558</v>
      </c>
      <c r="S52" s="13">
        <f t="shared" si="10"/>
        <v>0</v>
      </c>
      <c r="T52" s="6">
        <f t="shared" si="16"/>
        <v>48000</v>
      </c>
      <c r="U52" s="6">
        <f t="shared" si="22"/>
        <v>51600</v>
      </c>
      <c r="V52" s="6">
        <f>求节点(信息索引!$AA$4:$AA$163,信息索引!$AB$4:$AB$163,信息索引!$D46)</f>
        <v>1.6819698411666029</v>
      </c>
      <c r="W52" s="6">
        <f t="shared" si="11"/>
        <v>267124.19618019363</v>
      </c>
      <c r="X52" s="51">
        <f t="shared" si="23"/>
        <v>11.826840795704063</v>
      </c>
      <c r="Y52" s="6">
        <f>求节点(信息索引!$K$4:$K$163,信息索引!$L$4:$L$163,信息索引!$D46)</f>
        <v>263.21765332243888</v>
      </c>
      <c r="Z52" s="6">
        <f t="shared" si="19"/>
        <v>354.80522387112188</v>
      </c>
      <c r="AA52" s="6">
        <v>200</v>
      </c>
      <c r="AB52" s="6">
        <f t="shared" si="20"/>
        <v>554.80522387112183</v>
      </c>
      <c r="AC52" s="6">
        <f t="shared" si="24"/>
        <v>7.6430967806622994E-5</v>
      </c>
      <c r="AG52" s="6">
        <v>43</v>
      </c>
      <c r="AH52" s="6">
        <f>求节点($G$10:$G$89,$O$10:$O$89,节奏总纲!BE46)*(1-AH$1)*$K$92</f>
        <v>1615951.3517977435</v>
      </c>
      <c r="AI52" s="6">
        <f>求节点($G$10:$G$89,$O$10:$O$89,节奏总纲!BF46)*(1-AI$1)*$K$92</f>
        <v>1588444.4454912052</v>
      </c>
      <c r="AJ52" s="6">
        <f>求节点($G$10:$G$89,$O$10:$O$89,节奏总纲!BG46)*(1-AJ$1)*$K$92</f>
        <v>1556491.3534084368</v>
      </c>
      <c r="AK52" s="6">
        <f>求节点($G$10:$G$89,$O$10:$O$89,节奏总纲!BH46)*(1-AK$1)*$K$92</f>
        <v>1515224.3949146937</v>
      </c>
      <c r="AL52" s="6">
        <f>求节点($G$10:$G$89,$O$10:$O$89,节奏总纲!BI46)*(1-AL$1)*$K$92</f>
        <v>1461946.5943283373</v>
      </c>
      <c r="AO52" s="6">
        <v>43</v>
      </c>
      <c r="AP52" s="6">
        <f>节奏总纲!D46*3600*24/AH52</f>
        <v>0.99974175287562528</v>
      </c>
      <c r="AQ52" s="6">
        <f>节奏总纲!E46*3600*24/AI52</f>
        <v>0.88870192819432603</v>
      </c>
      <c r="AR52" s="6">
        <f>节奏总纲!F46*3600*24/AJ52</f>
        <v>0.74990673040507383</v>
      </c>
      <c r="AS52" s="6">
        <f>节奏总纲!G46*3600*24/AK52</f>
        <v>0.57137721207381698</v>
      </c>
      <c r="AT52" s="6">
        <f>节奏总纲!H46*3600*24/AL52</f>
        <v>0.33328513329549614</v>
      </c>
    </row>
    <row r="53" spans="1:46" x14ac:dyDescent="0.2">
      <c r="A53" s="8">
        <v>44</v>
      </c>
      <c r="B53" s="8">
        <f t="shared" si="17"/>
        <v>44</v>
      </c>
      <c r="C53" s="8">
        <v>44</v>
      </c>
      <c r="D53" s="8">
        <f>'[1]功能-城建'!$BI49</f>
        <v>44</v>
      </c>
      <c r="F53" s="6">
        <v>120000</v>
      </c>
      <c r="G53" s="6">
        <v>44</v>
      </c>
      <c r="H53" s="6">
        <f>[5]玩家城池攻打!$D63</f>
        <v>3088098</v>
      </c>
      <c r="I53" s="6">
        <f t="shared" si="13"/>
        <v>60000</v>
      </c>
      <c r="J53" s="6">
        <f t="shared" si="14"/>
        <v>2424000</v>
      </c>
      <c r="K53" s="6">
        <f>求节点($J$94:$J$173,$K$94:$K$173,INDEX($A$10:$A$89,MATCH(G53,$C$10:$C$89,1)))</f>
        <v>0</v>
      </c>
      <c r="L53" s="6">
        <f>求节点(信息索引!$T$4:$T$163,信息索引!$U$4:$U$163,信息索引!$D47)</f>
        <v>0.33415570455415861</v>
      </c>
      <c r="M53" s="6">
        <f t="shared" si="18"/>
        <v>3314042.7701125299</v>
      </c>
      <c r="N53" s="51">
        <f t="shared" si="0"/>
        <v>1.0731663211829838</v>
      </c>
      <c r="O53" s="6">
        <f t="shared" si="21"/>
        <v>10470600</v>
      </c>
      <c r="P53" s="13">
        <f t="shared" si="8"/>
        <v>1.8104775394302674E-2</v>
      </c>
      <c r="Q53" s="13">
        <f t="shared" si="15"/>
        <v>0.731432925929828</v>
      </c>
      <c r="R53" s="13">
        <f t="shared" si="9"/>
        <v>0.25046229867586939</v>
      </c>
      <c r="S53" s="13">
        <f t="shared" si="10"/>
        <v>0</v>
      </c>
      <c r="T53" s="6">
        <f t="shared" si="16"/>
        <v>48000</v>
      </c>
      <c r="U53" s="6">
        <f t="shared" si="22"/>
        <v>52800</v>
      </c>
      <c r="V53" s="6">
        <f>求节点(信息索引!$AA$4:$AA$163,信息索引!$AB$4:$AB$163,信息索引!$D47)</f>
        <v>1.6707785227707932</v>
      </c>
      <c r="W53" s="6">
        <f t="shared" si="11"/>
        <v>269214.47509529593</v>
      </c>
      <c r="X53" s="51">
        <f t="shared" si="23"/>
        <v>12.310046734817778</v>
      </c>
      <c r="Y53" s="6">
        <f>求节点(信息索引!$K$4:$K$163,信息索引!$L$4:$L$163,信息索引!$D47)</f>
        <v>272.47991080267172</v>
      </c>
      <c r="Z53" s="6">
        <f t="shared" si="19"/>
        <v>369.30140204453335</v>
      </c>
      <c r="AA53" s="6">
        <v>200</v>
      </c>
      <c r="AB53" s="6">
        <f t="shared" si="20"/>
        <v>569.30140204453335</v>
      </c>
      <c r="AC53" s="6">
        <f t="shared" si="24"/>
        <v>7.2860681464876611E-5</v>
      </c>
      <c r="AG53" s="6">
        <v>44</v>
      </c>
      <c r="AH53" s="6">
        <f>求节点($G$10:$G$89,$O$10:$O$89,节奏总纲!BE47)*(1-AH$1)*$K$92</f>
        <v>1738067.2701160074</v>
      </c>
      <c r="AI53" s="6">
        <f>求节点($G$10:$G$89,$O$10:$O$89,节奏总纲!BF47)*(1-AI$1)*$K$92</f>
        <v>1708438.7599842702</v>
      </c>
      <c r="AJ53" s="6">
        <f>求节点($G$10:$G$89,$O$10:$O$89,节奏总纲!BG47)*(1-AJ$1)*$K$92</f>
        <v>1672935.6203554289</v>
      </c>
      <c r="AK53" s="6">
        <f>求节点($G$10:$G$89,$O$10:$O$89,节奏总纲!BH47)*(1-AK$1)*$K$92</f>
        <v>1628328.3250330323</v>
      </c>
      <c r="AL53" s="6">
        <f>求节点($G$10:$G$89,$O$10:$O$89,节奏总纲!BI47)*(1-AL$1)*$K$92</f>
        <v>1569333.4235823816</v>
      </c>
      <c r="AO53" s="6">
        <v>44</v>
      </c>
      <c r="AP53" s="6">
        <f>节奏总纲!D47*3600*24/AH53</f>
        <v>0.99978163430720768</v>
      </c>
      <c r="AQ53" s="6">
        <f>节奏总纲!E47*3600*24/AI53</f>
        <v>0.88875971392843467</v>
      </c>
      <c r="AR53" s="6">
        <f>节奏总纲!F47*3600*24/AJ53</f>
        <v>0.74994550299485863</v>
      </c>
      <c r="AS53" s="6">
        <f>节奏总纲!G47*3600*24/AK53</f>
        <v>0.57135775351480655</v>
      </c>
      <c r="AT53" s="6">
        <f>节奏总纲!H47*3600*24/AL53</f>
        <v>0.33329055548795561</v>
      </c>
    </row>
    <row r="54" spans="1:46" x14ac:dyDescent="0.2">
      <c r="A54" s="8">
        <v>45</v>
      </c>
      <c r="B54" s="8">
        <f t="shared" si="17"/>
        <v>45</v>
      </c>
      <c r="C54" s="8">
        <v>45</v>
      </c>
      <c r="D54" s="8">
        <f>'[1]功能-城建'!$BI50</f>
        <v>45</v>
      </c>
      <c r="F54" s="6">
        <v>120000</v>
      </c>
      <c r="G54" s="6">
        <v>45</v>
      </c>
      <c r="H54" s="6">
        <f>[5]玩家城池攻打!$D64</f>
        <v>3237512</v>
      </c>
      <c r="I54" s="6">
        <f t="shared" si="13"/>
        <v>60000</v>
      </c>
      <c r="J54" s="6">
        <f t="shared" si="14"/>
        <v>2544000</v>
      </c>
      <c r="K54" s="6">
        <f>求节点($J$94:$J$173,$K$94:$K$173,INDEX($A$10:$A$89,MATCH(G54,$C$10:$C$89,1)))</f>
        <v>0</v>
      </c>
      <c r="L54" s="6">
        <f>求节点(信息索引!$T$4:$T$163,信息索引!$U$4:$U$163,信息索引!$D48)</f>
        <v>0.33191229282389983</v>
      </c>
      <c r="M54" s="6">
        <f t="shared" si="18"/>
        <v>3468299.6105134352</v>
      </c>
      <c r="N54" s="51">
        <f t="shared" si="0"/>
        <v>1.0712854841969497</v>
      </c>
      <c r="O54" s="6">
        <f t="shared" si="21"/>
        <v>12141300</v>
      </c>
      <c r="P54" s="13">
        <f t="shared" si="8"/>
        <v>1.7299543504869754E-2</v>
      </c>
      <c r="Q54" s="13">
        <f t="shared" si="15"/>
        <v>0.73350064460647757</v>
      </c>
      <c r="R54" s="13">
        <f t="shared" si="9"/>
        <v>0.24919981188865262</v>
      </c>
      <c r="S54" s="13">
        <f t="shared" si="10"/>
        <v>0</v>
      </c>
      <c r="T54" s="6">
        <f t="shared" si="16"/>
        <v>48000</v>
      </c>
      <c r="U54" s="6">
        <f t="shared" si="22"/>
        <v>54000</v>
      </c>
      <c r="V54" s="6">
        <f>求节点(信息索引!$AA$4:$AA$163,信息索引!$AB$4:$AB$163,信息索引!$D48)</f>
        <v>1.6595614641194993</v>
      </c>
      <c r="W54" s="6">
        <f t="shared" si="11"/>
        <v>271275.26934018894</v>
      </c>
      <c r="X54" s="51">
        <f t="shared" si="23"/>
        <v>12.7851669595582</v>
      </c>
      <c r="Y54" s="6">
        <f>求节点(信息索引!$K$4:$K$163,信息索引!$L$4:$L$163,信息索引!$D48)</f>
        <v>280.7213291807783</v>
      </c>
      <c r="Z54" s="6">
        <f t="shared" si="19"/>
        <v>383.55500878674599</v>
      </c>
      <c r="AA54" s="6">
        <v>200</v>
      </c>
      <c r="AB54" s="6">
        <f t="shared" si="20"/>
        <v>583.55500878674593</v>
      </c>
      <c r="AC54" s="6">
        <f t="shared" si="24"/>
        <v>6.9620114104963651E-5</v>
      </c>
      <c r="AG54" s="6">
        <v>45</v>
      </c>
      <c r="AH54" s="6">
        <f>求节点($G$10:$G$89,$O$10:$O$89,节奏总纲!BE48)*(1-AH$1)*$K$92</f>
        <v>1868905.7107352919</v>
      </c>
      <c r="AI54" s="6">
        <f>求节点($G$10:$G$89,$O$10:$O$89,节奏总纲!BF48)*(1-AI$1)*$K$92</f>
        <v>1837255.4473960693</v>
      </c>
      <c r="AJ54" s="6">
        <f>求节点($G$10:$G$89,$O$10:$O$89,节奏总纲!BG48)*(1-AJ$1)*$K$92</f>
        <v>1797795.6873935037</v>
      </c>
      <c r="AK54" s="6">
        <f>求节点($G$10:$G$89,$O$10:$O$89,节奏总纲!BH48)*(1-AK$1)*$K$92</f>
        <v>1750058.8543991488</v>
      </c>
      <c r="AL54" s="6">
        <f>求节点($G$10:$G$89,$O$10:$O$89,节奏总纲!BI48)*(1-AL$1)*$K$92</f>
        <v>1684735.3136438725</v>
      </c>
      <c r="AO54" s="6">
        <v>45</v>
      </c>
      <c r="AP54" s="6">
        <f>节奏总纲!D48*3600*24/AH54</f>
        <v>0.99984114655489553</v>
      </c>
      <c r="AQ54" s="6">
        <f>节奏总纲!E48*3600*24/AI54</f>
        <v>0.88881339698810924</v>
      </c>
      <c r="AR54" s="6">
        <f>节奏总纲!F48*3600*24/AJ54</f>
        <v>0.74991906995131685</v>
      </c>
      <c r="AS54" s="6">
        <f>节奏总纲!G48*3600*24/AK54</f>
        <v>0.57134797591724451</v>
      </c>
      <c r="AT54" s="6">
        <f>节奏总纲!H48*3600*24/AL54</f>
        <v>0.33329683805771898</v>
      </c>
    </row>
    <row r="55" spans="1:46" x14ac:dyDescent="0.2">
      <c r="A55" s="8">
        <v>46</v>
      </c>
      <c r="B55" s="8">
        <f t="shared" si="17"/>
        <v>46</v>
      </c>
      <c r="C55" s="8">
        <v>46</v>
      </c>
      <c r="D55" s="8">
        <f>'[1]功能-城建'!$BI51</f>
        <v>46</v>
      </c>
      <c r="F55" s="6">
        <v>120000</v>
      </c>
      <c r="G55" s="6">
        <v>46</v>
      </c>
      <c r="H55" s="6">
        <f>[5]玩家城池攻打!$D65</f>
        <v>3388898</v>
      </c>
      <c r="I55" s="6">
        <f t="shared" si="13"/>
        <v>60000</v>
      </c>
      <c r="J55" s="6">
        <f t="shared" si="14"/>
        <v>2664000</v>
      </c>
      <c r="K55" s="6">
        <f>求节点($J$94:$J$173,$K$94:$K$173,INDEX($A$10:$A$89,MATCH(G55,$C$10:$C$89,1)))</f>
        <v>0</v>
      </c>
      <c r="L55" s="6">
        <f>求节点(信息索引!$T$4:$T$163,信息索引!$U$4:$U$163,信息索引!$D49)</f>
        <v>0.32966380254658473</v>
      </c>
      <c r="M55" s="6">
        <f t="shared" si="18"/>
        <v>3622004.1981368968</v>
      </c>
      <c r="N55" s="51">
        <f t="shared" si="0"/>
        <v>1.068785250584968</v>
      </c>
      <c r="O55" s="6">
        <f t="shared" si="21"/>
        <v>14077200</v>
      </c>
      <c r="P55" s="13">
        <f t="shared" si="8"/>
        <v>1.6565414261767858E-2</v>
      </c>
      <c r="Q55" s="13">
        <f t="shared" si="15"/>
        <v>0.73550439322249284</v>
      </c>
      <c r="R55" s="13">
        <f t="shared" si="9"/>
        <v>0.24793019251573931</v>
      </c>
      <c r="S55" s="13">
        <f t="shared" si="10"/>
        <v>0</v>
      </c>
      <c r="T55" s="6">
        <f t="shared" si="16"/>
        <v>48000</v>
      </c>
      <c r="U55" s="6">
        <f t="shared" si="22"/>
        <v>55200</v>
      </c>
      <c r="V55" s="6">
        <f>求节点(信息索引!$AA$4:$AA$163,信息索引!$AB$4:$AB$163,信息索引!$D49)</f>
        <v>1.6483190127329237</v>
      </c>
      <c r="W55" s="6">
        <f t="shared" si="11"/>
        <v>273306.52211403777</v>
      </c>
      <c r="X55" s="51">
        <f t="shared" si="23"/>
        <v>13.252534810075288</v>
      </c>
      <c r="Y55" s="6">
        <f>求节点(信息索引!$K$4:$K$163,信息索引!$L$4:$L$163,信息索引!$D49)</f>
        <v>288.76561204006731</v>
      </c>
      <c r="Z55" s="6">
        <f t="shared" si="19"/>
        <v>397.57604430225859</v>
      </c>
      <c r="AA55" s="6">
        <v>200</v>
      </c>
      <c r="AB55" s="6">
        <f t="shared" si="20"/>
        <v>597.57604430225865</v>
      </c>
      <c r="AC55" s="6">
        <f t="shared" si="24"/>
        <v>6.6665691541260887E-5</v>
      </c>
      <c r="AG55" s="6">
        <v>46</v>
      </c>
      <c r="AH55" s="6">
        <f>求节点($G$10:$G$89,$O$10:$O$89,节奏总纲!BE49)*(1-AH$1)*$K$92</f>
        <v>2009123.061983977</v>
      </c>
      <c r="AI55" s="6">
        <f>求节点($G$10:$G$89,$O$10:$O$89,节奏总纲!BF49)*(1-AI$1)*$K$92</f>
        <v>1974337.3316467153</v>
      </c>
      <c r="AJ55" s="6">
        <f>求节点($G$10:$G$89,$O$10:$O$89,节奏总纲!BG49)*(1-AJ$1)*$K$92</f>
        <v>1930715.6206828132</v>
      </c>
      <c r="AK55" s="6">
        <f>求节点($G$10:$G$89,$O$10:$O$89,节奏总纲!BH49)*(1-AK$1)*$K$92</f>
        <v>1878976.0433102169</v>
      </c>
      <c r="AL55" s="6">
        <f>求节点($G$10:$G$89,$O$10:$O$89,节奏总纲!BI49)*(1-AL$1)*$K$92</f>
        <v>1802762.6016225722</v>
      </c>
      <c r="AO55" s="6">
        <v>46</v>
      </c>
      <c r="AP55" s="6">
        <f>节奏总纲!D49*3600*24/AH55</f>
        <v>0.99990220587094858</v>
      </c>
      <c r="AQ55" s="6">
        <f>节奏总纲!E49*3600*24/AI55</f>
        <v>0.88880321556552611</v>
      </c>
      <c r="AR55" s="6">
        <f>节奏总纲!F49*3600*24/AJ55</f>
        <v>0.74989468765301825</v>
      </c>
      <c r="AS55" s="6">
        <f>节奏总纲!G49*3600*24/AK55</f>
        <v>0.5713592618699791</v>
      </c>
      <c r="AT55" s="6">
        <f>节奏总纲!H49*3600*24/AL55</f>
        <v>0.33330508409648107</v>
      </c>
    </row>
    <row r="56" spans="1:46" x14ac:dyDescent="0.2">
      <c r="A56" s="8">
        <v>47</v>
      </c>
      <c r="B56" s="8">
        <f t="shared" si="17"/>
        <v>47</v>
      </c>
      <c r="C56" s="8">
        <v>47</v>
      </c>
      <c r="D56" s="8">
        <f>'[1]功能-城建'!$BI52</f>
        <v>47</v>
      </c>
      <c r="F56" s="6">
        <v>120000</v>
      </c>
      <c r="G56" s="6">
        <v>47</v>
      </c>
      <c r="H56" s="6">
        <f>[5]玩家城池攻打!$D66</f>
        <v>3478964</v>
      </c>
      <c r="I56" s="6">
        <f t="shared" si="13"/>
        <v>60000</v>
      </c>
      <c r="J56" s="6">
        <f t="shared" si="14"/>
        <v>2784000</v>
      </c>
      <c r="K56" s="6">
        <f>求节点($J$94:$J$173,$K$94:$K$173,INDEX($A$10:$A$89,MATCH(G56,$C$10:$C$89,1)))</f>
        <v>0</v>
      </c>
      <c r="L56" s="6">
        <f>求节点(信息索引!$T$4:$T$163,信息索引!$U$4:$U$163,信息索引!$D50)</f>
        <v>0.32741031259375558</v>
      </c>
      <c r="M56" s="6">
        <f t="shared" si="18"/>
        <v>3775154.9290166409</v>
      </c>
      <c r="N56" s="51">
        <f t="shared" si="0"/>
        <v>1.0851376815099669</v>
      </c>
      <c r="O56" s="6">
        <f t="shared" si="21"/>
        <v>16319700</v>
      </c>
      <c r="P56" s="13">
        <f t="shared" si="8"/>
        <v>1.5893387457777502E-2</v>
      </c>
      <c r="Q56" s="13">
        <f t="shared" si="15"/>
        <v>0.73745317804087618</v>
      </c>
      <c r="R56" s="13">
        <f t="shared" si="9"/>
        <v>0.24665343450134636</v>
      </c>
      <c r="S56" s="13">
        <f t="shared" si="10"/>
        <v>0</v>
      </c>
      <c r="T56" s="6">
        <f t="shared" si="16"/>
        <v>48000</v>
      </c>
      <c r="U56" s="6">
        <f t="shared" si="22"/>
        <v>56400</v>
      </c>
      <c r="V56" s="6">
        <f>求节点(信息索引!$AA$4:$AA$163,信息索引!$AB$4:$AB$163,信息索引!$D50)</f>
        <v>1.6370515629687781</v>
      </c>
      <c r="W56" s="6">
        <f t="shared" si="11"/>
        <v>275308.1831739404</v>
      </c>
      <c r="X56" s="51">
        <f t="shared" si="23"/>
        <v>13.712469006529634</v>
      </c>
      <c r="Y56" s="6">
        <f>求节点(信息索引!$K$4:$K$163,信息索引!$L$4:$L$163,信息索引!$D50)</f>
        <v>298.17894431825158</v>
      </c>
      <c r="Z56" s="6">
        <f t="shared" si="19"/>
        <v>411.37407019588898</v>
      </c>
      <c r="AA56" s="6">
        <v>200</v>
      </c>
      <c r="AB56" s="6">
        <f t="shared" si="20"/>
        <v>611.37407019588898</v>
      </c>
      <c r="AC56" s="6">
        <f t="shared" si="24"/>
        <v>6.3961193427641166E-5</v>
      </c>
      <c r="AD56" s="55">
        <v>12</v>
      </c>
      <c r="AG56" s="6">
        <v>47</v>
      </c>
      <c r="AH56" s="6">
        <f>求节点($G$10:$G$89,$O$10:$O$89,节奏总纲!BE50)*(1-AH$1)*$K$92</f>
        <v>2159507.0196129838</v>
      </c>
      <c r="AI56" s="6">
        <f>求节点($G$10:$G$89,$O$10:$O$89,节奏总纲!BF50)*(1-AI$1)*$K$92</f>
        <v>2121479.160191725</v>
      </c>
      <c r="AJ56" s="6">
        <f>求节点($G$10:$G$89,$O$10:$O$89,节奏总纲!BG50)*(1-AJ$1)*$K$92</f>
        <v>2073502.0291313322</v>
      </c>
      <c r="AK56" s="6">
        <f>求节点($G$10:$G$89,$O$10:$O$89,节奏总纲!BH50)*(1-AK$1)*$K$92</f>
        <v>2016576.4458456985</v>
      </c>
      <c r="AL56" s="6">
        <f>求节点($G$10:$G$89,$O$10:$O$89,节奏总纲!BI50)*(1-AL$1)*$K$92</f>
        <v>1929241.8653307066</v>
      </c>
      <c r="AO56" s="6">
        <v>47</v>
      </c>
      <c r="AP56" s="6">
        <f>节奏总纲!D50*3600*24/AH56</f>
        <v>0.99991127874763841</v>
      </c>
      <c r="AQ56" s="6">
        <f>节奏总纲!E50*3600*24/AI56</f>
        <v>0.88877339211232331</v>
      </c>
      <c r="AR56" s="6">
        <f>节奏总纲!F50*3600*24/AJ56</f>
        <v>0.74990186458359931</v>
      </c>
      <c r="AS56" s="6">
        <f>节奏总纲!G50*3600*24/AK56</f>
        <v>0.57136971593190933</v>
      </c>
      <c r="AT56" s="6">
        <f>节奏总纲!H50*3600*24/AL56</f>
        <v>0.33331442016343871</v>
      </c>
    </row>
    <row r="57" spans="1:46" x14ac:dyDescent="0.2">
      <c r="A57" s="8">
        <v>48</v>
      </c>
      <c r="B57" s="8">
        <f t="shared" si="17"/>
        <v>48</v>
      </c>
      <c r="C57" s="8">
        <v>48</v>
      </c>
      <c r="D57" s="8">
        <f>'[1]功能-城建'!$BI53</f>
        <v>48</v>
      </c>
      <c r="F57" s="6">
        <v>120000</v>
      </c>
      <c r="G57" s="6">
        <v>48</v>
      </c>
      <c r="H57" s="6">
        <f>[5]玩家城池攻打!$D67</f>
        <v>3666024</v>
      </c>
      <c r="I57" s="6">
        <f t="shared" si="13"/>
        <v>60000</v>
      </c>
      <c r="J57" s="6">
        <f t="shared" si="14"/>
        <v>2904000</v>
      </c>
      <c r="K57" s="6">
        <f>求节点($J$94:$J$173,$K$94:$K$173,INDEX($A$10:$A$89,MATCH(G57,$C$10:$C$89,1)))</f>
        <v>0</v>
      </c>
      <c r="L57" s="6">
        <f>求节点(信息索引!$T$4:$T$163,信息索引!$U$4:$U$163,信息索引!$D51)</f>
        <v>0.40870663065767421</v>
      </c>
      <c r="M57" s="6">
        <f t="shared" si="18"/>
        <v>4175406.4532693462</v>
      </c>
      <c r="N57" s="51">
        <f t="shared" si="0"/>
        <v>1.1389468408470174</v>
      </c>
      <c r="O57" s="6">
        <f t="shared" si="21"/>
        <v>18917400</v>
      </c>
      <c r="P57" s="13">
        <f t="shared" si="8"/>
        <v>1.4369858520724362E-2</v>
      </c>
      <c r="Q57" s="13">
        <f t="shared" si="15"/>
        <v>0.6955011524030591</v>
      </c>
      <c r="R57" s="13">
        <f t="shared" si="9"/>
        <v>0.29012898907621659</v>
      </c>
      <c r="S57" s="13">
        <f t="shared" si="10"/>
        <v>0</v>
      </c>
      <c r="T57" s="6">
        <f t="shared" si="16"/>
        <v>48000</v>
      </c>
      <c r="U57" s="6">
        <f t="shared" si="22"/>
        <v>57600</v>
      </c>
      <c r="V57" s="6">
        <f>求节点(信息索引!$AA$4:$AA$163,信息索引!$AB$4:$AB$163,信息索引!$D51)</f>
        <v>2.0435331532883709</v>
      </c>
      <c r="W57" s="6">
        <f t="shared" si="11"/>
        <v>321397.10098725196</v>
      </c>
      <c r="X57" s="51">
        <f t="shared" si="23"/>
        <v>12.991425375162178</v>
      </c>
      <c r="Y57" s="6">
        <f>求节点(信息索引!$K$4:$K$163,信息索引!$L$4:$L$163,信息索引!$D51)</f>
        <v>310.16517802152231</v>
      </c>
      <c r="Z57" s="6">
        <f t="shared" si="19"/>
        <v>389.74276125486534</v>
      </c>
      <c r="AA57" s="6">
        <v>200</v>
      </c>
      <c r="AB57" s="6">
        <f t="shared" si="20"/>
        <v>589.7427612548654</v>
      </c>
      <c r="AC57" s="6">
        <f t="shared" si="24"/>
        <v>5.7829918437061455E-5</v>
      </c>
      <c r="AG57" s="6">
        <v>48</v>
      </c>
      <c r="AH57" s="6">
        <f>求节点($G$10:$G$89,$O$10:$O$89,节奏总纲!BE51)*(1-AH$1)*$K$92</f>
        <v>2320783.3517880817</v>
      </c>
      <c r="AI57" s="6">
        <f>求节点($G$10:$G$89,$O$10:$O$89,节奏总纲!BF51)*(1-AI$1)*$K$92</f>
        <v>2277244.2103198771</v>
      </c>
      <c r="AJ57" s="6">
        <f>求节点($G$10:$G$89,$O$10:$O$89,节奏总纲!BG51)*(1-AJ$1)*$K$92</f>
        <v>2226998.8455863739</v>
      </c>
      <c r="AK57" s="6">
        <f>求节点($G$10:$G$89,$O$10:$O$89,节奏总纲!BH51)*(1-AK$1)*$K$92</f>
        <v>2157700.7976488047</v>
      </c>
      <c r="AL57" s="6">
        <f>求节点($G$10:$G$89,$O$10:$O$89,节奏总纲!BI51)*(1-AL$1)*$K$92</f>
        <v>2063456.8557061467</v>
      </c>
      <c r="AO57" s="6">
        <v>48</v>
      </c>
      <c r="AP57" s="6">
        <f>节奏总纲!D51*3600*24/AH57</f>
        <v>0.99987713011352919</v>
      </c>
      <c r="AQ57" s="6">
        <f>节奏总纲!E51*3600*24/AI57</f>
        <v>0.88876657084088684</v>
      </c>
      <c r="AR57" s="6">
        <f>节奏总纲!F51*3600*24/AJ57</f>
        <v>0.74991621840282441</v>
      </c>
      <c r="AS57" s="6">
        <f>节奏总纲!G51*3600*24/AK57</f>
        <v>0.57138630788043365</v>
      </c>
      <c r="AT57" s="6">
        <f>节奏总纲!H51*3600*24/AL57</f>
        <v>0.33332204829372064</v>
      </c>
    </row>
    <row r="58" spans="1:46" x14ac:dyDescent="0.2">
      <c r="A58" s="8">
        <v>49</v>
      </c>
      <c r="B58" s="8">
        <f t="shared" si="17"/>
        <v>49</v>
      </c>
      <c r="C58" s="8">
        <v>49</v>
      </c>
      <c r="D58" s="8">
        <f>'[1]功能-城建'!$BI54</f>
        <v>49</v>
      </c>
      <c r="F58" s="6">
        <v>120000</v>
      </c>
      <c r="G58" s="6">
        <v>49</v>
      </c>
      <c r="H58" s="6">
        <f>[5]玩家城池攻打!$D68</f>
        <v>3766467</v>
      </c>
      <c r="I58" s="6">
        <f t="shared" si="13"/>
        <v>60000</v>
      </c>
      <c r="J58" s="6">
        <f t="shared" si="14"/>
        <v>3024000</v>
      </c>
      <c r="K58" s="6">
        <f>求节点($J$94:$J$173,$K$94:$K$173,INDEX($A$10:$A$89,MATCH(G58,$C$10:$C$89,1)))</f>
        <v>0</v>
      </c>
      <c r="L58" s="6">
        <f>求节点(信息索引!$T$4:$T$163,信息索引!$U$4:$U$163,信息索引!$D52)</f>
        <v>0.43081459466314626</v>
      </c>
      <c r="M58" s="6">
        <f t="shared" si="18"/>
        <v>4412632.2099411432</v>
      </c>
      <c r="N58" s="51">
        <f t="shared" si="0"/>
        <v>1.171557379884423</v>
      </c>
      <c r="O58" s="6">
        <f t="shared" si="21"/>
        <v>21926400</v>
      </c>
      <c r="P58" s="13">
        <f t="shared" si="8"/>
        <v>1.3597326299895792E-2</v>
      </c>
      <c r="Q58" s="13">
        <f t="shared" si="15"/>
        <v>0.68530524551474792</v>
      </c>
      <c r="R58" s="13">
        <f t="shared" si="9"/>
        <v>0.30109742818535618</v>
      </c>
      <c r="S58" s="13">
        <f t="shared" si="10"/>
        <v>0</v>
      </c>
      <c r="T58" s="6">
        <f t="shared" si="16"/>
        <v>48000</v>
      </c>
      <c r="U58" s="6">
        <f t="shared" si="22"/>
        <v>58800</v>
      </c>
      <c r="V58" s="6">
        <f>求节点(信息索引!$AA$4:$AA$163,信息索引!$AB$4:$AB$163,信息索引!$D52)</f>
        <v>2.1540729733157313</v>
      </c>
      <c r="W58" s="6">
        <f t="shared" si="11"/>
        <v>336854.9935501201</v>
      </c>
      <c r="X58" s="51">
        <f t="shared" si="23"/>
        <v>13.099500658833472</v>
      </c>
      <c r="Y58" s="6">
        <f>求节点(信息索引!$K$4:$K$163,信息索引!$L$4:$L$163,信息索引!$D52)</f>
        <v>318.93857244756208</v>
      </c>
      <c r="Z58" s="6">
        <f t="shared" si="19"/>
        <v>392.98501976500415</v>
      </c>
      <c r="AA58" s="6">
        <v>200</v>
      </c>
      <c r="AB58" s="6">
        <f t="shared" si="20"/>
        <v>592.98501976500415</v>
      </c>
      <c r="AC58" s="6">
        <f t="shared" si="24"/>
        <v>5.4720947304458683E-5</v>
      </c>
      <c r="AG58" s="6">
        <v>49</v>
      </c>
      <c r="AH58" s="6">
        <f>求节点($G$10:$G$89,$O$10:$O$89,节奏总纲!BE52)*(1-AH$1)*$K$92</f>
        <v>2493603.1837555435</v>
      </c>
      <c r="AI58" s="6">
        <f>求节点($G$10:$G$89,$O$10:$O$89,节奏总纲!BF52)*(1-AI$1)*$K$92</f>
        <v>2446446.886896194</v>
      </c>
      <c r="AJ58" s="6">
        <f>求节点($G$10:$G$89,$O$10:$O$89,节奏总纲!BG52)*(1-AJ$1)*$K$92</f>
        <v>2387080.3575534443</v>
      </c>
      <c r="AK58" s="6">
        <f>求节点($G$10:$G$89,$O$10:$O$89,节奏总纲!BH52)*(1-AK$1)*$K$92</f>
        <v>2308670.0330038704</v>
      </c>
      <c r="AL58" s="6">
        <f>求节点($G$10:$G$89,$O$10:$O$89,节奏总纲!BI52)*(1-AL$1)*$K$92</f>
        <v>2215551.4301204141</v>
      </c>
      <c r="AO58" s="6">
        <v>49</v>
      </c>
      <c r="AP58" s="6">
        <f>节奏总纲!D52*3600*24/AH58</f>
        <v>0.9998582096955595</v>
      </c>
      <c r="AQ58" s="6">
        <f>节奏总纲!E52*3600*24/AI58</f>
        <v>0.88878405694756557</v>
      </c>
      <c r="AR58" s="6">
        <f>节奏总纲!F52*3600*24/AJ58</f>
        <v>0.74993421059584631</v>
      </c>
      <c r="AS58" s="6">
        <f>节奏总纲!G52*3600*24/AK58</f>
        <v>0.57140186879828536</v>
      </c>
      <c r="AT58" s="6">
        <f>节奏总纲!H52*3600*24/AL58</f>
        <v>0.33332583749732625</v>
      </c>
    </row>
    <row r="59" spans="1:46" x14ac:dyDescent="0.2">
      <c r="A59" s="8">
        <v>50</v>
      </c>
      <c r="B59" s="8">
        <f t="shared" ref="B59:B89" si="25">A59</f>
        <v>50</v>
      </c>
      <c r="C59" s="8">
        <v>50</v>
      </c>
      <c r="D59" s="8">
        <f>'[1]功能-城建'!$BI55</f>
        <v>50</v>
      </c>
      <c r="F59" s="6">
        <v>120000</v>
      </c>
      <c r="G59" s="6">
        <v>50</v>
      </c>
      <c r="H59" s="6">
        <f>[5]玩家城池攻打!$D69</f>
        <v>3829185</v>
      </c>
      <c r="I59" s="6">
        <f t="shared" si="13"/>
        <v>60000</v>
      </c>
      <c r="J59" s="6">
        <f t="shared" ref="J59:J89" si="26">F59+J58</f>
        <v>3144000</v>
      </c>
      <c r="K59" s="6">
        <f>求节点($J$94:$J$173,$K$94:$K$173,INDEX($A$10:$A$89,MATCH(G59,$C$10:$C$89,1)))</f>
        <v>0</v>
      </c>
      <c r="L59" s="6">
        <f>求节点(信息索引!$T$4:$T$163,信息索引!$U$4:$U$163,信息索引!$D53)</f>
        <v>0.42840431921267774</v>
      </c>
      <c r="M59" s="6">
        <f t="shared" ref="M59:M89" si="27">SUM(I59:J59)*(1+L59)+K59</f>
        <v>4576607.4387574196</v>
      </c>
      <c r="N59" s="51">
        <f t="shared" ref="N59:N89" si="28">M59/H59</f>
        <v>1.1951909972376418</v>
      </c>
      <c r="O59" s="6">
        <f t="shared" si="21"/>
        <v>25411500</v>
      </c>
      <c r="P59" s="13">
        <f t="shared" ref="P59:P89" si="29">I59/$M59</f>
        <v>1.3110147812085542E-2</v>
      </c>
      <c r="Q59" s="13">
        <f t="shared" ref="Q59:Q89" si="30">J59/$M59</f>
        <v>0.68697174535328243</v>
      </c>
      <c r="R59" s="13">
        <f t="shared" ref="R59:R89" si="31">(I59+J59)*L59/M59</f>
        <v>0.29991810683463205</v>
      </c>
      <c r="S59" s="13">
        <f t="shared" ref="S59:S89" si="32">K59/$M59</f>
        <v>0</v>
      </c>
      <c r="T59" s="6">
        <f t="shared" si="16"/>
        <v>48000</v>
      </c>
      <c r="U59" s="6">
        <f t="shared" si="22"/>
        <v>60000</v>
      </c>
      <c r="V59" s="6">
        <f>求节点(信息索引!$AA$4:$AA$163,信息索引!$AB$4:$AB$163,信息索引!$D53)</f>
        <v>2.1420215960633886</v>
      </c>
      <c r="W59" s="6">
        <f t="shared" ref="W59:W89" si="33">SUM(T59:U59)*(1+V59)</f>
        <v>339338.33237484598</v>
      </c>
      <c r="X59" s="51">
        <f t="shared" ref="X59:X89" si="34">M59/W59</f>
        <v>13.486856632813076</v>
      </c>
      <c r="Y59" s="6">
        <f>求节点(信息索引!$K$4:$K$163,信息索引!$L$4:$L$163,信息索引!$D53)</f>
        <v>326.58219400441584</v>
      </c>
      <c r="Z59" s="6">
        <f t="shared" ref="Z59:Z89" si="35">X59*3600/120</f>
        <v>404.60569898439223</v>
      </c>
      <c r="AA59" s="6">
        <v>200</v>
      </c>
      <c r="AB59" s="6">
        <f t="shared" ref="AB59:AB89" si="36">Z59+AA59</f>
        <v>604.60569898439223</v>
      </c>
      <c r="AC59" s="6">
        <f t="shared" ref="AC59:AC89" si="37">$AB$10/M59</f>
        <v>5.2760350951075963E-5</v>
      </c>
      <c r="AG59" s="6">
        <v>50</v>
      </c>
      <c r="AH59" s="6">
        <f>求节点($G$10:$G$89,$O$10:$O$89,节奏总纲!BE53)*(1-AH$1)*$K$92</f>
        <v>2678726.3887036755</v>
      </c>
      <c r="AI59" s="6">
        <f>求节点($G$10:$G$89,$O$10:$O$89,节奏总纲!BF53)*(1-AI$1)*$K$92</f>
        <v>2628066.9443285414</v>
      </c>
      <c r="AJ59" s="6">
        <f>求节点($G$10:$G$89,$O$10:$O$89,节奏总纲!BG53)*(1-AJ$1)*$K$92</f>
        <v>2558201.3484290559</v>
      </c>
      <c r="AK59" s="6">
        <f>求节点($G$10:$G$89,$O$10:$O$89,节奏总纲!BH53)*(1-AK$1)*$K$92</f>
        <v>2477726.1527446131</v>
      </c>
      <c r="AL59" s="6">
        <f>求节点($G$10:$G$89,$O$10:$O$89,节奏总纲!BI53)*(1-AL$1)*$K$92</f>
        <v>2381661.2195742326</v>
      </c>
      <c r="AO59" s="6">
        <v>50</v>
      </c>
      <c r="AP59" s="6">
        <f>节奏总纲!D53*3600*24/AH59</f>
        <v>0.99987815526622958</v>
      </c>
      <c r="AQ59" s="6">
        <f>节奏总纲!E53*3600*24/AI59</f>
        <v>0.88880256457728635</v>
      </c>
      <c r="AR59" s="6">
        <f>节奏总纲!F53*3600*24/AJ59</f>
        <v>0.74995579264241208</v>
      </c>
      <c r="AS59" s="6">
        <f>节奏总纲!G53*3600*24/AK59</f>
        <v>0.57141191266504376</v>
      </c>
      <c r="AT59" s="6">
        <f>节奏总纲!H53*3600*24/AL59</f>
        <v>0.33332942295710755</v>
      </c>
    </row>
    <row r="60" spans="1:46" x14ac:dyDescent="0.2">
      <c r="A60" s="8">
        <v>51</v>
      </c>
      <c r="B60" s="8">
        <f t="shared" si="25"/>
        <v>51</v>
      </c>
      <c r="C60" s="8">
        <v>51</v>
      </c>
      <c r="D60" s="8">
        <f>'[1]功能-城建'!$BI56</f>
        <v>51</v>
      </c>
      <c r="F60" s="6">
        <v>120000</v>
      </c>
      <c r="G60" s="6">
        <v>51</v>
      </c>
      <c r="H60" s="6">
        <f>[5]玩家城池攻打!$D70</f>
        <v>3853458</v>
      </c>
      <c r="I60" s="6">
        <f t="shared" si="13"/>
        <v>60000</v>
      </c>
      <c r="J60" s="6">
        <f t="shared" si="26"/>
        <v>3264000</v>
      </c>
      <c r="K60" s="6">
        <f>求节点($J$94:$J$173,$K$94:$K$173,INDEX($A$10:$A$89,MATCH(G60,$C$10:$C$89,1)))</f>
        <v>0</v>
      </c>
      <c r="L60" s="6">
        <f>求节点(信息索引!$T$4:$T$163,信息索引!$U$4:$U$163,信息索引!$D54)</f>
        <v>0.42615507519054419</v>
      </c>
      <c r="M60" s="6">
        <f t="shared" si="27"/>
        <v>4740539.4699333683</v>
      </c>
      <c r="N60" s="51">
        <f t="shared" si="28"/>
        <v>1.2302040063582809</v>
      </c>
      <c r="O60" s="6">
        <f t="shared" si="21"/>
        <v>29447700</v>
      </c>
      <c r="P60" s="13">
        <f t="shared" si="29"/>
        <v>1.265678735100656E-2</v>
      </c>
      <c r="Q60" s="13">
        <f t="shared" si="30"/>
        <v>0.6885292318947569</v>
      </c>
      <c r="R60" s="13">
        <f t="shared" si="31"/>
        <v>0.29881398075423671</v>
      </c>
      <c r="S60" s="13">
        <f t="shared" si="32"/>
        <v>0</v>
      </c>
      <c r="T60" s="6">
        <f t="shared" si="16"/>
        <v>48000</v>
      </c>
      <c r="U60" s="6">
        <f t="shared" si="22"/>
        <v>61200</v>
      </c>
      <c r="V60" s="6">
        <f>求节点(信息索引!$AA$4:$AA$163,信息索引!$AB$4:$AB$163,信息索引!$D54)</f>
        <v>2.1307753759527208</v>
      </c>
      <c r="W60" s="6">
        <f t="shared" si="33"/>
        <v>341880.67105403711</v>
      </c>
      <c r="X60" s="51">
        <f t="shared" si="34"/>
        <v>13.866064598849714</v>
      </c>
      <c r="Y60" s="6">
        <f>求节点(信息索引!$K$4:$K$163,信息索引!$L$4:$L$163,信息索引!$D54)</f>
        <v>334.02049367206843</v>
      </c>
      <c r="Z60" s="6">
        <f t="shared" si="35"/>
        <v>415.98193796549145</v>
      </c>
      <c r="AA60" s="6">
        <v>200</v>
      </c>
      <c r="AB60" s="6">
        <f t="shared" si="36"/>
        <v>615.9819379654914</v>
      </c>
      <c r="AC60" s="6">
        <f t="shared" si="37"/>
        <v>5.0935851534538601E-5</v>
      </c>
      <c r="AG60" s="6">
        <v>51</v>
      </c>
      <c r="AH60" s="6">
        <f>求节点($G$10:$G$89,$O$10:$O$89,节奏总纲!BE54)*(1-AH$1)*$K$92</f>
        <v>2877136.5270667486</v>
      </c>
      <c r="AI60" s="6">
        <f>求节点($G$10:$G$89,$O$10:$O$89,节奏总纲!BF54)*(1-AI$1)*$K$92</f>
        <v>2812014.9287987375</v>
      </c>
      <c r="AJ60" s="6">
        <f>求节点($G$10:$G$89,$O$10:$O$89,节奏总纲!BG54)*(1-AJ$1)*$K$92</f>
        <v>2739996.3506865781</v>
      </c>
      <c r="AK60" s="6">
        <f>求节点($G$10:$G$89,$O$10:$O$89,节奏总纲!BH54)*(1-AK$1)*$K$92</f>
        <v>2659254.6973853912</v>
      </c>
      <c r="AL60" s="6">
        <f>求节点($G$10:$G$89,$O$10:$O$89,节奏总纲!BI54)*(1-AL$1)*$K$92</f>
        <v>2552064.1730664694</v>
      </c>
      <c r="AO60" s="6">
        <v>51</v>
      </c>
      <c r="AP60" s="6">
        <f>节奏总纲!D54*3600*24/AH60</f>
        <v>0.99989668274563603</v>
      </c>
      <c r="AQ60" s="6">
        <f>节奏总纲!E54*3600*24/AI60</f>
        <v>0.88882812516445242</v>
      </c>
      <c r="AR60" s="6">
        <f>节奏总纲!F54*3600*24/AJ60</f>
        <v>0.74997409740679932</v>
      </c>
      <c r="AS60" s="6">
        <f>节奏总纲!G54*3600*24/AK60</f>
        <v>0.57141818852335569</v>
      </c>
      <c r="AT60" s="6">
        <f>节奏总纲!H54*3600*24/AL60</f>
        <v>0.33333071357931682</v>
      </c>
    </row>
    <row r="61" spans="1:46" x14ac:dyDescent="0.2">
      <c r="A61" s="8">
        <v>52</v>
      </c>
      <c r="B61" s="8">
        <f t="shared" si="25"/>
        <v>52</v>
      </c>
      <c r="C61" s="8">
        <v>52</v>
      </c>
      <c r="D61" s="8">
        <f>'[1]功能-城建'!$BI57</f>
        <v>52</v>
      </c>
      <c r="F61" s="6">
        <v>120000</v>
      </c>
      <c r="G61" s="6">
        <v>52</v>
      </c>
      <c r="H61" s="6">
        <f>[5]玩家城池攻打!$D71</f>
        <v>3853458</v>
      </c>
      <c r="I61" s="6">
        <f t="shared" si="13"/>
        <v>60000</v>
      </c>
      <c r="J61" s="6">
        <f t="shared" si="26"/>
        <v>3384000</v>
      </c>
      <c r="K61" s="6">
        <f>求节点($J$94:$J$173,$K$94:$K$173,INDEX($A$10:$A$89,MATCH(G61,$C$10:$C$89,1)))</f>
        <v>0</v>
      </c>
      <c r="L61" s="6">
        <f>求节点(信息索引!$T$4:$T$163,信息索引!$U$4:$U$163,信息索引!$D55)</f>
        <v>0.42599999999999999</v>
      </c>
      <c r="M61" s="6">
        <f t="shared" si="27"/>
        <v>4911144</v>
      </c>
      <c r="N61" s="51">
        <f t="shared" si="28"/>
        <v>1.2744771060175042</v>
      </c>
      <c r="O61" s="6">
        <f t="shared" si="21"/>
        <v>34122000</v>
      </c>
      <c r="P61" s="13">
        <f t="shared" si="29"/>
        <v>1.221711275417703E-2</v>
      </c>
      <c r="Q61" s="13">
        <f t="shared" si="30"/>
        <v>0.68904515933558452</v>
      </c>
      <c r="R61" s="13">
        <f t="shared" si="31"/>
        <v>0.29873772791023845</v>
      </c>
      <c r="S61" s="13">
        <f t="shared" si="32"/>
        <v>0</v>
      </c>
      <c r="T61" s="6">
        <f t="shared" si="16"/>
        <v>48000</v>
      </c>
      <c r="U61" s="6">
        <f t="shared" si="22"/>
        <v>62400</v>
      </c>
      <c r="V61" s="6">
        <f>求节点(信息索引!$AA$4:$AA$163,信息索引!$AB$4:$AB$163,信息索引!$D55)</f>
        <v>2.13</v>
      </c>
      <c r="W61" s="6">
        <f t="shared" si="33"/>
        <v>345552</v>
      </c>
      <c r="X61" s="51">
        <f t="shared" si="34"/>
        <v>14.212460063897764</v>
      </c>
      <c r="Y61" s="6">
        <f>求节点(信息索引!$K$4:$K$163,信息索引!$L$4:$L$163,信息索引!$D55)</f>
        <v>341.59943315249649</v>
      </c>
      <c r="Z61" s="6">
        <f t="shared" si="35"/>
        <v>426.3738019169329</v>
      </c>
      <c r="AA61" s="6">
        <v>200</v>
      </c>
      <c r="AB61" s="6">
        <f t="shared" si="36"/>
        <v>626.37380191693296</v>
      </c>
      <c r="AC61" s="6">
        <f t="shared" si="37"/>
        <v>4.9166429376566098E-5</v>
      </c>
      <c r="AG61" s="6">
        <v>52</v>
      </c>
      <c r="AH61" s="6">
        <f>求节点($G$10:$G$89,$O$10:$O$89,节奏总纲!BE55)*(1-AH$1)*$K$92</f>
        <v>3089746.6862562359</v>
      </c>
      <c r="AI61" s="6">
        <f>求节点($G$10:$G$89,$O$10:$O$89,节奏总纲!BF55)*(1-AI$1)*$K$92</f>
        <v>3021208.9007736966</v>
      </c>
      <c r="AJ61" s="6">
        <f>求节点($G$10:$G$89,$O$10:$O$89,节奏总纲!BG55)*(1-AJ$1)*$K$92</f>
        <v>2949941.8264004346</v>
      </c>
      <c r="AK61" s="6">
        <f>求节点($G$10:$G$89,$O$10:$O$89,节奏总纲!BH55)*(1-AK$1)*$K$92</f>
        <v>2862315.2105360874</v>
      </c>
      <c r="AL61" s="6">
        <f>求节点($G$10:$G$89,$O$10:$O$89,节奏总纲!BI55)*(1-AL$1)*$K$92</f>
        <v>2739799.5021983688</v>
      </c>
      <c r="AO61" s="6">
        <v>52</v>
      </c>
      <c r="AP61" s="6">
        <f>节奏总纲!D55*3600*24/AH61</f>
        <v>0.99992702496892838</v>
      </c>
      <c r="AQ61" s="6">
        <f>节奏总纲!E55*3600*24/AI61</f>
        <v>0.88885341119315808</v>
      </c>
      <c r="AR61" s="6">
        <f>节奏总纲!F55*3600*24/AJ61</f>
        <v>0.74998297255854596</v>
      </c>
      <c r="AS61" s="6">
        <f>节奏总纲!G55*3600*24/AK61</f>
        <v>0.57142292489557966</v>
      </c>
      <c r="AT61" s="6">
        <f>节奏总纲!H55*3600*24/AL61</f>
        <v>0.33333186224160299</v>
      </c>
    </row>
    <row r="62" spans="1:46" x14ac:dyDescent="0.2">
      <c r="A62" s="8">
        <v>53</v>
      </c>
      <c r="B62" s="8">
        <f t="shared" si="25"/>
        <v>53</v>
      </c>
      <c r="C62" s="8">
        <v>53</v>
      </c>
      <c r="D62" s="8">
        <f>'[1]功能-城建'!$BI58</f>
        <v>53</v>
      </c>
      <c r="F62" s="6">
        <v>120000</v>
      </c>
      <c r="G62" s="6">
        <v>53</v>
      </c>
      <c r="H62" s="6">
        <f>[5]玩家城池攻打!$D72</f>
        <v>3853458</v>
      </c>
      <c r="I62" s="6">
        <f t="shared" si="13"/>
        <v>60000</v>
      </c>
      <c r="J62" s="6">
        <f t="shared" si="26"/>
        <v>3504000</v>
      </c>
      <c r="K62" s="6">
        <f>求节点($J$94:$J$173,$K$94:$K$173,INDEX($A$10:$A$89,MATCH(G62,$C$10:$C$89,1)))</f>
        <v>0</v>
      </c>
      <c r="L62" s="6">
        <f>求节点(信息索引!$T$4:$T$163,信息索引!$U$4:$U$163,信息索引!$D56)</f>
        <v>0.42599999999999999</v>
      </c>
      <c r="M62" s="6">
        <f t="shared" si="27"/>
        <v>5082264</v>
      </c>
      <c r="N62" s="51">
        <f t="shared" si="28"/>
        <v>1.3188839738229923</v>
      </c>
      <c r="O62" s="6">
        <f t="shared" si="21"/>
        <v>39534600</v>
      </c>
      <c r="P62" s="13">
        <f t="shared" si="29"/>
        <v>1.1805762156393292E-2</v>
      </c>
      <c r="Q62" s="13">
        <f t="shared" si="30"/>
        <v>0.68945650993336827</v>
      </c>
      <c r="R62" s="13">
        <f t="shared" si="31"/>
        <v>0.29873772791023845</v>
      </c>
      <c r="S62" s="13">
        <f t="shared" si="32"/>
        <v>0</v>
      </c>
      <c r="T62" s="6">
        <f t="shared" si="16"/>
        <v>48000</v>
      </c>
      <c r="U62" s="6">
        <f t="shared" si="22"/>
        <v>63600</v>
      </c>
      <c r="V62" s="6">
        <f>求节点(信息索引!$AA$4:$AA$163,信息索引!$AB$4:$AB$163,信息索引!$D56)</f>
        <v>2.13</v>
      </c>
      <c r="W62" s="6">
        <f t="shared" si="33"/>
        <v>349308</v>
      </c>
      <c r="X62" s="51">
        <f t="shared" si="34"/>
        <v>14.549520766773163</v>
      </c>
      <c r="Y62" s="6">
        <f>求节点(信息索引!$K$4:$K$163,信息索引!$L$4:$L$163,信息索引!$D56)</f>
        <v>349.24042559434912</v>
      </c>
      <c r="Z62" s="6">
        <f t="shared" si="35"/>
        <v>436.48562300319486</v>
      </c>
      <c r="AA62" s="6">
        <v>200</v>
      </c>
      <c r="AB62" s="6">
        <f t="shared" si="36"/>
        <v>636.48562300319486</v>
      </c>
      <c r="AC62" s="6">
        <f t="shared" si="37"/>
        <v>4.751099404402179E-5</v>
      </c>
      <c r="AG62" s="6">
        <v>53</v>
      </c>
      <c r="AH62" s="6">
        <f>求节点($G$10:$G$89,$O$10:$O$89,节奏总纲!BE56)*(1-AH$1)*$K$92</f>
        <v>3317615.509397923</v>
      </c>
      <c r="AI62" s="6">
        <f>求节点($G$10:$G$89,$O$10:$O$89,节奏总纲!BF56)*(1-AI$1)*$K$92</f>
        <v>3249295.6543590738</v>
      </c>
      <c r="AJ62" s="6">
        <f>求节点($G$10:$G$89,$O$10:$O$89,节奏总纲!BG56)*(1-AJ$1)*$K$92</f>
        <v>3177286.780498323</v>
      </c>
      <c r="AK62" s="6">
        <f>求节点($G$10:$G$89,$O$10:$O$89,节奏总纲!BH56)*(1-AK$1)*$K$92</f>
        <v>3072326.5560694463</v>
      </c>
      <c r="AL62" s="6">
        <f>求节点($G$10:$G$89,$O$10:$O$89,节奏总纲!BI56)*(1-AL$1)*$K$92</f>
        <v>2938951.7239782545</v>
      </c>
      <c r="AO62" s="6">
        <v>53</v>
      </c>
      <c r="AP62" s="6">
        <f>节奏总纲!D56*3600*24/AH62</f>
        <v>0.99995555983462159</v>
      </c>
      <c r="AQ62" s="6">
        <f>节奏总纲!E56*3600*24/AI62</f>
        <v>0.88886577660722199</v>
      </c>
      <c r="AR62" s="6">
        <f>节奏总纲!F56*3600*24/AJ62</f>
        <v>0.7499912605282586</v>
      </c>
      <c r="AS62" s="6">
        <f>节奏总纲!G56*3600*24/AK62</f>
        <v>0.57142496825444766</v>
      </c>
      <c r="AT62" s="6">
        <f>节奏总纲!H56*3600*24/AL62</f>
        <v>0.33333256693677499</v>
      </c>
    </row>
    <row r="63" spans="1:46" x14ac:dyDescent="0.2">
      <c r="A63" s="8">
        <v>54</v>
      </c>
      <c r="B63" s="8">
        <f t="shared" si="25"/>
        <v>54</v>
      </c>
      <c r="C63" s="8">
        <v>54</v>
      </c>
      <c r="D63" s="8">
        <f>'[1]功能-城建'!$BI59</f>
        <v>54</v>
      </c>
      <c r="F63" s="6">
        <v>120000</v>
      </c>
      <c r="G63" s="6">
        <v>54</v>
      </c>
      <c r="H63" s="6">
        <f>[5]玩家城池攻打!$D73</f>
        <v>3853458</v>
      </c>
      <c r="I63" s="6">
        <f t="shared" si="13"/>
        <v>60000</v>
      </c>
      <c r="J63" s="6">
        <f t="shared" si="26"/>
        <v>3624000</v>
      </c>
      <c r="K63" s="6">
        <f>求节点($J$94:$J$173,$K$94:$K$173,INDEX($A$10:$A$89,MATCH(G63,$C$10:$C$89,1)))</f>
        <v>0</v>
      </c>
      <c r="L63" s="6">
        <f>求节点(信息索引!$T$4:$T$163,信息索引!$U$4:$U$163,信息索引!$D57)</f>
        <v>0.42599999999999999</v>
      </c>
      <c r="M63" s="6">
        <f t="shared" si="27"/>
        <v>5253384</v>
      </c>
      <c r="N63" s="51">
        <f t="shared" si="28"/>
        <v>1.3632908416284801</v>
      </c>
      <c r="O63" s="6">
        <f t="shared" si="21"/>
        <v>45801900</v>
      </c>
      <c r="P63" s="13">
        <f t="shared" si="29"/>
        <v>1.1421209643155726E-2</v>
      </c>
      <c r="Q63" s="13">
        <f t="shared" si="30"/>
        <v>0.68984106244660581</v>
      </c>
      <c r="R63" s="13">
        <f t="shared" si="31"/>
        <v>0.29873772791023845</v>
      </c>
      <c r="S63" s="13">
        <f t="shared" si="32"/>
        <v>0</v>
      </c>
      <c r="T63" s="6">
        <f t="shared" si="16"/>
        <v>48000</v>
      </c>
      <c r="U63" s="6">
        <f t="shared" si="22"/>
        <v>64800</v>
      </c>
      <c r="V63" s="6">
        <f>求节点(信息索引!$AA$4:$AA$163,信息索引!$AB$4:$AB$163,信息索引!$D57)</f>
        <v>2.13</v>
      </c>
      <c r="W63" s="6">
        <f t="shared" si="33"/>
        <v>353064</v>
      </c>
      <c r="X63" s="51">
        <f t="shared" si="34"/>
        <v>14.879409965332064</v>
      </c>
      <c r="Y63" s="6">
        <f>求节点(信息索引!$K$4:$K$163,信息索引!$L$4:$L$163,信息索引!$D57)</f>
        <v>356.79161195608219</v>
      </c>
      <c r="Z63" s="6">
        <f t="shared" si="35"/>
        <v>446.38229895996193</v>
      </c>
      <c r="AA63" s="6">
        <v>200</v>
      </c>
      <c r="AB63" s="6">
        <f t="shared" si="36"/>
        <v>646.38229895996187</v>
      </c>
      <c r="AC63" s="6">
        <f t="shared" si="37"/>
        <v>4.5963404661480364E-5</v>
      </c>
      <c r="AG63" s="6">
        <v>54</v>
      </c>
      <c r="AH63" s="6">
        <f>求节点($G$10:$G$89,$O$10:$O$89,节奏总纲!BE57)*(1-AH$1)*$K$92</f>
        <v>3561875.7279803762</v>
      </c>
      <c r="AI63" s="6">
        <f>求节点($G$10:$G$89,$O$10:$O$89,节奏总纲!BF57)*(1-AI$1)*$K$92</f>
        <v>3494153.9670285494</v>
      </c>
      <c r="AJ63" s="6">
        <f>求节点($G$10:$G$89,$O$10:$O$89,节奏总纲!BG57)*(1-AJ$1)*$K$92</f>
        <v>3404609.1118852692</v>
      </c>
      <c r="AK63" s="6">
        <f>求节点($G$10:$G$89,$O$10:$O$89,节奏总纲!BH57)*(1-AK$1)*$K$92</f>
        <v>3290467.7569423541</v>
      </c>
      <c r="AL63" s="6">
        <f>求节点($G$10:$G$89,$O$10:$O$89,节奏总纲!BI57)*(1-AL$1)*$K$92</f>
        <v>3139351.8206487559</v>
      </c>
      <c r="AO63" s="6">
        <v>54</v>
      </c>
      <c r="AP63" s="6">
        <f>节奏总纲!D57*3600*24/AH63</f>
        <v>0.9999718529552587</v>
      </c>
      <c r="AQ63" s="6">
        <f>节奏总纲!E57*3600*24/AI63</f>
        <v>0.88887560211547323</v>
      </c>
      <c r="AR63" s="6">
        <f>节奏总纲!F57*3600*24/AJ63</f>
        <v>0.74999412612489325</v>
      </c>
      <c r="AS63" s="6">
        <f>节奏总纲!G57*3600*24/AK63</f>
        <v>0.57142674245811065</v>
      </c>
      <c r="AT63" s="6">
        <f>节奏总纲!H57*3600*24/AL63</f>
        <v>0.33333302330244946</v>
      </c>
    </row>
    <row r="64" spans="1:46" x14ac:dyDescent="0.2">
      <c r="A64" s="8">
        <v>55</v>
      </c>
      <c r="B64" s="8">
        <f t="shared" si="25"/>
        <v>55</v>
      </c>
      <c r="C64" s="8">
        <v>55</v>
      </c>
      <c r="D64" s="8">
        <f>'[1]功能-城建'!$BI60</f>
        <v>55</v>
      </c>
      <c r="F64" s="6">
        <v>120000</v>
      </c>
      <c r="G64" s="6">
        <v>55</v>
      </c>
      <c r="H64" s="6">
        <f>[5]玩家城池攻打!$D74</f>
        <v>3853458</v>
      </c>
      <c r="I64" s="6">
        <f t="shared" si="13"/>
        <v>60000</v>
      </c>
      <c r="J64" s="6">
        <f t="shared" si="26"/>
        <v>3744000</v>
      </c>
      <c r="K64" s="6">
        <f>求节点($J$94:$J$173,$K$94:$K$173,INDEX($A$10:$A$89,MATCH(G64,$C$10:$C$89,1)))</f>
        <v>0</v>
      </c>
      <c r="L64" s="6">
        <f>求节点(信息索引!$T$4:$T$163,信息索引!$U$4:$U$163,信息索引!$D58)</f>
        <v>0.42599999999999999</v>
      </c>
      <c r="M64" s="6">
        <f t="shared" si="27"/>
        <v>5424504</v>
      </c>
      <c r="N64" s="51">
        <f t="shared" si="28"/>
        <v>1.4076977094339682</v>
      </c>
      <c r="O64" s="6">
        <f t="shared" si="21"/>
        <v>53058600</v>
      </c>
      <c r="P64" s="13">
        <f t="shared" si="29"/>
        <v>1.1060919118135041E-2</v>
      </c>
      <c r="Q64" s="13">
        <f t="shared" si="30"/>
        <v>0.69020135297162655</v>
      </c>
      <c r="R64" s="13">
        <f t="shared" si="31"/>
        <v>0.29873772791023845</v>
      </c>
      <c r="S64" s="13">
        <f t="shared" si="32"/>
        <v>0</v>
      </c>
      <c r="T64" s="6">
        <f t="shared" si="16"/>
        <v>48000</v>
      </c>
      <c r="U64" s="6">
        <f t="shared" si="22"/>
        <v>66000</v>
      </c>
      <c r="V64" s="6">
        <f>求节点(信息索引!$AA$4:$AA$163,信息索引!$AB$4:$AB$163,信息索引!$D58)</f>
        <v>2.13</v>
      </c>
      <c r="W64" s="6">
        <f t="shared" si="33"/>
        <v>356820</v>
      </c>
      <c r="X64" s="51">
        <f t="shared" si="34"/>
        <v>15.202354128131832</v>
      </c>
      <c r="Y64" s="6">
        <f>求节点(信息索引!$K$4:$K$163,信息索引!$L$4:$L$163,信息索引!$D58)</f>
        <v>364.54612081555234</v>
      </c>
      <c r="Z64" s="6">
        <f t="shared" si="35"/>
        <v>456.07062384395499</v>
      </c>
      <c r="AA64" s="6">
        <v>200</v>
      </c>
      <c r="AB64" s="6">
        <f t="shared" si="36"/>
        <v>656.07062384395499</v>
      </c>
      <c r="AC64" s="6">
        <f t="shared" si="37"/>
        <v>4.4513454987616626E-5</v>
      </c>
      <c r="AG64" s="6">
        <v>55</v>
      </c>
      <c r="AH64" s="6">
        <f>求节点($G$10:$G$89,$O$10:$O$89,节奏总纲!BE58)*(1-AH$1)*$K$92</f>
        <v>3823683.4239990171</v>
      </c>
      <c r="AI64" s="6">
        <f>求节点($G$10:$G$89,$O$10:$O$89,节奏总纲!BF58)*(1-AI$1)*$K$92</f>
        <v>3745410.4754136996</v>
      </c>
      <c r="AJ64" s="6">
        <f>求节点($G$10:$G$89,$O$10:$O$89,节奏总纲!BG58)*(1-AJ$1)*$K$92</f>
        <v>3645198.6223861636</v>
      </c>
      <c r="AK64" s="6">
        <f>求节点($G$10:$G$89,$O$10:$O$89,节奏总纲!BH58)*(1-AK$1)*$K$92</f>
        <v>3520315.3171944153</v>
      </c>
      <c r="AL64" s="6">
        <f>求节点($G$10:$G$89,$O$10:$O$89,节奏总纲!BI58)*(1-AL$1)*$K$92</f>
        <v>3355243.9071701327</v>
      </c>
      <c r="AO64" s="6">
        <v>55</v>
      </c>
      <c r="AP64" s="6">
        <f>节奏总纲!D58*3600*24/AH64</f>
        <v>0.99998280015822671</v>
      </c>
      <c r="AQ64" s="6">
        <f>节奏总纲!E58*3600*24/AI64</f>
        <v>0.8888809159960207</v>
      </c>
      <c r="AR64" s="6">
        <f>节奏总纲!F58*3600*24/AJ64</f>
        <v>0.74999661421563801</v>
      </c>
      <c r="AS64" s="6">
        <f>节奏总纲!G58*3600*24/AK64</f>
        <v>0.57142757628937557</v>
      </c>
      <c r="AT64" s="6">
        <f>节奏总纲!H58*3600*24/AL64</f>
        <v>0.33333140471705824</v>
      </c>
    </row>
    <row r="65" spans="1:46" x14ac:dyDescent="0.2">
      <c r="A65" s="8">
        <v>56</v>
      </c>
      <c r="B65" s="8">
        <f t="shared" si="25"/>
        <v>56</v>
      </c>
      <c r="C65" s="8">
        <v>56</v>
      </c>
      <c r="D65" s="8">
        <f>'[1]功能-城建'!$BI61</f>
        <v>56</v>
      </c>
      <c r="F65" s="6">
        <v>120000</v>
      </c>
      <c r="G65" s="6">
        <v>56</v>
      </c>
      <c r="H65" s="6">
        <f>[5]玩家城池攻打!$D75</f>
        <v>3853458</v>
      </c>
      <c r="I65" s="6">
        <f t="shared" si="13"/>
        <v>60000</v>
      </c>
      <c r="J65" s="6">
        <f t="shared" si="26"/>
        <v>3864000</v>
      </c>
      <c r="K65" s="6">
        <f>求节点($J$94:$J$173,$K$94:$K$173,INDEX($A$10:$A$89,MATCH(G65,$C$10:$C$89,1)))</f>
        <v>0</v>
      </c>
      <c r="L65" s="6">
        <f>求节点(信息索引!$T$4:$T$163,信息索引!$U$4:$U$163,信息索引!$D59)</f>
        <v>0.42599999999999999</v>
      </c>
      <c r="M65" s="6">
        <f t="shared" si="27"/>
        <v>5595624</v>
      </c>
      <c r="N65" s="51">
        <f t="shared" si="28"/>
        <v>1.4521045772394561</v>
      </c>
      <c r="O65" s="6">
        <f t="shared" si="21"/>
        <v>61460100</v>
      </c>
      <c r="P65" s="13">
        <f t="shared" si="29"/>
        <v>1.0722664710852623E-2</v>
      </c>
      <c r="Q65" s="13">
        <f t="shared" si="30"/>
        <v>0.69053960737890896</v>
      </c>
      <c r="R65" s="13">
        <f t="shared" si="31"/>
        <v>0.29873772791023845</v>
      </c>
      <c r="S65" s="13">
        <f t="shared" si="32"/>
        <v>0</v>
      </c>
      <c r="T65" s="6">
        <f t="shared" si="16"/>
        <v>48000</v>
      </c>
      <c r="U65" s="6">
        <f t="shared" si="22"/>
        <v>67200</v>
      </c>
      <c r="V65" s="6">
        <f>求节点(信息索引!$AA$4:$AA$163,信息索引!$AB$4:$AB$163,信息索引!$D59)</f>
        <v>2.13</v>
      </c>
      <c r="W65" s="6">
        <f t="shared" si="33"/>
        <v>360576</v>
      </c>
      <c r="X65" s="51">
        <f t="shared" si="34"/>
        <v>15.518570287539935</v>
      </c>
      <c r="Y65" s="6">
        <f>求节点(信息索引!$K$4:$K$163,信息索引!$L$4:$L$163,信息索引!$D59)</f>
        <v>372.13811051748417</v>
      </c>
      <c r="Z65" s="6">
        <f t="shared" si="35"/>
        <v>465.55710862619804</v>
      </c>
      <c r="AA65" s="6">
        <v>200</v>
      </c>
      <c r="AB65" s="6">
        <f t="shared" si="36"/>
        <v>665.55710862619799</v>
      </c>
      <c r="AC65" s="6">
        <f t="shared" si="37"/>
        <v>4.3152187250992269E-5</v>
      </c>
      <c r="AG65" s="6">
        <v>56</v>
      </c>
      <c r="AH65" s="6">
        <f>求节点($G$10:$G$89,$O$10:$O$89,节奏总纲!BE59)*(1-AH$1)*$K$92</f>
        <v>4104292.9205047986</v>
      </c>
      <c r="AI65" s="6">
        <f>求节点($G$10:$G$89,$O$10:$O$89,节奏总纲!BF59)*(1-AI$1)*$K$92</f>
        <v>4011981.053625897</v>
      </c>
      <c r="AJ65" s="6">
        <f>求节点($G$10:$G$89,$O$10:$O$89,节奏总纲!BG59)*(1-AJ$1)*$K$92</f>
        <v>3903974.8984289225</v>
      </c>
      <c r="AK65" s="6">
        <f>求节点($G$10:$G$89,$O$10:$O$89,节奏总纲!BH59)*(1-AK$1)*$K$92</f>
        <v>3766474.5448438106</v>
      </c>
      <c r="AL65" s="6">
        <f>求节点($G$10:$G$89,$O$10:$O$89,节奏总纲!BI59)*(1-AL$1)*$K$92</f>
        <v>3586797.1488568373</v>
      </c>
      <c r="AO65" s="6">
        <v>56</v>
      </c>
      <c r="AP65" s="6">
        <f>节奏总纲!D59*3600*24/AH65</f>
        <v>0.999990313211649</v>
      </c>
      <c r="AQ65" s="6">
        <f>节奏总纲!E59*3600*24/AI65</f>
        <v>0.88888395177841517</v>
      </c>
      <c r="AR65" s="6">
        <f>节奏总纲!F59*3600*24/AJ65</f>
        <v>0.74999821533823052</v>
      </c>
      <c r="AS65" s="6">
        <f>节奏总纲!G59*3600*24/AK65</f>
        <v>0.57142835643737788</v>
      </c>
      <c r="AT65" s="6">
        <f>节奏总纲!H59*3600*24/AL65</f>
        <v>0.3333249405499733</v>
      </c>
    </row>
    <row r="66" spans="1:46" x14ac:dyDescent="0.2">
      <c r="A66" s="8">
        <v>57</v>
      </c>
      <c r="B66" s="8">
        <f t="shared" si="25"/>
        <v>57</v>
      </c>
      <c r="C66" s="8">
        <v>57</v>
      </c>
      <c r="D66" s="8">
        <f>'[1]功能-城建'!$BI62</f>
        <v>57</v>
      </c>
      <c r="F66" s="6">
        <v>120000</v>
      </c>
      <c r="G66" s="6">
        <v>57</v>
      </c>
      <c r="H66" s="6">
        <f>[5]玩家城池攻打!$D76</f>
        <v>3853458</v>
      </c>
      <c r="I66" s="6">
        <f t="shared" si="13"/>
        <v>60000</v>
      </c>
      <c r="J66" s="6">
        <f t="shared" si="26"/>
        <v>3984000</v>
      </c>
      <c r="K66" s="6">
        <f>求节点($J$94:$J$173,$K$94:$K$173,INDEX($A$10:$A$89,MATCH(G66,$C$10:$C$89,1)))</f>
        <v>0</v>
      </c>
      <c r="L66" s="6">
        <f>求节点(信息索引!$T$4:$T$163,信息索引!$U$4:$U$163,信息索引!$D60)</f>
        <v>0.42599999999999999</v>
      </c>
      <c r="M66" s="6">
        <f t="shared" si="27"/>
        <v>5766744</v>
      </c>
      <c r="N66" s="51">
        <f t="shared" si="28"/>
        <v>1.4965114450449442</v>
      </c>
      <c r="O66" s="6">
        <f t="shared" si="21"/>
        <v>71186400</v>
      </c>
      <c r="P66" s="13">
        <f t="shared" si="29"/>
        <v>1.0404484749106255E-2</v>
      </c>
      <c r="Q66" s="13">
        <f t="shared" si="30"/>
        <v>0.69085778734065528</v>
      </c>
      <c r="R66" s="13">
        <f t="shared" si="31"/>
        <v>0.29873772791023845</v>
      </c>
      <c r="S66" s="13">
        <f t="shared" si="32"/>
        <v>0</v>
      </c>
      <c r="T66" s="6">
        <f t="shared" si="16"/>
        <v>48000</v>
      </c>
      <c r="U66" s="6">
        <f t="shared" si="22"/>
        <v>68400</v>
      </c>
      <c r="V66" s="6">
        <f>求节点(信息索引!$AA$4:$AA$163,信息索引!$AB$4:$AB$163,信息索引!$D60)</f>
        <v>2.13</v>
      </c>
      <c r="W66" s="6">
        <f t="shared" si="33"/>
        <v>364332</v>
      </c>
      <c r="X66" s="51">
        <f t="shared" si="34"/>
        <v>15.828266526135502</v>
      </c>
      <c r="Y66" s="6">
        <f>求节点(信息索引!$K$4:$K$163,信息索引!$L$4:$L$163,信息索引!$D60)</f>
        <v>379.5533832085697</v>
      </c>
      <c r="Z66" s="6">
        <f t="shared" si="35"/>
        <v>474.84799578406512</v>
      </c>
      <c r="AA66" s="6">
        <v>200</v>
      </c>
      <c r="AB66" s="6">
        <f t="shared" si="36"/>
        <v>674.84799578406512</v>
      </c>
      <c r="AC66" s="6">
        <f t="shared" si="37"/>
        <v>4.1871706917134929E-5</v>
      </c>
      <c r="AG66" s="6">
        <v>57</v>
      </c>
      <c r="AH66" s="6">
        <f>求节点($G$10:$G$89,$O$10:$O$89,节奏总纲!BE60)*(1-AH$1)*$K$92</f>
        <v>4405057.8464649161</v>
      </c>
      <c r="AI66" s="6">
        <f>求节点($G$10:$G$89,$O$10:$O$89,节奏总纲!BF60)*(1-AI$1)*$K$92</f>
        <v>4306975.9300105069</v>
      </c>
      <c r="AJ66" s="6">
        <f>求节点($G$10:$G$89,$O$10:$O$89,节奏总纲!BG60)*(1-AJ$1)*$K$92</f>
        <v>4183608.5686460244</v>
      </c>
      <c r="AK66" s="6">
        <f>求节点($G$10:$G$89,$O$10:$O$89,节奏总纲!BH60)*(1-AK$1)*$K$92</f>
        <v>4031763.0530994935</v>
      </c>
      <c r="AL66" s="6">
        <f>求节点($G$10:$G$89,$O$10:$O$89,节奏总纲!BI60)*(1-AL$1)*$K$92</f>
        <v>3840470.5197155662</v>
      </c>
      <c r="AO66" s="6">
        <v>57</v>
      </c>
      <c r="AP66" s="6">
        <f>节奏总纲!D60*3600*24/AH66</f>
        <v>0.99999387168695242</v>
      </c>
      <c r="AQ66" s="6">
        <f>节奏总纲!E60*3600*24/AI66</f>
        <v>0.88888639609843645</v>
      </c>
      <c r="AR66" s="6">
        <f>节奏总纲!F60*3600*24/AJ66</f>
        <v>0.74999929453377456</v>
      </c>
      <c r="AS66" s="6">
        <f>节奏总纲!G60*3600*24/AK66</f>
        <v>0.57142027065432577</v>
      </c>
      <c r="AT66" s="6">
        <f>节奏总纲!H60*3600*24/AL66</f>
        <v>0.33331904481429525</v>
      </c>
    </row>
    <row r="67" spans="1:46" x14ac:dyDescent="0.2">
      <c r="A67" s="8">
        <v>58</v>
      </c>
      <c r="B67" s="8">
        <f t="shared" si="25"/>
        <v>58</v>
      </c>
      <c r="C67" s="8">
        <v>58</v>
      </c>
      <c r="D67" s="8">
        <f>'[1]功能-城建'!$BI63</f>
        <v>58</v>
      </c>
      <c r="F67" s="6">
        <v>120000</v>
      </c>
      <c r="G67" s="6">
        <v>58</v>
      </c>
      <c r="H67" s="6">
        <f>[5]玩家城池攻打!$D77</f>
        <v>3853458</v>
      </c>
      <c r="I67" s="6">
        <f t="shared" si="13"/>
        <v>60000</v>
      </c>
      <c r="J67" s="6">
        <f t="shared" si="26"/>
        <v>4104000</v>
      </c>
      <c r="K67" s="6">
        <f>求节点($J$94:$J$173,$K$94:$K$173,INDEX($A$10:$A$89,MATCH(G67,$C$10:$C$89,1)))</f>
        <v>0</v>
      </c>
      <c r="L67" s="6">
        <f>求节点(信息索引!$T$4:$T$163,信息索引!$U$4:$U$163,信息索引!$D61)</f>
        <v>0.42599999999999999</v>
      </c>
      <c r="M67" s="6">
        <f t="shared" si="27"/>
        <v>5937864</v>
      </c>
      <c r="N67" s="51">
        <f t="shared" si="28"/>
        <v>1.540918312850432</v>
      </c>
      <c r="O67" s="6">
        <f t="shared" si="21"/>
        <v>82446000</v>
      </c>
      <c r="P67" s="13">
        <f t="shared" si="29"/>
        <v>1.0104643690054201E-2</v>
      </c>
      <c r="Q67" s="13">
        <f t="shared" si="30"/>
        <v>0.6911576283997074</v>
      </c>
      <c r="R67" s="13">
        <f t="shared" si="31"/>
        <v>0.29873772791023845</v>
      </c>
      <c r="S67" s="13">
        <f t="shared" si="32"/>
        <v>0</v>
      </c>
      <c r="T67" s="6">
        <f t="shared" si="16"/>
        <v>48000</v>
      </c>
      <c r="U67" s="6">
        <f t="shared" si="22"/>
        <v>69600</v>
      </c>
      <c r="V67" s="6">
        <f>求节点(信息索引!$AA$4:$AA$163,信息索引!$AB$4:$AB$163,信息索引!$D61)</f>
        <v>2.13</v>
      </c>
      <c r="W67" s="6">
        <f t="shared" si="33"/>
        <v>368088</v>
      </c>
      <c r="X67" s="51">
        <f t="shared" si="34"/>
        <v>16.131642433331159</v>
      </c>
      <c r="Y67" s="6">
        <f>求节点(信息索引!$K$4:$K$163,信息索引!$L$4:$L$163,信息索引!$D61)</f>
        <v>386.15193029265924</v>
      </c>
      <c r="Z67" s="6">
        <f t="shared" si="35"/>
        <v>483.94927299993475</v>
      </c>
      <c r="AA67" s="6">
        <v>200</v>
      </c>
      <c r="AB67" s="6">
        <f t="shared" si="36"/>
        <v>683.94927299993469</v>
      </c>
      <c r="AC67" s="6">
        <f t="shared" si="37"/>
        <v>4.0665029484364472E-5</v>
      </c>
      <c r="AG67" s="6">
        <v>58</v>
      </c>
      <c r="AH67" s="6">
        <f>求节点($G$10:$G$89,$O$10:$O$89,节奏总纲!BE61)*(1-AH$1)*$K$92</f>
        <v>4727410.9281459888</v>
      </c>
      <c r="AI67" s="6">
        <f>求节点($G$10:$G$89,$O$10:$O$89,节奏总纲!BF61)*(1-AI$1)*$K$92</f>
        <v>4613117.8033012114</v>
      </c>
      <c r="AJ67" s="6">
        <f>求节点($G$10:$G$89,$O$10:$O$89,节奏总纲!BG61)*(1-AJ$1)*$K$92</f>
        <v>4482861.1228583166</v>
      </c>
      <c r="AK67" s="6">
        <f>求节点($G$10:$G$89,$O$10:$O$89,节奏总纲!BH61)*(1-AK$1)*$K$92</f>
        <v>4320278.099410004</v>
      </c>
      <c r="AL67" s="6">
        <f>求节点($G$10:$G$89,$O$10:$O$89,节奏总纲!BI61)*(1-AL$1)*$K$92</f>
        <v>4110193.2339413851</v>
      </c>
      <c r="AO67" s="6">
        <v>58</v>
      </c>
      <c r="AP67" s="6">
        <f>节奏总纲!D61*3600*24/AH67</f>
        <v>0.99999692572869936</v>
      </c>
      <c r="AQ67" s="6">
        <f>节奏总纲!E61*3600*24/AI67</f>
        <v>0.88888769107891896</v>
      </c>
      <c r="AR67" s="6">
        <f>节奏总纲!F61*3600*24/AJ67</f>
        <v>0.74999519812017601</v>
      </c>
      <c r="AS67" s="6">
        <f>节奏总纲!G61*3600*24/AK67</f>
        <v>0.57140914093073369</v>
      </c>
      <c r="AT67" s="6">
        <f>节奏总纲!H61*3600*24/AL67</f>
        <v>0.33331753453838425</v>
      </c>
    </row>
    <row r="68" spans="1:46" x14ac:dyDescent="0.2">
      <c r="A68" s="8">
        <v>59</v>
      </c>
      <c r="B68" s="8">
        <f t="shared" si="25"/>
        <v>59</v>
      </c>
      <c r="C68" s="8">
        <v>59</v>
      </c>
      <c r="D68" s="8">
        <f>'[1]功能-城建'!$BI64</f>
        <v>59</v>
      </c>
      <c r="F68" s="6">
        <v>120000</v>
      </c>
      <c r="G68" s="6">
        <v>59</v>
      </c>
      <c r="H68" s="6">
        <f>[5]玩家城池攻打!$D78</f>
        <v>3853458</v>
      </c>
      <c r="I68" s="6">
        <f t="shared" si="13"/>
        <v>60000</v>
      </c>
      <c r="J68" s="6">
        <f t="shared" si="26"/>
        <v>4224000</v>
      </c>
      <c r="K68" s="6">
        <f>求节点($J$94:$J$173,$K$94:$K$173,INDEX($A$10:$A$89,MATCH(G68,$C$10:$C$89,1)))</f>
        <v>0</v>
      </c>
      <c r="L68" s="6">
        <f>求节点(信息索引!$T$4:$T$163,信息索引!$U$4:$U$163,信息索引!$D62)</f>
        <v>0.43474405508087194</v>
      </c>
      <c r="M68" s="6">
        <f t="shared" si="27"/>
        <v>6146443.5319664553</v>
      </c>
      <c r="N68" s="51">
        <f t="shared" si="28"/>
        <v>1.5950461979776229</v>
      </c>
      <c r="O68" s="6">
        <f t="shared" si="21"/>
        <v>95479500</v>
      </c>
      <c r="P68" s="13">
        <f t="shared" si="29"/>
        <v>9.7617426545858095E-3</v>
      </c>
      <c r="Q68" s="13">
        <f t="shared" si="30"/>
        <v>0.68722668288284094</v>
      </c>
      <c r="R68" s="13">
        <f t="shared" si="31"/>
        <v>0.30301157446257326</v>
      </c>
      <c r="S68" s="13">
        <f t="shared" si="32"/>
        <v>0</v>
      </c>
      <c r="T68" s="6">
        <f t="shared" si="16"/>
        <v>48000</v>
      </c>
      <c r="U68" s="6">
        <f t="shared" si="22"/>
        <v>70800</v>
      </c>
      <c r="V68" s="6">
        <f>求节点(信息索引!$AA$4:$AA$163,信息索引!$AB$4:$AB$163,信息索引!$D62)</f>
        <v>2.1737202754043596</v>
      </c>
      <c r="W68" s="6">
        <f t="shared" si="33"/>
        <v>377037.96871803794</v>
      </c>
      <c r="X68" s="51">
        <f t="shared" si="34"/>
        <v>16.301921933392812</v>
      </c>
      <c r="Y68" s="6">
        <f>求节点(信息索引!$K$4:$K$163,信息索引!$L$4:$L$163,信息索引!$D62)</f>
        <v>392.46639191426516</v>
      </c>
      <c r="Z68" s="6">
        <f t="shared" si="35"/>
        <v>489.05765800178438</v>
      </c>
      <c r="AA68" s="6">
        <v>200</v>
      </c>
      <c r="AB68" s="6">
        <f t="shared" si="36"/>
        <v>689.05765800178438</v>
      </c>
      <c r="AC68" s="6">
        <f t="shared" si="37"/>
        <v>3.9285061902601427E-5</v>
      </c>
      <c r="AG68" s="6">
        <v>59</v>
      </c>
      <c r="AH68" s="6">
        <f>求节点($G$10:$G$89,$O$10:$O$89,节奏总纲!BE62)*(1-AH$1)*$K$92</f>
        <v>5072907.1476834649</v>
      </c>
      <c r="AI68" s="6">
        <f>求节点($G$10:$G$89,$O$10:$O$89,节奏总纲!BF62)*(1-AI$1)*$K$92</f>
        <v>4951407.4720103797</v>
      </c>
      <c r="AJ68" s="6">
        <f>求节点($G$10:$G$89,$O$10:$O$89,节奏总纲!BG62)*(1-AJ$1)*$K$92</f>
        <v>4807207.3198356098</v>
      </c>
      <c r="AK68" s="6">
        <f>求节点($G$10:$G$89,$O$10:$O$89,节奏总纲!BH62)*(1-AK$1)*$K$92</f>
        <v>4628087.7171895383</v>
      </c>
      <c r="AL68" s="6">
        <f>求节点($G$10:$G$89,$O$10:$O$89,节奏总纲!BI62)*(1-AL$1)*$K$92</f>
        <v>4407562.9376640925</v>
      </c>
      <c r="AO68" s="6">
        <v>59</v>
      </c>
      <c r="AP68" s="6">
        <f>节奏总纲!D62*3600*24/AH68</f>
        <v>0.99999843922206688</v>
      </c>
      <c r="AQ68" s="6">
        <f>节奏总纲!E62*3600*24/AI68</f>
        <v>0.88888813874223016</v>
      </c>
      <c r="AR68" s="6">
        <f>节奏总纲!F62*3600*24/AJ68</f>
        <v>0.74998002850554468</v>
      </c>
      <c r="AS68" s="6">
        <f>节奏总纲!G62*3600*24/AK68</f>
        <v>0.57140281909045432</v>
      </c>
      <c r="AT68" s="6">
        <f>节奏总纲!H62*3600*24/AL68</f>
        <v>0.33331608369208121</v>
      </c>
    </row>
    <row r="69" spans="1:46" x14ac:dyDescent="0.2">
      <c r="A69" s="8">
        <v>60</v>
      </c>
      <c r="B69" s="8">
        <f t="shared" si="25"/>
        <v>60</v>
      </c>
      <c r="C69" s="8">
        <v>60</v>
      </c>
      <c r="D69" s="8">
        <f>'[1]功能-城建'!$BI65</f>
        <v>60</v>
      </c>
      <c r="F69" s="6">
        <v>120000</v>
      </c>
      <c r="G69" s="6">
        <v>60</v>
      </c>
      <c r="H69" s="6">
        <f>[5]玩家城池攻打!$D79</f>
        <v>3853458</v>
      </c>
      <c r="I69" s="6">
        <f t="shared" si="13"/>
        <v>60000</v>
      </c>
      <c r="J69" s="6">
        <f t="shared" si="26"/>
        <v>4344000</v>
      </c>
      <c r="K69" s="6">
        <f>求节点($J$94:$J$173,$K$94:$K$173,INDEX($A$10:$A$89,MATCH(G69,$C$10:$C$89,1)))</f>
        <v>0</v>
      </c>
      <c r="L69" s="6">
        <f>求节点(信息索引!$T$4:$T$163,信息索引!$U$4:$U$163,信息索引!$D63)</f>
        <v>0.51119999999999999</v>
      </c>
      <c r="M69" s="6">
        <f t="shared" si="27"/>
        <v>6655324.8000000007</v>
      </c>
      <c r="N69" s="51">
        <f t="shared" si="28"/>
        <v>1.7271045383133801</v>
      </c>
      <c r="O69" s="6">
        <f t="shared" si="21"/>
        <v>110565600</v>
      </c>
      <c r="P69" s="13">
        <f t="shared" si="29"/>
        <v>9.0153376135752219E-3</v>
      </c>
      <c r="Q69" s="13">
        <f t="shared" si="30"/>
        <v>0.6527104432228461</v>
      </c>
      <c r="R69" s="13">
        <f t="shared" si="31"/>
        <v>0.33827421916357853</v>
      </c>
      <c r="S69" s="13">
        <f t="shared" si="32"/>
        <v>0</v>
      </c>
      <c r="T69" s="6">
        <f t="shared" si="16"/>
        <v>48000</v>
      </c>
      <c r="U69" s="6">
        <f t="shared" si="22"/>
        <v>72000</v>
      </c>
      <c r="V69" s="6">
        <f>求节点(信息索引!$AA$4:$AA$163,信息索引!$AB$4:$AB$163,信息索引!$D63)</f>
        <v>2.5559999999999996</v>
      </c>
      <c r="W69" s="6">
        <f t="shared" si="33"/>
        <v>426719.99999999994</v>
      </c>
      <c r="X69" s="51">
        <f t="shared" si="34"/>
        <v>15.596467941507315</v>
      </c>
      <c r="Y69" s="6">
        <f>求节点(信息索引!$K$4:$K$163,信息索引!$L$4:$L$163,信息索引!$D63)</f>
        <v>398.76009658558303</v>
      </c>
      <c r="Z69" s="6">
        <f t="shared" si="35"/>
        <v>467.89403824521946</v>
      </c>
      <c r="AA69" s="6">
        <v>200</v>
      </c>
      <c r="AB69" s="6">
        <f t="shared" si="36"/>
        <v>667.89403824521946</v>
      </c>
      <c r="AC69" s="6">
        <f t="shared" si="37"/>
        <v>3.6281236737558824E-5</v>
      </c>
      <c r="AG69" s="6">
        <v>60</v>
      </c>
      <c r="AH69" s="6">
        <f>求节点($G$10:$G$89,$O$10:$O$89,节奏总纲!BE63)*(1-AH$1)*$K$92</f>
        <v>5443200.8271903396</v>
      </c>
      <c r="AI69" s="6">
        <f>求节点($G$10:$G$89,$O$10:$O$89,节奏总纲!BF63)*(1-AI$1)*$K$92</f>
        <v>5306212.2122666957</v>
      </c>
      <c r="AJ69" s="6">
        <f>求节点($G$10:$G$89,$O$10:$O$89,节奏总纲!BG63)*(1-AJ$1)*$K$92</f>
        <v>5151667.4522094242</v>
      </c>
      <c r="AK69" s="6">
        <f>求节点($G$10:$G$89,$O$10:$O$89,节奏总纲!BH63)*(1-AK$1)*$K$92</f>
        <v>4961178.3279676428</v>
      </c>
      <c r="AL69" s="6">
        <f>求节点($G$10:$G$89,$O$10:$O$89,节奏总纲!BI63)*(1-AL$1)*$K$92</f>
        <v>4737389.5398810199</v>
      </c>
      <c r="AO69" s="6">
        <v>60</v>
      </c>
      <c r="AP69" s="6">
        <f>节奏总纲!D63*3600*24/AH69</f>
        <v>0.99999984803236808</v>
      </c>
      <c r="AQ69" s="6">
        <f>节奏总纲!E63*3600*24/AI69</f>
        <v>0.88886999074339756</v>
      </c>
      <c r="AR69" s="6">
        <f>节奏总纲!F63*3600*24/AJ69</f>
        <v>0.74996753882920042</v>
      </c>
      <c r="AS69" s="6">
        <f>节奏总纲!G63*3600*24/AK69</f>
        <v>0.57140025465710065</v>
      </c>
      <c r="AT69" s="6">
        <f>节奏总纲!H63*3600*24/AL69</f>
        <v>0.3333211902265607</v>
      </c>
    </row>
    <row r="70" spans="1:46" x14ac:dyDescent="0.2">
      <c r="A70" s="8">
        <v>61</v>
      </c>
      <c r="B70" s="8">
        <f t="shared" si="25"/>
        <v>61</v>
      </c>
      <c r="C70" s="8">
        <v>61</v>
      </c>
      <c r="D70" s="8">
        <f>'[1]功能-城建'!$BI66</f>
        <v>61</v>
      </c>
      <c r="F70" s="6">
        <v>120000</v>
      </c>
      <c r="G70" s="6">
        <v>61</v>
      </c>
      <c r="H70" s="6">
        <f>[5]玩家城池攻打!$D80</f>
        <v>3853458</v>
      </c>
      <c r="I70" s="6">
        <f t="shared" si="13"/>
        <v>60000</v>
      </c>
      <c r="J70" s="6">
        <f t="shared" si="26"/>
        <v>4464000</v>
      </c>
      <c r="K70" s="6">
        <f>求节点($J$94:$J$173,$K$94:$K$173,INDEX($A$10:$A$89,MATCH(G70,$C$10:$C$89,1)))</f>
        <v>0</v>
      </c>
      <c r="L70" s="6">
        <f>求节点(信息索引!$T$4:$T$163,信息索引!$U$4:$U$163,信息索引!$D64)</f>
        <v>0.51119999999999999</v>
      </c>
      <c r="M70" s="6">
        <f t="shared" si="27"/>
        <v>6836668.8000000007</v>
      </c>
      <c r="N70" s="51">
        <f t="shared" si="28"/>
        <v>1.7741646074772324</v>
      </c>
      <c r="O70" s="6">
        <f t="shared" si="21"/>
        <v>128026500</v>
      </c>
      <c r="P70" s="13">
        <f t="shared" si="29"/>
        <v>8.7762039898729612E-3</v>
      </c>
      <c r="Q70" s="13">
        <f t="shared" si="30"/>
        <v>0.65294957684654831</v>
      </c>
      <c r="R70" s="13">
        <f t="shared" si="31"/>
        <v>0.33827421916357853</v>
      </c>
      <c r="S70" s="13">
        <f t="shared" si="32"/>
        <v>0</v>
      </c>
      <c r="T70" s="6">
        <f t="shared" si="16"/>
        <v>48000</v>
      </c>
      <c r="U70" s="6">
        <f t="shared" si="22"/>
        <v>73200</v>
      </c>
      <c r="V70" s="6">
        <f>求节点(信息索引!$AA$4:$AA$163,信息索引!$AB$4:$AB$163,信息索引!$D64)</f>
        <v>2.5559999999999996</v>
      </c>
      <c r="W70" s="6">
        <f t="shared" si="33"/>
        <v>430987.19999999995</v>
      </c>
      <c r="X70" s="51">
        <f t="shared" si="34"/>
        <v>15.862811702992575</v>
      </c>
      <c r="Y70" s="6">
        <f>求节点(信息索引!$K$4:$K$163,信息索引!$L$4:$L$163,信息索引!$D64)</f>
        <v>404.74434752195327</v>
      </c>
      <c r="Z70" s="6">
        <f t="shared" si="35"/>
        <v>475.88435108977723</v>
      </c>
      <c r="AA70" s="6">
        <v>200</v>
      </c>
      <c r="AB70" s="6">
        <f t="shared" si="36"/>
        <v>675.88435108977728</v>
      </c>
      <c r="AC70" s="6">
        <f t="shared" si="37"/>
        <v>3.5318869715342411E-5</v>
      </c>
      <c r="AG70" s="6">
        <v>61</v>
      </c>
      <c r="AH70" s="6">
        <f>求节点($G$10:$G$89,$O$10:$O$89,节奏总纲!BE64)*(1-AH$1)*$K$92</f>
        <v>5840186.8604871519</v>
      </c>
      <c r="AI70" s="6">
        <f>求节点($G$10:$G$89,$O$10:$O$89,节奏总纲!BF64)*(1-AI$1)*$K$92</f>
        <v>5695841.7041640617</v>
      </c>
      <c r="AJ70" s="6">
        <f>求节点($G$10:$G$89,$O$10:$O$89,节奏总纲!BG64)*(1-AJ$1)*$K$92</f>
        <v>5527315.3393588932</v>
      </c>
      <c r="AK70" s="6">
        <f>求节点($G$10:$G$89,$O$10:$O$89,节奏总纲!BH64)*(1-AK$1)*$K$92</f>
        <v>5326976.5692387894</v>
      </c>
      <c r="AL70" s="6">
        <f>求节点($G$10:$G$89,$O$10:$O$89,节奏总纲!BI64)*(1-AL$1)*$K$92</f>
        <v>5080972.886536899</v>
      </c>
      <c r="AO70" s="6">
        <v>61</v>
      </c>
      <c r="AP70" s="6">
        <f>节奏总纲!D64*3600*24/AH70</f>
        <v>0.99998145229783642</v>
      </c>
      <c r="AQ70" s="6">
        <f>节奏总纲!E64*3600*24/AI70</f>
        <v>0.88885266619558478</v>
      </c>
      <c r="AR70" s="6">
        <f>节奏总纲!F64*3600*24/AJ70</f>
        <v>0.74996404078259171</v>
      </c>
      <c r="AS70" s="6">
        <f>节奏总纲!G64*3600*24/AK70</f>
        <v>0.5714027262316721</v>
      </c>
      <c r="AT70" s="6">
        <f>节奏总纲!H64*3600*24/AL70</f>
        <v>0.33332647387971825</v>
      </c>
    </row>
    <row r="71" spans="1:46" x14ac:dyDescent="0.2">
      <c r="A71" s="8">
        <v>62</v>
      </c>
      <c r="B71" s="8">
        <f t="shared" si="25"/>
        <v>62</v>
      </c>
      <c r="C71" s="8">
        <v>62</v>
      </c>
      <c r="D71" s="8">
        <f>'[1]功能-城建'!$BI67</f>
        <v>62</v>
      </c>
      <c r="F71" s="6">
        <v>120000</v>
      </c>
      <c r="G71" s="6">
        <v>62</v>
      </c>
      <c r="H71" s="6">
        <f>[5]玩家城池攻打!$D81</f>
        <v>3853458</v>
      </c>
      <c r="I71" s="6">
        <f t="shared" si="13"/>
        <v>60000</v>
      </c>
      <c r="J71" s="6">
        <f t="shared" si="26"/>
        <v>4584000</v>
      </c>
      <c r="K71" s="6">
        <f>求节点($J$94:$J$173,$K$94:$K$173,INDEX($A$10:$A$89,MATCH(G71,$C$10:$C$89,1)))</f>
        <v>0</v>
      </c>
      <c r="L71" s="6">
        <f>求节点(信息索引!$T$4:$T$163,信息索引!$U$4:$U$163,信息索引!$D65)</f>
        <v>0.51119999999999999</v>
      </c>
      <c r="M71" s="6">
        <f t="shared" si="27"/>
        <v>7018012.8000000007</v>
      </c>
      <c r="N71" s="51">
        <f t="shared" si="28"/>
        <v>1.8212246766410847</v>
      </c>
      <c r="O71" s="6">
        <f t="shared" si="21"/>
        <v>148235100</v>
      </c>
      <c r="P71" s="13">
        <f t="shared" si="29"/>
        <v>8.5494286929770191E-3</v>
      </c>
      <c r="Q71" s="13">
        <f t="shared" si="30"/>
        <v>0.65317635214344427</v>
      </c>
      <c r="R71" s="13">
        <f t="shared" si="31"/>
        <v>0.33827421916357853</v>
      </c>
      <c r="S71" s="13">
        <f t="shared" si="32"/>
        <v>0</v>
      </c>
      <c r="T71" s="6">
        <f t="shared" si="16"/>
        <v>48000</v>
      </c>
      <c r="U71" s="6">
        <f t="shared" si="22"/>
        <v>74400</v>
      </c>
      <c r="V71" s="6">
        <f>求节点(信息索引!$AA$4:$AA$163,信息索引!$AB$4:$AB$163,信息索引!$D65)</f>
        <v>2.5559999999999996</v>
      </c>
      <c r="W71" s="6">
        <f t="shared" si="33"/>
        <v>435254.39999999997</v>
      </c>
      <c r="X71" s="51">
        <f t="shared" si="34"/>
        <v>16.123933037782045</v>
      </c>
      <c r="Y71" s="6">
        <f>求节点(信息索引!$K$4:$K$163,信息索引!$L$4:$L$163,信息索引!$D65)</f>
        <v>409.98900019616093</v>
      </c>
      <c r="Z71" s="6">
        <f t="shared" si="35"/>
        <v>483.71799113346134</v>
      </c>
      <c r="AA71" s="6">
        <v>200</v>
      </c>
      <c r="AB71" s="6">
        <f t="shared" si="36"/>
        <v>683.71799113346128</v>
      </c>
      <c r="AC71" s="6">
        <f t="shared" si="37"/>
        <v>3.4406237422956297E-5</v>
      </c>
      <c r="AG71" s="6">
        <v>62</v>
      </c>
      <c r="AH71" s="6">
        <f>求节点($G$10:$G$89,$O$10:$O$89,节奏总纲!BE65)*(1-AH$1)*$K$92</f>
        <v>6265681.0231423099</v>
      </c>
      <c r="AI71" s="6">
        <f>求节点($G$10:$G$89,$O$10:$O$89,节奏总纲!BF65)*(1-AI$1)*$K$92</f>
        <v>6108622.3258609772</v>
      </c>
      <c r="AJ71" s="6">
        <f>求节点($G$10:$G$89,$O$10:$O$89,节奏总纲!BG65)*(1-AJ$1)*$K$92</f>
        <v>5934097.4889487391</v>
      </c>
      <c r="AK71" s="6">
        <f>求节点($G$10:$G$89,$O$10:$O$89,节奏总纲!BH65)*(1-AK$1)*$K$92</f>
        <v>5722547.8218110073</v>
      </c>
      <c r="AL71" s="6">
        <f>求节点($G$10:$G$89,$O$10:$O$89,节奏总纲!BI65)*(1-AL$1)*$K$92</f>
        <v>5475432.6154123228</v>
      </c>
      <c r="AO71" s="6">
        <v>62</v>
      </c>
      <c r="AP71" s="6">
        <f>节奏总纲!D65*3600*24/AH71</f>
        <v>0.99996191964611247</v>
      </c>
      <c r="AQ71" s="6">
        <f>节奏总纲!E65*3600*24/AI71</f>
        <v>0.88884729073384405</v>
      </c>
      <c r="AR71" s="6">
        <f>节奏总纲!F65*3600*24/AJ71</f>
        <v>0.74996134827700323</v>
      </c>
      <c r="AS71" s="6">
        <f>节奏总纲!G65*3600*24/AK71</f>
        <v>0.57141233289720339</v>
      </c>
      <c r="AT71" s="6">
        <f>节奏总纲!H65*3600*24/AL71</f>
        <v>0.33332952959974554</v>
      </c>
    </row>
    <row r="72" spans="1:46" x14ac:dyDescent="0.2">
      <c r="A72" s="8">
        <v>63</v>
      </c>
      <c r="B72" s="8">
        <f t="shared" si="25"/>
        <v>63</v>
      </c>
      <c r="C72" s="8">
        <v>63</v>
      </c>
      <c r="D72" s="8">
        <f>'[1]功能-城建'!$BI68</f>
        <v>63</v>
      </c>
      <c r="F72" s="6">
        <v>120000</v>
      </c>
      <c r="G72" s="6">
        <v>63</v>
      </c>
      <c r="H72" s="6">
        <f>[5]玩家城池攻打!$D82</f>
        <v>3853458</v>
      </c>
      <c r="I72" s="6">
        <f t="shared" si="13"/>
        <v>60000</v>
      </c>
      <c r="J72" s="6">
        <f t="shared" si="26"/>
        <v>4704000</v>
      </c>
      <c r="K72" s="6">
        <f>求节点($J$94:$J$173,$K$94:$K$173,INDEX($A$10:$A$89,MATCH(G72,$C$10:$C$89,1)))</f>
        <v>0</v>
      </c>
      <c r="L72" s="6">
        <f>求节点(信息索引!$T$4:$T$163,信息索引!$U$4:$U$163,信息索引!$D66)</f>
        <v>0.51119999999999999</v>
      </c>
      <c r="M72" s="6">
        <f t="shared" si="27"/>
        <v>7199356.8000000007</v>
      </c>
      <c r="N72" s="51">
        <f t="shared" si="28"/>
        <v>1.868284745804937</v>
      </c>
      <c r="O72" s="6">
        <f t="shared" si="21"/>
        <v>171622200</v>
      </c>
      <c r="P72" s="13">
        <f t="shared" si="29"/>
        <v>8.3340778442874217E-3</v>
      </c>
      <c r="Q72" s="13">
        <f t="shared" si="30"/>
        <v>0.65339170299213389</v>
      </c>
      <c r="R72" s="13">
        <f t="shared" si="31"/>
        <v>0.33827421916357853</v>
      </c>
      <c r="S72" s="13">
        <f t="shared" si="32"/>
        <v>0</v>
      </c>
      <c r="T72" s="6">
        <f t="shared" si="16"/>
        <v>48000</v>
      </c>
      <c r="U72" s="6">
        <f t="shared" si="22"/>
        <v>75600</v>
      </c>
      <c r="V72" s="6">
        <f>求节点(信息索引!$AA$4:$AA$163,信息索引!$AB$4:$AB$163,信息索引!$D66)</f>
        <v>2.5559999999999996</v>
      </c>
      <c r="W72" s="6">
        <f t="shared" si="33"/>
        <v>439521.6</v>
      </c>
      <c r="X72" s="51">
        <f t="shared" si="34"/>
        <v>16.379984055391137</v>
      </c>
      <c r="Y72" s="6">
        <f>求节点(信息索引!$K$4:$K$163,信息索引!$L$4:$L$163,信息索引!$D66)</f>
        <v>414.92911511844858</v>
      </c>
      <c r="Z72" s="6">
        <f t="shared" si="35"/>
        <v>491.39952166173413</v>
      </c>
      <c r="AA72" s="6">
        <v>200</v>
      </c>
      <c r="AB72" s="6">
        <f t="shared" si="36"/>
        <v>691.39952166173407</v>
      </c>
      <c r="AC72" s="6">
        <f t="shared" si="37"/>
        <v>3.353958156847377E-5</v>
      </c>
      <c r="AG72" s="6">
        <v>63</v>
      </c>
      <c r="AH72" s="6">
        <f>求节点($G$10:$G$89,$O$10:$O$89,节奏总纲!BE66)*(1-AH$1)*$K$92</f>
        <v>6721646.4285752103</v>
      </c>
      <c r="AI72" s="6">
        <f>求节点($G$10:$G$89,$O$10:$O$89,节奏总纲!BF66)*(1-AI$1)*$K$92</f>
        <v>6558427.9044629522</v>
      </c>
      <c r="AJ72" s="6">
        <f>求节点($G$10:$G$89,$O$10:$O$89,节奏总纲!BG66)*(1-AJ$1)*$K$92</f>
        <v>6368461.7788028084</v>
      </c>
      <c r="AK72" s="6">
        <f>求节点($G$10:$G$89,$O$10:$O$89,节奏总纲!BH66)*(1-AK$1)*$K$92</f>
        <v>6150620.0469538542</v>
      </c>
      <c r="AL72" s="6">
        <f>求节点($G$10:$G$89,$O$10:$O$89,节奏总纲!BI66)*(1-AL$1)*$K$92</f>
        <v>5883884.9126908109</v>
      </c>
      <c r="AO72" s="6">
        <v>63</v>
      </c>
      <c r="AP72" s="6">
        <f>节奏总纲!D66*3600*24/AH72</f>
        <v>0.99995383860986131</v>
      </c>
      <c r="AQ72" s="6">
        <f>节奏总纲!E66*3600*24/AI72</f>
        <v>0.8888433213120065</v>
      </c>
      <c r="AR72" s="6">
        <f>节奏总纲!F66*3600*24/AJ72</f>
        <v>0.74997411191018171</v>
      </c>
      <c r="AS72" s="6">
        <f>节奏总纲!G66*3600*24/AK72</f>
        <v>0.57141989668937287</v>
      </c>
      <c r="AT72" s="6">
        <f>节奏总纲!H66*3600*24/AL72</f>
        <v>0.33333178964216326</v>
      </c>
    </row>
    <row r="73" spans="1:46" x14ac:dyDescent="0.2">
      <c r="A73" s="8">
        <v>64</v>
      </c>
      <c r="B73" s="8">
        <f t="shared" si="25"/>
        <v>64</v>
      </c>
      <c r="C73" s="8">
        <v>64</v>
      </c>
      <c r="D73" s="8">
        <f>'[1]功能-城建'!$BI69</f>
        <v>64</v>
      </c>
      <c r="F73" s="6">
        <v>120000</v>
      </c>
      <c r="G73" s="6">
        <v>64</v>
      </c>
      <c r="H73" s="6">
        <f>[5]玩家城池攻打!$D83</f>
        <v>3853458</v>
      </c>
      <c r="I73" s="6">
        <f t="shared" si="13"/>
        <v>60000</v>
      </c>
      <c r="J73" s="6">
        <f t="shared" si="26"/>
        <v>4824000</v>
      </c>
      <c r="K73" s="6">
        <f>求节点($J$94:$J$173,$K$94:$K$173,INDEX($A$10:$A$89,MATCH(G73,$C$10:$C$89,1)))</f>
        <v>0</v>
      </c>
      <c r="L73" s="6">
        <f>求节点(信息索引!$T$4:$T$163,信息索引!$U$4:$U$163,信息索引!$D67)</f>
        <v>0.51119999999999999</v>
      </c>
      <c r="M73" s="6">
        <f t="shared" si="27"/>
        <v>7380700.8000000007</v>
      </c>
      <c r="N73" s="51">
        <f t="shared" si="28"/>
        <v>1.9153448149687893</v>
      </c>
      <c r="O73" s="6">
        <f t="shared" si="21"/>
        <v>198686400</v>
      </c>
      <c r="P73" s="13">
        <f t="shared" si="29"/>
        <v>8.1293093468847825E-3</v>
      </c>
      <c r="Q73" s="13">
        <f t="shared" si="30"/>
        <v>0.65359647148953659</v>
      </c>
      <c r="R73" s="13">
        <f t="shared" si="31"/>
        <v>0.33827421916357853</v>
      </c>
      <c r="S73" s="13">
        <f t="shared" si="32"/>
        <v>0</v>
      </c>
      <c r="T73" s="6">
        <f t="shared" si="16"/>
        <v>48000</v>
      </c>
      <c r="U73" s="6">
        <f t="shared" si="22"/>
        <v>76800</v>
      </c>
      <c r="V73" s="6">
        <f>求节点(信息索引!$AA$4:$AA$163,信息索引!$AB$4:$AB$163,信息索引!$D67)</f>
        <v>2.5559999999999996</v>
      </c>
      <c r="W73" s="6">
        <f t="shared" si="33"/>
        <v>443788.79999999993</v>
      </c>
      <c r="X73" s="51">
        <f t="shared" si="34"/>
        <v>16.631111014969289</v>
      </c>
      <c r="Y73" s="6">
        <f>求节点(信息索引!$K$4:$K$163,信息索引!$L$4:$L$163,信息索引!$D67)</f>
        <v>419.84142878090216</v>
      </c>
      <c r="Z73" s="6">
        <f t="shared" si="35"/>
        <v>498.93333044907865</v>
      </c>
      <c r="AA73" s="6">
        <v>200</v>
      </c>
      <c r="AB73" s="6">
        <f t="shared" si="36"/>
        <v>698.93333044907865</v>
      </c>
      <c r="AC73" s="6">
        <f t="shared" si="37"/>
        <v>3.271551322526803E-5</v>
      </c>
      <c r="AG73" s="6">
        <v>64</v>
      </c>
      <c r="AH73" s="6">
        <f>求节点($G$10:$G$89,$O$10:$O$89,节奏总纲!BE67)*(1-AH$1)*$K$92</f>
        <v>7210315.9104527384</v>
      </c>
      <c r="AI73" s="6">
        <f>求节点($G$10:$G$89,$O$10:$O$89,节奏总纲!BF67)*(1-AI$1)*$K$92</f>
        <v>7037545.0573696001</v>
      </c>
      <c r="AJ73" s="6">
        <f>求节点($G$10:$G$89,$O$10:$O$89,节奏总纲!BG67)*(1-AJ$1)*$K$92</f>
        <v>6839005.4675186491</v>
      </c>
      <c r="AK73" s="6">
        <f>求节点($G$10:$G$89,$O$10:$O$89,节奏总纲!BH67)*(1-AK$1)*$K$92</f>
        <v>6610316.9921319894</v>
      </c>
      <c r="AL73" s="6">
        <f>求节点($G$10:$G$89,$O$10:$O$89,节奏总纲!BI67)*(1-AL$1)*$K$92</f>
        <v>6309440.4935890613</v>
      </c>
      <c r="AO73" s="6">
        <v>64</v>
      </c>
      <c r="AP73" s="6">
        <f>节奏总纲!D67*3600*24/AH73</f>
        <v>0.99994938265570077</v>
      </c>
      <c r="AQ73" s="6">
        <f>节奏总纲!E67*3600*24/AI73</f>
        <v>0.88885447801884199</v>
      </c>
      <c r="AR73" s="6">
        <f>节奏总纲!F67*3600*24/AJ73</f>
        <v>0.74998610916489095</v>
      </c>
      <c r="AS73" s="6">
        <f>节奏总纲!G67*3600*24/AK73</f>
        <v>0.57142392774028239</v>
      </c>
      <c r="AT73" s="6">
        <f>节奏总纲!H67*3600*24/AL73</f>
        <v>0.33333267701464375</v>
      </c>
    </row>
    <row r="74" spans="1:46" x14ac:dyDescent="0.2">
      <c r="A74" s="8">
        <v>65</v>
      </c>
      <c r="B74" s="8">
        <f t="shared" si="25"/>
        <v>65</v>
      </c>
      <c r="C74" s="8">
        <v>65</v>
      </c>
      <c r="D74" s="8">
        <f>'[1]功能-城建'!$BI70</f>
        <v>65</v>
      </c>
      <c r="F74" s="6">
        <v>120000</v>
      </c>
      <c r="G74" s="6">
        <v>65</v>
      </c>
      <c r="H74" s="6">
        <f>[5]玩家城池攻打!$D84</f>
        <v>3853458</v>
      </c>
      <c r="I74" s="6">
        <f t="shared" si="13"/>
        <v>60000</v>
      </c>
      <c r="J74" s="6">
        <f t="shared" si="26"/>
        <v>4944000</v>
      </c>
      <c r="K74" s="6">
        <f>求节点($J$94:$J$173,$K$94:$K$173,INDEX($A$10:$A$89,MATCH(G74,$C$10:$C$89,1)))</f>
        <v>0</v>
      </c>
      <c r="L74" s="6">
        <f>求节点(信息索引!$T$4:$T$163,信息索引!$U$4:$U$163,信息索引!$D68)</f>
        <v>0.51119999999999999</v>
      </c>
      <c r="M74" s="6">
        <f t="shared" si="27"/>
        <v>7562044.8000000007</v>
      </c>
      <c r="N74" s="51">
        <f t="shared" si="28"/>
        <v>1.9624048841326416</v>
      </c>
      <c r="O74" s="6">
        <f t="shared" ref="O74:O89" si="38">SUMIFS($L$94:$L$173,$J$94:$J$173,"&lt;="&amp;INDEX($A$10:$A$89,MATCH(G74,$C$10:$C$89,1)))</f>
        <v>230004000</v>
      </c>
      <c r="P74" s="13">
        <f t="shared" si="29"/>
        <v>7.9343618805326303E-3</v>
      </c>
      <c r="Q74" s="13">
        <f t="shared" si="30"/>
        <v>0.65379141895588866</v>
      </c>
      <c r="R74" s="13">
        <f t="shared" si="31"/>
        <v>0.33827421916357858</v>
      </c>
      <c r="S74" s="13">
        <f t="shared" si="32"/>
        <v>0</v>
      </c>
      <c r="T74" s="6">
        <f t="shared" si="16"/>
        <v>48000</v>
      </c>
      <c r="U74" s="6">
        <f t="shared" ref="U74:U89" si="39">INDEX($U$94:$U$173,INDEX($A$10:$A$89,MATCH(G74,$C$10:$C$89,1)),1)</f>
        <v>78000</v>
      </c>
      <c r="V74" s="6">
        <f>求节点(信息索引!$AA$4:$AA$163,信息索引!$AB$4:$AB$163,信息索引!$D68)</f>
        <v>2.5559999999999996</v>
      </c>
      <c r="W74" s="6">
        <f t="shared" si="33"/>
        <v>448055.99999999994</v>
      </c>
      <c r="X74" s="51">
        <f t="shared" si="34"/>
        <v>16.877454603888804</v>
      </c>
      <c r="Y74" s="6">
        <f>求节点(信息索引!$K$4:$K$163,信息索引!$L$4:$L$163,信息索引!$D68)</f>
        <v>424.06215190658412</v>
      </c>
      <c r="Z74" s="6">
        <f t="shared" si="35"/>
        <v>506.32363811666414</v>
      </c>
      <c r="AA74" s="6">
        <v>200</v>
      </c>
      <c r="AB74" s="6">
        <f t="shared" si="36"/>
        <v>706.32363811666414</v>
      </c>
      <c r="AC74" s="6">
        <f t="shared" si="37"/>
        <v>3.1930968543606923E-5</v>
      </c>
      <c r="AG74" s="6">
        <v>65</v>
      </c>
      <c r="AH74" s="6">
        <f>求节点($G$10:$G$89,$O$10:$O$89,节奏总纲!BE68)*(1-AH$1)*$K$92</f>
        <v>7733954.959468659</v>
      </c>
      <c r="AI74" s="6">
        <f>求节点($G$10:$G$89,$O$10:$O$89,节奏总纲!BF68)*(1-AI$1)*$K$92</f>
        <v>7547716.1513768388</v>
      </c>
      <c r="AJ74" s="6">
        <f>求节点($G$10:$G$89,$O$10:$O$89,节奏总纲!BG68)*(1-AJ$1)*$K$92</f>
        <v>7350126.0371967619</v>
      </c>
      <c r="AK74" s="6">
        <f>求节点($G$10:$G$89,$O$10:$O$89,节奏总纲!BH68)*(1-AK$1)*$K$92</f>
        <v>7095823.4594529886</v>
      </c>
      <c r="AL74" s="6">
        <f>求节点($G$10:$G$89,$O$10:$O$89,节奏总纲!BI68)*(1-AL$1)*$K$92</f>
        <v>6737547.075700935</v>
      </c>
      <c r="AO74" s="6">
        <v>65</v>
      </c>
      <c r="AP74" s="6">
        <f>节奏总纲!D68*3600*24/AH74</f>
        <v>0.99995866992087878</v>
      </c>
      <c r="AQ74" s="6">
        <f>节奏总纲!E68*3600*24/AI74</f>
        <v>0.888868698924696</v>
      </c>
      <c r="AR74" s="6">
        <f>节奏总纲!F68*3600*24/AJ74</f>
        <v>0.74999193541404474</v>
      </c>
      <c r="AS74" s="6">
        <f>节奏总纲!G68*3600*24/AK74</f>
        <v>0.57142698357154686</v>
      </c>
      <c r="AT74" s="6">
        <f>节奏总纲!H68*3600*24/AL74</f>
        <v>0.3333331359464603</v>
      </c>
    </row>
    <row r="75" spans="1:46" x14ac:dyDescent="0.2">
      <c r="A75" s="8">
        <v>66</v>
      </c>
      <c r="B75" s="8">
        <f t="shared" si="25"/>
        <v>66</v>
      </c>
      <c r="C75" s="8">
        <v>66</v>
      </c>
      <c r="D75" s="8">
        <f>'[1]功能-城建'!$BI71</f>
        <v>66</v>
      </c>
      <c r="F75" s="6">
        <v>120000</v>
      </c>
      <c r="G75" s="6">
        <v>66</v>
      </c>
      <c r="H75" s="6">
        <f>[5]玩家城池攻打!$D85</f>
        <v>3853458</v>
      </c>
      <c r="I75" s="6">
        <f t="shared" si="13"/>
        <v>60000</v>
      </c>
      <c r="J75" s="6">
        <f t="shared" si="26"/>
        <v>5064000</v>
      </c>
      <c r="K75" s="6">
        <f>求节点($J$94:$J$173,$K$94:$K$173,INDEX($A$10:$A$89,MATCH(G75,$C$10:$C$89,1)))</f>
        <v>0</v>
      </c>
      <c r="L75" s="6">
        <f>求节点(信息索引!$T$4:$T$163,信息索引!$U$4:$U$163,信息索引!$D69)</f>
        <v>0.51119999999999999</v>
      </c>
      <c r="M75" s="6">
        <f t="shared" si="27"/>
        <v>7743388.8000000007</v>
      </c>
      <c r="N75" s="51">
        <f t="shared" si="28"/>
        <v>2.0094649532964941</v>
      </c>
      <c r="O75" s="6">
        <f t="shared" si="38"/>
        <v>266241600</v>
      </c>
      <c r="P75" s="13">
        <f t="shared" si="29"/>
        <v>7.7485454430494304E-3</v>
      </c>
      <c r="Q75" s="13">
        <f t="shared" si="30"/>
        <v>0.65397723539337194</v>
      </c>
      <c r="R75" s="13">
        <f t="shared" si="31"/>
        <v>0.33827421916357858</v>
      </c>
      <c r="S75" s="13">
        <f t="shared" si="32"/>
        <v>0</v>
      </c>
      <c r="T75" s="6">
        <f t="shared" si="16"/>
        <v>48000</v>
      </c>
      <c r="U75" s="6">
        <f t="shared" si="39"/>
        <v>79200</v>
      </c>
      <c r="V75" s="6">
        <f>求节点(信息索引!$AA$4:$AA$163,信息索引!$AB$4:$AB$163,信息索引!$D69)</f>
        <v>2.5559999999999996</v>
      </c>
      <c r="W75" s="6">
        <f t="shared" si="33"/>
        <v>452323.19999999995</v>
      </c>
      <c r="X75" s="51">
        <f t="shared" si="34"/>
        <v>17.119150200564555</v>
      </c>
      <c r="Y75" s="6">
        <f>求节点(信息索引!$K$4:$K$163,信息索引!$L$4:$L$163,信息索引!$D69)</f>
        <v>427.99773371621501</v>
      </c>
      <c r="Z75" s="6">
        <f t="shared" si="35"/>
        <v>513.57450601693665</v>
      </c>
      <c r="AA75" s="6">
        <v>200</v>
      </c>
      <c r="AB75" s="6">
        <f t="shared" si="36"/>
        <v>713.57450601693665</v>
      </c>
      <c r="AC75" s="6">
        <f t="shared" si="37"/>
        <v>3.1183170685442826E-5</v>
      </c>
      <c r="AG75" s="6">
        <v>66</v>
      </c>
      <c r="AH75" s="6">
        <f>求节点($G$10:$G$89,$O$10:$O$89,节奏总纲!BE69)*(1-AH$1)*$K$92</f>
        <v>8295114.8740839716</v>
      </c>
      <c r="AI75" s="6">
        <f>求节点($G$10:$G$89,$O$10:$O$89,节奏总纲!BF69)*(1-AI$1)*$K$92</f>
        <v>8101945.6955693793</v>
      </c>
      <c r="AJ75" s="6">
        <f>求节点($G$10:$G$89,$O$10:$O$89,节奏总纲!BG69)*(1-AJ$1)*$K$92</f>
        <v>7890147.3502288032</v>
      </c>
      <c r="AK75" s="6">
        <f>求节点($G$10:$G$89,$O$10:$O$89,节奏总纲!BH69)*(1-AK$1)*$K$92</f>
        <v>7584665.0597906383</v>
      </c>
      <c r="AL75" s="6">
        <f>求节点($G$10:$G$89,$O$10:$O$89,节奏总纲!BI69)*(1-AL$1)*$K$92</f>
        <v>7219069.9304076545</v>
      </c>
      <c r="AO75" s="6">
        <v>66</v>
      </c>
      <c r="AP75" s="6">
        <f>节奏总纲!D69*3600*24/AH75</f>
        <v>0.9999748589487617</v>
      </c>
      <c r="AQ75" s="6">
        <f>节奏总纲!E69*3600*24/AI75</f>
        <v>0.88887755398363011</v>
      </c>
      <c r="AR75" s="6">
        <f>节奏总纲!F69*3600*24/AJ75</f>
        <v>0.7499969151935143</v>
      </c>
      <c r="AS75" s="6">
        <f>节奏总纲!G69*3600*24/AK75</f>
        <v>0.5714278114143303</v>
      </c>
      <c r="AT75" s="6">
        <f>节奏总纲!H69*3600*24/AL75</f>
        <v>0.3333327351613205</v>
      </c>
    </row>
    <row r="76" spans="1:46" x14ac:dyDescent="0.2">
      <c r="A76" s="8">
        <v>67</v>
      </c>
      <c r="B76" s="8">
        <f t="shared" si="25"/>
        <v>67</v>
      </c>
      <c r="C76" s="8">
        <v>67</v>
      </c>
      <c r="D76" s="8">
        <f>'[1]功能-城建'!$BI72</f>
        <v>67</v>
      </c>
      <c r="F76" s="6">
        <v>120000</v>
      </c>
      <c r="G76" s="6">
        <v>67</v>
      </c>
      <c r="H76" s="6">
        <f>[5]玩家城池攻打!$D86</f>
        <v>3853458</v>
      </c>
      <c r="I76" s="6">
        <f t="shared" ref="I76:I89" si="40">I75</f>
        <v>60000</v>
      </c>
      <c r="J76" s="6">
        <f t="shared" si="26"/>
        <v>5184000</v>
      </c>
      <c r="K76" s="6">
        <f>求节点($J$94:$J$173,$K$94:$K$173,INDEX($A$10:$A$89,MATCH(G76,$C$10:$C$89,1)))</f>
        <v>0</v>
      </c>
      <c r="L76" s="6">
        <f>求节点(信息索引!$T$4:$T$163,信息索引!$U$4:$U$163,信息索引!$D70)</f>
        <v>0.51119999999999999</v>
      </c>
      <c r="M76" s="6">
        <f t="shared" si="27"/>
        <v>7924732.8000000007</v>
      </c>
      <c r="N76" s="51">
        <f t="shared" si="28"/>
        <v>2.0565250224603462</v>
      </c>
      <c r="O76" s="6">
        <f t="shared" si="38"/>
        <v>308169900</v>
      </c>
      <c r="P76" s="13">
        <f t="shared" si="29"/>
        <v>7.5712331903480699E-3</v>
      </c>
      <c r="Q76" s="13">
        <f t="shared" si="30"/>
        <v>0.65415454764607328</v>
      </c>
      <c r="R76" s="13">
        <f t="shared" si="31"/>
        <v>0.33827421916357858</v>
      </c>
      <c r="S76" s="13">
        <f t="shared" si="32"/>
        <v>0</v>
      </c>
      <c r="T76" s="6">
        <f t="shared" ref="T76:T89" si="41">T75</f>
        <v>48000</v>
      </c>
      <c r="U76" s="6">
        <f t="shared" si="39"/>
        <v>80400</v>
      </c>
      <c r="V76" s="6">
        <f>求节点(信息索引!$AA$4:$AA$163,信息索引!$AB$4:$AB$163,信息索引!$D70)</f>
        <v>2.5559999999999996</v>
      </c>
      <c r="W76" s="6">
        <f t="shared" si="33"/>
        <v>456590.39999999997</v>
      </c>
      <c r="X76" s="51">
        <f t="shared" si="34"/>
        <v>17.356328122536087</v>
      </c>
      <c r="Y76" s="6">
        <f>求节点(信息索引!$K$4:$K$163,信息索引!$L$4:$L$163,信息索引!$D70)</f>
        <v>431.93294284504935</v>
      </c>
      <c r="Z76" s="6">
        <f t="shared" si="35"/>
        <v>520.68984367608266</v>
      </c>
      <c r="AA76" s="6">
        <v>200</v>
      </c>
      <c r="AB76" s="6">
        <f t="shared" si="36"/>
        <v>720.68984367608266</v>
      </c>
      <c r="AC76" s="6">
        <f t="shared" si="37"/>
        <v>3.0469596985547113E-5</v>
      </c>
      <c r="AG76" s="6">
        <v>67</v>
      </c>
      <c r="AH76" s="6">
        <f>求节点($G$10:$G$89,$O$10:$O$89,节奏总纲!BE70)*(1-AH$1)*$K$92</f>
        <v>8896585.6021375023</v>
      </c>
      <c r="AI76" s="6">
        <f>求节点($G$10:$G$89,$O$10:$O$89,节奏总纲!BF70)*(1-AI$1)*$K$92</f>
        <v>8696454.5518482178</v>
      </c>
      <c r="AJ76" s="6">
        <f>求节点($G$10:$G$89,$O$10:$O$89,节奏总纲!BG70)*(1-AJ$1)*$K$92</f>
        <v>8443351.2104336973</v>
      </c>
      <c r="AK76" s="6">
        <f>求节点($G$10:$G$89,$O$10:$O$89,节奏总纲!BH70)*(1-AK$1)*$K$92</f>
        <v>8108235.7278737323</v>
      </c>
      <c r="AL76" s="6">
        <f>求节点($G$10:$G$89,$O$10:$O$89,节奏总纲!BI70)*(1-AL$1)*$K$92</f>
        <v>7723944.4477821775</v>
      </c>
      <c r="AO76" s="6">
        <v>67</v>
      </c>
      <c r="AP76" s="6">
        <f>节奏总纲!D70*3600*24/AH76</f>
        <v>0.99998607326898581</v>
      </c>
      <c r="AQ76" s="6">
        <f>节奏总纲!E70*3600*24/AI76</f>
        <v>0.8888835704932524</v>
      </c>
      <c r="AR76" s="6">
        <f>节奏总纲!F70*3600*24/AJ76</f>
        <v>0.74999858249456608</v>
      </c>
      <c r="AS76" s="6">
        <f>节奏总纲!G70*3600*24/AK76</f>
        <v>0.57142853387459824</v>
      </c>
      <c r="AT76" s="6">
        <f>节奏总纲!H70*3600*24/AL76</f>
        <v>0.33333176253426255</v>
      </c>
    </row>
    <row r="77" spans="1:46" x14ac:dyDescent="0.2">
      <c r="A77" s="8">
        <v>68</v>
      </c>
      <c r="B77" s="8">
        <f t="shared" si="25"/>
        <v>68</v>
      </c>
      <c r="C77" s="8">
        <v>68</v>
      </c>
      <c r="D77" s="8">
        <f>'[1]功能-城建'!$BI73</f>
        <v>68</v>
      </c>
      <c r="F77" s="6">
        <v>120000</v>
      </c>
      <c r="G77" s="6">
        <v>68</v>
      </c>
      <c r="H77" s="6">
        <f>[5]玩家城池攻打!$D87</f>
        <v>3853458</v>
      </c>
      <c r="I77" s="6">
        <f t="shared" si="40"/>
        <v>60000</v>
      </c>
      <c r="J77" s="6">
        <f t="shared" si="26"/>
        <v>5304000</v>
      </c>
      <c r="K77" s="6">
        <f>求节点($J$94:$J$173,$K$94:$K$173,INDEX($A$10:$A$89,MATCH(G77,$C$10:$C$89,1)))</f>
        <v>0</v>
      </c>
      <c r="L77" s="6">
        <f>求节点(信息索引!$T$4:$T$163,信息索引!$U$4:$U$163,信息索引!$D71)</f>
        <v>0.51119999999999999</v>
      </c>
      <c r="M77" s="6">
        <f t="shared" si="27"/>
        <v>8106076.8000000007</v>
      </c>
      <c r="N77" s="51">
        <f t="shared" si="28"/>
        <v>2.1035850916241987</v>
      </c>
      <c r="O77" s="6">
        <f t="shared" si="38"/>
        <v>356680200</v>
      </c>
      <c r="P77" s="13">
        <f t="shared" si="29"/>
        <v>7.4018543717720509E-3</v>
      </c>
      <c r="Q77" s="13">
        <f t="shared" si="30"/>
        <v>0.65432392646464932</v>
      </c>
      <c r="R77" s="13">
        <f t="shared" si="31"/>
        <v>0.33827421916357858</v>
      </c>
      <c r="S77" s="13">
        <f t="shared" si="32"/>
        <v>0</v>
      </c>
      <c r="T77" s="6">
        <f t="shared" si="41"/>
        <v>48000</v>
      </c>
      <c r="U77" s="6">
        <f t="shared" si="39"/>
        <v>81600</v>
      </c>
      <c r="V77" s="6">
        <f>求节点(信息索引!$AA$4:$AA$163,信息索引!$AB$4:$AB$163,信息索引!$D71)</f>
        <v>2.5559999999999996</v>
      </c>
      <c r="W77" s="6">
        <f t="shared" si="33"/>
        <v>460857.59999999998</v>
      </c>
      <c r="X77" s="51">
        <f t="shared" si="34"/>
        <v>17.589113860767405</v>
      </c>
      <c r="Y77" s="6">
        <f>求节点(信息索引!$K$4:$K$163,信息索引!$L$4:$L$163,信息索引!$D71)</f>
        <v>435.98954478912765</v>
      </c>
      <c r="Z77" s="6">
        <f t="shared" si="35"/>
        <v>527.6734158230222</v>
      </c>
      <c r="AA77" s="6">
        <v>200</v>
      </c>
      <c r="AB77" s="6">
        <f t="shared" si="36"/>
        <v>727.6734158230222</v>
      </c>
      <c r="AC77" s="6">
        <f t="shared" si="37"/>
        <v>2.9787950520546059E-5</v>
      </c>
      <c r="AG77" s="6">
        <v>68</v>
      </c>
      <c r="AH77" s="6">
        <f>求节点($G$10:$G$89,$O$10:$O$89,节奏总纲!BE71)*(1-AH$1)*$K$92</f>
        <v>9541261.0811012629</v>
      </c>
      <c r="AI77" s="6">
        <f>求节点($G$10:$G$89,$O$10:$O$89,节奏总纲!BF71)*(1-AI$1)*$K$92</f>
        <v>9314849.5664789658</v>
      </c>
      <c r="AJ77" s="6">
        <f>求节点($G$10:$G$89,$O$10:$O$89,节奏总纲!BG71)*(1-AJ$1)*$K$92</f>
        <v>9014523.6540479045</v>
      </c>
      <c r="AK77" s="6">
        <f>求节点($G$10:$G$89,$O$10:$O$89,节奏总纲!BH71)*(1-AK$1)*$K$92</f>
        <v>8680842.8513527978</v>
      </c>
      <c r="AL77" s="6">
        <f>求节点($G$10:$G$89,$O$10:$O$89,节奏总纲!BI71)*(1-AL$1)*$K$92</f>
        <v>8257968.0759975426</v>
      </c>
      <c r="AO77" s="6">
        <v>68</v>
      </c>
      <c r="AP77" s="6">
        <f>节奏总纲!D71*3600*24/AH77</f>
        <v>0.99999284250832354</v>
      </c>
      <c r="AQ77" s="6">
        <f>节奏总纲!E71*3600*24/AI77</f>
        <v>0.88888682997256185</v>
      </c>
      <c r="AR77" s="6">
        <f>节奏总纲!F71*3600*24/AJ77</f>
        <v>0.74999960842942792</v>
      </c>
      <c r="AS77" s="6">
        <f>节奏总纲!G71*3600*24/AK77</f>
        <v>0.5714267861147091</v>
      </c>
      <c r="AT77" s="6">
        <f>节奏总纲!H71*3600*24/AL77</f>
        <v>0.33333068067938548</v>
      </c>
    </row>
    <row r="78" spans="1:46" x14ac:dyDescent="0.2">
      <c r="A78" s="8">
        <v>69</v>
      </c>
      <c r="B78" s="8">
        <f t="shared" si="25"/>
        <v>69</v>
      </c>
      <c r="C78" s="8">
        <v>69</v>
      </c>
      <c r="D78" s="8">
        <f>'[1]功能-城建'!$BI74</f>
        <v>69</v>
      </c>
      <c r="F78" s="6">
        <v>120000</v>
      </c>
      <c r="G78" s="6">
        <v>69</v>
      </c>
      <c r="H78" s="6">
        <f>[5]玩家城池攻打!$D88</f>
        <v>3853458</v>
      </c>
      <c r="I78" s="6">
        <f t="shared" si="40"/>
        <v>60000</v>
      </c>
      <c r="J78" s="6">
        <f t="shared" si="26"/>
        <v>5424000</v>
      </c>
      <c r="K78" s="6">
        <f>求节点($J$94:$J$173,$K$94:$K$173,INDEX($A$10:$A$89,MATCH(G78,$C$10:$C$89,1)))</f>
        <v>0</v>
      </c>
      <c r="L78" s="6">
        <f>求节点(信息索引!$T$4:$T$163,信息索引!$U$4:$U$163,信息索引!$D72)</f>
        <v>0.51119999999999999</v>
      </c>
      <c r="M78" s="6">
        <f t="shared" si="27"/>
        <v>8287420.8000000007</v>
      </c>
      <c r="N78" s="51">
        <f t="shared" si="28"/>
        <v>2.1506451607880508</v>
      </c>
      <c r="O78" s="6">
        <f t="shared" si="38"/>
        <v>412802700</v>
      </c>
      <c r="P78" s="13">
        <f t="shared" si="29"/>
        <v>7.2398881929586576E-3</v>
      </c>
      <c r="Q78" s="13">
        <f t="shared" si="30"/>
        <v>0.65448589264346269</v>
      </c>
      <c r="R78" s="13">
        <f t="shared" si="31"/>
        <v>0.33827421916357858</v>
      </c>
      <c r="S78" s="13">
        <f t="shared" si="32"/>
        <v>0</v>
      </c>
      <c r="T78" s="6">
        <f t="shared" si="41"/>
        <v>48000</v>
      </c>
      <c r="U78" s="6">
        <f t="shared" si="39"/>
        <v>82800</v>
      </c>
      <c r="V78" s="6">
        <f>求节点(信息索引!$AA$4:$AA$163,信息索引!$AB$4:$AB$163,信息索引!$D72)</f>
        <v>2.5559999999999996</v>
      </c>
      <c r="W78" s="6">
        <f t="shared" si="33"/>
        <v>465124.79999999993</v>
      </c>
      <c r="X78" s="51">
        <f t="shared" si="34"/>
        <v>17.817628301049528</v>
      </c>
      <c r="Y78" s="6">
        <f>求节点(信息索引!$K$4:$K$163,信息索引!$L$4:$L$163,信息索引!$D72)</f>
        <v>440.04654715873966</v>
      </c>
      <c r="Z78" s="6">
        <f t="shared" si="35"/>
        <v>534.52884903148583</v>
      </c>
      <c r="AA78" s="6">
        <v>200</v>
      </c>
      <c r="AB78" s="6">
        <f t="shared" si="36"/>
        <v>734.52884903148583</v>
      </c>
      <c r="AC78" s="6">
        <f t="shared" si="37"/>
        <v>2.9136135410687282E-5</v>
      </c>
      <c r="AG78" s="6">
        <v>69</v>
      </c>
      <c r="AH78" s="6">
        <f>求节点($G$10:$G$89,$O$10:$O$89,节奏总纲!BE72)*(1-AH$1)*$K$92</f>
        <v>10232224.749893792</v>
      </c>
      <c r="AI78" s="6">
        <f>求节点($G$10:$G$89,$O$10:$O$89,节奏总纲!BF72)*(1-AI$1)*$K$92</f>
        <v>9964123.6460647061</v>
      </c>
      <c r="AJ78" s="6">
        <f>求节点($G$10:$G$89,$O$10:$O$89,节奏总纲!BG72)*(1-AJ$1)*$K$92</f>
        <v>9664671.6140588503</v>
      </c>
      <c r="AK78" s="6">
        <f>求节点($G$10:$G$89,$O$10:$O$89,节奏总纲!BH72)*(1-AK$1)*$K$92</f>
        <v>9304194.1261899117</v>
      </c>
      <c r="AL78" s="6">
        <f>求节点($G$10:$G$89,$O$10:$O$89,节奏总纲!BI72)*(1-AL$1)*$K$92</f>
        <v>8828445.5675748885</v>
      </c>
      <c r="AO78" s="6">
        <v>69</v>
      </c>
      <c r="AP78" s="6">
        <f>节奏总纲!D72*3600*24/AH78</f>
        <v>0.99999743067704472</v>
      </c>
      <c r="AQ78" s="6">
        <f>节奏总纲!E72*3600*24/AI78</f>
        <v>0.88888810512476679</v>
      </c>
      <c r="AR78" s="6">
        <f>节奏总纲!F72*3600*24/AJ78</f>
        <v>0.74999851816202601</v>
      </c>
      <c r="AS78" s="6">
        <f>节奏总纲!G72*3600*24/AK78</f>
        <v>0.57142512803472467</v>
      </c>
      <c r="AT78" s="6">
        <f>节奏总纲!H72*3600*24/AL78</f>
        <v>0.3333293788325945</v>
      </c>
    </row>
    <row r="79" spans="1:46" x14ac:dyDescent="0.2">
      <c r="A79" s="8">
        <v>70</v>
      </c>
      <c r="B79" s="8">
        <f t="shared" si="25"/>
        <v>70</v>
      </c>
      <c r="C79" s="8">
        <v>70</v>
      </c>
      <c r="D79" s="8">
        <f>'[1]功能-城建'!$BI75</f>
        <v>70</v>
      </c>
      <c r="F79" s="6">
        <v>120000</v>
      </c>
      <c r="G79" s="6">
        <v>70</v>
      </c>
      <c r="H79" s="6">
        <f>[5]玩家城池攻打!$D89</f>
        <v>3853458</v>
      </c>
      <c r="I79" s="6">
        <f t="shared" si="40"/>
        <v>60000</v>
      </c>
      <c r="J79" s="6">
        <f t="shared" si="26"/>
        <v>5544000</v>
      </c>
      <c r="K79" s="6">
        <f>求节点($J$94:$J$173,$K$94:$K$173,INDEX($A$10:$A$89,MATCH(G79,$C$10:$C$89,1)))</f>
        <v>0</v>
      </c>
      <c r="L79" s="6">
        <f>求节点(信息索引!$T$4:$T$163,信息索引!$U$4:$U$163,信息索引!$D73)</f>
        <v>0.51119999999999999</v>
      </c>
      <c r="M79" s="6">
        <f t="shared" si="27"/>
        <v>8468764.8000000007</v>
      </c>
      <c r="N79" s="51">
        <f t="shared" si="28"/>
        <v>2.1977052299519033</v>
      </c>
      <c r="O79" s="6">
        <f t="shared" si="38"/>
        <v>477728700</v>
      </c>
      <c r="P79" s="13">
        <f t="shared" si="29"/>
        <v>7.0848584671993715E-3</v>
      </c>
      <c r="Q79" s="13">
        <f t="shared" si="30"/>
        <v>0.654640922369222</v>
      </c>
      <c r="R79" s="13">
        <f t="shared" si="31"/>
        <v>0.33827421916357858</v>
      </c>
      <c r="S79" s="13">
        <f t="shared" si="32"/>
        <v>0</v>
      </c>
      <c r="T79" s="6">
        <f t="shared" si="41"/>
        <v>48000</v>
      </c>
      <c r="U79" s="6">
        <f t="shared" si="39"/>
        <v>84000</v>
      </c>
      <c r="V79" s="6">
        <f>求节点(信息索引!$AA$4:$AA$163,信息索引!$AB$4:$AB$163,信息索引!$D73)</f>
        <v>2.5559999999999996</v>
      </c>
      <c r="W79" s="6">
        <f t="shared" si="33"/>
        <v>469391.99999999994</v>
      </c>
      <c r="X79" s="51">
        <f t="shared" si="34"/>
        <v>18.041987933326521</v>
      </c>
      <c r="Y79" s="6">
        <f>求节点(信息索引!$K$4:$K$163,信息索引!$L$4:$L$163,信息索引!$D73)</f>
        <v>444.10357161810805</v>
      </c>
      <c r="Z79" s="6">
        <f t="shared" si="35"/>
        <v>541.25963799979559</v>
      </c>
      <c r="AA79" s="6">
        <v>200</v>
      </c>
      <c r="AB79" s="6">
        <f t="shared" si="36"/>
        <v>741.25963799979559</v>
      </c>
      <c r="AC79" s="6">
        <f t="shared" si="37"/>
        <v>2.8512235294826741E-5</v>
      </c>
      <c r="AG79" s="6">
        <v>70</v>
      </c>
      <c r="AH79" s="6">
        <f>求节点($G$10:$G$89,$O$10:$O$89,节奏总纲!BE73)*(1-AH$1)*$K$92</f>
        <v>10972811.701016486</v>
      </c>
      <c r="AI79" s="6">
        <f>求节点($G$10:$G$89,$O$10:$O$89,节奏总纲!BF73)*(1-AI$1)*$K$92</f>
        <v>10689028.910974687</v>
      </c>
      <c r="AJ79" s="6">
        <f>求节点($G$10:$G$89,$O$10:$O$89,节奏总纲!BG73)*(1-AJ$1)*$K$92</f>
        <v>10380321.126076233</v>
      </c>
      <c r="AK79" s="6">
        <f>求节点($G$10:$G$89,$O$10:$O$89,节奏总纲!BH73)*(1-AK$1)*$K$92</f>
        <v>9968065.3386088349</v>
      </c>
      <c r="AL79" s="6">
        <f>求节点($G$10:$G$89,$O$10:$O$89,节奏总纲!BI73)*(1-AL$1)*$K$92</f>
        <v>9460878.3740843721</v>
      </c>
      <c r="AO79" s="6">
        <v>70</v>
      </c>
      <c r="AP79" s="6">
        <f>节奏总纲!D73*3600*24/AH79</f>
        <v>0.99999893363553438</v>
      </c>
      <c r="AQ79" s="6">
        <f>节奏总纲!E73*3600*24/AI79</f>
        <v>0.88888781189886534</v>
      </c>
      <c r="AR79" s="6">
        <f>节奏总纲!F73*3600*24/AJ79</f>
        <v>0.74999621933110761</v>
      </c>
      <c r="AS79" s="6">
        <f>节奏总纲!G73*3600*24/AK79</f>
        <v>0.57142286757872962</v>
      </c>
      <c r="AT79" s="6">
        <f>节奏总纲!H73*3600*24/AL79</f>
        <v>0.33332874552519598</v>
      </c>
    </row>
    <row r="80" spans="1:46" x14ac:dyDescent="0.2">
      <c r="A80" s="8">
        <v>71</v>
      </c>
      <c r="B80" s="8">
        <f t="shared" si="25"/>
        <v>71</v>
      </c>
      <c r="C80" s="8">
        <v>71</v>
      </c>
      <c r="D80" s="8">
        <f>'[1]功能-城建'!$BI76</f>
        <v>71</v>
      </c>
      <c r="F80" s="6">
        <v>120000</v>
      </c>
      <c r="G80" s="6">
        <v>71</v>
      </c>
      <c r="H80" s="6">
        <f>[5]玩家城池攻打!$D90</f>
        <v>3853458</v>
      </c>
      <c r="I80" s="6">
        <f t="shared" si="40"/>
        <v>60000</v>
      </c>
      <c r="J80" s="6">
        <f t="shared" si="26"/>
        <v>5664000</v>
      </c>
      <c r="K80" s="6">
        <f>求节点($J$94:$J$173,$K$94:$K$173,INDEX($A$10:$A$89,MATCH(G80,$C$10:$C$89,1)))</f>
        <v>0</v>
      </c>
      <c r="L80" s="6">
        <f>求节点(信息索引!$T$4:$T$163,信息索引!$U$4:$U$163,信息索引!$D74)</f>
        <v>0.54765847153683034</v>
      </c>
      <c r="M80" s="6">
        <f t="shared" si="27"/>
        <v>8858797.0910768155</v>
      </c>
      <c r="N80" s="51">
        <f t="shared" si="28"/>
        <v>2.2989214080124438</v>
      </c>
      <c r="O80" s="6">
        <f t="shared" si="38"/>
        <v>552835500</v>
      </c>
      <c r="P80" s="13">
        <f t="shared" si="29"/>
        <v>6.7729285797093258E-3</v>
      </c>
      <c r="Q80" s="13">
        <f t="shared" si="30"/>
        <v>0.63936445792456031</v>
      </c>
      <c r="R80" s="13">
        <f t="shared" si="31"/>
        <v>0.3538626134957305</v>
      </c>
      <c r="S80" s="13">
        <f t="shared" si="32"/>
        <v>0</v>
      </c>
      <c r="T80" s="6">
        <f t="shared" si="41"/>
        <v>48000</v>
      </c>
      <c r="U80" s="6">
        <f t="shared" si="39"/>
        <v>85200</v>
      </c>
      <c r="V80" s="6">
        <f>求节点(信息索引!$AA$4:$AA$163,信息索引!$AB$4:$AB$163,信息索引!$D74)</f>
        <v>2.7382923576841511</v>
      </c>
      <c r="W80" s="6">
        <f t="shared" si="33"/>
        <v>497940.54204352893</v>
      </c>
      <c r="X80" s="51">
        <f t="shared" si="34"/>
        <v>17.790873293266404</v>
      </c>
      <c r="Y80" s="6">
        <f>求节点(信息索引!$K$4:$K$163,信息索引!$L$4:$L$163,信息索引!$D74)</f>
        <v>446.98138292806021</v>
      </c>
      <c r="Z80" s="6">
        <f t="shared" si="35"/>
        <v>533.7261987979922</v>
      </c>
      <c r="AA80" s="6">
        <v>200</v>
      </c>
      <c r="AB80" s="6">
        <f t="shared" si="36"/>
        <v>733.7261987979922</v>
      </c>
      <c r="AC80" s="6">
        <f t="shared" si="37"/>
        <v>2.7256907698830214E-5</v>
      </c>
      <c r="AG80" s="6">
        <v>71</v>
      </c>
      <c r="AH80" s="6">
        <f>求节点($G$10:$G$89,$O$10:$O$89,节奏总纲!BE74)*(1-AH$1)*$K$92</f>
        <v>11766566.352916948</v>
      </c>
      <c r="AI80" s="6">
        <f>求节点($G$10:$G$89,$O$10:$O$89,节奏总纲!BF74)*(1-AI$1)*$K$92</f>
        <v>11472883.744672265</v>
      </c>
      <c r="AJ80" s="6">
        <f>求节点($G$10:$G$89,$O$10:$O$89,节奏总纲!BG74)*(1-AJ$1)*$K$92</f>
        <v>11126551.923291061</v>
      </c>
      <c r="AK80" s="6">
        <f>求节点($G$10:$G$89,$O$10:$O$89,节奏总纲!BH74)*(1-AK$1)*$K$92</f>
        <v>10676827.704382624</v>
      </c>
      <c r="AL80" s="6">
        <f>求节点($G$10:$G$89,$O$10:$O$89,节奏总纲!BI74)*(1-AL$1)*$K$92</f>
        <v>10141671.420584925</v>
      </c>
      <c r="AO80" s="6">
        <v>71</v>
      </c>
      <c r="AP80" s="6">
        <f>节奏总纲!D74*3600*24/AH80</f>
        <v>0.99999921166164374</v>
      </c>
      <c r="AQ80" s="6">
        <f>节奏总纲!E74*3600*24/AI80</f>
        <v>0.88888506547177637</v>
      </c>
      <c r="AR80" s="6">
        <f>节奏总纲!F74*3600*24/AJ80</f>
        <v>0.74999355923160005</v>
      </c>
      <c r="AS80" s="6">
        <f>节奏总纲!G74*3600*24/AK80</f>
        <v>0.57142065164718059</v>
      </c>
      <c r="AT80" s="6">
        <f>节奏总纲!H74*3600*24/AL80</f>
        <v>0.33333083946364378</v>
      </c>
    </row>
    <row r="81" spans="1:46" x14ac:dyDescent="0.2">
      <c r="A81" s="8">
        <v>72</v>
      </c>
      <c r="B81" s="8">
        <f t="shared" si="25"/>
        <v>72</v>
      </c>
      <c r="C81" s="8">
        <v>72</v>
      </c>
      <c r="D81" s="8">
        <f>'[1]功能-城建'!$BI77</f>
        <v>72</v>
      </c>
      <c r="F81" s="6">
        <v>120000</v>
      </c>
      <c r="G81" s="6">
        <v>72</v>
      </c>
      <c r="H81" s="6">
        <f>[5]玩家城池攻打!$D91</f>
        <v>3853458</v>
      </c>
      <c r="I81" s="6">
        <f t="shared" si="40"/>
        <v>60000</v>
      </c>
      <c r="J81" s="6">
        <f t="shared" si="26"/>
        <v>5784000</v>
      </c>
      <c r="K81" s="6">
        <f>求节点($J$94:$J$173,$K$94:$K$173,INDEX($A$10:$A$89,MATCH(G81,$C$10:$C$89,1)))</f>
        <v>0</v>
      </c>
      <c r="L81" s="6">
        <f>求节点(信息索引!$T$4:$T$163,信息索引!$U$4:$U$163,信息索引!$D75)</f>
        <v>0.59639999999999993</v>
      </c>
      <c r="M81" s="6">
        <f t="shared" si="27"/>
        <v>9329361.5999999996</v>
      </c>
      <c r="N81" s="51">
        <f t="shared" si="28"/>
        <v>2.4210362744319518</v>
      </c>
      <c r="O81" s="6">
        <f t="shared" si="38"/>
        <v>639714900</v>
      </c>
      <c r="P81" s="13">
        <f t="shared" si="29"/>
        <v>6.4313082258490228E-3</v>
      </c>
      <c r="Q81" s="13">
        <f t="shared" si="30"/>
        <v>0.6199781129718458</v>
      </c>
      <c r="R81" s="13">
        <f t="shared" si="31"/>
        <v>0.37359057880230517</v>
      </c>
      <c r="S81" s="13">
        <f t="shared" si="32"/>
        <v>0</v>
      </c>
      <c r="T81" s="6">
        <f t="shared" si="41"/>
        <v>48000</v>
      </c>
      <c r="U81" s="6">
        <f t="shared" si="39"/>
        <v>86400</v>
      </c>
      <c r="V81" s="6">
        <f>求节点(信息索引!$AA$4:$AA$163,信息索引!$AB$4:$AB$163,信息索引!$D75)</f>
        <v>2.9819999999999993</v>
      </c>
      <c r="W81" s="6">
        <f t="shared" si="33"/>
        <v>535180.79999999993</v>
      </c>
      <c r="X81" s="51">
        <f t="shared" si="34"/>
        <v>17.432167970151397</v>
      </c>
      <c r="Y81" s="6">
        <f>求节点(信息索引!$K$4:$K$163,信息索引!$L$4:$L$163,信息索引!$D75)</f>
        <v>449.28338979403804</v>
      </c>
      <c r="Z81" s="6">
        <f t="shared" si="35"/>
        <v>522.96503910454192</v>
      </c>
      <c r="AA81" s="6">
        <v>200</v>
      </c>
      <c r="AB81" s="6">
        <f t="shared" si="36"/>
        <v>722.96503910454192</v>
      </c>
      <c r="AC81" s="6">
        <f t="shared" si="37"/>
        <v>2.5882094079636314E-5</v>
      </c>
      <c r="AG81" s="6">
        <v>72</v>
      </c>
      <c r="AH81" s="6">
        <f>求节点($G$10:$G$89,$O$10:$O$89,节奏总纲!BE75)*(1-AH$1)*$K$92</f>
        <v>12617333.628507348</v>
      </c>
      <c r="AI81" s="6">
        <f>求节点($G$10:$G$89,$O$10:$O$89,节奏总纲!BF75)*(1-AI$1)*$K$92</f>
        <v>12303838.209163528</v>
      </c>
      <c r="AJ81" s="6">
        <f>求节点($G$10:$G$89,$O$10:$O$89,节奏总纲!BG75)*(1-AJ$1)*$K$92</f>
        <v>11902453.994658921</v>
      </c>
      <c r="AK81" s="6">
        <f>求节点($G$10:$G$89,$O$10:$O$89,节奏总纲!BH75)*(1-AK$1)*$K$92</f>
        <v>11428857.310142929</v>
      </c>
      <c r="AL81" s="6">
        <f>求节点($G$10:$G$89,$O$10:$O$89,节奏总纲!BI75)*(1-AL$1)*$K$92</f>
        <v>10859718.566600125</v>
      </c>
      <c r="AO81" s="6">
        <v>72</v>
      </c>
      <c r="AP81" s="6">
        <f>节奏总纲!D75*3600*24/AH81</f>
        <v>0.99999613381673347</v>
      </c>
      <c r="AQ81" s="6">
        <f>节奏总纲!E75*3600*24/AI81</f>
        <v>0.88888217806211278</v>
      </c>
      <c r="AR81" s="6">
        <f>节奏总纲!F75*3600*24/AJ81</f>
        <v>0.74999063501281993</v>
      </c>
      <c r="AS81" s="6">
        <f>节奏总纲!G75*3600*24/AK81</f>
        <v>0.5714225368194219</v>
      </c>
      <c r="AT81" s="6">
        <f>节奏总纲!H75*3600*24/AL81</f>
        <v>0.33333267345480672</v>
      </c>
    </row>
    <row r="82" spans="1:46" x14ac:dyDescent="0.2">
      <c r="A82" s="8">
        <v>73</v>
      </c>
      <c r="B82" s="8">
        <f t="shared" si="25"/>
        <v>73</v>
      </c>
      <c r="C82" s="8">
        <v>73</v>
      </c>
      <c r="D82" s="8">
        <f>'[1]功能-城建'!$BI78</f>
        <v>73</v>
      </c>
      <c r="F82" s="6">
        <v>120000</v>
      </c>
      <c r="G82" s="6">
        <v>73</v>
      </c>
      <c r="H82" s="6">
        <f>[5]玩家城池攻打!$D92</f>
        <v>3853458</v>
      </c>
      <c r="I82" s="6">
        <f t="shared" si="40"/>
        <v>60000</v>
      </c>
      <c r="J82" s="6">
        <f t="shared" si="26"/>
        <v>5904000</v>
      </c>
      <c r="K82" s="6">
        <f>求节点($J$94:$J$173,$K$94:$K$173,INDEX($A$10:$A$89,MATCH(G82,$C$10:$C$89,1)))</f>
        <v>0</v>
      </c>
      <c r="L82" s="6">
        <f>求节点(信息索引!$T$4:$T$163,信息索引!$U$4:$U$163,信息索引!$D76)</f>
        <v>0.59639999999999993</v>
      </c>
      <c r="M82" s="6">
        <f t="shared" si="27"/>
        <v>9520929.5999999996</v>
      </c>
      <c r="N82" s="51">
        <f t="shared" si="28"/>
        <v>2.4707495449541685</v>
      </c>
      <c r="O82" s="6">
        <f t="shared" si="38"/>
        <v>740207700</v>
      </c>
      <c r="P82" s="13">
        <f t="shared" si="29"/>
        <v>6.3019056458520611E-3</v>
      </c>
      <c r="Q82" s="13">
        <f t="shared" si="30"/>
        <v>0.62010751555184274</v>
      </c>
      <c r="R82" s="13">
        <f t="shared" si="31"/>
        <v>0.37359057880230517</v>
      </c>
      <c r="S82" s="13">
        <f t="shared" si="32"/>
        <v>0</v>
      </c>
      <c r="T82" s="6">
        <f t="shared" si="41"/>
        <v>48000</v>
      </c>
      <c r="U82" s="6">
        <f t="shared" si="39"/>
        <v>87600</v>
      </c>
      <c r="V82" s="6">
        <f>求节点(信息索引!$AA$4:$AA$163,信息索引!$AB$4:$AB$163,信息索引!$D76)</f>
        <v>2.9819999999999993</v>
      </c>
      <c r="W82" s="6">
        <f t="shared" si="33"/>
        <v>539959.19999999995</v>
      </c>
      <c r="X82" s="51">
        <f t="shared" si="34"/>
        <v>17.632683358298184</v>
      </c>
      <c r="Y82" s="6">
        <f>求节点(信息索引!$K$4:$K$163,信息索引!$L$4:$L$163,信息索引!$D76)</f>
        <v>451.32234484130271</v>
      </c>
      <c r="Z82" s="6">
        <f t="shared" si="35"/>
        <v>528.98050074894547</v>
      </c>
      <c r="AA82" s="6">
        <v>200</v>
      </c>
      <c r="AB82" s="6">
        <f t="shared" si="36"/>
        <v>728.98050074894547</v>
      </c>
      <c r="AC82" s="6">
        <f t="shared" si="37"/>
        <v>2.5361327599160733E-5</v>
      </c>
      <c r="AG82" s="6">
        <v>73</v>
      </c>
      <c r="AH82" s="6">
        <f>求节点($G$10:$G$89,$O$10:$O$89,节奏总纲!BE76)*(1-AH$1)*$K$92</f>
        <v>13529165.810701748</v>
      </c>
      <c r="AI82" s="6">
        <f>求节点($G$10:$G$89,$O$10:$O$89,节奏总纲!BF76)*(1-AI$1)*$K$92</f>
        <v>13162586.063774034</v>
      </c>
      <c r="AJ82" s="6">
        <f>求节点($G$10:$G$89,$O$10:$O$89,节奏总纲!BG76)*(1-AJ$1)*$K$92</f>
        <v>12739138.145014936</v>
      </c>
      <c r="AK82" s="6">
        <f>求节点($G$10:$G$89,$O$10:$O$89,节奏总纲!BH76)*(1-AK$1)*$K$92</f>
        <v>12240484.07440049</v>
      </c>
      <c r="AL82" s="6">
        <f>求节点($G$10:$G$89,$O$10:$O$89,节奏总纲!BI76)*(1-AL$1)*$K$92</f>
        <v>11632345.017217821</v>
      </c>
      <c r="AO82" s="6">
        <v>73</v>
      </c>
      <c r="AP82" s="6">
        <f>节奏总纲!D76*3600*24/AH82</f>
        <v>0.99999308792286523</v>
      </c>
      <c r="AQ82" s="6">
        <f>节奏总纲!E76*3600*24/AI82</f>
        <v>0.88887864929800686</v>
      </c>
      <c r="AR82" s="6">
        <f>节奏总纲!F76*3600*24/AJ82</f>
        <v>0.74999036408277087</v>
      </c>
      <c r="AS82" s="6">
        <f>节奏总纲!G76*3600*24/AK82</f>
        <v>0.57142596114261224</v>
      </c>
      <c r="AT82" s="6">
        <f>节奏总纲!H76*3600*24/AL82</f>
        <v>0.33333193902972447</v>
      </c>
    </row>
    <row r="83" spans="1:46" x14ac:dyDescent="0.2">
      <c r="A83" s="8">
        <v>74</v>
      </c>
      <c r="B83" s="8">
        <f t="shared" si="25"/>
        <v>74</v>
      </c>
      <c r="C83" s="8">
        <v>74</v>
      </c>
      <c r="D83" s="8">
        <f>'[1]功能-城建'!$BI79</f>
        <v>74</v>
      </c>
      <c r="F83" s="6">
        <v>120000</v>
      </c>
      <c r="G83" s="6">
        <v>74</v>
      </c>
      <c r="H83" s="6">
        <f>[5]玩家城池攻打!$D93</f>
        <v>3853458</v>
      </c>
      <c r="I83" s="6">
        <f t="shared" si="40"/>
        <v>60000</v>
      </c>
      <c r="J83" s="6">
        <f t="shared" si="26"/>
        <v>6024000</v>
      </c>
      <c r="K83" s="6">
        <f>求节点($J$94:$J$173,$K$94:$K$173,INDEX($A$10:$A$89,MATCH(G83,$C$10:$C$89,1)))</f>
        <v>0</v>
      </c>
      <c r="L83" s="6">
        <f>求节点(信息索引!$T$4:$T$163,信息索引!$U$4:$U$163,信息索引!$D77)</f>
        <v>0.59639999999999993</v>
      </c>
      <c r="M83" s="6">
        <f t="shared" si="27"/>
        <v>9712497.5999999996</v>
      </c>
      <c r="N83" s="51">
        <f t="shared" si="28"/>
        <v>2.5204628154763848</v>
      </c>
      <c r="O83" s="6">
        <f t="shared" si="38"/>
        <v>856441200</v>
      </c>
      <c r="P83" s="13">
        <f t="shared" si="29"/>
        <v>6.1776077041192784E-3</v>
      </c>
      <c r="Q83" s="13">
        <f t="shared" si="30"/>
        <v>0.62023181349357559</v>
      </c>
      <c r="R83" s="13">
        <f t="shared" si="31"/>
        <v>0.37359057880230517</v>
      </c>
      <c r="S83" s="13">
        <f t="shared" si="32"/>
        <v>0</v>
      </c>
      <c r="T83" s="6">
        <f t="shared" si="41"/>
        <v>48000</v>
      </c>
      <c r="U83" s="6">
        <f t="shared" si="39"/>
        <v>88800</v>
      </c>
      <c r="V83" s="6">
        <f>求节点(信息索引!$AA$4:$AA$163,信息索引!$AB$4:$AB$163,信息索引!$D77)</f>
        <v>2.9819999999999993</v>
      </c>
      <c r="W83" s="6">
        <f t="shared" si="33"/>
        <v>544737.59999999986</v>
      </c>
      <c r="X83" s="51">
        <f t="shared" si="34"/>
        <v>17.829680932617837</v>
      </c>
      <c r="Y83" s="6">
        <f>求节点(信息索引!$K$4:$K$163,信息索引!$L$4:$L$163,信息索引!$D77)</f>
        <v>452.98171925845162</v>
      </c>
      <c r="Z83" s="6">
        <f t="shared" si="35"/>
        <v>534.89042797853506</v>
      </c>
      <c r="AA83" s="6">
        <v>200</v>
      </c>
      <c r="AB83" s="6">
        <f t="shared" si="36"/>
        <v>734.89042797853506</v>
      </c>
      <c r="AC83" s="6">
        <f t="shared" si="37"/>
        <v>2.4861104175114171E-5</v>
      </c>
      <c r="AG83" s="6">
        <v>74</v>
      </c>
      <c r="AH83" s="6">
        <f>求节点($G$10:$G$89,$O$10:$O$89,节奏总纲!BE77)*(1-AH$1)*$K$92</f>
        <v>14506462.246868819</v>
      </c>
      <c r="AI83" s="6">
        <f>求节点($G$10:$G$89,$O$10:$O$89,节奏总纲!BF77)*(1-AI$1)*$K$92</f>
        <v>14110118.989820352</v>
      </c>
      <c r="AJ83" s="6">
        <f>求节点($G$10:$G$89,$O$10:$O$89,节奏总纲!BG77)*(1-AJ$1)*$K$92</f>
        <v>13674696.244001426</v>
      </c>
      <c r="AK83" s="6">
        <f>求节点($G$10:$G$89,$O$10:$O$89,节奏总纲!BH77)*(1-AK$1)*$K$92</f>
        <v>13134772.47362319</v>
      </c>
      <c r="AL83" s="6">
        <f>求节点($G$10:$G$89,$O$10:$O$89,节奏总纲!BI77)*(1-AL$1)*$K$92</f>
        <v>12485652.685868924</v>
      </c>
      <c r="AO83" s="6">
        <v>74</v>
      </c>
      <c r="AP83" s="6">
        <f>节奏总纲!D77*3600*24/AH83</f>
        <v>0.99998894561289309</v>
      </c>
      <c r="AQ83" s="6">
        <f>节奏总纲!E77*3600*24/AI83</f>
        <v>0.88887617605440927</v>
      </c>
      <c r="AR83" s="6">
        <f>节奏总纲!F77*3600*24/AJ83</f>
        <v>0.7499951187932492</v>
      </c>
      <c r="AS83" s="6">
        <f>节奏总纲!G77*3600*24/AK83</f>
        <v>0.57142676900668588</v>
      </c>
      <c r="AT83" s="6">
        <f>节奏总纲!H77*3600*24/AL83</f>
        <v>0.33333123353966659</v>
      </c>
    </row>
    <row r="84" spans="1:46" x14ac:dyDescent="0.2">
      <c r="A84" s="8">
        <v>75</v>
      </c>
      <c r="B84" s="8">
        <f t="shared" si="25"/>
        <v>75</v>
      </c>
      <c r="C84" s="8">
        <v>75</v>
      </c>
      <c r="D84" s="8">
        <f>'[1]功能-城建'!$BI80</f>
        <v>75</v>
      </c>
      <c r="F84" s="6">
        <v>120000</v>
      </c>
      <c r="G84" s="6">
        <v>75</v>
      </c>
      <c r="H84" s="6">
        <f>[5]玩家城池攻打!$D94</f>
        <v>3853458</v>
      </c>
      <c r="I84" s="6">
        <f t="shared" si="40"/>
        <v>60000</v>
      </c>
      <c r="J84" s="6">
        <f t="shared" si="26"/>
        <v>6144000</v>
      </c>
      <c r="K84" s="6">
        <f>求节点($J$94:$J$173,$K$94:$K$173,INDEX($A$10:$A$89,MATCH(G84,$C$10:$C$89,1)))</f>
        <v>0</v>
      </c>
      <c r="L84" s="6">
        <f>求节点(信息索引!$T$4:$T$163,信息索引!$U$4:$U$163,信息索引!$D78)</f>
        <v>0.59639999999999993</v>
      </c>
      <c r="M84" s="6">
        <f t="shared" si="27"/>
        <v>9904065.5999999996</v>
      </c>
      <c r="N84" s="51">
        <f t="shared" si="28"/>
        <v>2.5701760859986016</v>
      </c>
      <c r="O84" s="6">
        <f t="shared" si="38"/>
        <v>990874500</v>
      </c>
      <c r="P84" s="13">
        <f t="shared" si="29"/>
        <v>6.058118193401304E-3</v>
      </c>
      <c r="Q84" s="13">
        <f t="shared" si="30"/>
        <v>0.62035130300429353</v>
      </c>
      <c r="R84" s="13">
        <f t="shared" si="31"/>
        <v>0.37359057880230517</v>
      </c>
      <c r="S84" s="13">
        <f t="shared" si="32"/>
        <v>0</v>
      </c>
      <c r="T84" s="6">
        <f t="shared" si="41"/>
        <v>48000</v>
      </c>
      <c r="U84" s="6">
        <f t="shared" si="39"/>
        <v>90000</v>
      </c>
      <c r="V84" s="6">
        <f>求节点(信息索引!$AA$4:$AA$163,信息索引!$AB$4:$AB$163,信息索引!$D78)</f>
        <v>2.9819999999999993</v>
      </c>
      <c r="W84" s="6">
        <f t="shared" si="33"/>
        <v>549515.99999999988</v>
      </c>
      <c r="X84" s="51">
        <f t="shared" si="34"/>
        <v>18.02325246216671</v>
      </c>
      <c r="Y84" s="6">
        <f>求节点(信息索引!$K$4:$K$163,信息索引!$L$4:$L$163,信息索引!$D78)</f>
        <v>454.64109791226753</v>
      </c>
      <c r="Z84" s="6">
        <f t="shared" si="35"/>
        <v>540.69757386500123</v>
      </c>
      <c r="AA84" s="6">
        <v>200</v>
      </c>
      <c r="AB84" s="6">
        <f t="shared" si="36"/>
        <v>740.69757386500123</v>
      </c>
      <c r="AC84" s="6">
        <f t="shared" si="37"/>
        <v>2.4380231753932079E-5</v>
      </c>
      <c r="AG84" s="6">
        <v>75</v>
      </c>
      <c r="AH84" s="6">
        <f>求节点($G$10:$G$89,$O$10:$O$89,节奏总纲!BE78)*(1-AH$1)*$K$92</f>
        <v>15553902.632183958</v>
      </c>
      <c r="AI84" s="6">
        <f>求节点($G$10:$G$89,$O$10:$O$89,节奏总纲!BF78)*(1-AI$1)*$K$92</f>
        <v>15139284.96505316</v>
      </c>
      <c r="AJ84" s="6">
        <f>求节点($G$10:$G$89,$O$10:$O$89,节奏总纲!BG78)*(1-AJ$1)*$K$92</f>
        <v>14674405.293928102</v>
      </c>
      <c r="AK84" s="6">
        <f>求节点($G$10:$G$89,$O$10:$O$89,节奏总纲!BH78)*(1-AK$1)*$K$92</f>
        <v>14094033.789890941</v>
      </c>
      <c r="AL84" s="6">
        <f>求节点($G$10:$G$89,$O$10:$O$89,节奏总纲!BI78)*(1-AL$1)*$K$92</f>
        <v>13415057.272059424</v>
      </c>
      <c r="AO84" s="6">
        <v>75</v>
      </c>
      <c r="AP84" s="6">
        <f>节奏总纲!D78*3600*24/AH84</f>
        <v>0.99998508392440688</v>
      </c>
      <c r="AQ84" s="6">
        <f>节奏总纲!E78*3600*24/AI84</f>
        <v>0.88888186326312035</v>
      </c>
      <c r="AR84" s="6">
        <f>节奏总纲!F78*3600*24/AJ84</f>
        <v>0.74999818504616722</v>
      </c>
      <c r="AS84" s="6">
        <f>节奏总纲!G78*3600*24/AK84</f>
        <v>0.57142552456990547</v>
      </c>
      <c r="AT84" s="6">
        <f>节奏总纲!H78*3600*24/AL84</f>
        <v>0.33333292696036532</v>
      </c>
    </row>
    <row r="85" spans="1:46" x14ac:dyDescent="0.2">
      <c r="A85" s="8">
        <v>76</v>
      </c>
      <c r="B85" s="8">
        <f t="shared" si="25"/>
        <v>76</v>
      </c>
      <c r="C85" s="8">
        <v>76</v>
      </c>
      <c r="D85" s="8">
        <f>'[1]功能-城建'!$BI81</f>
        <v>76</v>
      </c>
      <c r="F85" s="6">
        <v>120000</v>
      </c>
      <c r="G85" s="6">
        <v>76</v>
      </c>
      <c r="H85" s="6">
        <f>[5]玩家城池攻打!$D95</f>
        <v>3853458</v>
      </c>
      <c r="I85" s="6">
        <f t="shared" si="40"/>
        <v>60000</v>
      </c>
      <c r="J85" s="6">
        <f t="shared" si="26"/>
        <v>6264000</v>
      </c>
      <c r="K85" s="6">
        <f>求节点($J$94:$J$173,$K$94:$K$173,INDEX($A$10:$A$89,MATCH(G85,$C$10:$C$89,1)))</f>
        <v>0</v>
      </c>
      <c r="L85" s="6">
        <f>求节点(信息索引!$T$4:$T$163,信息索引!$U$4:$U$163,信息索引!$D79)</f>
        <v>0.59639999999999993</v>
      </c>
      <c r="M85" s="6">
        <f t="shared" si="27"/>
        <v>10095633.6</v>
      </c>
      <c r="N85" s="51">
        <f t="shared" si="28"/>
        <v>2.6198893565208183</v>
      </c>
      <c r="O85" s="6">
        <f t="shared" si="38"/>
        <v>1146350400</v>
      </c>
      <c r="P85" s="13">
        <f t="shared" si="29"/>
        <v>5.9431633889724372E-3</v>
      </c>
      <c r="Q85" s="13">
        <f t="shared" si="30"/>
        <v>0.62046625780872244</v>
      </c>
      <c r="R85" s="13">
        <f t="shared" si="31"/>
        <v>0.37359057880230517</v>
      </c>
      <c r="S85" s="13">
        <f t="shared" si="32"/>
        <v>0</v>
      </c>
      <c r="T85" s="6">
        <f t="shared" si="41"/>
        <v>48000</v>
      </c>
      <c r="U85" s="6">
        <f t="shared" si="39"/>
        <v>91200</v>
      </c>
      <c r="V85" s="6">
        <f>求节点(信息索引!$AA$4:$AA$163,信息索引!$AB$4:$AB$163,信息索引!$D79)</f>
        <v>2.9819999999999993</v>
      </c>
      <c r="W85" s="6">
        <f t="shared" si="33"/>
        <v>554294.39999999991</v>
      </c>
      <c r="X85" s="51">
        <f t="shared" si="34"/>
        <v>18.213486551550947</v>
      </c>
      <c r="Y85" s="6">
        <f>求节点(信息索引!$K$4:$K$163,信息索引!$L$4:$L$163,信息索引!$D79)</f>
        <v>456.3004802054333</v>
      </c>
      <c r="Z85" s="6">
        <f t="shared" si="35"/>
        <v>546.40459654652841</v>
      </c>
      <c r="AA85" s="6">
        <v>200</v>
      </c>
      <c r="AB85" s="6">
        <f t="shared" si="36"/>
        <v>746.40459654652841</v>
      </c>
      <c r="AC85" s="6">
        <f t="shared" si="37"/>
        <v>2.3917608760498833E-5</v>
      </c>
      <c r="AG85" s="6">
        <v>76</v>
      </c>
      <c r="AH85" s="6">
        <f>求节点($G$10:$G$89,$O$10:$O$89,节奏总纲!BE79)*(1-AH$1)*$K$92</f>
        <v>16676357.184966996</v>
      </c>
      <c r="AI85" s="6">
        <f>求节点($G$10:$G$89,$O$10:$O$89,节奏总纲!BF79)*(1-AI$1)*$K$92</f>
        <v>16229948.117375556</v>
      </c>
      <c r="AJ85" s="6">
        <f>求节点($G$10:$G$89,$O$10:$O$89,节奏总纲!BG79)*(1-AJ$1)*$K$92</f>
        <v>15726852.784668192</v>
      </c>
      <c r="AK85" s="6">
        <f>求节点($G$10:$G$89,$O$10:$O$89,节奏总纲!BH79)*(1-AK$1)*$K$92</f>
        <v>15125801.047349466</v>
      </c>
      <c r="AL85" s="6">
        <f>求节点($G$10:$G$89,$O$10:$O$89,节奏总纲!BI79)*(1-AL$1)*$K$92</f>
        <v>14428198.005304078</v>
      </c>
      <c r="AO85" s="6">
        <v>76</v>
      </c>
      <c r="AP85" s="6">
        <f>节奏总纲!D79*3600*24/AH85</f>
        <v>0.99999133308230315</v>
      </c>
      <c r="AQ85" s="6">
        <f>节奏总纲!E79*3600*24/AI85</f>
        <v>0.88888710310198871</v>
      </c>
      <c r="AR85" s="6">
        <f>节奏总纲!F79*3600*24/AJ85</f>
        <v>0.74999654225206613</v>
      </c>
      <c r="AS85" s="6">
        <f>节奏总纲!G79*3600*24/AK85</f>
        <v>0.57142633244065555</v>
      </c>
      <c r="AT85" s="6">
        <f>节奏总纲!H79*3600*24/AL85</f>
        <v>0.33333474680415554</v>
      </c>
    </row>
    <row r="86" spans="1:46" x14ac:dyDescent="0.2">
      <c r="A86" s="8">
        <v>77</v>
      </c>
      <c r="B86" s="8">
        <f t="shared" si="25"/>
        <v>77</v>
      </c>
      <c r="C86" s="8">
        <v>77</v>
      </c>
      <c r="D86" s="8">
        <f>'[1]功能-城建'!$BI82</f>
        <v>77</v>
      </c>
      <c r="F86" s="6">
        <v>120000</v>
      </c>
      <c r="G86" s="6">
        <v>77</v>
      </c>
      <c r="H86" s="6">
        <f>[5]玩家城池攻打!$D96</f>
        <v>3853458</v>
      </c>
      <c r="I86" s="6">
        <f t="shared" si="40"/>
        <v>60000</v>
      </c>
      <c r="J86" s="6">
        <f t="shared" si="26"/>
        <v>6384000</v>
      </c>
      <c r="K86" s="6">
        <f>求节点($J$94:$J$173,$K$94:$K$173,INDEX($A$10:$A$89,MATCH(G86,$C$10:$C$89,1)))</f>
        <v>0</v>
      </c>
      <c r="L86" s="6">
        <f>求节点(信息索引!$T$4:$T$163,信息索引!$U$4:$U$163,信息索引!$D80)</f>
        <v>0.59639999999999993</v>
      </c>
      <c r="M86" s="6">
        <f t="shared" si="27"/>
        <v>10287201.6</v>
      </c>
      <c r="N86" s="51">
        <f t="shared" si="28"/>
        <v>2.6696026270430351</v>
      </c>
      <c r="O86" s="6">
        <f t="shared" si="38"/>
        <v>1326154500</v>
      </c>
      <c r="P86" s="13">
        <f t="shared" si="29"/>
        <v>5.832489955285799E-3</v>
      </c>
      <c r="Q86" s="13">
        <f t="shared" si="30"/>
        <v>0.62057693124240909</v>
      </c>
      <c r="R86" s="13">
        <f t="shared" si="31"/>
        <v>0.37359057880230517</v>
      </c>
      <c r="S86" s="13">
        <f t="shared" si="32"/>
        <v>0</v>
      </c>
      <c r="T86" s="6">
        <f t="shared" si="41"/>
        <v>48000</v>
      </c>
      <c r="U86" s="6">
        <f t="shared" si="39"/>
        <v>92400</v>
      </c>
      <c r="V86" s="6">
        <f>求节点(信息索引!$AA$4:$AA$163,信息索引!$AB$4:$AB$163,信息索引!$D80)</f>
        <v>2.9819999999999993</v>
      </c>
      <c r="W86" s="6">
        <f t="shared" si="33"/>
        <v>559072.79999999993</v>
      </c>
      <c r="X86" s="51">
        <f t="shared" si="34"/>
        <v>18.400468776159386</v>
      </c>
      <c r="Y86" s="6">
        <f>求节点(信息索引!$K$4:$K$163,信息索引!$L$4:$L$163,信息索引!$D80)</f>
        <v>458.10558697473493</v>
      </c>
      <c r="Z86" s="6">
        <f t="shared" si="35"/>
        <v>552.01406328478151</v>
      </c>
      <c r="AA86" s="6">
        <v>200</v>
      </c>
      <c r="AB86" s="6">
        <f t="shared" si="36"/>
        <v>752.01406328478151</v>
      </c>
      <c r="AC86" s="6">
        <f t="shared" si="37"/>
        <v>2.3472215673711144E-5</v>
      </c>
      <c r="AG86" s="6">
        <v>77</v>
      </c>
      <c r="AH86" s="6">
        <f>求节点($G$10:$G$89,$O$10:$O$89,节奏总纲!BE80)*(1-AH$1)*$K$92</f>
        <v>17879371.916559108</v>
      </c>
      <c r="AI86" s="6">
        <f>求节点($G$10:$G$89,$O$10:$O$89,节奏总纲!BF80)*(1-AI$1)*$K$92</f>
        <v>17410956.795679022</v>
      </c>
      <c r="AJ86" s="6">
        <f>求节点($G$10:$G$89,$O$10:$O$89,节奏总纲!BG80)*(1-AJ$1)*$K$92</f>
        <v>16880564.012097519</v>
      </c>
      <c r="AK86" s="6">
        <f>求节点($G$10:$G$89,$O$10:$O$89,节奏总纲!BH80)*(1-AK$1)*$K$92</f>
        <v>16241998.20622473</v>
      </c>
      <c r="AL86" s="6">
        <f>求节点($G$10:$G$89,$O$10:$O$89,节奏总纲!BI80)*(1-AL$1)*$K$92</f>
        <v>15431636.964458413</v>
      </c>
      <c r="AO86" s="6">
        <v>77</v>
      </c>
      <c r="AP86" s="6">
        <f>节奏总纲!D80*3600*24/AH86</f>
        <v>0.99999728665002452</v>
      </c>
      <c r="AQ86" s="6">
        <f>节奏总纲!E80*3600*24/AI86</f>
        <v>0.88888523013091236</v>
      </c>
      <c r="AR86" s="6">
        <f>节奏总纲!F80*3600*24/AJ86</f>
        <v>0.74999560992108005</v>
      </c>
      <c r="AS86" s="6">
        <f>节奏总纲!G80*3600*24/AK86</f>
        <v>0.57142949167633761</v>
      </c>
      <c r="AT86" s="6">
        <f>节奏总纲!H80*3600*24/AL86</f>
        <v>0.33333348594533874</v>
      </c>
    </row>
    <row r="87" spans="1:46" x14ac:dyDescent="0.2">
      <c r="A87" s="8">
        <v>78</v>
      </c>
      <c r="B87" s="8">
        <f t="shared" si="25"/>
        <v>78</v>
      </c>
      <c r="C87" s="8">
        <v>78</v>
      </c>
      <c r="D87" s="8">
        <f>'[1]功能-城建'!$BI83</f>
        <v>78</v>
      </c>
      <c r="F87" s="6">
        <v>120000</v>
      </c>
      <c r="G87" s="6">
        <v>78</v>
      </c>
      <c r="H87" s="6">
        <f>[5]玩家城池攻打!$D97</f>
        <v>3853458</v>
      </c>
      <c r="I87" s="6">
        <f t="shared" si="40"/>
        <v>60000</v>
      </c>
      <c r="J87" s="6">
        <f t="shared" si="26"/>
        <v>6504000</v>
      </c>
      <c r="K87" s="6">
        <f>求节点($J$94:$J$173,$K$94:$K$173,INDEX($A$10:$A$89,MATCH(G87,$C$10:$C$89,1)))</f>
        <v>0</v>
      </c>
      <c r="L87" s="6">
        <f>求节点(信息索引!$T$4:$T$163,信息索引!$U$4:$U$163,信息索引!$D81)</f>
        <v>0.59639999999999993</v>
      </c>
      <c r="M87" s="6">
        <f t="shared" si="27"/>
        <v>10478769.6</v>
      </c>
      <c r="N87" s="51">
        <f t="shared" si="28"/>
        <v>2.7193158975652518</v>
      </c>
      <c r="O87" s="6">
        <f t="shared" si="38"/>
        <v>1534083900</v>
      </c>
      <c r="P87" s="13">
        <f t="shared" si="29"/>
        <v>5.7258630822458398E-3</v>
      </c>
      <c r="Q87" s="13">
        <f t="shared" si="30"/>
        <v>0.62068355811544895</v>
      </c>
      <c r="R87" s="13">
        <f t="shared" si="31"/>
        <v>0.37359057880230517</v>
      </c>
      <c r="S87" s="13">
        <f t="shared" si="32"/>
        <v>0</v>
      </c>
      <c r="T87" s="6">
        <f t="shared" si="41"/>
        <v>48000</v>
      </c>
      <c r="U87" s="6">
        <f t="shared" si="39"/>
        <v>93600</v>
      </c>
      <c r="V87" s="6">
        <f>求节点(信息索引!$AA$4:$AA$163,信息索引!$AB$4:$AB$163,信息索引!$D81)</f>
        <v>2.9819999999999993</v>
      </c>
      <c r="W87" s="6">
        <f t="shared" si="33"/>
        <v>563851.19999999995</v>
      </c>
      <c r="X87" s="51">
        <f t="shared" si="34"/>
        <v>18.584281810520224</v>
      </c>
      <c r="Y87" s="6">
        <f>求节点(信息索引!$K$4:$K$163,信息索引!$L$4:$L$163,信息索引!$D81)</f>
        <v>465.41240196295621</v>
      </c>
      <c r="Z87" s="6">
        <f t="shared" si="35"/>
        <v>557.52845431560672</v>
      </c>
      <c r="AA87" s="6">
        <v>200</v>
      </c>
      <c r="AB87" s="6">
        <f t="shared" si="36"/>
        <v>757.52845431560672</v>
      </c>
      <c r="AC87" s="6">
        <f t="shared" si="37"/>
        <v>2.3043107526111305E-5</v>
      </c>
      <c r="AG87" s="6">
        <v>78</v>
      </c>
      <c r="AH87" s="6">
        <f>求节点($G$10:$G$89,$O$10:$O$89,节奏总纲!BE81)*(1-AH$1)*$K$92</f>
        <v>19168858.997889895</v>
      </c>
      <c r="AI87" s="6">
        <f>求节点($G$10:$G$89,$O$10:$O$89,节奏总纲!BF81)*(1-AI$1)*$K$92</f>
        <v>18666679.202518236</v>
      </c>
      <c r="AJ87" s="6">
        <f>求节点($G$10:$G$89,$O$10:$O$89,节奏总纲!BG81)*(1-AJ$1)*$K$92</f>
        <v>18113228.926325258</v>
      </c>
      <c r="AK87" s="6">
        <f>求节点($G$10:$G$89,$O$10:$O$89,节奏总纲!BH81)*(1-AK$1)*$K$92</f>
        <v>17413351.339157678</v>
      </c>
      <c r="AL87" s="6">
        <f>求节点($G$10:$G$89,$O$10:$O$89,节奏总纲!BI81)*(1-AL$1)*$K$92</f>
        <v>16498647.054031415</v>
      </c>
      <c r="AO87" s="6">
        <v>78</v>
      </c>
      <c r="AP87" s="6">
        <f>节奏总纲!D81*3600*24/AH87</f>
        <v>0.99999616989822326</v>
      </c>
      <c r="AQ87" s="6">
        <f>节奏总纲!E81*3600*24/AI87</f>
        <v>0.88888337434571041</v>
      </c>
      <c r="AR87" s="6">
        <f>节奏总纲!F81*3600*24/AJ87</f>
        <v>0.74999981478959121</v>
      </c>
      <c r="AS87" s="6">
        <f>节奏总纲!G81*3600*24/AK87</f>
        <v>0.57143030082850865</v>
      </c>
      <c r="AT87" s="6">
        <f>节奏总纲!H81*3600*24/AL87</f>
        <v>0.33333185228247303</v>
      </c>
    </row>
    <row r="88" spans="1:46" x14ac:dyDescent="0.2">
      <c r="A88" s="8">
        <v>79</v>
      </c>
      <c r="B88" s="8">
        <f t="shared" si="25"/>
        <v>79</v>
      </c>
      <c r="C88" s="8">
        <v>79</v>
      </c>
      <c r="D88" s="8">
        <f>'[1]功能-城建'!$BI84</f>
        <v>79</v>
      </c>
      <c r="F88" s="6">
        <v>120000</v>
      </c>
      <c r="G88" s="6">
        <v>79</v>
      </c>
      <c r="H88" s="6">
        <f>[5]玩家城池攻打!$D98</f>
        <v>3853458</v>
      </c>
      <c r="I88" s="6">
        <f t="shared" si="40"/>
        <v>60000</v>
      </c>
      <c r="J88" s="6">
        <f t="shared" si="26"/>
        <v>6624000</v>
      </c>
      <c r="K88" s="6">
        <f>求节点($J$94:$J$173,$K$94:$K$173,INDEX($A$10:$A$89,MATCH(G88,$C$10:$C$89,1)))</f>
        <v>0</v>
      </c>
      <c r="L88" s="6">
        <f>求节点(信息索引!$T$4:$T$163,信息索引!$U$4:$U$163,信息索引!$D82)</f>
        <v>0.59639999999999993</v>
      </c>
      <c r="M88" s="6">
        <f t="shared" si="27"/>
        <v>10670337.6</v>
      </c>
      <c r="N88" s="51">
        <f t="shared" si="28"/>
        <v>2.7690291680874686</v>
      </c>
      <c r="O88" s="6">
        <f t="shared" si="38"/>
        <v>1774527300</v>
      </c>
      <c r="P88" s="13">
        <f t="shared" si="29"/>
        <v>5.6230648222414257E-3</v>
      </c>
      <c r="Q88" s="13">
        <f t="shared" si="30"/>
        <v>0.62078635637545343</v>
      </c>
      <c r="R88" s="13">
        <f t="shared" si="31"/>
        <v>0.37359057880230517</v>
      </c>
      <c r="S88" s="13">
        <f t="shared" si="32"/>
        <v>0</v>
      </c>
      <c r="T88" s="6">
        <f t="shared" si="41"/>
        <v>48000</v>
      </c>
      <c r="U88" s="6">
        <f t="shared" si="39"/>
        <v>94800</v>
      </c>
      <c r="V88" s="6">
        <f>求节点(信息索引!$AA$4:$AA$163,信息索引!$AB$4:$AB$163,信息索引!$D82)</f>
        <v>2.9819999999999993</v>
      </c>
      <c r="W88" s="6">
        <f t="shared" si="33"/>
        <v>568629.59999999986</v>
      </c>
      <c r="X88" s="51">
        <f t="shared" si="34"/>
        <v>18.765005550185926</v>
      </c>
      <c r="Y88" s="6">
        <f>求节点(信息索引!$K$4:$K$163,信息索引!$L$4:$L$163,信息索引!$D82)</f>
        <v>472.86818006034594</v>
      </c>
      <c r="Z88" s="6">
        <f t="shared" si="35"/>
        <v>562.95016650557773</v>
      </c>
      <c r="AA88" s="6">
        <v>200</v>
      </c>
      <c r="AB88" s="6">
        <f t="shared" si="36"/>
        <v>762.95016650557773</v>
      </c>
      <c r="AC88" s="6">
        <f t="shared" si="37"/>
        <v>2.2629407211459396E-5</v>
      </c>
      <c r="AG88" s="6">
        <v>79</v>
      </c>
      <c r="AH88" s="6">
        <f>求节点($G$10:$G$89,$O$10:$O$89,节奏总纲!BE82)*(1-AH$1)*$K$92</f>
        <v>20550918.919806577</v>
      </c>
      <c r="AI88" s="6">
        <f>求节点($G$10:$G$89,$O$10:$O$89,节奏总纲!BF82)*(1-AI$1)*$K$92</f>
        <v>20030893.307027385</v>
      </c>
      <c r="AJ88" s="6">
        <f>求节点($G$10:$G$89,$O$10:$O$89,节奏总纲!BG82)*(1-AJ$1)*$K$92</f>
        <v>19438218.694402885</v>
      </c>
      <c r="AK88" s="6">
        <f>求节点($G$10:$G$89,$O$10:$O$89,节奏总纲!BH82)*(1-AK$1)*$K$92</f>
        <v>18614949.658358816</v>
      </c>
      <c r="AL88" s="6">
        <f>求节点($G$10:$G$89,$O$10:$O$89,节奏总纲!BI82)*(1-AL$1)*$K$92</f>
        <v>17657340.899659719</v>
      </c>
      <c r="AO88" s="6">
        <v>79</v>
      </c>
      <c r="AP88" s="6">
        <f>节奏总纲!D82*3600*24/AH88</f>
        <v>0.99999406353558518</v>
      </c>
      <c r="AQ88" s="6">
        <f>节奏总纲!E82*3600*24/AI88</f>
        <v>0.88888748886941216</v>
      </c>
      <c r="AR88" s="6">
        <f>节奏总纲!F82*3600*24/AJ88</f>
        <v>0.75000366876473767</v>
      </c>
      <c r="AS88" s="6">
        <f>节奏总纲!G82*3600*24/AK88</f>
        <v>0.57142741081867687</v>
      </c>
      <c r="AT88" s="6">
        <f>节奏总纲!H82*3600*24/AL88</f>
        <v>0.33333151754484364</v>
      </c>
    </row>
    <row r="89" spans="1:46" x14ac:dyDescent="0.2">
      <c r="A89" s="8">
        <v>80</v>
      </c>
      <c r="B89" s="8">
        <f t="shared" si="25"/>
        <v>80</v>
      </c>
      <c r="C89" s="8">
        <v>80</v>
      </c>
      <c r="D89" s="8">
        <f>'[1]功能-城建'!$BI85</f>
        <v>80</v>
      </c>
      <c r="F89" s="6">
        <v>120000</v>
      </c>
      <c r="G89" s="6">
        <v>80</v>
      </c>
      <c r="H89" s="6">
        <f>[5]玩家城池攻打!$D99</f>
        <v>3853458</v>
      </c>
      <c r="I89" s="6">
        <f t="shared" si="40"/>
        <v>60000</v>
      </c>
      <c r="J89" s="6">
        <f t="shared" si="26"/>
        <v>6744000</v>
      </c>
      <c r="K89" s="6">
        <f>求节点($J$94:$J$173,$K$94:$K$173,INDEX($A$10:$A$89,MATCH(G89,$C$10:$C$89,1)))</f>
        <v>0</v>
      </c>
      <c r="L89" s="6">
        <f>求节点(信息索引!$T$4:$T$163,信息索引!$U$4:$U$163,信息索引!$D83)</f>
        <v>0.61142280419475259</v>
      </c>
      <c r="M89" s="6">
        <f t="shared" si="27"/>
        <v>10964120.759741098</v>
      </c>
      <c r="N89" s="51">
        <f t="shared" si="28"/>
        <v>2.8452680059679119</v>
      </c>
      <c r="O89" s="6">
        <f t="shared" si="38"/>
        <v>2052556800</v>
      </c>
      <c r="P89" s="13">
        <f t="shared" si="29"/>
        <v>5.4723950342021599E-3</v>
      </c>
      <c r="Q89" s="13">
        <f t="shared" si="30"/>
        <v>0.61509720184432282</v>
      </c>
      <c r="R89" s="13">
        <f t="shared" si="31"/>
        <v>0.37943040312147491</v>
      </c>
      <c r="S89" s="13">
        <f t="shared" si="32"/>
        <v>0</v>
      </c>
      <c r="T89" s="6">
        <f t="shared" si="41"/>
        <v>48000</v>
      </c>
      <c r="U89" s="6">
        <f t="shared" si="39"/>
        <v>96000</v>
      </c>
      <c r="V89" s="6">
        <f>求节点(信息索引!$AA$4:$AA$163,信息索引!$AB$4:$AB$163,信息索引!$D83)</f>
        <v>3.0571140209737631</v>
      </c>
      <c r="W89" s="6">
        <f t="shared" si="33"/>
        <v>584224.41902022192</v>
      </c>
      <c r="X89" s="51">
        <f t="shared" si="34"/>
        <v>18.766967628858378</v>
      </c>
      <c r="Y89" s="6">
        <f>求节点(信息索引!$K$4:$K$163,信息索引!$L$4:$L$163,信息索引!$D83)</f>
        <v>479.70353554362578</v>
      </c>
      <c r="Z89" s="6">
        <f t="shared" si="35"/>
        <v>563.00902886575136</v>
      </c>
      <c r="AA89" s="6">
        <v>200</v>
      </c>
      <c r="AB89" s="6">
        <f t="shared" si="36"/>
        <v>763.00902886575136</v>
      </c>
      <c r="AC89" s="6">
        <f t="shared" si="37"/>
        <v>2.202305318642333E-5</v>
      </c>
      <c r="AG89" s="6">
        <v>80</v>
      </c>
      <c r="AH89" s="6">
        <f>求节点($G$10:$G$89,$O$10:$O$89,节奏总纲!BE83)*(1-AH$1)*$K$92</f>
        <v>22032052.235309634</v>
      </c>
      <c r="AI89" s="6">
        <f>求节点($G$10:$G$89,$O$10:$O$89,节奏总纲!BF83)*(1-AI$1)*$K$92</f>
        <v>21489381.930385251</v>
      </c>
      <c r="AJ89" s="6">
        <f>求节点($G$10:$G$89,$O$10:$O$89,节奏总纲!BG83)*(1-AJ$1)*$K$92</f>
        <v>20774712.784033403</v>
      </c>
      <c r="AK89" s="6">
        <f>求节点($G$10:$G$89,$O$10:$O$89,节奏总纲!BH83)*(1-AK$1)*$K$92</f>
        <v>19895014.485291924</v>
      </c>
      <c r="AL89" s="6">
        <f>求节点($G$10:$G$89,$O$10:$O$89,节奏总纲!BI83)*(1-AL$1)*$K$92</f>
        <v>18863883.861653861</v>
      </c>
      <c r="AO89" s="6">
        <v>80</v>
      </c>
      <c r="AP89" s="6">
        <f>节奏总纲!D83*3600*24/AH89</f>
        <v>0.99999762912192303</v>
      </c>
      <c r="AQ89" s="6">
        <f>节奏总纲!E83*3600*24/AI89</f>
        <v>0.88889220089623833</v>
      </c>
      <c r="AR89" s="6">
        <f>节奏总纲!F83*3600*24/AJ89</f>
        <v>0.74999979840755959</v>
      </c>
      <c r="AS89" s="6">
        <f>节奏总纲!G83*3600*24/AK89</f>
        <v>0.57142516827040091</v>
      </c>
      <c r="AT89" s="6">
        <f>节奏总纲!H83*3600*24/AL89</f>
        <v>0.33333182318737603</v>
      </c>
    </row>
    <row r="90" spans="1:46" x14ac:dyDescent="0.2">
      <c r="AG90" s="6">
        <v>81</v>
      </c>
      <c r="AH90" s="6">
        <f>求节点($G$10:$G$89,$O$10:$O$89,节奏总纲!BE84)*(1-AH$1)*$K$92</f>
        <v>23619444.905284144</v>
      </c>
      <c r="AI90" s="6">
        <f>求节点($G$10:$G$89,$O$10:$O$89,节奏总纲!BF84)*(1-AI$1)*$K$92</f>
        <v>22974087.273037255</v>
      </c>
      <c r="AJ90" s="6">
        <f>求节点($G$10:$G$89,$O$10:$O$89,节奏总纲!BG84)*(1-AJ$1)*$K$92</f>
        <v>22196157.419955388</v>
      </c>
      <c r="AK90" s="6">
        <f>求节点($G$10:$G$89,$O$10:$O$89,节奏总纲!BH84)*(1-AK$1)*$K$92</f>
        <v>21283059.863777503</v>
      </c>
      <c r="AL90" s="6">
        <f>求节点($G$10:$G$89,$O$10:$O$89,节奏总纲!BI84)*(1-AL$1)*$K$92</f>
        <v>20180589.616831861</v>
      </c>
      <c r="AO90" s="6">
        <v>81</v>
      </c>
      <c r="AP90" s="6">
        <f>节奏总纲!D84*3600*24/AH90</f>
        <v>1.0000029318419157</v>
      </c>
      <c r="AQ90" s="6">
        <f>节奏总纲!E84*3600*24/AI90</f>
        <v>0.88888980417995445</v>
      </c>
      <c r="AR90" s="6">
        <f>节奏总纲!F84*3600*24/AJ90</f>
        <v>0.74999619351255431</v>
      </c>
      <c r="AS90" s="6">
        <f>节奏总纲!G84*3600*24/AK90</f>
        <v>0.57142572147113591</v>
      </c>
      <c r="AT90" s="6">
        <f>节奏总纲!H84*3600*24/AL90</f>
        <v>0.33333206604533644</v>
      </c>
    </row>
    <row r="91" spans="1:46" x14ac:dyDescent="0.2">
      <c r="AG91" s="6">
        <v>82</v>
      </c>
      <c r="AH91" s="6">
        <f>求节点($G$10:$G$89,$O$10:$O$89,节奏总纲!BE85)*(1-AH$1)*$K$92</f>
        <v>25320927.905883152</v>
      </c>
      <c r="AI91" s="6">
        <f>求节点($G$10:$G$89,$O$10:$O$89,节奏总纲!BF85)*(1-AI$1)*$K$92</f>
        <v>24606384.619748872</v>
      </c>
      <c r="AJ91" s="6">
        <f>求节点($G$10:$G$89,$O$10:$O$89,节奏总纲!BG85)*(1-AJ$1)*$K$92</f>
        <v>23774828.667572722</v>
      </c>
      <c r="AK91" s="6">
        <f>求节点($G$10:$G$89,$O$10:$O$89,节奏总纲!BH85)*(1-AK$1)*$K$92</f>
        <v>22802891.897658363</v>
      </c>
      <c r="AL91" s="6">
        <f>求节点($G$10:$G$89,$O$10:$O$89,节奏总纲!BI85)*(1-AL$1)*$K$92</f>
        <v>21573537.44328158</v>
      </c>
      <c r="AO91" s="6">
        <v>82</v>
      </c>
      <c r="AP91" s="6">
        <f>节奏总纲!D85*3600*24/AH91</f>
        <v>1.0000016503851437</v>
      </c>
      <c r="AQ91" s="6">
        <f>节奏总纲!E85*3600*24/AI91</f>
        <v>0.88888530195249615</v>
      </c>
      <c r="AR91" s="6">
        <f>节奏总纲!F85*3600*24/AJ91</f>
        <v>0.74999601926286452</v>
      </c>
      <c r="AS91" s="6">
        <f>节奏总纲!G85*3600*24/AK91</f>
        <v>0.57142624995168689</v>
      </c>
      <c r="AT91" s="6">
        <f>节奏总纲!H85*3600*24/AL91</f>
        <v>0.33333223224672043</v>
      </c>
    </row>
    <row r="92" spans="1:46" x14ac:dyDescent="0.2">
      <c r="J92" s="6" t="s">
        <v>318</v>
      </c>
      <c r="K92" s="6">
        <v>2</v>
      </c>
      <c r="AG92" s="6">
        <v>83</v>
      </c>
      <c r="AH92" s="6">
        <f>求节点($G$10:$G$89,$O$10:$O$89,节奏总纲!BE86)*(1-AH$1)*$K$92</f>
        <v>27144640.171630546</v>
      </c>
      <c r="AI92" s="6">
        <f>求节点($G$10:$G$89,$O$10:$O$89,节奏总纲!BF86)*(1-AI$1)*$K$92</f>
        <v>26393803.725917902</v>
      </c>
      <c r="AJ92" s="6">
        <f>求节点($G$10:$G$89,$O$10:$O$89,节奏总纲!BG86)*(1-AJ$1)*$K$92</f>
        <v>25523221.109728396</v>
      </c>
      <c r="AK92" s="6">
        <f>求节点($G$10:$G$89,$O$10:$O$89,节奏总纲!BH86)*(1-AK$1)*$K$92</f>
        <v>24430854.780989695</v>
      </c>
      <c r="AL92" s="6">
        <f>求节点($G$10:$G$89,$O$10:$O$89,节奏总纲!BI86)*(1-AL$1)*$K$92</f>
        <v>23119083.358051702</v>
      </c>
      <c r="AO92" s="6">
        <v>83</v>
      </c>
      <c r="AP92" s="6">
        <f>节奏总纲!D86*3600*24/AH92</f>
        <v>0.99999647888121834</v>
      </c>
      <c r="AQ92" s="6">
        <f>节奏总纲!E86*3600*24/AI92</f>
        <v>0.88888400226824471</v>
      </c>
      <c r="AR92" s="6">
        <f>节奏总纲!F86*3600*24/AJ92</f>
        <v>0.74999674861072119</v>
      </c>
      <c r="AS92" s="6">
        <f>节奏总纲!G86*3600*24/AK92</f>
        <v>0.57142655911468698</v>
      </c>
      <c r="AT92" s="6">
        <f>节奏总纲!H86*3600*24/AL92</f>
        <v>0.33333225588380899</v>
      </c>
    </row>
    <row r="93" spans="1:46" x14ac:dyDescent="0.2">
      <c r="J93" s="6" t="s">
        <v>148</v>
      </c>
      <c r="K93" s="6" t="s">
        <v>147</v>
      </c>
      <c r="L93" s="6" t="s">
        <v>146</v>
      </c>
      <c r="T93" s="6" t="s">
        <v>148</v>
      </c>
      <c r="U93" s="6" t="s">
        <v>273</v>
      </c>
      <c r="Y93" s="6" t="s">
        <v>271</v>
      </c>
      <c r="AA93" s="6" t="s">
        <v>270</v>
      </c>
      <c r="AG93" s="6">
        <v>84</v>
      </c>
      <c r="AH93" s="6">
        <f>求节点($G$10:$G$89,$O$10:$O$89,节奏总纲!BE87)*(1-AH$1)*$K$92</f>
        <v>29099167.014460001</v>
      </c>
      <c r="AI93" s="6">
        <f>求节点($G$10:$G$89,$O$10:$O$89,节奏总纲!BF87)*(1-AI$1)*$K$92</f>
        <v>28310548.832988843</v>
      </c>
      <c r="AJ93" s="6">
        <f>求节点($G$10:$G$89,$O$10:$O$89,节奏总纲!BG87)*(1-AJ$1)*$K$92</f>
        <v>27333764.838551052</v>
      </c>
      <c r="AK93" s="6">
        <f>求节点($G$10:$G$89,$O$10:$O$89,节奏总纲!BH87)*(1-AK$1)*$K$92</f>
        <v>26154263.869822081</v>
      </c>
      <c r="AL93" s="6">
        <f>求节点($G$10:$G$89,$O$10:$O$89,节奏总纲!BI87)*(1-AL$1)*$K$92</f>
        <v>24792457.496749654</v>
      </c>
      <c r="AO93" s="6">
        <v>84</v>
      </c>
      <c r="AP93" s="6">
        <f>节奏总纲!D87*3600*24/AH93</f>
        <v>0.99999439018921954</v>
      </c>
      <c r="AQ93" s="6">
        <f>节奏总纲!E87*3600*24/AI93</f>
        <v>0.88888486803618161</v>
      </c>
      <c r="AR93" s="6">
        <f>节奏总纲!F87*3600*24/AJ93</f>
        <v>0.7499972389319608</v>
      </c>
      <c r="AS93" s="6">
        <f>节奏总纲!G87*3600*24/AK93</f>
        <v>0.57142683933022309</v>
      </c>
      <c r="AT93" s="6">
        <f>节奏总纲!H87*3600*24/AL93</f>
        <v>0.33333190438249094</v>
      </c>
    </row>
    <row r="94" spans="1:46" x14ac:dyDescent="0.2">
      <c r="J94" s="6">
        <v>1</v>
      </c>
      <c r="K94" s="6">
        <v>0</v>
      </c>
      <c r="L94" s="6">
        <f>ROUND((M94-M93)/600,0)*600/$K$92</f>
        <v>300</v>
      </c>
      <c r="M94" s="6">
        <f>节奏总纲!AA4*24*3600</f>
        <v>642.3768935871916</v>
      </c>
      <c r="T94" s="6">
        <v>1</v>
      </c>
      <c r="U94" s="6">
        <v>1200</v>
      </c>
      <c r="Y94" s="6">
        <v>500</v>
      </c>
      <c r="AA94" s="6">
        <f t="shared" ref="AA94:AA125" si="42">M10/$Y$94</f>
        <v>136</v>
      </c>
      <c r="AG94" s="6">
        <v>85</v>
      </c>
      <c r="AH94" s="6">
        <f>求节点($G$10:$G$89,$O$10:$O$89,节奏总纲!BE88)*(1-AH$1)*$K$92</f>
        <v>31193885.879943233</v>
      </c>
      <c r="AI94" s="6">
        <f>求节点($G$10:$G$89,$O$10:$O$89,节奏总纲!BF88)*(1-AI$1)*$K$92</f>
        <v>30299375.701509513</v>
      </c>
      <c r="AJ94" s="6">
        <f>求节点($G$10:$G$89,$O$10:$O$89,节奏总纲!BG88)*(1-AJ$1)*$K$92</f>
        <v>29251504.077946186</v>
      </c>
      <c r="AK94" s="6">
        <f>求节点($G$10:$G$89,$O$10:$O$89,节奏总纲!BH88)*(1-AK$1)*$K$92</f>
        <v>28058877.934212368</v>
      </c>
      <c r="AL94" s="6">
        <f>求节点($G$10:$G$89,$O$10:$O$89,节奏总纲!BI88)*(1-AL$1)*$K$92</f>
        <v>26577207.626829796</v>
      </c>
      <c r="AO94" s="6">
        <v>85</v>
      </c>
      <c r="AP94" s="6">
        <f>节奏总纲!D88*3600*24/AH94</f>
        <v>0.99999536377254417</v>
      </c>
      <c r="AQ94" s="6">
        <f>节奏总纲!E88*3600*24/AI94</f>
        <v>0.88888551590881215</v>
      </c>
      <c r="AR94" s="6">
        <f>节奏总纲!F88*3600*24/AJ94</f>
        <v>0.74999761271376231</v>
      </c>
      <c r="AS94" s="6">
        <f>节奏总纲!G88*3600*24/AK94</f>
        <v>0.57142637863856216</v>
      </c>
      <c r="AT94" s="6">
        <f>节奏总纲!H88*3600*24/AL94</f>
        <v>0.33333157650192008</v>
      </c>
    </row>
    <row r="95" spans="1:46" x14ac:dyDescent="0.2">
      <c r="J95" s="6">
        <v>2</v>
      </c>
      <c r="K95" s="6">
        <v>0</v>
      </c>
      <c r="L95" s="6">
        <f>ROUND((M95-M94)/600,0)*600/$K$92</f>
        <v>600</v>
      </c>
      <c r="M95" s="6">
        <f>节奏总纲!AA5*24*3600</f>
        <v>2070.4112618083545</v>
      </c>
      <c r="N95" s="6">
        <f>K95-K94</f>
        <v>0</v>
      </c>
      <c r="T95" s="6">
        <v>2</v>
      </c>
      <c r="U95" s="6">
        <f>U94+W95</f>
        <v>2400</v>
      </c>
      <c r="W95" s="6">
        <v>1200</v>
      </c>
      <c r="AA95" s="6">
        <f t="shared" si="42"/>
        <v>156</v>
      </c>
      <c r="AG95" s="6">
        <v>86</v>
      </c>
      <c r="AH95" s="6">
        <f>求节点($G$10:$G$89,$O$10:$O$89,节奏总纲!BE89)*(1-AH$1)*$K$92</f>
        <v>33438953.943688262</v>
      </c>
      <c r="AI95" s="6">
        <f>求节点($G$10:$G$89,$O$10:$O$89,节奏总纲!BF89)*(1-AI$1)*$K$92</f>
        <v>32465026.001664333</v>
      </c>
      <c r="AJ95" s="6">
        <f>求节点($G$10:$G$89,$O$10:$O$89,节奏总纲!BG89)*(1-AJ$1)*$K$92</f>
        <v>31361269.36771651</v>
      </c>
      <c r="AK95" s="6">
        <f>求节点($G$10:$G$89,$O$10:$O$89,节奏总纲!BH89)*(1-AK$1)*$K$92</f>
        <v>30148591.970429569</v>
      </c>
      <c r="AL95" s="6">
        <f>求节点($G$10:$G$89,$O$10:$O$89,节奏总纲!BI89)*(1-AL$1)*$K$92</f>
        <v>28239260.264511857</v>
      </c>
      <c r="AO95" s="6">
        <v>86</v>
      </c>
      <c r="AP95" s="6">
        <f>节奏总纲!D89*3600*24/AH95</f>
        <v>0.99999615302007072</v>
      </c>
      <c r="AQ95" s="6">
        <f>节奏总纲!E89*3600*24/AI95</f>
        <v>0.88888597336961284</v>
      </c>
      <c r="AR95" s="6">
        <f>节奏总纲!F89*3600*24/AJ95</f>
        <v>0.74999737553802703</v>
      </c>
      <c r="AS95" s="6">
        <f>节奏总纲!G89*3600*24/AK95</f>
        <v>0.57142578379383668</v>
      </c>
      <c r="AT95" s="6">
        <f>节奏总纲!H89*3600*24/AL95</f>
        <v>0.33333129958447844</v>
      </c>
    </row>
    <row r="96" spans="1:46" x14ac:dyDescent="0.2">
      <c r="J96" s="6">
        <v>3</v>
      </c>
      <c r="K96" s="6">
        <v>0</v>
      </c>
      <c r="L96" s="6">
        <f t="shared" ref="L96:L142" si="43">ROUND((M96-M95)/600,0)*600/$K$92</f>
        <v>1200</v>
      </c>
      <c r="M96" s="6">
        <f>节奏总纲!AA6*24*3600</f>
        <v>4455.7911346498386</v>
      </c>
      <c r="N96" s="6">
        <f t="shared" ref="N96:N142" si="44">K96-K95</f>
        <v>0</v>
      </c>
      <c r="T96" s="6">
        <v>3</v>
      </c>
      <c r="U96" s="6">
        <f t="shared" ref="U96:U142" si="45">U95+W96</f>
        <v>3600</v>
      </c>
      <c r="W96" s="6">
        <v>1200</v>
      </c>
      <c r="AA96" s="6">
        <f t="shared" si="42"/>
        <v>176</v>
      </c>
      <c r="AG96" s="6">
        <v>87</v>
      </c>
      <c r="AH96" s="6">
        <f>求节点($G$10:$G$89,$O$10:$O$89,节奏总纲!BE90)*(1-AH$1)*$K$92</f>
        <v>35845166.012898237</v>
      </c>
      <c r="AI96" s="6">
        <f>求节点($G$10:$G$89,$O$10:$O$89,节奏总纲!BF90)*(1-AI$1)*$K$92</f>
        <v>34825370.085856155</v>
      </c>
      <c r="AJ96" s="6">
        <f>求节点($G$10:$G$89,$O$10:$O$89,节奏总纲!BG90)*(1-AJ$1)*$K$92</f>
        <v>33684938.875960112</v>
      </c>
      <c r="AK96" s="6">
        <f>求节点($G$10:$G$89,$O$10:$O$89,节奏总纲!BH90)*(1-AK$1)*$K$92</f>
        <v>32142438.908823919</v>
      </c>
      <c r="AL96" s="6">
        <f>求节点($G$10:$G$89,$O$10:$O$89,节奏总纲!BI90)*(1-AL$1)*$K$92</f>
        <v>30002510.653694626</v>
      </c>
      <c r="AO96" s="6">
        <v>87</v>
      </c>
      <c r="AP96" s="6">
        <f>节奏总纲!D90*3600*24/AH96</f>
        <v>0.9999966744255917</v>
      </c>
      <c r="AQ96" s="6">
        <f>节奏总纲!E90*3600*24/AI96</f>
        <v>0.88888595717209662</v>
      </c>
      <c r="AR96" s="6">
        <f>节奏总纲!F90*3600*24/AJ96</f>
        <v>0.74999658104459566</v>
      </c>
      <c r="AS96" s="6">
        <f>节奏总纲!G90*3600*24/AK96</f>
        <v>0.57142527473022464</v>
      </c>
      <c r="AT96" s="6">
        <f>节奏总纲!H90*3600*24/AL96</f>
        <v>0.33333103934614056</v>
      </c>
    </row>
    <row r="97" spans="10:46" x14ac:dyDescent="0.2">
      <c r="J97" s="6">
        <v>4</v>
      </c>
      <c r="K97" s="6">
        <v>0</v>
      </c>
      <c r="L97" s="6">
        <f t="shared" si="43"/>
        <v>1800</v>
      </c>
      <c r="M97" s="6">
        <f>节奏总纲!AA7*24*3600</f>
        <v>8003.8921671962808</v>
      </c>
      <c r="N97" s="6">
        <f t="shared" si="44"/>
        <v>0</v>
      </c>
      <c r="T97" s="6">
        <v>4</v>
      </c>
      <c r="U97" s="6">
        <f t="shared" si="45"/>
        <v>4800</v>
      </c>
      <c r="W97" s="6">
        <v>1200</v>
      </c>
      <c r="AA97" s="6">
        <f t="shared" si="42"/>
        <v>196</v>
      </c>
      <c r="AG97" s="6">
        <v>88</v>
      </c>
      <c r="AH97" s="6">
        <f>求节点($G$10:$G$89,$O$10:$O$89,节奏总纲!BE91)*(1-AH$1)*$K$92</f>
        <v>38424093.675659038</v>
      </c>
      <c r="AI97" s="6">
        <f>求节点($G$10:$G$89,$O$10:$O$89,节奏总纲!BF91)*(1-AI$1)*$K$92</f>
        <v>37400135.736491978</v>
      </c>
      <c r="AJ97" s="6">
        <f>求节点($G$10:$G$89,$O$10:$O$89,节奏总纲!BG91)*(1-AJ$1)*$K$92</f>
        <v>36047006.748729289</v>
      </c>
      <c r="AK97" s="6">
        <f>求节点($G$10:$G$89,$O$10:$O$89,节奏总纲!BH91)*(1-AK$1)*$K$92</f>
        <v>34172583.541914128</v>
      </c>
      <c r="AL97" s="6">
        <f>求节点($G$10:$G$89,$O$10:$O$89,节奏总纲!BI91)*(1-AL$1)*$K$92</f>
        <v>31930545.698377479</v>
      </c>
      <c r="AO97" s="6">
        <v>88</v>
      </c>
      <c r="AP97" s="6">
        <f>节奏总纲!D91*3600*24/AH97</f>
        <v>0.9999968114474711</v>
      </c>
      <c r="AQ97" s="6">
        <f>节奏总纲!E91*3600*24/AI97</f>
        <v>0.88888500513718893</v>
      </c>
      <c r="AR97" s="6">
        <f>节奏总纲!F91*3600*24/AJ97</f>
        <v>0.74999586777107141</v>
      </c>
      <c r="AS97" s="6">
        <f>节奏总纲!G91*3600*24/AK97</f>
        <v>0.57142481248914778</v>
      </c>
      <c r="AT97" s="6">
        <f>节奏总纲!H91*3600*24/AL97</f>
        <v>0.3333309775354894</v>
      </c>
    </row>
    <row r="98" spans="10:46" x14ac:dyDescent="0.2">
      <c r="J98" s="6">
        <v>5</v>
      </c>
      <c r="K98" s="6">
        <v>0</v>
      </c>
      <c r="L98" s="6">
        <f t="shared" si="43"/>
        <v>2400</v>
      </c>
      <c r="M98" s="6">
        <f>节奏总纲!AA8*24*3600</f>
        <v>12959.999999999998</v>
      </c>
      <c r="N98" s="6">
        <f t="shared" si="44"/>
        <v>0</v>
      </c>
      <c r="T98" s="6">
        <v>5</v>
      </c>
      <c r="U98" s="6">
        <f t="shared" si="45"/>
        <v>6000</v>
      </c>
      <c r="W98" s="6">
        <v>1200</v>
      </c>
      <c r="AA98" s="6">
        <f t="shared" si="42"/>
        <v>216</v>
      </c>
      <c r="AG98" s="6">
        <v>89</v>
      </c>
      <c r="AH98" s="6">
        <f>求节点($G$10:$G$89,$O$10:$O$89,节奏总纲!BE92)*(1-AH$1)*$K$92</f>
        <v>41188168.475874953</v>
      </c>
      <c r="AI98" s="6">
        <f>求节点($G$10:$G$89,$O$10:$O$89,节奏总纲!BF92)*(1-AI$1)*$K$92</f>
        <v>40025675.925458573</v>
      </c>
      <c r="AJ98" s="6">
        <f>求节点($G$10:$G$89,$O$10:$O$89,节奏总纲!BG92)*(1-AJ$1)*$K$92</f>
        <v>38316060.328885116</v>
      </c>
      <c r="AK98" s="6">
        <f>求节点($G$10:$G$89,$O$10:$O$89,节奏总纲!BH92)*(1-AK$1)*$K$92</f>
        <v>36335275.573182732</v>
      </c>
      <c r="AL98" s="6">
        <f>求节点($G$10:$G$89,$O$10:$O$89,节奏总纲!BI92)*(1-AL$1)*$K$92</f>
        <v>33856769.560929962</v>
      </c>
      <c r="AO98" s="6">
        <v>89</v>
      </c>
      <c r="AP98" s="6">
        <f>节奏总纲!D92*3600*24/AH98</f>
        <v>0.99999576004794644</v>
      </c>
      <c r="AQ98" s="6">
        <f>节奏总纲!E92*3600*24/AI98</f>
        <v>0.88888415389321651</v>
      </c>
      <c r="AR98" s="6">
        <f>节奏总纲!F92*3600*24/AJ98</f>
        <v>0.74999525148244617</v>
      </c>
      <c r="AS98" s="6">
        <f>节奏总纲!G92*3600*24/AK98</f>
        <v>0.57142452801640031</v>
      </c>
      <c r="AT98" s="6">
        <f>节奏总纲!H92*3600*24/AL98</f>
        <v>0.3333309839810436</v>
      </c>
    </row>
    <row r="99" spans="10:46" x14ac:dyDescent="0.2">
      <c r="J99" s="6">
        <v>6</v>
      </c>
      <c r="K99" s="6">
        <v>0</v>
      </c>
      <c r="L99" s="6">
        <f t="shared" si="43"/>
        <v>3000</v>
      </c>
      <c r="M99" s="6">
        <f>节奏总纲!AA9*24*3600</f>
        <v>19056.162876392904</v>
      </c>
      <c r="N99" s="6">
        <f t="shared" si="44"/>
        <v>0</v>
      </c>
      <c r="T99" s="6">
        <v>6</v>
      </c>
      <c r="U99" s="6">
        <f t="shared" si="45"/>
        <v>7200</v>
      </c>
      <c r="W99" s="6">
        <v>1200</v>
      </c>
      <c r="AA99" s="6">
        <f t="shared" si="42"/>
        <v>236</v>
      </c>
      <c r="AG99" s="6">
        <v>90</v>
      </c>
      <c r="AH99" s="6">
        <f>求节点($G$10:$G$89,$O$10:$O$89,节奏总纲!BE93)*(1-AH$1)*$K$92</f>
        <v>44150630.652990408</v>
      </c>
      <c r="AI99" s="6">
        <f>求节点($G$10:$G$89,$O$10:$O$89,节奏总纲!BF93)*(1-AI$1)*$K$92</f>
        <v>42586634.936969273</v>
      </c>
      <c r="AJ99" s="6">
        <f>求节点($G$10:$G$89,$O$10:$O$89,节奏总纲!BG93)*(1-AJ$1)*$K$92</f>
        <v>40795258.520718127</v>
      </c>
      <c r="AK99" s="6">
        <f>求节点($G$10:$G$89,$O$10:$O$89,节奏总纲!BH93)*(1-AK$1)*$K$92</f>
        <v>38539156.094012365</v>
      </c>
      <c r="AL99" s="6">
        <f>求节点($G$10:$G$89,$O$10:$O$89,节奏总纲!BI93)*(1-AL$1)*$K$92</f>
        <v>35894540.765916325</v>
      </c>
      <c r="AO99" s="6">
        <v>90</v>
      </c>
      <c r="AP99" s="6">
        <f>节奏总纲!D93*3600*24/AH99</f>
        <v>0.99999477577133111</v>
      </c>
      <c r="AQ99" s="6">
        <f>节奏总纲!E93*3600*24/AI99</f>
        <v>0.88888340241080255</v>
      </c>
      <c r="AR99" s="6">
        <f>节奏总纲!F93*3600*24/AJ99</f>
        <v>0.74999468834010496</v>
      </c>
      <c r="AS99" s="6">
        <f>节奏总纲!G93*3600*24/AK99</f>
        <v>0.57142453940296545</v>
      </c>
      <c r="AT99" s="6">
        <f>节奏总纲!H93*3600*24/AL99</f>
        <v>0.33333086716521371</v>
      </c>
    </row>
    <row r="100" spans="10:46" x14ac:dyDescent="0.2">
      <c r="J100" s="6">
        <v>7</v>
      </c>
      <c r="K100" s="6">
        <v>0</v>
      </c>
      <c r="L100" s="6">
        <f t="shared" si="43"/>
        <v>3900</v>
      </c>
      <c r="M100" s="6">
        <f>节奏总纲!AA10*24*3600</f>
        <v>26906.083726495664</v>
      </c>
      <c r="N100" s="6">
        <f t="shared" si="44"/>
        <v>0</v>
      </c>
      <c r="T100" s="6">
        <v>7</v>
      </c>
      <c r="U100" s="6">
        <f>U99+W100</f>
        <v>8400</v>
      </c>
      <c r="W100" s="6">
        <v>1200</v>
      </c>
      <c r="AA100" s="6">
        <f t="shared" si="42"/>
        <v>258</v>
      </c>
      <c r="AG100" s="6">
        <v>91</v>
      </c>
      <c r="AH100" s="6">
        <f>求节点($G$10:$G$89,$O$10:$O$89,节奏总纲!BE94)*(1-AH$1)*$K$92</f>
        <v>47325720.511122122</v>
      </c>
      <c r="AI100" s="6">
        <f>求节点($G$10:$G$89,$O$10:$O$89,节奏总纲!BF94)*(1-AI$1)*$K$92</f>
        <v>45649247.236876696</v>
      </c>
      <c r="AJ100" s="6">
        <f>求节点($G$10:$G$89,$O$10:$O$89,节奏总纲!BG94)*(1-AJ$1)*$K$92</f>
        <v>43596492.32296063</v>
      </c>
      <c r="AK100" s="6">
        <f>求节点($G$10:$G$89,$O$10:$O$89,节奏总纲!BH94)*(1-AK$1)*$K$92</f>
        <v>41219554.886589706</v>
      </c>
      <c r="AL100" s="6">
        <f>求节点($G$10:$G$89,$O$10:$O$89,节奏总纲!BI94)*(1-AL$1)*$K$92</f>
        <v>38333936.826183245</v>
      </c>
      <c r="AO100" s="6">
        <v>91</v>
      </c>
      <c r="AP100" s="6">
        <f>节奏总纲!D94*3600*24/AH100</f>
        <v>0.99999382569153783</v>
      </c>
      <c r="AQ100" s="6">
        <f>节奏总纲!E94*3600*24/AI100</f>
        <v>0.88888261443429251</v>
      </c>
      <c r="AR100" s="6">
        <f>节奏总纲!F94*3600*24/AJ100</f>
        <v>0.74999470543296465</v>
      </c>
      <c r="AS100" s="6">
        <f>节奏总纲!G94*3600*24/AK100</f>
        <v>0.57142455161053674</v>
      </c>
      <c r="AT100" s="6">
        <f>节奏总纲!H94*3600*24/AL100</f>
        <v>0.33333037775301533</v>
      </c>
    </row>
    <row r="101" spans="10:46" x14ac:dyDescent="0.2">
      <c r="J101" s="6">
        <v>8</v>
      </c>
      <c r="K101" s="6">
        <v>0</v>
      </c>
      <c r="L101" s="6">
        <f t="shared" si="43"/>
        <v>5100</v>
      </c>
      <c r="M101" s="6">
        <f>节奏总纲!AA11*24*3600</f>
        <v>36858.322765529323</v>
      </c>
      <c r="N101" s="6">
        <f t="shared" si="44"/>
        <v>0</v>
      </c>
      <c r="T101" s="6">
        <v>8</v>
      </c>
      <c r="U101" s="6">
        <f t="shared" si="45"/>
        <v>9600</v>
      </c>
      <c r="W101" s="6">
        <v>1200</v>
      </c>
      <c r="AA101" s="6">
        <f t="shared" si="42"/>
        <v>280</v>
      </c>
      <c r="AG101" s="6">
        <v>92</v>
      </c>
      <c r="AH101" s="6">
        <f>求节点($G$10:$G$89,$O$10:$O$89,节奏总纲!BE95)*(1-AH$1)*$K$92</f>
        <v>50728697.56223581</v>
      </c>
      <c r="AI101" s="6">
        <f>求节点($G$10:$G$89,$O$10:$O$89,节奏总纲!BF95)*(1-AI$1)*$K$92</f>
        <v>48823200.879562691</v>
      </c>
      <c r="AJ101" s="6">
        <f>求节点($G$10:$G$89,$O$10:$O$89,节奏总纲!BG95)*(1-AJ$1)*$K$92</f>
        <v>46670400.684947237</v>
      </c>
      <c r="AK101" s="6">
        <f>求节点($G$10:$G$89,$O$10:$O$89,节奏总纲!BH95)*(1-AK$1)*$K$92</f>
        <v>44085840.481041797</v>
      </c>
      <c r="AL101" s="6">
        <f>求节点($G$10:$G$89,$O$10:$O$89,节奏总纲!BI95)*(1-AL$1)*$K$92</f>
        <v>40862094.311833493</v>
      </c>
      <c r="AO101" s="6">
        <v>92</v>
      </c>
      <c r="AP101" s="6">
        <f>节奏总纲!D95*3600*24/AH101</f>
        <v>0.99999293946187795</v>
      </c>
      <c r="AQ101" s="6">
        <f>节奏总纲!E95*3600*24/AI101</f>
        <v>0.88888261249983036</v>
      </c>
      <c r="AR101" s="6">
        <f>节奏总纲!F95*3600*24/AJ101</f>
        <v>0.74999472182845672</v>
      </c>
      <c r="AS101" s="6">
        <f>节奏总纲!G95*3600*24/AK101</f>
        <v>0.5714236831227576</v>
      </c>
      <c r="AT101" s="6">
        <f>节奏总纲!H95*3600*24/AL101</f>
        <v>0.33332993219488255</v>
      </c>
    </row>
    <row r="102" spans="10:46" x14ac:dyDescent="0.2">
      <c r="J102" s="6">
        <v>9</v>
      </c>
      <c r="K102" s="6">
        <v>0</v>
      </c>
      <c r="L102" s="6">
        <f t="shared" si="43"/>
        <v>6300</v>
      </c>
      <c r="M102" s="6">
        <f>节奏总纲!AA12*24*3600</f>
        <v>49326.323175282319</v>
      </c>
      <c r="N102" s="6">
        <f t="shared" si="44"/>
        <v>0</v>
      </c>
      <c r="T102" s="6">
        <v>9</v>
      </c>
      <c r="U102" s="6">
        <f t="shared" si="45"/>
        <v>10800</v>
      </c>
      <c r="W102" s="6">
        <v>1200</v>
      </c>
      <c r="AA102" s="6">
        <f t="shared" si="42"/>
        <v>304</v>
      </c>
      <c r="AG102" s="6">
        <v>93</v>
      </c>
      <c r="AH102" s="6">
        <f>求节点($G$10:$G$89,$O$10:$O$89,节奏总纲!BE96)*(1-AH$1)*$K$92</f>
        <v>54375873.086272977</v>
      </c>
      <c r="AI102" s="6">
        <f>求节点($G$10:$G$89,$O$10:$O$89,节奏总纲!BF96)*(1-AI$1)*$K$92</f>
        <v>52327260.940444916</v>
      </c>
      <c r="AJ102" s="6">
        <f>求节点($G$10:$G$89,$O$10:$O$89,节奏总纲!BG96)*(1-AJ$1)*$K$92</f>
        <v>49960617.577246808</v>
      </c>
      <c r="AK102" s="6">
        <f>求节点($G$10:$G$89,$O$10:$O$89,节奏总纲!BH96)*(1-AK$1)*$K$92</f>
        <v>47103236.583224863</v>
      </c>
      <c r="AL102" s="6">
        <f>求节点($G$10:$G$89,$O$10:$O$89,节奏总纲!BI96)*(1-AL$1)*$K$92</f>
        <v>43636735.930925407</v>
      </c>
      <c r="AO102" s="6">
        <v>93</v>
      </c>
      <c r="AP102" s="6">
        <f>节奏总纲!D96*3600*24/AH102</f>
        <v>0.99999293984639137</v>
      </c>
      <c r="AQ102" s="6">
        <f>节奏总纲!E96*3600*24/AI102</f>
        <v>0.88888263234627152</v>
      </c>
      <c r="AR102" s="6">
        <f>节奏总纲!F96*3600*24/AJ102</f>
        <v>0.74999372333491388</v>
      </c>
      <c r="AS102" s="6">
        <f>节奏总纲!G96*3600*24/AK102</f>
        <v>0.57142288085979653</v>
      </c>
      <c r="AT102" s="6">
        <f>节奏总纲!H96*3600*24/AL102</f>
        <v>0.33333023303606468</v>
      </c>
    </row>
    <row r="103" spans="10:46" x14ac:dyDescent="0.2">
      <c r="J103" s="6">
        <v>10</v>
      </c>
      <c r="K103" s="6">
        <v>0</v>
      </c>
      <c r="L103" s="6">
        <f t="shared" si="43"/>
        <v>7800</v>
      </c>
      <c r="M103" s="6">
        <f>节奏总纲!AA13*24*3600</f>
        <v>64800</v>
      </c>
      <c r="N103" s="6">
        <f t="shared" si="44"/>
        <v>0</v>
      </c>
      <c r="T103" s="6">
        <v>10</v>
      </c>
      <c r="U103" s="6">
        <f t="shared" si="45"/>
        <v>12000</v>
      </c>
      <c r="W103" s="6">
        <v>1200</v>
      </c>
      <c r="AA103" s="6">
        <f t="shared" si="42"/>
        <v>328</v>
      </c>
      <c r="AG103" s="6">
        <v>94</v>
      </c>
      <c r="AH103" s="6">
        <f>求节点($G$10:$G$89,$O$10:$O$89,节奏总纲!BE97)*(1-AH$1)*$K$92</f>
        <v>58284817.746789433</v>
      </c>
      <c r="AI103" s="6">
        <f>求节点($G$10:$G$89,$O$10:$O$89,节奏总纲!BF97)*(1-AI$1)*$K$92</f>
        <v>56016880.164295092</v>
      </c>
      <c r="AJ103" s="6">
        <f>求节点($G$10:$G$89,$O$10:$O$89,节奏总纲!BG97)*(1-AJ$1)*$K$92</f>
        <v>53458983.316297054</v>
      </c>
      <c r="AK103" s="6">
        <f>求节点($G$10:$G$89,$O$10:$O$89,节奏总纲!BH97)*(1-AK$1)*$K$92</f>
        <v>50305748.719469264</v>
      </c>
      <c r="AL103" s="6">
        <f>求节点($G$10:$G$89,$O$10:$O$89,节奏总纲!BI97)*(1-AL$1)*$K$92</f>
        <v>46563804.208486579</v>
      </c>
      <c r="AO103" s="6">
        <v>94</v>
      </c>
      <c r="AP103" s="6">
        <f>节奏总纲!D97*3600*24/AH103</f>
        <v>0.99999296215503586</v>
      </c>
      <c r="AQ103" s="6">
        <f>节奏总纲!E97*3600*24/AI103</f>
        <v>0.88888151610016541</v>
      </c>
      <c r="AR103" s="6">
        <f>节奏总纲!F97*3600*24/AJ103</f>
        <v>0.74999263855341813</v>
      </c>
      <c r="AS103" s="6">
        <f>节奏总纲!G97*3600*24/AK103</f>
        <v>0.57142315806925859</v>
      </c>
      <c r="AT103" s="6">
        <f>节奏总纲!H97*3600*24/AL103</f>
        <v>0.33333053417081832</v>
      </c>
    </row>
    <row r="104" spans="10:46" x14ac:dyDescent="0.2">
      <c r="J104" s="6">
        <v>11</v>
      </c>
      <c r="K104" s="6">
        <v>0</v>
      </c>
      <c r="L104" s="6">
        <f t="shared" si="43"/>
        <v>8100</v>
      </c>
      <c r="M104" s="6">
        <f>节奏总纲!AA14*24*3600</f>
        <v>80753.43938661358</v>
      </c>
      <c r="N104" s="6">
        <f t="shared" si="44"/>
        <v>0</v>
      </c>
      <c r="T104" s="6">
        <v>11</v>
      </c>
      <c r="U104" s="6">
        <f t="shared" si="45"/>
        <v>13200</v>
      </c>
      <c r="W104" s="6">
        <v>1200</v>
      </c>
      <c r="AA104" s="6">
        <f t="shared" si="42"/>
        <v>354</v>
      </c>
      <c r="AG104" s="6">
        <v>95</v>
      </c>
      <c r="AH104" s="6">
        <f>求节点($G$10:$G$89,$O$10:$O$89,节奏总纲!BE98)*(1-AH$1)*$K$92</f>
        <v>62474405.879578181</v>
      </c>
      <c r="AI104" s="6">
        <f>求节点($G$10:$G$89,$O$10:$O$89,节奏总纲!BF98)*(1-AI$1)*$K$92</f>
        <v>60085626.038293794</v>
      </c>
      <c r="AJ104" s="6">
        <f>求节点($G$10:$G$89,$O$10:$O$89,节奏总纲!BG98)*(1-AJ$1)*$K$92</f>
        <v>57134994.481431335</v>
      </c>
      <c r="AK104" s="6">
        <f>求节点($G$10:$G$89,$O$10:$O$89,节奏总纲!BH98)*(1-AK$1)*$K$92</f>
        <v>53735807.372487657</v>
      </c>
      <c r="AL104" s="6">
        <f>求节点($G$10:$G$89,$O$10:$O$89,节奏总纲!BI98)*(1-AL$1)*$K$92</f>
        <v>49985715.686211281</v>
      </c>
      <c r="AO104" s="6">
        <v>95</v>
      </c>
      <c r="AP104" s="6">
        <f>节奏总纲!D98*3600*24/AH104</f>
        <v>0.99999162275199438</v>
      </c>
      <c r="AQ104" s="6">
        <f>节奏总纲!E98*3600*24/AI104</f>
        <v>0.88888018124131629</v>
      </c>
      <c r="AR104" s="6">
        <f>节奏总纲!F98*3600*24/AJ104</f>
        <v>0.7499928267542102</v>
      </c>
      <c r="AS104" s="6">
        <f>节奏总纲!G98*3600*24/AK104</f>
        <v>0.57142368856131454</v>
      </c>
      <c r="AT104" s="6">
        <f>节奏总纲!H98*3600*24/AL104</f>
        <v>0.33333091740866494</v>
      </c>
    </row>
    <row r="105" spans="10:46" x14ac:dyDescent="0.2">
      <c r="J105" s="6">
        <v>12</v>
      </c>
      <c r="K105" s="6">
        <v>0</v>
      </c>
      <c r="L105" s="6">
        <f t="shared" si="43"/>
        <v>9600</v>
      </c>
      <c r="M105" s="6">
        <f>节奏总纲!AA15*24*3600</f>
        <v>99797.922170040329</v>
      </c>
      <c r="N105" s="6">
        <f t="shared" si="44"/>
        <v>0</v>
      </c>
      <c r="T105" s="6">
        <v>12</v>
      </c>
      <c r="U105" s="6">
        <f t="shared" si="45"/>
        <v>14400</v>
      </c>
      <c r="W105" s="6">
        <v>1200</v>
      </c>
      <c r="AA105" s="6">
        <f t="shared" si="42"/>
        <v>380</v>
      </c>
      <c r="AG105" s="6">
        <v>96</v>
      </c>
      <c r="AH105" s="6">
        <f>求节点($G$10:$G$89,$O$10:$O$89,节奏总纲!BE99)*(1-AH$1)*$K$92</f>
        <v>66964710.797695108</v>
      </c>
      <c r="AI105" s="6">
        <f>求节点($G$10:$G$89,$O$10:$O$89,节奏总纲!BF99)*(1-AI$1)*$K$92</f>
        <v>64253458.494097762</v>
      </c>
      <c r="AJ105" s="6">
        <f>求节点($G$10:$G$89,$O$10:$O$89,节奏总纲!BG99)*(1-AJ$1)*$K$92</f>
        <v>61053883.662842564</v>
      </c>
      <c r="AK105" s="6">
        <f>求节点($G$10:$G$89,$O$10:$O$89,节奏总纲!BH99)*(1-AK$1)*$K$92</f>
        <v>57562727.765951321</v>
      </c>
      <c r="AL105" s="6">
        <f>求节点($G$10:$G$89,$O$10:$O$89,节奏总纲!BI99)*(1-AL$1)*$K$92</f>
        <v>53618442.935139187</v>
      </c>
      <c r="AO105" s="6">
        <v>96</v>
      </c>
      <c r="AP105" s="6">
        <f>节奏总纲!D99*3600*24/AH105</f>
        <v>0.99999014125081598</v>
      </c>
      <c r="AQ105" s="6">
        <f>节奏总纲!E99*3600*24/AI105</f>
        <v>0.88888038252461943</v>
      </c>
      <c r="AR105" s="6">
        <f>节奏总纲!F99*3600*24/AJ105</f>
        <v>0.74999353128096691</v>
      </c>
      <c r="AS105" s="6">
        <f>节奏总纲!G99*3600*24/AK105</f>
        <v>0.57142430416226819</v>
      </c>
      <c r="AT105" s="6">
        <f>节奏总纲!H99*3600*24/AL105</f>
        <v>0.33333129664490468</v>
      </c>
    </row>
    <row r="106" spans="10:46" x14ac:dyDescent="0.2">
      <c r="J106" s="6">
        <v>13</v>
      </c>
      <c r="K106" s="6">
        <v>0</v>
      </c>
      <c r="L106" s="6">
        <f t="shared" si="43"/>
        <v>11400</v>
      </c>
      <c r="M106" s="6">
        <f>节奏总纲!AA16*24*3600</f>
        <v>122480.86070807821</v>
      </c>
      <c r="N106" s="6">
        <f t="shared" si="44"/>
        <v>0</v>
      </c>
      <c r="T106" s="6">
        <v>13</v>
      </c>
      <c r="U106" s="6">
        <f t="shared" si="45"/>
        <v>15600</v>
      </c>
      <c r="W106" s="6">
        <v>1200</v>
      </c>
      <c r="AA106" s="6">
        <f t="shared" si="42"/>
        <v>412</v>
      </c>
      <c r="AG106" s="6">
        <v>97</v>
      </c>
      <c r="AH106" s="6">
        <f>求节点($G$10:$G$89,$O$10:$O$89,节奏总纲!BE100)*(1-AH$1)*$K$92</f>
        <v>71777174.869112</v>
      </c>
      <c r="AI106" s="6">
        <f>求节点($G$10:$G$89,$O$10:$O$89,节奏总纲!BF100)*(1-AI$1)*$K$92</f>
        <v>68790286.153658032</v>
      </c>
      <c r="AJ106" s="6">
        <f>求节点($G$10:$G$89,$O$10:$O$89,节奏总纲!BG100)*(1-AJ$1)*$K$92</f>
        <v>65585067.953692831</v>
      </c>
      <c r="AK106" s="6">
        <f>求节点($G$10:$G$89,$O$10:$O$89,节奏总纲!BH100)*(1-AK$1)*$K$92</f>
        <v>61963240.385757864</v>
      </c>
      <c r="AL106" s="6">
        <f>求节点($G$10:$G$89,$O$10:$O$89,节奏总纲!BI100)*(1-AL$1)*$K$92</f>
        <v>57880918.522536762</v>
      </c>
      <c r="AO106" s="6">
        <v>97</v>
      </c>
      <c r="AP106" s="6">
        <f>节奏总纲!D100*3600*24/AH106</f>
        <v>0.99999050875364937</v>
      </c>
      <c r="AQ106" s="6">
        <f>节奏总纲!E100*3600*24/AI106</f>
        <v>0.88888124078168362</v>
      </c>
      <c r="AR106" s="6">
        <f>节奏总纲!F100*3600*24/AJ106</f>
        <v>0.74999436012759091</v>
      </c>
      <c r="AS106" s="6">
        <f>节奏总纲!G100*3600*24/AK106</f>
        <v>0.5714249945529678</v>
      </c>
      <c r="AT106" s="6">
        <f>节奏总纲!H100*3600*24/AL106</f>
        <v>0.33333129425030938</v>
      </c>
    </row>
    <row r="107" spans="10:46" x14ac:dyDescent="0.2">
      <c r="J107" s="6">
        <v>14</v>
      </c>
      <c r="K107" s="6">
        <v>0</v>
      </c>
      <c r="L107" s="6">
        <f t="shared" si="43"/>
        <v>13500</v>
      </c>
      <c r="M107" s="6">
        <f>节奏总纲!AA17*24*3600</f>
        <v>149444.11931158145</v>
      </c>
      <c r="N107" s="6">
        <f t="shared" si="44"/>
        <v>0</v>
      </c>
      <c r="T107" s="6">
        <v>14</v>
      </c>
      <c r="U107" s="6">
        <f t="shared" si="45"/>
        <v>16800</v>
      </c>
      <c r="W107" s="6">
        <v>1200</v>
      </c>
      <c r="AA107" s="6">
        <f t="shared" si="42"/>
        <v>444</v>
      </c>
      <c r="AG107" s="6">
        <v>98</v>
      </c>
      <c r="AH107" s="6">
        <f>求节点($G$10:$G$89,$O$10:$O$89,节奏总纲!BE101)*(1-AH$1)*$K$92</f>
        <v>76934997.419132501</v>
      </c>
      <c r="AI107" s="6">
        <f>求节点($G$10:$G$89,$O$10:$O$89,节奏总纲!BF101)*(1-AI$1)*$K$92</f>
        <v>73906567.927026704</v>
      </c>
      <c r="AJ107" s="6">
        <f>求节点($G$10:$G$89,$O$10:$O$89,节奏总纲!BG101)*(1-AJ$1)*$K$92</f>
        <v>70615913.505614907</v>
      </c>
      <c r="AK107" s="6">
        <f>求节点($G$10:$G$89,$O$10:$O$89,节奏总纲!BH101)*(1-AK$1)*$K$92</f>
        <v>66819803.215592958</v>
      </c>
      <c r="AL107" s="6">
        <f>求节点($G$10:$G$89,$O$10:$O$89,节奏总纲!BI101)*(1-AL$1)*$K$92</f>
        <v>62409553.516920991</v>
      </c>
      <c r="AO107" s="6">
        <v>98</v>
      </c>
      <c r="AP107" s="6">
        <f>节奏总纲!D101*3600*24/AH107</f>
        <v>0.99999148498968604</v>
      </c>
      <c r="AQ107" s="6">
        <f>节奏总纲!E101*3600*24/AI107</f>
        <v>0.88888222991508536</v>
      </c>
      <c r="AR107" s="6">
        <f>节奏总纲!F101*3600*24/AJ107</f>
        <v>0.74999527191131965</v>
      </c>
      <c r="AS107" s="6">
        <f>节奏总纲!G101*3600*24/AK107</f>
        <v>0.57142512031426462</v>
      </c>
      <c r="AT107" s="6">
        <f>节奏总纲!H101*3600*24/AL107</f>
        <v>0.33333111663476567</v>
      </c>
    </row>
    <row r="108" spans="10:46" x14ac:dyDescent="0.2">
      <c r="J108" s="6">
        <v>15</v>
      </c>
      <c r="K108" s="6">
        <v>0</v>
      </c>
      <c r="L108" s="6">
        <f t="shared" si="43"/>
        <v>15900</v>
      </c>
      <c r="M108" s="6">
        <f>节奏总纲!AA18*24*3600</f>
        <v>181440.00000000003</v>
      </c>
      <c r="N108" s="6">
        <f t="shared" si="44"/>
        <v>0</v>
      </c>
      <c r="T108" s="6">
        <v>15</v>
      </c>
      <c r="U108" s="6">
        <f t="shared" si="45"/>
        <v>18000</v>
      </c>
      <c r="W108" s="6">
        <v>1200</v>
      </c>
      <c r="AA108" s="6">
        <f t="shared" si="42"/>
        <v>476</v>
      </c>
      <c r="AG108" s="6">
        <v>99</v>
      </c>
      <c r="AH108" s="6">
        <f>求节点($G$10:$G$89,$O$10:$O$89,节奏总纲!BE102)*(1-AH$1)*$K$92</f>
        <v>82462999.568419307</v>
      </c>
      <c r="AI108" s="6">
        <f>求节点($G$10:$G$89,$O$10:$O$89,节奏总纲!BF102)*(1-AI$1)*$K$92</f>
        <v>79365395.800025105</v>
      </c>
      <c r="AJ108" s="6">
        <f>求节点($G$10:$G$89,$O$10:$O$89,节奏总纲!BG102)*(1-AJ$1)*$K$92</f>
        <v>75876846.278849289</v>
      </c>
      <c r="AK108" s="6">
        <f>求节点($G$10:$G$89,$O$10:$O$89,节奏总纲!BH102)*(1-AK$1)*$K$92</f>
        <v>71880873.460185632</v>
      </c>
      <c r="AL108" s="6">
        <f>求节点($G$10:$G$89,$O$10:$O$89,节奏总纲!BI102)*(1-AL$1)*$K$92</f>
        <v>66770242.55699499</v>
      </c>
      <c r="AO108" s="6">
        <v>99</v>
      </c>
      <c r="AP108" s="6">
        <f>节奏总纲!D102*3600*24/AH108</f>
        <v>0.99999257984318268</v>
      </c>
      <c r="AQ108" s="6">
        <f>节奏总纲!E102*3600*24/AI108</f>
        <v>0.88888327147036184</v>
      </c>
      <c r="AR108" s="6">
        <f>节奏总纲!F102*3600*24/AJ108</f>
        <v>0.74999550625567135</v>
      </c>
      <c r="AS108" s="6">
        <f>节奏总纲!G102*3600*24/AK108</f>
        <v>0.57142482173890541</v>
      </c>
      <c r="AT108" s="6">
        <f>节奏总纲!H102*3600*24/AL108</f>
        <v>0.33333110053991688</v>
      </c>
    </row>
    <row r="109" spans="10:46" x14ac:dyDescent="0.2">
      <c r="J109" s="6">
        <v>16</v>
      </c>
      <c r="K109" s="6">
        <v>0</v>
      </c>
      <c r="L109" s="6">
        <f t="shared" si="43"/>
        <v>18900</v>
      </c>
      <c r="M109" s="6">
        <f>节奏总纲!AA19*24*3600</f>
        <v>219349.8939219247</v>
      </c>
      <c r="N109" s="6">
        <f t="shared" si="44"/>
        <v>0</v>
      </c>
      <c r="T109" s="6">
        <v>16</v>
      </c>
      <c r="U109" s="6">
        <f t="shared" si="45"/>
        <v>19200</v>
      </c>
      <c r="W109" s="6">
        <v>1200</v>
      </c>
      <c r="AA109" s="6">
        <f t="shared" si="42"/>
        <v>508</v>
      </c>
      <c r="AG109" s="6">
        <v>100</v>
      </c>
      <c r="AH109" s="6">
        <f>求节点($G$10:$G$89,$O$10:$O$89,节奏总纲!BE163)*(1-AH$1)*$K$92</f>
        <v>4105113600</v>
      </c>
      <c r="AI109" s="6">
        <f>求节点($G$10:$G$89,$O$10:$O$89,节奏总纲!BF163)*(1-AI$1)*$K$92</f>
        <v>3694602240</v>
      </c>
      <c r="AJ109" s="6">
        <f>求节点($G$10:$G$89,$O$10:$O$89,节奏总纲!BG163)*(1-AJ$1)*$K$92</f>
        <v>3284090880</v>
      </c>
      <c r="AK109" s="6">
        <f>求节点($G$10:$G$89,$O$10:$O$89,节奏总纲!BH163)*(1-AK$1)*$K$92</f>
        <v>2873579520</v>
      </c>
      <c r="AL109" s="6">
        <f>求节点($G$10:$G$89,$O$10:$O$89,节奏总纲!BI163)*(1-AL$1)*$K$92</f>
        <v>2463068160</v>
      </c>
      <c r="AO109" s="6">
        <v>100</v>
      </c>
      <c r="AP109" s="6">
        <f>节奏总纲!D103*3600*24/AH109</f>
        <v>2.1530999775499514E-2</v>
      </c>
      <c r="AQ109" s="6">
        <f>节奏总纲!E103*3600*24/AI109</f>
        <v>2.047119611988326E-2</v>
      </c>
      <c r="AR109" s="6">
        <f>节奏总纲!F103*3600*24/AJ109</f>
        <v>1.8592018306143831E-2</v>
      </c>
      <c r="AS109" s="6">
        <f>节奏总纲!G103*3600*24/AK109</f>
        <v>1.5280858126383084E-2</v>
      </c>
      <c r="AT109" s="6">
        <f>节奏总纲!H103*3600*24/AL109</f>
        <v>9.6387108994986162E-3</v>
      </c>
    </row>
    <row r="110" spans="10:46" x14ac:dyDescent="0.2">
      <c r="J110" s="6">
        <v>17</v>
      </c>
      <c r="K110" s="6">
        <v>0</v>
      </c>
      <c r="L110" s="6">
        <f t="shared" si="43"/>
        <v>22500</v>
      </c>
      <c r="M110" s="6">
        <f>节奏总纲!AA20*24*3600</f>
        <v>264206.03773639177</v>
      </c>
      <c r="N110" s="6">
        <f t="shared" si="44"/>
        <v>0</v>
      </c>
      <c r="T110" s="6">
        <v>17</v>
      </c>
      <c r="U110" s="6">
        <f t="shared" si="45"/>
        <v>20400</v>
      </c>
      <c r="W110" s="6">
        <v>1200</v>
      </c>
      <c r="AA110" s="6">
        <f t="shared" si="42"/>
        <v>548</v>
      </c>
    </row>
    <row r="111" spans="10:46" x14ac:dyDescent="0.2">
      <c r="J111" s="6">
        <v>18</v>
      </c>
      <c r="K111" s="6">
        <v>0</v>
      </c>
      <c r="L111" s="6">
        <f t="shared" si="43"/>
        <v>26400</v>
      </c>
      <c r="M111" s="6">
        <f>节奏总纲!AA21*24*3600</f>
        <v>317216.88595475577</v>
      </c>
      <c r="N111" s="6">
        <f t="shared" si="44"/>
        <v>0</v>
      </c>
      <c r="T111" s="6">
        <v>18</v>
      </c>
      <c r="U111" s="6">
        <f t="shared" si="45"/>
        <v>21600</v>
      </c>
      <c r="W111" s="6">
        <v>1200</v>
      </c>
      <c r="AA111" s="6">
        <f t="shared" si="42"/>
        <v>588</v>
      </c>
    </row>
    <row r="112" spans="10:46" x14ac:dyDescent="0.2">
      <c r="J112" s="6">
        <v>19</v>
      </c>
      <c r="K112" s="6">
        <v>0</v>
      </c>
      <c r="L112" s="6">
        <f t="shared" si="43"/>
        <v>31200</v>
      </c>
      <c r="M112" s="6">
        <f>节奏总纲!AA22*24*3600</f>
        <v>379796.69355819107</v>
      </c>
      <c r="N112" s="6">
        <f t="shared" si="44"/>
        <v>0</v>
      </c>
      <c r="T112" s="6">
        <v>19</v>
      </c>
      <c r="U112" s="6">
        <f t="shared" si="45"/>
        <v>22800</v>
      </c>
      <c r="W112" s="6">
        <v>1200</v>
      </c>
      <c r="AA112" s="6">
        <f t="shared" si="42"/>
        <v>638</v>
      </c>
    </row>
    <row r="113" spans="10:27" x14ac:dyDescent="0.2">
      <c r="J113" s="6">
        <v>20</v>
      </c>
      <c r="K113" s="6">
        <v>0</v>
      </c>
      <c r="L113" s="6">
        <f t="shared" si="43"/>
        <v>36900</v>
      </c>
      <c r="M113" s="6">
        <f>节奏总纲!AA23*24*3600</f>
        <v>453600</v>
      </c>
      <c r="N113" s="6">
        <f t="shared" si="44"/>
        <v>0</v>
      </c>
      <c r="T113" s="6">
        <v>20</v>
      </c>
      <c r="U113" s="6">
        <f t="shared" si="45"/>
        <v>24000</v>
      </c>
      <c r="W113" s="6">
        <v>1200</v>
      </c>
      <c r="AA113" s="6">
        <f t="shared" si="42"/>
        <v>726.2232985642014</v>
      </c>
    </row>
    <row r="114" spans="10:27" x14ac:dyDescent="0.2">
      <c r="J114" s="6">
        <v>21</v>
      </c>
      <c r="K114" s="6">
        <v>0</v>
      </c>
      <c r="L114" s="6">
        <f t="shared" si="43"/>
        <v>43500</v>
      </c>
      <c r="M114" s="6">
        <f>节奏总纲!AA24*24*3600</f>
        <v>540561.81814124435</v>
      </c>
      <c r="N114" s="6">
        <f t="shared" si="44"/>
        <v>0</v>
      </c>
      <c r="T114" s="6">
        <v>21</v>
      </c>
      <c r="U114" s="6">
        <f t="shared" si="45"/>
        <v>25200</v>
      </c>
      <c r="W114" s="6">
        <v>1200</v>
      </c>
      <c r="AA114" s="6">
        <f t="shared" si="42"/>
        <v>844.22169236319826</v>
      </c>
    </row>
    <row r="115" spans="10:27" x14ac:dyDescent="0.2">
      <c r="J115" s="6">
        <v>22</v>
      </c>
      <c r="K115" s="6">
        <v>0</v>
      </c>
      <c r="L115" s="6">
        <f t="shared" si="43"/>
        <v>51300</v>
      </c>
      <c r="M115" s="6">
        <f>节奏总纲!AA25*24*3600</f>
        <v>642944.46226540604</v>
      </c>
      <c r="N115" s="6">
        <f t="shared" si="44"/>
        <v>0</v>
      </c>
      <c r="T115" s="6">
        <v>22</v>
      </c>
      <c r="U115" s="6">
        <f t="shared" si="45"/>
        <v>26400</v>
      </c>
      <c r="W115" s="6">
        <v>1200</v>
      </c>
      <c r="AA115" s="6">
        <f t="shared" si="42"/>
        <v>958.97058917674053</v>
      </c>
    </row>
    <row r="116" spans="10:27" x14ac:dyDescent="0.2">
      <c r="J116" s="6">
        <v>23</v>
      </c>
      <c r="K116" s="6">
        <v>0</v>
      </c>
      <c r="L116" s="6">
        <f t="shared" si="43"/>
        <v>60300</v>
      </c>
      <c r="M116" s="6">
        <f>节奏总纲!AA26*24*3600</f>
        <v>763392.1009867097</v>
      </c>
      <c r="N116" s="6">
        <f t="shared" si="44"/>
        <v>0</v>
      </c>
      <c r="T116" s="6">
        <v>23</v>
      </c>
      <c r="U116" s="6">
        <f t="shared" si="45"/>
        <v>27600</v>
      </c>
      <c r="W116" s="6">
        <v>1200</v>
      </c>
      <c r="AA116" s="6">
        <f t="shared" si="42"/>
        <v>1068.6207208614076</v>
      </c>
    </row>
    <row r="117" spans="10:27" x14ac:dyDescent="0.2">
      <c r="J117" s="6">
        <v>24</v>
      </c>
      <c r="K117" s="6">
        <v>0</v>
      </c>
      <c r="L117" s="6">
        <f t="shared" si="43"/>
        <v>70800</v>
      </c>
      <c r="M117" s="6">
        <f>节奏总纲!AA27*24*3600</f>
        <v>904994.29698643845</v>
      </c>
      <c r="N117" s="6">
        <f t="shared" si="44"/>
        <v>0</v>
      </c>
      <c r="T117" s="6">
        <v>24</v>
      </c>
      <c r="U117" s="6">
        <f t="shared" si="45"/>
        <v>28800</v>
      </c>
      <c r="W117" s="6">
        <v>1200</v>
      </c>
      <c r="AA117" s="6">
        <f t="shared" si="42"/>
        <v>1163.7432025416929</v>
      </c>
    </row>
    <row r="118" spans="10:27" x14ac:dyDescent="0.2">
      <c r="J118" s="6">
        <v>25</v>
      </c>
      <c r="K118" s="6">
        <v>0</v>
      </c>
      <c r="L118" s="6">
        <f t="shared" si="43"/>
        <v>83100</v>
      </c>
      <c r="M118" s="6">
        <f>节奏总纲!AA28*24*3600</f>
        <v>1071360</v>
      </c>
      <c r="N118" s="6">
        <f t="shared" si="44"/>
        <v>0</v>
      </c>
      <c r="T118" s="6">
        <v>25</v>
      </c>
      <c r="U118" s="6">
        <f t="shared" si="45"/>
        <v>30000</v>
      </c>
      <c r="W118" s="6">
        <v>1200</v>
      </c>
      <c r="AA118" s="6">
        <f t="shared" si="42"/>
        <v>1306.7110352595787</v>
      </c>
    </row>
    <row r="119" spans="10:27" x14ac:dyDescent="0.2">
      <c r="J119" s="6">
        <v>26</v>
      </c>
      <c r="K119" s="6">
        <v>0</v>
      </c>
      <c r="L119" s="6">
        <f t="shared" si="43"/>
        <v>97800</v>
      </c>
      <c r="M119" s="6">
        <f>节奏总纲!AA29*24*3600</f>
        <v>1266703.6968772791</v>
      </c>
      <c r="N119" s="6">
        <f t="shared" si="44"/>
        <v>0</v>
      </c>
      <c r="T119" s="6">
        <v>26</v>
      </c>
      <c r="U119" s="6">
        <f t="shared" si="45"/>
        <v>31200</v>
      </c>
      <c r="W119" s="6">
        <v>1200</v>
      </c>
      <c r="AA119" s="6">
        <f t="shared" si="42"/>
        <v>1449.380374024601</v>
      </c>
    </row>
    <row r="120" spans="10:27" x14ac:dyDescent="0.2">
      <c r="J120" s="6">
        <v>27</v>
      </c>
      <c r="K120" s="6">
        <v>0</v>
      </c>
      <c r="L120" s="6">
        <f t="shared" si="43"/>
        <v>114600</v>
      </c>
      <c r="M120" s="6">
        <f>节奏总纲!AA30*24*3600</f>
        <v>1495945.6981160571</v>
      </c>
      <c r="N120" s="6">
        <f t="shared" si="44"/>
        <v>0</v>
      </c>
      <c r="T120" s="6">
        <v>27</v>
      </c>
      <c r="U120" s="6">
        <f t="shared" si="45"/>
        <v>32400</v>
      </c>
      <c r="W120" s="6">
        <v>1200</v>
      </c>
      <c r="AA120" s="6">
        <f t="shared" si="42"/>
        <v>1591.746250693436</v>
      </c>
    </row>
    <row r="121" spans="10:27" x14ac:dyDescent="0.2">
      <c r="J121" s="6">
        <v>28</v>
      </c>
      <c r="K121" s="6">
        <v>0</v>
      </c>
      <c r="L121" s="6">
        <f t="shared" si="43"/>
        <v>134400</v>
      </c>
      <c r="M121" s="6">
        <f>节奏总纲!AA31*24*3600</f>
        <v>1764828.8601278174</v>
      </c>
      <c r="N121" s="6">
        <f t="shared" si="44"/>
        <v>0</v>
      </c>
      <c r="T121" s="6">
        <v>28</v>
      </c>
      <c r="U121" s="6">
        <f t="shared" si="45"/>
        <v>33600</v>
      </c>
      <c r="W121" s="6">
        <v>1200</v>
      </c>
      <c r="AA121" s="6">
        <f t="shared" si="42"/>
        <v>1748.6400456519507</v>
      </c>
    </row>
    <row r="122" spans="10:27" x14ac:dyDescent="0.2">
      <c r="J122" s="6">
        <v>29</v>
      </c>
      <c r="K122" s="6">
        <v>0</v>
      </c>
      <c r="L122" s="6">
        <f t="shared" si="43"/>
        <v>157500</v>
      </c>
      <c r="M122" s="6">
        <f>节奏总纲!AA32*24*3600</f>
        <v>2080054.4137129884</v>
      </c>
      <c r="N122" s="6">
        <f t="shared" si="44"/>
        <v>0</v>
      </c>
      <c r="T122" s="6">
        <v>29</v>
      </c>
      <c r="U122" s="6">
        <f t="shared" si="45"/>
        <v>34800</v>
      </c>
      <c r="W122" s="6">
        <v>1200</v>
      </c>
      <c r="AA122" s="6">
        <f t="shared" si="42"/>
        <v>1952.5930108185532</v>
      </c>
    </row>
    <row r="123" spans="10:27" x14ac:dyDescent="0.2">
      <c r="J123" s="6">
        <v>30</v>
      </c>
      <c r="K123" s="6">
        <v>0</v>
      </c>
      <c r="L123" s="6">
        <f t="shared" si="43"/>
        <v>184800</v>
      </c>
      <c r="M123" s="6">
        <f>节奏总纲!AA33*24*3600</f>
        <v>2449440.0000000005</v>
      </c>
      <c r="N123" s="6">
        <f t="shared" si="44"/>
        <v>0</v>
      </c>
      <c r="T123" s="6">
        <v>30</v>
      </c>
      <c r="U123" s="6">
        <f t="shared" si="45"/>
        <v>36000</v>
      </c>
      <c r="W123" s="6">
        <v>1200</v>
      </c>
      <c r="AA123" s="6">
        <f t="shared" si="42"/>
        <v>2099.4827813844295</v>
      </c>
    </row>
    <row r="124" spans="10:27" x14ac:dyDescent="0.2">
      <c r="J124" s="6">
        <v>31</v>
      </c>
      <c r="K124" s="6">
        <v>0</v>
      </c>
      <c r="L124" s="6">
        <f t="shared" si="43"/>
        <v>216300</v>
      </c>
      <c r="M124" s="6">
        <f>节奏总纲!AA34*24*3600</f>
        <v>2882103.514944138</v>
      </c>
      <c r="N124" s="6">
        <f t="shared" si="44"/>
        <v>0</v>
      </c>
      <c r="T124" s="6">
        <v>31</v>
      </c>
      <c r="U124" s="6">
        <f t="shared" si="45"/>
        <v>37200</v>
      </c>
      <c r="W124" s="6">
        <v>1200</v>
      </c>
      <c r="AA124" s="6">
        <f t="shared" si="42"/>
        <v>2345.3729029177234</v>
      </c>
    </row>
    <row r="125" spans="10:27" x14ac:dyDescent="0.2">
      <c r="J125" s="6">
        <v>32</v>
      </c>
      <c r="K125" s="6">
        <v>0</v>
      </c>
      <c r="L125" s="6">
        <f t="shared" si="43"/>
        <v>253200</v>
      </c>
      <c r="M125" s="6">
        <f>节奏总纲!AA35*24*3600</f>
        <v>3388676.9434026028</v>
      </c>
      <c r="N125" s="6">
        <f t="shared" si="44"/>
        <v>0</v>
      </c>
      <c r="T125" s="6">
        <v>32</v>
      </c>
      <c r="U125" s="6">
        <f t="shared" si="45"/>
        <v>38400</v>
      </c>
      <c r="W125" s="6">
        <v>1200</v>
      </c>
      <c r="AA125" s="6">
        <f t="shared" si="42"/>
        <v>2590.7314086992856</v>
      </c>
    </row>
    <row r="126" spans="10:27" x14ac:dyDescent="0.2">
      <c r="J126" s="6">
        <v>33</v>
      </c>
      <c r="K126" s="6">
        <v>0</v>
      </c>
      <c r="L126" s="6">
        <f t="shared" si="43"/>
        <v>296400</v>
      </c>
      <c r="M126" s="6">
        <f>节奏总纲!AA36*24*3600</f>
        <v>3981555.0365644293</v>
      </c>
      <c r="N126" s="6">
        <f t="shared" si="44"/>
        <v>0</v>
      </c>
      <c r="T126" s="6">
        <v>33</v>
      </c>
      <c r="U126" s="6">
        <f t="shared" si="45"/>
        <v>39600</v>
      </c>
      <c r="W126" s="6">
        <v>1200</v>
      </c>
      <c r="AA126" s="6">
        <f t="shared" ref="AA126:AA142" si="46">M42/$Y$94</f>
        <v>2885.0330761766913</v>
      </c>
    </row>
    <row r="127" spans="10:27" x14ac:dyDescent="0.2">
      <c r="J127" s="6">
        <v>34</v>
      </c>
      <c r="K127" s="6">
        <v>0</v>
      </c>
      <c r="L127" s="6">
        <f t="shared" si="43"/>
        <v>346800</v>
      </c>
      <c r="M127" s="6">
        <f>节奏总纲!AA37*24*3600</f>
        <v>4675184.4669062011</v>
      </c>
      <c r="N127" s="6">
        <f t="shared" si="44"/>
        <v>0</v>
      </c>
      <c r="T127" s="6">
        <v>34</v>
      </c>
      <c r="U127" s="6">
        <f t="shared" si="45"/>
        <v>40800</v>
      </c>
      <c r="W127" s="6">
        <v>1200</v>
      </c>
      <c r="AA127" s="6">
        <f t="shared" si="46"/>
        <v>3178.5772217073099</v>
      </c>
    </row>
    <row r="128" spans="10:27" x14ac:dyDescent="0.2">
      <c r="J128" s="6">
        <v>35</v>
      </c>
      <c r="K128" s="6">
        <v>0</v>
      </c>
      <c r="L128" s="6">
        <f t="shared" si="43"/>
        <v>405600</v>
      </c>
      <c r="M128" s="6">
        <f>节奏总纲!AA38*24*3600</f>
        <v>5486400</v>
      </c>
      <c r="N128" s="6">
        <f t="shared" si="44"/>
        <v>0</v>
      </c>
      <c r="T128" s="6">
        <v>35</v>
      </c>
      <c r="U128" s="6">
        <f t="shared" si="45"/>
        <v>42000</v>
      </c>
      <c r="W128" s="6">
        <v>1200</v>
      </c>
      <c r="AA128" s="6">
        <f t="shared" si="46"/>
        <v>3471.4067331832439</v>
      </c>
    </row>
    <row r="129" spans="10:27" x14ac:dyDescent="0.2">
      <c r="J129" s="6">
        <v>36</v>
      </c>
      <c r="K129" s="6">
        <v>0</v>
      </c>
      <c r="L129" s="6">
        <f t="shared" si="43"/>
        <v>442800</v>
      </c>
      <c r="M129" s="6">
        <f>节奏总纲!AA39*24*3600</f>
        <v>6371728.8480295185</v>
      </c>
      <c r="N129" s="6">
        <f t="shared" si="44"/>
        <v>0</v>
      </c>
      <c r="T129" s="6">
        <v>36</v>
      </c>
      <c r="U129" s="6">
        <f t="shared" si="45"/>
        <v>43200</v>
      </c>
      <c r="W129" s="6">
        <v>1200</v>
      </c>
      <c r="AA129" s="6">
        <f t="shared" si="46"/>
        <v>3763.5758820344513</v>
      </c>
    </row>
    <row r="130" spans="10:27" x14ac:dyDescent="0.2">
      <c r="J130" s="6">
        <v>37</v>
      </c>
      <c r="K130" s="6">
        <v>0</v>
      </c>
      <c r="L130" s="6">
        <f t="shared" si="43"/>
        <v>513300</v>
      </c>
      <c r="M130" s="6">
        <f>节奏总纲!AA40*24*3600</f>
        <v>7398213.9622779898</v>
      </c>
      <c r="N130" s="6">
        <f t="shared" si="44"/>
        <v>0</v>
      </c>
      <c r="T130" s="6">
        <v>37</v>
      </c>
      <c r="U130" s="6">
        <f t="shared" si="45"/>
        <v>44400</v>
      </c>
      <c r="W130" s="6">
        <v>1200</v>
      </c>
      <c r="AA130" s="6">
        <f t="shared" si="46"/>
        <v>4055.0056247903462</v>
      </c>
    </row>
    <row r="131" spans="10:27" x14ac:dyDescent="0.2">
      <c r="J131" s="6">
        <v>38</v>
      </c>
      <c r="K131" s="6">
        <v>0</v>
      </c>
      <c r="L131" s="6">
        <f t="shared" si="43"/>
        <v>594900</v>
      </c>
      <c r="M131" s="6">
        <f>节奏总纲!AA41*24*3600</f>
        <v>8588249.5159611721</v>
      </c>
      <c r="N131" s="6">
        <f t="shared" si="44"/>
        <v>0</v>
      </c>
      <c r="T131" s="6">
        <v>38</v>
      </c>
      <c r="U131" s="6">
        <f t="shared" si="45"/>
        <v>45600</v>
      </c>
      <c r="W131" s="6">
        <v>1200</v>
      </c>
      <c r="AA131" s="6">
        <f t="shared" si="46"/>
        <v>4544.768662895206</v>
      </c>
    </row>
    <row r="132" spans="10:27" x14ac:dyDescent="0.2">
      <c r="J132" s="6">
        <v>39</v>
      </c>
      <c r="K132" s="6">
        <v>0</v>
      </c>
      <c r="L132" s="6">
        <f t="shared" si="43"/>
        <v>689700</v>
      </c>
      <c r="M132" s="6">
        <f>节奏总纲!AA42*24*3600</f>
        <v>9967768.5011886749</v>
      </c>
      <c r="N132" s="6">
        <f t="shared" si="44"/>
        <v>0</v>
      </c>
      <c r="T132" s="6">
        <v>39</v>
      </c>
      <c r="U132" s="6">
        <f t="shared" si="45"/>
        <v>46800</v>
      </c>
      <c r="W132" s="6">
        <v>1200</v>
      </c>
      <c r="AA132" s="6">
        <f t="shared" si="46"/>
        <v>5069.5107187792737</v>
      </c>
    </row>
    <row r="133" spans="10:27" x14ac:dyDescent="0.2">
      <c r="J133" s="6">
        <v>40</v>
      </c>
      <c r="K133" s="6">
        <v>0</v>
      </c>
      <c r="L133" s="6">
        <f t="shared" si="43"/>
        <v>799500</v>
      </c>
      <c r="M133" s="6">
        <f>节奏总纲!AA43*24*3600</f>
        <v>11566800</v>
      </c>
      <c r="N133" s="6">
        <f t="shared" si="44"/>
        <v>0</v>
      </c>
      <c r="T133" s="6">
        <v>40</v>
      </c>
      <c r="U133" s="6">
        <f t="shared" si="45"/>
        <v>48000</v>
      </c>
      <c r="W133" s="6">
        <v>1200</v>
      </c>
      <c r="AA133" s="6">
        <f t="shared" si="46"/>
        <v>5383.3606702298066</v>
      </c>
    </row>
    <row r="134" spans="10:27" x14ac:dyDescent="0.2">
      <c r="J134" s="6">
        <v>41</v>
      </c>
      <c r="K134" s="6">
        <v>0</v>
      </c>
      <c r="L134" s="6">
        <f t="shared" si="43"/>
        <v>926700</v>
      </c>
      <c r="M134" s="6">
        <f>节奏总纲!AA44*24*3600</f>
        <v>13420113.938438188</v>
      </c>
      <c r="N134" s="6">
        <f t="shared" si="44"/>
        <v>0</v>
      </c>
      <c r="T134" s="6">
        <v>41</v>
      </c>
      <c r="U134" s="6">
        <f t="shared" si="45"/>
        <v>49200</v>
      </c>
      <c r="W134" s="6">
        <v>1200</v>
      </c>
      <c r="AA134" s="6">
        <f t="shared" si="46"/>
        <v>5696.1048494795004</v>
      </c>
    </row>
    <row r="135" spans="10:27" x14ac:dyDescent="0.2">
      <c r="J135" s="6">
        <v>42</v>
      </c>
      <c r="K135" s="6">
        <v>0</v>
      </c>
      <c r="L135" s="6">
        <f t="shared" si="43"/>
        <v>1074000</v>
      </c>
      <c r="M135" s="6">
        <f>节奏总纲!AA45*24*3600</f>
        <v>15567967.018896962</v>
      </c>
      <c r="N135" s="6">
        <f t="shared" si="44"/>
        <v>0</v>
      </c>
      <c r="T135" s="6">
        <v>42</v>
      </c>
      <c r="U135" s="6">
        <f t="shared" si="45"/>
        <v>50400</v>
      </c>
      <c r="W135" s="6">
        <v>1200</v>
      </c>
      <c r="AA135" s="6">
        <f t="shared" si="46"/>
        <v>6007.7580950621186</v>
      </c>
    </row>
    <row r="136" spans="10:27" x14ac:dyDescent="0.2">
      <c r="J136" s="6">
        <v>43</v>
      </c>
      <c r="K136" s="6">
        <v>0</v>
      </c>
      <c r="L136" s="6">
        <f t="shared" si="43"/>
        <v>1244400</v>
      </c>
      <c r="M136" s="6">
        <f>节奏总纲!AA46*24*3600</f>
        <v>18056965.664539937</v>
      </c>
      <c r="N136" s="6">
        <f t="shared" si="44"/>
        <v>0</v>
      </c>
      <c r="T136" s="6">
        <v>43</v>
      </c>
      <c r="U136" s="6">
        <f t="shared" si="45"/>
        <v>51600</v>
      </c>
      <c r="W136" s="6">
        <v>1200</v>
      </c>
      <c r="AA136" s="6">
        <f t="shared" si="46"/>
        <v>6318.470681807139</v>
      </c>
    </row>
    <row r="137" spans="10:27" x14ac:dyDescent="0.2">
      <c r="J137" s="6">
        <v>44</v>
      </c>
      <c r="K137" s="6">
        <v>0</v>
      </c>
      <c r="L137" s="6">
        <f t="shared" si="43"/>
        <v>1442100</v>
      </c>
      <c r="M137" s="6">
        <f>节奏总纲!AA47*24*3600</f>
        <v>20941064.281337801</v>
      </c>
      <c r="N137" s="6">
        <f t="shared" si="44"/>
        <v>0</v>
      </c>
      <c r="T137" s="6">
        <v>44</v>
      </c>
      <c r="U137" s="6">
        <f t="shared" si="45"/>
        <v>52800</v>
      </c>
      <c r="W137" s="6">
        <v>1200</v>
      </c>
      <c r="AA137" s="6">
        <f t="shared" si="46"/>
        <v>6628.08554022506</v>
      </c>
    </row>
    <row r="138" spans="10:27" x14ac:dyDescent="0.2">
      <c r="J138" s="6">
        <v>45</v>
      </c>
      <c r="K138" s="6">
        <v>0</v>
      </c>
      <c r="L138" s="6">
        <f t="shared" si="43"/>
        <v>1670700</v>
      </c>
      <c r="M138" s="6">
        <f>节奏总纲!AA48*24*3600</f>
        <v>24282720.000000004</v>
      </c>
      <c r="N138" s="6">
        <f t="shared" si="44"/>
        <v>0</v>
      </c>
      <c r="T138" s="6">
        <v>45</v>
      </c>
      <c r="U138" s="6">
        <f t="shared" si="45"/>
        <v>54000</v>
      </c>
      <c r="W138" s="6">
        <v>1200</v>
      </c>
      <c r="AA138" s="6">
        <f t="shared" si="46"/>
        <v>6936.5992210268705</v>
      </c>
    </row>
    <row r="139" spans="10:27" x14ac:dyDescent="0.2">
      <c r="J139" s="6">
        <v>46</v>
      </c>
      <c r="K139" s="6">
        <v>0</v>
      </c>
      <c r="L139" s="6">
        <f t="shared" si="43"/>
        <v>1935900</v>
      </c>
      <c r="M139" s="6">
        <f>节奏总纲!AA49*24*3600</f>
        <v>28154228.361634701</v>
      </c>
      <c r="N139" s="6">
        <f t="shared" si="44"/>
        <v>0</v>
      </c>
      <c r="T139" s="6">
        <v>46</v>
      </c>
      <c r="U139" s="6">
        <f t="shared" si="45"/>
        <v>55200</v>
      </c>
      <c r="W139" s="6">
        <v>1200</v>
      </c>
      <c r="AA139" s="6">
        <f t="shared" si="46"/>
        <v>7244.0083962737936</v>
      </c>
    </row>
    <row r="140" spans="10:27" x14ac:dyDescent="0.2">
      <c r="J140" s="6">
        <v>47</v>
      </c>
      <c r="K140" s="6">
        <v>0</v>
      </c>
      <c r="L140" s="6">
        <f t="shared" si="43"/>
        <v>2242500</v>
      </c>
      <c r="M140" s="6">
        <f>节奏总纲!AA50*24*3600</f>
        <v>32639268.226475887</v>
      </c>
      <c r="N140" s="6">
        <f t="shared" si="44"/>
        <v>0</v>
      </c>
      <c r="T140" s="6">
        <v>47</v>
      </c>
      <c r="U140" s="6">
        <f t="shared" si="45"/>
        <v>56400</v>
      </c>
      <c r="W140" s="6">
        <v>1200</v>
      </c>
      <c r="AA140" s="6">
        <f t="shared" si="46"/>
        <v>7550.3098580332817</v>
      </c>
    </row>
    <row r="141" spans="10:27" x14ac:dyDescent="0.2">
      <c r="J141" s="6">
        <v>48</v>
      </c>
      <c r="K141" s="6">
        <v>0</v>
      </c>
      <c r="L141" s="6">
        <f t="shared" si="43"/>
        <v>2597700</v>
      </c>
      <c r="M141" s="6">
        <f>节奏总纲!AA51*24*3600</f>
        <v>37834688.594315052</v>
      </c>
      <c r="N141" s="6">
        <f t="shared" si="44"/>
        <v>0</v>
      </c>
      <c r="T141" s="6">
        <v>48</v>
      </c>
      <c r="U141" s="6">
        <f t="shared" si="45"/>
        <v>57600</v>
      </c>
      <c r="W141" s="6">
        <v>1200</v>
      </c>
      <c r="AA141" s="6">
        <f t="shared" si="46"/>
        <v>8350.8129065386929</v>
      </c>
    </row>
    <row r="142" spans="10:27" x14ac:dyDescent="0.2">
      <c r="J142" s="6">
        <v>49</v>
      </c>
      <c r="K142" s="6">
        <v>0</v>
      </c>
      <c r="L142" s="6">
        <f t="shared" si="43"/>
        <v>3009000</v>
      </c>
      <c r="M142" s="6">
        <f>节奏总纲!AA52*24*3600</f>
        <v>43852575.120596498</v>
      </c>
      <c r="N142" s="6">
        <f t="shared" si="44"/>
        <v>0</v>
      </c>
      <c r="T142" s="6">
        <v>49</v>
      </c>
      <c r="U142" s="6">
        <f t="shared" si="45"/>
        <v>58800</v>
      </c>
      <c r="W142" s="6">
        <v>1200</v>
      </c>
      <c r="AA142" s="6">
        <f t="shared" si="46"/>
        <v>8825.2644198822854</v>
      </c>
    </row>
    <row r="143" spans="10:27" x14ac:dyDescent="0.2">
      <c r="J143" s="6">
        <v>50</v>
      </c>
      <c r="K143" s="6">
        <v>0</v>
      </c>
      <c r="L143" s="6">
        <f t="shared" ref="L143:L173" si="47">ROUND((M143-M142)/600,0)*600/$K$92</f>
        <v>3485100</v>
      </c>
      <c r="M143" s="6">
        <f>节奏总纲!AA53*24*3600</f>
        <v>50822639.999999993</v>
      </c>
      <c r="N143" s="6">
        <f t="shared" ref="N143:N173" si="48">K143-K142</f>
        <v>0</v>
      </c>
      <c r="T143" s="6">
        <v>50</v>
      </c>
      <c r="U143" s="6">
        <f t="shared" ref="U143:U173" si="49">U142+W143</f>
        <v>60000</v>
      </c>
      <c r="W143" s="6">
        <v>1200</v>
      </c>
      <c r="AA143" s="6">
        <f t="shared" ref="AA143:AA173" si="50">M59/$Y$94</f>
        <v>9153.2148775148398</v>
      </c>
    </row>
    <row r="144" spans="10:27" x14ac:dyDescent="0.2">
      <c r="J144" s="6">
        <v>51</v>
      </c>
      <c r="K144" s="6">
        <v>0</v>
      </c>
      <c r="L144" s="6">
        <f t="shared" si="47"/>
        <v>4036200</v>
      </c>
      <c r="M144" s="6">
        <f>节奏总纲!AA54*24*3600</f>
        <v>58894985.692786038</v>
      </c>
      <c r="N144" s="6">
        <f t="shared" si="48"/>
        <v>0</v>
      </c>
      <c r="T144" s="6">
        <v>51</v>
      </c>
      <c r="U144" s="6">
        <f t="shared" si="49"/>
        <v>61200</v>
      </c>
      <c r="W144" s="6">
        <v>1200</v>
      </c>
      <c r="AA144" s="6">
        <f t="shared" si="50"/>
        <v>9481.0789398667366</v>
      </c>
    </row>
    <row r="145" spans="10:27" x14ac:dyDescent="0.2">
      <c r="J145" s="6">
        <v>52</v>
      </c>
      <c r="K145" s="6">
        <v>0</v>
      </c>
      <c r="L145" s="6">
        <f t="shared" si="47"/>
        <v>4674300</v>
      </c>
      <c r="M145" s="6">
        <f>节奏总纲!AA55*24*3600</f>
        <v>68243300.830315694</v>
      </c>
      <c r="N145" s="6">
        <f t="shared" si="48"/>
        <v>0</v>
      </c>
      <c r="T145" s="6">
        <v>52</v>
      </c>
      <c r="U145" s="6">
        <f t="shared" si="49"/>
        <v>62400</v>
      </c>
      <c r="W145" s="6">
        <v>1200</v>
      </c>
      <c r="AA145" s="6">
        <f t="shared" si="50"/>
        <v>9822.2880000000005</v>
      </c>
    </row>
    <row r="146" spans="10:27" x14ac:dyDescent="0.2">
      <c r="J146" s="6">
        <v>53</v>
      </c>
      <c r="K146" s="6">
        <v>0</v>
      </c>
      <c r="L146" s="6">
        <f t="shared" si="47"/>
        <v>5412600</v>
      </c>
      <c r="M146" s="6">
        <f>节奏总纲!AA56*24*3600</f>
        <v>79068555.719100401</v>
      </c>
      <c r="N146" s="6">
        <f t="shared" si="48"/>
        <v>0</v>
      </c>
      <c r="T146" s="6">
        <v>53</v>
      </c>
      <c r="U146" s="6">
        <f t="shared" si="49"/>
        <v>63600</v>
      </c>
      <c r="W146" s="6">
        <v>1200</v>
      </c>
      <c r="AA146" s="6">
        <f t="shared" si="50"/>
        <v>10164.528</v>
      </c>
    </row>
    <row r="147" spans="10:27" x14ac:dyDescent="0.2">
      <c r="J147" s="6">
        <v>54</v>
      </c>
      <c r="K147" s="6">
        <v>0</v>
      </c>
      <c r="L147" s="6">
        <f t="shared" si="47"/>
        <v>6267300</v>
      </c>
      <c r="M147" s="6">
        <f>节奏总纲!AA57*24*3600</f>
        <v>91603275.357034817</v>
      </c>
      <c r="N147" s="6">
        <f t="shared" si="48"/>
        <v>0</v>
      </c>
      <c r="T147" s="6">
        <v>54</v>
      </c>
      <c r="U147" s="6">
        <f t="shared" si="49"/>
        <v>64800</v>
      </c>
      <c r="W147" s="6">
        <v>1200</v>
      </c>
      <c r="AA147" s="6">
        <f t="shared" si="50"/>
        <v>10506.768</v>
      </c>
    </row>
    <row r="148" spans="10:27" x14ac:dyDescent="0.2">
      <c r="J148" s="6">
        <v>55</v>
      </c>
      <c r="K148" s="6">
        <v>0</v>
      </c>
      <c r="L148" s="6">
        <f t="shared" si="47"/>
        <v>7256700</v>
      </c>
      <c r="M148" s="6">
        <f>节奏总纲!AA58*24*3600</f>
        <v>106116480.00000001</v>
      </c>
      <c r="N148" s="6">
        <f t="shared" si="48"/>
        <v>0</v>
      </c>
      <c r="T148" s="6">
        <v>55</v>
      </c>
      <c r="U148" s="6">
        <f t="shared" si="49"/>
        <v>66000</v>
      </c>
      <c r="W148" s="6">
        <v>1200</v>
      </c>
      <c r="AA148" s="6">
        <f t="shared" si="50"/>
        <v>10849.008</v>
      </c>
    </row>
    <row r="149" spans="10:27" x14ac:dyDescent="0.2">
      <c r="J149" s="6">
        <v>56</v>
      </c>
      <c r="K149" s="6">
        <v>0</v>
      </c>
      <c r="L149" s="6">
        <f t="shared" si="47"/>
        <v>8401500</v>
      </c>
      <c r="M149" s="6">
        <f>节奏总纲!AA59*24*3600</f>
        <v>122919397.32460535</v>
      </c>
      <c r="N149" s="6">
        <f t="shared" si="48"/>
        <v>0</v>
      </c>
      <c r="T149" s="6">
        <v>56</v>
      </c>
      <c r="U149" s="6">
        <f t="shared" si="49"/>
        <v>67200</v>
      </c>
      <c r="W149" s="6">
        <v>1200</v>
      </c>
      <c r="AA149" s="6">
        <f t="shared" si="50"/>
        <v>11191.248</v>
      </c>
    </row>
    <row r="150" spans="10:27" x14ac:dyDescent="0.2">
      <c r="J150" s="6">
        <v>57</v>
      </c>
      <c r="K150" s="6">
        <v>0</v>
      </c>
      <c r="L150" s="6">
        <f t="shared" si="47"/>
        <v>9726300</v>
      </c>
      <c r="M150" s="6">
        <f>节奏总纲!AA60*24*3600</f>
        <v>142372066.41535923</v>
      </c>
      <c r="N150" s="6">
        <f t="shared" si="48"/>
        <v>0</v>
      </c>
      <c r="T150" s="6">
        <v>57</v>
      </c>
      <c r="U150" s="6">
        <f t="shared" si="49"/>
        <v>68400</v>
      </c>
      <c r="W150" s="6">
        <v>1200</v>
      </c>
      <c r="AA150" s="6">
        <f t="shared" si="50"/>
        <v>11533.487999999999</v>
      </c>
    </row>
    <row r="151" spans="10:27" x14ac:dyDescent="0.2">
      <c r="J151" s="6">
        <v>58</v>
      </c>
      <c r="K151" s="6">
        <v>0</v>
      </c>
      <c r="L151" s="6">
        <f t="shared" si="47"/>
        <v>11259600</v>
      </c>
      <c r="M151" s="6">
        <f>节奏总纲!AA61*24*3600</f>
        <v>164890972.49914151</v>
      </c>
      <c r="N151" s="6">
        <f t="shared" si="48"/>
        <v>0</v>
      </c>
      <c r="T151" s="6">
        <v>58</v>
      </c>
      <c r="U151" s="6">
        <f t="shared" si="49"/>
        <v>69600</v>
      </c>
      <c r="W151" s="6">
        <v>1200</v>
      </c>
      <c r="AA151" s="6">
        <f t="shared" si="50"/>
        <v>11875.727999999999</v>
      </c>
    </row>
    <row r="152" spans="10:27" x14ac:dyDescent="0.2">
      <c r="J152" s="6">
        <v>59</v>
      </c>
      <c r="K152" s="6">
        <v>0</v>
      </c>
      <c r="L152" s="6">
        <f t="shared" si="47"/>
        <v>13033500</v>
      </c>
      <c r="M152" s="6">
        <f>节奏总纲!AA62*24*3600</f>
        <v>190957872.9457534</v>
      </c>
      <c r="N152" s="6">
        <f t="shared" si="48"/>
        <v>0</v>
      </c>
      <c r="T152" s="6">
        <v>59</v>
      </c>
      <c r="U152" s="6">
        <f t="shared" si="49"/>
        <v>70800</v>
      </c>
      <c r="W152" s="6">
        <v>1200</v>
      </c>
      <c r="AA152" s="6">
        <f t="shared" si="50"/>
        <v>12292.887063932911</v>
      </c>
    </row>
    <row r="153" spans="10:27" x14ac:dyDescent="0.2">
      <c r="J153" s="6">
        <v>60</v>
      </c>
      <c r="K153" s="6">
        <v>0</v>
      </c>
      <c r="L153" s="6">
        <f t="shared" si="47"/>
        <v>15086100</v>
      </c>
      <c r="M153" s="6">
        <f>节奏总纲!AA63*24*3600</f>
        <v>221130000</v>
      </c>
      <c r="N153" s="6">
        <f t="shared" si="48"/>
        <v>0</v>
      </c>
      <c r="T153" s="6">
        <v>60</v>
      </c>
      <c r="U153" s="6">
        <f t="shared" si="49"/>
        <v>72000</v>
      </c>
      <c r="W153" s="6">
        <v>1200</v>
      </c>
      <c r="AA153" s="6">
        <f t="shared" si="50"/>
        <v>13310.649600000001</v>
      </c>
    </row>
    <row r="154" spans="10:27" x14ac:dyDescent="0.2">
      <c r="J154" s="6">
        <v>61</v>
      </c>
      <c r="K154" s="6">
        <v>0</v>
      </c>
      <c r="L154" s="6">
        <f t="shared" si="47"/>
        <v>17460900</v>
      </c>
      <c r="M154" s="6">
        <f>节奏总纲!AA64*24*3600</f>
        <v>256051854.52727735</v>
      </c>
      <c r="N154" s="6">
        <f t="shared" si="48"/>
        <v>0</v>
      </c>
      <c r="T154" s="6">
        <v>61</v>
      </c>
      <c r="U154" s="6">
        <f t="shared" si="49"/>
        <v>73200</v>
      </c>
      <c r="W154" s="6">
        <v>1200</v>
      </c>
      <c r="AA154" s="6">
        <f t="shared" si="50"/>
        <v>13673.337600000001</v>
      </c>
    </row>
    <row r="155" spans="10:27" x14ac:dyDescent="0.2">
      <c r="J155" s="6">
        <v>62</v>
      </c>
      <c r="K155" s="6">
        <v>0</v>
      </c>
      <c r="L155" s="6">
        <f t="shared" si="47"/>
        <v>20208600</v>
      </c>
      <c r="M155" s="6">
        <f>节奏总纲!AA65*24*3600</f>
        <v>296468838.3401739</v>
      </c>
      <c r="N155" s="6">
        <f t="shared" si="48"/>
        <v>0</v>
      </c>
      <c r="T155" s="6">
        <v>62</v>
      </c>
      <c r="U155" s="6">
        <f t="shared" si="49"/>
        <v>74400</v>
      </c>
      <c r="W155" s="6">
        <v>1200</v>
      </c>
      <c r="AA155" s="6">
        <f t="shared" si="50"/>
        <v>14036.025600000001</v>
      </c>
    </row>
    <row r="156" spans="10:27" x14ac:dyDescent="0.2">
      <c r="J156" s="6">
        <v>63</v>
      </c>
      <c r="K156" s="6">
        <v>0</v>
      </c>
      <c r="L156" s="6">
        <f t="shared" si="47"/>
        <v>23387100</v>
      </c>
      <c r="M156" s="6">
        <f>节奏总纲!AA66*24*3600</f>
        <v>343243011.12016451</v>
      </c>
      <c r="N156" s="6">
        <f t="shared" si="48"/>
        <v>0</v>
      </c>
      <c r="T156" s="6">
        <v>63</v>
      </c>
      <c r="U156" s="6">
        <f t="shared" si="49"/>
        <v>75600</v>
      </c>
      <c r="W156" s="6">
        <v>1200</v>
      </c>
      <c r="AA156" s="6">
        <f t="shared" si="50"/>
        <v>14398.713600000001</v>
      </c>
    </row>
    <row r="157" spans="10:27" x14ac:dyDescent="0.2">
      <c r="J157" s="6">
        <v>64</v>
      </c>
      <c r="K157" s="6">
        <v>0</v>
      </c>
      <c r="L157" s="6">
        <f t="shared" si="47"/>
        <v>27064200</v>
      </c>
      <c r="M157" s="6">
        <f>节奏总纲!AA67*24*3600</f>
        <v>397371302.35487336</v>
      </c>
      <c r="N157" s="6">
        <f t="shared" si="48"/>
        <v>0</v>
      </c>
      <c r="T157" s="6">
        <v>64</v>
      </c>
      <c r="U157" s="6">
        <f t="shared" si="49"/>
        <v>76800</v>
      </c>
      <c r="W157" s="6">
        <v>1200</v>
      </c>
      <c r="AA157" s="6">
        <f t="shared" si="50"/>
        <v>14761.401600000001</v>
      </c>
    </row>
    <row r="158" spans="10:27" x14ac:dyDescent="0.2">
      <c r="J158" s="6">
        <v>65</v>
      </c>
      <c r="K158" s="6">
        <v>0</v>
      </c>
      <c r="L158" s="6">
        <f t="shared" si="47"/>
        <v>31317600</v>
      </c>
      <c r="M158" s="6">
        <f>节奏总纲!AA68*24*3600</f>
        <v>460006560</v>
      </c>
      <c r="N158" s="6">
        <f t="shared" si="48"/>
        <v>0</v>
      </c>
      <c r="T158" s="6">
        <v>65</v>
      </c>
      <c r="U158" s="6">
        <f t="shared" si="49"/>
        <v>78000</v>
      </c>
      <c r="W158" s="6">
        <v>1200</v>
      </c>
      <c r="AA158" s="6">
        <f t="shared" si="50"/>
        <v>15124.089600000001</v>
      </c>
    </row>
    <row r="159" spans="10:27" x14ac:dyDescent="0.2">
      <c r="J159" s="6">
        <v>66</v>
      </c>
      <c r="K159" s="6">
        <v>0</v>
      </c>
      <c r="L159" s="6">
        <f t="shared" si="47"/>
        <v>36237600</v>
      </c>
      <c r="M159" s="6">
        <f>节奏总纲!AA69*24*3600</f>
        <v>532481876.81068784</v>
      </c>
      <c r="N159" s="6">
        <f t="shared" si="48"/>
        <v>0</v>
      </c>
      <c r="T159" s="6">
        <v>66</v>
      </c>
      <c r="U159" s="6">
        <f t="shared" si="49"/>
        <v>79200</v>
      </c>
      <c r="W159" s="6">
        <v>1200</v>
      </c>
      <c r="AA159" s="6">
        <f t="shared" si="50"/>
        <v>15486.777600000001</v>
      </c>
    </row>
    <row r="160" spans="10:27" x14ac:dyDescent="0.2">
      <c r="J160" s="6">
        <v>67</v>
      </c>
      <c r="K160" s="6">
        <v>0</v>
      </c>
      <c r="L160" s="6">
        <f t="shared" si="47"/>
        <v>41928300</v>
      </c>
      <c r="M160" s="6">
        <f>节奏总纲!AA70*24*3600</f>
        <v>616338703.69925928</v>
      </c>
      <c r="N160" s="6">
        <f t="shared" si="48"/>
        <v>0</v>
      </c>
      <c r="T160" s="6">
        <v>67</v>
      </c>
      <c r="U160" s="6">
        <f t="shared" si="49"/>
        <v>80400</v>
      </c>
      <c r="W160" s="6">
        <v>1200</v>
      </c>
      <c r="AA160" s="6">
        <f t="shared" si="50"/>
        <v>15849.465600000001</v>
      </c>
    </row>
    <row r="161" spans="10:27" x14ac:dyDescent="0.2">
      <c r="J161" s="6">
        <v>68</v>
      </c>
      <c r="K161" s="6">
        <v>0</v>
      </c>
      <c r="L161" s="6">
        <f t="shared" si="47"/>
        <v>48510300</v>
      </c>
      <c r="M161" s="6">
        <f>节奏总纲!AA71*24*3600</f>
        <v>713359338.48409188</v>
      </c>
      <c r="N161" s="6">
        <f t="shared" si="48"/>
        <v>0</v>
      </c>
      <c r="T161" s="6">
        <v>68</v>
      </c>
      <c r="U161" s="6">
        <f t="shared" si="49"/>
        <v>81600</v>
      </c>
      <c r="W161" s="6">
        <v>1200</v>
      </c>
      <c r="AA161" s="6">
        <f t="shared" si="50"/>
        <v>16212.153600000001</v>
      </c>
    </row>
    <row r="162" spans="10:27" x14ac:dyDescent="0.2">
      <c r="J162" s="6">
        <v>69</v>
      </c>
      <c r="K162" s="6">
        <v>0</v>
      </c>
      <c r="L162" s="6">
        <f t="shared" si="47"/>
        <v>56122500</v>
      </c>
      <c r="M162" s="6">
        <f>节奏总纲!AA72*24*3600</f>
        <v>825604469.63648129</v>
      </c>
      <c r="N162" s="6">
        <f t="shared" si="48"/>
        <v>0</v>
      </c>
      <c r="T162" s="6">
        <v>69</v>
      </c>
      <c r="U162" s="6">
        <f t="shared" si="49"/>
        <v>82800</v>
      </c>
      <c r="W162" s="6">
        <v>1200</v>
      </c>
      <c r="AA162" s="6">
        <f t="shared" si="50"/>
        <v>16574.8416</v>
      </c>
    </row>
    <row r="163" spans="10:27" x14ac:dyDescent="0.2">
      <c r="J163" s="6">
        <v>70</v>
      </c>
      <c r="K163" s="6">
        <v>0</v>
      </c>
      <c r="L163" s="6">
        <f t="shared" si="47"/>
        <v>64926000</v>
      </c>
      <c r="M163" s="6">
        <f>节奏总纲!AA73*24*3600</f>
        <v>955456560.00000012</v>
      </c>
      <c r="N163" s="6">
        <f t="shared" si="48"/>
        <v>0</v>
      </c>
      <c r="T163" s="6">
        <v>70</v>
      </c>
      <c r="U163" s="6">
        <f t="shared" si="49"/>
        <v>84000</v>
      </c>
      <c r="W163" s="6">
        <v>1200</v>
      </c>
      <c r="AA163" s="6">
        <f t="shared" si="50"/>
        <v>16937.529600000002</v>
      </c>
    </row>
    <row r="164" spans="10:27" x14ac:dyDescent="0.2">
      <c r="J164" s="6">
        <v>71</v>
      </c>
      <c r="K164" s="6">
        <v>0</v>
      </c>
      <c r="L164" s="6">
        <f t="shared" si="47"/>
        <v>75106800</v>
      </c>
      <c r="M164" s="6">
        <f>节奏总纲!AA74*24*3600</f>
        <v>1105669977.133642</v>
      </c>
      <c r="N164" s="6">
        <f t="shared" si="48"/>
        <v>0</v>
      </c>
      <c r="T164" s="6">
        <v>71</v>
      </c>
      <c r="U164" s="6">
        <f t="shared" si="49"/>
        <v>85200</v>
      </c>
      <c r="W164" s="6">
        <v>1200</v>
      </c>
      <c r="AA164" s="6">
        <f t="shared" si="50"/>
        <v>17717.594182153633</v>
      </c>
    </row>
    <row r="165" spans="10:27" x14ac:dyDescent="0.2">
      <c r="J165" s="6">
        <v>72</v>
      </c>
      <c r="K165" s="6">
        <v>0</v>
      </c>
      <c r="L165" s="6">
        <f t="shared" si="47"/>
        <v>86879400</v>
      </c>
      <c r="M165" s="6">
        <f>节奏总纲!AA75*24*3600</f>
        <v>1279428917.4363413</v>
      </c>
      <c r="N165" s="6">
        <f t="shared" si="48"/>
        <v>0</v>
      </c>
      <c r="T165" s="6">
        <v>72</v>
      </c>
      <c r="U165" s="6">
        <f t="shared" si="49"/>
        <v>86400</v>
      </c>
      <c r="W165" s="6">
        <v>1200</v>
      </c>
      <c r="AA165" s="6">
        <f t="shared" si="50"/>
        <v>18658.7232</v>
      </c>
    </row>
    <row r="166" spans="10:27" x14ac:dyDescent="0.2">
      <c r="J166" s="6">
        <v>73</v>
      </c>
      <c r="K166" s="6">
        <v>0</v>
      </c>
      <c r="L166" s="6">
        <f t="shared" si="47"/>
        <v>100492800</v>
      </c>
      <c r="M166" s="6">
        <f>节奏总纲!AA76*24*3600</f>
        <v>1480414333.4557095</v>
      </c>
      <c r="N166" s="6">
        <f t="shared" si="48"/>
        <v>0</v>
      </c>
      <c r="T166" s="6">
        <v>73</v>
      </c>
      <c r="U166" s="6">
        <f t="shared" si="49"/>
        <v>87600</v>
      </c>
      <c r="W166" s="6">
        <v>1200</v>
      </c>
      <c r="AA166" s="6">
        <f t="shared" si="50"/>
        <v>19041.859199999999</v>
      </c>
    </row>
    <row r="167" spans="10:27" x14ac:dyDescent="0.2">
      <c r="J167" s="6">
        <v>74</v>
      </c>
      <c r="K167" s="6">
        <v>0</v>
      </c>
      <c r="L167" s="6">
        <f t="shared" si="47"/>
        <v>116233500</v>
      </c>
      <c r="M167" s="6">
        <f>节奏总纲!AA77*24*3600</f>
        <v>1712881261.126431</v>
      </c>
      <c r="N167" s="6">
        <f t="shared" si="48"/>
        <v>0</v>
      </c>
      <c r="T167" s="6">
        <v>74</v>
      </c>
      <c r="U167" s="6">
        <f t="shared" si="49"/>
        <v>88800</v>
      </c>
      <c r="W167" s="6">
        <v>1200</v>
      </c>
      <c r="AA167" s="6">
        <f t="shared" si="50"/>
        <v>19424.995199999998</v>
      </c>
    </row>
    <row r="168" spans="10:27" x14ac:dyDescent="0.2">
      <c r="J168" s="6">
        <v>75</v>
      </c>
      <c r="K168" s="6">
        <v>0</v>
      </c>
      <c r="L168" s="6">
        <f t="shared" si="47"/>
        <v>134433300</v>
      </c>
      <c r="M168" s="6">
        <f>节奏总纲!AA78*24*3600</f>
        <v>1981748160</v>
      </c>
      <c r="N168" s="6">
        <f t="shared" si="48"/>
        <v>0</v>
      </c>
      <c r="T168" s="6">
        <v>75</v>
      </c>
      <c r="U168" s="6">
        <f t="shared" si="49"/>
        <v>90000</v>
      </c>
      <c r="W168" s="6">
        <v>1200</v>
      </c>
      <c r="AA168" s="6">
        <f t="shared" si="50"/>
        <v>19808.1312</v>
      </c>
    </row>
    <row r="169" spans="10:27" x14ac:dyDescent="0.2">
      <c r="J169" s="6">
        <v>76</v>
      </c>
      <c r="K169" s="6">
        <v>0</v>
      </c>
      <c r="L169" s="6">
        <f t="shared" si="47"/>
        <v>155475900</v>
      </c>
      <c r="M169" s="6">
        <f>节奏总纲!AA79*24*3600</f>
        <v>2292700129.2918167</v>
      </c>
      <c r="N169" s="6">
        <f t="shared" si="48"/>
        <v>0</v>
      </c>
      <c r="T169" s="6">
        <v>76</v>
      </c>
      <c r="U169" s="6">
        <f t="shared" si="49"/>
        <v>91200</v>
      </c>
      <c r="W169" s="6">
        <v>1200</v>
      </c>
      <c r="AA169" s="6">
        <f t="shared" si="50"/>
        <v>20191.267199999998</v>
      </c>
    </row>
    <row r="170" spans="10:27" x14ac:dyDescent="0.2">
      <c r="J170" s="6">
        <v>77</v>
      </c>
      <c r="K170" s="6">
        <v>0</v>
      </c>
      <c r="L170" s="6">
        <f t="shared" si="47"/>
        <v>179804100</v>
      </c>
      <c r="M170" s="6">
        <f>节奏总纲!AA80*24*3600</f>
        <v>2652308150.948328</v>
      </c>
      <c r="N170" s="6">
        <f t="shared" si="48"/>
        <v>0</v>
      </c>
      <c r="T170" s="6">
        <v>77</v>
      </c>
      <c r="U170" s="6">
        <f t="shared" si="49"/>
        <v>92400</v>
      </c>
      <c r="W170" s="6">
        <v>1200</v>
      </c>
      <c r="AA170" s="6">
        <f t="shared" si="50"/>
        <v>20574.403200000001</v>
      </c>
    </row>
    <row r="171" spans="10:27" x14ac:dyDescent="0.2">
      <c r="J171" s="6">
        <v>78</v>
      </c>
      <c r="K171" s="6">
        <v>0</v>
      </c>
      <c r="L171" s="6">
        <f t="shared" si="47"/>
        <v>207929400</v>
      </c>
      <c r="M171" s="6">
        <f>节奏总纲!AA81*24*3600</f>
        <v>3068166843.8864713</v>
      </c>
      <c r="N171" s="6">
        <f t="shared" si="48"/>
        <v>0</v>
      </c>
      <c r="T171" s="6">
        <v>78</v>
      </c>
      <c r="U171" s="6">
        <f t="shared" si="49"/>
        <v>93600</v>
      </c>
      <c r="W171" s="6">
        <v>1200</v>
      </c>
      <c r="AA171" s="6">
        <f t="shared" si="50"/>
        <v>20957.539199999999</v>
      </c>
    </row>
    <row r="172" spans="10:27" x14ac:dyDescent="0.2">
      <c r="J172" s="6">
        <v>79</v>
      </c>
      <c r="K172" s="6">
        <v>0</v>
      </c>
      <c r="L172" s="6">
        <f t="shared" si="47"/>
        <v>240443400</v>
      </c>
      <c r="M172" s="6">
        <f>节奏总纲!AA82*24*3600</f>
        <v>3549053597.9598002</v>
      </c>
      <c r="N172" s="6">
        <f t="shared" si="48"/>
        <v>0</v>
      </c>
      <c r="T172" s="6">
        <v>79</v>
      </c>
      <c r="U172" s="6">
        <f t="shared" si="49"/>
        <v>94800</v>
      </c>
      <c r="W172" s="6">
        <v>1200</v>
      </c>
      <c r="AA172" s="6">
        <f t="shared" si="50"/>
        <v>21340.675199999998</v>
      </c>
    </row>
    <row r="173" spans="10:27" x14ac:dyDescent="0.2">
      <c r="J173" s="6">
        <v>80</v>
      </c>
      <c r="K173" s="6">
        <v>0</v>
      </c>
      <c r="L173" s="6">
        <f t="shared" si="47"/>
        <v>278029500</v>
      </c>
      <c r="M173" s="6">
        <f>节奏总纲!AA83*24*3600</f>
        <v>4105112400</v>
      </c>
      <c r="N173" s="6">
        <f t="shared" si="48"/>
        <v>0</v>
      </c>
      <c r="T173" s="6">
        <v>80</v>
      </c>
      <c r="U173" s="6">
        <f t="shared" si="49"/>
        <v>96000</v>
      </c>
      <c r="W173" s="6">
        <v>1200</v>
      </c>
      <c r="AA173" s="6">
        <f t="shared" si="50"/>
        <v>21928.241519482195</v>
      </c>
    </row>
  </sheetData>
  <mergeCells count="6">
    <mergeCell ref="AH8:AL8"/>
    <mergeCell ref="AP8:AT8"/>
    <mergeCell ref="P8:S8"/>
    <mergeCell ref="J8:N8"/>
    <mergeCell ref="T8:X8"/>
    <mergeCell ref="Z8:AC8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AC164"/>
  <sheetViews>
    <sheetView workbookViewId="0">
      <selection activeCell="T20" sqref="T20"/>
    </sheetView>
  </sheetViews>
  <sheetFormatPr defaultColWidth="6.625" defaultRowHeight="11.25" x14ac:dyDescent="0.2"/>
  <cols>
    <col min="1" max="1" width="6.625" style="6"/>
    <col min="2" max="6" width="6.75" style="6" bestFit="1" customWidth="1"/>
    <col min="7" max="8" width="6.625" style="6"/>
    <col min="9" max="9" width="6.75" style="6" bestFit="1" customWidth="1"/>
    <col min="10" max="10" width="8.25" style="6" bestFit="1" customWidth="1"/>
    <col min="11" max="11" width="6.75" style="6" bestFit="1" customWidth="1"/>
    <col min="12" max="12" width="14" style="6" bestFit="1" customWidth="1"/>
    <col min="13" max="13" width="6.625" style="6"/>
    <col min="14" max="19" width="6.75" style="6" bestFit="1" customWidth="1"/>
    <col min="20" max="21" width="6.625" style="6"/>
    <col min="22" max="22" width="1.625" style="57" customWidth="1"/>
    <col min="23" max="29" width="6.625" style="58"/>
    <col min="30" max="16384" width="6.625" style="6"/>
  </cols>
  <sheetData>
    <row r="1" spans="2:29" x14ac:dyDescent="0.2">
      <c r="W1" s="58" t="s">
        <v>235</v>
      </c>
    </row>
    <row r="2" spans="2:29" x14ac:dyDescent="0.2">
      <c r="C2" s="6" t="s">
        <v>227</v>
      </c>
      <c r="W2" s="58" t="s">
        <v>236</v>
      </c>
    </row>
    <row r="3" spans="2:29" x14ac:dyDescent="0.2">
      <c r="B3" s="6" t="s">
        <v>225</v>
      </c>
      <c r="C3" s="6">
        <v>200</v>
      </c>
      <c r="O3" s="86" t="s">
        <v>241</v>
      </c>
      <c r="P3" s="86"/>
      <c r="Q3" s="86"/>
      <c r="R3" s="86"/>
      <c r="S3" s="86"/>
      <c r="Y3" s="86" t="s">
        <v>240</v>
      </c>
      <c r="Z3" s="86"/>
      <c r="AA3" s="86"/>
      <c r="AB3" s="86"/>
      <c r="AC3" s="86"/>
    </row>
    <row r="4" spans="2:29" x14ac:dyDescent="0.2">
      <c r="B4" s="6" t="s">
        <v>226</v>
      </c>
      <c r="C4" s="6">
        <v>200</v>
      </c>
      <c r="I4" s="6" t="s">
        <v>148</v>
      </c>
      <c r="J4" s="6" t="s">
        <v>228</v>
      </c>
      <c r="K4" s="6" t="s">
        <v>229</v>
      </c>
      <c r="L4" s="6" t="s">
        <v>315</v>
      </c>
      <c r="N4" s="6" t="s">
        <v>148</v>
      </c>
      <c r="O4" s="58" t="s">
        <v>237</v>
      </c>
      <c r="P4" s="58" t="s">
        <v>231</v>
      </c>
      <c r="Q4" s="58" t="s">
        <v>232</v>
      </c>
      <c r="R4" s="58" t="s">
        <v>238</v>
      </c>
      <c r="S4" s="58" t="s">
        <v>239</v>
      </c>
      <c r="X4" s="58" t="s">
        <v>283</v>
      </c>
      <c r="Y4" s="58" t="s">
        <v>237</v>
      </c>
      <c r="Z4" s="58" t="s">
        <v>231</v>
      </c>
      <c r="AA4" s="58" t="s">
        <v>232</v>
      </c>
      <c r="AB4" s="58" t="s">
        <v>238</v>
      </c>
      <c r="AC4" s="58" t="s">
        <v>239</v>
      </c>
    </row>
    <row r="5" spans="2:29" x14ac:dyDescent="0.2">
      <c r="B5" s="6" t="s">
        <v>316</v>
      </c>
      <c r="C5" s="6">
        <v>2</v>
      </c>
      <c r="I5" s="6">
        <v>1</v>
      </c>
      <c r="J5" s="6">
        <f>城墙信息!L94</f>
        <v>300</v>
      </c>
      <c r="K5" s="6">
        <f>SUM($J$5:J5)/60/60/24</f>
        <v>3.472222222222222E-3</v>
      </c>
      <c r="L5" s="6">
        <f>I5^$C$5*($C$3+$C$4)</f>
        <v>400</v>
      </c>
      <c r="N5" s="6">
        <v>1</v>
      </c>
      <c r="O5" s="6">
        <f t="shared" ref="O5:O36" si="0">$K5+B$10</f>
        <v>0.75347222222222221</v>
      </c>
      <c r="P5" s="6">
        <f t="shared" ref="P5:P36" si="1">$K5+C$10</f>
        <v>0.6034722222222223</v>
      </c>
      <c r="Q5" s="6">
        <f t="shared" ref="Q5:Q36" si="2">$K5+D$10</f>
        <v>0.45347222222222217</v>
      </c>
      <c r="R5" s="6">
        <f t="shared" ref="R5:R36" si="3">$K5+E$10</f>
        <v>0.30347222222222225</v>
      </c>
      <c r="S5" s="6">
        <f t="shared" ref="S5:S36" si="4">$K5+F$10</f>
        <v>0.15347222222222223</v>
      </c>
      <c r="X5" s="58">
        <v>1</v>
      </c>
      <c r="Y5" s="59">
        <f>INDEX($L$5:$L$84,INT(求节点(O$5:O$84,$N$5:$N$84,节奏总纲!D4)))</f>
        <v>400</v>
      </c>
      <c r="Z5" s="59">
        <f>INDEX($L$5:$L$84,INT(求节点(P$5:P$84,$N$5:$N$84,节奏总纲!E4)))</f>
        <v>400</v>
      </c>
      <c r="AA5" s="59">
        <f>INDEX($L$5:$L$84,INT(求节点(Q$5:Q$84,$N$5:$N$84,节奏总纲!F4)))</f>
        <v>400</v>
      </c>
      <c r="AB5" s="59">
        <f>INDEX($L$5:$L$84,INT(求节点(R$5:R$84,$N$5:$N$84,节奏总纲!G4)))</f>
        <v>400</v>
      </c>
      <c r="AC5" s="59">
        <f>INDEX($L$5:$L$84,INT(求节点(S$5:S$84,$N$5:$N$84,节奏总纲!H4)))</f>
        <v>400</v>
      </c>
    </row>
    <row r="6" spans="2:29" x14ac:dyDescent="0.2">
      <c r="I6" s="6">
        <v>2</v>
      </c>
      <c r="J6" s="6">
        <f>城墙信息!L95</f>
        <v>600</v>
      </c>
      <c r="K6" s="6">
        <f>SUM($J$5:J6)/60/60/24</f>
        <v>1.0416666666666666E-2</v>
      </c>
      <c r="L6" s="6">
        <f t="shared" ref="L6:L53" si="5">I6^$C$5*($C$3+$C$4)</f>
        <v>1600</v>
      </c>
      <c r="N6" s="6">
        <v>2</v>
      </c>
      <c r="O6" s="6">
        <f t="shared" si="0"/>
        <v>0.76041666666666663</v>
      </c>
      <c r="P6" s="6">
        <f t="shared" si="1"/>
        <v>0.61041666666666672</v>
      </c>
      <c r="Q6" s="6">
        <f t="shared" si="2"/>
        <v>0.46041666666666664</v>
      </c>
      <c r="R6" s="6">
        <f t="shared" si="3"/>
        <v>0.31041666666666673</v>
      </c>
      <c r="S6" s="6">
        <f t="shared" si="4"/>
        <v>0.16041666666666668</v>
      </c>
      <c r="X6" s="58">
        <v>2</v>
      </c>
      <c r="Y6" s="59">
        <f>INDEX($L$5:$L$84,INT(求节点(O$5:O$84,$N$5:$N$84,节奏总纲!D5)))</f>
        <v>1600</v>
      </c>
      <c r="Z6" s="59">
        <f>INDEX($L$5:$L$84,INT(求节点(P$5:P$84,$N$5:$N$84,节奏总纲!E5)))</f>
        <v>1600</v>
      </c>
      <c r="AA6" s="59">
        <f>INDEX($L$5:$L$84,INT(求节点(Q$5:Q$84,$N$5:$N$84,节奏总纲!F5)))</f>
        <v>1600</v>
      </c>
      <c r="AB6" s="59">
        <f>INDEX($L$5:$L$84,INT(求节点(R$5:R$84,$N$5:$N$84,节奏总纲!G5)))</f>
        <v>1600</v>
      </c>
      <c r="AC6" s="59">
        <f>INDEX($L$5:$L$84,INT(求节点(S$5:S$84,$N$5:$N$84,节奏总纲!H5)))</f>
        <v>1600</v>
      </c>
    </row>
    <row r="7" spans="2:29" x14ac:dyDescent="0.2">
      <c r="I7" s="6">
        <v>3</v>
      </c>
      <c r="J7" s="6">
        <f>城墙信息!L96</f>
        <v>1200</v>
      </c>
      <c r="K7" s="6">
        <f>SUM($J$5:J7)/60/60/24</f>
        <v>2.4305555555555556E-2</v>
      </c>
      <c r="L7" s="6">
        <f t="shared" si="5"/>
        <v>3600</v>
      </c>
      <c r="N7" s="6">
        <v>3</v>
      </c>
      <c r="O7" s="6">
        <f t="shared" si="0"/>
        <v>0.77430555555555558</v>
      </c>
      <c r="P7" s="6">
        <f t="shared" si="1"/>
        <v>0.62430555555555567</v>
      </c>
      <c r="Q7" s="6">
        <f t="shared" si="2"/>
        <v>0.47430555555555554</v>
      </c>
      <c r="R7" s="6">
        <f t="shared" si="3"/>
        <v>0.32430555555555562</v>
      </c>
      <c r="S7" s="6">
        <f t="shared" si="4"/>
        <v>0.17430555555555557</v>
      </c>
      <c r="X7" s="58">
        <v>3</v>
      </c>
      <c r="Y7" s="59">
        <f>INDEX($L$5:$L$84,INT(求节点(O$5:O$84,$N$5:$N$84,节奏总纲!D6)))</f>
        <v>3600</v>
      </c>
      <c r="Z7" s="59">
        <f>INDEX($L$5:$L$84,INT(求节点(P$5:P$84,$N$5:$N$84,节奏总纲!E6)))</f>
        <v>3600</v>
      </c>
      <c r="AA7" s="59">
        <f>INDEX($L$5:$L$84,INT(求节点(Q$5:Q$84,$N$5:$N$84,节奏总纲!F6)))</f>
        <v>3600</v>
      </c>
      <c r="AB7" s="59">
        <f>INDEX($L$5:$L$84,INT(求节点(R$5:R$84,$N$5:$N$84,节奏总纲!G6)))</f>
        <v>3600</v>
      </c>
      <c r="AC7" s="59">
        <f>INDEX($L$5:$L$84,INT(求节点(S$5:S$84,$N$5:$N$84,节奏总纲!H6)))</f>
        <v>3600</v>
      </c>
    </row>
    <row r="8" spans="2:29" x14ac:dyDescent="0.2">
      <c r="B8" s="67" t="s">
        <v>230</v>
      </c>
      <c r="C8" s="67"/>
      <c r="D8" s="67"/>
      <c r="E8" s="67"/>
      <c r="F8" s="67"/>
      <c r="I8" s="6">
        <v>4</v>
      </c>
      <c r="J8" s="6">
        <f>城墙信息!L97</f>
        <v>1800</v>
      </c>
      <c r="K8" s="6">
        <f>SUM($J$5:J8)/60/60/24</f>
        <v>4.5138888888888888E-2</v>
      </c>
      <c r="L8" s="6">
        <f t="shared" si="5"/>
        <v>6400</v>
      </c>
      <c r="N8" s="6">
        <v>4</v>
      </c>
      <c r="O8" s="6">
        <f t="shared" si="0"/>
        <v>0.79513888888888884</v>
      </c>
      <c r="P8" s="6">
        <f t="shared" si="1"/>
        <v>0.64513888888888893</v>
      </c>
      <c r="Q8" s="6">
        <f t="shared" si="2"/>
        <v>0.49513888888888885</v>
      </c>
      <c r="R8" s="6">
        <f t="shared" si="3"/>
        <v>0.34513888888888894</v>
      </c>
      <c r="S8" s="6">
        <f t="shared" si="4"/>
        <v>0.19513888888888892</v>
      </c>
      <c r="X8" s="58">
        <v>4</v>
      </c>
      <c r="Y8" s="59">
        <f>INDEX($L$5:$L$84,INT(求节点(O$5:O$84,$N$5:$N$84,节奏总纲!D7)))</f>
        <v>6400</v>
      </c>
      <c r="Z8" s="59">
        <f>INDEX($L$5:$L$84,INT(求节点(P$5:P$84,$N$5:$N$84,节奏总纲!E7)))</f>
        <v>6400</v>
      </c>
      <c r="AA8" s="59">
        <f>INDEX($L$5:$L$84,INT(求节点(Q$5:Q$84,$N$5:$N$84,节奏总纲!F7)))</f>
        <v>6400</v>
      </c>
      <c r="AB8" s="59">
        <f>INDEX($L$5:$L$84,INT(求节点(R$5:R$84,$N$5:$N$84,节奏总纲!G7)))</f>
        <v>6400</v>
      </c>
      <c r="AC8" s="59">
        <f>INDEX($L$5:$L$84,INT(求节点(S$5:S$84,$N$5:$N$84,节奏总纲!H7)))</f>
        <v>6400</v>
      </c>
    </row>
    <row r="9" spans="2:29" x14ac:dyDescent="0.2">
      <c r="B9" s="60" t="s">
        <v>57</v>
      </c>
      <c r="C9" s="60" t="s">
        <v>231</v>
      </c>
      <c r="D9" s="60" t="s">
        <v>232</v>
      </c>
      <c r="E9" s="60" t="s">
        <v>233</v>
      </c>
      <c r="F9" s="60" t="s">
        <v>234</v>
      </c>
      <c r="I9" s="6">
        <v>5</v>
      </c>
      <c r="J9" s="6">
        <f>城墙信息!L98</f>
        <v>2400</v>
      </c>
      <c r="K9" s="6">
        <f>SUM($J$5:J9)/60/60/24</f>
        <v>7.2916666666666671E-2</v>
      </c>
      <c r="L9" s="6">
        <f t="shared" si="5"/>
        <v>10000</v>
      </c>
      <c r="N9" s="6">
        <v>5</v>
      </c>
      <c r="O9" s="6">
        <f t="shared" si="0"/>
        <v>0.82291666666666663</v>
      </c>
      <c r="P9" s="6">
        <f t="shared" si="1"/>
        <v>0.67291666666666672</v>
      </c>
      <c r="Q9" s="6">
        <f t="shared" si="2"/>
        <v>0.52291666666666659</v>
      </c>
      <c r="R9" s="6">
        <f t="shared" si="3"/>
        <v>0.37291666666666673</v>
      </c>
      <c r="S9" s="6">
        <f t="shared" si="4"/>
        <v>0.22291666666666671</v>
      </c>
      <c r="X9" s="58">
        <v>5</v>
      </c>
      <c r="Y9" s="59">
        <f>INDEX($L$5:$L$84,INT(求节点(O$5:O$84,$N$5:$N$84,节奏总纲!D8)))</f>
        <v>10000</v>
      </c>
      <c r="Z9" s="59">
        <f>INDEX($L$5:$L$84,INT(求节点(P$5:P$84,$N$5:$N$84,节奏总纲!E8)))</f>
        <v>10000</v>
      </c>
      <c r="AA9" s="59">
        <f>INDEX($L$5:$L$84,INT(求节点(Q$5:Q$84,$N$5:$N$84,节奏总纲!F8)))</f>
        <v>10000</v>
      </c>
      <c r="AB9" s="59">
        <f>INDEX($L$5:$L$84,INT(求节点(R$5:R$84,$N$5:$N$84,节奏总纲!G8)))</f>
        <v>10000</v>
      </c>
      <c r="AC9" s="59">
        <f>INDEX($L$5:$L$84,INT(求节点(S$5:S$84,$N$5:$N$84,节奏总纲!H8)))</f>
        <v>10000</v>
      </c>
    </row>
    <row r="10" spans="2:29" x14ac:dyDescent="0.2">
      <c r="B10" s="8">
        <f>求节点(节奏总纲!$Z$4:$Z$83,节奏总纲!AA$4:AA$83,升级建筑所需大殿等级!$U$6)</f>
        <v>0.75</v>
      </c>
      <c r="C10" s="8">
        <f>求节点(节奏总纲!$Z$4:$Z$83,节奏总纲!AB$4:AB$83,升级建筑所需大殿等级!$U$6)</f>
        <v>0.60000000000000009</v>
      </c>
      <c r="D10" s="8">
        <f>求节点(节奏总纲!$Z$4:$Z$83,节奏总纲!AC$4:AC$83,升级建筑所需大殿等级!$U$6)</f>
        <v>0.44999999999999996</v>
      </c>
      <c r="E10" s="8">
        <f>求节点(节奏总纲!$Z$4:$Z$83,节奏总纲!AD$4:AD$83,升级建筑所需大殿等级!$U$6)</f>
        <v>0.30000000000000004</v>
      </c>
      <c r="F10" s="8">
        <f>求节点(节奏总纲!$Z$4:$Z$83,节奏总纲!AE$4:AE$83,升级建筑所需大殿等级!$U$6)</f>
        <v>0.15000000000000002</v>
      </c>
      <c r="I10" s="6">
        <v>6</v>
      </c>
      <c r="J10" s="6">
        <f>城墙信息!L99</f>
        <v>3000</v>
      </c>
      <c r="K10" s="6">
        <f>SUM($J$5:J10)/60/60/24</f>
        <v>0.1076388888888889</v>
      </c>
      <c r="L10" s="6">
        <f t="shared" si="5"/>
        <v>14400</v>
      </c>
      <c r="N10" s="6">
        <v>6</v>
      </c>
      <c r="O10" s="6">
        <f t="shared" si="0"/>
        <v>0.85763888888888884</v>
      </c>
      <c r="P10" s="6">
        <f t="shared" si="1"/>
        <v>0.70763888888888893</v>
      </c>
      <c r="Q10" s="6">
        <f t="shared" si="2"/>
        <v>0.5576388888888888</v>
      </c>
      <c r="R10" s="6">
        <f t="shared" si="3"/>
        <v>0.40763888888888894</v>
      </c>
      <c r="S10" s="6">
        <f t="shared" si="4"/>
        <v>0.25763888888888892</v>
      </c>
      <c r="X10" s="58">
        <v>6</v>
      </c>
      <c r="Y10" s="59">
        <f>INDEX($L$5:$L$84,INT(求节点(O$5:O$84,$N$5:$N$84,节奏总纲!D9)))</f>
        <v>14400</v>
      </c>
      <c r="Z10" s="59">
        <f>INDEX($L$5:$L$84,INT(求节点(P$5:P$84,$N$5:$N$84,节奏总纲!E9)))</f>
        <v>14400</v>
      </c>
      <c r="AA10" s="59">
        <f>INDEX($L$5:$L$84,INT(求节点(Q$5:Q$84,$N$5:$N$84,节奏总纲!F9)))</f>
        <v>14400</v>
      </c>
      <c r="AB10" s="59">
        <f>INDEX($L$5:$L$84,INT(求节点(R$5:R$84,$N$5:$N$84,节奏总纲!G9)))</f>
        <v>14400</v>
      </c>
      <c r="AC10" s="59">
        <f>INDEX($L$5:$L$84,INT(求节点(S$5:S$84,$N$5:$N$84,节奏总纲!H9)))</f>
        <v>14400</v>
      </c>
    </row>
    <row r="11" spans="2:29" x14ac:dyDescent="0.2">
      <c r="I11" s="6">
        <v>7</v>
      </c>
      <c r="J11" s="6">
        <f>城墙信息!L100</f>
        <v>3900</v>
      </c>
      <c r="K11" s="6">
        <f>SUM($J$5:J11)/60/60/24</f>
        <v>0.15277777777777776</v>
      </c>
      <c r="L11" s="6">
        <f t="shared" si="5"/>
        <v>19600</v>
      </c>
      <c r="N11" s="6">
        <v>7</v>
      </c>
      <c r="O11" s="6">
        <f t="shared" si="0"/>
        <v>0.90277777777777779</v>
      </c>
      <c r="P11" s="6">
        <f t="shared" si="1"/>
        <v>0.75277777777777788</v>
      </c>
      <c r="Q11" s="6">
        <f t="shared" si="2"/>
        <v>0.60277777777777775</v>
      </c>
      <c r="R11" s="6">
        <f t="shared" si="3"/>
        <v>0.45277777777777783</v>
      </c>
      <c r="S11" s="6">
        <f t="shared" si="4"/>
        <v>0.30277777777777781</v>
      </c>
      <c r="X11" s="58">
        <v>7</v>
      </c>
      <c r="Y11" s="59">
        <f>INDEX($L$5:$L$84,INT(求节点(O$5:O$84,$N$5:$N$84,节奏总纲!D10)))</f>
        <v>19600</v>
      </c>
      <c r="Z11" s="59">
        <f>INDEX($L$5:$L$84,INT(求节点(P$5:P$84,$N$5:$N$84,节奏总纲!E10)))</f>
        <v>19600</v>
      </c>
      <c r="AA11" s="59">
        <f>INDEX($L$5:$L$84,INT(求节点(Q$5:Q$84,$N$5:$N$84,节奏总纲!F10)))</f>
        <v>19600</v>
      </c>
      <c r="AB11" s="59">
        <f>INDEX($L$5:$L$84,INT(求节点(R$5:R$84,$N$5:$N$84,节奏总纲!G10)))</f>
        <v>400</v>
      </c>
      <c r="AC11" s="59">
        <f>INDEX($L$5:$L$84,INT(求节点(S$5:S$84,$N$5:$N$84,节奏总纲!H10)))</f>
        <v>1600</v>
      </c>
    </row>
    <row r="12" spans="2:29" x14ac:dyDescent="0.2">
      <c r="I12" s="6">
        <v>8</v>
      </c>
      <c r="J12" s="6">
        <f>城墙信息!L101</f>
        <v>5100</v>
      </c>
      <c r="K12" s="6">
        <f>SUM($J$5:J12)/60/60/24</f>
        <v>0.21180555555555555</v>
      </c>
      <c r="L12" s="6">
        <f t="shared" si="5"/>
        <v>25600</v>
      </c>
      <c r="N12" s="6">
        <v>8</v>
      </c>
      <c r="O12" s="6">
        <f t="shared" si="0"/>
        <v>0.96180555555555558</v>
      </c>
      <c r="P12" s="6">
        <f t="shared" si="1"/>
        <v>0.81180555555555567</v>
      </c>
      <c r="Q12" s="6">
        <f t="shared" si="2"/>
        <v>0.66180555555555554</v>
      </c>
      <c r="R12" s="6">
        <f t="shared" si="3"/>
        <v>0.51180555555555562</v>
      </c>
      <c r="S12" s="6">
        <f t="shared" si="4"/>
        <v>0.3618055555555556</v>
      </c>
      <c r="X12" s="58">
        <v>8</v>
      </c>
      <c r="Y12" s="59">
        <f>INDEX($L$5:$L$84,INT(求节点(O$5:O$84,$N$5:$N$84,节奏总纲!D11)))</f>
        <v>25600</v>
      </c>
      <c r="Z12" s="59">
        <f>INDEX($L$5:$L$84,INT(求节点(P$5:P$84,$N$5:$N$84,节奏总纲!E11)))</f>
        <v>3600</v>
      </c>
      <c r="AA12" s="59">
        <f>INDEX($L$5:$L$84,INT(求节点(Q$5:Q$84,$N$5:$N$84,节奏总纲!F11)))</f>
        <v>6400</v>
      </c>
      <c r="AB12" s="59">
        <f>INDEX($L$5:$L$84,INT(求节点(R$5:R$84,$N$5:$N$84,节奏总纲!G11)))</f>
        <v>6400</v>
      </c>
      <c r="AC12" s="59">
        <f>INDEX($L$5:$L$84,INT(求节点(S$5:S$84,$N$5:$N$84,节奏总纲!H11)))</f>
        <v>6400</v>
      </c>
    </row>
    <row r="13" spans="2:29" x14ac:dyDescent="0.2">
      <c r="I13" s="6">
        <v>9</v>
      </c>
      <c r="J13" s="6">
        <f>城墙信息!L102</f>
        <v>6300</v>
      </c>
      <c r="K13" s="6">
        <f>SUM($J$5:J13)/60/60/24</f>
        <v>0.28472222222222221</v>
      </c>
      <c r="L13" s="6">
        <f t="shared" si="5"/>
        <v>32400</v>
      </c>
      <c r="N13" s="6">
        <v>9</v>
      </c>
      <c r="O13" s="6">
        <f t="shared" si="0"/>
        <v>1.0347222222222223</v>
      </c>
      <c r="P13" s="6">
        <f t="shared" si="1"/>
        <v>0.8847222222222223</v>
      </c>
      <c r="Q13" s="6">
        <f t="shared" si="2"/>
        <v>0.73472222222222217</v>
      </c>
      <c r="R13" s="6">
        <f t="shared" si="3"/>
        <v>0.58472222222222225</v>
      </c>
      <c r="S13" s="6">
        <f t="shared" si="4"/>
        <v>0.43472222222222223</v>
      </c>
      <c r="X13" s="58">
        <v>9</v>
      </c>
      <c r="Y13" s="59">
        <f>INDEX($L$5:$L$84,INT(求节点(O$5:O$84,$N$5:$N$84,节奏总纲!D12)))</f>
        <v>14400</v>
      </c>
      <c r="Z13" s="59">
        <f>INDEX($L$5:$L$84,INT(求节点(P$5:P$84,$N$5:$N$84,节奏总纲!E12)))</f>
        <v>14400</v>
      </c>
      <c r="AA13" s="59">
        <f>INDEX($L$5:$L$84,INT(求节点(Q$5:Q$84,$N$5:$N$84,节奏总纲!F12)))</f>
        <v>14400</v>
      </c>
      <c r="AB13" s="59">
        <f>INDEX($L$5:$L$84,INT(求节点(R$5:R$84,$N$5:$N$84,节奏总纲!G12)))</f>
        <v>14400</v>
      </c>
      <c r="AC13" s="59">
        <f>INDEX($L$5:$L$84,INT(求节点(S$5:S$84,$N$5:$N$84,节奏总纲!H12)))</f>
        <v>10000</v>
      </c>
    </row>
    <row r="14" spans="2:29" x14ac:dyDescent="0.2">
      <c r="I14" s="6">
        <v>10</v>
      </c>
      <c r="J14" s="6">
        <f>城墙信息!L103</f>
        <v>7800</v>
      </c>
      <c r="K14" s="6">
        <f>SUM($J$5:J14)/60/60/24</f>
        <v>0.375</v>
      </c>
      <c r="L14" s="6">
        <f t="shared" si="5"/>
        <v>40000</v>
      </c>
      <c r="N14" s="6">
        <v>10</v>
      </c>
      <c r="O14" s="6">
        <f t="shared" si="0"/>
        <v>1.125</v>
      </c>
      <c r="P14" s="6">
        <f t="shared" si="1"/>
        <v>0.97500000000000009</v>
      </c>
      <c r="Q14" s="6">
        <f t="shared" si="2"/>
        <v>0.82499999999999996</v>
      </c>
      <c r="R14" s="6">
        <f t="shared" si="3"/>
        <v>0.67500000000000004</v>
      </c>
      <c r="S14" s="6">
        <f t="shared" si="4"/>
        <v>0.52500000000000002</v>
      </c>
      <c r="X14" s="58">
        <v>10</v>
      </c>
      <c r="Y14" s="59">
        <f>INDEX($L$5:$L$84,INT(求节点(O$5:O$84,$N$5:$N$84,节奏总纲!D13)))</f>
        <v>25600</v>
      </c>
      <c r="Z14" s="59">
        <f>INDEX($L$5:$L$84,INT(求节点(P$5:P$84,$N$5:$N$84,节奏总纲!E13)))</f>
        <v>25600</v>
      </c>
      <c r="AA14" s="59">
        <f>INDEX($L$5:$L$84,INT(求节点(Q$5:Q$84,$N$5:$N$84,节奏总纲!F13)))</f>
        <v>25600</v>
      </c>
      <c r="AB14" s="59">
        <f>INDEX($L$5:$L$84,INT(求节点(R$5:R$84,$N$5:$N$84,节奏总纲!G13)))</f>
        <v>19600</v>
      </c>
      <c r="AC14" s="59">
        <f>INDEX($L$5:$L$84,INT(求节点(S$5:S$84,$N$5:$N$84,节奏总纲!H13)))</f>
        <v>14400</v>
      </c>
    </row>
    <row r="15" spans="2:29" x14ac:dyDescent="0.2">
      <c r="I15" s="6">
        <v>11</v>
      </c>
      <c r="J15" s="6">
        <f>城墙信息!L104</f>
        <v>8100</v>
      </c>
      <c r="K15" s="6">
        <f>SUM($J$5:J15)/60/60/24</f>
        <v>0.46875</v>
      </c>
      <c r="L15" s="6">
        <f t="shared" si="5"/>
        <v>48400</v>
      </c>
      <c r="N15" s="6">
        <v>11</v>
      </c>
      <c r="O15" s="6">
        <f t="shared" si="0"/>
        <v>1.21875</v>
      </c>
      <c r="P15" s="6">
        <f t="shared" si="1"/>
        <v>1.0687500000000001</v>
      </c>
      <c r="Q15" s="6">
        <f t="shared" si="2"/>
        <v>0.91874999999999996</v>
      </c>
      <c r="R15" s="6">
        <f t="shared" si="3"/>
        <v>0.76875000000000004</v>
      </c>
      <c r="S15" s="6">
        <f t="shared" si="4"/>
        <v>0.61875000000000002</v>
      </c>
      <c r="X15" s="58">
        <v>11</v>
      </c>
      <c r="Y15" s="59">
        <f>INDEX($L$5:$L$84,INT(求节点(O$5:O$84,$N$5:$N$84,节奏总纲!D14)))</f>
        <v>40000</v>
      </c>
      <c r="Z15" s="59">
        <f>INDEX($L$5:$L$84,INT(求节点(P$5:P$84,$N$5:$N$84,节奏总纲!E14)))</f>
        <v>40000</v>
      </c>
      <c r="AA15" s="59">
        <f>INDEX($L$5:$L$84,INT(求节点(Q$5:Q$84,$N$5:$N$84,节奏总纲!F14)))</f>
        <v>32400</v>
      </c>
      <c r="AB15" s="59">
        <f>INDEX($L$5:$L$84,INT(求节点(R$5:R$84,$N$5:$N$84,节奏总纲!G14)))</f>
        <v>25600</v>
      </c>
      <c r="AC15" s="59">
        <f>INDEX($L$5:$L$84,INT(求节点(S$5:S$84,$N$5:$N$84,节奏总纲!H14)))</f>
        <v>19600</v>
      </c>
    </row>
    <row r="16" spans="2:29" x14ac:dyDescent="0.2">
      <c r="I16" s="6">
        <v>12</v>
      </c>
      <c r="J16" s="6">
        <f>城墙信息!L105</f>
        <v>9600</v>
      </c>
      <c r="K16" s="6">
        <f>SUM($J$5:J16)/60/60/24</f>
        <v>0.57986111111111105</v>
      </c>
      <c r="L16" s="6">
        <f t="shared" si="5"/>
        <v>57600</v>
      </c>
      <c r="N16" s="6">
        <v>12</v>
      </c>
      <c r="O16" s="6">
        <f t="shared" si="0"/>
        <v>1.3298611111111112</v>
      </c>
      <c r="P16" s="6">
        <f t="shared" si="1"/>
        <v>1.1798611111111112</v>
      </c>
      <c r="Q16" s="6">
        <f t="shared" si="2"/>
        <v>1.0298611111111109</v>
      </c>
      <c r="R16" s="6">
        <f t="shared" si="3"/>
        <v>0.87986111111111109</v>
      </c>
      <c r="S16" s="6">
        <f t="shared" si="4"/>
        <v>0.72986111111111107</v>
      </c>
      <c r="X16" s="58">
        <v>12</v>
      </c>
      <c r="Y16" s="59">
        <f>INDEX($L$5:$L$84,INT(求节点(O$5:O$84,$N$5:$N$84,节奏总纲!D15)))</f>
        <v>48400</v>
      </c>
      <c r="Z16" s="59">
        <f>INDEX($L$5:$L$84,INT(求节点(P$5:P$84,$N$5:$N$84,节奏总纲!E15)))</f>
        <v>48400</v>
      </c>
      <c r="AA16" s="59">
        <f>INDEX($L$5:$L$84,INT(求节点(Q$5:Q$84,$N$5:$N$84,节奏总纲!F15)))</f>
        <v>40000</v>
      </c>
      <c r="AB16" s="59">
        <f>INDEX($L$5:$L$84,INT(求节点(R$5:R$84,$N$5:$N$84,节奏总纲!G15)))</f>
        <v>32400</v>
      </c>
      <c r="AC16" s="59">
        <f>INDEX($L$5:$L$84,INT(求节点(S$5:S$84,$N$5:$N$84,节奏总纲!H15)))</f>
        <v>25600</v>
      </c>
    </row>
    <row r="17" spans="9:29" x14ac:dyDescent="0.2">
      <c r="I17" s="6">
        <v>13</v>
      </c>
      <c r="J17" s="6">
        <f>城墙信息!L106</f>
        <v>11400</v>
      </c>
      <c r="K17" s="6">
        <f>SUM($J$5:J17)/60/60/24</f>
        <v>0.71180555555555547</v>
      </c>
      <c r="L17" s="6">
        <f t="shared" si="5"/>
        <v>67600</v>
      </c>
      <c r="N17" s="6">
        <v>13</v>
      </c>
      <c r="O17" s="6">
        <f t="shared" si="0"/>
        <v>1.4618055555555554</v>
      </c>
      <c r="P17" s="6">
        <f t="shared" si="1"/>
        <v>1.3118055555555554</v>
      </c>
      <c r="Q17" s="6">
        <f t="shared" si="2"/>
        <v>1.1618055555555555</v>
      </c>
      <c r="R17" s="6">
        <f t="shared" si="3"/>
        <v>1.0118055555555556</v>
      </c>
      <c r="S17" s="6">
        <f t="shared" si="4"/>
        <v>0.86180555555555549</v>
      </c>
      <c r="X17" s="58">
        <v>13</v>
      </c>
      <c r="Y17" s="59">
        <f>INDEX($L$5:$L$84,INT(求节点(O$5:O$84,$N$5:$N$84,节奏总纲!D16)))</f>
        <v>67600</v>
      </c>
      <c r="Z17" s="59">
        <f>INDEX($L$5:$L$84,INT(求节点(P$5:P$84,$N$5:$N$84,节奏总纲!E16)))</f>
        <v>57600</v>
      </c>
      <c r="AA17" s="59">
        <f>INDEX($L$5:$L$84,INT(求节点(Q$5:Q$84,$N$5:$N$84,节奏总纲!F16)))</f>
        <v>48400</v>
      </c>
      <c r="AB17" s="59">
        <f>INDEX($L$5:$L$84,INT(求节点(R$5:R$84,$N$5:$N$84,节奏总纲!G16)))</f>
        <v>40000</v>
      </c>
      <c r="AC17" s="59">
        <f>INDEX($L$5:$L$84,INT(求节点(S$5:S$84,$N$5:$N$84,节奏总纲!H16)))</f>
        <v>25600</v>
      </c>
    </row>
    <row r="18" spans="9:29" x14ac:dyDescent="0.2">
      <c r="I18" s="6">
        <v>14</v>
      </c>
      <c r="J18" s="6">
        <f>城墙信息!L107</f>
        <v>13500</v>
      </c>
      <c r="K18" s="6">
        <f>SUM($J$5:J18)/60/60/24</f>
        <v>0.86805555555555547</v>
      </c>
      <c r="L18" s="6">
        <f t="shared" si="5"/>
        <v>78400</v>
      </c>
      <c r="N18" s="6">
        <v>14</v>
      </c>
      <c r="O18" s="6">
        <f t="shared" si="0"/>
        <v>1.6180555555555554</v>
      </c>
      <c r="P18" s="6">
        <f t="shared" si="1"/>
        <v>1.4680555555555554</v>
      </c>
      <c r="Q18" s="6">
        <f t="shared" si="2"/>
        <v>1.3180555555555555</v>
      </c>
      <c r="R18" s="6">
        <f t="shared" si="3"/>
        <v>1.1680555555555556</v>
      </c>
      <c r="S18" s="6">
        <f t="shared" si="4"/>
        <v>1.0180555555555555</v>
      </c>
      <c r="X18" s="58">
        <v>14</v>
      </c>
      <c r="Y18" s="59">
        <f>INDEX($L$5:$L$84,INT(求节点(O$5:O$84,$N$5:$N$84,节奏总纲!D17)))</f>
        <v>78400</v>
      </c>
      <c r="Z18" s="59">
        <f>INDEX($L$5:$L$84,INT(求节点(P$5:P$84,$N$5:$N$84,节奏总纲!E17)))</f>
        <v>67600</v>
      </c>
      <c r="AA18" s="59">
        <f>INDEX($L$5:$L$84,INT(求节点(Q$5:Q$84,$N$5:$N$84,节奏总纲!F17)))</f>
        <v>57600</v>
      </c>
      <c r="AB18" s="59">
        <f>INDEX($L$5:$L$84,INT(求节点(R$5:R$84,$N$5:$N$84,节奏总纲!G17)))</f>
        <v>48400</v>
      </c>
      <c r="AC18" s="59">
        <f>INDEX($L$5:$L$84,INT(求节点(S$5:S$84,$N$5:$N$84,节奏总纲!H17)))</f>
        <v>32400</v>
      </c>
    </row>
    <row r="19" spans="9:29" x14ac:dyDescent="0.2">
      <c r="I19" s="6">
        <v>15</v>
      </c>
      <c r="J19" s="6">
        <f>城墙信息!L108</f>
        <v>15900</v>
      </c>
      <c r="K19" s="6">
        <f>SUM($J$5:J19)/60/60/24</f>
        <v>1.0520833333333333</v>
      </c>
      <c r="L19" s="6">
        <f t="shared" si="5"/>
        <v>90000</v>
      </c>
      <c r="N19" s="6">
        <v>15</v>
      </c>
      <c r="O19" s="6">
        <f t="shared" si="0"/>
        <v>1.8020833333333333</v>
      </c>
      <c r="P19" s="6">
        <f t="shared" si="1"/>
        <v>1.6520833333333333</v>
      </c>
      <c r="Q19" s="6">
        <f t="shared" si="2"/>
        <v>1.5020833333333332</v>
      </c>
      <c r="R19" s="6">
        <f t="shared" si="3"/>
        <v>1.3520833333333333</v>
      </c>
      <c r="S19" s="6">
        <f t="shared" si="4"/>
        <v>1.2020833333333334</v>
      </c>
      <c r="X19" s="58">
        <v>15</v>
      </c>
      <c r="Y19" s="59">
        <f>INDEX($L$5:$L$84,INT(求节点(O$5:O$84,$N$5:$N$84,节奏总纲!D18)))</f>
        <v>90000</v>
      </c>
      <c r="Z19" s="59">
        <f>INDEX($L$5:$L$84,INT(求节点(P$5:P$84,$N$5:$N$84,节奏总纲!E18)))</f>
        <v>78400</v>
      </c>
      <c r="AA19" s="59">
        <f>INDEX($L$5:$L$84,INT(求节点(Q$5:Q$84,$N$5:$N$84,节奏总纲!F18)))</f>
        <v>67600</v>
      </c>
      <c r="AB19" s="59">
        <f>INDEX($L$5:$L$84,INT(求节点(R$5:R$84,$N$5:$N$84,节奏总纲!G18)))</f>
        <v>57600</v>
      </c>
      <c r="AC19" s="59">
        <f>INDEX($L$5:$L$84,INT(求节点(S$5:S$84,$N$5:$N$84,节奏总纲!H18)))</f>
        <v>40000</v>
      </c>
    </row>
    <row r="20" spans="9:29" x14ac:dyDescent="0.2">
      <c r="I20" s="6">
        <v>16</v>
      </c>
      <c r="J20" s="6">
        <f>城墙信息!L109</f>
        <v>18900</v>
      </c>
      <c r="K20" s="6">
        <f>SUM($J$5:J20)/60/60/24</f>
        <v>1.2708333333333333</v>
      </c>
      <c r="L20" s="6">
        <f t="shared" si="5"/>
        <v>102400</v>
      </c>
      <c r="N20" s="6">
        <v>16</v>
      </c>
      <c r="O20" s="6">
        <f t="shared" si="0"/>
        <v>2.020833333333333</v>
      </c>
      <c r="P20" s="6">
        <f t="shared" si="1"/>
        <v>1.8708333333333333</v>
      </c>
      <c r="Q20" s="6">
        <f t="shared" si="2"/>
        <v>1.7208333333333332</v>
      </c>
      <c r="R20" s="6">
        <f t="shared" si="3"/>
        <v>1.5708333333333333</v>
      </c>
      <c r="S20" s="6">
        <f t="shared" si="4"/>
        <v>1.4208333333333334</v>
      </c>
      <c r="X20" s="58">
        <v>16</v>
      </c>
      <c r="Y20" s="59">
        <f>INDEX($L$5:$L$84,INT(求节点(O$5:O$84,$N$5:$N$84,节奏总纲!D19)))</f>
        <v>102400</v>
      </c>
      <c r="Z20" s="59">
        <f>INDEX($L$5:$L$84,INT(求节点(P$5:P$84,$N$5:$N$84,节奏总纲!E19)))</f>
        <v>90000</v>
      </c>
      <c r="AA20" s="59">
        <f>INDEX($L$5:$L$84,INT(求节点(Q$5:Q$84,$N$5:$N$84,节奏总纲!F19)))</f>
        <v>78400</v>
      </c>
      <c r="AB20" s="59">
        <f>INDEX($L$5:$L$84,INT(求节点(R$5:R$84,$N$5:$N$84,节奏总纲!G19)))</f>
        <v>67600</v>
      </c>
      <c r="AC20" s="59">
        <f>INDEX($L$5:$L$84,INT(求节点(S$5:S$84,$N$5:$N$84,节奏总纲!H19)))</f>
        <v>40000</v>
      </c>
    </row>
    <row r="21" spans="9:29" x14ac:dyDescent="0.2">
      <c r="I21" s="6">
        <v>17</v>
      </c>
      <c r="J21" s="6">
        <f>城墙信息!L110</f>
        <v>22500</v>
      </c>
      <c r="K21" s="6">
        <f>SUM($J$5:J21)/60/60/24</f>
        <v>1.53125</v>
      </c>
      <c r="L21" s="6">
        <f t="shared" si="5"/>
        <v>115600</v>
      </c>
      <c r="N21" s="6">
        <v>17</v>
      </c>
      <c r="O21" s="6">
        <f t="shared" si="0"/>
        <v>2.28125</v>
      </c>
      <c r="P21" s="6">
        <f t="shared" si="1"/>
        <v>2.1312500000000001</v>
      </c>
      <c r="Q21" s="6">
        <f t="shared" si="2"/>
        <v>1.98125</v>
      </c>
      <c r="R21" s="6">
        <f t="shared" si="3"/>
        <v>1.83125</v>
      </c>
      <c r="S21" s="6">
        <f t="shared" si="4"/>
        <v>1.6812499999999999</v>
      </c>
      <c r="X21" s="58">
        <v>17</v>
      </c>
      <c r="Y21" s="59">
        <f>INDEX($L$5:$L$84,INT(求节点(O$5:O$84,$N$5:$N$84,节奏总纲!D20)))</f>
        <v>102400</v>
      </c>
      <c r="Z21" s="59">
        <f>INDEX($L$5:$L$84,INT(求节点(P$5:P$84,$N$5:$N$84,节奏总纲!E20)))</f>
        <v>102400</v>
      </c>
      <c r="AA21" s="59">
        <f>INDEX($L$5:$L$84,INT(求节点(Q$5:Q$84,$N$5:$N$84,节奏总纲!F20)))</f>
        <v>90000</v>
      </c>
      <c r="AB21" s="59">
        <f>INDEX($L$5:$L$84,INT(求节点(R$5:R$84,$N$5:$N$84,节奏总纲!G20)))</f>
        <v>78400</v>
      </c>
      <c r="AC21" s="59">
        <f>INDEX($L$5:$L$84,INT(求节点(S$5:S$84,$N$5:$N$84,节奏总纲!H20)))</f>
        <v>48400</v>
      </c>
    </row>
    <row r="22" spans="9:29" x14ac:dyDescent="0.2">
      <c r="I22" s="6">
        <v>18</v>
      </c>
      <c r="J22" s="6">
        <f>城墙信息!L111</f>
        <v>26400</v>
      </c>
      <c r="K22" s="6">
        <f>SUM($J$5:J22)/60/60/24</f>
        <v>1.8368055555555556</v>
      </c>
      <c r="L22" s="6">
        <f t="shared" si="5"/>
        <v>129600</v>
      </c>
      <c r="N22" s="6">
        <v>18</v>
      </c>
      <c r="O22" s="6">
        <f t="shared" si="0"/>
        <v>2.5868055555555554</v>
      </c>
      <c r="P22" s="6">
        <f t="shared" si="1"/>
        <v>2.4368055555555559</v>
      </c>
      <c r="Q22" s="6">
        <f t="shared" si="2"/>
        <v>2.2868055555555555</v>
      </c>
      <c r="R22" s="6">
        <f t="shared" si="3"/>
        <v>2.1368055555555556</v>
      </c>
      <c r="S22" s="6">
        <f t="shared" si="4"/>
        <v>1.9868055555555557</v>
      </c>
      <c r="X22" s="58">
        <v>18</v>
      </c>
      <c r="Y22" s="59">
        <f>INDEX($L$5:$L$84,INT(求节点(O$5:O$84,$N$5:$N$84,节奏总纲!D21)))</f>
        <v>115600</v>
      </c>
      <c r="Z22" s="59">
        <f>INDEX($L$5:$L$84,INT(求节点(P$5:P$84,$N$5:$N$84,节奏总纲!E21)))</f>
        <v>115600</v>
      </c>
      <c r="AA22" s="59">
        <f>INDEX($L$5:$L$84,INT(求节点(Q$5:Q$84,$N$5:$N$84,节奏总纲!F21)))</f>
        <v>102400</v>
      </c>
      <c r="AB22" s="59">
        <f>INDEX($L$5:$L$84,INT(求节点(R$5:R$84,$N$5:$N$84,节奏总纲!G21)))</f>
        <v>78400</v>
      </c>
      <c r="AC22" s="59">
        <f>INDEX($L$5:$L$84,INT(求节点(S$5:S$84,$N$5:$N$84,节奏总纲!H21)))</f>
        <v>48400</v>
      </c>
    </row>
    <row r="23" spans="9:29" x14ac:dyDescent="0.2">
      <c r="I23" s="6">
        <v>19</v>
      </c>
      <c r="J23" s="6">
        <f>城墙信息!L112</f>
        <v>31200</v>
      </c>
      <c r="K23" s="6">
        <f>SUM($J$5:J23)/60/60/24</f>
        <v>2.1979166666666665</v>
      </c>
      <c r="L23" s="6">
        <f t="shared" si="5"/>
        <v>144400</v>
      </c>
      <c r="N23" s="6">
        <v>19</v>
      </c>
      <c r="O23" s="6">
        <f t="shared" si="0"/>
        <v>2.9479166666666665</v>
      </c>
      <c r="P23" s="6">
        <f t="shared" si="1"/>
        <v>2.7979166666666666</v>
      </c>
      <c r="Q23" s="6">
        <f t="shared" si="2"/>
        <v>2.6479166666666663</v>
      </c>
      <c r="R23" s="6">
        <f t="shared" si="3"/>
        <v>2.4979166666666668</v>
      </c>
      <c r="S23" s="6">
        <f t="shared" si="4"/>
        <v>2.3479166666666664</v>
      </c>
      <c r="X23" s="58">
        <v>19</v>
      </c>
      <c r="Y23" s="59">
        <f>INDEX($L$5:$L$84,INT(求节点(O$5:O$84,$N$5:$N$84,节奏总纲!D22)))</f>
        <v>129600</v>
      </c>
      <c r="Z23" s="59">
        <f>INDEX($L$5:$L$84,INT(求节点(P$5:P$84,$N$5:$N$84,节奏总纲!E22)))</f>
        <v>115600</v>
      </c>
      <c r="AA23" s="59">
        <f>INDEX($L$5:$L$84,INT(求节点(Q$5:Q$84,$N$5:$N$84,节奏总纲!F22)))</f>
        <v>102400</v>
      </c>
      <c r="AB23" s="59">
        <f>INDEX($L$5:$L$84,INT(求节点(R$5:R$84,$N$5:$N$84,节奏总纲!G22)))</f>
        <v>90000</v>
      </c>
      <c r="AC23" s="59">
        <f>INDEX($L$5:$L$84,INT(求节点(S$5:S$84,$N$5:$N$84,节奏总纲!H22)))</f>
        <v>57600</v>
      </c>
    </row>
    <row r="24" spans="9:29" x14ac:dyDescent="0.2">
      <c r="I24" s="6">
        <v>20</v>
      </c>
      <c r="J24" s="6">
        <f>城墙信息!L113</f>
        <v>36900</v>
      </c>
      <c r="K24" s="6">
        <f>SUM($J$5:J24)/60/60/24</f>
        <v>2.625</v>
      </c>
      <c r="L24" s="6">
        <f t="shared" si="5"/>
        <v>160000</v>
      </c>
      <c r="N24" s="6">
        <v>20</v>
      </c>
      <c r="O24" s="6">
        <f t="shared" si="0"/>
        <v>3.375</v>
      </c>
      <c r="P24" s="6">
        <f t="shared" si="1"/>
        <v>3.2250000000000001</v>
      </c>
      <c r="Q24" s="6">
        <f t="shared" si="2"/>
        <v>3.0750000000000002</v>
      </c>
      <c r="R24" s="6">
        <f t="shared" si="3"/>
        <v>2.9249999999999998</v>
      </c>
      <c r="S24" s="6">
        <f t="shared" si="4"/>
        <v>2.7749999999999999</v>
      </c>
      <c r="X24" s="58">
        <v>20</v>
      </c>
      <c r="Y24" s="59">
        <f>INDEX($L$5:$L$84,INT(求节点(O$5:O$84,$N$5:$N$84,节奏总纲!D23)))</f>
        <v>144400</v>
      </c>
      <c r="Z24" s="59">
        <f>INDEX($L$5:$L$84,INT(求节点(P$5:P$84,$N$5:$N$84,节奏总纲!E23)))</f>
        <v>129600</v>
      </c>
      <c r="AA24" s="59">
        <f>INDEX($L$5:$L$84,INT(求节点(Q$5:Q$84,$N$5:$N$84,节奏总纲!F23)))</f>
        <v>115600</v>
      </c>
      <c r="AB24" s="59">
        <f>INDEX($L$5:$L$84,INT(求节点(R$5:R$84,$N$5:$N$84,节奏总纲!G23)))</f>
        <v>102400</v>
      </c>
      <c r="AC24" s="59">
        <f>INDEX($L$5:$L$84,INT(求节点(S$5:S$84,$N$5:$N$84,节奏总纲!H23)))</f>
        <v>67600</v>
      </c>
    </row>
    <row r="25" spans="9:29" x14ac:dyDescent="0.2">
      <c r="I25" s="6">
        <v>21</v>
      </c>
      <c r="J25" s="6">
        <f>城墙信息!L114</f>
        <v>43500</v>
      </c>
      <c r="K25" s="6">
        <f>SUM($J$5:J25)/60/60/24</f>
        <v>3.1284722222222219</v>
      </c>
      <c r="L25" s="6">
        <f t="shared" si="5"/>
        <v>176400</v>
      </c>
      <c r="N25" s="6">
        <v>21</v>
      </c>
      <c r="O25" s="6">
        <f t="shared" si="0"/>
        <v>3.8784722222222219</v>
      </c>
      <c r="P25" s="6">
        <f t="shared" si="1"/>
        <v>3.728472222222222</v>
      </c>
      <c r="Q25" s="6">
        <f t="shared" si="2"/>
        <v>3.5784722222222216</v>
      </c>
      <c r="R25" s="6">
        <f t="shared" si="3"/>
        <v>3.4284722222222221</v>
      </c>
      <c r="S25" s="6">
        <f t="shared" si="4"/>
        <v>3.2784722222222218</v>
      </c>
      <c r="X25" s="58">
        <v>21</v>
      </c>
      <c r="Y25" s="59">
        <f>INDEX($L$5:$L$84,INT(求节点(O$5:O$84,$N$5:$N$84,节奏总纲!D24)))</f>
        <v>144400</v>
      </c>
      <c r="Z25" s="59">
        <f>INDEX($L$5:$L$84,INT(求节点(P$5:P$84,$N$5:$N$84,节奏总纲!E24)))</f>
        <v>144400</v>
      </c>
      <c r="AA25" s="59">
        <f>INDEX($L$5:$L$84,INT(求节点(Q$5:Q$84,$N$5:$N$84,节奏总纲!F24)))</f>
        <v>129600</v>
      </c>
      <c r="AB25" s="59">
        <f>INDEX($L$5:$L$84,INT(求节点(R$5:R$84,$N$5:$N$84,节奏总纲!G24)))</f>
        <v>102400</v>
      </c>
      <c r="AC25" s="59">
        <f>INDEX($L$5:$L$84,INT(求节点(S$5:S$84,$N$5:$N$84,节奏总纲!H24)))</f>
        <v>67600</v>
      </c>
    </row>
    <row r="26" spans="9:29" x14ac:dyDescent="0.2">
      <c r="I26" s="6">
        <v>22</v>
      </c>
      <c r="J26" s="6">
        <f>城墙信息!L115</f>
        <v>51300</v>
      </c>
      <c r="K26" s="6">
        <f>SUM($J$5:J26)/60/60/24</f>
        <v>3.7222222222222219</v>
      </c>
      <c r="L26" s="6">
        <f t="shared" si="5"/>
        <v>193600</v>
      </c>
      <c r="N26" s="6">
        <v>22</v>
      </c>
      <c r="O26" s="6">
        <f t="shared" si="0"/>
        <v>4.4722222222222214</v>
      </c>
      <c r="P26" s="6">
        <f t="shared" si="1"/>
        <v>4.322222222222222</v>
      </c>
      <c r="Q26" s="6">
        <f t="shared" si="2"/>
        <v>4.1722222222222216</v>
      </c>
      <c r="R26" s="6">
        <f t="shared" si="3"/>
        <v>4.0222222222222221</v>
      </c>
      <c r="S26" s="6">
        <f t="shared" si="4"/>
        <v>3.8722222222222218</v>
      </c>
      <c r="X26" s="58">
        <v>22</v>
      </c>
      <c r="Y26" s="59">
        <f>INDEX($L$5:$L$84,INT(求节点(O$5:O$84,$N$5:$N$84,节奏总纲!D25)))</f>
        <v>160000</v>
      </c>
      <c r="Z26" s="59">
        <f>INDEX($L$5:$L$84,INT(求节点(P$5:P$84,$N$5:$N$84,节奏总纲!E25)))</f>
        <v>144400</v>
      </c>
      <c r="AA26" s="59">
        <f>INDEX($L$5:$L$84,INT(求节点(Q$5:Q$84,$N$5:$N$84,节奏总纲!F25)))</f>
        <v>129600</v>
      </c>
      <c r="AB26" s="59">
        <f>INDEX($L$5:$L$84,INT(求节点(R$5:R$84,$N$5:$N$84,节奏总纲!G25)))</f>
        <v>115600</v>
      </c>
      <c r="AC26" s="59">
        <f>INDEX($L$5:$L$84,INT(求节点(S$5:S$84,$N$5:$N$84,节奏总纲!H25)))</f>
        <v>78400</v>
      </c>
    </row>
    <row r="27" spans="9:29" x14ac:dyDescent="0.2">
      <c r="I27" s="6">
        <v>23</v>
      </c>
      <c r="J27" s="6">
        <f>城墙信息!L116</f>
        <v>60300</v>
      </c>
      <c r="K27" s="6">
        <f>SUM($J$5:J27)/60/60/24</f>
        <v>4.4201388888888884</v>
      </c>
      <c r="L27" s="6">
        <f t="shared" si="5"/>
        <v>211600</v>
      </c>
      <c r="N27" s="6">
        <v>23</v>
      </c>
      <c r="O27" s="6">
        <f t="shared" si="0"/>
        <v>5.1701388888888884</v>
      </c>
      <c r="P27" s="6">
        <f t="shared" si="1"/>
        <v>5.0201388888888889</v>
      </c>
      <c r="Q27" s="6">
        <f t="shared" si="2"/>
        <v>4.8701388888888886</v>
      </c>
      <c r="R27" s="6">
        <f t="shared" si="3"/>
        <v>4.7201388888888882</v>
      </c>
      <c r="S27" s="6">
        <f t="shared" si="4"/>
        <v>4.5701388888888888</v>
      </c>
      <c r="X27" s="58">
        <v>23</v>
      </c>
      <c r="Y27" s="59">
        <f>INDEX($L$5:$L$84,INT(求节点(O$5:O$84,$N$5:$N$84,节奏总纲!D26)))</f>
        <v>176400</v>
      </c>
      <c r="Z27" s="59">
        <f>INDEX($L$5:$L$84,INT(求节点(P$5:P$84,$N$5:$N$84,节奏总纲!E26)))</f>
        <v>160000</v>
      </c>
      <c r="AA27" s="59">
        <f>INDEX($L$5:$L$84,INT(求节点(Q$5:Q$84,$N$5:$N$84,节奏总纲!F26)))</f>
        <v>144400</v>
      </c>
      <c r="AB27" s="59">
        <f>INDEX($L$5:$L$84,INT(求节点(R$5:R$84,$N$5:$N$84,节奏总纲!G26)))</f>
        <v>115600</v>
      </c>
      <c r="AC27" s="59">
        <f>INDEX($L$5:$L$84,INT(求节点(S$5:S$84,$N$5:$N$84,节奏总纲!H26)))</f>
        <v>78400</v>
      </c>
    </row>
    <row r="28" spans="9:29" x14ac:dyDescent="0.2">
      <c r="I28" s="6">
        <v>24</v>
      </c>
      <c r="J28" s="6">
        <f>城墙信息!L117</f>
        <v>70800</v>
      </c>
      <c r="K28" s="6">
        <f>SUM($J$5:J28)/60/60/24</f>
        <v>5.239583333333333</v>
      </c>
      <c r="L28" s="6">
        <f t="shared" si="5"/>
        <v>230400</v>
      </c>
      <c r="N28" s="6">
        <v>24</v>
      </c>
      <c r="O28" s="6">
        <f t="shared" si="0"/>
        <v>5.989583333333333</v>
      </c>
      <c r="P28" s="6">
        <f t="shared" si="1"/>
        <v>5.8395833333333336</v>
      </c>
      <c r="Q28" s="6">
        <f t="shared" si="2"/>
        <v>5.6895833333333332</v>
      </c>
      <c r="R28" s="6">
        <f t="shared" si="3"/>
        <v>5.5395833333333329</v>
      </c>
      <c r="S28" s="6">
        <f t="shared" si="4"/>
        <v>5.3895833333333334</v>
      </c>
      <c r="X28" s="58">
        <v>24</v>
      </c>
      <c r="Y28" s="59">
        <f>INDEX($L$5:$L$84,INT(求节点(O$5:O$84,$N$5:$N$84,节奏总纲!D27)))</f>
        <v>176400</v>
      </c>
      <c r="Z28" s="59">
        <f>INDEX($L$5:$L$84,INT(求节点(P$5:P$84,$N$5:$N$84,节奏总纲!E27)))</f>
        <v>160000</v>
      </c>
      <c r="AA28" s="59">
        <f>INDEX($L$5:$L$84,INT(求节点(Q$5:Q$84,$N$5:$N$84,节奏总纲!F27)))</f>
        <v>144400</v>
      </c>
      <c r="AB28" s="59">
        <f>INDEX($L$5:$L$84,INT(求节点(R$5:R$84,$N$5:$N$84,节奏总纲!G27)))</f>
        <v>129600</v>
      </c>
      <c r="AC28" s="59">
        <f>INDEX($L$5:$L$84,INT(求节点(S$5:S$84,$N$5:$N$84,节奏总纲!H27)))</f>
        <v>90000</v>
      </c>
    </row>
    <row r="29" spans="9:29" x14ac:dyDescent="0.2">
      <c r="I29" s="6">
        <v>25</v>
      </c>
      <c r="J29" s="6">
        <f>城墙信息!L118</f>
        <v>83100</v>
      </c>
      <c r="K29" s="6">
        <f>SUM($J$5:J29)/60/60/24</f>
        <v>6.2013888888888893</v>
      </c>
      <c r="L29" s="6">
        <f t="shared" si="5"/>
        <v>250000</v>
      </c>
      <c r="N29" s="6">
        <v>25</v>
      </c>
      <c r="O29" s="6">
        <f t="shared" si="0"/>
        <v>6.9513888888888893</v>
      </c>
      <c r="P29" s="6">
        <f t="shared" si="1"/>
        <v>6.8013888888888889</v>
      </c>
      <c r="Q29" s="6">
        <f t="shared" si="2"/>
        <v>6.6513888888888895</v>
      </c>
      <c r="R29" s="6">
        <f t="shared" si="3"/>
        <v>6.5013888888888891</v>
      </c>
      <c r="S29" s="6">
        <f t="shared" si="4"/>
        <v>6.3513888888888896</v>
      </c>
      <c r="X29" s="58">
        <v>25</v>
      </c>
      <c r="Y29" s="59">
        <f>INDEX($L$5:$L$84,INT(求节点(O$5:O$84,$N$5:$N$84,节奏总纲!D28)))</f>
        <v>193600</v>
      </c>
      <c r="Z29" s="59">
        <f>INDEX($L$5:$L$84,INT(求节点(P$5:P$84,$N$5:$N$84,节奏总纲!E28)))</f>
        <v>176400</v>
      </c>
      <c r="AA29" s="59">
        <f>INDEX($L$5:$L$84,INT(求节点(Q$5:Q$84,$N$5:$N$84,节奏总纲!F28)))</f>
        <v>160000</v>
      </c>
      <c r="AB29" s="59">
        <f>INDEX($L$5:$L$84,INT(求节点(R$5:R$84,$N$5:$N$84,节奏总纲!G28)))</f>
        <v>129600</v>
      </c>
      <c r="AC29" s="59">
        <f>INDEX($L$5:$L$84,INT(求节点(S$5:S$84,$N$5:$N$84,节奏总纲!H28)))</f>
        <v>90000</v>
      </c>
    </row>
    <row r="30" spans="9:29" x14ac:dyDescent="0.2">
      <c r="I30" s="6">
        <v>26</v>
      </c>
      <c r="J30" s="6">
        <f>城墙信息!L119</f>
        <v>97800</v>
      </c>
      <c r="K30" s="6">
        <f>SUM($J$5:J30)/60/60/24</f>
        <v>7.333333333333333</v>
      </c>
      <c r="L30" s="6">
        <f t="shared" si="5"/>
        <v>270400</v>
      </c>
      <c r="N30" s="6">
        <v>26</v>
      </c>
      <c r="O30" s="6">
        <f t="shared" si="0"/>
        <v>8.0833333333333321</v>
      </c>
      <c r="P30" s="6">
        <f t="shared" si="1"/>
        <v>7.9333333333333336</v>
      </c>
      <c r="Q30" s="6">
        <f t="shared" si="2"/>
        <v>7.7833333333333332</v>
      </c>
      <c r="R30" s="6">
        <f t="shared" si="3"/>
        <v>7.6333333333333329</v>
      </c>
      <c r="S30" s="6">
        <f t="shared" si="4"/>
        <v>7.4833333333333334</v>
      </c>
      <c r="X30" s="58">
        <v>26</v>
      </c>
      <c r="Y30" s="59">
        <f>INDEX($L$5:$L$84,INT(求节点(O$5:O$84,$N$5:$N$84,节奏总纲!D29)))</f>
        <v>193600</v>
      </c>
      <c r="Z30" s="59">
        <f>INDEX($L$5:$L$84,INT(求节点(P$5:P$84,$N$5:$N$84,节奏总纲!E29)))</f>
        <v>193600</v>
      </c>
      <c r="AA30" s="59">
        <f>INDEX($L$5:$L$84,INT(求节点(Q$5:Q$84,$N$5:$N$84,节奏总纲!F29)))</f>
        <v>176400</v>
      </c>
      <c r="AB30" s="59">
        <f>INDEX($L$5:$L$84,INT(求节点(R$5:R$84,$N$5:$N$84,节奏总纲!G29)))</f>
        <v>144400</v>
      </c>
      <c r="AC30" s="59">
        <f>INDEX($L$5:$L$84,INT(求节点(S$5:S$84,$N$5:$N$84,节奏总纲!H29)))</f>
        <v>102400</v>
      </c>
    </row>
    <row r="31" spans="9:29" x14ac:dyDescent="0.2">
      <c r="I31" s="6">
        <v>27</v>
      </c>
      <c r="J31" s="6">
        <f>城墙信息!L120</f>
        <v>114600</v>
      </c>
      <c r="K31" s="6">
        <f>SUM($J$5:J31)/60/60/24</f>
        <v>8.6597222222222232</v>
      </c>
      <c r="L31" s="6">
        <f t="shared" si="5"/>
        <v>291600</v>
      </c>
      <c r="N31" s="6">
        <v>27</v>
      </c>
      <c r="O31" s="6">
        <f t="shared" si="0"/>
        <v>9.4097222222222232</v>
      </c>
      <c r="P31" s="6">
        <f t="shared" si="1"/>
        <v>9.2597222222222229</v>
      </c>
      <c r="Q31" s="6">
        <f t="shared" si="2"/>
        <v>9.1097222222222225</v>
      </c>
      <c r="R31" s="6">
        <f t="shared" si="3"/>
        <v>8.9597222222222239</v>
      </c>
      <c r="S31" s="6">
        <f t="shared" si="4"/>
        <v>8.8097222222222236</v>
      </c>
      <c r="X31" s="58">
        <v>27</v>
      </c>
      <c r="Y31" s="59">
        <f>INDEX($L$5:$L$84,INT(求节点(O$5:O$84,$N$5:$N$84,节奏总纲!D30)))</f>
        <v>211600</v>
      </c>
      <c r="Z31" s="59">
        <f>INDEX($L$5:$L$84,INT(求节点(P$5:P$84,$N$5:$N$84,节奏总纲!E30)))</f>
        <v>193600</v>
      </c>
      <c r="AA31" s="59">
        <f>INDEX($L$5:$L$84,INT(求节点(Q$5:Q$84,$N$5:$N$84,节奏总纲!F30)))</f>
        <v>176400</v>
      </c>
      <c r="AB31" s="59">
        <f>INDEX($L$5:$L$84,INT(求节点(R$5:R$84,$N$5:$N$84,节奏总纲!G30)))</f>
        <v>144400</v>
      </c>
      <c r="AC31" s="59">
        <f>INDEX($L$5:$L$84,INT(求节点(S$5:S$84,$N$5:$N$84,节奏总纲!H30)))</f>
        <v>102400</v>
      </c>
    </row>
    <row r="32" spans="9:29" x14ac:dyDescent="0.2">
      <c r="I32" s="6">
        <v>28</v>
      </c>
      <c r="J32" s="6">
        <f>城墙信息!L121</f>
        <v>134400</v>
      </c>
      <c r="K32" s="6">
        <f>SUM($J$5:J32)/60/60/24</f>
        <v>10.215277777777777</v>
      </c>
      <c r="L32" s="6">
        <f t="shared" si="5"/>
        <v>313600</v>
      </c>
      <c r="N32" s="6">
        <v>28</v>
      </c>
      <c r="O32" s="6">
        <f t="shared" si="0"/>
        <v>10.965277777777777</v>
      </c>
      <c r="P32" s="6">
        <f t="shared" si="1"/>
        <v>10.815277777777776</v>
      </c>
      <c r="Q32" s="6">
        <f t="shared" si="2"/>
        <v>10.665277777777776</v>
      </c>
      <c r="R32" s="6">
        <f t="shared" si="3"/>
        <v>10.515277777777778</v>
      </c>
      <c r="S32" s="6">
        <f t="shared" si="4"/>
        <v>10.365277777777777</v>
      </c>
      <c r="X32" s="58">
        <v>28</v>
      </c>
      <c r="Y32" s="59">
        <f>INDEX($L$5:$L$84,INT(求节点(O$5:O$84,$N$5:$N$84,节奏总纲!D31)))</f>
        <v>211600</v>
      </c>
      <c r="Z32" s="59">
        <f>INDEX($L$5:$L$84,INT(求节点(P$5:P$84,$N$5:$N$84,节奏总纲!E31)))</f>
        <v>211600</v>
      </c>
      <c r="AA32" s="59">
        <f>INDEX($L$5:$L$84,INT(求节点(Q$5:Q$84,$N$5:$N$84,节奏总纲!F31)))</f>
        <v>193600</v>
      </c>
      <c r="AB32" s="59">
        <f>INDEX($L$5:$L$84,INT(求节点(R$5:R$84,$N$5:$N$84,节奏总纲!G31)))</f>
        <v>160000</v>
      </c>
      <c r="AC32" s="59">
        <f>INDEX($L$5:$L$84,INT(求节点(S$5:S$84,$N$5:$N$84,节奏总纲!H31)))</f>
        <v>115600</v>
      </c>
    </row>
    <row r="33" spans="9:29" x14ac:dyDescent="0.2">
      <c r="I33" s="6">
        <v>29</v>
      </c>
      <c r="J33" s="6">
        <f>城墙信息!L122</f>
        <v>157500</v>
      </c>
      <c r="K33" s="6">
        <f>SUM($J$5:J33)/60/60/24</f>
        <v>12.038194444444445</v>
      </c>
      <c r="L33" s="6">
        <f t="shared" si="5"/>
        <v>336400</v>
      </c>
      <c r="N33" s="6">
        <v>29</v>
      </c>
      <c r="O33" s="6">
        <f t="shared" si="0"/>
        <v>12.788194444444445</v>
      </c>
      <c r="P33" s="6">
        <f t="shared" si="1"/>
        <v>12.638194444444444</v>
      </c>
      <c r="Q33" s="6">
        <f t="shared" si="2"/>
        <v>12.488194444444444</v>
      </c>
      <c r="R33" s="6">
        <f t="shared" si="3"/>
        <v>12.338194444444445</v>
      </c>
      <c r="S33" s="6">
        <f t="shared" si="4"/>
        <v>12.188194444444445</v>
      </c>
      <c r="X33" s="58">
        <v>29</v>
      </c>
      <c r="Y33" s="59">
        <f>INDEX($L$5:$L$84,INT(求节点(O$5:O$84,$N$5:$N$84,节奏总纲!D32)))</f>
        <v>230400</v>
      </c>
      <c r="Z33" s="59">
        <f>INDEX($L$5:$L$84,INT(求节点(P$5:P$84,$N$5:$N$84,节奏总纲!E32)))</f>
        <v>211600</v>
      </c>
      <c r="AA33" s="59">
        <f>INDEX($L$5:$L$84,INT(求节点(Q$5:Q$84,$N$5:$N$84,节奏总纲!F32)))</f>
        <v>193600</v>
      </c>
      <c r="AB33" s="59">
        <f>INDEX($L$5:$L$84,INT(求节点(R$5:R$84,$N$5:$N$84,节奏总纲!G32)))</f>
        <v>176400</v>
      </c>
      <c r="AC33" s="59">
        <f>INDEX($L$5:$L$84,INT(求节点(S$5:S$84,$N$5:$N$84,节奏总纲!H32)))</f>
        <v>115600</v>
      </c>
    </row>
    <row r="34" spans="9:29" x14ac:dyDescent="0.2">
      <c r="I34" s="6">
        <v>30</v>
      </c>
      <c r="J34" s="6">
        <f>城墙信息!L123</f>
        <v>184800</v>
      </c>
      <c r="K34" s="6">
        <f>SUM($J$5:J34)/60/60/24</f>
        <v>14.177083333333334</v>
      </c>
      <c r="L34" s="6">
        <f t="shared" si="5"/>
        <v>360000</v>
      </c>
      <c r="N34" s="6">
        <v>30</v>
      </c>
      <c r="O34" s="6">
        <f t="shared" si="0"/>
        <v>14.927083333333334</v>
      </c>
      <c r="P34" s="6">
        <f t="shared" si="1"/>
        <v>14.777083333333334</v>
      </c>
      <c r="Q34" s="6">
        <f t="shared" si="2"/>
        <v>14.627083333333333</v>
      </c>
      <c r="R34" s="6">
        <f t="shared" si="3"/>
        <v>14.477083333333335</v>
      </c>
      <c r="S34" s="6">
        <f t="shared" si="4"/>
        <v>14.327083333333334</v>
      </c>
      <c r="X34" s="58">
        <v>30</v>
      </c>
      <c r="Y34" s="59">
        <f>INDEX($L$5:$L$84,INT(求节点(O$5:O$84,$N$5:$N$84,节奏总纲!D33)))</f>
        <v>250000</v>
      </c>
      <c r="Z34" s="59">
        <f>INDEX($L$5:$L$84,INT(求节点(P$5:P$84,$N$5:$N$84,节奏总纲!E33)))</f>
        <v>230400</v>
      </c>
      <c r="AA34" s="59">
        <f>INDEX($L$5:$L$84,INT(求节点(Q$5:Q$84,$N$5:$N$84,节奏总纲!F33)))</f>
        <v>211600</v>
      </c>
      <c r="AB34" s="59">
        <f>INDEX($L$5:$L$84,INT(求节点(R$5:R$84,$N$5:$N$84,节奏总纲!G33)))</f>
        <v>176400</v>
      </c>
      <c r="AC34" s="59">
        <f>INDEX($L$5:$L$84,INT(求节点(S$5:S$84,$N$5:$N$84,节奏总纲!H33)))</f>
        <v>129600</v>
      </c>
    </row>
    <row r="35" spans="9:29" x14ac:dyDescent="0.2">
      <c r="I35" s="6">
        <v>31</v>
      </c>
      <c r="J35" s="6">
        <f>城墙信息!L124</f>
        <v>216300</v>
      </c>
      <c r="K35" s="6">
        <f>SUM($J$5:J35)/60/60/24</f>
        <v>16.680555555555554</v>
      </c>
      <c r="L35" s="6">
        <f t="shared" si="5"/>
        <v>384400</v>
      </c>
      <c r="N35" s="6">
        <v>31</v>
      </c>
      <c r="O35" s="6">
        <f t="shared" si="0"/>
        <v>17.430555555555554</v>
      </c>
      <c r="P35" s="6">
        <f t="shared" si="1"/>
        <v>17.280555555555555</v>
      </c>
      <c r="Q35" s="6">
        <f t="shared" si="2"/>
        <v>17.130555555555553</v>
      </c>
      <c r="R35" s="6">
        <f t="shared" si="3"/>
        <v>16.980555555555554</v>
      </c>
      <c r="S35" s="6">
        <f t="shared" si="4"/>
        <v>16.830555555555552</v>
      </c>
      <c r="X35" s="58">
        <v>31</v>
      </c>
      <c r="Y35" s="59">
        <f>INDEX($L$5:$L$84,INT(求节点(O$5:O$84,$N$5:$N$84,节奏总纲!D34)))</f>
        <v>250000</v>
      </c>
      <c r="Z35" s="59">
        <f>INDEX($L$5:$L$84,INT(求节点(P$5:P$84,$N$5:$N$84,节奏总纲!E34)))</f>
        <v>230400</v>
      </c>
      <c r="AA35" s="59">
        <f>INDEX($L$5:$L$84,INT(求节点(Q$5:Q$84,$N$5:$N$84,节奏总纲!F34)))</f>
        <v>211600</v>
      </c>
      <c r="AB35" s="59">
        <f>INDEX($L$5:$L$84,INT(求节点(R$5:R$84,$N$5:$N$84,节奏总纲!G34)))</f>
        <v>193600</v>
      </c>
      <c r="AC35" s="59">
        <f>INDEX($L$5:$L$84,INT(求节点(S$5:S$84,$N$5:$N$84,节奏总纲!H34)))</f>
        <v>129600</v>
      </c>
    </row>
    <row r="36" spans="9:29" x14ac:dyDescent="0.2">
      <c r="I36" s="6">
        <v>32</v>
      </c>
      <c r="J36" s="6">
        <f>城墙信息!L125</f>
        <v>253200</v>
      </c>
      <c r="K36" s="6">
        <f>SUM($J$5:J36)/60/60/24</f>
        <v>19.611111111111111</v>
      </c>
      <c r="L36" s="6">
        <f t="shared" si="5"/>
        <v>409600</v>
      </c>
      <c r="N36" s="6">
        <v>32</v>
      </c>
      <c r="O36" s="6">
        <f t="shared" si="0"/>
        <v>20.361111111111111</v>
      </c>
      <c r="P36" s="6">
        <f t="shared" si="1"/>
        <v>20.211111111111112</v>
      </c>
      <c r="Q36" s="6">
        <f t="shared" si="2"/>
        <v>20.06111111111111</v>
      </c>
      <c r="R36" s="6">
        <f t="shared" si="3"/>
        <v>19.911111111111111</v>
      </c>
      <c r="S36" s="6">
        <f t="shared" si="4"/>
        <v>19.761111111111109</v>
      </c>
      <c r="X36" s="58">
        <v>32</v>
      </c>
      <c r="Y36" s="59">
        <f>INDEX($L$5:$L$84,INT(求节点(O$5:O$84,$N$5:$N$84,节奏总纲!D35)))</f>
        <v>270400</v>
      </c>
      <c r="Z36" s="59">
        <f>INDEX($L$5:$L$84,INT(求节点(P$5:P$84,$N$5:$N$84,节奏总纲!E35)))</f>
        <v>250000</v>
      </c>
      <c r="AA36" s="59">
        <f>INDEX($L$5:$L$84,INT(求节点(Q$5:Q$84,$N$5:$N$84,节奏总纲!F35)))</f>
        <v>230400</v>
      </c>
      <c r="AB36" s="59">
        <f>INDEX($L$5:$L$84,INT(求节点(R$5:R$84,$N$5:$N$84,节奏总纲!G35)))</f>
        <v>193600</v>
      </c>
      <c r="AC36" s="59">
        <f>INDEX($L$5:$L$84,INT(求节点(S$5:S$84,$N$5:$N$84,节奏总纲!H35)))</f>
        <v>144400</v>
      </c>
    </row>
    <row r="37" spans="9:29" x14ac:dyDescent="0.2">
      <c r="I37" s="6">
        <v>33</v>
      </c>
      <c r="J37" s="6">
        <f>城墙信息!L126</f>
        <v>296400</v>
      </c>
      <c r="K37" s="6">
        <f>SUM($J$5:J37)/60/60/24</f>
        <v>23.041666666666668</v>
      </c>
      <c r="L37" s="6">
        <f t="shared" si="5"/>
        <v>435600</v>
      </c>
      <c r="N37" s="6">
        <v>33</v>
      </c>
      <c r="O37" s="6">
        <f t="shared" ref="O37:O53" si="6">$K37+B$10</f>
        <v>23.791666666666668</v>
      </c>
      <c r="P37" s="6">
        <f t="shared" ref="P37:P53" si="7">$K37+C$10</f>
        <v>23.641666666666669</v>
      </c>
      <c r="Q37" s="6">
        <f t="shared" ref="Q37:Q53" si="8">$K37+D$10</f>
        <v>23.491666666666667</v>
      </c>
      <c r="R37" s="6">
        <f t="shared" ref="R37:R53" si="9">$K37+E$10</f>
        <v>23.341666666666669</v>
      </c>
      <c r="S37" s="6">
        <f t="shared" ref="S37:S53" si="10">$K37+F$10</f>
        <v>23.191666666666666</v>
      </c>
      <c r="X37" s="58">
        <v>33</v>
      </c>
      <c r="Y37" s="59">
        <f>INDEX($L$5:$L$84,INT(求节点(O$5:O$84,$N$5:$N$84,节奏总纲!D36)))</f>
        <v>270400</v>
      </c>
      <c r="Z37" s="59">
        <f>INDEX($L$5:$L$84,INT(求节点(P$5:P$84,$N$5:$N$84,节奏总纲!E36)))</f>
        <v>250000</v>
      </c>
      <c r="AA37" s="59">
        <f>INDEX($L$5:$L$84,INT(求节点(Q$5:Q$84,$N$5:$N$84,节奏总纲!F36)))</f>
        <v>230400</v>
      </c>
      <c r="AB37" s="59">
        <f>INDEX($L$5:$L$84,INT(求节点(R$5:R$84,$N$5:$N$84,节奏总纲!G36)))</f>
        <v>211600</v>
      </c>
      <c r="AC37" s="59">
        <f>INDEX($L$5:$L$84,INT(求节点(S$5:S$84,$N$5:$N$84,节奏总纲!H36)))</f>
        <v>144400</v>
      </c>
    </row>
    <row r="38" spans="9:29" x14ac:dyDescent="0.2">
      <c r="I38" s="6">
        <v>34</v>
      </c>
      <c r="J38" s="6">
        <f>城墙信息!L127</f>
        <v>346800</v>
      </c>
      <c r="K38" s="6">
        <f>SUM($J$5:J38)/60/60/24</f>
        <v>27.055555555555557</v>
      </c>
      <c r="L38" s="6">
        <f t="shared" si="5"/>
        <v>462400</v>
      </c>
      <c r="N38" s="6">
        <v>34</v>
      </c>
      <c r="O38" s="6">
        <f t="shared" si="6"/>
        <v>27.805555555555557</v>
      </c>
      <c r="P38" s="6">
        <f t="shared" si="7"/>
        <v>27.655555555555559</v>
      </c>
      <c r="Q38" s="6">
        <f t="shared" si="8"/>
        <v>27.505555555555556</v>
      </c>
      <c r="R38" s="6">
        <f t="shared" si="9"/>
        <v>27.355555555555558</v>
      </c>
      <c r="S38" s="6">
        <f t="shared" si="10"/>
        <v>27.205555555555556</v>
      </c>
      <c r="X38" s="58">
        <v>34</v>
      </c>
      <c r="Y38" s="59">
        <f>INDEX($L$5:$L$84,INT(求节点(O$5:O$84,$N$5:$N$84,节奏总纲!D37)))</f>
        <v>291600</v>
      </c>
      <c r="Z38" s="59">
        <f>INDEX($L$5:$L$84,INT(求节点(P$5:P$84,$N$5:$N$84,节奏总纲!E37)))</f>
        <v>270400</v>
      </c>
      <c r="AA38" s="59">
        <f>INDEX($L$5:$L$84,INT(求节点(Q$5:Q$84,$N$5:$N$84,节奏总纲!F37)))</f>
        <v>250000</v>
      </c>
      <c r="AB38" s="59">
        <f>INDEX($L$5:$L$84,INT(求节点(R$5:R$84,$N$5:$N$84,节奏总纲!G37)))</f>
        <v>211600</v>
      </c>
      <c r="AC38" s="59">
        <f>INDEX($L$5:$L$84,INT(求节点(S$5:S$84,$N$5:$N$84,节奏总纲!H37)))</f>
        <v>160000</v>
      </c>
    </row>
    <row r="39" spans="9:29" x14ac:dyDescent="0.2">
      <c r="I39" s="6">
        <v>35</v>
      </c>
      <c r="J39" s="6">
        <f>城墙信息!L128</f>
        <v>405600</v>
      </c>
      <c r="K39" s="6">
        <f>SUM($J$5:J39)/60/60/24</f>
        <v>31.75</v>
      </c>
      <c r="L39" s="6">
        <f t="shared" si="5"/>
        <v>490000</v>
      </c>
      <c r="N39" s="6">
        <v>35</v>
      </c>
      <c r="O39" s="6">
        <f t="shared" si="6"/>
        <v>32.5</v>
      </c>
      <c r="P39" s="6">
        <f t="shared" si="7"/>
        <v>32.35</v>
      </c>
      <c r="Q39" s="6">
        <f t="shared" si="8"/>
        <v>32.200000000000003</v>
      </c>
      <c r="R39" s="6">
        <f t="shared" si="9"/>
        <v>32.049999999999997</v>
      </c>
      <c r="S39" s="6">
        <f t="shared" si="10"/>
        <v>31.9</v>
      </c>
      <c r="X39" s="58">
        <v>35</v>
      </c>
      <c r="Y39" s="59">
        <f>INDEX($L$5:$L$84,INT(求节点(O$5:O$84,$N$5:$N$84,节奏总纲!D38)))</f>
        <v>291600</v>
      </c>
      <c r="Z39" s="59">
        <f>INDEX($L$5:$L$84,INT(求节点(P$5:P$84,$N$5:$N$84,节奏总纲!E38)))</f>
        <v>270400</v>
      </c>
      <c r="AA39" s="59">
        <f>INDEX($L$5:$L$84,INT(求节点(Q$5:Q$84,$N$5:$N$84,节奏总纲!F38)))</f>
        <v>250000</v>
      </c>
      <c r="AB39" s="59">
        <f>INDEX($L$5:$L$84,INT(求节点(R$5:R$84,$N$5:$N$84,节奏总纲!G38)))</f>
        <v>230400</v>
      </c>
      <c r="AC39" s="59">
        <f>INDEX($L$5:$L$84,INT(求节点(S$5:S$84,$N$5:$N$84,节奏总纲!H38)))</f>
        <v>160000</v>
      </c>
    </row>
    <row r="40" spans="9:29" x14ac:dyDescent="0.2">
      <c r="I40" s="6">
        <v>36</v>
      </c>
      <c r="J40" s="6">
        <f>城墙信息!L129</f>
        <v>442800</v>
      </c>
      <c r="K40" s="6">
        <f>SUM($J$5:J40)/60/60/24</f>
        <v>36.875</v>
      </c>
      <c r="L40" s="6">
        <f t="shared" si="5"/>
        <v>518400</v>
      </c>
      <c r="N40" s="6">
        <v>36</v>
      </c>
      <c r="O40" s="6">
        <f t="shared" si="6"/>
        <v>37.625</v>
      </c>
      <c r="P40" s="6">
        <f t="shared" si="7"/>
        <v>37.475000000000001</v>
      </c>
      <c r="Q40" s="6">
        <f t="shared" si="8"/>
        <v>37.325000000000003</v>
      </c>
      <c r="R40" s="6">
        <f t="shared" si="9"/>
        <v>37.174999999999997</v>
      </c>
      <c r="S40" s="6">
        <f t="shared" si="10"/>
        <v>37.024999999999999</v>
      </c>
      <c r="X40" s="58">
        <v>36</v>
      </c>
      <c r="Y40" s="59">
        <f>INDEX($L$5:$L$84,INT(求节点(O$5:O$84,$N$5:$N$84,节奏总纲!D39)))</f>
        <v>313600</v>
      </c>
      <c r="Z40" s="59">
        <f>INDEX($L$5:$L$84,INT(求节点(P$5:P$84,$N$5:$N$84,节奏总纲!E39)))</f>
        <v>291600</v>
      </c>
      <c r="AA40" s="59">
        <f>INDEX($L$5:$L$84,INT(求节点(Q$5:Q$84,$N$5:$N$84,节奏总纲!F39)))</f>
        <v>270400</v>
      </c>
      <c r="AB40" s="59">
        <f>INDEX($L$5:$L$84,INT(求节点(R$5:R$84,$N$5:$N$84,节奏总纲!G39)))</f>
        <v>230400</v>
      </c>
      <c r="AC40" s="59">
        <f>INDEX($L$5:$L$84,INT(求节点(S$5:S$84,$N$5:$N$84,节奏总纲!H39)))</f>
        <v>176400</v>
      </c>
    </row>
    <row r="41" spans="9:29" x14ac:dyDescent="0.2">
      <c r="I41" s="6">
        <v>37</v>
      </c>
      <c r="J41" s="6">
        <f>城墙信息!L130</f>
        <v>513300</v>
      </c>
      <c r="K41" s="6">
        <f>SUM($J$5:J41)/60/60/24</f>
        <v>42.815972222222221</v>
      </c>
      <c r="L41" s="6">
        <f t="shared" si="5"/>
        <v>547600</v>
      </c>
      <c r="N41" s="6">
        <v>37</v>
      </c>
      <c r="O41" s="6">
        <f t="shared" si="6"/>
        <v>43.565972222222221</v>
      </c>
      <c r="P41" s="6">
        <f t="shared" si="7"/>
        <v>43.415972222222223</v>
      </c>
      <c r="Q41" s="6">
        <f t="shared" si="8"/>
        <v>43.265972222222224</v>
      </c>
      <c r="R41" s="6">
        <f t="shared" si="9"/>
        <v>43.115972222222219</v>
      </c>
      <c r="S41" s="6">
        <f t="shared" si="10"/>
        <v>42.96597222222222</v>
      </c>
      <c r="X41" s="58">
        <v>37</v>
      </c>
      <c r="Y41" s="59">
        <f>INDEX($L$5:$L$84,INT(求节点(O$5:O$84,$N$5:$N$84,节奏总纲!D40)))</f>
        <v>313600</v>
      </c>
      <c r="Z41" s="59">
        <f>INDEX($L$5:$L$84,INT(求节点(P$5:P$84,$N$5:$N$84,节奏总纲!E40)))</f>
        <v>291600</v>
      </c>
      <c r="AA41" s="59">
        <f>INDEX($L$5:$L$84,INT(求节点(Q$5:Q$84,$N$5:$N$84,节奏总纲!F40)))</f>
        <v>270400</v>
      </c>
      <c r="AB41" s="59">
        <f>INDEX($L$5:$L$84,INT(求节点(R$5:R$84,$N$5:$N$84,节奏总纲!G40)))</f>
        <v>230400</v>
      </c>
      <c r="AC41" s="59">
        <f>INDEX($L$5:$L$84,INT(求节点(S$5:S$84,$N$5:$N$84,节奏总纲!H40)))</f>
        <v>176400</v>
      </c>
    </row>
    <row r="42" spans="9:29" x14ac:dyDescent="0.2">
      <c r="I42" s="6">
        <v>38</v>
      </c>
      <c r="J42" s="6">
        <f>城墙信息!L131</f>
        <v>594900</v>
      </c>
      <c r="K42" s="6">
        <f>SUM($J$5:J42)/60/60/24</f>
        <v>49.701388888888886</v>
      </c>
      <c r="L42" s="6">
        <f t="shared" si="5"/>
        <v>577600</v>
      </c>
      <c r="N42" s="6">
        <v>38</v>
      </c>
      <c r="O42" s="6">
        <f t="shared" si="6"/>
        <v>50.451388888888886</v>
      </c>
      <c r="P42" s="6">
        <f t="shared" si="7"/>
        <v>50.301388888888887</v>
      </c>
      <c r="Q42" s="6">
        <f t="shared" si="8"/>
        <v>50.151388888888889</v>
      </c>
      <c r="R42" s="6">
        <f t="shared" si="9"/>
        <v>50.001388888888883</v>
      </c>
      <c r="S42" s="6">
        <f t="shared" si="10"/>
        <v>49.851388888888884</v>
      </c>
      <c r="X42" s="58">
        <v>38</v>
      </c>
      <c r="Y42" s="59">
        <f>INDEX($L$5:$L$84,INT(求节点(O$5:O$84,$N$5:$N$84,节奏总纲!D41)))</f>
        <v>336400</v>
      </c>
      <c r="Z42" s="59">
        <f>INDEX($L$5:$L$84,INT(求节点(P$5:P$84,$N$5:$N$84,节奏总纲!E41)))</f>
        <v>313600</v>
      </c>
      <c r="AA42" s="59">
        <f>INDEX($L$5:$L$84,INT(求节点(Q$5:Q$84,$N$5:$N$84,节奏总纲!F41)))</f>
        <v>291600</v>
      </c>
      <c r="AB42" s="59">
        <f>INDEX($L$5:$L$84,INT(求节点(R$5:R$84,$N$5:$N$84,节奏总纲!G41)))</f>
        <v>250000</v>
      </c>
      <c r="AC42" s="59">
        <f>INDEX($L$5:$L$84,INT(求节点(S$5:S$84,$N$5:$N$84,节奏总纲!H41)))</f>
        <v>176400</v>
      </c>
    </row>
    <row r="43" spans="9:29" x14ac:dyDescent="0.2">
      <c r="I43" s="6">
        <v>39</v>
      </c>
      <c r="J43" s="6">
        <f>城墙信息!L132</f>
        <v>689700</v>
      </c>
      <c r="K43" s="6">
        <f>SUM($J$5:J43)/60/60/24</f>
        <v>57.684027777777779</v>
      </c>
      <c r="L43" s="6">
        <f t="shared" si="5"/>
        <v>608400</v>
      </c>
      <c r="N43" s="6">
        <v>39</v>
      </c>
      <c r="O43" s="6">
        <f t="shared" si="6"/>
        <v>58.434027777777779</v>
      </c>
      <c r="P43" s="6">
        <f t="shared" si="7"/>
        <v>58.28402777777778</v>
      </c>
      <c r="Q43" s="6">
        <f t="shared" si="8"/>
        <v>58.134027777777781</v>
      </c>
      <c r="R43" s="6">
        <f t="shared" si="9"/>
        <v>57.984027777777776</v>
      </c>
      <c r="S43" s="6">
        <f t="shared" si="10"/>
        <v>57.834027777777777</v>
      </c>
      <c r="X43" s="58">
        <v>39</v>
      </c>
      <c r="Y43" s="59">
        <f>INDEX($L$5:$L$84,INT(求节点(O$5:O$84,$N$5:$N$84,节奏总纲!D42)))</f>
        <v>336400</v>
      </c>
      <c r="Z43" s="59">
        <f>INDEX($L$5:$L$84,INT(求节点(P$5:P$84,$N$5:$N$84,节奏总纲!E42)))</f>
        <v>313600</v>
      </c>
      <c r="AA43" s="59">
        <f>INDEX($L$5:$L$84,INT(求节点(Q$5:Q$84,$N$5:$N$84,节奏总纲!F42)))</f>
        <v>291600</v>
      </c>
      <c r="AB43" s="59">
        <f>INDEX($L$5:$L$84,INT(求节点(R$5:R$84,$N$5:$N$84,节奏总纲!G42)))</f>
        <v>250000</v>
      </c>
      <c r="AC43" s="59">
        <f>INDEX($L$5:$L$84,INT(求节点(S$5:S$84,$N$5:$N$84,节奏总纲!H42)))</f>
        <v>193600</v>
      </c>
    </row>
    <row r="44" spans="9:29" x14ac:dyDescent="0.2">
      <c r="I44" s="6">
        <v>40</v>
      </c>
      <c r="J44" s="6">
        <f>城墙信息!L133</f>
        <v>799500</v>
      </c>
      <c r="K44" s="6">
        <f>SUM($J$5:J44)/60/60/24</f>
        <v>66.9375</v>
      </c>
      <c r="L44" s="6">
        <f t="shared" si="5"/>
        <v>640000</v>
      </c>
      <c r="N44" s="6">
        <v>40</v>
      </c>
      <c r="O44" s="6">
        <f t="shared" si="6"/>
        <v>67.6875</v>
      </c>
      <c r="P44" s="6">
        <f t="shared" si="7"/>
        <v>67.537499999999994</v>
      </c>
      <c r="Q44" s="6">
        <f t="shared" si="8"/>
        <v>67.387500000000003</v>
      </c>
      <c r="R44" s="6">
        <f t="shared" si="9"/>
        <v>67.237499999999997</v>
      </c>
      <c r="S44" s="6">
        <f t="shared" si="10"/>
        <v>67.087500000000006</v>
      </c>
      <c r="X44" s="58">
        <v>40</v>
      </c>
      <c r="Y44" s="59">
        <f>INDEX($L$5:$L$84,INT(求节点(O$5:O$84,$N$5:$N$84,节奏总纲!D43)))</f>
        <v>360000</v>
      </c>
      <c r="Z44" s="59">
        <f>INDEX($L$5:$L$84,INT(求节点(P$5:P$84,$N$5:$N$84,节奏总纲!E43)))</f>
        <v>336400</v>
      </c>
      <c r="AA44" s="59">
        <f>INDEX($L$5:$L$84,INT(求节点(Q$5:Q$84,$N$5:$N$84,节奏总纲!F43)))</f>
        <v>313600</v>
      </c>
      <c r="AB44" s="59">
        <f>INDEX($L$5:$L$84,INT(求节点(R$5:R$84,$N$5:$N$84,节奏总纲!G43)))</f>
        <v>270400</v>
      </c>
      <c r="AC44" s="59">
        <f>INDEX($L$5:$L$84,INT(求节点(S$5:S$84,$N$5:$N$84,节奏总纲!H43)))</f>
        <v>193600</v>
      </c>
    </row>
    <row r="45" spans="9:29" x14ac:dyDescent="0.2">
      <c r="I45" s="6">
        <v>41</v>
      </c>
      <c r="J45" s="6">
        <f>城墙信息!L134</f>
        <v>926700</v>
      </c>
      <c r="K45" s="6">
        <f>SUM($J$5:J45)/60/60/24</f>
        <v>77.663194444444443</v>
      </c>
      <c r="L45" s="6">
        <f t="shared" si="5"/>
        <v>672400</v>
      </c>
      <c r="N45" s="6">
        <v>41</v>
      </c>
      <c r="O45" s="6">
        <f t="shared" si="6"/>
        <v>78.413194444444443</v>
      </c>
      <c r="P45" s="6">
        <f t="shared" si="7"/>
        <v>78.263194444444437</v>
      </c>
      <c r="Q45" s="6">
        <f t="shared" si="8"/>
        <v>78.113194444444446</v>
      </c>
      <c r="R45" s="6">
        <f t="shared" si="9"/>
        <v>77.96319444444444</v>
      </c>
      <c r="S45" s="6">
        <f t="shared" si="10"/>
        <v>77.813194444444449</v>
      </c>
      <c r="X45" s="58">
        <v>41</v>
      </c>
      <c r="Y45" s="59">
        <f>INDEX($L$5:$L$84,INT(求节点(O$5:O$84,$N$5:$N$84,节奏总纲!D44)))</f>
        <v>360000</v>
      </c>
      <c r="Z45" s="59">
        <f>INDEX($L$5:$L$84,INT(求节点(P$5:P$84,$N$5:$N$84,节奏总纲!E44)))</f>
        <v>336400</v>
      </c>
      <c r="AA45" s="59">
        <f>INDEX($L$5:$L$84,INT(求节点(Q$5:Q$84,$N$5:$N$84,节奏总纲!F44)))</f>
        <v>313600</v>
      </c>
      <c r="AB45" s="59">
        <f>INDEX($L$5:$L$84,INT(求节点(R$5:R$84,$N$5:$N$84,节奏总纲!G44)))</f>
        <v>270400</v>
      </c>
      <c r="AC45" s="59">
        <f>INDEX($L$5:$L$84,INT(求节点(S$5:S$84,$N$5:$N$84,节奏总纲!H44)))</f>
        <v>211600</v>
      </c>
    </row>
    <row r="46" spans="9:29" x14ac:dyDescent="0.2">
      <c r="I46" s="6">
        <v>42</v>
      </c>
      <c r="J46" s="6">
        <f>城墙信息!L135</f>
        <v>1074000</v>
      </c>
      <c r="K46" s="6">
        <f>SUM($J$5:J46)/60/60/24</f>
        <v>90.09375</v>
      </c>
      <c r="L46" s="6">
        <f t="shared" si="5"/>
        <v>705600</v>
      </c>
      <c r="N46" s="6">
        <v>42</v>
      </c>
      <c r="O46" s="6">
        <f t="shared" si="6"/>
        <v>90.84375</v>
      </c>
      <c r="P46" s="6">
        <f t="shared" si="7"/>
        <v>90.693749999999994</v>
      </c>
      <c r="Q46" s="6">
        <f t="shared" si="8"/>
        <v>90.543750000000003</v>
      </c>
      <c r="R46" s="6">
        <f t="shared" si="9"/>
        <v>90.393749999999997</v>
      </c>
      <c r="S46" s="6">
        <f t="shared" si="10"/>
        <v>90.243750000000006</v>
      </c>
      <c r="X46" s="58">
        <v>42</v>
      </c>
      <c r="Y46" s="59">
        <f>INDEX($L$5:$L$84,INT(求节点(O$5:O$84,$N$5:$N$84,节奏总纲!D45)))</f>
        <v>360000</v>
      </c>
      <c r="Z46" s="59">
        <f>INDEX($L$5:$L$84,INT(求节点(P$5:P$84,$N$5:$N$84,节奏总纲!E45)))</f>
        <v>360000</v>
      </c>
      <c r="AA46" s="59">
        <f>INDEX($L$5:$L$84,INT(求节点(Q$5:Q$84,$N$5:$N$84,节奏总纲!F45)))</f>
        <v>336400</v>
      </c>
      <c r="AB46" s="59">
        <f>INDEX($L$5:$L$84,INT(求节点(R$5:R$84,$N$5:$N$84,节奏总纲!G45)))</f>
        <v>291600</v>
      </c>
      <c r="AC46" s="59">
        <f>INDEX($L$5:$L$84,INT(求节点(S$5:S$84,$N$5:$N$84,节奏总纲!H45)))</f>
        <v>211600</v>
      </c>
    </row>
    <row r="47" spans="9:29" x14ac:dyDescent="0.2">
      <c r="I47" s="6">
        <v>43</v>
      </c>
      <c r="J47" s="6">
        <f>城墙信息!L136</f>
        <v>1244400</v>
      </c>
      <c r="K47" s="6">
        <f>SUM($J$5:J47)/60/60/24</f>
        <v>104.49652777777777</v>
      </c>
      <c r="L47" s="6">
        <f t="shared" si="5"/>
        <v>739600</v>
      </c>
      <c r="N47" s="6">
        <v>43</v>
      </c>
      <c r="O47" s="6">
        <f t="shared" si="6"/>
        <v>105.24652777777777</v>
      </c>
      <c r="P47" s="6">
        <f t="shared" si="7"/>
        <v>105.09652777777777</v>
      </c>
      <c r="Q47" s="6">
        <f t="shared" si="8"/>
        <v>104.94652777777777</v>
      </c>
      <c r="R47" s="6">
        <f t="shared" si="9"/>
        <v>104.79652777777777</v>
      </c>
      <c r="S47" s="6">
        <f t="shared" si="10"/>
        <v>104.64652777777778</v>
      </c>
      <c r="X47" s="58">
        <v>43</v>
      </c>
      <c r="Y47" s="59">
        <f>INDEX($L$5:$L$84,INT(求节点(O$5:O$84,$N$5:$N$84,节奏总纲!D46)))</f>
        <v>384400</v>
      </c>
      <c r="Z47" s="59">
        <f>INDEX($L$5:$L$84,INT(求节点(P$5:P$84,$N$5:$N$84,节奏总纲!E46)))</f>
        <v>360000</v>
      </c>
      <c r="AA47" s="59">
        <f>INDEX($L$5:$L$84,INT(求节点(Q$5:Q$84,$N$5:$N$84,节奏总纲!F46)))</f>
        <v>336400</v>
      </c>
      <c r="AB47" s="59">
        <f>INDEX($L$5:$L$84,INT(求节点(R$5:R$84,$N$5:$N$84,节奏总纲!G46)))</f>
        <v>291600</v>
      </c>
      <c r="AC47" s="59">
        <f>INDEX($L$5:$L$84,INT(求节点(S$5:S$84,$N$5:$N$84,节奏总纲!H46)))</f>
        <v>230400</v>
      </c>
    </row>
    <row r="48" spans="9:29" x14ac:dyDescent="0.2">
      <c r="I48" s="6">
        <v>44</v>
      </c>
      <c r="J48" s="6">
        <f>城墙信息!L137</f>
        <v>1442100</v>
      </c>
      <c r="K48" s="6">
        <f>SUM($J$5:J48)/60/60/24</f>
        <v>121.1875</v>
      </c>
      <c r="L48" s="6">
        <f t="shared" si="5"/>
        <v>774400</v>
      </c>
      <c r="N48" s="6">
        <v>44</v>
      </c>
      <c r="O48" s="6">
        <f t="shared" si="6"/>
        <v>121.9375</v>
      </c>
      <c r="P48" s="6">
        <f t="shared" si="7"/>
        <v>121.78749999999999</v>
      </c>
      <c r="Q48" s="6">
        <f t="shared" si="8"/>
        <v>121.6375</v>
      </c>
      <c r="R48" s="6">
        <f t="shared" si="9"/>
        <v>121.4875</v>
      </c>
      <c r="S48" s="6">
        <f t="shared" si="10"/>
        <v>121.33750000000001</v>
      </c>
      <c r="X48" s="58">
        <v>44</v>
      </c>
      <c r="Y48" s="59">
        <f>INDEX($L$5:$L$84,INT(求节点(O$5:O$84,$N$5:$N$84,节奏总纲!D47)))</f>
        <v>384400</v>
      </c>
      <c r="Z48" s="59">
        <f>INDEX($L$5:$L$84,INT(求节点(P$5:P$84,$N$5:$N$84,节奏总纲!E47)))</f>
        <v>384400</v>
      </c>
      <c r="AA48" s="59">
        <f>INDEX($L$5:$L$84,INT(求节点(Q$5:Q$84,$N$5:$N$84,节奏总纲!F47)))</f>
        <v>336400</v>
      </c>
      <c r="AB48" s="59">
        <f>INDEX($L$5:$L$84,INT(求节点(R$5:R$84,$N$5:$N$84,节奏总纲!G47)))</f>
        <v>313600</v>
      </c>
      <c r="AC48" s="59">
        <f>INDEX($L$5:$L$84,INT(求节点(S$5:S$84,$N$5:$N$84,节奏总纲!H47)))</f>
        <v>230400</v>
      </c>
    </row>
    <row r="49" spans="9:29" x14ac:dyDescent="0.2">
      <c r="I49" s="6">
        <v>45</v>
      </c>
      <c r="J49" s="6">
        <f>城墙信息!L138</f>
        <v>1670700</v>
      </c>
      <c r="K49" s="6">
        <f>SUM($J$5:J49)/60/60/24</f>
        <v>140.52430555555557</v>
      </c>
      <c r="L49" s="6">
        <f t="shared" si="5"/>
        <v>810000</v>
      </c>
      <c r="N49" s="6">
        <v>45</v>
      </c>
      <c r="O49" s="6">
        <f t="shared" si="6"/>
        <v>141.27430555555557</v>
      </c>
      <c r="P49" s="6">
        <f t="shared" si="7"/>
        <v>141.12430555555557</v>
      </c>
      <c r="Q49" s="6">
        <f t="shared" si="8"/>
        <v>140.97430555555556</v>
      </c>
      <c r="R49" s="6">
        <f t="shared" si="9"/>
        <v>140.82430555555558</v>
      </c>
      <c r="S49" s="6">
        <f t="shared" si="10"/>
        <v>140.67430555555558</v>
      </c>
      <c r="X49" s="58">
        <v>45</v>
      </c>
      <c r="Y49" s="59">
        <f>INDEX($L$5:$L$84,INT(求节点(O$5:O$84,$N$5:$N$84,节奏总纲!D48)))</f>
        <v>409600</v>
      </c>
      <c r="Z49" s="59">
        <f>INDEX($L$5:$L$84,INT(求节点(P$5:P$84,$N$5:$N$84,节奏总纲!E48)))</f>
        <v>384400</v>
      </c>
      <c r="AA49" s="59">
        <f>INDEX($L$5:$L$84,INT(求节点(Q$5:Q$84,$N$5:$N$84,节奏总纲!F48)))</f>
        <v>360000</v>
      </c>
      <c r="AB49" s="59">
        <f>INDEX($L$5:$L$84,INT(求节点(R$5:R$84,$N$5:$N$84,节奏总纲!G48)))</f>
        <v>313600</v>
      </c>
      <c r="AC49" s="59">
        <f>INDEX($L$5:$L$84,INT(求节点(S$5:S$84,$N$5:$N$84,节奏总纲!H48)))</f>
        <v>250000</v>
      </c>
    </row>
    <row r="50" spans="9:29" x14ac:dyDescent="0.2">
      <c r="I50" s="6">
        <v>46</v>
      </c>
      <c r="J50" s="6">
        <f>城墙信息!L139</f>
        <v>1935900</v>
      </c>
      <c r="K50" s="6">
        <f>SUM($J$5:J50)/60/60/24</f>
        <v>162.93055555555557</v>
      </c>
      <c r="L50" s="6">
        <f t="shared" si="5"/>
        <v>846400</v>
      </c>
      <c r="N50" s="6">
        <v>46</v>
      </c>
      <c r="O50" s="6">
        <f t="shared" si="6"/>
        <v>163.68055555555557</v>
      </c>
      <c r="P50" s="6">
        <f t="shared" si="7"/>
        <v>163.53055555555557</v>
      </c>
      <c r="Q50" s="6">
        <f t="shared" si="8"/>
        <v>163.38055555555556</v>
      </c>
      <c r="R50" s="6">
        <f t="shared" si="9"/>
        <v>163.23055555555558</v>
      </c>
      <c r="S50" s="6">
        <f t="shared" si="10"/>
        <v>163.08055555555558</v>
      </c>
      <c r="X50" s="58">
        <v>46</v>
      </c>
      <c r="Y50" s="59">
        <f>INDEX($L$5:$L$84,INT(求节点(O$5:O$84,$N$5:$N$84,节奏总纲!D49)))</f>
        <v>409600</v>
      </c>
      <c r="Z50" s="59">
        <f>INDEX($L$5:$L$84,INT(求节点(P$5:P$84,$N$5:$N$84,节奏总纲!E49)))</f>
        <v>409600</v>
      </c>
      <c r="AA50" s="59">
        <f>INDEX($L$5:$L$84,INT(求节点(Q$5:Q$84,$N$5:$N$84,节奏总纲!F49)))</f>
        <v>360000</v>
      </c>
      <c r="AB50" s="59">
        <f>INDEX($L$5:$L$84,INT(求节点(R$5:R$84,$N$5:$N$84,节奏总纲!G49)))</f>
        <v>336400</v>
      </c>
      <c r="AC50" s="59">
        <f>INDEX($L$5:$L$84,INT(求节点(S$5:S$84,$N$5:$N$84,节奏总纲!H49)))</f>
        <v>250000</v>
      </c>
    </row>
    <row r="51" spans="9:29" x14ac:dyDescent="0.2">
      <c r="I51" s="6">
        <v>47</v>
      </c>
      <c r="J51" s="6">
        <f>城墙信息!L140</f>
        <v>2242500</v>
      </c>
      <c r="K51" s="6">
        <f>SUM($J$5:J51)/60/60/24</f>
        <v>188.88541666666666</v>
      </c>
      <c r="L51" s="6">
        <f t="shared" si="5"/>
        <v>883600</v>
      </c>
      <c r="N51" s="6">
        <v>47</v>
      </c>
      <c r="O51" s="6">
        <f t="shared" si="6"/>
        <v>189.63541666666666</v>
      </c>
      <c r="P51" s="6">
        <f t="shared" si="7"/>
        <v>189.48541666666665</v>
      </c>
      <c r="Q51" s="6">
        <f t="shared" si="8"/>
        <v>189.33541666666665</v>
      </c>
      <c r="R51" s="6">
        <f t="shared" si="9"/>
        <v>189.18541666666667</v>
      </c>
      <c r="S51" s="6">
        <f t="shared" si="10"/>
        <v>189.03541666666666</v>
      </c>
      <c r="X51" s="58">
        <v>47</v>
      </c>
      <c r="Y51" s="59">
        <f>INDEX($L$5:$L$84,INT(求节点(O$5:O$84,$N$5:$N$84,节奏总纲!D50)))</f>
        <v>435600</v>
      </c>
      <c r="Z51" s="59">
        <f>INDEX($L$5:$L$84,INT(求节点(P$5:P$84,$N$5:$N$84,节奏总纲!E50)))</f>
        <v>409600</v>
      </c>
      <c r="AA51" s="59">
        <f>INDEX($L$5:$L$84,INT(求节点(Q$5:Q$84,$N$5:$N$84,节奏总纲!F50)))</f>
        <v>384400</v>
      </c>
      <c r="AB51" s="59">
        <f>INDEX($L$5:$L$84,INT(求节点(R$5:R$84,$N$5:$N$84,节奏总纲!G50)))</f>
        <v>336400</v>
      </c>
      <c r="AC51" s="59">
        <f>INDEX($L$5:$L$84,INT(求节点(S$5:S$84,$N$5:$N$84,节奏总纲!H50)))</f>
        <v>250000</v>
      </c>
    </row>
    <row r="52" spans="9:29" x14ac:dyDescent="0.2">
      <c r="I52" s="6">
        <v>48</v>
      </c>
      <c r="J52" s="6">
        <f>城墙信息!L141</f>
        <v>2597700</v>
      </c>
      <c r="K52" s="6">
        <f>SUM($J$5:J52)/60/60/24</f>
        <v>218.95138888888889</v>
      </c>
      <c r="L52" s="6">
        <f t="shared" si="5"/>
        <v>921600</v>
      </c>
      <c r="N52" s="6">
        <v>48</v>
      </c>
      <c r="O52" s="6">
        <f t="shared" si="6"/>
        <v>219.70138888888889</v>
      </c>
      <c r="P52" s="6">
        <f t="shared" si="7"/>
        <v>219.55138888888888</v>
      </c>
      <c r="Q52" s="6">
        <f t="shared" si="8"/>
        <v>219.40138888888887</v>
      </c>
      <c r="R52" s="6">
        <f t="shared" si="9"/>
        <v>219.2513888888889</v>
      </c>
      <c r="S52" s="6">
        <f t="shared" si="10"/>
        <v>219.10138888888889</v>
      </c>
      <c r="X52" s="58">
        <v>48</v>
      </c>
      <c r="Y52" s="59">
        <f>INDEX($L$5:$L$84,INT(求节点(O$5:O$84,$N$5:$N$84,节奏总纲!D51)))</f>
        <v>435600</v>
      </c>
      <c r="Z52" s="59">
        <f>INDEX($L$5:$L$84,INT(求节点(P$5:P$84,$N$5:$N$84,节奏总纲!E51)))</f>
        <v>409600</v>
      </c>
      <c r="AA52" s="59">
        <f>INDEX($L$5:$L$84,INT(求节点(Q$5:Q$84,$N$5:$N$84,节奏总纲!F51)))</f>
        <v>384400</v>
      </c>
      <c r="AB52" s="59">
        <f>INDEX($L$5:$L$84,INT(求节点(R$5:R$84,$N$5:$N$84,节奏总纲!G51)))</f>
        <v>336400</v>
      </c>
      <c r="AC52" s="59">
        <f>INDEX($L$5:$L$84,INT(求节点(S$5:S$84,$N$5:$N$84,节奏总纲!H51)))</f>
        <v>270400</v>
      </c>
    </row>
    <row r="53" spans="9:29" x14ac:dyDescent="0.2">
      <c r="I53" s="6">
        <v>49</v>
      </c>
      <c r="J53" s="6">
        <f>城墙信息!L142</f>
        <v>3009000</v>
      </c>
      <c r="K53" s="6">
        <f>SUM($J$5:J53)/60/60/24</f>
        <v>253.7777777777778</v>
      </c>
      <c r="L53" s="6">
        <f t="shared" si="5"/>
        <v>960400</v>
      </c>
      <c r="N53" s="6">
        <v>49</v>
      </c>
      <c r="O53" s="6">
        <f t="shared" si="6"/>
        <v>254.5277777777778</v>
      </c>
      <c r="P53" s="6">
        <f t="shared" si="7"/>
        <v>254.37777777777779</v>
      </c>
      <c r="Q53" s="6">
        <f t="shared" si="8"/>
        <v>254.22777777777779</v>
      </c>
      <c r="R53" s="6">
        <f t="shared" si="9"/>
        <v>254.07777777777781</v>
      </c>
      <c r="S53" s="6">
        <f t="shared" si="10"/>
        <v>253.92777777777781</v>
      </c>
      <c r="X53" s="58">
        <v>49</v>
      </c>
      <c r="Y53" s="59">
        <f>INDEX($L$5:$L$84,INT(求节点(O$5:O$84,$N$5:$N$84,节奏总纲!D52)))</f>
        <v>462400</v>
      </c>
      <c r="Z53" s="59">
        <f>INDEX($L$5:$L$84,INT(求节点(P$5:P$84,$N$5:$N$84,节奏总纲!E52)))</f>
        <v>435600</v>
      </c>
      <c r="AA53" s="59">
        <f>INDEX($L$5:$L$84,INT(求节点(Q$5:Q$84,$N$5:$N$84,节奏总纲!F52)))</f>
        <v>409600</v>
      </c>
      <c r="AB53" s="59">
        <f>INDEX($L$5:$L$84,INT(求节点(R$5:R$84,$N$5:$N$84,节奏总纲!G52)))</f>
        <v>360000</v>
      </c>
      <c r="AC53" s="59">
        <f>INDEX($L$5:$L$84,INT(求节点(S$5:S$84,$N$5:$N$84,节奏总纲!H52)))</f>
        <v>270400</v>
      </c>
    </row>
    <row r="54" spans="9:29" x14ac:dyDescent="0.2">
      <c r="I54" s="6">
        <v>50</v>
      </c>
      <c r="J54" s="6">
        <f>城墙信息!L143</f>
        <v>3485100</v>
      </c>
      <c r="K54" s="6">
        <f>SUM($J$5:J54)/60/60/24</f>
        <v>294.11458333333331</v>
      </c>
      <c r="L54" s="6">
        <f t="shared" ref="L54:L84" si="11">I54^$C$5*($C$3+$C$4)</f>
        <v>1000000</v>
      </c>
      <c r="N54" s="6">
        <v>50</v>
      </c>
      <c r="O54" s="6">
        <f t="shared" ref="O54:O84" si="12">$K54+B$10</f>
        <v>294.86458333333331</v>
      </c>
      <c r="P54" s="6">
        <f t="shared" ref="P54:P84" si="13">$K54+C$10</f>
        <v>294.71458333333334</v>
      </c>
      <c r="Q54" s="6">
        <f t="shared" ref="Q54:Q84" si="14">$K54+D$10</f>
        <v>294.5645833333333</v>
      </c>
      <c r="R54" s="6">
        <f t="shared" ref="R54:R84" si="15">$K54+E$10</f>
        <v>294.41458333333333</v>
      </c>
      <c r="S54" s="6">
        <f t="shared" ref="S54:S84" si="16">$K54+F$10</f>
        <v>294.26458333333329</v>
      </c>
      <c r="X54" s="58">
        <v>50</v>
      </c>
      <c r="Y54" s="59">
        <f>INDEX($L$5:$L$84,INT(求节点(O$5:O$84,$N$5:$N$84,节奏总纲!D53)))</f>
        <v>462400</v>
      </c>
      <c r="Z54" s="59">
        <f>INDEX($L$5:$L$84,INT(求节点(P$5:P$84,$N$5:$N$84,节奏总纲!E53)))</f>
        <v>435600</v>
      </c>
      <c r="AA54" s="59">
        <f>INDEX($L$5:$L$84,INT(求节点(Q$5:Q$84,$N$5:$N$84,节奏总纲!F53)))</f>
        <v>409600</v>
      </c>
      <c r="AB54" s="59">
        <f>INDEX($L$5:$L$84,INT(求节点(R$5:R$84,$N$5:$N$84,节奏总纲!G53)))</f>
        <v>360000</v>
      </c>
      <c r="AC54" s="59">
        <f>INDEX($L$5:$L$84,INT(求节点(S$5:S$84,$N$5:$N$84,节奏总纲!H53)))</f>
        <v>291600</v>
      </c>
    </row>
    <row r="55" spans="9:29" x14ac:dyDescent="0.2">
      <c r="I55" s="6">
        <v>51</v>
      </c>
      <c r="J55" s="6">
        <f>城墙信息!L144</f>
        <v>4036200</v>
      </c>
      <c r="K55" s="6">
        <f>SUM($J$5:J55)/60/60/24</f>
        <v>340.82986111111114</v>
      </c>
      <c r="L55" s="6">
        <f t="shared" si="11"/>
        <v>1040400</v>
      </c>
      <c r="N55" s="6">
        <v>51</v>
      </c>
      <c r="O55" s="6">
        <f t="shared" si="12"/>
        <v>341.57986111111114</v>
      </c>
      <c r="P55" s="6">
        <f t="shared" si="13"/>
        <v>341.42986111111117</v>
      </c>
      <c r="Q55" s="6">
        <f t="shared" si="14"/>
        <v>341.27986111111113</v>
      </c>
      <c r="R55" s="6">
        <f t="shared" si="15"/>
        <v>341.12986111111115</v>
      </c>
      <c r="S55" s="6">
        <f t="shared" si="16"/>
        <v>340.97986111111112</v>
      </c>
      <c r="X55" s="58">
        <v>51</v>
      </c>
      <c r="Y55" s="59">
        <f>INDEX($L$5:$L$84,INT(求节点(O$5:O$84,$N$5:$N$84,节奏总纲!D54)))</f>
        <v>490000</v>
      </c>
      <c r="Z55" s="59">
        <f>INDEX($L$5:$L$84,INT(求节点(P$5:P$84,$N$5:$N$84,节奏总纲!E54)))</f>
        <v>462400</v>
      </c>
      <c r="AA55" s="59">
        <f>INDEX($L$5:$L$84,INT(求节点(Q$5:Q$84,$N$5:$N$84,节奏总纲!F54)))</f>
        <v>435600</v>
      </c>
      <c r="AB55" s="59">
        <f>INDEX($L$5:$L$84,INT(求节点(R$5:R$84,$N$5:$N$84,节奏总纲!G54)))</f>
        <v>384400</v>
      </c>
      <c r="AC55" s="59">
        <f>INDEX($L$5:$L$84,INT(求节点(S$5:S$84,$N$5:$N$84,节奏总纲!H54)))</f>
        <v>291600</v>
      </c>
    </row>
    <row r="56" spans="9:29" x14ac:dyDescent="0.2">
      <c r="I56" s="6">
        <v>52</v>
      </c>
      <c r="J56" s="6">
        <f>城墙信息!L145</f>
        <v>4674300</v>
      </c>
      <c r="K56" s="6">
        <f>SUM($J$5:J56)/60/60/24</f>
        <v>394.9305555555556</v>
      </c>
      <c r="L56" s="6">
        <f t="shared" si="11"/>
        <v>1081600</v>
      </c>
      <c r="N56" s="6">
        <v>52</v>
      </c>
      <c r="O56" s="6">
        <f t="shared" si="12"/>
        <v>395.6805555555556</v>
      </c>
      <c r="P56" s="6">
        <f t="shared" si="13"/>
        <v>395.53055555555562</v>
      </c>
      <c r="Q56" s="6">
        <f t="shared" si="14"/>
        <v>395.38055555555559</v>
      </c>
      <c r="R56" s="6">
        <f t="shared" si="15"/>
        <v>395.23055555555561</v>
      </c>
      <c r="S56" s="6">
        <f t="shared" si="16"/>
        <v>395.08055555555558</v>
      </c>
      <c r="X56" s="58">
        <v>52</v>
      </c>
      <c r="Y56" s="59">
        <f>INDEX($L$5:$L$84,INT(求节点(O$5:O$84,$N$5:$N$84,节奏总纲!D55)))</f>
        <v>490000</v>
      </c>
      <c r="Z56" s="59">
        <f>INDEX($L$5:$L$84,INT(求节点(P$5:P$84,$N$5:$N$84,节奏总纲!E55)))</f>
        <v>462400</v>
      </c>
      <c r="AA56" s="59">
        <f>INDEX($L$5:$L$84,INT(求节点(Q$5:Q$84,$N$5:$N$84,节奏总纲!F55)))</f>
        <v>435600</v>
      </c>
      <c r="AB56" s="59">
        <f>INDEX($L$5:$L$84,INT(求节点(R$5:R$84,$N$5:$N$84,节奏总纲!G55)))</f>
        <v>384400</v>
      </c>
      <c r="AC56" s="59">
        <f>INDEX($L$5:$L$84,INT(求节点(S$5:S$84,$N$5:$N$84,节奏总纲!H55)))</f>
        <v>313600</v>
      </c>
    </row>
    <row r="57" spans="9:29" x14ac:dyDescent="0.2">
      <c r="I57" s="6">
        <v>53</v>
      </c>
      <c r="J57" s="6">
        <f>城墙信息!L146</f>
        <v>5412600</v>
      </c>
      <c r="K57" s="6">
        <f>SUM($J$5:J57)/60/60/24</f>
        <v>457.57638888888891</v>
      </c>
      <c r="L57" s="6">
        <f t="shared" si="11"/>
        <v>1123600</v>
      </c>
      <c r="N57" s="6">
        <v>53</v>
      </c>
      <c r="O57" s="6">
        <f t="shared" si="12"/>
        <v>458.32638888888891</v>
      </c>
      <c r="P57" s="6">
        <f t="shared" si="13"/>
        <v>458.17638888888894</v>
      </c>
      <c r="Q57" s="6">
        <f t="shared" si="14"/>
        <v>458.0263888888889</v>
      </c>
      <c r="R57" s="6">
        <f t="shared" si="15"/>
        <v>457.87638888888893</v>
      </c>
      <c r="S57" s="6">
        <f t="shared" si="16"/>
        <v>457.72638888888889</v>
      </c>
      <c r="X57" s="58">
        <v>53</v>
      </c>
      <c r="Y57" s="59">
        <f>INDEX($L$5:$L$84,INT(求节点(O$5:O$84,$N$5:$N$84,节奏总纲!D56)))</f>
        <v>518400</v>
      </c>
      <c r="Z57" s="59">
        <f>INDEX($L$5:$L$84,INT(求节点(P$5:P$84,$N$5:$N$84,节奏总纲!E56)))</f>
        <v>490000</v>
      </c>
      <c r="AA57" s="59">
        <f>INDEX($L$5:$L$84,INT(求节点(Q$5:Q$84,$N$5:$N$84,节奏总纲!F56)))</f>
        <v>462400</v>
      </c>
      <c r="AB57" s="59">
        <f>INDEX($L$5:$L$84,INT(求节点(R$5:R$84,$N$5:$N$84,节奏总纲!G56)))</f>
        <v>409600</v>
      </c>
      <c r="AC57" s="59">
        <f>INDEX($L$5:$L$84,INT(求节点(S$5:S$84,$N$5:$N$84,节奏总纲!H56)))</f>
        <v>313600</v>
      </c>
    </row>
    <row r="58" spans="9:29" x14ac:dyDescent="0.2">
      <c r="I58" s="6">
        <v>54</v>
      </c>
      <c r="J58" s="6">
        <f>城墙信息!L147</f>
        <v>6267300</v>
      </c>
      <c r="K58" s="6">
        <f>SUM($J$5:J58)/60/60/24</f>
        <v>530.11458333333337</v>
      </c>
      <c r="L58" s="6">
        <f t="shared" si="11"/>
        <v>1166400</v>
      </c>
      <c r="N58" s="6">
        <v>54</v>
      </c>
      <c r="O58" s="6">
        <f t="shared" si="12"/>
        <v>530.86458333333337</v>
      </c>
      <c r="P58" s="6">
        <f t="shared" si="13"/>
        <v>530.71458333333339</v>
      </c>
      <c r="Q58" s="6">
        <f t="shared" si="14"/>
        <v>530.56458333333342</v>
      </c>
      <c r="R58" s="6">
        <f t="shared" si="15"/>
        <v>530.41458333333333</v>
      </c>
      <c r="S58" s="6">
        <f t="shared" si="16"/>
        <v>530.26458333333335</v>
      </c>
      <c r="X58" s="58">
        <v>54</v>
      </c>
      <c r="Y58" s="59">
        <f>INDEX($L$5:$L$84,INT(求节点(O$5:O$84,$N$5:$N$84,节奏总纲!D57)))</f>
        <v>518400</v>
      </c>
      <c r="Z58" s="59">
        <f>INDEX($L$5:$L$84,INT(求节点(P$5:P$84,$N$5:$N$84,节奏总纲!E57)))</f>
        <v>490000</v>
      </c>
      <c r="AA58" s="59">
        <f>INDEX($L$5:$L$84,INT(求节点(Q$5:Q$84,$N$5:$N$84,节奏总纲!F57)))</f>
        <v>462400</v>
      </c>
      <c r="AB58" s="59">
        <f>INDEX($L$5:$L$84,INT(求节点(R$5:R$84,$N$5:$N$84,节奏总纲!G57)))</f>
        <v>409600</v>
      </c>
      <c r="AC58" s="59">
        <f>INDEX($L$5:$L$84,INT(求节点(S$5:S$84,$N$5:$N$84,节奏总纲!H57)))</f>
        <v>313600</v>
      </c>
    </row>
    <row r="59" spans="9:29" x14ac:dyDescent="0.2">
      <c r="I59" s="6">
        <v>55</v>
      </c>
      <c r="J59" s="6">
        <f>城墙信息!L148</f>
        <v>7256700</v>
      </c>
      <c r="K59" s="6">
        <f>SUM($J$5:J59)/60/60/24</f>
        <v>614.10416666666663</v>
      </c>
      <c r="L59" s="6">
        <f t="shared" si="11"/>
        <v>1210000</v>
      </c>
      <c r="N59" s="6">
        <v>55</v>
      </c>
      <c r="O59" s="6">
        <f t="shared" si="12"/>
        <v>614.85416666666663</v>
      </c>
      <c r="P59" s="6">
        <f t="shared" si="13"/>
        <v>614.70416666666665</v>
      </c>
      <c r="Q59" s="6">
        <f t="shared" si="14"/>
        <v>614.55416666666667</v>
      </c>
      <c r="R59" s="6">
        <f t="shared" si="15"/>
        <v>614.40416666666658</v>
      </c>
      <c r="S59" s="6">
        <f t="shared" si="16"/>
        <v>614.25416666666661</v>
      </c>
      <c r="X59" s="58">
        <v>55</v>
      </c>
      <c r="Y59" s="59">
        <f>INDEX($L$5:$L$84,INT(求节点(O$5:O$84,$N$5:$N$84,节奏总纲!D58)))</f>
        <v>547600</v>
      </c>
      <c r="Z59" s="59">
        <f>INDEX($L$5:$L$84,INT(求节点(P$5:P$84,$N$5:$N$84,节奏总纲!E58)))</f>
        <v>518400</v>
      </c>
      <c r="AA59" s="59">
        <f>INDEX($L$5:$L$84,INT(求节点(Q$5:Q$84,$N$5:$N$84,节奏总纲!F58)))</f>
        <v>462400</v>
      </c>
      <c r="AB59" s="59">
        <f>INDEX($L$5:$L$84,INT(求节点(R$5:R$84,$N$5:$N$84,节奏总纲!G58)))</f>
        <v>409600</v>
      </c>
      <c r="AC59" s="59">
        <f>INDEX($L$5:$L$84,INT(求节点(S$5:S$84,$N$5:$N$84,节奏总纲!H58)))</f>
        <v>336400</v>
      </c>
    </row>
    <row r="60" spans="9:29" x14ac:dyDescent="0.2">
      <c r="I60" s="6">
        <v>56</v>
      </c>
      <c r="J60" s="6">
        <f>城墙信息!L149</f>
        <v>8401500</v>
      </c>
      <c r="K60" s="6">
        <f>SUM($J$5:J60)/60/60/24</f>
        <v>711.34375</v>
      </c>
      <c r="L60" s="6">
        <f t="shared" si="11"/>
        <v>1254400</v>
      </c>
      <c r="N60" s="6">
        <v>56</v>
      </c>
      <c r="O60" s="6">
        <f t="shared" si="12"/>
        <v>712.09375</v>
      </c>
      <c r="P60" s="6">
        <f t="shared" si="13"/>
        <v>711.94375000000002</v>
      </c>
      <c r="Q60" s="6">
        <f t="shared" si="14"/>
        <v>711.79375000000005</v>
      </c>
      <c r="R60" s="6">
        <f t="shared" si="15"/>
        <v>711.64374999999995</v>
      </c>
      <c r="S60" s="6">
        <f t="shared" si="16"/>
        <v>711.49374999999998</v>
      </c>
      <c r="X60" s="58">
        <v>56</v>
      </c>
      <c r="Y60" s="59">
        <f>INDEX($L$5:$L$84,INT(求节点(O$5:O$84,$N$5:$N$84,节奏总纲!D59)))</f>
        <v>547600</v>
      </c>
      <c r="Z60" s="59">
        <f>INDEX($L$5:$L$84,INT(求节点(P$5:P$84,$N$5:$N$84,节奏总纲!E59)))</f>
        <v>518400</v>
      </c>
      <c r="AA60" s="59">
        <f>INDEX($L$5:$L$84,INT(求节点(Q$5:Q$84,$N$5:$N$84,节奏总纲!F59)))</f>
        <v>490000</v>
      </c>
      <c r="AB60" s="59">
        <f>INDEX($L$5:$L$84,INT(求节点(R$5:R$84,$N$5:$N$84,节奏总纲!G59)))</f>
        <v>435600</v>
      </c>
      <c r="AC60" s="59">
        <f>INDEX($L$5:$L$84,INT(求节点(S$5:S$84,$N$5:$N$84,节奏总纲!H59)))</f>
        <v>336400</v>
      </c>
    </row>
    <row r="61" spans="9:29" x14ac:dyDescent="0.2">
      <c r="I61" s="6">
        <v>57</v>
      </c>
      <c r="J61" s="6">
        <f>城墙信息!L150</f>
        <v>9726300</v>
      </c>
      <c r="K61" s="6">
        <f>SUM($J$5:J61)/60/60/24</f>
        <v>823.91666666666663</v>
      </c>
      <c r="L61" s="6">
        <f t="shared" si="11"/>
        <v>1299600</v>
      </c>
      <c r="N61" s="6">
        <v>57</v>
      </c>
      <c r="O61" s="6">
        <f t="shared" si="12"/>
        <v>824.66666666666663</v>
      </c>
      <c r="P61" s="6">
        <f t="shared" si="13"/>
        <v>824.51666666666665</v>
      </c>
      <c r="Q61" s="6">
        <f t="shared" si="14"/>
        <v>824.36666666666667</v>
      </c>
      <c r="R61" s="6">
        <f t="shared" si="15"/>
        <v>824.21666666666658</v>
      </c>
      <c r="S61" s="6">
        <f t="shared" si="16"/>
        <v>824.06666666666661</v>
      </c>
      <c r="X61" s="58">
        <v>57</v>
      </c>
      <c r="Y61" s="59">
        <f>INDEX($L$5:$L$84,INT(求节点(O$5:O$84,$N$5:$N$84,节奏总纲!D60)))</f>
        <v>577600</v>
      </c>
      <c r="Z61" s="59">
        <f>INDEX($L$5:$L$84,INT(求节点(P$5:P$84,$N$5:$N$84,节奏总纲!E60)))</f>
        <v>547600</v>
      </c>
      <c r="AA61" s="59">
        <f>INDEX($L$5:$L$84,INT(求节点(Q$5:Q$84,$N$5:$N$84,节奏总纲!F60)))</f>
        <v>490000</v>
      </c>
      <c r="AB61" s="59">
        <f>INDEX($L$5:$L$84,INT(求节点(R$5:R$84,$N$5:$N$84,节奏总纲!G60)))</f>
        <v>435600</v>
      </c>
      <c r="AC61" s="59">
        <f>INDEX($L$5:$L$84,INT(求节点(S$5:S$84,$N$5:$N$84,节奏总纲!H60)))</f>
        <v>360000</v>
      </c>
    </row>
    <row r="62" spans="9:29" x14ac:dyDescent="0.2">
      <c r="I62" s="6">
        <v>58</v>
      </c>
      <c r="J62" s="6">
        <f>城墙信息!L151</f>
        <v>11259600</v>
      </c>
      <c r="K62" s="6">
        <f>SUM($J$5:J62)/60/60/24</f>
        <v>954.2361111111112</v>
      </c>
      <c r="L62" s="6">
        <f t="shared" si="11"/>
        <v>1345600</v>
      </c>
      <c r="N62" s="6">
        <v>58</v>
      </c>
      <c r="O62" s="6">
        <f t="shared" si="12"/>
        <v>954.9861111111112</v>
      </c>
      <c r="P62" s="6">
        <f t="shared" si="13"/>
        <v>954.83611111111122</v>
      </c>
      <c r="Q62" s="6">
        <f t="shared" si="14"/>
        <v>954.68611111111125</v>
      </c>
      <c r="R62" s="6">
        <f t="shared" si="15"/>
        <v>954.53611111111115</v>
      </c>
      <c r="S62" s="6">
        <f t="shared" si="16"/>
        <v>954.38611111111118</v>
      </c>
      <c r="X62" s="58">
        <v>58</v>
      </c>
      <c r="Y62" s="59">
        <f>INDEX($L$5:$L$84,INT(求节点(O$5:O$84,$N$5:$N$84,节奏总纲!D61)))</f>
        <v>577600</v>
      </c>
      <c r="Z62" s="59">
        <f>INDEX($L$5:$L$84,INT(求节点(P$5:P$84,$N$5:$N$84,节奏总纲!E61)))</f>
        <v>547600</v>
      </c>
      <c r="AA62" s="59">
        <f>INDEX($L$5:$L$84,INT(求节点(Q$5:Q$84,$N$5:$N$84,节奏总纲!F61)))</f>
        <v>518400</v>
      </c>
      <c r="AB62" s="59">
        <f>INDEX($L$5:$L$84,INT(求节点(R$5:R$84,$N$5:$N$84,节奏总纲!G61)))</f>
        <v>462400</v>
      </c>
      <c r="AC62" s="59">
        <f>INDEX($L$5:$L$84,INT(求节点(S$5:S$84,$N$5:$N$84,节奏总纲!H61)))</f>
        <v>360000</v>
      </c>
    </row>
    <row r="63" spans="9:29" x14ac:dyDescent="0.2">
      <c r="I63" s="6">
        <v>59</v>
      </c>
      <c r="J63" s="6">
        <f>城墙信息!L152</f>
        <v>13033500</v>
      </c>
      <c r="K63" s="6">
        <f>SUM($J$5:J63)/60/60/24</f>
        <v>1105.0868055555554</v>
      </c>
      <c r="L63" s="6">
        <f t="shared" si="11"/>
        <v>1392400</v>
      </c>
      <c r="N63" s="6">
        <v>59</v>
      </c>
      <c r="O63" s="6">
        <f t="shared" si="12"/>
        <v>1105.8368055555554</v>
      </c>
      <c r="P63" s="6">
        <f t="shared" si="13"/>
        <v>1105.6868055555553</v>
      </c>
      <c r="Q63" s="6">
        <f t="shared" si="14"/>
        <v>1105.5368055555555</v>
      </c>
      <c r="R63" s="6">
        <f t="shared" si="15"/>
        <v>1105.3868055555554</v>
      </c>
      <c r="S63" s="6">
        <f t="shared" si="16"/>
        <v>1105.2368055555555</v>
      </c>
      <c r="X63" s="58">
        <v>59</v>
      </c>
      <c r="Y63" s="59">
        <f>INDEX($L$5:$L$84,INT(求节点(O$5:O$84,$N$5:$N$84,节奏总纲!D62)))</f>
        <v>608400</v>
      </c>
      <c r="Z63" s="59">
        <f>INDEX($L$5:$L$84,INT(求节点(P$5:P$84,$N$5:$N$84,节奏总纲!E62)))</f>
        <v>577600</v>
      </c>
      <c r="AA63" s="59">
        <f>INDEX($L$5:$L$84,INT(求节点(Q$5:Q$84,$N$5:$N$84,节奏总纲!F62)))</f>
        <v>518400</v>
      </c>
      <c r="AB63" s="59">
        <f>INDEX($L$5:$L$84,INT(求节点(R$5:R$84,$N$5:$N$84,节奏总纲!G62)))</f>
        <v>462400</v>
      </c>
      <c r="AC63" s="59">
        <f>INDEX($L$5:$L$84,INT(求节点(S$5:S$84,$N$5:$N$84,节奏总纲!H62)))</f>
        <v>384400</v>
      </c>
    </row>
    <row r="64" spans="9:29" x14ac:dyDescent="0.2">
      <c r="I64" s="6">
        <v>60</v>
      </c>
      <c r="J64" s="6">
        <f>城墙信息!L153</f>
        <v>15086100</v>
      </c>
      <c r="K64" s="6">
        <f>SUM($J$5:J64)/60/60/24</f>
        <v>1279.6944444444446</v>
      </c>
      <c r="L64" s="6">
        <f t="shared" si="11"/>
        <v>1440000</v>
      </c>
      <c r="N64" s="6">
        <v>60</v>
      </c>
      <c r="O64" s="6">
        <f t="shared" si="12"/>
        <v>1280.4444444444446</v>
      </c>
      <c r="P64" s="6">
        <f t="shared" si="13"/>
        <v>1280.2944444444445</v>
      </c>
      <c r="Q64" s="6">
        <f t="shared" si="14"/>
        <v>1280.1444444444446</v>
      </c>
      <c r="R64" s="6">
        <f t="shared" si="15"/>
        <v>1279.9944444444445</v>
      </c>
      <c r="S64" s="6">
        <f t="shared" si="16"/>
        <v>1279.8444444444447</v>
      </c>
      <c r="X64" s="58">
        <v>60</v>
      </c>
      <c r="Y64" s="59">
        <f>INDEX($L$5:$L$84,INT(求节点(O$5:O$84,$N$5:$N$84,节奏总纲!D63)))</f>
        <v>608400</v>
      </c>
      <c r="Z64" s="59">
        <f>INDEX($L$5:$L$84,INT(求节点(P$5:P$84,$N$5:$N$84,节奏总纲!E63)))</f>
        <v>577600</v>
      </c>
      <c r="AA64" s="59">
        <f>INDEX($L$5:$L$84,INT(求节点(Q$5:Q$84,$N$5:$N$84,节奏总纲!F63)))</f>
        <v>547600</v>
      </c>
      <c r="AB64" s="59">
        <f>INDEX($L$5:$L$84,INT(求节点(R$5:R$84,$N$5:$N$84,节奏总纲!G63)))</f>
        <v>490000</v>
      </c>
      <c r="AC64" s="59">
        <f>INDEX($L$5:$L$84,INT(求节点(S$5:S$84,$N$5:$N$84,节奏总纲!H63)))</f>
        <v>384400</v>
      </c>
    </row>
    <row r="65" spans="9:29" x14ac:dyDescent="0.2">
      <c r="I65" s="6">
        <v>61</v>
      </c>
      <c r="J65" s="6">
        <f>城墙信息!L154</f>
        <v>17460900</v>
      </c>
      <c r="K65" s="6">
        <f>SUM($J$5:J65)/60/60/24</f>
        <v>1481.7881944444443</v>
      </c>
      <c r="L65" s="6">
        <f t="shared" si="11"/>
        <v>1488400</v>
      </c>
      <c r="N65" s="6">
        <v>61</v>
      </c>
      <c r="O65" s="6">
        <f t="shared" si="12"/>
        <v>1482.5381944444443</v>
      </c>
      <c r="P65" s="6">
        <f t="shared" si="13"/>
        <v>1482.3881944444443</v>
      </c>
      <c r="Q65" s="6">
        <f t="shared" si="14"/>
        <v>1482.2381944444444</v>
      </c>
      <c r="R65" s="6">
        <f t="shared" si="15"/>
        <v>1482.0881944444443</v>
      </c>
      <c r="S65" s="6">
        <f t="shared" si="16"/>
        <v>1481.9381944444444</v>
      </c>
      <c r="X65" s="58">
        <v>61</v>
      </c>
      <c r="Y65" s="59">
        <f>INDEX($L$5:$L$84,INT(求节点(O$5:O$84,$N$5:$N$84,节奏总纲!D64)))</f>
        <v>608400</v>
      </c>
      <c r="Z65" s="59">
        <f>INDEX($L$5:$L$84,INT(求节点(P$5:P$84,$N$5:$N$84,节奏总纲!E64)))</f>
        <v>608400</v>
      </c>
      <c r="AA65" s="59">
        <f>INDEX($L$5:$L$84,INT(求节点(Q$5:Q$84,$N$5:$N$84,节奏总纲!F64)))</f>
        <v>547600</v>
      </c>
      <c r="AB65" s="59">
        <f>INDEX($L$5:$L$84,INT(求节点(R$5:R$84,$N$5:$N$84,节奏总纲!G64)))</f>
        <v>490000</v>
      </c>
      <c r="AC65" s="59">
        <f>INDEX($L$5:$L$84,INT(求节点(S$5:S$84,$N$5:$N$84,节奏总纲!H64)))</f>
        <v>384400</v>
      </c>
    </row>
    <row r="66" spans="9:29" x14ac:dyDescent="0.2">
      <c r="I66" s="6">
        <v>62</v>
      </c>
      <c r="J66" s="6">
        <f>城墙信息!L155</f>
        <v>20208600</v>
      </c>
      <c r="K66" s="6">
        <f>SUM($J$5:J66)/60/60/24</f>
        <v>1715.6840277777776</v>
      </c>
      <c r="L66" s="6">
        <f t="shared" si="11"/>
        <v>1537600</v>
      </c>
      <c r="N66" s="6">
        <v>62</v>
      </c>
      <c r="O66" s="6">
        <f t="shared" si="12"/>
        <v>1716.4340277777776</v>
      </c>
      <c r="P66" s="6">
        <f t="shared" si="13"/>
        <v>1716.2840277777775</v>
      </c>
      <c r="Q66" s="6">
        <f t="shared" si="14"/>
        <v>1716.1340277777776</v>
      </c>
      <c r="R66" s="6">
        <f t="shared" si="15"/>
        <v>1715.9840277777776</v>
      </c>
      <c r="S66" s="6">
        <f t="shared" si="16"/>
        <v>1715.8340277777777</v>
      </c>
      <c r="X66" s="58">
        <v>62</v>
      </c>
      <c r="Y66" s="59">
        <f>INDEX($L$5:$L$84,INT(求节点(O$5:O$84,$N$5:$N$84,节奏总纲!D65)))</f>
        <v>640000</v>
      </c>
      <c r="Z66" s="59">
        <f>INDEX($L$5:$L$84,INT(求节点(P$5:P$84,$N$5:$N$84,节奏总纲!E65)))</f>
        <v>608400</v>
      </c>
      <c r="AA66" s="59">
        <f>INDEX($L$5:$L$84,INT(求节点(Q$5:Q$84,$N$5:$N$84,节奏总纲!F65)))</f>
        <v>577600</v>
      </c>
      <c r="AB66" s="59">
        <f>INDEX($L$5:$L$84,INT(求节点(R$5:R$84,$N$5:$N$84,节奏总纲!G65)))</f>
        <v>518400</v>
      </c>
      <c r="AC66" s="59">
        <f>INDEX($L$5:$L$84,INT(求节点(S$5:S$84,$N$5:$N$84,节奏总纲!H65)))</f>
        <v>409600</v>
      </c>
    </row>
    <row r="67" spans="9:29" x14ac:dyDescent="0.2">
      <c r="I67" s="6">
        <v>63</v>
      </c>
      <c r="J67" s="6">
        <f>城墙信息!L156</f>
        <v>23387100</v>
      </c>
      <c r="K67" s="6">
        <f>SUM($J$5:J67)/60/60/24</f>
        <v>1986.3680555555557</v>
      </c>
      <c r="L67" s="6">
        <f t="shared" si="11"/>
        <v>1587600</v>
      </c>
      <c r="N67" s="6">
        <v>63</v>
      </c>
      <c r="O67" s="6">
        <f t="shared" si="12"/>
        <v>1987.1180555555557</v>
      </c>
      <c r="P67" s="6">
        <f t="shared" si="13"/>
        <v>1986.9680555555556</v>
      </c>
      <c r="Q67" s="6">
        <f t="shared" si="14"/>
        <v>1986.8180555555557</v>
      </c>
      <c r="R67" s="6">
        <f t="shared" si="15"/>
        <v>1986.6680555555556</v>
      </c>
      <c r="S67" s="6">
        <f t="shared" si="16"/>
        <v>1986.5180555555557</v>
      </c>
      <c r="X67" s="58">
        <v>63</v>
      </c>
      <c r="Y67" s="59">
        <f>INDEX($L$5:$L$84,INT(求节点(O$5:O$84,$N$5:$N$84,节奏总纲!D66)))</f>
        <v>640000</v>
      </c>
      <c r="Z67" s="59">
        <f>INDEX($L$5:$L$84,INT(求节点(P$5:P$84,$N$5:$N$84,节奏总纲!E66)))</f>
        <v>608400</v>
      </c>
      <c r="AA67" s="59">
        <f>INDEX($L$5:$L$84,INT(求节点(Q$5:Q$84,$N$5:$N$84,节奏总纲!F66)))</f>
        <v>577600</v>
      </c>
      <c r="AB67" s="59">
        <f>INDEX($L$5:$L$84,INT(求节点(R$5:R$84,$N$5:$N$84,节奏总纲!G66)))</f>
        <v>518400</v>
      </c>
      <c r="AC67" s="59">
        <f>INDEX($L$5:$L$84,INT(求节点(S$5:S$84,$N$5:$N$84,节奏总纲!H66)))</f>
        <v>409600</v>
      </c>
    </row>
    <row r="68" spans="9:29" x14ac:dyDescent="0.2">
      <c r="I68" s="6">
        <v>64</v>
      </c>
      <c r="J68" s="6">
        <f>城墙信息!L157</f>
        <v>27064200</v>
      </c>
      <c r="K68" s="6">
        <f>SUM($J$5:J68)/60/60/24</f>
        <v>2299.6111111111109</v>
      </c>
      <c r="L68" s="6">
        <f t="shared" si="11"/>
        <v>1638400</v>
      </c>
      <c r="N68" s="6">
        <v>64</v>
      </c>
      <c r="O68" s="6">
        <f t="shared" si="12"/>
        <v>2300.3611111111109</v>
      </c>
      <c r="P68" s="6">
        <f t="shared" si="13"/>
        <v>2300.2111111111108</v>
      </c>
      <c r="Q68" s="6">
        <f t="shared" si="14"/>
        <v>2300.0611111111107</v>
      </c>
      <c r="R68" s="6">
        <f t="shared" si="15"/>
        <v>2299.911111111111</v>
      </c>
      <c r="S68" s="6">
        <f t="shared" si="16"/>
        <v>2299.7611111111109</v>
      </c>
      <c r="X68" s="58">
        <v>64</v>
      </c>
      <c r="Y68" s="59">
        <f>INDEX($L$5:$L$84,INT(求节点(O$5:O$84,$N$5:$N$84,节奏总纲!D67)))</f>
        <v>672400</v>
      </c>
      <c r="Z68" s="59">
        <f>INDEX($L$5:$L$84,INT(求节点(P$5:P$84,$N$5:$N$84,节奏总纲!E67)))</f>
        <v>640000</v>
      </c>
      <c r="AA68" s="59">
        <f>INDEX($L$5:$L$84,INT(求节点(Q$5:Q$84,$N$5:$N$84,节奏总纲!F67)))</f>
        <v>608400</v>
      </c>
      <c r="AB68" s="59">
        <f>INDEX($L$5:$L$84,INT(求节点(R$5:R$84,$N$5:$N$84,节奏总纲!G67)))</f>
        <v>547600</v>
      </c>
      <c r="AC68" s="59">
        <f>INDEX($L$5:$L$84,INT(求节点(S$5:S$84,$N$5:$N$84,节奏总纲!H67)))</f>
        <v>435600</v>
      </c>
    </row>
    <row r="69" spans="9:29" x14ac:dyDescent="0.2">
      <c r="I69" s="6">
        <v>65</v>
      </c>
      <c r="J69" s="6">
        <f>城墙信息!L158</f>
        <v>31317600</v>
      </c>
      <c r="K69" s="6">
        <f>SUM($J$5:J69)/60/60/24</f>
        <v>2662.0833333333335</v>
      </c>
      <c r="L69" s="6">
        <f t="shared" si="11"/>
        <v>1690000</v>
      </c>
      <c r="N69" s="6">
        <v>65</v>
      </c>
      <c r="O69" s="6">
        <f t="shared" si="12"/>
        <v>2662.8333333333335</v>
      </c>
      <c r="P69" s="6">
        <f t="shared" si="13"/>
        <v>2662.6833333333334</v>
      </c>
      <c r="Q69" s="6">
        <f t="shared" si="14"/>
        <v>2662.5333333333333</v>
      </c>
      <c r="R69" s="6">
        <f t="shared" si="15"/>
        <v>2662.3833333333337</v>
      </c>
      <c r="S69" s="6">
        <f t="shared" si="16"/>
        <v>2662.2333333333336</v>
      </c>
      <c r="X69" s="58">
        <v>65</v>
      </c>
      <c r="Y69" s="59">
        <f>INDEX($L$5:$L$84,INT(求节点(O$5:O$84,$N$5:$N$84,节奏总纲!D68)))</f>
        <v>672400</v>
      </c>
      <c r="Z69" s="59">
        <f>INDEX($L$5:$L$84,INT(求节点(P$5:P$84,$N$5:$N$84,节奏总纲!E68)))</f>
        <v>640000</v>
      </c>
      <c r="AA69" s="59">
        <f>INDEX($L$5:$L$84,INT(求节点(Q$5:Q$84,$N$5:$N$84,节奏总纲!F68)))</f>
        <v>608400</v>
      </c>
      <c r="AB69" s="59">
        <f>INDEX($L$5:$L$84,INT(求节点(R$5:R$84,$N$5:$N$84,节奏总纲!G68)))</f>
        <v>547600</v>
      </c>
      <c r="AC69" s="59">
        <f>INDEX($L$5:$L$84,INT(求节点(S$5:S$84,$N$5:$N$84,节奏总纲!H68)))</f>
        <v>435600</v>
      </c>
    </row>
    <row r="70" spans="9:29" x14ac:dyDescent="0.2">
      <c r="I70" s="6">
        <v>66</v>
      </c>
      <c r="J70" s="6">
        <f>城墙信息!L159</f>
        <v>36237600</v>
      </c>
      <c r="K70" s="6">
        <f>SUM($J$5:J70)/60/60/24</f>
        <v>3081.5</v>
      </c>
      <c r="L70" s="6">
        <f t="shared" si="11"/>
        <v>1742400</v>
      </c>
      <c r="N70" s="6">
        <v>66</v>
      </c>
      <c r="O70" s="6">
        <f t="shared" si="12"/>
        <v>3082.25</v>
      </c>
      <c r="P70" s="6">
        <f t="shared" si="13"/>
        <v>3082.1</v>
      </c>
      <c r="Q70" s="6">
        <f t="shared" si="14"/>
        <v>3081.95</v>
      </c>
      <c r="R70" s="6">
        <f t="shared" si="15"/>
        <v>3081.8</v>
      </c>
      <c r="S70" s="6">
        <f t="shared" si="16"/>
        <v>3081.65</v>
      </c>
      <c r="X70" s="58">
        <v>66</v>
      </c>
      <c r="Y70" s="59">
        <f>INDEX($L$5:$L$84,INT(求节点(O$5:O$84,$N$5:$N$84,节奏总纲!D69)))</f>
        <v>705600</v>
      </c>
      <c r="Z70" s="59">
        <f>INDEX($L$5:$L$84,INT(求节点(P$5:P$84,$N$5:$N$84,节奏总纲!E69)))</f>
        <v>672400</v>
      </c>
      <c r="AA70" s="59">
        <f>INDEX($L$5:$L$84,INT(求节点(Q$5:Q$84,$N$5:$N$84,节奏总纲!F69)))</f>
        <v>640000</v>
      </c>
      <c r="AB70" s="59">
        <f>INDEX($L$5:$L$84,INT(求节点(R$5:R$84,$N$5:$N$84,节奏总纲!G69)))</f>
        <v>577600</v>
      </c>
      <c r="AC70" s="59">
        <f>INDEX($L$5:$L$84,INT(求节点(S$5:S$84,$N$5:$N$84,节奏总纲!H69)))</f>
        <v>462400</v>
      </c>
    </row>
    <row r="71" spans="9:29" x14ac:dyDescent="0.2">
      <c r="I71" s="6">
        <v>67</v>
      </c>
      <c r="J71" s="6">
        <f>城墙信息!L160</f>
        <v>41928300</v>
      </c>
      <c r="K71" s="6">
        <f>SUM($J$5:J71)/60/60/24</f>
        <v>3566.78125</v>
      </c>
      <c r="L71" s="6">
        <f t="shared" si="11"/>
        <v>1795600</v>
      </c>
      <c r="N71" s="6">
        <v>67</v>
      </c>
      <c r="O71" s="6">
        <f t="shared" si="12"/>
        <v>3567.53125</v>
      </c>
      <c r="P71" s="6">
        <f t="shared" si="13"/>
        <v>3567.3812499999999</v>
      </c>
      <c r="Q71" s="6">
        <f t="shared" si="14"/>
        <v>3567.2312499999998</v>
      </c>
      <c r="R71" s="6">
        <f t="shared" si="15"/>
        <v>3567.0812500000002</v>
      </c>
      <c r="S71" s="6">
        <f t="shared" si="16"/>
        <v>3566.9312500000001</v>
      </c>
      <c r="X71" s="58">
        <v>67</v>
      </c>
      <c r="Y71" s="59">
        <f>INDEX($L$5:$L$84,INT(求节点(O$5:O$84,$N$5:$N$84,节奏总纲!D70)))</f>
        <v>705600</v>
      </c>
      <c r="Z71" s="59">
        <f>INDEX($L$5:$L$84,INT(求节点(P$5:P$84,$N$5:$N$84,节奏总纲!E70)))</f>
        <v>672400</v>
      </c>
      <c r="AA71" s="59">
        <f>INDEX($L$5:$L$84,INT(求节点(Q$5:Q$84,$N$5:$N$84,节奏总纲!F70)))</f>
        <v>640000</v>
      </c>
      <c r="AB71" s="59">
        <f>INDEX($L$5:$L$84,INT(求节点(R$5:R$84,$N$5:$N$84,节奏总纲!G70)))</f>
        <v>577600</v>
      </c>
      <c r="AC71" s="59">
        <f>INDEX($L$5:$L$84,INT(求节点(S$5:S$84,$N$5:$N$84,节奏总纲!H70)))</f>
        <v>462400</v>
      </c>
    </row>
    <row r="72" spans="9:29" x14ac:dyDescent="0.2">
      <c r="I72" s="6">
        <v>68</v>
      </c>
      <c r="J72" s="6">
        <f>城墙信息!L161</f>
        <v>48510300</v>
      </c>
      <c r="K72" s="6">
        <f>SUM($J$5:J72)/60/60/24</f>
        <v>4128.2430555555557</v>
      </c>
      <c r="L72" s="6">
        <f t="shared" si="11"/>
        <v>1849600</v>
      </c>
      <c r="N72" s="6">
        <v>68</v>
      </c>
      <c r="O72" s="6">
        <f t="shared" si="12"/>
        <v>4128.9930555555557</v>
      </c>
      <c r="P72" s="6">
        <f t="shared" si="13"/>
        <v>4128.843055555556</v>
      </c>
      <c r="Q72" s="6">
        <f t="shared" si="14"/>
        <v>4128.6930555555555</v>
      </c>
      <c r="R72" s="6">
        <f t="shared" si="15"/>
        <v>4128.5430555555558</v>
      </c>
      <c r="S72" s="6">
        <f t="shared" si="16"/>
        <v>4128.3930555555553</v>
      </c>
      <c r="X72" s="58">
        <v>68</v>
      </c>
      <c r="Y72" s="59">
        <f>INDEX($L$5:$L$84,INT(求节点(O$5:O$84,$N$5:$N$84,节奏总纲!D71)))</f>
        <v>739600</v>
      </c>
      <c r="Z72" s="59">
        <f>INDEX($L$5:$L$84,INT(求节点(P$5:P$84,$N$5:$N$84,节奏总纲!E71)))</f>
        <v>705600</v>
      </c>
      <c r="AA72" s="59">
        <f>INDEX($L$5:$L$84,INT(求节点(Q$5:Q$84,$N$5:$N$84,节奏总纲!F71)))</f>
        <v>672400</v>
      </c>
      <c r="AB72" s="59">
        <f>INDEX($L$5:$L$84,INT(求节点(R$5:R$84,$N$5:$N$84,节奏总纲!G71)))</f>
        <v>577600</v>
      </c>
      <c r="AC72" s="59">
        <f>INDEX($L$5:$L$84,INT(求节点(S$5:S$84,$N$5:$N$84,节奏总纲!H71)))</f>
        <v>462400</v>
      </c>
    </row>
    <row r="73" spans="9:29" x14ac:dyDescent="0.2">
      <c r="I73" s="6">
        <v>69</v>
      </c>
      <c r="J73" s="6">
        <f>城墙信息!L162</f>
        <v>56122500</v>
      </c>
      <c r="K73" s="6">
        <f>SUM($J$5:J73)/60/60/24</f>
        <v>4777.8090277777783</v>
      </c>
      <c r="L73" s="6">
        <f t="shared" si="11"/>
        <v>1904400</v>
      </c>
      <c r="N73" s="6">
        <v>69</v>
      </c>
      <c r="O73" s="6">
        <f t="shared" si="12"/>
        <v>4778.5590277777783</v>
      </c>
      <c r="P73" s="6">
        <f t="shared" si="13"/>
        <v>4778.4090277777786</v>
      </c>
      <c r="Q73" s="6">
        <f t="shared" si="14"/>
        <v>4778.2590277777781</v>
      </c>
      <c r="R73" s="6">
        <f t="shared" si="15"/>
        <v>4778.1090277777785</v>
      </c>
      <c r="S73" s="6">
        <f t="shared" si="16"/>
        <v>4777.9590277777779</v>
      </c>
      <c r="X73" s="58">
        <v>69</v>
      </c>
      <c r="Y73" s="59">
        <f>INDEX($L$5:$L$84,INT(求节点(O$5:O$84,$N$5:$N$84,节奏总纲!D72)))</f>
        <v>739600</v>
      </c>
      <c r="Z73" s="59">
        <f>INDEX($L$5:$L$84,INT(求节点(P$5:P$84,$N$5:$N$84,节奏总纲!E72)))</f>
        <v>705600</v>
      </c>
      <c r="AA73" s="59">
        <f>INDEX($L$5:$L$84,INT(求节点(Q$5:Q$84,$N$5:$N$84,节奏总纲!F72)))</f>
        <v>672400</v>
      </c>
      <c r="AB73" s="59">
        <f>INDEX($L$5:$L$84,INT(求节点(R$5:R$84,$N$5:$N$84,节奏总纲!G72)))</f>
        <v>608400</v>
      </c>
      <c r="AC73" s="59">
        <f>INDEX($L$5:$L$84,INT(求节点(S$5:S$84,$N$5:$N$84,节奏总纲!H72)))</f>
        <v>490000</v>
      </c>
    </row>
    <row r="74" spans="9:29" x14ac:dyDescent="0.2">
      <c r="I74" s="6">
        <v>70</v>
      </c>
      <c r="J74" s="6">
        <f>城墙信息!L163</f>
        <v>64926000</v>
      </c>
      <c r="K74" s="6">
        <f>SUM($J$5:J74)/60/60/24</f>
        <v>5529.2673611111104</v>
      </c>
      <c r="L74" s="6">
        <f t="shared" si="11"/>
        <v>1960000</v>
      </c>
      <c r="N74" s="6">
        <v>70</v>
      </c>
      <c r="O74" s="6">
        <f t="shared" si="12"/>
        <v>5530.0173611111104</v>
      </c>
      <c r="P74" s="6">
        <f t="shared" si="13"/>
        <v>5529.8673611111108</v>
      </c>
      <c r="Q74" s="6">
        <f t="shared" si="14"/>
        <v>5529.7173611111102</v>
      </c>
      <c r="R74" s="6">
        <f t="shared" si="15"/>
        <v>5529.5673611111106</v>
      </c>
      <c r="S74" s="6">
        <f t="shared" si="16"/>
        <v>5529.41736111111</v>
      </c>
      <c r="X74" s="58">
        <v>70</v>
      </c>
      <c r="Y74" s="59">
        <f>INDEX($L$5:$L$84,INT(求节点(O$5:O$84,$N$5:$N$84,节奏总纲!D73)))</f>
        <v>774400</v>
      </c>
      <c r="Z74" s="59">
        <f>INDEX($L$5:$L$84,INT(求节点(P$5:P$84,$N$5:$N$84,节奏总纲!E73)))</f>
        <v>739600</v>
      </c>
      <c r="AA74" s="59">
        <f>INDEX($L$5:$L$84,INT(求节点(Q$5:Q$84,$N$5:$N$84,节奏总纲!F73)))</f>
        <v>672400</v>
      </c>
      <c r="AB74" s="59">
        <f>INDEX($L$5:$L$84,INT(求节点(R$5:R$84,$N$5:$N$84,节奏总纲!G73)))</f>
        <v>608400</v>
      </c>
      <c r="AC74" s="59">
        <f>INDEX($L$5:$L$84,INT(求节点(S$5:S$84,$N$5:$N$84,节奏总纲!H73)))</f>
        <v>490000</v>
      </c>
    </row>
    <row r="75" spans="9:29" x14ac:dyDescent="0.2">
      <c r="I75" s="6">
        <v>71</v>
      </c>
      <c r="J75" s="6">
        <f>城墙信息!L164</f>
        <v>75106800</v>
      </c>
      <c r="K75" s="6">
        <f>SUM($J$5:J75)/60/60/24</f>
        <v>6398.5590277777774</v>
      </c>
      <c r="L75" s="6">
        <f t="shared" si="11"/>
        <v>2016400</v>
      </c>
      <c r="N75" s="6">
        <v>71</v>
      </c>
      <c r="O75" s="6">
        <f t="shared" si="12"/>
        <v>6399.3090277777774</v>
      </c>
      <c r="P75" s="6">
        <f t="shared" si="13"/>
        <v>6399.1590277777777</v>
      </c>
      <c r="Q75" s="6">
        <f t="shared" si="14"/>
        <v>6399.0090277777772</v>
      </c>
      <c r="R75" s="6">
        <f t="shared" si="15"/>
        <v>6398.8590277777776</v>
      </c>
      <c r="S75" s="6">
        <f t="shared" si="16"/>
        <v>6398.709027777777</v>
      </c>
      <c r="X75" s="58">
        <v>71</v>
      </c>
      <c r="Y75" s="59">
        <f>INDEX($L$5:$L$84,INT(求节点(O$5:O$84,$N$5:$N$84,节奏总纲!D74)))</f>
        <v>774400</v>
      </c>
      <c r="Z75" s="59">
        <f>INDEX($L$5:$L$84,INT(求节点(P$5:P$84,$N$5:$N$84,节奏总纲!E74)))</f>
        <v>739600</v>
      </c>
      <c r="AA75" s="59">
        <f>INDEX($L$5:$L$84,INT(求节点(Q$5:Q$84,$N$5:$N$84,节奏总纲!F74)))</f>
        <v>705600</v>
      </c>
      <c r="AB75" s="59">
        <f>INDEX($L$5:$L$84,INT(求节点(R$5:R$84,$N$5:$N$84,节奏总纲!G74)))</f>
        <v>640000</v>
      </c>
      <c r="AC75" s="59">
        <f>INDEX($L$5:$L$84,INT(求节点(S$5:S$84,$N$5:$N$84,节奏总纲!H74)))</f>
        <v>518400</v>
      </c>
    </row>
    <row r="76" spans="9:29" x14ac:dyDescent="0.2">
      <c r="I76" s="6">
        <v>72</v>
      </c>
      <c r="J76" s="6">
        <f>城墙信息!L165</f>
        <v>86879400</v>
      </c>
      <c r="K76" s="6">
        <f>SUM($J$5:J76)/60/60/24</f>
        <v>7404.1076388888896</v>
      </c>
      <c r="L76" s="6">
        <f t="shared" si="11"/>
        <v>2073600</v>
      </c>
      <c r="N76" s="6">
        <v>72</v>
      </c>
      <c r="O76" s="6">
        <f t="shared" si="12"/>
        <v>7404.8576388888896</v>
      </c>
      <c r="P76" s="6">
        <f t="shared" si="13"/>
        <v>7404.70763888889</v>
      </c>
      <c r="Q76" s="6">
        <f t="shared" si="14"/>
        <v>7404.5576388888894</v>
      </c>
      <c r="R76" s="6">
        <f t="shared" si="15"/>
        <v>7404.4076388888898</v>
      </c>
      <c r="S76" s="6">
        <f t="shared" si="16"/>
        <v>7404.2576388888892</v>
      </c>
      <c r="X76" s="58">
        <v>72</v>
      </c>
      <c r="Y76" s="59">
        <f>INDEX($L$5:$L$84,INT(求节点(O$5:O$84,$N$5:$N$84,节奏总纲!D75)))</f>
        <v>810000</v>
      </c>
      <c r="Z76" s="59">
        <f>INDEX($L$5:$L$84,INT(求节点(P$5:P$84,$N$5:$N$84,节奏总纲!E75)))</f>
        <v>774400</v>
      </c>
      <c r="AA76" s="59">
        <f>INDEX($L$5:$L$84,INT(求节点(Q$5:Q$84,$N$5:$N$84,节奏总纲!F75)))</f>
        <v>705600</v>
      </c>
      <c r="AB76" s="59">
        <f>INDEX($L$5:$L$84,INT(求节点(R$5:R$84,$N$5:$N$84,节奏总纲!G75)))</f>
        <v>640000</v>
      </c>
      <c r="AC76" s="59">
        <f>INDEX($L$5:$L$84,INT(求节点(S$5:S$84,$N$5:$N$84,节奏总纲!H75)))</f>
        <v>518400</v>
      </c>
    </row>
    <row r="77" spans="9:29" x14ac:dyDescent="0.2">
      <c r="I77" s="6">
        <v>73</v>
      </c>
      <c r="J77" s="6">
        <f>城墙信息!L166</f>
        <v>100492800</v>
      </c>
      <c r="K77" s="6">
        <f>SUM($J$5:J77)/60/60/24</f>
        <v>8567.21875</v>
      </c>
      <c r="L77" s="6">
        <f t="shared" si="11"/>
        <v>2131600</v>
      </c>
      <c r="N77" s="6">
        <v>73</v>
      </c>
      <c r="O77" s="6">
        <f t="shared" si="12"/>
        <v>8567.96875</v>
      </c>
      <c r="P77" s="6">
        <f t="shared" si="13"/>
        <v>8567.8187500000004</v>
      </c>
      <c r="Q77" s="6">
        <f t="shared" si="14"/>
        <v>8567.6687500000007</v>
      </c>
      <c r="R77" s="6">
        <f t="shared" si="15"/>
        <v>8567.5187499999993</v>
      </c>
      <c r="S77" s="6">
        <f t="shared" si="16"/>
        <v>8567.3687499999996</v>
      </c>
      <c r="X77" s="58">
        <v>73</v>
      </c>
      <c r="Y77" s="59">
        <f>INDEX($L$5:$L$84,INT(求节点(O$5:O$84,$N$5:$N$84,节奏总纲!D76)))</f>
        <v>810000</v>
      </c>
      <c r="Z77" s="59">
        <f>INDEX($L$5:$L$84,INT(求节点(P$5:P$84,$N$5:$N$84,节奏总纲!E76)))</f>
        <v>774400</v>
      </c>
      <c r="AA77" s="59">
        <f>INDEX($L$5:$L$84,INT(求节点(Q$5:Q$84,$N$5:$N$84,节奏总纲!F76)))</f>
        <v>739600</v>
      </c>
      <c r="AB77" s="59">
        <f>INDEX($L$5:$L$84,INT(求节点(R$5:R$84,$N$5:$N$84,节奏总纲!G76)))</f>
        <v>672400</v>
      </c>
      <c r="AC77" s="59">
        <f>INDEX($L$5:$L$84,INT(求节点(S$5:S$84,$N$5:$N$84,节奏总纲!H76)))</f>
        <v>547600</v>
      </c>
    </row>
    <row r="78" spans="9:29" x14ac:dyDescent="0.2">
      <c r="I78" s="6">
        <v>74</v>
      </c>
      <c r="J78" s="6">
        <f>城墙信息!L167</f>
        <v>116233500</v>
      </c>
      <c r="K78" s="6">
        <f>SUM($J$5:J78)/60/60/24</f>
        <v>9912.5138888888887</v>
      </c>
      <c r="L78" s="6">
        <f t="shared" si="11"/>
        <v>2190400</v>
      </c>
      <c r="N78" s="6">
        <v>74</v>
      </c>
      <c r="O78" s="6">
        <f t="shared" si="12"/>
        <v>9913.2638888888887</v>
      </c>
      <c r="P78" s="6">
        <f t="shared" si="13"/>
        <v>9913.1138888888891</v>
      </c>
      <c r="Q78" s="6">
        <f t="shared" si="14"/>
        <v>9912.9638888888894</v>
      </c>
      <c r="R78" s="6">
        <f t="shared" si="15"/>
        <v>9912.813888888888</v>
      </c>
      <c r="S78" s="6">
        <f t="shared" si="16"/>
        <v>9912.6638888888883</v>
      </c>
      <c r="X78" s="58">
        <v>74</v>
      </c>
      <c r="Y78" s="59">
        <f>INDEX($L$5:$L$84,INT(求节点(O$5:O$84,$N$5:$N$84,节奏总纲!D77)))</f>
        <v>846400</v>
      </c>
      <c r="Z78" s="59">
        <f>INDEX($L$5:$L$84,INT(求节点(P$5:P$84,$N$5:$N$84,节奏总纲!E77)))</f>
        <v>810000</v>
      </c>
      <c r="AA78" s="59">
        <f>INDEX($L$5:$L$84,INT(求节点(Q$5:Q$84,$N$5:$N$84,节奏总纲!F77)))</f>
        <v>739600</v>
      </c>
      <c r="AB78" s="59">
        <f>INDEX($L$5:$L$84,INT(求节点(R$5:R$84,$N$5:$N$84,节奏总纲!G77)))</f>
        <v>672400</v>
      </c>
      <c r="AC78" s="59">
        <f>INDEX($L$5:$L$84,INT(求节点(S$5:S$84,$N$5:$N$84,节奏总纲!H77)))</f>
        <v>547600</v>
      </c>
    </row>
    <row r="79" spans="9:29" x14ac:dyDescent="0.2">
      <c r="I79" s="6">
        <v>75</v>
      </c>
      <c r="J79" s="6">
        <f>城墙信息!L168</f>
        <v>134433300</v>
      </c>
      <c r="K79" s="6">
        <f>SUM($J$5:J79)/60/60/24</f>
        <v>11468.454861111111</v>
      </c>
      <c r="L79" s="6">
        <f t="shared" si="11"/>
        <v>2250000</v>
      </c>
      <c r="N79" s="6">
        <v>75</v>
      </c>
      <c r="O79" s="6">
        <f t="shared" si="12"/>
        <v>11469.204861111111</v>
      </c>
      <c r="P79" s="6">
        <f t="shared" si="13"/>
        <v>11469.054861111112</v>
      </c>
      <c r="Q79" s="6">
        <f t="shared" si="14"/>
        <v>11468.904861111112</v>
      </c>
      <c r="R79" s="6">
        <f t="shared" si="15"/>
        <v>11468.754861111111</v>
      </c>
      <c r="S79" s="6">
        <f t="shared" si="16"/>
        <v>11468.604861111111</v>
      </c>
      <c r="X79" s="58">
        <v>75</v>
      </c>
      <c r="Y79" s="59">
        <f>INDEX($L$5:$L$84,INT(求节点(O$5:O$84,$N$5:$N$84,节奏总纲!D78)))</f>
        <v>846400</v>
      </c>
      <c r="Z79" s="59">
        <f>INDEX($L$5:$L$84,INT(求节点(P$5:P$84,$N$5:$N$84,节奏总纲!E78)))</f>
        <v>810000</v>
      </c>
      <c r="AA79" s="59">
        <f>INDEX($L$5:$L$84,INT(求节点(Q$5:Q$84,$N$5:$N$84,节奏总纲!F78)))</f>
        <v>774400</v>
      </c>
      <c r="AB79" s="59">
        <f>INDEX($L$5:$L$84,INT(求节点(R$5:R$84,$N$5:$N$84,节奏总纲!G78)))</f>
        <v>705600</v>
      </c>
      <c r="AC79" s="59">
        <f>INDEX($L$5:$L$84,INT(求节点(S$5:S$84,$N$5:$N$84,节奏总纲!H78)))</f>
        <v>577600</v>
      </c>
    </row>
    <row r="80" spans="9:29" x14ac:dyDescent="0.2">
      <c r="I80" s="6">
        <v>76</v>
      </c>
      <c r="J80" s="6">
        <f>城墙信息!L169</f>
        <v>155475900</v>
      </c>
      <c r="K80" s="6">
        <f>SUM($J$5:J80)/60/60/24</f>
        <v>13267.944444444445</v>
      </c>
      <c r="L80" s="6">
        <f t="shared" si="11"/>
        <v>2310400</v>
      </c>
      <c r="N80" s="6">
        <v>76</v>
      </c>
      <c r="O80" s="6">
        <f t="shared" si="12"/>
        <v>13268.694444444445</v>
      </c>
      <c r="P80" s="6">
        <f t="shared" si="13"/>
        <v>13268.544444444446</v>
      </c>
      <c r="Q80" s="6">
        <f t="shared" si="14"/>
        <v>13268.394444444446</v>
      </c>
      <c r="R80" s="6">
        <f t="shared" si="15"/>
        <v>13268.244444444445</v>
      </c>
      <c r="S80" s="6">
        <f t="shared" si="16"/>
        <v>13268.094444444445</v>
      </c>
      <c r="X80" s="58">
        <v>76</v>
      </c>
      <c r="Y80" s="59">
        <f>INDEX($L$5:$L$84,INT(求节点(O$5:O$84,$N$5:$N$84,节奏总纲!D79)))</f>
        <v>883600</v>
      </c>
      <c r="Z80" s="59">
        <f>INDEX($L$5:$L$84,INT(求节点(P$5:P$84,$N$5:$N$84,节奏总纲!E79)))</f>
        <v>846400</v>
      </c>
      <c r="AA80" s="59">
        <f>INDEX($L$5:$L$84,INT(求节点(Q$5:Q$84,$N$5:$N$84,节奏总纲!F79)))</f>
        <v>774400</v>
      </c>
      <c r="AB80" s="59">
        <f>INDEX($L$5:$L$84,INT(求节点(R$5:R$84,$N$5:$N$84,节奏总纲!G79)))</f>
        <v>705600</v>
      </c>
      <c r="AC80" s="59">
        <f>INDEX($L$5:$L$84,INT(求节点(S$5:S$84,$N$5:$N$84,节奏总纲!H79)))</f>
        <v>577600</v>
      </c>
    </row>
    <row r="81" spans="9:29" x14ac:dyDescent="0.2">
      <c r="I81" s="6">
        <v>77</v>
      </c>
      <c r="J81" s="6">
        <f>城墙信息!L170</f>
        <v>179804100</v>
      </c>
      <c r="K81" s="6">
        <f>SUM($J$5:J81)/60/60/24</f>
        <v>15349.010416666666</v>
      </c>
      <c r="L81" s="6">
        <f t="shared" si="11"/>
        <v>2371600</v>
      </c>
      <c r="N81" s="6">
        <v>77</v>
      </c>
      <c r="O81" s="6">
        <f t="shared" si="12"/>
        <v>15349.760416666666</v>
      </c>
      <c r="P81" s="6">
        <f t="shared" si="13"/>
        <v>15349.610416666666</v>
      </c>
      <c r="Q81" s="6">
        <f t="shared" si="14"/>
        <v>15349.460416666667</v>
      </c>
      <c r="R81" s="6">
        <f t="shared" si="15"/>
        <v>15349.310416666665</v>
      </c>
      <c r="S81" s="6">
        <f t="shared" si="16"/>
        <v>15349.160416666666</v>
      </c>
      <c r="X81" s="58">
        <v>77</v>
      </c>
      <c r="Y81" s="59">
        <f>INDEX($L$5:$L$84,INT(求节点(O$5:O$84,$N$5:$N$84,节奏总纲!D80)))</f>
        <v>883600</v>
      </c>
      <c r="Z81" s="59">
        <f>INDEX($L$5:$L$84,INT(求节点(P$5:P$84,$N$5:$N$84,节奏总纲!E80)))</f>
        <v>846400</v>
      </c>
      <c r="AA81" s="59">
        <f>INDEX($L$5:$L$84,INT(求节点(Q$5:Q$84,$N$5:$N$84,节奏总纲!F80)))</f>
        <v>810000</v>
      </c>
      <c r="AB81" s="59">
        <f>INDEX($L$5:$L$84,INT(求节点(R$5:R$84,$N$5:$N$84,节奏总纲!G80)))</f>
        <v>739600</v>
      </c>
      <c r="AC81" s="59">
        <f>INDEX($L$5:$L$84,INT(求节点(S$5:S$84,$N$5:$N$84,节奏总纲!H80)))</f>
        <v>608400</v>
      </c>
    </row>
    <row r="82" spans="9:29" x14ac:dyDescent="0.2">
      <c r="I82" s="6">
        <v>78</v>
      </c>
      <c r="J82" s="6">
        <f>城墙信息!L171</f>
        <v>207929400</v>
      </c>
      <c r="K82" s="6">
        <f>SUM($J$5:J82)/60/60/24</f>
        <v>17755.600694444445</v>
      </c>
      <c r="L82" s="6">
        <f t="shared" si="11"/>
        <v>2433600</v>
      </c>
      <c r="N82" s="6">
        <v>78</v>
      </c>
      <c r="O82" s="6">
        <f t="shared" si="12"/>
        <v>17756.350694444445</v>
      </c>
      <c r="P82" s="6">
        <f t="shared" si="13"/>
        <v>17756.200694444444</v>
      </c>
      <c r="Q82" s="6">
        <f t="shared" si="14"/>
        <v>17756.050694444446</v>
      </c>
      <c r="R82" s="6">
        <f t="shared" si="15"/>
        <v>17755.900694444445</v>
      </c>
      <c r="S82" s="6">
        <f t="shared" si="16"/>
        <v>17755.750694444447</v>
      </c>
      <c r="X82" s="58">
        <v>78</v>
      </c>
      <c r="Y82" s="59">
        <f>INDEX($L$5:$L$84,INT(求节点(O$5:O$84,$N$5:$N$84,节奏总纲!D81)))</f>
        <v>921600</v>
      </c>
      <c r="Z82" s="59">
        <f>INDEX($L$5:$L$84,INT(求节点(P$5:P$84,$N$5:$N$84,节奏总纲!E81)))</f>
        <v>883600</v>
      </c>
      <c r="AA82" s="59">
        <f>INDEX($L$5:$L$84,INT(求节点(Q$5:Q$84,$N$5:$N$84,节奏总纲!F81)))</f>
        <v>810000</v>
      </c>
      <c r="AB82" s="59">
        <f>INDEX($L$5:$L$84,INT(求节点(R$5:R$84,$N$5:$N$84,节奏总纲!G81)))</f>
        <v>739600</v>
      </c>
      <c r="AC82" s="59">
        <f>INDEX($L$5:$L$84,INT(求节点(S$5:S$84,$N$5:$N$84,节奏总纲!H81)))</f>
        <v>608400</v>
      </c>
    </row>
    <row r="83" spans="9:29" x14ac:dyDescent="0.2">
      <c r="I83" s="6">
        <v>79</v>
      </c>
      <c r="J83" s="6">
        <f>城墙信息!L172</f>
        <v>240443400</v>
      </c>
      <c r="K83" s="6">
        <f>SUM($J$5:J83)/60/60/24</f>
        <v>20538.510416666668</v>
      </c>
      <c r="L83" s="6">
        <f t="shared" si="11"/>
        <v>2496400</v>
      </c>
      <c r="N83" s="6">
        <v>79</v>
      </c>
      <c r="O83" s="6">
        <f t="shared" si="12"/>
        <v>20539.260416666668</v>
      </c>
      <c r="P83" s="6">
        <f t="shared" si="13"/>
        <v>20539.110416666666</v>
      </c>
      <c r="Q83" s="6">
        <f t="shared" si="14"/>
        <v>20538.960416666669</v>
      </c>
      <c r="R83" s="6">
        <f t="shared" si="15"/>
        <v>20538.810416666667</v>
      </c>
      <c r="S83" s="6">
        <f t="shared" si="16"/>
        <v>20538.660416666669</v>
      </c>
      <c r="X83" s="58">
        <v>79</v>
      </c>
      <c r="Y83" s="59">
        <f>INDEX($L$5:$L$84,INT(求节点(O$5:O$84,$N$5:$N$84,节奏总纲!D82)))</f>
        <v>921600</v>
      </c>
      <c r="Z83" s="59">
        <f>INDEX($L$5:$L$84,INT(求节点(P$5:P$84,$N$5:$N$84,节奏总纲!E82)))</f>
        <v>883600</v>
      </c>
      <c r="AA83" s="59">
        <f>INDEX($L$5:$L$84,INT(求节点(Q$5:Q$84,$N$5:$N$84,节奏总纲!F82)))</f>
        <v>846400</v>
      </c>
      <c r="AB83" s="59">
        <f>INDEX($L$5:$L$84,INT(求节点(R$5:R$84,$N$5:$N$84,节奏总纲!G82)))</f>
        <v>774400</v>
      </c>
      <c r="AC83" s="59">
        <f>INDEX($L$5:$L$84,INT(求节点(S$5:S$84,$N$5:$N$84,节奏总纲!H82)))</f>
        <v>640000</v>
      </c>
    </row>
    <row r="84" spans="9:29" x14ac:dyDescent="0.2">
      <c r="I84" s="6">
        <v>80</v>
      </c>
      <c r="J84" s="6">
        <f>城墙信息!L173</f>
        <v>278029500</v>
      </c>
      <c r="K84" s="6">
        <f>SUM($J$5:J84)/60/60/24</f>
        <v>23756.444444444442</v>
      </c>
      <c r="L84" s="6">
        <f t="shared" si="11"/>
        <v>2560000</v>
      </c>
      <c r="N84" s="6">
        <v>80</v>
      </c>
      <c r="O84" s="6">
        <f t="shared" si="12"/>
        <v>23757.194444444442</v>
      </c>
      <c r="P84" s="6">
        <f t="shared" si="13"/>
        <v>23757.04444444444</v>
      </c>
      <c r="Q84" s="6">
        <f t="shared" si="14"/>
        <v>23756.894444444442</v>
      </c>
      <c r="R84" s="6">
        <f t="shared" si="15"/>
        <v>23756.744444444441</v>
      </c>
      <c r="S84" s="6">
        <f t="shared" si="16"/>
        <v>23756.594444444443</v>
      </c>
      <c r="X84" s="58">
        <v>80</v>
      </c>
      <c r="Y84" s="59">
        <f>INDEX($L$5:$L$84,INT(求节点(O$5:O$84,$N$5:$N$84,节奏总纲!D83)))</f>
        <v>960400</v>
      </c>
      <c r="Z84" s="59">
        <f>INDEX($L$5:$L$84,INT(求节点(P$5:P$84,$N$5:$N$84,节奏总纲!E83)))</f>
        <v>921600</v>
      </c>
      <c r="AA84" s="59">
        <f>INDEX($L$5:$L$84,INT(求节点(Q$5:Q$84,$N$5:$N$84,节奏总纲!F83)))</f>
        <v>846400</v>
      </c>
      <c r="AB84" s="59">
        <f>INDEX($L$5:$L$84,INT(求节点(R$5:R$84,$N$5:$N$84,节奏总纲!G83)))</f>
        <v>774400</v>
      </c>
      <c r="AC84" s="59">
        <f>INDEX($L$5:$L$84,INT(求节点(S$5:S$84,$N$5:$N$84,节奏总纲!H83)))</f>
        <v>640000</v>
      </c>
    </row>
    <row r="85" spans="9:29" x14ac:dyDescent="0.2">
      <c r="X85" s="58">
        <v>81</v>
      </c>
      <c r="Y85" s="59">
        <f>INDEX($L$5:$L$84,INT(求节点(O$5:O$84,$N$5:$N$84,节奏总纲!D84)))</f>
        <v>960400</v>
      </c>
      <c r="Z85" s="59">
        <f>INDEX($L$5:$L$84,INT(求节点(P$5:P$84,$N$5:$N$84,节奏总纲!E84)))</f>
        <v>921600</v>
      </c>
      <c r="AA85" s="59">
        <f>INDEX($L$5:$L$84,INT(求节点(Q$5:Q$84,$N$5:$N$84,节奏总纲!F84)))</f>
        <v>883600</v>
      </c>
      <c r="AB85" s="59">
        <f>INDEX($L$5:$L$84,INT(求节点(R$5:R$84,$N$5:$N$84,节奏总纲!G84)))</f>
        <v>774400</v>
      </c>
      <c r="AC85" s="59">
        <f>INDEX($L$5:$L$84,INT(求节点(S$5:S$84,$N$5:$N$84,节奏总纲!H84)))</f>
        <v>672400</v>
      </c>
    </row>
    <row r="86" spans="9:29" x14ac:dyDescent="0.2">
      <c r="X86" s="58">
        <v>82</v>
      </c>
      <c r="Y86" s="59">
        <f>INDEX($L$5:$L$84,INT(求节点(O$5:O$84,$N$5:$N$84,节奏总纲!D85)))</f>
        <v>960400</v>
      </c>
      <c r="Z86" s="59">
        <f>INDEX($L$5:$L$84,INT(求节点(P$5:P$84,$N$5:$N$84,节奏总纲!E85)))</f>
        <v>921600</v>
      </c>
      <c r="AA86" s="59">
        <f>INDEX($L$5:$L$84,INT(求节点(Q$5:Q$84,$N$5:$N$84,节奏总纲!F85)))</f>
        <v>883600</v>
      </c>
      <c r="AB86" s="59">
        <f>INDEX($L$5:$L$84,INT(求节点(R$5:R$84,$N$5:$N$84,节奏总纲!G85)))</f>
        <v>810000</v>
      </c>
      <c r="AC86" s="59">
        <f>INDEX($L$5:$L$84,INT(求节点(S$5:S$84,$N$5:$N$84,节奏总纲!H85)))</f>
        <v>672400</v>
      </c>
    </row>
    <row r="87" spans="9:29" x14ac:dyDescent="0.2">
      <c r="X87" s="58">
        <v>83</v>
      </c>
      <c r="Y87" s="59">
        <f>INDEX($L$5:$L$84,INT(求节点(O$5:O$84,$N$5:$N$84,节奏总纲!D86)))</f>
        <v>1000000</v>
      </c>
      <c r="Z87" s="59">
        <f>INDEX($L$5:$L$84,INT(求节点(P$5:P$84,$N$5:$N$84,节奏总纲!E86)))</f>
        <v>960400</v>
      </c>
      <c r="AA87" s="59">
        <f>INDEX($L$5:$L$84,INT(求节点(Q$5:Q$84,$N$5:$N$84,节奏总纲!F86)))</f>
        <v>921600</v>
      </c>
      <c r="AB87" s="59">
        <f>INDEX($L$5:$L$84,INT(求节点(R$5:R$84,$N$5:$N$84,节奏总纲!G86)))</f>
        <v>810000</v>
      </c>
      <c r="AC87" s="59">
        <f>INDEX($L$5:$L$84,INT(求节点(S$5:S$84,$N$5:$N$84,节奏总纲!H86)))</f>
        <v>672400</v>
      </c>
    </row>
    <row r="88" spans="9:29" x14ac:dyDescent="0.2">
      <c r="X88" s="58">
        <v>84</v>
      </c>
      <c r="Y88" s="59">
        <f>INDEX($L$5:$L$84,INT(求节点(O$5:O$84,$N$5:$N$84,节奏总纲!D87)))</f>
        <v>1000000</v>
      </c>
      <c r="Z88" s="59">
        <f>INDEX($L$5:$L$84,INT(求节点(P$5:P$84,$N$5:$N$84,节奏总纲!E87)))</f>
        <v>960400</v>
      </c>
      <c r="AA88" s="59">
        <f>INDEX($L$5:$L$84,INT(求节点(Q$5:Q$84,$N$5:$N$84,节奏总纲!F87)))</f>
        <v>921600</v>
      </c>
      <c r="AB88" s="59">
        <f>INDEX($L$5:$L$84,INT(求节点(R$5:R$84,$N$5:$N$84,节奏总纲!G87)))</f>
        <v>846400</v>
      </c>
      <c r="AC88" s="59">
        <f>INDEX($L$5:$L$84,INT(求节点(S$5:S$84,$N$5:$N$84,节奏总纲!H87)))</f>
        <v>705600</v>
      </c>
    </row>
    <row r="89" spans="9:29" x14ac:dyDescent="0.2">
      <c r="X89" s="58">
        <v>85</v>
      </c>
      <c r="Y89" s="59">
        <f>INDEX($L$5:$L$84,INT(求节点(O$5:O$84,$N$5:$N$84,节奏总纲!D88)))</f>
        <v>1040400</v>
      </c>
      <c r="Z89" s="59">
        <f>INDEX($L$5:$L$84,INT(求节点(P$5:P$84,$N$5:$N$84,节奏总纲!E88)))</f>
        <v>1000000</v>
      </c>
      <c r="AA89" s="59">
        <f>INDEX($L$5:$L$84,INT(求节点(Q$5:Q$84,$N$5:$N$84,节奏总纲!F88)))</f>
        <v>921600</v>
      </c>
      <c r="AB89" s="59">
        <f>INDEX($L$5:$L$84,INT(求节点(R$5:R$84,$N$5:$N$84,节奏总纲!G88)))</f>
        <v>846400</v>
      </c>
      <c r="AC89" s="59">
        <f>INDEX($L$5:$L$84,INT(求节点(S$5:S$84,$N$5:$N$84,节奏总纲!H88)))</f>
        <v>705600</v>
      </c>
    </row>
    <row r="90" spans="9:29" x14ac:dyDescent="0.2">
      <c r="X90" s="58">
        <v>86</v>
      </c>
      <c r="Y90" s="59">
        <f>INDEX($L$5:$L$84,INT(求节点(O$5:O$84,$N$5:$N$84,节奏总纲!D89)))</f>
        <v>1040400</v>
      </c>
      <c r="Z90" s="59">
        <f>INDEX($L$5:$L$84,INT(求节点(P$5:P$84,$N$5:$N$84,节奏总纲!E89)))</f>
        <v>1000000</v>
      </c>
      <c r="AA90" s="59">
        <f>INDEX($L$5:$L$84,INT(求节点(Q$5:Q$84,$N$5:$N$84,节奏总纲!F89)))</f>
        <v>960400</v>
      </c>
      <c r="AB90" s="59">
        <f>INDEX($L$5:$L$84,INT(求节点(R$5:R$84,$N$5:$N$84,节奏总纲!G89)))</f>
        <v>883600</v>
      </c>
      <c r="AC90" s="59">
        <f>INDEX($L$5:$L$84,INT(求节点(S$5:S$84,$N$5:$N$84,节奏总纲!H89)))</f>
        <v>739600</v>
      </c>
    </row>
    <row r="91" spans="9:29" x14ac:dyDescent="0.2">
      <c r="X91" s="58">
        <v>87</v>
      </c>
      <c r="Y91" s="59">
        <f>INDEX($L$5:$L$84,INT(求节点(O$5:O$84,$N$5:$N$84,节奏总纲!D90)))</f>
        <v>1081600</v>
      </c>
      <c r="Z91" s="59">
        <f>INDEX($L$5:$L$84,INT(求节点(P$5:P$84,$N$5:$N$84,节奏总纲!E90)))</f>
        <v>1040400</v>
      </c>
      <c r="AA91" s="59">
        <f>INDEX($L$5:$L$84,INT(求节点(Q$5:Q$84,$N$5:$N$84,节奏总纲!F90)))</f>
        <v>960400</v>
      </c>
      <c r="AB91" s="59">
        <f>INDEX($L$5:$L$84,INT(求节点(R$5:R$84,$N$5:$N$84,节奏总纲!G90)))</f>
        <v>883600</v>
      </c>
      <c r="AC91" s="59">
        <f>INDEX($L$5:$L$84,INT(求节点(S$5:S$84,$N$5:$N$84,节奏总纲!H90)))</f>
        <v>739600</v>
      </c>
    </row>
    <row r="92" spans="9:29" x14ac:dyDescent="0.2">
      <c r="X92" s="58">
        <v>88</v>
      </c>
      <c r="Y92" s="59">
        <f>INDEX($L$5:$L$84,INT(求节点(O$5:O$84,$N$5:$N$84,节奏总纲!D91)))</f>
        <v>1081600</v>
      </c>
      <c r="Z92" s="59">
        <f>INDEX($L$5:$L$84,INT(求节点(P$5:P$84,$N$5:$N$84,节奏总纲!E91)))</f>
        <v>1040400</v>
      </c>
      <c r="AA92" s="59">
        <f>INDEX($L$5:$L$84,INT(求节点(Q$5:Q$84,$N$5:$N$84,节奏总纲!F91)))</f>
        <v>1000000</v>
      </c>
      <c r="AB92" s="59">
        <f>INDEX($L$5:$L$84,INT(求节点(R$5:R$84,$N$5:$N$84,节奏总纲!G91)))</f>
        <v>921600</v>
      </c>
      <c r="AC92" s="59">
        <f>INDEX($L$5:$L$84,INT(求节点(S$5:S$84,$N$5:$N$84,节奏总纲!H91)))</f>
        <v>774400</v>
      </c>
    </row>
    <row r="93" spans="9:29" x14ac:dyDescent="0.2">
      <c r="X93" s="58">
        <v>89</v>
      </c>
      <c r="Y93" s="59">
        <f>INDEX($L$5:$L$84,INT(求节点(O$5:O$84,$N$5:$N$84,节奏总纲!D92)))</f>
        <v>1123600</v>
      </c>
      <c r="Z93" s="59">
        <f>INDEX($L$5:$L$84,INT(求节点(P$5:P$84,$N$5:$N$84,节奏总纲!E92)))</f>
        <v>1081600</v>
      </c>
      <c r="AA93" s="59">
        <f>INDEX($L$5:$L$84,INT(求节点(Q$5:Q$84,$N$5:$N$84,节奏总纲!F92)))</f>
        <v>1000000</v>
      </c>
      <c r="AB93" s="59">
        <f>INDEX($L$5:$L$84,INT(求节点(R$5:R$84,$N$5:$N$84,节奏总纲!G92)))</f>
        <v>921600</v>
      </c>
      <c r="AC93" s="59">
        <f>INDEX($L$5:$L$84,INT(求节点(S$5:S$84,$N$5:$N$84,节奏总纲!H92)))</f>
        <v>774400</v>
      </c>
    </row>
    <row r="94" spans="9:29" x14ac:dyDescent="0.2">
      <c r="X94" s="58">
        <v>90</v>
      </c>
      <c r="Y94" s="59">
        <f>INDEX($L$5:$L$84,INT(求节点(O$5:O$84,$N$5:$N$84,节奏总纲!D93)))</f>
        <v>1123600</v>
      </c>
      <c r="Z94" s="59">
        <f>INDEX($L$5:$L$84,INT(求节点(P$5:P$84,$N$5:$N$84,节奏总纲!E93)))</f>
        <v>1081600</v>
      </c>
      <c r="AA94" s="59">
        <f>INDEX($L$5:$L$84,INT(求节点(Q$5:Q$84,$N$5:$N$84,节奏总纲!F93)))</f>
        <v>1040400</v>
      </c>
      <c r="AB94" s="59">
        <f>INDEX($L$5:$L$84,INT(求节点(R$5:R$84,$N$5:$N$84,节奏总纲!G93)))</f>
        <v>960400</v>
      </c>
      <c r="AC94" s="59">
        <f>INDEX($L$5:$L$84,INT(求节点(S$5:S$84,$N$5:$N$84,节奏总纲!H93)))</f>
        <v>774400</v>
      </c>
    </row>
    <row r="95" spans="9:29" x14ac:dyDescent="0.2">
      <c r="X95" s="58">
        <v>91</v>
      </c>
      <c r="Y95" s="59">
        <f>INDEX($L$5:$L$84,INT(求节点(O$5:O$84,$N$5:$N$84,节奏总纲!D94)))</f>
        <v>1166400</v>
      </c>
      <c r="Z95" s="59">
        <f>INDEX($L$5:$L$84,INT(求节点(P$5:P$84,$N$5:$N$84,节奏总纲!E94)))</f>
        <v>1123600</v>
      </c>
      <c r="AA95" s="59">
        <f>INDEX($L$5:$L$84,INT(求节点(Q$5:Q$84,$N$5:$N$84,节奏总纲!F94)))</f>
        <v>1040400</v>
      </c>
      <c r="AB95" s="59">
        <f>INDEX($L$5:$L$84,INT(求节点(R$5:R$84,$N$5:$N$84,节奏总纲!G94)))</f>
        <v>960400</v>
      </c>
      <c r="AC95" s="59">
        <f>INDEX($L$5:$L$84,INT(求节点(S$5:S$84,$N$5:$N$84,节奏总纲!H94)))</f>
        <v>810000</v>
      </c>
    </row>
    <row r="96" spans="9:29" x14ac:dyDescent="0.2">
      <c r="X96" s="58">
        <v>92</v>
      </c>
      <c r="Y96" s="59">
        <f>INDEX($L$5:$L$84,INT(求节点(O$5:O$84,$N$5:$N$84,节奏总纲!D95)))</f>
        <v>1166400</v>
      </c>
      <c r="Z96" s="59">
        <f>INDEX($L$5:$L$84,INT(求节点(P$5:P$84,$N$5:$N$84,节奏总纲!E95)))</f>
        <v>1123600</v>
      </c>
      <c r="AA96" s="59">
        <f>INDEX($L$5:$L$84,INT(求节点(Q$5:Q$84,$N$5:$N$84,节奏总纲!F95)))</f>
        <v>1081600</v>
      </c>
      <c r="AB96" s="59">
        <f>INDEX($L$5:$L$84,INT(求节点(R$5:R$84,$N$5:$N$84,节奏总纲!G95)))</f>
        <v>960400</v>
      </c>
      <c r="AC96" s="59">
        <f>INDEX($L$5:$L$84,INT(求节点(S$5:S$84,$N$5:$N$84,节奏总纲!H95)))</f>
        <v>810000</v>
      </c>
    </row>
    <row r="97" spans="24:29" x14ac:dyDescent="0.2">
      <c r="X97" s="58">
        <v>93</v>
      </c>
      <c r="Y97" s="59">
        <f>INDEX($L$5:$L$84,INT(求节点(O$5:O$84,$N$5:$N$84,节奏总纲!D96)))</f>
        <v>1210000</v>
      </c>
      <c r="Z97" s="59">
        <f>INDEX($L$5:$L$84,INT(求节点(P$5:P$84,$N$5:$N$84,节奏总纲!E96)))</f>
        <v>1166400</v>
      </c>
      <c r="AA97" s="59">
        <f>INDEX($L$5:$L$84,INT(求节点(Q$5:Q$84,$N$5:$N$84,节奏总纲!F96)))</f>
        <v>1081600</v>
      </c>
      <c r="AB97" s="59">
        <f>INDEX($L$5:$L$84,INT(求节点(R$5:R$84,$N$5:$N$84,节奏总纲!G96)))</f>
        <v>1000000</v>
      </c>
      <c r="AC97" s="59">
        <f>INDEX($L$5:$L$84,INT(求节点(S$5:S$84,$N$5:$N$84,节奏总纲!H96)))</f>
        <v>846400</v>
      </c>
    </row>
    <row r="98" spans="24:29" x14ac:dyDescent="0.2">
      <c r="X98" s="58">
        <v>94</v>
      </c>
      <c r="Y98" s="59">
        <f>INDEX($L$5:$L$84,INT(求节点(O$5:O$84,$N$5:$N$84,节奏总纲!D97)))</f>
        <v>1210000</v>
      </c>
      <c r="Z98" s="59">
        <f>INDEX($L$5:$L$84,INT(求节点(P$5:P$84,$N$5:$N$84,节奏总纲!E97)))</f>
        <v>1166400</v>
      </c>
      <c r="AA98" s="59">
        <f>INDEX($L$5:$L$84,INT(求节点(Q$5:Q$84,$N$5:$N$84,节奏总纲!F97)))</f>
        <v>1123600</v>
      </c>
      <c r="AB98" s="59">
        <f>INDEX($L$5:$L$84,INT(求节点(R$5:R$84,$N$5:$N$84,节奏总纲!G97)))</f>
        <v>1000000</v>
      </c>
      <c r="AC98" s="59">
        <f>INDEX($L$5:$L$84,INT(求节点(S$5:S$84,$N$5:$N$84,节奏总纲!H97)))</f>
        <v>846400</v>
      </c>
    </row>
    <row r="99" spans="24:29" x14ac:dyDescent="0.2">
      <c r="X99" s="58">
        <v>95</v>
      </c>
      <c r="Y99" s="59">
        <f>INDEX($L$5:$L$84,INT(求节点(O$5:O$84,$N$5:$N$84,节奏总纲!D98)))</f>
        <v>1254400</v>
      </c>
      <c r="Z99" s="59">
        <f>INDEX($L$5:$L$84,INT(求节点(P$5:P$84,$N$5:$N$84,节奏总纲!E98)))</f>
        <v>1210000</v>
      </c>
      <c r="AA99" s="59">
        <f>INDEX($L$5:$L$84,INT(求节点(Q$5:Q$84,$N$5:$N$84,节奏总纲!F98)))</f>
        <v>1123600</v>
      </c>
      <c r="AB99" s="59">
        <f>INDEX($L$5:$L$84,INT(求节点(R$5:R$84,$N$5:$N$84,节奏总纲!G98)))</f>
        <v>1040400</v>
      </c>
      <c r="AC99" s="59">
        <f>INDEX($L$5:$L$84,INT(求节点(S$5:S$84,$N$5:$N$84,节奏总纲!H98)))</f>
        <v>883600</v>
      </c>
    </row>
    <row r="100" spans="24:29" x14ac:dyDescent="0.2">
      <c r="X100" s="58">
        <v>96</v>
      </c>
      <c r="Y100" s="59">
        <f>INDEX($L$5:$L$84,INT(求节点(O$5:O$84,$N$5:$N$84,节奏总纲!D99)))</f>
        <v>1254400</v>
      </c>
      <c r="Z100" s="59">
        <f>INDEX($L$5:$L$84,INT(求节点(P$5:P$84,$N$5:$N$84,节奏总纲!E99)))</f>
        <v>1210000</v>
      </c>
      <c r="AA100" s="59">
        <f>INDEX($L$5:$L$84,INT(求节点(Q$5:Q$84,$N$5:$N$84,节奏总纲!F99)))</f>
        <v>1123600</v>
      </c>
      <c r="AB100" s="59">
        <f>INDEX($L$5:$L$84,INT(求节点(R$5:R$84,$N$5:$N$84,节奏总纲!G99)))</f>
        <v>1040400</v>
      </c>
      <c r="AC100" s="59">
        <f>INDEX($L$5:$L$84,INT(求节点(S$5:S$84,$N$5:$N$84,节奏总纲!H99)))</f>
        <v>883600</v>
      </c>
    </row>
    <row r="101" spans="24:29" x14ac:dyDescent="0.2">
      <c r="X101" s="58">
        <v>97</v>
      </c>
      <c r="Y101" s="59">
        <f>INDEX($L$5:$L$84,INT(求节点(O$5:O$84,$N$5:$N$84,节奏总纲!D100)))</f>
        <v>1299600</v>
      </c>
      <c r="Z101" s="59">
        <f>INDEX($L$5:$L$84,INT(求节点(P$5:P$84,$N$5:$N$84,节奏总纲!E100)))</f>
        <v>1210000</v>
      </c>
      <c r="AA101" s="59">
        <f>INDEX($L$5:$L$84,INT(求节点(Q$5:Q$84,$N$5:$N$84,节奏总纲!F100)))</f>
        <v>1166400</v>
      </c>
      <c r="AB101" s="59">
        <f>INDEX($L$5:$L$84,INT(求节点(R$5:R$84,$N$5:$N$84,节奏总纲!G100)))</f>
        <v>1081600</v>
      </c>
      <c r="AC101" s="59">
        <f>INDEX($L$5:$L$84,INT(求节点(S$5:S$84,$N$5:$N$84,节奏总纲!H100)))</f>
        <v>921600</v>
      </c>
    </row>
    <row r="102" spans="24:29" x14ac:dyDescent="0.2">
      <c r="X102" s="58">
        <v>98</v>
      </c>
      <c r="Y102" s="59">
        <f>INDEX($L$5:$L$84,INT(求节点(O$5:O$84,$N$5:$N$84,节奏总纲!D101)))</f>
        <v>1299600</v>
      </c>
      <c r="Z102" s="59">
        <f>INDEX($L$5:$L$84,INT(求节点(P$5:P$84,$N$5:$N$84,节奏总纲!E101)))</f>
        <v>1254400</v>
      </c>
      <c r="AA102" s="59">
        <f>INDEX($L$5:$L$84,INT(求节点(Q$5:Q$84,$N$5:$N$84,节奏总纲!F101)))</f>
        <v>1166400</v>
      </c>
      <c r="AB102" s="59">
        <f>INDEX($L$5:$L$84,INT(求节点(R$5:R$84,$N$5:$N$84,节奏总纲!G101)))</f>
        <v>1081600</v>
      </c>
      <c r="AC102" s="59">
        <f>INDEX($L$5:$L$84,INT(求节点(S$5:S$84,$N$5:$N$84,节奏总纲!H101)))</f>
        <v>921600</v>
      </c>
    </row>
    <row r="103" spans="24:29" x14ac:dyDescent="0.2">
      <c r="X103" s="58">
        <v>99</v>
      </c>
      <c r="Y103" s="59">
        <f>INDEX($L$5:$L$84,INT(求节点(O$5:O$84,$N$5:$N$84,节奏总纲!D102)))</f>
        <v>1299600</v>
      </c>
      <c r="Z103" s="59">
        <f>INDEX($L$5:$L$84,INT(求节点(P$5:P$84,$N$5:$N$84,节奏总纲!E102)))</f>
        <v>1254400</v>
      </c>
      <c r="AA103" s="59">
        <f>INDEX($L$5:$L$84,INT(求节点(Q$5:Q$84,$N$5:$N$84,节奏总纲!F102)))</f>
        <v>1210000</v>
      </c>
      <c r="AB103" s="59">
        <f>INDEX($L$5:$L$84,INT(求节点(R$5:R$84,$N$5:$N$84,节奏总纲!G102)))</f>
        <v>1123600</v>
      </c>
      <c r="AC103" s="59">
        <f>INDEX($L$5:$L$84,INT(求节点(S$5:S$84,$N$5:$N$84,节奏总纲!H102)))</f>
        <v>960400</v>
      </c>
    </row>
    <row r="104" spans="24:29" x14ac:dyDescent="0.2">
      <c r="X104" s="58">
        <v>100</v>
      </c>
      <c r="Y104" s="59">
        <f>INDEX($L$5:$L$84,INT(求节点(O$5:O$84,$N$5:$N$84,节奏总纲!D103)))</f>
        <v>1345600</v>
      </c>
      <c r="Z104" s="59">
        <f>INDEX($L$5:$L$84,INT(求节点(P$5:P$84,$N$5:$N$84,节奏总纲!E103)))</f>
        <v>1299600</v>
      </c>
      <c r="AA104" s="59">
        <f>INDEX($L$5:$L$84,INT(求节点(Q$5:Q$84,$N$5:$N$84,节奏总纲!F103)))</f>
        <v>1210000</v>
      </c>
      <c r="AB104" s="59">
        <f>INDEX($L$5:$L$84,INT(求节点(R$5:R$84,$N$5:$N$84,节奏总纲!G103)))</f>
        <v>1123600</v>
      </c>
      <c r="AC104" s="59">
        <f>INDEX($L$5:$L$84,INT(求节点(S$5:S$84,$N$5:$N$84,节奏总纲!H103)))</f>
        <v>960400</v>
      </c>
    </row>
    <row r="105" spans="24:29" x14ac:dyDescent="0.2">
      <c r="X105" s="58">
        <v>101</v>
      </c>
      <c r="Y105" s="59">
        <f>INDEX($L$5:$L$84,INT(求节点(O$5:O$84,$N$5:$N$84,节奏总纲!D104)))</f>
        <v>1345600</v>
      </c>
      <c r="Z105" s="59">
        <f>INDEX($L$5:$L$84,INT(求节点(P$5:P$84,$N$5:$N$84,节奏总纲!E104)))</f>
        <v>1299600</v>
      </c>
      <c r="AA105" s="59">
        <f>INDEX($L$5:$L$84,INT(求节点(Q$5:Q$84,$N$5:$N$84,节奏总纲!F104)))</f>
        <v>1254400</v>
      </c>
      <c r="AB105" s="59">
        <f>INDEX($L$5:$L$84,INT(求节点(R$5:R$84,$N$5:$N$84,节奏总纲!G104)))</f>
        <v>1166400</v>
      </c>
      <c r="AC105" s="59">
        <f>INDEX($L$5:$L$84,INT(求节点(S$5:S$84,$N$5:$N$84,节奏总纲!H104)))</f>
        <v>960400</v>
      </c>
    </row>
    <row r="106" spans="24:29" x14ac:dyDescent="0.2">
      <c r="X106" s="58">
        <v>102</v>
      </c>
      <c r="Y106" s="59">
        <f>INDEX($L$5:$L$84,INT(求节点(O$5:O$84,$N$5:$N$84,节奏总纲!D105)))</f>
        <v>1392400</v>
      </c>
      <c r="Z106" s="59">
        <f>INDEX($L$5:$L$84,INT(求节点(P$5:P$84,$N$5:$N$84,节奏总纲!E105)))</f>
        <v>1345600</v>
      </c>
      <c r="AA106" s="59">
        <f>INDEX($L$5:$L$84,INT(求节点(Q$5:Q$84,$N$5:$N$84,节奏总纲!F105)))</f>
        <v>1254400</v>
      </c>
      <c r="AB106" s="59">
        <f>INDEX($L$5:$L$84,INT(求节点(R$5:R$84,$N$5:$N$84,节奏总纲!G105)))</f>
        <v>1166400</v>
      </c>
      <c r="AC106" s="59">
        <f>INDEX($L$5:$L$84,INT(求节点(S$5:S$84,$N$5:$N$84,节奏总纲!H105)))</f>
        <v>1000000</v>
      </c>
    </row>
    <row r="107" spans="24:29" x14ac:dyDescent="0.2">
      <c r="X107" s="58">
        <v>103</v>
      </c>
      <c r="Y107" s="59">
        <f>INDEX($L$5:$L$84,INT(求节点(O$5:O$84,$N$5:$N$84,节奏总纲!D106)))</f>
        <v>1392400</v>
      </c>
      <c r="Z107" s="59">
        <f>INDEX($L$5:$L$84,INT(求节点(P$5:P$84,$N$5:$N$84,节奏总纲!E106)))</f>
        <v>1345600</v>
      </c>
      <c r="AA107" s="59">
        <f>INDEX($L$5:$L$84,INT(求节点(Q$5:Q$84,$N$5:$N$84,节奏总纲!F106)))</f>
        <v>1299600</v>
      </c>
      <c r="AB107" s="59">
        <f>INDEX($L$5:$L$84,INT(求节点(R$5:R$84,$N$5:$N$84,节奏总纲!G106)))</f>
        <v>1210000</v>
      </c>
      <c r="AC107" s="59">
        <f>INDEX($L$5:$L$84,INT(求节点(S$5:S$84,$N$5:$N$84,节奏总纲!H106)))</f>
        <v>1000000</v>
      </c>
    </row>
    <row r="108" spans="24:29" x14ac:dyDescent="0.2">
      <c r="X108" s="58">
        <v>104</v>
      </c>
      <c r="Y108" s="59">
        <f>INDEX($L$5:$L$84,INT(求节点(O$5:O$84,$N$5:$N$84,节奏总纲!D107)))</f>
        <v>1440000</v>
      </c>
      <c r="Z108" s="59">
        <f>INDEX($L$5:$L$84,INT(求节点(P$5:P$84,$N$5:$N$84,节奏总纲!E107)))</f>
        <v>1392400</v>
      </c>
      <c r="AA108" s="59">
        <f>INDEX($L$5:$L$84,INT(求节点(Q$5:Q$84,$N$5:$N$84,节奏总纲!F107)))</f>
        <v>1299600</v>
      </c>
      <c r="AB108" s="59">
        <f>INDEX($L$5:$L$84,INT(求节点(R$5:R$84,$N$5:$N$84,节奏总纲!G107)))</f>
        <v>1210000</v>
      </c>
      <c r="AC108" s="59">
        <f>INDEX($L$5:$L$84,INT(求节点(S$5:S$84,$N$5:$N$84,节奏总纲!H107)))</f>
        <v>1040400</v>
      </c>
    </row>
    <row r="109" spans="24:29" x14ac:dyDescent="0.2">
      <c r="X109" s="58">
        <v>105</v>
      </c>
      <c r="Y109" s="59">
        <f>INDEX($L$5:$L$84,INT(求节点(O$5:O$84,$N$5:$N$84,节奏总纲!D108)))</f>
        <v>1440000</v>
      </c>
      <c r="Z109" s="59">
        <f>INDEX($L$5:$L$84,INT(求节点(P$5:P$84,$N$5:$N$84,节奏总纲!E108)))</f>
        <v>1392400</v>
      </c>
      <c r="AA109" s="59">
        <f>INDEX($L$5:$L$84,INT(求节点(Q$5:Q$84,$N$5:$N$84,节奏总纲!F108)))</f>
        <v>1345600</v>
      </c>
      <c r="AB109" s="59">
        <f>INDEX($L$5:$L$84,INT(求节点(R$5:R$84,$N$5:$N$84,节奏总纲!G108)))</f>
        <v>1254400</v>
      </c>
      <c r="AC109" s="59">
        <f>INDEX($L$5:$L$84,INT(求节点(S$5:S$84,$N$5:$N$84,节奏总纲!H108)))</f>
        <v>1040400</v>
      </c>
    </row>
    <row r="110" spans="24:29" x14ac:dyDescent="0.2">
      <c r="X110" s="58">
        <v>106</v>
      </c>
      <c r="Y110" s="59">
        <f>INDEX($L$5:$L$84,INT(求节点(O$5:O$84,$N$5:$N$84,节奏总纲!D109)))</f>
        <v>1488400</v>
      </c>
      <c r="Z110" s="59">
        <f>INDEX($L$5:$L$84,INT(求节点(P$5:P$84,$N$5:$N$84,节奏总纲!E109)))</f>
        <v>1440000</v>
      </c>
      <c r="AA110" s="59">
        <f>INDEX($L$5:$L$84,INT(求节点(Q$5:Q$84,$N$5:$N$84,节奏总纲!F109)))</f>
        <v>1345600</v>
      </c>
      <c r="AB110" s="59">
        <f>INDEX($L$5:$L$84,INT(求节点(R$5:R$84,$N$5:$N$84,节奏总纲!G109)))</f>
        <v>1254400</v>
      </c>
      <c r="AC110" s="59">
        <f>INDEX($L$5:$L$84,INT(求节点(S$5:S$84,$N$5:$N$84,节奏总纲!H109)))</f>
        <v>1081600</v>
      </c>
    </row>
    <row r="111" spans="24:29" x14ac:dyDescent="0.2">
      <c r="X111" s="58">
        <v>107</v>
      </c>
      <c r="Y111" s="59">
        <f>INDEX($L$5:$L$84,INT(求节点(O$5:O$84,$N$5:$N$84,节奏总纲!D110)))</f>
        <v>1488400</v>
      </c>
      <c r="Z111" s="59">
        <f>INDEX($L$5:$L$84,INT(求节点(P$5:P$84,$N$5:$N$84,节奏总纲!E110)))</f>
        <v>1440000</v>
      </c>
      <c r="AA111" s="59">
        <f>INDEX($L$5:$L$84,INT(求节点(Q$5:Q$84,$N$5:$N$84,节奏总纲!F110)))</f>
        <v>1392400</v>
      </c>
      <c r="AB111" s="59">
        <f>INDEX($L$5:$L$84,INT(求节点(R$5:R$84,$N$5:$N$84,节奏总纲!G110)))</f>
        <v>1254400</v>
      </c>
      <c r="AC111" s="59">
        <f>INDEX($L$5:$L$84,INT(求节点(S$5:S$84,$N$5:$N$84,节奏总纲!H110)))</f>
        <v>1081600</v>
      </c>
    </row>
    <row r="112" spans="24:29" x14ac:dyDescent="0.2">
      <c r="X112" s="58">
        <v>108</v>
      </c>
      <c r="Y112" s="59">
        <f>INDEX($L$5:$L$84,INT(求节点(O$5:O$84,$N$5:$N$84,节奏总纲!D111)))</f>
        <v>1537600</v>
      </c>
      <c r="Z112" s="59">
        <f>INDEX($L$5:$L$84,INT(求节点(P$5:P$84,$N$5:$N$84,节奏总纲!E111)))</f>
        <v>1488400</v>
      </c>
      <c r="AA112" s="59">
        <f>INDEX($L$5:$L$84,INT(求节点(Q$5:Q$84,$N$5:$N$84,节奏总纲!F111)))</f>
        <v>1392400</v>
      </c>
      <c r="AB112" s="59">
        <f>INDEX($L$5:$L$84,INT(求节点(R$5:R$84,$N$5:$N$84,节奏总纲!G111)))</f>
        <v>1299600</v>
      </c>
      <c r="AC112" s="59">
        <f>INDEX($L$5:$L$84,INT(求节点(S$5:S$84,$N$5:$N$84,节奏总纲!H111)))</f>
        <v>1123600</v>
      </c>
    </row>
    <row r="113" spans="24:29" x14ac:dyDescent="0.2">
      <c r="X113" s="58">
        <v>109</v>
      </c>
      <c r="Y113" s="59">
        <f>INDEX($L$5:$L$84,INT(求节点(O$5:O$84,$N$5:$N$84,节奏总纲!D112)))</f>
        <v>1537600</v>
      </c>
      <c r="Z113" s="59">
        <f>INDEX($L$5:$L$84,INT(求节点(P$5:P$84,$N$5:$N$84,节奏总纲!E112)))</f>
        <v>1488400</v>
      </c>
      <c r="AA113" s="59">
        <f>INDEX($L$5:$L$84,INT(求节点(Q$5:Q$84,$N$5:$N$84,节奏总纲!F112)))</f>
        <v>1440000</v>
      </c>
      <c r="AB113" s="59">
        <f>INDEX($L$5:$L$84,INT(求节点(R$5:R$84,$N$5:$N$84,节奏总纲!G112)))</f>
        <v>1299600</v>
      </c>
      <c r="AC113" s="59">
        <f>INDEX($L$5:$L$84,INT(求节点(S$5:S$84,$N$5:$N$84,节奏总纲!H112)))</f>
        <v>1123600</v>
      </c>
    </row>
    <row r="114" spans="24:29" x14ac:dyDescent="0.2">
      <c r="X114" s="58">
        <v>110</v>
      </c>
      <c r="Y114" s="59">
        <f>INDEX($L$5:$L$84,INT(求节点(O$5:O$84,$N$5:$N$84,节奏总纲!D113)))</f>
        <v>1587600</v>
      </c>
      <c r="Z114" s="59">
        <f>INDEX($L$5:$L$84,INT(求节点(P$5:P$84,$N$5:$N$84,节奏总纲!E113)))</f>
        <v>1537600</v>
      </c>
      <c r="AA114" s="59">
        <f>INDEX($L$5:$L$84,INT(求节点(Q$5:Q$84,$N$5:$N$84,节奏总纲!F113)))</f>
        <v>1440000</v>
      </c>
      <c r="AB114" s="59">
        <f>INDEX($L$5:$L$84,INT(求节点(R$5:R$84,$N$5:$N$84,节奏总纲!G113)))</f>
        <v>1345600</v>
      </c>
      <c r="AC114" s="59">
        <f>INDEX($L$5:$L$84,INT(求节点(S$5:S$84,$N$5:$N$84,节奏总纲!H113)))</f>
        <v>1166400</v>
      </c>
    </row>
    <row r="115" spans="24:29" x14ac:dyDescent="0.2">
      <c r="X115" s="58">
        <v>111</v>
      </c>
      <c r="Y115" s="59">
        <f>INDEX($L$5:$L$84,INT(求节点(O$5:O$84,$N$5:$N$84,节奏总纲!D114)))</f>
        <v>1587600</v>
      </c>
      <c r="Z115" s="59">
        <f>INDEX($L$5:$L$84,INT(求节点(P$5:P$84,$N$5:$N$84,节奏总纲!E114)))</f>
        <v>1537600</v>
      </c>
      <c r="AA115" s="59">
        <f>INDEX($L$5:$L$84,INT(求节点(Q$5:Q$84,$N$5:$N$84,节奏总纲!F114)))</f>
        <v>1488400</v>
      </c>
      <c r="AB115" s="59">
        <f>INDEX($L$5:$L$84,INT(求节点(R$5:R$84,$N$5:$N$84,节奏总纲!G114)))</f>
        <v>1345600</v>
      </c>
      <c r="AC115" s="59">
        <f>INDEX($L$5:$L$84,INT(求节点(S$5:S$84,$N$5:$N$84,节奏总纲!H114)))</f>
        <v>1166400</v>
      </c>
    </row>
    <row r="116" spans="24:29" x14ac:dyDescent="0.2">
      <c r="X116" s="58">
        <v>112</v>
      </c>
      <c r="Y116" s="59">
        <f>INDEX($L$5:$L$84,INT(求节点(O$5:O$84,$N$5:$N$84,节奏总纲!D115)))</f>
        <v>1638400</v>
      </c>
      <c r="Z116" s="59">
        <f>INDEX($L$5:$L$84,INT(求节点(P$5:P$84,$N$5:$N$84,节奏总纲!E115)))</f>
        <v>1587600</v>
      </c>
      <c r="AA116" s="59">
        <f>INDEX($L$5:$L$84,INT(求节点(Q$5:Q$84,$N$5:$N$84,节奏总纲!F115)))</f>
        <v>1488400</v>
      </c>
      <c r="AB116" s="59">
        <f>INDEX($L$5:$L$84,INT(求节点(R$5:R$84,$N$5:$N$84,节奏总纲!G115)))</f>
        <v>1392400</v>
      </c>
      <c r="AC116" s="59">
        <f>INDEX($L$5:$L$84,INT(求节点(S$5:S$84,$N$5:$N$84,节奏总纲!H115)))</f>
        <v>1210000</v>
      </c>
    </row>
    <row r="117" spans="24:29" x14ac:dyDescent="0.2">
      <c r="X117" s="58">
        <v>113</v>
      </c>
      <c r="Y117" s="59">
        <f>INDEX($L$5:$L$84,INT(求节点(O$5:O$84,$N$5:$N$84,节奏总纲!D116)))</f>
        <v>1638400</v>
      </c>
      <c r="Z117" s="59">
        <f>INDEX($L$5:$L$84,INT(求节点(P$5:P$84,$N$5:$N$84,节奏总纲!E116)))</f>
        <v>1587600</v>
      </c>
      <c r="AA117" s="59">
        <f>INDEX($L$5:$L$84,INT(求节点(Q$5:Q$84,$N$5:$N$84,节奏总纲!F116)))</f>
        <v>1537600</v>
      </c>
      <c r="AB117" s="59">
        <f>INDEX($L$5:$L$84,INT(求节点(R$5:R$84,$N$5:$N$84,节奏总纲!G116)))</f>
        <v>1392400</v>
      </c>
      <c r="AC117" s="59">
        <f>INDEX($L$5:$L$84,INT(求节点(S$5:S$84,$N$5:$N$84,节奏总纲!H116)))</f>
        <v>1210000</v>
      </c>
    </row>
    <row r="118" spans="24:29" x14ac:dyDescent="0.2">
      <c r="X118" s="58">
        <v>114</v>
      </c>
      <c r="Y118" s="59">
        <f>INDEX($L$5:$L$84,INT(求节点(O$5:O$84,$N$5:$N$84,节奏总纲!D117)))</f>
        <v>1690000</v>
      </c>
      <c r="Z118" s="59">
        <f>INDEX($L$5:$L$84,INT(求节点(P$5:P$84,$N$5:$N$84,节奏总纲!E117)))</f>
        <v>1638400</v>
      </c>
      <c r="AA118" s="59">
        <f>INDEX($L$5:$L$84,INT(求节点(Q$5:Q$84,$N$5:$N$84,节奏总纲!F117)))</f>
        <v>1537600</v>
      </c>
      <c r="AB118" s="59">
        <f>INDEX($L$5:$L$84,INT(求节点(R$5:R$84,$N$5:$N$84,节奏总纲!G117)))</f>
        <v>1440000</v>
      </c>
      <c r="AC118" s="59">
        <f>INDEX($L$5:$L$84,INT(求节点(S$5:S$84,$N$5:$N$84,节奏总纲!H117)))</f>
        <v>1210000</v>
      </c>
    </row>
    <row r="119" spans="24:29" x14ac:dyDescent="0.2">
      <c r="X119" s="58">
        <v>115</v>
      </c>
      <c r="Y119" s="59">
        <f>INDEX($L$5:$L$84,INT(求节点(O$5:O$84,$N$5:$N$84,节奏总纲!D118)))</f>
        <v>1690000</v>
      </c>
      <c r="Z119" s="59">
        <f>INDEX($L$5:$L$84,INT(求节点(P$5:P$84,$N$5:$N$84,节奏总纲!E118)))</f>
        <v>1638400</v>
      </c>
      <c r="AA119" s="59">
        <f>INDEX($L$5:$L$84,INT(求节点(Q$5:Q$84,$N$5:$N$84,节奏总纲!F118)))</f>
        <v>1537600</v>
      </c>
      <c r="AB119" s="59">
        <f>INDEX($L$5:$L$84,INT(求节点(R$5:R$84,$N$5:$N$84,节奏总纲!G118)))</f>
        <v>1440000</v>
      </c>
      <c r="AC119" s="59">
        <f>INDEX($L$5:$L$84,INT(求节点(S$5:S$84,$N$5:$N$84,节奏总纲!H118)))</f>
        <v>1254400</v>
      </c>
    </row>
    <row r="120" spans="24:29" x14ac:dyDescent="0.2">
      <c r="X120" s="58">
        <v>116</v>
      </c>
      <c r="Y120" s="59">
        <f>INDEX($L$5:$L$84,INT(求节点(O$5:O$84,$N$5:$N$84,节奏总纲!D119)))</f>
        <v>1742400</v>
      </c>
      <c r="Z120" s="59">
        <f>INDEX($L$5:$L$84,INT(求节点(P$5:P$84,$N$5:$N$84,节奏总纲!E119)))</f>
        <v>1638400</v>
      </c>
      <c r="AA120" s="59">
        <f>INDEX($L$5:$L$84,INT(求节点(Q$5:Q$84,$N$5:$N$84,节奏总纲!F119)))</f>
        <v>1587600</v>
      </c>
      <c r="AB120" s="59">
        <f>INDEX($L$5:$L$84,INT(求节点(R$5:R$84,$N$5:$N$84,节奏总纲!G119)))</f>
        <v>1488400</v>
      </c>
      <c r="AC120" s="59">
        <f>INDEX($L$5:$L$84,INT(求节点(S$5:S$84,$N$5:$N$84,节奏总纲!H119)))</f>
        <v>1254400</v>
      </c>
    </row>
    <row r="121" spans="24:29" x14ac:dyDescent="0.2">
      <c r="X121" s="58">
        <v>117</v>
      </c>
      <c r="Y121" s="59">
        <f>INDEX($L$5:$L$84,INT(求节点(O$5:O$84,$N$5:$N$84,节奏总纲!D120)))</f>
        <v>1742400</v>
      </c>
      <c r="Z121" s="59">
        <f>INDEX($L$5:$L$84,INT(求节点(P$5:P$84,$N$5:$N$84,节奏总纲!E120)))</f>
        <v>1690000</v>
      </c>
      <c r="AA121" s="59">
        <f>INDEX($L$5:$L$84,INT(求节点(Q$5:Q$84,$N$5:$N$84,节奏总纲!F120)))</f>
        <v>1587600</v>
      </c>
      <c r="AB121" s="59">
        <f>INDEX($L$5:$L$84,INT(求节点(R$5:R$84,$N$5:$N$84,节奏总纲!G120)))</f>
        <v>1488400</v>
      </c>
      <c r="AC121" s="59">
        <f>INDEX($L$5:$L$84,INT(求节点(S$5:S$84,$N$5:$N$84,节奏总纲!H120)))</f>
        <v>1299600</v>
      </c>
    </row>
    <row r="122" spans="24:29" x14ac:dyDescent="0.2">
      <c r="X122" s="58">
        <v>118</v>
      </c>
      <c r="Y122" s="59">
        <f>INDEX($L$5:$L$84,INT(求节点(O$5:O$84,$N$5:$N$84,节奏总纲!D121)))</f>
        <v>1742400</v>
      </c>
      <c r="Z122" s="59">
        <f>INDEX($L$5:$L$84,INT(求节点(P$5:P$84,$N$5:$N$84,节奏总纲!E121)))</f>
        <v>1690000</v>
      </c>
      <c r="AA122" s="59">
        <f>INDEX($L$5:$L$84,INT(求节点(Q$5:Q$84,$N$5:$N$84,节奏总纲!F121)))</f>
        <v>1638400</v>
      </c>
      <c r="AB122" s="59">
        <f>INDEX($L$5:$L$84,INT(求节点(R$5:R$84,$N$5:$N$84,节奏总纲!G121)))</f>
        <v>1537600</v>
      </c>
      <c r="AC122" s="59">
        <f>INDEX($L$5:$L$84,INT(求节点(S$5:S$84,$N$5:$N$84,节奏总纲!H121)))</f>
        <v>1299600</v>
      </c>
    </row>
    <row r="123" spans="24:29" x14ac:dyDescent="0.2">
      <c r="X123" s="58">
        <v>119</v>
      </c>
      <c r="Y123" s="59">
        <f>INDEX($L$5:$L$84,INT(求节点(O$5:O$84,$N$5:$N$84,节奏总纲!D122)))</f>
        <v>1795600</v>
      </c>
      <c r="Z123" s="59">
        <f>INDEX($L$5:$L$84,INT(求节点(P$5:P$84,$N$5:$N$84,节奏总纲!E122)))</f>
        <v>1742400</v>
      </c>
      <c r="AA123" s="59">
        <f>INDEX($L$5:$L$84,INT(求节点(Q$5:Q$84,$N$5:$N$84,节奏总纲!F122)))</f>
        <v>1638400</v>
      </c>
      <c r="AB123" s="59">
        <f>INDEX($L$5:$L$84,INT(求节点(R$5:R$84,$N$5:$N$84,节奏总纲!G122)))</f>
        <v>1537600</v>
      </c>
      <c r="AC123" s="59">
        <f>INDEX($L$5:$L$84,INT(求节点(S$5:S$84,$N$5:$N$84,节奏总纲!H122)))</f>
        <v>1345600</v>
      </c>
    </row>
    <row r="124" spans="24:29" x14ac:dyDescent="0.2">
      <c r="X124" s="58">
        <v>120</v>
      </c>
      <c r="Y124" s="59">
        <f>INDEX($L$5:$L$84,INT(求节点(O$5:O$84,$N$5:$N$84,节奏总纲!D123)))</f>
        <v>1795600</v>
      </c>
      <c r="Z124" s="59">
        <f>INDEX($L$5:$L$84,INT(求节点(P$5:P$84,$N$5:$N$84,节奏总纲!E123)))</f>
        <v>1742400</v>
      </c>
      <c r="AA124" s="59">
        <f>INDEX($L$5:$L$84,INT(求节点(Q$5:Q$84,$N$5:$N$84,节奏总纲!F123)))</f>
        <v>1690000</v>
      </c>
      <c r="AB124" s="59">
        <f>INDEX($L$5:$L$84,INT(求节点(R$5:R$84,$N$5:$N$84,节奏总纲!G123)))</f>
        <v>1587600</v>
      </c>
      <c r="AC124" s="59">
        <f>INDEX($L$5:$L$84,INT(求节点(S$5:S$84,$N$5:$N$84,节奏总纲!H123)))</f>
        <v>1345600</v>
      </c>
    </row>
    <row r="125" spans="24:29" x14ac:dyDescent="0.2">
      <c r="X125" s="58">
        <v>121</v>
      </c>
      <c r="Y125" s="59">
        <f>INDEX($L$5:$L$84,INT(求节点(O$5:O$84,$N$5:$N$84,节奏总纲!D124)))</f>
        <v>1849600</v>
      </c>
      <c r="Z125" s="59">
        <f>INDEX($L$5:$L$84,INT(求节点(P$5:P$84,$N$5:$N$84,节奏总纲!E124)))</f>
        <v>1795600</v>
      </c>
      <c r="AA125" s="59">
        <f>INDEX($L$5:$L$84,INT(求节点(Q$5:Q$84,$N$5:$N$84,节奏总纲!F124)))</f>
        <v>1690000</v>
      </c>
      <c r="AB125" s="59">
        <f>INDEX($L$5:$L$84,INT(求节点(R$5:R$84,$N$5:$N$84,节奏总纲!G124)))</f>
        <v>1587600</v>
      </c>
      <c r="AC125" s="59">
        <f>INDEX($L$5:$L$84,INT(求节点(S$5:S$84,$N$5:$N$84,节奏总纲!H124)))</f>
        <v>1392400</v>
      </c>
    </row>
    <row r="126" spans="24:29" x14ac:dyDescent="0.2">
      <c r="X126" s="58">
        <v>122</v>
      </c>
      <c r="Y126" s="59">
        <f>INDEX($L$5:$L$84,INT(求节点(O$5:O$84,$N$5:$N$84,节奏总纲!D125)))</f>
        <v>1849600</v>
      </c>
      <c r="Z126" s="59">
        <f>INDEX($L$5:$L$84,INT(求节点(P$5:P$84,$N$5:$N$84,节奏总纲!E125)))</f>
        <v>1795600</v>
      </c>
      <c r="AA126" s="59">
        <f>INDEX($L$5:$L$84,INT(求节点(Q$5:Q$84,$N$5:$N$84,节奏总纲!F125)))</f>
        <v>1742400</v>
      </c>
      <c r="AB126" s="59">
        <f>INDEX($L$5:$L$84,INT(求节点(R$5:R$84,$N$5:$N$84,节奏总纲!G125)))</f>
        <v>1587600</v>
      </c>
      <c r="AC126" s="59">
        <f>INDEX($L$5:$L$84,INT(求节点(S$5:S$84,$N$5:$N$84,节奏总纲!H125)))</f>
        <v>1392400</v>
      </c>
    </row>
    <row r="127" spans="24:29" x14ac:dyDescent="0.2">
      <c r="X127" s="58">
        <v>123</v>
      </c>
      <c r="Y127" s="59">
        <f>INDEX($L$5:$L$84,INT(求节点(O$5:O$84,$N$5:$N$84,节奏总纲!D126)))</f>
        <v>1904400</v>
      </c>
      <c r="Z127" s="59">
        <f>INDEX($L$5:$L$84,INT(求节点(P$5:P$84,$N$5:$N$84,节奏总纲!E126)))</f>
        <v>1849600</v>
      </c>
      <c r="AA127" s="59">
        <f>INDEX($L$5:$L$84,INT(求节点(Q$5:Q$84,$N$5:$N$84,节奏总纲!F126)))</f>
        <v>1742400</v>
      </c>
      <c r="AB127" s="59">
        <f>INDEX($L$5:$L$84,INT(求节点(R$5:R$84,$N$5:$N$84,节奏总纲!G126)))</f>
        <v>1638400</v>
      </c>
      <c r="AC127" s="59">
        <f>INDEX($L$5:$L$84,INT(求节点(S$5:S$84,$N$5:$N$84,节奏总纲!H126)))</f>
        <v>1440000</v>
      </c>
    </row>
    <row r="128" spans="24:29" x14ac:dyDescent="0.2">
      <c r="X128" s="58">
        <v>124</v>
      </c>
      <c r="Y128" s="59">
        <f>INDEX($L$5:$L$84,INT(求节点(O$5:O$84,$N$5:$N$84,节奏总纲!D127)))</f>
        <v>1904400</v>
      </c>
      <c r="Z128" s="59">
        <f>INDEX($L$5:$L$84,INT(求节点(P$5:P$84,$N$5:$N$84,节奏总纲!E127)))</f>
        <v>1849600</v>
      </c>
      <c r="AA128" s="59">
        <f>INDEX($L$5:$L$84,INT(求节点(Q$5:Q$84,$N$5:$N$84,节奏总纲!F127)))</f>
        <v>1795600</v>
      </c>
      <c r="AB128" s="59">
        <f>INDEX($L$5:$L$84,INT(求节点(R$5:R$84,$N$5:$N$84,节奏总纲!G127)))</f>
        <v>1638400</v>
      </c>
      <c r="AC128" s="59">
        <f>INDEX($L$5:$L$84,INT(求节点(S$5:S$84,$N$5:$N$84,节奏总纲!H127)))</f>
        <v>1440000</v>
      </c>
    </row>
    <row r="129" spans="24:29" x14ac:dyDescent="0.2">
      <c r="X129" s="58">
        <v>125</v>
      </c>
      <c r="Y129" s="59">
        <f>INDEX($L$5:$L$84,INT(求节点(O$5:O$84,$N$5:$N$84,节奏总纲!D128)))</f>
        <v>1960000</v>
      </c>
      <c r="Z129" s="59">
        <f>INDEX($L$5:$L$84,INT(求节点(P$5:P$84,$N$5:$N$84,节奏总纲!E128)))</f>
        <v>1904400</v>
      </c>
      <c r="AA129" s="59">
        <f>INDEX($L$5:$L$84,INT(求节点(Q$5:Q$84,$N$5:$N$84,节奏总纲!F128)))</f>
        <v>1795600</v>
      </c>
      <c r="AB129" s="59">
        <f>INDEX($L$5:$L$84,INT(求节点(R$5:R$84,$N$5:$N$84,节奏总纲!G128)))</f>
        <v>1690000</v>
      </c>
      <c r="AC129" s="59">
        <f>INDEX($L$5:$L$84,INT(求节点(S$5:S$84,$N$5:$N$84,节奏总纲!H128)))</f>
        <v>1488400</v>
      </c>
    </row>
    <row r="130" spans="24:29" x14ac:dyDescent="0.2">
      <c r="X130" s="58">
        <v>126</v>
      </c>
      <c r="Y130" s="59">
        <f>INDEX($L$5:$L$84,INT(求节点(O$5:O$84,$N$5:$N$84,节奏总纲!D129)))</f>
        <v>1960000</v>
      </c>
      <c r="Z130" s="59">
        <f>INDEX($L$5:$L$84,INT(求节点(P$5:P$84,$N$5:$N$84,节奏总纲!E129)))</f>
        <v>1904400</v>
      </c>
      <c r="AA130" s="59">
        <f>INDEX($L$5:$L$84,INT(求节点(Q$5:Q$84,$N$5:$N$84,节奏总纲!F129)))</f>
        <v>1849600</v>
      </c>
      <c r="AB130" s="59">
        <f>INDEX($L$5:$L$84,INT(求节点(R$5:R$84,$N$5:$N$84,节奏总纲!G129)))</f>
        <v>1690000</v>
      </c>
      <c r="AC130" s="59">
        <f>INDEX($L$5:$L$84,INT(求节点(S$5:S$84,$N$5:$N$84,节奏总纲!H129)))</f>
        <v>1488400</v>
      </c>
    </row>
    <row r="131" spans="24:29" x14ac:dyDescent="0.2">
      <c r="X131" s="58">
        <v>127</v>
      </c>
      <c r="Y131" s="59">
        <f>INDEX($L$5:$L$84,INT(求节点(O$5:O$84,$N$5:$N$84,节奏总纲!D130)))</f>
        <v>2016400</v>
      </c>
      <c r="Z131" s="59">
        <f>INDEX($L$5:$L$84,INT(求节点(P$5:P$84,$N$5:$N$84,节奏总纲!E130)))</f>
        <v>1960000</v>
      </c>
      <c r="AA131" s="59">
        <f>INDEX($L$5:$L$84,INT(求节点(Q$5:Q$84,$N$5:$N$84,节奏总纲!F130)))</f>
        <v>1849600</v>
      </c>
      <c r="AB131" s="59">
        <f>INDEX($L$5:$L$84,INT(求节点(R$5:R$84,$N$5:$N$84,节奏总纲!G130)))</f>
        <v>1742400</v>
      </c>
      <c r="AC131" s="59">
        <f>INDEX($L$5:$L$84,INT(求节点(S$5:S$84,$N$5:$N$84,节奏总纲!H130)))</f>
        <v>1537600</v>
      </c>
    </row>
    <row r="132" spans="24:29" x14ac:dyDescent="0.2">
      <c r="X132" s="58">
        <v>128</v>
      </c>
      <c r="Y132" s="59">
        <f>INDEX($L$5:$L$84,INT(求节点(O$5:O$84,$N$5:$N$84,节奏总纲!D131)))</f>
        <v>2016400</v>
      </c>
      <c r="Z132" s="59">
        <f>INDEX($L$5:$L$84,INT(求节点(P$5:P$84,$N$5:$N$84,节奏总纲!E131)))</f>
        <v>1960000</v>
      </c>
      <c r="AA132" s="59">
        <f>INDEX($L$5:$L$84,INT(求节点(Q$5:Q$84,$N$5:$N$84,节奏总纲!F131)))</f>
        <v>1904400</v>
      </c>
      <c r="AB132" s="59">
        <f>INDEX($L$5:$L$84,INT(求节点(R$5:R$84,$N$5:$N$84,节奏总纲!G131)))</f>
        <v>1742400</v>
      </c>
      <c r="AC132" s="59">
        <f>INDEX($L$5:$L$84,INT(求节点(S$5:S$84,$N$5:$N$84,节奏总纲!H131)))</f>
        <v>1537600</v>
      </c>
    </row>
    <row r="133" spans="24:29" x14ac:dyDescent="0.2">
      <c r="X133" s="58">
        <v>129</v>
      </c>
      <c r="Y133" s="59">
        <f>INDEX($L$5:$L$84,INT(求节点(O$5:O$84,$N$5:$N$84,节奏总纲!D132)))</f>
        <v>2073600</v>
      </c>
      <c r="Z133" s="59">
        <f>INDEX($L$5:$L$84,INT(求节点(P$5:P$84,$N$5:$N$84,节奏总纲!E132)))</f>
        <v>2016400</v>
      </c>
      <c r="AA133" s="59">
        <f>INDEX($L$5:$L$84,INT(求节点(Q$5:Q$84,$N$5:$N$84,节奏总纲!F132)))</f>
        <v>1904400</v>
      </c>
      <c r="AB133" s="59">
        <f>INDEX($L$5:$L$84,INT(求节点(R$5:R$84,$N$5:$N$84,节奏总纲!G132)))</f>
        <v>1795600</v>
      </c>
      <c r="AC133" s="59">
        <f>INDEX($L$5:$L$84,INT(求节点(S$5:S$84,$N$5:$N$84,节奏总纲!H132)))</f>
        <v>1537600</v>
      </c>
    </row>
    <row r="134" spans="24:29" x14ac:dyDescent="0.2">
      <c r="X134" s="58">
        <v>130</v>
      </c>
      <c r="Y134" s="59">
        <f>INDEX($L$5:$L$84,INT(求节点(O$5:O$84,$N$5:$N$84,节奏总纲!D133)))</f>
        <v>2073600</v>
      </c>
      <c r="Z134" s="59">
        <f>INDEX($L$5:$L$84,INT(求节点(P$5:P$84,$N$5:$N$84,节奏总纲!E133)))</f>
        <v>2016400</v>
      </c>
      <c r="AA134" s="59">
        <f>INDEX($L$5:$L$84,INT(求节点(Q$5:Q$84,$N$5:$N$84,节奏总纲!F133)))</f>
        <v>1960000</v>
      </c>
      <c r="AB134" s="59">
        <f>INDEX($L$5:$L$84,INT(求节点(R$5:R$84,$N$5:$N$84,节奏总纲!G133)))</f>
        <v>1795600</v>
      </c>
      <c r="AC134" s="59">
        <f>INDEX($L$5:$L$84,INT(求节点(S$5:S$84,$N$5:$N$84,节奏总纲!H133)))</f>
        <v>1587600</v>
      </c>
    </row>
    <row r="135" spans="24:29" x14ac:dyDescent="0.2">
      <c r="X135" s="58">
        <v>131</v>
      </c>
      <c r="Y135" s="59">
        <f>INDEX($L$5:$L$84,INT(求节点(O$5:O$84,$N$5:$N$84,节奏总纲!D134)))</f>
        <v>2131600</v>
      </c>
      <c r="Z135" s="59">
        <f>INDEX($L$5:$L$84,INT(求节点(P$5:P$84,$N$5:$N$84,节奏总纲!E134)))</f>
        <v>2073600</v>
      </c>
      <c r="AA135" s="59">
        <f>INDEX($L$5:$L$84,INT(求节点(Q$5:Q$84,$N$5:$N$84,节奏总纲!F134)))</f>
        <v>1960000</v>
      </c>
      <c r="AB135" s="59">
        <f>INDEX($L$5:$L$84,INT(求节点(R$5:R$84,$N$5:$N$84,节奏总纲!G134)))</f>
        <v>1849600</v>
      </c>
      <c r="AC135" s="59">
        <f>INDEX($L$5:$L$84,INT(求节点(S$5:S$84,$N$5:$N$84,节奏总纲!H134)))</f>
        <v>1587600</v>
      </c>
    </row>
    <row r="136" spans="24:29" x14ac:dyDescent="0.2">
      <c r="X136" s="58">
        <v>132</v>
      </c>
      <c r="Y136" s="59">
        <f>INDEX($L$5:$L$84,INT(求节点(O$5:O$84,$N$5:$N$84,节奏总纲!D135)))</f>
        <v>2131600</v>
      </c>
      <c r="Z136" s="59">
        <f>INDEX($L$5:$L$84,INT(求节点(P$5:P$84,$N$5:$N$84,节奏总纲!E135)))</f>
        <v>2073600</v>
      </c>
      <c r="AA136" s="59">
        <f>INDEX($L$5:$L$84,INT(求节点(Q$5:Q$84,$N$5:$N$84,节奏总纲!F135)))</f>
        <v>1960000</v>
      </c>
      <c r="AB136" s="59">
        <f>INDEX($L$5:$L$84,INT(求节点(R$5:R$84,$N$5:$N$84,节奏总纲!G135)))</f>
        <v>1849600</v>
      </c>
      <c r="AC136" s="59">
        <f>INDEX($L$5:$L$84,INT(求节点(S$5:S$84,$N$5:$N$84,节奏总纲!H135)))</f>
        <v>1638400</v>
      </c>
    </row>
    <row r="137" spans="24:29" x14ac:dyDescent="0.2">
      <c r="X137" s="58">
        <v>133</v>
      </c>
      <c r="Y137" s="59">
        <f>INDEX($L$5:$L$84,INT(求节点(O$5:O$84,$N$5:$N$84,节奏总纲!D136)))</f>
        <v>2190400</v>
      </c>
      <c r="Z137" s="59">
        <f>INDEX($L$5:$L$84,INT(求节点(P$5:P$84,$N$5:$N$84,节奏总纲!E136)))</f>
        <v>2073600</v>
      </c>
      <c r="AA137" s="59">
        <f>INDEX($L$5:$L$84,INT(求节点(Q$5:Q$84,$N$5:$N$84,节奏总纲!F136)))</f>
        <v>2016400</v>
      </c>
      <c r="AB137" s="59">
        <f>INDEX($L$5:$L$84,INT(求节点(R$5:R$84,$N$5:$N$84,节奏总纲!G136)))</f>
        <v>1904400</v>
      </c>
      <c r="AC137" s="59">
        <f>INDEX($L$5:$L$84,INT(求节点(S$5:S$84,$N$5:$N$84,节奏总纲!H136)))</f>
        <v>1638400</v>
      </c>
    </row>
    <row r="138" spans="24:29" x14ac:dyDescent="0.2">
      <c r="X138" s="58">
        <v>134</v>
      </c>
      <c r="Y138" s="59">
        <f>INDEX($L$5:$L$84,INT(求节点(O$5:O$84,$N$5:$N$84,节奏总纲!D137)))</f>
        <v>2190400</v>
      </c>
      <c r="Z138" s="59">
        <f>INDEX($L$5:$L$84,INT(求节点(P$5:P$84,$N$5:$N$84,节奏总纲!E137)))</f>
        <v>2131600</v>
      </c>
      <c r="AA138" s="59">
        <f>INDEX($L$5:$L$84,INT(求节点(Q$5:Q$84,$N$5:$N$84,节奏总纲!F137)))</f>
        <v>2016400</v>
      </c>
      <c r="AB138" s="59">
        <f>INDEX($L$5:$L$84,INT(求节点(R$5:R$84,$N$5:$N$84,节奏总纲!G137)))</f>
        <v>1904400</v>
      </c>
      <c r="AC138" s="59">
        <f>INDEX($L$5:$L$84,INT(求节点(S$5:S$84,$N$5:$N$84,节奏总纲!H137)))</f>
        <v>1690000</v>
      </c>
    </row>
    <row r="139" spans="24:29" x14ac:dyDescent="0.2">
      <c r="X139" s="58">
        <v>135</v>
      </c>
      <c r="Y139" s="59">
        <f>INDEX($L$5:$L$84,INT(求节点(O$5:O$84,$N$5:$N$84,节奏总纲!D138)))</f>
        <v>2250000</v>
      </c>
      <c r="Z139" s="59">
        <f>INDEX($L$5:$L$84,INT(求节点(P$5:P$84,$N$5:$N$84,节奏总纲!E138)))</f>
        <v>2131600</v>
      </c>
      <c r="AA139" s="59">
        <f>INDEX($L$5:$L$84,INT(求节点(Q$5:Q$84,$N$5:$N$84,节奏总纲!F138)))</f>
        <v>2073600</v>
      </c>
      <c r="AB139" s="59">
        <f>INDEX($L$5:$L$84,INT(求节点(R$5:R$84,$N$5:$N$84,节奏总纲!G138)))</f>
        <v>1960000</v>
      </c>
      <c r="AC139" s="59">
        <f>INDEX($L$5:$L$84,INT(求节点(S$5:S$84,$N$5:$N$84,节奏总纲!H138)))</f>
        <v>1690000</v>
      </c>
    </row>
    <row r="140" spans="24:29" x14ac:dyDescent="0.2">
      <c r="X140" s="58">
        <v>136</v>
      </c>
      <c r="Y140" s="59">
        <f>INDEX($L$5:$L$84,INT(求节点(O$5:O$84,$N$5:$N$84,节奏总纲!D139)))</f>
        <v>2250000</v>
      </c>
      <c r="Z140" s="59">
        <f>INDEX($L$5:$L$84,INT(求节点(P$5:P$84,$N$5:$N$84,节奏总纲!E139)))</f>
        <v>2190400</v>
      </c>
      <c r="AA140" s="59">
        <f>INDEX($L$5:$L$84,INT(求节点(Q$5:Q$84,$N$5:$N$84,节奏总纲!F139)))</f>
        <v>2073600</v>
      </c>
      <c r="AB140" s="59">
        <f>INDEX($L$5:$L$84,INT(求节点(R$5:R$84,$N$5:$N$84,节奏总纲!G139)))</f>
        <v>1960000</v>
      </c>
      <c r="AC140" s="59">
        <f>INDEX($L$5:$L$84,INT(求节点(S$5:S$84,$N$5:$N$84,节奏总纲!H139)))</f>
        <v>1742400</v>
      </c>
    </row>
    <row r="141" spans="24:29" x14ac:dyDescent="0.2">
      <c r="X141" s="58">
        <v>137</v>
      </c>
      <c r="Y141" s="59">
        <f>INDEX($L$5:$L$84,INT(求节点(O$5:O$84,$N$5:$N$84,节奏总纲!D140)))</f>
        <v>2310400</v>
      </c>
      <c r="Z141" s="59">
        <f>INDEX($L$5:$L$84,INT(求节点(P$5:P$84,$N$5:$N$84,节奏总纲!E140)))</f>
        <v>2190400</v>
      </c>
      <c r="AA141" s="59">
        <f>INDEX($L$5:$L$84,INT(求节点(Q$5:Q$84,$N$5:$N$84,节奏总纲!F140)))</f>
        <v>2131600</v>
      </c>
      <c r="AB141" s="59">
        <f>INDEX($L$5:$L$84,INT(求节点(R$5:R$84,$N$5:$N$84,节奏总纲!G140)))</f>
        <v>2016400</v>
      </c>
      <c r="AC141" s="59">
        <f>INDEX($L$5:$L$84,INT(求节点(S$5:S$84,$N$5:$N$84,节奏总纲!H140)))</f>
        <v>1742400</v>
      </c>
    </row>
    <row r="142" spans="24:29" x14ac:dyDescent="0.2">
      <c r="X142" s="58">
        <v>138</v>
      </c>
      <c r="Y142" s="59">
        <f>INDEX($L$5:$L$84,INT(求节点(O$5:O$84,$N$5:$N$84,节奏总纲!D141)))</f>
        <v>2310400</v>
      </c>
      <c r="Z142" s="59">
        <f>INDEX($L$5:$L$84,INT(求节点(P$5:P$84,$N$5:$N$84,节奏总纲!E141)))</f>
        <v>2250000</v>
      </c>
      <c r="AA142" s="59">
        <f>INDEX($L$5:$L$84,INT(求节点(Q$5:Q$84,$N$5:$N$84,节奏总纲!F141)))</f>
        <v>2131600</v>
      </c>
      <c r="AB142" s="59">
        <f>INDEX($L$5:$L$84,INT(求节点(R$5:R$84,$N$5:$N$84,节奏总纲!G141)))</f>
        <v>2016400</v>
      </c>
      <c r="AC142" s="59">
        <f>INDEX($L$5:$L$84,INT(求节点(S$5:S$84,$N$5:$N$84,节奏总纲!H141)))</f>
        <v>1795600</v>
      </c>
    </row>
    <row r="143" spans="24:29" x14ac:dyDescent="0.2">
      <c r="X143" s="58">
        <v>139</v>
      </c>
      <c r="Y143" s="59">
        <f>INDEX($L$5:$L$84,INT(求节点(O$5:O$84,$N$5:$N$84,节奏总纲!D142)))</f>
        <v>2310400</v>
      </c>
      <c r="Z143" s="59">
        <f>INDEX($L$5:$L$84,INT(求节点(P$5:P$84,$N$5:$N$84,节奏总纲!E142)))</f>
        <v>2250000</v>
      </c>
      <c r="AA143" s="59">
        <f>INDEX($L$5:$L$84,INT(求节点(Q$5:Q$84,$N$5:$N$84,节奏总纲!F142)))</f>
        <v>2190400</v>
      </c>
      <c r="AB143" s="59">
        <f>INDEX($L$5:$L$84,INT(求节点(R$5:R$84,$N$5:$N$84,节奏总纲!G142)))</f>
        <v>2016400</v>
      </c>
      <c r="AC143" s="59">
        <f>INDEX($L$5:$L$84,INT(求节点(S$5:S$84,$N$5:$N$84,节奏总纲!H142)))</f>
        <v>1795600</v>
      </c>
    </row>
    <row r="144" spans="24:29" x14ac:dyDescent="0.2">
      <c r="X144" s="58">
        <v>140</v>
      </c>
      <c r="Y144" s="59">
        <f>INDEX($L$5:$L$84,INT(求节点(O$5:O$84,$N$5:$N$84,节奏总纲!D143)))</f>
        <v>2371600</v>
      </c>
      <c r="Z144" s="59">
        <f>INDEX($L$5:$L$84,INT(求节点(P$5:P$84,$N$5:$N$84,节奏总纲!E143)))</f>
        <v>2310400</v>
      </c>
      <c r="AA144" s="59">
        <f>INDEX($L$5:$L$84,INT(求节点(Q$5:Q$84,$N$5:$N$84,节奏总纲!F143)))</f>
        <v>2190400</v>
      </c>
      <c r="AB144" s="59">
        <f>INDEX($L$5:$L$84,INT(求节点(R$5:R$84,$N$5:$N$84,节奏总纲!G143)))</f>
        <v>2073600</v>
      </c>
      <c r="AC144" s="59">
        <f>INDEX($L$5:$L$84,INT(求节点(S$5:S$84,$N$5:$N$84,节奏总纲!H143)))</f>
        <v>1849600</v>
      </c>
    </row>
    <row r="145" spans="24:29" x14ac:dyDescent="0.2">
      <c r="X145" s="58">
        <v>141</v>
      </c>
      <c r="Y145" s="59">
        <f>INDEX($L$5:$L$84,INT(求节点(O$5:O$84,$N$5:$N$84,节奏总纲!D144)))</f>
        <v>2371600</v>
      </c>
      <c r="Z145" s="59">
        <f>INDEX($L$5:$L$84,INT(求节点(P$5:P$84,$N$5:$N$84,节奏总纲!E144)))</f>
        <v>2310400</v>
      </c>
      <c r="AA145" s="59">
        <f>INDEX($L$5:$L$84,INT(求节点(Q$5:Q$84,$N$5:$N$84,节奏总纲!F144)))</f>
        <v>2250000</v>
      </c>
      <c r="AB145" s="59">
        <f>INDEX($L$5:$L$84,INT(求节点(R$5:R$84,$N$5:$N$84,节奏总纲!G144)))</f>
        <v>2073600</v>
      </c>
      <c r="AC145" s="59">
        <f>INDEX($L$5:$L$84,INT(求节点(S$5:S$84,$N$5:$N$84,节奏总纲!H144)))</f>
        <v>1849600</v>
      </c>
    </row>
    <row r="146" spans="24:29" x14ac:dyDescent="0.2">
      <c r="X146" s="58">
        <v>142</v>
      </c>
      <c r="Y146" s="59">
        <f>INDEX($L$5:$L$84,INT(求节点(O$5:O$84,$N$5:$N$84,节奏总纲!D145)))</f>
        <v>2433600</v>
      </c>
      <c r="Z146" s="59">
        <f>INDEX($L$5:$L$84,INT(求节点(P$5:P$84,$N$5:$N$84,节奏总纲!E145)))</f>
        <v>2371600</v>
      </c>
      <c r="AA146" s="59">
        <f>INDEX($L$5:$L$84,INT(求节点(Q$5:Q$84,$N$5:$N$84,节奏总纲!F145)))</f>
        <v>2250000</v>
      </c>
      <c r="AB146" s="59">
        <f>INDEX($L$5:$L$84,INT(求节点(R$5:R$84,$N$5:$N$84,节奏总纲!G145)))</f>
        <v>2131600</v>
      </c>
      <c r="AC146" s="59">
        <f>INDEX($L$5:$L$84,INT(求节点(S$5:S$84,$N$5:$N$84,节奏总纲!H145)))</f>
        <v>1904400</v>
      </c>
    </row>
    <row r="147" spans="24:29" x14ac:dyDescent="0.2">
      <c r="X147" s="58">
        <v>143</v>
      </c>
      <c r="Y147" s="59">
        <f>INDEX($L$5:$L$84,INT(求节点(O$5:O$84,$N$5:$N$84,节奏总纲!D146)))</f>
        <v>2433600</v>
      </c>
      <c r="Z147" s="59">
        <f>INDEX($L$5:$L$84,INT(求节点(P$5:P$84,$N$5:$N$84,节奏总纲!E146)))</f>
        <v>2371600</v>
      </c>
      <c r="AA147" s="59">
        <f>INDEX($L$5:$L$84,INT(求节点(Q$5:Q$84,$N$5:$N$84,节奏总纲!F146)))</f>
        <v>2310400</v>
      </c>
      <c r="AB147" s="59">
        <f>INDEX($L$5:$L$84,INT(求节点(R$5:R$84,$N$5:$N$84,节奏总纲!G146)))</f>
        <v>2131600</v>
      </c>
      <c r="AC147" s="59">
        <f>INDEX($L$5:$L$84,INT(求节点(S$5:S$84,$N$5:$N$84,节奏总纲!H146)))</f>
        <v>1904400</v>
      </c>
    </row>
    <row r="148" spans="24:29" x14ac:dyDescent="0.2">
      <c r="X148" s="58">
        <v>144</v>
      </c>
      <c r="Y148" s="59">
        <f>INDEX($L$5:$L$84,INT(求节点(O$5:O$84,$N$5:$N$84,节奏总纲!D147)))</f>
        <v>2496400</v>
      </c>
      <c r="Z148" s="59">
        <f>INDEX($L$5:$L$84,INT(求节点(P$5:P$84,$N$5:$N$84,节奏总纲!E147)))</f>
        <v>2433600</v>
      </c>
      <c r="AA148" s="59">
        <f>INDEX($L$5:$L$84,INT(求节点(Q$5:Q$84,$N$5:$N$84,节奏总纲!F147)))</f>
        <v>2310400</v>
      </c>
      <c r="AB148" s="59">
        <f>INDEX($L$5:$L$84,INT(求节点(R$5:R$84,$N$5:$N$84,节奏总纲!G147)))</f>
        <v>2190400</v>
      </c>
      <c r="AC148" s="59">
        <f>INDEX($L$5:$L$84,INT(求节点(S$5:S$84,$N$5:$N$84,节奏总纲!H147)))</f>
        <v>1960000</v>
      </c>
    </row>
    <row r="149" spans="24:29" x14ac:dyDescent="0.2">
      <c r="X149" s="58">
        <v>145</v>
      </c>
      <c r="Y149" s="59">
        <f>INDEX($L$5:$L$84,INT(求节点(O$5:O$84,$N$5:$N$84,节奏总纲!D148)))</f>
        <v>2496400</v>
      </c>
      <c r="Z149" s="59">
        <f>INDEX($L$5:$L$84,INT(求节点(P$5:P$84,$N$5:$N$84,节奏总纲!E148)))</f>
        <v>2433600</v>
      </c>
      <c r="AA149" s="59">
        <f>INDEX($L$5:$L$84,INT(求节点(Q$5:Q$84,$N$5:$N$84,节奏总纲!F148)))</f>
        <v>2371600</v>
      </c>
      <c r="AB149" s="59">
        <f>INDEX($L$5:$L$84,INT(求节点(R$5:R$84,$N$5:$N$84,节奏总纲!G148)))</f>
        <v>2190400</v>
      </c>
      <c r="AC149" s="59">
        <f>INDEX($L$5:$L$84,INT(求节点(S$5:S$84,$N$5:$N$84,节奏总纲!H148)))</f>
        <v>1960000</v>
      </c>
    </row>
    <row r="150" spans="24:29" x14ac:dyDescent="0.2">
      <c r="X150" s="58">
        <v>146</v>
      </c>
      <c r="Y150" s="59">
        <f>INDEX($L$5:$L$84,INT(求节点(O$5:O$84,$N$5:$N$84,节奏总纲!D149)))</f>
        <v>2560000</v>
      </c>
      <c r="Z150" s="59">
        <f>INDEX($L$5:$L$84,INT(求节点(P$5:P$84,$N$5:$N$84,节奏总纲!E149)))</f>
        <v>2496400</v>
      </c>
      <c r="AA150" s="59">
        <f>INDEX($L$5:$L$84,INT(求节点(Q$5:Q$84,$N$5:$N$84,节奏总纲!F149)))</f>
        <v>2371600</v>
      </c>
      <c r="AB150" s="59">
        <f>INDEX($L$5:$L$84,INT(求节点(R$5:R$84,$N$5:$N$84,节奏总纲!G149)))</f>
        <v>2250000</v>
      </c>
      <c r="AC150" s="59">
        <f>INDEX($L$5:$L$84,INT(求节点(S$5:S$84,$N$5:$N$84,节奏总纲!H149)))</f>
        <v>1960000</v>
      </c>
    </row>
    <row r="151" spans="24:29" x14ac:dyDescent="0.2">
      <c r="X151" s="58">
        <v>147</v>
      </c>
      <c r="Y151" s="59">
        <f>INDEX($L$5:$L$84,INT(求节点(O$5:O$84,$N$5:$N$84,节奏总纲!D150)))</f>
        <v>2560000</v>
      </c>
      <c r="Z151" s="59">
        <f>INDEX($L$5:$L$84,INT(求节点(P$5:P$84,$N$5:$N$84,节奏总纲!E150)))</f>
        <v>2496400</v>
      </c>
      <c r="AA151" s="59">
        <f>INDEX($L$5:$L$84,INT(求节点(Q$5:Q$84,$N$5:$N$84,节奏总纲!F150)))</f>
        <v>2433600</v>
      </c>
      <c r="AB151" s="59">
        <f>INDEX($L$5:$L$84,INT(求节点(R$5:R$84,$N$5:$N$84,节奏总纲!G150)))</f>
        <v>2250000</v>
      </c>
      <c r="AC151" s="59">
        <f>INDEX($L$5:$L$84,INT(求节点(S$5:S$84,$N$5:$N$84,节奏总纲!H150)))</f>
        <v>2016400</v>
      </c>
    </row>
    <row r="152" spans="24:29" x14ac:dyDescent="0.2">
      <c r="X152" s="58">
        <v>148</v>
      </c>
      <c r="Y152" s="59">
        <f>INDEX($L$5:$L$84,INT(求节点(O$5:O$84,$N$5:$N$84,节奏总纲!D151)))</f>
        <v>2560000</v>
      </c>
      <c r="Z152" s="59">
        <f>INDEX($L$5:$L$84,INT(求节点(P$5:P$84,$N$5:$N$84,节奏总纲!E151)))</f>
        <v>2560000</v>
      </c>
      <c r="AA152" s="59">
        <f>INDEX($L$5:$L$84,INT(求节点(Q$5:Q$84,$N$5:$N$84,节奏总纲!F151)))</f>
        <v>2433600</v>
      </c>
      <c r="AB152" s="59">
        <f>INDEX($L$5:$L$84,INT(求节点(R$5:R$84,$N$5:$N$84,节奏总纲!G151)))</f>
        <v>2310400</v>
      </c>
      <c r="AC152" s="59">
        <f>INDEX($L$5:$L$84,INT(求节点(S$5:S$84,$N$5:$N$84,节奏总纲!H151)))</f>
        <v>2016400</v>
      </c>
    </row>
    <row r="153" spans="24:29" x14ac:dyDescent="0.2">
      <c r="X153" s="58">
        <v>149</v>
      </c>
      <c r="Y153" s="59">
        <f>INDEX($L$5:$L$84,INT(求节点(O$5:O$84,$N$5:$N$84,节奏总纲!D152)))</f>
        <v>2560000</v>
      </c>
      <c r="Z153" s="59">
        <f>INDEX($L$5:$L$84,INT(求节点(P$5:P$84,$N$5:$N$84,节奏总纲!E152)))</f>
        <v>2560000</v>
      </c>
      <c r="AA153" s="59">
        <f>INDEX($L$5:$L$84,INT(求节点(Q$5:Q$84,$N$5:$N$84,节奏总纲!F152)))</f>
        <v>2433600</v>
      </c>
      <c r="AB153" s="59">
        <f>INDEX($L$5:$L$84,INT(求节点(R$5:R$84,$N$5:$N$84,节奏总纲!G152)))</f>
        <v>2310400</v>
      </c>
      <c r="AC153" s="59">
        <f>INDEX($L$5:$L$84,INT(求节点(S$5:S$84,$N$5:$N$84,节奏总纲!H152)))</f>
        <v>2073600</v>
      </c>
    </row>
    <row r="154" spans="24:29" x14ac:dyDescent="0.2">
      <c r="X154" s="58">
        <v>150</v>
      </c>
      <c r="Y154" s="59">
        <f>INDEX($L$5:$L$84,INT(求节点(O$5:O$84,$N$5:$N$84,节奏总纲!D153)))</f>
        <v>2560000</v>
      </c>
      <c r="Z154" s="59">
        <f>INDEX($L$5:$L$84,INT(求节点(P$5:P$84,$N$5:$N$84,节奏总纲!E153)))</f>
        <v>2560000</v>
      </c>
      <c r="AA154" s="59">
        <f>INDEX($L$5:$L$84,INT(求节点(Q$5:Q$84,$N$5:$N$84,节奏总纲!F153)))</f>
        <v>2496400</v>
      </c>
      <c r="AB154" s="59">
        <f>INDEX($L$5:$L$84,INT(求节点(R$5:R$84,$N$5:$N$84,节奏总纲!G153)))</f>
        <v>2371600</v>
      </c>
      <c r="AC154" s="59">
        <f>INDEX($L$5:$L$84,INT(求节点(S$5:S$84,$N$5:$N$84,节奏总纲!H153)))</f>
        <v>2073600</v>
      </c>
    </row>
    <row r="155" spans="24:29" x14ac:dyDescent="0.2">
      <c r="X155" s="58">
        <v>151</v>
      </c>
      <c r="Y155" s="59">
        <f>INDEX($L$5:$L$84,INT(求节点(O$5:O$84,$N$5:$N$84,节奏总纲!D154)))</f>
        <v>2560000</v>
      </c>
      <c r="Z155" s="59">
        <f>INDEX($L$5:$L$84,INT(求节点(P$5:P$84,$N$5:$N$84,节奏总纲!E154)))</f>
        <v>2560000</v>
      </c>
      <c r="AA155" s="59">
        <f>INDEX($L$5:$L$84,INT(求节点(Q$5:Q$84,$N$5:$N$84,节奏总纲!F154)))</f>
        <v>2496400</v>
      </c>
      <c r="AB155" s="59">
        <f>INDEX($L$5:$L$84,INT(求节点(R$5:R$84,$N$5:$N$84,节奏总纲!G154)))</f>
        <v>2371600</v>
      </c>
      <c r="AC155" s="59">
        <f>INDEX($L$5:$L$84,INT(求节点(S$5:S$84,$N$5:$N$84,节奏总纲!H154)))</f>
        <v>2131600</v>
      </c>
    </row>
    <row r="156" spans="24:29" x14ac:dyDescent="0.2">
      <c r="X156" s="58">
        <v>152</v>
      </c>
      <c r="Y156" s="59">
        <f>INDEX($L$5:$L$84,INT(求节点(O$5:O$84,$N$5:$N$84,节奏总纲!D155)))</f>
        <v>2560000</v>
      </c>
      <c r="Z156" s="59">
        <f>INDEX($L$5:$L$84,INT(求节点(P$5:P$84,$N$5:$N$84,节奏总纲!E155)))</f>
        <v>2560000</v>
      </c>
      <c r="AA156" s="59">
        <f>INDEX($L$5:$L$84,INT(求节点(Q$5:Q$84,$N$5:$N$84,节奏总纲!F155)))</f>
        <v>2560000</v>
      </c>
      <c r="AB156" s="59">
        <f>INDEX($L$5:$L$84,INT(求节点(R$5:R$84,$N$5:$N$84,节奏总纲!G155)))</f>
        <v>2433600</v>
      </c>
      <c r="AC156" s="59">
        <f>INDEX($L$5:$L$84,INT(求节点(S$5:S$84,$N$5:$N$84,节奏总纲!H155)))</f>
        <v>2310400</v>
      </c>
    </row>
    <row r="157" spans="24:29" x14ac:dyDescent="0.2">
      <c r="X157" s="58">
        <v>153</v>
      </c>
      <c r="Y157" s="59">
        <f>INDEX($L$5:$L$84,INT(求节点(O$5:O$84,$N$5:$N$84,节奏总纲!D156)))</f>
        <v>2560000</v>
      </c>
      <c r="Z157" s="59">
        <f>INDEX($L$5:$L$84,INT(求节点(P$5:P$84,$N$5:$N$84,节奏总纲!E156)))</f>
        <v>2560000</v>
      </c>
      <c r="AA157" s="59">
        <f>INDEX($L$5:$L$84,INT(求节点(Q$5:Q$84,$N$5:$N$84,节奏总纲!F156)))</f>
        <v>2560000</v>
      </c>
      <c r="AB157" s="59">
        <f>INDEX($L$5:$L$84,INT(求节点(R$5:R$84,$N$5:$N$84,节奏总纲!G156)))</f>
        <v>2560000</v>
      </c>
      <c r="AC157" s="59">
        <f>INDEX($L$5:$L$84,INT(求节点(S$5:S$84,$N$5:$N$84,节奏总纲!H156)))</f>
        <v>2560000</v>
      </c>
    </row>
    <row r="158" spans="24:29" x14ac:dyDescent="0.2">
      <c r="X158" s="58">
        <v>154</v>
      </c>
      <c r="Y158" s="59">
        <f>INDEX($L$5:$L$84,INT(求节点(O$5:O$84,$N$5:$N$84,节奏总纲!D157)))</f>
        <v>2560000</v>
      </c>
      <c r="Z158" s="59">
        <f>INDEX($L$5:$L$84,INT(求节点(P$5:P$84,$N$5:$N$84,节奏总纲!E157)))</f>
        <v>2560000</v>
      </c>
      <c r="AA158" s="59">
        <f>INDEX($L$5:$L$84,INT(求节点(Q$5:Q$84,$N$5:$N$84,节奏总纲!F157)))</f>
        <v>2560000</v>
      </c>
      <c r="AB158" s="59">
        <f>INDEX($L$5:$L$84,INT(求节点(R$5:R$84,$N$5:$N$84,节奏总纲!G157)))</f>
        <v>2560000</v>
      </c>
      <c r="AC158" s="59">
        <f>INDEX($L$5:$L$84,INT(求节点(S$5:S$84,$N$5:$N$84,节奏总纲!H157)))</f>
        <v>2560000</v>
      </c>
    </row>
    <row r="159" spans="24:29" x14ac:dyDescent="0.2">
      <c r="X159" s="58">
        <v>155</v>
      </c>
      <c r="Y159" s="59">
        <f>INDEX($L$5:$L$84,INT(求节点(O$5:O$84,$N$5:$N$84,节奏总纲!D158)))</f>
        <v>2560000</v>
      </c>
      <c r="Z159" s="59">
        <f>INDEX($L$5:$L$84,INT(求节点(P$5:P$84,$N$5:$N$84,节奏总纲!E158)))</f>
        <v>2560000</v>
      </c>
      <c r="AA159" s="59">
        <f>INDEX($L$5:$L$84,INT(求节点(Q$5:Q$84,$N$5:$N$84,节奏总纲!F158)))</f>
        <v>2560000</v>
      </c>
      <c r="AB159" s="59">
        <f>INDEX($L$5:$L$84,INT(求节点(R$5:R$84,$N$5:$N$84,节奏总纲!G158)))</f>
        <v>2560000</v>
      </c>
      <c r="AC159" s="59">
        <f>INDEX($L$5:$L$84,INT(求节点(S$5:S$84,$N$5:$N$84,节奏总纲!H158)))</f>
        <v>2560000</v>
      </c>
    </row>
    <row r="160" spans="24:29" x14ac:dyDescent="0.2">
      <c r="X160" s="58">
        <v>156</v>
      </c>
      <c r="Y160" s="59">
        <f>INDEX($L$5:$L$84,INT(求节点(O$5:O$84,$N$5:$N$84,节奏总纲!D159)))</f>
        <v>2560000</v>
      </c>
      <c r="Z160" s="59">
        <f>INDEX($L$5:$L$84,INT(求节点(P$5:P$84,$N$5:$N$84,节奏总纲!E159)))</f>
        <v>2560000</v>
      </c>
      <c r="AA160" s="59">
        <f>INDEX($L$5:$L$84,INT(求节点(Q$5:Q$84,$N$5:$N$84,节奏总纲!F159)))</f>
        <v>2560000</v>
      </c>
      <c r="AB160" s="59">
        <f>INDEX($L$5:$L$84,INT(求节点(R$5:R$84,$N$5:$N$84,节奏总纲!G159)))</f>
        <v>2560000</v>
      </c>
      <c r="AC160" s="59">
        <f>INDEX($L$5:$L$84,INT(求节点(S$5:S$84,$N$5:$N$84,节奏总纲!H159)))</f>
        <v>2560000</v>
      </c>
    </row>
    <row r="161" spans="24:29" x14ac:dyDescent="0.2">
      <c r="X161" s="58">
        <v>157</v>
      </c>
      <c r="Y161" s="59">
        <f>INDEX($L$5:$L$84,INT(求节点(O$5:O$84,$N$5:$N$84,节奏总纲!D160)))</f>
        <v>2560000</v>
      </c>
      <c r="Z161" s="59">
        <f>INDEX($L$5:$L$84,INT(求节点(P$5:P$84,$N$5:$N$84,节奏总纲!E160)))</f>
        <v>2560000</v>
      </c>
      <c r="AA161" s="59">
        <f>INDEX($L$5:$L$84,INT(求节点(Q$5:Q$84,$N$5:$N$84,节奏总纲!F160)))</f>
        <v>2560000</v>
      </c>
      <c r="AB161" s="59">
        <f>INDEX($L$5:$L$84,INT(求节点(R$5:R$84,$N$5:$N$84,节奏总纲!G160)))</f>
        <v>2560000</v>
      </c>
      <c r="AC161" s="59">
        <f>INDEX($L$5:$L$84,INT(求节点(S$5:S$84,$N$5:$N$84,节奏总纲!H160)))</f>
        <v>2560000</v>
      </c>
    </row>
    <row r="162" spans="24:29" x14ac:dyDescent="0.2">
      <c r="X162" s="58">
        <v>158</v>
      </c>
      <c r="Y162" s="59">
        <f>INDEX($L$5:$L$84,INT(求节点(O$5:O$84,$N$5:$N$84,节奏总纲!D161)))</f>
        <v>2560000</v>
      </c>
      <c r="Z162" s="59">
        <f>INDEX($L$5:$L$84,INT(求节点(P$5:P$84,$N$5:$N$84,节奏总纲!E161)))</f>
        <v>2560000</v>
      </c>
      <c r="AA162" s="59">
        <f>INDEX($L$5:$L$84,INT(求节点(Q$5:Q$84,$N$5:$N$84,节奏总纲!F161)))</f>
        <v>2560000</v>
      </c>
      <c r="AB162" s="59">
        <f>INDEX($L$5:$L$84,INT(求节点(R$5:R$84,$N$5:$N$84,节奏总纲!G161)))</f>
        <v>2560000</v>
      </c>
      <c r="AC162" s="59">
        <f>INDEX($L$5:$L$84,INT(求节点(S$5:S$84,$N$5:$N$84,节奏总纲!H161)))</f>
        <v>2560000</v>
      </c>
    </row>
    <row r="163" spans="24:29" x14ac:dyDescent="0.2">
      <c r="X163" s="58">
        <v>159</v>
      </c>
      <c r="Y163" s="59">
        <f>INDEX($L$5:$L$84,INT(求节点(O$5:O$84,$N$5:$N$84,节奏总纲!D162)))</f>
        <v>2560000</v>
      </c>
      <c r="Z163" s="59">
        <f>INDEX($L$5:$L$84,INT(求节点(P$5:P$84,$N$5:$N$84,节奏总纲!E162)))</f>
        <v>2560000</v>
      </c>
      <c r="AA163" s="59">
        <f>INDEX($L$5:$L$84,INT(求节点(Q$5:Q$84,$N$5:$N$84,节奏总纲!F162)))</f>
        <v>2560000</v>
      </c>
      <c r="AB163" s="59">
        <f>INDEX($L$5:$L$84,INT(求节点(R$5:R$84,$N$5:$N$84,节奏总纲!G162)))</f>
        <v>2560000</v>
      </c>
      <c r="AC163" s="59">
        <f>INDEX($L$5:$L$84,INT(求节点(S$5:S$84,$N$5:$N$84,节奏总纲!H162)))</f>
        <v>2560000</v>
      </c>
    </row>
    <row r="164" spans="24:29" x14ac:dyDescent="0.2">
      <c r="X164" s="58">
        <v>160</v>
      </c>
      <c r="Y164" s="59">
        <f>INDEX($L$5:$L$84,INT(求节点(O$5:O$84,$N$5:$N$84,节奏总纲!D163)))</f>
        <v>2560000</v>
      </c>
      <c r="Z164" s="59">
        <f>INDEX($L$5:$L$84,INT(求节点(P$5:P$84,$N$5:$N$84,节奏总纲!E163)))</f>
        <v>2560000</v>
      </c>
      <c r="AA164" s="59">
        <f>INDEX($L$5:$L$84,INT(求节点(Q$5:Q$84,$N$5:$N$84,节奏总纲!F163)))</f>
        <v>2560000</v>
      </c>
      <c r="AB164" s="59">
        <f>INDEX($L$5:$L$84,INT(求节点(R$5:R$84,$N$5:$N$84,节奏总纲!G163)))</f>
        <v>2560000</v>
      </c>
      <c r="AC164" s="59">
        <f>INDEX($L$5:$L$84,INT(求节点(S$5:S$84,$N$5:$N$84,节奏总纲!H163)))</f>
        <v>2560000</v>
      </c>
    </row>
  </sheetData>
  <mergeCells count="3">
    <mergeCell ref="B8:F8"/>
    <mergeCell ref="Y3:AC3"/>
    <mergeCell ref="O3:S3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T166"/>
  <sheetViews>
    <sheetView topLeftCell="B1" workbookViewId="0">
      <selection activeCell="S41" sqref="S41"/>
    </sheetView>
  </sheetViews>
  <sheetFormatPr defaultColWidth="6.625" defaultRowHeight="11.25" x14ac:dyDescent="0.15"/>
  <cols>
    <col min="1" max="4" width="6.625" style="1"/>
    <col min="5" max="5" width="6.625" style="17"/>
    <col min="6" max="8" width="6.625" style="1"/>
    <col min="9" max="9" width="9" style="2" bestFit="1" customWidth="1"/>
    <col min="10" max="10" width="6.625" style="2"/>
    <col min="11" max="21" width="6.625" style="1"/>
    <col min="22" max="22" width="6.625" style="17"/>
    <col min="23" max="24" width="6.625" style="1"/>
    <col min="25" max="25" width="14.625" style="1" customWidth="1"/>
    <col min="26" max="30" width="5.625" style="1" customWidth="1"/>
    <col min="31" max="31" width="7.75" style="1" customWidth="1"/>
    <col min="32" max="32" width="7.75" style="6" customWidth="1"/>
    <col min="33" max="34" width="7.75" style="1" customWidth="1"/>
    <col min="35" max="35" width="6.625" style="1"/>
    <col min="36" max="46" width="6.625" style="2"/>
    <col min="47" max="16384" width="6.625" style="1"/>
  </cols>
  <sheetData>
    <row r="1" spans="1:46" x14ac:dyDescent="0.15">
      <c r="A1" s="12"/>
      <c r="G1" s="1" t="s">
        <v>297</v>
      </c>
      <c r="X1" s="1" t="s">
        <v>298</v>
      </c>
    </row>
    <row r="5" spans="1:46" x14ac:dyDescent="0.15">
      <c r="N5" s="68" t="s">
        <v>247</v>
      </c>
      <c r="O5" s="68"/>
      <c r="P5" s="68"/>
      <c r="Q5" s="68"/>
      <c r="R5" s="68"/>
      <c r="Z5" s="68" t="s">
        <v>306</v>
      </c>
      <c r="AA5" s="68"/>
      <c r="AB5" s="68"/>
      <c r="AC5" s="68"/>
      <c r="AD5" s="68"/>
      <c r="AE5" s="64" t="s">
        <v>298</v>
      </c>
      <c r="AF5" s="64"/>
      <c r="AG5" s="64" t="s">
        <v>305</v>
      </c>
      <c r="AH5" s="64"/>
      <c r="AK5" s="68" t="s">
        <v>303</v>
      </c>
      <c r="AL5" s="68"/>
      <c r="AM5" s="68"/>
      <c r="AN5" s="68"/>
      <c r="AO5" s="68"/>
      <c r="AP5" s="68" t="s">
        <v>304</v>
      </c>
      <c r="AQ5" s="68"/>
      <c r="AR5" s="68"/>
      <c r="AS5" s="68"/>
      <c r="AT5" s="68"/>
    </row>
    <row r="6" spans="1:46" x14ac:dyDescent="0.15">
      <c r="G6" s="1" t="s">
        <v>242</v>
      </c>
      <c r="I6" s="2" t="s">
        <v>339</v>
      </c>
      <c r="J6" s="2">
        <v>100</v>
      </c>
      <c r="M6" s="1" t="s">
        <v>283</v>
      </c>
      <c r="N6" s="1" t="s">
        <v>243</v>
      </c>
      <c r="O6" s="1" t="s">
        <v>244</v>
      </c>
      <c r="P6" s="1" t="s">
        <v>245</v>
      </c>
      <c r="Q6" s="1" t="s">
        <v>246</v>
      </c>
      <c r="R6" s="1" t="s">
        <v>61</v>
      </c>
      <c r="X6" s="1" t="s">
        <v>64</v>
      </c>
      <c r="Y6" s="2"/>
      <c r="Z6" s="2" t="s">
        <v>57</v>
      </c>
      <c r="AA6" s="2" t="s">
        <v>58</v>
      </c>
      <c r="AB6" s="2" t="s">
        <v>59</v>
      </c>
      <c r="AC6" s="2" t="s">
        <v>60</v>
      </c>
      <c r="AD6" s="2" t="s">
        <v>61</v>
      </c>
      <c r="AE6" s="2" t="s">
        <v>303</v>
      </c>
      <c r="AF6" s="2" t="s">
        <v>304</v>
      </c>
      <c r="AG6" s="2" t="s">
        <v>303</v>
      </c>
      <c r="AH6" s="2" t="s">
        <v>304</v>
      </c>
      <c r="AJ6" s="2" t="s">
        <v>283</v>
      </c>
      <c r="AK6" s="2" t="s">
        <v>57</v>
      </c>
      <c r="AL6" s="2" t="s">
        <v>58</v>
      </c>
      <c r="AM6" s="2" t="s">
        <v>59</v>
      </c>
      <c r="AN6" s="2" t="s">
        <v>60</v>
      </c>
      <c r="AO6" s="2" t="s">
        <v>61</v>
      </c>
      <c r="AP6" s="2" t="s">
        <v>57</v>
      </c>
      <c r="AQ6" s="2" t="s">
        <v>58</v>
      </c>
      <c r="AR6" s="2" t="s">
        <v>59</v>
      </c>
      <c r="AS6" s="2" t="s">
        <v>60</v>
      </c>
      <c r="AT6" s="2" t="s">
        <v>61</v>
      </c>
    </row>
    <row r="7" spans="1:46" x14ac:dyDescent="0.15">
      <c r="G7" s="1">
        <v>1</v>
      </c>
      <c r="I7" s="2">
        <f>INT(0.35*G7^1.8)*5</f>
        <v>0</v>
      </c>
      <c r="J7" s="2">
        <v>100</v>
      </c>
      <c r="M7" s="1">
        <v>1</v>
      </c>
      <c r="N7" s="1">
        <f>求节点(节奏总纲!AA$4:AA$83,$I$7:$I$86,节奏总纲!D4)</f>
        <v>249.19352669146525</v>
      </c>
      <c r="O7" s="1">
        <f>求节点(节奏总纲!AB$4:AB$83,$I$7:$I$86,节奏总纲!E4)</f>
        <v>256.40303448543472</v>
      </c>
      <c r="P7" s="1">
        <f>求节点(节奏总纲!AC$4:AC$83,$I$7:$I$86,节奏总纲!F4)</f>
        <v>264.25338741664598</v>
      </c>
      <c r="Q7" s="1">
        <f>求节点(节奏总纲!AD$4:AD$83,$I$7:$I$86,节奏总纲!G4)</f>
        <v>272.78827947172908</v>
      </c>
      <c r="R7" s="1">
        <f>求节点(节奏总纲!AE$4:AE$83,$I$7:$I$86,节奏总纲!H4)</f>
        <v>281.87662869079367</v>
      </c>
      <c r="X7" s="2">
        <v>5</v>
      </c>
      <c r="Y7" s="6" t="s">
        <v>299</v>
      </c>
      <c r="Z7" s="6">
        <f>求节点(节奏总纲!D$4:D$163,节奏总纲!$C$4:$C$163,INDEX(节奏总纲!AA$4:AA$83,$X7,1))</f>
        <v>2.0157878378790723</v>
      </c>
      <c r="AA7" s="6">
        <f>求节点(节奏总纲!E$4:E$163,节奏总纲!$C$4:$C$163,INDEX(节奏总纲!AB$4:AB$83,$X7,1))</f>
        <v>1.9225452774961409</v>
      </c>
      <c r="AB7" s="6">
        <f>求节点(节奏总纲!F$4:F$163,节奏总纲!$C$4:$C$163,INDEX(节奏总纲!AC$4:AC$83,$X7,1))</f>
        <v>1.830216243198636</v>
      </c>
      <c r="AC7" s="6">
        <f>求节点(节奏总纲!G$4:G$163,节奏总纲!$C$4:$C$163,INDEX(节奏总纲!AD$4:AD$83,$X7,1))</f>
        <v>1.7360956328017618</v>
      </c>
      <c r="AD7" s="6">
        <f>求节点(节奏总纲!H$4:H$163,节奏总纲!$C$4:$C$163,INDEX(节奏总纲!AE$4:AE$83,$X7,1))</f>
        <v>1.6465506273391022</v>
      </c>
      <c r="AE7" s="44">
        <v>2.5000000000000001E-2</v>
      </c>
      <c r="AF7" s="44"/>
      <c r="AG7" s="45">
        <f>SUM(AE$7:AE7)</f>
        <v>2.5000000000000001E-2</v>
      </c>
      <c r="AH7" s="45">
        <f>SUM(AF$7:AF7)</f>
        <v>0</v>
      </c>
      <c r="AJ7" s="2">
        <v>1</v>
      </c>
      <c r="AK7" s="2">
        <f>求节点(Z$7:Z$22,$AG$7:$AG$22,$AJ7)</f>
        <v>1.2402098837099819E-2</v>
      </c>
      <c r="AL7" s="2">
        <f>求节点(AA$7:AA$22,$AG$7:$AG$22,$AJ7)</f>
        <v>1.3003594917961657E-2</v>
      </c>
      <c r="AM7" s="2">
        <f>求节点(AB$7:AB$22,$AG$7:$AG$22,$AJ7)</f>
        <v>1.3659588091245409E-2</v>
      </c>
      <c r="AN7" s="2">
        <f>求节点(AC$7:AC$22,$AG$7:$AG$22,$AJ7)</f>
        <v>1.4400128384433681E-2</v>
      </c>
      <c r="AO7" s="2">
        <f>求节点(AD$7:AD$22,$AG$7:$AG$22,$AJ7)</f>
        <v>1.5183256187148702E-2</v>
      </c>
      <c r="AP7" s="2">
        <f>求节点(Z$7:Z$22,$AH$7:$AH$22,$AJ7)</f>
        <v>0</v>
      </c>
      <c r="AQ7" s="2">
        <f>求节点(AA$7:AA$22,$AH$7:$AH$22,$AJ7)</f>
        <v>0</v>
      </c>
      <c r="AR7" s="2">
        <f>求节点(AB$7:AB$22,$AH$7:$AH$22,$AJ7)</f>
        <v>0</v>
      </c>
      <c r="AS7" s="2">
        <f>求节点(AC$7:AC$22,$AH$7:$AH$22,$AJ7)</f>
        <v>0</v>
      </c>
      <c r="AT7" s="2">
        <f>求节点(AD$7:AD$22,$AH$7:$AH$22,$AJ7)</f>
        <v>0</v>
      </c>
    </row>
    <row r="8" spans="1:46" x14ac:dyDescent="0.15">
      <c r="G8" s="1">
        <v>2</v>
      </c>
      <c r="I8" s="29">
        <f>I7+J8</f>
        <v>100</v>
      </c>
      <c r="J8" s="2">
        <v>100</v>
      </c>
      <c r="M8" s="1">
        <v>2</v>
      </c>
      <c r="N8" s="1">
        <f>求节点(节奏总纲!AA$4:AA$83,$I$7:$I$86,节奏总纲!D5)</f>
        <v>397.73083774505881</v>
      </c>
      <c r="O8" s="1">
        <f>求节点(节奏总纲!AB$4:AB$83,$I$7:$I$86,节奏总纲!E5)</f>
        <v>408.95603019048201</v>
      </c>
      <c r="P8" s="1">
        <f>求节点(节奏总纲!AC$4:AC$83,$I$7:$I$86,节奏总纲!F5)</f>
        <v>420.8808513058201</v>
      </c>
      <c r="Q8" s="1">
        <f>求节点(节奏总纲!AD$4:AD$83,$I$7:$I$86,节奏总纲!G5)</f>
        <v>434.82534020947031</v>
      </c>
      <c r="R8" s="1">
        <f>求节点(节奏总纲!AE$4:AE$83,$I$7:$I$86,节奏总纲!H5)</f>
        <v>450.20994005782995</v>
      </c>
      <c r="X8" s="47">
        <v>10</v>
      </c>
      <c r="Y8" s="6" t="s">
        <v>300</v>
      </c>
      <c r="Z8" s="6">
        <f>求节点(节奏总纲!D$4:D$163,节奏总纲!$C$4:$C$163,INDEX(节奏总纲!AA$4:AA$83,$X8,1))</f>
        <v>8.071211008105136</v>
      </c>
      <c r="AA8" s="6">
        <f>求节点(节奏总纲!E$4:E$163,节奏总纲!$C$4:$C$163,INDEX(节奏总纲!AB$4:AB$83,$X8,1))</f>
        <v>7.6806609280366285</v>
      </c>
      <c r="AB8" s="6">
        <f>求节点(节奏总纲!F$4:F$163,节奏总纲!$C$4:$C$163,INDEX(节奏总纲!AC$4:AC$83,$X8,1))</f>
        <v>7.2577959560771719</v>
      </c>
      <c r="AC8" s="6">
        <f>求节点(节奏总纲!G$4:G$163,节奏总纲!$C$4:$C$163,INDEX(节奏总纲!AD$4:AD$83,$X8,1))</f>
        <v>6.8275081581253696</v>
      </c>
      <c r="AD8" s="6">
        <f>求节点(节奏总纲!H$4:H$163,节奏总纲!$C$4:$C$163,INDEX(节奏总纲!AE$4:AE$83,$X8,1))</f>
        <v>6.4063898414553373</v>
      </c>
      <c r="AE8" s="44">
        <v>2.5000000000000001E-2</v>
      </c>
      <c r="AF8" s="44"/>
      <c r="AG8" s="45">
        <f>SUM(AE$7:AE8)</f>
        <v>0.05</v>
      </c>
      <c r="AH8" s="45">
        <f>SUM(AF$7:AF8)</f>
        <v>0</v>
      </c>
      <c r="AJ8" s="2">
        <v>2</v>
      </c>
      <c r="AK8" s="2">
        <f>求节点(Z$7:Z$22,$AG$7:$AG$22,$AJ8)</f>
        <v>2.4804197674199637E-2</v>
      </c>
      <c r="AL8" s="2">
        <f>求节点(AA$7:AA$22,$AG$7:$AG$22,$AJ8)</f>
        <v>2.5336285024496637E-2</v>
      </c>
      <c r="AM8" s="2">
        <f>求节点(AB$7:AB$22,$AG$7:$AG$22,$AJ8)</f>
        <v>2.578204174688813E-2</v>
      </c>
      <c r="AN8" s="2">
        <f>求节点(AC$7:AC$22,$AG$7:$AG$22,$AJ8)</f>
        <v>2.6295830802776411E-2</v>
      </c>
      <c r="AO8" s="2">
        <f>求节点(AD$7:AD$22,$AG$7:$AG$22,$AJ8)</f>
        <v>2.6856414454151489E-2</v>
      </c>
      <c r="AP8" s="2">
        <f>求节点(Z$7:Z$22,$AH$7:$AH$22,$AJ8)</f>
        <v>0</v>
      </c>
      <c r="AQ8" s="2">
        <f>求节点(AA$7:AA$22,$AH$7:$AH$22,$AJ8)</f>
        <v>0</v>
      </c>
      <c r="AR8" s="2">
        <f>求节点(AB$7:AB$22,$AH$7:$AH$22,$AJ8)</f>
        <v>0</v>
      </c>
      <c r="AS8" s="2">
        <f>求节点(AC$7:AC$22,$AH$7:$AH$22,$AJ8)</f>
        <v>0</v>
      </c>
      <c r="AT8" s="2">
        <f>求节点(AD$7:AD$22,$AH$7:$AH$22,$AJ8)</f>
        <v>0</v>
      </c>
    </row>
    <row r="9" spans="1:46" x14ac:dyDescent="0.15">
      <c r="G9" s="1">
        <v>3</v>
      </c>
      <c r="I9" s="29">
        <f t="shared" ref="I9:I55" si="0">I8+J9</f>
        <v>200</v>
      </c>
      <c r="J9" s="2">
        <v>100</v>
      </c>
      <c r="M9" s="1">
        <v>3</v>
      </c>
      <c r="N9" s="1">
        <f>求节点(节奏总纲!AA$4:AA$83,$I$7:$I$86,节奏总纲!D6)</f>
        <v>511.65253069520941</v>
      </c>
      <c r="O9" s="1">
        <f>求节点(节奏总纲!AB$4:AB$83,$I$7:$I$86,节奏总纲!E6)</f>
        <v>526.6626407837922</v>
      </c>
      <c r="P9" s="1">
        <f>求节点(节奏总纲!AC$4:AC$83,$I$7:$I$86,节奏总纲!F6)</f>
        <v>543.7080200369287</v>
      </c>
      <c r="Q9" s="1">
        <f>求节点(节奏总纲!AD$4:AD$83,$I$7:$I$86,节奏总纲!G6)</f>
        <v>563.233883584365</v>
      </c>
      <c r="R9" s="1">
        <f>求节点(节奏总纲!AE$4:AE$83,$I$7:$I$86,节奏总纲!H6)</f>
        <v>584.03179035964718</v>
      </c>
      <c r="X9" s="2">
        <v>15</v>
      </c>
      <c r="Y9" s="6" t="s">
        <v>301</v>
      </c>
      <c r="Z9" s="6">
        <f>求节点(节奏总纲!D$4:D$163,节奏总纲!$C$4:$C$163,INDEX(节奏总纲!AA$4:AA$83,$X9,1))</f>
        <v>16.315139190025224</v>
      </c>
      <c r="AA9" s="6">
        <f>求节点(节奏总纲!E$4:E$163,节奏总纲!$C$4:$C$163,INDEX(节奏总纲!AB$4:AB$83,$X9,1))</f>
        <v>15.561358773741674</v>
      </c>
      <c r="AB9" s="6">
        <f>求节点(节奏总纲!F$4:F$163,节奏总纲!$C$4:$C$163,INDEX(节奏总纲!AC$4:AC$83,$X9,1))</f>
        <v>14.762349831349963</v>
      </c>
      <c r="AC9" s="6">
        <f>求节点(节奏总纲!G$4:G$163,节奏总纲!$C$4:$C$163,INDEX(节奏总纲!AD$4:AD$83,$X9,1))</f>
        <v>13.933035582501875</v>
      </c>
      <c r="AD9" s="6">
        <f>求节点(节奏总纲!H$4:H$163,节奏总纲!$C$4:$C$163,INDEX(节奏总纲!AE$4:AE$83,$X9,1))</f>
        <v>13.02723395474071</v>
      </c>
      <c r="AE9" s="6"/>
      <c r="AF9" s="44">
        <v>0.05</v>
      </c>
      <c r="AG9" s="45">
        <f>SUM(AE$7:AE9)</f>
        <v>0.05</v>
      </c>
      <c r="AH9" s="45">
        <f>SUM(AF$7:AF9)</f>
        <v>0.05</v>
      </c>
      <c r="AJ9" s="2">
        <v>3</v>
      </c>
      <c r="AK9" s="2">
        <f>求节点(Z$7:Z$22,$AG$7:$AG$22,$AJ9)</f>
        <v>2.9063350051901429E-2</v>
      </c>
      <c r="AL9" s="2">
        <f>求节点(AA$7:AA$22,$AG$7:$AG$22,$AJ9)</f>
        <v>2.9677983162784877E-2</v>
      </c>
      <c r="AM9" s="2">
        <f>求节点(AB$7:AB$22,$AG$7:$AG$22,$AJ9)</f>
        <v>3.0388146368563261E-2</v>
      </c>
      <c r="AN9" s="2">
        <f>求节点(AC$7:AC$22,$AG$7:$AG$22,$AJ9)</f>
        <v>3.1206059521359967E-2</v>
      </c>
      <c r="AO9" s="2">
        <f>求节点(AD$7:AD$22,$AG$7:$AG$22,$AJ9)</f>
        <v>3.2108692708815556E-2</v>
      </c>
      <c r="AP9" s="2">
        <f>求节点(Z$7:Z$22,$AH$7:$AH$22,$AJ9)</f>
        <v>0</v>
      </c>
      <c r="AQ9" s="2">
        <f>求节点(AA$7:AA$22,$AH$7:$AH$22,$AJ9)</f>
        <v>0</v>
      </c>
      <c r="AR9" s="2">
        <f>求节点(AB$7:AB$22,$AH$7:$AH$22,$AJ9)</f>
        <v>0</v>
      </c>
      <c r="AS9" s="2">
        <f>求节点(AC$7:AC$22,$AH$7:$AH$22,$AJ9)</f>
        <v>0</v>
      </c>
      <c r="AT9" s="2">
        <f>求节点(AD$7:AD$22,$AH$7:$AH$22,$AJ9)</f>
        <v>0</v>
      </c>
    </row>
    <row r="10" spans="1:46" x14ac:dyDescent="0.15">
      <c r="G10" s="1">
        <v>4</v>
      </c>
      <c r="I10" s="29">
        <f t="shared" si="0"/>
        <v>300</v>
      </c>
      <c r="J10" s="2">
        <v>100</v>
      </c>
      <c r="M10" s="1">
        <v>4</v>
      </c>
      <c r="N10" s="1">
        <f>求节点(节奏总纲!AA$4:AA$83,$I$7:$I$86,节奏总纲!D7)</f>
        <v>607.02756195404152</v>
      </c>
      <c r="O10" s="1">
        <f>求节点(节奏总纲!AB$4:AB$83,$I$7:$I$86,节奏总纲!E7)</f>
        <v>624.77985806027868</v>
      </c>
      <c r="P10" s="1">
        <f>求节点(节奏总纲!AC$4:AC$83,$I$7:$I$86,节奏总纲!F7)</f>
        <v>645.30595043311553</v>
      </c>
      <c r="Q10" s="1">
        <f>求节点(节奏总纲!AD$4:AD$83,$I$7:$I$86,节奏总纲!G7)</f>
        <v>668.39780435255705</v>
      </c>
      <c r="R10" s="1">
        <f>求节点(节奏总纲!AE$4:AE$83,$I$7:$I$86,节奏总纲!H7)</f>
        <v>694.54083416525793</v>
      </c>
      <c r="X10" s="47">
        <v>20</v>
      </c>
      <c r="Y10" s="6" t="s">
        <v>302</v>
      </c>
      <c r="Z10" s="6">
        <f>求节点(节奏总纲!D$4:D$163,节奏总纲!$C$4:$C$163,INDEX(节奏总纲!AA$4:AA$83,$X10,1))</f>
        <v>26.430041330048915</v>
      </c>
      <c r="AA10" s="6">
        <f>求节点(节奏总纲!E$4:E$163,节奏总纲!$C$4:$C$163,INDEX(节奏总纲!AB$4:AB$83,$X10,1))</f>
        <v>25.411137335118717</v>
      </c>
      <c r="AB10" s="6">
        <f>求节点(节奏总纲!F$4:F$163,节奏总纲!$C$4:$C$163,INDEX(节奏总纲!AC$4:AC$83,$X10,1))</f>
        <v>24.291601023356559</v>
      </c>
      <c r="AC10" s="6">
        <f>求节点(节奏总纲!G$4:G$163,节奏总纲!$C$4:$C$163,INDEX(节奏总纲!AD$4:AD$83,$X10,1))</f>
        <v>23.104674507319633</v>
      </c>
      <c r="AD10" s="6">
        <f>求节点(节奏总纲!H$4:H$163,节奏总纲!$C$4:$C$163,INDEX(节奏总纲!AE$4:AE$83,$X10,1))</f>
        <v>21.807019312177008</v>
      </c>
      <c r="AE10" s="6"/>
      <c r="AF10" s="44">
        <v>0.05</v>
      </c>
      <c r="AG10" s="45">
        <f>SUM(AE$7:AE10)</f>
        <v>0.05</v>
      </c>
      <c r="AH10" s="45">
        <f>SUM(AF$7:AF10)</f>
        <v>0.1</v>
      </c>
      <c r="AJ10" s="2">
        <v>4</v>
      </c>
      <c r="AK10" s="2">
        <f>求节点(Z$7:Z$22,$AG$7:$AG$22,$AJ10)</f>
        <v>3.3191880675974512E-2</v>
      </c>
      <c r="AL10" s="2">
        <f>求节点(AA$7:AA$22,$AG$7:$AG$22,$AJ10)</f>
        <v>3.4019681301073114E-2</v>
      </c>
      <c r="AM10" s="2">
        <f>求节点(AB$7:AB$22,$AG$7:$AG$22,$AJ10)</f>
        <v>3.4994250990238389E-2</v>
      </c>
      <c r="AN10" s="2">
        <f>求节点(AC$7:AC$22,$AG$7:$AG$22,$AJ10)</f>
        <v>3.611628823994352E-2</v>
      </c>
      <c r="AO10" s="2">
        <f>求节点(AD$7:AD$22,$AG$7:$AG$22,$AJ10)</f>
        <v>3.7360970963479623E-2</v>
      </c>
      <c r="AP10" s="2">
        <f>求节点(Z$7:Z$22,$AH$7:$AH$22,$AJ10)</f>
        <v>0</v>
      </c>
      <c r="AQ10" s="2">
        <f>求节点(AA$7:AA$22,$AH$7:$AH$22,$AJ10)</f>
        <v>0</v>
      </c>
      <c r="AR10" s="2">
        <f>求节点(AB$7:AB$22,$AH$7:$AH$22,$AJ10)</f>
        <v>0</v>
      </c>
      <c r="AS10" s="2">
        <f>求节点(AC$7:AC$22,$AH$7:$AH$22,$AJ10)</f>
        <v>0</v>
      </c>
      <c r="AT10" s="2">
        <f>求节点(AD$7:AD$22,$AH$7:$AH$22,$AJ10)</f>
        <v>0</v>
      </c>
    </row>
    <row r="11" spans="1:46" x14ac:dyDescent="0.15">
      <c r="G11" s="1">
        <v>5</v>
      </c>
      <c r="I11" s="29">
        <f t="shared" si="0"/>
        <v>400</v>
      </c>
      <c r="J11" s="2">
        <v>100</v>
      </c>
      <c r="M11" s="1">
        <v>5</v>
      </c>
      <c r="N11" s="1">
        <f>求节点(节奏总纲!AA$4:AA$83,$I$7:$I$86,节奏总纲!D8)</f>
        <v>689.24592775257713</v>
      </c>
      <c r="O11" s="1">
        <f>求节点(节奏总纲!AB$4:AB$83,$I$7:$I$86,节奏总纲!E8)</f>
        <v>709.64284787133454</v>
      </c>
      <c r="P11" s="1">
        <f>求节点(节奏总纲!AC$4:AC$83,$I$7:$I$86,节奏总纲!F8)</f>
        <v>731.40998912475936</v>
      </c>
      <c r="Q11" s="1">
        <f>求节点(节奏总纲!AD$4:AD$83,$I$7:$I$86,节奏总纲!G8)</f>
        <v>755.9996827604964</v>
      </c>
      <c r="R11" s="1">
        <f>求节点(节奏总纲!AE$4:AE$83,$I$7:$I$86,节奏总纲!H8)</f>
        <v>783.84248761652555</v>
      </c>
      <c r="X11" s="2">
        <v>25</v>
      </c>
      <c r="Y11" s="6" t="s">
        <v>299</v>
      </c>
      <c r="Z11" s="6">
        <f>求节点(节奏总纲!D$4:D$163,节奏总纲!$C$4:$C$163,INDEX(节奏总纲!AA$4:AA$83,$X11,1))</f>
        <v>37.433077144085807</v>
      </c>
      <c r="AA11" s="6">
        <f>求节点(节奏总纲!E$4:E$163,节奏总纲!$C$4:$C$163,INDEX(节奏总纲!AB$4:AB$83,$X11,1))</f>
        <v>36.256047084538473</v>
      </c>
      <c r="AB11" s="6">
        <f>求节点(节奏总纲!F$4:F$163,节奏总纲!$C$4:$C$163,INDEX(节奏总纲!AC$4:AC$83,$X11,1))</f>
        <v>34.973799799710449</v>
      </c>
      <c r="AC11" s="6">
        <f>求节点(节奏总纲!G$4:G$163,节奏总纲!$C$4:$C$163,INDEX(节奏总纲!AD$4:AD$83,$X11,1))</f>
        <v>33.570278782515963</v>
      </c>
      <c r="AD11" s="6">
        <f>求节点(节奏总纲!H$4:H$163,节奏总纲!$C$4:$C$163,INDEX(节奏总纲!AE$4:AE$83,$X11,1))</f>
        <v>32.075561469230017</v>
      </c>
      <c r="AE11" s="44">
        <v>2.5000000000000001E-2</v>
      </c>
      <c r="AG11" s="45">
        <f>SUM(AE$7:AE11)</f>
        <v>7.5000000000000011E-2</v>
      </c>
      <c r="AH11" s="45">
        <f>SUM(AF$7:AF11)</f>
        <v>0.1</v>
      </c>
      <c r="AJ11" s="2">
        <v>5</v>
      </c>
      <c r="AK11" s="2">
        <f>求节点(Z$7:Z$22,$AG$7:$AG$22,$AJ11)</f>
        <v>3.7320411300047596E-2</v>
      </c>
      <c r="AL11" s="2">
        <f>求节点(AA$7:AA$22,$AG$7:$AG$22,$AJ11)</f>
        <v>3.8361379439361354E-2</v>
      </c>
      <c r="AM11" s="2">
        <f>求节点(AB$7:AB$22,$AG$7:$AG$22,$AJ11)</f>
        <v>3.9600355611913524E-2</v>
      </c>
      <c r="AN11" s="2">
        <f>求节点(AC$7:AC$22,$AG$7:$AG$22,$AJ11)</f>
        <v>4.1026516958527076E-2</v>
      </c>
      <c r="AO11" s="2">
        <f>求节点(AD$7:AD$22,$AG$7:$AG$22,$AJ11)</f>
        <v>4.2613249218143689E-2</v>
      </c>
      <c r="AP11" s="2">
        <f>求节点(Z$7:Z$22,$AH$7:$AH$22,$AJ11)</f>
        <v>0</v>
      </c>
      <c r="AQ11" s="2">
        <f>求节点(AA$7:AA$22,$AH$7:$AH$22,$AJ11)</f>
        <v>0</v>
      </c>
      <c r="AR11" s="2">
        <f>求节点(AB$7:AB$22,$AH$7:$AH$22,$AJ11)</f>
        <v>0</v>
      </c>
      <c r="AS11" s="2">
        <f>求节点(AC$7:AC$22,$AH$7:$AH$22,$AJ11)</f>
        <v>0</v>
      </c>
      <c r="AT11" s="2">
        <f>求节点(AD$7:AD$22,$AH$7:$AH$22,$AJ11)</f>
        <v>0</v>
      </c>
    </row>
    <row r="12" spans="1:46" x14ac:dyDescent="0.15">
      <c r="G12" s="1">
        <v>6</v>
      </c>
      <c r="I12" s="29">
        <f t="shared" si="0"/>
        <v>500</v>
      </c>
      <c r="J12" s="2">
        <v>100</v>
      </c>
      <c r="M12" s="1">
        <v>6</v>
      </c>
      <c r="N12" s="1">
        <f>求节点(节奏总纲!AA$4:AA$83,$I$7:$I$86,节奏总纲!D9)</f>
        <v>761.75479890862152</v>
      </c>
      <c r="O12" s="1">
        <f>求节点(节奏总纲!AB$4:AB$83,$I$7:$I$86,节奏总纲!E9)</f>
        <v>784.9843797743456</v>
      </c>
      <c r="P12" s="1">
        <f>求节点(节奏总纲!AC$4:AC$83,$I$7:$I$86,节奏总纲!F9)</f>
        <v>810.07395721182957</v>
      </c>
      <c r="Q12" s="1">
        <f>求节点(节奏总纲!AD$4:AD$83,$I$7:$I$86,节奏总纲!G9)</f>
        <v>836.35025505897784</v>
      </c>
      <c r="R12" s="1">
        <f>求节点(节奏总纲!AE$4:AE$83,$I$7:$I$86,节奏总纲!H9)</f>
        <v>867.52186318997838</v>
      </c>
      <c r="X12" s="47">
        <v>30</v>
      </c>
      <c r="Y12" s="6" t="s">
        <v>300</v>
      </c>
      <c r="Z12" s="6">
        <f>求节点(节奏总纲!D$4:D$163,节奏总纲!$C$4:$C$163,INDEX(节奏总纲!AA$4:AA$83,$X12,1))</f>
        <v>48.746400836475651</v>
      </c>
      <c r="AA12" s="6">
        <f>求节点(节奏总纲!E$4:E$163,节奏总纲!$C$4:$C$163,INDEX(节奏总纲!AB$4:AB$83,$X12,1))</f>
        <v>47.534861085979394</v>
      </c>
      <c r="AB12" s="6">
        <f>求节点(节奏总纲!F$4:F$163,节奏总纲!$C$4:$C$163,INDEX(节奏总纲!AC$4:AC$83,$X12,1))</f>
        <v>46.203853617695223</v>
      </c>
      <c r="AC12" s="6">
        <f>求节点(节奏总纲!G$4:G$163,节奏总纲!$C$4:$C$163,INDEX(节奏总纲!AD$4:AD$83,$X12,1))</f>
        <v>44.710696649522191</v>
      </c>
      <c r="AD12" s="6">
        <f>求节点(节奏总纲!H$4:H$163,节奏总纲!$C$4:$C$163,INDEX(节奏总纲!AE$4:AE$83,$X12,1))</f>
        <v>43.073827164214144</v>
      </c>
      <c r="AE12" s="44">
        <v>2.5000000000000001E-2</v>
      </c>
      <c r="AG12" s="45">
        <f>SUM(AE$7:AE12)</f>
        <v>0.1</v>
      </c>
      <c r="AH12" s="45">
        <f>SUM(AF$7:AF12)</f>
        <v>0.1</v>
      </c>
      <c r="AJ12" s="2">
        <v>6</v>
      </c>
      <c r="AK12" s="2">
        <f>求节点(Z$7:Z$22,$AG$7:$AG$22,$AJ12)</f>
        <v>4.1448941924120672E-2</v>
      </c>
      <c r="AL12" s="2">
        <f>求节点(AA$7:AA$22,$AG$7:$AG$22,$AJ12)</f>
        <v>4.2703077577649587E-2</v>
      </c>
      <c r="AM12" s="2">
        <f>求节点(AB$7:AB$22,$AG$7:$AG$22,$AJ12)</f>
        <v>4.4206460233588651E-2</v>
      </c>
      <c r="AN12" s="2">
        <f>求节点(AC$7:AC$22,$AG$7:$AG$22,$AJ12)</f>
        <v>4.5936745677110633E-2</v>
      </c>
      <c r="AO12" s="2">
        <f>求节点(AD$7:AD$22,$AG$7:$AG$22,$AJ12)</f>
        <v>4.7865527472807756E-2</v>
      </c>
      <c r="AP12" s="2">
        <f>求节点(Z$7:Z$22,$AH$7:$AH$22,$AJ12)</f>
        <v>0</v>
      </c>
      <c r="AQ12" s="2">
        <f>求节点(AA$7:AA$22,$AH$7:$AH$22,$AJ12)</f>
        <v>0</v>
      </c>
      <c r="AR12" s="2">
        <f>求节点(AB$7:AB$22,$AH$7:$AH$22,$AJ12)</f>
        <v>0</v>
      </c>
      <c r="AS12" s="2">
        <f>求节点(AC$7:AC$22,$AH$7:$AH$22,$AJ12)</f>
        <v>0</v>
      </c>
      <c r="AT12" s="2">
        <f>求节点(AD$7:AD$22,$AH$7:$AH$22,$AJ12)</f>
        <v>0</v>
      </c>
    </row>
    <row r="13" spans="1:46" x14ac:dyDescent="0.15">
      <c r="G13" s="1">
        <v>7</v>
      </c>
      <c r="I13" s="29">
        <f t="shared" si="0"/>
        <v>600</v>
      </c>
      <c r="J13" s="2">
        <v>100</v>
      </c>
      <c r="M13" s="1">
        <v>7</v>
      </c>
      <c r="N13" s="1">
        <f>求节点(节奏总纲!AA$4:AA$83,$I$7:$I$86,节奏总纲!D10)</f>
        <v>829.92754060675338</v>
      </c>
      <c r="O13" s="1">
        <f>求节点(节奏总纲!AB$4:AB$83,$I$7:$I$86,节奏总纲!E10)</f>
        <v>854.03165281128111</v>
      </c>
      <c r="P13" s="1">
        <f>求节点(节奏总纲!AC$4:AC$83,$I$7:$I$86,节奏总纲!F10)</f>
        <v>882.05867658616614</v>
      </c>
      <c r="Q13" s="1">
        <f>求节点(节奏总纲!AD$4:AD$83,$I$7:$I$86,节奏总纲!G10)</f>
        <v>912.86862480372463</v>
      </c>
      <c r="R13" s="1">
        <f>求节点(节奏总纲!AE$4:AE$83,$I$7:$I$86,节奏总纲!H10)</f>
        <v>946.0138723751794</v>
      </c>
      <c r="X13" s="2">
        <v>35</v>
      </c>
      <c r="Y13" s="6" t="s">
        <v>301</v>
      </c>
      <c r="Z13" s="6">
        <f>求节点(节奏总纲!D$4:D$163,节奏总纲!$C$4:$C$163,INDEX(节奏总纲!AA$4:AA$83,$X13,1))</f>
        <v>60.108849423225884</v>
      </c>
      <c r="AA13" s="6">
        <f>求节点(节奏总纲!E$4:E$163,节奏总纲!$C$4:$C$163,INDEX(节奏总纲!AB$4:AB$83,$X13,1))</f>
        <v>58.959670032750353</v>
      </c>
      <c r="AB13" s="6">
        <f>求节点(节奏总纲!F$4:F$163,节奏总纲!$C$4:$C$163,INDEX(节奏总纲!AC$4:AC$83,$X13,1))</f>
        <v>57.686819122040689</v>
      </c>
      <c r="AC13" s="6">
        <f>求节点(节奏总纲!G$4:G$163,节奏总纲!$C$4:$C$163,INDEX(节奏总纲!AD$4:AD$83,$X13,1))</f>
        <v>56.279027610646125</v>
      </c>
      <c r="AD13" s="6">
        <f>求节点(节奏总纲!H$4:H$163,节奏总纲!$C$4:$C$163,INDEX(节奏总纲!AE$4:AE$83,$X13,1))</f>
        <v>54.706384157580409</v>
      </c>
      <c r="AE13" s="6"/>
      <c r="AF13" s="44">
        <v>0.05</v>
      </c>
      <c r="AG13" s="45">
        <f>SUM(AE$7:AE13)</f>
        <v>0.1</v>
      </c>
      <c r="AH13" s="45">
        <f>SUM(AF$7:AF13)</f>
        <v>0.15000000000000002</v>
      </c>
      <c r="AJ13" s="2">
        <v>7</v>
      </c>
      <c r="AK13" s="2">
        <f>求节点(Z$7:Z$22,$AG$7:$AG$22,$AJ13)</f>
        <v>4.5577472548193748E-2</v>
      </c>
      <c r="AL13" s="2">
        <f>求节点(AA$7:AA$22,$AG$7:$AG$22,$AJ13)</f>
        <v>4.7044775715937834E-2</v>
      </c>
      <c r="AM13" s="2">
        <f>求节点(AB$7:AB$22,$AG$7:$AG$22,$AJ13)</f>
        <v>4.8812564855263779E-2</v>
      </c>
      <c r="AN13" s="2">
        <f>求节点(AC$7:AC$22,$AG$7:$AG$22,$AJ13)</f>
        <v>0.05</v>
      </c>
      <c r="AO13" s="2">
        <f>求节点(AD$7:AD$22,$AG$7:$AG$22,$AJ13)</f>
        <v>0.05</v>
      </c>
      <c r="AP13" s="2">
        <f>求节点(Z$7:Z$22,$AH$7:$AH$22,$AJ13)</f>
        <v>0</v>
      </c>
      <c r="AQ13" s="2">
        <f>求节点(AA$7:AA$22,$AH$7:$AH$22,$AJ13)</f>
        <v>0</v>
      </c>
      <c r="AR13" s="2">
        <f>求节点(AB$7:AB$22,$AH$7:$AH$22,$AJ13)</f>
        <v>0</v>
      </c>
      <c r="AS13" s="2">
        <f>求节点(AC$7:AC$22,$AH$7:$AH$22,$AJ13)</f>
        <v>1.2137863354300276E-3</v>
      </c>
      <c r="AT13" s="2">
        <f>求节点(AD$7:AD$22,$AH$7:$AH$22,$AJ13)</f>
        <v>4.4828888007914713E-3</v>
      </c>
    </row>
    <row r="14" spans="1:46" x14ac:dyDescent="0.15">
      <c r="G14" s="1">
        <v>8</v>
      </c>
      <c r="I14" s="29">
        <f t="shared" si="0"/>
        <v>700</v>
      </c>
      <c r="J14" s="2">
        <v>100</v>
      </c>
      <c r="M14" s="1">
        <v>8</v>
      </c>
      <c r="N14" s="1">
        <f>求节点(节奏总纲!AA$4:AA$83,$I$7:$I$86,节奏总纲!D11)</f>
        <v>895.0311572928706</v>
      </c>
      <c r="O14" s="1">
        <f>求节点(节奏总纲!AB$4:AB$83,$I$7:$I$86,节奏总纲!E11)</f>
        <v>920.91795968549638</v>
      </c>
      <c r="P14" s="1">
        <f>求节点(节奏总纲!AC$4:AC$83,$I$7:$I$86,节奏总纲!F11)</f>
        <v>950.10036458533887</v>
      </c>
      <c r="Q14" s="1">
        <f>求节点(节奏总纲!AD$4:AD$83,$I$7:$I$86,节奏总纲!G11)</f>
        <v>983.88171581610197</v>
      </c>
      <c r="R14" s="1">
        <f>求节点(节奏总纲!AE$4:AE$83,$I$7:$I$86,节奏总纲!H11)</f>
        <v>1020.119701227335</v>
      </c>
      <c r="X14" s="47">
        <v>40</v>
      </c>
      <c r="Y14" s="6" t="s">
        <v>302</v>
      </c>
      <c r="Z14" s="6">
        <f>求节点(节奏总纲!D$4:D$163,节奏总纲!$C$4:$C$163,INDEX(节奏总纲!AA$4:AA$83,$X14,1))</f>
        <v>70.748339784677938</v>
      </c>
      <c r="AA14" s="6">
        <f>求节点(节奏总纲!E$4:E$163,节奏总纲!$C$4:$C$163,INDEX(节奏总纲!AB$4:AB$83,$X14,1))</f>
        <v>69.615263433680354</v>
      </c>
      <c r="AB14" s="6">
        <f>求节点(节奏总纲!F$4:F$163,节奏总纲!$C$4:$C$163,INDEX(节奏总纲!AC$4:AC$83,$X14,1))</f>
        <v>68.367495331711169</v>
      </c>
      <c r="AC14" s="6">
        <f>求节点(节奏总纲!G$4:G$163,节奏总纲!$C$4:$C$163,INDEX(节奏总纲!AD$4:AD$83,$X14,1))</f>
        <v>66.978083215330415</v>
      </c>
      <c r="AD14" s="6">
        <f>求节点(节奏总纲!H$4:H$163,节奏总纲!$C$4:$C$163,INDEX(节奏总纲!AE$4:AE$83,$X14,1))</f>
        <v>65.42062527862636</v>
      </c>
      <c r="AE14" s="6"/>
      <c r="AF14" s="44">
        <v>0.05</v>
      </c>
      <c r="AG14" s="45">
        <f>SUM(AE$7:AE14)</f>
        <v>0.1</v>
      </c>
      <c r="AH14" s="45">
        <f>SUM(AF$7:AF14)</f>
        <v>0.2</v>
      </c>
      <c r="AJ14" s="2">
        <v>8</v>
      </c>
      <c r="AK14" s="2">
        <f>求节点(Z$7:Z$22,$AG$7:$AG$22,$AJ14)</f>
        <v>4.9706003172266838E-2</v>
      </c>
      <c r="AL14" s="2">
        <f>求节点(AA$7:AA$22,$AG$7:$AG$22,$AJ14)</f>
        <v>0.05</v>
      </c>
      <c r="AM14" s="2">
        <f>求节点(AB$7:AB$22,$AG$7:$AG$22,$AJ14)</f>
        <v>0.05</v>
      </c>
      <c r="AN14" s="2">
        <f>求节点(AC$7:AC$22,$AG$7:$AG$22,$AJ14)</f>
        <v>0.05</v>
      </c>
      <c r="AO14" s="2">
        <f>求节点(AD$7:AD$22,$AG$7:$AG$22,$AJ14)</f>
        <v>0.05</v>
      </c>
      <c r="AP14" s="2">
        <f>求节点(Z$7:Z$22,$AH$7:$AH$22,$AJ14)</f>
        <v>0</v>
      </c>
      <c r="AQ14" s="2">
        <f>求节点(AA$7:AA$22,$AH$7:$AH$22,$AJ14)</f>
        <v>2.0260837188258037E-3</v>
      </c>
      <c r="AR14" s="2">
        <f>求节点(AB$7:AB$22,$AH$7:$AH$22,$AJ14)</f>
        <v>4.9450244228931529E-3</v>
      </c>
      <c r="AS14" s="2">
        <f>求节点(AC$7:AC$22,$AH$7:$AH$22,$AJ14)</f>
        <v>8.2505616532576685E-3</v>
      </c>
      <c r="AT14" s="2">
        <f>求节点(AD$7:AD$22,$AH$7:$AH$22,$AJ14)</f>
        <v>1.2034795951070104E-2</v>
      </c>
    </row>
    <row r="15" spans="1:46" x14ac:dyDescent="0.15">
      <c r="G15" s="1">
        <v>9</v>
      </c>
      <c r="I15" s="29">
        <f t="shared" si="0"/>
        <v>800</v>
      </c>
      <c r="J15" s="2">
        <v>100</v>
      </c>
      <c r="M15" s="1">
        <v>9</v>
      </c>
      <c r="N15" s="1">
        <f>求节点(节奏总纲!AA$4:AA$83,$I$7:$I$86,节奏总纲!D12)</f>
        <v>962.85855165485407</v>
      </c>
      <c r="O15" s="1">
        <f>求节点(节奏总纲!AB$4:AB$83,$I$7:$I$86,节奏总纲!E12)</f>
        <v>992.75988715478513</v>
      </c>
      <c r="P15" s="1">
        <f>求节点(节奏总纲!AC$4:AC$83,$I$7:$I$86,节奏总纲!F12)</f>
        <v>1024.2219885173299</v>
      </c>
      <c r="Q15" s="1">
        <f>求节点(节奏总纲!AD$4:AD$83,$I$7:$I$86,节奏总纲!G12)</f>
        <v>1061.0247668732618</v>
      </c>
      <c r="R15" s="1">
        <f>求节点(节奏总纲!AE$4:AE$83,$I$7:$I$86,节奏总纲!H12)</f>
        <v>1101.7497952687538</v>
      </c>
      <c r="X15" s="2">
        <v>45</v>
      </c>
      <c r="Y15" s="6" t="s">
        <v>299</v>
      </c>
      <c r="Z15" s="6">
        <f>求节点(节奏总纲!D$4:D$163,节奏总纲!$C$4:$C$163,INDEX(节奏总纲!AA$4:AA$83,$X15,1))</f>
        <v>81.389787349771211</v>
      </c>
      <c r="AA15" s="6">
        <f>求节点(节奏总纲!E$4:E$163,节奏总纲!$C$4:$C$163,INDEX(节奏总纲!AB$4:AB$83,$X15,1))</f>
        <v>80.245839937472738</v>
      </c>
      <c r="AB15" s="6">
        <f>求节点(节奏总纲!F$4:F$163,节奏总纲!$C$4:$C$163,INDEX(节奏总纲!AC$4:AC$83,$X15,1))</f>
        <v>78.990840028799411</v>
      </c>
      <c r="AC15" s="6">
        <f>求节点(节奏总纲!G$4:G$163,节奏总纲!$C$4:$C$163,INDEX(节奏总纲!AD$4:AD$83,$X15,1))</f>
        <v>77.645290038760592</v>
      </c>
      <c r="AD15" s="6">
        <f>求节点(节奏总纲!H$4:H$163,节奏总纲!$C$4:$C$163,INDEX(节奏总纲!AE$4:AE$83,$X15,1))</f>
        <v>76.140895902703022</v>
      </c>
      <c r="AE15" s="44">
        <v>2.5000000000000001E-2</v>
      </c>
      <c r="AG15" s="45">
        <f>SUM(AE$7:AE15)</f>
        <v>0.125</v>
      </c>
      <c r="AH15" s="45">
        <f>SUM(AF$7:AF15)</f>
        <v>0.2</v>
      </c>
      <c r="AJ15" s="2">
        <v>9</v>
      </c>
      <c r="AK15" s="2">
        <f>求节点(Z$7:Z$22,$AG$7:$AG$22,$AJ15)</f>
        <v>0.05</v>
      </c>
      <c r="AL15" s="2">
        <f>求节点(AA$7:AA$22,$AG$7:$AG$22,$AJ15)</f>
        <v>0.05</v>
      </c>
      <c r="AM15" s="2">
        <f>求节点(AB$7:AB$22,$AG$7:$AG$22,$AJ15)</f>
        <v>0.05</v>
      </c>
      <c r="AN15" s="2">
        <f>求节点(AC$7:AC$22,$AG$7:$AG$22,$AJ15)</f>
        <v>0.05</v>
      </c>
      <c r="AO15" s="2">
        <f>求节点(AD$7:AD$22,$AG$7:$AG$22,$AJ15)</f>
        <v>0.05</v>
      </c>
      <c r="AP15" s="2">
        <f>求节点(Z$7:Z$22,$AH$7:$AH$22,$AJ15)</f>
        <v>5.6331700822661729E-3</v>
      </c>
      <c r="AQ15" s="2">
        <f>求节点(AA$7:AA$22,$AH$7:$AH$22,$AJ15)</f>
        <v>8.3706995103384595E-3</v>
      </c>
      <c r="AR15" s="2">
        <f>求节点(AB$7:AB$22,$AH$7:$AH$22,$AJ15)</f>
        <v>1.1607645656747975E-2</v>
      </c>
      <c r="AS15" s="2">
        <f>求节点(AC$7:AC$22,$AH$7:$AH$22,$AJ15)</f>
        <v>1.528733697108531E-2</v>
      </c>
      <c r="AT15" s="2">
        <f>求节点(AD$7:AD$22,$AH$7:$AH$22,$AJ15)</f>
        <v>1.9586703101348735E-2</v>
      </c>
    </row>
    <row r="16" spans="1:46" x14ac:dyDescent="0.15">
      <c r="G16" s="1">
        <v>10</v>
      </c>
      <c r="I16" s="29">
        <f t="shared" si="0"/>
        <v>900</v>
      </c>
      <c r="J16" s="2">
        <v>100</v>
      </c>
      <c r="M16" s="1">
        <v>10</v>
      </c>
      <c r="N16" s="1">
        <f>求节点(节奏总纲!AA$4:AA$83,$I$7:$I$86,节奏总纲!D13)</f>
        <v>1029.6493250964015</v>
      </c>
      <c r="O16" s="1">
        <f>求节点(节奏总纲!AB$4:AB$83,$I$7:$I$86,节奏总纲!E13)</f>
        <v>1060.7260419981094</v>
      </c>
      <c r="P16" s="1">
        <f>求节点(节奏总纲!AC$4:AC$83,$I$7:$I$86,节奏总纲!F13)</f>
        <v>1097.3224677412397</v>
      </c>
      <c r="Q16" s="1">
        <f>求节点(节奏总纲!AD$4:AD$83,$I$7:$I$86,节奏总纲!G13)</f>
        <v>1135.969227780068</v>
      </c>
      <c r="R16" s="1">
        <f>求节点(节奏总纲!AE$4:AE$83,$I$7:$I$86,节奏总纲!H13)</f>
        <v>1180.3444306803474</v>
      </c>
      <c r="X16" s="2">
        <v>50</v>
      </c>
      <c r="Y16" s="6" t="s">
        <v>300</v>
      </c>
      <c r="Z16" s="6">
        <f>求节点(节奏总纲!D$4:D$163,节奏总纲!$C$4:$C$163,INDEX(节奏总纲!AA$4:AA$83,$X16,1))</f>
        <v>92.02585597384136</v>
      </c>
      <c r="AA16" s="6">
        <f>求节点(节奏总纲!E$4:E$163,节奏总纲!$C$4:$C$163,INDEX(节奏总纲!AB$4:AB$83,$X16,1))</f>
        <v>91.028813161489012</v>
      </c>
      <c r="AB16" s="6">
        <f>求节点(节奏总纲!F$4:F$163,节奏总纲!$C$4:$C$163,INDEX(节奏总纲!AC$4:AC$83,$X16,1))</f>
        <v>89.944796604838743</v>
      </c>
      <c r="AC16" s="6">
        <f>求节点(节奏总纲!G$4:G$163,节奏总纲!$C$4:$C$163,INDEX(节奏总纲!AD$4:AD$83,$X16,1))</f>
        <v>88.648964439402022</v>
      </c>
      <c r="AD16" s="6">
        <f>求节点(节奏总纲!H$4:H$163,节奏总纲!$C$4:$C$163,INDEX(节奏总纲!AE$4:AE$83,$X16,1))</f>
        <v>87.254811090446921</v>
      </c>
      <c r="AE16" s="44">
        <v>2.5000000000000001E-2</v>
      </c>
      <c r="AG16" s="45">
        <f>SUM(AE$7:AE16)</f>
        <v>0.15</v>
      </c>
      <c r="AH16" s="45">
        <f>SUM(AF$7:AF16)</f>
        <v>0.2</v>
      </c>
      <c r="AJ16" s="2">
        <v>10</v>
      </c>
      <c r="AK16" s="2">
        <f>求节点(Z$7:Z$22,$AG$7:$AG$22,$AJ16)</f>
        <v>0.05</v>
      </c>
      <c r="AL16" s="2">
        <f>求节点(AA$7:AA$22,$AG$7:$AG$22,$AJ16)</f>
        <v>0.05</v>
      </c>
      <c r="AM16" s="2">
        <f>求节点(AB$7:AB$22,$AG$7:$AG$22,$AJ16)</f>
        <v>0.05</v>
      </c>
      <c r="AN16" s="2">
        <f>求节点(AC$7:AC$22,$AG$7:$AG$22,$AJ16)</f>
        <v>0.05</v>
      </c>
      <c r="AO16" s="2">
        <f>求节点(AD$7:AD$22,$AG$7:$AG$22,$AJ16)</f>
        <v>0.05</v>
      </c>
      <c r="AP16" s="2">
        <f>求节点(Z$7:Z$22,$AH$7:$AH$22,$AJ16)</f>
        <v>1.1698239900518098E-2</v>
      </c>
      <c r="AQ16" s="2">
        <f>求节点(AA$7:AA$22,$AH$7:$AH$22,$AJ16)</f>
        <v>1.4715315301851117E-2</v>
      </c>
      <c r="AR16" s="2">
        <f>求节点(AB$7:AB$22,$AH$7:$AH$22,$AJ16)</f>
        <v>1.82702668906028E-2</v>
      </c>
      <c r="AS16" s="2">
        <f>求节点(AC$7:AC$22,$AH$7:$AH$22,$AJ16)</f>
        <v>2.2324112288912953E-2</v>
      </c>
      <c r="AT16" s="2">
        <f>求节点(AD$7:AD$22,$AH$7:$AH$22,$AJ16)</f>
        <v>2.7138610251627369E-2</v>
      </c>
    </row>
    <row r="17" spans="7:46" x14ac:dyDescent="0.15">
      <c r="G17" s="1">
        <v>11</v>
      </c>
      <c r="I17" s="29">
        <f t="shared" si="0"/>
        <v>1000</v>
      </c>
      <c r="J17" s="2">
        <v>100</v>
      </c>
      <c r="M17" s="1">
        <v>11</v>
      </c>
      <c r="N17" s="1">
        <f>求节点(节奏总纲!AA$4:AA$83,$I$7:$I$86,节奏总纲!D14)</f>
        <v>1094.7729331634296</v>
      </c>
      <c r="O17" s="1">
        <f>求节点(节奏总纲!AB$4:AB$83,$I$7:$I$86,节奏总纲!E14)</f>
        <v>1126.8098330256128</v>
      </c>
      <c r="P17" s="1">
        <f>求节点(节奏总纲!AC$4:AC$83,$I$7:$I$86,节奏总纲!F14)</f>
        <v>1164.4330976574001</v>
      </c>
      <c r="Q17" s="1">
        <f>求节点(节奏总纲!AD$4:AD$83,$I$7:$I$86,节奏总纲!G14)</f>
        <v>1206.9974059992542</v>
      </c>
      <c r="R17" s="1">
        <f>求节点(节奏总纲!AE$4:AE$83,$I$7:$I$86,节奏总纲!H14)</f>
        <v>1254.7253897167891</v>
      </c>
      <c r="X17" s="2">
        <v>55</v>
      </c>
      <c r="Y17" s="6" t="s">
        <v>301</v>
      </c>
      <c r="Z17" s="6">
        <f>求节点(节奏总纲!D$4:D$163,节奏总纲!$C$4:$C$163,INDEX(节奏总纲!AA$4:AA$83,$X17,1))</f>
        <v>102.62698291511826</v>
      </c>
      <c r="AA17" s="6">
        <f>求节点(节奏总纲!E$4:E$163,节奏总纲!$C$4:$C$163,INDEX(节奏总纲!AB$4:AB$83,$X17,1))</f>
        <v>101.66666489356477</v>
      </c>
      <c r="AB17" s="6">
        <f>求节点(节奏总纲!F$4:F$163,节奏总纲!$C$4:$C$163,INDEX(节奏总纲!AC$4:AC$83,$X17,1))</f>
        <v>100.60993958592766</v>
      </c>
      <c r="AC17" s="6">
        <f>求节点(节奏总纲!G$4:G$163,节奏总纲!$C$4:$C$163,INDEX(节奏总纲!AD$4:AD$83,$X17,1))</f>
        <v>99.483765111599226</v>
      </c>
      <c r="AD17" s="6">
        <f>求节点(节奏总纲!H$4:H$163,节奏总纲!$C$4:$C$163,INDEX(节奏总纲!AE$4:AE$83,$X17,1))</f>
        <v>98.289119177560053</v>
      </c>
      <c r="AE17" s="6"/>
      <c r="AF17" s="44">
        <v>0.05</v>
      </c>
      <c r="AG17" s="45">
        <f>SUM(AE$7:AE17)</f>
        <v>0.15</v>
      </c>
      <c r="AH17" s="45">
        <f>SUM(AF$7:AF17)</f>
        <v>0.25</v>
      </c>
      <c r="AJ17" s="2">
        <v>11</v>
      </c>
      <c r="AK17" s="2">
        <f>求节点(Z$7:Z$22,$AG$7:$AG$22,$AJ17)</f>
        <v>0.05</v>
      </c>
      <c r="AL17" s="2">
        <f>求节点(AA$7:AA$22,$AG$7:$AG$22,$AJ17)</f>
        <v>0.05</v>
      </c>
      <c r="AM17" s="2">
        <f>求节点(AB$7:AB$22,$AG$7:$AG$22,$AJ17)</f>
        <v>0.05</v>
      </c>
      <c r="AN17" s="2">
        <f>求节点(AC$7:AC$22,$AG$7:$AG$22,$AJ17)</f>
        <v>0.05</v>
      </c>
      <c r="AO17" s="2">
        <f>求节点(AD$7:AD$22,$AG$7:$AG$22,$AJ17)</f>
        <v>0.05</v>
      </c>
      <c r="AP17" s="2">
        <f>求节点(Z$7:Z$22,$AH$7:$AH$22,$AJ17)</f>
        <v>1.7763309718770024E-2</v>
      </c>
      <c r="AQ17" s="2">
        <f>求节点(AA$7:AA$22,$AH$7:$AH$22,$AJ17)</f>
        <v>2.1059931093363772E-2</v>
      </c>
      <c r="AR17" s="2">
        <f>求节点(AB$7:AB$22,$AH$7:$AH$22,$AJ17)</f>
        <v>2.4932888124457622E-2</v>
      </c>
      <c r="AS17" s="2">
        <f>求节点(AC$7:AC$22,$AH$7:$AH$22,$AJ17)</f>
        <v>2.9360887606740594E-2</v>
      </c>
      <c r="AT17" s="2">
        <f>求节点(AD$7:AD$22,$AH$7:$AH$22,$AJ17)</f>
        <v>3.4690517401905999E-2</v>
      </c>
    </row>
    <row r="18" spans="7:46" x14ac:dyDescent="0.15">
      <c r="G18" s="1">
        <v>12</v>
      </c>
      <c r="I18" s="29">
        <f t="shared" si="0"/>
        <v>1100</v>
      </c>
      <c r="J18" s="2">
        <v>100</v>
      </c>
      <c r="M18" s="1">
        <v>12</v>
      </c>
      <c r="N18" s="1">
        <f>求节点(节奏总纲!AA$4:AA$83,$I$7:$I$86,节奏总纲!D15)</f>
        <v>1154.2132297048981</v>
      </c>
      <c r="O18" s="1">
        <f>求节点(节奏总纲!AB$4:AB$83,$I$7:$I$86,节奏总纲!E15)</f>
        <v>1189.7943579612604</v>
      </c>
      <c r="P18" s="1">
        <f>求节点(节奏总纲!AC$4:AC$83,$I$7:$I$86,节奏总纲!F15)</f>
        <v>1229.523295196447</v>
      </c>
      <c r="Q18" s="1">
        <f>求节点(节奏总纲!AD$4:AD$83,$I$7:$I$86,节奏总纲!G15)</f>
        <v>1276.223932139796</v>
      </c>
      <c r="R18" s="1">
        <f>求节点(节奏总纲!AE$4:AE$83,$I$7:$I$86,节奏总纲!H15)</f>
        <v>1326.5591764569513</v>
      </c>
      <c r="X18" s="2">
        <v>60</v>
      </c>
      <c r="Y18" s="6" t="s">
        <v>302</v>
      </c>
      <c r="Z18" s="6">
        <f>求节点(节奏总纲!D$4:D$163,节奏总纲!$C$4:$C$163,INDEX(节奏总纲!AA$4:AA$83,$X18,1))</f>
        <v>113.21545878873063</v>
      </c>
      <c r="AA18" s="6">
        <f>求节点(节奏总纲!E$4:E$163,节奏总纲!$C$4:$C$163,INDEX(节奏总纲!AB$4:AB$83,$X18,1))</f>
        <v>112.29538714242203</v>
      </c>
      <c r="AB18" s="6">
        <f>求节点(节奏总纲!F$4:F$163,节奏总纲!$C$4:$C$163,INDEX(节奏总纲!AC$4:AC$83,$X18,1))</f>
        <v>111.32275250484524</v>
      </c>
      <c r="AC18" s="6">
        <f>求节点(节奏总纲!G$4:G$163,节奏总纲!$C$4:$C$163,INDEX(节奏总纲!AD$4:AD$83,$X18,1))</f>
        <v>110.29731048917512</v>
      </c>
      <c r="AD18" s="6">
        <f>求节点(节奏总纲!H$4:H$163,节奏总纲!$C$4:$C$163,INDEX(节奏总纲!AE$4:AE$83,$X18,1))</f>
        <v>109.19465210702913</v>
      </c>
      <c r="AE18" s="6"/>
      <c r="AF18" s="44">
        <v>0.05</v>
      </c>
      <c r="AG18" s="45">
        <f>SUM(AE$7:AE18)</f>
        <v>0.15</v>
      </c>
      <c r="AH18" s="45">
        <f>SUM(AF$7:AF18)</f>
        <v>0.3</v>
      </c>
      <c r="AJ18" s="2">
        <v>12</v>
      </c>
      <c r="AK18" s="2">
        <f>求节点(Z$7:Z$22,$AG$7:$AG$22,$AJ18)</f>
        <v>0.05</v>
      </c>
      <c r="AL18" s="2">
        <f>求节点(AA$7:AA$22,$AG$7:$AG$22,$AJ18)</f>
        <v>0.05</v>
      </c>
      <c r="AM18" s="2">
        <f>求节点(AB$7:AB$22,$AG$7:$AG$22,$AJ18)</f>
        <v>0.05</v>
      </c>
      <c r="AN18" s="2">
        <f>求节点(AC$7:AC$22,$AG$7:$AG$22,$AJ18)</f>
        <v>0.05</v>
      </c>
      <c r="AO18" s="2">
        <f>求节点(AD$7:AD$22,$AG$7:$AG$22,$AJ18)</f>
        <v>0.05</v>
      </c>
      <c r="AP18" s="2">
        <f>求节点(Z$7:Z$22,$AH$7:$AH$22,$AJ18)</f>
        <v>2.3828379537021951E-2</v>
      </c>
      <c r="AQ18" s="2">
        <f>求节点(AA$7:AA$22,$AH$7:$AH$22,$AJ18)</f>
        <v>2.7404546884876427E-2</v>
      </c>
      <c r="AR18" s="2">
        <f>求节点(AB$7:AB$22,$AH$7:$AH$22,$AJ18)</f>
        <v>3.1595509358312443E-2</v>
      </c>
      <c r="AS18" s="2">
        <f>求节点(AC$7:AC$22,$AH$7:$AH$22,$AJ18)</f>
        <v>3.6397662924568232E-2</v>
      </c>
      <c r="AT18" s="2">
        <f>求节点(AD$7:AD$22,$AH$7:$AH$22,$AJ18)</f>
        <v>4.2242424552184632E-2</v>
      </c>
    </row>
    <row r="19" spans="7:46" x14ac:dyDescent="0.15">
      <c r="G19" s="1">
        <v>13</v>
      </c>
      <c r="I19" s="29">
        <f t="shared" si="0"/>
        <v>1200</v>
      </c>
      <c r="J19" s="2">
        <v>100</v>
      </c>
      <c r="M19" s="1">
        <v>13</v>
      </c>
      <c r="N19" s="1">
        <f>求节点(节奏总纲!AA$4:AA$83,$I$7:$I$86,节奏总纲!D16)</f>
        <v>1214.3190924164549</v>
      </c>
      <c r="O19" s="1">
        <f>求节点(节奏总纲!AB$4:AB$83,$I$7:$I$86,节奏总纲!E16)</f>
        <v>1251.570411481659</v>
      </c>
      <c r="P19" s="1">
        <f>求节点(节奏总纲!AC$4:AC$83,$I$7:$I$86,节奏总纲!F16)</f>
        <v>1295.5379012797932</v>
      </c>
      <c r="Q19" s="1">
        <f>求节点(节奏总纲!AD$4:AD$83,$I$7:$I$86,节奏总纲!G16)</f>
        <v>1342.9987921274376</v>
      </c>
      <c r="R19" s="1">
        <f>求节点(节奏总纲!AE$4:AE$83,$I$7:$I$86,节奏总纲!H16)</f>
        <v>1398.1817088938908</v>
      </c>
      <c r="X19" s="2">
        <v>65</v>
      </c>
      <c r="Y19" s="6" t="s">
        <v>299</v>
      </c>
      <c r="Z19" s="6">
        <f>求节点(节奏总纲!D$4:D$163,节奏总纲!$C$4:$C$163,INDEX(节奏总纲!AA$4:AA$83,$X19,1))</f>
        <v>123.78019813475611</v>
      </c>
      <c r="AA19" s="6">
        <f>求节点(节奏总纲!E$4:E$163,节奏总纲!$C$4:$C$163,INDEX(节奏总纲!AB$4:AB$83,$X19,1))</f>
        <v>122.94202904218383</v>
      </c>
      <c r="AB19" s="6">
        <f>求节点(节奏总纲!F$4:F$163,节奏总纲!$C$4:$C$163,INDEX(节奏总纲!AC$4:AC$83,$X19,1))</f>
        <v>122.04564028811234</v>
      </c>
      <c r="AC19" s="6">
        <f>求节点(节奏总纲!G$4:G$163,节奏总纲!$C$4:$C$163,INDEX(节奏总纲!AD$4:AD$83,$X19,1))</f>
        <v>121.05089677308304</v>
      </c>
      <c r="AD19" s="6">
        <f>求节点(节奏总纲!H$4:H$163,节奏总纲!$C$4:$C$163,INDEX(节奏总纲!AE$4:AE$83,$X19,1))</f>
        <v>119.95354120546152</v>
      </c>
      <c r="AE19" s="44">
        <v>2.5000000000000001E-2</v>
      </c>
      <c r="AG19" s="45">
        <f>SUM(AE$7:AE19)</f>
        <v>0.17499999999999999</v>
      </c>
      <c r="AH19" s="45">
        <f>SUM(AF$7:AF19)</f>
        <v>0.3</v>
      </c>
      <c r="AJ19" s="2">
        <v>13</v>
      </c>
      <c r="AK19" s="2">
        <f>求节点(Z$7:Z$22,$AG$7:$AG$22,$AJ19)</f>
        <v>0.05</v>
      </c>
      <c r="AL19" s="2">
        <f>求节点(AA$7:AA$22,$AG$7:$AG$22,$AJ19)</f>
        <v>0.05</v>
      </c>
      <c r="AM19" s="2">
        <f>求节点(AB$7:AB$22,$AG$7:$AG$22,$AJ19)</f>
        <v>0.05</v>
      </c>
      <c r="AN19" s="2">
        <f>求节点(AC$7:AC$22,$AG$7:$AG$22,$AJ19)</f>
        <v>0.05</v>
      </c>
      <c r="AO19" s="2">
        <f>求节点(AD$7:AD$22,$AG$7:$AG$22,$AJ19)</f>
        <v>0.05</v>
      </c>
      <c r="AP19" s="2">
        <f>求节点(Z$7:Z$22,$AH$7:$AH$22,$AJ19)</f>
        <v>2.9893449355273879E-2</v>
      </c>
      <c r="AQ19" s="2">
        <f>求节点(AA$7:AA$22,$AH$7:$AH$22,$AJ19)</f>
        <v>3.3749162676389083E-2</v>
      </c>
      <c r="AR19" s="2">
        <f>求节点(AB$7:AB$22,$AH$7:$AH$22,$AJ19)</f>
        <v>3.8258130592167268E-2</v>
      </c>
      <c r="AS19" s="2">
        <f>求节点(AC$7:AC$22,$AH$7:$AH$22,$AJ19)</f>
        <v>4.3434438242395873E-2</v>
      </c>
      <c r="AT19" s="2">
        <f>求节点(AD$7:AD$22,$AH$7:$AH$22,$AJ19)</f>
        <v>4.9794331702463265E-2</v>
      </c>
    </row>
    <row r="20" spans="7:46" x14ac:dyDescent="0.15">
      <c r="G20" s="1">
        <v>14</v>
      </c>
      <c r="I20" s="29">
        <f t="shared" si="0"/>
        <v>1300</v>
      </c>
      <c r="J20" s="2">
        <v>100</v>
      </c>
      <c r="M20" s="1">
        <v>14</v>
      </c>
      <c r="N20" s="1">
        <f>求节点(节奏总纲!AA$4:AA$83,$I$7:$I$86,节奏总纲!D17)</f>
        <v>1270.9487920387799</v>
      </c>
      <c r="O20" s="1">
        <f>求节点(节奏总纲!AB$4:AB$83,$I$7:$I$86,节奏总纲!E17)</f>
        <v>1310.0956885571147</v>
      </c>
      <c r="P20" s="1">
        <f>求节点(节奏总纲!AC$4:AC$83,$I$7:$I$86,节奏总纲!F17)</f>
        <v>1352.5291242595772</v>
      </c>
      <c r="Q20" s="1">
        <f>求节点(节奏总纲!AD$4:AD$83,$I$7:$I$86,节奏总纲!G17)</f>
        <v>1403.4528001908789</v>
      </c>
      <c r="R20" s="1">
        <f>求节点(节奏总纲!AE$4:AE$83,$I$7:$I$86,节奏总纲!H17)</f>
        <v>1454.8154022600522</v>
      </c>
      <c r="X20" s="2">
        <v>70</v>
      </c>
      <c r="Y20" s="6" t="s">
        <v>300</v>
      </c>
      <c r="Z20" s="6">
        <f>求节点(节奏总纲!D$4:D$163,节奏总纲!$C$4:$C$163,INDEX(节奏总纲!AA$4:AA$83,$X20,1))</f>
        <v>134.32238585092639</v>
      </c>
      <c r="AA20" s="6">
        <f>求节点(节奏总纲!E$4:E$163,节奏总纲!$C$4:$C$163,INDEX(节奏总纲!AB$4:AB$83,$X20,1))</f>
        <v>133.48248819741508</v>
      </c>
      <c r="AB20" s="6">
        <f>求节点(节奏总纲!F$4:F$163,节奏总纲!$C$4:$C$163,INDEX(节奏总纲!AC$4:AC$83,$X20,1))</f>
        <v>132.56461040487298</v>
      </c>
      <c r="AC20" s="6">
        <f>求节点(节奏总纲!G$4:G$163,节奏总纲!$C$4:$C$163,INDEX(节奏总纲!AD$4:AD$83,$X20,1))</f>
        <v>131.5959653197481</v>
      </c>
      <c r="AD20" s="6">
        <f>求节点(节奏总纲!H$4:H$163,节奏总纲!$C$4:$C$163,INDEX(节奏总纲!AE$4:AE$83,$X20,1))</f>
        <v>130.57679608675303</v>
      </c>
      <c r="AE20" s="44">
        <v>2.5000000000000001E-2</v>
      </c>
      <c r="AG20" s="45">
        <f>SUM(AE$7:AE20)</f>
        <v>0.19999999999999998</v>
      </c>
      <c r="AH20" s="45">
        <f>SUM(AF$7:AF20)</f>
        <v>0.3</v>
      </c>
      <c r="AJ20" s="2">
        <v>14</v>
      </c>
      <c r="AK20" s="2">
        <f>求节点(Z$7:Z$22,$AG$7:$AG$22,$AJ20)</f>
        <v>0.05</v>
      </c>
      <c r="AL20" s="2">
        <f>求节点(AA$7:AA$22,$AG$7:$AG$22,$AJ20)</f>
        <v>0.05</v>
      </c>
      <c r="AM20" s="2">
        <f>求节点(AB$7:AB$22,$AG$7:$AG$22,$AJ20)</f>
        <v>0.05</v>
      </c>
      <c r="AN20" s="2">
        <f>求节点(AC$7:AC$22,$AG$7:$AG$22,$AJ20)</f>
        <v>0.05</v>
      </c>
      <c r="AO20" s="2">
        <f>求节点(AD$7:AD$22,$AG$7:$AG$22,$AJ20)</f>
        <v>0.05</v>
      </c>
      <c r="AP20" s="2">
        <f>求节点(Z$7:Z$22,$AH$7:$AH$22,$AJ20)</f>
        <v>3.5958519173525806E-2</v>
      </c>
      <c r="AQ20" s="2">
        <f>求节点(AA$7:AA$22,$AH$7:$AH$22,$AJ20)</f>
        <v>4.0093778467901742E-2</v>
      </c>
      <c r="AR20" s="2">
        <f>求节点(AB$7:AB$22,$AH$7:$AH$22,$AJ20)</f>
        <v>4.4920751826022093E-2</v>
      </c>
      <c r="AS20" s="2">
        <f>求节点(AC$7:AC$22,$AH$7:$AH$22,$AJ20)</f>
        <v>5.0365062438932948E-2</v>
      </c>
      <c r="AT20" s="2">
        <f>求节点(AD$7:AD$22,$AH$7:$AH$22,$AJ20)</f>
        <v>5.5539805391913014E-2</v>
      </c>
    </row>
    <row r="21" spans="7:46" x14ac:dyDescent="0.15">
      <c r="G21" s="1">
        <v>15</v>
      </c>
      <c r="I21" s="29">
        <f t="shared" si="0"/>
        <v>1400</v>
      </c>
      <c r="J21" s="2">
        <v>100</v>
      </c>
      <c r="M21" s="1">
        <v>15</v>
      </c>
      <c r="N21" s="1">
        <f>求节点(节奏总纲!AA$4:AA$83,$I$7:$I$86,节奏总纲!D18)</f>
        <v>1326.6658834916134</v>
      </c>
      <c r="O21" s="1">
        <f>求节点(节奏总纲!AB$4:AB$83,$I$7:$I$86,节奏总纲!E18)</f>
        <v>1366.0415593263824</v>
      </c>
      <c r="P21" s="1">
        <f>求节点(节奏总纲!AC$4:AC$83,$I$7:$I$86,节奏总纲!F18)</f>
        <v>1412.4897159472612</v>
      </c>
      <c r="Q21" s="1">
        <f>求节点(节奏总纲!AD$4:AD$83,$I$7:$I$86,节奏总纲!G18)</f>
        <v>1462.0787661421978</v>
      </c>
      <c r="R21" s="1">
        <f>求节点(节奏总纲!AE$4:AE$83,$I$7:$I$86,节奏总纲!H18)</f>
        <v>1518.6655799493046</v>
      </c>
      <c r="X21" s="2">
        <v>75</v>
      </c>
      <c r="Y21" s="6" t="s">
        <v>301</v>
      </c>
      <c r="Z21" s="6">
        <f>求节点(节奏总纲!D$4:D$163,节奏总纲!$C$4:$C$163,INDEX(节奏总纲!AA$4:AA$83,$X21,1))</f>
        <v>144.85011188259233</v>
      </c>
      <c r="AA21" s="6">
        <f>求节点(节奏总纲!E$4:E$163,节奏总纲!$C$4:$C$163,INDEX(节奏总纲!AB$4:AB$83,$X21,1))</f>
        <v>144.04377283559913</v>
      </c>
      <c r="AB21" s="6">
        <f>求节点(节奏总纲!F$4:F$163,节奏总纲!$C$4:$C$163,INDEX(节奏总纲!AC$4:AC$83,$X21,1))</f>
        <v>143.16904869712448</v>
      </c>
      <c r="AC21" s="6">
        <f>求节点(节奏总纲!G$4:G$163,节奏总纲!$C$4:$C$163,INDEX(节奏总纲!AD$4:AD$83,$X21,1))</f>
        <v>142.25753558451294</v>
      </c>
      <c r="AD21" s="6">
        <f>求节点(节奏总纲!H$4:H$163,节奏总纲!$C$4:$C$163,INDEX(节奏总纲!AE$4:AE$83,$X21,1))</f>
        <v>141.29248112662486</v>
      </c>
      <c r="AE21" s="6"/>
      <c r="AF21" s="44">
        <v>0.05</v>
      </c>
      <c r="AG21" s="45">
        <f>SUM(AE$7:AE21)</f>
        <v>0.19999999999999998</v>
      </c>
      <c r="AH21" s="45">
        <f>SUM(AF$7:AF21)</f>
        <v>0.35</v>
      </c>
      <c r="AJ21" s="2">
        <v>15</v>
      </c>
      <c r="AK21" s="2">
        <f>求节点(Z$7:Z$22,$AG$7:$AG$22,$AJ21)</f>
        <v>0.05</v>
      </c>
      <c r="AL21" s="2">
        <f>求节点(AA$7:AA$22,$AG$7:$AG$22,$AJ21)</f>
        <v>0.05</v>
      </c>
      <c r="AM21" s="2">
        <f>求节点(AB$7:AB$22,$AG$7:$AG$22,$AJ21)</f>
        <v>0.05</v>
      </c>
      <c r="AN21" s="2">
        <f>求节点(AC$7:AC$22,$AG$7:$AG$22,$AJ21)</f>
        <v>0.05</v>
      </c>
      <c r="AO21" s="2">
        <f>求节点(AD$7:AD$22,$AG$7:$AG$22,$AJ21)</f>
        <v>0.05</v>
      </c>
      <c r="AP21" s="2">
        <f>求节点(Z$7:Z$22,$AH$7:$AH$22,$AJ21)</f>
        <v>4.202358899177773E-2</v>
      </c>
      <c r="AQ21" s="2">
        <f>求节点(AA$7:AA$22,$AH$7:$AH$22,$AJ21)</f>
        <v>4.6438394259414401E-2</v>
      </c>
      <c r="AR21" s="2">
        <f>求节点(AB$7:AB$22,$AH$7:$AH$22,$AJ21)</f>
        <v>5.1246950908636894E-2</v>
      </c>
      <c r="AS21" s="2">
        <f>求节点(AC$7:AC$22,$AH$7:$AH$22,$AJ21)</f>
        <v>5.5816650798424919E-2</v>
      </c>
      <c r="AT21" s="2">
        <f>求节点(AD$7:AD$22,$AH$7:$AH$22,$AJ21)</f>
        <v>6.1234705433820188E-2</v>
      </c>
    </row>
    <row r="22" spans="7:46" x14ac:dyDescent="0.15">
      <c r="G22" s="1">
        <v>16</v>
      </c>
      <c r="I22" s="29">
        <f t="shared" si="0"/>
        <v>1500</v>
      </c>
      <c r="J22" s="2">
        <v>100</v>
      </c>
      <c r="M22" s="1">
        <v>16</v>
      </c>
      <c r="N22" s="1">
        <f>求节点(节奏总纲!AA$4:AA$83,$I$7:$I$86,节奏总纲!D19)</f>
        <v>1381.4845624513546</v>
      </c>
      <c r="O22" s="1">
        <f>求节点(节奏总纲!AB$4:AB$83,$I$7:$I$86,节奏总纲!E19)</f>
        <v>1422.3953663630512</v>
      </c>
      <c r="P22" s="1">
        <f>求节点(节奏总纲!AC$4:AC$83,$I$7:$I$86,节奏总纲!F19)</f>
        <v>1468.3269964511289</v>
      </c>
      <c r="Q22" s="1">
        <f>求节点(节奏总纲!AD$4:AD$83,$I$7:$I$86,节奏总纲!G19)</f>
        <v>1522.3055450854915</v>
      </c>
      <c r="R22" s="1">
        <f>求节点(节奏总纲!AE$4:AE$83,$I$7:$I$86,节奏总纲!H19)</f>
        <v>1583.6396297114954</v>
      </c>
      <c r="X22" s="2">
        <v>80</v>
      </c>
      <c r="Y22" s="6" t="s">
        <v>302</v>
      </c>
      <c r="Z22" s="6">
        <f>求节点(节奏总纲!D$4:D$163,节奏总纲!$C$4:$C$163,INDEX(节奏总纲!AA$4:AA$83,$X22,1))</f>
        <v>155.35264798579232</v>
      </c>
      <c r="AA22" s="6">
        <f>求节点(节奏总纲!E$4:E$163,节奏总纲!$C$4:$C$163,INDEX(节奏总纲!AB$4:AB$83,$X22,1))</f>
        <v>154.14666602127767</v>
      </c>
      <c r="AB22" s="6">
        <f>求节点(节奏总纲!F$4:F$163,节奏总纲!$C$4:$C$163,INDEX(节奏总纲!AC$4:AC$83,$X22,1))</f>
        <v>153.14946182958477</v>
      </c>
      <c r="AC22" s="6">
        <f>求节点(节奏总纲!G$4:G$163,节奏总纲!$C$4:$C$163,INDEX(节奏总纲!AD$4:AD$83,$X22,1))</f>
        <v>152.12605579164665</v>
      </c>
      <c r="AD22" s="6">
        <f>求节点(节奏总纲!H$4:H$163,节奏总纲!$C$4:$C$163,INDEX(节奏总纲!AE$4:AE$83,$X22,1))</f>
        <v>151.0810487166913</v>
      </c>
      <c r="AE22" s="6"/>
      <c r="AF22" s="44">
        <v>0.05</v>
      </c>
      <c r="AG22" s="45">
        <f>SUM(AE$7:AE22)</f>
        <v>0.19999999999999998</v>
      </c>
      <c r="AH22" s="45">
        <f>SUM(AF$7:AF22)</f>
        <v>0.39999999999999997</v>
      </c>
      <c r="AJ22" s="2">
        <v>16</v>
      </c>
      <c r="AK22" s="2">
        <f>求节点(Z$7:Z$22,$AG$7:$AG$22,$AJ22)</f>
        <v>0.05</v>
      </c>
      <c r="AL22" s="2">
        <f>求节点(AA$7:AA$22,$AG$7:$AG$22,$AJ22)</f>
        <v>0.05</v>
      </c>
      <c r="AM22" s="2">
        <f>求节点(AB$7:AB$22,$AG$7:$AG$22,$AJ22)</f>
        <v>0.05</v>
      </c>
      <c r="AN22" s="2">
        <f>求节点(AC$7:AC$22,$AG$7:$AG$22,$AJ22)</f>
        <v>0.05</v>
      </c>
      <c r="AO22" s="2">
        <f>求节点(AD$7:AD$22,$AG$7:$AG$22,$AJ22)</f>
        <v>0.05</v>
      </c>
      <c r="AP22" s="2">
        <f>求节点(Z$7:Z$22,$AH$7:$AH$22,$AJ22)</f>
        <v>4.8088658810029661E-2</v>
      </c>
      <c r="AQ22" s="2">
        <f>求节点(AA$7:AA$22,$AH$7:$AH$22,$AJ22)</f>
        <v>5.2226655267044925E-2</v>
      </c>
      <c r="AR22" s="2">
        <f>求节点(AB$7:AB$22,$AH$7:$AH$22,$AJ22)</f>
        <v>5.649395290202977E-2</v>
      </c>
      <c r="AS22" s="2">
        <f>求节点(AC$7:AC$22,$AH$7:$AH$22,$AJ22)</f>
        <v>6.1268239157916897E-2</v>
      </c>
      <c r="AT22" s="2">
        <f>求节点(AD$7:AD$22,$AH$7:$AH$22,$AJ22)</f>
        <v>6.6929605475727363E-2</v>
      </c>
    </row>
    <row r="23" spans="7:46" x14ac:dyDescent="0.15">
      <c r="G23" s="1">
        <v>17</v>
      </c>
      <c r="I23" s="29">
        <f t="shared" si="0"/>
        <v>1600</v>
      </c>
      <c r="J23" s="2">
        <v>100</v>
      </c>
      <c r="M23" s="1">
        <v>17</v>
      </c>
      <c r="N23" s="1">
        <f>求节点(节奏总纲!AA$4:AA$83,$I$7:$I$86,节奏总纲!D20)</f>
        <v>1433.960601966415</v>
      </c>
      <c r="O23" s="1">
        <f>求节点(节奏总纲!AB$4:AB$83,$I$7:$I$86,节奏总纲!E20)</f>
        <v>1475.0302066190816</v>
      </c>
      <c r="P23" s="1">
        <f>求节点(节奏总纲!AC$4:AC$83,$I$7:$I$86,节奏总纲!F20)</f>
        <v>1521.5846584296785</v>
      </c>
      <c r="Q23" s="1">
        <f>求节点(节奏总纲!AD$4:AD$83,$I$7:$I$86,节奏总纲!G20)</f>
        <v>1576.4198848718195</v>
      </c>
      <c r="R23" s="1">
        <f>求节点(节奏总纲!AE$4:AE$83,$I$7:$I$86,节奏总纲!H20)</f>
        <v>1633.8393226762066</v>
      </c>
      <c r="X23" s="2"/>
      <c r="Y23" s="6"/>
      <c r="AF23" s="1"/>
      <c r="AJ23" s="2">
        <v>17</v>
      </c>
      <c r="AK23" s="2">
        <f>求节点(Z$7:Z$22,$AG$7:$AG$22,$AJ23)</f>
        <v>0.05</v>
      </c>
      <c r="AL23" s="2">
        <f>求节点(AA$7:AA$22,$AG$7:$AG$22,$AJ23)</f>
        <v>0.05</v>
      </c>
      <c r="AM23" s="2">
        <f>求节点(AB$7:AB$22,$AG$7:$AG$22,$AJ23)</f>
        <v>0.05</v>
      </c>
      <c r="AN23" s="2">
        <f>求节点(AC$7:AC$22,$AG$7:$AG$22,$AJ23)</f>
        <v>0.05</v>
      </c>
      <c r="AO23" s="2">
        <f>求节点(AD$7:AD$22,$AG$7:$AG$22,$AJ23)</f>
        <v>0.05</v>
      </c>
      <c r="AP23" s="2">
        <f>求节点(Z$7:Z$22,$AH$7:$AH$22,$AJ23)</f>
        <v>5.3385405021689966E-2</v>
      </c>
      <c r="AQ23" s="2">
        <f>求节点(AA$7:AA$22,$AH$7:$AH$22,$AJ23)</f>
        <v>5.7302911518739758E-2</v>
      </c>
      <c r="AR23" s="2">
        <f>求节点(AB$7:AB$22,$AH$7:$AH$22,$AJ23)</f>
        <v>6.1740954895422639E-2</v>
      </c>
      <c r="AS23" s="2">
        <f>求节点(AC$7:AC$22,$AH$7:$AH$22,$AJ23)</f>
        <v>6.6719827517408875E-2</v>
      </c>
      <c r="AT23" s="2">
        <f>求节点(AD$7:AD$22,$AH$7:$AH$22,$AJ23)</f>
        <v>7.2624505517634552E-2</v>
      </c>
    </row>
    <row r="24" spans="7:46" x14ac:dyDescent="0.15">
      <c r="G24" s="1">
        <v>18</v>
      </c>
      <c r="I24" s="29">
        <f t="shared" si="0"/>
        <v>1700</v>
      </c>
      <c r="J24" s="2">
        <v>100</v>
      </c>
      <c r="M24" s="1">
        <v>18</v>
      </c>
      <c r="N24" s="1">
        <f>求节点(节奏总纲!AA$4:AA$83,$I$7:$I$86,节奏总纲!D21)</f>
        <v>1487.1072726902107</v>
      </c>
      <c r="O24" s="1">
        <f>求节点(节奏总纲!AB$4:AB$83,$I$7:$I$86,节奏总纲!E21)</f>
        <v>1529.0260811148701</v>
      </c>
      <c r="P24" s="1">
        <f>求节点(节奏总纲!AC$4:AC$83,$I$7:$I$86,节奏总纲!F21)</f>
        <v>1578.9090226438068</v>
      </c>
      <c r="Q24" s="1">
        <f>求节点(节奏总纲!AD$4:AD$83,$I$7:$I$86,节奏总纲!G21)</f>
        <v>1634.0049562343136</v>
      </c>
      <c r="R24" s="1">
        <f>求节点(节奏总纲!AE$4:AE$83,$I$7:$I$86,节奏总纲!H21)</f>
        <v>1692.8688718553115</v>
      </c>
      <c r="X24" s="2"/>
      <c r="Y24" s="6"/>
      <c r="AF24" s="1"/>
      <c r="AJ24" s="2">
        <v>18</v>
      </c>
      <c r="AK24" s="2">
        <f>求节点(Z$7:Z$22,$AG$7:$AG$22,$AJ24)</f>
        <v>0.05</v>
      </c>
      <c r="AL24" s="2">
        <f>求节点(AA$7:AA$22,$AG$7:$AG$22,$AJ24)</f>
        <v>0.05</v>
      </c>
      <c r="AM24" s="2">
        <f>求节点(AB$7:AB$22,$AG$7:$AG$22,$AJ24)</f>
        <v>0.05</v>
      </c>
      <c r="AN24" s="2">
        <f>求节点(AC$7:AC$22,$AG$7:$AG$22,$AJ24)</f>
        <v>0.05</v>
      </c>
      <c r="AO24" s="2">
        <f>求节点(AD$7:AD$22,$AG$7:$AG$22,$AJ24)</f>
        <v>0.05</v>
      </c>
      <c r="AP24" s="2">
        <f>求节点(Z$7:Z$22,$AH$7:$AH$22,$AJ24)</f>
        <v>5.8328606577951678E-2</v>
      </c>
      <c r="AQ24" s="2">
        <f>求节点(AA$7:AA$22,$AH$7:$AH$22,$AJ24)</f>
        <v>6.2379167770434597E-2</v>
      </c>
      <c r="AR24" s="2">
        <f>求节点(AB$7:AB$22,$AH$7:$AH$22,$AJ24)</f>
        <v>6.6987956888815509E-2</v>
      </c>
      <c r="AS24" s="2">
        <f>求节点(AC$7:AC$22,$AH$7:$AH$22,$AJ24)</f>
        <v>7.2171415876900846E-2</v>
      </c>
      <c r="AT24" s="2">
        <f>求节点(AD$7:AD$22,$AH$7:$AH$22,$AJ24)</f>
        <v>7.8319405559541727E-2</v>
      </c>
    </row>
    <row r="25" spans="7:46" x14ac:dyDescent="0.15">
      <c r="G25" s="1">
        <v>19</v>
      </c>
      <c r="I25" s="29">
        <f t="shared" si="0"/>
        <v>1800</v>
      </c>
      <c r="J25" s="2">
        <v>100</v>
      </c>
      <c r="M25" s="1">
        <v>19</v>
      </c>
      <c r="N25" s="1">
        <f>求节点(节奏总纲!AA$4:AA$83,$I$7:$I$86,节奏总纲!D22)</f>
        <v>1537.2441911687642</v>
      </c>
      <c r="O25" s="1">
        <f>求节点(节奏总纲!AB$4:AB$83,$I$7:$I$86,节奏总纲!E22)</f>
        <v>1582.4360525554046</v>
      </c>
      <c r="P25" s="1">
        <f>求节点(节奏总纲!AC$4:AC$83,$I$7:$I$86,节奏总纲!F22)</f>
        <v>1631.5787914321945</v>
      </c>
      <c r="Q25" s="1">
        <f>求节点(节奏总纲!AD$4:AD$83,$I$7:$I$86,节奏总纲!G22)</f>
        <v>1688.1687348051519</v>
      </c>
      <c r="R25" s="1">
        <f>求节点(节奏总纲!AE$4:AE$83,$I$7:$I$86,节奏总纲!H22)</f>
        <v>1747.2191841608894</v>
      </c>
      <c r="X25" s="2"/>
      <c r="Y25" s="6"/>
      <c r="AJ25" s="2">
        <v>19</v>
      </c>
      <c r="AK25" s="2">
        <f>求节点(Z$7:Z$22,$AG$7:$AG$22,$AJ25)</f>
        <v>0.05</v>
      </c>
      <c r="AL25" s="2">
        <f>求节点(AA$7:AA$22,$AG$7:$AG$22,$AJ25)</f>
        <v>0.05</v>
      </c>
      <c r="AM25" s="2">
        <f>求节点(AB$7:AB$22,$AG$7:$AG$22,$AJ25)</f>
        <v>0.05</v>
      </c>
      <c r="AN25" s="2">
        <f>求节点(AC$7:AC$22,$AG$7:$AG$22,$AJ25)</f>
        <v>0.05</v>
      </c>
      <c r="AO25" s="2">
        <f>求节点(AD$7:AD$22,$AG$7:$AG$22,$AJ25)</f>
        <v>0.05</v>
      </c>
      <c r="AP25" s="2">
        <f>求节点(Z$7:Z$22,$AH$7:$AH$22,$AJ25)</f>
        <v>6.3271808134213389E-2</v>
      </c>
      <c r="AQ25" s="2">
        <f>求节点(AA$7:AA$22,$AH$7:$AH$22,$AJ25)</f>
        <v>6.7455424022129437E-2</v>
      </c>
      <c r="AR25" s="2">
        <f>求节点(AB$7:AB$22,$AH$7:$AH$22,$AJ25)</f>
        <v>7.2234958882208378E-2</v>
      </c>
      <c r="AS25" s="2">
        <f>求节点(AC$7:AC$22,$AH$7:$AH$22,$AJ25)</f>
        <v>7.7623004236392831E-2</v>
      </c>
      <c r="AT25" s="2">
        <f>求节点(AD$7:AD$22,$AH$7:$AH$22,$AJ25)</f>
        <v>8.4014305601448902E-2</v>
      </c>
    </row>
    <row r="26" spans="7:46" x14ac:dyDescent="0.15">
      <c r="G26" s="1">
        <v>20</v>
      </c>
      <c r="I26" s="29">
        <f t="shared" si="0"/>
        <v>1900</v>
      </c>
      <c r="J26" s="2">
        <v>100</v>
      </c>
      <c r="M26" s="1">
        <v>20</v>
      </c>
      <c r="N26" s="1">
        <f>求节点(节奏总纲!AA$4:AA$83,$I$7:$I$86,节奏总纲!D23)</f>
        <v>1588.8397947066123</v>
      </c>
      <c r="O26" s="1">
        <f>求节点(节奏总纲!AB$4:AB$83,$I$7:$I$86,节奏总纲!E23)</f>
        <v>1632.056763539432</v>
      </c>
      <c r="P26" s="1">
        <f>求节点(节奏总纲!AC$4:AC$83,$I$7:$I$86,节奏总纲!F23)</f>
        <v>1682.1544339079664</v>
      </c>
      <c r="Q26" s="1">
        <f>求节点(节奏总纲!AD$4:AD$83,$I$7:$I$86,节奏总纲!G23)</f>
        <v>1738.4863983569071</v>
      </c>
      <c r="R26" s="1">
        <f>求节点(节奏总纲!AE$4:AE$83,$I$7:$I$86,节奏总纲!H23)</f>
        <v>1800.4337291338854</v>
      </c>
      <c r="X26" s="2"/>
      <c r="Y26" s="6"/>
      <c r="AJ26" s="2">
        <v>20</v>
      </c>
      <c r="AK26" s="2">
        <f>求节点(Z$7:Z$22,$AG$7:$AG$22,$AJ26)</f>
        <v>0.05</v>
      </c>
      <c r="AL26" s="2">
        <f>求节点(AA$7:AA$22,$AG$7:$AG$22,$AJ26)</f>
        <v>0.05</v>
      </c>
      <c r="AM26" s="2">
        <f>求节点(AB$7:AB$22,$AG$7:$AG$22,$AJ26)</f>
        <v>0.05</v>
      </c>
      <c r="AN26" s="2">
        <f>求节点(AC$7:AC$22,$AG$7:$AG$22,$AJ26)</f>
        <v>0.05</v>
      </c>
      <c r="AO26" s="2">
        <f>求节点(AD$7:AD$22,$AG$7:$AG$22,$AJ26)</f>
        <v>0.05</v>
      </c>
      <c r="AP26" s="2">
        <f>求节点(Z$7:Z$22,$AH$7:$AH$22,$AJ26)</f>
        <v>6.8215009690475087E-2</v>
      </c>
      <c r="AQ26" s="2">
        <f>求节点(AA$7:AA$22,$AH$7:$AH$22,$AJ26)</f>
        <v>7.253168027382427E-2</v>
      </c>
      <c r="AR26" s="2">
        <f>求节点(AB$7:AB$22,$AH$7:$AH$22,$AJ26)</f>
        <v>7.7481960875601247E-2</v>
      </c>
      <c r="AS26" s="2">
        <f>求节点(AC$7:AC$22,$AH$7:$AH$22,$AJ26)</f>
        <v>8.3074592595884816E-2</v>
      </c>
      <c r="AT26" s="2">
        <f>求节点(AD$7:AD$22,$AH$7:$AH$22,$AJ26)</f>
        <v>8.9709205643356077E-2</v>
      </c>
    </row>
    <row r="27" spans="7:46" x14ac:dyDescent="0.15">
      <c r="G27" s="1">
        <v>21</v>
      </c>
      <c r="I27" s="29">
        <f t="shared" si="0"/>
        <v>2000</v>
      </c>
      <c r="J27" s="2">
        <v>100</v>
      </c>
      <c r="M27" s="1">
        <v>21</v>
      </c>
      <c r="N27" s="1">
        <f>求节点(节奏总纲!AA$4:AA$83,$I$7:$I$86,节奏总纲!D24)</f>
        <v>1637.3487155583607</v>
      </c>
      <c r="O27" s="1">
        <f>求节点(节奏总纲!AB$4:AB$83,$I$7:$I$86,节奏总纲!E24)</f>
        <v>1682.6194772754434</v>
      </c>
      <c r="P27" s="1">
        <f>求节点(节奏总纲!AC$4:AC$83,$I$7:$I$86,节奏总纲!F24)</f>
        <v>1733.0803528855715</v>
      </c>
      <c r="Q27" s="1">
        <f>求节点(节奏总纲!AD$4:AD$83,$I$7:$I$86,节奏总纲!G24)</f>
        <v>1792.4940477843732</v>
      </c>
      <c r="R27" s="1">
        <f>求节点(节奏总纲!AE$4:AE$83,$I$7:$I$86,节奏总纲!H24)</f>
        <v>1854.1473862851608</v>
      </c>
      <c r="X27" s="2"/>
      <c r="AJ27" s="2">
        <v>21</v>
      </c>
      <c r="AK27" s="2">
        <f>求节点(Z$7:Z$22,$AG$7:$AG$22,$AJ27)</f>
        <v>0.05</v>
      </c>
      <c r="AL27" s="2">
        <f>求节点(AA$7:AA$22,$AG$7:$AG$22,$AJ27)</f>
        <v>0.05</v>
      </c>
      <c r="AM27" s="2">
        <f>求节点(AB$7:AB$22,$AG$7:$AG$22,$AJ27)</f>
        <v>0.05</v>
      </c>
      <c r="AN27" s="2">
        <f>求节点(AC$7:AC$22,$AG$7:$AG$22,$AJ27)</f>
        <v>0.05</v>
      </c>
      <c r="AO27" s="2">
        <f>求节点(AD$7:AD$22,$AG$7:$AG$22,$AJ27)</f>
        <v>0.05</v>
      </c>
      <c r="AP27" s="2">
        <f>求节点(Z$7:Z$22,$AH$7:$AH$22,$AJ27)</f>
        <v>7.3158211246736798E-2</v>
      </c>
      <c r="AQ27" s="2">
        <f>求节点(AA$7:AA$22,$AH$7:$AH$22,$AJ27)</f>
        <v>7.7607936525519117E-2</v>
      </c>
      <c r="AR27" s="2">
        <f>求节点(AB$7:AB$22,$AH$7:$AH$22,$AJ27)</f>
        <v>8.2728962868994116E-2</v>
      </c>
      <c r="AS27" s="2">
        <f>求节点(AC$7:AC$22,$AH$7:$AH$22,$AJ27)</f>
        <v>8.8526180955376788E-2</v>
      </c>
      <c r="AT27" s="2">
        <f>求节点(AD$7:AD$22,$AH$7:$AH$22,$AJ27)</f>
        <v>9.5404105685263252E-2</v>
      </c>
    </row>
    <row r="28" spans="7:46" x14ac:dyDescent="0.15">
      <c r="G28" s="1">
        <v>22</v>
      </c>
      <c r="I28" s="29">
        <f t="shared" si="0"/>
        <v>2100</v>
      </c>
      <c r="J28" s="2">
        <v>100</v>
      </c>
      <c r="M28" s="1">
        <v>22</v>
      </c>
      <c r="N28" s="1">
        <f>求节点(节奏总纲!AA$4:AA$83,$I$7:$I$86,节奏总纲!D25)</f>
        <v>1687.4992861074709</v>
      </c>
      <c r="O28" s="1">
        <f>求节点(节奏总纲!AB$4:AB$83,$I$7:$I$86,节奏总纲!E25)</f>
        <v>1732.2795653110925</v>
      </c>
      <c r="P28" s="1">
        <f>求节点(节奏总纲!AC$4:AC$83,$I$7:$I$86,节奏总纲!F25)</f>
        <v>1785.6122636792891</v>
      </c>
      <c r="Q28" s="1">
        <f>求节点(节奏总纲!AD$4:AD$83,$I$7:$I$86,节奏总纲!G25)</f>
        <v>1843.736238230199</v>
      </c>
      <c r="R28" s="1">
        <f>求节点(节奏总纲!AE$4:AE$83,$I$7:$I$86,节奏总纲!H25)</f>
        <v>1909.3055324260185</v>
      </c>
      <c r="X28" s="2"/>
      <c r="AJ28" s="2">
        <v>22</v>
      </c>
      <c r="AK28" s="2">
        <f>求节点(Z$7:Z$22,$AG$7:$AG$22,$AJ28)</f>
        <v>0.05</v>
      </c>
      <c r="AL28" s="2">
        <f>求节点(AA$7:AA$22,$AG$7:$AG$22,$AJ28)</f>
        <v>0.05</v>
      </c>
      <c r="AM28" s="2">
        <f>求节点(AB$7:AB$22,$AG$7:$AG$22,$AJ28)</f>
        <v>0.05</v>
      </c>
      <c r="AN28" s="2">
        <f>求节点(AC$7:AC$22,$AG$7:$AG$22,$AJ28)</f>
        <v>0.05</v>
      </c>
      <c r="AO28" s="2">
        <f>求节点(AD$7:AD$22,$AG$7:$AG$22,$AJ28)</f>
        <v>5.0469834677774689E-2</v>
      </c>
      <c r="AP28" s="2">
        <f>求节点(Z$7:Z$22,$AH$7:$AH$22,$AJ28)</f>
        <v>7.810141280299851E-2</v>
      </c>
      <c r="AQ28" s="2">
        <f>求节点(AA$7:AA$22,$AH$7:$AH$22,$AJ28)</f>
        <v>8.268419277721395E-2</v>
      </c>
      <c r="AR28" s="2">
        <f>求节点(AB$7:AB$22,$AH$7:$AH$22,$AJ28)</f>
        <v>8.7975964862386985E-2</v>
      </c>
      <c r="AS28" s="2">
        <f>求节点(AC$7:AC$22,$AH$7:$AH$22,$AJ28)</f>
        <v>9.3977769314868759E-2</v>
      </c>
      <c r="AT28" s="2">
        <f>求节点(AD$7:AD$22,$AH$7:$AH$22,$AJ28)</f>
        <v>0.1</v>
      </c>
    </row>
    <row r="29" spans="7:46" x14ac:dyDescent="0.15">
      <c r="G29" s="1">
        <v>23</v>
      </c>
      <c r="I29" s="29">
        <f t="shared" si="0"/>
        <v>2200</v>
      </c>
      <c r="J29" s="2">
        <v>100</v>
      </c>
      <c r="M29" s="1">
        <v>23</v>
      </c>
      <c r="N29" s="1">
        <f>求节点(节奏总纲!AA$4:AA$83,$I$7:$I$86,节奏总纲!D26)</f>
        <v>1734.9419791058081</v>
      </c>
      <c r="O29" s="1">
        <f>求节点(节奏总纲!AB$4:AB$83,$I$7:$I$86,节奏总纲!E26)</f>
        <v>1781.269446624987</v>
      </c>
      <c r="P29" s="1">
        <f>求节点(节奏总纲!AC$4:AC$83,$I$7:$I$86,节奏总纲!F26)</f>
        <v>1832.9718771762271</v>
      </c>
      <c r="Q29" s="1">
        <f>求节点(节奏总纲!AD$4:AD$83,$I$7:$I$86,节奏总纲!G26)</f>
        <v>1894.0393983271229</v>
      </c>
      <c r="R29" s="1">
        <f>求节点(节奏总纲!AE$4:AE$83,$I$7:$I$86,节奏总纲!H26)</f>
        <v>1955.0868314481481</v>
      </c>
      <c r="AJ29" s="2">
        <v>23</v>
      </c>
      <c r="AK29" s="2">
        <f>求节点(Z$7:Z$22,$AG$7:$AG$22,$AJ29)</f>
        <v>0.05</v>
      </c>
      <c r="AL29" s="2">
        <f>求节点(AA$7:AA$22,$AG$7:$AG$22,$AJ29)</f>
        <v>0.05</v>
      </c>
      <c r="AM29" s="2">
        <f>求节点(AB$7:AB$22,$AG$7:$AG$22,$AJ29)</f>
        <v>0.05</v>
      </c>
      <c r="AN29" s="2">
        <f>求节点(AC$7:AC$22,$AG$7:$AG$22,$AJ29)</f>
        <v>0.05</v>
      </c>
      <c r="AO29" s="2">
        <f>求节点(AD$7:AD$22,$AG$7:$AG$22,$AJ29)</f>
        <v>5.2904454862182135E-2</v>
      </c>
      <c r="AP29" s="2">
        <f>求节点(Z$7:Z$22,$AH$7:$AH$22,$AJ29)</f>
        <v>8.3044614359260222E-2</v>
      </c>
      <c r="AQ29" s="2">
        <f>求节点(AA$7:AA$22,$AH$7:$AH$22,$AJ29)</f>
        <v>8.7760449028908782E-2</v>
      </c>
      <c r="AR29" s="2">
        <f>求节点(AB$7:AB$22,$AH$7:$AH$22,$AJ29)</f>
        <v>9.3222966855779854E-2</v>
      </c>
      <c r="AS29" s="2">
        <f>求节点(AC$7:AC$22,$AH$7:$AH$22,$AJ29)</f>
        <v>9.942935767436073E-2</v>
      </c>
      <c r="AT29" s="2">
        <f>求节点(AD$7:AD$22,$AH$7:$AH$22,$AJ29)</f>
        <v>0.1</v>
      </c>
    </row>
    <row r="30" spans="7:46" x14ac:dyDescent="0.15">
      <c r="G30" s="1">
        <v>24</v>
      </c>
      <c r="I30" s="29">
        <f t="shared" si="0"/>
        <v>2300</v>
      </c>
      <c r="J30" s="2">
        <v>100</v>
      </c>
      <c r="M30" s="1">
        <v>24</v>
      </c>
      <c r="N30" s="1">
        <f>求节点(节奏总纲!AA$4:AA$83,$I$7:$I$86,节奏总纲!D27)</f>
        <v>1783.7411459307198</v>
      </c>
      <c r="O30" s="1">
        <f>求节点(节奏总纲!AB$4:AB$83,$I$7:$I$86,节奏总纲!E27)</f>
        <v>1829.9728534552712</v>
      </c>
      <c r="P30" s="1">
        <f>求节点(节奏总纲!AC$4:AC$83,$I$7:$I$86,节奏总纲!F27)</f>
        <v>1884.3744575465457</v>
      </c>
      <c r="Q30" s="1">
        <f>求节点(节奏总纲!AD$4:AD$83,$I$7:$I$86,节奏总纲!G27)</f>
        <v>1943.2690473143755</v>
      </c>
      <c r="R30" s="1">
        <f>求节点(节奏总纲!AE$4:AE$83,$I$7:$I$86,节奏总纲!H27)</f>
        <v>2007.591443803314</v>
      </c>
      <c r="AJ30" s="2">
        <v>24</v>
      </c>
      <c r="AK30" s="2">
        <f>求节点(Z$7:Z$22,$AG$7:$AG$22,$AJ30)</f>
        <v>0.05</v>
      </c>
      <c r="AL30" s="2">
        <f>求节点(AA$7:AA$22,$AG$7:$AG$22,$AJ30)</f>
        <v>0.05</v>
      </c>
      <c r="AM30" s="2">
        <f>求节点(AB$7:AB$22,$AG$7:$AG$22,$AJ30)</f>
        <v>0.05</v>
      </c>
      <c r="AN30" s="2">
        <f>求节点(AC$7:AC$22,$AG$7:$AG$22,$AJ30)</f>
        <v>5.2138733390680328E-2</v>
      </c>
      <c r="AO30" s="2">
        <f>求节点(AD$7:AD$22,$AG$7:$AG$22,$AJ30)</f>
        <v>5.5339075046589581E-2</v>
      </c>
      <c r="AP30" s="2">
        <f>求节点(Z$7:Z$22,$AH$7:$AH$22,$AJ30)</f>
        <v>8.7987815915521933E-2</v>
      </c>
      <c r="AQ30" s="2">
        <f>求节点(AA$7:AA$22,$AH$7:$AH$22,$AJ30)</f>
        <v>9.2836705280603629E-2</v>
      </c>
      <c r="AR30" s="2">
        <f>求节点(AB$7:AB$22,$AH$7:$AH$22,$AJ30)</f>
        <v>9.8469968849172737E-2</v>
      </c>
      <c r="AS30" s="2">
        <f>求节点(AC$7:AC$22,$AH$7:$AH$22,$AJ30)</f>
        <v>0.1</v>
      </c>
      <c r="AT30" s="2">
        <f>求节点(AD$7:AD$22,$AH$7:$AH$22,$AJ30)</f>
        <v>0.1</v>
      </c>
    </row>
    <row r="31" spans="7:46" x14ac:dyDescent="0.15">
      <c r="G31" s="1">
        <v>25</v>
      </c>
      <c r="I31" s="29">
        <f t="shared" si="0"/>
        <v>2400</v>
      </c>
      <c r="J31" s="2">
        <v>100</v>
      </c>
      <c r="M31" s="1">
        <v>25</v>
      </c>
      <c r="N31" s="1">
        <f>求节点(节奏总纲!AA$4:AA$83,$I$7:$I$86,节奏总纲!D28)</f>
        <v>1830.561657309669</v>
      </c>
      <c r="O31" s="1">
        <f>求节点(节奏总纲!AB$4:AB$83,$I$7:$I$86,节奏总纲!E28)</f>
        <v>1878.6727569248685</v>
      </c>
      <c r="P31" s="1">
        <f>求节点(节奏总纲!AC$4:AC$83,$I$7:$I$86,节奏总纲!F28)</f>
        <v>1932.2159685304628</v>
      </c>
      <c r="Q31" s="1">
        <f>求节点(节奏总纲!AD$4:AD$83,$I$7:$I$86,节奏总纲!G28)</f>
        <v>1993.9833289691578</v>
      </c>
      <c r="R31" s="1">
        <f>求节点(节奏总纲!AE$4:AE$83,$I$7:$I$86,节奏总纲!H28)</f>
        <v>2054.4273429748305</v>
      </c>
      <c r="AJ31" s="2">
        <v>25</v>
      </c>
      <c r="AK31" s="2">
        <f>求节点(Z$7:Z$22,$AG$7:$AG$22,$AJ31)</f>
        <v>0.05</v>
      </c>
      <c r="AL31" s="2">
        <f>求节点(AA$7:AA$22,$AG$7:$AG$22,$AJ31)</f>
        <v>0.05</v>
      </c>
      <c r="AM31" s="2">
        <f>求节点(AB$7:AB$22,$AG$7:$AG$22,$AJ31)</f>
        <v>5.1657895980674773E-2</v>
      </c>
      <c r="AN31" s="2">
        <f>求节点(AC$7:AC$22,$AG$7:$AG$22,$AJ31)</f>
        <v>5.452751088910443E-2</v>
      </c>
      <c r="AO31" s="2">
        <f>求节点(AD$7:AD$22,$AG$7:$AG$22,$AJ31)</f>
        <v>5.777369523099702E-2</v>
      </c>
      <c r="AP31" s="2">
        <f>求节点(Z$7:Z$22,$AH$7:$AH$22,$AJ31)</f>
        <v>9.2931017471783645E-2</v>
      </c>
      <c r="AQ31" s="2">
        <f>求节点(AA$7:AA$22,$AH$7:$AH$22,$AJ31)</f>
        <v>9.7912961532298462E-2</v>
      </c>
      <c r="AR31" s="2">
        <f>求节点(AB$7:AB$22,$AH$7:$AH$22,$AJ31)</f>
        <v>0.1</v>
      </c>
      <c r="AS31" s="2">
        <f>求节点(AC$7:AC$22,$AH$7:$AH$22,$AJ31)</f>
        <v>0.1</v>
      </c>
      <c r="AT31" s="2">
        <f>求节点(AD$7:AD$22,$AH$7:$AH$22,$AJ31)</f>
        <v>0.1</v>
      </c>
    </row>
    <row r="32" spans="7:46" x14ac:dyDescent="0.15">
      <c r="G32" s="1">
        <v>26</v>
      </c>
      <c r="I32" s="29">
        <f t="shared" si="0"/>
        <v>2500</v>
      </c>
      <c r="J32" s="2">
        <v>100</v>
      </c>
      <c r="M32" s="1">
        <v>26</v>
      </c>
      <c r="N32" s="1">
        <f>求节点(节奏总纲!AA$4:AA$83,$I$7:$I$86,节奏总纲!D29)</f>
        <v>1878.0926419241737</v>
      </c>
      <c r="O32" s="1">
        <f>求节点(节奏总纲!AB$4:AB$83,$I$7:$I$86,节奏总纲!E29)</f>
        <v>1925.9244188823618</v>
      </c>
      <c r="P32" s="1">
        <f>求节点(节奏总纲!AC$4:AC$83,$I$7:$I$86,节奏总纲!F29)</f>
        <v>1980.6693001307258</v>
      </c>
      <c r="Q32" s="1">
        <f>求节点(节奏总纲!AD$4:AD$83,$I$7:$I$86,节奏总纲!G29)</f>
        <v>2039.8356957135043</v>
      </c>
      <c r="R32" s="1">
        <f>求节点(节奏总纲!AE$4:AE$83,$I$7:$I$86,节奏总纲!H29)</f>
        <v>2104.0613536331493</v>
      </c>
      <c r="AJ32" s="2">
        <v>26</v>
      </c>
      <c r="AK32" s="2">
        <f>求节点(Z$7:Z$22,$AG$7:$AG$22,$AJ32)</f>
        <v>0.05</v>
      </c>
      <c r="AL32" s="2">
        <f>求节点(AA$7:AA$22,$AG$7:$AG$22,$AJ32)</f>
        <v>5.1357463267301028E-2</v>
      </c>
      <c r="AM32" s="2">
        <f>求节点(AB$7:AB$22,$AG$7:$AG$22,$AJ32)</f>
        <v>5.3998238125902397E-2</v>
      </c>
      <c r="AN32" s="2">
        <f>求节点(AC$7:AC$22,$AG$7:$AG$22,$AJ32)</f>
        <v>5.6916288387528519E-2</v>
      </c>
      <c r="AO32" s="2">
        <f>求节点(AD$7:AD$22,$AG$7:$AG$22,$AJ32)</f>
        <v>6.0208315415404466E-2</v>
      </c>
      <c r="AP32" s="2">
        <f>求节点(Z$7:Z$22,$AH$7:$AH$22,$AJ32)</f>
        <v>9.7874219028045356E-2</v>
      </c>
      <c r="AQ32" s="2">
        <f>求节点(AA$7:AA$22,$AH$7:$AH$22,$AJ32)</f>
        <v>0.1</v>
      </c>
      <c r="AR32" s="2">
        <f>求节点(AB$7:AB$22,$AH$7:$AH$22,$AJ32)</f>
        <v>0.1</v>
      </c>
      <c r="AS32" s="2">
        <f>求节点(AC$7:AC$22,$AH$7:$AH$22,$AJ32)</f>
        <v>0.1</v>
      </c>
      <c r="AT32" s="2">
        <f>求节点(AD$7:AD$22,$AH$7:$AH$22,$AJ32)</f>
        <v>0.1</v>
      </c>
    </row>
    <row r="33" spans="7:46" x14ac:dyDescent="0.15">
      <c r="G33" s="1">
        <v>27</v>
      </c>
      <c r="I33" s="29">
        <f t="shared" si="0"/>
        <v>2600</v>
      </c>
      <c r="J33" s="2">
        <v>100</v>
      </c>
      <c r="M33" s="1">
        <v>27</v>
      </c>
      <c r="N33" s="1">
        <f>求节点(节奏总纲!AA$4:AA$83,$I$7:$I$86,节奏总纲!D30)</f>
        <v>1924.641683924576</v>
      </c>
      <c r="O33" s="1">
        <f>求节点(节奏总纲!AB$4:AB$83,$I$7:$I$86,节奏总纲!E30)</f>
        <v>1973.0530825071739</v>
      </c>
      <c r="P33" s="1">
        <f>求节点(节奏总纲!AC$4:AC$83,$I$7:$I$86,节奏总纲!F30)</f>
        <v>2027.4723266233852</v>
      </c>
      <c r="Q33" s="1">
        <f>求节点(节奏总纲!AD$4:AD$83,$I$7:$I$86,节奏总纲!G30)</f>
        <v>2088.1755925323187</v>
      </c>
      <c r="R33" s="1">
        <f>求节点(节奏总纲!AE$4:AE$83,$I$7:$I$86,节奏总纲!H30)</f>
        <v>2150.4873230223789</v>
      </c>
      <c r="AJ33" s="2">
        <v>27</v>
      </c>
      <c r="AK33" s="2">
        <f>求节点(Z$7:Z$22,$AG$7:$AG$22,$AJ33)</f>
        <v>5.1295003214530968E-2</v>
      </c>
      <c r="AL33" s="2">
        <f>求节点(AA$7:AA$22,$AG$7:$AG$22,$AJ33)</f>
        <v>5.3662692225184945E-2</v>
      </c>
      <c r="AM33" s="2">
        <f>求节点(AB$7:AB$22,$AG$7:$AG$22,$AJ33)</f>
        <v>5.6338580271130027E-2</v>
      </c>
      <c r="AN33" s="2">
        <f>求节点(AC$7:AC$22,$AG$7:$AG$22,$AJ33)</f>
        <v>5.9305065885952621E-2</v>
      </c>
      <c r="AO33" s="2">
        <f>求节点(AD$7:AD$22,$AG$7:$AG$22,$AJ33)</f>
        <v>6.2642935599811905E-2</v>
      </c>
      <c r="AP33" s="2">
        <f>求节点(Z$7:Z$22,$AH$7:$AH$22,$AJ33)</f>
        <v>0.1</v>
      </c>
      <c r="AQ33" s="2">
        <f>求节点(AA$7:AA$22,$AH$7:$AH$22,$AJ33)</f>
        <v>0.1</v>
      </c>
      <c r="AR33" s="2">
        <f>求节点(AB$7:AB$22,$AH$7:$AH$22,$AJ33)</f>
        <v>0.1</v>
      </c>
      <c r="AS33" s="2">
        <f>求节点(AC$7:AC$22,$AH$7:$AH$22,$AJ33)</f>
        <v>0.1</v>
      </c>
      <c r="AT33" s="2">
        <f>求节点(AD$7:AD$22,$AH$7:$AH$22,$AJ33)</f>
        <v>0.1</v>
      </c>
    </row>
    <row r="34" spans="7:46" x14ac:dyDescent="0.15">
      <c r="G34" s="1">
        <v>28</v>
      </c>
      <c r="I34" s="29">
        <f t="shared" si="0"/>
        <v>2700</v>
      </c>
      <c r="J34" s="2">
        <v>100</v>
      </c>
      <c r="M34" s="1">
        <v>28</v>
      </c>
      <c r="N34" s="1">
        <f>求节点(节奏总纲!AA$4:AA$83,$I$7:$I$86,节奏总纲!D31)</f>
        <v>1970.9789085251498</v>
      </c>
      <c r="O34" s="1">
        <f>求节点(节奏总纲!AB$4:AB$83,$I$7:$I$86,节奏总纲!E31)</f>
        <v>2019.6432625118296</v>
      </c>
      <c r="P34" s="1">
        <f>求节点(节奏总纲!AC$4:AC$83,$I$7:$I$86,节奏总纲!F31)</f>
        <v>2073.3320028260919</v>
      </c>
      <c r="Q34" s="1">
        <f>求节点(节奏总纲!AD$4:AD$83,$I$7:$I$86,节奏总纲!G31)</f>
        <v>2133.8424098785335</v>
      </c>
      <c r="R34" s="1">
        <f>求节点(节奏总纲!AE$4:AE$83,$I$7:$I$86,节奏总纲!H31)</f>
        <v>2202.0448156730304</v>
      </c>
      <c r="AJ34" s="2">
        <v>28</v>
      </c>
      <c r="AK34" s="2">
        <f>求节点(Z$7:Z$22,$AG$7:$AG$22,$AJ34)</f>
        <v>5.3567103426011405E-2</v>
      </c>
      <c r="AL34" s="2">
        <f>求节点(AA$7:AA$22,$AG$7:$AG$22,$AJ34)</f>
        <v>5.5967921183068856E-2</v>
      </c>
      <c r="AM34" s="2">
        <f>求节点(AB$7:AB$22,$AG$7:$AG$22,$AJ34)</f>
        <v>5.8678922416357651E-2</v>
      </c>
      <c r="AN34" s="2">
        <f>求节点(AC$7:AC$22,$AG$7:$AG$22,$AJ34)</f>
        <v>6.1693843384376709E-2</v>
      </c>
      <c r="AO34" s="2">
        <f>求节点(AD$7:AD$22,$AG$7:$AG$22,$AJ34)</f>
        <v>6.5077555784219351E-2</v>
      </c>
      <c r="AP34" s="2">
        <f>求节点(Z$7:Z$22,$AH$7:$AH$22,$AJ34)</f>
        <v>0.1</v>
      </c>
      <c r="AQ34" s="2">
        <f>求节点(AA$7:AA$22,$AH$7:$AH$22,$AJ34)</f>
        <v>0.1</v>
      </c>
      <c r="AR34" s="2">
        <f>求节点(AB$7:AB$22,$AH$7:$AH$22,$AJ34)</f>
        <v>0.1</v>
      </c>
      <c r="AS34" s="2">
        <f>求节点(AC$7:AC$22,$AH$7:$AH$22,$AJ34)</f>
        <v>0.1</v>
      </c>
      <c r="AT34" s="2">
        <f>求节点(AD$7:AD$22,$AH$7:$AH$22,$AJ34)</f>
        <v>0.1</v>
      </c>
    </row>
    <row r="35" spans="7:46" x14ac:dyDescent="0.15">
      <c r="G35" s="1">
        <v>29</v>
      </c>
      <c r="I35" s="29">
        <f t="shared" si="0"/>
        <v>2800</v>
      </c>
      <c r="J35" s="2">
        <v>100</v>
      </c>
      <c r="M35" s="1">
        <v>29</v>
      </c>
      <c r="N35" s="1">
        <f>求节点(节奏总纲!AA$4:AA$83,$I$7:$I$86,节奏总纲!D32)</f>
        <v>2017.5328404170025</v>
      </c>
      <c r="O35" s="1">
        <f>求节点(节奏总纲!AB$4:AB$83,$I$7:$I$86,节奏总纲!E32)</f>
        <v>2066.151840648989</v>
      </c>
      <c r="P35" s="1">
        <f>求节点(节奏总纲!AC$4:AC$83,$I$7:$I$86,节奏总纲!F32)</f>
        <v>2122.2544796364009</v>
      </c>
      <c r="Q35" s="1">
        <f>求节点(节奏总纲!AD$4:AD$83,$I$7:$I$86,节奏总纲!G32)</f>
        <v>2185.4718731192797</v>
      </c>
      <c r="R35" s="1">
        <f>求节点(节奏总纲!AE$4:AE$83,$I$7:$I$86,节奏总纲!H32)</f>
        <v>2251.7361184365332</v>
      </c>
      <c r="AJ35" s="2">
        <v>29</v>
      </c>
      <c r="AK35" s="2">
        <f>求节点(Z$7:Z$22,$AG$7:$AG$22,$AJ35)</f>
        <v>5.5839203637491834E-2</v>
      </c>
      <c r="AL35" s="2">
        <f>求节点(AA$7:AA$22,$AG$7:$AG$22,$AJ35)</f>
        <v>5.8273150140952773E-2</v>
      </c>
      <c r="AM35" s="2">
        <f>求节点(AB$7:AB$22,$AG$7:$AG$22,$AJ35)</f>
        <v>6.1019264561585282E-2</v>
      </c>
      <c r="AN35" s="2">
        <f>求节点(AC$7:AC$22,$AG$7:$AG$22,$AJ35)</f>
        <v>6.4082620882800811E-2</v>
      </c>
      <c r="AO35" s="2">
        <f>求节点(AD$7:AD$22,$AG$7:$AG$22,$AJ35)</f>
        <v>6.7512175968626797E-2</v>
      </c>
      <c r="AP35" s="2">
        <f>求节点(Z$7:Z$22,$AH$7:$AH$22,$AJ35)</f>
        <v>0.1</v>
      </c>
      <c r="AQ35" s="2">
        <f>求节点(AA$7:AA$22,$AH$7:$AH$22,$AJ35)</f>
        <v>0.1</v>
      </c>
      <c r="AR35" s="2">
        <f>求节点(AB$7:AB$22,$AH$7:$AH$22,$AJ35)</f>
        <v>0.1</v>
      </c>
      <c r="AS35" s="2">
        <f>求节点(AC$7:AC$22,$AH$7:$AH$22,$AJ35)</f>
        <v>0.1</v>
      </c>
      <c r="AT35" s="2">
        <f>求节点(AD$7:AD$22,$AH$7:$AH$22,$AJ35)</f>
        <v>0.1</v>
      </c>
    </row>
    <row r="36" spans="7:46" x14ac:dyDescent="0.15">
      <c r="G36" s="1">
        <v>30</v>
      </c>
      <c r="I36" s="29">
        <f t="shared" si="0"/>
        <v>2900</v>
      </c>
      <c r="J36" s="2">
        <v>100</v>
      </c>
      <c r="M36" s="1">
        <v>30</v>
      </c>
      <c r="N36" s="1">
        <f>求节点(节奏总纲!AA$4:AA$83,$I$7:$I$86,节奏总纲!D33)</f>
        <v>2062.7432338833255</v>
      </c>
      <c r="O36" s="1">
        <f>求节点(节奏总纲!AB$4:AB$83,$I$7:$I$86,节奏总纲!E33)</f>
        <v>2113.3969730796721</v>
      </c>
      <c r="P36" s="1">
        <f>求节点(节奏总纲!AC$4:AC$83,$I$7:$I$86,节奏总纲!F33)</f>
        <v>2169.0075277664141</v>
      </c>
      <c r="Q36" s="1">
        <f>求节点(节奏总纲!AD$4:AD$83,$I$7:$I$86,节奏总纲!G33)</f>
        <v>2231.8316384114387</v>
      </c>
      <c r="R36" s="1">
        <f>求节点(节奏总纲!AE$4:AE$83,$I$7:$I$86,节奏总纲!H33)</f>
        <v>2301.5075841763833</v>
      </c>
      <c r="AJ36" s="2">
        <v>30</v>
      </c>
      <c r="AK36" s="2">
        <f>求节点(Z$7:Z$22,$AG$7:$AG$22,$AJ36)</f>
        <v>5.8111303848972271E-2</v>
      </c>
      <c r="AL36" s="2">
        <f>求节点(AA$7:AA$22,$AG$7:$AG$22,$AJ36)</f>
        <v>6.0578379098836684E-2</v>
      </c>
      <c r="AM36" s="2">
        <f>求节点(AB$7:AB$22,$AG$7:$AG$22,$AJ36)</f>
        <v>6.3359606706812913E-2</v>
      </c>
      <c r="AN36" s="2">
        <f>求节点(AC$7:AC$22,$AG$7:$AG$22,$AJ36)</f>
        <v>6.64713983812249E-2</v>
      </c>
      <c r="AO36" s="2">
        <f>求节点(AD$7:AD$22,$AG$7:$AG$22,$AJ36)</f>
        <v>6.9946796153034244E-2</v>
      </c>
      <c r="AP36" s="2">
        <f>求节点(Z$7:Z$22,$AH$7:$AH$22,$AJ36)</f>
        <v>0.1</v>
      </c>
      <c r="AQ36" s="2">
        <f>求节点(AA$7:AA$22,$AH$7:$AH$22,$AJ36)</f>
        <v>0.1</v>
      </c>
      <c r="AR36" s="2">
        <f>求节点(AB$7:AB$22,$AH$7:$AH$22,$AJ36)</f>
        <v>0.1</v>
      </c>
      <c r="AS36" s="2">
        <f>求节点(AC$7:AC$22,$AH$7:$AH$22,$AJ36)</f>
        <v>0.1</v>
      </c>
      <c r="AT36" s="2">
        <f>求节点(AD$7:AD$22,$AH$7:$AH$22,$AJ36)</f>
        <v>0.1</v>
      </c>
    </row>
    <row r="37" spans="7:46" x14ac:dyDescent="0.15">
      <c r="G37" s="1">
        <v>31</v>
      </c>
      <c r="I37" s="29">
        <f t="shared" si="0"/>
        <v>3000</v>
      </c>
      <c r="J37" s="2">
        <v>100</v>
      </c>
      <c r="M37" s="1">
        <v>31</v>
      </c>
      <c r="N37" s="1">
        <f>求节点(节奏总纲!AA$4:AA$83,$I$7:$I$86,节奏总纲!D34)</f>
        <v>2109.5189537639744</v>
      </c>
      <c r="O37" s="1">
        <f>求节点(节奏总纲!AB$4:AB$83,$I$7:$I$86,节奏总纲!E34)</f>
        <v>2159.0285126353665</v>
      </c>
      <c r="P37" s="1">
        <f>求节点(节奏总纲!AC$4:AC$83,$I$7:$I$86,节奏总纲!F34)</f>
        <v>2216.4669534623122</v>
      </c>
      <c r="Q37" s="1">
        <f>求节点(节奏总纲!AD$4:AD$83,$I$7:$I$86,节奏总纲!G34)</f>
        <v>2279.0108012583764</v>
      </c>
      <c r="R37" s="1">
        <f>求节点(节奏总纲!AE$4:AE$83,$I$7:$I$86,节奏总纲!H34)</f>
        <v>2347.6288482572345</v>
      </c>
      <c r="AJ37" s="2">
        <v>31</v>
      </c>
      <c r="AK37" s="2">
        <f>求节点(Z$7:Z$22,$AG$7:$AG$22,$AJ37)</f>
        <v>6.03834040604527E-2</v>
      </c>
      <c r="AL37" s="2">
        <f>求节点(AA$7:AA$22,$AG$7:$AG$22,$AJ37)</f>
        <v>6.2883608056720594E-2</v>
      </c>
      <c r="AM37" s="2">
        <f>求节点(AB$7:AB$22,$AG$7:$AG$22,$AJ37)</f>
        <v>6.5699948852040543E-2</v>
      </c>
      <c r="AN37" s="2">
        <f>求节点(AC$7:AC$22,$AG$7:$AG$22,$AJ37)</f>
        <v>6.8860175879649002E-2</v>
      </c>
      <c r="AO37" s="2">
        <f>求节点(AD$7:AD$22,$AG$7:$AG$22,$AJ37)</f>
        <v>7.238141633744169E-2</v>
      </c>
      <c r="AP37" s="2">
        <f>求节点(Z$7:Z$22,$AH$7:$AH$22,$AJ37)</f>
        <v>0.1</v>
      </c>
      <c r="AQ37" s="2">
        <f>求节点(AA$7:AA$22,$AH$7:$AH$22,$AJ37)</f>
        <v>0.1</v>
      </c>
      <c r="AR37" s="2">
        <f>求节点(AB$7:AB$22,$AH$7:$AH$22,$AJ37)</f>
        <v>0.1</v>
      </c>
      <c r="AS37" s="2">
        <f>求节点(AC$7:AC$22,$AH$7:$AH$22,$AJ37)</f>
        <v>0.1</v>
      </c>
      <c r="AT37" s="2">
        <f>求节点(AD$7:AD$22,$AH$7:$AH$22,$AJ37)</f>
        <v>0.1</v>
      </c>
    </row>
    <row r="38" spans="7:46" x14ac:dyDescent="0.15">
      <c r="G38" s="1">
        <v>32</v>
      </c>
      <c r="I38" s="29">
        <f t="shared" si="0"/>
        <v>3100</v>
      </c>
      <c r="J38" s="2">
        <v>100</v>
      </c>
      <c r="M38" s="1">
        <v>32</v>
      </c>
      <c r="N38" s="1">
        <f>求节点(节奏总纲!AA$4:AA$83,$I$7:$I$86,节奏总纲!D35)</f>
        <v>2153.6630202092224</v>
      </c>
      <c r="O38" s="1">
        <f>求节点(节奏总纲!AB$4:AB$83,$I$7:$I$86,节奏总纲!E35)</f>
        <v>2206.370132315777</v>
      </c>
      <c r="P38" s="1">
        <f>求节点(节奏总纲!AC$4:AC$83,$I$7:$I$86,节奏总纲!F35)</f>
        <v>2261.5240622314541</v>
      </c>
      <c r="Q38" s="1">
        <f>求节点(节奏总纲!AD$4:AD$83,$I$7:$I$86,节奏总纲!G35)</f>
        <v>2325.4131908524987</v>
      </c>
      <c r="R38" s="1">
        <f>求节点(节奏总纲!AE$4:AE$83,$I$7:$I$86,节奏总纲!H35)</f>
        <v>2396.122010782668</v>
      </c>
      <c r="AJ38" s="2">
        <v>32</v>
      </c>
      <c r="AK38" s="2">
        <f>求节点(Z$7:Z$22,$AG$7:$AG$22,$AJ38)</f>
        <v>6.2655504271933143E-2</v>
      </c>
      <c r="AL38" s="2">
        <f>求节点(AA$7:AA$22,$AG$7:$AG$22,$AJ38)</f>
        <v>6.5188837014604512E-2</v>
      </c>
      <c r="AM38" s="2">
        <f>求节点(AB$7:AB$22,$AG$7:$AG$22,$AJ38)</f>
        <v>6.8040290997268174E-2</v>
      </c>
      <c r="AN38" s="2">
        <f>求节点(AC$7:AC$22,$AG$7:$AG$22,$AJ38)</f>
        <v>7.124895337807309E-2</v>
      </c>
      <c r="AO38" s="2">
        <f>求节点(AD$7:AD$22,$AG$7:$AG$22,$AJ38)</f>
        <v>7.4816036521849122E-2</v>
      </c>
      <c r="AP38" s="2">
        <f>求节点(Z$7:Z$22,$AH$7:$AH$22,$AJ38)</f>
        <v>0.1</v>
      </c>
      <c r="AQ38" s="2">
        <f>求节点(AA$7:AA$22,$AH$7:$AH$22,$AJ38)</f>
        <v>0.1</v>
      </c>
      <c r="AR38" s="2">
        <f>求节点(AB$7:AB$22,$AH$7:$AH$22,$AJ38)</f>
        <v>0.1</v>
      </c>
      <c r="AS38" s="2">
        <f>求节点(AC$7:AC$22,$AH$7:$AH$22,$AJ38)</f>
        <v>0.1</v>
      </c>
      <c r="AT38" s="2">
        <f>求节点(AD$7:AD$22,$AH$7:$AH$22,$AJ38)</f>
        <v>0.1</v>
      </c>
    </row>
    <row r="39" spans="7:46" x14ac:dyDescent="0.15">
      <c r="G39" s="1">
        <v>33</v>
      </c>
      <c r="I39" s="29">
        <f t="shared" si="0"/>
        <v>3200</v>
      </c>
      <c r="J39" s="2">
        <v>100</v>
      </c>
      <c r="M39" s="1">
        <v>33</v>
      </c>
      <c r="N39" s="1">
        <f>求节点(节奏总纲!AA$4:AA$83,$I$7:$I$86,节奏总纲!D36)</f>
        <v>2200.8297311415272</v>
      </c>
      <c r="O39" s="1">
        <f>求节点(节奏总纲!AB$4:AB$83,$I$7:$I$86,节奏总纲!E36)</f>
        <v>2249.0868763053822</v>
      </c>
      <c r="P39" s="1">
        <f>求节点(节奏总纲!AC$4:AC$83,$I$7:$I$86,节奏总纲!F36)</f>
        <v>2307.3520379044335</v>
      </c>
      <c r="Q39" s="1">
        <f>求节点(节奏总纲!AD$4:AD$83,$I$7:$I$86,节奏总纲!G36)</f>
        <v>2370.925900972692</v>
      </c>
      <c r="R39" s="1">
        <f>求节点(节奏总纲!AE$4:AE$83,$I$7:$I$86,节奏总纲!H36)</f>
        <v>2440.4062586103628</v>
      </c>
      <c r="AJ39" s="2">
        <v>33</v>
      </c>
      <c r="AK39" s="2">
        <f>求节点(Z$7:Z$22,$AG$7:$AG$22,$AJ39)</f>
        <v>6.4927604483413573E-2</v>
      </c>
      <c r="AL39" s="2">
        <f>求节点(AA$7:AA$22,$AG$7:$AG$22,$AJ39)</f>
        <v>6.7494065972488429E-2</v>
      </c>
      <c r="AM39" s="2">
        <f>求节点(AB$7:AB$22,$AG$7:$AG$22,$AJ39)</f>
        <v>7.0380633142495791E-2</v>
      </c>
      <c r="AN39" s="2">
        <f>求节点(AC$7:AC$22,$AG$7:$AG$22,$AJ39)</f>
        <v>7.3637730876497193E-2</v>
      </c>
      <c r="AO39" s="2">
        <f>求节点(AD$7:AD$22,$AG$7:$AG$22,$AJ39)</f>
        <v>7.710132796480719E-2</v>
      </c>
      <c r="AP39" s="2">
        <f>求节点(Z$7:Z$22,$AH$7:$AH$22,$AJ39)</f>
        <v>0.1</v>
      </c>
      <c r="AQ39" s="2">
        <f>求节点(AA$7:AA$22,$AH$7:$AH$22,$AJ39)</f>
        <v>0.1</v>
      </c>
      <c r="AR39" s="2">
        <f>求节点(AB$7:AB$22,$AH$7:$AH$22,$AJ39)</f>
        <v>0.1</v>
      </c>
      <c r="AS39" s="2">
        <f>求节点(AC$7:AC$22,$AH$7:$AH$22,$AJ39)</f>
        <v>0.1</v>
      </c>
      <c r="AT39" s="2">
        <f>求节点(AD$7:AD$22,$AH$7:$AH$22,$AJ39)</f>
        <v>0.1</v>
      </c>
    </row>
    <row r="40" spans="7:46" x14ac:dyDescent="0.15">
      <c r="G40" s="1">
        <v>34</v>
      </c>
      <c r="I40" s="29">
        <f t="shared" si="0"/>
        <v>3300</v>
      </c>
      <c r="J40" s="2">
        <v>100</v>
      </c>
      <c r="M40" s="1">
        <v>34</v>
      </c>
      <c r="N40" s="1">
        <f>求节点(节奏总纲!AA$4:AA$83,$I$7:$I$86,节奏总纲!D37)</f>
        <v>2243.962430455269</v>
      </c>
      <c r="O40" s="1">
        <f>求节点(节奏总纲!AB$4:AB$83,$I$7:$I$86,节奏总纲!E37)</f>
        <v>2296.2932129146884</v>
      </c>
      <c r="P40" s="1">
        <f>求节点(节奏总纲!AC$4:AC$83,$I$7:$I$86,节奏总纲!F37)</f>
        <v>2352.5526780322962</v>
      </c>
      <c r="Q40" s="1">
        <f>求节点(节奏总纲!AD$4:AD$83,$I$7:$I$86,节奏总纲!G37)</f>
        <v>2418.6582215718527</v>
      </c>
      <c r="R40" s="1">
        <f>求节点(节奏总纲!AE$4:AE$83,$I$7:$I$86,节奏总纲!H37)</f>
        <v>2488.7144728338249</v>
      </c>
      <c r="AJ40" s="2">
        <v>34</v>
      </c>
      <c r="AK40" s="2">
        <f>求节点(Z$7:Z$22,$AG$7:$AG$22,$AJ40)</f>
        <v>6.7199704694894002E-2</v>
      </c>
      <c r="AL40" s="2">
        <f>求节点(AA$7:AA$22,$AG$7:$AG$22,$AJ40)</f>
        <v>6.9799294930372346E-2</v>
      </c>
      <c r="AM40" s="2">
        <f>求节点(AB$7:AB$22,$AG$7:$AG$22,$AJ40)</f>
        <v>7.2720975287723422E-2</v>
      </c>
      <c r="AN40" s="2">
        <f>求节点(AC$7:AC$22,$AG$7:$AG$22,$AJ40)</f>
        <v>7.5964329216852616E-2</v>
      </c>
      <c r="AO40" s="2">
        <f>求节点(AD$7:AD$22,$AG$7:$AG$22,$AJ40)</f>
        <v>7.9374413621521367E-2</v>
      </c>
      <c r="AP40" s="2">
        <f>求节点(Z$7:Z$22,$AH$7:$AH$22,$AJ40)</f>
        <v>0.1</v>
      </c>
      <c r="AQ40" s="2">
        <f>求节点(AA$7:AA$22,$AH$7:$AH$22,$AJ40)</f>
        <v>0.1</v>
      </c>
      <c r="AR40" s="2">
        <f>求节点(AB$7:AB$22,$AH$7:$AH$22,$AJ40)</f>
        <v>0.1</v>
      </c>
      <c r="AS40" s="2">
        <f>求节点(AC$7:AC$22,$AH$7:$AH$22,$AJ40)</f>
        <v>0.1</v>
      </c>
      <c r="AT40" s="2">
        <f>求节点(AD$7:AD$22,$AH$7:$AH$22,$AJ40)</f>
        <v>0.1</v>
      </c>
    </row>
    <row r="41" spans="7:46" x14ac:dyDescent="0.15">
      <c r="G41" s="1">
        <v>35</v>
      </c>
      <c r="I41" s="29">
        <f t="shared" si="0"/>
        <v>3400</v>
      </c>
      <c r="J41" s="2">
        <v>100</v>
      </c>
      <c r="M41" s="1">
        <v>35</v>
      </c>
      <c r="N41" s="1">
        <f>求节点(节奏总纲!AA$4:AA$83,$I$7:$I$86,节奏总纲!D38)</f>
        <v>2290.1909129472951</v>
      </c>
      <c r="O41" s="1">
        <f>求节点(节奏总纲!AB$4:AB$83,$I$7:$I$86,节奏总纲!E38)</f>
        <v>2340.5941741358338</v>
      </c>
      <c r="P41" s="1">
        <f>求节点(节奏总纲!AC$4:AC$83,$I$7:$I$86,节奏总纲!F38)</f>
        <v>2401.0872039771339</v>
      </c>
      <c r="Q41" s="1">
        <f>求节点(节奏总纲!AD$4:AD$83,$I$7:$I$86,节奏总纲!G38)</f>
        <v>2464.1910798382055</v>
      </c>
      <c r="R41" s="1">
        <f>求节点(节奏总纲!AE$4:AE$83,$I$7:$I$86,节奏总纲!H38)</f>
        <v>2533.6246235371832</v>
      </c>
      <c r="AJ41" s="2">
        <v>35</v>
      </c>
      <c r="AK41" s="2">
        <f>求节点(Z$7:Z$22,$AG$7:$AG$22,$AJ41)</f>
        <v>6.9471804906374446E-2</v>
      </c>
      <c r="AL41" s="2">
        <f>求节点(AA$7:AA$22,$AG$7:$AG$22,$AJ41)</f>
        <v>7.210452388825625E-2</v>
      </c>
      <c r="AM41" s="2">
        <f>求节点(AB$7:AB$22,$AG$7:$AG$22,$AJ41)</f>
        <v>7.5058326079095891E-2</v>
      </c>
      <c r="AN41" s="2">
        <f>求节点(AC$7:AC$22,$AG$7:$AG$22,$AJ41)</f>
        <v>7.8208410210801757E-2</v>
      </c>
      <c r="AO41" s="2">
        <f>求节点(AD$7:AD$22,$AG$7:$AG$22,$AJ41)</f>
        <v>8.1647499278235544E-2</v>
      </c>
      <c r="AP41" s="2">
        <f>求节点(Z$7:Z$22,$AH$7:$AH$22,$AJ41)</f>
        <v>0.1</v>
      </c>
      <c r="AQ41" s="2">
        <f>求节点(AA$7:AA$22,$AH$7:$AH$22,$AJ41)</f>
        <v>0.1</v>
      </c>
      <c r="AR41" s="2">
        <f>求节点(AB$7:AB$22,$AH$7:$AH$22,$AJ41)</f>
        <v>0.1</v>
      </c>
      <c r="AS41" s="2">
        <f>求节点(AC$7:AC$22,$AH$7:$AH$22,$AJ41)</f>
        <v>0.1</v>
      </c>
      <c r="AT41" s="2">
        <f>求节点(AD$7:AD$22,$AH$7:$AH$22,$AJ41)</f>
        <v>0.1</v>
      </c>
    </row>
    <row r="42" spans="7:46" x14ac:dyDescent="0.15">
      <c r="G42" s="1">
        <v>36</v>
      </c>
      <c r="I42" s="29">
        <f t="shared" si="0"/>
        <v>3500</v>
      </c>
      <c r="J42" s="2">
        <v>100</v>
      </c>
      <c r="M42" s="1">
        <v>36</v>
      </c>
      <c r="N42" s="1">
        <f>求节点(节奏总纲!AA$4:AA$83,$I$7:$I$86,节奏总纲!D39)</f>
        <v>2333.8224722802161</v>
      </c>
      <c r="O42" s="1">
        <f>求节点(节奏总纲!AB$4:AB$83,$I$7:$I$86,节奏总纲!E39)</f>
        <v>2387.4135482075867</v>
      </c>
      <c r="P42" s="1">
        <f>求节点(节奏总纲!AC$4:AC$83,$I$7:$I$86,节奏总纲!F39)</f>
        <v>2444.2715250695746</v>
      </c>
      <c r="Q42" s="1">
        <f>求节点(节奏总纲!AD$4:AD$83,$I$7:$I$86,节奏总纲!G39)</f>
        <v>2509.9593475759098</v>
      </c>
      <c r="R42" s="1">
        <f>求节点(节奏总纲!AE$4:AE$83,$I$7:$I$86,节奏总纲!H39)</f>
        <v>2576.631625084754</v>
      </c>
      <c r="AJ42" s="2">
        <v>36</v>
      </c>
      <c r="AK42" s="2">
        <f>求节点(Z$7:Z$22,$AG$7:$AG$22,$AJ42)</f>
        <v>7.1743905117854875E-2</v>
      </c>
      <c r="AL42" s="2">
        <f>求节点(AA$7:AA$22,$AG$7:$AG$22,$AJ42)</f>
        <v>7.4409752846140167E-2</v>
      </c>
      <c r="AM42" s="2">
        <f>求节点(AB$7:AB$22,$AG$7:$AG$22,$AJ42)</f>
        <v>7.7284495285868782E-2</v>
      </c>
      <c r="AN42" s="2">
        <f>求节点(AC$7:AC$22,$AG$7:$AG$22,$AJ42)</f>
        <v>8.0452491204750884E-2</v>
      </c>
      <c r="AO42" s="2">
        <f>求节点(AD$7:AD$22,$AG$7:$AG$22,$AJ42)</f>
        <v>8.3920584934949721E-2</v>
      </c>
      <c r="AP42" s="2">
        <f>求节点(Z$7:Z$22,$AH$7:$AH$22,$AJ42)</f>
        <v>0.1</v>
      </c>
      <c r="AQ42" s="2">
        <f>求节点(AA$7:AA$22,$AH$7:$AH$22,$AJ42)</f>
        <v>0.1</v>
      </c>
      <c r="AR42" s="2">
        <f>求节点(AB$7:AB$22,$AH$7:$AH$22,$AJ42)</f>
        <v>0.1</v>
      </c>
      <c r="AS42" s="2">
        <f>求节点(AC$7:AC$22,$AH$7:$AH$22,$AJ42)</f>
        <v>0.1</v>
      </c>
      <c r="AT42" s="2">
        <f>求节点(AD$7:AD$22,$AH$7:$AH$22,$AJ42)</f>
        <v>0.1</v>
      </c>
    </row>
    <row r="43" spans="7:46" x14ac:dyDescent="0.15">
      <c r="G43" s="1">
        <v>37</v>
      </c>
      <c r="I43" s="29">
        <f t="shared" si="0"/>
        <v>3600</v>
      </c>
      <c r="J43" s="2">
        <v>100</v>
      </c>
      <c r="M43" s="1">
        <v>37</v>
      </c>
      <c r="N43" s="1">
        <f>求节点(节奏总纲!AA$4:AA$83,$I$7:$I$86,节奏总纲!D40)</f>
        <v>2379.0207436719725</v>
      </c>
      <c r="O43" s="1">
        <f>求节点(节奏总纲!AB$4:AB$83,$I$7:$I$86,节奏总纲!E40)</f>
        <v>2431.1453581089213</v>
      </c>
      <c r="P43" s="1">
        <f>求节点(节奏总纲!AC$4:AC$83,$I$7:$I$86,节奏总纲!F40)</f>
        <v>2490.4599594946017</v>
      </c>
      <c r="Q43" s="1">
        <f>求节点(节奏总纲!AD$4:AD$83,$I$7:$I$86,节奏总纲!G40)</f>
        <v>2552.0408035249629</v>
      </c>
      <c r="R43" s="1">
        <f>求节点(节奏总纲!AE$4:AE$83,$I$7:$I$86,节奏总纲!H40)</f>
        <v>2622.0389775920598</v>
      </c>
      <c r="AJ43" s="2">
        <v>37</v>
      </c>
      <c r="AK43" s="2">
        <f>求节点(Z$7:Z$22,$AG$7:$AG$22,$AJ43)</f>
        <v>7.4016005329335305E-2</v>
      </c>
      <c r="AL43" s="2">
        <f>求节点(AA$7:AA$22,$AG$7:$AG$22,$AJ43)</f>
        <v>7.6649005195418798E-2</v>
      </c>
      <c r="AM43" s="2">
        <f>求节点(AB$7:AB$22,$AG$7:$AG$22,$AJ43)</f>
        <v>7.9510664492641672E-2</v>
      </c>
      <c r="AN43" s="2">
        <f>求节点(AC$7:AC$22,$AG$7:$AG$22,$AJ43)</f>
        <v>8.2696572198700011E-2</v>
      </c>
      <c r="AO43" s="2">
        <f>求节点(AD$7:AD$22,$AG$7:$AG$22,$AJ43)</f>
        <v>8.6193670591663898E-2</v>
      </c>
      <c r="AP43" s="2">
        <f>求节点(Z$7:Z$22,$AH$7:$AH$22,$AJ43)</f>
        <v>0.1</v>
      </c>
      <c r="AQ43" s="2">
        <f>求节点(AA$7:AA$22,$AH$7:$AH$22,$AJ43)</f>
        <v>0.1</v>
      </c>
      <c r="AR43" s="2">
        <f>求节点(AB$7:AB$22,$AH$7:$AH$22,$AJ43)</f>
        <v>0.1</v>
      </c>
      <c r="AS43" s="2">
        <f>求节点(AC$7:AC$22,$AH$7:$AH$22,$AJ43)</f>
        <v>0.1</v>
      </c>
      <c r="AT43" s="2">
        <f>求节点(AD$7:AD$22,$AH$7:$AH$22,$AJ43)</f>
        <v>0.1</v>
      </c>
    </row>
    <row r="44" spans="7:46" x14ac:dyDescent="0.15">
      <c r="G44" s="1">
        <v>38</v>
      </c>
      <c r="I44" s="29">
        <f t="shared" si="0"/>
        <v>3700</v>
      </c>
      <c r="J44" s="2">
        <v>100</v>
      </c>
      <c r="M44" s="1">
        <v>38</v>
      </c>
      <c r="N44" s="1">
        <f>求节点(节奏总纲!AA$4:AA$83,$I$7:$I$86,节奏总纲!D41)</f>
        <v>2423.3890826430224</v>
      </c>
      <c r="O44" s="1">
        <f>求节点(节奏总纲!AB$4:AB$83,$I$7:$I$86,节奏总纲!E41)</f>
        <v>2475.8552007948474</v>
      </c>
      <c r="P44" s="1">
        <f>求节点(节奏总纲!AC$4:AC$83,$I$7:$I$86,节奏总纲!F41)</f>
        <v>2532.823226090793</v>
      </c>
      <c r="Q44" s="1">
        <f>求节点(节奏总纲!AD$4:AD$83,$I$7:$I$86,节奏总纲!G41)</f>
        <v>2597.2253230365786</v>
      </c>
      <c r="R44" s="1">
        <f>求节点(节奏总纲!AE$4:AE$83,$I$7:$I$86,节奏总纲!H41)</f>
        <v>2665.5588848776533</v>
      </c>
      <c r="AJ44" s="2">
        <v>38</v>
      </c>
      <c r="AK44" s="2">
        <f>求节点(Z$7:Z$22,$AG$7:$AG$22,$AJ44)</f>
        <v>7.6252776971933431E-2</v>
      </c>
      <c r="AL44" s="2">
        <f>求节点(AA$7:AA$22,$AG$7:$AG$22,$AJ44)</f>
        <v>7.8865550303513152E-2</v>
      </c>
      <c r="AM44" s="2">
        <f>求节点(AB$7:AB$22,$AG$7:$AG$22,$AJ44)</f>
        <v>8.1736833699414549E-2</v>
      </c>
      <c r="AN44" s="2">
        <f>求节点(AC$7:AC$22,$AG$7:$AG$22,$AJ44)</f>
        <v>8.4940653192649151E-2</v>
      </c>
      <c r="AO44" s="2">
        <f>求节点(AD$7:AD$22,$AG$7:$AG$22,$AJ44)</f>
        <v>8.8466756248378076E-2</v>
      </c>
      <c r="AP44" s="2">
        <f>求节点(Z$7:Z$22,$AH$7:$AH$22,$AJ44)</f>
        <v>0.1</v>
      </c>
      <c r="AQ44" s="2">
        <f>求节点(AA$7:AA$22,$AH$7:$AH$22,$AJ44)</f>
        <v>0.1</v>
      </c>
      <c r="AR44" s="2">
        <f>求节点(AB$7:AB$22,$AH$7:$AH$22,$AJ44)</f>
        <v>0.1</v>
      </c>
      <c r="AS44" s="2">
        <f>求节点(AC$7:AC$22,$AH$7:$AH$22,$AJ44)</f>
        <v>0.1</v>
      </c>
      <c r="AT44" s="2">
        <f>求节点(AD$7:AD$22,$AH$7:$AH$22,$AJ44)</f>
        <v>0.1</v>
      </c>
    </row>
    <row r="45" spans="7:46" x14ac:dyDescent="0.15">
      <c r="G45" s="1">
        <v>39</v>
      </c>
      <c r="I45" s="29">
        <f t="shared" si="0"/>
        <v>3800</v>
      </c>
      <c r="J45" s="2">
        <v>100</v>
      </c>
      <c r="M45" s="1">
        <v>39</v>
      </c>
      <c r="N45" s="1">
        <f>求节点(节奏总纲!AA$4:AA$83,$I$7:$I$86,节奏总纲!D42)</f>
        <v>2467.6063828071451</v>
      </c>
      <c r="O45" s="1">
        <f>求节点(节奏总纲!AB$4:AB$83,$I$7:$I$86,节奏总纲!E42)</f>
        <v>2519.7083305655342</v>
      </c>
      <c r="P45" s="1">
        <f>求节点(节奏总纲!AC$4:AC$83,$I$7:$I$86,节奏总纲!F42)</f>
        <v>2576.6006813599324</v>
      </c>
      <c r="Q45" s="1">
        <f>求节点(节奏总纲!AD$4:AD$83,$I$7:$I$86,节奏总纲!G42)</f>
        <v>2639.6883495694842</v>
      </c>
      <c r="R45" s="1">
        <f>求节点(节奏总纲!AE$4:AE$83,$I$7:$I$86,节奏总纲!H42)</f>
        <v>2711.641847014947</v>
      </c>
      <c r="AJ45" s="2">
        <v>39</v>
      </c>
      <c r="AK45" s="2">
        <f>求节点(Z$7:Z$22,$AG$7:$AG$22,$AJ45)</f>
        <v>7.8462560823235841E-2</v>
      </c>
      <c r="AL45" s="2">
        <f>求节点(AA$7:AA$22,$AG$7:$AG$22,$AJ45)</f>
        <v>8.1082095411607505E-2</v>
      </c>
      <c r="AM45" s="2">
        <f>求节点(AB$7:AB$22,$AG$7:$AG$22,$AJ45)</f>
        <v>8.3963002906187439E-2</v>
      </c>
      <c r="AN45" s="2">
        <f>求节点(AC$7:AC$22,$AG$7:$AG$22,$AJ45)</f>
        <v>8.7184734186598278E-2</v>
      </c>
      <c r="AO45" s="2">
        <f>求节点(AD$7:AD$22,$AG$7:$AG$22,$AJ45)</f>
        <v>9.0739841905092239E-2</v>
      </c>
      <c r="AP45" s="2">
        <f>求节点(Z$7:Z$22,$AH$7:$AH$22,$AJ45)</f>
        <v>0.1</v>
      </c>
      <c r="AQ45" s="2">
        <f>求节点(AA$7:AA$22,$AH$7:$AH$22,$AJ45)</f>
        <v>0.1</v>
      </c>
      <c r="AR45" s="2">
        <f>求节点(AB$7:AB$22,$AH$7:$AH$22,$AJ45)</f>
        <v>0.1</v>
      </c>
      <c r="AS45" s="2">
        <f>求节点(AC$7:AC$22,$AH$7:$AH$22,$AJ45)</f>
        <v>0.1</v>
      </c>
      <c r="AT45" s="2">
        <f>求节点(AD$7:AD$22,$AH$7:$AH$22,$AJ45)</f>
        <v>0.1</v>
      </c>
    </row>
    <row r="46" spans="7:46" x14ac:dyDescent="0.15">
      <c r="G46" s="1">
        <v>40</v>
      </c>
      <c r="I46" s="29">
        <f t="shared" si="0"/>
        <v>3900</v>
      </c>
      <c r="J46" s="2">
        <v>100</v>
      </c>
      <c r="M46" s="1">
        <v>40</v>
      </c>
      <c r="N46" s="1">
        <f>求节点(节奏总纲!AA$4:AA$83,$I$7:$I$86,节奏总纲!D43)</f>
        <v>2512.7796402772656</v>
      </c>
      <c r="O46" s="1">
        <f>求节点(节奏总纲!AB$4:AB$83,$I$7:$I$86,节奏总纲!E43)</f>
        <v>2562.671021168183</v>
      </c>
      <c r="P46" s="1">
        <f>求节点(节奏总纲!AC$4:AC$83,$I$7:$I$86,节奏总纲!F43)</f>
        <v>2621.0732057225155</v>
      </c>
      <c r="Q46" s="1">
        <f>求节点(节奏总纲!AD$4:AD$83,$I$7:$I$86,节奏总纲!G43)</f>
        <v>2686.3833570485103</v>
      </c>
      <c r="R46" s="1">
        <f>求节点(节奏总纲!AE$4:AE$83,$I$7:$I$86,节奏总纲!H43)</f>
        <v>2756.8390277483554</v>
      </c>
      <c r="AJ46" s="2">
        <v>40</v>
      </c>
      <c r="AK46" s="2">
        <f>求节点(Z$7:Z$22,$AG$7:$AG$22,$AJ46)</f>
        <v>8.0672344674538252E-2</v>
      </c>
      <c r="AL46" s="2">
        <f>求节点(AA$7:AA$22,$AG$7:$AG$22,$AJ46)</f>
        <v>8.3298640519701858E-2</v>
      </c>
      <c r="AM46" s="2">
        <f>求节点(AB$7:AB$22,$AG$7:$AG$22,$AJ46)</f>
        <v>8.618917211296033E-2</v>
      </c>
      <c r="AN46" s="2">
        <f>求节点(AC$7:AC$22,$AG$7:$AG$22,$AJ46)</f>
        <v>8.9428815180547405E-2</v>
      </c>
      <c r="AO46" s="2">
        <f>求节点(AD$7:AD$22,$AG$7:$AG$22,$AJ46)</f>
        <v>9.301292756180643E-2</v>
      </c>
      <c r="AP46" s="2">
        <f>求节点(Z$7:Z$22,$AH$7:$AH$22,$AJ46)</f>
        <v>0.1</v>
      </c>
      <c r="AQ46" s="2">
        <f>求节点(AA$7:AA$22,$AH$7:$AH$22,$AJ46)</f>
        <v>0.1</v>
      </c>
      <c r="AR46" s="2">
        <f>求节点(AB$7:AB$22,$AH$7:$AH$22,$AJ46)</f>
        <v>0.1</v>
      </c>
      <c r="AS46" s="2">
        <f>求节点(AC$7:AC$22,$AH$7:$AH$22,$AJ46)</f>
        <v>0.1</v>
      </c>
      <c r="AT46" s="2">
        <f>求节点(AD$7:AD$22,$AH$7:$AH$22,$AJ46)</f>
        <v>0.1</v>
      </c>
    </row>
    <row r="47" spans="7:46" x14ac:dyDescent="0.15">
      <c r="G47" s="1">
        <v>41</v>
      </c>
      <c r="I47" s="29">
        <f t="shared" si="0"/>
        <v>4000</v>
      </c>
      <c r="J47" s="2">
        <v>100</v>
      </c>
      <c r="M47" s="1">
        <v>41</v>
      </c>
      <c r="N47" s="1">
        <f>求节点(节奏总纲!AA$4:AA$83,$I$7:$I$86,节奏总纲!D44)</f>
        <v>2556.0612527540407</v>
      </c>
      <c r="O47" s="1">
        <f>求节点(节奏总纲!AB$4:AB$83,$I$7:$I$86,节奏总纲!E44)</f>
        <v>2608.5909727083454</v>
      </c>
      <c r="P47" s="1">
        <f>求节点(节奏总纲!AC$4:AC$83,$I$7:$I$86,节奏总纲!F44)</f>
        <v>2666.0585260415355</v>
      </c>
      <c r="Q47" s="1">
        <f>求节点(节奏总纲!AD$4:AD$83,$I$7:$I$86,节奏总纲!G44)</f>
        <v>2731.4646355865857</v>
      </c>
      <c r="R47" s="1">
        <f>求节点(节奏总纲!AE$4:AE$83,$I$7:$I$86,节奏总纲!H44)</f>
        <v>2805.3470241147884</v>
      </c>
      <c r="AJ47" s="2">
        <v>41</v>
      </c>
      <c r="AK47" s="2">
        <f>求节点(Z$7:Z$22,$AG$7:$AG$22,$AJ47)</f>
        <v>8.2882128525840662E-2</v>
      </c>
      <c r="AL47" s="2">
        <f>求节点(AA$7:AA$22,$AG$7:$AG$22,$AJ47)</f>
        <v>8.5515185627796211E-2</v>
      </c>
      <c r="AM47" s="2">
        <f>求节点(AB$7:AB$22,$AG$7:$AG$22,$AJ47)</f>
        <v>8.8415341319733207E-2</v>
      </c>
      <c r="AN47" s="2">
        <f>求节点(AC$7:AC$22,$AG$7:$AG$22,$AJ47)</f>
        <v>9.1672896174496532E-2</v>
      </c>
      <c r="AO47" s="2">
        <f>求节点(AD$7:AD$22,$AG$7:$AG$22,$AJ47)</f>
        <v>9.5286013218520593E-2</v>
      </c>
      <c r="AP47" s="2">
        <f>求节点(Z$7:Z$22,$AH$7:$AH$22,$AJ47)</f>
        <v>0.1</v>
      </c>
      <c r="AQ47" s="2">
        <f>求节点(AA$7:AA$22,$AH$7:$AH$22,$AJ47)</f>
        <v>0.1</v>
      </c>
      <c r="AR47" s="2">
        <f>求节点(AB$7:AB$22,$AH$7:$AH$22,$AJ47)</f>
        <v>0.1</v>
      </c>
      <c r="AS47" s="2">
        <f>求节点(AC$7:AC$22,$AH$7:$AH$22,$AJ47)</f>
        <v>0.1</v>
      </c>
      <c r="AT47" s="2">
        <f>求节点(AD$7:AD$22,$AH$7:$AH$22,$AJ47)</f>
        <v>0.1</v>
      </c>
    </row>
    <row r="48" spans="7:46" x14ac:dyDescent="0.15">
      <c r="G48" s="1">
        <v>42</v>
      </c>
      <c r="I48" s="29">
        <f t="shared" si="0"/>
        <v>4100</v>
      </c>
      <c r="J48" s="2">
        <v>100</v>
      </c>
      <c r="M48" s="1">
        <v>42</v>
      </c>
      <c r="N48" s="1">
        <f>求节点(节奏总纲!AA$4:AA$83,$I$7:$I$86,节奏总纲!D45)</f>
        <v>2602.0882333389095</v>
      </c>
      <c r="O48" s="1">
        <f>求节点(节奏总纲!AB$4:AB$83,$I$7:$I$86,节奏总纲!E45)</f>
        <v>2653.4650375663032</v>
      </c>
      <c r="P48" s="1">
        <f>求节点(节奏总纲!AC$4:AC$83,$I$7:$I$86,节奏总纲!F45)</f>
        <v>2713.3393592464986</v>
      </c>
      <c r="Q48" s="1">
        <f>求节点(节奏总纲!AD$4:AD$83,$I$7:$I$86,节奏总纲!G45)</f>
        <v>2778.9161632421733</v>
      </c>
      <c r="R48" s="1">
        <f>求节点(节奏总纲!AE$4:AE$83,$I$7:$I$86,节奏总纲!H45)</f>
        <v>2850.7063914299051</v>
      </c>
      <c r="AJ48" s="2">
        <v>42</v>
      </c>
      <c r="AK48" s="2">
        <f>求节点(Z$7:Z$22,$AG$7:$AG$22,$AJ48)</f>
        <v>8.5091912377143059E-2</v>
      </c>
      <c r="AL48" s="2">
        <f>求节点(AA$7:AA$22,$AG$7:$AG$22,$AJ48)</f>
        <v>8.7731730735890565E-2</v>
      </c>
      <c r="AM48" s="2">
        <f>求节点(AB$7:AB$22,$AG$7:$AG$22,$AJ48)</f>
        <v>9.0641510526506097E-2</v>
      </c>
      <c r="AN48" s="2">
        <f>求节点(AC$7:AC$22,$AG$7:$AG$22,$AJ48)</f>
        <v>9.3916977168445673E-2</v>
      </c>
      <c r="AO48" s="2">
        <f>求节点(AD$7:AD$22,$AG$7:$AG$22,$AJ48)</f>
        <v>9.7559098875234784E-2</v>
      </c>
      <c r="AP48" s="2">
        <f>求节点(Z$7:Z$22,$AH$7:$AH$22,$AJ48)</f>
        <v>0.1</v>
      </c>
      <c r="AQ48" s="2">
        <f>求节点(AA$7:AA$22,$AH$7:$AH$22,$AJ48)</f>
        <v>0.1</v>
      </c>
      <c r="AR48" s="2">
        <f>求节点(AB$7:AB$22,$AH$7:$AH$22,$AJ48)</f>
        <v>0.1</v>
      </c>
      <c r="AS48" s="2">
        <f>求节点(AC$7:AC$22,$AH$7:$AH$22,$AJ48)</f>
        <v>0.1</v>
      </c>
      <c r="AT48" s="2">
        <f>求节点(AD$7:AD$22,$AH$7:$AH$22,$AJ48)</f>
        <v>0.1</v>
      </c>
    </row>
    <row r="49" spans="7:46" x14ac:dyDescent="0.15">
      <c r="G49" s="1">
        <v>43</v>
      </c>
      <c r="I49" s="29">
        <f t="shared" si="0"/>
        <v>4200</v>
      </c>
      <c r="J49" s="2">
        <v>100</v>
      </c>
      <c r="M49" s="1">
        <v>43</v>
      </c>
      <c r="N49" s="1">
        <f>求节点(节奏总纲!AA$4:AA$83,$I$7:$I$86,节奏总纲!D46)</f>
        <v>2644.4759493295178</v>
      </c>
      <c r="O49" s="1">
        <f>求节点(节奏总纲!AB$4:AB$83,$I$7:$I$86,节奏总纲!E46)</f>
        <v>2699.902631238097</v>
      </c>
      <c r="P49" s="1">
        <f>求节点(节奏总纲!AC$4:AC$83,$I$7:$I$86,节奏总纲!F46)</f>
        <v>2757.2743465906497</v>
      </c>
      <c r="Q49" s="1">
        <f>求节点(节奏总纲!AD$4:AD$83,$I$7:$I$86,节奏总纲!G46)</f>
        <v>2822.837196550206</v>
      </c>
      <c r="R49" s="1">
        <f>求节点(节奏总纲!AE$4:AE$83,$I$7:$I$86,节奏总纲!H46)</f>
        <v>2896.4225263024609</v>
      </c>
      <c r="AJ49" s="2">
        <v>43</v>
      </c>
      <c r="AK49" s="2">
        <f>求节点(Z$7:Z$22,$AG$7:$AG$22,$AJ49)</f>
        <v>8.7301696228445469E-2</v>
      </c>
      <c r="AL49" s="2">
        <f>求节点(AA$7:AA$22,$AG$7:$AG$22,$AJ49)</f>
        <v>8.9948275843984932E-2</v>
      </c>
      <c r="AM49" s="2">
        <f>求节点(AB$7:AB$22,$AG$7:$AG$22,$AJ49)</f>
        <v>9.2867679733278988E-2</v>
      </c>
      <c r="AN49" s="2">
        <f>求节点(AC$7:AC$22,$AG$7:$AG$22,$AJ49)</f>
        <v>9.61610581623948E-2</v>
      </c>
      <c r="AO49" s="2">
        <f>求节点(AD$7:AD$22,$AG$7:$AG$22,$AJ49)</f>
        <v>9.9832184531948948E-2</v>
      </c>
      <c r="AP49" s="2">
        <f>求节点(Z$7:Z$22,$AH$7:$AH$22,$AJ49)</f>
        <v>0.1</v>
      </c>
      <c r="AQ49" s="2">
        <f>求节点(AA$7:AA$22,$AH$7:$AH$22,$AJ49)</f>
        <v>0.1</v>
      </c>
      <c r="AR49" s="2">
        <f>求节点(AB$7:AB$22,$AH$7:$AH$22,$AJ49)</f>
        <v>0.1</v>
      </c>
      <c r="AS49" s="2">
        <f>求节点(AC$7:AC$22,$AH$7:$AH$22,$AJ49)</f>
        <v>0.1</v>
      </c>
      <c r="AT49" s="2">
        <f>求节点(AD$7:AD$22,$AH$7:$AH$22,$AJ49)</f>
        <v>0.1</v>
      </c>
    </row>
    <row r="50" spans="7:46" x14ac:dyDescent="0.15">
      <c r="G50" s="1">
        <v>44</v>
      </c>
      <c r="I50" s="29">
        <f t="shared" si="0"/>
        <v>4300</v>
      </c>
      <c r="J50" s="2">
        <v>100</v>
      </c>
      <c r="M50" s="1">
        <v>44</v>
      </c>
      <c r="N50" s="1">
        <f>求节点(节奏总纲!AA$4:AA$83,$I$7:$I$86,节奏总纲!D47)</f>
        <v>2689.9059784657766</v>
      </c>
      <c r="O50" s="1">
        <f>求节点(节奏总纲!AB$4:AB$83,$I$7:$I$86,节奏总纲!E47)</f>
        <v>2742.242948848067</v>
      </c>
      <c r="P50" s="1">
        <f>求节点(节奏总纲!AC$4:AC$83,$I$7:$I$86,节奏总纲!F47)</f>
        <v>2802.9679451959646</v>
      </c>
      <c r="Q50" s="1">
        <f>求节点(节奏总纲!AD$4:AD$83,$I$7:$I$86,节奏总纲!G47)</f>
        <v>2866.5539289707144</v>
      </c>
      <c r="R50" s="1">
        <f>求节点(节奏总纲!AE$4:AE$83,$I$7:$I$86,节奏总纲!H47)</f>
        <v>2938.3161594939061</v>
      </c>
      <c r="AJ50" s="2">
        <v>44</v>
      </c>
      <c r="AK50" s="2">
        <f>求节点(Z$7:Z$22,$AG$7:$AG$22,$AJ50)</f>
        <v>8.9511480079747879E-2</v>
      </c>
      <c r="AL50" s="2">
        <f>求节点(AA$7:AA$22,$AG$7:$AG$22,$AJ50)</f>
        <v>9.2164820952079285E-2</v>
      </c>
      <c r="AM50" s="2">
        <f>求节点(AB$7:AB$22,$AG$7:$AG$22,$AJ50)</f>
        <v>9.5093848940051878E-2</v>
      </c>
      <c r="AN50" s="2">
        <f>求节点(AC$7:AC$22,$AG$7:$AG$22,$AJ50)</f>
        <v>9.8405139156343926E-2</v>
      </c>
      <c r="AO50" s="2">
        <f>求节点(AD$7:AD$22,$AG$7:$AG$22,$AJ50)</f>
        <v>0.1</v>
      </c>
      <c r="AP50" s="2">
        <f>求节点(Z$7:Z$22,$AH$7:$AH$22,$AJ50)</f>
        <v>0.1</v>
      </c>
      <c r="AQ50" s="2">
        <f>求节点(AA$7:AA$22,$AH$7:$AH$22,$AJ50)</f>
        <v>0.1</v>
      </c>
      <c r="AR50" s="2">
        <f>求节点(AB$7:AB$22,$AH$7:$AH$22,$AJ50)</f>
        <v>0.1</v>
      </c>
      <c r="AS50" s="2">
        <f>求节点(AC$7:AC$22,$AH$7:$AH$22,$AJ50)</f>
        <v>0.1</v>
      </c>
      <c r="AT50" s="2">
        <f>求节点(AD$7:AD$22,$AH$7:$AH$22,$AJ50)</f>
        <v>0.10398095120580123</v>
      </c>
    </row>
    <row r="51" spans="7:46" x14ac:dyDescent="0.15">
      <c r="G51" s="1">
        <v>45</v>
      </c>
      <c r="I51" s="29">
        <f t="shared" si="0"/>
        <v>4400</v>
      </c>
      <c r="J51" s="2">
        <v>100</v>
      </c>
      <c r="M51" s="1">
        <v>45</v>
      </c>
      <c r="N51" s="1">
        <f>求节点(节奏总纲!AA$4:AA$83,$I$7:$I$86,节奏总纲!D48)</f>
        <v>2732.9224478524734</v>
      </c>
      <c r="O51" s="1">
        <f>求节点(节奏总纲!AB$4:AB$83,$I$7:$I$86,节奏总纲!E48)</f>
        <v>2787.680933825774</v>
      </c>
      <c r="P51" s="1">
        <f>求节点(节奏总纲!AC$4:AC$83,$I$7:$I$86,节奏总纲!F48)</f>
        <v>2845.1960522840582</v>
      </c>
      <c r="Q51" s="1">
        <f>求节点(节奏总纲!AD$4:AD$83,$I$7:$I$86,节奏总纲!G48)</f>
        <v>2911.6236887917407</v>
      </c>
      <c r="R51" s="1">
        <f>求节点(节奏总纲!AE$4:AE$83,$I$7:$I$86,节奏总纲!H48)</f>
        <v>2982.7767428124025</v>
      </c>
      <c r="AJ51" s="2">
        <v>45</v>
      </c>
      <c r="AK51" s="2">
        <f>求节点(Z$7:Z$22,$AG$7:$AG$22,$AJ51)</f>
        <v>9.172126393105029E-2</v>
      </c>
      <c r="AL51" s="2">
        <f>求节点(AA$7:AA$22,$AG$7:$AG$22,$AJ51)</f>
        <v>9.4381366060173638E-2</v>
      </c>
      <c r="AM51" s="2">
        <f>求节点(AB$7:AB$22,$AG$7:$AG$22,$AJ51)</f>
        <v>9.7320018146824755E-2</v>
      </c>
      <c r="AN51" s="2">
        <f>求节点(AC$7:AC$22,$AG$7:$AG$22,$AJ51)</f>
        <v>0.1</v>
      </c>
      <c r="AO51" s="2">
        <f>求节点(AD$7:AD$22,$AG$7:$AG$22,$AJ51)</f>
        <v>0.1</v>
      </c>
      <c r="AP51" s="2">
        <f>求节点(Z$7:Z$22,$AH$7:$AH$22,$AJ51)</f>
        <v>0.1</v>
      </c>
      <c r="AQ51" s="2">
        <f>求节点(AA$7:AA$22,$AH$7:$AH$22,$AJ51)</f>
        <v>0.1</v>
      </c>
      <c r="AR51" s="2">
        <f>求节点(AB$7:AB$22,$AH$7:$AH$22,$AJ51)</f>
        <v>0.1</v>
      </c>
      <c r="AS51" s="2">
        <f>求节点(AC$7:AC$22,$AH$7:$AH$22,$AJ51)</f>
        <v>0.10125041093417032</v>
      </c>
      <c r="AT51" s="2">
        <f>求节点(AD$7:AD$22,$AH$7:$AH$22,$AJ51)</f>
        <v>0.10827923231704045</v>
      </c>
    </row>
    <row r="52" spans="7:46" x14ac:dyDescent="0.15">
      <c r="G52" s="1">
        <v>46</v>
      </c>
      <c r="I52" s="29">
        <f t="shared" si="0"/>
        <v>4500</v>
      </c>
      <c r="J52" s="2">
        <v>100</v>
      </c>
      <c r="M52" s="1">
        <v>46</v>
      </c>
      <c r="N52" s="1">
        <f>求节点(节奏总纲!AA$4:AA$83,$I$7:$I$86,节奏总纲!D49)</f>
        <v>2777.435892693326</v>
      </c>
      <c r="O52" s="1">
        <f>求节点(节奏总纲!AB$4:AB$83,$I$7:$I$86,节奏总纲!E49)</f>
        <v>2830.7110785373725</v>
      </c>
      <c r="P52" s="1">
        <f>求节点(节奏总纲!AC$4:AC$83,$I$7:$I$86,节奏总纲!F49)</f>
        <v>2890.1500340512762</v>
      </c>
      <c r="Q52" s="1">
        <f>求节点(节奏总纲!AD$4:AD$83,$I$7:$I$86,节奏总纲!G49)</f>
        <v>2954.1959062513101</v>
      </c>
      <c r="R52" s="1">
        <f>求节点(节奏总纲!AE$4:AE$83,$I$7:$I$86,节奏总纲!H49)</f>
        <v>3024.1319778905254</v>
      </c>
      <c r="AJ52" s="2">
        <v>46</v>
      </c>
      <c r="AK52" s="2">
        <f>求节点(Z$7:Z$22,$AG$7:$AG$22,$AJ52)</f>
        <v>9.3931047782352686E-2</v>
      </c>
      <c r="AL52" s="2">
        <f>求节点(AA$7:AA$22,$AG$7:$AG$22,$AJ52)</f>
        <v>9.6597911168267991E-2</v>
      </c>
      <c r="AM52" s="2">
        <f>求节点(AB$7:AB$22,$AG$7:$AG$22,$AJ52)</f>
        <v>9.9546187353597645E-2</v>
      </c>
      <c r="AN52" s="2">
        <f>求节点(AC$7:AC$22,$AG$7:$AG$22,$AJ52)</f>
        <v>0.1</v>
      </c>
      <c r="AO52" s="2">
        <f>求节点(AD$7:AD$22,$AG$7:$AG$22,$AJ52)</f>
        <v>0.1</v>
      </c>
      <c r="AP52" s="2">
        <f>求节点(Z$7:Z$22,$AH$7:$AH$22,$AJ52)</f>
        <v>0.1</v>
      </c>
      <c r="AQ52" s="2">
        <f>求节点(AA$7:AA$22,$AH$7:$AH$22,$AJ52)</f>
        <v>0.1</v>
      </c>
      <c r="AR52" s="2">
        <f>求节点(AB$7:AB$22,$AH$7:$AH$22,$AJ52)</f>
        <v>0.1</v>
      </c>
      <c r="AS52" s="2">
        <f>求节点(AC$7:AC$22,$AH$7:$AH$22,$AJ52)</f>
        <v>0.10557255560378845</v>
      </c>
      <c r="AT52" s="2">
        <f>求节点(AD$7:AD$22,$AH$7:$AH$22,$AJ52)</f>
        <v>0.11257751342827968</v>
      </c>
    </row>
    <row r="53" spans="7:46" x14ac:dyDescent="0.15">
      <c r="G53" s="1">
        <v>47</v>
      </c>
      <c r="I53" s="29">
        <f t="shared" si="0"/>
        <v>4600</v>
      </c>
      <c r="J53" s="2">
        <v>100</v>
      </c>
      <c r="M53" s="1">
        <v>47</v>
      </c>
      <c r="N53" s="1">
        <f>求节点(节奏总纲!AA$4:AA$83,$I$7:$I$86,节奏总纲!D50)</f>
        <v>2821.4575269515649</v>
      </c>
      <c r="O53" s="1">
        <f>求节点(节奏总纲!AB$4:AB$83,$I$7:$I$86,节奏总纲!E50)</f>
        <v>2874.9456349782722</v>
      </c>
      <c r="P53" s="1">
        <f>求节点(节奏总纲!AC$4:AC$83,$I$7:$I$86,节奏总纲!F50)</f>
        <v>2932.8427037480733</v>
      </c>
      <c r="Q53" s="1">
        <f>求节点(节奏总纲!AD$4:AD$83,$I$7:$I$86,节奏总纲!G50)</f>
        <v>2999.6355742175874</v>
      </c>
      <c r="R53" s="1">
        <f>求节点(节奏总纲!AE$4:AE$83,$I$7:$I$86,节奏总纲!H50)</f>
        <v>3065.7589077576049</v>
      </c>
      <c r="AJ53" s="2">
        <v>47</v>
      </c>
      <c r="AK53" s="2">
        <f>求节点(Z$7:Z$22,$AG$7:$AG$22,$AJ53)</f>
        <v>9.6140831633655097E-2</v>
      </c>
      <c r="AL53" s="2">
        <f>求节点(AA$7:AA$22,$AG$7:$AG$22,$AJ53)</f>
        <v>9.8814456276362345E-2</v>
      </c>
      <c r="AM53" s="2">
        <f>求节点(AB$7:AB$22,$AG$7:$AG$22,$AJ53)</f>
        <v>0.1</v>
      </c>
      <c r="AN53" s="2">
        <f>求节点(AC$7:AC$22,$AG$7:$AG$22,$AJ53)</f>
        <v>0.1</v>
      </c>
      <c r="AO53" s="2">
        <f>求节点(AD$7:AD$22,$AG$7:$AG$22,$AJ53)</f>
        <v>0.1</v>
      </c>
      <c r="AP53" s="2">
        <f>求节点(Z$7:Z$22,$AH$7:$AH$22,$AJ53)</f>
        <v>0.1</v>
      </c>
      <c r="AQ53" s="2">
        <f>求节点(AA$7:AA$22,$AH$7:$AH$22,$AJ53)</f>
        <v>0.1</v>
      </c>
      <c r="AR53" s="2">
        <f>求节点(AB$7:AB$22,$AH$7:$AH$22,$AJ53)</f>
        <v>0.1034666410083854</v>
      </c>
      <c r="AS53" s="2">
        <f>求节点(AC$7:AC$22,$AH$7:$AH$22,$AJ53)</f>
        <v>0.10989470027340656</v>
      </c>
      <c r="AT53" s="2">
        <f>求节点(AD$7:AD$22,$AH$7:$AH$22,$AJ53)</f>
        <v>0.11687579453951891</v>
      </c>
    </row>
    <row r="54" spans="7:46" x14ac:dyDescent="0.15">
      <c r="G54" s="1">
        <v>48</v>
      </c>
      <c r="I54" s="29">
        <f t="shared" si="0"/>
        <v>4700</v>
      </c>
      <c r="J54" s="2">
        <v>100</v>
      </c>
      <c r="M54" s="1">
        <v>48</v>
      </c>
      <c r="N54" s="1">
        <f>求节点(节奏总纲!AA$4:AA$83,$I$7:$I$86,节奏总纲!D51)</f>
        <v>2865.0928982110609</v>
      </c>
      <c r="O54" s="1">
        <f>求节点(节奏总纲!AB$4:AB$83,$I$7:$I$86,节奏总纲!E51)</f>
        <v>2918.6017902912304</v>
      </c>
      <c r="P54" s="1">
        <f>求节点(节奏总纲!AC$4:AC$83,$I$7:$I$86,节奏总纲!F51)</f>
        <v>2977.1956904722533</v>
      </c>
      <c r="Q54" s="1">
        <f>求节点(节奏总纲!AD$4:AD$83,$I$7:$I$86,节奏总纲!G51)</f>
        <v>3039.5003378607553</v>
      </c>
      <c r="R54" s="1">
        <f>求节点(节奏总纲!AE$4:AE$83,$I$7:$I$86,节奏总纲!H51)</f>
        <v>3108.4842711724436</v>
      </c>
      <c r="AJ54" s="2">
        <v>48</v>
      </c>
      <c r="AK54" s="2">
        <f>求节点(Z$7:Z$22,$AG$7:$AG$22,$AJ54)</f>
        <v>9.8350615484957507E-2</v>
      </c>
      <c r="AL54" s="2">
        <f>求节点(AA$7:AA$22,$AG$7:$AG$22,$AJ54)</f>
        <v>0.1</v>
      </c>
      <c r="AM54" s="2">
        <f>求节点(AB$7:AB$22,$AG$7:$AG$22,$AJ54)</f>
        <v>0.1</v>
      </c>
      <c r="AN54" s="2">
        <f>求节点(AC$7:AC$22,$AG$7:$AG$22,$AJ54)</f>
        <v>0.1</v>
      </c>
      <c r="AO54" s="2">
        <f>求节点(AD$7:AD$22,$AG$7:$AG$22,$AJ54)</f>
        <v>0.1</v>
      </c>
      <c r="AP54" s="2">
        <f>求节点(Z$7:Z$22,$AH$7:$AH$22,$AJ54)</f>
        <v>0.1</v>
      </c>
      <c r="AQ54" s="2">
        <f>求节点(AA$7:AA$22,$AH$7:$AH$22,$AJ54)</f>
        <v>0.10203565292070846</v>
      </c>
      <c r="AR54" s="2">
        <f>求节点(AB$7:AB$22,$AH$7:$AH$22,$AJ54)</f>
        <v>0.10782091691220821</v>
      </c>
      <c r="AS54" s="2">
        <f>求节点(AC$7:AC$22,$AH$7:$AH$22,$AJ54)</f>
        <v>0.11421684494302467</v>
      </c>
      <c r="AT54" s="2">
        <f>求节点(AD$7:AD$22,$AH$7:$AH$22,$AJ54)</f>
        <v>0.12117407565075813</v>
      </c>
    </row>
    <row r="55" spans="7:46" x14ac:dyDescent="0.15">
      <c r="G55" s="1">
        <v>49</v>
      </c>
      <c r="I55" s="29">
        <f t="shared" si="0"/>
        <v>4800</v>
      </c>
      <c r="J55" s="2">
        <v>100</v>
      </c>
      <c r="M55" s="1">
        <v>49</v>
      </c>
      <c r="N55" s="1">
        <f>求节点(节奏总纲!AA$4:AA$83,$I$7:$I$86,节奏总纲!D52)</f>
        <v>2910.1255625879667</v>
      </c>
      <c r="O55" s="1">
        <f>求节点(节奏总纲!AB$4:AB$83,$I$7:$I$86,节奏总纲!E52)</f>
        <v>2962.0606377192667</v>
      </c>
      <c r="P55" s="1">
        <f>求节点(节奏总纲!AC$4:AC$83,$I$7:$I$86,节奏总纲!F52)</f>
        <v>3020.0336585588079</v>
      </c>
      <c r="Q55" s="1">
        <f>求节点(节奏总纲!AD$4:AD$83,$I$7:$I$86,节奏总纲!G52)</f>
        <v>3082.0892668144525</v>
      </c>
      <c r="R55" s="1">
        <f>求节点(节奏总纲!AE$4:AE$83,$I$7:$I$86,节奏总纲!H52)</f>
        <v>3151.2459036550872</v>
      </c>
      <c r="AJ55" s="2">
        <v>49</v>
      </c>
      <c r="AK55" s="2">
        <f>求节点(Z$7:Z$22,$AG$7:$AG$22,$AJ55)</f>
        <v>0.1</v>
      </c>
      <c r="AL55" s="2">
        <f>求节点(AA$7:AA$22,$AG$7:$AG$22,$AJ55)</f>
        <v>0.1</v>
      </c>
      <c r="AM55" s="2">
        <f>求节点(AB$7:AB$22,$AG$7:$AG$22,$AJ55)</f>
        <v>0.1</v>
      </c>
      <c r="AN55" s="2">
        <f>求节点(AC$7:AC$22,$AG$7:$AG$22,$AJ55)</f>
        <v>0.1</v>
      </c>
      <c r="AO55" s="2">
        <f>求节点(AD$7:AD$22,$AG$7:$AG$22,$AJ55)</f>
        <v>0.1</v>
      </c>
      <c r="AP55" s="2">
        <f>求节点(Z$7:Z$22,$AH$7:$AH$22,$AJ55)</f>
        <v>0.10111595296378315</v>
      </c>
      <c r="AQ55" s="2">
        <f>求节点(AA$7:AA$22,$AH$7:$AH$22,$AJ55)</f>
        <v>0.10641209372010858</v>
      </c>
      <c r="AR55" s="2">
        <f>求节点(AB$7:AB$22,$AH$7:$AH$22,$AJ55)</f>
        <v>0.11217519281603103</v>
      </c>
      <c r="AS55" s="2">
        <f>求节点(AC$7:AC$22,$AH$7:$AH$22,$AJ55)</f>
        <v>0.11853898961264278</v>
      </c>
      <c r="AT55" s="2">
        <f>求节点(AD$7:AD$22,$AH$7:$AH$22,$AJ55)</f>
        <v>0.12547235676199736</v>
      </c>
    </row>
    <row r="56" spans="7:46" x14ac:dyDescent="0.15">
      <c r="G56" s="1">
        <v>50</v>
      </c>
      <c r="I56" s="29">
        <f t="shared" ref="I56:I86" si="1">I55+J56</f>
        <v>4900</v>
      </c>
      <c r="J56" s="2">
        <v>100</v>
      </c>
      <c r="M56" s="1">
        <v>50</v>
      </c>
      <c r="N56" s="1">
        <f>求节点(节奏总纲!AA$4:AA$83,$I$7:$I$86,节奏总纲!D53)</f>
        <v>2952.9187213831888</v>
      </c>
      <c r="O56" s="1">
        <f>求节点(节奏总纲!AB$4:AB$83,$I$7:$I$86,节奏总纲!E53)</f>
        <v>3007.439649010124</v>
      </c>
      <c r="P56" s="1">
        <f>求节点(节奏总纲!AC$4:AC$83,$I$7:$I$86,节奏总纲!F53)</f>
        <v>3062.2732396398733</v>
      </c>
      <c r="Q56" s="1">
        <f>求节点(节奏总纲!AD$4:AD$83,$I$7:$I$86,节奏总纲!G53)</f>
        <v>3125.440079223205</v>
      </c>
      <c r="R56" s="1">
        <f>求节点(节奏总纲!AE$4:AE$83,$I$7:$I$86,节奏总纲!H53)</f>
        <v>3197.9479362275729</v>
      </c>
      <c r="AJ56" s="2">
        <v>50</v>
      </c>
      <c r="AK56" s="2">
        <f>求节点(Z$7:Z$22,$AG$7:$AG$22,$AJ56)</f>
        <v>0.1</v>
      </c>
      <c r="AL56" s="2">
        <f>求节点(AA$7:AA$22,$AG$7:$AG$22,$AJ56)</f>
        <v>0.1</v>
      </c>
      <c r="AM56" s="2">
        <f>求节点(AB$7:AB$22,$AG$7:$AG$22,$AJ56)</f>
        <v>0.1</v>
      </c>
      <c r="AN56" s="2">
        <f>求节点(AC$7:AC$22,$AG$7:$AG$22,$AJ56)</f>
        <v>0.1</v>
      </c>
      <c r="AO56" s="2">
        <f>求节点(AD$7:AD$22,$AG$7:$AG$22,$AJ56)</f>
        <v>0.1</v>
      </c>
      <c r="AP56" s="2">
        <f>求节点(Z$7:Z$22,$AH$7:$AH$22,$AJ56)</f>
        <v>0.10551641291906999</v>
      </c>
      <c r="AQ56" s="2">
        <f>求节点(AA$7:AA$22,$AH$7:$AH$22,$AJ56)</f>
        <v>0.11078853451950871</v>
      </c>
      <c r="AR56" s="2">
        <f>求节点(AB$7:AB$22,$AH$7:$AH$22,$AJ56)</f>
        <v>0.11652946871985383</v>
      </c>
      <c r="AS56" s="2">
        <f>求节点(AC$7:AC$22,$AH$7:$AH$22,$AJ56)</f>
        <v>0.12286113428226091</v>
      </c>
      <c r="AT56" s="2">
        <f>求节点(AD$7:AD$22,$AH$7:$AH$22,$AJ56)</f>
        <v>0.12977063787323659</v>
      </c>
    </row>
    <row r="57" spans="7:46" x14ac:dyDescent="0.15">
      <c r="G57" s="1">
        <v>51</v>
      </c>
      <c r="I57" s="29">
        <f t="shared" si="1"/>
        <v>5000</v>
      </c>
      <c r="J57" s="2">
        <v>100</v>
      </c>
      <c r="M57" s="1">
        <v>51</v>
      </c>
      <c r="N57" s="1">
        <f>求节点(节奏总纲!AA$4:AA$83,$I$7:$I$86,节奏总纲!D54)</f>
        <v>2998.7832933580094</v>
      </c>
      <c r="O57" s="1">
        <f>求节点(节奏总纲!AB$4:AB$83,$I$7:$I$86,节奏总纲!E54)</f>
        <v>3047.8003617690752</v>
      </c>
      <c r="P57" s="1">
        <f>求节点(节奏总纲!AC$4:AC$83,$I$7:$I$86,节奏总纲!F54)</f>
        <v>3106.1058431778374</v>
      </c>
      <c r="Q57" s="1">
        <f>求节点(节奏总纲!AD$4:AD$83,$I$7:$I$86,节奏总纲!G54)</f>
        <v>3169.1861136941852</v>
      </c>
      <c r="R57" s="1">
        <f>求节点(节奏总纲!AE$4:AE$83,$I$7:$I$86,节奏总纲!H54)</f>
        <v>3239.1926598102818</v>
      </c>
      <c r="AJ57" s="2">
        <v>51</v>
      </c>
      <c r="AK57" s="2">
        <f>求节点(Z$7:Z$22,$AG$7:$AG$22,$AJ57)</f>
        <v>0.1</v>
      </c>
      <c r="AL57" s="2">
        <f>求节点(AA$7:AA$22,$AG$7:$AG$22,$AJ57)</f>
        <v>0.1</v>
      </c>
      <c r="AM57" s="2">
        <f>求节点(AB$7:AB$22,$AG$7:$AG$22,$AJ57)</f>
        <v>0.1</v>
      </c>
      <c r="AN57" s="2">
        <f>求节点(AC$7:AC$22,$AG$7:$AG$22,$AJ57)</f>
        <v>0.1</v>
      </c>
      <c r="AO57" s="2">
        <f>求节点(AD$7:AD$22,$AG$7:$AG$22,$AJ57)</f>
        <v>0.1</v>
      </c>
      <c r="AP57" s="2">
        <f>求节点(Z$7:Z$22,$AH$7:$AH$22,$AJ57)</f>
        <v>0.10991687287435684</v>
      </c>
      <c r="AQ57" s="2">
        <f>求节点(AA$7:AA$22,$AH$7:$AH$22,$AJ57)</f>
        <v>0.11516497531890883</v>
      </c>
      <c r="AR57" s="2">
        <f>求节点(AB$7:AB$22,$AH$7:$AH$22,$AJ57)</f>
        <v>0.12088374462367664</v>
      </c>
      <c r="AS57" s="2">
        <f>求节点(AC$7:AC$22,$AH$7:$AH$22,$AJ57)</f>
        <v>0.12718327895187903</v>
      </c>
      <c r="AT57" s="2">
        <f>求节点(AD$7:AD$22,$AH$7:$AH$22,$AJ57)</f>
        <v>0.13406891898447582</v>
      </c>
    </row>
    <row r="58" spans="7:46" x14ac:dyDescent="0.15">
      <c r="G58" s="1">
        <v>52</v>
      </c>
      <c r="I58" s="29">
        <f t="shared" si="1"/>
        <v>5100</v>
      </c>
      <c r="J58" s="2">
        <v>100</v>
      </c>
      <c r="M58" s="1">
        <v>52</v>
      </c>
      <c r="N58" s="1">
        <f>求节点(节奏总纲!AA$4:AA$83,$I$7:$I$86,节奏总纲!D55)</f>
        <v>3040.9452382022582</v>
      </c>
      <c r="O58" s="1">
        <f>求节点(节奏总纲!AB$4:AB$83,$I$7:$I$86,节奏总纲!E55)</f>
        <v>3093.7003907261928</v>
      </c>
      <c r="P58" s="1">
        <f>求节点(节奏总纲!AC$4:AC$83,$I$7:$I$86,节奏总纲!F55)</f>
        <v>3150.3757225034651</v>
      </c>
      <c r="Q58" s="1">
        <f>求节点(节奏总纲!AD$4:AD$83,$I$7:$I$86,节奏总纲!G55)</f>
        <v>3215.4875618998367</v>
      </c>
      <c r="R58" s="1">
        <f>求节点(节奏总纲!AE$4:AE$83,$I$7:$I$86,节奏总纲!H55)</f>
        <v>3284.3039941845373</v>
      </c>
      <c r="AJ58" s="2">
        <v>52</v>
      </c>
      <c r="AK58" s="2">
        <f>求节点(Z$7:Z$22,$AG$7:$AG$22,$AJ58)</f>
        <v>0.1</v>
      </c>
      <c r="AL58" s="2">
        <f>求节点(AA$7:AA$22,$AG$7:$AG$22,$AJ58)</f>
        <v>0.1</v>
      </c>
      <c r="AM58" s="2">
        <f>求节点(AB$7:AB$22,$AG$7:$AG$22,$AJ58)</f>
        <v>0.1</v>
      </c>
      <c r="AN58" s="2">
        <f>求节点(AC$7:AC$22,$AG$7:$AG$22,$AJ58)</f>
        <v>0.1</v>
      </c>
      <c r="AO58" s="2">
        <f>求节点(AD$7:AD$22,$AG$7:$AG$22,$AJ58)</f>
        <v>0.1</v>
      </c>
      <c r="AP58" s="2">
        <f>求节点(Z$7:Z$22,$AH$7:$AH$22,$AJ58)</f>
        <v>0.11431733282964368</v>
      </c>
      <c r="AQ58" s="2">
        <f>求节点(AA$7:AA$22,$AH$7:$AH$22,$AJ58)</f>
        <v>0.11954141611830896</v>
      </c>
      <c r="AR58" s="2">
        <f>求节点(AB$7:AB$22,$AH$7:$AH$22,$AJ58)</f>
        <v>0.12523802052749944</v>
      </c>
      <c r="AS58" s="2">
        <f>求节点(AC$7:AC$22,$AH$7:$AH$22,$AJ58)</f>
        <v>0.13150542362149714</v>
      </c>
      <c r="AT58" s="2">
        <f>求节点(AD$7:AD$22,$AH$7:$AH$22,$AJ58)</f>
        <v>0.13836720009571507</v>
      </c>
    </row>
    <row r="59" spans="7:46" x14ac:dyDescent="0.15">
      <c r="G59" s="1">
        <v>53</v>
      </c>
      <c r="I59" s="29">
        <f t="shared" si="1"/>
        <v>5200</v>
      </c>
      <c r="J59" s="2">
        <v>100</v>
      </c>
      <c r="M59" s="1">
        <v>53</v>
      </c>
      <c r="N59" s="1">
        <f>求节点(节奏总纲!AA$4:AA$83,$I$7:$I$86,节奏总纲!D56)</f>
        <v>3085.9430310817384</v>
      </c>
      <c r="O59" s="1">
        <f>求节点(节奏总纲!AB$4:AB$83,$I$7:$I$86,节奏总纲!E56)</f>
        <v>3137.3698557428161</v>
      </c>
      <c r="P59" s="1">
        <f>求节点(节奏总纲!AC$4:AC$83,$I$7:$I$86,节奏总纲!F56)</f>
        <v>3198.3145201793022</v>
      </c>
      <c r="Q59" s="1">
        <f>求节点(节奏总纲!AD$4:AD$83,$I$7:$I$86,节奏总纲!G56)</f>
        <v>3258.7424938353615</v>
      </c>
      <c r="R59" s="1">
        <f>求节点(节奏总纲!AE$4:AE$83,$I$7:$I$86,节奏总纲!H56)</f>
        <v>3327.4966559784384</v>
      </c>
      <c r="AJ59" s="2">
        <v>53</v>
      </c>
      <c r="AK59" s="2">
        <f>求节点(Z$7:Z$22,$AG$7:$AG$22,$AJ59)</f>
        <v>0.1</v>
      </c>
      <c r="AL59" s="2">
        <f>求节点(AA$7:AA$22,$AG$7:$AG$22,$AJ59)</f>
        <v>0.1</v>
      </c>
      <c r="AM59" s="2">
        <f>求节点(AB$7:AB$22,$AG$7:$AG$22,$AJ59)</f>
        <v>0.1</v>
      </c>
      <c r="AN59" s="2">
        <f>求节点(AC$7:AC$22,$AG$7:$AG$22,$AJ59)</f>
        <v>0.1</v>
      </c>
      <c r="AO59" s="2">
        <f>求节点(AD$7:AD$22,$AG$7:$AG$22,$AJ59)</f>
        <v>0.1</v>
      </c>
      <c r="AP59" s="2">
        <f>求节点(Z$7:Z$22,$AH$7:$AH$22,$AJ59)</f>
        <v>0.11871779278493053</v>
      </c>
      <c r="AQ59" s="2">
        <f>求节点(AA$7:AA$22,$AH$7:$AH$22,$AJ59)</f>
        <v>0.12391785691770908</v>
      </c>
      <c r="AR59" s="2">
        <f>求节点(AB$7:AB$22,$AH$7:$AH$22,$AJ59)</f>
        <v>0.12959229643132225</v>
      </c>
      <c r="AS59" s="2">
        <f>求节点(AC$7:AC$22,$AH$7:$AH$22,$AJ59)</f>
        <v>0.13582756829111525</v>
      </c>
      <c r="AT59" s="2">
        <f>求节点(AD$7:AD$22,$AH$7:$AH$22,$AJ59)</f>
        <v>0.14266548120695427</v>
      </c>
    </row>
    <row r="60" spans="7:46" x14ac:dyDescent="0.15">
      <c r="G60" s="1">
        <v>54</v>
      </c>
      <c r="I60" s="29">
        <f t="shared" si="1"/>
        <v>5300</v>
      </c>
      <c r="J60" s="2">
        <v>100</v>
      </c>
      <c r="M60" s="1">
        <v>54</v>
      </c>
      <c r="N60" s="1">
        <f>求节点(节奏总纲!AA$4:AA$83,$I$7:$I$86,节奏总纲!D57)</f>
        <v>3129.1963103880526</v>
      </c>
      <c r="O60" s="1">
        <f>求节点(节奏总纲!AB$4:AB$83,$I$7:$I$86,节奏总纲!E57)</f>
        <v>3183.2647261636957</v>
      </c>
      <c r="P60" s="1">
        <f>求节点(节奏总纲!AC$4:AC$83,$I$7:$I$86,节奏总纲!F57)</f>
        <v>3239.5273053426449</v>
      </c>
      <c r="Q60" s="1">
        <f>求节点(节奏总纲!AD$4:AD$83,$I$7:$I$86,节奏总纲!G57)</f>
        <v>3303.1395739895665</v>
      </c>
      <c r="R60" s="1">
        <f>求节点(节奏总纲!AE$4:AE$83,$I$7:$I$86,节奏总纲!H57)</f>
        <v>3368.670245859787</v>
      </c>
      <c r="AJ60" s="2">
        <v>54</v>
      </c>
      <c r="AK60" s="2">
        <f>求节点(Z$7:Z$22,$AG$7:$AG$22,$AJ60)</f>
        <v>0.1</v>
      </c>
      <c r="AL60" s="2">
        <f>求节点(AA$7:AA$22,$AG$7:$AG$22,$AJ60)</f>
        <v>0.1</v>
      </c>
      <c r="AM60" s="2">
        <f>求节点(AB$7:AB$22,$AG$7:$AG$22,$AJ60)</f>
        <v>0.1</v>
      </c>
      <c r="AN60" s="2">
        <f>求节点(AC$7:AC$22,$AG$7:$AG$22,$AJ60)</f>
        <v>0.1</v>
      </c>
      <c r="AO60" s="2">
        <f>求节点(AD$7:AD$22,$AG$7:$AG$22,$AJ60)</f>
        <v>0.1</v>
      </c>
      <c r="AP60" s="2">
        <f>求节点(Z$7:Z$22,$AH$7:$AH$22,$AJ60)</f>
        <v>0.12311825274021737</v>
      </c>
      <c r="AQ60" s="2">
        <f>求节点(AA$7:AA$22,$AH$7:$AH$22,$AJ60)</f>
        <v>0.12829429771710921</v>
      </c>
      <c r="AR60" s="2">
        <f>求节点(AB$7:AB$22,$AH$7:$AH$22,$AJ60)</f>
        <v>0.13394657233514506</v>
      </c>
      <c r="AS60" s="2">
        <f>求节点(AC$7:AC$22,$AH$7:$AH$22,$AJ60)</f>
        <v>0.14014971296073336</v>
      </c>
      <c r="AT60" s="2">
        <f>求节点(AD$7:AD$22,$AH$7:$AH$22,$AJ60)</f>
        <v>0.14696376231819352</v>
      </c>
    </row>
    <row r="61" spans="7:46" x14ac:dyDescent="0.15">
      <c r="G61" s="1">
        <v>55</v>
      </c>
      <c r="I61" s="29">
        <f t="shared" si="1"/>
        <v>5400</v>
      </c>
      <c r="J61" s="2">
        <v>100</v>
      </c>
      <c r="M61" s="1">
        <v>55</v>
      </c>
      <c r="N61" s="1">
        <f>求节点(节奏总纲!AA$4:AA$83,$I$7:$I$86,节奏总纲!D58)</f>
        <v>3173.3609014843146</v>
      </c>
      <c r="O61" s="1">
        <f>求节点(节奏总纲!AB$4:AB$83,$I$7:$I$86,节奏总纲!E58)</f>
        <v>3225.9468274083206</v>
      </c>
      <c r="P61" s="1">
        <f>求节点(节奏总纲!AC$4:AC$83,$I$7:$I$86,节奏总纲!F58)</f>
        <v>3282.8861415776682</v>
      </c>
      <c r="Q61" s="1">
        <f>求节点(节奏总纲!AD$4:AD$83,$I$7:$I$86,节奏总纲!G58)</f>
        <v>3343.6170958710932</v>
      </c>
      <c r="R61" s="1">
        <f>求节点(节奏总纲!AE$4:AE$83,$I$7:$I$86,节奏总纲!H58)</f>
        <v>3411.932382409314</v>
      </c>
      <c r="AJ61" s="2">
        <v>55</v>
      </c>
      <c r="AK61" s="2">
        <f>求节点(Z$7:Z$22,$AG$7:$AG$22,$AJ61)</f>
        <v>0.1</v>
      </c>
      <c r="AL61" s="2">
        <f>求节点(AA$7:AA$22,$AG$7:$AG$22,$AJ61)</f>
        <v>0.1</v>
      </c>
      <c r="AM61" s="2">
        <f>求节点(AB$7:AB$22,$AG$7:$AG$22,$AJ61)</f>
        <v>0.1</v>
      </c>
      <c r="AN61" s="2">
        <f>求节点(AC$7:AC$22,$AG$7:$AG$22,$AJ61)</f>
        <v>0.1</v>
      </c>
      <c r="AO61" s="2">
        <f>求节点(AD$7:AD$22,$AG$7:$AG$22,$AJ61)</f>
        <v>0.1</v>
      </c>
      <c r="AP61" s="2">
        <f>求节点(Z$7:Z$22,$AH$7:$AH$22,$AJ61)</f>
        <v>0.12751871269550422</v>
      </c>
      <c r="AQ61" s="2">
        <f>求节点(AA$7:AA$22,$AH$7:$AH$22,$AJ61)</f>
        <v>0.13267073851650935</v>
      </c>
      <c r="AR61" s="2">
        <f>求节点(AB$7:AB$22,$AH$7:$AH$22,$AJ61)</f>
        <v>0.13830084823896788</v>
      </c>
      <c r="AS61" s="2">
        <f>求节点(AC$7:AC$22,$AH$7:$AH$22,$AJ61)</f>
        <v>0.14447185763035147</v>
      </c>
      <c r="AT61" s="2">
        <f>求节点(AD$7:AD$22,$AH$7:$AH$22,$AJ61)</f>
        <v>0.15137021296750008</v>
      </c>
    </row>
    <row r="62" spans="7:46" x14ac:dyDescent="0.15">
      <c r="G62" s="1">
        <v>56</v>
      </c>
      <c r="I62" s="29">
        <f t="shared" si="1"/>
        <v>5500</v>
      </c>
      <c r="J62" s="2">
        <v>100</v>
      </c>
      <c r="M62" s="1">
        <v>56</v>
      </c>
      <c r="N62" s="1">
        <f>求节点(节奏总纲!AA$4:AA$83,$I$7:$I$86,节奏总纲!D59)</f>
        <v>3217.689290730219</v>
      </c>
      <c r="O62" s="1">
        <f>求节点(节奏总纲!AB$4:AB$83,$I$7:$I$86,节奏总纲!E59)</f>
        <v>3268.6500470373412</v>
      </c>
      <c r="P62" s="1">
        <f>求节点(节奏总纲!AC$4:AC$83,$I$7:$I$86,节奏总纲!F59)</f>
        <v>3325.242680354555</v>
      </c>
      <c r="Q62" s="1">
        <f>求节点(节奏总纲!AD$4:AD$83,$I$7:$I$86,节奏总纲!G59)</f>
        <v>3386.9671993596457</v>
      </c>
      <c r="R62" s="1">
        <f>求节点(节奏总纲!AE$4:AE$83,$I$7:$I$86,节奏总纲!H59)</f>
        <v>3455.5098518625487</v>
      </c>
      <c r="AJ62" s="2">
        <v>56</v>
      </c>
      <c r="AK62" s="2">
        <f>求节点(Z$7:Z$22,$AG$7:$AG$22,$AJ62)</f>
        <v>0.1</v>
      </c>
      <c r="AL62" s="2">
        <f>求节点(AA$7:AA$22,$AG$7:$AG$22,$AJ62)</f>
        <v>0.1</v>
      </c>
      <c r="AM62" s="2">
        <f>求节点(AB$7:AB$22,$AG$7:$AG$22,$AJ62)</f>
        <v>0.1</v>
      </c>
      <c r="AN62" s="2">
        <f>求节点(AC$7:AC$22,$AG$7:$AG$22,$AJ62)</f>
        <v>0.1</v>
      </c>
      <c r="AO62" s="2">
        <f>求节点(AD$7:AD$22,$AG$7:$AG$22,$AJ62)</f>
        <v>0.1</v>
      </c>
      <c r="AP62" s="2">
        <f>求节点(Z$7:Z$22,$AH$7:$AH$22,$AJ62)</f>
        <v>0.13191917265079106</v>
      </c>
      <c r="AQ62" s="2">
        <f>求节点(AA$7:AA$22,$AH$7:$AH$22,$AJ62)</f>
        <v>0.13704717931590946</v>
      </c>
      <c r="AR62" s="2">
        <f>求节点(AB$7:AB$22,$AH$7:$AH$22,$AJ62)</f>
        <v>0.14265512414279069</v>
      </c>
      <c r="AS62" s="2">
        <f>求节点(AC$7:AC$22,$AH$7:$AH$22,$AJ62)</f>
        <v>0.14879400229996959</v>
      </c>
      <c r="AT62" s="2">
        <f>求节点(AD$7:AD$22,$AH$7:$AH$22,$AJ62)</f>
        <v>0.1560368990570809</v>
      </c>
    </row>
    <row r="63" spans="7:46" x14ac:dyDescent="0.15">
      <c r="G63" s="1">
        <v>57</v>
      </c>
      <c r="I63" s="29">
        <f t="shared" si="1"/>
        <v>5600</v>
      </c>
      <c r="J63" s="2">
        <v>100</v>
      </c>
      <c r="M63" s="1">
        <v>57</v>
      </c>
      <c r="N63" s="1">
        <f>求节点(节奏总纲!AA$4:AA$83,$I$7:$I$86,节奏总纲!D60)</f>
        <v>3261.052169328852</v>
      </c>
      <c r="O63" s="1">
        <f>求节点(节奏总纲!AB$4:AB$83,$I$7:$I$86,节奏总纲!E60)</f>
        <v>3313.6006917064578</v>
      </c>
      <c r="P63" s="1">
        <f>求节点(节奏总纲!AC$4:AC$83,$I$7:$I$86,节奏总纲!F60)</f>
        <v>3368.3321882159184</v>
      </c>
      <c r="Q63" s="1">
        <f>求节点(节奏总纲!AD$4:AD$83,$I$7:$I$86,节奏总纲!G60)</f>
        <v>3430.8560867691785</v>
      </c>
      <c r="R63" s="1">
        <f>求节点(节奏总纲!AE$4:AE$83,$I$7:$I$86,节奏总纲!H60)</f>
        <v>3502.803837865376</v>
      </c>
      <c r="AJ63" s="2">
        <v>57</v>
      </c>
      <c r="AK63" s="2">
        <f>求节点(Z$7:Z$22,$AG$7:$AG$22,$AJ63)</f>
        <v>0.1</v>
      </c>
      <c r="AL63" s="2">
        <f>求节点(AA$7:AA$22,$AG$7:$AG$22,$AJ63)</f>
        <v>0.1</v>
      </c>
      <c r="AM63" s="2">
        <f>求节点(AB$7:AB$22,$AG$7:$AG$22,$AJ63)</f>
        <v>0.1</v>
      </c>
      <c r="AN63" s="2">
        <f>求节点(AC$7:AC$22,$AG$7:$AG$22,$AJ63)</f>
        <v>0.1</v>
      </c>
      <c r="AO63" s="2">
        <f>求节点(AD$7:AD$22,$AG$7:$AG$22,$AJ63)</f>
        <v>0.1</v>
      </c>
      <c r="AP63" s="2">
        <f>求节点(Z$7:Z$22,$AH$7:$AH$22,$AJ63)</f>
        <v>0.13631963260607791</v>
      </c>
      <c r="AQ63" s="2">
        <f>求节点(AA$7:AA$22,$AH$7:$AH$22,$AJ63)</f>
        <v>0.1414236201153096</v>
      </c>
      <c r="AR63" s="2">
        <f>求节点(AB$7:AB$22,$AH$7:$AH$22,$AJ63)</f>
        <v>0.1470094000466135</v>
      </c>
      <c r="AS63" s="2">
        <f>求节点(AC$7:AC$22,$AH$7:$AH$22,$AJ63)</f>
        <v>0.15336932723780883</v>
      </c>
      <c r="AT63" s="2">
        <f>求节点(AD$7:AD$22,$AH$7:$AH$22,$AJ63)</f>
        <v>0.16070358514666172</v>
      </c>
    </row>
    <row r="64" spans="7:46" x14ac:dyDescent="0.15">
      <c r="G64" s="1">
        <v>58</v>
      </c>
      <c r="I64" s="29">
        <f t="shared" si="1"/>
        <v>5700</v>
      </c>
      <c r="J64" s="2">
        <v>100</v>
      </c>
      <c r="M64" s="1">
        <v>58</v>
      </c>
      <c r="N64" s="1">
        <f>求节点(节奏总纲!AA$4:AA$83,$I$7:$I$86,节奏总纲!D61)</f>
        <v>3306.4362584006399</v>
      </c>
      <c r="O64" s="1">
        <f>求节点(节奏总纲!AB$4:AB$83,$I$7:$I$86,节奏总纲!E61)</f>
        <v>3355.5333392643561</v>
      </c>
      <c r="P64" s="1">
        <f>求节点(节奏总纲!AC$4:AC$83,$I$7:$I$86,节奏总纲!F61)</f>
        <v>3413.2313012164518</v>
      </c>
      <c r="Q64" s="1">
        <f>求节点(节奏总纲!AD$4:AD$83,$I$7:$I$86,节奏总纲!G61)</f>
        <v>3477.3967769083115</v>
      </c>
      <c r="R64" s="1">
        <f>求节点(节奏总纲!AE$4:AE$83,$I$7:$I$86,节奏总纲!H61)</f>
        <v>3546.5928362136156</v>
      </c>
      <c r="AJ64" s="2">
        <v>58</v>
      </c>
      <c r="AK64" s="2">
        <f>求节点(Z$7:Z$22,$AG$7:$AG$22,$AJ64)</f>
        <v>0.1</v>
      </c>
      <c r="AL64" s="2">
        <f>求节点(AA$7:AA$22,$AG$7:$AG$22,$AJ64)</f>
        <v>0.1</v>
      </c>
      <c r="AM64" s="2">
        <f>求节点(AB$7:AB$22,$AG$7:$AG$22,$AJ64)</f>
        <v>0.1</v>
      </c>
      <c r="AN64" s="2">
        <f>求节点(AC$7:AC$22,$AG$7:$AG$22,$AJ64)</f>
        <v>0.1</v>
      </c>
      <c r="AO64" s="2">
        <f>求节点(AD$7:AD$22,$AG$7:$AG$22,$AJ64)</f>
        <v>0.1</v>
      </c>
      <c r="AP64" s="2">
        <f>求节点(Z$7:Z$22,$AH$7:$AH$22,$AJ64)</f>
        <v>0.14072009256136475</v>
      </c>
      <c r="AQ64" s="2">
        <f>求节点(AA$7:AA$22,$AH$7:$AH$22,$AJ64)</f>
        <v>0.14580006091470971</v>
      </c>
      <c r="AR64" s="2">
        <f>求节点(AB$7:AB$22,$AH$7:$AH$22,$AJ64)</f>
        <v>0.15146610978467709</v>
      </c>
      <c r="AS64" s="2">
        <f>求节点(AC$7:AC$22,$AH$7:$AH$22,$AJ64)</f>
        <v>0.15804263690619758</v>
      </c>
      <c r="AT64" s="2">
        <f>求节点(AD$7:AD$22,$AH$7:$AH$22,$AJ64)</f>
        <v>0.16537027123624254</v>
      </c>
    </row>
    <row r="65" spans="7:46" x14ac:dyDescent="0.15">
      <c r="G65" s="1">
        <v>59</v>
      </c>
      <c r="I65" s="29">
        <f t="shared" si="1"/>
        <v>5800</v>
      </c>
      <c r="J65" s="2">
        <v>100</v>
      </c>
      <c r="M65" s="1">
        <v>59</v>
      </c>
      <c r="N65" s="1">
        <f>求节点(节奏总纲!AA$4:AA$83,$I$7:$I$86,节奏总纲!D62)</f>
        <v>3349.0270152469757</v>
      </c>
      <c r="O65" s="1">
        <f>求节点(节奏总纲!AB$4:AB$83,$I$7:$I$86,节奏总纲!E62)</f>
        <v>3401.71226939807</v>
      </c>
      <c r="P65" s="1">
        <f>求节点(节奏总纲!AC$4:AC$83,$I$7:$I$86,节奏总纲!F62)</f>
        <v>3459.0118732830301</v>
      </c>
      <c r="Q65" s="1">
        <f>求节点(节奏总纲!AD$4:AD$83,$I$7:$I$86,节奏总纲!G62)</f>
        <v>3523.3346855347108</v>
      </c>
      <c r="R65" s="1">
        <f>求节点(节奏总纲!AE$4:AE$83,$I$7:$I$86,节奏总纲!H62)</f>
        <v>3594.8702736645391</v>
      </c>
      <c r="AJ65" s="2">
        <v>59</v>
      </c>
      <c r="AK65" s="2">
        <f>求节点(Z$7:Z$22,$AG$7:$AG$22,$AJ65)</f>
        <v>0.1</v>
      </c>
      <c r="AL65" s="2">
        <f>求节点(AA$7:AA$22,$AG$7:$AG$22,$AJ65)</f>
        <v>0.1</v>
      </c>
      <c r="AM65" s="2">
        <f>求节点(AB$7:AB$22,$AG$7:$AG$22,$AJ65)</f>
        <v>0.1</v>
      </c>
      <c r="AN65" s="2">
        <f>求节点(AC$7:AC$22,$AG$7:$AG$22,$AJ65)</f>
        <v>0.1</v>
      </c>
      <c r="AO65" s="2">
        <f>求节点(AD$7:AD$22,$AG$7:$AG$22,$AJ65)</f>
        <v>0.1</v>
      </c>
      <c r="AP65" s="2">
        <f>求节点(Z$7:Z$22,$AH$7:$AH$22,$AJ65)</f>
        <v>0.1451205525166516</v>
      </c>
      <c r="AQ65" s="2">
        <f>求节点(AA$7:AA$22,$AH$7:$AH$22,$AJ65)</f>
        <v>0.150189243178358</v>
      </c>
      <c r="AR65" s="2">
        <f>求节点(AB$7:AB$22,$AH$7:$AH$22,$AJ65)</f>
        <v>0.1561474613225815</v>
      </c>
      <c r="AS65" s="2">
        <f>求节点(AC$7:AC$22,$AH$7:$AH$22,$AJ65)</f>
        <v>0.16271594657458635</v>
      </c>
      <c r="AT65" s="2">
        <f>求节点(AD$7:AD$22,$AH$7:$AH$22,$AJ65)</f>
        <v>0.17003695732582338</v>
      </c>
    </row>
    <row r="66" spans="7:46" x14ac:dyDescent="0.15">
      <c r="G66" s="1">
        <v>60</v>
      </c>
      <c r="I66" s="29">
        <f t="shared" si="1"/>
        <v>5900</v>
      </c>
      <c r="J66" s="2">
        <v>100</v>
      </c>
      <c r="M66" s="1">
        <v>60</v>
      </c>
      <c r="N66" s="1">
        <f>求节点(节奏总纲!AA$4:AA$83,$I$7:$I$86,节奏总纲!D63)</f>
        <v>3394.6746581842135</v>
      </c>
      <c r="O66" s="1">
        <f>求节点(节奏总纲!AB$4:AB$83,$I$7:$I$86,节奏总纲!E63)</f>
        <v>3446.2275685369232</v>
      </c>
      <c r="P66" s="1">
        <f>求节点(节奏总纲!AC$4:AC$83,$I$7:$I$86,节奏总纲!F63)</f>
        <v>3506.5833153381827</v>
      </c>
      <c r="Q66" s="1">
        <f>求节点(节奏总纲!AD$4:AD$83,$I$7:$I$86,节奏总纲!G63)</f>
        <v>3569.6861105963717</v>
      </c>
      <c r="R66" s="1">
        <f>求节点(节奏总纲!AE$4:AE$83,$I$7:$I$86,节奏总纲!H63)</f>
        <v>3641.7758642742501</v>
      </c>
      <c r="AJ66" s="2">
        <v>60</v>
      </c>
      <c r="AK66" s="2">
        <f>求节点(Z$7:Z$22,$AG$7:$AG$22,$AJ66)</f>
        <v>0.1</v>
      </c>
      <c r="AL66" s="2">
        <f>求节点(AA$7:AA$22,$AG$7:$AG$22,$AJ66)</f>
        <v>0.1</v>
      </c>
      <c r="AM66" s="2">
        <f>求节点(AB$7:AB$22,$AG$7:$AG$22,$AJ66)</f>
        <v>0.1</v>
      </c>
      <c r="AN66" s="2">
        <f>求节点(AC$7:AC$22,$AG$7:$AG$22,$AJ66)</f>
        <v>0.1</v>
      </c>
      <c r="AO66" s="2">
        <f>求节点(AD$7:AD$22,$AG$7:$AG$22,$AJ66)</f>
        <v>0.1</v>
      </c>
      <c r="AP66" s="2">
        <f>求节点(Z$7:Z$22,$AH$7:$AH$22,$AJ66)</f>
        <v>0.14952101247193844</v>
      </c>
      <c r="AQ66" s="2">
        <f>求节点(AA$7:AA$22,$AH$7:$AH$22,$AJ66)</f>
        <v>0.15488161441651319</v>
      </c>
      <c r="AR66" s="2">
        <f>求节点(AB$7:AB$22,$AH$7:$AH$22,$AJ66)</f>
        <v>0.16082881286048592</v>
      </c>
      <c r="AS66" s="2">
        <f>求节点(AC$7:AC$22,$AH$7:$AH$22,$AJ66)</f>
        <v>0.1673892562429751</v>
      </c>
      <c r="AT66" s="2">
        <f>求节点(AD$7:AD$22,$AH$7:$AH$22,$AJ66)</f>
        <v>0.1747036434154042</v>
      </c>
    </row>
    <row r="67" spans="7:46" x14ac:dyDescent="0.15">
      <c r="G67" s="1">
        <v>61</v>
      </c>
      <c r="I67" s="29">
        <f t="shared" si="1"/>
        <v>6000</v>
      </c>
      <c r="J67" s="2">
        <v>100</v>
      </c>
      <c r="M67" s="1">
        <v>61</v>
      </c>
      <c r="N67" s="1">
        <f>求节点(节奏总纲!AA$4:AA$83,$I$7:$I$86,节奏总纲!D64)</f>
        <v>3439.948832484999</v>
      </c>
      <c r="O67" s="1">
        <f>求节点(节奏总纲!AB$4:AB$83,$I$7:$I$86,节奏总纲!E64)</f>
        <v>3495.1121278937144</v>
      </c>
      <c r="P67" s="1">
        <f>求节点(节奏总纲!AC$4:AC$83,$I$7:$I$86,节奏总纲!F64)</f>
        <v>3552.3226353203409</v>
      </c>
      <c r="Q67" s="1">
        <f>求节点(节奏总纲!AD$4:AD$83,$I$7:$I$86,节奏总纲!G64)</f>
        <v>3617.7648787597905</v>
      </c>
      <c r="R67" s="1">
        <f>求节点(节奏总纲!AE$4:AE$83,$I$7:$I$86,节奏总纲!H64)</f>
        <v>3689.9048700813719</v>
      </c>
      <c r="AJ67" s="2">
        <v>61</v>
      </c>
      <c r="AK67" s="2">
        <f>求节点(Z$7:Z$22,$AG$7:$AG$22,$AJ67)</f>
        <v>0.1</v>
      </c>
      <c r="AL67" s="2">
        <f>求节点(AA$7:AA$22,$AG$7:$AG$22,$AJ67)</f>
        <v>0.1</v>
      </c>
      <c r="AM67" s="2">
        <f>求节点(AB$7:AB$22,$AG$7:$AG$22,$AJ67)</f>
        <v>0.1</v>
      </c>
      <c r="AN67" s="2">
        <f>求节点(AC$7:AC$22,$AG$7:$AG$22,$AJ67)</f>
        <v>0.1</v>
      </c>
      <c r="AO67" s="2">
        <f>求节点(AD$7:AD$22,$AG$7:$AG$22,$AJ67)</f>
        <v>0.1</v>
      </c>
      <c r="AP67" s="2">
        <f>求节点(Z$7:Z$22,$AH$7:$AH$22,$AJ67)</f>
        <v>0.15418793826818458</v>
      </c>
      <c r="AQ67" s="2">
        <f>求节点(AA$7:AA$22,$AH$7:$AH$22,$AJ67)</f>
        <v>0.15957398565466835</v>
      </c>
      <c r="AR67" s="2">
        <f>求节点(AB$7:AB$22,$AH$7:$AH$22,$AJ67)</f>
        <v>0.16551016439839034</v>
      </c>
      <c r="AS67" s="2">
        <f>求节点(AC$7:AC$22,$AH$7:$AH$22,$AJ67)</f>
        <v>0.17206256591136385</v>
      </c>
      <c r="AT67" s="2">
        <f>求节点(AD$7:AD$22,$AH$7:$AH$22,$AJ67)</f>
        <v>0.17937032950498502</v>
      </c>
    </row>
    <row r="68" spans="7:46" x14ac:dyDescent="0.15">
      <c r="G68" s="1">
        <v>62</v>
      </c>
      <c r="I68" s="29">
        <f t="shared" si="1"/>
        <v>6100</v>
      </c>
      <c r="J68" s="2">
        <v>100</v>
      </c>
      <c r="M68" s="1">
        <v>62</v>
      </c>
      <c r="N68" s="1">
        <f>求节点(节奏总纲!AA$4:AA$83,$I$7:$I$86,节奏总纲!D65)</f>
        <v>3487.9946954767738</v>
      </c>
      <c r="O68" s="1">
        <f>求节点(节奏总纲!AB$4:AB$83,$I$7:$I$86,节奏总纲!E65)</f>
        <v>3540.4595889192997</v>
      </c>
      <c r="P68" s="1">
        <f>求节点(节奏总纲!AC$4:AC$83,$I$7:$I$86,节奏总纲!F65)</f>
        <v>3601.5987444264515</v>
      </c>
      <c r="Q68" s="1">
        <f>求节点(节奏总纲!AD$4:AD$83,$I$7:$I$86,节奏总纲!G65)</f>
        <v>3665.2604065282285</v>
      </c>
      <c r="R68" s="1">
        <f>求节点(节奏总纲!AE$4:AE$83,$I$7:$I$86,节奏总纲!H65)</f>
        <v>3738.9532424015661</v>
      </c>
      <c r="AJ68" s="2">
        <v>62</v>
      </c>
      <c r="AK68" s="2">
        <f>求节点(Z$7:Z$22,$AG$7:$AG$22,$AJ68)</f>
        <v>0.1</v>
      </c>
      <c r="AL68" s="2">
        <f>求节点(AA$7:AA$22,$AG$7:$AG$22,$AJ68)</f>
        <v>0.1</v>
      </c>
      <c r="AM68" s="2">
        <f>求节点(AB$7:AB$22,$AG$7:$AG$22,$AJ68)</f>
        <v>0.1</v>
      </c>
      <c r="AN68" s="2">
        <f>求节点(AC$7:AC$22,$AG$7:$AG$22,$AJ68)</f>
        <v>0.1</v>
      </c>
      <c r="AO68" s="2">
        <f>求节点(AD$7:AD$22,$AG$7:$AG$22,$AJ68)</f>
        <v>0.1</v>
      </c>
      <c r="AP68" s="2">
        <f>求节点(Z$7:Z$22,$AH$7:$AH$22,$AJ68)</f>
        <v>0.15888741148554422</v>
      </c>
      <c r="AQ68" s="2">
        <f>求节点(AA$7:AA$22,$AH$7:$AH$22,$AJ68)</f>
        <v>0.16426635689282351</v>
      </c>
      <c r="AR68" s="2">
        <f>求节点(AB$7:AB$22,$AH$7:$AH$22,$AJ68)</f>
        <v>0.17019151593629475</v>
      </c>
      <c r="AS68" s="2">
        <f>求节点(AC$7:AC$22,$AH$7:$AH$22,$AJ68)</f>
        <v>0.17673587557975262</v>
      </c>
      <c r="AT68" s="2">
        <f>求节点(AD$7:AD$22,$AH$7:$AH$22,$AJ68)</f>
        <v>0.18403701559456584</v>
      </c>
    </row>
    <row r="69" spans="7:46" x14ac:dyDescent="0.15">
      <c r="G69" s="1">
        <v>63</v>
      </c>
      <c r="I69" s="29">
        <f t="shared" si="1"/>
        <v>6200</v>
      </c>
      <c r="J69" s="2">
        <v>100</v>
      </c>
      <c r="M69" s="1">
        <v>63</v>
      </c>
      <c r="N69" s="1">
        <f>求节点(节奏总纲!AA$4:AA$83,$I$7:$I$86,节奏总纲!D66)</f>
        <v>3534.0586819184891</v>
      </c>
      <c r="O69" s="1">
        <f>求节点(节奏总纲!AB$4:AB$83,$I$7:$I$86,节奏总纲!E66)</f>
        <v>3589.1430076047091</v>
      </c>
      <c r="P69" s="1">
        <f>求节点(节奏总纲!AC$4:AC$83,$I$7:$I$86,节奏总纲!F66)</f>
        <v>3647.2329150700543</v>
      </c>
      <c r="Q69" s="1">
        <f>求节点(节奏总纲!AD$4:AD$83,$I$7:$I$86,节奏总纲!G66)</f>
        <v>3714.3685709059691</v>
      </c>
      <c r="R69" s="1">
        <f>求节点(节奏总纲!AE$4:AE$83,$I$7:$I$86,节奏总纲!H66)</f>
        <v>3788.3046871454753</v>
      </c>
      <c r="AJ69" s="2">
        <v>63</v>
      </c>
      <c r="AK69" s="2">
        <f>求节点(Z$7:Z$22,$AG$7:$AG$22,$AJ69)</f>
        <v>0.1</v>
      </c>
      <c r="AL69" s="2">
        <f>求节点(AA$7:AA$22,$AG$7:$AG$22,$AJ69)</f>
        <v>0.1</v>
      </c>
      <c r="AM69" s="2">
        <f>求节点(AB$7:AB$22,$AG$7:$AG$22,$AJ69)</f>
        <v>0.1</v>
      </c>
      <c r="AN69" s="2">
        <f>求节点(AC$7:AC$22,$AG$7:$AG$22,$AJ69)</f>
        <v>0.1</v>
      </c>
      <c r="AO69" s="2">
        <f>求节点(AD$7:AD$22,$AG$7:$AG$22,$AJ69)</f>
        <v>0.1</v>
      </c>
      <c r="AP69" s="2">
        <f>求节点(Z$7:Z$22,$AH$7:$AH$22,$AJ69)</f>
        <v>0.16358688470290386</v>
      </c>
      <c r="AQ69" s="2">
        <f>求节点(AA$7:AA$22,$AH$7:$AH$22,$AJ69)</f>
        <v>0.1689587281309787</v>
      </c>
      <c r="AR69" s="2">
        <f>求节点(AB$7:AB$22,$AH$7:$AH$22,$AJ69)</f>
        <v>0.17487286747419917</v>
      </c>
      <c r="AS69" s="2">
        <f>求节点(AC$7:AC$22,$AH$7:$AH$22,$AJ69)</f>
        <v>0.18140918524814137</v>
      </c>
      <c r="AT69" s="2">
        <f>求节点(AD$7:AD$22,$AH$7:$AH$22,$AJ69)</f>
        <v>0.18870370168414669</v>
      </c>
    </row>
    <row r="70" spans="7:46" x14ac:dyDescent="0.15">
      <c r="G70" s="1">
        <v>64</v>
      </c>
      <c r="I70" s="29">
        <f t="shared" si="1"/>
        <v>6300</v>
      </c>
      <c r="J70" s="2">
        <v>100</v>
      </c>
      <c r="M70" s="1">
        <v>64</v>
      </c>
      <c r="N70" s="1">
        <f>求节点(节奏总纲!AA$4:AA$83,$I$7:$I$86,节奏总纲!D67)</f>
        <v>3581.6594496836879</v>
      </c>
      <c r="O70" s="1">
        <f>求节点(节奏总纲!AB$4:AB$83,$I$7:$I$86,节奏总纲!E67)</f>
        <v>3635.3752318195029</v>
      </c>
      <c r="P70" s="1">
        <f>求节点(节奏总纲!AC$4:AC$83,$I$7:$I$86,节奏总纲!F67)</f>
        <v>3696.6680815597842</v>
      </c>
      <c r="Q70" s="1">
        <f>求节点(节奏总纲!AD$4:AD$83,$I$7:$I$86,节奏总纲!G67)</f>
        <v>3761.9769456836293</v>
      </c>
      <c r="R70" s="1">
        <f>求节点(节奏总纲!AE$4:AE$83,$I$7:$I$86,节奏总纲!H67)</f>
        <v>3834.2673018124933</v>
      </c>
      <c r="AJ70" s="2">
        <v>64</v>
      </c>
      <c r="AK70" s="2">
        <f>求节点(Z$7:Z$22,$AG$7:$AG$22,$AJ70)</f>
        <v>0.1</v>
      </c>
      <c r="AL70" s="2">
        <f>求节点(AA$7:AA$22,$AG$7:$AG$22,$AJ70)</f>
        <v>0.1</v>
      </c>
      <c r="AM70" s="2">
        <f>求节点(AB$7:AB$22,$AG$7:$AG$22,$AJ70)</f>
        <v>0.1</v>
      </c>
      <c r="AN70" s="2">
        <f>求节点(AC$7:AC$22,$AG$7:$AG$22,$AJ70)</f>
        <v>0.1</v>
      </c>
      <c r="AO70" s="2">
        <f>求节点(AD$7:AD$22,$AG$7:$AG$22,$AJ70)</f>
        <v>0.1</v>
      </c>
      <c r="AP70" s="2">
        <f>求节点(Z$7:Z$22,$AH$7:$AH$22,$AJ70)</f>
        <v>0.1682863579202635</v>
      </c>
      <c r="AQ70" s="2">
        <f>求节点(AA$7:AA$22,$AH$7:$AH$22,$AJ70)</f>
        <v>0.17365109936913387</v>
      </c>
      <c r="AR70" s="2">
        <f>求节点(AB$7:AB$22,$AH$7:$AH$22,$AJ70)</f>
        <v>0.17955421901210358</v>
      </c>
      <c r="AS70" s="2">
        <f>求节点(AC$7:AC$22,$AH$7:$AH$22,$AJ70)</f>
        <v>0.18608249491653012</v>
      </c>
      <c r="AT70" s="2">
        <f>求节点(AD$7:AD$22,$AH$7:$AH$22,$AJ70)</f>
        <v>0.1933703877737275</v>
      </c>
    </row>
    <row r="71" spans="7:46" x14ac:dyDescent="0.15">
      <c r="G71" s="1">
        <v>65</v>
      </c>
      <c r="I71" s="29">
        <f t="shared" si="1"/>
        <v>6400</v>
      </c>
      <c r="J71" s="2">
        <v>100</v>
      </c>
      <c r="M71" s="1">
        <v>65</v>
      </c>
      <c r="N71" s="1">
        <f>求节点(节奏总纲!AA$4:AA$83,$I$7:$I$86,节奏总纲!D68)</f>
        <v>3628.1858261446173</v>
      </c>
      <c r="O71" s="1">
        <f>求节点(节奏总纲!AB$4:AB$83,$I$7:$I$86,节奏总纲!E68)</f>
        <v>3683.0182618345602</v>
      </c>
      <c r="P71" s="1">
        <f>求节点(节奏总纲!AC$4:AC$83,$I$7:$I$86,节奏总纲!F68)</f>
        <v>3743.4433483033167</v>
      </c>
      <c r="Q71" s="1">
        <f>求节点(节奏总纲!AD$4:AD$83,$I$7:$I$86,节奏总纲!G68)</f>
        <v>3810.5747752571242</v>
      </c>
      <c r="R71" s="1">
        <f>求节点(节奏总纲!AE$4:AE$83,$I$7:$I$86,节奏总纲!H68)</f>
        <v>3878.8896264020154</v>
      </c>
      <c r="AJ71" s="2">
        <v>65</v>
      </c>
      <c r="AK71" s="2">
        <f>求节点(Z$7:Z$22,$AG$7:$AG$22,$AJ71)</f>
        <v>0.1</v>
      </c>
      <c r="AL71" s="2">
        <f>求节点(AA$7:AA$22,$AG$7:$AG$22,$AJ71)</f>
        <v>0.1</v>
      </c>
      <c r="AM71" s="2">
        <f>求节点(AB$7:AB$22,$AG$7:$AG$22,$AJ71)</f>
        <v>0.1</v>
      </c>
      <c r="AN71" s="2">
        <f>求节点(AC$7:AC$22,$AG$7:$AG$22,$AJ71)</f>
        <v>0.1</v>
      </c>
      <c r="AO71" s="2">
        <f>求节点(AD$7:AD$22,$AG$7:$AG$22,$AJ71)</f>
        <v>0.1</v>
      </c>
      <c r="AP71" s="2">
        <f>求节点(Z$7:Z$22,$AH$7:$AH$22,$AJ71)</f>
        <v>0.17298583113762314</v>
      </c>
      <c r="AQ71" s="2">
        <f>求节点(AA$7:AA$22,$AH$7:$AH$22,$AJ71)</f>
        <v>0.17834347060728903</v>
      </c>
      <c r="AR71" s="2">
        <f>求节点(AB$7:AB$22,$AH$7:$AH$22,$AJ71)</f>
        <v>0.184235570550008</v>
      </c>
      <c r="AS71" s="2">
        <f>求节点(AC$7:AC$22,$AH$7:$AH$22,$AJ71)</f>
        <v>0.19075580458491886</v>
      </c>
      <c r="AT71" s="2">
        <f>求节点(AD$7:AD$22,$AH$7:$AH$22,$AJ71)</f>
        <v>0.19803707386330832</v>
      </c>
    </row>
    <row r="72" spans="7:46" x14ac:dyDescent="0.15">
      <c r="G72" s="1">
        <v>66</v>
      </c>
      <c r="I72" s="29">
        <f t="shared" si="1"/>
        <v>6500</v>
      </c>
      <c r="J72" s="2">
        <v>100</v>
      </c>
      <c r="M72" s="1">
        <v>66</v>
      </c>
      <c r="N72" s="1">
        <f>求节点(节奏总纲!AA$4:AA$83,$I$7:$I$86,节奏总纲!D69)</f>
        <v>3675.3500482504596</v>
      </c>
      <c r="O72" s="1">
        <f>求节点(节奏总纲!AB$4:AB$83,$I$7:$I$86,节奏总纲!E69)</f>
        <v>3729.9957868613874</v>
      </c>
      <c r="P72" s="1">
        <f>求节点(节奏总纲!AC$4:AC$83,$I$7:$I$86,节奏总纲!F69)</f>
        <v>3792.3795989405539</v>
      </c>
      <c r="Q72" s="1">
        <f>求节点(节奏总纲!AD$4:AD$83,$I$7:$I$86,节奏总纲!G69)</f>
        <v>3854.2486428831094</v>
      </c>
      <c r="R72" s="1">
        <f>求节点(节奏总纲!AE$4:AE$83,$I$7:$I$86,节奏总纲!H69)</f>
        <v>3925.088120068312</v>
      </c>
      <c r="AJ72" s="2">
        <v>66</v>
      </c>
      <c r="AK72" s="2">
        <f>求节点(Z$7:Z$22,$AG$7:$AG$22,$AJ72)</f>
        <v>0.1</v>
      </c>
      <c r="AL72" s="2">
        <f>求节点(AA$7:AA$22,$AG$7:$AG$22,$AJ72)</f>
        <v>0.1</v>
      </c>
      <c r="AM72" s="2">
        <f>求节点(AB$7:AB$22,$AG$7:$AG$22,$AJ72)</f>
        <v>0.1</v>
      </c>
      <c r="AN72" s="2">
        <f>求节点(AC$7:AC$22,$AG$7:$AG$22,$AJ72)</f>
        <v>0.1</v>
      </c>
      <c r="AO72" s="2">
        <f>求节点(AD$7:AD$22,$AG$7:$AG$22,$AJ72)</f>
        <v>0.10135111962582462</v>
      </c>
      <c r="AP72" s="2">
        <f>求节点(Z$7:Z$22,$AH$7:$AH$22,$AJ72)</f>
        <v>0.17768530435498278</v>
      </c>
      <c r="AQ72" s="2">
        <f>求节点(AA$7:AA$22,$AH$7:$AH$22,$AJ72)</f>
        <v>0.18303584184544422</v>
      </c>
      <c r="AR72" s="2">
        <f>求节点(AB$7:AB$22,$AH$7:$AH$22,$AJ72)</f>
        <v>0.18891692208791241</v>
      </c>
      <c r="AS72" s="2">
        <f>求节点(AC$7:AC$22,$AH$7:$AH$22,$AJ72)</f>
        <v>0.19542911425330761</v>
      </c>
      <c r="AT72" s="2">
        <f>求节点(AD$7:AD$22,$AH$7:$AH$22,$AJ72)</f>
        <v>0.2</v>
      </c>
    </row>
    <row r="73" spans="7:46" x14ac:dyDescent="0.15">
      <c r="G73" s="1">
        <v>67</v>
      </c>
      <c r="I73" s="29">
        <f t="shared" si="1"/>
        <v>6600</v>
      </c>
      <c r="J73" s="2">
        <v>100</v>
      </c>
      <c r="M73" s="1">
        <v>67</v>
      </c>
      <c r="N73" s="1">
        <f>求节点(节奏总纲!AA$4:AA$83,$I$7:$I$86,节奏总纲!D70)</f>
        <v>3722.3420039247139</v>
      </c>
      <c r="O73" s="1">
        <f>求节点(节奏总纲!AB$4:AB$83,$I$7:$I$86,节奏总纲!E70)</f>
        <v>3777.883665349525</v>
      </c>
      <c r="P73" s="1">
        <f>求节点(节奏总纲!AC$4:AC$83,$I$7:$I$86,节奏总纲!F70)</f>
        <v>3836.6722334610454</v>
      </c>
      <c r="Q73" s="1">
        <f>求节点(节奏总纲!AD$4:AD$83,$I$7:$I$86,节奏总纲!G70)</f>
        <v>3900.8845309680842</v>
      </c>
      <c r="R73" s="1">
        <f>求节点(节奏总纲!AE$4:AE$83,$I$7:$I$86,节奏总纲!H70)</f>
        <v>3970.4888716037349</v>
      </c>
      <c r="AJ73" s="2">
        <v>67</v>
      </c>
      <c r="AK73" s="2">
        <f>求节点(Z$7:Z$22,$AG$7:$AG$22,$AJ73)</f>
        <v>0.1</v>
      </c>
      <c r="AL73" s="2">
        <f>求节点(AA$7:AA$22,$AG$7:$AG$22,$AJ73)</f>
        <v>0.1</v>
      </c>
      <c r="AM73" s="2">
        <f>求节点(AB$7:AB$22,$AG$7:$AG$22,$AJ73)</f>
        <v>0.1</v>
      </c>
      <c r="AN73" s="2">
        <f>求节点(AC$7:AC$22,$AG$7:$AG$22,$AJ73)</f>
        <v>0.10005136486296827</v>
      </c>
      <c r="AO73" s="2">
        <f>求节点(AD$7:AD$22,$AG$7:$AG$22,$AJ73)</f>
        <v>0.10368315030645431</v>
      </c>
      <c r="AP73" s="2">
        <f>求节点(Z$7:Z$22,$AH$7:$AH$22,$AJ73)</f>
        <v>0.18238477757234245</v>
      </c>
      <c r="AQ73" s="2">
        <f>求节点(AA$7:AA$22,$AH$7:$AH$22,$AJ73)</f>
        <v>0.18772821308359938</v>
      </c>
      <c r="AR73" s="2">
        <f>求节点(AB$7:AB$22,$AH$7:$AH$22,$AJ73)</f>
        <v>0.19359827362581683</v>
      </c>
      <c r="AS73" s="2">
        <f>求节点(AC$7:AC$22,$AH$7:$AH$22,$AJ73)</f>
        <v>0.2</v>
      </c>
      <c r="AT73" s="2">
        <f>求节点(AD$7:AD$22,$AH$7:$AH$22,$AJ73)</f>
        <v>0.2</v>
      </c>
    </row>
    <row r="74" spans="7:46" x14ac:dyDescent="0.15">
      <c r="G74" s="1">
        <v>68</v>
      </c>
      <c r="I74" s="29">
        <f t="shared" si="1"/>
        <v>6700</v>
      </c>
      <c r="J74" s="2">
        <v>100</v>
      </c>
      <c r="M74" s="1">
        <v>68</v>
      </c>
      <c r="N74" s="1">
        <f>求节点(节奏总纲!AA$4:AA$83,$I$7:$I$86,节奏总纲!D71)</f>
        <v>3769.0779383138511</v>
      </c>
      <c r="O74" s="1">
        <f>求节点(节奏总纲!AB$4:AB$83,$I$7:$I$86,节奏总纲!E71)</f>
        <v>3823.8919857187802</v>
      </c>
      <c r="P74" s="1">
        <f>求节点(节奏总纲!AC$4:AC$83,$I$7:$I$86,节奏总纲!F71)</f>
        <v>3881.3229873395803</v>
      </c>
      <c r="Q74" s="1">
        <f>求节点(节奏总纲!AD$4:AD$83,$I$7:$I$86,节奏总纲!G71)</f>
        <v>3945.0201830884394</v>
      </c>
      <c r="R74" s="1">
        <f>求节点(节奏总纲!AE$4:AE$83,$I$7:$I$86,节奏总纲!H71)</f>
        <v>4015.9720729358742</v>
      </c>
      <c r="AJ74" s="2">
        <v>68</v>
      </c>
      <c r="AK74" s="2">
        <f>求节点(Z$7:Z$22,$AG$7:$AG$22,$AJ74)</f>
        <v>0.1</v>
      </c>
      <c r="AL74" s="2">
        <f>求节点(AA$7:AA$22,$AG$7:$AG$22,$AJ74)</f>
        <v>0.1</v>
      </c>
      <c r="AM74" s="2">
        <f>求节点(AB$7:AB$22,$AG$7:$AG$22,$AJ74)</f>
        <v>0.1</v>
      </c>
      <c r="AN74" s="2">
        <f>求节点(AC$7:AC$22,$AG$7:$AG$22,$AJ74)</f>
        <v>0.10239499618218938</v>
      </c>
      <c r="AO74" s="2">
        <f>求节点(AD$7:AD$22,$AG$7:$AG$22,$AJ74)</f>
        <v>0.106015180987084</v>
      </c>
      <c r="AP74" s="2">
        <f>求节点(Z$7:Z$22,$AH$7:$AH$22,$AJ74)</f>
        <v>0.18708425078970209</v>
      </c>
      <c r="AQ74" s="2">
        <f>求节点(AA$7:AA$22,$AH$7:$AH$22,$AJ74)</f>
        <v>0.19242058432175455</v>
      </c>
      <c r="AR74" s="2">
        <f>求节点(AB$7:AB$22,$AH$7:$AH$22,$AJ74)</f>
        <v>0.19827962516372125</v>
      </c>
      <c r="AS74" s="2">
        <f>求节点(AC$7:AC$22,$AH$7:$AH$22,$AJ74)</f>
        <v>0.2</v>
      </c>
      <c r="AT74" s="2">
        <f>求节点(AD$7:AD$22,$AH$7:$AH$22,$AJ74)</f>
        <v>0.2</v>
      </c>
    </row>
    <row r="75" spans="7:46" x14ac:dyDescent="0.15">
      <c r="G75" s="1">
        <v>69</v>
      </c>
      <c r="I75" s="29">
        <f t="shared" si="1"/>
        <v>6800</v>
      </c>
      <c r="J75" s="2">
        <v>100</v>
      </c>
      <c r="M75" s="1">
        <v>69</v>
      </c>
      <c r="N75" s="1">
        <f>求节点(节奏总纲!AA$4:AA$83,$I$7:$I$86,节奏总纲!D72)</f>
        <v>3816.5368824198745</v>
      </c>
      <c r="O75" s="1">
        <f>求节点(节奏总纲!AB$4:AB$83,$I$7:$I$86,节奏总纲!E72)</f>
        <v>3869.0086613900844</v>
      </c>
      <c r="P75" s="1">
        <f>求节点(节奏总纲!AC$4:AC$83,$I$7:$I$86,节奏总纲!F72)</f>
        <v>3927.7349475328351</v>
      </c>
      <c r="Q75" s="1">
        <f>求节点(节奏总纲!AD$4:AD$83,$I$7:$I$86,节奏总纲!G72)</f>
        <v>3993.067114198609</v>
      </c>
      <c r="R75" s="1">
        <f>求节点(节奏总纲!AE$4:AE$83,$I$7:$I$86,节奏总纲!H72)</f>
        <v>4060.2363103332473</v>
      </c>
      <c r="AJ75" s="2">
        <v>69</v>
      </c>
      <c r="AK75" s="2">
        <f>求节点(Z$7:Z$22,$AG$7:$AG$22,$AJ75)</f>
        <v>0.1</v>
      </c>
      <c r="AL75" s="2">
        <f>求节点(AA$7:AA$22,$AG$7:$AG$22,$AJ75)</f>
        <v>0.1</v>
      </c>
      <c r="AM75" s="2">
        <f>求节点(AB$7:AB$22,$AG$7:$AG$22,$AJ75)</f>
        <v>0.10148847817312705</v>
      </c>
      <c r="AN75" s="2">
        <f>求节点(AC$7:AC$22,$AG$7:$AG$22,$AJ75)</f>
        <v>0.10473862750141047</v>
      </c>
      <c r="AO75" s="2">
        <f>求节点(AD$7:AD$22,$AG$7:$AG$22,$AJ75)</f>
        <v>0.10834721166771369</v>
      </c>
      <c r="AP75" s="2">
        <f>求节点(Z$7:Z$22,$AH$7:$AH$22,$AJ75)</f>
        <v>0.19178372400706173</v>
      </c>
      <c r="AQ75" s="2">
        <f>求节点(AA$7:AA$22,$AH$7:$AH$22,$AJ75)</f>
        <v>0.19711295555990971</v>
      </c>
      <c r="AR75" s="2">
        <f>求节点(AB$7:AB$22,$AH$7:$AH$22,$AJ75)</f>
        <v>0.2</v>
      </c>
      <c r="AS75" s="2">
        <f>求节点(AC$7:AC$22,$AH$7:$AH$22,$AJ75)</f>
        <v>0.2</v>
      </c>
      <c r="AT75" s="2">
        <f>求节点(AD$7:AD$22,$AH$7:$AH$22,$AJ75)</f>
        <v>0.2</v>
      </c>
    </row>
    <row r="76" spans="7:46" x14ac:dyDescent="0.15">
      <c r="G76" s="1">
        <v>70</v>
      </c>
      <c r="I76" s="29">
        <f t="shared" si="1"/>
        <v>6900</v>
      </c>
      <c r="J76" s="2">
        <v>100</v>
      </c>
      <c r="M76" s="1">
        <v>70</v>
      </c>
      <c r="N76" s="1">
        <f>求节点(节奏总纲!AA$4:AA$83,$I$7:$I$86,节奏总纲!D73)</f>
        <v>3862.8525141348646</v>
      </c>
      <c r="O76" s="1">
        <f>求节点(节奏总纲!AB$4:AB$83,$I$7:$I$86,节奏总纲!E73)</f>
        <v>3916.7205562734366</v>
      </c>
      <c r="P76" s="1">
        <f>求节点(节奏总纲!AC$4:AC$83,$I$7:$I$86,节奏总纲!F73)</f>
        <v>3976.0009392249535</v>
      </c>
      <c r="Q76" s="1">
        <f>求节点(节奏总纲!AD$4:AD$83,$I$7:$I$86,节奏总纲!G73)</f>
        <v>4038.1700810460788</v>
      </c>
      <c r="R76" s="1">
        <f>求节点(节奏总纲!AE$4:AE$83,$I$7:$I$86,节奏总纲!H73)</f>
        <v>4108.0332137364976</v>
      </c>
      <c r="AJ76" s="2">
        <v>70</v>
      </c>
      <c r="AK76" s="2">
        <f>求节点(Z$7:Z$22,$AG$7:$AG$22,$AJ76)</f>
        <v>0.1</v>
      </c>
      <c r="AL76" s="2">
        <f>求节点(AA$7:AA$22,$AG$7:$AG$22,$AJ76)</f>
        <v>0.10090478763353614</v>
      </c>
      <c r="AM76" s="2">
        <f>求节点(AB$7:AB$22,$AG$7:$AG$22,$AJ76)</f>
        <v>0.10384178597898712</v>
      </c>
      <c r="AN76" s="2">
        <f>求节点(AC$7:AC$22,$AG$7:$AG$22,$AJ76)</f>
        <v>0.10708225882063158</v>
      </c>
      <c r="AO76" s="2">
        <f>求节点(AD$7:AD$22,$AG$7:$AG$22,$AJ76)</f>
        <v>0.11067924234834338</v>
      </c>
      <c r="AP76" s="2">
        <f>求节点(Z$7:Z$22,$AH$7:$AH$22,$AJ76)</f>
        <v>0.19648319722442137</v>
      </c>
      <c r="AQ76" s="2">
        <f>求节点(AA$7:AA$22,$AH$7:$AH$22,$AJ76)</f>
        <v>0.2</v>
      </c>
      <c r="AR76" s="2">
        <f>求节点(AB$7:AB$22,$AH$7:$AH$22,$AJ76)</f>
        <v>0.2</v>
      </c>
      <c r="AS76" s="2">
        <f>求节点(AC$7:AC$22,$AH$7:$AH$22,$AJ76)</f>
        <v>0.2</v>
      </c>
      <c r="AT76" s="2">
        <f>求节点(AD$7:AD$22,$AH$7:$AH$22,$AJ76)</f>
        <v>0.2</v>
      </c>
    </row>
    <row r="77" spans="7:46" x14ac:dyDescent="0.15">
      <c r="G77" s="1">
        <v>71</v>
      </c>
      <c r="I77" s="29">
        <f t="shared" si="1"/>
        <v>7000</v>
      </c>
      <c r="J77" s="2">
        <v>100</v>
      </c>
      <c r="M77" s="1">
        <v>71</v>
      </c>
      <c r="N77" s="1">
        <f>求节点(节奏总纲!AA$4:AA$83,$I$7:$I$86,节奏总纲!D74)</f>
        <v>3910.7783723382399</v>
      </c>
      <c r="O77" s="1">
        <f>求节点(节奏总纲!AB$4:AB$83,$I$7:$I$86,节奏总纲!E74)</f>
        <v>3963.712560979357</v>
      </c>
      <c r="P77" s="1">
        <f>求节点(节奏总纲!AC$4:AC$83,$I$7:$I$86,节奏总纲!F74)</f>
        <v>4022.7183381803457</v>
      </c>
      <c r="Q77" s="1">
        <f>求节点(节奏总纲!AD$4:AD$83,$I$7:$I$86,节奏总纲!G74)</f>
        <v>4085.3077749655909</v>
      </c>
      <c r="R77" s="1">
        <f>求节点(节奏总纲!AE$4:AE$83,$I$7:$I$86,节奏总纲!H74)</f>
        <v>4153.6236620449563</v>
      </c>
      <c r="AJ77" s="2">
        <v>71</v>
      </c>
      <c r="AK77" s="2">
        <f>求节点(Z$7:Z$22,$AG$7:$AG$22,$AJ77)</f>
        <v>0.10059122646092712</v>
      </c>
      <c r="AL77" s="2">
        <f>求节点(AA$7:AA$22,$AG$7:$AG$22,$AJ77)</f>
        <v>0.10325649452272333</v>
      </c>
      <c r="AM77" s="2">
        <f>求节点(AB$7:AB$22,$AG$7:$AG$22,$AJ77)</f>
        <v>0.10619509378484721</v>
      </c>
      <c r="AN77" s="2">
        <f>求节点(AC$7:AC$22,$AG$7:$AG$22,$AJ77)</f>
        <v>0.10942589013985267</v>
      </c>
      <c r="AO77" s="2">
        <f>求节点(AD$7:AD$22,$AG$7:$AG$22,$AJ77)</f>
        <v>0.11301127302897307</v>
      </c>
      <c r="AP77" s="2">
        <f>求节点(Z$7:Z$22,$AH$7:$AH$22,$AJ77)</f>
        <v>0.2</v>
      </c>
      <c r="AQ77" s="2">
        <f>求节点(AA$7:AA$22,$AH$7:$AH$22,$AJ77)</f>
        <v>0.2</v>
      </c>
      <c r="AR77" s="2">
        <f>求节点(AB$7:AB$22,$AH$7:$AH$22,$AJ77)</f>
        <v>0.2</v>
      </c>
      <c r="AS77" s="2">
        <f>求节点(AC$7:AC$22,$AH$7:$AH$22,$AJ77)</f>
        <v>0.2</v>
      </c>
      <c r="AT77" s="2">
        <f>求节点(AD$7:AD$22,$AH$7:$AH$22,$AJ77)</f>
        <v>0.2</v>
      </c>
    </row>
    <row r="78" spans="7:46" x14ac:dyDescent="0.15">
      <c r="G78" s="1">
        <v>72</v>
      </c>
      <c r="I78" s="29">
        <f t="shared" si="1"/>
        <v>7100</v>
      </c>
      <c r="J78" s="2">
        <v>100</v>
      </c>
      <c r="M78" s="1">
        <v>72</v>
      </c>
      <c r="N78" s="1">
        <f>求节点(节奏总纲!AA$4:AA$83,$I$7:$I$86,节奏总纲!D75)</f>
        <v>3956.6814302636963</v>
      </c>
      <c r="O78" s="1">
        <f>求节点(节奏总纲!AB$4:AB$83,$I$7:$I$86,节奏总纲!E75)</f>
        <v>4011.6727813554485</v>
      </c>
      <c r="P78" s="1">
        <f>求节点(节奏总纲!AC$4:AC$83,$I$7:$I$86,节奏总纲!F75)</f>
        <v>4067.8709261323856</v>
      </c>
      <c r="Q78" s="1">
        <f>求节点(节奏总纲!AD$4:AD$83,$I$7:$I$86,节奏总纲!G75)</f>
        <v>4130.486138479986</v>
      </c>
      <c r="R78" s="1">
        <f>求节点(节奏总纲!AE$4:AE$83,$I$7:$I$86,节奏总纲!H75)</f>
        <v>4201.4746184152809</v>
      </c>
      <c r="AJ78" s="2">
        <v>72</v>
      </c>
      <c r="AK78" s="2">
        <f>求节点(Z$7:Z$22,$AG$7:$AG$22,$AJ78)</f>
        <v>0.1029405308997336</v>
      </c>
      <c r="AL78" s="2">
        <f>求节点(AA$7:AA$22,$AG$7:$AG$22,$AJ78)</f>
        <v>0.10560820141191052</v>
      </c>
      <c r="AM78" s="2">
        <f>求节点(AB$7:AB$22,$AG$7:$AG$22,$AJ78)</f>
        <v>0.10854840159070728</v>
      </c>
      <c r="AN78" s="2">
        <f>求节点(AC$7:AC$22,$AG$7:$AG$22,$AJ78)</f>
        <v>0.11176952145907378</v>
      </c>
      <c r="AO78" s="2">
        <f>求节点(AD$7:AD$22,$AG$7:$AG$22,$AJ78)</f>
        <v>0.11534330370960277</v>
      </c>
      <c r="AP78" s="2">
        <f>求节点(Z$7:Z$22,$AH$7:$AH$22,$AJ78)</f>
        <v>0.2</v>
      </c>
      <c r="AQ78" s="2">
        <f>求节点(AA$7:AA$22,$AH$7:$AH$22,$AJ78)</f>
        <v>0.2</v>
      </c>
      <c r="AR78" s="2">
        <f>求节点(AB$7:AB$22,$AH$7:$AH$22,$AJ78)</f>
        <v>0.2</v>
      </c>
      <c r="AS78" s="2">
        <f>求节点(AC$7:AC$22,$AH$7:$AH$22,$AJ78)</f>
        <v>0.2</v>
      </c>
      <c r="AT78" s="2">
        <f>求节点(AD$7:AD$22,$AH$7:$AH$22,$AJ78)</f>
        <v>0.2</v>
      </c>
    </row>
    <row r="79" spans="7:46" x14ac:dyDescent="0.15">
      <c r="G79" s="1">
        <v>73</v>
      </c>
      <c r="I79" s="29">
        <f t="shared" si="1"/>
        <v>7200</v>
      </c>
      <c r="J79" s="2">
        <v>100</v>
      </c>
      <c r="M79" s="1">
        <v>73</v>
      </c>
      <c r="N79" s="1">
        <f>求节点(节奏总纲!AA$4:AA$83,$I$7:$I$86,节奏总纲!D76)</f>
        <v>4005.0728962151657</v>
      </c>
      <c r="O79" s="1">
        <f>求节点(节奏总纲!AB$4:AB$83,$I$7:$I$86,节奏总纲!E76)</f>
        <v>4056.0938373564059</v>
      </c>
      <c r="P79" s="1">
        <f>求节点(节奏总纲!AC$4:AC$83,$I$7:$I$86,节奏总纲!F76)</f>
        <v>4114.2929396202453</v>
      </c>
      <c r="Q79" s="1">
        <f>求节点(节奏总纲!AD$4:AD$83,$I$7:$I$86,节奏总纲!G76)</f>
        <v>4177.0735222023523</v>
      </c>
      <c r="R79" s="1">
        <f>求节点(节奏总纲!AE$4:AE$83,$I$7:$I$86,节奏总纲!H76)</f>
        <v>4246.121686962174</v>
      </c>
      <c r="AJ79" s="2">
        <v>73</v>
      </c>
      <c r="AK79" s="2">
        <f>求节点(Z$7:Z$22,$AG$7:$AG$22,$AJ79)</f>
        <v>0.10528983533854007</v>
      </c>
      <c r="AL79" s="2">
        <f>求节点(AA$7:AA$22,$AG$7:$AG$22,$AJ79)</f>
        <v>0.1079599083010977</v>
      </c>
      <c r="AM79" s="2">
        <f>求节点(AB$7:AB$22,$AG$7:$AG$22,$AJ79)</f>
        <v>0.11090170939656735</v>
      </c>
      <c r="AN79" s="2">
        <f>求节点(AC$7:AC$22,$AG$7:$AG$22,$AJ79)</f>
        <v>0.11411315277829487</v>
      </c>
      <c r="AO79" s="2">
        <f>求节点(AD$7:AD$22,$AG$7:$AG$22,$AJ79)</f>
        <v>0.11767533439023246</v>
      </c>
      <c r="AP79" s="2">
        <f>求节点(Z$7:Z$22,$AH$7:$AH$22,$AJ79)</f>
        <v>0.2</v>
      </c>
      <c r="AQ79" s="2">
        <f>求节点(AA$7:AA$22,$AH$7:$AH$22,$AJ79)</f>
        <v>0.2</v>
      </c>
      <c r="AR79" s="2">
        <f>求节点(AB$7:AB$22,$AH$7:$AH$22,$AJ79)</f>
        <v>0.2</v>
      </c>
      <c r="AS79" s="2">
        <f>求节点(AC$7:AC$22,$AH$7:$AH$22,$AJ79)</f>
        <v>0.2</v>
      </c>
      <c r="AT79" s="2">
        <f>求节点(AD$7:AD$22,$AH$7:$AH$22,$AJ79)</f>
        <v>0.2</v>
      </c>
    </row>
    <row r="80" spans="7:46" x14ac:dyDescent="0.15">
      <c r="G80" s="1">
        <v>74</v>
      </c>
      <c r="I80" s="29">
        <f t="shared" si="1"/>
        <v>7300</v>
      </c>
      <c r="J80" s="2">
        <v>100</v>
      </c>
      <c r="M80" s="1">
        <v>74</v>
      </c>
      <c r="N80" s="1">
        <f>求节点(节奏总纲!AA$4:AA$83,$I$7:$I$86,节奏总纲!D77)</f>
        <v>4050.5708681037622</v>
      </c>
      <c r="O80" s="1">
        <f>求节点(节奏总纲!AB$4:AB$83,$I$7:$I$86,节奏总纲!E77)</f>
        <v>4104.4081480508385</v>
      </c>
      <c r="P80" s="1">
        <f>求节点(节奏总纲!AC$4:AC$83,$I$7:$I$86,节奏总纲!F77)</f>
        <v>4161.2813526599875</v>
      </c>
      <c r="Q80" s="1">
        <f>求节点(节奏总纲!AD$4:AD$83,$I$7:$I$86,节奏总纲!G77)</f>
        <v>4224.5114997782593</v>
      </c>
      <c r="R80" s="1">
        <f>求节点(节奏总纲!AE$4:AE$83,$I$7:$I$86,节奏总纲!H77)</f>
        <v>4295.431008359853</v>
      </c>
      <c r="AJ80" s="2">
        <v>74</v>
      </c>
      <c r="AK80" s="2">
        <f>求节点(Z$7:Z$22,$AG$7:$AG$22,$AJ80)</f>
        <v>0.10763913977734654</v>
      </c>
      <c r="AL80" s="2">
        <f>求节点(AA$7:AA$22,$AG$7:$AG$22,$AJ80)</f>
        <v>0.11031161519028489</v>
      </c>
      <c r="AM80" s="2">
        <f>求节点(AB$7:AB$22,$AG$7:$AG$22,$AJ80)</f>
        <v>0.11325501720242742</v>
      </c>
      <c r="AN80" s="2">
        <f>求节点(AC$7:AC$22,$AG$7:$AG$22,$AJ80)</f>
        <v>0.11645678409751598</v>
      </c>
      <c r="AO80" s="2">
        <f>求节点(AD$7:AD$22,$AG$7:$AG$22,$AJ80)</f>
        <v>0.12000736507086215</v>
      </c>
      <c r="AP80" s="2">
        <f>求节点(Z$7:Z$22,$AH$7:$AH$22,$AJ80)</f>
        <v>0.2</v>
      </c>
      <c r="AQ80" s="2">
        <f>求节点(AA$7:AA$22,$AH$7:$AH$22,$AJ80)</f>
        <v>0.2</v>
      </c>
      <c r="AR80" s="2">
        <f>求节点(AB$7:AB$22,$AH$7:$AH$22,$AJ80)</f>
        <v>0.2</v>
      </c>
      <c r="AS80" s="2">
        <f>求节点(AC$7:AC$22,$AH$7:$AH$22,$AJ80)</f>
        <v>0.2</v>
      </c>
      <c r="AT80" s="2">
        <f>求节点(AD$7:AD$22,$AH$7:$AH$22,$AJ80)</f>
        <v>0.2</v>
      </c>
    </row>
    <row r="81" spans="7:46" x14ac:dyDescent="0.15">
      <c r="G81" s="1">
        <v>75</v>
      </c>
      <c r="I81" s="29">
        <f t="shared" si="1"/>
        <v>7400</v>
      </c>
      <c r="J81" s="2">
        <v>100</v>
      </c>
      <c r="M81" s="1">
        <v>75</v>
      </c>
      <c r="N81" s="1">
        <f>求节点(节奏总纲!AA$4:AA$83,$I$7:$I$86,节奏总纲!D78)</f>
        <v>4099.3343869731825</v>
      </c>
      <c r="O81" s="1">
        <f>求节点(节奏总纲!AB$4:AB$83,$I$7:$I$86,节奏总纲!E78)</f>
        <v>4150.3546986076808</v>
      </c>
      <c r="P81" s="1">
        <f>求节点(节奏总纲!AC$4:AC$83,$I$7:$I$86,节奏总纲!F78)</f>
        <v>4209.9163240208773</v>
      </c>
      <c r="Q81" s="1">
        <f>求节点(节奏总纲!AD$4:AD$83,$I$7:$I$86,节奏总纲!G78)</f>
        <v>4272.0246163774527</v>
      </c>
      <c r="R81" s="1">
        <f>求节点(节奏总纲!AE$4:AE$83,$I$7:$I$86,节奏总纲!H78)</f>
        <v>4342.414221187697</v>
      </c>
      <c r="AJ81" s="2">
        <v>75</v>
      </c>
      <c r="AK81" s="2">
        <f>求节点(Z$7:Z$22,$AG$7:$AG$22,$AJ81)</f>
        <v>0.10998844421615303</v>
      </c>
      <c r="AL81" s="2">
        <f>求节点(AA$7:AA$22,$AG$7:$AG$22,$AJ81)</f>
        <v>0.11266332207947208</v>
      </c>
      <c r="AM81" s="2">
        <f>求节点(AB$7:AB$22,$AG$7:$AG$22,$AJ81)</f>
        <v>0.11560832500828749</v>
      </c>
      <c r="AN81" s="2">
        <f>求节点(AC$7:AC$22,$AG$7:$AG$22,$AJ81)</f>
        <v>0.11880041541673708</v>
      </c>
      <c r="AO81" s="2">
        <f>求节点(AD$7:AD$22,$AG$7:$AG$22,$AJ81)</f>
        <v>0.12233939575149184</v>
      </c>
      <c r="AP81" s="2">
        <f>求节点(Z$7:Z$22,$AH$7:$AH$22,$AJ81)</f>
        <v>0.2</v>
      </c>
      <c r="AQ81" s="2">
        <f>求节点(AA$7:AA$22,$AH$7:$AH$22,$AJ81)</f>
        <v>0.2</v>
      </c>
      <c r="AR81" s="2">
        <f>求节点(AB$7:AB$22,$AH$7:$AH$22,$AJ81)</f>
        <v>0.2</v>
      </c>
      <c r="AS81" s="2">
        <f>求节点(AC$7:AC$22,$AH$7:$AH$22,$AJ81)</f>
        <v>0.2</v>
      </c>
      <c r="AT81" s="2">
        <f>求节点(AD$7:AD$22,$AH$7:$AH$22,$AJ81)</f>
        <v>0.2</v>
      </c>
    </row>
    <row r="82" spans="7:46" x14ac:dyDescent="0.15">
      <c r="G82" s="1">
        <v>76</v>
      </c>
      <c r="I82" s="29">
        <f t="shared" si="1"/>
        <v>7500</v>
      </c>
      <c r="J82" s="2">
        <v>100</v>
      </c>
      <c r="M82" s="1">
        <v>76</v>
      </c>
      <c r="N82" s="1">
        <f>求节点(节奏总纲!AA$4:AA$83,$I$7:$I$86,节奏总纲!D79)</f>
        <v>4144.5257628160962</v>
      </c>
      <c r="O82" s="1">
        <f>求节点(节奏总纲!AB$4:AB$83,$I$7:$I$86,节奏总纲!E79)</f>
        <v>4199.0467569098701</v>
      </c>
      <c r="P82" s="1">
        <f>求节点(节奏总纲!AC$4:AC$83,$I$7:$I$86,节奏总纲!F79)</f>
        <v>4255.5289501711122</v>
      </c>
      <c r="Q82" s="1">
        <f>求节点(节奏总纲!AD$4:AD$83,$I$7:$I$86,节奏总纲!G79)</f>
        <v>4319.9643027024376</v>
      </c>
      <c r="R82" s="1">
        <f>求节点(节奏总纲!AE$4:AE$83,$I$7:$I$86,节奏总纲!H79)</f>
        <v>4392.948963772873</v>
      </c>
      <c r="AJ82" s="2">
        <v>76</v>
      </c>
      <c r="AK82" s="2">
        <f>求节点(Z$7:Z$22,$AG$7:$AG$22,$AJ82)</f>
        <v>0.1123377486549595</v>
      </c>
      <c r="AL82" s="2">
        <f>求节点(AA$7:AA$22,$AG$7:$AG$22,$AJ82)</f>
        <v>0.11501502896865927</v>
      </c>
      <c r="AM82" s="2">
        <f>求节点(AB$7:AB$22,$AG$7:$AG$22,$AJ82)</f>
        <v>0.11796163281414758</v>
      </c>
      <c r="AN82" s="2">
        <f>求节点(AC$7:AC$22,$AG$7:$AG$22,$AJ82)</f>
        <v>0.12114404673595817</v>
      </c>
      <c r="AO82" s="2">
        <f>求节点(AD$7:AD$22,$AG$7:$AG$22,$AJ82)</f>
        <v>0.12467142643212153</v>
      </c>
      <c r="AP82" s="2">
        <f>求节点(Z$7:Z$22,$AH$7:$AH$22,$AJ82)</f>
        <v>0.2</v>
      </c>
      <c r="AQ82" s="2">
        <f>求节点(AA$7:AA$22,$AH$7:$AH$22,$AJ82)</f>
        <v>0.2</v>
      </c>
      <c r="AR82" s="2">
        <f>求节点(AB$7:AB$22,$AH$7:$AH$22,$AJ82)</f>
        <v>0.2</v>
      </c>
      <c r="AS82" s="2">
        <f>求节点(AC$7:AC$22,$AH$7:$AH$22,$AJ82)</f>
        <v>0.2</v>
      </c>
      <c r="AT82" s="2">
        <f>求节点(AD$7:AD$22,$AH$7:$AH$22,$AJ82)</f>
        <v>0.2</v>
      </c>
    </row>
    <row r="83" spans="7:46" x14ac:dyDescent="0.15">
      <c r="G83" s="1">
        <v>77</v>
      </c>
      <c r="I83" s="29">
        <f t="shared" si="1"/>
        <v>7600</v>
      </c>
      <c r="J83" s="2">
        <v>100</v>
      </c>
      <c r="M83" s="1">
        <v>77</v>
      </c>
      <c r="N83" s="1">
        <f>求节点(节奏总纲!AA$4:AA$83,$I$7:$I$86,节奏总纲!D80)</f>
        <v>4192.8629024654092</v>
      </c>
      <c r="O83" s="1">
        <f>求节点(节奏总纲!AB$4:AB$83,$I$7:$I$86,节奏总纲!E80)</f>
        <v>4244.6746949155558</v>
      </c>
      <c r="P83" s="1">
        <f>求节点(节奏总纲!AC$4:AC$83,$I$7:$I$86,节奏总纲!F80)</f>
        <v>4304.7735983456605</v>
      </c>
      <c r="Q83" s="1">
        <f>求节点(节奏总纲!AD$4:AD$83,$I$7:$I$86,节奏总纲!G80)</f>
        <v>4367.6858376824393</v>
      </c>
      <c r="R83" s="1">
        <f>求节点(节奏总纲!AE$4:AE$83,$I$7:$I$86,节奏总纲!H80)</f>
        <v>4437.1092241532115</v>
      </c>
      <c r="AJ83" s="2">
        <v>77</v>
      </c>
      <c r="AK83" s="2">
        <f>求节点(Z$7:Z$22,$AG$7:$AG$22,$AJ83)</f>
        <v>0.11468705309376598</v>
      </c>
      <c r="AL83" s="2">
        <f>求节点(AA$7:AA$22,$AG$7:$AG$22,$AJ83)</f>
        <v>0.11736673585784646</v>
      </c>
      <c r="AM83" s="2">
        <f>求节点(AB$7:AB$22,$AG$7:$AG$22,$AJ83)</f>
        <v>0.12031494062000765</v>
      </c>
      <c r="AN83" s="2">
        <f>求节点(AC$7:AC$22,$AG$7:$AG$22,$AJ83)</f>
        <v>0.12348767805517928</v>
      </c>
      <c r="AO83" s="2">
        <f>求节点(AD$7:AD$22,$AG$7:$AG$22,$AJ83)</f>
        <v>0.12693249652076788</v>
      </c>
      <c r="AP83" s="2">
        <f>求节点(Z$7:Z$22,$AH$7:$AH$22,$AJ83)</f>
        <v>0.2</v>
      </c>
      <c r="AQ83" s="2">
        <f>求节点(AA$7:AA$22,$AH$7:$AH$22,$AJ83)</f>
        <v>0.2</v>
      </c>
      <c r="AR83" s="2">
        <f>求节点(AB$7:AB$22,$AH$7:$AH$22,$AJ83)</f>
        <v>0.2</v>
      </c>
      <c r="AS83" s="2">
        <f>求节点(AC$7:AC$22,$AH$7:$AH$22,$AJ83)</f>
        <v>0.2</v>
      </c>
      <c r="AT83" s="2">
        <f>求节点(AD$7:AD$22,$AH$7:$AH$22,$AJ83)</f>
        <v>0.2</v>
      </c>
    </row>
    <row r="84" spans="7:46" x14ac:dyDescent="0.15">
      <c r="G84" s="1">
        <v>78</v>
      </c>
      <c r="I84" s="29">
        <f t="shared" si="1"/>
        <v>7700</v>
      </c>
      <c r="J84" s="2">
        <v>100</v>
      </c>
      <c r="M84" s="1">
        <v>78</v>
      </c>
      <c r="N84" s="1">
        <f>求节点(节奏总纲!AA$4:AA$83,$I$7:$I$86,节奏总纲!D81)</f>
        <v>4238.5499964596729</v>
      </c>
      <c r="O84" s="1">
        <f>求节点(节奏总纲!AB$4:AB$83,$I$7:$I$86,节奏总纲!E81)</f>
        <v>4293.0502277742426</v>
      </c>
      <c r="P84" s="1">
        <f>求节点(节奏总纲!AC$4:AC$83,$I$7:$I$86,节奏总纲!F81)</f>
        <v>4350.8869383463989</v>
      </c>
      <c r="Q84" s="1">
        <f>求节点(节奏总纲!AD$4:AD$83,$I$7:$I$86,节奏总纲!G81)</f>
        <v>4415.3317888009888</v>
      </c>
      <c r="R84" s="1">
        <f>求节点(节奏总纲!AE$4:AE$83,$I$7:$I$86,节奏总纲!H81)</f>
        <v>4483.0400612131916</v>
      </c>
      <c r="AJ84" s="2">
        <v>78</v>
      </c>
      <c r="AK84" s="2">
        <f>求节点(Z$7:Z$22,$AG$7:$AG$22,$AJ84)</f>
        <v>0.11703635753257245</v>
      </c>
      <c r="AL84" s="2">
        <f>求节点(AA$7:AA$22,$AG$7:$AG$22,$AJ84)</f>
        <v>0.11971844274703364</v>
      </c>
      <c r="AM84" s="2">
        <f>求节点(AB$7:AB$22,$AG$7:$AG$22,$AJ84)</f>
        <v>0.12266824842586772</v>
      </c>
      <c r="AN84" s="2">
        <f>求节点(AC$7:AC$22,$AG$7:$AG$22,$AJ84)</f>
        <v>0.12580588980626947</v>
      </c>
      <c r="AO84" s="2">
        <f>求节点(AD$7:AD$22,$AG$7:$AG$22,$AJ84)</f>
        <v>0.12918192883851395</v>
      </c>
      <c r="AP84" s="2">
        <f>求节点(Z$7:Z$22,$AH$7:$AH$22,$AJ84)</f>
        <v>0.2</v>
      </c>
      <c r="AQ84" s="2">
        <f>求节点(AA$7:AA$22,$AH$7:$AH$22,$AJ84)</f>
        <v>0.2</v>
      </c>
      <c r="AR84" s="2">
        <f>求节点(AB$7:AB$22,$AH$7:$AH$22,$AJ84)</f>
        <v>0.2</v>
      </c>
      <c r="AS84" s="2">
        <f>求节点(AC$7:AC$22,$AH$7:$AH$22,$AJ84)</f>
        <v>0.2</v>
      </c>
      <c r="AT84" s="2">
        <f>求节点(AD$7:AD$22,$AH$7:$AH$22,$AJ84)</f>
        <v>0.2</v>
      </c>
    </row>
    <row r="85" spans="7:46" x14ac:dyDescent="0.15">
      <c r="G85" s="1">
        <v>79</v>
      </c>
      <c r="I85" s="29">
        <f t="shared" si="1"/>
        <v>7800</v>
      </c>
      <c r="J85" s="2">
        <v>100</v>
      </c>
      <c r="M85" s="1">
        <v>79</v>
      </c>
      <c r="N85" s="1">
        <f>求节点(节奏总纲!AA$4:AA$83,$I$7:$I$86,节奏总纲!D82)</f>
        <v>4286.4683073228825</v>
      </c>
      <c r="O85" s="1">
        <f>求节点(节奏总纲!AB$4:AB$83,$I$7:$I$86,节奏总纲!E82)</f>
        <v>4339.3651798323854</v>
      </c>
      <c r="P85" s="1">
        <f>求节点(节奏总纲!AC$4:AC$83,$I$7:$I$86,节奏总纲!F82)</f>
        <v>4400.3918944161269</v>
      </c>
      <c r="Q85" s="1">
        <f>求节点(节奏总纲!AD$4:AD$83,$I$7:$I$86,节奏总纲!G82)</f>
        <v>4459.6669566151886</v>
      </c>
      <c r="R85" s="1">
        <f>求节点(节奏总纲!AE$4:AE$83,$I$7:$I$86,节奏总纲!H82)</f>
        <v>4528.4169788056379</v>
      </c>
      <c r="AJ85" s="2">
        <v>79</v>
      </c>
      <c r="AK85" s="2">
        <f>求节点(Z$7:Z$22,$AG$7:$AG$22,$AJ85)</f>
        <v>0.11938566197137893</v>
      </c>
      <c r="AL85" s="2">
        <f>求节点(AA$7:AA$22,$AG$7:$AG$22,$AJ85)</f>
        <v>0.12207014963622083</v>
      </c>
      <c r="AM85" s="2">
        <f>求节点(AB$7:AB$22,$AG$7:$AG$22,$AJ85)</f>
        <v>0.12502090562240456</v>
      </c>
      <c r="AN85" s="2">
        <f>求节点(AC$7:AC$22,$AG$7:$AG$22,$AJ85)</f>
        <v>0.12807785815881748</v>
      </c>
      <c r="AO85" s="2">
        <f>求节点(AD$7:AD$22,$AG$7:$AG$22,$AJ85)</f>
        <v>0.13143136115626003</v>
      </c>
      <c r="AP85" s="2">
        <f>求节点(Z$7:Z$22,$AH$7:$AH$22,$AJ85)</f>
        <v>0.2</v>
      </c>
      <c r="AQ85" s="2">
        <f>求节点(AA$7:AA$22,$AH$7:$AH$22,$AJ85)</f>
        <v>0.2</v>
      </c>
      <c r="AR85" s="2">
        <f>求节点(AB$7:AB$22,$AH$7:$AH$22,$AJ85)</f>
        <v>0.2</v>
      </c>
      <c r="AS85" s="2">
        <f>求节点(AC$7:AC$22,$AH$7:$AH$22,$AJ85)</f>
        <v>0.2</v>
      </c>
      <c r="AT85" s="2">
        <f>求节点(AD$7:AD$22,$AH$7:$AH$22,$AJ85)</f>
        <v>0.2</v>
      </c>
    </row>
    <row r="86" spans="7:46" x14ac:dyDescent="0.15">
      <c r="G86" s="1">
        <v>80</v>
      </c>
      <c r="I86" s="29">
        <f t="shared" si="1"/>
        <v>7900</v>
      </c>
      <c r="J86" s="2">
        <v>100</v>
      </c>
      <c r="M86" s="1">
        <v>80</v>
      </c>
      <c r="N86" s="1">
        <f>求节点(节奏总纲!AA$4:AA$83,$I$7:$I$86,节奏总纲!D83)</f>
        <v>4332.6465623783333</v>
      </c>
      <c r="O86" s="1">
        <f>求节点(节奏总纲!AB$4:AB$83,$I$7:$I$86,节奏总纲!E83)</f>
        <v>4387.864099891106</v>
      </c>
      <c r="P86" s="1">
        <f>求节点(节奏总纲!AC$4:AC$83,$I$7:$I$86,节奏总纲!F83)</f>
        <v>4443.5402391663247</v>
      </c>
      <c r="Q86" s="1">
        <f>求节点(节奏总纲!AD$4:AD$83,$I$7:$I$86,节奏总纲!G83)</f>
        <v>4505.9542756901392</v>
      </c>
      <c r="R86" s="1">
        <f>求节点(节奏总纲!AE$4:AE$83,$I$7:$I$86,节奏总纲!H83)</f>
        <v>4573.2532092773636</v>
      </c>
      <c r="AJ86" s="2">
        <v>80</v>
      </c>
      <c r="AK86" s="2">
        <f>求节点(Z$7:Z$22,$AG$7:$AG$22,$AJ86)</f>
        <v>0.12173496641018541</v>
      </c>
      <c r="AL86" s="2">
        <f>求节点(AA$7:AA$22,$AG$7:$AG$22,$AJ86)</f>
        <v>0.12442185652540802</v>
      </c>
      <c r="AM86" s="2">
        <f>求节点(AB$7:AB$22,$AG$7:$AG$22,$AJ86)</f>
        <v>0.1273031859862582</v>
      </c>
      <c r="AN86" s="2">
        <f>求节点(AC$7:AC$22,$AG$7:$AG$22,$AJ86)</f>
        <v>0.13034982651136548</v>
      </c>
      <c r="AO86" s="2">
        <f>求节点(AD$7:AD$22,$AG$7:$AG$22,$AJ86)</f>
        <v>0.13368079347400608</v>
      </c>
      <c r="AP86" s="2">
        <f>求节点(Z$7:Z$22,$AH$7:$AH$22,$AJ86)</f>
        <v>0.2</v>
      </c>
      <c r="AQ86" s="2">
        <f>求节点(AA$7:AA$22,$AH$7:$AH$22,$AJ86)</f>
        <v>0.2</v>
      </c>
      <c r="AR86" s="2">
        <f>求节点(AB$7:AB$22,$AH$7:$AH$22,$AJ86)</f>
        <v>0.2</v>
      </c>
      <c r="AS86" s="2">
        <f>求节点(AC$7:AC$22,$AH$7:$AH$22,$AJ86)</f>
        <v>0.2</v>
      </c>
      <c r="AT86" s="2">
        <f>求节点(AD$7:AD$22,$AH$7:$AH$22,$AJ86)</f>
        <v>0.2</v>
      </c>
    </row>
    <row r="87" spans="7:46" x14ac:dyDescent="0.15">
      <c r="M87" s="1">
        <v>81</v>
      </c>
      <c r="N87" s="1">
        <f>求节点(节奏总纲!AA$4:AA$83,$I$7:$I$86,节奏总纲!D84)</f>
        <v>4380.1533759886324</v>
      </c>
      <c r="O87" s="1">
        <f>求节点(节奏总纲!AB$4:AB$83,$I$7:$I$86,节奏总纲!E84)</f>
        <v>4432.1339851414859</v>
      </c>
      <c r="P87" s="1">
        <f>求节点(节奏总纲!AC$4:AC$83,$I$7:$I$86,节奏总纲!F84)</f>
        <v>4489.4311889804285</v>
      </c>
      <c r="Q87" s="1">
        <f>求节点(节奏总纲!AD$4:AD$83,$I$7:$I$86,节奏总纲!G84)</f>
        <v>4550.1665826971657</v>
      </c>
      <c r="R87" s="1">
        <f>求节点(节奏总纲!AE$4:AE$83,$I$7:$I$86,节奏总纲!H84)</f>
        <v>4619.1499408717918</v>
      </c>
      <c r="AJ87" s="2">
        <v>81</v>
      </c>
      <c r="AK87" s="2">
        <f>求节点(Z$7:Z$22,$AG$7:$AG$22,$AJ87)</f>
        <v>0.12408427084899189</v>
      </c>
      <c r="AL87" s="2">
        <f>求节点(AA$7:AA$22,$AG$7:$AG$22,$AJ87)</f>
        <v>0.12674849748501546</v>
      </c>
      <c r="AM87" s="2">
        <f>求节点(AB$7:AB$22,$AG$7:$AG$22,$AJ87)</f>
        <v>0.12958546635011184</v>
      </c>
      <c r="AN87" s="2">
        <f>求节点(AC$7:AC$22,$AG$7:$AG$22,$AJ87)</f>
        <v>0.13262179486391348</v>
      </c>
      <c r="AO87" s="2">
        <f>求节点(AD$7:AD$22,$AG$7:$AG$22,$AJ87)</f>
        <v>0.13593022579175215</v>
      </c>
      <c r="AP87" s="2">
        <f>求节点(Z$7:Z$22,$AH$7:$AH$22,$AJ87)</f>
        <v>0.2</v>
      </c>
      <c r="AQ87" s="2">
        <f>求节点(AA$7:AA$22,$AH$7:$AH$22,$AJ87)</f>
        <v>0.2</v>
      </c>
      <c r="AR87" s="2">
        <f>求节点(AB$7:AB$22,$AH$7:$AH$22,$AJ87)</f>
        <v>0.2</v>
      </c>
      <c r="AS87" s="2">
        <f>求节点(AC$7:AC$22,$AH$7:$AH$22,$AJ87)</f>
        <v>0.2</v>
      </c>
      <c r="AT87" s="2">
        <f>求节点(AD$7:AD$22,$AH$7:$AH$22,$AJ87)</f>
        <v>0.2</v>
      </c>
    </row>
    <row r="88" spans="7:46" x14ac:dyDescent="0.15">
      <c r="M88" s="1">
        <v>82</v>
      </c>
      <c r="N88" s="1">
        <f>求节点(节奏总纲!AA$4:AA$83,$I$7:$I$86,节奏总纲!D85)</f>
        <v>4426.8177050953855</v>
      </c>
      <c r="O88" s="1">
        <f>求节点(节奏总纲!AB$4:AB$83,$I$7:$I$86,节奏总纲!E85)</f>
        <v>4478.9768933125815</v>
      </c>
      <c r="P88" s="1">
        <f>求节点(节奏总纲!AC$4:AC$83,$I$7:$I$86,节奏总纲!F85)</f>
        <v>4534.874823510946</v>
      </c>
      <c r="Q88" s="1">
        <f>求节点(节奏总纲!AD$4:AD$83,$I$7:$I$86,节奏总纲!G85)</f>
        <v>4598.5765853689554</v>
      </c>
      <c r="R88" s="1">
        <f>求节点(节奏总纲!AE$4:AE$83,$I$7:$I$86,节奏总纲!H85)</f>
        <v>4663.8352338376762</v>
      </c>
      <c r="AJ88" s="2">
        <v>82</v>
      </c>
      <c r="AK88" s="2">
        <f>求节点(Z$7:Z$22,$AG$7:$AG$22,$AJ88)</f>
        <v>0.12643430028471195</v>
      </c>
      <c r="AL88" s="2">
        <f>求节点(AA$7:AA$22,$AG$7:$AG$22,$AJ88)</f>
        <v>0.12906696749144364</v>
      </c>
      <c r="AM88" s="2">
        <f>求节点(AB$7:AB$22,$AG$7:$AG$22,$AJ88)</f>
        <v>0.13186774671396548</v>
      </c>
      <c r="AN88" s="2">
        <f>求节点(AC$7:AC$22,$AG$7:$AG$22,$AJ88)</f>
        <v>0.13489376321646149</v>
      </c>
      <c r="AO88" s="2">
        <f>求节点(AD$7:AD$22,$AG$7:$AG$22,$AJ88)</f>
        <v>0.13817965810949823</v>
      </c>
      <c r="AP88" s="2">
        <f>求节点(Z$7:Z$22,$AH$7:$AH$22,$AJ88)</f>
        <v>0.2</v>
      </c>
      <c r="AQ88" s="2">
        <f>求节点(AA$7:AA$22,$AH$7:$AH$22,$AJ88)</f>
        <v>0.2</v>
      </c>
      <c r="AR88" s="2">
        <f>求节点(AB$7:AB$22,$AH$7:$AH$22,$AJ88)</f>
        <v>0.2</v>
      </c>
      <c r="AS88" s="2">
        <f>求节点(AC$7:AC$22,$AH$7:$AH$22,$AJ88)</f>
        <v>0.2</v>
      </c>
      <c r="AT88" s="2">
        <f>求节点(AD$7:AD$22,$AH$7:$AH$22,$AJ88)</f>
        <v>0.2</v>
      </c>
    </row>
    <row r="89" spans="7:46" x14ac:dyDescent="0.15">
      <c r="M89" s="1">
        <v>83</v>
      </c>
      <c r="N89" s="1">
        <f>求节点(节奏总纲!AA$4:AA$83,$I$7:$I$86,节奏总纲!D86)</f>
        <v>4473.9201449359607</v>
      </c>
      <c r="O89" s="1">
        <f>求节点(节奏总纲!AB$4:AB$83,$I$7:$I$86,节奏总纲!E86)</f>
        <v>4526.132632872982</v>
      </c>
      <c r="P89" s="1">
        <f>求节点(节奏总纲!AC$4:AC$83,$I$7:$I$86,节奏总纲!F86)</f>
        <v>4583.6037098586512</v>
      </c>
      <c r="Q89" s="1">
        <f>求节点(节奏总纲!AD$4:AD$83,$I$7:$I$86,节奏总纲!G86)</f>
        <v>4643.5350717115061</v>
      </c>
      <c r="R89" s="1">
        <f>求节点(节奏总纲!AE$4:AE$83,$I$7:$I$86,节奏总纲!H86)</f>
        <v>4711.582013904168</v>
      </c>
      <c r="AJ89" s="2">
        <v>83</v>
      </c>
      <c r="AK89" s="2">
        <f>求节点(Z$7:Z$22,$AG$7:$AG$22,$AJ89)</f>
        <v>0.12878479282886715</v>
      </c>
      <c r="AL89" s="2">
        <f>求节点(AA$7:AA$22,$AG$7:$AG$22,$AJ89)</f>
        <v>0.13138543749787185</v>
      </c>
      <c r="AM89" s="2">
        <f>求节点(AB$7:AB$22,$AG$7:$AG$22,$AJ89)</f>
        <v>0.13415002707781912</v>
      </c>
      <c r="AN89" s="2">
        <f>求节点(AC$7:AC$22,$AG$7:$AG$22,$AJ89)</f>
        <v>0.13716573156900949</v>
      </c>
      <c r="AO89" s="2">
        <f>求节点(AD$7:AD$22,$AG$7:$AG$22,$AJ89)</f>
        <v>0.1404290904272443</v>
      </c>
      <c r="AP89" s="2">
        <f>求节点(Z$7:Z$22,$AH$7:$AH$22,$AJ89)</f>
        <v>0.2</v>
      </c>
      <c r="AQ89" s="2">
        <f>求节点(AA$7:AA$22,$AH$7:$AH$22,$AJ89)</f>
        <v>0.2</v>
      </c>
      <c r="AR89" s="2">
        <f>求节点(AB$7:AB$22,$AH$7:$AH$22,$AJ89)</f>
        <v>0.2</v>
      </c>
      <c r="AS89" s="2">
        <f>求节点(AC$7:AC$22,$AH$7:$AH$22,$AJ89)</f>
        <v>0.2</v>
      </c>
      <c r="AT89" s="2">
        <f>求节点(AD$7:AD$22,$AH$7:$AH$22,$AJ89)</f>
        <v>0.2</v>
      </c>
    </row>
    <row r="90" spans="7:46" x14ac:dyDescent="0.15">
      <c r="M90" s="1">
        <v>84</v>
      </c>
      <c r="N90" s="1">
        <f>求节点(节奏总纲!AA$4:AA$83,$I$7:$I$86,节奏总纲!D87)</f>
        <v>4521.0650393413598</v>
      </c>
      <c r="O90" s="1">
        <f>求节点(节奏总纲!AB$4:AB$83,$I$7:$I$86,节奏总纲!E87)</f>
        <v>4573.6179569673941</v>
      </c>
      <c r="P90" s="1">
        <f>求节点(节奏总纲!AC$4:AC$83,$I$7:$I$86,节奏总纲!F87)</f>
        <v>4629.4068993376604</v>
      </c>
      <c r="Q90" s="1">
        <f>求节点(节奏总纲!AD$4:AD$83,$I$7:$I$86,节奏总纲!G87)</f>
        <v>4690.9233956913004</v>
      </c>
      <c r="R90" s="1">
        <f>求节点(节奏总纲!AE$4:AE$83,$I$7:$I$86,节奏总纲!H87)</f>
        <v>4757.9255981153665</v>
      </c>
      <c r="AJ90" s="2">
        <v>84</v>
      </c>
      <c r="AK90" s="2">
        <f>求节点(Z$7:Z$22,$AG$7:$AG$22,$AJ90)</f>
        <v>0.13113528537302235</v>
      </c>
      <c r="AL90" s="2">
        <f>求节点(AA$7:AA$22,$AG$7:$AG$22,$AJ90)</f>
        <v>0.13370390750430003</v>
      </c>
      <c r="AM90" s="2">
        <f>求节点(AB$7:AB$22,$AG$7:$AG$22,$AJ90)</f>
        <v>0.13643230744167276</v>
      </c>
      <c r="AN90" s="2">
        <f>求节点(AC$7:AC$22,$AG$7:$AG$22,$AJ90)</f>
        <v>0.13943769992155752</v>
      </c>
      <c r="AO90" s="2">
        <f>求节点(AD$7:AD$22,$AG$7:$AG$22,$AJ90)</f>
        <v>0.14267852274499038</v>
      </c>
      <c r="AP90" s="2">
        <f>求节点(Z$7:Z$22,$AH$7:$AH$22,$AJ90)</f>
        <v>0.2</v>
      </c>
      <c r="AQ90" s="2">
        <f>求节点(AA$7:AA$22,$AH$7:$AH$22,$AJ90)</f>
        <v>0.2</v>
      </c>
      <c r="AR90" s="2">
        <f>求节点(AB$7:AB$22,$AH$7:$AH$22,$AJ90)</f>
        <v>0.2</v>
      </c>
      <c r="AS90" s="2">
        <f>求节点(AC$7:AC$22,$AH$7:$AH$22,$AJ90)</f>
        <v>0.2</v>
      </c>
      <c r="AT90" s="2">
        <f>求节点(AD$7:AD$22,$AH$7:$AH$22,$AJ90)</f>
        <v>0.2</v>
      </c>
    </row>
    <row r="91" spans="7:46" x14ac:dyDescent="0.15">
      <c r="M91" s="1">
        <v>85</v>
      </c>
      <c r="N91" s="1">
        <f>求节点(节奏总纲!AA$4:AA$83,$I$7:$I$86,节奏总纲!D88)</f>
        <v>4567.7700307679652</v>
      </c>
      <c r="O91" s="1">
        <f>求节点(节奏总纲!AB$4:AB$83,$I$7:$I$86,节奏总纲!E88)</f>
        <v>4619.7592678461178</v>
      </c>
      <c r="P91" s="1">
        <f>求节点(节奏总纲!AC$4:AC$83,$I$7:$I$86,节奏总纲!F88)</f>
        <v>4675.5472167192656</v>
      </c>
      <c r="Q91" s="1">
        <f>求节点(节奏总纲!AD$4:AD$83,$I$7:$I$86,节奏总纲!G88)</f>
        <v>4737.3763930639598</v>
      </c>
      <c r="R91" s="1">
        <f>求节点(节奏总纲!AE$4:AE$83,$I$7:$I$86,节奏总纲!H88)</f>
        <v>4806.3491154445537</v>
      </c>
      <c r="AJ91" s="2">
        <v>85</v>
      </c>
      <c r="AK91" s="2">
        <f>求节点(Z$7:Z$22,$AG$7:$AG$22,$AJ91)</f>
        <v>0.13348577791717758</v>
      </c>
      <c r="AL91" s="2">
        <f>求节点(AA$7:AA$22,$AG$7:$AG$22,$AJ91)</f>
        <v>0.13602237751072821</v>
      </c>
      <c r="AM91" s="2">
        <f>求节点(AB$7:AB$22,$AG$7:$AG$22,$AJ91)</f>
        <v>0.1387145878055264</v>
      </c>
      <c r="AN91" s="2">
        <f>求节点(AC$7:AC$22,$AG$7:$AG$22,$AJ91)</f>
        <v>0.14170966827410553</v>
      </c>
      <c r="AO91" s="2">
        <f>求节点(AD$7:AD$22,$AG$7:$AG$22,$AJ91)</f>
        <v>0.14492795506273642</v>
      </c>
      <c r="AP91" s="2">
        <f>求节点(Z$7:Z$22,$AH$7:$AH$22,$AJ91)</f>
        <v>0.2</v>
      </c>
      <c r="AQ91" s="2">
        <f>求节点(AA$7:AA$22,$AH$7:$AH$22,$AJ91)</f>
        <v>0.2</v>
      </c>
      <c r="AR91" s="2">
        <f>求节点(AB$7:AB$22,$AH$7:$AH$22,$AJ91)</f>
        <v>0.2</v>
      </c>
      <c r="AS91" s="2">
        <f>求节点(AC$7:AC$22,$AH$7:$AH$22,$AJ91)</f>
        <v>0.2</v>
      </c>
      <c r="AT91" s="2">
        <f>求节点(AD$7:AD$22,$AH$7:$AH$22,$AJ91)</f>
        <v>0.2</v>
      </c>
    </row>
    <row r="92" spans="7:46" x14ac:dyDescent="0.15">
      <c r="M92" s="1">
        <v>86</v>
      </c>
      <c r="N92" s="1">
        <f>求节点(节奏总纲!AA$4:AA$83,$I$7:$I$86,节奏总纲!D89)</f>
        <v>4615.3896513009249</v>
      </c>
      <c r="O92" s="1">
        <f>求节点(节奏总纲!AB$4:AB$83,$I$7:$I$86,节奏总纲!E89)</f>
        <v>4666.0748183577853</v>
      </c>
      <c r="P92" s="1">
        <f>求节点(节奏总纲!AC$4:AC$83,$I$7:$I$86,节奏总纲!F89)</f>
        <v>4722.7116435634034</v>
      </c>
      <c r="Q92" s="1">
        <f>求节点(节奏总纲!AD$4:AD$83,$I$7:$I$86,节奏总纲!G89)</f>
        <v>4786.9826703325634</v>
      </c>
      <c r="R92" s="1">
        <f>求节点(节奏总纲!AE$4:AE$83,$I$7:$I$86,节奏总纲!H89)</f>
        <v>4846.0909841064313</v>
      </c>
      <c r="AJ92" s="2">
        <v>86</v>
      </c>
      <c r="AK92" s="2">
        <f>求节点(Z$7:Z$22,$AG$7:$AG$22,$AJ92)</f>
        <v>0.13583627046133279</v>
      </c>
      <c r="AL92" s="2">
        <f>求节点(AA$7:AA$22,$AG$7:$AG$22,$AJ92)</f>
        <v>0.13834084751715642</v>
      </c>
      <c r="AM92" s="2">
        <f>求节点(AB$7:AB$22,$AG$7:$AG$22,$AJ92)</f>
        <v>0.14099686816938004</v>
      </c>
      <c r="AN92" s="2">
        <f>求节点(AC$7:AC$22,$AG$7:$AG$22,$AJ92)</f>
        <v>0.14398163662665353</v>
      </c>
      <c r="AO92" s="2">
        <f>求节点(AD$7:AD$22,$AG$7:$AG$22,$AJ92)</f>
        <v>0.1471773873804825</v>
      </c>
      <c r="AP92" s="2">
        <f>求节点(Z$7:Z$22,$AH$7:$AH$22,$AJ92)</f>
        <v>0.2</v>
      </c>
      <c r="AQ92" s="2">
        <f>求节点(AA$7:AA$22,$AH$7:$AH$22,$AJ92)</f>
        <v>0.2</v>
      </c>
      <c r="AR92" s="2">
        <f>求节点(AB$7:AB$22,$AH$7:$AH$22,$AJ92)</f>
        <v>0.2</v>
      </c>
      <c r="AS92" s="2">
        <f>求节点(AC$7:AC$22,$AH$7:$AH$22,$AJ92)</f>
        <v>0.2</v>
      </c>
      <c r="AT92" s="2">
        <f>求节点(AD$7:AD$22,$AH$7:$AH$22,$AJ92)</f>
        <v>0.2</v>
      </c>
    </row>
    <row r="93" spans="7:46" x14ac:dyDescent="0.15">
      <c r="M93" s="1">
        <v>87</v>
      </c>
      <c r="N93" s="1">
        <f>求节点(节奏总纲!AA$4:AA$83,$I$7:$I$86,节奏总纲!D90)</f>
        <v>4661.703930648232</v>
      </c>
      <c r="O93" s="1">
        <f>求节点(节奏总纲!AB$4:AB$83,$I$7:$I$86,节奏总纲!E90)</f>
        <v>4714.2913866891213</v>
      </c>
      <c r="P93" s="1">
        <f>求节点(节奏总纲!AC$4:AC$83,$I$7:$I$86,节奏总纲!F90)</f>
        <v>4770.9766300257579</v>
      </c>
      <c r="Q93" s="1">
        <f>求节点(节奏总纲!AD$4:AD$83,$I$7:$I$86,节奏总纲!G90)</f>
        <v>4829.625690363956</v>
      </c>
      <c r="R93" s="1">
        <f>求节点(节奏总纲!AE$4:AE$83,$I$7:$I$86,节奏总纲!H90)</f>
        <v>4888.2526243554612</v>
      </c>
      <c r="AJ93" s="2">
        <v>87</v>
      </c>
      <c r="AK93" s="2">
        <f>求节点(Z$7:Z$22,$AG$7:$AG$22,$AJ93)</f>
        <v>0.13818676300548799</v>
      </c>
      <c r="AL93" s="2">
        <f>求节点(AA$7:AA$22,$AG$7:$AG$22,$AJ93)</f>
        <v>0.1406593175235846</v>
      </c>
      <c r="AM93" s="2">
        <f>求节点(AB$7:AB$22,$AG$7:$AG$22,$AJ93)</f>
        <v>0.14327914853323367</v>
      </c>
      <c r="AN93" s="2">
        <f>求节点(AC$7:AC$22,$AG$7:$AG$22,$AJ93)</f>
        <v>0.14625360497920153</v>
      </c>
      <c r="AO93" s="2">
        <f>求节点(AD$7:AD$22,$AG$7:$AG$22,$AJ93)</f>
        <v>0.14942681969822857</v>
      </c>
      <c r="AP93" s="2">
        <f>求节点(Z$7:Z$22,$AH$7:$AH$22,$AJ93)</f>
        <v>0.2</v>
      </c>
      <c r="AQ93" s="2">
        <f>求节点(AA$7:AA$22,$AH$7:$AH$22,$AJ93)</f>
        <v>0.2</v>
      </c>
      <c r="AR93" s="2">
        <f>求节点(AB$7:AB$22,$AH$7:$AH$22,$AJ93)</f>
        <v>0.2</v>
      </c>
      <c r="AS93" s="2">
        <f>求节点(AC$7:AC$22,$AH$7:$AH$22,$AJ93)</f>
        <v>0.2</v>
      </c>
      <c r="AT93" s="2">
        <f>求节点(AD$7:AD$22,$AH$7:$AH$22,$AJ93)</f>
        <v>0.2</v>
      </c>
    </row>
    <row r="94" spans="7:46" x14ac:dyDescent="0.15">
      <c r="M94" s="1">
        <v>88</v>
      </c>
      <c r="N94" s="1">
        <f>求节点(节奏总纲!AA$4:AA$83,$I$7:$I$86,节奏总纲!D91)</f>
        <v>4709.7921847068637</v>
      </c>
      <c r="O94" s="1">
        <f>求节点(节奏总纲!AB$4:AB$83,$I$7:$I$86,节奏总纲!E91)</f>
        <v>4761.829617379196</v>
      </c>
      <c r="P94" s="1">
        <f>求节点(节奏总纲!AC$4:AC$83,$I$7:$I$86,节奏总纲!F91)</f>
        <v>4817.301633179989</v>
      </c>
      <c r="Q94" s="1">
        <f>求节点(节奏总纲!AD$4:AD$83,$I$7:$I$86,节奏总纲!G91)</f>
        <v>4871.2343474857071</v>
      </c>
      <c r="R94" s="1">
        <f>求节点(节奏总纲!AE$4:AE$83,$I$7:$I$86,节奏总纲!H91)</f>
        <v>4929.6637451558699</v>
      </c>
      <c r="AJ94" s="2">
        <v>88</v>
      </c>
      <c r="AK94" s="2">
        <f>求节点(Z$7:Z$22,$AG$7:$AG$22,$AJ94)</f>
        <v>0.14053725554964319</v>
      </c>
      <c r="AL94" s="2">
        <f>求节点(AA$7:AA$22,$AG$7:$AG$22,$AJ94)</f>
        <v>0.14297778753001278</v>
      </c>
      <c r="AM94" s="2">
        <f>求节点(AB$7:AB$22,$AG$7:$AG$22,$AJ94)</f>
        <v>0.14556142889708731</v>
      </c>
      <c r="AN94" s="2">
        <f>求节点(AC$7:AC$22,$AG$7:$AG$22,$AJ94)</f>
        <v>0.14852557333174954</v>
      </c>
      <c r="AO94" s="2">
        <f>求节点(AD$7:AD$22,$AG$7:$AG$22,$AJ94)</f>
        <v>0.15</v>
      </c>
      <c r="AP94" s="2">
        <f>求节点(Z$7:Z$22,$AH$7:$AH$22,$AJ94)</f>
        <v>0.2</v>
      </c>
      <c r="AQ94" s="2">
        <f>求节点(AA$7:AA$22,$AH$7:$AH$22,$AJ94)</f>
        <v>0.2</v>
      </c>
      <c r="AR94" s="2">
        <f>求节点(AB$7:AB$22,$AH$7:$AH$22,$AJ94)</f>
        <v>0.2</v>
      </c>
      <c r="AS94" s="2">
        <f>求节点(AC$7:AC$22,$AH$7:$AH$22,$AJ94)</f>
        <v>0.2</v>
      </c>
      <c r="AT94" s="2">
        <f>求节点(AD$7:AD$22,$AH$7:$AH$22,$AJ94)</f>
        <v>0.20337669069809361</v>
      </c>
    </row>
    <row r="95" spans="7:46" x14ac:dyDescent="0.15">
      <c r="M95" s="1">
        <v>89</v>
      </c>
      <c r="N95" s="1">
        <f>求节点(节奏总纲!AA$4:AA$83,$I$7:$I$86,节奏总纲!D92)</f>
        <v>4755.7223076748915</v>
      </c>
      <c r="O95" s="1">
        <f>求节点(节奏总纲!AB$4:AB$83,$I$7:$I$86,节奏总纲!E92)</f>
        <v>4808.897495775007</v>
      </c>
      <c r="P95" s="1">
        <f>求节点(节奏总纲!AC$4:AC$83,$I$7:$I$86,节奏总纲!F92)</f>
        <v>4857.993678963393</v>
      </c>
      <c r="Q95" s="1">
        <f>求节点(节奏总纲!AD$4:AD$83,$I$7:$I$86,节奏总纲!G92)</f>
        <v>4913.435118838489</v>
      </c>
      <c r="R95" s="1">
        <f>求节点(节奏总纲!AE$4:AE$83,$I$7:$I$86,节奏总纲!H92)</f>
        <v>4969.4334927433802</v>
      </c>
      <c r="AJ95" s="2">
        <v>89</v>
      </c>
      <c r="AK95" s="2">
        <f>求节点(Z$7:Z$22,$AG$7:$AG$22,$AJ95)</f>
        <v>0.14288774809379839</v>
      </c>
      <c r="AL95" s="2">
        <f>求节点(AA$7:AA$22,$AG$7:$AG$22,$AJ95)</f>
        <v>0.14529625753644096</v>
      </c>
      <c r="AM95" s="2">
        <f>求节点(AB$7:AB$22,$AG$7:$AG$22,$AJ95)</f>
        <v>0.14784370926094095</v>
      </c>
      <c r="AN95" s="2">
        <f>求节点(AC$7:AC$22,$AG$7:$AG$22,$AJ95)</f>
        <v>0.15</v>
      </c>
      <c r="AO95" s="2">
        <f>求节点(AD$7:AD$22,$AG$7:$AG$22,$AJ95)</f>
        <v>0.15</v>
      </c>
      <c r="AP95" s="2">
        <f>求节点(Z$7:Z$22,$AH$7:$AH$22,$AJ95)</f>
        <v>0.2</v>
      </c>
      <c r="AQ95" s="2">
        <f>求节点(AA$7:AA$22,$AH$7:$AH$22,$AJ95)</f>
        <v>0.2</v>
      </c>
      <c r="AR95" s="2">
        <f>求节点(AB$7:AB$22,$AH$7:$AH$22,$AJ95)</f>
        <v>0.2</v>
      </c>
      <c r="AS95" s="2">
        <f>求节点(AC$7:AC$22,$AH$7:$AH$22,$AJ95)</f>
        <v>0.20161994470972947</v>
      </c>
      <c r="AT95" s="2">
        <f>求节点(AD$7:AD$22,$AH$7:$AH$22,$AJ95)</f>
        <v>0.20790801242712839</v>
      </c>
    </row>
    <row r="96" spans="7:46" x14ac:dyDescent="0.15">
      <c r="M96" s="1">
        <v>90</v>
      </c>
      <c r="N96" s="1">
        <f>求节点(节奏总纲!AA$4:AA$83,$I$7:$I$86,节奏总纲!D93)</f>
        <v>4804.2729140195461</v>
      </c>
      <c r="O96" s="1">
        <f>求节点(节奏总纲!AB$4:AB$83,$I$7:$I$86,节奏总纲!E93)</f>
        <v>4849.7214321439733</v>
      </c>
      <c r="P96" s="1">
        <f>求节点(节奏总纲!AC$4:AC$83,$I$7:$I$86,节奏总纲!F93)</f>
        <v>4902.1192353066954</v>
      </c>
      <c r="Q96" s="1">
        <f>求节点(节奏总纲!AD$4:AD$83,$I$7:$I$86,节奏总纲!G93)</f>
        <v>4952.4371596694973</v>
      </c>
      <c r="R96" s="1">
        <f>求节点(节奏总纲!AE$4:AE$83,$I$7:$I$86,节奏总纲!H93)</f>
        <v>5009.9355476740957</v>
      </c>
      <c r="AJ96" s="2">
        <v>90</v>
      </c>
      <c r="AK96" s="2">
        <f>求节点(Z$7:Z$22,$AG$7:$AG$22,$AJ96)</f>
        <v>0.1452382406379536</v>
      </c>
      <c r="AL96" s="2">
        <f>求节点(AA$7:AA$22,$AG$7:$AG$22,$AJ96)</f>
        <v>0.14761472754286917</v>
      </c>
      <c r="AM96" s="2">
        <f>求节点(AB$7:AB$22,$AG$7:$AG$22,$AJ96)</f>
        <v>0.15</v>
      </c>
      <c r="AN96" s="2">
        <f>求节点(AC$7:AC$22,$AG$7:$AG$22,$AJ96)</f>
        <v>0.15</v>
      </c>
      <c r="AO96" s="2">
        <f>求节点(AD$7:AD$22,$AG$7:$AG$22,$AJ96)</f>
        <v>0.15</v>
      </c>
      <c r="AP96" s="2">
        <f>求节点(Z$7:Z$22,$AH$7:$AH$22,$AJ96)</f>
        <v>0.2</v>
      </c>
      <c r="AQ96" s="2">
        <f>求节点(AA$7:AA$22,$AH$7:$AH$22,$AJ96)</f>
        <v>0.2</v>
      </c>
      <c r="AR96" s="2">
        <f>求节点(AB$7:AB$22,$AH$7:$AH$22,$AJ96)</f>
        <v>0.20025880288365164</v>
      </c>
      <c r="AS96" s="2">
        <f>求节点(AC$7:AC$22,$AH$7:$AH$22,$AJ96)</f>
        <v>0.20623470427132465</v>
      </c>
      <c r="AT96" s="2">
        <f>求节点(AD$7:AD$22,$AH$7:$AH$22,$AJ96)</f>
        <v>0.21243933415616317</v>
      </c>
    </row>
    <row r="97" spans="13:46" x14ac:dyDescent="0.15">
      <c r="M97" s="1">
        <v>91</v>
      </c>
      <c r="N97" s="1">
        <f>求节点(节奏总纲!AA$4:AA$83,$I$7:$I$86,节奏总纲!D94)</f>
        <v>4849.8252634231749</v>
      </c>
      <c r="O97" s="1">
        <f>求节点(节奏总纲!AB$4:AB$83,$I$7:$I$86,节奏总纲!E94)</f>
        <v>4898.542162617312</v>
      </c>
      <c r="P97" s="1">
        <f>求节点(节奏总纲!AC$4:AC$83,$I$7:$I$86,节奏总纲!F94)</f>
        <v>4945.4959541611015</v>
      </c>
      <c r="Q97" s="1">
        <f>求节点(节奏总纲!AD$4:AD$83,$I$7:$I$86,节奏总纲!G94)</f>
        <v>4999.8721372753316</v>
      </c>
      <c r="R97" s="1">
        <f>求节点(节奏总纲!AE$4:AE$83,$I$7:$I$86,节奏总纲!H94)</f>
        <v>5053.425055198697</v>
      </c>
      <c r="AJ97" s="2">
        <v>91</v>
      </c>
      <c r="AK97" s="2">
        <f>求节点(Z$7:Z$22,$AG$7:$AG$22,$AJ97)</f>
        <v>0.1475887331821088</v>
      </c>
      <c r="AL97" s="2">
        <f>求节点(AA$7:AA$22,$AG$7:$AG$22,$AJ97)</f>
        <v>0.14993319754929735</v>
      </c>
      <c r="AM97" s="2">
        <f>求节点(AB$7:AB$22,$AG$7:$AG$22,$AJ97)</f>
        <v>0.15</v>
      </c>
      <c r="AN97" s="2">
        <f>求节点(AC$7:AC$22,$AG$7:$AG$22,$AJ97)</f>
        <v>0.15</v>
      </c>
      <c r="AO97" s="2">
        <f>求节点(AD$7:AD$22,$AG$7:$AG$22,$AJ97)</f>
        <v>0.15</v>
      </c>
      <c r="AP97" s="2">
        <f>求节点(Z$7:Z$22,$AH$7:$AH$22,$AJ97)</f>
        <v>0.2</v>
      </c>
      <c r="AQ97" s="2">
        <f>求节点(AA$7:AA$22,$AH$7:$AH$22,$AJ97)</f>
        <v>0.2</v>
      </c>
      <c r="AR97" s="2">
        <f>求节点(AB$7:AB$22,$AH$7:$AH$22,$AJ97)</f>
        <v>0.20494697256770167</v>
      </c>
      <c r="AS97" s="2">
        <f>求节点(AC$7:AC$22,$AH$7:$AH$22,$AJ97)</f>
        <v>0.21084946383291983</v>
      </c>
      <c r="AT97" s="2">
        <f>求节点(AD$7:AD$22,$AH$7:$AH$22,$AJ97)</f>
        <v>0.21697065588519798</v>
      </c>
    </row>
    <row r="98" spans="13:46" x14ac:dyDescent="0.15">
      <c r="M98" s="1">
        <v>92</v>
      </c>
      <c r="N98" s="1">
        <f>求节点(节奏总纲!AA$4:AA$83,$I$7:$I$86,节奏总纲!D95)</f>
        <v>4898.6470626701648</v>
      </c>
      <c r="O98" s="1">
        <f>求节点(节奏总纲!AB$4:AB$83,$I$7:$I$86,节奏总纲!E95)</f>
        <v>4942.4285339835969</v>
      </c>
      <c r="P98" s="1">
        <f>求节点(节奏总纲!AC$4:AC$83,$I$7:$I$86,节奏总纲!F95)</f>
        <v>4993.0950009437602</v>
      </c>
      <c r="Q98" s="1">
        <f>求节点(节奏总纲!AD$4:AD$83,$I$7:$I$86,节奏总纲!G95)</f>
        <v>5043.689666001048</v>
      </c>
      <c r="R98" s="1">
        <f>求节点(节奏总纲!AE$4:AE$83,$I$7:$I$86,节奏总纲!H95)</f>
        <v>5098.4969997617018</v>
      </c>
      <c r="AJ98" s="2">
        <v>92</v>
      </c>
      <c r="AK98" s="2">
        <f>求节点(Z$7:Z$22,$AG$7:$AG$22,$AJ98)</f>
        <v>0.149939225726264</v>
      </c>
      <c r="AL98" s="2">
        <f>求节点(AA$7:AA$22,$AG$7:$AG$22,$AJ98)</f>
        <v>0.15</v>
      </c>
      <c r="AM98" s="2">
        <f>求节点(AB$7:AB$22,$AG$7:$AG$22,$AJ98)</f>
        <v>0.15</v>
      </c>
      <c r="AN98" s="2">
        <f>求节点(AC$7:AC$22,$AG$7:$AG$22,$AJ98)</f>
        <v>0.15</v>
      </c>
      <c r="AO98" s="2">
        <f>求节点(AD$7:AD$22,$AG$7:$AG$22,$AJ98)</f>
        <v>0.15</v>
      </c>
      <c r="AP98" s="2">
        <f>求节点(Z$7:Z$22,$AH$7:$AH$22,$AJ98)</f>
        <v>0.2</v>
      </c>
      <c r="AQ98" s="2">
        <f>求节点(AA$7:AA$22,$AH$7:$AH$22,$AJ98)</f>
        <v>0.20456476957458722</v>
      </c>
      <c r="AR98" s="2">
        <f>求节点(AB$7:AB$22,$AH$7:$AH$22,$AJ98)</f>
        <v>0.2096351422517517</v>
      </c>
      <c r="AS98" s="2">
        <f>求节点(AC$7:AC$22,$AH$7:$AH$22,$AJ98)</f>
        <v>0.21546422339451501</v>
      </c>
      <c r="AT98" s="2">
        <f>求节点(AD$7:AD$22,$AH$7:$AH$22,$AJ98)</f>
        <v>0.22150197761423276</v>
      </c>
    </row>
    <row r="99" spans="13:46" x14ac:dyDescent="0.15">
      <c r="M99" s="1">
        <v>93</v>
      </c>
      <c r="N99" s="1">
        <f>求节点(节奏总纲!AA$4:AA$83,$I$7:$I$86,节奏总纲!D96)</f>
        <v>4944.0125995524631</v>
      </c>
      <c r="O99" s="1">
        <f>求节点(节奏总纲!AB$4:AB$83,$I$7:$I$86,节奏总纲!E96)</f>
        <v>4990.659544186844</v>
      </c>
      <c r="P99" s="1">
        <f>求节点(节奏总纲!AC$4:AC$83,$I$7:$I$86,节奏总纲!F96)</f>
        <v>5038.0310631705115</v>
      </c>
      <c r="Q99" s="1">
        <f>求节点(节奏总纲!AD$4:AD$83,$I$7:$I$86,节奏总纲!G96)</f>
        <v>5089.7988787201884</v>
      </c>
      <c r="R99" s="1">
        <f>求节点(节奏总纲!AE$4:AE$83,$I$7:$I$86,节奏总纲!H96)</f>
        <v>5141.4208810757218</v>
      </c>
      <c r="AJ99" s="2">
        <v>93</v>
      </c>
      <c r="AK99" s="2">
        <f>求节点(Z$7:Z$22,$AG$7:$AG$22,$AJ99)</f>
        <v>0.15</v>
      </c>
      <c r="AL99" s="2">
        <f>求节点(AA$7:AA$22,$AG$7:$AG$22,$AJ99)</f>
        <v>0.15</v>
      </c>
      <c r="AM99" s="2">
        <f>求节点(AB$7:AB$22,$AG$7:$AG$22,$AJ99)</f>
        <v>0.15</v>
      </c>
      <c r="AN99" s="2">
        <f>求节点(AC$7:AC$22,$AG$7:$AG$22,$AJ99)</f>
        <v>0.15</v>
      </c>
      <c r="AO99" s="2">
        <f>求节点(AD$7:AD$22,$AG$7:$AG$22,$AJ99)</f>
        <v>0.15</v>
      </c>
      <c r="AP99" s="2">
        <f>求节点(Z$7:Z$22,$AH$7:$AH$22,$AJ99)</f>
        <v>0.2045945305228149</v>
      </c>
      <c r="AQ99" s="2">
        <f>求节点(AA$7:AA$22,$AH$7:$AH$22,$AJ99)</f>
        <v>0.20926496668762254</v>
      </c>
      <c r="AR99" s="2">
        <f>求节点(AB$7:AB$22,$AH$7:$AH$22,$AJ99)</f>
        <v>0.21432331193580173</v>
      </c>
      <c r="AS99" s="2">
        <f>求节点(AC$7:AC$22,$AH$7:$AH$22,$AJ99)</f>
        <v>0.2200789829561102</v>
      </c>
      <c r="AT99" s="2">
        <f>求节点(AD$7:AD$22,$AH$7:$AH$22,$AJ99)</f>
        <v>0.22603329934326755</v>
      </c>
    </row>
    <row r="100" spans="13:46" x14ac:dyDescent="0.15">
      <c r="M100" s="1">
        <v>94</v>
      </c>
      <c r="N100" s="1">
        <f>求节点(节奏总纲!AA$4:AA$83,$I$7:$I$86,节奏总纲!D97)</f>
        <v>4992.4361744560401</v>
      </c>
      <c r="O100" s="1">
        <f>求节点(节奏总纲!AB$4:AB$83,$I$7:$I$86,节奏总纲!E97)</f>
        <v>5035.7869409358391</v>
      </c>
      <c r="P100" s="1">
        <f>求节点(节奏总纲!AC$4:AC$83,$I$7:$I$86,节奏总纲!F97)</f>
        <v>5084.8076625951617</v>
      </c>
      <c r="Q100" s="1">
        <f>求节点(节奏总纲!AD$4:AD$83,$I$7:$I$86,节奏总纲!G97)</f>
        <v>5133.4530106928969</v>
      </c>
      <c r="R100" s="1">
        <f>求节点(节奏总纲!AE$4:AE$83,$I$7:$I$86,节奏总纲!H97)</f>
        <v>5186.4865346365668</v>
      </c>
      <c r="AJ100" s="2">
        <v>94</v>
      </c>
      <c r="AK100" s="2">
        <f>求节点(Z$7:Z$22,$AG$7:$AG$22,$AJ100)</f>
        <v>0.15</v>
      </c>
      <c r="AL100" s="2">
        <f>求节点(AA$7:AA$22,$AG$7:$AG$22,$AJ100)</f>
        <v>0.15</v>
      </c>
      <c r="AM100" s="2">
        <f>求节点(AB$7:AB$22,$AG$7:$AG$22,$AJ100)</f>
        <v>0.15</v>
      </c>
      <c r="AN100" s="2">
        <f>求节点(AC$7:AC$22,$AG$7:$AG$22,$AJ100)</f>
        <v>0.15</v>
      </c>
      <c r="AO100" s="2">
        <f>求节点(AD$7:AD$22,$AG$7:$AG$22,$AJ100)</f>
        <v>0.15</v>
      </c>
      <c r="AP100" s="2">
        <f>求节点(Z$7:Z$22,$AH$7:$AH$22,$AJ100)</f>
        <v>0.20931101022133811</v>
      </c>
      <c r="AQ100" s="2">
        <f>求节点(AA$7:AA$22,$AH$7:$AH$22,$AJ100)</f>
        <v>0.21396516380065783</v>
      </c>
      <c r="AR100" s="2">
        <f>求节点(AB$7:AB$22,$AH$7:$AH$22,$AJ100)</f>
        <v>0.21901148161985176</v>
      </c>
      <c r="AS100" s="2">
        <f>求节点(AC$7:AC$22,$AH$7:$AH$22,$AJ100)</f>
        <v>0.22469374251770538</v>
      </c>
      <c r="AT100" s="2">
        <f>求节点(AD$7:AD$22,$AH$7:$AH$22,$AJ100)</f>
        <v>0.23056462107230233</v>
      </c>
    </row>
    <row r="101" spans="13:46" x14ac:dyDescent="0.15">
      <c r="M101" s="1">
        <v>95</v>
      </c>
      <c r="N101" s="1">
        <f>求节点(节奏总纲!AA$4:AA$83,$I$7:$I$86,节奏总纲!D98)</f>
        <v>5038.2838700936845</v>
      </c>
      <c r="O101" s="1">
        <f>求节点(节奏总纲!AB$4:AB$83,$I$7:$I$86,节奏总纲!E98)</f>
        <v>5084.1452913721341</v>
      </c>
      <c r="P101" s="1">
        <f>求节点(节奏总纲!AC$4:AC$83,$I$7:$I$86,节奏总纲!F98)</f>
        <v>5129.3273390033364</v>
      </c>
      <c r="Q101" s="1">
        <f>求节点(节奏总纲!AD$4:AD$83,$I$7:$I$86,节奏总纲!G98)</f>
        <v>5178.7185373346801</v>
      </c>
      <c r="R101" s="1">
        <f>求节点(节奏总纲!AE$4:AE$83,$I$7:$I$86,节奏总纲!H98)</f>
        <v>5233.8289705589768</v>
      </c>
      <c r="AJ101" s="2">
        <v>95</v>
      </c>
      <c r="AK101" s="2">
        <f>求节点(Z$7:Z$22,$AG$7:$AG$22,$AJ101)</f>
        <v>0.15</v>
      </c>
      <c r="AL101" s="2">
        <f>求节点(AA$7:AA$22,$AG$7:$AG$22,$AJ101)</f>
        <v>0.15</v>
      </c>
      <c r="AM101" s="2">
        <f>求节点(AB$7:AB$22,$AG$7:$AG$22,$AJ101)</f>
        <v>0.15</v>
      </c>
      <c r="AN101" s="2">
        <f>求节点(AC$7:AC$22,$AG$7:$AG$22,$AJ101)</f>
        <v>0.15</v>
      </c>
      <c r="AO101" s="2">
        <f>求节点(AD$7:AD$22,$AG$7:$AG$22,$AJ101)</f>
        <v>0.15</v>
      </c>
      <c r="AP101" s="2">
        <f>求节点(Z$7:Z$22,$AH$7:$AH$22,$AJ101)</f>
        <v>0.21402748991986134</v>
      </c>
      <c r="AQ101" s="2">
        <f>求节点(AA$7:AA$22,$AH$7:$AH$22,$AJ101)</f>
        <v>0.21866536091369312</v>
      </c>
      <c r="AR101" s="2">
        <f>求节点(AB$7:AB$22,$AH$7:$AH$22,$AJ101)</f>
        <v>0.22369965130390179</v>
      </c>
      <c r="AS101" s="2">
        <f>求节点(AC$7:AC$22,$AH$7:$AH$22,$AJ101)</f>
        <v>0.22930850207930056</v>
      </c>
      <c r="AT101" s="2">
        <f>求节点(AD$7:AD$22,$AH$7:$AH$22,$AJ101)</f>
        <v>0.23509594280133711</v>
      </c>
    </row>
    <row r="102" spans="13:46" x14ac:dyDescent="0.15">
      <c r="M102" s="1">
        <v>96</v>
      </c>
      <c r="N102" s="1">
        <f>求节点(节奏总纲!AA$4:AA$83,$I$7:$I$86,节奏总纲!D99)</f>
        <v>5086.3157135581268</v>
      </c>
      <c r="O102" s="1">
        <f>求节点(节奏总纲!AB$4:AB$83,$I$7:$I$86,节奏总纲!E99)</f>
        <v>5129.0870529884769</v>
      </c>
      <c r="P102" s="1">
        <f>求节点(节奏总纲!AC$4:AC$83,$I$7:$I$86,节奏总纲!F99)</f>
        <v>5174.5792648501019</v>
      </c>
      <c r="Q102" s="1">
        <f>求节点(节奏总纲!AD$4:AD$83,$I$7:$I$86,节奏总纲!G99)</f>
        <v>5225.2362918407716</v>
      </c>
      <c r="R102" s="1">
        <f>求节点(节奏总纲!AE$4:AE$83,$I$7:$I$86,节奏总纲!H99)</f>
        <v>5282.1316321108397</v>
      </c>
      <c r="AJ102" s="2">
        <v>96</v>
      </c>
      <c r="AK102" s="2">
        <f>求节点(Z$7:Z$22,$AG$7:$AG$22,$AJ102)</f>
        <v>0.15</v>
      </c>
      <c r="AL102" s="2">
        <f>求节点(AA$7:AA$22,$AG$7:$AG$22,$AJ102)</f>
        <v>0.15</v>
      </c>
      <c r="AM102" s="2">
        <f>求节点(AB$7:AB$22,$AG$7:$AG$22,$AJ102)</f>
        <v>0.15</v>
      </c>
      <c r="AN102" s="2">
        <f>求节点(AC$7:AC$22,$AG$7:$AG$22,$AJ102)</f>
        <v>0.15</v>
      </c>
      <c r="AO102" s="2">
        <f>求节点(AD$7:AD$22,$AG$7:$AG$22,$AJ102)</f>
        <v>0.15</v>
      </c>
      <c r="AP102" s="2">
        <f>求节点(Z$7:Z$22,$AH$7:$AH$22,$AJ102)</f>
        <v>0.21874396961838455</v>
      </c>
      <c r="AQ102" s="2">
        <f>求节点(AA$7:AA$22,$AH$7:$AH$22,$AJ102)</f>
        <v>0.22336555802672842</v>
      </c>
      <c r="AR102" s="2">
        <f>求节点(AB$7:AB$22,$AH$7:$AH$22,$AJ102)</f>
        <v>0.2283878209879518</v>
      </c>
      <c r="AS102" s="2">
        <f>求节点(AC$7:AC$22,$AH$7:$AH$22,$AJ102)</f>
        <v>0.23392326164089577</v>
      </c>
      <c r="AT102" s="2">
        <f>求节点(AD$7:AD$22,$AH$7:$AH$22,$AJ102)</f>
        <v>0.23962726453037189</v>
      </c>
    </row>
    <row r="103" spans="13:46" x14ac:dyDescent="0.15">
      <c r="M103" s="1">
        <v>97</v>
      </c>
      <c r="N103" s="1">
        <f>求节点(节奏总纲!AA$4:AA$83,$I$7:$I$86,节奏总纲!D100)</f>
        <v>5132.6384257945538</v>
      </c>
      <c r="O103" s="1">
        <f>求节点(节奏总纲!AB$4:AB$83,$I$7:$I$86,节奏总纲!E100)</f>
        <v>5175.6535794428028</v>
      </c>
      <c r="P103" s="1">
        <f>求节点(节奏总纲!AC$4:AC$83,$I$7:$I$86,节奏总纲!F100)</f>
        <v>5223.232771226174</v>
      </c>
      <c r="Q103" s="1">
        <f>求节点(节奏总纲!AD$4:AD$83,$I$7:$I$86,节奏总纲!G100)</f>
        <v>5275.3890418266001</v>
      </c>
      <c r="R103" s="1">
        <f>求节点(节奏总纲!AE$4:AE$83,$I$7:$I$86,节奏总纲!H100)</f>
        <v>5333.5165952675552</v>
      </c>
      <c r="AJ103" s="2">
        <v>97</v>
      </c>
      <c r="AK103" s="2">
        <f>求节点(Z$7:Z$22,$AG$7:$AG$22,$AJ103)</f>
        <v>0.15</v>
      </c>
      <c r="AL103" s="2">
        <f>求节点(AA$7:AA$22,$AG$7:$AG$22,$AJ103)</f>
        <v>0.15</v>
      </c>
      <c r="AM103" s="2">
        <f>求节点(AB$7:AB$22,$AG$7:$AG$22,$AJ103)</f>
        <v>0.15</v>
      </c>
      <c r="AN103" s="2">
        <f>求节点(AC$7:AC$22,$AG$7:$AG$22,$AJ103)</f>
        <v>0.15</v>
      </c>
      <c r="AO103" s="2">
        <f>求节点(AD$7:AD$22,$AG$7:$AG$22,$AJ103)</f>
        <v>0.15</v>
      </c>
      <c r="AP103" s="2">
        <f>求节点(Z$7:Z$22,$AH$7:$AH$22,$AJ103)</f>
        <v>0.22346044931690776</v>
      </c>
      <c r="AQ103" s="2">
        <f>求节点(AA$7:AA$22,$AH$7:$AH$22,$AJ103)</f>
        <v>0.22806575513976371</v>
      </c>
      <c r="AR103" s="2">
        <f>求节点(AB$7:AB$22,$AH$7:$AH$22,$AJ103)</f>
        <v>0.23307599067200183</v>
      </c>
      <c r="AS103" s="2">
        <f>求节点(AC$7:AC$22,$AH$7:$AH$22,$AJ103)</f>
        <v>0.23853802120249096</v>
      </c>
      <c r="AT103" s="2">
        <f>求节点(AD$7:AD$22,$AH$7:$AH$22,$AJ103)</f>
        <v>0.24415858625940667</v>
      </c>
    </row>
    <row r="104" spans="13:46" x14ac:dyDescent="0.15">
      <c r="M104" s="1">
        <v>98</v>
      </c>
      <c r="N104" s="1">
        <f>求节点(节奏总纲!AA$4:AA$83,$I$7:$I$86,节奏总纲!D101)</f>
        <v>5180.2848669690393</v>
      </c>
      <c r="O104" s="1">
        <f>求节点(节奏总纲!AB$4:AB$83,$I$7:$I$86,节奏总纲!E101)</f>
        <v>5224.3263351667183</v>
      </c>
      <c r="P104" s="1">
        <f>求节点(节奏总纲!AC$4:AC$83,$I$7:$I$86,节奏总纲!F101)</f>
        <v>5273.4023573310569</v>
      </c>
      <c r="Q104" s="1">
        <f>求节点(节奏总纲!AD$4:AD$83,$I$7:$I$86,节奏总纲!G101)</f>
        <v>5326.5483052665904</v>
      </c>
      <c r="R104" s="1">
        <f>求节点(节奏总纲!AE$4:AE$83,$I$7:$I$86,节奏总纲!H101)</f>
        <v>5385.5218110725373</v>
      </c>
      <c r="AJ104" s="2">
        <v>98</v>
      </c>
      <c r="AK104" s="2">
        <f>求节点(Z$7:Z$22,$AG$7:$AG$22,$AJ104)</f>
        <v>0.15</v>
      </c>
      <c r="AL104" s="2">
        <f>求节点(AA$7:AA$22,$AG$7:$AG$22,$AJ104)</f>
        <v>0.15</v>
      </c>
      <c r="AM104" s="2">
        <f>求节点(AB$7:AB$22,$AG$7:$AG$22,$AJ104)</f>
        <v>0.15</v>
      </c>
      <c r="AN104" s="2">
        <f>求节点(AC$7:AC$22,$AG$7:$AG$22,$AJ104)</f>
        <v>0.15</v>
      </c>
      <c r="AO104" s="2">
        <f>求节点(AD$7:AD$22,$AG$7:$AG$22,$AJ104)</f>
        <v>0.15</v>
      </c>
      <c r="AP104" s="2">
        <f>求节点(Z$7:Z$22,$AH$7:$AH$22,$AJ104)</f>
        <v>0.22817692901543096</v>
      </c>
      <c r="AQ104" s="2">
        <f>求节点(AA$7:AA$22,$AH$7:$AH$22,$AJ104)</f>
        <v>0.232765952252799</v>
      </c>
      <c r="AR104" s="2">
        <f>求节点(AB$7:AB$22,$AH$7:$AH$22,$AJ104)</f>
        <v>0.23776416035605186</v>
      </c>
      <c r="AS104" s="2">
        <f>求节点(AC$7:AC$22,$AH$7:$AH$22,$AJ104)</f>
        <v>0.24315278076408614</v>
      </c>
      <c r="AT104" s="2">
        <f>求节点(AD$7:AD$22,$AH$7:$AH$22,$AJ104)</f>
        <v>0.24868990798844148</v>
      </c>
    </row>
    <row r="105" spans="13:46" x14ac:dyDescent="0.15">
      <c r="M105" s="1">
        <v>99</v>
      </c>
      <c r="N105" s="1">
        <f>求节点(节奏总纲!AA$4:AA$83,$I$7:$I$86,节奏总纲!D102)</f>
        <v>5227.0754516970574</v>
      </c>
      <c r="O105" s="1">
        <f>求节点(节奏总纲!AB$4:AB$83,$I$7:$I$86,节奏总纲!E102)</f>
        <v>5272.7153089140384</v>
      </c>
      <c r="P105" s="1">
        <f>求节点(节奏总纲!AC$4:AC$83,$I$7:$I$86,节奏总纲!F102)</f>
        <v>5322.3397539416101</v>
      </c>
      <c r="Q105" s="1">
        <f>求节点(节奏总纲!AD$4:AD$83,$I$7:$I$86,节奏总纲!G102)</f>
        <v>5376.365028773268</v>
      </c>
      <c r="R105" s="1">
        <f>求节点(节奏总纲!AE$4:AE$83,$I$7:$I$86,节奏总纲!H102)</f>
        <v>5430.7477093078123</v>
      </c>
      <c r="AJ105" s="2">
        <v>99</v>
      </c>
      <c r="AK105" s="2">
        <f>求节点(Z$7:Z$22,$AG$7:$AG$22,$AJ105)</f>
        <v>0.15</v>
      </c>
      <c r="AL105" s="2">
        <f>求节点(AA$7:AA$22,$AG$7:$AG$22,$AJ105)</f>
        <v>0.15</v>
      </c>
      <c r="AM105" s="2">
        <f>求节点(AB$7:AB$22,$AG$7:$AG$22,$AJ105)</f>
        <v>0.15</v>
      </c>
      <c r="AN105" s="2">
        <f>求节点(AC$7:AC$22,$AG$7:$AG$22,$AJ105)</f>
        <v>0.15</v>
      </c>
      <c r="AO105" s="2">
        <f>求节点(AD$7:AD$22,$AG$7:$AG$22,$AJ105)</f>
        <v>0.15</v>
      </c>
      <c r="AP105" s="2">
        <f>求节点(Z$7:Z$22,$AH$7:$AH$22,$AJ105)</f>
        <v>0.23289340871395417</v>
      </c>
      <c r="AQ105" s="2">
        <f>求节点(AA$7:AA$22,$AH$7:$AH$22,$AJ105)</f>
        <v>0.23746614936583429</v>
      </c>
      <c r="AR105" s="2">
        <f>求节点(AB$7:AB$22,$AH$7:$AH$22,$AJ105)</f>
        <v>0.24245233004010189</v>
      </c>
      <c r="AS105" s="2">
        <f>求节点(AC$7:AC$22,$AH$7:$AH$22,$AJ105)</f>
        <v>0.24776754032568132</v>
      </c>
      <c r="AT105" s="2">
        <f>求节点(AD$7:AD$22,$AH$7:$AH$22,$AJ105)</f>
        <v>0.25325926677328625</v>
      </c>
    </row>
    <row r="106" spans="13:46" x14ac:dyDescent="0.15">
      <c r="M106" s="1">
        <v>100</v>
      </c>
      <c r="N106" s="1">
        <f>求节点(节奏总纲!AA$4:AA$83,$I$7:$I$86,节奏总纲!D103)</f>
        <v>5274.3426622219622</v>
      </c>
      <c r="O106" s="1">
        <f>求节点(节奏总纲!AB$4:AB$83,$I$7:$I$86,节奏总纲!E103)</f>
        <v>5320.2428306858419</v>
      </c>
      <c r="P106" s="1">
        <f>求节点(节奏总纲!AC$4:AC$83,$I$7:$I$86,节奏总纲!F103)</f>
        <v>5370.0042099102475</v>
      </c>
      <c r="Q106" s="1">
        <f>求节点(节奏总纲!AD$4:AD$83,$I$7:$I$86,节奏总纲!G103)</f>
        <v>5421.7844456964613</v>
      </c>
      <c r="R106" s="1">
        <f>求节点(节奏总纲!AE$4:AE$83,$I$7:$I$86,节奏总纲!H103)</f>
        <v>5474.9127628067745</v>
      </c>
      <c r="AJ106" s="2">
        <v>100</v>
      </c>
      <c r="AK106" s="2">
        <f>求节点(Z$7:Z$22,$AG$7:$AG$22,$AJ106)</f>
        <v>0.15</v>
      </c>
      <c r="AL106" s="2">
        <f>求节点(AA$7:AA$22,$AG$7:$AG$22,$AJ106)</f>
        <v>0.15</v>
      </c>
      <c r="AM106" s="2">
        <f>求节点(AB$7:AB$22,$AG$7:$AG$22,$AJ106)</f>
        <v>0.15</v>
      </c>
      <c r="AN106" s="2">
        <f>求节点(AC$7:AC$22,$AG$7:$AG$22,$AJ106)</f>
        <v>0.15</v>
      </c>
      <c r="AO106" s="2">
        <f>求节点(AD$7:AD$22,$AG$7:$AG$22,$AJ106)</f>
        <v>0.15</v>
      </c>
      <c r="AP106" s="2">
        <f>求节点(Z$7:Z$22,$AH$7:$AH$22,$AJ106)</f>
        <v>0.23760988841247738</v>
      </c>
      <c r="AQ106" s="2">
        <f>求节点(AA$7:AA$22,$AH$7:$AH$22,$AJ106)</f>
        <v>0.24216634647886959</v>
      </c>
      <c r="AR106" s="2">
        <f>求节点(AB$7:AB$22,$AH$7:$AH$22,$AJ106)</f>
        <v>0.24714049972415192</v>
      </c>
      <c r="AS106" s="2">
        <f>求节点(AC$7:AC$22,$AH$7:$AH$22,$AJ106)</f>
        <v>0.25238698257775516</v>
      </c>
      <c r="AT106" s="2">
        <f>求节点(AD$7:AD$22,$AH$7:$AH$22,$AJ106)</f>
        <v>0.2578440954399247</v>
      </c>
    </row>
    <row r="107" spans="13:46" x14ac:dyDescent="0.15">
      <c r="M107" s="1">
        <v>101</v>
      </c>
      <c r="N107" s="1">
        <f>求节点(节奏总纲!AA$4:AA$83,$I$7:$I$86,节奏总纲!D104)</f>
        <v>5321.5939989486415</v>
      </c>
      <c r="O107" s="1">
        <f>求节点(节奏总纲!AB$4:AB$83,$I$7:$I$86,节奏总纲!E104)</f>
        <v>5367.6955934140733</v>
      </c>
      <c r="P107" s="1">
        <f>求节点(节奏总纲!AC$4:AC$83,$I$7:$I$86,节奏总纲!F104)</f>
        <v>5416.5685304832414</v>
      </c>
      <c r="Q107" s="1">
        <f>求节点(节奏总纲!AD$4:AD$83,$I$7:$I$86,节奏总纲!G104)</f>
        <v>5465.1975168978961</v>
      </c>
      <c r="R107" s="1">
        <f>求节点(节奏总纲!AE$4:AE$83,$I$7:$I$86,节奏总纲!H104)</f>
        <v>5519.7353484420164</v>
      </c>
      <c r="AJ107" s="2">
        <v>101</v>
      </c>
      <c r="AK107" s="2">
        <f>求节点(Z$7:Z$22,$AG$7:$AG$22,$AJ107)</f>
        <v>0.15</v>
      </c>
      <c r="AL107" s="2">
        <f>求节点(AA$7:AA$22,$AG$7:$AG$22,$AJ107)</f>
        <v>0.15</v>
      </c>
      <c r="AM107" s="2">
        <f>求节点(AB$7:AB$22,$AG$7:$AG$22,$AJ107)</f>
        <v>0.15</v>
      </c>
      <c r="AN107" s="2">
        <f>求节点(AC$7:AC$22,$AG$7:$AG$22,$AJ107)</f>
        <v>0.15</v>
      </c>
      <c r="AO107" s="2">
        <f>求节点(AD$7:AD$22,$AG$7:$AG$22,$AJ107)</f>
        <v>0.15</v>
      </c>
      <c r="AP107" s="2">
        <f>求节点(Z$7:Z$22,$AH$7:$AH$22,$AJ107)</f>
        <v>0.24232636811100061</v>
      </c>
      <c r="AQ107" s="2">
        <f>求节点(AA$7:AA$22,$AH$7:$AH$22,$AJ107)</f>
        <v>0.24686654359190488</v>
      </c>
      <c r="AR107" s="2">
        <f>求节点(AB$7:AB$22,$AH$7:$AH$22,$AJ107)</f>
        <v>0.25182053218433198</v>
      </c>
      <c r="AS107" s="2">
        <f>求节点(AC$7:AC$22,$AH$7:$AH$22,$AJ107)</f>
        <v>0.25701081299175477</v>
      </c>
      <c r="AT107" s="2">
        <f>求节点(AD$7:AD$22,$AH$7:$AH$22,$AJ107)</f>
        <v>0.26242892410656321</v>
      </c>
    </row>
    <row r="108" spans="13:46" x14ac:dyDescent="0.15">
      <c r="M108" s="1">
        <v>102</v>
      </c>
      <c r="N108" s="1">
        <f>求节点(节奏总纲!AA$4:AA$83,$I$7:$I$86,节奏总纲!D105)</f>
        <v>5368.4879988131961</v>
      </c>
      <c r="O108" s="1">
        <f>求节点(节奏总纲!AB$4:AB$83,$I$7:$I$86,节奏总纲!E105)</f>
        <v>5413.9512739205447</v>
      </c>
      <c r="P108" s="1">
        <f>求节点(节奏总纲!AC$4:AC$83,$I$7:$I$86,节奏总纲!F105)</f>
        <v>5459.401034632313</v>
      </c>
      <c r="Q108" s="1">
        <f>求节点(节奏总纲!AD$4:AD$83,$I$7:$I$86,节奏总纲!G105)</f>
        <v>5509.9103008807124</v>
      </c>
      <c r="R108" s="1">
        <f>求节点(节奏总纲!AE$4:AE$83,$I$7:$I$86,节奏总纲!H105)</f>
        <v>5564.4593793802951</v>
      </c>
      <c r="AJ108" s="2">
        <v>102</v>
      </c>
      <c r="AK108" s="2">
        <f>求节点(Z$7:Z$22,$AG$7:$AG$22,$AJ108)</f>
        <v>0.15</v>
      </c>
      <c r="AL108" s="2">
        <f>求节点(AA$7:AA$22,$AG$7:$AG$22,$AJ108)</f>
        <v>0.15</v>
      </c>
      <c r="AM108" s="2">
        <f>求节点(AB$7:AB$22,$AG$7:$AG$22,$AJ108)</f>
        <v>0.15</v>
      </c>
      <c r="AN108" s="2">
        <f>求节点(AC$7:AC$22,$AG$7:$AG$22,$AJ108)</f>
        <v>0.15</v>
      </c>
      <c r="AO108" s="2">
        <f>求节点(AD$7:AD$22,$AG$7:$AG$22,$AJ108)</f>
        <v>0.15</v>
      </c>
      <c r="AP108" s="2">
        <f>求节点(Z$7:Z$22,$AH$7:$AH$22,$AJ108)</f>
        <v>0.24704284780952382</v>
      </c>
      <c r="AQ108" s="2">
        <f>求节点(AA$7:AA$22,$AH$7:$AH$22,$AJ108)</f>
        <v>0.25156808644835493</v>
      </c>
      <c r="AR108" s="2">
        <f>求节点(AB$7:AB$22,$AH$7:$AH$22,$AJ108)</f>
        <v>0.25648784042339456</v>
      </c>
      <c r="AS108" s="2">
        <f>求节点(AC$7:AC$22,$AH$7:$AH$22,$AJ108)</f>
        <v>0.26163464340575432</v>
      </c>
      <c r="AT108" s="2">
        <f>求节点(AD$7:AD$22,$AH$7:$AH$22,$AJ108)</f>
        <v>0.26701375277320172</v>
      </c>
    </row>
    <row r="109" spans="13:46" x14ac:dyDescent="0.15">
      <c r="M109" s="1">
        <v>103</v>
      </c>
      <c r="N109" s="1">
        <f>求节点(节奏总纲!AA$4:AA$83,$I$7:$I$86,节奏总纲!D106)</f>
        <v>5416.1930117011789</v>
      </c>
      <c r="O109" s="1">
        <f>求节点(节奏总纲!AB$4:AB$83,$I$7:$I$86,节奏总纲!E106)</f>
        <v>5458.3763667062649</v>
      </c>
      <c r="P109" s="1">
        <f>求节点(节奏总纲!AC$4:AC$83,$I$7:$I$86,节奏总纲!F106)</f>
        <v>5505.8453389976094</v>
      </c>
      <c r="Q109" s="1">
        <f>求节点(节奏总纲!AD$4:AD$83,$I$7:$I$86,节奏总纲!G106)</f>
        <v>5555.4541998878703</v>
      </c>
      <c r="R109" s="1">
        <f>求节点(节奏总纲!AE$4:AE$83,$I$7:$I$86,节奏总纲!H106)</f>
        <v>5612.0261567759662</v>
      </c>
      <c r="AJ109" s="2">
        <v>103</v>
      </c>
      <c r="AK109" s="2">
        <f>求节点(Z$7:Z$22,$AG$7:$AG$22,$AJ109)</f>
        <v>0.15</v>
      </c>
      <c r="AL109" s="2">
        <f>求节点(AA$7:AA$22,$AG$7:$AG$22,$AJ109)</f>
        <v>0.15</v>
      </c>
      <c r="AM109" s="2">
        <f>求节点(AB$7:AB$22,$AG$7:$AG$22,$AJ109)</f>
        <v>0.15</v>
      </c>
      <c r="AN109" s="2">
        <f>求节点(AC$7:AC$22,$AG$7:$AG$22,$AJ109)</f>
        <v>0.15</v>
      </c>
      <c r="AO109" s="2">
        <f>求节点(AD$7:AD$22,$AG$7:$AG$22,$AJ109)</f>
        <v>0.15</v>
      </c>
      <c r="AP109" s="2">
        <f>求节点(Z$7:Z$22,$AH$7:$AH$22,$AJ109)</f>
        <v>0.25176142954535757</v>
      </c>
      <c r="AQ109" s="2">
        <f>求节点(AA$7:AA$22,$AH$7:$AH$22,$AJ109)</f>
        <v>0.25627232077015927</v>
      </c>
      <c r="AR109" s="2">
        <f>求节点(AB$7:AB$22,$AH$7:$AH$22,$AJ109)</f>
        <v>0.26115514866245715</v>
      </c>
      <c r="AS109" s="2">
        <f>求节点(AC$7:AC$22,$AH$7:$AH$22,$AJ109)</f>
        <v>0.26625847381975393</v>
      </c>
      <c r="AT109" s="2">
        <f>求节点(AD$7:AD$22,$AH$7:$AH$22,$AJ109)</f>
        <v>0.27159858143984023</v>
      </c>
    </row>
    <row r="110" spans="13:46" x14ac:dyDescent="0.15">
      <c r="M110" s="1">
        <v>104</v>
      </c>
      <c r="N110" s="1">
        <f>求节点(节奏总纲!AA$4:AA$83,$I$7:$I$86,节奏总纲!D107)</f>
        <v>5462.7196747503149</v>
      </c>
      <c r="O110" s="1">
        <f>求节点(节奏总纲!AB$4:AB$83,$I$7:$I$86,节奏总纲!E107)</f>
        <v>5507.0023936067746</v>
      </c>
      <c r="P110" s="1">
        <f>求节点(节奏总纲!AC$4:AC$83,$I$7:$I$86,节奏总纲!F107)</f>
        <v>5553.1533402271834</v>
      </c>
      <c r="Q110" s="1">
        <f>求节点(节奏总纲!AD$4:AD$83,$I$7:$I$86,节奏总纲!G107)</f>
        <v>5605.7233285169013</v>
      </c>
      <c r="R110" s="1">
        <f>求节点(节奏总纲!AE$4:AE$83,$I$7:$I$86,节奏总纲!H107)</f>
        <v>5659.3396752318158</v>
      </c>
      <c r="AJ110" s="2">
        <v>104</v>
      </c>
      <c r="AK110" s="2">
        <f>求节点(Z$7:Z$22,$AG$7:$AG$22,$AJ110)</f>
        <v>0.15</v>
      </c>
      <c r="AL110" s="2">
        <f>求节点(AA$7:AA$22,$AG$7:$AG$22,$AJ110)</f>
        <v>0.15</v>
      </c>
      <c r="AM110" s="2">
        <f>求节点(AB$7:AB$22,$AG$7:$AG$22,$AJ110)</f>
        <v>0.15</v>
      </c>
      <c r="AN110" s="2">
        <f>求节点(AC$7:AC$22,$AG$7:$AG$22,$AJ110)</f>
        <v>0.15</v>
      </c>
      <c r="AO110" s="2">
        <f>求节点(AD$7:AD$22,$AG$7:$AG$22,$AJ110)</f>
        <v>0.15</v>
      </c>
      <c r="AP110" s="2">
        <f>求节点(Z$7:Z$22,$AH$7:$AH$22,$AJ110)</f>
        <v>0.25648354447453314</v>
      </c>
      <c r="AQ110" s="2">
        <f>求节点(AA$7:AA$22,$AH$7:$AH$22,$AJ110)</f>
        <v>0.26097655509196366</v>
      </c>
      <c r="AR110" s="2">
        <f>求节点(AB$7:AB$22,$AH$7:$AH$22,$AJ110)</f>
        <v>0.26582245690151968</v>
      </c>
      <c r="AS110" s="2">
        <f>求节点(AC$7:AC$22,$AH$7:$AH$22,$AJ110)</f>
        <v>0.27088230423375348</v>
      </c>
      <c r="AT110" s="2">
        <f>求节点(AD$7:AD$22,$AH$7:$AH$22,$AJ110)</f>
        <v>0.27618341010647873</v>
      </c>
    </row>
    <row r="111" spans="13:46" x14ac:dyDescent="0.15">
      <c r="M111" s="1">
        <v>105</v>
      </c>
      <c r="N111" s="1">
        <f>求节点(节奏总纲!AA$4:AA$83,$I$7:$I$86,节奏总纲!D108)</f>
        <v>5510.8713498260868</v>
      </c>
      <c r="O111" s="1">
        <f>求节点(节奏总纲!AB$4:AB$83,$I$7:$I$86,节奏总纲!E108)</f>
        <v>5553.6952996213085</v>
      </c>
      <c r="P111" s="1">
        <f>求节点(节奏总纲!AC$4:AC$83,$I$7:$I$86,节奏总纲!F108)</f>
        <v>5602.869497085283</v>
      </c>
      <c r="Q111" s="1">
        <f>求节点(节奏总纲!AD$4:AD$83,$I$7:$I$86,节奏总纲!G108)</f>
        <v>5652.2396624597877</v>
      </c>
      <c r="R111" s="1">
        <f>求节点(节奏总纲!AE$4:AE$83,$I$7:$I$86,节奏总纲!H108)</f>
        <v>5707.7862645108053</v>
      </c>
      <c r="AJ111" s="2">
        <v>105</v>
      </c>
      <c r="AK111" s="2">
        <f>求节点(Z$7:Z$22,$AG$7:$AG$22,$AJ111)</f>
        <v>0.15</v>
      </c>
      <c r="AL111" s="2">
        <f>求节点(AA$7:AA$22,$AG$7:$AG$22,$AJ111)</f>
        <v>0.15</v>
      </c>
      <c r="AM111" s="2">
        <f>求节点(AB$7:AB$22,$AG$7:$AG$22,$AJ111)</f>
        <v>0.15</v>
      </c>
      <c r="AN111" s="2">
        <f>求节点(AC$7:AC$22,$AG$7:$AG$22,$AJ111)</f>
        <v>0.15</v>
      </c>
      <c r="AO111" s="2">
        <f>求节点(AD$7:AD$22,$AG$7:$AG$22,$AJ111)</f>
        <v>0.15</v>
      </c>
      <c r="AP111" s="2">
        <f>求节点(Z$7:Z$22,$AH$7:$AH$22,$AJ111)</f>
        <v>0.26120565940370866</v>
      </c>
      <c r="AQ111" s="2">
        <f>求节点(AA$7:AA$22,$AH$7:$AH$22,$AJ111)</f>
        <v>0.26568078941376799</v>
      </c>
      <c r="AR111" s="2">
        <f>求节点(AB$7:AB$22,$AH$7:$AH$22,$AJ111)</f>
        <v>0.27048976514058226</v>
      </c>
      <c r="AS111" s="2">
        <f>求节点(AC$7:AC$22,$AH$7:$AH$22,$AJ111)</f>
        <v>0.27550613464775309</v>
      </c>
      <c r="AT111" s="2">
        <f>求节点(AD$7:AD$22,$AH$7:$AH$22,$AJ111)</f>
        <v>0.28076823877311724</v>
      </c>
    </row>
    <row r="112" spans="13:46" x14ac:dyDescent="0.15">
      <c r="M112" s="1">
        <v>106</v>
      </c>
      <c r="N112" s="1">
        <f>求节点(节奏总纲!AA$4:AA$83,$I$7:$I$86,节奏总纲!D109)</f>
        <v>5557.0364089495697</v>
      </c>
      <c r="O112" s="1">
        <f>求节点(节奏总纲!AB$4:AB$83,$I$7:$I$86,节奏总纲!E109)</f>
        <v>5602.9826574193867</v>
      </c>
      <c r="P112" s="1">
        <f>求节点(节奏总纲!AC$4:AC$83,$I$7:$I$86,节奏总纲!F109)</f>
        <v>5648.5837231091946</v>
      </c>
      <c r="Q112" s="1">
        <f>求节点(节奏总纲!AD$4:AD$83,$I$7:$I$86,节奏总纲!G109)</f>
        <v>5700.8243903139837</v>
      </c>
      <c r="R112" s="1">
        <f>求节点(节奏总纲!AE$4:AE$83,$I$7:$I$86,节奏总纲!H109)</f>
        <v>5751.207906936309</v>
      </c>
      <c r="AJ112" s="2">
        <v>106</v>
      </c>
      <c r="AK112" s="2">
        <f>求节点(Z$7:Z$22,$AG$7:$AG$22,$AJ112)</f>
        <v>0.15</v>
      </c>
      <c r="AL112" s="2">
        <f>求节点(AA$7:AA$22,$AG$7:$AG$22,$AJ112)</f>
        <v>0.15</v>
      </c>
      <c r="AM112" s="2">
        <f>求节点(AB$7:AB$22,$AG$7:$AG$22,$AJ112)</f>
        <v>0.15</v>
      </c>
      <c r="AN112" s="2">
        <f>求节点(AC$7:AC$22,$AG$7:$AG$22,$AJ112)</f>
        <v>0.15</v>
      </c>
      <c r="AO112" s="2">
        <f>求节点(AD$7:AD$22,$AG$7:$AG$22,$AJ112)</f>
        <v>0.15</v>
      </c>
      <c r="AP112" s="2">
        <f>求节点(Z$7:Z$22,$AH$7:$AH$22,$AJ112)</f>
        <v>0.26592777433288423</v>
      </c>
      <c r="AQ112" s="2">
        <f>求节点(AA$7:AA$22,$AH$7:$AH$22,$AJ112)</f>
        <v>0.27038502373557238</v>
      </c>
      <c r="AR112" s="2">
        <f>求节点(AB$7:AB$22,$AH$7:$AH$22,$AJ112)</f>
        <v>0.27515707337964485</v>
      </c>
      <c r="AS112" s="2">
        <f>求节点(AC$7:AC$22,$AH$7:$AH$22,$AJ112)</f>
        <v>0.28012996506175264</v>
      </c>
      <c r="AT112" s="2">
        <f>求节点(AD$7:AD$22,$AH$7:$AH$22,$AJ112)</f>
        <v>0.28535306743975575</v>
      </c>
    </row>
    <row r="113" spans="13:46" x14ac:dyDescent="0.15">
      <c r="M113" s="1">
        <v>107</v>
      </c>
      <c r="N113" s="1">
        <f>求节点(节奏总纲!AA$4:AA$83,$I$7:$I$86,节奏总纲!D110)</f>
        <v>5605.6278080669263</v>
      </c>
      <c r="O113" s="1">
        <f>求节点(节奏总纲!AB$4:AB$83,$I$7:$I$86,节奏总纲!E110)</f>
        <v>5648.2847825450326</v>
      </c>
      <c r="P113" s="1">
        <f>求节点(节奏总纲!AC$4:AC$83,$I$7:$I$86,节奏总纲!F110)</f>
        <v>5697.7987660046656</v>
      </c>
      <c r="Q113" s="1">
        <f>求节点(节奏总纲!AD$4:AD$83,$I$7:$I$86,节奏总纲!G110)</f>
        <v>5743.6970459928516</v>
      </c>
      <c r="R113" s="1">
        <f>求节点(节奏总纲!AE$4:AE$83,$I$7:$I$86,节奏总纲!H110)</f>
        <v>5797.0102918190014</v>
      </c>
      <c r="AJ113" s="2">
        <v>107</v>
      </c>
      <c r="AK113" s="2">
        <f>求节点(Z$7:Z$22,$AG$7:$AG$22,$AJ113)</f>
        <v>0.15</v>
      </c>
      <c r="AL113" s="2">
        <f>求节点(AA$7:AA$22,$AG$7:$AG$22,$AJ113)</f>
        <v>0.15</v>
      </c>
      <c r="AM113" s="2">
        <f>求节点(AB$7:AB$22,$AG$7:$AG$22,$AJ113)</f>
        <v>0.15</v>
      </c>
      <c r="AN113" s="2">
        <f>求节点(AC$7:AC$22,$AG$7:$AG$22,$AJ113)</f>
        <v>0.15</v>
      </c>
      <c r="AO113" s="2">
        <f>求节点(AD$7:AD$22,$AG$7:$AG$22,$AJ113)</f>
        <v>0.15</v>
      </c>
      <c r="AP113" s="2">
        <f>求节点(Z$7:Z$22,$AH$7:$AH$22,$AJ113)</f>
        <v>0.27064988926205974</v>
      </c>
      <c r="AQ113" s="2">
        <f>求节点(AA$7:AA$22,$AH$7:$AH$22,$AJ113)</f>
        <v>0.27508925805737672</v>
      </c>
      <c r="AR113" s="2">
        <f>求节点(AB$7:AB$22,$AH$7:$AH$22,$AJ113)</f>
        <v>0.27982438161870743</v>
      </c>
      <c r="AS113" s="2">
        <f>求节点(AC$7:AC$22,$AH$7:$AH$22,$AJ113)</f>
        <v>0.28475379547575225</v>
      </c>
      <c r="AT113" s="2">
        <f>求节点(AD$7:AD$22,$AH$7:$AH$22,$AJ113)</f>
        <v>0.28993789610639426</v>
      </c>
    </row>
    <row r="114" spans="13:46" x14ac:dyDescent="0.15">
      <c r="M114" s="1">
        <v>108</v>
      </c>
      <c r="N114" s="1">
        <f>求节点(节奏总纲!AA$4:AA$83,$I$7:$I$86,节奏总纲!D111)</f>
        <v>5651.4368600997659</v>
      </c>
      <c r="O114" s="1">
        <f>求节点(节奏总纲!AB$4:AB$83,$I$7:$I$86,节奏总纲!E111)</f>
        <v>5697.1573149325677</v>
      </c>
      <c r="P114" s="1">
        <f>求节点(节奏总纲!AC$4:AC$83,$I$7:$I$86,节奏总纲!F111)</f>
        <v>5740.3392312856367</v>
      </c>
      <c r="Q114" s="1">
        <f>求节点(节奏总纲!AD$4:AD$83,$I$7:$I$86,节奏总纲!G111)</f>
        <v>5789.7540390571457</v>
      </c>
      <c r="R114" s="1">
        <f>求节点(节奏总纲!AE$4:AE$83,$I$7:$I$86,节奏总纲!H111)</f>
        <v>5841.663449571719</v>
      </c>
      <c r="AJ114" s="2">
        <v>108</v>
      </c>
      <c r="AK114" s="2">
        <f>求节点(Z$7:Z$22,$AG$7:$AG$22,$AJ114)</f>
        <v>0.15</v>
      </c>
      <c r="AL114" s="2">
        <f>求节点(AA$7:AA$22,$AG$7:$AG$22,$AJ114)</f>
        <v>0.15</v>
      </c>
      <c r="AM114" s="2">
        <f>求节点(AB$7:AB$22,$AG$7:$AG$22,$AJ114)</f>
        <v>0.15</v>
      </c>
      <c r="AN114" s="2">
        <f>求节点(AC$7:AC$22,$AG$7:$AG$22,$AJ114)</f>
        <v>0.15</v>
      </c>
      <c r="AO114" s="2">
        <f>求节点(AD$7:AD$22,$AG$7:$AG$22,$AJ114)</f>
        <v>0.15</v>
      </c>
      <c r="AP114" s="2">
        <f>求节点(Z$7:Z$22,$AH$7:$AH$22,$AJ114)</f>
        <v>0.27537200419123531</v>
      </c>
      <c r="AQ114" s="2">
        <f>求节点(AA$7:AA$22,$AH$7:$AH$22,$AJ114)</f>
        <v>0.27979349237918111</v>
      </c>
      <c r="AR114" s="2">
        <f>求节点(AB$7:AB$22,$AH$7:$AH$22,$AJ114)</f>
        <v>0.28449168985777001</v>
      </c>
      <c r="AS114" s="2">
        <f>求节点(AC$7:AC$22,$AH$7:$AH$22,$AJ114)</f>
        <v>0.2893776258897518</v>
      </c>
      <c r="AT114" s="2">
        <f>求节点(AD$7:AD$22,$AH$7:$AH$22,$AJ114)</f>
        <v>0.29452272477303276</v>
      </c>
    </row>
    <row r="115" spans="13:46" x14ac:dyDescent="0.15">
      <c r="M115" s="1">
        <v>109</v>
      </c>
      <c r="N115" s="1">
        <f>求节点(节奏总纲!AA$4:AA$83,$I$7:$I$86,节奏总纲!D112)</f>
        <v>5700.4611321594084</v>
      </c>
      <c r="O115" s="1">
        <f>求节点(节奏总纲!AB$4:AB$83,$I$7:$I$86,节奏总纲!E112)</f>
        <v>5740.5793781313923</v>
      </c>
      <c r="P115" s="1">
        <f>求节点(节奏总纲!AC$4:AC$83,$I$7:$I$86,节奏总纲!F112)</f>
        <v>5786.4476422637263</v>
      </c>
      <c r="Q115" s="1">
        <f>求节点(节奏总纲!AD$4:AD$83,$I$7:$I$86,节奏总纲!G112)</f>
        <v>5834.1855520531826</v>
      </c>
      <c r="R115" s="1">
        <f>求节点(节奏总纲!AE$4:AE$83,$I$7:$I$86,节奏总纲!H112)</f>
        <v>5889.5591141330724</v>
      </c>
      <c r="AJ115" s="2">
        <v>109</v>
      </c>
      <c r="AK115" s="2">
        <f>求节点(Z$7:Z$22,$AG$7:$AG$22,$AJ115)</f>
        <v>0.15</v>
      </c>
      <c r="AL115" s="2">
        <f>求节点(AA$7:AA$22,$AG$7:$AG$22,$AJ115)</f>
        <v>0.15</v>
      </c>
      <c r="AM115" s="2">
        <f>求节点(AB$7:AB$22,$AG$7:$AG$22,$AJ115)</f>
        <v>0.15</v>
      </c>
      <c r="AN115" s="2">
        <f>求节点(AC$7:AC$22,$AG$7:$AG$22,$AJ115)</f>
        <v>0.15</v>
      </c>
      <c r="AO115" s="2">
        <f>求节点(AD$7:AD$22,$AG$7:$AG$22,$AJ115)</f>
        <v>0.15</v>
      </c>
      <c r="AP115" s="2">
        <f>求节点(Z$7:Z$22,$AH$7:$AH$22,$AJ115)</f>
        <v>0.28009411912041082</v>
      </c>
      <c r="AQ115" s="2">
        <f>求节点(AA$7:AA$22,$AH$7:$AH$22,$AJ115)</f>
        <v>0.2844977267009855</v>
      </c>
      <c r="AR115" s="2">
        <f>求节点(AB$7:AB$22,$AH$7:$AH$22,$AJ115)</f>
        <v>0.28915899809683254</v>
      </c>
      <c r="AS115" s="2">
        <f>求节点(AC$7:AC$22,$AH$7:$AH$22,$AJ115)</f>
        <v>0.29400145630375141</v>
      </c>
      <c r="AT115" s="2">
        <f>求节点(AD$7:AD$22,$AH$7:$AH$22,$AJ115)</f>
        <v>0.29910755343967127</v>
      </c>
    </row>
    <row r="116" spans="13:46" x14ac:dyDescent="0.15">
      <c r="M116" s="1">
        <v>110</v>
      </c>
      <c r="N116" s="1">
        <f>求节点(节奏总纲!AA$4:AA$83,$I$7:$I$86,节奏总纲!D113)</f>
        <v>5745.9196425189639</v>
      </c>
      <c r="O116" s="1">
        <f>求节点(节奏总纲!AB$4:AB$83,$I$7:$I$86,节奏总纲!E113)</f>
        <v>5788.9188215849854</v>
      </c>
      <c r="P116" s="1">
        <f>求节点(节奏总纲!AC$4:AC$83,$I$7:$I$86,节奏总纲!F113)</f>
        <v>5833.9742830719779</v>
      </c>
      <c r="Q116" s="1">
        <f>求节点(节奏总纲!AD$4:AD$83,$I$7:$I$86,节奏总纲!G113)</f>
        <v>5883.9943614471813</v>
      </c>
      <c r="R116" s="1">
        <f>求节点(节奏总纲!AE$4:AE$83,$I$7:$I$86,节奏总纲!H113)</f>
        <v>5937.3224714907947</v>
      </c>
      <c r="AJ116" s="2">
        <v>110</v>
      </c>
      <c r="AK116" s="2">
        <f>求节点(Z$7:Z$22,$AG$7:$AG$22,$AJ116)</f>
        <v>0.15</v>
      </c>
      <c r="AL116" s="2">
        <f>求节点(AA$7:AA$22,$AG$7:$AG$22,$AJ116)</f>
        <v>0.15</v>
      </c>
      <c r="AM116" s="2">
        <f>求节点(AB$7:AB$22,$AG$7:$AG$22,$AJ116)</f>
        <v>0.15</v>
      </c>
      <c r="AN116" s="2">
        <f>求节点(AC$7:AC$22,$AG$7:$AG$22,$AJ116)</f>
        <v>0.15</v>
      </c>
      <c r="AO116" s="2">
        <f>求节点(AD$7:AD$22,$AG$7:$AG$22,$AJ116)</f>
        <v>0.1518713546668313</v>
      </c>
      <c r="AP116" s="2">
        <f>求节点(Z$7:Z$22,$AH$7:$AH$22,$AJ116)</f>
        <v>0.28481623404958639</v>
      </c>
      <c r="AQ116" s="2">
        <f>求节点(AA$7:AA$22,$AH$7:$AH$22,$AJ116)</f>
        <v>0.28920196102278983</v>
      </c>
      <c r="AR116" s="2">
        <f>求节点(AB$7:AB$22,$AH$7:$AH$22,$AJ116)</f>
        <v>0.29382630633589513</v>
      </c>
      <c r="AS116" s="2">
        <f>求节点(AC$7:AC$22,$AH$7:$AH$22,$AJ116)</f>
        <v>0.29862528671775102</v>
      </c>
      <c r="AT116" s="2">
        <f>求节点(AD$7:AD$22,$AH$7:$AH$22,$AJ116)</f>
        <v>0.3</v>
      </c>
    </row>
    <row r="117" spans="13:46" x14ac:dyDescent="0.15">
      <c r="M117" s="1">
        <v>111</v>
      </c>
      <c r="N117" s="1">
        <f>求节点(节奏总纲!AA$4:AA$83,$I$7:$I$86,节奏总纲!D114)</f>
        <v>5794.6408675687671</v>
      </c>
      <c r="O117" s="1">
        <f>求节点(节奏总纲!AB$4:AB$83,$I$7:$I$86,节奏总纲!E114)</f>
        <v>5836.1287240722295</v>
      </c>
      <c r="P117" s="1">
        <f>求节点(节奏总纲!AC$4:AC$83,$I$7:$I$86,节奏总纲!F114)</f>
        <v>5883.2224211633438</v>
      </c>
      <c r="Q117" s="1">
        <f>求节点(节奏总纲!AD$4:AD$83,$I$7:$I$86,节奏总纲!G114)</f>
        <v>5932.6839752914957</v>
      </c>
      <c r="R117" s="1">
        <f>求节点(节奏总纲!AE$4:AE$83,$I$7:$I$86,节奏总纲!H114)</f>
        <v>5988.1867647056097</v>
      </c>
      <c r="AJ117" s="2">
        <v>111</v>
      </c>
      <c r="AK117" s="2">
        <f>求节点(Z$7:Z$22,$AG$7:$AG$22,$AJ117)</f>
        <v>0.15</v>
      </c>
      <c r="AL117" s="2">
        <f>求节点(AA$7:AA$22,$AG$7:$AG$22,$AJ117)</f>
        <v>0.15</v>
      </c>
      <c r="AM117" s="2">
        <f>求节点(AB$7:AB$22,$AG$7:$AG$22,$AJ117)</f>
        <v>0.15</v>
      </c>
      <c r="AN117" s="2">
        <f>求节点(AC$7:AC$22,$AG$7:$AG$22,$AJ117)</f>
        <v>0.15163361666581038</v>
      </c>
      <c r="AO117" s="2">
        <f>求节点(AD$7:AD$22,$AG$7:$AG$22,$AJ117)</f>
        <v>0.15419501464429519</v>
      </c>
      <c r="AP117" s="2">
        <f>求节点(Z$7:Z$22,$AH$7:$AH$22,$AJ117)</f>
        <v>0.28953834897876191</v>
      </c>
      <c r="AQ117" s="2">
        <f>求节点(AA$7:AA$22,$AH$7:$AH$22,$AJ117)</f>
        <v>0.29390619534459422</v>
      </c>
      <c r="AR117" s="2">
        <f>求节点(AB$7:AB$22,$AH$7:$AH$22,$AJ117)</f>
        <v>0.29849361457495771</v>
      </c>
      <c r="AS117" s="2">
        <f>求节点(AC$7:AC$22,$AH$7:$AH$22,$AJ117)</f>
        <v>0.3</v>
      </c>
      <c r="AT117" s="2">
        <f>求节点(AD$7:AD$22,$AH$7:$AH$22,$AJ117)</f>
        <v>0.3</v>
      </c>
    </row>
    <row r="118" spans="13:46" x14ac:dyDescent="0.15">
      <c r="M118" s="1">
        <v>112</v>
      </c>
      <c r="N118" s="1">
        <f>求节点(节奏总纲!AA$4:AA$83,$I$7:$I$86,节奏总纲!D115)</f>
        <v>5840.4833394530551</v>
      </c>
      <c r="O118" s="1">
        <f>求节点(节奏总纲!AB$4:AB$83,$I$7:$I$86,节奏总纲!E115)</f>
        <v>5884.6737906797471</v>
      </c>
      <c r="P118" s="1">
        <f>求节点(节奏总纲!AC$4:AC$83,$I$7:$I$86,节奏总纲!F115)</f>
        <v>5930.4169527518306</v>
      </c>
      <c r="Q118" s="1">
        <f>求节点(节奏总纲!AD$4:AD$83,$I$7:$I$86,节奏总纲!G115)</f>
        <v>5981.3722358373288</v>
      </c>
      <c r="R118" s="1">
        <f>求节点(节奏总纲!AE$4:AE$83,$I$7:$I$86,节奏总纲!H115)</f>
        <v>6032.5402417517607</v>
      </c>
      <c r="AJ118" s="2">
        <v>112</v>
      </c>
      <c r="AK118" s="2">
        <f>求节点(Z$7:Z$22,$AG$7:$AG$22,$AJ118)</f>
        <v>0.15</v>
      </c>
      <c r="AL118" s="2">
        <f>求节点(AA$7:AA$22,$AG$7:$AG$22,$AJ118)</f>
        <v>0.15</v>
      </c>
      <c r="AM118" s="2">
        <f>求节点(AB$7:AB$22,$AG$7:$AG$22,$AJ118)</f>
        <v>0.15157897645868212</v>
      </c>
      <c r="AN118" s="2">
        <f>求节点(AC$7:AC$22,$AG$7:$AG$22,$AJ118)</f>
        <v>0.15395842248779101</v>
      </c>
      <c r="AO118" s="2">
        <f>求节点(AD$7:AD$22,$AG$7:$AG$22,$AJ118)</f>
        <v>0.15651867462175909</v>
      </c>
      <c r="AP118" s="2">
        <f>求节点(Z$7:Z$22,$AH$7:$AH$22,$AJ118)</f>
        <v>0.29426046390793748</v>
      </c>
      <c r="AQ118" s="2">
        <f>求节点(AA$7:AA$22,$AH$7:$AH$22,$AJ118)</f>
        <v>0.29861042966639856</v>
      </c>
      <c r="AR118" s="2">
        <f>求节点(AB$7:AB$22,$AH$7:$AH$22,$AJ118)</f>
        <v>0.3</v>
      </c>
      <c r="AS118" s="2">
        <f>求节点(AC$7:AC$22,$AH$7:$AH$22,$AJ118)</f>
        <v>0.3</v>
      </c>
      <c r="AT118" s="2">
        <f>求节点(AD$7:AD$22,$AH$7:$AH$22,$AJ118)</f>
        <v>0.3</v>
      </c>
    </row>
    <row r="119" spans="13:46" x14ac:dyDescent="0.15">
      <c r="M119" s="1">
        <v>113</v>
      </c>
      <c r="N119" s="1">
        <f>求节点(节奏总纲!AA$4:AA$83,$I$7:$I$86,节奏总纲!D116)</f>
        <v>5888.8345847910641</v>
      </c>
      <c r="O119" s="1">
        <f>求节点(节奏总纲!AB$4:AB$83,$I$7:$I$86,节奏总纲!E116)</f>
        <v>5931.5865619841161</v>
      </c>
      <c r="P119" s="1">
        <f>求节点(节奏总纲!AC$4:AC$83,$I$7:$I$86,节奏总纲!F116)</f>
        <v>5978.7957794339563</v>
      </c>
      <c r="Q119" s="1">
        <f>求节点(节奏总纲!AD$4:AD$83,$I$7:$I$86,节奏总纲!G116)</f>
        <v>6026.8918714801857</v>
      </c>
      <c r="R119" s="1">
        <f>求节点(节奏总纲!AE$4:AE$83,$I$7:$I$86,节奏总纲!H116)</f>
        <v>6077.9418699074549</v>
      </c>
      <c r="AJ119" s="2">
        <v>113</v>
      </c>
      <c r="AK119" s="2">
        <f>求节点(Z$7:Z$22,$AG$7:$AG$22,$AJ119)</f>
        <v>0.15</v>
      </c>
      <c r="AL119" s="2">
        <f>求节点(AA$7:AA$22,$AG$7:$AG$22,$AJ119)</f>
        <v>0.15165454249380203</v>
      </c>
      <c r="AM119" s="2">
        <f>求节点(AB$7:AB$22,$AG$7:$AG$22,$AJ119)</f>
        <v>0.15391043795537074</v>
      </c>
      <c r="AN119" s="2">
        <f>求节点(AC$7:AC$22,$AG$7:$AG$22,$AJ119)</f>
        <v>0.15628322830977162</v>
      </c>
      <c r="AO119" s="2">
        <f>求节点(AD$7:AD$22,$AG$7:$AG$22,$AJ119)</f>
        <v>0.15884233459922298</v>
      </c>
      <c r="AP119" s="2">
        <f>求节点(Z$7:Z$22,$AH$7:$AH$22,$AJ119)</f>
        <v>0.29898257883711299</v>
      </c>
      <c r="AQ119" s="2">
        <f>求节点(AA$7:AA$22,$AH$7:$AH$22,$AJ119)</f>
        <v>0.3</v>
      </c>
      <c r="AR119" s="2">
        <f>求节点(AB$7:AB$22,$AH$7:$AH$22,$AJ119)</f>
        <v>0.3</v>
      </c>
      <c r="AS119" s="2">
        <f>求节点(AC$7:AC$22,$AH$7:$AH$22,$AJ119)</f>
        <v>0.3</v>
      </c>
      <c r="AT119" s="2">
        <f>求节点(AD$7:AD$22,$AH$7:$AH$22,$AJ119)</f>
        <v>0.3</v>
      </c>
    </row>
    <row r="120" spans="13:46" x14ac:dyDescent="0.15">
      <c r="M120" s="1">
        <v>114</v>
      </c>
      <c r="N120" s="1">
        <f>求节点(节奏总纲!AA$4:AA$83,$I$7:$I$86,节奏总纲!D117)</f>
        <v>5935.1265141991007</v>
      </c>
      <c r="O120" s="1">
        <f>求节点(节奏总纲!AB$4:AB$83,$I$7:$I$86,节奏总纲!E117)</f>
        <v>5979.487602158224</v>
      </c>
      <c r="P120" s="1">
        <f>求节点(节奏总纲!AC$4:AC$83,$I$7:$I$86,节奏总纲!F117)</f>
        <v>6024.3116472404499</v>
      </c>
      <c r="Q120" s="1">
        <f>求节点(节奏总纲!AD$4:AD$83,$I$7:$I$86,节奏总纲!G117)</f>
        <v>6071.5681191539097</v>
      </c>
      <c r="R120" s="1">
        <f>求节点(节奏总纲!AE$4:AE$83,$I$7:$I$86,节奏总纲!H117)</f>
        <v>6122.8360857153821</v>
      </c>
      <c r="AJ120" s="2">
        <v>114</v>
      </c>
      <c r="AK120" s="2">
        <f>求节点(Z$7:Z$22,$AG$7:$AG$22,$AJ120)</f>
        <v>0.15185650867847611</v>
      </c>
      <c r="AL120" s="2">
        <f>求节点(AA$7:AA$22,$AG$7:$AG$22,$AJ120)</f>
        <v>0.15400270074270109</v>
      </c>
      <c r="AM120" s="2">
        <f>求节点(AB$7:AB$22,$AG$7:$AG$22,$AJ120)</f>
        <v>0.15624189945205935</v>
      </c>
      <c r="AN120" s="2">
        <f>求节点(AC$7:AC$22,$AG$7:$AG$22,$AJ120)</f>
        <v>0.15860803413175223</v>
      </c>
      <c r="AO120" s="2">
        <f>求节点(AD$7:AD$22,$AG$7:$AG$22,$AJ120)</f>
        <v>0.16116599457668687</v>
      </c>
      <c r="AP120" s="2">
        <f>求节点(Z$7:Z$22,$AH$7:$AH$22,$AJ120)</f>
        <v>0.3</v>
      </c>
      <c r="AQ120" s="2">
        <f>求节点(AA$7:AA$22,$AH$7:$AH$22,$AJ120)</f>
        <v>0.3</v>
      </c>
      <c r="AR120" s="2">
        <f>求节点(AB$7:AB$22,$AH$7:$AH$22,$AJ120)</f>
        <v>0.3</v>
      </c>
      <c r="AS120" s="2">
        <f>求节点(AC$7:AC$22,$AH$7:$AH$22,$AJ120)</f>
        <v>0.3</v>
      </c>
      <c r="AT120" s="2">
        <f>求节点(AD$7:AD$22,$AH$7:$AH$22,$AJ120)</f>
        <v>0.3</v>
      </c>
    </row>
    <row r="121" spans="13:46" x14ac:dyDescent="0.15">
      <c r="M121" s="1">
        <v>115</v>
      </c>
      <c r="N121" s="1">
        <f>求节点(节奏总纲!AA$4:AA$83,$I$7:$I$86,节奏总纲!D118)</f>
        <v>5983.11336971315</v>
      </c>
      <c r="O121" s="1">
        <f>求节点(节奏总纲!AB$4:AB$83,$I$7:$I$86,节奏总纲!E118)</f>
        <v>6024.6342765223681</v>
      </c>
      <c r="P121" s="1">
        <f>求节点(节奏总纲!AC$4:AC$83,$I$7:$I$86,节奏总纲!F118)</f>
        <v>6068.346538408493</v>
      </c>
      <c r="Q121" s="1">
        <f>求节点(节奏总纲!AD$4:AD$83,$I$7:$I$86,节奏总纲!G118)</f>
        <v>6115.9685532497842</v>
      </c>
      <c r="R121" s="1">
        <f>求节点(节奏总纲!AE$4:AE$83,$I$7:$I$86,节奏总纲!H118)</f>
        <v>6167.0432709865909</v>
      </c>
      <c r="AJ121" s="2">
        <v>115</v>
      </c>
      <c r="AK121" s="2">
        <f>求节点(Z$7:Z$22,$AG$7:$AG$22,$AJ121)</f>
        <v>0.15422287089349895</v>
      </c>
      <c r="AL121" s="2">
        <f>求节点(AA$7:AA$22,$AG$7:$AG$22,$AJ121)</f>
        <v>0.15635085899160014</v>
      </c>
      <c r="AM121" s="2">
        <f>求节点(AB$7:AB$22,$AG$7:$AG$22,$AJ121)</f>
        <v>0.15857336094874797</v>
      </c>
      <c r="AN121" s="2">
        <f>求节点(AC$7:AC$22,$AG$7:$AG$22,$AJ121)</f>
        <v>0.16093283995373284</v>
      </c>
      <c r="AO121" s="2">
        <f>求节点(AD$7:AD$22,$AG$7:$AG$22,$AJ121)</f>
        <v>0.16348965455415079</v>
      </c>
      <c r="AP121" s="2">
        <f>求节点(Z$7:Z$22,$AH$7:$AH$22,$AJ121)</f>
        <v>0.3</v>
      </c>
      <c r="AQ121" s="2">
        <f>求节点(AA$7:AA$22,$AH$7:$AH$22,$AJ121)</f>
        <v>0.3</v>
      </c>
      <c r="AR121" s="2">
        <f>求节点(AB$7:AB$22,$AH$7:$AH$22,$AJ121)</f>
        <v>0.3</v>
      </c>
      <c r="AS121" s="2">
        <f>求节点(AC$7:AC$22,$AH$7:$AH$22,$AJ121)</f>
        <v>0.3</v>
      </c>
      <c r="AT121" s="2">
        <f>求节点(AD$7:AD$22,$AH$7:$AH$22,$AJ121)</f>
        <v>0.3</v>
      </c>
    </row>
    <row r="122" spans="13:46" x14ac:dyDescent="0.15">
      <c r="M122" s="1">
        <v>116</v>
      </c>
      <c r="N122" s="1">
        <f>求节点(节奏总纲!AA$4:AA$83,$I$7:$I$86,节奏总纲!D119)</f>
        <v>6029.8477193800436</v>
      </c>
      <c r="O122" s="1">
        <f>求节点(节奏总纲!AB$4:AB$83,$I$7:$I$86,节奏总纲!E119)</f>
        <v>6071.0597738310807</v>
      </c>
      <c r="P122" s="1">
        <f>求节点(节奏总纲!AC$4:AC$83,$I$7:$I$86,节奏总纲!F119)</f>
        <v>6115.4284734329576</v>
      </c>
      <c r="Q122" s="1">
        <f>求节点(节奏总纲!AD$4:AD$83,$I$7:$I$86,节奏总纲!G119)</f>
        <v>6163.0528781601233</v>
      </c>
      <c r="R122" s="1">
        <f>求节点(节奏总纲!AE$4:AE$83,$I$7:$I$86,节奏总纲!H119)</f>
        <v>6215.0055056035826</v>
      </c>
      <c r="AJ122" s="2">
        <v>116</v>
      </c>
      <c r="AK122" s="2">
        <f>求节点(Z$7:Z$22,$AG$7:$AG$22,$AJ122)</f>
        <v>0.15658923310852182</v>
      </c>
      <c r="AL122" s="2">
        <f>求节点(AA$7:AA$22,$AG$7:$AG$22,$AJ122)</f>
        <v>0.1586990172404992</v>
      </c>
      <c r="AM122" s="2">
        <f>求节点(AB$7:AB$22,$AG$7:$AG$22,$AJ122)</f>
        <v>0.16090482244543661</v>
      </c>
      <c r="AN122" s="2">
        <f>求节点(AC$7:AC$22,$AG$7:$AG$22,$AJ122)</f>
        <v>0.16325764577571344</v>
      </c>
      <c r="AO122" s="2">
        <f>求节点(AD$7:AD$22,$AG$7:$AG$22,$AJ122)</f>
        <v>0.16581331453161469</v>
      </c>
      <c r="AP122" s="2">
        <f>求节点(Z$7:Z$22,$AH$7:$AH$22,$AJ122)</f>
        <v>0.3</v>
      </c>
      <c r="AQ122" s="2">
        <f>求节点(AA$7:AA$22,$AH$7:$AH$22,$AJ122)</f>
        <v>0.3</v>
      </c>
      <c r="AR122" s="2">
        <f>求节点(AB$7:AB$22,$AH$7:$AH$22,$AJ122)</f>
        <v>0.3</v>
      </c>
      <c r="AS122" s="2">
        <f>求节点(AC$7:AC$22,$AH$7:$AH$22,$AJ122)</f>
        <v>0.3</v>
      </c>
      <c r="AT122" s="2">
        <f>求节点(AD$7:AD$22,$AH$7:$AH$22,$AJ122)</f>
        <v>0.3</v>
      </c>
    </row>
    <row r="123" spans="13:46" x14ac:dyDescent="0.15">
      <c r="M123" s="1">
        <v>117</v>
      </c>
      <c r="N123" s="1">
        <f>求节点(节奏总纲!AA$4:AA$83,$I$7:$I$86,节奏总纲!D120)</f>
        <v>6077.4756475513705</v>
      </c>
      <c r="O123" s="1">
        <f>求节点(节奏总纲!AB$4:AB$83,$I$7:$I$86,节奏总纲!E120)</f>
        <v>6118.8581397582939</v>
      </c>
      <c r="P123" s="1">
        <f>求节点(节奏总纲!AC$4:AC$83,$I$7:$I$86,节奏总纲!F120)</f>
        <v>6162.7597957455228</v>
      </c>
      <c r="Q123" s="1">
        <f>求节点(节奏总纲!AD$4:AD$83,$I$7:$I$86,节奏总纲!G120)</f>
        <v>6211.5741365011118</v>
      </c>
      <c r="R123" s="1">
        <f>求节点(节奏总纲!AE$4:AE$83,$I$7:$I$86,节奏总纲!H120)</f>
        <v>6262.6729194306481</v>
      </c>
      <c r="AJ123" s="2">
        <v>117</v>
      </c>
      <c r="AK123" s="2">
        <f>求节点(Z$7:Z$22,$AG$7:$AG$22,$AJ123)</f>
        <v>0.15895559532354467</v>
      </c>
      <c r="AL123" s="2">
        <f>求节点(AA$7:AA$22,$AG$7:$AG$22,$AJ123)</f>
        <v>0.16104717548939826</v>
      </c>
      <c r="AM123" s="2">
        <f>求节点(AB$7:AB$22,$AG$7:$AG$22,$AJ123)</f>
        <v>0.16323628394212522</v>
      </c>
      <c r="AN123" s="2">
        <f>求节点(AC$7:AC$22,$AG$7:$AG$22,$AJ123)</f>
        <v>0.16558245159769405</v>
      </c>
      <c r="AO123" s="2">
        <f>求节点(AD$7:AD$22,$AG$7:$AG$22,$AJ123)</f>
        <v>0.16813697450907858</v>
      </c>
      <c r="AP123" s="2">
        <f>求节点(Z$7:Z$22,$AH$7:$AH$22,$AJ123)</f>
        <v>0.3</v>
      </c>
      <c r="AQ123" s="2">
        <f>求节点(AA$7:AA$22,$AH$7:$AH$22,$AJ123)</f>
        <v>0.3</v>
      </c>
      <c r="AR123" s="2">
        <f>求节点(AB$7:AB$22,$AH$7:$AH$22,$AJ123)</f>
        <v>0.3</v>
      </c>
      <c r="AS123" s="2">
        <f>求节点(AC$7:AC$22,$AH$7:$AH$22,$AJ123)</f>
        <v>0.3</v>
      </c>
      <c r="AT123" s="2">
        <f>求节点(AD$7:AD$22,$AH$7:$AH$22,$AJ123)</f>
        <v>0.3</v>
      </c>
    </row>
    <row r="124" spans="13:46" x14ac:dyDescent="0.15">
      <c r="M124" s="1">
        <v>118</v>
      </c>
      <c r="N124" s="1">
        <f>求节点(节奏总纲!AA$4:AA$83,$I$7:$I$86,节奏总纲!D121)</f>
        <v>6124.6455046493129</v>
      </c>
      <c r="O124" s="1">
        <f>求节点(节奏总纲!AB$4:AB$83,$I$7:$I$86,节奏总纲!E121)</f>
        <v>6165.8825463840603</v>
      </c>
      <c r="P124" s="1">
        <f>求节点(节奏总纲!AC$4:AC$83,$I$7:$I$86,节奏总纲!F121)</f>
        <v>6211.3208154410822</v>
      </c>
      <c r="Q124" s="1">
        <f>求节点(节奏总纲!AD$4:AD$83,$I$7:$I$86,节奏总纲!G121)</f>
        <v>6259.2126738180541</v>
      </c>
      <c r="R124" s="1">
        <f>求节点(节奏总纲!AE$4:AE$83,$I$7:$I$86,节奏总纲!H121)</f>
        <v>6311.2208257096499</v>
      </c>
      <c r="AJ124" s="2">
        <v>118</v>
      </c>
      <c r="AK124" s="2">
        <f>求节点(Z$7:Z$22,$AG$7:$AG$22,$AJ124)</f>
        <v>0.16132195753856754</v>
      </c>
      <c r="AL124" s="2">
        <f>求节点(AA$7:AA$22,$AG$7:$AG$22,$AJ124)</f>
        <v>0.16339533373829732</v>
      </c>
      <c r="AM124" s="2">
        <f>求节点(AB$7:AB$22,$AG$7:$AG$22,$AJ124)</f>
        <v>0.16556774543881383</v>
      </c>
      <c r="AN124" s="2">
        <f>求节点(AC$7:AC$22,$AG$7:$AG$22,$AJ124)</f>
        <v>0.16790725741967469</v>
      </c>
      <c r="AO124" s="2">
        <f>求节点(AD$7:AD$22,$AG$7:$AG$22,$AJ124)</f>
        <v>0.17046063448654247</v>
      </c>
      <c r="AP124" s="2">
        <f>求节点(Z$7:Z$22,$AH$7:$AH$22,$AJ124)</f>
        <v>0.3</v>
      </c>
      <c r="AQ124" s="2">
        <f>求节点(AA$7:AA$22,$AH$7:$AH$22,$AJ124)</f>
        <v>0.3</v>
      </c>
      <c r="AR124" s="2">
        <f>求节点(AB$7:AB$22,$AH$7:$AH$22,$AJ124)</f>
        <v>0.3</v>
      </c>
      <c r="AS124" s="2">
        <f>求节点(AC$7:AC$22,$AH$7:$AH$22,$AJ124)</f>
        <v>0.3</v>
      </c>
      <c r="AT124" s="2">
        <f>求节点(AD$7:AD$22,$AH$7:$AH$22,$AJ124)</f>
        <v>0.3</v>
      </c>
    </row>
    <row r="125" spans="13:46" x14ac:dyDescent="0.15">
      <c r="M125" s="1">
        <v>119</v>
      </c>
      <c r="N125" s="1">
        <f>求节点(节奏总纲!AA$4:AA$83,$I$7:$I$86,节奏总纲!D122)</f>
        <v>6171.9198446077926</v>
      </c>
      <c r="O125" s="1">
        <f>求节点(节奏总纲!AB$4:AB$83,$I$7:$I$86,节奏总纲!E122)</f>
        <v>6214.3850498495949</v>
      </c>
      <c r="P125" s="1">
        <f>求节点(节奏总纲!AC$4:AC$83,$I$7:$I$86,节奏总纲!F122)</f>
        <v>6258.7780384292173</v>
      </c>
      <c r="Q125" s="1">
        <f>求节点(节奏总纲!AD$4:AD$83,$I$7:$I$86,节奏总纲!G122)</f>
        <v>6308.1643983802387</v>
      </c>
      <c r="R125" s="1">
        <f>求节点(节奏总纲!AE$4:AE$83,$I$7:$I$86,节奏总纲!H122)</f>
        <v>6355.4656492906934</v>
      </c>
      <c r="AJ125" s="2">
        <v>119</v>
      </c>
      <c r="AK125" s="2">
        <f>求节点(Z$7:Z$22,$AG$7:$AG$22,$AJ125)</f>
        <v>0.16368831975359038</v>
      </c>
      <c r="AL125" s="2">
        <f>求节点(AA$7:AA$22,$AG$7:$AG$22,$AJ125)</f>
        <v>0.16574349198719637</v>
      </c>
      <c r="AM125" s="2">
        <f>求节点(AB$7:AB$22,$AG$7:$AG$22,$AJ125)</f>
        <v>0.16789920693550245</v>
      </c>
      <c r="AN125" s="2">
        <f>求节点(AC$7:AC$22,$AG$7:$AG$22,$AJ125)</f>
        <v>0.1702320632416553</v>
      </c>
      <c r="AO125" s="2">
        <f>求节点(AD$7:AD$22,$AG$7:$AG$22,$AJ125)</f>
        <v>0.17278429446400637</v>
      </c>
      <c r="AP125" s="2">
        <f>求节点(Z$7:Z$22,$AH$7:$AH$22,$AJ125)</f>
        <v>0.3</v>
      </c>
      <c r="AQ125" s="2">
        <f>求节点(AA$7:AA$22,$AH$7:$AH$22,$AJ125)</f>
        <v>0.3</v>
      </c>
      <c r="AR125" s="2">
        <f>求节点(AB$7:AB$22,$AH$7:$AH$22,$AJ125)</f>
        <v>0.3</v>
      </c>
      <c r="AS125" s="2">
        <f>求节点(AC$7:AC$22,$AH$7:$AH$22,$AJ125)</f>
        <v>0.3</v>
      </c>
      <c r="AT125" s="2">
        <f>求节点(AD$7:AD$22,$AH$7:$AH$22,$AJ125)</f>
        <v>0.3</v>
      </c>
    </row>
    <row r="126" spans="13:46" x14ac:dyDescent="0.15">
      <c r="M126" s="1">
        <v>120</v>
      </c>
      <c r="N126" s="1">
        <f>求节点(节奏总纲!AA$4:AA$83,$I$7:$I$86,节奏总纲!D123)</f>
        <v>6219.5184230627638</v>
      </c>
      <c r="O126" s="1">
        <f>求节点(节奏总纲!AB$4:AB$83,$I$7:$I$86,节奏总纲!E123)</f>
        <v>6261.4335426471262</v>
      </c>
      <c r="P126" s="1">
        <f>求节点(节奏总纲!AC$4:AC$83,$I$7:$I$86,节奏总纲!F123)</f>
        <v>6307.4598905166158</v>
      </c>
      <c r="Q126" s="1">
        <f>求节点(节奏总纲!AD$4:AD$83,$I$7:$I$86,节奏总纲!G123)</f>
        <v>6351.3314878136025</v>
      </c>
      <c r="R126" s="1">
        <f>求节点(节奏总纲!AE$4:AE$83,$I$7:$I$86,节奏总纲!H123)</f>
        <v>6401.8752205023811</v>
      </c>
      <c r="AJ126" s="2">
        <v>120</v>
      </c>
      <c r="AK126" s="2">
        <f>求节点(Z$7:Z$22,$AG$7:$AG$22,$AJ126)</f>
        <v>0.16605468196861325</v>
      </c>
      <c r="AL126" s="2">
        <f>求节点(AA$7:AA$22,$AG$7:$AG$22,$AJ126)</f>
        <v>0.16809165023609543</v>
      </c>
      <c r="AM126" s="2">
        <f>求节点(AB$7:AB$22,$AG$7:$AG$22,$AJ126)</f>
        <v>0.17023066843219106</v>
      </c>
      <c r="AN126" s="2">
        <f>求节点(AC$7:AC$22,$AG$7:$AG$22,$AJ126)</f>
        <v>0.1725568690636359</v>
      </c>
      <c r="AO126" s="2">
        <f>求节点(AD$7:AD$22,$AG$7:$AG$22,$AJ126)</f>
        <v>0.17510933276819965</v>
      </c>
      <c r="AP126" s="2">
        <f>求节点(Z$7:Z$22,$AH$7:$AH$22,$AJ126)</f>
        <v>0.3</v>
      </c>
      <c r="AQ126" s="2">
        <f>求节点(AA$7:AA$22,$AH$7:$AH$22,$AJ126)</f>
        <v>0.3</v>
      </c>
      <c r="AR126" s="2">
        <f>求节点(AB$7:AB$22,$AH$7:$AH$22,$AJ126)</f>
        <v>0.3</v>
      </c>
      <c r="AS126" s="2">
        <f>求节点(AC$7:AC$22,$AH$7:$AH$22,$AJ126)</f>
        <v>0.3</v>
      </c>
      <c r="AT126" s="2">
        <f>求节点(AD$7:AD$22,$AH$7:$AH$22,$AJ126)</f>
        <v>0.3</v>
      </c>
    </row>
    <row r="127" spans="13:46" x14ac:dyDescent="0.15">
      <c r="M127" s="1">
        <v>121</v>
      </c>
      <c r="N127" s="1">
        <f>求节点(节奏总纲!AA$4:AA$83,$I$7:$I$86,节奏总纲!D124)</f>
        <v>6266.4443944555514</v>
      </c>
      <c r="O127" s="1">
        <f>求节点(节奏总纲!AB$4:AB$83,$I$7:$I$86,节奏总纲!E124)</f>
        <v>6308.9921244478937</v>
      </c>
      <c r="P127" s="1">
        <f>求节点(节奏总纲!AC$4:AC$83,$I$7:$I$86,节奏总纲!F124)</f>
        <v>6350.4131448162898</v>
      </c>
      <c r="Q127" s="1">
        <f>求节点(节奏总纲!AD$4:AD$83,$I$7:$I$86,节奏总纲!G124)</f>
        <v>6397.383875587273</v>
      </c>
      <c r="R127" s="1">
        <f>求节点(节奏总纲!AE$4:AE$83,$I$7:$I$86,节奏总纲!H124)</f>
        <v>6446.7913166257658</v>
      </c>
      <c r="AJ127" s="2">
        <v>121</v>
      </c>
      <c r="AK127" s="2">
        <f>求节点(Z$7:Z$22,$AG$7:$AG$22,$AJ127)</f>
        <v>0.16842104418363613</v>
      </c>
      <c r="AL127" s="2">
        <f>求节点(AA$7:AA$22,$AG$7:$AG$22,$AJ127)</f>
        <v>0.17043980848499449</v>
      </c>
      <c r="AM127" s="2">
        <f>求节点(AB$7:AB$22,$AG$7:$AG$22,$AJ127)</f>
        <v>0.17256212992887968</v>
      </c>
      <c r="AN127" s="2">
        <f>求节点(AC$7:AC$22,$AG$7:$AG$22,$AJ127)</f>
        <v>0.17488167488561651</v>
      </c>
      <c r="AO127" s="2">
        <f>求节点(AD$7:AD$22,$AG$7:$AG$22,$AJ127)</f>
        <v>0.17746266047043024</v>
      </c>
      <c r="AP127" s="2">
        <f>求节点(Z$7:Z$22,$AH$7:$AH$22,$AJ127)</f>
        <v>0.3</v>
      </c>
      <c r="AQ127" s="2">
        <f>求节点(AA$7:AA$22,$AH$7:$AH$22,$AJ127)</f>
        <v>0.3</v>
      </c>
      <c r="AR127" s="2">
        <f>求节点(AB$7:AB$22,$AH$7:$AH$22,$AJ127)</f>
        <v>0.3</v>
      </c>
      <c r="AS127" s="2">
        <f>求节点(AC$7:AC$22,$AH$7:$AH$22,$AJ127)</f>
        <v>0.3</v>
      </c>
      <c r="AT127" s="2">
        <f>求节点(AD$7:AD$22,$AH$7:$AH$22,$AJ127)</f>
        <v>0.3</v>
      </c>
    </row>
    <row r="128" spans="13:46" x14ac:dyDescent="0.15">
      <c r="M128" s="1">
        <v>122</v>
      </c>
      <c r="N128" s="1">
        <f>求节点(节奏总纲!AA$4:AA$83,$I$7:$I$86,节奏总纲!D125)</f>
        <v>6314.4650363204728</v>
      </c>
      <c r="O128" s="1">
        <f>求节点(节奏总纲!AB$4:AB$83,$I$7:$I$86,节奏总纲!E125)</f>
        <v>6353.4793164008724</v>
      </c>
      <c r="P128" s="1">
        <f>求节点(节奏总纲!AC$4:AC$83,$I$7:$I$86,节奏总纲!F125)</f>
        <v>6397.5224641839441</v>
      </c>
      <c r="Q128" s="1">
        <f>求节点(节奏总纲!AD$4:AD$83,$I$7:$I$86,节奏总纲!G125)</f>
        <v>6442.1609454055497</v>
      </c>
      <c r="R128" s="1">
        <f>求节点(节奏总纲!AE$4:AE$83,$I$7:$I$86,节奏总纲!H125)</f>
        <v>6494.8748404290436</v>
      </c>
      <c r="AJ128" s="2">
        <v>122</v>
      </c>
      <c r="AK128" s="2">
        <f>求节点(Z$7:Z$22,$AG$7:$AG$22,$AJ128)</f>
        <v>0.17078740639865897</v>
      </c>
      <c r="AL128" s="2">
        <f>求节点(AA$7:AA$22,$AG$7:$AG$22,$AJ128)</f>
        <v>0.17278796673389354</v>
      </c>
      <c r="AM128" s="2">
        <f>求节点(AB$7:AB$22,$AG$7:$AG$22,$AJ128)</f>
        <v>0.17489359142556829</v>
      </c>
      <c r="AN128" s="2">
        <f>求节点(AC$7:AC$22,$AG$7:$AG$22,$AJ128)</f>
        <v>0.17725011156332671</v>
      </c>
      <c r="AO128" s="2">
        <f>求节点(AD$7:AD$22,$AG$7:$AG$22,$AJ128)</f>
        <v>0.17981598817266087</v>
      </c>
      <c r="AP128" s="2">
        <f>求节点(Z$7:Z$22,$AH$7:$AH$22,$AJ128)</f>
        <v>0.3</v>
      </c>
      <c r="AQ128" s="2">
        <f>求节点(AA$7:AA$22,$AH$7:$AH$22,$AJ128)</f>
        <v>0.3</v>
      </c>
      <c r="AR128" s="2">
        <f>求节点(AB$7:AB$22,$AH$7:$AH$22,$AJ128)</f>
        <v>0.3</v>
      </c>
      <c r="AS128" s="2">
        <f>求节点(AC$7:AC$22,$AH$7:$AH$22,$AJ128)</f>
        <v>0.3</v>
      </c>
      <c r="AT128" s="2">
        <f>求节点(AD$7:AD$22,$AH$7:$AH$22,$AJ128)</f>
        <v>0.3</v>
      </c>
    </row>
    <row r="129" spans="13:46" x14ac:dyDescent="0.15">
      <c r="M129" s="1">
        <v>123</v>
      </c>
      <c r="N129" s="1">
        <f>求节点(节奏总纲!AA$4:AA$83,$I$7:$I$86,节奏总纲!D126)</f>
        <v>6361.0477430073333</v>
      </c>
      <c r="O129" s="1">
        <f>求节点(节奏总纲!AB$4:AB$83,$I$7:$I$86,节奏总纲!E126)</f>
        <v>6402.4741214672604</v>
      </c>
      <c r="P129" s="1">
        <f>求节点(节奏总纲!AC$4:AC$83,$I$7:$I$86,节奏总纲!F126)</f>
        <v>6444.7726095039707</v>
      </c>
      <c r="Q129" s="1">
        <f>求节点(节奏总纲!AD$4:AD$83,$I$7:$I$86,节奏总纲!G126)</f>
        <v>6493.3069314785971</v>
      </c>
      <c r="R129" s="1">
        <f>求节点(节奏总纲!AE$4:AE$83,$I$7:$I$86,节奏总纲!H126)</f>
        <v>6543.175135493495</v>
      </c>
      <c r="AJ129" s="2">
        <v>123</v>
      </c>
      <c r="AK129" s="2">
        <f>求节点(Z$7:Z$22,$AG$7:$AG$22,$AJ129)</f>
        <v>0.17315376861368181</v>
      </c>
      <c r="AL129" s="2">
        <f>求节点(AA$7:AA$22,$AG$7:$AG$22,$AJ129)</f>
        <v>0.17513749628209363</v>
      </c>
      <c r="AM129" s="2">
        <f>求节点(AB$7:AB$22,$AG$7:$AG$22,$AJ129)</f>
        <v>0.17726818714497297</v>
      </c>
      <c r="AN129" s="2">
        <f>求节点(AC$7:AC$22,$AG$7:$AG$22,$AJ129)</f>
        <v>0.17962088799681955</v>
      </c>
      <c r="AO129" s="2">
        <f>求节点(AD$7:AD$22,$AG$7:$AG$22,$AJ129)</f>
        <v>0.18216931587489149</v>
      </c>
      <c r="AP129" s="2">
        <f>求节点(Z$7:Z$22,$AH$7:$AH$22,$AJ129)</f>
        <v>0.3</v>
      </c>
      <c r="AQ129" s="2">
        <f>求节点(AA$7:AA$22,$AH$7:$AH$22,$AJ129)</f>
        <v>0.3</v>
      </c>
      <c r="AR129" s="2">
        <f>求节点(AB$7:AB$22,$AH$7:$AH$22,$AJ129)</f>
        <v>0.3</v>
      </c>
      <c r="AS129" s="2">
        <f>求节点(AC$7:AC$22,$AH$7:$AH$22,$AJ129)</f>
        <v>0.3</v>
      </c>
      <c r="AT129" s="2">
        <f>求节点(AD$7:AD$22,$AH$7:$AH$22,$AJ129)</f>
        <v>0.3</v>
      </c>
    </row>
    <row r="130" spans="13:46" x14ac:dyDescent="0.15">
      <c r="M130" s="1">
        <v>124</v>
      </c>
      <c r="N130" s="1">
        <f>求节点(节奏总纲!AA$4:AA$83,$I$7:$I$86,节奏总纲!D127)</f>
        <v>6409.4839190509247</v>
      </c>
      <c r="O130" s="1">
        <f>求节点(节奏总纲!AB$4:AB$83,$I$7:$I$86,节奏总纲!E127)</f>
        <v>6449.5043356939595</v>
      </c>
      <c r="P130" s="1">
        <f>求节点(节奏总纲!AC$4:AC$83,$I$7:$I$86,节奏总纲!F127)</f>
        <v>6494.7319695259621</v>
      </c>
      <c r="Q130" s="1">
        <f>求节点(节奏总纲!AD$4:AD$83,$I$7:$I$86,节奏总纲!G127)</f>
        <v>6540.9155912065107</v>
      </c>
      <c r="R130" s="1">
        <f>求节点(节奏总纲!AE$4:AE$83,$I$7:$I$86,节奏总纲!H127)</f>
        <v>6594.3644127984217</v>
      </c>
      <c r="AJ130" s="2">
        <v>124</v>
      </c>
      <c r="AK130" s="2">
        <f>求节点(Z$7:Z$22,$AG$7:$AG$22,$AJ130)</f>
        <v>0.17552124348181247</v>
      </c>
      <c r="AL130" s="2">
        <f>求节点(AA$7:AA$22,$AG$7:$AG$22,$AJ130)</f>
        <v>0.1775093094670622</v>
      </c>
      <c r="AM130" s="2">
        <f>求节点(AB$7:AB$22,$AG$7:$AG$22,$AJ130)</f>
        <v>0.17964484566976199</v>
      </c>
      <c r="AN130" s="2">
        <f>求节点(AC$7:AC$22,$AG$7:$AG$22,$AJ130)</f>
        <v>0.18199166443031237</v>
      </c>
      <c r="AO130" s="2">
        <f>求节点(AD$7:AD$22,$AG$7:$AG$22,$AJ130)</f>
        <v>0.18452264357712211</v>
      </c>
      <c r="AP130" s="2">
        <f>求节点(Z$7:Z$22,$AH$7:$AH$22,$AJ130)</f>
        <v>0.3</v>
      </c>
      <c r="AQ130" s="2">
        <f>求节点(AA$7:AA$22,$AH$7:$AH$22,$AJ130)</f>
        <v>0.3</v>
      </c>
      <c r="AR130" s="2">
        <f>求节点(AB$7:AB$22,$AH$7:$AH$22,$AJ130)</f>
        <v>0.3</v>
      </c>
      <c r="AS130" s="2">
        <f>求节点(AC$7:AC$22,$AH$7:$AH$22,$AJ130)</f>
        <v>0.3</v>
      </c>
      <c r="AT130" s="2">
        <f>求节点(AD$7:AD$22,$AH$7:$AH$22,$AJ130)</f>
        <v>0.3</v>
      </c>
    </row>
    <row r="131" spans="13:46" x14ac:dyDescent="0.15">
      <c r="M131" s="1">
        <v>125</v>
      </c>
      <c r="N131" s="1">
        <f>求节点(节奏总纲!AA$4:AA$83,$I$7:$I$86,节奏总纲!D128)</f>
        <v>6455.7283526381671</v>
      </c>
      <c r="O131" s="1">
        <f>求节点(节奏总纲!AB$4:AB$83,$I$7:$I$86,节奏总纲!E128)</f>
        <v>6498.276486592421</v>
      </c>
      <c r="P131" s="1">
        <f>求节点(节奏总纲!AC$4:AC$83,$I$7:$I$86,节奏总纲!F128)</f>
        <v>6541.5990332077199</v>
      </c>
      <c r="Q131" s="1">
        <f>求节点(节奏总纲!AD$4:AD$83,$I$7:$I$86,节奏总纲!G128)</f>
        <v>6590.4808743128515</v>
      </c>
      <c r="R131" s="1">
        <f>求节点(节奏总纲!AE$4:AE$83,$I$7:$I$86,节奏总纲!H128)</f>
        <v>6637.0305760801521</v>
      </c>
      <c r="AJ131" s="2">
        <v>125</v>
      </c>
      <c r="AK131" s="2">
        <f>求节点(Z$7:Z$22,$AG$7:$AG$22,$AJ131)</f>
        <v>0.17789266776992804</v>
      </c>
      <c r="AL131" s="2">
        <f>求节点(AA$7:AA$22,$AG$7:$AG$22,$AJ131)</f>
        <v>0.17988112265203074</v>
      </c>
      <c r="AM131" s="2">
        <f>求节点(AB$7:AB$22,$AG$7:$AG$22,$AJ131)</f>
        <v>0.18202150419455099</v>
      </c>
      <c r="AN131" s="2">
        <f>求节点(AC$7:AC$22,$AG$7:$AG$22,$AJ131)</f>
        <v>0.18436244086380521</v>
      </c>
      <c r="AO131" s="2">
        <f>求节点(AD$7:AD$22,$AG$7:$AG$22,$AJ131)</f>
        <v>0.18687597127935274</v>
      </c>
      <c r="AP131" s="2">
        <f>求节点(Z$7:Z$22,$AH$7:$AH$22,$AJ131)</f>
        <v>0.3</v>
      </c>
      <c r="AQ131" s="2">
        <f>求节点(AA$7:AA$22,$AH$7:$AH$22,$AJ131)</f>
        <v>0.3</v>
      </c>
      <c r="AR131" s="2">
        <f>求节点(AB$7:AB$22,$AH$7:$AH$22,$AJ131)</f>
        <v>0.3</v>
      </c>
      <c r="AS131" s="2">
        <f>求节点(AC$7:AC$22,$AH$7:$AH$22,$AJ131)</f>
        <v>0.3</v>
      </c>
      <c r="AT131" s="2">
        <f>求节点(AD$7:AD$22,$AH$7:$AH$22,$AJ131)</f>
        <v>0.3</v>
      </c>
    </row>
    <row r="132" spans="13:46" x14ac:dyDescent="0.15">
      <c r="M132" s="1">
        <v>126</v>
      </c>
      <c r="N132" s="1">
        <f>求节点(节奏总纲!AA$4:AA$83,$I$7:$I$86,节奏总纲!D129)</f>
        <v>6504.5736622847244</v>
      </c>
      <c r="O132" s="1">
        <f>求节点(节奏总纲!AB$4:AB$83,$I$7:$I$86,节奏总纲!E129)</f>
        <v>6544.9460741847561</v>
      </c>
      <c r="P132" s="1">
        <f>求节点(节奏总纲!AC$4:AC$83,$I$7:$I$86,节奏总纲!F129)</f>
        <v>6590.7014743381251</v>
      </c>
      <c r="Q132" s="1">
        <f>求节点(节奏总纲!AD$4:AD$83,$I$7:$I$86,节奏总纲!G129)</f>
        <v>6634.1591574598297</v>
      </c>
      <c r="R132" s="1">
        <f>求节点(节奏总纲!AE$4:AE$83,$I$7:$I$86,节奏总纲!H129)</f>
        <v>6681.6988171637286</v>
      </c>
      <c r="AJ132" s="2">
        <v>126</v>
      </c>
      <c r="AK132" s="2">
        <f>求节点(Z$7:Z$22,$AG$7:$AG$22,$AJ132)</f>
        <v>0.18026409205804364</v>
      </c>
      <c r="AL132" s="2">
        <f>求节点(AA$7:AA$22,$AG$7:$AG$22,$AJ132)</f>
        <v>0.18225293583699931</v>
      </c>
      <c r="AM132" s="2">
        <f>求节点(AB$7:AB$22,$AG$7:$AG$22,$AJ132)</f>
        <v>0.18439816271934001</v>
      </c>
      <c r="AN132" s="2">
        <f>求节点(AC$7:AC$22,$AG$7:$AG$22,$AJ132)</f>
        <v>0.18673321729729803</v>
      </c>
      <c r="AO132" s="2">
        <f>求节点(AD$7:AD$22,$AG$7:$AG$22,$AJ132)</f>
        <v>0.18922929898158336</v>
      </c>
      <c r="AP132" s="2">
        <f>求节点(Z$7:Z$22,$AH$7:$AH$22,$AJ132)</f>
        <v>0.3</v>
      </c>
      <c r="AQ132" s="2">
        <f>求节点(AA$7:AA$22,$AH$7:$AH$22,$AJ132)</f>
        <v>0.3</v>
      </c>
      <c r="AR132" s="2">
        <f>求节点(AB$7:AB$22,$AH$7:$AH$22,$AJ132)</f>
        <v>0.3</v>
      </c>
      <c r="AS132" s="2">
        <f>求节点(AC$7:AC$22,$AH$7:$AH$22,$AJ132)</f>
        <v>0.3</v>
      </c>
      <c r="AT132" s="2">
        <f>求节点(AD$7:AD$22,$AH$7:$AH$22,$AJ132)</f>
        <v>0.3</v>
      </c>
    </row>
    <row r="133" spans="13:46" x14ac:dyDescent="0.15">
      <c r="M133" s="1">
        <v>127</v>
      </c>
      <c r="N133" s="1">
        <f>求节点(节奏总纲!AA$4:AA$83,$I$7:$I$86,节奏总纲!D130)</f>
        <v>6550.4847055084374</v>
      </c>
      <c r="O133" s="1">
        <f>求节点(节奏总纲!AB$4:AB$83,$I$7:$I$86,节奏总纲!E130)</f>
        <v>6593.7552520119661</v>
      </c>
      <c r="P133" s="1">
        <f>求节点(节奏总纲!AC$4:AC$83,$I$7:$I$86,节奏总纲!F130)</f>
        <v>6633.9276425805929</v>
      </c>
      <c r="Q133" s="1">
        <f>求节点(节奏总纲!AD$4:AD$83,$I$7:$I$86,节奏总纲!G130)</f>
        <v>6677.9184324795933</v>
      </c>
      <c r="R133" s="1">
        <f>求节点(节奏总纲!AE$4:AE$83,$I$7:$I$86,节奏总纲!H130)</f>
        <v>6726.3631118638123</v>
      </c>
      <c r="AJ133" s="2">
        <v>127</v>
      </c>
      <c r="AK133" s="2">
        <f>求节点(Z$7:Z$22,$AG$7:$AG$22,$AJ133)</f>
        <v>0.18263551634615924</v>
      </c>
      <c r="AL133" s="2">
        <f>求节点(AA$7:AA$22,$AG$7:$AG$22,$AJ133)</f>
        <v>0.18462474902196785</v>
      </c>
      <c r="AM133" s="2">
        <f>求节点(AB$7:AB$22,$AG$7:$AG$22,$AJ133)</f>
        <v>0.186774821244129</v>
      </c>
      <c r="AN133" s="2">
        <f>求节点(AC$7:AC$22,$AG$7:$AG$22,$AJ133)</f>
        <v>0.18910399373079084</v>
      </c>
      <c r="AO133" s="2">
        <f>求节点(AD$7:AD$22,$AG$7:$AG$22,$AJ133)</f>
        <v>0.19158262668381398</v>
      </c>
      <c r="AP133" s="2">
        <f>求节点(Z$7:Z$22,$AH$7:$AH$22,$AJ133)</f>
        <v>0.3</v>
      </c>
      <c r="AQ133" s="2">
        <f>求节点(AA$7:AA$22,$AH$7:$AH$22,$AJ133)</f>
        <v>0.3</v>
      </c>
      <c r="AR133" s="2">
        <f>求节点(AB$7:AB$22,$AH$7:$AH$22,$AJ133)</f>
        <v>0.3</v>
      </c>
      <c r="AS133" s="2">
        <f>求节点(AC$7:AC$22,$AH$7:$AH$22,$AJ133)</f>
        <v>0.3</v>
      </c>
      <c r="AT133" s="2">
        <f>求节点(AD$7:AD$22,$AH$7:$AH$22,$AJ133)</f>
        <v>0.3</v>
      </c>
    </row>
    <row r="134" spans="13:46" x14ac:dyDescent="0.15">
      <c r="M134" s="1">
        <v>128</v>
      </c>
      <c r="N134" s="1">
        <f>求节点(节奏总纲!AA$4:AA$83,$I$7:$I$86,节奏总纲!D131)</f>
        <v>6599.6909432729717</v>
      </c>
      <c r="O134" s="1">
        <f>求节点(节奏总纲!AB$4:AB$83,$I$7:$I$86,节奏总纲!E131)</f>
        <v>6636.6421618366021</v>
      </c>
      <c r="P134" s="1">
        <f>求节点(节奏总纲!AC$4:AC$83,$I$7:$I$86,节奏总纲!F131)</f>
        <v>6678.0493532013161</v>
      </c>
      <c r="Q134" s="1">
        <f>求节点(节奏总纲!AD$4:AD$83,$I$7:$I$86,节奏总纲!G131)</f>
        <v>6722.4205790273418</v>
      </c>
      <c r="R134" s="1">
        <f>求节点(节奏总纲!AE$4:AE$83,$I$7:$I$86,节奏总纲!H131)</f>
        <v>6772.2305062357809</v>
      </c>
      <c r="AJ134" s="2">
        <v>128</v>
      </c>
      <c r="AK134" s="2">
        <f>求节点(Z$7:Z$22,$AG$7:$AG$22,$AJ134)</f>
        <v>0.18500694063427481</v>
      </c>
      <c r="AL134" s="2">
        <f>求节点(AA$7:AA$22,$AG$7:$AG$22,$AJ134)</f>
        <v>0.18699656220693642</v>
      </c>
      <c r="AM134" s="2">
        <f>求节点(AB$7:AB$22,$AG$7:$AG$22,$AJ134)</f>
        <v>0.18915147976891802</v>
      </c>
      <c r="AN134" s="2">
        <f>求节点(AC$7:AC$22,$AG$7:$AG$22,$AJ134)</f>
        <v>0.19147477016428369</v>
      </c>
      <c r="AO134" s="2">
        <f>求节点(AD$7:AD$22,$AG$7:$AG$22,$AJ134)</f>
        <v>0.19393595438604461</v>
      </c>
      <c r="AP134" s="2">
        <f>求节点(Z$7:Z$22,$AH$7:$AH$22,$AJ134)</f>
        <v>0.3</v>
      </c>
      <c r="AQ134" s="2">
        <f>求节点(AA$7:AA$22,$AH$7:$AH$22,$AJ134)</f>
        <v>0.3</v>
      </c>
      <c r="AR134" s="2">
        <f>求节点(AB$7:AB$22,$AH$7:$AH$22,$AJ134)</f>
        <v>0.3</v>
      </c>
      <c r="AS134" s="2">
        <f>求节点(AC$7:AC$22,$AH$7:$AH$22,$AJ134)</f>
        <v>0.3</v>
      </c>
      <c r="AT134" s="2">
        <f>求节点(AD$7:AD$22,$AH$7:$AH$22,$AJ134)</f>
        <v>0.3</v>
      </c>
    </row>
    <row r="135" spans="13:46" x14ac:dyDescent="0.15">
      <c r="M135" s="1">
        <v>129</v>
      </c>
      <c r="N135" s="1">
        <f>求节点(节奏总纲!AA$4:AA$83,$I$7:$I$86,节奏总纲!D132)</f>
        <v>6645.315306211397</v>
      </c>
      <c r="O135" s="1">
        <f>求节点(节奏总纲!AB$4:AB$83,$I$7:$I$86,节奏总纲!E132)</f>
        <v>6684.874070546769</v>
      </c>
      <c r="P135" s="1">
        <f>求节点(节奏总纲!AC$4:AC$83,$I$7:$I$86,节奏总纲!F132)</f>
        <v>6726.364262736929</v>
      </c>
      <c r="Q135" s="1">
        <f>求节点(节奏总纲!AD$4:AD$83,$I$7:$I$86,节奏总纲!G132)</f>
        <v>6772.0041734936713</v>
      </c>
      <c r="R135" s="1">
        <f>求节点(节奏总纲!AE$4:AE$83,$I$7:$I$86,节奏总纲!H132)</f>
        <v>6821.4384865866277</v>
      </c>
      <c r="AJ135" s="2">
        <v>129</v>
      </c>
      <c r="AK135" s="2">
        <f>求节点(Z$7:Z$22,$AG$7:$AG$22,$AJ135)</f>
        <v>0.18737836492239041</v>
      </c>
      <c r="AL135" s="2">
        <f>求节点(AA$7:AA$22,$AG$7:$AG$22,$AJ135)</f>
        <v>0.18936837539190496</v>
      </c>
      <c r="AM135" s="2">
        <f>求节点(AB$7:AB$22,$AG$7:$AG$22,$AJ135)</f>
        <v>0.19152813829370702</v>
      </c>
      <c r="AN135" s="2">
        <f>求节点(AC$7:AC$22,$AG$7:$AG$22,$AJ135)</f>
        <v>0.1938455465977765</v>
      </c>
      <c r="AO135" s="2">
        <f>求节点(AD$7:AD$22,$AG$7:$AG$22,$AJ135)</f>
        <v>0.19628928208827523</v>
      </c>
      <c r="AP135" s="2">
        <f>求节点(Z$7:Z$22,$AH$7:$AH$22,$AJ135)</f>
        <v>0.3</v>
      </c>
      <c r="AQ135" s="2">
        <f>求节点(AA$7:AA$22,$AH$7:$AH$22,$AJ135)</f>
        <v>0.3</v>
      </c>
      <c r="AR135" s="2">
        <f>求节点(AB$7:AB$22,$AH$7:$AH$22,$AJ135)</f>
        <v>0.3</v>
      </c>
      <c r="AS135" s="2">
        <f>求节点(AC$7:AC$22,$AH$7:$AH$22,$AJ135)</f>
        <v>0.3</v>
      </c>
      <c r="AT135" s="2">
        <f>求节点(AD$7:AD$22,$AH$7:$AH$22,$AJ135)</f>
        <v>0.3</v>
      </c>
    </row>
    <row r="136" spans="13:46" x14ac:dyDescent="0.15">
      <c r="M136" s="1">
        <v>130</v>
      </c>
      <c r="N136" s="1">
        <f>求节点(节奏总纲!AA$4:AA$83,$I$7:$I$86,节奏总纲!D133)</f>
        <v>6694.1693450092989</v>
      </c>
      <c r="O136" s="1">
        <f>求节点(节奏总纲!AB$4:AB$83,$I$7:$I$86,节奏总纲!E133)</f>
        <v>6732.3959633193708</v>
      </c>
      <c r="P136" s="1">
        <f>求节点(节奏总纲!AC$4:AC$83,$I$7:$I$86,节奏总纲!F133)</f>
        <v>6775.4536673852917</v>
      </c>
      <c r="Q136" s="1">
        <f>求节点(节奏总纲!AD$4:AD$83,$I$7:$I$86,节奏总纲!G133)</f>
        <v>6821.4741439167101</v>
      </c>
      <c r="R136" s="1">
        <f>求节点(节奏总纲!AE$4:AE$83,$I$7:$I$86,节奏总纲!H133)</f>
        <v>6871.0697401213693</v>
      </c>
      <c r="AJ136" s="2">
        <v>130</v>
      </c>
      <c r="AK136" s="2">
        <f>求节点(Z$7:Z$22,$AG$7:$AG$22,$AJ136)</f>
        <v>0.18974978921050598</v>
      </c>
      <c r="AL136" s="2">
        <f>求节点(AA$7:AA$22,$AG$7:$AG$22,$AJ136)</f>
        <v>0.19174018857687353</v>
      </c>
      <c r="AM136" s="2">
        <f>求节点(AB$7:AB$22,$AG$7:$AG$22,$AJ136)</f>
        <v>0.19390479681849604</v>
      </c>
      <c r="AN136" s="2">
        <f>求节点(AC$7:AC$22,$AG$7:$AG$22,$AJ136)</f>
        <v>0.19621632303126935</v>
      </c>
      <c r="AO136" s="2">
        <f>求节点(AD$7:AD$22,$AG$7:$AG$22,$AJ136)</f>
        <v>0.19864260979050585</v>
      </c>
      <c r="AP136" s="2">
        <f>求节点(Z$7:Z$22,$AH$7:$AH$22,$AJ136)</f>
        <v>0.3</v>
      </c>
      <c r="AQ136" s="2">
        <f>求节点(AA$7:AA$22,$AH$7:$AH$22,$AJ136)</f>
        <v>0.3</v>
      </c>
      <c r="AR136" s="2">
        <f>求节点(AB$7:AB$22,$AH$7:$AH$22,$AJ136)</f>
        <v>0.3</v>
      </c>
      <c r="AS136" s="2">
        <f>求节点(AC$7:AC$22,$AH$7:$AH$22,$AJ136)</f>
        <v>0.3</v>
      </c>
      <c r="AT136" s="2">
        <f>求节点(AD$7:AD$22,$AH$7:$AH$22,$AJ136)</f>
        <v>0.3</v>
      </c>
    </row>
    <row r="137" spans="13:46" x14ac:dyDescent="0.15">
      <c r="M137" s="1">
        <v>131</v>
      </c>
      <c r="N137" s="1">
        <f>求节点(节奏总纲!AA$4:AA$83,$I$7:$I$86,节奏总纲!D134)</f>
        <v>6740.218683850997</v>
      </c>
      <c r="O137" s="1">
        <f>求节点(节奏总纲!AB$4:AB$83,$I$7:$I$86,节奏总纲!E134)</f>
        <v>6780.6795553848824</v>
      </c>
      <c r="P137" s="1">
        <f>求节点(节奏总纲!AC$4:AC$83,$I$7:$I$86,节奏总纲!F134)</f>
        <v>6823.4824229174819</v>
      </c>
      <c r="Q137" s="1">
        <f>求节点(节奏总纲!AD$4:AD$83,$I$7:$I$86,节奏总纲!G134)</f>
        <v>6870.2613670489618</v>
      </c>
      <c r="R137" s="1">
        <f>求节点(节奏总纲!AE$4:AE$83,$I$7:$I$86,节奏总纲!H134)</f>
        <v>6918.349317864413</v>
      </c>
      <c r="AJ137" s="2">
        <v>131</v>
      </c>
      <c r="AK137" s="2">
        <f>求节点(Z$7:Z$22,$AG$7:$AG$22,$AJ137)</f>
        <v>0.19212121349862157</v>
      </c>
      <c r="AL137" s="2">
        <f>求节点(AA$7:AA$22,$AG$7:$AG$22,$AJ137)</f>
        <v>0.19411200176184207</v>
      </c>
      <c r="AM137" s="2">
        <f>求节点(AB$7:AB$22,$AG$7:$AG$22,$AJ137)</f>
        <v>0.19628145534328503</v>
      </c>
      <c r="AN137" s="2">
        <f>求节点(AC$7:AC$22,$AG$7:$AG$22,$AJ137)</f>
        <v>0.19858709946476216</v>
      </c>
      <c r="AO137" s="2">
        <f>求节点(AD$7:AD$22,$AG$7:$AG$22,$AJ137)</f>
        <v>0.19999999999999998</v>
      </c>
      <c r="AP137" s="2">
        <f>求节点(Z$7:Z$22,$AH$7:$AH$22,$AJ137)</f>
        <v>0.3</v>
      </c>
      <c r="AQ137" s="2">
        <f>求节点(AA$7:AA$22,$AH$7:$AH$22,$AJ137)</f>
        <v>0.3</v>
      </c>
      <c r="AR137" s="2">
        <f>求节点(AB$7:AB$22,$AH$7:$AH$22,$AJ137)</f>
        <v>0.3</v>
      </c>
      <c r="AS137" s="2">
        <f>求节点(AC$7:AC$22,$AH$7:$AH$22,$AJ137)</f>
        <v>0.3</v>
      </c>
      <c r="AT137" s="2">
        <f>求节点(AD$7:AD$22,$AH$7:$AH$22,$AJ137)</f>
        <v>0.30197469369280766</v>
      </c>
    </row>
    <row r="138" spans="13:46" x14ac:dyDescent="0.15">
      <c r="M138" s="1">
        <v>132</v>
      </c>
      <c r="N138" s="1">
        <f>求节点(节奏总纲!AA$4:AA$83,$I$7:$I$86,节奏总纲!D135)</f>
        <v>6788.7255337837551</v>
      </c>
      <c r="O138" s="1">
        <f>求节点(节奏总纲!AB$4:AB$83,$I$7:$I$86,节奏总纲!E135)</f>
        <v>6828.2090336127212</v>
      </c>
      <c r="P138" s="1">
        <f>求节点(节奏总纲!AC$4:AC$83,$I$7:$I$86,节奏总纲!F135)</f>
        <v>6872.3722100118694</v>
      </c>
      <c r="Q138" s="1">
        <f>求节点(节奏总纲!AD$4:AD$83,$I$7:$I$86,节奏总纲!G135)</f>
        <v>6917.4284544755001</v>
      </c>
      <c r="R138" s="1">
        <f>求节点(节奏总纲!AE$4:AE$83,$I$7:$I$86,节奏总纲!H135)</f>
        <v>6963.1595403974816</v>
      </c>
      <c r="AJ138" s="2">
        <v>132</v>
      </c>
      <c r="AK138" s="2">
        <f>求节点(Z$7:Z$22,$AG$7:$AG$22,$AJ138)</f>
        <v>0.19449263778673714</v>
      </c>
      <c r="AL138" s="2">
        <f>求节点(AA$7:AA$22,$AG$7:$AG$22,$AJ138)</f>
        <v>0.19648381494681064</v>
      </c>
      <c r="AM138" s="2">
        <f>求节点(AB$7:AB$22,$AG$7:$AG$22,$AJ138)</f>
        <v>0.19865811386807403</v>
      </c>
      <c r="AN138" s="2">
        <f>求节点(AC$7:AC$22,$AG$7:$AG$22,$AJ138)</f>
        <v>0.19999999999999998</v>
      </c>
      <c r="AO138" s="2">
        <f>求节点(AD$7:AD$22,$AG$7:$AG$22,$AJ138)</f>
        <v>0.19999999999999998</v>
      </c>
      <c r="AP138" s="2">
        <f>求节点(Z$7:Z$22,$AH$7:$AH$22,$AJ138)</f>
        <v>0.3</v>
      </c>
      <c r="AQ138" s="2">
        <f>求节点(AA$7:AA$22,$AH$7:$AH$22,$AJ138)</f>
        <v>0.3</v>
      </c>
      <c r="AR138" s="2">
        <f>求节点(AB$7:AB$22,$AH$7:$AH$22,$AJ138)</f>
        <v>0.3</v>
      </c>
      <c r="AS138" s="2">
        <f>求节点(AC$7:AC$22,$AH$7:$AH$22,$AJ138)</f>
        <v>0.30189481788431849</v>
      </c>
      <c r="AT138" s="2">
        <f>求节点(AD$7:AD$22,$AH$7:$AH$22,$AJ138)</f>
        <v>0.30664075095503174</v>
      </c>
    </row>
    <row r="139" spans="13:46" x14ac:dyDescent="0.15">
      <c r="M139" s="1">
        <v>133</v>
      </c>
      <c r="N139" s="1">
        <f>求节点(节奏总纲!AA$4:AA$83,$I$7:$I$86,节奏总纲!D136)</f>
        <v>6835.1933936401692</v>
      </c>
      <c r="O139" s="1">
        <f>求节点(节奏总纲!AB$4:AB$83,$I$7:$I$86,节奏总纲!E136)</f>
        <v>6876.3758437872821</v>
      </c>
      <c r="P139" s="1">
        <f>求节点(节奏总纲!AC$4:AC$83,$I$7:$I$86,节奏总纲!F136)</f>
        <v>6918.4168577843011</v>
      </c>
      <c r="Q139" s="1">
        <f>求节点(节奏总纲!AD$4:AD$83,$I$7:$I$86,节奏总纲!G136)</f>
        <v>6961.001750564903</v>
      </c>
      <c r="R139" s="1">
        <f>求节点(节奏总纲!AE$4:AE$83,$I$7:$I$86,节奏总纲!H136)</f>
        <v>7009.0343829912972</v>
      </c>
      <c r="AJ139" s="2">
        <v>133</v>
      </c>
      <c r="AK139" s="2">
        <f>求节点(Z$7:Z$22,$AG$7:$AG$22,$AJ139)</f>
        <v>0.19686406207485274</v>
      </c>
      <c r="AL139" s="2">
        <f>求节点(AA$7:AA$22,$AG$7:$AG$22,$AJ139)</f>
        <v>0.19885562813177918</v>
      </c>
      <c r="AM139" s="2">
        <f>求节点(AB$7:AB$22,$AG$7:$AG$22,$AJ139)</f>
        <v>0.19999999999999998</v>
      </c>
      <c r="AN139" s="2">
        <f>求节点(AC$7:AC$22,$AG$7:$AG$22,$AJ139)</f>
        <v>0.19999999999999998</v>
      </c>
      <c r="AO139" s="2">
        <f>求节点(AD$7:AD$22,$AG$7:$AG$22,$AJ139)</f>
        <v>0.19999999999999998</v>
      </c>
      <c r="AP139" s="2">
        <f>求节点(Z$7:Z$22,$AH$7:$AH$22,$AJ139)</f>
        <v>0.3</v>
      </c>
      <c r="AQ139" s="2">
        <f>求节点(AA$7:AA$22,$AH$7:$AH$22,$AJ139)</f>
        <v>0.3</v>
      </c>
      <c r="AR139" s="2">
        <f>求节点(AB$7:AB$22,$AH$7:$AH$22,$AJ139)</f>
        <v>0.30205286495676603</v>
      </c>
      <c r="AS139" s="2">
        <f>求节点(AC$7:AC$22,$AH$7:$AH$22,$AJ139)</f>
        <v>0.30658455858463951</v>
      </c>
      <c r="AT139" s="2">
        <f>求节点(AD$7:AD$22,$AH$7:$AH$22,$AJ139)</f>
        <v>0.31130680821725581</v>
      </c>
    </row>
    <row r="140" spans="13:46" x14ac:dyDescent="0.15">
      <c r="M140" s="1">
        <v>134</v>
      </c>
      <c r="N140" s="1">
        <f>求节点(节奏总纲!AA$4:AA$83,$I$7:$I$86,节奏总纲!D137)</f>
        <v>6883.3579581329423</v>
      </c>
      <c r="O140" s="1">
        <f>求节点(节奏总纲!AB$4:AB$83,$I$7:$I$86,节奏总纲!E137)</f>
        <v>6921.904335866574</v>
      </c>
      <c r="P140" s="1">
        <f>求节点(节奏总纲!AC$4:AC$83,$I$7:$I$86,节奏总纲!F137)</f>
        <v>6962.1840083786828</v>
      </c>
      <c r="Q140" s="1">
        <f>求节点(节奏总纲!AD$4:AD$83,$I$7:$I$86,节奏总纲!G137)</f>
        <v>7006.9891702784771</v>
      </c>
      <c r="R140" s="1">
        <f>求节点(节奏总纲!AE$4:AE$83,$I$7:$I$86,节奏总纲!H137)</f>
        <v>7053.7462736334337</v>
      </c>
      <c r="AJ140" s="2">
        <v>134</v>
      </c>
      <c r="AK140" s="2">
        <f>求节点(Z$7:Z$22,$AG$7:$AG$22,$AJ140)</f>
        <v>0.19923548636296831</v>
      </c>
      <c r="AL140" s="2">
        <f>求节点(AA$7:AA$22,$AG$7:$AG$22,$AJ140)</f>
        <v>0.19999999999999998</v>
      </c>
      <c r="AM140" s="2">
        <f>求节点(AB$7:AB$22,$AG$7:$AG$22,$AJ140)</f>
        <v>0.19999999999999998</v>
      </c>
      <c r="AN140" s="2">
        <f>求节点(AC$7:AC$22,$AG$7:$AG$22,$AJ140)</f>
        <v>0.19999999999999998</v>
      </c>
      <c r="AO140" s="2">
        <f>求节点(AD$7:AD$22,$AG$7:$AG$22,$AJ140)</f>
        <v>0.19999999999999998</v>
      </c>
      <c r="AP140" s="2">
        <f>求节点(Z$7:Z$22,$AH$7:$AH$22,$AJ140)</f>
        <v>0.3</v>
      </c>
      <c r="AQ140" s="2">
        <f>求节点(AA$7:AA$22,$AH$7:$AH$22,$AJ140)</f>
        <v>0.30245004192346953</v>
      </c>
      <c r="AR140" s="2">
        <f>求节点(AB$7:AB$22,$AH$7:$AH$22,$AJ140)</f>
        <v>0.30676787188330301</v>
      </c>
      <c r="AS140" s="2">
        <f>求节点(AC$7:AC$22,$AH$7:$AH$22,$AJ140)</f>
        <v>0.31127429928496053</v>
      </c>
      <c r="AT140" s="2">
        <f>求节点(AD$7:AD$22,$AH$7:$AH$22,$AJ140)</f>
        <v>0.31597286547947989</v>
      </c>
    </row>
    <row r="141" spans="13:46" x14ac:dyDescent="0.15">
      <c r="M141" s="1">
        <v>135</v>
      </c>
      <c r="N141" s="1">
        <f>求节点(节奏总纲!AA$4:AA$83,$I$7:$I$86,节奏总纲!D138)</f>
        <v>6930.2380180961918</v>
      </c>
      <c r="O141" s="1">
        <f>求节点(节奏总纲!AB$4:AB$83,$I$7:$I$86,节奏总纲!E138)</f>
        <v>6968.300638407095</v>
      </c>
      <c r="P141" s="1">
        <f>求节点(节奏总纲!AC$4:AC$83,$I$7:$I$86,节奏总纲!F138)</f>
        <v>7009.773107342663</v>
      </c>
      <c r="Q141" s="1">
        <f>求节点(节奏总纲!AD$4:AD$83,$I$7:$I$86,节奏总纲!G138)</f>
        <v>7053.4542692944879</v>
      </c>
      <c r="R141" s="1">
        <f>求节点(节奏总纲!AE$4:AE$83,$I$7:$I$86,节奏总纲!H138)</f>
        <v>7103.8312955064594</v>
      </c>
      <c r="AJ141" s="2">
        <v>135</v>
      </c>
      <c r="AK141" s="2">
        <f>求节点(Z$7:Z$22,$AG$7:$AG$22,$AJ141)</f>
        <v>0.19999999999999998</v>
      </c>
      <c r="AL141" s="2">
        <f>求节点(AA$7:AA$22,$AG$7:$AG$22,$AJ141)</f>
        <v>0.19999999999999998</v>
      </c>
      <c r="AM141" s="2">
        <f>求节点(AB$7:AB$22,$AG$7:$AG$22,$AJ141)</f>
        <v>0.19999999999999998</v>
      </c>
      <c r="AN141" s="2">
        <f>求节点(AC$7:AC$22,$AG$7:$AG$22,$AJ141)</f>
        <v>0.19999999999999998</v>
      </c>
      <c r="AO141" s="2">
        <f>求节点(AD$7:AD$22,$AG$7:$AG$22,$AJ141)</f>
        <v>0.19999999999999998</v>
      </c>
      <c r="AP141" s="2">
        <f>求节点(Z$7:Z$22,$AH$7:$AH$22,$AJ141)</f>
        <v>0.30321823605133452</v>
      </c>
      <c r="AQ141" s="2">
        <f>求节点(AA$7:AA$22,$AH$7:$AH$22,$AJ141)</f>
        <v>0.30718431447770278</v>
      </c>
      <c r="AR141" s="2">
        <f>求节点(AB$7:AB$22,$AH$7:$AH$22,$AJ141)</f>
        <v>0.31148287880984005</v>
      </c>
      <c r="AS141" s="2">
        <f>求节点(AC$7:AC$22,$AH$7:$AH$22,$AJ141)</f>
        <v>0.31596403998528155</v>
      </c>
      <c r="AT141" s="2">
        <f>求节点(AD$7:AD$22,$AH$7:$AH$22,$AJ141)</f>
        <v>0.32063892274170402</v>
      </c>
    </row>
    <row r="142" spans="13:46" x14ac:dyDescent="0.15">
      <c r="M142" s="1">
        <v>136</v>
      </c>
      <c r="N142" s="1">
        <f>求节点(节奏总纲!AA$4:AA$83,$I$7:$I$86,节奏总纲!D139)</f>
        <v>6978.065096972121</v>
      </c>
      <c r="O142" s="1">
        <f>求节点(节奏总纲!AB$4:AB$83,$I$7:$I$86,节奏总纲!E139)</f>
        <v>7016.7672232752047</v>
      </c>
      <c r="P142" s="1">
        <f>求节点(节奏总纲!AC$4:AC$83,$I$7:$I$86,节奏总纲!F139)</f>
        <v>7058.5162950829654</v>
      </c>
      <c r="Q142" s="1">
        <f>求节点(节奏总纲!AD$4:AD$83,$I$7:$I$86,节奏总纲!G139)</f>
        <v>7104.6994133534499</v>
      </c>
      <c r="R142" s="1">
        <f>求节点(节奏总纲!AE$4:AE$83,$I$7:$I$86,节奏总纲!H139)</f>
        <v>7152.2014430821127</v>
      </c>
      <c r="AJ142" s="2">
        <v>136</v>
      </c>
      <c r="AK142" s="2">
        <f>求节点(Z$7:Z$22,$AG$7:$AG$22,$AJ142)</f>
        <v>0.19999999999999998</v>
      </c>
      <c r="AL142" s="2">
        <f>求节点(AA$7:AA$22,$AG$7:$AG$22,$AJ142)</f>
        <v>0.19999999999999998</v>
      </c>
      <c r="AM142" s="2">
        <f>求节点(AB$7:AB$22,$AG$7:$AG$22,$AJ142)</f>
        <v>0.19999999999999998</v>
      </c>
      <c r="AN142" s="2">
        <f>求节点(AC$7:AC$22,$AG$7:$AG$22,$AJ142)</f>
        <v>0.19999999999999998</v>
      </c>
      <c r="AO142" s="2">
        <f>求节点(AD$7:AD$22,$AG$7:$AG$22,$AJ142)</f>
        <v>0.19999999999999998</v>
      </c>
      <c r="AP142" s="2">
        <f>求节点(Z$7:Z$22,$AH$7:$AH$22,$AJ142)</f>
        <v>0.30796759976479049</v>
      </c>
      <c r="AQ142" s="2">
        <f>求节点(AA$7:AA$22,$AH$7:$AH$22,$AJ142)</f>
        <v>0.31191858703193603</v>
      </c>
      <c r="AR142" s="2">
        <f>求节点(AB$7:AB$22,$AH$7:$AH$22,$AJ142)</f>
        <v>0.31619788573637703</v>
      </c>
      <c r="AS142" s="2">
        <f>求节点(AC$7:AC$22,$AH$7:$AH$22,$AJ142)</f>
        <v>0.32065378068560257</v>
      </c>
      <c r="AT142" s="2">
        <f>求节点(AD$7:AD$22,$AH$7:$AH$22,$AJ142)</f>
        <v>0.3253049800039281</v>
      </c>
    </row>
    <row r="143" spans="13:46" x14ac:dyDescent="0.15">
      <c r="M143" s="1">
        <v>137</v>
      </c>
      <c r="N143" s="1">
        <f>求节点(节奏总纲!AA$4:AA$83,$I$7:$I$86,节奏总纲!D140)</f>
        <v>7025.3511678983696</v>
      </c>
      <c r="O143" s="1">
        <f>求节点(节奏总纲!AB$4:AB$83,$I$7:$I$86,节奏总纲!E140)</f>
        <v>7064.4727168907102</v>
      </c>
      <c r="P143" s="1">
        <f>求节点(节奏总纲!AC$4:AC$83,$I$7:$I$86,节奏总纲!F140)</f>
        <v>7107.9220511445319</v>
      </c>
      <c r="Q143" s="1">
        <f>求节点(节奏总纲!AD$4:AD$83,$I$7:$I$86,节奏总纲!G140)</f>
        <v>7152.016913289016</v>
      </c>
      <c r="R143" s="1">
        <f>求节点(节奏总纲!AE$4:AE$83,$I$7:$I$86,节奏总纲!H140)</f>
        <v>7202.1610706471974</v>
      </c>
      <c r="AJ143" s="2">
        <v>137</v>
      </c>
      <c r="AK143" s="2">
        <f>求节点(Z$7:Z$22,$AG$7:$AG$22,$AJ143)</f>
        <v>0.19999999999999998</v>
      </c>
      <c r="AL143" s="2">
        <f>求节点(AA$7:AA$22,$AG$7:$AG$22,$AJ143)</f>
        <v>0.19999999999999998</v>
      </c>
      <c r="AM143" s="2">
        <f>求节点(AB$7:AB$22,$AG$7:$AG$22,$AJ143)</f>
        <v>0.19999999999999998</v>
      </c>
      <c r="AN143" s="2">
        <f>求节点(AC$7:AC$22,$AG$7:$AG$22,$AJ143)</f>
        <v>0.19999999999999998</v>
      </c>
      <c r="AO143" s="2">
        <f>求节点(AD$7:AD$22,$AG$7:$AG$22,$AJ143)</f>
        <v>0.19999999999999998</v>
      </c>
      <c r="AP143" s="2">
        <f>求节点(Z$7:Z$22,$AH$7:$AH$22,$AJ143)</f>
        <v>0.31271696347824646</v>
      </c>
      <c r="AQ143" s="2">
        <f>求节点(AA$7:AA$22,$AH$7:$AH$22,$AJ143)</f>
        <v>0.31665285958616929</v>
      </c>
      <c r="AR143" s="2">
        <f>求节点(AB$7:AB$22,$AH$7:$AH$22,$AJ143)</f>
        <v>0.32091289266291401</v>
      </c>
      <c r="AS143" s="2">
        <f>求节点(AC$7:AC$22,$AH$7:$AH$22,$AJ143)</f>
        <v>0.3253435213859236</v>
      </c>
      <c r="AT143" s="2">
        <f>求节点(AD$7:AD$22,$AH$7:$AH$22,$AJ143)</f>
        <v>0.32997103726615218</v>
      </c>
    </row>
    <row r="144" spans="13:46" x14ac:dyDescent="0.15">
      <c r="M144" s="1">
        <v>138</v>
      </c>
      <c r="N144" s="1">
        <f>求节点(节奏总纲!AA$4:AA$83,$I$7:$I$86,节奏总纲!D141)</f>
        <v>7072.8454603344326</v>
      </c>
      <c r="O144" s="1">
        <f>求节点(节奏总纲!AB$4:AB$83,$I$7:$I$86,节奏总纲!E141)</f>
        <v>7112.7736001811627</v>
      </c>
      <c r="P144" s="1">
        <f>求节点(节奏总纲!AC$4:AC$83,$I$7:$I$86,节奏总纲!F141)</f>
        <v>7154.6944450679875</v>
      </c>
      <c r="Q144" s="1">
        <f>求节点(节奏总纲!AD$4:AD$83,$I$7:$I$86,节奏总纲!G141)</f>
        <v>7201.6455431801342</v>
      </c>
      <c r="R144" s="1">
        <f>求节点(节奏总纲!AE$4:AE$83,$I$7:$I$86,节奏总纲!H141)</f>
        <v>7245.3766032826788</v>
      </c>
      <c r="AJ144" s="2">
        <v>138</v>
      </c>
      <c r="AK144" s="2">
        <f>求节点(Z$7:Z$22,$AG$7:$AG$22,$AJ144)</f>
        <v>0.19999999999999998</v>
      </c>
      <c r="AL144" s="2">
        <f>求节点(AA$7:AA$22,$AG$7:$AG$22,$AJ144)</f>
        <v>0.19999999999999998</v>
      </c>
      <c r="AM144" s="2">
        <f>求节点(AB$7:AB$22,$AG$7:$AG$22,$AJ144)</f>
        <v>0.19999999999999998</v>
      </c>
      <c r="AN144" s="2">
        <f>求节点(AC$7:AC$22,$AG$7:$AG$22,$AJ144)</f>
        <v>0.19999999999999998</v>
      </c>
      <c r="AO144" s="2">
        <f>求节点(AD$7:AD$22,$AG$7:$AG$22,$AJ144)</f>
        <v>0.19999999999999998</v>
      </c>
      <c r="AP144" s="2">
        <f>求节点(Z$7:Z$22,$AH$7:$AH$22,$AJ144)</f>
        <v>0.31746632719170242</v>
      </c>
      <c r="AQ144" s="2">
        <f>求节点(AA$7:AA$22,$AH$7:$AH$22,$AJ144)</f>
        <v>0.32138713214040254</v>
      </c>
      <c r="AR144" s="2">
        <f>求节点(AB$7:AB$22,$AH$7:$AH$22,$AJ144)</f>
        <v>0.32562789958945099</v>
      </c>
      <c r="AS144" s="2">
        <f>求节点(AC$7:AC$22,$AH$7:$AH$22,$AJ144)</f>
        <v>0.33003326208624462</v>
      </c>
      <c r="AT144" s="2">
        <f>求节点(AD$7:AD$22,$AH$7:$AH$22,$AJ144)</f>
        <v>0.33463709452837626</v>
      </c>
    </row>
    <row r="145" spans="13:46" x14ac:dyDescent="0.15">
      <c r="M145" s="1">
        <v>139</v>
      </c>
      <c r="N145" s="1">
        <f>求节点(节奏总纲!AA$4:AA$83,$I$7:$I$86,节奏总纲!D142)</f>
        <v>7120.5314824634725</v>
      </c>
      <c r="O145" s="1">
        <f>求节点(节奏总纲!AB$4:AB$83,$I$7:$I$86,节奏总纲!E142)</f>
        <v>7159.7116346388721</v>
      </c>
      <c r="P145" s="1">
        <f>求节点(节奏总纲!AC$4:AC$83,$I$7:$I$86,节奏总纲!F142)</f>
        <v>7203.8235529163612</v>
      </c>
      <c r="Q145" s="1">
        <f>求节点(节奏总纲!AD$4:AD$83,$I$7:$I$86,节奏总纲!G142)</f>
        <v>7244.7756321697516</v>
      </c>
      <c r="R145" s="1">
        <f>求节点(节奏总纲!AE$4:AE$83,$I$7:$I$86,节奏总纲!H142)</f>
        <v>7291.7876722837591</v>
      </c>
      <c r="AJ145" s="2">
        <v>139</v>
      </c>
      <c r="AK145" s="2">
        <f>求节点(Z$7:Z$22,$AG$7:$AG$22,$AJ145)</f>
        <v>0.19999999999999998</v>
      </c>
      <c r="AL145" s="2">
        <f>求节点(AA$7:AA$22,$AG$7:$AG$22,$AJ145)</f>
        <v>0.19999999999999998</v>
      </c>
      <c r="AM145" s="2">
        <f>求节点(AB$7:AB$22,$AG$7:$AG$22,$AJ145)</f>
        <v>0.19999999999999998</v>
      </c>
      <c r="AN145" s="2">
        <f>求节点(AC$7:AC$22,$AG$7:$AG$22,$AJ145)</f>
        <v>0.19999999999999998</v>
      </c>
      <c r="AO145" s="2">
        <f>求节点(AD$7:AD$22,$AG$7:$AG$22,$AJ145)</f>
        <v>0.19999999999999998</v>
      </c>
      <c r="AP145" s="2">
        <f>求节点(Z$7:Z$22,$AH$7:$AH$22,$AJ145)</f>
        <v>0.32221569090515839</v>
      </c>
      <c r="AQ145" s="2">
        <f>求节点(AA$7:AA$22,$AH$7:$AH$22,$AJ145)</f>
        <v>0.3261214046946358</v>
      </c>
      <c r="AR145" s="2">
        <f>求节点(AB$7:AB$22,$AH$7:$AH$22,$AJ145)</f>
        <v>0.33034290651598802</v>
      </c>
      <c r="AS145" s="2">
        <f>求节点(AC$7:AC$22,$AH$7:$AH$22,$AJ145)</f>
        <v>0.33472300278656564</v>
      </c>
      <c r="AT145" s="2">
        <f>求节点(AD$7:AD$22,$AH$7:$AH$22,$AJ145)</f>
        <v>0.33930315179060039</v>
      </c>
    </row>
    <row r="146" spans="13:46" x14ac:dyDescent="0.15">
      <c r="M146" s="1">
        <v>140</v>
      </c>
      <c r="N146" s="1">
        <f>求节点(节奏总纲!AA$4:AA$83,$I$7:$I$86,节奏总纲!D143)</f>
        <v>7167.6975898343526</v>
      </c>
      <c r="O146" s="1">
        <f>求节点(节奏总纲!AB$4:AB$83,$I$7:$I$86,节奏总纲!E143)</f>
        <v>7208.0733134525153</v>
      </c>
      <c r="P146" s="1">
        <f>求节点(节奏总纲!AC$4:AC$83,$I$7:$I$86,节奏总纲!F143)</f>
        <v>7246.8653197407111</v>
      </c>
      <c r="Q146" s="1">
        <f>求节点(节奏总纲!AD$4:AD$83,$I$7:$I$86,节奏总纲!G143)</f>
        <v>7290.5031554605903</v>
      </c>
      <c r="R146" s="1">
        <f>求节点(节奏总纲!AE$4:AE$83,$I$7:$I$86,节奏总纲!H143)</f>
        <v>7336.5384246573858</v>
      </c>
      <c r="AJ146" s="2">
        <v>140</v>
      </c>
      <c r="AK146" s="2">
        <f>求节点(Z$7:Z$22,$AG$7:$AG$22,$AJ146)</f>
        <v>0.19999999999999998</v>
      </c>
      <c r="AL146" s="2">
        <f>求节点(AA$7:AA$22,$AG$7:$AG$22,$AJ146)</f>
        <v>0.19999999999999998</v>
      </c>
      <c r="AM146" s="2">
        <f>求节点(AB$7:AB$22,$AG$7:$AG$22,$AJ146)</f>
        <v>0.19999999999999998</v>
      </c>
      <c r="AN146" s="2">
        <f>求节点(AC$7:AC$22,$AG$7:$AG$22,$AJ146)</f>
        <v>0.19999999999999998</v>
      </c>
      <c r="AO146" s="2">
        <f>求节点(AD$7:AD$22,$AG$7:$AG$22,$AJ146)</f>
        <v>0.19999999999999998</v>
      </c>
      <c r="AP146" s="2">
        <f>求节点(Z$7:Z$22,$AH$7:$AH$22,$AJ146)</f>
        <v>0.32696505461861436</v>
      </c>
      <c r="AQ146" s="2">
        <f>求节点(AA$7:AA$22,$AH$7:$AH$22,$AJ146)</f>
        <v>0.33085567724886905</v>
      </c>
      <c r="AR146" s="2">
        <f>求节点(AB$7:AB$22,$AH$7:$AH$22,$AJ146)</f>
        <v>0.335057913442525</v>
      </c>
      <c r="AS146" s="2">
        <f>求节点(AC$7:AC$22,$AH$7:$AH$22,$AJ146)</f>
        <v>0.33941274348688666</v>
      </c>
      <c r="AT146" s="2">
        <f>求节点(AD$7:AD$22,$AH$7:$AH$22,$AJ146)</f>
        <v>0.34396920905282447</v>
      </c>
    </row>
    <row r="147" spans="13:46" x14ac:dyDescent="0.15">
      <c r="M147" s="1">
        <v>141</v>
      </c>
      <c r="N147" s="1">
        <f>求节点(节奏总纲!AA$4:AA$83,$I$7:$I$86,节奏总纲!D144)</f>
        <v>7215.7776302859975</v>
      </c>
      <c r="O147" s="1">
        <f>求节点(节奏总纲!AB$4:AB$83,$I$7:$I$86,节奏总纲!E144)</f>
        <v>7252.5682689904934</v>
      </c>
      <c r="P147" s="1">
        <f>求节点(节奏总纲!AC$4:AC$83,$I$7:$I$86,节奏总纲!F144)</f>
        <v>7293.4376924737571</v>
      </c>
      <c r="Q147" s="1">
        <f>求节点(节奏总纲!AD$4:AD$83,$I$7:$I$86,节奏总纲!G144)</f>
        <v>7336.2219724987108</v>
      </c>
      <c r="R147" s="1">
        <f>求节点(节奏总纲!AE$4:AE$83,$I$7:$I$86,节奏总纲!H144)</f>
        <v>7384.3246220121955</v>
      </c>
      <c r="AJ147" s="2">
        <v>141</v>
      </c>
      <c r="AK147" s="2">
        <f>求节点(Z$7:Z$22,$AG$7:$AG$22,$AJ147)</f>
        <v>0.19999999999999998</v>
      </c>
      <c r="AL147" s="2">
        <f>求节点(AA$7:AA$22,$AG$7:$AG$22,$AJ147)</f>
        <v>0.19999999999999998</v>
      </c>
      <c r="AM147" s="2">
        <f>求节点(AB$7:AB$22,$AG$7:$AG$22,$AJ147)</f>
        <v>0.19999999999999998</v>
      </c>
      <c r="AN147" s="2">
        <f>求节点(AC$7:AC$22,$AG$7:$AG$22,$AJ147)</f>
        <v>0.19999999999999998</v>
      </c>
      <c r="AO147" s="2">
        <f>求节点(AD$7:AD$22,$AG$7:$AG$22,$AJ147)</f>
        <v>0.19999999999999998</v>
      </c>
      <c r="AP147" s="2">
        <f>求节点(Z$7:Z$22,$AH$7:$AH$22,$AJ147)</f>
        <v>0.33171441833207033</v>
      </c>
      <c r="AQ147" s="2">
        <f>求节点(AA$7:AA$22,$AH$7:$AH$22,$AJ147)</f>
        <v>0.33558994980310231</v>
      </c>
      <c r="AR147" s="2">
        <f>求节点(AB$7:AB$22,$AH$7:$AH$22,$AJ147)</f>
        <v>0.33977292036906198</v>
      </c>
      <c r="AS147" s="2">
        <f>求节点(AC$7:AC$22,$AH$7:$AH$22,$AJ147)</f>
        <v>0.34410248418720768</v>
      </c>
      <c r="AT147" s="2">
        <f>求节点(AD$7:AD$22,$AH$7:$AH$22,$AJ147)</f>
        <v>0.34863526631504854</v>
      </c>
    </row>
    <row r="148" spans="13:46" x14ac:dyDescent="0.15">
      <c r="M148" s="1">
        <v>142</v>
      </c>
      <c r="N148" s="1">
        <f>求节点(节奏总纲!AA$4:AA$83,$I$7:$I$86,节奏总纲!D145)</f>
        <v>7262.6200589019418</v>
      </c>
      <c r="O148" s="1">
        <f>求节点(节奏总纲!AB$4:AB$83,$I$7:$I$86,节奏总纲!E145)</f>
        <v>7301.7737097591262</v>
      </c>
      <c r="P148" s="1">
        <f>求节点(节奏总纲!AC$4:AC$83,$I$7:$I$86,节奏总纲!F145)</f>
        <v>7341.3599457823011</v>
      </c>
      <c r="Q148" s="1">
        <f>求节点(节奏总纲!AD$4:AD$83,$I$7:$I$86,节奏总纲!G145)</f>
        <v>7386.2125874890189</v>
      </c>
      <c r="R148" s="1">
        <f>求节点(节奏总纲!AE$4:AE$83,$I$7:$I$86,节奏总纲!H145)</f>
        <v>7432.7870415327998</v>
      </c>
      <c r="AJ148" s="2">
        <v>142</v>
      </c>
      <c r="AK148" s="2">
        <f>求节点(Z$7:Z$22,$AG$7:$AG$22,$AJ148)</f>
        <v>0.19999999999999998</v>
      </c>
      <c r="AL148" s="2">
        <f>求节点(AA$7:AA$22,$AG$7:$AG$22,$AJ148)</f>
        <v>0.19999999999999998</v>
      </c>
      <c r="AM148" s="2">
        <f>求节点(AB$7:AB$22,$AG$7:$AG$22,$AJ148)</f>
        <v>0.19999999999999998</v>
      </c>
      <c r="AN148" s="2">
        <f>求节点(AC$7:AC$22,$AG$7:$AG$22,$AJ148)</f>
        <v>0.19999999999999998</v>
      </c>
      <c r="AO148" s="2">
        <f>求节点(AD$7:AD$22,$AG$7:$AG$22,$AJ148)</f>
        <v>0.19999999999999998</v>
      </c>
      <c r="AP148" s="2">
        <f>求节点(Z$7:Z$22,$AH$7:$AH$22,$AJ148)</f>
        <v>0.33646378204552629</v>
      </c>
      <c r="AQ148" s="2">
        <f>求节点(AA$7:AA$22,$AH$7:$AH$22,$AJ148)</f>
        <v>0.34032422235733556</v>
      </c>
      <c r="AR148" s="2">
        <f>求节点(AB$7:AB$22,$AH$7:$AH$22,$AJ148)</f>
        <v>0.34448792729559902</v>
      </c>
      <c r="AS148" s="2">
        <f>求节点(AC$7:AC$22,$AH$7:$AH$22,$AJ148)</f>
        <v>0.3487922248875287</v>
      </c>
      <c r="AT148" s="2">
        <f>求节点(AD$7:AD$22,$AH$7:$AH$22,$AJ148)</f>
        <v>0.35361400617028549</v>
      </c>
    </row>
    <row r="149" spans="13:46" x14ac:dyDescent="0.15">
      <c r="M149" s="1">
        <v>143</v>
      </c>
      <c r="N149" s="1">
        <f>求节点(节奏总纲!AA$4:AA$83,$I$7:$I$86,节奏总纲!D146)</f>
        <v>7311.0883090832958</v>
      </c>
      <c r="O149" s="1">
        <f>求节点(节奏总纲!AB$4:AB$83,$I$7:$I$86,节奏总纲!E146)</f>
        <v>7348.4386654404725</v>
      </c>
      <c r="P149" s="1">
        <f>求节点(节奏总纲!AC$4:AC$83,$I$7:$I$86,节奏总纲!F146)</f>
        <v>7391.0283342584544</v>
      </c>
      <c r="Q149" s="1">
        <f>求节点(节奏总纲!AD$4:AD$83,$I$7:$I$86,节奏总纲!G146)</f>
        <v>7434.3688653389127</v>
      </c>
      <c r="R149" s="1">
        <f>求节点(节奏总纲!AE$4:AE$83,$I$7:$I$86,节奏总纲!H146)</f>
        <v>7483.1270008909296</v>
      </c>
      <c r="AJ149" s="2">
        <v>143</v>
      </c>
      <c r="AK149" s="2">
        <f>求节点(Z$7:Z$22,$AG$7:$AG$22,$AJ149)</f>
        <v>0.19999999999999998</v>
      </c>
      <c r="AL149" s="2">
        <f>求节点(AA$7:AA$22,$AG$7:$AG$22,$AJ149)</f>
        <v>0.19999999999999998</v>
      </c>
      <c r="AM149" s="2">
        <f>求节点(AB$7:AB$22,$AG$7:$AG$22,$AJ149)</f>
        <v>0.19999999999999998</v>
      </c>
      <c r="AN149" s="2">
        <f>求节点(AC$7:AC$22,$AG$7:$AG$22,$AJ149)</f>
        <v>0.19999999999999998</v>
      </c>
      <c r="AO149" s="2">
        <f>求节点(AD$7:AD$22,$AG$7:$AG$22,$AJ149)</f>
        <v>0.19999999999999998</v>
      </c>
      <c r="AP149" s="2">
        <f>求节点(Z$7:Z$22,$AH$7:$AH$22,$AJ149)</f>
        <v>0.34121314575898226</v>
      </c>
      <c r="AQ149" s="2">
        <f>求节点(AA$7:AA$22,$AH$7:$AH$22,$AJ149)</f>
        <v>0.34505849491156881</v>
      </c>
      <c r="AR149" s="2">
        <f>求节点(AB$7:AB$22,$AH$7:$AH$22,$AJ149)</f>
        <v>0.349202934222136</v>
      </c>
      <c r="AS149" s="2">
        <f>求节点(AC$7:AC$22,$AH$7:$AH$22,$AJ149)</f>
        <v>0.35376178190804308</v>
      </c>
      <c r="AT149" s="2">
        <f>求节点(AD$7:AD$22,$AH$7:$AH$22,$AJ149)</f>
        <v>0.35872200583825942</v>
      </c>
    </row>
    <row r="150" spans="13:46" x14ac:dyDescent="0.15">
      <c r="M150" s="1">
        <v>144</v>
      </c>
      <c r="N150" s="1">
        <f>求节点(节奏总纲!AA$4:AA$83,$I$7:$I$86,节奏总纲!D147)</f>
        <v>7357.6114728274215</v>
      </c>
      <c r="O150" s="1">
        <f>求节点(节奏总纲!AB$4:AB$83,$I$7:$I$86,节奏总纲!E147)</f>
        <v>7397.6427264953536</v>
      </c>
      <c r="P150" s="1">
        <f>求节点(节奏总纲!AC$4:AC$83,$I$7:$I$86,节奏总纲!F147)</f>
        <v>7438.131233660074</v>
      </c>
      <c r="Q150" s="1">
        <f>求节点(节奏总纲!AD$4:AD$83,$I$7:$I$86,节奏总纲!G147)</f>
        <v>7483.7817686537164</v>
      </c>
      <c r="R150" s="1">
        <f>求节点(节奏总纲!AE$4:AE$83,$I$7:$I$86,节奏总纲!H147)</f>
        <v>7528.8260794883654</v>
      </c>
      <c r="AJ150" s="2">
        <v>144</v>
      </c>
      <c r="AK150" s="2">
        <f>求节点(Z$7:Z$22,$AG$7:$AG$22,$AJ150)</f>
        <v>0.19999999999999998</v>
      </c>
      <c r="AL150" s="2">
        <f>求节点(AA$7:AA$22,$AG$7:$AG$22,$AJ150)</f>
        <v>0.19999999999999998</v>
      </c>
      <c r="AM150" s="2">
        <f>求节点(AB$7:AB$22,$AG$7:$AG$22,$AJ150)</f>
        <v>0.19999999999999998</v>
      </c>
      <c r="AN150" s="2">
        <f>求节点(AC$7:AC$22,$AG$7:$AG$22,$AJ150)</f>
        <v>0.19999999999999998</v>
      </c>
      <c r="AO150" s="2">
        <f>求节点(AD$7:AD$22,$AG$7:$AG$22,$AJ150)</f>
        <v>0.19999999999999998</v>
      </c>
      <c r="AP150" s="2">
        <f>求节点(Z$7:Z$22,$AH$7:$AH$22,$AJ150)</f>
        <v>0.34596250947243823</v>
      </c>
      <c r="AQ150" s="2">
        <f>求节点(AA$7:AA$22,$AH$7:$AH$22,$AJ150)</f>
        <v>0.34979276746580207</v>
      </c>
      <c r="AR150" s="2">
        <f>求节点(AB$7:AB$22,$AH$7:$AH$22,$AJ150)</f>
        <v>0.35416291035174152</v>
      </c>
      <c r="AS150" s="2">
        <f>求节点(AC$7:AC$22,$AH$7:$AH$22,$AJ150)</f>
        <v>0.3588283976670964</v>
      </c>
      <c r="AT150" s="2">
        <f>求节点(AD$7:AD$22,$AH$7:$AH$22,$AJ150)</f>
        <v>0.3638300055062334</v>
      </c>
    </row>
    <row r="151" spans="13:46" x14ac:dyDescent="0.15">
      <c r="M151" s="1">
        <v>145</v>
      </c>
      <c r="N151" s="1">
        <f>求节点(节奏总纲!AA$4:AA$83,$I$7:$I$86,节奏总纲!D148)</f>
        <v>7406.4622457794112</v>
      </c>
      <c r="O151" s="1">
        <f>求节点(节奏总纲!AB$4:AB$83,$I$7:$I$86,节奏总纲!E148)</f>
        <v>7444.5256632228848</v>
      </c>
      <c r="P151" s="1">
        <f>求节点(节奏总纲!AC$4:AC$83,$I$7:$I$86,节奏总纲!F148)</f>
        <v>7487.4710693729912</v>
      </c>
      <c r="Q151" s="1">
        <f>求节点(节奏总纲!AD$4:AD$83,$I$7:$I$86,节奏总纲!G148)</f>
        <v>7529.478712463876</v>
      </c>
      <c r="R151" s="1">
        <f>求节点(节奏总纲!AE$4:AE$83,$I$7:$I$86,节奏总纲!H148)</f>
        <v>7574.430099386972</v>
      </c>
      <c r="AJ151" s="2">
        <v>145</v>
      </c>
      <c r="AK151" s="2">
        <f>求节点(Z$7:Z$22,$AG$7:$AG$22,$AJ151)</f>
        <v>0.19999999999999998</v>
      </c>
      <c r="AL151" s="2">
        <f>求节点(AA$7:AA$22,$AG$7:$AG$22,$AJ151)</f>
        <v>0.19999999999999998</v>
      </c>
      <c r="AM151" s="2">
        <f>求节点(AB$7:AB$22,$AG$7:$AG$22,$AJ151)</f>
        <v>0.19999999999999998</v>
      </c>
      <c r="AN151" s="2">
        <f>求节点(AC$7:AC$22,$AG$7:$AG$22,$AJ151)</f>
        <v>0.19999999999999998</v>
      </c>
      <c r="AO151" s="2">
        <f>求节点(AD$7:AD$22,$AG$7:$AG$22,$AJ151)</f>
        <v>0.19999999999999998</v>
      </c>
      <c r="AP151" s="2">
        <f>求节点(Z$7:Z$22,$AH$7:$AH$22,$AJ151)</f>
        <v>0.35071358058632141</v>
      </c>
      <c r="AQ151" s="2">
        <f>求节点(AA$7:AA$22,$AH$7:$AH$22,$AJ151)</f>
        <v>0.35473244221643546</v>
      </c>
      <c r="AR151" s="2">
        <f>求节点(AB$7:AB$22,$AH$7:$AH$22,$AJ151)</f>
        <v>0.35917272300542613</v>
      </c>
      <c r="AS151" s="2">
        <f>求节点(AC$7:AC$22,$AH$7:$AH$22,$AJ151)</f>
        <v>0.36389501342614972</v>
      </c>
      <c r="AT151" s="2">
        <f>求节点(AD$7:AD$22,$AH$7:$AH$22,$AJ151)</f>
        <v>0.36893800517420733</v>
      </c>
    </row>
    <row r="152" spans="13:46" x14ac:dyDescent="0.15">
      <c r="M152" s="1">
        <v>146</v>
      </c>
      <c r="N152" s="1">
        <f>求节点(节奏总纲!AA$4:AA$83,$I$7:$I$86,节奏总纲!D149)</f>
        <v>7452.6704686495577</v>
      </c>
      <c r="O152" s="1">
        <f>求节点(节奏总纲!AB$4:AB$83,$I$7:$I$86,节奏总纲!E149)</f>
        <v>7493.2934505318754</v>
      </c>
      <c r="P152" s="1">
        <f>求节点(节奏总纲!AC$4:AC$83,$I$7:$I$86,节奏总纲!F149)</f>
        <v>7531.9625507968722</v>
      </c>
      <c r="Q152" s="1">
        <f>求节点(节奏总纲!AD$4:AD$83,$I$7:$I$86,节奏总纲!G149)</f>
        <v>7574.0746590526487</v>
      </c>
      <c r="R152" s="1">
        <f>求节点(节奏总纲!AE$4:AE$83,$I$7:$I$86,节奏总纲!H149)</f>
        <v>7619.2425415760481</v>
      </c>
      <c r="AJ152" s="2">
        <v>146</v>
      </c>
      <c r="AK152" s="2">
        <f>求节点(Z$7:Z$22,$AG$7:$AG$22,$AJ152)</f>
        <v>0.19999999999999998</v>
      </c>
      <c r="AL152" s="2">
        <f>求节点(AA$7:AA$22,$AG$7:$AG$22,$AJ152)</f>
        <v>0.19999999999999998</v>
      </c>
      <c r="AM152" s="2">
        <f>求节点(AB$7:AB$22,$AG$7:$AG$22,$AJ152)</f>
        <v>0.19999999999999998</v>
      </c>
      <c r="AN152" s="2">
        <f>求节点(AC$7:AC$22,$AG$7:$AG$22,$AJ152)</f>
        <v>0.19999999999999998</v>
      </c>
      <c r="AO152" s="2">
        <f>求节点(AD$7:AD$22,$AG$7:$AG$22,$AJ152)</f>
        <v>0.19999999999999998</v>
      </c>
      <c r="AP152" s="2">
        <f>求节点(Z$7:Z$22,$AH$7:$AH$22,$AJ152)</f>
        <v>0.35547433546578006</v>
      </c>
      <c r="AQ152" s="2">
        <f>求节点(AA$7:AA$22,$AH$7:$AH$22,$AJ152)</f>
        <v>0.35968151958279604</v>
      </c>
      <c r="AR152" s="2">
        <f>求节点(AB$7:AB$22,$AH$7:$AH$22,$AJ152)</f>
        <v>0.3641825356591108</v>
      </c>
      <c r="AS152" s="2">
        <f>求节点(AC$7:AC$22,$AH$7:$AH$22,$AJ152)</f>
        <v>0.36896162918520309</v>
      </c>
      <c r="AT152" s="2">
        <f>求节点(AD$7:AD$22,$AH$7:$AH$22,$AJ152)</f>
        <v>0.37404600484218131</v>
      </c>
    </row>
    <row r="153" spans="13:46" x14ac:dyDescent="0.15">
      <c r="M153" s="1">
        <v>147</v>
      </c>
      <c r="N153" s="1">
        <f>求节点(节奏总纲!AA$4:AA$83,$I$7:$I$86,节奏总纲!D150)</f>
        <v>7501.8981963564529</v>
      </c>
      <c r="O153" s="1">
        <f>求节点(节奏总纲!AB$4:AB$83,$I$7:$I$86,节奏总纲!E150)</f>
        <v>7537.307935688159</v>
      </c>
      <c r="P153" s="1">
        <f>求节点(节奏总纲!AC$4:AC$83,$I$7:$I$86,节奏总纲!F150)</f>
        <v>7576.7142595945488</v>
      </c>
      <c r="Q153" s="1">
        <f>求节点(节奏总纲!AD$4:AD$83,$I$7:$I$86,节奏总纲!G150)</f>
        <v>7618.294598980362</v>
      </c>
      <c r="R153" s="1">
        <f>求节点(节奏总纲!AE$4:AE$83,$I$7:$I$86,节奏总纲!H150)</f>
        <v>7663.9136792985582</v>
      </c>
      <c r="AJ153" s="2">
        <v>147</v>
      </c>
      <c r="AK153" s="2">
        <f>求节点(Z$7:Z$22,$AG$7:$AG$22,$AJ153)</f>
        <v>0.19999999999999998</v>
      </c>
      <c r="AL153" s="2">
        <f>求节点(AA$7:AA$22,$AG$7:$AG$22,$AJ153)</f>
        <v>0.19999999999999998</v>
      </c>
      <c r="AM153" s="2">
        <f>求节点(AB$7:AB$22,$AG$7:$AG$22,$AJ153)</f>
        <v>0.19999999999999998</v>
      </c>
      <c r="AN153" s="2">
        <f>求节点(AC$7:AC$22,$AG$7:$AG$22,$AJ153)</f>
        <v>0.19999999999999998</v>
      </c>
      <c r="AO153" s="2">
        <f>求节点(AD$7:AD$22,$AG$7:$AG$22,$AJ153)</f>
        <v>0.19999999999999998</v>
      </c>
      <c r="AP153" s="2">
        <f>求节点(Z$7:Z$22,$AH$7:$AH$22,$AJ153)</f>
        <v>0.36023509034523871</v>
      </c>
      <c r="AQ153" s="2">
        <f>求节点(AA$7:AA$22,$AH$7:$AH$22,$AJ153)</f>
        <v>0.36463059694915662</v>
      </c>
      <c r="AR153" s="2">
        <f>求节点(AB$7:AB$22,$AH$7:$AH$22,$AJ153)</f>
        <v>0.36919234831279546</v>
      </c>
      <c r="AS153" s="2">
        <f>求节点(AC$7:AC$22,$AH$7:$AH$22,$AJ153)</f>
        <v>0.37402824494425641</v>
      </c>
      <c r="AT153" s="2">
        <f>求节点(AD$7:AD$22,$AH$7:$AH$22,$AJ153)</f>
        <v>0.37915400451015524</v>
      </c>
    </row>
    <row r="154" spans="13:46" x14ac:dyDescent="0.15">
      <c r="M154" s="1">
        <v>148</v>
      </c>
      <c r="N154" s="1">
        <f>求节点(节奏总纲!AA$4:AA$83,$I$7:$I$86,节奏总纲!D151)</f>
        <v>7547.7957149162557</v>
      </c>
      <c r="O154" s="1">
        <f>求节点(节奏总纲!AB$4:AB$83,$I$7:$I$86,节奏总纲!E151)</f>
        <v>7585.7470293382103</v>
      </c>
      <c r="P154" s="1">
        <f>求节点(节奏总纲!AC$4:AC$83,$I$7:$I$86,节奏总纲!F151)</f>
        <v>7624.591960425676</v>
      </c>
      <c r="Q154" s="1">
        <f>求节点(节奏总纲!AD$4:AD$83,$I$7:$I$86,节奏总纲!G151)</f>
        <v>7666.8675027947556</v>
      </c>
      <c r="R154" s="1">
        <f>求节点(节奏总纲!AE$4:AE$83,$I$7:$I$86,节奏总纲!H151)</f>
        <v>7712.6046531078764</v>
      </c>
      <c r="AJ154" s="2">
        <v>148</v>
      </c>
      <c r="AK154" s="2">
        <f>求节点(Z$7:Z$22,$AG$7:$AG$22,$AJ154)</f>
        <v>0.19999999999999998</v>
      </c>
      <c r="AL154" s="2">
        <f>求节点(AA$7:AA$22,$AG$7:$AG$22,$AJ154)</f>
        <v>0.19999999999999998</v>
      </c>
      <c r="AM154" s="2">
        <f>求节点(AB$7:AB$22,$AG$7:$AG$22,$AJ154)</f>
        <v>0.19999999999999998</v>
      </c>
      <c r="AN154" s="2">
        <f>求节点(AC$7:AC$22,$AG$7:$AG$22,$AJ154)</f>
        <v>0.19999999999999998</v>
      </c>
      <c r="AO154" s="2">
        <f>求节点(AD$7:AD$22,$AG$7:$AG$22,$AJ154)</f>
        <v>0.19999999999999998</v>
      </c>
      <c r="AP154" s="2">
        <f>求节点(Z$7:Z$22,$AH$7:$AH$22,$AJ154)</f>
        <v>0.36499584522469736</v>
      </c>
      <c r="AQ154" s="2">
        <f>求节点(AA$7:AA$22,$AH$7:$AH$22,$AJ154)</f>
        <v>0.36957967431551714</v>
      </c>
      <c r="AR154" s="2">
        <f>求节点(AB$7:AB$22,$AH$7:$AH$22,$AJ154)</f>
        <v>0.37420216096648007</v>
      </c>
      <c r="AS154" s="2">
        <f>求节点(AC$7:AC$22,$AH$7:$AH$22,$AJ154)</f>
        <v>0.37909486070330978</v>
      </c>
      <c r="AT154" s="2">
        <f>求节点(AD$7:AD$22,$AH$7:$AH$22,$AJ154)</f>
        <v>0.38426200417812922</v>
      </c>
    </row>
    <row r="155" spans="13:46" x14ac:dyDescent="0.15">
      <c r="M155" s="1">
        <v>149</v>
      </c>
      <c r="N155" s="1">
        <f>求节点(节奏总纲!AA$4:AA$83,$I$7:$I$86,节奏总纲!D152)</f>
        <v>7596.9874573049192</v>
      </c>
      <c r="O155" s="1">
        <f>求节点(节奏总纲!AB$4:AB$83,$I$7:$I$86,节奏总纲!E152)</f>
        <v>7632.7271482343067</v>
      </c>
      <c r="P155" s="1">
        <f>求节点(节奏总纲!AC$4:AC$83,$I$7:$I$86,节奏总纲!F152)</f>
        <v>7672.7703112223535</v>
      </c>
      <c r="Q155" s="1">
        <f>求节点(节奏总纲!AD$4:AD$83,$I$7:$I$86,节奏总纲!G152)</f>
        <v>7715.4979952424101</v>
      </c>
      <c r="R155" s="1">
        <f>求节点(节奏总纲!AE$4:AE$83,$I$7:$I$86,节奏总纲!H152)</f>
        <v>7759.8533634779587</v>
      </c>
      <c r="AJ155" s="2">
        <v>149</v>
      </c>
      <c r="AK155" s="2">
        <f>求节点(Z$7:Z$22,$AG$7:$AG$22,$AJ155)</f>
        <v>0.19999999999999998</v>
      </c>
      <c r="AL155" s="2">
        <f>求节点(AA$7:AA$22,$AG$7:$AG$22,$AJ155)</f>
        <v>0.19999999999999998</v>
      </c>
      <c r="AM155" s="2">
        <f>求节点(AB$7:AB$22,$AG$7:$AG$22,$AJ155)</f>
        <v>0.19999999999999998</v>
      </c>
      <c r="AN155" s="2">
        <f>求节点(AC$7:AC$22,$AG$7:$AG$22,$AJ155)</f>
        <v>0.19999999999999998</v>
      </c>
      <c r="AO155" s="2">
        <f>求节点(AD$7:AD$22,$AG$7:$AG$22,$AJ155)</f>
        <v>0.19999999999999998</v>
      </c>
      <c r="AP155" s="2">
        <f>求节点(Z$7:Z$22,$AH$7:$AH$22,$AJ155)</f>
        <v>0.36975660010415601</v>
      </c>
      <c r="AQ155" s="2">
        <f>求节点(AA$7:AA$22,$AH$7:$AH$22,$AJ155)</f>
        <v>0.37452875168187771</v>
      </c>
      <c r="AR155" s="2">
        <f>求节点(AB$7:AB$22,$AH$7:$AH$22,$AJ155)</f>
        <v>0.37921197362016473</v>
      </c>
      <c r="AS155" s="2">
        <f>求节点(AC$7:AC$22,$AH$7:$AH$22,$AJ155)</f>
        <v>0.38416147646236309</v>
      </c>
      <c r="AT155" s="2">
        <f>求节点(AD$7:AD$22,$AH$7:$AH$22,$AJ155)</f>
        <v>0.38937000384610321</v>
      </c>
    </row>
    <row r="156" spans="13:46" x14ac:dyDescent="0.15">
      <c r="M156" s="1">
        <v>150</v>
      </c>
      <c r="N156" s="1">
        <f>求节点(节奏总纲!AA$4:AA$83,$I$7:$I$86,节奏总纲!D153)</f>
        <v>7642.9859113413468</v>
      </c>
      <c r="O156" s="1">
        <f>求节点(节奏总纲!AB$4:AB$83,$I$7:$I$86,节奏总纲!E153)</f>
        <v>7680.8541114473437</v>
      </c>
      <c r="P156" s="1">
        <f>求节点(节奏总纲!AC$4:AC$83,$I$7:$I$86,节奏总纲!F153)</f>
        <v>7720.6550290005252</v>
      </c>
      <c r="Q156" s="1">
        <f>求节点(节奏总纲!AD$4:AD$83,$I$7:$I$86,节奏总纲!G153)</f>
        <v>7762.8465142683972</v>
      </c>
      <c r="R156" s="1">
        <f>求节点(节奏总纲!AE$4:AE$83,$I$7:$I$86,节奏总纲!H153)</f>
        <v>7810.8907766261418</v>
      </c>
      <c r="AJ156" s="2">
        <v>150</v>
      </c>
      <c r="AK156" s="2">
        <f>求节点(Z$7:Z$22,$AG$7:$AG$22,$AJ156)</f>
        <v>0.19999999999999998</v>
      </c>
      <c r="AL156" s="2">
        <f>求节点(AA$7:AA$22,$AG$7:$AG$22,$AJ156)</f>
        <v>0.19999999999999998</v>
      </c>
      <c r="AM156" s="2">
        <f>求节点(AB$7:AB$22,$AG$7:$AG$22,$AJ156)</f>
        <v>0.19999999999999998</v>
      </c>
      <c r="AN156" s="2">
        <f>求节点(AC$7:AC$22,$AG$7:$AG$22,$AJ156)</f>
        <v>0.19999999999999998</v>
      </c>
      <c r="AO156" s="2">
        <f>求节点(AD$7:AD$22,$AG$7:$AG$22,$AJ156)</f>
        <v>0.19999999999999998</v>
      </c>
      <c r="AP156" s="2">
        <f>求节点(Z$7:Z$22,$AH$7:$AH$22,$AJ156)</f>
        <v>0.37451735498361466</v>
      </c>
      <c r="AQ156" s="2">
        <f>求节点(AA$7:AA$22,$AH$7:$AH$22,$AJ156)</f>
        <v>0.37947782904823829</v>
      </c>
      <c r="AR156" s="2">
        <f>求节点(AB$7:AB$22,$AH$7:$AH$22,$AJ156)</f>
        <v>0.3842217862738494</v>
      </c>
      <c r="AS156" s="2">
        <f>求节点(AC$7:AC$22,$AH$7:$AH$22,$AJ156)</f>
        <v>0.38922809222141641</v>
      </c>
      <c r="AT156" s="2">
        <f>求节点(AD$7:AD$22,$AH$7:$AH$22,$AJ156)</f>
        <v>0.39447800351407714</v>
      </c>
    </row>
    <row r="157" spans="13:46" x14ac:dyDescent="0.15">
      <c r="M157" s="1">
        <v>151</v>
      </c>
      <c r="N157" s="1">
        <f>求节点(节奏总纲!AA$4:AA$83,$I$7:$I$86,节奏总纲!D154)</f>
        <v>7691.8490985566859</v>
      </c>
      <c r="O157" s="1">
        <f>求节点(节奏总纲!AB$4:AB$83,$I$7:$I$86,节奏总纲!E154)</f>
        <v>7728.3647251084376</v>
      </c>
      <c r="P157" s="1">
        <f>求节点(节奏总纲!AC$4:AC$83,$I$7:$I$86,节奏总纲!F154)</f>
        <v>7768.4578676520432</v>
      </c>
      <c r="Q157" s="1">
        <f>求节点(节奏总纲!AD$4:AD$83,$I$7:$I$86,节奏总纲!G154)</f>
        <v>7814.5115266529874</v>
      </c>
      <c r="R157" s="1">
        <f>求节点(节奏总纲!AE$4:AE$83,$I$7:$I$86,节奏总纲!H154)</f>
        <v>7868.3968750737286</v>
      </c>
      <c r="AJ157" s="2">
        <v>151</v>
      </c>
      <c r="AK157" s="2">
        <f>求节点(Z$7:Z$22,$AG$7:$AG$22,$AJ157)</f>
        <v>0.19999999999999998</v>
      </c>
      <c r="AL157" s="2">
        <f>求节点(AA$7:AA$22,$AG$7:$AG$22,$AJ157)</f>
        <v>0.19999999999999998</v>
      </c>
      <c r="AM157" s="2">
        <f>求节点(AB$7:AB$22,$AG$7:$AG$22,$AJ157)</f>
        <v>0.19999999999999998</v>
      </c>
      <c r="AN157" s="2">
        <f>求节点(AC$7:AC$22,$AG$7:$AG$22,$AJ157)</f>
        <v>0.19999999999999998</v>
      </c>
      <c r="AO157" s="2">
        <f>求节点(AD$7:AD$22,$AG$7:$AG$22,$AJ157)</f>
        <v>0.19999999999999998</v>
      </c>
      <c r="AP157" s="2">
        <f>求节点(Z$7:Z$22,$AH$7:$AH$22,$AJ157)</f>
        <v>0.37927810986307331</v>
      </c>
      <c r="AQ157" s="2">
        <f>求节点(AA$7:AA$22,$AH$7:$AH$22,$AJ157)</f>
        <v>0.38442690641459881</v>
      </c>
      <c r="AR157" s="2">
        <f>求节点(AB$7:AB$22,$AH$7:$AH$22,$AJ157)</f>
        <v>0.38923159892753406</v>
      </c>
      <c r="AS157" s="2">
        <f>求节点(AC$7:AC$22,$AH$7:$AH$22,$AJ157)</f>
        <v>0.39429470798046978</v>
      </c>
      <c r="AT157" s="2">
        <f>求节点(AD$7:AD$22,$AH$7:$AH$22,$AJ157)</f>
        <v>0.39958600318205106</v>
      </c>
    </row>
    <row r="158" spans="13:46" x14ac:dyDescent="0.15">
      <c r="M158" s="1">
        <v>152</v>
      </c>
      <c r="N158" s="1">
        <f>求节点(节奏总纲!AA$4:AA$83,$I$7:$I$86,节奏总纲!D155)</f>
        <v>7738.2397883778658</v>
      </c>
      <c r="O158" s="1">
        <f>求节点(节奏总纲!AB$4:AB$83,$I$7:$I$86,节奏总纲!E155)</f>
        <v>7776.025957142273</v>
      </c>
      <c r="P158" s="1">
        <f>求节点(节奏总纲!AC$4:AC$83,$I$7:$I$86,节奏总纲!F155)</f>
        <v>7820.1814062049862</v>
      </c>
      <c r="Q158" s="1">
        <f>求节点(节奏总纲!AD$4:AD$83,$I$7:$I$86,节奏总纲!G155)</f>
        <v>7870.8675804221039</v>
      </c>
      <c r="R158" s="1">
        <f>求节点(节奏总纲!AE$4:AE$83,$I$7:$I$86,节奏总纲!H155)</f>
        <v>7900</v>
      </c>
      <c r="AJ158" s="2">
        <v>152</v>
      </c>
      <c r="AK158" s="2">
        <f>求节点(Z$7:Z$22,$AG$7:$AG$22,$AJ158)</f>
        <v>0.19999999999999998</v>
      </c>
      <c r="AL158" s="2">
        <f>求节点(AA$7:AA$22,$AG$7:$AG$22,$AJ158)</f>
        <v>0.19999999999999998</v>
      </c>
      <c r="AM158" s="2">
        <f>求节点(AB$7:AB$22,$AG$7:$AG$22,$AJ158)</f>
        <v>0.19999999999999998</v>
      </c>
      <c r="AN158" s="2">
        <f>求节点(AC$7:AC$22,$AG$7:$AG$22,$AJ158)</f>
        <v>0.19999999999999998</v>
      </c>
      <c r="AO158" s="2">
        <f>求节点(AD$7:AD$22,$AG$7:$AG$22,$AJ158)</f>
        <v>0.19999999999999998</v>
      </c>
      <c r="AP158" s="2">
        <f>求节点(Z$7:Z$22,$AH$7:$AH$22,$AJ158)</f>
        <v>0.38403886474253196</v>
      </c>
      <c r="AQ158" s="2">
        <f>求节点(AA$7:AA$22,$AH$7:$AH$22,$AJ158)</f>
        <v>0.38937598378095939</v>
      </c>
      <c r="AR158" s="2">
        <f>求节点(AB$7:AB$22,$AH$7:$AH$22,$AJ158)</f>
        <v>0.39424141158121873</v>
      </c>
      <c r="AS158" s="2">
        <f>求节点(AC$7:AC$22,$AH$7:$AH$22,$AJ158)</f>
        <v>0.3993613237395231</v>
      </c>
      <c r="AT158" s="2">
        <f>求节点(AD$7:AD$22,$AH$7:$AH$22,$AJ158)</f>
        <v>0.39999999999999997</v>
      </c>
    </row>
    <row r="159" spans="13:46" x14ac:dyDescent="0.15">
      <c r="M159" s="1">
        <v>153</v>
      </c>
      <c r="N159" s="1">
        <f>求节点(节奏总纲!AA$4:AA$83,$I$7:$I$86,节奏总纲!D156)</f>
        <v>7786.7787811519356</v>
      </c>
      <c r="O159" s="1">
        <f>求节点(节奏总纲!AB$4:AB$83,$I$7:$I$86,节奏总纲!E156)</f>
        <v>7828.5257438821927</v>
      </c>
      <c r="P159" s="1">
        <f>求节点(节奏总纲!AC$4:AC$83,$I$7:$I$86,节奏总纲!F156)</f>
        <v>7875.275890824516</v>
      </c>
      <c r="Q159" s="1">
        <f>求节点(节奏总纲!AD$4:AD$83,$I$7:$I$86,节奏总纲!G156)</f>
        <v>7900</v>
      </c>
      <c r="R159" s="1">
        <f>求节点(节奏总纲!AE$4:AE$83,$I$7:$I$86,节奏总纲!H156)</f>
        <v>7900</v>
      </c>
      <c r="AJ159" s="2">
        <v>153</v>
      </c>
      <c r="AK159" s="2">
        <f>求节点(Z$7:Z$22,$AG$7:$AG$22,$AJ159)</f>
        <v>0.19999999999999998</v>
      </c>
      <c r="AL159" s="2">
        <f>求节点(AA$7:AA$22,$AG$7:$AG$22,$AJ159)</f>
        <v>0.19999999999999998</v>
      </c>
      <c r="AM159" s="2">
        <f>求节点(AB$7:AB$22,$AG$7:$AG$22,$AJ159)</f>
        <v>0.19999999999999998</v>
      </c>
      <c r="AN159" s="2">
        <f>求节点(AC$7:AC$22,$AG$7:$AG$22,$AJ159)</f>
        <v>0.19999999999999998</v>
      </c>
      <c r="AO159" s="2">
        <f>求节点(AD$7:AD$22,$AG$7:$AG$22,$AJ159)</f>
        <v>0.19999999999999998</v>
      </c>
      <c r="AP159" s="2">
        <f>求节点(Z$7:Z$22,$AH$7:$AH$22,$AJ159)</f>
        <v>0.38879961962199061</v>
      </c>
      <c r="AQ159" s="2">
        <f>求节点(AA$7:AA$22,$AH$7:$AH$22,$AJ159)</f>
        <v>0.39432506114731997</v>
      </c>
      <c r="AR159" s="2">
        <f>求节点(AB$7:AB$22,$AH$7:$AH$22,$AJ159)</f>
        <v>0.39925122423490333</v>
      </c>
      <c r="AS159" s="2">
        <f>求节点(AC$7:AC$22,$AH$7:$AH$22,$AJ159)</f>
        <v>0.39999999999999997</v>
      </c>
      <c r="AT159" s="2">
        <f>求节点(AD$7:AD$22,$AH$7:$AH$22,$AJ159)</f>
        <v>0.39999999999999997</v>
      </c>
    </row>
    <row r="160" spans="13:46" x14ac:dyDescent="0.15">
      <c r="M160" s="1">
        <v>154</v>
      </c>
      <c r="N160" s="1">
        <f>求节点(节奏总纲!AA$4:AA$83,$I$7:$I$86,节奏总纲!D157)</f>
        <v>7833.5561067249364</v>
      </c>
      <c r="O160" s="1">
        <f>求节点(节奏总纲!AB$4:AB$83,$I$7:$I$86,节奏总纲!E157)</f>
        <v>7879.7428791068724</v>
      </c>
      <c r="P160" s="1">
        <f>求节点(节奏总纲!AC$4:AC$83,$I$7:$I$86,节奏总纲!F157)</f>
        <v>7900</v>
      </c>
      <c r="Q160" s="1">
        <f>求节点(节奏总纲!AD$4:AD$83,$I$7:$I$86,节奏总纲!G157)</f>
        <v>7900</v>
      </c>
      <c r="R160" s="1">
        <f>求节点(节奏总纲!AE$4:AE$83,$I$7:$I$86,节奏总纲!H157)</f>
        <v>7900</v>
      </c>
      <c r="AJ160" s="2">
        <v>154</v>
      </c>
      <c r="AK160" s="2">
        <f>求节点(Z$7:Z$22,$AG$7:$AG$22,$AJ160)</f>
        <v>0.19999999999999998</v>
      </c>
      <c r="AL160" s="2">
        <f>求节点(AA$7:AA$22,$AG$7:$AG$22,$AJ160)</f>
        <v>0.19999999999999998</v>
      </c>
      <c r="AM160" s="2">
        <f>求节点(AB$7:AB$22,$AG$7:$AG$22,$AJ160)</f>
        <v>0.19999999999999998</v>
      </c>
      <c r="AN160" s="2">
        <f>求节点(AC$7:AC$22,$AG$7:$AG$22,$AJ160)</f>
        <v>0.19999999999999998</v>
      </c>
      <c r="AO160" s="2">
        <f>求节点(AD$7:AD$22,$AG$7:$AG$22,$AJ160)</f>
        <v>0.19999999999999998</v>
      </c>
      <c r="AP160" s="2">
        <f>求节点(Z$7:Z$22,$AH$7:$AH$22,$AJ160)</f>
        <v>0.39356037450144926</v>
      </c>
      <c r="AQ160" s="2">
        <f>求节点(AA$7:AA$22,$AH$7:$AH$22,$AJ160)</f>
        <v>0.39927413851368049</v>
      </c>
      <c r="AR160" s="2">
        <f>求节点(AB$7:AB$22,$AH$7:$AH$22,$AJ160)</f>
        <v>0.39999999999999997</v>
      </c>
      <c r="AS160" s="2">
        <f>求节点(AC$7:AC$22,$AH$7:$AH$22,$AJ160)</f>
        <v>0.39999999999999997</v>
      </c>
      <c r="AT160" s="2">
        <f>求节点(AD$7:AD$22,$AH$7:$AH$22,$AJ160)</f>
        <v>0.39999999999999997</v>
      </c>
    </row>
    <row r="161" spans="13:46" x14ac:dyDescent="0.15">
      <c r="M161" s="1">
        <v>155</v>
      </c>
      <c r="N161" s="1">
        <f>求节点(节奏总纲!AA$4:AA$83,$I$7:$I$86,节奏总纲!D158)</f>
        <v>7881.7751794225605</v>
      </c>
      <c r="O161" s="1">
        <f>求节点(节奏总纲!AB$4:AB$83,$I$7:$I$86,节奏总纲!E158)</f>
        <v>7900</v>
      </c>
      <c r="P161" s="1">
        <f>求节点(节奏总纲!AC$4:AC$83,$I$7:$I$86,节奏总纲!F158)</f>
        <v>7900</v>
      </c>
      <c r="Q161" s="1">
        <f>求节点(节奏总纲!AD$4:AD$83,$I$7:$I$86,节奏总纲!G158)</f>
        <v>7900</v>
      </c>
      <c r="R161" s="1">
        <f>求节点(节奏总纲!AE$4:AE$83,$I$7:$I$86,节奏总纲!H158)</f>
        <v>7900</v>
      </c>
      <c r="AJ161" s="2">
        <v>155</v>
      </c>
      <c r="AK161" s="2">
        <f>求节点(Z$7:Z$22,$AG$7:$AG$22,$AJ161)</f>
        <v>0.19999999999999998</v>
      </c>
      <c r="AL161" s="2">
        <f>求节点(AA$7:AA$22,$AG$7:$AG$22,$AJ161)</f>
        <v>0.19999999999999998</v>
      </c>
      <c r="AM161" s="2">
        <f>求节点(AB$7:AB$22,$AG$7:$AG$22,$AJ161)</f>
        <v>0.19999999999999998</v>
      </c>
      <c r="AN161" s="2">
        <f>求节点(AC$7:AC$22,$AG$7:$AG$22,$AJ161)</f>
        <v>0.19999999999999998</v>
      </c>
      <c r="AO161" s="2">
        <f>求节点(AD$7:AD$22,$AG$7:$AG$22,$AJ161)</f>
        <v>0.19999999999999998</v>
      </c>
      <c r="AP161" s="2">
        <f>求节点(Z$7:Z$22,$AH$7:$AH$22,$AJ161)</f>
        <v>0.39832112938090791</v>
      </c>
      <c r="AQ161" s="2">
        <f>求节点(AA$7:AA$22,$AH$7:$AH$22,$AJ161)</f>
        <v>0.39999999999999997</v>
      </c>
      <c r="AR161" s="2">
        <f>求节点(AB$7:AB$22,$AH$7:$AH$22,$AJ161)</f>
        <v>0.39999999999999997</v>
      </c>
      <c r="AS161" s="2">
        <f>求节点(AC$7:AC$22,$AH$7:$AH$22,$AJ161)</f>
        <v>0.39999999999999997</v>
      </c>
      <c r="AT161" s="2">
        <f>求节点(AD$7:AD$22,$AH$7:$AH$22,$AJ161)</f>
        <v>0.39999999999999997</v>
      </c>
    </row>
    <row r="162" spans="13:46" x14ac:dyDescent="0.15">
      <c r="M162" s="1">
        <v>156</v>
      </c>
      <c r="N162" s="1">
        <f>求节点(节奏总纲!AA$4:AA$83,$I$7:$I$86,节奏总纲!D159)</f>
        <v>7900</v>
      </c>
      <c r="O162" s="1">
        <f>求节点(节奏总纲!AB$4:AB$83,$I$7:$I$86,节奏总纲!E159)</f>
        <v>7900</v>
      </c>
      <c r="P162" s="1">
        <f>求节点(节奏总纲!AC$4:AC$83,$I$7:$I$86,节奏总纲!F159)</f>
        <v>7900</v>
      </c>
      <c r="Q162" s="1">
        <f>求节点(节奏总纲!AD$4:AD$83,$I$7:$I$86,节奏总纲!G159)</f>
        <v>7900</v>
      </c>
      <c r="R162" s="1">
        <f>求节点(节奏总纲!AE$4:AE$83,$I$7:$I$86,节奏总纲!H159)</f>
        <v>7900</v>
      </c>
      <c r="AJ162" s="2">
        <v>156</v>
      </c>
      <c r="AK162" s="2">
        <f>求节点(Z$7:Z$22,$AG$7:$AG$22,$AJ162)</f>
        <v>0.19999999999999998</v>
      </c>
      <c r="AL162" s="2">
        <f>求节点(AA$7:AA$22,$AG$7:$AG$22,$AJ162)</f>
        <v>0.19999999999999998</v>
      </c>
      <c r="AM162" s="2">
        <f>求节点(AB$7:AB$22,$AG$7:$AG$22,$AJ162)</f>
        <v>0.19999999999999998</v>
      </c>
      <c r="AN162" s="2">
        <f>求节点(AC$7:AC$22,$AG$7:$AG$22,$AJ162)</f>
        <v>0.19999999999999998</v>
      </c>
      <c r="AO162" s="2">
        <f>求节点(AD$7:AD$22,$AG$7:$AG$22,$AJ162)</f>
        <v>0.19999999999999998</v>
      </c>
      <c r="AP162" s="2">
        <f>求节点(Z$7:Z$22,$AH$7:$AH$22,$AJ162)</f>
        <v>0.39999999999999997</v>
      </c>
      <c r="AQ162" s="2">
        <f>求节点(AA$7:AA$22,$AH$7:$AH$22,$AJ162)</f>
        <v>0.39999999999999997</v>
      </c>
      <c r="AR162" s="2">
        <f>求节点(AB$7:AB$22,$AH$7:$AH$22,$AJ162)</f>
        <v>0.39999999999999997</v>
      </c>
      <c r="AS162" s="2">
        <f>求节点(AC$7:AC$22,$AH$7:$AH$22,$AJ162)</f>
        <v>0.39999999999999997</v>
      </c>
      <c r="AT162" s="2">
        <f>求节点(AD$7:AD$22,$AH$7:$AH$22,$AJ162)</f>
        <v>0.39999999999999997</v>
      </c>
    </row>
    <row r="163" spans="13:46" x14ac:dyDescent="0.15">
      <c r="M163" s="1">
        <v>157</v>
      </c>
      <c r="N163" s="1">
        <f>求节点(节奏总纲!AA$4:AA$83,$I$7:$I$86,节奏总纲!D160)</f>
        <v>7900</v>
      </c>
      <c r="O163" s="1">
        <f>求节点(节奏总纲!AB$4:AB$83,$I$7:$I$86,节奏总纲!E160)</f>
        <v>7900</v>
      </c>
      <c r="P163" s="1">
        <f>求节点(节奏总纲!AC$4:AC$83,$I$7:$I$86,节奏总纲!F160)</f>
        <v>7900</v>
      </c>
      <c r="Q163" s="1">
        <f>求节点(节奏总纲!AD$4:AD$83,$I$7:$I$86,节奏总纲!G160)</f>
        <v>7900</v>
      </c>
      <c r="R163" s="1">
        <f>求节点(节奏总纲!AE$4:AE$83,$I$7:$I$86,节奏总纲!H160)</f>
        <v>7900</v>
      </c>
      <c r="AJ163" s="2">
        <v>157</v>
      </c>
      <c r="AK163" s="2">
        <f>求节点(Z$7:Z$22,$AG$7:$AG$22,$AJ163)</f>
        <v>0.19999999999999998</v>
      </c>
      <c r="AL163" s="2">
        <f>求节点(AA$7:AA$22,$AG$7:$AG$22,$AJ163)</f>
        <v>0.19999999999999998</v>
      </c>
      <c r="AM163" s="2">
        <f>求节点(AB$7:AB$22,$AG$7:$AG$22,$AJ163)</f>
        <v>0.19999999999999998</v>
      </c>
      <c r="AN163" s="2">
        <f>求节点(AC$7:AC$22,$AG$7:$AG$22,$AJ163)</f>
        <v>0.19999999999999998</v>
      </c>
      <c r="AO163" s="2">
        <f>求节点(AD$7:AD$22,$AG$7:$AG$22,$AJ163)</f>
        <v>0.19999999999999998</v>
      </c>
      <c r="AP163" s="2">
        <f>求节点(Z$7:Z$22,$AH$7:$AH$22,$AJ163)</f>
        <v>0.39999999999999997</v>
      </c>
      <c r="AQ163" s="2">
        <f>求节点(AA$7:AA$22,$AH$7:$AH$22,$AJ163)</f>
        <v>0.39999999999999997</v>
      </c>
      <c r="AR163" s="2">
        <f>求节点(AB$7:AB$22,$AH$7:$AH$22,$AJ163)</f>
        <v>0.39999999999999997</v>
      </c>
      <c r="AS163" s="2">
        <f>求节点(AC$7:AC$22,$AH$7:$AH$22,$AJ163)</f>
        <v>0.39999999999999997</v>
      </c>
      <c r="AT163" s="2">
        <f>求节点(AD$7:AD$22,$AH$7:$AH$22,$AJ163)</f>
        <v>0.39999999999999997</v>
      </c>
    </row>
    <row r="164" spans="13:46" x14ac:dyDescent="0.15">
      <c r="M164" s="1">
        <v>158</v>
      </c>
      <c r="N164" s="1">
        <f>求节点(节奏总纲!AA$4:AA$83,$I$7:$I$86,节奏总纲!D161)</f>
        <v>7900</v>
      </c>
      <c r="O164" s="1">
        <f>求节点(节奏总纲!AB$4:AB$83,$I$7:$I$86,节奏总纲!E161)</f>
        <v>7900</v>
      </c>
      <c r="P164" s="1">
        <f>求节点(节奏总纲!AC$4:AC$83,$I$7:$I$86,节奏总纲!F161)</f>
        <v>7900</v>
      </c>
      <c r="Q164" s="1">
        <f>求节点(节奏总纲!AD$4:AD$83,$I$7:$I$86,节奏总纲!G161)</f>
        <v>7900</v>
      </c>
      <c r="R164" s="1">
        <f>求节点(节奏总纲!AE$4:AE$83,$I$7:$I$86,节奏总纲!H161)</f>
        <v>7900</v>
      </c>
      <c r="AJ164" s="2">
        <v>158</v>
      </c>
      <c r="AK164" s="2">
        <f>求节点(Z$7:Z$22,$AG$7:$AG$22,$AJ164)</f>
        <v>0.19999999999999998</v>
      </c>
      <c r="AL164" s="2">
        <f>求节点(AA$7:AA$22,$AG$7:$AG$22,$AJ164)</f>
        <v>0.19999999999999998</v>
      </c>
      <c r="AM164" s="2">
        <f>求节点(AB$7:AB$22,$AG$7:$AG$22,$AJ164)</f>
        <v>0.19999999999999998</v>
      </c>
      <c r="AN164" s="2">
        <f>求节点(AC$7:AC$22,$AG$7:$AG$22,$AJ164)</f>
        <v>0.19999999999999998</v>
      </c>
      <c r="AO164" s="2">
        <f>求节点(AD$7:AD$22,$AG$7:$AG$22,$AJ164)</f>
        <v>0.19999999999999998</v>
      </c>
      <c r="AP164" s="2">
        <f>求节点(Z$7:Z$22,$AH$7:$AH$22,$AJ164)</f>
        <v>0.39999999999999997</v>
      </c>
      <c r="AQ164" s="2">
        <f>求节点(AA$7:AA$22,$AH$7:$AH$22,$AJ164)</f>
        <v>0.39999999999999997</v>
      </c>
      <c r="AR164" s="2">
        <f>求节点(AB$7:AB$22,$AH$7:$AH$22,$AJ164)</f>
        <v>0.39999999999999997</v>
      </c>
      <c r="AS164" s="2">
        <f>求节点(AC$7:AC$22,$AH$7:$AH$22,$AJ164)</f>
        <v>0.39999999999999997</v>
      </c>
      <c r="AT164" s="2">
        <f>求节点(AD$7:AD$22,$AH$7:$AH$22,$AJ164)</f>
        <v>0.39999999999999997</v>
      </c>
    </row>
    <row r="165" spans="13:46" x14ac:dyDescent="0.15">
      <c r="M165" s="1">
        <v>159</v>
      </c>
      <c r="N165" s="1">
        <f>求节点(节奏总纲!AA$4:AA$83,$I$7:$I$86,节奏总纲!D162)</f>
        <v>7900</v>
      </c>
      <c r="O165" s="1">
        <f>求节点(节奏总纲!AB$4:AB$83,$I$7:$I$86,节奏总纲!E162)</f>
        <v>7900</v>
      </c>
      <c r="P165" s="1">
        <f>求节点(节奏总纲!AC$4:AC$83,$I$7:$I$86,节奏总纲!F162)</f>
        <v>7900</v>
      </c>
      <c r="Q165" s="1">
        <f>求节点(节奏总纲!AD$4:AD$83,$I$7:$I$86,节奏总纲!G162)</f>
        <v>7900</v>
      </c>
      <c r="R165" s="1">
        <f>求节点(节奏总纲!AE$4:AE$83,$I$7:$I$86,节奏总纲!H162)</f>
        <v>7900</v>
      </c>
      <c r="AJ165" s="2">
        <v>159</v>
      </c>
      <c r="AK165" s="2">
        <f>求节点(Z$7:Z$22,$AG$7:$AG$22,$AJ165)</f>
        <v>0.19999999999999998</v>
      </c>
      <c r="AL165" s="2">
        <f>求节点(AA$7:AA$22,$AG$7:$AG$22,$AJ165)</f>
        <v>0.19999999999999998</v>
      </c>
      <c r="AM165" s="2">
        <f>求节点(AB$7:AB$22,$AG$7:$AG$22,$AJ165)</f>
        <v>0.19999999999999998</v>
      </c>
      <c r="AN165" s="2">
        <f>求节点(AC$7:AC$22,$AG$7:$AG$22,$AJ165)</f>
        <v>0.19999999999999998</v>
      </c>
      <c r="AO165" s="2">
        <f>求节点(AD$7:AD$22,$AG$7:$AG$22,$AJ165)</f>
        <v>0.19999999999999998</v>
      </c>
      <c r="AP165" s="2">
        <f>求节点(Z$7:Z$22,$AH$7:$AH$22,$AJ165)</f>
        <v>0.39999999999999997</v>
      </c>
      <c r="AQ165" s="2">
        <f>求节点(AA$7:AA$22,$AH$7:$AH$22,$AJ165)</f>
        <v>0.39999999999999997</v>
      </c>
      <c r="AR165" s="2">
        <f>求节点(AB$7:AB$22,$AH$7:$AH$22,$AJ165)</f>
        <v>0.39999999999999997</v>
      </c>
      <c r="AS165" s="2">
        <f>求节点(AC$7:AC$22,$AH$7:$AH$22,$AJ165)</f>
        <v>0.39999999999999997</v>
      </c>
      <c r="AT165" s="2">
        <f>求节点(AD$7:AD$22,$AH$7:$AH$22,$AJ165)</f>
        <v>0.39999999999999997</v>
      </c>
    </row>
    <row r="166" spans="13:46" x14ac:dyDescent="0.15">
      <c r="M166" s="1">
        <v>160</v>
      </c>
      <c r="N166" s="1">
        <f>求节点(节奏总纲!AA$4:AA$83,$I$7:$I$86,节奏总纲!D163)</f>
        <v>7900</v>
      </c>
      <c r="O166" s="1">
        <f>求节点(节奏总纲!AB$4:AB$83,$I$7:$I$86,节奏总纲!E163)</f>
        <v>7900</v>
      </c>
      <c r="P166" s="1">
        <f>求节点(节奏总纲!AC$4:AC$83,$I$7:$I$86,节奏总纲!F163)</f>
        <v>7900</v>
      </c>
      <c r="Q166" s="1">
        <f>求节点(节奏总纲!AD$4:AD$83,$I$7:$I$86,节奏总纲!G163)</f>
        <v>7900</v>
      </c>
      <c r="R166" s="1">
        <f>求节点(节奏总纲!AE$4:AE$83,$I$7:$I$86,节奏总纲!H163)</f>
        <v>7900</v>
      </c>
      <c r="AJ166" s="2">
        <v>160</v>
      </c>
      <c r="AK166" s="2">
        <f>求节点(Z$7:Z$22,$AG$7:$AG$22,$AJ166)</f>
        <v>0.19999999999999998</v>
      </c>
      <c r="AL166" s="2">
        <f>求节点(AA$7:AA$22,$AG$7:$AG$22,$AJ166)</f>
        <v>0.19999999999999998</v>
      </c>
      <c r="AM166" s="2">
        <f>求节点(AB$7:AB$22,$AG$7:$AG$22,$AJ166)</f>
        <v>0.19999999999999998</v>
      </c>
      <c r="AN166" s="2">
        <f>求节点(AC$7:AC$22,$AG$7:$AG$22,$AJ166)</f>
        <v>0.19999999999999998</v>
      </c>
      <c r="AO166" s="2">
        <f>求节点(AD$7:AD$22,$AG$7:$AG$22,$AJ166)</f>
        <v>0.19999999999999998</v>
      </c>
      <c r="AP166" s="2">
        <f>求节点(Z$7:Z$22,$AH$7:$AH$22,$AJ166)</f>
        <v>0.39999999999999997</v>
      </c>
      <c r="AQ166" s="2">
        <f>求节点(AA$7:AA$22,$AH$7:$AH$22,$AJ166)</f>
        <v>0.39999999999999997</v>
      </c>
      <c r="AR166" s="2">
        <f>求节点(AB$7:AB$22,$AH$7:$AH$22,$AJ166)</f>
        <v>0.39999999999999997</v>
      </c>
      <c r="AS166" s="2">
        <f>求节点(AC$7:AC$22,$AH$7:$AH$22,$AJ166)</f>
        <v>0.39999999999999997</v>
      </c>
      <c r="AT166" s="2">
        <f>求节点(AD$7:AD$22,$AH$7:$AH$22,$AJ166)</f>
        <v>0.39999999999999997</v>
      </c>
    </row>
  </sheetData>
  <mergeCells count="6">
    <mergeCell ref="AP5:AT5"/>
    <mergeCell ref="N5:R5"/>
    <mergeCell ref="AE5:AF5"/>
    <mergeCell ref="AG5:AH5"/>
    <mergeCell ref="AK5:AO5"/>
    <mergeCell ref="Z5:AD5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节奏总纲</vt:lpstr>
      <vt:lpstr>信息索引</vt:lpstr>
      <vt:lpstr>城建时间</vt:lpstr>
      <vt:lpstr>升级建筑所需大殿等级</vt:lpstr>
      <vt:lpstr>相关资料</vt:lpstr>
      <vt:lpstr>城建经验</vt:lpstr>
      <vt:lpstr>城建经验计算中介</vt:lpstr>
      <vt:lpstr>城建资源消耗（木石铜粮）</vt:lpstr>
      <vt:lpstr>消耗汇总</vt:lpstr>
      <vt:lpstr>城建资源消耗（铁）</vt:lpstr>
      <vt:lpstr>城墙信息</vt:lpstr>
      <vt:lpstr>城防实力</vt:lpstr>
      <vt:lpstr>大殿属性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2023-04-06T10:37:33Z</dcterms:modified>
</cp:coreProperties>
</file>